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externalLinks/_rels/externalLink1.xml.rels" ContentType="application/vnd.openxmlformats-package.relationships+xml"/>
  <Override PartName="/xl/externalLinks/_rels/externalLink2.xml.rels" ContentType="application/vnd.openxmlformats-package.relationships+xml"/>
  <Override PartName="/xl/externalLinks/_rels/externalLink3.xml.rels" ContentType="application/vnd.openxmlformats-package.relationships+xml"/>
  <Override PartName="/xl/externalLinks/_rels/externalLink4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vmlDrawing2.vml" ContentType="application/vnd.openxmlformats-officedocument.vmlDrawing"/>
  <Override PartName="/xl/drawings/vmlDrawing3.vml" ContentType="application/vnd.openxmlformats-officedocument.vmlDrawing"/>
  <Override PartName="/xl/drawings/_rels/drawing1.xml.rels" ContentType="application/vnd.openxmlformats-package.relationships+xml"/>
  <Override PartName="/xl/charts/chart25.xml" ContentType="application/vnd.openxmlformats-officedocument.drawingml.chart+xml"/>
  <Override PartName="/xl/charts/chart30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omments3.xml" ContentType="application/vnd.openxmlformats-officedocument.spreadsheetml.comments+xml"/>
  <Override PartName="/xl/comments5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Site" sheetId="1" state="visible" r:id="rId2"/>
    <sheet name="Plan1" sheetId="2" state="visible" r:id="rId3"/>
    <sheet name="Aux" sheetId="3" state="visible" r:id="rId4"/>
    <sheet name="Paraopeba 13-25" sheetId="4" state="visible" r:id="rId5"/>
    <sheet name="Médias Hist Pluv" sheetId="5" state="visible" r:id="rId6"/>
    <sheet name="Dados_1" sheetId="6" state="visible" r:id="rId7"/>
  </sheets>
  <externalReferences>
    <externalReference r:id="rId8"/>
    <externalReference r:id="rId9"/>
    <externalReference r:id="rId10"/>
    <externalReference r:id="rId11"/>
  </externalReferences>
  <definedNames>
    <definedName function="false" hidden="false" localSheetId="0" name="_xlnm.Print_Area" vbProcedure="false">Site!$A$1:$I$253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6" authorId="0">
      <text>
        <r>
          <rPr>
            <sz val="11"/>
            <color rgb="FF000000"/>
            <rFont val="Calibri"/>
            <family val="2"/>
            <charset val="1"/>
          </rPr>
          <t xml:space="preserve">3571-8013
3571-8009</t>
        </r>
      </text>
    </comment>
    <comment ref="B7" authorId="0">
      <text>
        <r>
          <rPr>
            <sz val="11"/>
            <color rgb="FF000000"/>
            <rFont val="Calibri"/>
            <family val="2"/>
            <charset val="1"/>
          </rPr>
          <t xml:space="preserve">3535-8225</t>
        </r>
      </text>
    </comment>
    <comment ref="B8" authorId="0">
      <text>
        <r>
          <rPr>
            <sz val="11"/>
            <color rgb="FF000000"/>
            <rFont val="Calibri"/>
            <family val="2"/>
            <charset val="1"/>
          </rPr>
          <t xml:space="preserve">3535-8225</t>
        </r>
      </text>
    </comment>
    <comment ref="B10" authorId="0">
      <text>
        <r>
          <rPr>
            <sz val="11"/>
            <color rgb="FF000000"/>
            <rFont val="Calibri"/>
            <family val="2"/>
            <charset val="1"/>
          </rPr>
          <t xml:space="preserve">3250-1898</t>
        </r>
      </text>
    </comment>
    <comment ref="E13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1999 a 2022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Q4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12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20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  <comment ref="Q28" authorId="0">
      <text>
        <r>
          <rPr>
            <sz val="11"/>
            <color rgb="FF000000"/>
            <rFont val="Calibri"/>
            <family val="2"/>
            <charset val="1"/>
          </rPr>
          <t xml:space="preserve">em meses com 30 dias, acrescentar -1 no final da fórmula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C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1999 a 2022</t>
        </r>
      </text>
    </comment>
    <comment ref="D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1998 a 2022</t>
        </r>
      </text>
    </comment>
    <comment ref="E2" authorId="0">
      <text>
        <r>
          <rPr>
            <sz val="11"/>
            <color rgb="FF000000"/>
            <rFont val="Calibri"/>
            <family val="2"/>
            <charset val="1"/>
          </rPr>
          <t xml:space="preserve">Média de 1998 a 2022</t>
        </r>
      </text>
    </comment>
    <comment ref="F2" authorId="0">
      <text>
        <r>
          <rPr>
            <sz val="11"/>
            <color rgb="FF000000"/>
            <rFont val="Calibri"/>
            <family val="2"/>
            <charset val="1"/>
          </rPr>
          <t xml:space="preserve">Média de 2000 a 2022</t>
        </r>
      </text>
    </comment>
  </commentList>
</comments>
</file>

<file path=xl/sharedStrings.xml><?xml version="1.0" encoding="utf-8"?>
<sst xmlns="http://schemas.openxmlformats.org/spreadsheetml/2006/main" count="1837" uniqueCount="68">
  <si>
    <t xml:space="preserve">Data Para Análise</t>
  </si>
  <si>
    <r>
      <rPr>
        <b val="true"/>
        <sz val="11"/>
        <color rgb="FFFFFFFF"/>
        <rFont val="Calibri"/>
        <family val="2"/>
        <charset val="1"/>
      </rPr>
      <t xml:space="preserve">FAVOR </t>
    </r>
    <r>
      <rPr>
        <b val="true"/>
        <u val="single"/>
        <sz val="11"/>
        <color rgb="FFFFFFFF"/>
        <rFont val="Calibri"/>
        <family val="2"/>
        <charset val="1"/>
      </rPr>
      <t xml:space="preserve">NÃO</t>
    </r>
    <r>
      <rPr>
        <b val="true"/>
        <sz val="11"/>
        <color rgb="FFFFFFFF"/>
        <rFont val="Calibri"/>
        <family val="2"/>
        <charset val="1"/>
      </rPr>
      <t xml:space="preserve"> MANTER ESTE ARQUIVO ABERTO</t>
    </r>
  </si>
  <si>
    <t xml:space="preserve">APÓS CONSULTA, GENTILEZA FECHAR O ARQUIVO</t>
  </si>
  <si>
    <t xml:space="preserve">Volume Total do Sistema Paraopeba </t>
  </si>
  <si>
    <t xml:space="preserve">(%)</t>
  </si>
  <si>
    <t xml:space="preserve">Volume dos Reservatórios do Sistema Paraopeba</t>
  </si>
  <si>
    <t xml:space="preserve">Rio Manso: </t>
  </si>
  <si>
    <t xml:space="preserve">Serra Azul: </t>
  </si>
  <si>
    <t xml:space="preserve">Vargem das Flores: </t>
  </si>
  <si>
    <t xml:space="preserve">VAZÃO DO RIO DAS VELHAS</t>
  </si>
  <si>
    <t xml:space="preserve">(m³/s)</t>
  </si>
  <si>
    <t xml:space="preserve"> </t>
  </si>
  <si>
    <t xml:space="preserve">Acompanhe a pluviometria dos reservatórios e Rio das Velhas (mm)</t>
  </si>
  <si>
    <t xml:space="preserve">SISTEMAS</t>
  </si>
  <si>
    <t xml:space="preserve">Acumulado
ano 2024</t>
  </si>
  <si>
    <t xml:space="preserve">Rio das Velhas</t>
  </si>
  <si>
    <t xml:space="preserve">Rio Manso</t>
  </si>
  <si>
    <t xml:space="preserve">Serra Azul</t>
  </si>
  <si>
    <t xml:space="preserve">Vargem das Flores</t>
  </si>
  <si>
    <t xml:space="preserve">Fonte: COPASA MG</t>
  </si>
  <si>
    <t xml:space="preserve">Lim. Captação</t>
  </si>
  <si>
    <t xml:space="preserve">Vol. Total</t>
  </si>
  <si>
    <t xml:space="preserve">SISTEMA Rio Manso</t>
  </si>
  <si>
    <t xml:space="preserve">VERTEDOR</t>
  </si>
  <si>
    <t xml:space="preserve">SISTEMA Serra Azul</t>
  </si>
  <si>
    <t xml:space="preserve">SISTEMA Vargem das Flores</t>
  </si>
  <si>
    <t xml:space="preserve">SISTEMA Paraopeba</t>
  </si>
  <si>
    <t xml:space="preserve">DATA</t>
  </si>
  <si>
    <t xml:space="preserve">NÍVEL</t>
  </si>
  <si>
    <t xml:space="preserve">COTA</t>
  </si>
  <si>
    <t xml:space="preserve">VOL ÚTIL</t>
  </si>
  <si>
    <t xml:space="preserve">%</t>
  </si>
  <si>
    <t xml:space="preserve">Vazão RV  (m³/s)</t>
  </si>
  <si>
    <t xml:space="preserve">1/1/15</t>
  </si>
  <si>
    <t xml:space="preserve">RIO MANSO</t>
  </si>
  <si>
    <t xml:space="preserve">Paraopeba</t>
  </si>
  <si>
    <t xml:space="preserve">Nivel</t>
  </si>
  <si>
    <t xml:space="preserve">Cota</t>
  </si>
  <si>
    <t xml:space="preserve">Volume</t>
  </si>
  <si>
    <t xml:space="preserve">SPB</t>
  </si>
  <si>
    <t xml:space="preserve">SRM - 781,00</t>
  </si>
  <si>
    <t xml:space="preserve">SSA - 760,00</t>
  </si>
  <si>
    <t xml:space="preserve">SVF - 838,78</t>
  </si>
  <si>
    <t xml:space="preserve">Nível</t>
  </si>
  <si>
    <t xml:space="preserve">MÉDIA HISTÓRICA MENSAL DO ÍNDICE PLUVIOMÉTRICO</t>
  </si>
  <si>
    <t xml:space="preserve">MÊS</t>
  </si>
  <si>
    <t xml:space="preserve">SRV</t>
  </si>
  <si>
    <t xml:space="preserve">SRM </t>
  </si>
  <si>
    <t xml:space="preserve">SSA</t>
  </si>
  <si>
    <t xml:space="preserve">SVF</t>
  </si>
  <si>
    <t xml:space="preserve">Média Hist janeiro</t>
  </si>
  <si>
    <t xml:space="preserve">Média Hist fevereiro</t>
  </si>
  <si>
    <t xml:space="preserve">Média Hist março</t>
  </si>
  <si>
    <t xml:space="preserve">Média Hist abril</t>
  </si>
  <si>
    <t xml:space="preserve">Média Hist maio</t>
  </si>
  <si>
    <t xml:space="preserve">Média Hist junho</t>
  </si>
  <si>
    <t xml:space="preserve">Média Hist julho</t>
  </si>
  <si>
    <t xml:space="preserve">Média Hist agosto</t>
  </si>
  <si>
    <t xml:space="preserve">Média Hist setembro</t>
  </si>
  <si>
    <t xml:space="preserve">Média Hist outubro</t>
  </si>
  <si>
    <t xml:space="preserve">Média Hist novembro</t>
  </si>
  <si>
    <t xml:space="preserve">Média Hist dezembro</t>
  </si>
  <si>
    <t xml:space="preserve">TOTAL ANUAL</t>
  </si>
  <si>
    <t xml:space="preserve">DADOS: USHD</t>
  </si>
  <si>
    <t xml:space="preserve">DtMedi</t>
  </si>
  <si>
    <t xml:space="preserve">Sistema</t>
  </si>
  <si>
    <t xml:space="preserve">Percentual</t>
  </si>
  <si>
    <t xml:space="preserve">-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</si>
</sst>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d/m/yyyy"/>
    <numFmt numFmtId="166" formatCode="#,##0.0"/>
    <numFmt numFmtId="167" formatCode="[$-416]mmm\-yy;@"/>
    <numFmt numFmtId="168" formatCode="d/mmm"/>
    <numFmt numFmtId="169" formatCode="0.0"/>
    <numFmt numFmtId="170" formatCode="0.00"/>
    <numFmt numFmtId="171" formatCode="#,##0"/>
    <numFmt numFmtId="172" formatCode="#,##0.00"/>
    <numFmt numFmtId="173" formatCode="@"/>
    <numFmt numFmtId="174" formatCode="mmm/yy"/>
    <numFmt numFmtId="175" formatCode="dd/mm/yy"/>
  </numFmts>
  <fonts count="2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4"/>
      <color rgb="FF000000"/>
      <name val="Calibri"/>
      <family val="2"/>
      <charset val="1"/>
    </font>
    <font>
      <i val="true"/>
      <sz val="10"/>
      <color rgb="FF000000"/>
      <name val="Calibri"/>
      <family val="2"/>
      <charset val="1"/>
    </font>
    <font>
      <b val="true"/>
      <sz val="11"/>
      <color rgb="FFFFFFFF"/>
      <name val="Calibri"/>
      <family val="2"/>
      <charset val="1"/>
    </font>
    <font>
      <b val="true"/>
      <u val="singl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u val="singl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b val="true"/>
      <sz val="12"/>
      <color rgb="FF000000"/>
      <name val="Calibri"/>
      <family val="2"/>
      <charset val="1"/>
    </font>
    <font>
      <b val="true"/>
      <sz val="10.5"/>
      <color rgb="FF333333"/>
      <name val="Open Sans"/>
      <family val="2"/>
      <charset val="1"/>
    </font>
    <font>
      <b val="true"/>
      <sz val="10.5"/>
      <color rgb="FFFFFF00"/>
      <name val="Open Sans"/>
      <family val="2"/>
      <charset val="1"/>
    </font>
    <font>
      <b val="true"/>
      <sz val="10.5"/>
      <color rgb="FFFFFFFF"/>
      <name val="Open Sans"/>
      <family val="2"/>
      <charset val="1"/>
    </font>
    <font>
      <b val="true"/>
      <sz val="10.5"/>
      <name val="Open Sans"/>
      <family val="2"/>
      <charset val="1"/>
    </font>
    <font>
      <b val="true"/>
      <sz val="12"/>
      <color rgb="FF000000"/>
      <name val="Calibri"/>
      <family val="2"/>
    </font>
    <font>
      <b val="true"/>
      <sz val="9"/>
      <color rgb="FF000000"/>
      <name val="Calibri"/>
      <family val="2"/>
    </font>
    <font>
      <b val="true"/>
      <sz val="8"/>
      <color rgb="FF000000"/>
      <name val="Calibri"/>
      <family val="2"/>
    </font>
    <font>
      <b val="true"/>
      <sz val="10"/>
      <color rgb="FF000000"/>
      <name val="Calibri"/>
      <family val="2"/>
    </font>
    <font>
      <sz val="9"/>
      <color rgb="FF404040"/>
      <name val="Calibri"/>
      <family val="2"/>
    </font>
    <font>
      <b val="true"/>
      <sz val="10"/>
      <color rgb="FFFFFFFF"/>
      <name val="Calibri"/>
      <family val="2"/>
    </font>
    <font>
      <b val="true"/>
      <vertAlign val="superscript"/>
      <sz val="10"/>
      <color rgb="FF000000"/>
      <name val="Calibri"/>
      <family val="2"/>
    </font>
    <font>
      <sz val="10"/>
      <name val="Arial"/>
      <family val="2"/>
    </font>
    <font>
      <sz val="11"/>
      <color rgb="FFFF0000"/>
      <name val="Calibri"/>
      <family val="2"/>
      <charset val="1"/>
    </font>
    <font>
      <b val="true"/>
      <sz val="11"/>
      <color rgb="FFFF000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DE59"/>
      </patternFill>
    </fill>
    <fill>
      <patternFill patternType="solid">
        <fgColor rgb="FFFF0000"/>
        <bgColor rgb="FF993300"/>
      </patternFill>
    </fill>
    <fill>
      <patternFill patternType="solid">
        <fgColor rgb="FF404040"/>
        <bgColor rgb="FF333333"/>
      </patternFill>
    </fill>
    <fill>
      <patternFill patternType="solid">
        <fgColor rgb="FFFFFFE5"/>
        <bgColor rgb="FFFFFFFF"/>
      </patternFill>
    </fill>
    <fill>
      <patternFill patternType="solid">
        <fgColor rgb="FFB1C3DE"/>
        <bgColor rgb="FFB9CDE5"/>
      </patternFill>
    </fill>
    <fill>
      <patternFill patternType="solid">
        <fgColor rgb="FFCCE6EC"/>
        <bgColor rgb="FFC6D9F1"/>
      </patternFill>
    </fill>
    <fill>
      <patternFill patternType="solid">
        <fgColor rgb="FF95B3D7"/>
        <bgColor rgb="FFB1C3DE"/>
      </patternFill>
    </fill>
    <fill>
      <patternFill patternType="solid">
        <fgColor rgb="FFB9CDE5"/>
        <bgColor rgb="FFB1C3DE"/>
      </patternFill>
    </fill>
    <fill>
      <patternFill patternType="solid">
        <fgColor rgb="FFD9D9D9"/>
        <bgColor rgb="FFC6D9F1"/>
      </patternFill>
    </fill>
    <fill>
      <patternFill patternType="solid">
        <fgColor rgb="FFCCFFCC"/>
        <bgColor rgb="FFCCE6EC"/>
      </patternFill>
    </fill>
    <fill>
      <patternFill patternType="solid">
        <fgColor rgb="FFFFDE59"/>
        <bgColor rgb="FFFFCC00"/>
      </patternFill>
    </fill>
  </fills>
  <borders count="19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thin">
        <color rgb="FFFFFFFF"/>
      </bottom>
      <diagonal/>
    </border>
    <border diagonalUp="false" diagonalDown="false"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 diagonalUp="false" diagonalDown="false">
      <left style="thick">
        <color rgb="FFF1F4F6"/>
      </left>
      <right/>
      <top/>
      <bottom/>
      <diagonal/>
    </border>
    <border diagonalUp="false" diagonalDown="false">
      <left style="thick">
        <color rgb="FFF1F4F6"/>
      </left>
      <right/>
      <top/>
      <bottom style="thick">
        <color rgb="FFF1F4F6"/>
      </bottom>
      <diagonal/>
    </border>
    <border diagonalUp="false" diagonalDown="false">
      <left/>
      <right/>
      <top/>
      <bottom style="thick">
        <color rgb="FFF1F4F6"/>
      </bottom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1" xfId="0" applyFont="true" applyBorder="true" applyAlignment="true" applyProtection="true">
      <alignment horizontal="center" vertical="center" textRotation="0" wrapText="false" indent="0" shrinkToFit="false"/>
      <protection locked="false" hidden="false"/>
    </xf>
    <xf numFmtId="165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6" fillId="3" borderId="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9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3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7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11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6" fontId="5" fillId="0" borderId="0" xfId="0" applyFont="true" applyBorder="true" applyAlignment="true" applyProtection="true">
      <alignment horizontal="left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6" fontId="1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false" applyAlignment="true" applyProtection="true">
      <alignment horizontal="left" vertical="center" textRotation="0" wrapText="false" indent="0" shrinkToFit="false"/>
      <protection locked="true" hidden="false"/>
    </xf>
    <xf numFmtId="164" fontId="0" fillId="0" borderId="8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13" fillId="4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14" fillId="4" borderId="9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2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12" fillId="5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0" fontId="12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2" fillId="6" borderId="1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5" fillId="6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9" fontId="15" fillId="7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70" fontId="15" fillId="6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12" fillId="6" borderId="1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15" fillId="6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15" fillId="6" borderId="12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2" fillId="0" borderId="1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10" fillId="8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9" borderId="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9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9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1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0" fillId="0" borderId="1" xfId="0" applyFont="false" applyBorder="true" applyAlignment="true" applyProtection="true">
      <alignment horizontal="general" vertical="center" textRotation="0" wrapText="false" indent="0" shrinkToFit="false"/>
      <protection locked="true" hidden="false"/>
    </xf>
    <xf numFmtId="173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2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10" borderId="1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0" fillId="0" borderId="1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5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10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70" fontId="10" fillId="11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0" fontId="26" fillId="0" borderId="16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0" fontId="27" fillId="0" borderId="1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10" fillId="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2" fontId="10" fillId="1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1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4F81BD"/>
      <rgbColor rgb="FF95B3D7"/>
      <rgbColor rgb="FF993366"/>
      <rgbColor rgb="FFFFFFE5"/>
      <rgbColor rgb="FFCCE6EC"/>
      <rgbColor rgb="FF660066"/>
      <rgbColor rgb="FFFF8080"/>
      <rgbColor rgb="FF0066CC"/>
      <rgbColor rgb="FFC6D9F1"/>
      <rgbColor rgb="FF000080"/>
      <rgbColor rgb="FFFF00FF"/>
      <rgbColor rgb="FFF4F3EC"/>
      <rgbColor rgb="FF00FFFF"/>
      <rgbColor rgb="FF800080"/>
      <rgbColor rgb="FF800000"/>
      <rgbColor rgb="FF008080"/>
      <rgbColor rgb="FF0000FF"/>
      <rgbColor rgb="FF00CCFF"/>
      <rgbColor rgb="FFF1F4F6"/>
      <rgbColor rgb="FFCCFFCC"/>
      <rgbColor rgb="FFEEECE1"/>
      <rgbColor rgb="FFB1C3DE"/>
      <rgbColor rgb="FFD9D9D9"/>
      <rgbColor rgb="FFB9CDE5"/>
      <rgbColor rgb="FFFFDE59"/>
      <rgbColor rgb="FF507EDA"/>
      <rgbColor rgb="FF66CCFF"/>
      <rgbColor rgb="FF99CC00"/>
      <rgbColor rgb="FFFFCC00"/>
      <rgbColor rgb="FFFF9900"/>
      <rgbColor rgb="FFFF6600"/>
      <rgbColor rgb="FF376092"/>
      <rgbColor rgb="FF969696"/>
      <rgbColor rgb="FF003366"/>
      <rgbColor rgb="FF339966"/>
      <rgbColor rgb="FF003300"/>
      <rgbColor rgb="FF40404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externalLink" Target="externalLinks/externalLink1.xml"/><Relationship Id="rId9" Type="http://schemas.openxmlformats.org/officeDocument/2006/relationships/externalLink" Target="externalLinks/externalLink2.xml"/><Relationship Id="rId10" Type="http://schemas.openxmlformats.org/officeDocument/2006/relationships/externalLink" Target="externalLinks/externalLink3.xml"/><Relationship Id="rId11" Type="http://schemas.openxmlformats.org/officeDocument/2006/relationships/externalLink" Target="externalLinks/externalLink4.xml"/><Relationship Id="rId12" Type="http://schemas.openxmlformats.org/officeDocument/2006/relationships/sharedStrings" Target="sharedStrings.xml"/>
</Relationships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SERRA AZUL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4f3ec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662127553251296"/>
          <c:y val="0.08035"/>
          <c:w val="0.931632206883628"/>
          <c:h val="0.81745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66ccff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Aux!$D$2:$D$32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Aux!$E$2:$E$32</c:f>
              <c:numCache>
                <c:formatCode>General</c:formatCode>
                <c:ptCount val="31"/>
                <c:pt idx="0">
                  <c:v>81.4620985579563</c:v>
                </c:pt>
                <c:pt idx="1">
                  <c:v>81.686246640748</c:v>
                </c:pt>
                <c:pt idx="2">
                  <c:v>81.8359150215983</c:v>
                </c:pt>
                <c:pt idx="3">
                  <c:v>81.8359150215983</c:v>
                </c:pt>
                <c:pt idx="4">
                  <c:v>81.8359150215983</c:v>
                </c:pt>
                <c:pt idx="5">
                  <c:v>81.686246640748</c:v>
                </c:pt>
                <c:pt idx="6">
                  <c:v>81.6114833643433</c:v>
                </c:pt>
                <c:pt idx="7">
                  <c:v>81.6114833643433</c:v>
                </c:pt>
                <c:pt idx="8">
                  <c:v>81.686246640748</c:v>
                </c:pt>
                <c:pt idx="9">
                  <c:v>81.686246640748</c:v>
                </c:pt>
                <c:pt idx="10">
                  <c:v>81.686246640748</c:v>
                </c:pt>
                <c:pt idx="11">
                  <c:v>81.6114833643433</c:v>
                </c:pt>
                <c:pt idx="12">
                  <c:v>81.5367673428536</c:v>
                </c:pt>
                <c:pt idx="13">
                  <c:v>81.4620985579563</c:v>
                </c:pt>
                <c:pt idx="14">
                  <c:v>81.3874769929946</c:v>
                </c:pt>
                <c:pt idx="15">
                  <c:v>81.3129026304789</c:v>
                </c:pt>
                <c:pt idx="16">
                  <c:v>81.6114833643433</c:v>
                </c:pt>
                <c:pt idx="17">
                  <c:v>81.686246640748</c:v>
                </c:pt>
                <c:pt idx="18">
                  <c:v>81.7610571870588</c:v>
                </c:pt>
                <c:pt idx="19">
                  <c:v>81.7610571870588</c:v>
                </c:pt>
                <c:pt idx="20">
                  <c:v>81.8359150215983</c:v>
                </c:pt>
                <c:pt idx="21">
                  <c:v>81.9108201615786</c:v>
                </c:pt>
                <c:pt idx="22">
                  <c:v>81.9857726242117</c:v>
                </c:pt>
                <c:pt idx="23">
                  <c:v>82.3612453634902</c:v>
                </c:pt>
                <c:pt idx="24">
                  <c:v>82.662477092033</c:v>
                </c:pt>
                <c:pt idx="25">
                  <c:v>82.7379037131448</c:v>
                </c:pt>
                <c:pt idx="26">
                  <c:v>82.8133778437436</c:v>
                </c:pt>
                <c:pt idx="27">
                  <c:v>83.1914617386908</c:v>
                </c:pt>
                <c:pt idx="28">
                  <c:v>83.1914617386908</c:v>
                </c:pt>
                <c:pt idx="29">
                  <c:v>83.115749804141</c:v>
                </c:pt>
                <c:pt idx="30">
                  <c:v>83.115749804141</c:v>
                </c:pt>
              </c:numCache>
            </c:numRef>
          </c:val>
        </c:ser>
        <c:gapWidth val="150"/>
        <c:shape val="box"/>
        <c:axId val="1241030"/>
        <c:axId val="74651557"/>
        <c:axId val="0"/>
      </c:bar3DChart>
      <c:dateAx>
        <c:axId val="1241030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4651557"/>
        <c:crosses val="autoZero"/>
        <c:auto val="1"/>
        <c:lblOffset val="100"/>
        <c:baseTimeUnit val="days"/>
        <c:noMultiLvlLbl val="0"/>
      </c:dateAx>
      <c:valAx>
        <c:axId val="74651557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113373727278406"/>
              <c:y val="0.4666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1241030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VARGEM DAS FLORES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4f3ec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cce6ec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Aux!$G$2:$G$32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Aux!$H$2:$H$32</c:f>
              <c:numCache>
                <c:formatCode>General</c:formatCode>
                <c:ptCount val="31"/>
                <c:pt idx="0">
                  <c:v>65.3588475186549</c:v>
                </c:pt>
                <c:pt idx="1">
                  <c:v>65.3588475186549</c:v>
                </c:pt>
                <c:pt idx="2">
                  <c:v>66.0740578675103</c:v>
                </c:pt>
                <c:pt idx="3">
                  <c:v>66.2792580706106</c:v>
                </c:pt>
                <c:pt idx="4">
                  <c:v>66.1766104362133</c:v>
                </c:pt>
                <c:pt idx="5">
                  <c:v>66.0740578675103</c:v>
                </c:pt>
                <c:pt idx="6">
                  <c:v>65.8692377298105</c:v>
                </c:pt>
                <c:pt idx="7">
                  <c:v>66.0740578675103</c:v>
                </c:pt>
                <c:pt idx="8">
                  <c:v>66.8971430585767</c:v>
                </c:pt>
                <c:pt idx="9">
                  <c:v>67.3109740558904</c:v>
                </c:pt>
                <c:pt idx="10">
                  <c:v>67.5184630648942</c:v>
                </c:pt>
                <c:pt idx="11">
                  <c:v>67.5184630648942</c:v>
                </c:pt>
                <c:pt idx="12">
                  <c:v>67.3109740558904</c:v>
                </c:pt>
                <c:pt idx="13">
                  <c:v>67.2073730062708</c:v>
                </c:pt>
                <c:pt idx="14">
                  <c:v>67.0004575569581</c:v>
                </c:pt>
                <c:pt idx="15">
                  <c:v>67.0004575569581</c:v>
                </c:pt>
                <c:pt idx="16">
                  <c:v>66.6908002595224</c:v>
                </c:pt>
                <c:pt idx="17">
                  <c:v>67.0004575569581</c:v>
                </c:pt>
                <c:pt idx="18">
                  <c:v>67.2073730062708</c:v>
                </c:pt>
                <c:pt idx="19">
                  <c:v>67.5184630648942</c:v>
                </c:pt>
                <c:pt idx="20">
                  <c:v>67.7263349475464</c:v>
                </c:pt>
                <c:pt idx="21">
                  <c:v>68.3522518436445</c:v>
                </c:pt>
                <c:pt idx="22">
                  <c:v>68.7714515080242</c:v>
                </c:pt>
                <c:pt idx="23">
                  <c:v>68.9816290635576</c:v>
                </c:pt>
                <c:pt idx="24">
                  <c:v>69.9322067185963</c:v>
                </c:pt>
                <c:pt idx="25">
                  <c:v>69.9322067185963</c:v>
                </c:pt>
                <c:pt idx="26">
                  <c:v>70.7837508646052</c:v>
                </c:pt>
                <c:pt idx="27">
                  <c:v>70.8906310935447</c:v>
                </c:pt>
                <c:pt idx="28">
                  <c:v>70.8906310935447</c:v>
                </c:pt>
                <c:pt idx="29">
                  <c:v>70.8906310935447</c:v>
                </c:pt>
                <c:pt idx="30">
                  <c:v>70.6769679124806</c:v>
                </c:pt>
              </c:numCache>
            </c:numRef>
          </c:val>
        </c:ser>
        <c:gapWidth val="150"/>
        <c:shape val="box"/>
        <c:axId val="58210867"/>
        <c:axId val="80753630"/>
        <c:axId val="0"/>
      </c:bar3DChart>
      <c:dateAx>
        <c:axId val="58210867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80753630"/>
        <c:crosses val="autoZero"/>
        <c:auto val="1"/>
        <c:lblOffset val="100"/>
        <c:baseTimeUnit val="days"/>
        <c:noMultiLvlLbl val="0"/>
      </c:dateAx>
      <c:valAx>
        <c:axId val="80753630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783934037104129"/>
              <c:y val="0.42495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8210867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DOS RESERVATÓRIOS DO SISTEMA PARAOPEBA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614029608345306"/>
          <c:y val="0.0702"/>
          <c:w val="0.924042725966644"/>
          <c:h val="0.83595"/>
        </c:manualLayout>
      </c:layout>
      <c:bar3DChart>
        <c:barDir val="col"/>
        <c:grouping val="clustered"/>
        <c:varyColors val="0"/>
        <c:ser>
          <c:idx val="0"/>
          <c:order val="0"/>
          <c:spPr>
            <a:solidFill>
              <a:srgbClr val="376092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Aux!$J$2:$J$32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Aux!$K$2:$K$32</c:f>
              <c:numCache>
                <c:formatCode>General</c:formatCode>
                <c:ptCount val="31"/>
                <c:pt idx="0">
                  <c:v>76.2194741512267</c:v>
                </c:pt>
                <c:pt idx="1">
                  <c:v>76.7078409573376</c:v>
                </c:pt>
                <c:pt idx="2">
                  <c:v>76.9265827838074</c:v>
                </c:pt>
                <c:pt idx="3">
                  <c:v>76.9905569312492</c:v>
                </c:pt>
                <c:pt idx="4">
                  <c:v>77.0109552013097</c:v>
                </c:pt>
                <c:pt idx="5">
                  <c:v>76.9487445396572</c:v>
                </c:pt>
                <c:pt idx="6">
                  <c:v>76.8959177213487</c:v>
                </c:pt>
                <c:pt idx="7">
                  <c:v>77.0998960137564</c:v>
                </c:pt>
                <c:pt idx="8">
                  <c:v>77.5212739473866</c:v>
                </c:pt>
                <c:pt idx="9">
                  <c:v>77.7208570499481</c:v>
                </c:pt>
                <c:pt idx="10">
                  <c:v>77.8915401809278</c:v>
                </c:pt>
                <c:pt idx="11">
                  <c:v>77.9739046567279</c:v>
                </c:pt>
                <c:pt idx="12">
                  <c:v>77.9207149432148</c:v>
                </c:pt>
                <c:pt idx="13">
                  <c:v>77.8468369971171</c:v>
                </c:pt>
                <c:pt idx="14">
                  <c:v>77.7583633629773</c:v>
                </c:pt>
                <c:pt idx="15">
                  <c:v>77.6638721313396</c:v>
                </c:pt>
                <c:pt idx="16">
                  <c:v>77.6092100058099</c:v>
                </c:pt>
                <c:pt idx="17">
                  <c:v>77.8889533089317</c:v>
                </c:pt>
                <c:pt idx="18">
                  <c:v>78.048398358141</c:v>
                </c:pt>
                <c:pt idx="19">
                  <c:v>78.0924533149704</c:v>
                </c:pt>
                <c:pt idx="20">
                  <c:v>78.1812181795351</c:v>
                </c:pt>
                <c:pt idx="21">
                  <c:v>78.2937237325144</c:v>
                </c:pt>
                <c:pt idx="22">
                  <c:v>78.4835182807507</c:v>
                </c:pt>
                <c:pt idx="23">
                  <c:v>78.9179328667167</c:v>
                </c:pt>
                <c:pt idx="24">
                  <c:v>79.3989790368464</c:v>
                </c:pt>
                <c:pt idx="25">
                  <c:v>79.5306519159807</c:v>
                </c:pt>
                <c:pt idx="26">
                  <c:v>79.7471526066308</c:v>
                </c:pt>
                <c:pt idx="27">
                  <c:v>79.882754430318</c:v>
                </c:pt>
                <c:pt idx="28">
                  <c:v>79.9187157486629</c:v>
                </c:pt>
                <c:pt idx="29">
                  <c:v>79.8586309113629</c:v>
                </c:pt>
                <c:pt idx="30">
                  <c:v>79.8283730424375</c:v>
                </c:pt>
              </c:numCache>
            </c:numRef>
          </c:val>
        </c:ser>
        <c:gapWidth val="150"/>
        <c:shape val="box"/>
        <c:axId val="65142803"/>
        <c:axId val="32564590"/>
        <c:axId val="0"/>
      </c:bar3DChart>
      <c:dateAx>
        <c:axId val="65142803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32564590"/>
        <c:crosses val="autoZero"/>
        <c:auto val="1"/>
        <c:lblOffset val="100"/>
        <c:baseTimeUnit val="days"/>
        <c:noMultiLvlLbl val="0"/>
      </c:dateAx>
      <c:valAx>
        <c:axId val="32564590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440377287775626"/>
              <c:y val="0.42205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5142803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VAZÃO DO RIO DAS VELHAS (Honório Bicalho - Nova Lima)</a:t>
            </a:r>
          </a:p>
        </c:rich>
      </c:tx>
      <c:layout>
        <c:manualLayout>
          <c:xMode val="edge"/>
          <c:yMode val="edge"/>
          <c:x val="0.320944468736336"/>
          <c:y val="0.0137550200803213"/>
        </c:manualLayout>
      </c:layout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4f81bd"/>
            </a:solidFill>
            <a:ln w="0">
              <a:noFill/>
            </a:ln>
          </c:spPr>
          <c:invertIfNegative val="0"/>
          <c:dPt>
            <c:idx val="0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Pt>
            <c:idx val="28"/>
            <c:invertIfNegative val="0"/>
            <c:spPr>
              <a:solidFill>
                <a:srgbClr val="4f81bd"/>
              </a:solidFill>
              <a:ln w="0">
                <a:noFill/>
              </a:ln>
            </c:spPr>
          </c:dPt>
          <c:dLbls>
            <c:numFmt formatCode="0.0" sourceLinked="1"/>
            <c:dLbl>
              <c:idx val="0"/>
              <c:layout>
                <c:manualLayout>
                  <c:x val="0.00581081079844474"/>
                  <c:y val="-0.00354116288164234"/>
                </c:manualLayout>
              </c:layout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8"/>
              <c:numFmt formatCode="0.0" sourceLinked="1"/>
              <c:txPr>
                <a:bodyPr wrap="square"/>
                <a:lstStyle/>
                <a:p>
                  <a:pPr>
                    <a:defRPr b="0" sz="900" spc="-1" strike="noStrike">
                      <a:solidFill>
                        <a:srgbClr val="404040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txPr>
              <a:bodyPr wrap="square"/>
              <a:lstStyle/>
              <a:p>
                <a:pPr>
                  <a:defRPr b="0" sz="900" spc="-1" strike="noStrike">
                    <a:solidFill>
                      <a:srgbClr val="40404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Aux!$M$2:$M$32</c:f>
              <c:numCache>
                <c:formatCode>d/m;@</c:formatCode>
                <c:ptCount val="31"/>
                <c:pt idx="0">
                  <c:v>29/1/2024</c:v>
                </c:pt>
                <c:pt idx="1">
                  <c:v>30/1/2024</c:v>
                </c:pt>
                <c:pt idx="2">
                  <c:v>31/1/2024</c:v>
                </c:pt>
                <c:pt idx="3">
                  <c:v>1/2/2024</c:v>
                </c:pt>
                <c:pt idx="4">
                  <c:v>2/2/2024</c:v>
                </c:pt>
                <c:pt idx="5">
                  <c:v>3/2/2024</c:v>
                </c:pt>
                <c:pt idx="6">
                  <c:v>4/2/2024</c:v>
                </c:pt>
                <c:pt idx="7">
                  <c:v>5/2/2024</c:v>
                </c:pt>
                <c:pt idx="8">
                  <c:v>6/2/2024</c:v>
                </c:pt>
                <c:pt idx="9">
                  <c:v>7/2/2024</c:v>
                </c:pt>
                <c:pt idx="10">
                  <c:v>8/2/2024</c:v>
                </c:pt>
                <c:pt idx="11">
                  <c:v>9/2/2024</c:v>
                </c:pt>
                <c:pt idx="12">
                  <c:v>10/2/2024</c:v>
                </c:pt>
                <c:pt idx="13">
                  <c:v>11/2/2024</c:v>
                </c:pt>
                <c:pt idx="14">
                  <c:v>12/2/2024</c:v>
                </c:pt>
                <c:pt idx="15">
                  <c:v>13/2/2024</c:v>
                </c:pt>
                <c:pt idx="16">
                  <c:v>14/2/2024</c:v>
                </c:pt>
                <c:pt idx="17">
                  <c:v>15/2/2024</c:v>
                </c:pt>
                <c:pt idx="18">
                  <c:v>16/2/2024</c:v>
                </c:pt>
                <c:pt idx="19">
                  <c:v>17/2/2024</c:v>
                </c:pt>
                <c:pt idx="20">
                  <c:v>18/2/2024</c:v>
                </c:pt>
                <c:pt idx="21">
                  <c:v>19/2/2024</c:v>
                </c:pt>
                <c:pt idx="22">
                  <c:v>20/2/2024</c:v>
                </c:pt>
                <c:pt idx="23">
                  <c:v>21/2/2024</c:v>
                </c:pt>
                <c:pt idx="24">
                  <c:v>22/2/2024</c:v>
                </c:pt>
                <c:pt idx="25">
                  <c:v>23/2/2024</c:v>
                </c:pt>
                <c:pt idx="26">
                  <c:v>24/2/2024</c:v>
                </c:pt>
                <c:pt idx="27">
                  <c:v>25/2/2024</c:v>
                </c:pt>
                <c:pt idx="28">
                  <c:v>26/2/2024</c:v>
                </c:pt>
                <c:pt idx="29">
                  <c:v>27/2/2024</c:v>
                </c:pt>
                <c:pt idx="30">
                  <c:v>28/2/2024</c:v>
                </c:pt>
              </c:numCache>
            </c:numRef>
          </c:cat>
          <c:val>
            <c:numRef>
              <c:f>Aux!$N$2:$N$32</c:f>
              <c:numCache>
                <c:formatCode>General</c:formatCode>
                <c:ptCount val="31"/>
                <c:pt idx="0">
                  <c:v>70.31</c:v>
                </c:pt>
                <c:pt idx="1">
                  <c:v>38.95</c:v>
                </c:pt>
                <c:pt idx="2">
                  <c:v>34.72</c:v>
                </c:pt>
                <c:pt idx="3">
                  <c:v>50.16</c:v>
                </c:pt>
                <c:pt idx="4">
                  <c:v>32</c:v>
                </c:pt>
                <c:pt idx="5">
                  <c:v>36.11</c:v>
                </c:pt>
                <c:pt idx="6">
                  <c:v>32.33</c:v>
                </c:pt>
                <c:pt idx="7">
                  <c:v>37.52</c:v>
                </c:pt>
                <c:pt idx="8">
                  <c:v>35.42</c:v>
                </c:pt>
                <c:pt idx="9">
                  <c:v>42.95</c:v>
                </c:pt>
                <c:pt idx="10">
                  <c:v>37.17</c:v>
                </c:pt>
                <c:pt idx="11">
                  <c:v>42.58</c:v>
                </c:pt>
                <c:pt idx="12">
                  <c:v>30.99</c:v>
                </c:pt>
                <c:pt idx="13">
                  <c:v>27.08</c:v>
                </c:pt>
                <c:pt idx="14">
                  <c:v>29.02</c:v>
                </c:pt>
                <c:pt idx="15">
                  <c:v>34.72</c:v>
                </c:pt>
                <c:pt idx="16">
                  <c:v>33.69</c:v>
                </c:pt>
                <c:pt idx="17">
                  <c:v>29.02</c:v>
                </c:pt>
                <c:pt idx="18">
                  <c:v>34.04</c:v>
                </c:pt>
                <c:pt idx="19">
                  <c:v>38.59</c:v>
                </c:pt>
                <c:pt idx="20">
                  <c:v>36.82</c:v>
                </c:pt>
                <c:pt idx="21">
                  <c:v>37.88</c:v>
                </c:pt>
                <c:pt idx="22">
                  <c:v>30.99</c:v>
                </c:pt>
                <c:pt idx="23">
                  <c:v>34.38</c:v>
                </c:pt>
                <c:pt idx="24">
                  <c:v>29.67</c:v>
                </c:pt>
                <c:pt idx="25">
                  <c:v>83.22</c:v>
                </c:pt>
                <c:pt idx="26">
                  <c:v>50.94</c:v>
                </c:pt>
                <c:pt idx="27">
                  <c:v>38.95</c:v>
                </c:pt>
                <c:pt idx="28">
                  <c:v>33.01</c:v>
                </c:pt>
                <c:pt idx="29">
                  <c:v>34.04</c:v>
                </c:pt>
                <c:pt idx="30">
                  <c:v>32.33</c:v>
                </c:pt>
              </c:numCache>
            </c:numRef>
          </c:val>
        </c:ser>
        <c:gapWidth val="150"/>
        <c:shape val="box"/>
        <c:axId val="76208050"/>
        <c:axId val="55577030"/>
        <c:axId val="0"/>
      </c:bar3DChart>
      <c:dateAx>
        <c:axId val="76208050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55577030"/>
        <c:crosses val="autoZero"/>
        <c:auto val="1"/>
        <c:lblOffset val="100"/>
        <c:baseTimeUnit val="days"/>
        <c:noMultiLvlLbl val="0"/>
      </c:dateAx>
      <c:valAx>
        <c:axId val="55577030"/>
        <c:scaling>
          <c:orientation val="minMax"/>
          <c:max val="6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0.0" sourceLinked="0"/>
        <c:majorTickMark val="out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76208050"/>
        <c:crosses val="autoZero"/>
        <c:crossBetween val="between"/>
        <c:majorUnit val="50"/>
        <c:minorUnit val="3.84615384615385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en-US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en-US" sz="1200" spc="-1" strike="noStrike">
                <a:solidFill>
                  <a:srgbClr val="000000"/>
                </a:solidFill>
                <a:latin typeface="Calibri"/>
              </a:rPr>
              <a:t>VOLUME DO RESERVATÓRIO DO SISTEMA RIO MANSO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5"/>
      <c:rotY val="20"/>
      <c:rAngAx val="1"/>
      <c:perspective val="30"/>
    </c:view3D>
    <c:floor>
      <c:spPr>
        <a:solidFill>
          <a:srgbClr val="ffffe5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bar3DChart>
        <c:barDir val="col"/>
        <c:grouping val="clustered"/>
        <c:varyColors val="0"/>
        <c:ser>
          <c:idx val="0"/>
          <c:order val="0"/>
          <c:spPr>
            <a:solidFill>
              <a:srgbClr val="507eda"/>
            </a:solidFill>
            <a:ln w="0">
              <a:noFill/>
            </a:ln>
          </c:spPr>
          <c:invertIfNegative val="0"/>
          <c:dLbls>
            <c:numFmt formatCode="#,##0.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Aux!$A$2:$A$32</c:f>
              <c:numCache>
                <c:formatCode>d/m;@</c:formatCode>
                <c:ptCount val="31"/>
                <c:pt idx="0">
                  <c:v>30/1/2024</c:v>
                </c:pt>
                <c:pt idx="1">
                  <c:v>31/1/2024</c:v>
                </c:pt>
                <c:pt idx="2">
                  <c:v>1/2/2024</c:v>
                </c:pt>
                <c:pt idx="3">
                  <c:v>2/2/2024</c:v>
                </c:pt>
                <c:pt idx="4">
                  <c:v>3/2/2024</c:v>
                </c:pt>
                <c:pt idx="5">
                  <c:v>4/2/2024</c:v>
                </c:pt>
                <c:pt idx="6">
                  <c:v>5/2/2024</c:v>
                </c:pt>
                <c:pt idx="7">
                  <c:v>6/2/2024</c:v>
                </c:pt>
                <c:pt idx="8">
                  <c:v>7/2/2024</c:v>
                </c:pt>
                <c:pt idx="9">
                  <c:v>8/2/2024</c:v>
                </c:pt>
                <c:pt idx="10">
                  <c:v>9/2/2024</c:v>
                </c:pt>
                <c:pt idx="11">
                  <c:v>10/2/2024</c:v>
                </c:pt>
                <c:pt idx="12">
                  <c:v>11/2/2024</c:v>
                </c:pt>
                <c:pt idx="13">
                  <c:v>12/2/2024</c:v>
                </c:pt>
                <c:pt idx="14">
                  <c:v>13/2/2024</c:v>
                </c:pt>
                <c:pt idx="15">
                  <c:v>14/2/2024</c:v>
                </c:pt>
                <c:pt idx="16">
                  <c:v>15/2/2024</c:v>
                </c:pt>
                <c:pt idx="17">
                  <c:v>16/2/2024</c:v>
                </c:pt>
                <c:pt idx="18">
                  <c:v>17/2/2024</c:v>
                </c:pt>
                <c:pt idx="19">
                  <c:v>18/2/2024</c:v>
                </c:pt>
                <c:pt idx="20">
                  <c:v>19/2/2024</c:v>
                </c:pt>
                <c:pt idx="21">
                  <c:v>20/2/2024</c:v>
                </c:pt>
                <c:pt idx="22">
                  <c:v>21/2/2024</c:v>
                </c:pt>
                <c:pt idx="23">
                  <c:v>22/2/2024</c:v>
                </c:pt>
                <c:pt idx="24">
                  <c:v>23/2/2024</c:v>
                </c:pt>
                <c:pt idx="25">
                  <c:v>24/2/2024</c:v>
                </c:pt>
                <c:pt idx="26">
                  <c:v>25/2/2024</c:v>
                </c:pt>
                <c:pt idx="27">
                  <c:v>26/2/2024</c:v>
                </c:pt>
                <c:pt idx="28">
                  <c:v>27/2/2024</c:v>
                </c:pt>
                <c:pt idx="29">
                  <c:v>28/2/2024</c:v>
                </c:pt>
                <c:pt idx="30">
                  <c:v>29/2/2024</c:v>
                </c:pt>
              </c:numCache>
            </c:numRef>
          </c:cat>
          <c:val>
            <c:numRef>
              <c:f>Aux!$B$2:$B$32</c:f>
              <c:numCache>
                <c:formatCode>General</c:formatCode>
                <c:ptCount val="31"/>
                <c:pt idx="0">
                  <c:v>75.9741957869529</c:v>
                </c:pt>
                <c:pt idx="1">
                  <c:v>76.746661417744</c:v>
                </c:pt>
                <c:pt idx="2">
                  <c:v>76.8759214488634</c:v>
                </c:pt>
                <c:pt idx="3">
                  <c:v>76.9406068293772</c:v>
                </c:pt>
                <c:pt idx="4">
                  <c:v>77.0053291389792</c:v>
                </c:pt>
                <c:pt idx="5">
                  <c:v>77.0053291389792</c:v>
                </c:pt>
                <c:pt idx="6">
                  <c:v>77.0053291389792</c:v>
                </c:pt>
                <c:pt idx="7">
                  <c:v>77.3294951106794</c:v>
                </c:pt>
                <c:pt idx="8">
                  <c:v>77.8500860774101</c:v>
                </c:pt>
                <c:pt idx="9">
                  <c:v>78.1112721219587</c:v>
                </c:pt>
                <c:pt idx="10">
                  <c:v>78.3730530724411</c:v>
                </c:pt>
                <c:pt idx="11">
                  <c:v>78.5697797327026</c:v>
                </c:pt>
                <c:pt idx="12">
                  <c:v>78.5697797327026</c:v>
                </c:pt>
                <c:pt idx="13">
                  <c:v>78.5041669179629</c:v>
                </c:pt>
                <c:pt idx="14">
                  <c:v>78.4385913692402</c:v>
                </c:pt>
                <c:pt idx="15">
                  <c:v>78.3075520128167</c:v>
                </c:pt>
                <c:pt idx="16">
                  <c:v>78.1112721219587</c:v>
                </c:pt>
                <c:pt idx="17">
                  <c:v>78.5041669179629</c:v>
                </c:pt>
                <c:pt idx="18">
                  <c:v>78.7011172162781</c:v>
                </c:pt>
                <c:pt idx="19">
                  <c:v>78.7011172162781</c:v>
                </c:pt>
                <c:pt idx="20">
                  <c:v>78.766841912973</c:v>
                </c:pt>
                <c:pt idx="21">
                  <c:v>78.766841912973</c:v>
                </c:pt>
                <c:pt idx="22">
                  <c:v>78.9642399901666</c:v>
                </c:pt>
                <c:pt idx="23">
                  <c:v>79.4922799178637</c:v>
                </c:pt>
                <c:pt idx="24">
                  <c:v>79.9562821242461</c:v>
                </c:pt>
                <c:pt idx="25">
                  <c:v>80.155703554227</c:v>
                </c:pt>
                <c:pt idx="26">
                  <c:v>80.2888392347183</c:v>
                </c:pt>
                <c:pt idx="27">
                  <c:v>80.2888392347183</c:v>
                </c:pt>
                <c:pt idx="28">
                  <c:v>80.355463535264</c:v>
                </c:pt>
                <c:pt idx="29">
                  <c:v>80.2888392347183</c:v>
                </c:pt>
                <c:pt idx="30">
                  <c:v>80.2888392347183</c:v>
                </c:pt>
              </c:numCache>
            </c:numRef>
          </c:val>
        </c:ser>
        <c:gapWidth val="150"/>
        <c:shape val="box"/>
        <c:axId val="40823078"/>
        <c:axId val="63912190"/>
        <c:axId val="0"/>
      </c:bar3DChart>
      <c:dateAx>
        <c:axId val="40823078"/>
        <c:scaling>
          <c:orientation val="minMax"/>
        </c:scaling>
        <c:delete val="0"/>
        <c:axPos val="b"/>
        <c:numFmt formatCode="d/m;@" sourceLinked="0"/>
        <c:majorTickMark val="out"/>
        <c:minorTickMark val="none"/>
        <c:tickLblPos val="nextTo"/>
        <c:spPr>
          <a:ln w="9360">
            <a:noFill/>
          </a:ln>
        </c:spPr>
        <c:txPr>
          <a:bodyPr rot="-2700000"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63912190"/>
        <c:crosses val="autoZero"/>
        <c:auto val="1"/>
        <c:lblOffset val="100"/>
        <c:baseTimeUnit val="days"/>
        <c:noMultiLvlLbl val="0"/>
      </c:dateAx>
      <c:valAx>
        <c:axId val="63912190"/>
        <c:scaling>
          <c:orientation val="minMax"/>
          <c:max val="1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(%)</a:t>
                </a:r>
              </a:p>
            </c:rich>
          </c:tx>
          <c:layout>
            <c:manualLayout>
              <c:xMode val="edge"/>
              <c:yMode val="edge"/>
              <c:x val="0.00690236741832719"/>
              <c:y val="0.42005"/>
            </c:manualLayout>
          </c:layout>
          <c:overlay val="0"/>
          <c:spPr>
            <a:noFill/>
            <a:ln w="0">
              <a:noFill/>
            </a:ln>
          </c:spPr>
        </c:title>
        <c:numFmt formatCode="0.0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823078"/>
        <c:crosses val="autoZero"/>
        <c:crossBetween val="between"/>
      </c:valAx>
    </c:plotArea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1" lang="pt-BR" sz="1200" spc="-1" strike="noStrike">
                <a:solidFill>
                  <a:srgbClr val="000000"/>
                </a:solidFill>
                <a:latin typeface="Calibri"/>
              </a:defRPr>
            </a:pPr>
            <a:r>
              <a:rPr b="1" lang="pt-BR" sz="1200" spc="-1" strike="noStrike">
                <a:solidFill>
                  <a:srgbClr val="000000"/>
                </a:solidFill>
                <a:latin typeface="Calibri"/>
              </a:rPr>
              <a:t>VOLUMES DOS RESERVATÓRIOS DO SISTEMA PARAOPEBA</a:t>
            </a:r>
          </a:p>
        </c:rich>
      </c:tx>
      <c:overlay val="0"/>
      <c:spPr>
        <a:noFill/>
        <a:ln w="0">
          <a:noFill/>
        </a:ln>
      </c:spPr>
    </c:title>
    <c:autoTitleDeleted val="0"/>
    <c:view3D>
      <c:rotX val="10"/>
      <c:rotY val="10"/>
      <c:rAngAx val="1"/>
      <c:perspective val="30"/>
    </c:view3D>
    <c:floor>
      <c:spPr>
        <a:solidFill>
          <a:srgbClr val="eeece1"/>
        </a:solidFill>
        <a:ln w="9360">
          <a:noFill/>
        </a:ln>
      </c:spPr>
    </c:floor>
    <c:sideWall>
      <c:spPr>
        <a:solidFill>
          <a:srgbClr val="f4f3ec"/>
        </a:solidFill>
        <a:ln w="9360">
          <a:noFill/>
        </a:ln>
      </c:spPr>
    </c:sideWall>
    <c:backWall>
      <c:spPr>
        <a:solidFill>
          <a:srgbClr val="f4f3ec"/>
        </a:solidFill>
        <a:ln w="9360">
          <a:noFill/>
        </a:ln>
      </c:spPr>
    </c:backWall>
    <c:plotArea>
      <c:layout>
        <c:manualLayout>
          <c:layoutTarget val="inner"/>
          <c:xMode val="edge"/>
          <c:yMode val="edge"/>
          <c:x val="0.082765944156412"/>
          <c:y val="0.05745"/>
          <c:w val="0.909738272221875"/>
          <c:h val="0.86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Aux!$Q$1</c:f>
              <c:strCache>
                <c:ptCount val="1"/>
                <c:pt idx="0">
                  <c:v>Rio Manso</c:v>
                </c:pt>
              </c:strCache>
            </c:strRef>
          </c:tx>
          <c:spPr>
            <a:solidFill>
              <a:srgbClr val="4f81bd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Aux!$T$4:$T$6</c:f>
              <c:numCache>
                <c:formatCode>General</c:formatCode>
                <c:ptCount val="3"/>
                <c:pt idx="0">
                  <c:v>148979041.172119</c:v>
                </c:pt>
                <c:pt idx="1">
                  <c:v>148979041.172119</c:v>
                </c:pt>
                <c:pt idx="2">
                  <c:v>119613542.860107</c:v>
                </c:pt>
              </c:numCache>
            </c:numRef>
          </c:val>
        </c:ser>
        <c:ser>
          <c:idx val="1"/>
          <c:order val="1"/>
          <c:tx>
            <c:strRef>
              <c:f>Aux!$Q$9</c:f>
              <c:strCache>
                <c:ptCount val="1"/>
                <c:pt idx="0">
                  <c:v>Serra Azul</c:v>
                </c:pt>
              </c:strCache>
            </c:strRef>
          </c:tx>
          <c:spPr>
            <a:solidFill>
              <a:srgbClr val="66ccff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Aux!$T$12:$T$14</c:f>
              <c:numCache>
                <c:formatCode>General</c:formatCode>
                <c:ptCount val="3"/>
                <c:pt idx="0">
                  <c:v>87942447.7277832</c:v>
                </c:pt>
                <c:pt idx="1">
                  <c:v>87942447.7277832</c:v>
                </c:pt>
                <c:pt idx="2">
                  <c:v>73094024.8269043</c:v>
                </c:pt>
              </c:numCache>
            </c:numRef>
          </c:val>
        </c:ser>
        <c:ser>
          <c:idx val="2"/>
          <c:order val="2"/>
          <c:tx>
            <c:strRef>
              <c:f>Aux!$Q$17</c:f>
              <c:strCache>
                <c:ptCount val="1"/>
                <c:pt idx="0">
                  <c:v>Vargem das Flores</c:v>
                </c:pt>
              </c:strCache>
            </c:strRef>
          </c:tx>
          <c:spPr>
            <a:solidFill>
              <a:srgbClr val="c6d9f1"/>
            </a:solidFill>
            <a:ln w="0">
              <a:noFill/>
            </a:ln>
          </c:spPr>
          <c:invertIfNegative val="0"/>
          <c:dLbls>
            <c:numFmt formatCode="#,##0" sourceLinked="0"/>
            <c:txPr>
              <a:bodyPr wrap="square"/>
              <a:lstStyle/>
              <a:p>
                <a:pPr>
                  <a:defRPr b="1" sz="900" spc="-1" strike="noStrike">
                    <a:solidFill>
                      <a:srgbClr val="000000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Aux!$T$20:$T$22</c:f>
              <c:numCache>
                <c:formatCode>General</c:formatCode>
                <c:ptCount val="3"/>
                <c:pt idx="0">
                  <c:v>38983631.5927734</c:v>
                </c:pt>
                <c:pt idx="1">
                  <c:v>37455526.1625977</c:v>
                </c:pt>
                <c:pt idx="2">
                  <c:v>27625413.6582031</c:v>
                </c:pt>
              </c:numCache>
            </c:numRef>
          </c:val>
        </c:ser>
        <c:ser>
          <c:idx val="3"/>
          <c:order val="3"/>
          <c:spPr>
            <a:noFill/>
            <a:ln w="0">
              <a:noFill/>
            </a:ln>
          </c:spPr>
          <c:invertIfNegative val="0"/>
          <c:dPt>
            <c:idx val="0"/>
            <c:invertIfNegative val="0"/>
            <c:spPr>
              <a:noFill/>
              <a:ln w="0">
                <a:noFill/>
              </a:ln>
            </c:spPr>
          </c:dPt>
          <c:dPt>
            <c:idx val="1"/>
            <c:invertIfNegative val="0"/>
            <c:spPr>
              <a:noFill/>
              <a:ln w="0">
                <a:noFill/>
              </a:ln>
            </c:spPr>
          </c:dPt>
          <c:dPt>
            <c:idx val="2"/>
            <c:invertIfNegative val="0"/>
            <c:spPr>
              <a:noFill/>
              <a:ln w="0">
                <a:noFill/>
              </a:ln>
            </c:spPr>
          </c:dPt>
          <c:dLbls>
            <c:numFmt formatCode="#,##0" sourceLinked="0"/>
            <c:dLbl>
              <c:idx val="0"/>
              <c:layout>
                <c:manualLayout>
                  <c:x val="0.0175678703703703"/>
                  <c:y val="-0.00176388888888891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1"/>
              <c:layout>
                <c:manualLayout>
                  <c:x val="0.0199146296296296"/>
                  <c:y val="0.0326319444444444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dLbl>
              <c:idx val="2"/>
              <c:layout>
                <c:manualLayout>
                  <c:x val="0.0140436897776504"/>
                  <c:y val="0.0846663888888889"/>
                </c:manualLayout>
              </c:layout>
              <c:numFmt formatCode="#,##0" sourceLinked="0"/>
              <c:spPr>
                <a:solidFill>
                  <a:srgbClr val="0"/>
                </a:solidFill>
              </c:spPr>
              <c:txPr>
                <a:bodyPr wrap="square"/>
                <a:lstStyle/>
                <a:p>
                  <a:pPr>
                    <a:defRPr b="1" sz="1000" spc="-1" strike="noStrike">
                      <a:solidFill>
                        <a:srgbClr val="ffffff"/>
                      </a:solidFill>
                      <a:latin typeface="Calibri"/>
                    </a:defRPr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eparator>; </c:separator>
            </c:dLbl>
            <c:spPr>
              <a:solidFill>
                <a:srgbClr val="0"/>
              </a:solidFill>
            </c:spPr>
            <c:txPr>
              <a:bodyPr wrap="square"/>
              <a:lstStyle/>
              <a:p>
                <a:pPr>
                  <a:defRPr b="1" sz="1000" spc="-1" strike="noStrike">
                    <a:solidFill>
                      <a:srgbClr val="ffffff"/>
                    </a:solidFill>
                    <a:latin typeface="Calibri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eparator>; </c:separator>
            <c:showLeaderLines val="1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Aux!$X$4:$X$6</c:f>
              <c:strCache>
                <c:ptCount val="3"/>
                <c:pt idx="0">
                  <c:v>01/03/2022</c:v>
                </c:pt>
                <c:pt idx="1">
                  <c:v>01/03/2023</c:v>
                </c:pt>
                <c:pt idx="2">
                  <c:v>29/02/2024</c:v>
                </c:pt>
              </c:strCache>
            </c:strRef>
          </c:cat>
          <c:val>
            <c:numRef>
              <c:f>Aux!$R$28:$R$30</c:f>
              <c:numCache>
                <c:formatCode>General</c:formatCode>
                <c:ptCount val="3"/>
                <c:pt idx="0">
                  <c:v>275905120.492676</c:v>
                </c:pt>
                <c:pt idx="1">
                  <c:v>274377015.0625</c:v>
                </c:pt>
                <c:pt idx="2">
                  <c:v>220332981.345215</c:v>
                </c:pt>
              </c:numCache>
            </c:numRef>
          </c:val>
        </c:ser>
        <c:gapWidth val="150"/>
        <c:shape val="box"/>
        <c:axId val="24247906"/>
        <c:axId val="40101517"/>
        <c:axId val="0"/>
      </c:bar3DChart>
      <c:catAx>
        <c:axId val="24247906"/>
        <c:scaling>
          <c:orientation val="minMax"/>
        </c:scaling>
        <c:delete val="0"/>
        <c:axPos val="b"/>
        <c:numFmt formatCode="dd/mm/yy;@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40101517"/>
        <c:crosses val="autoZero"/>
        <c:auto val="1"/>
        <c:lblAlgn val="ctr"/>
        <c:lblOffset val="100"/>
        <c:noMultiLvlLbl val="0"/>
      </c:catAx>
      <c:valAx>
        <c:axId val="40101517"/>
        <c:scaling>
          <c:orientation val="minMax"/>
          <c:max val="300000000"/>
          <c:min val="0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title>
          <c:tx>
            <c:rich>
              <a:bodyPr rot="-5400000"/>
              <a:lstStyle/>
              <a:p>
                <a:pPr>
                  <a:defRPr b="1" lang="pt-BR" sz="1000" spc="-1" strike="noStrike">
                    <a:solidFill>
                      <a:srgbClr val="000000"/>
                    </a:solidFill>
                    <a:latin typeface="Calibri"/>
                  </a:defRPr>
                </a:pPr>
                <a:r>
                  <a:rPr b="1" lang="pt-BR" sz="1000" spc="-1" strike="noStrike">
                    <a:solidFill>
                      <a:srgbClr val="000000"/>
                    </a:solidFill>
                    <a:latin typeface="Calibri"/>
                  </a:rPr>
                  <a:t>Volume (m3)</a:t>
                </a:r>
              </a:p>
            </c:rich>
          </c:tx>
          <c:layout>
            <c:manualLayout>
              <c:xMode val="edge"/>
              <c:yMode val="edge"/>
              <c:x val="0.00618402148791305"/>
              <c:y val="0.41315"/>
            </c:manualLayout>
          </c:layout>
          <c:overlay val="0"/>
          <c:spPr>
            <a:noFill/>
            <a:ln w="0">
              <a:noFill/>
            </a:ln>
          </c:spPr>
        </c:title>
        <c:numFmt formatCode="#,##0" sourceLinked="0"/>
        <c:majorTickMark val="none"/>
        <c:minorTickMark val="none"/>
        <c:tickLblPos val="nextTo"/>
        <c:spPr>
          <a:ln w="9360">
            <a:noFill/>
          </a:ln>
        </c:spPr>
        <c:txPr>
          <a:bodyPr/>
          <a:lstStyle/>
          <a:p>
            <a:pPr>
              <a:defRPr b="1" sz="800" spc="-1" strike="noStrike">
                <a:solidFill>
                  <a:srgbClr val="000000"/>
                </a:solidFill>
                <a:latin typeface="Calibri"/>
              </a:defRPr>
            </a:pPr>
          </a:p>
        </c:txPr>
        <c:crossAx val="24247906"/>
        <c:crosses val="autoZero"/>
        <c:crossBetween val="between"/>
        <c:majorUnit val="25000000"/>
      </c:valAx>
    </c:plotArea>
    <c:legend>
      <c:legendPos val="b"/>
      <c:legendEntry>
        <c:idx val="3"/>
        <c:delete val="1"/>
      </c:legendEntry>
      <c:overlay val="0"/>
      <c:spPr>
        <a:noFill/>
        <a:ln w="0">
          <a:noFill/>
        </a:ln>
      </c:spPr>
      <c:txPr>
        <a:bodyPr/>
        <a:lstStyle/>
        <a:p>
          <a:pPr>
            <a:defRPr b="1" sz="900" spc="-1" strike="noStrike">
              <a:solidFill>
                <a:srgbClr val="000000"/>
              </a:solidFill>
              <a:latin typeface="Calibri"/>
            </a:defRPr>
          </a:pPr>
        </a:p>
      </c:txPr>
    </c:legend>
    <c:plotVisOnly val="1"/>
    <c:dispBlanksAs val="gap"/>
  </c:chart>
  <c:spPr>
    <a:solidFill>
      <a:srgbClr val="ffffff"/>
    </a:solidFill>
    <a:ln w="9360">
      <a:solidFill>
        <a:srgbClr val="d9d9d9"/>
      </a:solidFill>
      <a:round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Relationship Id="rId4" Type="http://schemas.openxmlformats.org/officeDocument/2006/relationships/chart" Target="../charts/chart28.xml"/><Relationship Id="rId5" Type="http://schemas.openxmlformats.org/officeDocument/2006/relationships/chart" Target="../charts/chart29.xml"/><Relationship Id="rId6" Type="http://schemas.openxmlformats.org/officeDocument/2006/relationships/chart" Target="../charts/chart30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34920</xdr:colOff>
      <xdr:row>175</xdr:row>
      <xdr:rowOff>9360</xdr:rowOff>
    </xdr:from>
    <xdr:to>
      <xdr:col>8</xdr:col>
      <xdr:colOff>566640</xdr:colOff>
      <xdr:row>212</xdr:row>
      <xdr:rowOff>160560</xdr:rowOff>
    </xdr:to>
    <xdr:graphicFrame>
      <xdr:nvGraphicFramePr>
        <xdr:cNvPr id="0" name="Gráfico 7"/>
        <xdr:cNvGraphicFramePr/>
      </xdr:nvGraphicFramePr>
      <xdr:xfrm>
        <a:off x="34920" y="34013520"/>
        <a:ext cx="11526120" cy="71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34920</xdr:colOff>
      <xdr:row>214</xdr:row>
      <xdr:rowOff>15840</xdr:rowOff>
    </xdr:from>
    <xdr:to>
      <xdr:col>8</xdr:col>
      <xdr:colOff>566640</xdr:colOff>
      <xdr:row>251</xdr:row>
      <xdr:rowOff>167040</xdr:rowOff>
    </xdr:to>
    <xdr:graphicFrame>
      <xdr:nvGraphicFramePr>
        <xdr:cNvPr id="1" name="Gráfico 8"/>
        <xdr:cNvGraphicFramePr/>
      </xdr:nvGraphicFramePr>
      <xdr:xfrm>
        <a:off x="34920" y="41449680"/>
        <a:ext cx="11526120" cy="71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34920</xdr:colOff>
      <xdr:row>97</xdr:row>
      <xdr:rowOff>22320</xdr:rowOff>
    </xdr:from>
    <xdr:to>
      <xdr:col>8</xdr:col>
      <xdr:colOff>566640</xdr:colOff>
      <xdr:row>134</xdr:row>
      <xdr:rowOff>173520</xdr:rowOff>
    </xdr:to>
    <xdr:graphicFrame>
      <xdr:nvGraphicFramePr>
        <xdr:cNvPr id="2" name="Gráfico 9"/>
        <xdr:cNvGraphicFramePr/>
      </xdr:nvGraphicFramePr>
      <xdr:xfrm>
        <a:off x="34920" y="19167480"/>
        <a:ext cx="11526120" cy="71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0</xdr:col>
      <xdr:colOff>34920</xdr:colOff>
      <xdr:row>19</xdr:row>
      <xdr:rowOff>3240</xdr:rowOff>
    </xdr:from>
    <xdr:to>
      <xdr:col>8</xdr:col>
      <xdr:colOff>566640</xdr:colOff>
      <xdr:row>56</xdr:row>
      <xdr:rowOff>154440</xdr:rowOff>
    </xdr:to>
    <xdr:graphicFrame>
      <xdr:nvGraphicFramePr>
        <xdr:cNvPr id="3" name="Gráfico 5"/>
        <xdr:cNvGraphicFramePr/>
      </xdr:nvGraphicFramePr>
      <xdr:xfrm>
        <a:off x="34920" y="4318200"/>
        <a:ext cx="11526120" cy="7170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0</xdr:col>
      <xdr:colOff>34920</xdr:colOff>
      <xdr:row>136</xdr:row>
      <xdr:rowOff>15840</xdr:rowOff>
    </xdr:from>
    <xdr:to>
      <xdr:col>8</xdr:col>
      <xdr:colOff>566640</xdr:colOff>
      <xdr:row>173</xdr:row>
      <xdr:rowOff>167040</xdr:rowOff>
    </xdr:to>
    <xdr:graphicFrame>
      <xdr:nvGraphicFramePr>
        <xdr:cNvPr id="4" name="Gráfico 10"/>
        <xdr:cNvGraphicFramePr/>
      </xdr:nvGraphicFramePr>
      <xdr:xfrm>
        <a:off x="34920" y="26590680"/>
        <a:ext cx="11526120" cy="71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34920</xdr:colOff>
      <xdr:row>58</xdr:row>
      <xdr:rowOff>3240</xdr:rowOff>
    </xdr:from>
    <xdr:to>
      <xdr:col>8</xdr:col>
      <xdr:colOff>566640</xdr:colOff>
      <xdr:row>95</xdr:row>
      <xdr:rowOff>154440</xdr:rowOff>
    </xdr:to>
    <xdr:graphicFrame>
      <xdr:nvGraphicFramePr>
        <xdr:cNvPr id="5" name="Gráfico 11"/>
        <xdr:cNvGraphicFramePr/>
      </xdr:nvGraphicFramePr>
      <xdr:xfrm>
        <a:off x="34920" y="11719080"/>
        <a:ext cx="11526120" cy="719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RV/Coleta%20Sistema%20SRV.xlsx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RM/Coleta%20Sistema%20SRM.xlsx" TargetMode="External"/>
</Relationships>
</file>

<file path=xl/externalLinks/_rels/externalLink3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SA/Coleta%20Sistema%20SSA.xlsx" TargetMode="External"/>
</Relationships>
</file>

<file path=xl/externalLinks/_rels/externalLink4.xml.rels><?xml version="1.0" encoding="UTF-8"?>
<Relationships xmlns="http://schemas.openxmlformats.org/package/2006/relationships"><Relationship Id="rId1" Type="http://schemas.openxmlformats.org/officeDocument/2006/relationships/externalLinkPath" Target="file://192.168.0.8/Informacoes/Monitoramento%20Sistemas%20Produtores%20RMBH/MonitoramentoDiarioSVF/Coleta%20Sistema%20SVF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ilha1"/>
    </sheetNames>
    <sheetDataSet>
      <sheetData sheetId="0">
        <row r="2">
          <cell r="A2">
            <v>42005</v>
          </cell>
          <cell r="B2">
            <v>14.16</v>
          </cell>
          <cell r="C2">
            <v>6.66</v>
          </cell>
          <cell r="D2">
            <v>7.5</v>
          </cell>
          <cell r="E2">
            <v>0</v>
          </cell>
        </row>
        <row r="3">
          <cell r="A3">
            <v>42006</v>
          </cell>
          <cell r="B3">
            <v>14.43</v>
          </cell>
          <cell r="C3">
            <v>7.4</v>
          </cell>
          <cell r="D3">
            <v>7.03</v>
          </cell>
          <cell r="E3">
            <v>0.2</v>
          </cell>
        </row>
        <row r="4">
          <cell r="A4">
            <v>42007</v>
          </cell>
          <cell r="B4">
            <v>13.89</v>
          </cell>
          <cell r="C4">
            <v>6.93</v>
          </cell>
          <cell r="D4">
            <v>6.96</v>
          </cell>
          <cell r="E4">
            <v>0</v>
          </cell>
        </row>
        <row r="5">
          <cell r="A5">
            <v>42008</v>
          </cell>
          <cell r="B5">
            <v>16.72</v>
          </cell>
          <cell r="C5">
            <v>6.7</v>
          </cell>
          <cell r="D5">
            <v>10.02</v>
          </cell>
          <cell r="E5">
            <v>3.8</v>
          </cell>
        </row>
        <row r="6">
          <cell r="A6">
            <v>42009</v>
          </cell>
          <cell r="B6">
            <v>15.27</v>
          </cell>
          <cell r="C6">
            <v>7.53</v>
          </cell>
          <cell r="D6">
            <v>7.74</v>
          </cell>
          <cell r="E6">
            <v>1.2</v>
          </cell>
        </row>
        <row r="7">
          <cell r="A7">
            <v>42010</v>
          </cell>
          <cell r="B7">
            <v>17.02</v>
          </cell>
          <cell r="C7">
            <v>7.64</v>
          </cell>
          <cell r="D7">
            <v>9.38</v>
          </cell>
          <cell r="E7">
            <v>0</v>
          </cell>
        </row>
        <row r="8">
          <cell r="A8">
            <v>42011</v>
          </cell>
          <cell r="B8">
            <v>14.16</v>
          </cell>
          <cell r="C8">
            <v>7.49</v>
          </cell>
          <cell r="D8">
            <v>6.67</v>
          </cell>
          <cell r="E8">
            <v>0</v>
          </cell>
        </row>
        <row r="9">
          <cell r="A9">
            <v>42012</v>
          </cell>
          <cell r="B9">
            <v>11.1</v>
          </cell>
          <cell r="C9">
            <v>7.32</v>
          </cell>
          <cell r="D9">
            <v>3.78</v>
          </cell>
          <cell r="E9">
            <v>0</v>
          </cell>
        </row>
        <row r="10">
          <cell r="A10">
            <v>42013</v>
          </cell>
          <cell r="B10">
            <v>9.93653729927626</v>
          </cell>
          <cell r="C10">
            <v>7.43</v>
          </cell>
          <cell r="D10">
            <v>2.50653729927626</v>
          </cell>
          <cell r="E10">
            <v>0</v>
          </cell>
        </row>
        <row r="11">
          <cell r="A11">
            <v>42014</v>
          </cell>
          <cell r="B11">
            <v>10.623874499141</v>
          </cell>
          <cell r="C11">
            <v>7.55</v>
          </cell>
          <cell r="D11">
            <v>3.07387449914098</v>
          </cell>
          <cell r="E11">
            <v>0</v>
          </cell>
        </row>
        <row r="12">
          <cell r="A12">
            <v>42015</v>
          </cell>
          <cell r="B12">
            <v>10.85846083366</v>
          </cell>
          <cell r="C12">
            <v>7.25</v>
          </cell>
          <cell r="D12">
            <v>3.60846083366002</v>
          </cell>
          <cell r="E12">
            <v>0</v>
          </cell>
        </row>
        <row r="13">
          <cell r="A13">
            <v>42016</v>
          </cell>
          <cell r="B13">
            <v>10.1629169990373</v>
          </cell>
          <cell r="C13">
            <v>7.76</v>
          </cell>
          <cell r="D13">
            <v>2.40291699903733</v>
          </cell>
          <cell r="E13">
            <v>0</v>
          </cell>
        </row>
        <row r="14">
          <cell r="A14">
            <v>42017</v>
          </cell>
          <cell r="B14">
            <v>9.71</v>
          </cell>
          <cell r="C14">
            <v>7.61</v>
          </cell>
          <cell r="D14">
            <v>2.1</v>
          </cell>
          <cell r="E14">
            <v>0</v>
          </cell>
        </row>
        <row r="15">
          <cell r="A15">
            <v>42018</v>
          </cell>
          <cell r="B15">
            <v>9.27</v>
          </cell>
          <cell r="C15">
            <v>7.68</v>
          </cell>
          <cell r="D15">
            <v>1.59</v>
          </cell>
          <cell r="E15">
            <v>0</v>
          </cell>
        </row>
        <row r="16">
          <cell r="A16">
            <v>42019</v>
          </cell>
          <cell r="B16">
            <v>8.85</v>
          </cell>
          <cell r="C16">
            <v>7.7</v>
          </cell>
          <cell r="D16">
            <v>1.15</v>
          </cell>
          <cell r="E16">
            <v>0</v>
          </cell>
        </row>
        <row r="17">
          <cell r="A17">
            <v>42020</v>
          </cell>
          <cell r="B17">
            <v>8.84545516667838</v>
          </cell>
          <cell r="C17">
            <v>7.69</v>
          </cell>
          <cell r="D17">
            <v>1.15545516667838</v>
          </cell>
          <cell r="E17">
            <v>0</v>
          </cell>
        </row>
        <row r="18">
          <cell r="A18">
            <v>42021</v>
          </cell>
          <cell r="B18">
            <v>9.71288454730794</v>
          </cell>
          <cell r="C18">
            <v>7.59</v>
          </cell>
          <cell r="D18">
            <v>2.12288454730794</v>
          </cell>
          <cell r="E18">
            <v>0</v>
          </cell>
        </row>
        <row r="19">
          <cell r="A19">
            <v>42022</v>
          </cell>
          <cell r="B19">
            <v>10.86</v>
          </cell>
          <cell r="C19">
            <v>7.38</v>
          </cell>
          <cell r="D19">
            <v>3.48</v>
          </cell>
          <cell r="E19">
            <v>0</v>
          </cell>
        </row>
        <row r="20">
          <cell r="A20">
            <v>42023</v>
          </cell>
          <cell r="B20">
            <v>10.86</v>
          </cell>
          <cell r="C20">
            <v>7.65</v>
          </cell>
          <cell r="D20">
            <v>3.21</v>
          </cell>
          <cell r="E20">
            <v>0</v>
          </cell>
        </row>
        <row r="21">
          <cell r="A21">
            <v>42024</v>
          </cell>
          <cell r="B21">
            <v>9.27374239670536</v>
          </cell>
          <cell r="C21">
            <v>7.61</v>
          </cell>
          <cell r="D21">
            <v>1.66374239670536</v>
          </cell>
          <cell r="E21">
            <v>0</v>
          </cell>
        </row>
        <row r="22">
          <cell r="A22">
            <v>42025</v>
          </cell>
          <cell r="B22">
            <v>8.85</v>
          </cell>
          <cell r="C22">
            <v>7.71</v>
          </cell>
          <cell r="D22">
            <v>1.14</v>
          </cell>
          <cell r="E22">
            <v>0</v>
          </cell>
        </row>
        <row r="23">
          <cell r="A23">
            <v>42026</v>
          </cell>
          <cell r="B23">
            <v>7.82198916338709</v>
          </cell>
          <cell r="C23">
            <v>7.73</v>
          </cell>
          <cell r="D23">
            <v>0.0919891633870904</v>
          </cell>
          <cell r="E23">
            <v>5</v>
          </cell>
        </row>
        <row r="24">
          <cell r="A24">
            <v>42027</v>
          </cell>
          <cell r="B24">
            <v>8.02130062379675</v>
          </cell>
          <cell r="C24">
            <v>7.98</v>
          </cell>
          <cell r="D24">
            <v>0.0413006237967455</v>
          </cell>
          <cell r="E24">
            <v>0.0413006237967455</v>
          </cell>
        </row>
        <row r="25">
          <cell r="A25">
            <v>42028</v>
          </cell>
          <cell r="B25">
            <v>18.8711811146548</v>
          </cell>
          <cell r="C25">
            <v>6.76</v>
          </cell>
          <cell r="D25">
            <v>12.1111811146548</v>
          </cell>
          <cell r="E25">
            <v>12.1111811146548</v>
          </cell>
        </row>
        <row r="26">
          <cell r="A26">
            <v>42029</v>
          </cell>
          <cell r="B26">
            <v>29.2817613853938</v>
          </cell>
          <cell r="C26">
            <v>6.93</v>
          </cell>
          <cell r="D26">
            <v>22.3517613853938</v>
          </cell>
          <cell r="E26">
            <v>22.3517613853938</v>
          </cell>
        </row>
        <row r="27">
          <cell r="A27">
            <v>42030</v>
          </cell>
          <cell r="B27">
            <v>20.1627132286718</v>
          </cell>
          <cell r="C27">
            <v>7.36</v>
          </cell>
          <cell r="D27">
            <v>12.8027132286718</v>
          </cell>
          <cell r="E27">
            <v>1.4</v>
          </cell>
        </row>
        <row r="28">
          <cell r="A28">
            <v>42031</v>
          </cell>
          <cell r="B28">
            <v>25.0455500271614</v>
          </cell>
          <cell r="C28">
            <v>7.08</v>
          </cell>
          <cell r="D28">
            <v>17.9655500271614</v>
          </cell>
          <cell r="E28">
            <v>1.1</v>
          </cell>
        </row>
        <row r="29">
          <cell r="A29">
            <v>42032</v>
          </cell>
          <cell r="B29">
            <v>23.2366412035532</v>
          </cell>
          <cell r="C29">
            <v>7.36</v>
          </cell>
          <cell r="D29">
            <v>15.8766412035532</v>
          </cell>
          <cell r="E29">
            <v>2.9</v>
          </cell>
        </row>
        <row r="30">
          <cell r="A30">
            <v>42033</v>
          </cell>
          <cell r="B30">
            <v>24.3132773521512</v>
          </cell>
          <cell r="C30">
            <v>7.74</v>
          </cell>
          <cell r="D30">
            <v>16.5732773521512</v>
          </cell>
          <cell r="E30">
            <v>0</v>
          </cell>
        </row>
        <row r="31">
          <cell r="A31">
            <v>42034</v>
          </cell>
          <cell r="B31">
            <v>18.24</v>
          </cell>
          <cell r="C31">
            <v>6.62</v>
          </cell>
          <cell r="D31">
            <v>11.62</v>
          </cell>
          <cell r="E31">
            <v>0</v>
          </cell>
        </row>
        <row r="32">
          <cell r="A32">
            <v>42035</v>
          </cell>
          <cell r="B32">
            <v>19.19</v>
          </cell>
          <cell r="C32">
            <v>6.65</v>
          </cell>
          <cell r="D32">
            <v>12.54</v>
          </cell>
          <cell r="E32">
            <v>0</v>
          </cell>
        </row>
        <row r="33">
          <cell r="A33">
            <v>42036</v>
          </cell>
          <cell r="B33">
            <v>20.83</v>
          </cell>
          <cell r="C33">
            <v>6.39</v>
          </cell>
          <cell r="D33">
            <v>14.44</v>
          </cell>
          <cell r="E33">
            <v>0</v>
          </cell>
        </row>
        <row r="34">
          <cell r="A34">
            <v>42037</v>
          </cell>
          <cell r="B34">
            <v>14.43</v>
          </cell>
          <cell r="C34">
            <v>7.85</v>
          </cell>
          <cell r="D34">
            <v>6.58</v>
          </cell>
          <cell r="E34">
            <v>0</v>
          </cell>
        </row>
        <row r="35">
          <cell r="A35">
            <v>42038</v>
          </cell>
          <cell r="B35">
            <v>13.89</v>
          </cell>
          <cell r="C35">
            <v>7.09</v>
          </cell>
          <cell r="D35">
            <v>6.8</v>
          </cell>
          <cell r="E35">
            <v>14</v>
          </cell>
        </row>
        <row r="36">
          <cell r="A36">
            <v>42039</v>
          </cell>
          <cell r="B36">
            <v>19.5</v>
          </cell>
          <cell r="C36">
            <v>6.9</v>
          </cell>
          <cell r="D36">
            <v>12.6</v>
          </cell>
          <cell r="E36">
            <v>23.8</v>
          </cell>
        </row>
        <row r="37">
          <cell r="A37">
            <v>42040</v>
          </cell>
          <cell r="B37">
            <v>29.68</v>
          </cell>
          <cell r="C37">
            <v>6.99</v>
          </cell>
          <cell r="D37">
            <v>22.69</v>
          </cell>
          <cell r="E37">
            <v>32.7</v>
          </cell>
        </row>
        <row r="38">
          <cell r="A38">
            <v>42041</v>
          </cell>
          <cell r="B38">
            <v>42.66</v>
          </cell>
          <cell r="C38">
            <v>7.51</v>
          </cell>
          <cell r="D38">
            <v>35.11</v>
          </cell>
          <cell r="E38">
            <v>4.8</v>
          </cell>
        </row>
        <row r="39">
          <cell r="A39">
            <v>42042</v>
          </cell>
          <cell r="B39">
            <v>36.98</v>
          </cell>
          <cell r="C39">
            <v>6.07</v>
          </cell>
          <cell r="D39">
            <v>30.91</v>
          </cell>
          <cell r="E39">
            <v>15</v>
          </cell>
        </row>
        <row r="40">
          <cell r="A40">
            <v>42043</v>
          </cell>
          <cell r="B40">
            <v>29.68</v>
          </cell>
          <cell r="C40">
            <v>5.73</v>
          </cell>
          <cell r="D40">
            <v>23.95</v>
          </cell>
          <cell r="E40">
            <v>37.2</v>
          </cell>
        </row>
        <row r="41">
          <cell r="A41">
            <v>42044</v>
          </cell>
          <cell r="B41">
            <v>105.13</v>
          </cell>
          <cell r="C41">
            <v>7.25</v>
          </cell>
          <cell r="D41">
            <v>97.88</v>
          </cell>
          <cell r="E41">
            <v>4.6</v>
          </cell>
        </row>
        <row r="42">
          <cell r="A42">
            <v>42045</v>
          </cell>
          <cell r="B42">
            <v>53.69</v>
          </cell>
          <cell r="C42">
            <v>7.8</v>
          </cell>
          <cell r="D42">
            <v>45.89</v>
          </cell>
          <cell r="E42">
            <v>0</v>
          </cell>
        </row>
        <row r="43">
          <cell r="A43">
            <v>42046</v>
          </cell>
          <cell r="B43">
            <v>30.09</v>
          </cell>
          <cell r="C43">
            <v>7.15</v>
          </cell>
          <cell r="D43">
            <v>22.94</v>
          </cell>
          <cell r="E43">
            <v>0</v>
          </cell>
        </row>
        <row r="44">
          <cell r="A44">
            <v>42047</v>
          </cell>
          <cell r="B44">
            <v>25.42</v>
          </cell>
          <cell r="C44">
            <v>6.71</v>
          </cell>
          <cell r="D44">
            <v>18.71</v>
          </cell>
          <cell r="E44">
            <v>0</v>
          </cell>
        </row>
        <row r="45">
          <cell r="A45">
            <v>42048</v>
          </cell>
          <cell r="B45">
            <v>22.88</v>
          </cell>
          <cell r="C45">
            <v>7.22</v>
          </cell>
          <cell r="D45">
            <v>15.66</v>
          </cell>
          <cell r="E45">
            <v>0</v>
          </cell>
        </row>
        <row r="46">
          <cell r="A46">
            <v>42049</v>
          </cell>
          <cell r="B46">
            <v>20.83</v>
          </cell>
          <cell r="C46">
            <v>6.77</v>
          </cell>
          <cell r="D46">
            <v>14.06</v>
          </cell>
          <cell r="E46">
            <v>0</v>
          </cell>
        </row>
        <row r="47">
          <cell r="A47">
            <v>42050</v>
          </cell>
          <cell r="B47">
            <v>20.83</v>
          </cell>
          <cell r="C47">
            <v>5.19</v>
          </cell>
          <cell r="D47">
            <v>15.64</v>
          </cell>
          <cell r="E47">
            <v>0</v>
          </cell>
        </row>
        <row r="48">
          <cell r="A48">
            <v>42051</v>
          </cell>
          <cell r="B48">
            <v>25.79</v>
          </cell>
          <cell r="C48">
            <v>5.94</v>
          </cell>
          <cell r="D48">
            <v>19.85</v>
          </cell>
          <cell r="E48">
            <v>2.9</v>
          </cell>
        </row>
        <row r="49">
          <cell r="A49">
            <v>42052</v>
          </cell>
          <cell r="B49">
            <v>28.09</v>
          </cell>
          <cell r="C49">
            <v>5.71</v>
          </cell>
          <cell r="D49">
            <v>22.38</v>
          </cell>
          <cell r="E49">
            <v>0</v>
          </cell>
        </row>
        <row r="50">
          <cell r="A50">
            <v>42053</v>
          </cell>
          <cell r="B50">
            <v>28.88</v>
          </cell>
          <cell r="C50">
            <v>6.92</v>
          </cell>
          <cell r="D50">
            <v>21.96</v>
          </cell>
          <cell r="E50">
            <v>8</v>
          </cell>
        </row>
        <row r="51">
          <cell r="A51">
            <v>42054</v>
          </cell>
          <cell r="B51">
            <v>28.88</v>
          </cell>
          <cell r="C51">
            <v>6.85</v>
          </cell>
          <cell r="D51">
            <v>22.03</v>
          </cell>
          <cell r="E51">
            <v>3.5</v>
          </cell>
        </row>
        <row r="52">
          <cell r="A52">
            <v>42055</v>
          </cell>
          <cell r="B52">
            <v>28.88</v>
          </cell>
          <cell r="C52">
            <v>7.35</v>
          </cell>
          <cell r="D52">
            <v>21.53</v>
          </cell>
          <cell r="E52">
            <v>0</v>
          </cell>
        </row>
        <row r="53">
          <cell r="A53">
            <v>42056</v>
          </cell>
          <cell r="B53">
            <v>26.17</v>
          </cell>
          <cell r="C53">
            <v>0</v>
          </cell>
          <cell r="D53">
            <v>26.17</v>
          </cell>
          <cell r="E53">
            <v>0</v>
          </cell>
        </row>
        <row r="54">
          <cell r="A54">
            <v>42057</v>
          </cell>
          <cell r="B54">
            <v>19.51</v>
          </cell>
          <cell r="C54">
            <v>7.44</v>
          </cell>
          <cell r="D54">
            <v>12.07</v>
          </cell>
          <cell r="E54">
            <v>0</v>
          </cell>
        </row>
        <row r="55">
          <cell r="A55">
            <v>42058</v>
          </cell>
          <cell r="B55">
            <v>19.51</v>
          </cell>
          <cell r="C55">
            <v>6.91</v>
          </cell>
          <cell r="D55">
            <v>12.6</v>
          </cell>
          <cell r="E55">
            <v>0</v>
          </cell>
        </row>
        <row r="56">
          <cell r="A56">
            <v>42059</v>
          </cell>
          <cell r="B56">
            <v>18.56</v>
          </cell>
          <cell r="C56">
            <v>6.86</v>
          </cell>
          <cell r="D56">
            <v>11.7</v>
          </cell>
          <cell r="E56">
            <v>0</v>
          </cell>
        </row>
        <row r="57">
          <cell r="A57">
            <v>42060</v>
          </cell>
          <cell r="B57">
            <v>19.19</v>
          </cell>
          <cell r="C57">
            <v>7.07</v>
          </cell>
          <cell r="D57">
            <v>12.12</v>
          </cell>
          <cell r="E57">
            <v>8.9</v>
          </cell>
        </row>
        <row r="58">
          <cell r="A58">
            <v>42061</v>
          </cell>
          <cell r="B58">
            <v>21.16</v>
          </cell>
          <cell r="C58">
            <v>7.36</v>
          </cell>
          <cell r="D58">
            <v>13.8</v>
          </cell>
          <cell r="E58">
            <v>0</v>
          </cell>
        </row>
        <row r="59">
          <cell r="A59">
            <v>42062</v>
          </cell>
          <cell r="B59">
            <v>22.19</v>
          </cell>
          <cell r="C59">
            <v>6.69</v>
          </cell>
          <cell r="D59">
            <v>15.5</v>
          </cell>
          <cell r="E59">
            <v>9.2</v>
          </cell>
        </row>
        <row r="60">
          <cell r="A60">
            <v>42063</v>
          </cell>
          <cell r="B60">
            <v>35.63</v>
          </cell>
          <cell r="C60">
            <v>7.19</v>
          </cell>
          <cell r="D60">
            <v>28.44</v>
          </cell>
          <cell r="E60">
            <v>7.9</v>
          </cell>
        </row>
        <row r="61">
          <cell r="A61">
            <v>42064</v>
          </cell>
          <cell r="B61">
            <v>27.31</v>
          </cell>
          <cell r="C61">
            <v>6.02</v>
          </cell>
          <cell r="D61">
            <v>21.29</v>
          </cell>
          <cell r="E61">
            <v>0</v>
          </cell>
        </row>
        <row r="62">
          <cell r="A62">
            <v>42065</v>
          </cell>
          <cell r="B62">
            <v>21.84</v>
          </cell>
          <cell r="C62">
            <v>7.21</v>
          </cell>
          <cell r="D62">
            <v>14.63</v>
          </cell>
          <cell r="E62">
            <v>0</v>
          </cell>
        </row>
        <row r="63">
          <cell r="A63">
            <v>42066</v>
          </cell>
          <cell r="B63">
            <v>21.84</v>
          </cell>
          <cell r="C63">
            <v>6.68</v>
          </cell>
          <cell r="D63">
            <v>15.16</v>
          </cell>
          <cell r="E63">
            <v>0</v>
          </cell>
        </row>
        <row r="64">
          <cell r="A64">
            <v>42067</v>
          </cell>
          <cell r="B64">
            <v>22.53</v>
          </cell>
          <cell r="C64">
            <v>7.41</v>
          </cell>
          <cell r="D64">
            <v>15.12</v>
          </cell>
          <cell r="E64">
            <v>0.8</v>
          </cell>
        </row>
        <row r="65">
          <cell r="A65">
            <v>42068</v>
          </cell>
          <cell r="B65">
            <v>27.31</v>
          </cell>
          <cell r="C65">
            <v>7.17</v>
          </cell>
          <cell r="D65">
            <v>20.14</v>
          </cell>
          <cell r="E65">
            <v>29.2</v>
          </cell>
        </row>
        <row r="66">
          <cell r="A66">
            <v>42069</v>
          </cell>
          <cell r="B66">
            <v>27.31</v>
          </cell>
          <cell r="C66">
            <v>7.22</v>
          </cell>
          <cell r="D66">
            <v>20.09</v>
          </cell>
          <cell r="E66">
            <v>0</v>
          </cell>
        </row>
        <row r="67">
          <cell r="A67">
            <v>42070</v>
          </cell>
          <cell r="B67">
            <v>25.05</v>
          </cell>
          <cell r="C67">
            <v>7.44</v>
          </cell>
          <cell r="D67">
            <v>17.61</v>
          </cell>
          <cell r="E67">
            <v>0</v>
          </cell>
        </row>
        <row r="68">
          <cell r="A68">
            <v>42071</v>
          </cell>
          <cell r="B68">
            <v>50.63</v>
          </cell>
          <cell r="C68">
            <v>5.84</v>
          </cell>
          <cell r="D68">
            <v>44.79</v>
          </cell>
          <cell r="E68">
            <v>5.6</v>
          </cell>
        </row>
        <row r="69">
          <cell r="A69">
            <v>42072</v>
          </cell>
          <cell r="B69">
            <v>38.83</v>
          </cell>
          <cell r="C69">
            <v>7.49</v>
          </cell>
          <cell r="D69">
            <v>31.34</v>
          </cell>
          <cell r="E69">
            <v>40.1</v>
          </cell>
        </row>
        <row r="70">
          <cell r="A70">
            <v>42073</v>
          </cell>
          <cell r="B70">
            <v>104.04</v>
          </cell>
          <cell r="C70">
            <v>6.2</v>
          </cell>
          <cell r="D70">
            <v>97.84</v>
          </cell>
          <cell r="E70">
            <v>12.4</v>
          </cell>
        </row>
        <row r="71">
          <cell r="A71">
            <v>42074</v>
          </cell>
          <cell r="B71">
            <v>68.26</v>
          </cell>
          <cell r="C71">
            <v>6.8</v>
          </cell>
          <cell r="D71">
            <v>55.46</v>
          </cell>
          <cell r="E71">
            <v>29.4</v>
          </cell>
        </row>
        <row r="72">
          <cell r="A72">
            <v>42075</v>
          </cell>
          <cell r="B72">
            <v>110.07</v>
          </cell>
          <cell r="C72">
            <v>7.02</v>
          </cell>
          <cell r="D72">
            <v>103.05</v>
          </cell>
          <cell r="E72">
            <v>0</v>
          </cell>
        </row>
        <row r="73">
          <cell r="A73">
            <v>42076</v>
          </cell>
          <cell r="B73">
            <v>89.72</v>
          </cell>
          <cell r="C73">
            <v>7.12</v>
          </cell>
          <cell r="D73">
            <v>82.6</v>
          </cell>
          <cell r="E73">
            <v>0</v>
          </cell>
        </row>
        <row r="74">
          <cell r="A74">
            <v>42077</v>
          </cell>
          <cell r="B74">
            <v>71.7</v>
          </cell>
          <cell r="C74">
            <v>7.35</v>
          </cell>
          <cell r="D74">
            <v>64.35</v>
          </cell>
          <cell r="E74">
            <v>0</v>
          </cell>
        </row>
        <row r="75">
          <cell r="A75">
            <v>42078</v>
          </cell>
          <cell r="B75">
            <v>50.2</v>
          </cell>
          <cell r="C75">
            <v>6.31</v>
          </cell>
          <cell r="D75">
            <v>43.89</v>
          </cell>
          <cell r="E75">
            <v>0</v>
          </cell>
        </row>
        <row r="76">
          <cell r="A76">
            <v>42079</v>
          </cell>
          <cell r="B76">
            <v>39.29</v>
          </cell>
          <cell r="C76">
            <v>6.9</v>
          </cell>
          <cell r="D76">
            <v>32.39</v>
          </cell>
          <cell r="E76">
            <v>0</v>
          </cell>
        </row>
        <row r="77">
          <cell r="A77">
            <v>42080</v>
          </cell>
          <cell r="B77">
            <v>35.19</v>
          </cell>
          <cell r="C77">
            <v>6.72</v>
          </cell>
          <cell r="D77">
            <v>28.47</v>
          </cell>
          <cell r="E77">
            <v>0</v>
          </cell>
        </row>
        <row r="78">
          <cell r="A78">
            <v>42081</v>
          </cell>
          <cell r="B78">
            <v>31.74</v>
          </cell>
          <cell r="C78">
            <v>7.09</v>
          </cell>
          <cell r="D78">
            <v>24.65</v>
          </cell>
          <cell r="E78">
            <v>0</v>
          </cell>
        </row>
        <row r="79">
          <cell r="A79">
            <v>42082</v>
          </cell>
          <cell r="B79">
            <v>28.49</v>
          </cell>
          <cell r="C79">
            <v>7.13</v>
          </cell>
          <cell r="D79">
            <v>21.36</v>
          </cell>
          <cell r="E79">
            <v>0</v>
          </cell>
        </row>
        <row r="80">
          <cell r="A80">
            <v>42083</v>
          </cell>
          <cell r="B80">
            <v>26.55</v>
          </cell>
          <cell r="C80">
            <v>7.41</v>
          </cell>
          <cell r="D80">
            <v>19.14</v>
          </cell>
          <cell r="E80">
            <v>0</v>
          </cell>
        </row>
        <row r="81">
          <cell r="A81">
            <v>42084</v>
          </cell>
          <cell r="B81">
            <v>64.58</v>
          </cell>
          <cell r="C81">
            <v>7.67</v>
          </cell>
          <cell r="D81">
            <v>56.91</v>
          </cell>
          <cell r="E81">
            <v>28</v>
          </cell>
        </row>
        <row r="82">
          <cell r="A82">
            <v>42085</v>
          </cell>
          <cell r="B82">
            <v>48.76</v>
          </cell>
          <cell r="C82">
            <v>7.23</v>
          </cell>
          <cell r="D82">
            <v>41.53</v>
          </cell>
          <cell r="E82">
            <v>0</v>
          </cell>
        </row>
        <row r="83">
          <cell r="A83">
            <v>42086</v>
          </cell>
          <cell r="B83">
            <v>104.59</v>
          </cell>
          <cell r="C83">
            <v>6.9</v>
          </cell>
          <cell r="D83">
            <v>97.69</v>
          </cell>
          <cell r="E83">
            <v>18.6</v>
          </cell>
        </row>
        <row r="84">
          <cell r="A84">
            <v>42087</v>
          </cell>
          <cell r="B84">
            <v>128.18</v>
          </cell>
          <cell r="C84">
            <v>7.67</v>
          </cell>
          <cell r="D84">
            <v>120.51</v>
          </cell>
          <cell r="E84">
            <v>39</v>
          </cell>
        </row>
        <row r="85">
          <cell r="A85">
            <v>42088</v>
          </cell>
          <cell r="B85">
            <v>74.13</v>
          </cell>
          <cell r="C85">
            <v>6.55</v>
          </cell>
          <cell r="D85">
            <v>67.58</v>
          </cell>
          <cell r="E85">
            <v>18.8</v>
          </cell>
        </row>
        <row r="86">
          <cell r="A86">
            <v>42089</v>
          </cell>
          <cell r="B86">
            <v>52.37</v>
          </cell>
          <cell r="C86">
            <v>7.25</v>
          </cell>
          <cell r="D86">
            <v>45.12</v>
          </cell>
          <cell r="E86">
            <v>0</v>
          </cell>
        </row>
        <row r="87">
          <cell r="A87">
            <v>42090</v>
          </cell>
          <cell r="B87">
            <v>44.14</v>
          </cell>
          <cell r="C87">
            <v>7.14</v>
          </cell>
          <cell r="D87">
            <v>37</v>
          </cell>
          <cell r="E87">
            <v>0</v>
          </cell>
        </row>
        <row r="88">
          <cell r="A88">
            <v>42091</v>
          </cell>
          <cell r="B88">
            <v>38.36</v>
          </cell>
          <cell r="C88">
            <v>7.57</v>
          </cell>
          <cell r="D88">
            <v>30.79</v>
          </cell>
          <cell r="E88">
            <v>0</v>
          </cell>
        </row>
        <row r="89">
          <cell r="A89">
            <v>42092</v>
          </cell>
          <cell r="B89">
            <v>36.98</v>
          </cell>
          <cell r="C89">
            <v>7.13</v>
          </cell>
          <cell r="D89">
            <v>29.85</v>
          </cell>
          <cell r="E89">
            <v>0</v>
          </cell>
        </row>
        <row r="90">
          <cell r="A90">
            <v>42093</v>
          </cell>
          <cell r="B90">
            <v>33.44</v>
          </cell>
          <cell r="C90">
            <v>7.26</v>
          </cell>
          <cell r="D90">
            <v>26.18</v>
          </cell>
          <cell r="E90">
            <v>0</v>
          </cell>
        </row>
        <row r="91">
          <cell r="A91">
            <v>42094</v>
          </cell>
          <cell r="B91">
            <v>43.15</v>
          </cell>
          <cell r="C91">
            <v>6.99</v>
          </cell>
          <cell r="D91">
            <v>36.16</v>
          </cell>
          <cell r="E91">
            <v>6.4</v>
          </cell>
        </row>
        <row r="92">
          <cell r="A92">
            <v>42095</v>
          </cell>
          <cell r="B92">
            <v>37.9</v>
          </cell>
          <cell r="C92">
            <v>7.51</v>
          </cell>
          <cell r="D92">
            <v>30.39</v>
          </cell>
          <cell r="E92">
            <v>6</v>
          </cell>
        </row>
        <row r="93">
          <cell r="A93">
            <v>42096</v>
          </cell>
          <cell r="B93">
            <v>36.98</v>
          </cell>
          <cell r="C93">
            <v>6.51</v>
          </cell>
          <cell r="D93">
            <v>30.47</v>
          </cell>
          <cell r="E93">
            <v>0.2</v>
          </cell>
        </row>
        <row r="94">
          <cell r="A94">
            <v>42097</v>
          </cell>
          <cell r="B94">
            <v>32.59</v>
          </cell>
          <cell r="C94">
            <v>6.63</v>
          </cell>
          <cell r="D94">
            <v>25.96</v>
          </cell>
          <cell r="E94">
            <v>0</v>
          </cell>
        </row>
        <row r="95">
          <cell r="A95">
            <v>42098</v>
          </cell>
          <cell r="B95">
            <v>28.09</v>
          </cell>
          <cell r="C95">
            <v>6.1</v>
          </cell>
          <cell r="D95">
            <v>21.99</v>
          </cell>
          <cell r="E95">
            <v>0</v>
          </cell>
        </row>
        <row r="96">
          <cell r="A96">
            <v>42099</v>
          </cell>
          <cell r="B96">
            <v>27.31</v>
          </cell>
          <cell r="C96">
            <v>5.67</v>
          </cell>
          <cell r="D96">
            <v>21.64</v>
          </cell>
          <cell r="E96">
            <v>0</v>
          </cell>
        </row>
        <row r="97">
          <cell r="A97">
            <v>42100</v>
          </cell>
          <cell r="B97">
            <v>28.88</v>
          </cell>
          <cell r="C97">
            <v>7.36</v>
          </cell>
          <cell r="D97">
            <v>21.52</v>
          </cell>
          <cell r="E97">
            <v>0</v>
          </cell>
        </row>
        <row r="98">
          <cell r="A98">
            <v>42101</v>
          </cell>
          <cell r="B98">
            <v>27.7</v>
          </cell>
          <cell r="C98">
            <v>7.26</v>
          </cell>
          <cell r="D98">
            <v>20.44</v>
          </cell>
          <cell r="E98">
            <v>0</v>
          </cell>
        </row>
        <row r="99">
          <cell r="A99">
            <v>42102</v>
          </cell>
          <cell r="B99">
            <v>29.28</v>
          </cell>
          <cell r="C99">
            <v>6.6</v>
          </cell>
          <cell r="D99">
            <v>22.68</v>
          </cell>
          <cell r="E99">
            <v>0</v>
          </cell>
        </row>
        <row r="100">
          <cell r="A100">
            <v>42103</v>
          </cell>
          <cell r="B100">
            <v>26.17</v>
          </cell>
          <cell r="C100">
            <v>6.8</v>
          </cell>
          <cell r="D100">
            <v>19.37</v>
          </cell>
          <cell r="E100">
            <v>2</v>
          </cell>
        </row>
        <row r="101">
          <cell r="A101">
            <v>42104</v>
          </cell>
          <cell r="B101">
            <v>25.79</v>
          </cell>
          <cell r="C101">
            <v>7.49</v>
          </cell>
          <cell r="D101">
            <v>18.3</v>
          </cell>
          <cell r="E101">
            <v>0</v>
          </cell>
        </row>
        <row r="102">
          <cell r="A102">
            <v>42105</v>
          </cell>
          <cell r="B102">
            <v>22.88</v>
          </cell>
          <cell r="C102">
            <v>7.64</v>
          </cell>
          <cell r="D102">
            <v>15.24</v>
          </cell>
          <cell r="E102">
            <v>0</v>
          </cell>
        </row>
        <row r="103">
          <cell r="A103">
            <v>42106</v>
          </cell>
          <cell r="B103">
            <v>22.53</v>
          </cell>
          <cell r="C103">
            <v>7.68</v>
          </cell>
          <cell r="D103">
            <v>14.85</v>
          </cell>
          <cell r="E103">
            <v>0</v>
          </cell>
        </row>
        <row r="104">
          <cell r="A104">
            <v>42107</v>
          </cell>
          <cell r="B104">
            <v>22.88</v>
          </cell>
          <cell r="C104">
            <v>7.72</v>
          </cell>
          <cell r="D104">
            <v>15.16</v>
          </cell>
          <cell r="E104">
            <v>0</v>
          </cell>
        </row>
        <row r="105">
          <cell r="A105">
            <v>42108</v>
          </cell>
          <cell r="B105">
            <v>23.59</v>
          </cell>
          <cell r="C105">
            <v>7.34</v>
          </cell>
          <cell r="D105">
            <v>16.25</v>
          </cell>
          <cell r="E105">
            <v>0</v>
          </cell>
        </row>
        <row r="106">
          <cell r="A106">
            <v>42109</v>
          </cell>
          <cell r="B106">
            <v>21.84</v>
          </cell>
          <cell r="C106">
            <v>6.45</v>
          </cell>
          <cell r="D106">
            <v>15.39</v>
          </cell>
          <cell r="E106">
            <v>0</v>
          </cell>
        </row>
        <row r="107">
          <cell r="A107">
            <v>42110</v>
          </cell>
          <cell r="B107">
            <v>20.49</v>
          </cell>
          <cell r="C107">
            <v>7.31</v>
          </cell>
          <cell r="D107">
            <v>13.18</v>
          </cell>
          <cell r="E107">
            <v>0</v>
          </cell>
        </row>
        <row r="108">
          <cell r="A108">
            <v>42111</v>
          </cell>
          <cell r="B108">
            <v>20.16</v>
          </cell>
          <cell r="C108">
            <v>7.41</v>
          </cell>
          <cell r="D108">
            <v>12.75</v>
          </cell>
          <cell r="E108">
            <v>0</v>
          </cell>
        </row>
        <row r="109">
          <cell r="A109">
            <v>42112</v>
          </cell>
          <cell r="B109">
            <v>20.83</v>
          </cell>
          <cell r="C109">
            <v>7.31</v>
          </cell>
          <cell r="D109">
            <v>13.52</v>
          </cell>
          <cell r="E109">
            <v>0</v>
          </cell>
        </row>
        <row r="110">
          <cell r="A110">
            <v>42113</v>
          </cell>
          <cell r="B110">
            <v>21.84</v>
          </cell>
          <cell r="C110">
            <v>6.25</v>
          </cell>
          <cell r="D110">
            <v>15.59</v>
          </cell>
          <cell r="E110">
            <v>0</v>
          </cell>
        </row>
        <row r="111">
          <cell r="A111">
            <v>42114</v>
          </cell>
          <cell r="B111">
            <v>21.5</v>
          </cell>
          <cell r="C111">
            <v>6.85</v>
          </cell>
          <cell r="D111">
            <v>14.65</v>
          </cell>
          <cell r="E111">
            <v>0</v>
          </cell>
        </row>
        <row r="112">
          <cell r="A112">
            <v>42115</v>
          </cell>
          <cell r="B112">
            <v>21.5</v>
          </cell>
          <cell r="C112">
            <v>6.44</v>
          </cell>
          <cell r="D112">
            <v>15.06</v>
          </cell>
          <cell r="E112">
            <v>0</v>
          </cell>
        </row>
        <row r="113">
          <cell r="A113">
            <v>42116</v>
          </cell>
          <cell r="B113">
            <v>31.74</v>
          </cell>
          <cell r="C113">
            <v>7.1</v>
          </cell>
          <cell r="D113">
            <v>24.64</v>
          </cell>
          <cell r="E113">
            <v>18.8</v>
          </cell>
        </row>
        <row r="114">
          <cell r="A114">
            <v>42117</v>
          </cell>
          <cell r="B114">
            <v>26.55</v>
          </cell>
          <cell r="C114">
            <v>7.53</v>
          </cell>
          <cell r="D114">
            <v>19.02</v>
          </cell>
          <cell r="E114">
            <v>9</v>
          </cell>
        </row>
        <row r="115">
          <cell r="A115">
            <v>42118</v>
          </cell>
          <cell r="B115">
            <v>23.24</v>
          </cell>
          <cell r="C115">
            <v>7.02</v>
          </cell>
          <cell r="D115">
            <v>16.22</v>
          </cell>
          <cell r="E115">
            <v>0</v>
          </cell>
        </row>
        <row r="116">
          <cell r="A116">
            <v>42119</v>
          </cell>
          <cell r="B116">
            <v>25.42</v>
          </cell>
          <cell r="C116">
            <v>7.47</v>
          </cell>
          <cell r="D116">
            <v>17.95</v>
          </cell>
          <cell r="E116">
            <v>0.8</v>
          </cell>
        </row>
        <row r="117">
          <cell r="A117">
            <v>42120</v>
          </cell>
          <cell r="B117">
            <v>25.42</v>
          </cell>
          <cell r="C117">
            <v>7.03</v>
          </cell>
          <cell r="D117">
            <v>18.39</v>
          </cell>
          <cell r="E117">
            <v>0</v>
          </cell>
        </row>
        <row r="118">
          <cell r="A118">
            <v>42121</v>
          </cell>
          <cell r="B118">
            <v>21.5</v>
          </cell>
          <cell r="C118">
            <v>7.41</v>
          </cell>
          <cell r="D118">
            <v>14.09</v>
          </cell>
          <cell r="E118">
            <v>0</v>
          </cell>
        </row>
        <row r="119">
          <cell r="A119">
            <v>42122</v>
          </cell>
          <cell r="B119">
            <v>21.16</v>
          </cell>
          <cell r="C119">
            <v>7.23</v>
          </cell>
          <cell r="D119">
            <v>13.93</v>
          </cell>
          <cell r="E119">
            <v>0</v>
          </cell>
        </row>
        <row r="120">
          <cell r="A120">
            <v>42123</v>
          </cell>
          <cell r="B120">
            <v>19.84</v>
          </cell>
          <cell r="C120">
            <v>7.64</v>
          </cell>
          <cell r="D120">
            <v>12.2</v>
          </cell>
          <cell r="E120">
            <v>0</v>
          </cell>
        </row>
        <row r="121">
          <cell r="A121">
            <v>42124</v>
          </cell>
          <cell r="B121">
            <v>27.31</v>
          </cell>
          <cell r="C121">
            <v>7.42</v>
          </cell>
          <cell r="D121">
            <v>19.89</v>
          </cell>
          <cell r="E121">
            <v>2</v>
          </cell>
        </row>
        <row r="122">
          <cell r="A122">
            <v>42125</v>
          </cell>
          <cell r="B122">
            <v>20.49</v>
          </cell>
          <cell r="C122">
            <v>6.45</v>
          </cell>
          <cell r="D122">
            <v>14.04</v>
          </cell>
          <cell r="E122">
            <v>0.2</v>
          </cell>
        </row>
        <row r="123">
          <cell r="A123">
            <v>42126</v>
          </cell>
          <cell r="B123">
            <v>20.83</v>
          </cell>
          <cell r="C123">
            <v>6.22</v>
          </cell>
          <cell r="D123">
            <v>14.61</v>
          </cell>
          <cell r="E123">
            <v>0</v>
          </cell>
        </row>
        <row r="124">
          <cell r="A124">
            <v>42127</v>
          </cell>
          <cell r="B124">
            <v>19.84</v>
          </cell>
          <cell r="C124">
            <v>5.97</v>
          </cell>
          <cell r="D124">
            <v>13.87</v>
          </cell>
          <cell r="E124">
            <v>0</v>
          </cell>
        </row>
        <row r="125">
          <cell r="A125">
            <v>42128</v>
          </cell>
          <cell r="B125">
            <v>19.84</v>
          </cell>
          <cell r="C125">
            <v>7.35</v>
          </cell>
          <cell r="D125">
            <v>12.49</v>
          </cell>
          <cell r="E125">
            <v>0</v>
          </cell>
        </row>
        <row r="126">
          <cell r="A126">
            <v>42129</v>
          </cell>
          <cell r="B126">
            <v>17.02</v>
          </cell>
          <cell r="C126">
            <v>6.67</v>
          </cell>
          <cell r="D126">
            <v>10.35</v>
          </cell>
          <cell r="E126">
            <v>0.2</v>
          </cell>
        </row>
        <row r="127">
          <cell r="A127">
            <v>42130</v>
          </cell>
          <cell r="B127">
            <v>29.28</v>
          </cell>
          <cell r="C127">
            <v>6.98</v>
          </cell>
          <cell r="D127">
            <v>22.3</v>
          </cell>
          <cell r="E127">
            <v>7.9</v>
          </cell>
        </row>
        <row r="128">
          <cell r="A128">
            <v>42131</v>
          </cell>
          <cell r="B128">
            <v>52.37</v>
          </cell>
          <cell r="C128">
            <v>6.54</v>
          </cell>
          <cell r="D128">
            <v>45.83</v>
          </cell>
          <cell r="E128">
            <v>48</v>
          </cell>
        </row>
        <row r="129">
          <cell r="A129">
            <v>42132</v>
          </cell>
          <cell r="B129">
            <v>28.49</v>
          </cell>
          <cell r="C129">
            <v>6.82</v>
          </cell>
          <cell r="D129">
            <v>21.67</v>
          </cell>
          <cell r="E129">
            <v>0</v>
          </cell>
        </row>
        <row r="130">
          <cell r="A130">
            <v>42133</v>
          </cell>
          <cell r="B130">
            <v>20.49</v>
          </cell>
          <cell r="C130">
            <v>6.88</v>
          </cell>
          <cell r="D130">
            <v>13.61</v>
          </cell>
          <cell r="E130">
            <v>0</v>
          </cell>
        </row>
        <row r="131">
          <cell r="A131">
            <v>42134</v>
          </cell>
          <cell r="B131">
            <v>21.84</v>
          </cell>
          <cell r="C131">
            <v>6.51</v>
          </cell>
          <cell r="D131">
            <v>15.33</v>
          </cell>
          <cell r="E131">
            <v>0</v>
          </cell>
        </row>
        <row r="132">
          <cell r="A132">
            <v>42135</v>
          </cell>
          <cell r="B132">
            <v>21.16</v>
          </cell>
          <cell r="C132">
            <v>6.61</v>
          </cell>
          <cell r="D132">
            <v>14.55</v>
          </cell>
          <cell r="E132">
            <v>0.1</v>
          </cell>
        </row>
        <row r="133">
          <cell r="A133">
            <v>42136</v>
          </cell>
          <cell r="B133">
            <v>19.19</v>
          </cell>
          <cell r="C133">
            <v>6.64</v>
          </cell>
          <cell r="D133">
            <v>12.52</v>
          </cell>
          <cell r="E133">
            <v>0</v>
          </cell>
        </row>
        <row r="134">
          <cell r="A134">
            <v>42137</v>
          </cell>
          <cell r="B134">
            <v>20.16</v>
          </cell>
          <cell r="C134">
            <v>7.06</v>
          </cell>
          <cell r="D134">
            <v>13.1</v>
          </cell>
          <cell r="E134">
            <v>0</v>
          </cell>
        </row>
        <row r="135">
          <cell r="A135">
            <v>42138</v>
          </cell>
          <cell r="B135">
            <v>19.51</v>
          </cell>
          <cell r="C135">
            <v>6.83</v>
          </cell>
          <cell r="D135">
            <v>12.68</v>
          </cell>
          <cell r="E135">
            <v>0</v>
          </cell>
        </row>
        <row r="136">
          <cell r="A136">
            <v>42139</v>
          </cell>
          <cell r="B136">
            <v>16.72</v>
          </cell>
          <cell r="C136">
            <v>6.56</v>
          </cell>
          <cell r="D136">
            <v>10.16</v>
          </cell>
          <cell r="E136">
            <v>0</v>
          </cell>
        </row>
        <row r="137">
          <cell r="A137">
            <v>42140</v>
          </cell>
          <cell r="B137">
            <v>18.24</v>
          </cell>
          <cell r="C137">
            <v>6.62</v>
          </cell>
          <cell r="D137">
            <v>11.62</v>
          </cell>
          <cell r="E137">
            <v>0</v>
          </cell>
        </row>
        <row r="138">
          <cell r="A138">
            <v>42141</v>
          </cell>
          <cell r="B138">
            <v>15.27</v>
          </cell>
          <cell r="C138">
            <v>6.53</v>
          </cell>
          <cell r="D138">
            <v>8.74</v>
          </cell>
          <cell r="E138">
            <v>0</v>
          </cell>
        </row>
        <row r="139">
          <cell r="A139">
            <v>42142</v>
          </cell>
          <cell r="B139">
            <v>15.84</v>
          </cell>
          <cell r="C139">
            <v>6.48</v>
          </cell>
          <cell r="D139">
            <v>9.36</v>
          </cell>
          <cell r="E139">
            <v>0</v>
          </cell>
        </row>
        <row r="140">
          <cell r="A140">
            <v>42143</v>
          </cell>
          <cell r="B140">
            <v>16.42</v>
          </cell>
          <cell r="C140">
            <v>6.73</v>
          </cell>
          <cell r="D140">
            <v>9.69</v>
          </cell>
          <cell r="E140">
            <v>0</v>
          </cell>
        </row>
        <row r="141">
          <cell r="A141">
            <v>42144</v>
          </cell>
          <cell r="B141">
            <v>17.63</v>
          </cell>
          <cell r="C141">
            <v>6.42</v>
          </cell>
          <cell r="D141">
            <v>11.21</v>
          </cell>
          <cell r="E141">
            <v>0</v>
          </cell>
        </row>
        <row r="142">
          <cell r="A142">
            <v>42145</v>
          </cell>
          <cell r="B142">
            <v>15.84</v>
          </cell>
          <cell r="C142">
            <v>6.64</v>
          </cell>
          <cell r="D142">
            <v>9.2</v>
          </cell>
          <cell r="E142">
            <v>0</v>
          </cell>
        </row>
        <row r="143">
          <cell r="A143">
            <v>42146</v>
          </cell>
          <cell r="B143">
            <v>16.42</v>
          </cell>
          <cell r="C143">
            <v>6.95</v>
          </cell>
          <cell r="D143">
            <v>9.47</v>
          </cell>
          <cell r="E143">
            <v>0</v>
          </cell>
        </row>
        <row r="144">
          <cell r="A144">
            <v>42147</v>
          </cell>
          <cell r="B144">
            <v>17.02</v>
          </cell>
          <cell r="C144">
            <v>6.63</v>
          </cell>
          <cell r="D144">
            <v>10.39</v>
          </cell>
          <cell r="E144">
            <v>0</v>
          </cell>
        </row>
        <row r="145">
          <cell r="A145">
            <v>42148</v>
          </cell>
          <cell r="B145">
            <v>16.42</v>
          </cell>
          <cell r="C145">
            <v>6.43</v>
          </cell>
          <cell r="D145">
            <v>9.99</v>
          </cell>
          <cell r="E145">
            <v>0</v>
          </cell>
        </row>
        <row r="146">
          <cell r="A146">
            <v>42149</v>
          </cell>
          <cell r="B146">
            <v>16.42</v>
          </cell>
          <cell r="C146">
            <v>6.26</v>
          </cell>
          <cell r="D146">
            <v>10.16</v>
          </cell>
          <cell r="E146">
            <v>0</v>
          </cell>
        </row>
        <row r="147">
          <cell r="A147">
            <v>42150</v>
          </cell>
          <cell r="B147">
            <v>16.42</v>
          </cell>
          <cell r="C147">
            <v>6.06</v>
          </cell>
          <cell r="D147">
            <v>10.36</v>
          </cell>
          <cell r="E147">
            <v>0</v>
          </cell>
        </row>
        <row r="148">
          <cell r="A148">
            <v>42151</v>
          </cell>
          <cell r="B148">
            <v>14.99</v>
          </cell>
          <cell r="C148">
            <v>7.18</v>
          </cell>
          <cell r="D148">
            <v>7.81</v>
          </cell>
          <cell r="E148">
            <v>0</v>
          </cell>
        </row>
        <row r="149">
          <cell r="A149">
            <v>42152</v>
          </cell>
          <cell r="B149">
            <v>15.27</v>
          </cell>
          <cell r="C149">
            <v>7</v>
          </cell>
          <cell r="D149">
            <v>8.27</v>
          </cell>
          <cell r="E149">
            <v>0</v>
          </cell>
        </row>
        <row r="150">
          <cell r="A150">
            <v>42153</v>
          </cell>
          <cell r="B150">
            <v>16.42</v>
          </cell>
          <cell r="C150">
            <v>6.62</v>
          </cell>
          <cell r="D150">
            <v>9.8</v>
          </cell>
          <cell r="E150">
            <v>2.2</v>
          </cell>
        </row>
        <row r="151">
          <cell r="A151">
            <v>42154</v>
          </cell>
          <cell r="B151">
            <v>17.63</v>
          </cell>
          <cell r="C151">
            <v>6.8</v>
          </cell>
          <cell r="D151">
            <v>10.83</v>
          </cell>
          <cell r="E151">
            <v>2.6</v>
          </cell>
        </row>
        <row r="152">
          <cell r="A152">
            <v>42155</v>
          </cell>
          <cell r="B152">
            <v>17.02</v>
          </cell>
          <cell r="C152">
            <v>6.29</v>
          </cell>
          <cell r="D152">
            <v>10.73</v>
          </cell>
          <cell r="E152">
            <v>0</v>
          </cell>
        </row>
        <row r="153">
          <cell r="A153">
            <v>42156</v>
          </cell>
          <cell r="B153">
            <v>16.42</v>
          </cell>
          <cell r="C153">
            <v>6.82</v>
          </cell>
          <cell r="D153">
            <v>9.6</v>
          </cell>
          <cell r="E153">
            <v>0</v>
          </cell>
        </row>
        <row r="154">
          <cell r="A154">
            <v>42157</v>
          </cell>
          <cell r="B154">
            <v>16.72</v>
          </cell>
          <cell r="C154">
            <v>6.76</v>
          </cell>
          <cell r="D154">
            <v>9.96</v>
          </cell>
          <cell r="E154">
            <v>0</v>
          </cell>
        </row>
        <row r="155">
          <cell r="A155">
            <v>42158</v>
          </cell>
          <cell r="B155">
            <v>17.63</v>
          </cell>
          <cell r="C155">
            <v>5.84</v>
          </cell>
          <cell r="D155">
            <v>11.79</v>
          </cell>
          <cell r="E155">
            <v>1</v>
          </cell>
        </row>
        <row r="156">
          <cell r="A156">
            <v>42159</v>
          </cell>
          <cell r="B156">
            <v>18.56</v>
          </cell>
          <cell r="C156">
            <v>5.46</v>
          </cell>
          <cell r="D156">
            <v>13.1</v>
          </cell>
          <cell r="E156">
            <v>0</v>
          </cell>
        </row>
        <row r="157">
          <cell r="A157">
            <v>42160</v>
          </cell>
          <cell r="B157">
            <v>17.63</v>
          </cell>
          <cell r="C157">
            <v>5.61</v>
          </cell>
          <cell r="D157">
            <v>12.02</v>
          </cell>
          <cell r="E157">
            <v>0</v>
          </cell>
        </row>
        <row r="158">
          <cell r="A158">
            <v>42161</v>
          </cell>
          <cell r="B158">
            <v>17.93</v>
          </cell>
          <cell r="C158">
            <v>6.32</v>
          </cell>
          <cell r="D158">
            <v>11.61</v>
          </cell>
          <cell r="E158">
            <v>1.2</v>
          </cell>
        </row>
        <row r="159">
          <cell r="A159">
            <v>42162</v>
          </cell>
          <cell r="B159">
            <v>17.02</v>
          </cell>
          <cell r="C159">
            <v>6.28</v>
          </cell>
          <cell r="D159">
            <v>10.74</v>
          </cell>
          <cell r="E159">
            <v>0</v>
          </cell>
        </row>
        <row r="160">
          <cell r="A160">
            <v>42163</v>
          </cell>
          <cell r="B160">
            <v>17.02</v>
          </cell>
          <cell r="C160">
            <v>6.29</v>
          </cell>
          <cell r="D160">
            <v>10.73</v>
          </cell>
          <cell r="E160">
            <v>0</v>
          </cell>
        </row>
        <row r="161">
          <cell r="A161">
            <v>42164</v>
          </cell>
          <cell r="B161">
            <v>15.84</v>
          </cell>
          <cell r="C161">
            <v>6.6</v>
          </cell>
          <cell r="D161">
            <v>8.94</v>
          </cell>
          <cell r="E161">
            <v>0</v>
          </cell>
        </row>
        <row r="162">
          <cell r="A162">
            <v>42165</v>
          </cell>
          <cell r="B162">
            <v>14.99</v>
          </cell>
          <cell r="C162">
            <v>6.77</v>
          </cell>
          <cell r="D162">
            <v>8.22</v>
          </cell>
          <cell r="E162">
            <v>0</v>
          </cell>
        </row>
        <row r="163">
          <cell r="A163">
            <v>42166</v>
          </cell>
          <cell r="B163">
            <v>15.27</v>
          </cell>
          <cell r="C163">
            <v>6.74</v>
          </cell>
          <cell r="D163">
            <v>8.53</v>
          </cell>
          <cell r="E163">
            <v>0</v>
          </cell>
        </row>
        <row r="164">
          <cell r="A164">
            <v>42167</v>
          </cell>
          <cell r="B164">
            <v>15.55</v>
          </cell>
          <cell r="C164">
            <v>6.83</v>
          </cell>
          <cell r="D164">
            <v>8.72</v>
          </cell>
          <cell r="E164">
            <v>0</v>
          </cell>
        </row>
        <row r="165">
          <cell r="A165">
            <v>42168</v>
          </cell>
          <cell r="B165">
            <v>15.55</v>
          </cell>
          <cell r="C165">
            <v>6.49</v>
          </cell>
          <cell r="D165">
            <v>9.06</v>
          </cell>
          <cell r="E165">
            <v>0</v>
          </cell>
        </row>
        <row r="166">
          <cell r="A166">
            <v>42169</v>
          </cell>
          <cell r="B166">
            <v>14.99</v>
          </cell>
          <cell r="C166">
            <v>6.36</v>
          </cell>
          <cell r="D166">
            <v>8.63</v>
          </cell>
          <cell r="E166">
            <v>0</v>
          </cell>
        </row>
        <row r="167">
          <cell r="A167">
            <v>42170</v>
          </cell>
          <cell r="B167">
            <v>15.27</v>
          </cell>
          <cell r="C167">
            <v>6.73</v>
          </cell>
          <cell r="D167">
            <v>8.54</v>
          </cell>
          <cell r="E167">
            <v>0</v>
          </cell>
        </row>
        <row r="168">
          <cell r="A168">
            <v>42171</v>
          </cell>
          <cell r="B168">
            <v>15.55</v>
          </cell>
          <cell r="C168">
            <v>6.6</v>
          </cell>
          <cell r="D168">
            <v>8.95</v>
          </cell>
          <cell r="E168">
            <v>0</v>
          </cell>
        </row>
        <row r="169">
          <cell r="A169">
            <v>42172</v>
          </cell>
          <cell r="B169">
            <v>15.55</v>
          </cell>
          <cell r="C169">
            <v>6.3</v>
          </cell>
          <cell r="D169">
            <v>9.25</v>
          </cell>
          <cell r="E169">
            <v>0.1</v>
          </cell>
        </row>
        <row r="170">
          <cell r="A170">
            <v>42173</v>
          </cell>
          <cell r="B170">
            <v>14.16</v>
          </cell>
          <cell r="C170">
            <v>6.8</v>
          </cell>
          <cell r="D170">
            <v>7.36</v>
          </cell>
          <cell r="E170">
            <v>0</v>
          </cell>
        </row>
        <row r="171">
          <cell r="A171">
            <v>42174</v>
          </cell>
          <cell r="B171">
            <v>17.02</v>
          </cell>
          <cell r="C171">
            <v>6.8</v>
          </cell>
          <cell r="D171">
            <v>10.22</v>
          </cell>
          <cell r="E171">
            <v>0</v>
          </cell>
        </row>
        <row r="172">
          <cell r="A172">
            <v>42175</v>
          </cell>
          <cell r="B172">
            <v>15.84</v>
          </cell>
          <cell r="C172">
            <v>6.12</v>
          </cell>
          <cell r="D172">
            <v>9.72</v>
          </cell>
          <cell r="E172">
            <v>0</v>
          </cell>
        </row>
        <row r="173">
          <cell r="A173">
            <v>42176</v>
          </cell>
          <cell r="B173">
            <v>16.42</v>
          </cell>
          <cell r="C173">
            <v>6.15</v>
          </cell>
          <cell r="D173">
            <v>10.27</v>
          </cell>
          <cell r="E173">
            <v>0</v>
          </cell>
        </row>
        <row r="174">
          <cell r="A174">
            <v>42177</v>
          </cell>
          <cell r="B174">
            <v>16.13</v>
          </cell>
          <cell r="C174">
            <v>6.58</v>
          </cell>
          <cell r="D174">
            <v>9.55</v>
          </cell>
          <cell r="E174">
            <v>0</v>
          </cell>
        </row>
        <row r="175">
          <cell r="A175">
            <v>42178</v>
          </cell>
          <cell r="B175">
            <v>16.42</v>
          </cell>
          <cell r="C175">
            <v>6.72</v>
          </cell>
          <cell r="D175">
            <v>9.7</v>
          </cell>
          <cell r="E175">
            <v>0</v>
          </cell>
        </row>
        <row r="176">
          <cell r="A176">
            <v>42179</v>
          </cell>
          <cell r="B176">
            <v>15.55</v>
          </cell>
          <cell r="C176">
            <v>6.37</v>
          </cell>
          <cell r="D176">
            <v>9.18</v>
          </cell>
          <cell r="E176">
            <v>0</v>
          </cell>
        </row>
        <row r="177">
          <cell r="A177">
            <v>42180</v>
          </cell>
          <cell r="B177">
            <v>16.42</v>
          </cell>
          <cell r="C177">
            <v>6.37</v>
          </cell>
          <cell r="D177">
            <v>10.05</v>
          </cell>
          <cell r="E177">
            <v>0</v>
          </cell>
        </row>
        <row r="178">
          <cell r="A178">
            <v>42181</v>
          </cell>
          <cell r="B178">
            <v>15.84</v>
          </cell>
          <cell r="C178">
            <v>6.76</v>
          </cell>
          <cell r="D178">
            <v>9.08</v>
          </cell>
          <cell r="E178">
            <v>0</v>
          </cell>
        </row>
        <row r="179">
          <cell r="A179">
            <v>42182</v>
          </cell>
          <cell r="B179">
            <v>15.84</v>
          </cell>
          <cell r="C179">
            <v>6.17</v>
          </cell>
          <cell r="D179">
            <v>9.67</v>
          </cell>
          <cell r="E179">
            <v>0</v>
          </cell>
        </row>
        <row r="180">
          <cell r="A180">
            <v>42183</v>
          </cell>
          <cell r="B180">
            <v>15.84</v>
          </cell>
          <cell r="C180">
            <v>6.15</v>
          </cell>
          <cell r="D180">
            <v>9.69</v>
          </cell>
          <cell r="E180">
            <v>0</v>
          </cell>
        </row>
        <row r="181">
          <cell r="A181">
            <v>42184</v>
          </cell>
          <cell r="B181">
            <v>15.55</v>
          </cell>
          <cell r="C181">
            <v>6.29</v>
          </cell>
          <cell r="D181">
            <v>9.26</v>
          </cell>
          <cell r="E181">
            <v>0</v>
          </cell>
        </row>
        <row r="182">
          <cell r="A182">
            <v>42185</v>
          </cell>
          <cell r="B182">
            <v>15.27</v>
          </cell>
          <cell r="C182">
            <v>6.58</v>
          </cell>
          <cell r="D182">
            <v>8.69</v>
          </cell>
          <cell r="E182">
            <v>0</v>
          </cell>
        </row>
        <row r="183">
          <cell r="A183">
            <v>42186</v>
          </cell>
          <cell r="B183">
            <v>14.71</v>
          </cell>
          <cell r="C183">
            <v>6.53</v>
          </cell>
          <cell r="D183">
            <v>8.18</v>
          </cell>
          <cell r="E183">
            <v>0</v>
          </cell>
        </row>
        <row r="184">
          <cell r="A184">
            <v>42187</v>
          </cell>
          <cell r="B184">
            <v>14.71</v>
          </cell>
          <cell r="C184">
            <v>6.3</v>
          </cell>
          <cell r="D184">
            <v>8.41</v>
          </cell>
          <cell r="E184">
            <v>0</v>
          </cell>
        </row>
        <row r="185">
          <cell r="A185">
            <v>42188</v>
          </cell>
          <cell r="B185">
            <v>14.99</v>
          </cell>
          <cell r="C185">
            <v>6.88</v>
          </cell>
          <cell r="D185">
            <v>8.11</v>
          </cell>
          <cell r="E185">
            <v>0</v>
          </cell>
        </row>
        <row r="186">
          <cell r="A186">
            <v>42189</v>
          </cell>
          <cell r="B186">
            <v>15.27</v>
          </cell>
          <cell r="C186">
            <v>6.46</v>
          </cell>
          <cell r="D186">
            <v>8.81</v>
          </cell>
          <cell r="E186">
            <v>0</v>
          </cell>
        </row>
        <row r="187">
          <cell r="A187">
            <v>42190</v>
          </cell>
          <cell r="B187">
            <v>14.71</v>
          </cell>
          <cell r="C187">
            <v>6.23</v>
          </cell>
          <cell r="D187">
            <v>8.48</v>
          </cell>
          <cell r="E187">
            <v>0</v>
          </cell>
        </row>
        <row r="188">
          <cell r="A188">
            <v>42191</v>
          </cell>
          <cell r="B188">
            <v>16.13</v>
          </cell>
          <cell r="C188">
            <v>6.52</v>
          </cell>
          <cell r="D188">
            <v>9.61</v>
          </cell>
          <cell r="E188">
            <v>0</v>
          </cell>
        </row>
        <row r="189">
          <cell r="A189">
            <v>42192</v>
          </cell>
          <cell r="B189">
            <v>14.99</v>
          </cell>
          <cell r="C189">
            <v>6.39</v>
          </cell>
          <cell r="D189">
            <v>8.6</v>
          </cell>
          <cell r="E189">
            <v>0</v>
          </cell>
        </row>
        <row r="190">
          <cell r="A190">
            <v>42193</v>
          </cell>
          <cell r="B190">
            <v>14.71</v>
          </cell>
          <cell r="C190">
            <v>6.38</v>
          </cell>
          <cell r="D190">
            <v>8.33</v>
          </cell>
          <cell r="E190">
            <v>0</v>
          </cell>
        </row>
        <row r="191">
          <cell r="A191">
            <v>42194</v>
          </cell>
          <cell r="B191">
            <v>15.84</v>
          </cell>
          <cell r="C191">
            <v>6.63</v>
          </cell>
          <cell r="D191">
            <v>9.21</v>
          </cell>
          <cell r="E191">
            <v>0</v>
          </cell>
        </row>
        <row r="192">
          <cell r="A192">
            <v>42195</v>
          </cell>
          <cell r="B192">
            <v>14.43</v>
          </cell>
          <cell r="C192">
            <v>6.59</v>
          </cell>
          <cell r="D192">
            <v>7.84</v>
          </cell>
          <cell r="E192">
            <v>0</v>
          </cell>
        </row>
        <row r="193">
          <cell r="A193">
            <v>42196</v>
          </cell>
          <cell r="B193">
            <v>14.43</v>
          </cell>
          <cell r="C193">
            <v>6.64</v>
          </cell>
          <cell r="D193">
            <v>7.79</v>
          </cell>
          <cell r="E193">
            <v>0</v>
          </cell>
        </row>
        <row r="194">
          <cell r="A194">
            <v>42197</v>
          </cell>
          <cell r="B194">
            <v>14.71</v>
          </cell>
          <cell r="C194">
            <v>5.89</v>
          </cell>
          <cell r="D194">
            <v>8.82</v>
          </cell>
          <cell r="E194">
            <v>0</v>
          </cell>
        </row>
        <row r="195">
          <cell r="A195">
            <v>42198</v>
          </cell>
          <cell r="B195">
            <v>14.16</v>
          </cell>
          <cell r="C195">
            <v>6.74</v>
          </cell>
          <cell r="D195">
            <v>7.42</v>
          </cell>
          <cell r="E195">
            <v>0</v>
          </cell>
        </row>
        <row r="196">
          <cell r="A196">
            <v>42199</v>
          </cell>
          <cell r="B196">
            <v>13.62</v>
          </cell>
          <cell r="C196">
            <v>6.47</v>
          </cell>
          <cell r="D196">
            <v>7.15</v>
          </cell>
          <cell r="E196">
            <v>0</v>
          </cell>
        </row>
        <row r="197">
          <cell r="A197">
            <v>42200</v>
          </cell>
          <cell r="B197">
            <v>14.71</v>
          </cell>
          <cell r="C197">
            <v>6.61</v>
          </cell>
          <cell r="D197">
            <v>8.1</v>
          </cell>
          <cell r="E197">
            <v>0</v>
          </cell>
        </row>
        <row r="198">
          <cell r="A198">
            <v>42201</v>
          </cell>
          <cell r="B198">
            <v>14.71</v>
          </cell>
          <cell r="C198">
            <v>6.47</v>
          </cell>
          <cell r="D198">
            <v>8.24</v>
          </cell>
          <cell r="E198">
            <v>0</v>
          </cell>
        </row>
        <row r="199">
          <cell r="A199">
            <v>42202</v>
          </cell>
          <cell r="B199">
            <v>13.89</v>
          </cell>
          <cell r="C199">
            <v>6.58</v>
          </cell>
          <cell r="D199">
            <v>7.31</v>
          </cell>
          <cell r="E199">
            <v>1.2</v>
          </cell>
        </row>
        <row r="200">
          <cell r="A200">
            <v>42203</v>
          </cell>
          <cell r="B200">
            <v>13.89</v>
          </cell>
          <cell r="C200">
            <v>6.32</v>
          </cell>
          <cell r="D200">
            <v>7.57</v>
          </cell>
          <cell r="E200">
            <v>0</v>
          </cell>
        </row>
        <row r="201">
          <cell r="A201">
            <v>42204</v>
          </cell>
          <cell r="B201">
            <v>14.71</v>
          </cell>
          <cell r="C201">
            <v>5.6</v>
          </cell>
          <cell r="D201">
            <v>9.11</v>
          </cell>
          <cell r="E201">
            <v>0</v>
          </cell>
        </row>
        <row r="202">
          <cell r="A202">
            <v>42205</v>
          </cell>
          <cell r="B202">
            <v>13.62</v>
          </cell>
          <cell r="C202">
            <v>6.68</v>
          </cell>
          <cell r="D202">
            <v>6.94</v>
          </cell>
          <cell r="E202">
            <v>0</v>
          </cell>
        </row>
        <row r="203">
          <cell r="A203">
            <v>42206</v>
          </cell>
          <cell r="B203">
            <v>13.89</v>
          </cell>
          <cell r="C203">
            <v>6.29</v>
          </cell>
          <cell r="D203">
            <v>7.6</v>
          </cell>
          <cell r="E203">
            <v>0</v>
          </cell>
        </row>
        <row r="204">
          <cell r="A204">
            <v>42207</v>
          </cell>
          <cell r="B204">
            <v>13.36</v>
          </cell>
          <cell r="C204">
            <v>6.21</v>
          </cell>
          <cell r="D204">
            <v>7.15</v>
          </cell>
          <cell r="E204">
            <v>0</v>
          </cell>
        </row>
        <row r="205">
          <cell r="A205">
            <v>42208</v>
          </cell>
          <cell r="B205">
            <v>14.16</v>
          </cell>
          <cell r="C205">
            <v>6.58</v>
          </cell>
          <cell r="D205">
            <v>7.58</v>
          </cell>
          <cell r="E205">
            <v>0</v>
          </cell>
        </row>
        <row r="206">
          <cell r="A206">
            <v>42209</v>
          </cell>
          <cell r="B206">
            <v>13.62</v>
          </cell>
          <cell r="C206">
            <v>6.56</v>
          </cell>
          <cell r="D206">
            <v>7.06</v>
          </cell>
          <cell r="E206">
            <v>0</v>
          </cell>
        </row>
        <row r="207">
          <cell r="A207">
            <v>42210</v>
          </cell>
          <cell r="B207">
            <v>14.16</v>
          </cell>
          <cell r="C207">
            <v>6.32</v>
          </cell>
          <cell r="D207">
            <v>7.84</v>
          </cell>
          <cell r="E207">
            <v>0</v>
          </cell>
        </row>
        <row r="208">
          <cell r="A208">
            <v>42211</v>
          </cell>
          <cell r="B208">
            <v>14.16</v>
          </cell>
          <cell r="C208">
            <v>5.93</v>
          </cell>
          <cell r="D208">
            <v>8.23</v>
          </cell>
          <cell r="E208">
            <v>0</v>
          </cell>
        </row>
        <row r="209">
          <cell r="A209">
            <v>42212</v>
          </cell>
          <cell r="B209">
            <v>21.5</v>
          </cell>
          <cell r="C209">
            <v>6.46</v>
          </cell>
          <cell r="D209">
            <v>15.04</v>
          </cell>
          <cell r="E209">
            <v>6</v>
          </cell>
        </row>
        <row r="210">
          <cell r="A210">
            <v>42213</v>
          </cell>
          <cell r="B210">
            <v>14.71</v>
          </cell>
          <cell r="C210">
            <v>6.46</v>
          </cell>
          <cell r="D210">
            <v>8.25</v>
          </cell>
          <cell r="E210">
            <v>0</v>
          </cell>
        </row>
        <row r="211">
          <cell r="A211">
            <v>42214</v>
          </cell>
          <cell r="B211">
            <v>14.43</v>
          </cell>
          <cell r="C211">
            <v>6.52</v>
          </cell>
          <cell r="D211">
            <v>7.91</v>
          </cell>
          <cell r="E211">
            <v>0</v>
          </cell>
        </row>
        <row r="212">
          <cell r="A212">
            <v>42215</v>
          </cell>
          <cell r="B212">
            <v>13.89</v>
          </cell>
          <cell r="C212">
            <v>6.36</v>
          </cell>
          <cell r="D212">
            <v>7.53</v>
          </cell>
          <cell r="E212">
            <v>0</v>
          </cell>
        </row>
        <row r="213">
          <cell r="A213">
            <v>42216</v>
          </cell>
          <cell r="B213">
            <v>13.89</v>
          </cell>
          <cell r="C213">
            <v>6.71</v>
          </cell>
          <cell r="D213">
            <v>7.18</v>
          </cell>
          <cell r="E213">
            <v>0</v>
          </cell>
        </row>
        <row r="214">
          <cell r="A214">
            <v>42217</v>
          </cell>
          <cell r="B214">
            <v>13.09</v>
          </cell>
          <cell r="C214">
            <v>6.18</v>
          </cell>
          <cell r="D214">
            <v>6.91</v>
          </cell>
          <cell r="E214">
            <v>0</v>
          </cell>
        </row>
        <row r="215">
          <cell r="A215">
            <v>42218</v>
          </cell>
          <cell r="B215">
            <v>14.16</v>
          </cell>
          <cell r="C215">
            <v>6.14</v>
          </cell>
          <cell r="D215">
            <v>8.02</v>
          </cell>
          <cell r="E215">
            <v>0</v>
          </cell>
        </row>
        <row r="216">
          <cell r="A216">
            <v>42219</v>
          </cell>
          <cell r="B216">
            <v>12.83</v>
          </cell>
          <cell r="C216">
            <v>6.6</v>
          </cell>
          <cell r="D216">
            <v>6.23</v>
          </cell>
          <cell r="E216">
            <v>0</v>
          </cell>
        </row>
        <row r="217">
          <cell r="A217">
            <v>42220</v>
          </cell>
          <cell r="B217">
            <v>13.89</v>
          </cell>
          <cell r="C217">
            <v>6.55</v>
          </cell>
          <cell r="D217">
            <v>7.34</v>
          </cell>
          <cell r="E217">
            <v>0</v>
          </cell>
        </row>
        <row r="218">
          <cell r="A218">
            <v>42221</v>
          </cell>
          <cell r="B218">
            <v>14.16</v>
          </cell>
          <cell r="C218">
            <v>6.78</v>
          </cell>
          <cell r="D218">
            <v>7.38</v>
          </cell>
          <cell r="E218">
            <v>0</v>
          </cell>
        </row>
        <row r="219">
          <cell r="A219">
            <v>42222</v>
          </cell>
          <cell r="B219">
            <v>13.36</v>
          </cell>
          <cell r="C219">
            <v>6.54</v>
          </cell>
          <cell r="D219">
            <v>6.82</v>
          </cell>
          <cell r="E219">
            <v>0</v>
          </cell>
        </row>
        <row r="220">
          <cell r="A220">
            <v>42223</v>
          </cell>
          <cell r="B220">
            <v>12.07</v>
          </cell>
          <cell r="C220">
            <v>7.17</v>
          </cell>
          <cell r="D220">
            <v>4.9</v>
          </cell>
          <cell r="E220">
            <v>0</v>
          </cell>
        </row>
        <row r="221">
          <cell r="A221">
            <v>42224</v>
          </cell>
          <cell r="B221">
            <v>13.09</v>
          </cell>
          <cell r="C221">
            <v>6.58</v>
          </cell>
          <cell r="D221">
            <v>6.51</v>
          </cell>
          <cell r="E221">
            <v>0</v>
          </cell>
        </row>
        <row r="222">
          <cell r="A222">
            <v>42225</v>
          </cell>
          <cell r="B222">
            <v>13.09</v>
          </cell>
          <cell r="C222">
            <v>5.89</v>
          </cell>
          <cell r="D222">
            <v>7.2</v>
          </cell>
          <cell r="E222">
            <v>0</v>
          </cell>
        </row>
        <row r="223">
          <cell r="A223">
            <v>42226</v>
          </cell>
          <cell r="B223">
            <v>13.36</v>
          </cell>
          <cell r="C223">
            <v>6.75</v>
          </cell>
          <cell r="D223">
            <v>6.61</v>
          </cell>
          <cell r="E223">
            <v>0</v>
          </cell>
        </row>
        <row r="224">
          <cell r="A224">
            <v>42227</v>
          </cell>
          <cell r="B224">
            <v>12.07</v>
          </cell>
          <cell r="C224">
            <v>6.52</v>
          </cell>
          <cell r="D224">
            <v>5.55</v>
          </cell>
          <cell r="E224">
            <v>0</v>
          </cell>
        </row>
        <row r="225">
          <cell r="A225">
            <v>42228</v>
          </cell>
          <cell r="B225">
            <v>13.09</v>
          </cell>
          <cell r="C225">
            <v>6.58</v>
          </cell>
          <cell r="D225">
            <v>6.51</v>
          </cell>
          <cell r="E225">
            <v>0</v>
          </cell>
        </row>
        <row r="226">
          <cell r="A226">
            <v>42229</v>
          </cell>
          <cell r="B226">
            <v>12.07</v>
          </cell>
          <cell r="C226">
            <v>6.55</v>
          </cell>
          <cell r="D226">
            <v>5.52</v>
          </cell>
          <cell r="E226">
            <v>0</v>
          </cell>
        </row>
        <row r="227">
          <cell r="A227">
            <v>42230</v>
          </cell>
          <cell r="B227">
            <v>12.32</v>
          </cell>
          <cell r="C227">
            <v>6.67</v>
          </cell>
          <cell r="D227">
            <v>5.65</v>
          </cell>
          <cell r="E227">
            <v>0</v>
          </cell>
        </row>
        <row r="228">
          <cell r="A228">
            <v>42231</v>
          </cell>
          <cell r="B228">
            <v>13.09</v>
          </cell>
          <cell r="C228">
            <v>6.49</v>
          </cell>
          <cell r="D228">
            <v>6.6</v>
          </cell>
          <cell r="E228">
            <v>0</v>
          </cell>
        </row>
        <row r="229">
          <cell r="A229">
            <v>42232</v>
          </cell>
          <cell r="B229">
            <v>15.55</v>
          </cell>
          <cell r="C229">
            <v>7.04</v>
          </cell>
          <cell r="D229">
            <v>8.51</v>
          </cell>
          <cell r="E229">
            <v>0</v>
          </cell>
        </row>
        <row r="230">
          <cell r="A230">
            <v>42233</v>
          </cell>
          <cell r="B230">
            <v>11.1</v>
          </cell>
          <cell r="C230">
            <v>6.79</v>
          </cell>
          <cell r="D230">
            <v>4.31</v>
          </cell>
          <cell r="E230">
            <v>0</v>
          </cell>
        </row>
        <row r="231">
          <cell r="A231">
            <v>42234</v>
          </cell>
          <cell r="B231">
            <v>11.58</v>
          </cell>
          <cell r="C231">
            <v>6.53</v>
          </cell>
          <cell r="D231">
            <v>5.05</v>
          </cell>
          <cell r="E231">
            <v>0</v>
          </cell>
        </row>
        <row r="232">
          <cell r="A232">
            <v>42235</v>
          </cell>
          <cell r="B232">
            <v>10.86</v>
          </cell>
          <cell r="C232">
            <v>6.75</v>
          </cell>
          <cell r="D232">
            <v>4.11</v>
          </cell>
          <cell r="E232">
            <v>0</v>
          </cell>
        </row>
        <row r="233">
          <cell r="A233">
            <v>42236</v>
          </cell>
          <cell r="B233">
            <v>11.34</v>
          </cell>
          <cell r="C233">
            <v>6.81</v>
          </cell>
          <cell r="D233">
            <v>4.53</v>
          </cell>
          <cell r="E233">
            <v>0</v>
          </cell>
        </row>
        <row r="234">
          <cell r="A234">
            <v>42237</v>
          </cell>
          <cell r="B234">
            <v>10.39</v>
          </cell>
          <cell r="C234">
            <v>6.61</v>
          </cell>
          <cell r="D234">
            <v>3.78</v>
          </cell>
          <cell r="E234">
            <v>0</v>
          </cell>
        </row>
        <row r="235">
          <cell r="A235">
            <v>42238</v>
          </cell>
          <cell r="B235">
            <v>11.82</v>
          </cell>
          <cell r="C235">
            <v>6.84</v>
          </cell>
          <cell r="D235">
            <v>4.98</v>
          </cell>
          <cell r="E235">
            <v>0</v>
          </cell>
        </row>
        <row r="236">
          <cell r="A236">
            <v>42239</v>
          </cell>
          <cell r="B236">
            <v>12.07</v>
          </cell>
          <cell r="C236">
            <v>6.48</v>
          </cell>
          <cell r="D236">
            <v>5.59</v>
          </cell>
          <cell r="E236">
            <v>0</v>
          </cell>
        </row>
        <row r="237">
          <cell r="A237">
            <v>42240</v>
          </cell>
          <cell r="B237">
            <v>12.07</v>
          </cell>
          <cell r="C237">
            <v>6.9</v>
          </cell>
          <cell r="D237">
            <v>5.17</v>
          </cell>
          <cell r="E237">
            <v>0</v>
          </cell>
        </row>
        <row r="238">
          <cell r="A238">
            <v>42241</v>
          </cell>
          <cell r="B238">
            <v>11.58</v>
          </cell>
          <cell r="C238">
            <v>6.17</v>
          </cell>
          <cell r="D238">
            <v>5.41</v>
          </cell>
          <cell r="E238">
            <v>0</v>
          </cell>
        </row>
        <row r="239">
          <cell r="A239">
            <v>42242</v>
          </cell>
          <cell r="B239">
            <v>12.58</v>
          </cell>
          <cell r="C239">
            <v>6.72</v>
          </cell>
          <cell r="D239">
            <v>5.86</v>
          </cell>
          <cell r="E239">
            <v>0</v>
          </cell>
        </row>
        <row r="240">
          <cell r="A240">
            <v>42243</v>
          </cell>
          <cell r="B240">
            <v>9.94</v>
          </cell>
          <cell r="C240">
            <v>6.74</v>
          </cell>
          <cell r="D240">
            <v>3.2</v>
          </cell>
          <cell r="E240">
            <v>0</v>
          </cell>
        </row>
        <row r="241">
          <cell r="A241">
            <v>42244</v>
          </cell>
          <cell r="B241">
            <v>10.16</v>
          </cell>
          <cell r="C241">
            <v>6.94</v>
          </cell>
          <cell r="D241">
            <v>3.22</v>
          </cell>
          <cell r="E241">
            <v>0</v>
          </cell>
        </row>
        <row r="242">
          <cell r="A242">
            <v>42245</v>
          </cell>
          <cell r="B242">
            <v>9.27</v>
          </cell>
          <cell r="C242">
            <v>6.84</v>
          </cell>
          <cell r="D242">
            <v>2.43</v>
          </cell>
          <cell r="E242">
            <v>0</v>
          </cell>
        </row>
        <row r="243">
          <cell r="A243">
            <v>42246</v>
          </cell>
          <cell r="B243">
            <v>10.39</v>
          </cell>
          <cell r="C243">
            <v>6.52</v>
          </cell>
          <cell r="D243">
            <v>3.87</v>
          </cell>
          <cell r="E243">
            <v>0</v>
          </cell>
        </row>
        <row r="244">
          <cell r="A244">
            <v>42247</v>
          </cell>
          <cell r="B244">
            <v>9.94</v>
          </cell>
          <cell r="C244">
            <v>6.79</v>
          </cell>
          <cell r="D244">
            <v>3.15</v>
          </cell>
          <cell r="E244">
            <v>0</v>
          </cell>
        </row>
        <row r="245">
          <cell r="A245">
            <v>42248</v>
          </cell>
          <cell r="B245">
            <v>9.06</v>
          </cell>
          <cell r="C245">
            <v>6.78</v>
          </cell>
          <cell r="D245">
            <v>2.28</v>
          </cell>
          <cell r="E245">
            <v>0</v>
          </cell>
        </row>
        <row r="246">
          <cell r="A246">
            <v>42249</v>
          </cell>
          <cell r="B246">
            <v>8.43</v>
          </cell>
          <cell r="C246">
            <v>7</v>
          </cell>
          <cell r="D246">
            <v>1.43</v>
          </cell>
          <cell r="E246">
            <v>0</v>
          </cell>
        </row>
        <row r="247">
          <cell r="A247">
            <v>42250</v>
          </cell>
          <cell r="B247">
            <v>9.71</v>
          </cell>
          <cell r="C247">
            <v>6.69</v>
          </cell>
          <cell r="D247">
            <v>3.02</v>
          </cell>
          <cell r="E247">
            <v>0</v>
          </cell>
        </row>
        <row r="248">
          <cell r="A248">
            <v>42251</v>
          </cell>
          <cell r="B248">
            <v>13.09</v>
          </cell>
          <cell r="C248">
            <v>7</v>
          </cell>
          <cell r="D248">
            <v>6.09</v>
          </cell>
          <cell r="E248">
            <v>0</v>
          </cell>
        </row>
        <row r="249">
          <cell r="A249">
            <v>42252</v>
          </cell>
          <cell r="B249">
            <v>12.58</v>
          </cell>
          <cell r="C249">
            <v>6.69</v>
          </cell>
          <cell r="D249">
            <v>5.89</v>
          </cell>
          <cell r="E249">
            <v>0</v>
          </cell>
        </row>
        <row r="250">
          <cell r="A250">
            <v>42253</v>
          </cell>
          <cell r="B250">
            <v>21.84</v>
          </cell>
          <cell r="C250">
            <v>6.02</v>
          </cell>
          <cell r="D250">
            <v>15.82</v>
          </cell>
          <cell r="E250">
            <v>3.4</v>
          </cell>
        </row>
        <row r="251">
          <cell r="A251">
            <v>42254</v>
          </cell>
          <cell r="B251">
            <v>31.32</v>
          </cell>
          <cell r="C251">
            <v>6.39</v>
          </cell>
          <cell r="D251">
            <v>24.93</v>
          </cell>
          <cell r="E251">
            <v>3</v>
          </cell>
        </row>
        <row r="252">
          <cell r="A252">
            <v>42255</v>
          </cell>
          <cell r="B252">
            <v>29.29</v>
          </cell>
          <cell r="C252">
            <v>6.09</v>
          </cell>
          <cell r="D252">
            <v>23.2</v>
          </cell>
          <cell r="E252">
            <v>7</v>
          </cell>
        </row>
        <row r="253">
          <cell r="A253">
            <v>42256</v>
          </cell>
          <cell r="B253">
            <v>26.55</v>
          </cell>
          <cell r="C253">
            <v>6.26</v>
          </cell>
          <cell r="D253">
            <v>20.29</v>
          </cell>
          <cell r="E253">
            <v>5.8</v>
          </cell>
        </row>
        <row r="254">
          <cell r="A254">
            <v>42257</v>
          </cell>
          <cell r="B254">
            <v>22.19</v>
          </cell>
          <cell r="C254">
            <v>6.71</v>
          </cell>
          <cell r="D254">
            <v>15.48</v>
          </cell>
          <cell r="E254">
            <v>7.8</v>
          </cell>
        </row>
        <row r="255">
          <cell r="A255">
            <v>42258</v>
          </cell>
          <cell r="B255">
            <v>18.56</v>
          </cell>
          <cell r="C255">
            <v>6.41</v>
          </cell>
          <cell r="D255">
            <v>12.15</v>
          </cell>
          <cell r="E255">
            <v>0</v>
          </cell>
        </row>
        <row r="256">
          <cell r="A256">
            <v>42259</v>
          </cell>
          <cell r="B256">
            <v>17.32</v>
          </cell>
          <cell r="C256">
            <v>6.09</v>
          </cell>
          <cell r="D256">
            <v>11.23</v>
          </cell>
          <cell r="E256">
            <v>0.6</v>
          </cell>
        </row>
        <row r="257">
          <cell r="A257">
            <v>42260</v>
          </cell>
          <cell r="B257">
            <v>17.02</v>
          </cell>
          <cell r="C257">
            <v>6</v>
          </cell>
          <cell r="D257">
            <v>11.02</v>
          </cell>
          <cell r="E257">
            <v>0</v>
          </cell>
        </row>
        <row r="258">
          <cell r="A258">
            <v>42261</v>
          </cell>
          <cell r="B258">
            <v>18.24</v>
          </cell>
          <cell r="C258">
            <v>6.6</v>
          </cell>
          <cell r="D258">
            <v>11.64</v>
          </cell>
          <cell r="E258">
            <v>2.6</v>
          </cell>
        </row>
        <row r="259">
          <cell r="A259">
            <v>42262</v>
          </cell>
          <cell r="B259">
            <v>15.27</v>
          </cell>
          <cell r="C259">
            <v>6.65</v>
          </cell>
          <cell r="D259">
            <v>8.62</v>
          </cell>
          <cell r="E259">
            <v>0</v>
          </cell>
        </row>
        <row r="260">
          <cell r="A260">
            <v>42263</v>
          </cell>
          <cell r="B260">
            <v>14.99</v>
          </cell>
          <cell r="C260">
            <v>6.46</v>
          </cell>
          <cell r="D260">
            <v>8.53</v>
          </cell>
          <cell r="E260">
            <v>0</v>
          </cell>
        </row>
        <row r="261">
          <cell r="A261">
            <v>42264</v>
          </cell>
          <cell r="B261">
            <v>15.55</v>
          </cell>
          <cell r="C261">
            <v>6.95</v>
          </cell>
          <cell r="D261">
            <v>8.6</v>
          </cell>
          <cell r="E261">
            <v>0</v>
          </cell>
        </row>
        <row r="262">
          <cell r="A262">
            <v>42265</v>
          </cell>
          <cell r="B262">
            <v>14.71</v>
          </cell>
          <cell r="C262">
            <v>6.99</v>
          </cell>
          <cell r="D262">
            <v>7.72</v>
          </cell>
          <cell r="E262">
            <v>0</v>
          </cell>
        </row>
        <row r="263">
          <cell r="A263">
            <v>42266</v>
          </cell>
          <cell r="B263">
            <v>14.99</v>
          </cell>
          <cell r="C263">
            <v>6.95</v>
          </cell>
          <cell r="D263">
            <v>8.04</v>
          </cell>
          <cell r="E263">
            <v>0</v>
          </cell>
        </row>
        <row r="264">
          <cell r="A264">
            <v>42267</v>
          </cell>
          <cell r="B264">
            <v>15.27</v>
          </cell>
          <cell r="C264">
            <v>6.27</v>
          </cell>
          <cell r="D264">
            <v>9</v>
          </cell>
          <cell r="E264">
            <v>0</v>
          </cell>
        </row>
        <row r="265">
          <cell r="A265">
            <v>42268</v>
          </cell>
          <cell r="B265">
            <v>14.43</v>
          </cell>
          <cell r="C265">
            <v>6.93</v>
          </cell>
          <cell r="D265">
            <v>7.5</v>
          </cell>
          <cell r="E265">
            <v>0</v>
          </cell>
        </row>
        <row r="266">
          <cell r="A266">
            <v>42269</v>
          </cell>
          <cell r="B266">
            <v>13.89</v>
          </cell>
          <cell r="C266">
            <v>6.8</v>
          </cell>
          <cell r="D266">
            <v>7.09</v>
          </cell>
          <cell r="E266">
            <v>0</v>
          </cell>
        </row>
        <row r="267">
          <cell r="A267">
            <v>42270</v>
          </cell>
          <cell r="B267">
            <v>15.27</v>
          </cell>
          <cell r="C267">
            <v>6.86</v>
          </cell>
          <cell r="D267">
            <v>8.41</v>
          </cell>
          <cell r="E267">
            <v>0</v>
          </cell>
        </row>
        <row r="268">
          <cell r="A268">
            <v>42271</v>
          </cell>
          <cell r="B268">
            <v>13.62</v>
          </cell>
          <cell r="C268">
            <v>6.89</v>
          </cell>
          <cell r="D268">
            <v>6.73</v>
          </cell>
          <cell r="E268">
            <v>0</v>
          </cell>
        </row>
        <row r="269">
          <cell r="A269">
            <v>42272</v>
          </cell>
          <cell r="B269">
            <v>13.62</v>
          </cell>
          <cell r="C269">
            <v>7.27</v>
          </cell>
          <cell r="D269">
            <v>6.35</v>
          </cell>
          <cell r="E269">
            <v>0</v>
          </cell>
        </row>
        <row r="270">
          <cell r="A270">
            <v>42273</v>
          </cell>
          <cell r="B270">
            <v>12.83</v>
          </cell>
          <cell r="C270">
            <v>7.02</v>
          </cell>
          <cell r="D270">
            <v>5.81</v>
          </cell>
          <cell r="E270">
            <v>0</v>
          </cell>
        </row>
        <row r="271">
          <cell r="A271">
            <v>42274</v>
          </cell>
          <cell r="B271">
            <v>13.89</v>
          </cell>
          <cell r="C271">
            <v>6.64</v>
          </cell>
          <cell r="D271">
            <v>7.25</v>
          </cell>
          <cell r="E271">
            <v>0</v>
          </cell>
        </row>
        <row r="272">
          <cell r="A272">
            <v>42275</v>
          </cell>
          <cell r="B272">
            <v>13.36</v>
          </cell>
          <cell r="C272">
            <v>7.27</v>
          </cell>
          <cell r="D272">
            <v>6.09</v>
          </cell>
          <cell r="E272">
            <v>0</v>
          </cell>
        </row>
        <row r="273">
          <cell r="A273">
            <v>42276</v>
          </cell>
          <cell r="B273">
            <v>14.43</v>
          </cell>
          <cell r="C273">
            <v>6.97</v>
          </cell>
          <cell r="D273">
            <v>7.46</v>
          </cell>
          <cell r="E273">
            <v>0</v>
          </cell>
        </row>
        <row r="274">
          <cell r="A274">
            <v>42277</v>
          </cell>
          <cell r="B274">
            <v>14.99</v>
          </cell>
          <cell r="C274">
            <v>6.76</v>
          </cell>
          <cell r="D274">
            <v>8.23</v>
          </cell>
          <cell r="E274">
            <v>0</v>
          </cell>
        </row>
        <row r="275">
          <cell r="A275">
            <v>42278</v>
          </cell>
          <cell r="B275">
            <v>21.5</v>
          </cell>
          <cell r="C275">
            <v>6.95</v>
          </cell>
          <cell r="D275">
            <v>14.55</v>
          </cell>
          <cell r="E275">
            <v>0</v>
          </cell>
        </row>
        <row r="276">
          <cell r="A276">
            <v>42279</v>
          </cell>
          <cell r="B276">
            <v>15.27</v>
          </cell>
          <cell r="C276">
            <v>7.25</v>
          </cell>
          <cell r="D276">
            <v>8.02</v>
          </cell>
          <cell r="E276">
            <v>0</v>
          </cell>
        </row>
        <row r="277">
          <cell r="A277">
            <v>42280</v>
          </cell>
          <cell r="B277">
            <v>20.16</v>
          </cell>
          <cell r="C277">
            <v>7.39</v>
          </cell>
          <cell r="D277">
            <v>12.77</v>
          </cell>
          <cell r="E277">
            <v>0.8</v>
          </cell>
        </row>
        <row r="278">
          <cell r="A278">
            <v>42281</v>
          </cell>
          <cell r="B278">
            <v>14.71</v>
          </cell>
          <cell r="C278">
            <v>6.07</v>
          </cell>
          <cell r="D278">
            <v>8.64</v>
          </cell>
          <cell r="E278">
            <v>0</v>
          </cell>
        </row>
        <row r="279">
          <cell r="A279">
            <v>42282</v>
          </cell>
          <cell r="B279">
            <v>20.83</v>
          </cell>
          <cell r="C279">
            <v>7.13</v>
          </cell>
          <cell r="D279">
            <v>13.7</v>
          </cell>
          <cell r="E279">
            <v>0</v>
          </cell>
        </row>
        <row r="280">
          <cell r="A280">
            <v>42283</v>
          </cell>
          <cell r="B280">
            <v>13.89</v>
          </cell>
          <cell r="C280">
            <v>6.73</v>
          </cell>
          <cell r="D280">
            <v>7.16</v>
          </cell>
          <cell r="E280">
            <v>0</v>
          </cell>
        </row>
        <row r="281">
          <cell r="A281">
            <v>42284</v>
          </cell>
          <cell r="B281">
            <v>14.16</v>
          </cell>
          <cell r="C281">
            <v>6.7</v>
          </cell>
          <cell r="D281">
            <v>7.46</v>
          </cell>
          <cell r="E281">
            <v>0</v>
          </cell>
        </row>
        <row r="282">
          <cell r="A282">
            <v>42285</v>
          </cell>
          <cell r="B282">
            <v>15.27</v>
          </cell>
          <cell r="C282">
            <v>7.26</v>
          </cell>
          <cell r="D282">
            <v>8.01</v>
          </cell>
          <cell r="E282">
            <v>0</v>
          </cell>
        </row>
        <row r="283">
          <cell r="A283">
            <v>42286</v>
          </cell>
          <cell r="B283">
            <v>13.09</v>
          </cell>
          <cell r="C283">
            <v>7.14</v>
          </cell>
          <cell r="D283">
            <v>5.95</v>
          </cell>
          <cell r="E283">
            <v>0</v>
          </cell>
        </row>
        <row r="284">
          <cell r="A284">
            <v>42287</v>
          </cell>
          <cell r="B284">
            <v>15.27</v>
          </cell>
          <cell r="C284">
            <v>7.12</v>
          </cell>
          <cell r="D284">
            <v>8.15</v>
          </cell>
          <cell r="E284">
            <v>0</v>
          </cell>
        </row>
        <row r="285">
          <cell r="A285">
            <v>42288</v>
          </cell>
          <cell r="B285">
            <v>15.84</v>
          </cell>
          <cell r="C285">
            <v>6.11</v>
          </cell>
          <cell r="D285">
            <v>9.73</v>
          </cell>
          <cell r="E285">
            <v>0</v>
          </cell>
        </row>
        <row r="286">
          <cell r="A286">
            <v>42289</v>
          </cell>
          <cell r="B286">
            <v>15.84</v>
          </cell>
          <cell r="C286">
            <v>6.31</v>
          </cell>
          <cell r="D286">
            <v>9.53</v>
          </cell>
          <cell r="E286">
            <v>0</v>
          </cell>
        </row>
        <row r="287">
          <cell r="A287">
            <v>42290</v>
          </cell>
          <cell r="B287">
            <v>15.84</v>
          </cell>
          <cell r="C287">
            <v>6.81</v>
          </cell>
          <cell r="D287">
            <v>9.03</v>
          </cell>
          <cell r="E287">
            <v>0</v>
          </cell>
        </row>
        <row r="288">
          <cell r="A288">
            <v>42291</v>
          </cell>
          <cell r="B288">
            <v>14.71</v>
          </cell>
          <cell r="C288">
            <v>7.27</v>
          </cell>
          <cell r="D288">
            <v>7.44</v>
          </cell>
          <cell r="E288">
            <v>0</v>
          </cell>
        </row>
        <row r="289">
          <cell r="A289">
            <v>42292</v>
          </cell>
          <cell r="B289">
            <v>15.55</v>
          </cell>
          <cell r="C289">
            <v>6.8</v>
          </cell>
          <cell r="D289">
            <v>8.75</v>
          </cell>
          <cell r="E289">
            <v>0</v>
          </cell>
        </row>
        <row r="290">
          <cell r="A290">
            <v>42293</v>
          </cell>
          <cell r="B290">
            <v>15.84</v>
          </cell>
          <cell r="C290">
            <v>6.71</v>
          </cell>
          <cell r="D290">
            <v>9.13</v>
          </cell>
          <cell r="E290">
            <v>0</v>
          </cell>
        </row>
        <row r="291">
          <cell r="A291">
            <v>42294</v>
          </cell>
          <cell r="B291">
            <v>13.59</v>
          </cell>
          <cell r="C291">
            <v>7.17</v>
          </cell>
          <cell r="D291">
            <v>6.42</v>
          </cell>
          <cell r="E291">
            <v>0</v>
          </cell>
        </row>
        <row r="292">
          <cell r="A292">
            <v>42295</v>
          </cell>
          <cell r="B292">
            <v>9.94</v>
          </cell>
          <cell r="C292">
            <v>6.39</v>
          </cell>
          <cell r="D292">
            <v>3.55</v>
          </cell>
          <cell r="E292">
            <v>0</v>
          </cell>
        </row>
        <row r="293">
          <cell r="A293">
            <v>42296</v>
          </cell>
          <cell r="B293">
            <v>11.58</v>
          </cell>
          <cell r="C293">
            <v>7.49</v>
          </cell>
          <cell r="D293">
            <v>4.09</v>
          </cell>
          <cell r="E293">
            <v>0</v>
          </cell>
        </row>
        <row r="294">
          <cell r="A294">
            <v>42297</v>
          </cell>
          <cell r="B294">
            <v>9.27</v>
          </cell>
          <cell r="C294">
            <v>7.32</v>
          </cell>
          <cell r="D294">
            <v>1.95</v>
          </cell>
          <cell r="E294">
            <v>0</v>
          </cell>
        </row>
        <row r="295">
          <cell r="A295">
            <v>42298</v>
          </cell>
          <cell r="B295">
            <v>10.62</v>
          </cell>
          <cell r="C295">
            <v>7.2</v>
          </cell>
          <cell r="D295">
            <v>3.42</v>
          </cell>
          <cell r="E295">
            <v>0</v>
          </cell>
        </row>
        <row r="296">
          <cell r="A296">
            <v>42299</v>
          </cell>
          <cell r="B296">
            <v>12.07</v>
          </cell>
          <cell r="C296">
            <v>7.22</v>
          </cell>
          <cell r="D296">
            <v>4.85</v>
          </cell>
          <cell r="E296">
            <v>0</v>
          </cell>
        </row>
        <row r="297">
          <cell r="A297">
            <v>42300</v>
          </cell>
          <cell r="B297">
            <v>17.63</v>
          </cell>
          <cell r="C297">
            <v>6.87</v>
          </cell>
          <cell r="D297">
            <v>10.76</v>
          </cell>
          <cell r="E297">
            <v>34.5</v>
          </cell>
        </row>
        <row r="298">
          <cell r="A298">
            <v>42301</v>
          </cell>
          <cell r="B298">
            <v>14.99</v>
          </cell>
          <cell r="C298">
            <v>6.81</v>
          </cell>
          <cell r="D298">
            <v>8.18</v>
          </cell>
          <cell r="E298">
            <v>0</v>
          </cell>
        </row>
        <row r="299">
          <cell r="A299">
            <v>42302</v>
          </cell>
          <cell r="B299">
            <v>14.71</v>
          </cell>
          <cell r="C299">
            <v>6.55</v>
          </cell>
          <cell r="D299">
            <v>8.16</v>
          </cell>
          <cell r="E299">
            <v>0</v>
          </cell>
        </row>
        <row r="300">
          <cell r="A300">
            <v>42303</v>
          </cell>
          <cell r="B300">
            <v>13.09</v>
          </cell>
          <cell r="C300">
            <v>7.02</v>
          </cell>
          <cell r="D300">
            <v>6.07</v>
          </cell>
          <cell r="E300">
            <v>0</v>
          </cell>
        </row>
        <row r="301">
          <cell r="A301">
            <v>42304</v>
          </cell>
          <cell r="B301">
            <v>13.62</v>
          </cell>
          <cell r="C301">
            <v>6.54</v>
          </cell>
          <cell r="D301">
            <v>7.08</v>
          </cell>
          <cell r="E301">
            <v>0</v>
          </cell>
        </row>
        <row r="302">
          <cell r="A302">
            <v>42305</v>
          </cell>
          <cell r="B302">
            <v>31.32</v>
          </cell>
          <cell r="C302">
            <v>7.04</v>
          </cell>
          <cell r="D302">
            <v>24.28</v>
          </cell>
          <cell r="E302">
            <v>46.2</v>
          </cell>
        </row>
        <row r="303">
          <cell r="A303">
            <v>42306</v>
          </cell>
          <cell r="B303">
            <v>18.24</v>
          </cell>
          <cell r="C303">
            <v>6.92</v>
          </cell>
          <cell r="D303">
            <v>11.32</v>
          </cell>
          <cell r="E303">
            <v>14.6</v>
          </cell>
        </row>
        <row r="304">
          <cell r="A304">
            <v>42307</v>
          </cell>
          <cell r="B304">
            <v>12.64</v>
          </cell>
          <cell r="C304">
            <v>7.42</v>
          </cell>
          <cell r="D304">
            <v>5.22</v>
          </cell>
          <cell r="E304">
            <v>0</v>
          </cell>
        </row>
        <row r="305">
          <cell r="A305">
            <v>42308</v>
          </cell>
          <cell r="B305">
            <v>11.29</v>
          </cell>
          <cell r="C305">
            <v>6.76</v>
          </cell>
          <cell r="D305">
            <v>4.53</v>
          </cell>
          <cell r="E305">
            <v>0</v>
          </cell>
        </row>
        <row r="306">
          <cell r="A306">
            <v>42309</v>
          </cell>
          <cell r="B306">
            <v>11.82</v>
          </cell>
          <cell r="C306">
            <v>6.07</v>
          </cell>
          <cell r="D306">
            <v>5.75</v>
          </cell>
          <cell r="E306">
            <v>0</v>
          </cell>
        </row>
        <row r="307">
          <cell r="A307">
            <v>42310</v>
          </cell>
          <cell r="B307">
            <v>12.64</v>
          </cell>
          <cell r="C307">
            <v>6.91</v>
          </cell>
          <cell r="D307">
            <v>5.73</v>
          </cell>
          <cell r="E307">
            <v>0</v>
          </cell>
        </row>
        <row r="308">
          <cell r="A308">
            <v>42311</v>
          </cell>
          <cell r="B308">
            <v>11.03</v>
          </cell>
          <cell r="C308">
            <v>6.86</v>
          </cell>
          <cell r="D308">
            <v>4.17</v>
          </cell>
          <cell r="E308">
            <v>0</v>
          </cell>
        </row>
        <row r="309">
          <cell r="A309">
            <v>42312</v>
          </cell>
          <cell r="B309">
            <v>12.36</v>
          </cell>
          <cell r="C309">
            <v>7.36</v>
          </cell>
          <cell r="D309">
            <v>5</v>
          </cell>
          <cell r="E309">
            <v>1.2</v>
          </cell>
        </row>
        <row r="310">
          <cell r="A310">
            <v>42313</v>
          </cell>
          <cell r="B310">
            <v>12.91</v>
          </cell>
          <cell r="C310">
            <v>6.27</v>
          </cell>
          <cell r="D310">
            <v>6.64</v>
          </cell>
          <cell r="E310">
            <v>0</v>
          </cell>
        </row>
        <row r="311">
          <cell r="A311">
            <v>42314</v>
          </cell>
          <cell r="B311">
            <v>12.09</v>
          </cell>
          <cell r="C311">
            <v>6.31</v>
          </cell>
          <cell r="D311">
            <v>5.78</v>
          </cell>
          <cell r="E311">
            <v>0</v>
          </cell>
        </row>
        <row r="312">
          <cell r="A312">
            <v>42315</v>
          </cell>
          <cell r="B312">
            <v>13.77</v>
          </cell>
          <cell r="C312">
            <v>5.68</v>
          </cell>
          <cell r="D312">
            <v>8.09</v>
          </cell>
          <cell r="E312">
            <v>0</v>
          </cell>
        </row>
        <row r="313">
          <cell r="A313">
            <v>42316</v>
          </cell>
          <cell r="B313">
            <v>23.19</v>
          </cell>
          <cell r="C313">
            <v>6.77</v>
          </cell>
          <cell r="D313">
            <v>16.42</v>
          </cell>
          <cell r="E313">
            <v>4.4</v>
          </cell>
        </row>
        <row r="314">
          <cell r="A314">
            <v>42317</v>
          </cell>
          <cell r="B314">
            <v>12.64</v>
          </cell>
          <cell r="C314">
            <v>7.46</v>
          </cell>
          <cell r="D314">
            <v>5.18</v>
          </cell>
          <cell r="E314">
            <v>0</v>
          </cell>
        </row>
        <row r="315">
          <cell r="A315">
            <v>42318</v>
          </cell>
          <cell r="B315">
            <v>9.31</v>
          </cell>
          <cell r="C315">
            <v>7.5</v>
          </cell>
          <cell r="D315">
            <v>1.81</v>
          </cell>
          <cell r="E315">
            <v>0</v>
          </cell>
        </row>
        <row r="316">
          <cell r="A316">
            <v>42319</v>
          </cell>
          <cell r="B316">
            <v>9.74</v>
          </cell>
          <cell r="C316">
            <v>7.2</v>
          </cell>
          <cell r="D316">
            <v>2.54</v>
          </cell>
          <cell r="E316">
            <v>0</v>
          </cell>
        </row>
        <row r="317">
          <cell r="A317">
            <v>42320</v>
          </cell>
          <cell r="B317">
            <v>14.43</v>
          </cell>
          <cell r="C317">
            <v>7.05</v>
          </cell>
          <cell r="D317">
            <v>7.38</v>
          </cell>
          <cell r="E317">
            <v>0</v>
          </cell>
        </row>
        <row r="318">
          <cell r="A318">
            <v>42321</v>
          </cell>
          <cell r="B318">
            <v>13.36</v>
          </cell>
          <cell r="C318">
            <v>7.12</v>
          </cell>
          <cell r="D318">
            <v>6.24</v>
          </cell>
          <cell r="E318">
            <v>5.2</v>
          </cell>
        </row>
        <row r="319">
          <cell r="A319">
            <v>42322</v>
          </cell>
          <cell r="B319">
            <v>46.68</v>
          </cell>
          <cell r="C319">
            <v>7</v>
          </cell>
          <cell r="D319">
            <v>39.68</v>
          </cell>
          <cell r="E319">
            <v>37.6</v>
          </cell>
        </row>
        <row r="320">
          <cell r="A320">
            <v>42323</v>
          </cell>
          <cell r="B320">
            <v>19.51</v>
          </cell>
          <cell r="C320">
            <v>6.38</v>
          </cell>
          <cell r="D320">
            <v>13.13</v>
          </cell>
          <cell r="E320">
            <v>0</v>
          </cell>
        </row>
        <row r="321">
          <cell r="A321">
            <v>42324</v>
          </cell>
          <cell r="B321">
            <v>28.88</v>
          </cell>
          <cell r="C321">
            <v>6.63</v>
          </cell>
          <cell r="D321">
            <v>22.25</v>
          </cell>
          <cell r="E321">
            <v>2</v>
          </cell>
        </row>
        <row r="322">
          <cell r="A322">
            <v>42325</v>
          </cell>
          <cell r="B322">
            <v>27.31</v>
          </cell>
          <cell r="C322">
            <v>6.26</v>
          </cell>
          <cell r="D322">
            <v>21.05</v>
          </cell>
          <cell r="E322">
            <v>1.8</v>
          </cell>
        </row>
        <row r="323">
          <cell r="A323">
            <v>42326</v>
          </cell>
          <cell r="B323">
            <v>39.29</v>
          </cell>
          <cell r="C323">
            <v>7.23</v>
          </cell>
          <cell r="D323">
            <v>32.06</v>
          </cell>
          <cell r="E323">
            <v>33.8</v>
          </cell>
        </row>
        <row r="324">
          <cell r="A324">
            <v>42327</v>
          </cell>
          <cell r="B324">
            <v>23.24</v>
          </cell>
          <cell r="C324">
            <v>7.15</v>
          </cell>
          <cell r="D324">
            <v>16.09</v>
          </cell>
          <cell r="E324">
            <v>18</v>
          </cell>
        </row>
        <row r="325">
          <cell r="A325">
            <v>42328</v>
          </cell>
          <cell r="B325">
            <v>38.83</v>
          </cell>
          <cell r="C325">
            <v>6.75</v>
          </cell>
          <cell r="D325">
            <v>32.08</v>
          </cell>
          <cell r="E325">
            <v>19.8</v>
          </cell>
        </row>
        <row r="326">
          <cell r="A326">
            <v>42329</v>
          </cell>
          <cell r="B326">
            <v>36.08</v>
          </cell>
          <cell r="C326">
            <v>6.64</v>
          </cell>
          <cell r="D326">
            <v>29.44</v>
          </cell>
          <cell r="E326">
            <v>29.4</v>
          </cell>
        </row>
        <row r="327">
          <cell r="A327">
            <v>42330</v>
          </cell>
          <cell r="B327">
            <v>22.19</v>
          </cell>
          <cell r="C327">
            <v>6.69</v>
          </cell>
          <cell r="D327">
            <v>15.5</v>
          </cell>
          <cell r="E327">
            <v>0</v>
          </cell>
        </row>
        <row r="328">
          <cell r="A328">
            <v>42331</v>
          </cell>
          <cell r="B328">
            <v>19.84</v>
          </cell>
          <cell r="C328">
            <v>6.39</v>
          </cell>
          <cell r="D328">
            <v>13.45</v>
          </cell>
          <cell r="E328">
            <v>0</v>
          </cell>
        </row>
        <row r="329">
          <cell r="A329">
            <v>42332</v>
          </cell>
          <cell r="B329">
            <v>50.2</v>
          </cell>
          <cell r="C329">
            <v>7.09</v>
          </cell>
          <cell r="D329">
            <v>43.11</v>
          </cell>
          <cell r="E329">
            <v>35.2</v>
          </cell>
        </row>
        <row r="330">
          <cell r="A330">
            <v>42333</v>
          </cell>
          <cell r="B330">
            <v>23.24</v>
          </cell>
          <cell r="C330">
            <v>6.88</v>
          </cell>
          <cell r="D330">
            <v>16.36</v>
          </cell>
          <cell r="E330">
            <v>0</v>
          </cell>
        </row>
        <row r="331">
          <cell r="A331">
            <v>42334</v>
          </cell>
          <cell r="B331">
            <v>19.19</v>
          </cell>
          <cell r="C331">
            <v>7</v>
          </cell>
          <cell r="D331">
            <v>12.19</v>
          </cell>
          <cell r="E331">
            <v>0</v>
          </cell>
        </row>
        <row r="332">
          <cell r="A332">
            <v>42335</v>
          </cell>
          <cell r="B332">
            <v>23.59</v>
          </cell>
          <cell r="C332">
            <v>7.5</v>
          </cell>
          <cell r="D332">
            <v>16.09</v>
          </cell>
          <cell r="E332">
            <v>0</v>
          </cell>
        </row>
        <row r="333">
          <cell r="A333">
            <v>42336</v>
          </cell>
          <cell r="B333">
            <v>17.02</v>
          </cell>
          <cell r="C333">
            <v>6.72</v>
          </cell>
          <cell r="D333">
            <v>10.3</v>
          </cell>
          <cell r="E333">
            <v>0</v>
          </cell>
        </row>
        <row r="334">
          <cell r="A334">
            <v>42337</v>
          </cell>
          <cell r="B334">
            <v>16.13</v>
          </cell>
          <cell r="C334">
            <v>6.57</v>
          </cell>
          <cell r="D334">
            <v>9.56</v>
          </cell>
          <cell r="E334">
            <v>0</v>
          </cell>
        </row>
        <row r="335">
          <cell r="A335">
            <v>42338</v>
          </cell>
          <cell r="B335">
            <v>25.42</v>
          </cell>
          <cell r="C335">
            <v>7.05</v>
          </cell>
          <cell r="D335">
            <v>18.37</v>
          </cell>
          <cell r="E335">
            <v>43.8</v>
          </cell>
        </row>
        <row r="336">
          <cell r="A336">
            <v>42339</v>
          </cell>
          <cell r="B336">
            <v>52.37</v>
          </cell>
          <cell r="C336">
            <v>6.96</v>
          </cell>
          <cell r="D336">
            <v>45.41</v>
          </cell>
          <cell r="E336">
            <v>0</v>
          </cell>
        </row>
        <row r="337">
          <cell r="A337">
            <v>42340</v>
          </cell>
          <cell r="B337">
            <v>27.31</v>
          </cell>
          <cell r="C337">
            <v>6.66</v>
          </cell>
          <cell r="D337">
            <v>20.65</v>
          </cell>
          <cell r="E337">
            <v>0</v>
          </cell>
        </row>
        <row r="338">
          <cell r="A338">
            <v>42341</v>
          </cell>
          <cell r="B338">
            <v>60.42</v>
          </cell>
          <cell r="C338">
            <v>7.16</v>
          </cell>
          <cell r="D338">
            <v>53.26</v>
          </cell>
          <cell r="E338">
            <v>40</v>
          </cell>
        </row>
        <row r="339">
          <cell r="A339">
            <v>42342</v>
          </cell>
          <cell r="B339">
            <v>53.69</v>
          </cell>
          <cell r="C339">
            <v>7.14</v>
          </cell>
          <cell r="D339">
            <v>46.55</v>
          </cell>
          <cell r="E339">
            <v>8.4</v>
          </cell>
        </row>
        <row r="340">
          <cell r="A340">
            <v>42343</v>
          </cell>
          <cell r="B340">
            <v>51.5</v>
          </cell>
          <cell r="C340">
            <v>6.96</v>
          </cell>
          <cell r="D340">
            <v>44.54</v>
          </cell>
          <cell r="E340">
            <v>13.5</v>
          </cell>
        </row>
        <row r="341">
          <cell r="A341">
            <v>42344</v>
          </cell>
          <cell r="B341">
            <v>42.17</v>
          </cell>
          <cell r="C341">
            <v>6.15</v>
          </cell>
          <cell r="D341">
            <v>36.02</v>
          </cell>
          <cell r="E341">
            <v>0</v>
          </cell>
        </row>
        <row r="342">
          <cell r="A342">
            <v>42345</v>
          </cell>
          <cell r="B342">
            <v>36.08</v>
          </cell>
          <cell r="C342">
            <v>6.88</v>
          </cell>
          <cell r="D342">
            <v>29.2</v>
          </cell>
          <cell r="E342">
            <v>8.6</v>
          </cell>
        </row>
        <row r="343">
          <cell r="A343">
            <v>42346</v>
          </cell>
          <cell r="B343">
            <v>69.78</v>
          </cell>
          <cell r="C343">
            <v>6.96</v>
          </cell>
          <cell r="D343">
            <v>62.82</v>
          </cell>
          <cell r="E343">
            <v>23.8</v>
          </cell>
        </row>
        <row r="344">
          <cell r="A344">
            <v>42347</v>
          </cell>
          <cell r="B344">
            <v>40.24</v>
          </cell>
          <cell r="C344">
            <v>6.76</v>
          </cell>
          <cell r="D344">
            <v>33.48</v>
          </cell>
          <cell r="E344">
            <v>2</v>
          </cell>
        </row>
        <row r="345">
          <cell r="A345">
            <v>42348</v>
          </cell>
          <cell r="B345">
            <v>35.19</v>
          </cell>
          <cell r="C345">
            <v>6.86</v>
          </cell>
          <cell r="D345">
            <v>28.33</v>
          </cell>
          <cell r="E345">
            <v>10.4</v>
          </cell>
        </row>
        <row r="346">
          <cell r="A346">
            <v>42349</v>
          </cell>
          <cell r="B346">
            <v>34.75</v>
          </cell>
          <cell r="C346">
            <v>6.97</v>
          </cell>
          <cell r="D346">
            <v>27.78</v>
          </cell>
          <cell r="E346">
            <v>8</v>
          </cell>
        </row>
        <row r="347">
          <cell r="A347">
            <v>42350</v>
          </cell>
          <cell r="B347">
            <v>43.64</v>
          </cell>
          <cell r="C347">
            <v>6.84</v>
          </cell>
          <cell r="D347">
            <v>36.8</v>
          </cell>
          <cell r="E347">
            <v>65</v>
          </cell>
        </row>
        <row r="348">
          <cell r="A348">
            <v>42351</v>
          </cell>
          <cell r="B348">
            <v>30.09</v>
          </cell>
          <cell r="C348">
            <v>6.83</v>
          </cell>
          <cell r="D348">
            <v>23.26</v>
          </cell>
          <cell r="E348">
            <v>0</v>
          </cell>
        </row>
        <row r="349">
          <cell r="A349">
            <v>42352</v>
          </cell>
          <cell r="B349">
            <v>27.7</v>
          </cell>
          <cell r="C349">
            <v>6.95</v>
          </cell>
          <cell r="D349">
            <v>20.75</v>
          </cell>
          <cell r="E349">
            <v>2.4</v>
          </cell>
        </row>
        <row r="350">
          <cell r="A350">
            <v>42353</v>
          </cell>
          <cell r="B350">
            <v>21.5</v>
          </cell>
          <cell r="C350">
            <v>6.44</v>
          </cell>
          <cell r="D350">
            <v>15.06</v>
          </cell>
          <cell r="E350">
            <v>0</v>
          </cell>
        </row>
        <row r="351">
          <cell r="A351">
            <v>42354</v>
          </cell>
          <cell r="B351">
            <v>21.16</v>
          </cell>
          <cell r="C351">
            <v>7.27</v>
          </cell>
          <cell r="D351">
            <v>13.89</v>
          </cell>
          <cell r="E351">
            <v>0</v>
          </cell>
        </row>
        <row r="352">
          <cell r="A352">
            <v>42355</v>
          </cell>
          <cell r="B352">
            <v>19.19</v>
          </cell>
          <cell r="C352">
            <v>7.03</v>
          </cell>
          <cell r="D352">
            <v>12.16</v>
          </cell>
          <cell r="E352">
            <v>0</v>
          </cell>
        </row>
        <row r="353">
          <cell r="A353">
            <v>42356</v>
          </cell>
          <cell r="B353">
            <v>23.59</v>
          </cell>
          <cell r="C353">
            <v>6.79</v>
          </cell>
          <cell r="D353">
            <v>16.8</v>
          </cell>
          <cell r="E353">
            <v>0</v>
          </cell>
        </row>
        <row r="354">
          <cell r="A354">
            <v>42357</v>
          </cell>
          <cell r="B354">
            <v>22.88</v>
          </cell>
          <cell r="C354">
            <v>7.09</v>
          </cell>
          <cell r="D354">
            <v>15.79</v>
          </cell>
          <cell r="E354">
            <v>7</v>
          </cell>
        </row>
        <row r="355">
          <cell r="A355">
            <v>42358</v>
          </cell>
          <cell r="B355">
            <v>39.29</v>
          </cell>
          <cell r="C355">
            <v>6.87</v>
          </cell>
          <cell r="D355">
            <v>32.42</v>
          </cell>
          <cell r="E355">
            <v>1.4</v>
          </cell>
        </row>
        <row r="355">
          <cell r="G355">
            <v>42005</v>
          </cell>
          <cell r="H355">
            <v>50.1042431238454</v>
          </cell>
        </row>
        <row r="356">
          <cell r="A356">
            <v>42359</v>
          </cell>
          <cell r="B356">
            <v>25.79</v>
          </cell>
          <cell r="C356">
            <v>6.85</v>
          </cell>
          <cell r="D356">
            <v>18.94</v>
          </cell>
          <cell r="E356">
            <v>0</v>
          </cell>
        </row>
        <row r="356">
          <cell r="G356">
            <v>42036</v>
          </cell>
          <cell r="H356">
            <v>172.5</v>
          </cell>
        </row>
        <row r="357">
          <cell r="A357">
            <v>42360</v>
          </cell>
          <cell r="B357">
            <v>22.19</v>
          </cell>
          <cell r="C357">
            <v>7.12</v>
          </cell>
          <cell r="D357">
            <v>15.07</v>
          </cell>
          <cell r="E357">
            <v>0</v>
          </cell>
        </row>
        <row r="357">
          <cell r="G357">
            <v>42064</v>
          </cell>
          <cell r="H357">
            <v>228.3</v>
          </cell>
        </row>
        <row r="358">
          <cell r="A358">
            <v>42361</v>
          </cell>
          <cell r="B358">
            <v>18.87</v>
          </cell>
          <cell r="C358">
            <v>7</v>
          </cell>
          <cell r="D358">
            <v>11.87</v>
          </cell>
          <cell r="E358">
            <v>0</v>
          </cell>
        </row>
        <row r="358">
          <cell r="G358">
            <v>42095</v>
          </cell>
          <cell r="H358">
            <v>38.8</v>
          </cell>
        </row>
        <row r="359">
          <cell r="A359">
            <v>42362</v>
          </cell>
          <cell r="B359">
            <v>17.02</v>
          </cell>
          <cell r="C359">
            <v>7.11</v>
          </cell>
          <cell r="D359">
            <v>9.91</v>
          </cell>
          <cell r="E359">
            <v>0</v>
          </cell>
        </row>
        <row r="359">
          <cell r="G359">
            <v>42125</v>
          </cell>
          <cell r="H359">
            <v>61.2</v>
          </cell>
        </row>
        <row r="360">
          <cell r="A360">
            <v>42363</v>
          </cell>
          <cell r="B360">
            <v>17.32</v>
          </cell>
          <cell r="C360">
            <v>5.99</v>
          </cell>
          <cell r="D360">
            <v>11.33</v>
          </cell>
          <cell r="E360">
            <v>0</v>
          </cell>
        </row>
        <row r="360">
          <cell r="G360">
            <v>42156</v>
          </cell>
          <cell r="H360">
            <v>2.3</v>
          </cell>
        </row>
        <row r="361">
          <cell r="A361">
            <v>42364</v>
          </cell>
          <cell r="B361">
            <v>20.83</v>
          </cell>
          <cell r="C361">
            <v>6.22</v>
          </cell>
          <cell r="D361">
            <v>14.61</v>
          </cell>
          <cell r="E361">
            <v>0</v>
          </cell>
        </row>
        <row r="361">
          <cell r="G361">
            <v>42186</v>
          </cell>
          <cell r="H361">
            <v>7.2</v>
          </cell>
        </row>
        <row r="362">
          <cell r="A362">
            <v>42365</v>
          </cell>
          <cell r="B362">
            <v>25.79</v>
          </cell>
          <cell r="C362">
            <v>6.07</v>
          </cell>
          <cell r="D362">
            <v>19.72</v>
          </cell>
          <cell r="E362">
            <v>0</v>
          </cell>
        </row>
        <row r="362">
          <cell r="G362">
            <v>42217</v>
          </cell>
          <cell r="H362">
            <v>0</v>
          </cell>
        </row>
        <row r="363">
          <cell r="A363">
            <v>42366</v>
          </cell>
          <cell r="B363">
            <v>20.49</v>
          </cell>
          <cell r="C363">
            <v>6.77</v>
          </cell>
          <cell r="D363">
            <v>13.72</v>
          </cell>
          <cell r="E363">
            <v>0</v>
          </cell>
        </row>
        <row r="363">
          <cell r="G363">
            <v>42248</v>
          </cell>
          <cell r="H363">
            <v>30.2</v>
          </cell>
        </row>
        <row r="364">
          <cell r="A364">
            <v>42367</v>
          </cell>
          <cell r="B364">
            <v>17.93</v>
          </cell>
          <cell r="C364">
            <v>6.73</v>
          </cell>
          <cell r="D364">
            <v>11.2</v>
          </cell>
          <cell r="E364">
            <v>0</v>
          </cell>
        </row>
        <row r="364">
          <cell r="G364">
            <v>42278</v>
          </cell>
          <cell r="H364">
            <v>96.1</v>
          </cell>
        </row>
        <row r="365">
          <cell r="A365">
            <v>42368</v>
          </cell>
          <cell r="B365">
            <v>18.56</v>
          </cell>
          <cell r="C365">
            <v>6.33</v>
          </cell>
          <cell r="D365">
            <v>12.23</v>
          </cell>
          <cell r="E365">
            <v>0</v>
          </cell>
        </row>
        <row r="365">
          <cell r="G365">
            <v>42309</v>
          </cell>
          <cell r="H365">
            <v>232.2</v>
          </cell>
        </row>
        <row r="366">
          <cell r="A366">
            <v>42369</v>
          </cell>
          <cell r="B366">
            <v>21.5</v>
          </cell>
          <cell r="C366">
            <v>7.14</v>
          </cell>
          <cell r="D366">
            <v>14.36</v>
          </cell>
          <cell r="E366">
            <v>9.2</v>
          </cell>
        </row>
        <row r="366">
          <cell r="G366">
            <v>42339</v>
          </cell>
          <cell r="H366">
            <v>199.7</v>
          </cell>
        </row>
        <row r="367">
          <cell r="A367">
            <v>42370</v>
          </cell>
          <cell r="B367">
            <v>16.42</v>
          </cell>
          <cell r="C367">
            <v>6.01</v>
          </cell>
          <cell r="D367">
            <v>10.41</v>
          </cell>
          <cell r="E367">
            <v>1.8</v>
          </cell>
        </row>
        <row r="367">
          <cell r="G367" t="str">
            <v>TOTAL 2015</v>
          </cell>
          <cell r="H367">
            <v>1118.60424312385</v>
          </cell>
        </row>
        <row r="368">
          <cell r="A368">
            <v>42371</v>
          </cell>
          <cell r="B368">
            <v>17.63</v>
          </cell>
          <cell r="C368">
            <v>5.78</v>
          </cell>
          <cell r="D368">
            <v>11.85</v>
          </cell>
          <cell r="E368">
            <v>0</v>
          </cell>
        </row>
        <row r="368">
          <cell r="G368">
            <v>42370</v>
          </cell>
          <cell r="H368">
            <v>406.9</v>
          </cell>
        </row>
        <row r="369">
          <cell r="A369">
            <v>42372</v>
          </cell>
          <cell r="B369">
            <v>27.7</v>
          </cell>
          <cell r="C369">
            <v>6.34</v>
          </cell>
          <cell r="D369">
            <v>21.36</v>
          </cell>
          <cell r="E369">
            <v>0.6</v>
          </cell>
        </row>
        <row r="369">
          <cell r="G369">
            <v>42401</v>
          </cell>
          <cell r="H369">
            <v>157.9</v>
          </cell>
        </row>
        <row r="370">
          <cell r="A370">
            <v>42373</v>
          </cell>
          <cell r="B370">
            <v>67.4</v>
          </cell>
          <cell r="C370">
            <v>6.77</v>
          </cell>
          <cell r="D370">
            <v>60.63</v>
          </cell>
          <cell r="E370">
            <v>26</v>
          </cell>
        </row>
        <row r="370">
          <cell r="G370">
            <v>42430</v>
          </cell>
          <cell r="H370">
            <v>156.2</v>
          </cell>
        </row>
        <row r="371">
          <cell r="A371">
            <v>42374</v>
          </cell>
          <cell r="B371">
            <v>30.91</v>
          </cell>
          <cell r="C371">
            <v>6.96</v>
          </cell>
          <cell r="D371">
            <v>23.95</v>
          </cell>
          <cell r="E371">
            <v>4</v>
          </cell>
        </row>
        <row r="371">
          <cell r="G371">
            <v>42461</v>
          </cell>
          <cell r="H371">
            <v>16.3</v>
          </cell>
        </row>
        <row r="372">
          <cell r="A372">
            <v>42375</v>
          </cell>
          <cell r="B372">
            <v>22.53</v>
          </cell>
          <cell r="C372">
            <v>6.77</v>
          </cell>
          <cell r="D372">
            <v>15.76</v>
          </cell>
          <cell r="E372">
            <v>0</v>
          </cell>
        </row>
        <row r="372">
          <cell r="G372">
            <v>42491</v>
          </cell>
          <cell r="H372">
            <v>0</v>
          </cell>
        </row>
        <row r="373">
          <cell r="A373">
            <v>42376</v>
          </cell>
          <cell r="B373">
            <v>19.84</v>
          </cell>
          <cell r="C373">
            <v>6.89</v>
          </cell>
          <cell r="D373">
            <v>12.95</v>
          </cell>
          <cell r="E373">
            <v>0</v>
          </cell>
        </row>
        <row r="373">
          <cell r="G373">
            <v>42522</v>
          </cell>
          <cell r="H373">
            <v>53.2</v>
          </cell>
        </row>
        <row r="374">
          <cell r="A374">
            <v>42377</v>
          </cell>
          <cell r="B374">
            <v>17.93</v>
          </cell>
          <cell r="C374">
            <v>6.97</v>
          </cell>
          <cell r="D374">
            <v>10.96</v>
          </cell>
          <cell r="E374">
            <v>0</v>
          </cell>
        </row>
        <row r="374">
          <cell r="G374">
            <v>42552</v>
          </cell>
          <cell r="H374">
            <v>0</v>
          </cell>
        </row>
        <row r="375">
          <cell r="A375">
            <v>42378</v>
          </cell>
          <cell r="B375">
            <v>17.93</v>
          </cell>
          <cell r="C375">
            <v>6.66</v>
          </cell>
          <cell r="D375">
            <v>11.27</v>
          </cell>
          <cell r="E375">
            <v>0</v>
          </cell>
        </row>
        <row r="375">
          <cell r="G375">
            <v>42583</v>
          </cell>
          <cell r="H375">
            <v>1</v>
          </cell>
        </row>
        <row r="376">
          <cell r="A376">
            <v>42379</v>
          </cell>
          <cell r="B376">
            <v>17.93</v>
          </cell>
          <cell r="C376">
            <v>6.5</v>
          </cell>
          <cell r="D376">
            <v>11.43</v>
          </cell>
          <cell r="E376">
            <v>0</v>
          </cell>
        </row>
        <row r="376">
          <cell r="G376">
            <v>42614</v>
          </cell>
          <cell r="H376">
            <v>114.1</v>
          </cell>
        </row>
        <row r="377">
          <cell r="A377">
            <v>42380</v>
          </cell>
          <cell r="B377">
            <v>17.63</v>
          </cell>
          <cell r="C377">
            <v>6.85</v>
          </cell>
          <cell r="D377">
            <v>10.78</v>
          </cell>
          <cell r="E377">
            <v>0</v>
          </cell>
        </row>
        <row r="377">
          <cell r="G377">
            <v>42644</v>
          </cell>
          <cell r="H377">
            <v>36.6</v>
          </cell>
        </row>
        <row r="378">
          <cell r="A378">
            <v>42381</v>
          </cell>
          <cell r="B378">
            <v>17.93</v>
          </cell>
          <cell r="C378">
            <v>6.6</v>
          </cell>
          <cell r="D378">
            <v>11.33</v>
          </cell>
          <cell r="E378">
            <v>2.9</v>
          </cell>
        </row>
        <row r="378">
          <cell r="G378">
            <v>42675</v>
          </cell>
          <cell r="H378">
            <v>282.1</v>
          </cell>
        </row>
        <row r="379">
          <cell r="A379">
            <v>42382</v>
          </cell>
          <cell r="B379">
            <v>37.9</v>
          </cell>
          <cell r="C379">
            <v>6.58</v>
          </cell>
          <cell r="D379">
            <v>31.32</v>
          </cell>
          <cell r="E379">
            <v>27.3</v>
          </cell>
        </row>
        <row r="379">
          <cell r="G379">
            <v>42705</v>
          </cell>
          <cell r="H379">
            <v>390.7</v>
          </cell>
        </row>
        <row r="380">
          <cell r="A380">
            <v>42383</v>
          </cell>
          <cell r="B380">
            <v>21.5</v>
          </cell>
          <cell r="C380">
            <v>6.87</v>
          </cell>
          <cell r="D380">
            <v>14.63</v>
          </cell>
          <cell r="E380">
            <v>2</v>
          </cell>
        </row>
        <row r="380">
          <cell r="G380" t="str">
            <v>TOTAL 2016</v>
          </cell>
          <cell r="H380">
            <v>1615</v>
          </cell>
        </row>
        <row r="381">
          <cell r="A381">
            <v>42384</v>
          </cell>
          <cell r="B381">
            <v>55.91</v>
          </cell>
          <cell r="C381">
            <v>6.37</v>
          </cell>
          <cell r="D381">
            <v>49.54</v>
          </cell>
          <cell r="E381">
            <v>21.6</v>
          </cell>
        </row>
        <row r="381">
          <cell r="G381">
            <v>42736</v>
          </cell>
          <cell r="H381">
            <v>92.6</v>
          </cell>
        </row>
        <row r="382">
          <cell r="A382">
            <v>42385</v>
          </cell>
          <cell r="B382">
            <v>124.15</v>
          </cell>
          <cell r="C382">
            <v>6.32</v>
          </cell>
          <cell r="D382">
            <v>117.83</v>
          </cell>
          <cell r="E382">
            <v>46</v>
          </cell>
        </row>
        <row r="382">
          <cell r="G382">
            <v>42767</v>
          </cell>
          <cell r="H382">
            <v>216.5</v>
          </cell>
        </row>
        <row r="383">
          <cell r="A383">
            <v>42386</v>
          </cell>
          <cell r="B383">
            <v>278.9</v>
          </cell>
          <cell r="C383">
            <v>6.96</v>
          </cell>
          <cell r="D383">
            <v>271.94</v>
          </cell>
          <cell r="E383">
            <v>126</v>
          </cell>
        </row>
        <row r="383">
          <cell r="G383">
            <v>42795</v>
          </cell>
          <cell r="H383">
            <v>145.1</v>
          </cell>
        </row>
        <row r="384">
          <cell r="A384">
            <v>42387</v>
          </cell>
          <cell r="B384">
            <v>106.77</v>
          </cell>
          <cell r="C384">
            <v>6.76</v>
          </cell>
          <cell r="D384">
            <v>100.01</v>
          </cell>
          <cell r="E384">
            <v>28.6</v>
          </cell>
        </row>
        <row r="384">
          <cell r="G384">
            <v>42826</v>
          </cell>
          <cell r="H384">
            <v>47.2</v>
          </cell>
        </row>
        <row r="385">
          <cell r="A385">
            <v>42388</v>
          </cell>
          <cell r="B385">
            <v>91.28</v>
          </cell>
          <cell r="C385">
            <v>6.59</v>
          </cell>
          <cell r="D385">
            <v>84.69</v>
          </cell>
          <cell r="E385">
            <v>20</v>
          </cell>
        </row>
        <row r="385">
          <cell r="G385">
            <v>42856</v>
          </cell>
          <cell r="H385">
            <v>16.8</v>
          </cell>
        </row>
        <row r="386">
          <cell r="A386">
            <v>42389</v>
          </cell>
          <cell r="B386">
            <v>188.1</v>
          </cell>
          <cell r="C386">
            <v>6.7</v>
          </cell>
          <cell r="D386">
            <v>181.4</v>
          </cell>
          <cell r="E386">
            <v>24</v>
          </cell>
        </row>
        <row r="386">
          <cell r="G386">
            <v>42887</v>
          </cell>
          <cell r="H386">
            <v>11.3</v>
          </cell>
        </row>
        <row r="387">
          <cell r="A387">
            <v>42390</v>
          </cell>
          <cell r="B387">
            <v>89.21</v>
          </cell>
          <cell r="C387">
            <v>7.22</v>
          </cell>
          <cell r="D387">
            <v>81.99</v>
          </cell>
          <cell r="E387">
            <v>0</v>
          </cell>
        </row>
        <row r="387">
          <cell r="G387">
            <v>42917</v>
          </cell>
          <cell r="H387">
            <v>0</v>
          </cell>
        </row>
        <row r="388">
          <cell r="A388">
            <v>42391</v>
          </cell>
          <cell r="B388">
            <v>78.06</v>
          </cell>
          <cell r="C388">
            <v>6.89</v>
          </cell>
          <cell r="D388">
            <v>71.17</v>
          </cell>
          <cell r="E388">
            <v>1.2</v>
          </cell>
        </row>
        <row r="388">
          <cell r="G388">
            <v>42948</v>
          </cell>
          <cell r="H388">
            <v>0</v>
          </cell>
        </row>
        <row r="389">
          <cell r="A389">
            <v>42392</v>
          </cell>
          <cell r="B389">
            <v>61.8</v>
          </cell>
          <cell r="C389">
            <v>6.85</v>
          </cell>
          <cell r="D389">
            <v>54.95</v>
          </cell>
          <cell r="E389">
            <v>0</v>
          </cell>
        </row>
        <row r="389">
          <cell r="G389">
            <v>42979</v>
          </cell>
          <cell r="H389">
            <v>6</v>
          </cell>
        </row>
        <row r="390">
          <cell r="A390">
            <v>42393</v>
          </cell>
          <cell r="B390">
            <v>52.37</v>
          </cell>
          <cell r="C390">
            <v>6.26</v>
          </cell>
          <cell r="D390">
            <v>46.11</v>
          </cell>
          <cell r="E390">
            <v>9.6</v>
          </cell>
        </row>
        <row r="390">
          <cell r="G390">
            <v>43009</v>
          </cell>
          <cell r="H390">
            <v>150.1</v>
          </cell>
        </row>
        <row r="391">
          <cell r="A391">
            <v>42394</v>
          </cell>
          <cell r="B391">
            <v>70.74</v>
          </cell>
          <cell r="C391">
            <v>6.9</v>
          </cell>
          <cell r="D391">
            <v>63.84</v>
          </cell>
          <cell r="E391">
            <v>12</v>
          </cell>
        </row>
        <row r="391">
          <cell r="G391">
            <v>43040</v>
          </cell>
          <cell r="H391">
            <v>278.8</v>
          </cell>
        </row>
        <row r="392">
          <cell r="A392">
            <v>42395</v>
          </cell>
          <cell r="B392">
            <v>79.06</v>
          </cell>
          <cell r="C392">
            <v>7.03</v>
          </cell>
          <cell r="D392">
            <v>72.03</v>
          </cell>
          <cell r="E392">
            <v>38.6</v>
          </cell>
        </row>
        <row r="392">
          <cell r="G392">
            <v>43070</v>
          </cell>
          <cell r="H392">
            <v>315.9</v>
          </cell>
        </row>
        <row r="393">
          <cell r="A393">
            <v>42396</v>
          </cell>
          <cell r="B393">
            <v>64.12</v>
          </cell>
          <cell r="C393">
            <v>6.92</v>
          </cell>
          <cell r="D393">
            <v>57.2</v>
          </cell>
          <cell r="E393">
            <v>0.2</v>
          </cell>
        </row>
        <row r="393">
          <cell r="G393" t="str">
            <v>TOTAL 2017</v>
          </cell>
          <cell r="H393">
            <v>1280.3</v>
          </cell>
        </row>
        <row r="394">
          <cell r="A394">
            <v>42397</v>
          </cell>
          <cell r="B394">
            <v>57.7</v>
          </cell>
          <cell r="C394">
            <v>6.64</v>
          </cell>
          <cell r="D394">
            <v>51.06</v>
          </cell>
          <cell r="E394">
            <v>6.6</v>
          </cell>
        </row>
        <row r="394">
          <cell r="G394">
            <v>43101</v>
          </cell>
          <cell r="H394">
            <v>119.3</v>
          </cell>
        </row>
        <row r="395">
          <cell r="A395">
            <v>42398</v>
          </cell>
          <cell r="B395">
            <v>66.46</v>
          </cell>
          <cell r="C395">
            <v>6.65</v>
          </cell>
          <cell r="D395">
            <v>59.81</v>
          </cell>
          <cell r="E395">
            <v>7.9</v>
          </cell>
        </row>
        <row r="395">
          <cell r="G395">
            <v>43132</v>
          </cell>
          <cell r="H395">
            <v>358.4</v>
          </cell>
        </row>
        <row r="396">
          <cell r="A396">
            <v>42399</v>
          </cell>
          <cell r="B396">
            <v>55.02</v>
          </cell>
          <cell r="C396">
            <v>6.78</v>
          </cell>
          <cell r="D396">
            <v>48.24</v>
          </cell>
          <cell r="E396">
            <v>0</v>
          </cell>
        </row>
        <row r="396">
          <cell r="G396">
            <v>43160</v>
          </cell>
          <cell r="H396">
            <v>300.9</v>
          </cell>
        </row>
        <row r="397">
          <cell r="A397">
            <v>42400</v>
          </cell>
          <cell r="B397">
            <v>47.19</v>
          </cell>
          <cell r="C397">
            <v>6.69</v>
          </cell>
          <cell r="D397">
            <v>40.5</v>
          </cell>
          <cell r="E397">
            <v>0</v>
          </cell>
        </row>
        <row r="397">
          <cell r="G397">
            <v>43191</v>
          </cell>
          <cell r="H397">
            <v>13.2</v>
          </cell>
        </row>
        <row r="398">
          <cell r="A398">
            <v>42401</v>
          </cell>
          <cell r="B398">
            <v>36.53</v>
          </cell>
          <cell r="C398">
            <v>6.91</v>
          </cell>
          <cell r="D398">
            <v>29.62</v>
          </cell>
          <cell r="E398">
            <v>0</v>
          </cell>
        </row>
        <row r="398">
          <cell r="G398">
            <v>43221</v>
          </cell>
          <cell r="H398">
            <v>15.8</v>
          </cell>
        </row>
        <row r="399">
          <cell r="A399">
            <v>42402</v>
          </cell>
          <cell r="B399">
            <v>38.83</v>
          </cell>
          <cell r="C399">
            <v>7.22</v>
          </cell>
          <cell r="D399">
            <v>31.61</v>
          </cell>
          <cell r="E399">
            <v>0</v>
          </cell>
        </row>
        <row r="399">
          <cell r="G399">
            <v>43252</v>
          </cell>
          <cell r="H399">
            <v>0.5</v>
          </cell>
        </row>
        <row r="400">
          <cell r="A400">
            <v>42403</v>
          </cell>
          <cell r="B400">
            <v>32.16</v>
          </cell>
          <cell r="C400">
            <v>7.12</v>
          </cell>
          <cell r="D400">
            <v>25.04</v>
          </cell>
          <cell r="E400">
            <v>0</v>
          </cell>
        </row>
        <row r="400">
          <cell r="G400">
            <v>43282</v>
          </cell>
          <cell r="H400">
            <v>7.2</v>
          </cell>
        </row>
        <row r="401">
          <cell r="A401">
            <v>42404</v>
          </cell>
          <cell r="B401">
            <v>24.68</v>
          </cell>
          <cell r="C401">
            <v>7.15</v>
          </cell>
          <cell r="D401">
            <v>17.53</v>
          </cell>
          <cell r="E401">
            <v>0</v>
          </cell>
        </row>
        <row r="401">
          <cell r="G401">
            <v>43313</v>
          </cell>
          <cell r="H401">
            <v>46.2</v>
          </cell>
        </row>
        <row r="402">
          <cell r="A402">
            <v>42405</v>
          </cell>
          <cell r="B402">
            <v>29.28</v>
          </cell>
          <cell r="C402">
            <v>6.84</v>
          </cell>
          <cell r="D402">
            <v>22.44</v>
          </cell>
          <cell r="E402">
            <v>22.9</v>
          </cell>
        </row>
        <row r="402">
          <cell r="G402">
            <v>43344</v>
          </cell>
          <cell r="H402">
            <v>54.7</v>
          </cell>
        </row>
        <row r="403">
          <cell r="A403">
            <v>42406</v>
          </cell>
          <cell r="B403">
            <v>23.95</v>
          </cell>
          <cell r="C403">
            <v>6.74</v>
          </cell>
          <cell r="D403">
            <v>17.21</v>
          </cell>
          <cell r="E403">
            <v>0</v>
          </cell>
        </row>
        <row r="403">
          <cell r="G403">
            <v>43374</v>
          </cell>
          <cell r="H403">
            <v>158.6</v>
          </cell>
        </row>
        <row r="404">
          <cell r="A404">
            <v>42407</v>
          </cell>
          <cell r="B404">
            <v>22.88</v>
          </cell>
          <cell r="C404">
            <v>6.15</v>
          </cell>
          <cell r="D404">
            <v>16.73</v>
          </cell>
          <cell r="E404">
            <v>0</v>
          </cell>
        </row>
        <row r="404">
          <cell r="G404">
            <v>43405</v>
          </cell>
          <cell r="H404">
            <v>199.3</v>
          </cell>
        </row>
        <row r="405">
          <cell r="A405">
            <v>42408</v>
          </cell>
          <cell r="B405">
            <v>22.53</v>
          </cell>
          <cell r="C405">
            <v>6.43</v>
          </cell>
          <cell r="D405">
            <v>16.1</v>
          </cell>
          <cell r="E405">
            <v>0</v>
          </cell>
        </row>
        <row r="405">
          <cell r="G405">
            <v>43435</v>
          </cell>
          <cell r="H405">
            <v>233.2</v>
          </cell>
        </row>
        <row r="406">
          <cell r="A406">
            <v>42409</v>
          </cell>
          <cell r="B406">
            <v>21.16</v>
          </cell>
          <cell r="C406">
            <v>6.34</v>
          </cell>
          <cell r="D406">
            <v>14.82</v>
          </cell>
          <cell r="E406">
            <v>0</v>
          </cell>
        </row>
        <row r="406">
          <cell r="G406" t="str">
            <v>TOTAL 2018</v>
          </cell>
          <cell r="H406">
            <v>1507.3</v>
          </cell>
        </row>
        <row r="407">
          <cell r="A407">
            <v>42410</v>
          </cell>
          <cell r="B407">
            <v>21.84</v>
          </cell>
          <cell r="C407">
            <v>7.04</v>
          </cell>
          <cell r="D407">
            <v>14.8</v>
          </cell>
          <cell r="E407">
            <v>0</v>
          </cell>
        </row>
        <row r="407">
          <cell r="G407">
            <v>43466</v>
          </cell>
          <cell r="H407">
            <v>83.6</v>
          </cell>
        </row>
        <row r="408">
          <cell r="A408">
            <v>42411</v>
          </cell>
          <cell r="B408">
            <v>20.83</v>
          </cell>
          <cell r="C408">
            <v>7.26</v>
          </cell>
          <cell r="D408">
            <v>13.57</v>
          </cell>
          <cell r="E408">
            <v>0</v>
          </cell>
        </row>
        <row r="408">
          <cell r="G408">
            <v>43497</v>
          </cell>
          <cell r="H408">
            <v>234.1</v>
          </cell>
        </row>
        <row r="409">
          <cell r="A409">
            <v>42412</v>
          </cell>
          <cell r="B409">
            <v>26.55</v>
          </cell>
          <cell r="C409">
            <v>7.2</v>
          </cell>
          <cell r="D409">
            <v>19.35</v>
          </cell>
          <cell r="E409">
            <v>25</v>
          </cell>
        </row>
        <row r="409">
          <cell r="G409">
            <v>43525</v>
          </cell>
          <cell r="H409">
            <v>175</v>
          </cell>
        </row>
        <row r="410">
          <cell r="A410">
            <v>42413</v>
          </cell>
          <cell r="B410">
            <v>27.7</v>
          </cell>
          <cell r="C410">
            <v>7.05</v>
          </cell>
          <cell r="D410">
            <v>20.65</v>
          </cell>
          <cell r="E410">
            <v>10.8</v>
          </cell>
        </row>
        <row r="410">
          <cell r="G410">
            <v>43556</v>
          </cell>
          <cell r="H410">
            <v>144.4</v>
          </cell>
        </row>
        <row r="411">
          <cell r="A411">
            <v>42414</v>
          </cell>
          <cell r="B411">
            <v>30.91</v>
          </cell>
          <cell r="C411">
            <v>7.52</v>
          </cell>
          <cell r="D411">
            <v>23.39</v>
          </cell>
          <cell r="E411">
            <v>0</v>
          </cell>
        </row>
        <row r="411">
          <cell r="G411">
            <v>43586</v>
          </cell>
          <cell r="H411">
            <v>41.4</v>
          </cell>
        </row>
        <row r="412">
          <cell r="A412">
            <v>42415</v>
          </cell>
          <cell r="B412">
            <v>25.79</v>
          </cell>
          <cell r="C412">
            <v>7.1</v>
          </cell>
          <cell r="D412">
            <v>18.69</v>
          </cell>
          <cell r="E412">
            <v>0</v>
          </cell>
        </row>
        <row r="412">
          <cell r="G412">
            <v>43617</v>
          </cell>
          <cell r="H412">
            <v>7.2</v>
          </cell>
        </row>
        <row r="413">
          <cell r="A413">
            <v>42416</v>
          </cell>
          <cell r="B413">
            <v>24.31</v>
          </cell>
          <cell r="C413">
            <v>7.25</v>
          </cell>
          <cell r="D413">
            <v>17.06</v>
          </cell>
          <cell r="E413">
            <v>0.2</v>
          </cell>
        </row>
        <row r="413">
          <cell r="G413">
            <v>43647</v>
          </cell>
          <cell r="H413">
            <v>0</v>
          </cell>
        </row>
        <row r="414">
          <cell r="A414">
            <v>42417</v>
          </cell>
          <cell r="B414">
            <v>24.31</v>
          </cell>
          <cell r="C414">
            <v>6.81</v>
          </cell>
          <cell r="D414">
            <v>17.5</v>
          </cell>
          <cell r="E414">
            <v>0</v>
          </cell>
        </row>
        <row r="414">
          <cell r="G414">
            <v>43678</v>
          </cell>
          <cell r="H414">
            <v>4</v>
          </cell>
        </row>
        <row r="415">
          <cell r="A415">
            <v>42418</v>
          </cell>
          <cell r="B415">
            <v>40.72</v>
          </cell>
          <cell r="C415">
            <v>7.02</v>
          </cell>
          <cell r="D415">
            <v>33.7</v>
          </cell>
          <cell r="E415">
            <v>18.2</v>
          </cell>
        </row>
        <row r="415">
          <cell r="G415">
            <v>43709</v>
          </cell>
          <cell r="H415">
            <v>24.4</v>
          </cell>
        </row>
        <row r="416">
          <cell r="A416">
            <v>42419</v>
          </cell>
          <cell r="B416">
            <v>48.76</v>
          </cell>
          <cell r="C416">
            <v>7.2</v>
          </cell>
          <cell r="D416">
            <v>41.56</v>
          </cell>
          <cell r="E416">
            <v>0.2</v>
          </cell>
        </row>
        <row r="416">
          <cell r="G416">
            <v>43739</v>
          </cell>
          <cell r="H416">
            <v>52.4</v>
          </cell>
        </row>
        <row r="417">
          <cell r="A417">
            <v>42420</v>
          </cell>
          <cell r="B417">
            <v>26.55</v>
          </cell>
          <cell r="C417">
            <v>6.97</v>
          </cell>
          <cell r="D417">
            <v>19.58</v>
          </cell>
          <cell r="E417">
            <v>0</v>
          </cell>
        </row>
        <row r="417">
          <cell r="G417">
            <v>43770</v>
          </cell>
          <cell r="H417">
            <v>176.8</v>
          </cell>
        </row>
        <row r="418">
          <cell r="A418">
            <v>42421</v>
          </cell>
          <cell r="B418">
            <v>22.53</v>
          </cell>
          <cell r="C418">
            <v>7</v>
          </cell>
          <cell r="D418">
            <v>15.53</v>
          </cell>
          <cell r="E418">
            <v>0</v>
          </cell>
        </row>
        <row r="418">
          <cell r="G418">
            <v>43800</v>
          </cell>
          <cell r="H418">
            <v>305.8</v>
          </cell>
        </row>
        <row r="419">
          <cell r="A419">
            <v>42422</v>
          </cell>
          <cell r="B419">
            <v>32.16</v>
          </cell>
          <cell r="C419">
            <v>6.99</v>
          </cell>
          <cell r="D419">
            <v>25.17</v>
          </cell>
          <cell r="E419">
            <v>0</v>
          </cell>
        </row>
        <row r="419">
          <cell r="G419" t="str">
            <v>TOTAL 2019</v>
          </cell>
          <cell r="H419">
            <v>1249.1</v>
          </cell>
        </row>
        <row r="420">
          <cell r="A420">
            <v>42423</v>
          </cell>
          <cell r="B420">
            <v>23.59</v>
          </cell>
          <cell r="C420">
            <v>7.21</v>
          </cell>
          <cell r="D420">
            <v>16.38</v>
          </cell>
          <cell r="E420">
            <v>0</v>
          </cell>
        </row>
        <row r="420">
          <cell r="G420">
            <v>43831</v>
          </cell>
          <cell r="H420">
            <v>762.9</v>
          </cell>
        </row>
        <row r="421">
          <cell r="A421">
            <v>42424</v>
          </cell>
          <cell r="B421">
            <v>22.88</v>
          </cell>
          <cell r="C421">
            <v>7.28</v>
          </cell>
          <cell r="D421">
            <v>15.6</v>
          </cell>
          <cell r="E421">
            <v>0</v>
          </cell>
        </row>
        <row r="421">
          <cell r="G421">
            <v>43862</v>
          </cell>
          <cell r="H421">
            <v>309.4</v>
          </cell>
        </row>
        <row r="422">
          <cell r="A422">
            <v>42425</v>
          </cell>
          <cell r="B422">
            <v>23.24</v>
          </cell>
          <cell r="C422">
            <v>7.06</v>
          </cell>
          <cell r="D422">
            <v>16.18</v>
          </cell>
          <cell r="E422">
            <v>0</v>
          </cell>
        </row>
        <row r="422">
          <cell r="G422">
            <v>43891</v>
          </cell>
          <cell r="H422">
            <v>263.7</v>
          </cell>
        </row>
        <row r="423">
          <cell r="A423">
            <v>42426</v>
          </cell>
          <cell r="B423">
            <v>27.31</v>
          </cell>
          <cell r="C423">
            <v>6.8</v>
          </cell>
          <cell r="D423">
            <v>20.51</v>
          </cell>
          <cell r="E423">
            <v>11.4</v>
          </cell>
        </row>
        <row r="423">
          <cell r="G423">
            <v>43922</v>
          </cell>
          <cell r="H423">
            <v>125.2</v>
          </cell>
        </row>
        <row r="424">
          <cell r="A424">
            <v>42427</v>
          </cell>
          <cell r="B424">
            <v>26.93</v>
          </cell>
          <cell r="C424">
            <v>7.31</v>
          </cell>
          <cell r="D424">
            <v>19.62</v>
          </cell>
          <cell r="E424">
            <v>33.8</v>
          </cell>
        </row>
        <row r="424">
          <cell r="G424">
            <v>43952</v>
          </cell>
          <cell r="H424">
            <v>43.4</v>
          </cell>
        </row>
        <row r="425">
          <cell r="A425">
            <v>42428</v>
          </cell>
          <cell r="B425">
            <v>26.17</v>
          </cell>
          <cell r="C425">
            <v>6.73</v>
          </cell>
          <cell r="D425">
            <v>19.44</v>
          </cell>
          <cell r="E425">
            <v>16.8</v>
          </cell>
        </row>
        <row r="425">
          <cell r="G425">
            <v>43983</v>
          </cell>
          <cell r="H425">
            <v>0</v>
          </cell>
        </row>
        <row r="426">
          <cell r="A426">
            <v>42429</v>
          </cell>
          <cell r="B426">
            <v>29.68</v>
          </cell>
          <cell r="C426">
            <v>6.99</v>
          </cell>
          <cell r="D426">
            <v>22.69</v>
          </cell>
          <cell r="E426">
            <v>18.6</v>
          </cell>
        </row>
        <row r="426">
          <cell r="G426">
            <v>44013</v>
          </cell>
          <cell r="H426">
            <v>15</v>
          </cell>
        </row>
        <row r="427">
          <cell r="A427">
            <v>42430</v>
          </cell>
          <cell r="B427">
            <v>40.24</v>
          </cell>
          <cell r="C427">
            <v>7.04</v>
          </cell>
          <cell r="D427">
            <v>33.2</v>
          </cell>
          <cell r="E427">
            <v>0</v>
          </cell>
        </row>
        <row r="427">
          <cell r="G427">
            <v>44044</v>
          </cell>
          <cell r="H427">
            <v>12</v>
          </cell>
        </row>
        <row r="428">
          <cell r="A428">
            <v>42431</v>
          </cell>
          <cell r="B428">
            <v>29.68</v>
          </cell>
          <cell r="C428">
            <v>6.98</v>
          </cell>
          <cell r="D428">
            <v>22.7</v>
          </cell>
          <cell r="E428">
            <v>0</v>
          </cell>
        </row>
        <row r="428">
          <cell r="G428">
            <v>44075</v>
          </cell>
          <cell r="H428">
            <v>10.8</v>
          </cell>
        </row>
        <row r="429">
          <cell r="A429">
            <v>42432</v>
          </cell>
          <cell r="B429">
            <v>26.93</v>
          </cell>
          <cell r="C429">
            <v>6.29</v>
          </cell>
          <cell r="D429">
            <v>20.64</v>
          </cell>
          <cell r="E429">
            <v>0</v>
          </cell>
        </row>
        <row r="429">
          <cell r="G429">
            <v>44105</v>
          </cell>
          <cell r="H429">
            <v>118.5</v>
          </cell>
        </row>
        <row r="430">
          <cell r="A430">
            <v>42433</v>
          </cell>
          <cell r="B430">
            <v>40.24</v>
          </cell>
          <cell r="C430">
            <v>6.91</v>
          </cell>
          <cell r="D430">
            <v>33.33</v>
          </cell>
          <cell r="E430">
            <v>1.2</v>
          </cell>
        </row>
        <row r="430">
          <cell r="G430">
            <v>44136</v>
          </cell>
          <cell r="H430">
            <v>153.7</v>
          </cell>
        </row>
        <row r="431">
          <cell r="A431">
            <v>42434</v>
          </cell>
          <cell r="B431">
            <v>71.22</v>
          </cell>
          <cell r="C431">
            <v>7.09</v>
          </cell>
          <cell r="D431">
            <v>64.13</v>
          </cell>
          <cell r="E431">
            <v>33.4</v>
          </cell>
        </row>
        <row r="431">
          <cell r="G431">
            <v>44166</v>
          </cell>
          <cell r="H431">
            <v>289.4</v>
          </cell>
        </row>
        <row r="432">
          <cell r="A432">
            <v>42435</v>
          </cell>
          <cell r="B432">
            <v>53.69</v>
          </cell>
          <cell r="C432">
            <v>6.9</v>
          </cell>
          <cell r="D432">
            <v>46.79</v>
          </cell>
          <cell r="E432">
            <v>0</v>
          </cell>
        </row>
        <row r="432">
          <cell r="G432" t="str">
            <v>TOTAL 2020</v>
          </cell>
          <cell r="H432">
            <v>2104</v>
          </cell>
        </row>
        <row r="433">
          <cell r="A433">
            <v>42436</v>
          </cell>
          <cell r="B433">
            <v>32.59</v>
          </cell>
          <cell r="C433">
            <v>7.05</v>
          </cell>
          <cell r="D433">
            <v>25.54</v>
          </cell>
          <cell r="E433">
            <v>0</v>
          </cell>
        </row>
        <row r="433">
          <cell r="G433">
            <v>44197</v>
          </cell>
          <cell r="H433">
            <v>109.4</v>
          </cell>
        </row>
        <row r="434">
          <cell r="A434">
            <v>42437</v>
          </cell>
          <cell r="B434">
            <v>32.59</v>
          </cell>
          <cell r="C434">
            <v>6.79</v>
          </cell>
          <cell r="D434">
            <v>25.8</v>
          </cell>
          <cell r="E434">
            <v>4.2</v>
          </cell>
        </row>
        <row r="434">
          <cell r="G434">
            <v>44228</v>
          </cell>
          <cell r="H434">
            <v>357.5</v>
          </cell>
        </row>
        <row r="435">
          <cell r="A435">
            <v>42438</v>
          </cell>
          <cell r="B435">
            <v>27.31</v>
          </cell>
          <cell r="C435">
            <v>7.13</v>
          </cell>
          <cell r="D435">
            <v>20.18</v>
          </cell>
          <cell r="E435">
            <v>0</v>
          </cell>
        </row>
        <row r="435">
          <cell r="G435">
            <v>44256</v>
          </cell>
          <cell r="H435">
            <v>79.3</v>
          </cell>
        </row>
        <row r="436">
          <cell r="A436">
            <v>42439</v>
          </cell>
          <cell r="B436">
            <v>25.42</v>
          </cell>
          <cell r="C436">
            <v>6.86</v>
          </cell>
          <cell r="D436">
            <v>18.56</v>
          </cell>
          <cell r="E436">
            <v>0</v>
          </cell>
        </row>
        <row r="436">
          <cell r="G436">
            <v>44287</v>
          </cell>
          <cell r="H436">
            <v>10</v>
          </cell>
        </row>
        <row r="437">
          <cell r="A437">
            <v>42440</v>
          </cell>
          <cell r="B437">
            <v>23.95</v>
          </cell>
          <cell r="C437">
            <v>6.85</v>
          </cell>
          <cell r="D437">
            <v>17.1</v>
          </cell>
          <cell r="E437">
            <v>0</v>
          </cell>
        </row>
        <row r="437">
          <cell r="G437">
            <v>44317</v>
          </cell>
          <cell r="H437">
            <v>3.2</v>
          </cell>
        </row>
        <row r="438">
          <cell r="A438">
            <v>42441</v>
          </cell>
          <cell r="B438">
            <v>26.55</v>
          </cell>
          <cell r="C438">
            <v>6.65</v>
          </cell>
          <cell r="D438">
            <v>19.9</v>
          </cell>
          <cell r="E438">
            <v>1.4</v>
          </cell>
        </row>
        <row r="438">
          <cell r="G438">
            <v>44348</v>
          </cell>
          <cell r="H438">
            <v>14.2</v>
          </cell>
        </row>
        <row r="439">
          <cell r="A439">
            <v>42442</v>
          </cell>
          <cell r="B439">
            <v>30.5</v>
          </cell>
          <cell r="C439">
            <v>6.77</v>
          </cell>
          <cell r="D439">
            <v>23.73</v>
          </cell>
          <cell r="E439">
            <v>1</v>
          </cell>
        </row>
        <row r="439">
          <cell r="G439">
            <v>44378</v>
          </cell>
          <cell r="H439">
            <v>0</v>
          </cell>
        </row>
        <row r="440">
          <cell r="A440">
            <v>42443</v>
          </cell>
          <cell r="B440">
            <v>30.91</v>
          </cell>
          <cell r="C440">
            <v>6.75</v>
          </cell>
          <cell r="D440">
            <v>24.16</v>
          </cell>
          <cell r="E440">
            <v>35.4</v>
          </cell>
        </row>
        <row r="440">
          <cell r="G440">
            <v>44409</v>
          </cell>
          <cell r="H440">
            <v>8.2</v>
          </cell>
        </row>
        <row r="441">
          <cell r="A441">
            <v>42444</v>
          </cell>
          <cell r="B441">
            <v>42.17</v>
          </cell>
          <cell r="C441">
            <v>6.8</v>
          </cell>
          <cell r="D441">
            <v>35.37</v>
          </cell>
          <cell r="E441">
            <v>3.4</v>
          </cell>
        </row>
        <row r="441">
          <cell r="G441">
            <v>44440</v>
          </cell>
          <cell r="H441">
            <v>21</v>
          </cell>
        </row>
        <row r="442">
          <cell r="A442">
            <v>42445</v>
          </cell>
          <cell r="B442">
            <v>34.75</v>
          </cell>
          <cell r="C442">
            <v>6.83</v>
          </cell>
          <cell r="D442">
            <v>27.92</v>
          </cell>
          <cell r="E442">
            <v>1.5</v>
          </cell>
        </row>
        <row r="442">
          <cell r="G442">
            <v>44470</v>
          </cell>
          <cell r="H442">
            <v>221.3</v>
          </cell>
        </row>
        <row r="443">
          <cell r="A443">
            <v>42446</v>
          </cell>
          <cell r="B443">
            <v>33.01</v>
          </cell>
          <cell r="C443">
            <v>6.84</v>
          </cell>
          <cell r="D443">
            <v>26.17</v>
          </cell>
          <cell r="E443">
            <v>0</v>
          </cell>
        </row>
        <row r="443">
          <cell r="G443">
            <v>44501</v>
          </cell>
          <cell r="H443">
            <v>248.2</v>
          </cell>
        </row>
        <row r="444">
          <cell r="A444">
            <v>42447</v>
          </cell>
          <cell r="B444">
            <v>28.49</v>
          </cell>
          <cell r="C444">
            <v>6.84</v>
          </cell>
          <cell r="D444">
            <v>21.65</v>
          </cell>
          <cell r="E444">
            <v>0</v>
          </cell>
        </row>
        <row r="444">
          <cell r="G444">
            <v>44531</v>
          </cell>
          <cell r="H444">
            <v>355.3</v>
          </cell>
        </row>
        <row r="445">
          <cell r="A445">
            <v>42448</v>
          </cell>
          <cell r="B445">
            <v>28.88</v>
          </cell>
          <cell r="C445">
            <v>6.8</v>
          </cell>
          <cell r="D445">
            <v>22.08</v>
          </cell>
          <cell r="E445">
            <v>2.3</v>
          </cell>
        </row>
        <row r="445">
          <cell r="G445" t="str">
            <v>TOTAL 2021</v>
          </cell>
          <cell r="H445">
            <v>1427.6</v>
          </cell>
        </row>
        <row r="446">
          <cell r="A446">
            <v>42449</v>
          </cell>
          <cell r="B446">
            <v>22.55</v>
          </cell>
          <cell r="C446">
            <v>6.84</v>
          </cell>
          <cell r="D446">
            <v>19.71</v>
          </cell>
          <cell r="E446">
            <v>0</v>
          </cell>
        </row>
        <row r="446">
          <cell r="G446">
            <v>44562</v>
          </cell>
          <cell r="H446">
            <v>629.7</v>
          </cell>
        </row>
        <row r="447">
          <cell r="A447">
            <v>42450</v>
          </cell>
          <cell r="B447">
            <v>26.17</v>
          </cell>
          <cell r="C447">
            <v>6.95</v>
          </cell>
          <cell r="D447">
            <v>19.22</v>
          </cell>
          <cell r="E447">
            <v>0</v>
          </cell>
        </row>
        <row r="447">
          <cell r="G447">
            <v>44593</v>
          </cell>
          <cell r="H447">
            <v>295.4</v>
          </cell>
        </row>
        <row r="448">
          <cell r="A448">
            <v>42451</v>
          </cell>
          <cell r="B448">
            <v>25.05</v>
          </cell>
          <cell r="C448">
            <v>7.05</v>
          </cell>
          <cell r="D448">
            <v>18</v>
          </cell>
          <cell r="E448">
            <v>0</v>
          </cell>
        </row>
        <row r="448">
          <cell r="G448">
            <v>44621</v>
          </cell>
          <cell r="H448">
            <v>5.3</v>
          </cell>
        </row>
        <row r="449">
          <cell r="A449">
            <v>42452</v>
          </cell>
          <cell r="B449">
            <v>22.88</v>
          </cell>
          <cell r="C449">
            <v>6.88</v>
          </cell>
          <cell r="D449">
            <v>16</v>
          </cell>
          <cell r="E449">
            <v>0</v>
          </cell>
        </row>
        <row r="449">
          <cell r="G449">
            <v>44652</v>
          </cell>
          <cell r="H449">
            <v>45.6</v>
          </cell>
        </row>
        <row r="450">
          <cell r="A450">
            <v>42453</v>
          </cell>
          <cell r="B450">
            <v>62.26</v>
          </cell>
          <cell r="C450">
            <v>6.69</v>
          </cell>
          <cell r="D450">
            <v>55.57</v>
          </cell>
          <cell r="E450">
            <v>3</v>
          </cell>
        </row>
        <row r="450">
          <cell r="G450">
            <v>44682</v>
          </cell>
          <cell r="H450">
            <v>51.2</v>
          </cell>
        </row>
        <row r="451">
          <cell r="A451">
            <v>42454</v>
          </cell>
          <cell r="B451">
            <v>36.08</v>
          </cell>
          <cell r="C451">
            <v>6.43</v>
          </cell>
          <cell r="D451">
            <v>29.65</v>
          </cell>
          <cell r="E451">
            <v>11.6</v>
          </cell>
        </row>
        <row r="451">
          <cell r="G451">
            <v>44713</v>
          </cell>
          <cell r="H451">
            <v>0</v>
          </cell>
        </row>
        <row r="452">
          <cell r="A452">
            <v>42455</v>
          </cell>
          <cell r="B452">
            <v>53.69</v>
          </cell>
          <cell r="C452">
            <v>6.2</v>
          </cell>
          <cell r="D452">
            <v>47.49</v>
          </cell>
          <cell r="E452">
            <v>0</v>
          </cell>
        </row>
        <row r="452">
          <cell r="G452">
            <v>44743</v>
          </cell>
          <cell r="H452">
            <v>0</v>
          </cell>
        </row>
        <row r="453">
          <cell r="A453">
            <v>42456</v>
          </cell>
          <cell r="B453">
            <v>51.5</v>
          </cell>
          <cell r="C453">
            <v>6.16</v>
          </cell>
          <cell r="D453">
            <v>45.34</v>
          </cell>
          <cell r="E453">
            <v>57.8</v>
          </cell>
        </row>
        <row r="453">
          <cell r="G453">
            <v>44774</v>
          </cell>
          <cell r="H453">
            <v>2</v>
          </cell>
        </row>
        <row r="454">
          <cell r="A454">
            <v>42457</v>
          </cell>
          <cell r="B454">
            <v>35.63</v>
          </cell>
          <cell r="C454">
            <v>6.91</v>
          </cell>
          <cell r="D454">
            <v>28.72</v>
          </cell>
          <cell r="E454">
            <v>0</v>
          </cell>
        </row>
        <row r="454">
          <cell r="G454">
            <v>44805</v>
          </cell>
          <cell r="H454">
            <v>26.4</v>
          </cell>
        </row>
        <row r="455">
          <cell r="A455">
            <v>42458</v>
          </cell>
          <cell r="B455">
            <v>26.55</v>
          </cell>
          <cell r="C455">
            <v>7.32</v>
          </cell>
          <cell r="D455">
            <v>19.23</v>
          </cell>
          <cell r="E455">
            <v>0</v>
          </cell>
        </row>
        <row r="455">
          <cell r="G455">
            <v>44835</v>
          </cell>
          <cell r="H455">
            <v>127</v>
          </cell>
        </row>
        <row r="456">
          <cell r="A456">
            <v>42459</v>
          </cell>
          <cell r="B456">
            <v>34.31</v>
          </cell>
          <cell r="C456">
            <v>7.08</v>
          </cell>
          <cell r="D456">
            <v>27.23</v>
          </cell>
          <cell r="E456">
            <v>0</v>
          </cell>
        </row>
        <row r="456">
          <cell r="G456">
            <v>44866</v>
          </cell>
          <cell r="H456">
            <v>212.6</v>
          </cell>
        </row>
        <row r="457">
          <cell r="A457">
            <v>42460</v>
          </cell>
          <cell r="B457">
            <v>28.17</v>
          </cell>
          <cell r="C457">
            <v>7.15</v>
          </cell>
          <cell r="D457">
            <v>19.02</v>
          </cell>
          <cell r="E457">
            <v>0</v>
          </cell>
        </row>
        <row r="457">
          <cell r="G457">
            <v>44896</v>
          </cell>
          <cell r="H457">
            <v>288.8</v>
          </cell>
        </row>
        <row r="458">
          <cell r="A458">
            <v>42461</v>
          </cell>
          <cell r="B458">
            <v>24.31</v>
          </cell>
          <cell r="C458">
            <v>6.85</v>
          </cell>
          <cell r="D458">
            <v>17.46</v>
          </cell>
          <cell r="E458">
            <v>0</v>
          </cell>
        </row>
        <row r="458">
          <cell r="G458" t="str">
            <v>TOTAL 2022</v>
          </cell>
          <cell r="H458">
            <v>1684</v>
          </cell>
        </row>
        <row r="459">
          <cell r="A459">
            <v>42462</v>
          </cell>
          <cell r="B459">
            <v>26.55</v>
          </cell>
          <cell r="C459">
            <v>7.14</v>
          </cell>
          <cell r="D459">
            <v>19.41</v>
          </cell>
          <cell r="E459">
            <v>0</v>
          </cell>
        </row>
        <row r="459">
          <cell r="G459">
            <v>44927</v>
          </cell>
          <cell r="H459">
            <v>499.4</v>
          </cell>
        </row>
        <row r="460">
          <cell r="A460">
            <v>42463</v>
          </cell>
          <cell r="B460">
            <v>30.5</v>
          </cell>
          <cell r="C460">
            <v>6.88</v>
          </cell>
          <cell r="D460">
            <v>23.62</v>
          </cell>
          <cell r="E460">
            <v>0</v>
          </cell>
        </row>
        <row r="460">
          <cell r="G460">
            <v>44958</v>
          </cell>
          <cell r="H460">
            <v>151.6</v>
          </cell>
        </row>
        <row r="461">
          <cell r="A461">
            <v>42464</v>
          </cell>
          <cell r="B461">
            <v>26.55</v>
          </cell>
          <cell r="C461">
            <v>7.22</v>
          </cell>
          <cell r="D461">
            <v>19.33</v>
          </cell>
          <cell r="E461">
            <v>0</v>
          </cell>
        </row>
        <row r="461">
          <cell r="G461">
            <v>44986</v>
          </cell>
          <cell r="H461">
            <v>44.4</v>
          </cell>
        </row>
        <row r="462">
          <cell r="A462">
            <v>42465</v>
          </cell>
          <cell r="B462">
            <v>28.88</v>
          </cell>
          <cell r="C462">
            <v>6.86</v>
          </cell>
          <cell r="D462">
            <v>22.02</v>
          </cell>
          <cell r="E462">
            <v>0</v>
          </cell>
        </row>
        <row r="462">
          <cell r="G462">
            <v>45017</v>
          </cell>
          <cell r="H462">
            <v>133.8</v>
          </cell>
        </row>
        <row r="463">
          <cell r="A463">
            <v>42466</v>
          </cell>
          <cell r="B463">
            <v>28.88</v>
          </cell>
          <cell r="C463">
            <v>7.26</v>
          </cell>
          <cell r="D463">
            <v>21.62</v>
          </cell>
          <cell r="E463">
            <v>0</v>
          </cell>
        </row>
        <row r="463">
          <cell r="G463">
            <v>45047</v>
          </cell>
          <cell r="H463">
            <v>0</v>
          </cell>
        </row>
        <row r="464">
          <cell r="A464">
            <v>42467</v>
          </cell>
          <cell r="B464">
            <v>28.49</v>
          </cell>
          <cell r="C464">
            <v>6.93</v>
          </cell>
          <cell r="D464">
            <v>21.56</v>
          </cell>
          <cell r="E464">
            <v>0</v>
          </cell>
        </row>
        <row r="464">
          <cell r="G464">
            <v>45078</v>
          </cell>
          <cell r="H464">
            <v>16</v>
          </cell>
        </row>
        <row r="465">
          <cell r="A465">
            <v>42468</v>
          </cell>
          <cell r="B465">
            <v>22.88</v>
          </cell>
          <cell r="C465">
            <v>7.04</v>
          </cell>
          <cell r="D465">
            <v>15.84</v>
          </cell>
          <cell r="E465">
            <v>0</v>
          </cell>
        </row>
        <row r="465">
          <cell r="G465">
            <v>45108</v>
          </cell>
          <cell r="H465">
            <v>0.2</v>
          </cell>
        </row>
        <row r="466">
          <cell r="A466">
            <v>42469</v>
          </cell>
          <cell r="B466">
            <v>21.16</v>
          </cell>
          <cell r="C466">
            <v>7.11</v>
          </cell>
          <cell r="D466">
            <v>14.05</v>
          </cell>
          <cell r="E466">
            <v>0</v>
          </cell>
        </row>
        <row r="466">
          <cell r="G466">
            <v>45139</v>
          </cell>
          <cell r="H466">
            <v>18.6</v>
          </cell>
        </row>
        <row r="467">
          <cell r="A467">
            <v>42470</v>
          </cell>
          <cell r="B467">
            <v>21.84</v>
          </cell>
          <cell r="C467">
            <v>6.51</v>
          </cell>
          <cell r="D467">
            <v>15.33</v>
          </cell>
          <cell r="E467">
            <v>0</v>
          </cell>
        </row>
        <row r="467">
          <cell r="G467">
            <v>45170</v>
          </cell>
          <cell r="H467">
            <v>6.4</v>
          </cell>
        </row>
        <row r="468">
          <cell r="A468">
            <v>42471</v>
          </cell>
          <cell r="B468">
            <v>19.84</v>
          </cell>
          <cell r="C468">
            <v>6.89</v>
          </cell>
          <cell r="D468">
            <v>12.95</v>
          </cell>
          <cell r="E468">
            <v>0</v>
          </cell>
        </row>
        <row r="468">
          <cell r="G468">
            <v>45200</v>
          </cell>
          <cell r="H468">
            <v>130.6</v>
          </cell>
        </row>
        <row r="469">
          <cell r="A469">
            <v>42472</v>
          </cell>
          <cell r="B469">
            <v>19.84</v>
          </cell>
          <cell r="C469">
            <v>7.19</v>
          </cell>
          <cell r="D469">
            <v>12.65</v>
          </cell>
          <cell r="E469">
            <v>0</v>
          </cell>
        </row>
        <row r="469">
          <cell r="G469">
            <v>45231</v>
          </cell>
          <cell r="H469">
            <v>113.9</v>
          </cell>
        </row>
        <row r="470">
          <cell r="A470">
            <v>42473</v>
          </cell>
          <cell r="B470">
            <v>19.84</v>
          </cell>
          <cell r="C470">
            <v>6.78</v>
          </cell>
          <cell r="D470">
            <v>13.06</v>
          </cell>
          <cell r="E470">
            <v>0</v>
          </cell>
        </row>
        <row r="470">
          <cell r="G470">
            <v>45261</v>
          </cell>
          <cell r="H470">
            <v>197.9</v>
          </cell>
        </row>
        <row r="471">
          <cell r="A471">
            <v>42474</v>
          </cell>
          <cell r="B471">
            <v>20.49</v>
          </cell>
          <cell r="C471">
            <v>7.11</v>
          </cell>
          <cell r="D471">
            <v>13.38</v>
          </cell>
          <cell r="E471">
            <v>0</v>
          </cell>
        </row>
        <row r="471">
          <cell r="G471" t="str">
            <v>TOTAL 2023</v>
          </cell>
          <cell r="H471">
            <v>1312.8</v>
          </cell>
        </row>
        <row r="472">
          <cell r="A472">
            <v>42475</v>
          </cell>
          <cell r="B472">
            <v>18.87</v>
          </cell>
          <cell r="C472">
            <v>7.31</v>
          </cell>
          <cell r="D472">
            <v>11.56</v>
          </cell>
          <cell r="E472">
            <v>0</v>
          </cell>
        </row>
        <row r="472">
          <cell r="G472">
            <v>45292</v>
          </cell>
          <cell r="H472">
            <v>349.2</v>
          </cell>
        </row>
        <row r="473">
          <cell r="A473">
            <v>42476</v>
          </cell>
          <cell r="B473">
            <v>18.56</v>
          </cell>
          <cell r="C473">
            <v>7.03</v>
          </cell>
          <cell r="D473">
            <v>11.53</v>
          </cell>
          <cell r="E473">
            <v>0</v>
          </cell>
        </row>
        <row r="473">
          <cell r="G473">
            <v>45323</v>
          </cell>
          <cell r="H473">
            <v>141</v>
          </cell>
        </row>
        <row r="474">
          <cell r="A474">
            <v>42477</v>
          </cell>
          <cell r="B474">
            <v>16.42</v>
          </cell>
          <cell r="C474">
            <v>6.62</v>
          </cell>
          <cell r="D474">
            <v>9.8</v>
          </cell>
          <cell r="E474">
            <v>0</v>
          </cell>
        </row>
        <row r="474">
          <cell r="G474">
            <v>45352</v>
          </cell>
          <cell r="H474">
            <v>0</v>
          </cell>
        </row>
        <row r="475">
          <cell r="A475">
            <v>42478</v>
          </cell>
          <cell r="B475">
            <v>17.02</v>
          </cell>
          <cell r="C475">
            <v>7.24</v>
          </cell>
          <cell r="D475">
            <v>9.78</v>
          </cell>
          <cell r="E475">
            <v>0</v>
          </cell>
        </row>
        <row r="475">
          <cell r="G475">
            <v>45383</v>
          </cell>
          <cell r="H475">
            <v>0</v>
          </cell>
        </row>
        <row r="476">
          <cell r="A476">
            <v>42479</v>
          </cell>
          <cell r="B476">
            <v>16.72</v>
          </cell>
          <cell r="C476">
            <v>7.07</v>
          </cell>
          <cell r="D476">
            <v>9.65</v>
          </cell>
          <cell r="E476">
            <v>0</v>
          </cell>
        </row>
        <row r="476">
          <cell r="G476">
            <v>45413</v>
          </cell>
          <cell r="H476">
            <v>0</v>
          </cell>
        </row>
        <row r="477">
          <cell r="A477">
            <v>42480</v>
          </cell>
          <cell r="B477">
            <v>18.56</v>
          </cell>
          <cell r="C477">
            <v>7.86</v>
          </cell>
          <cell r="D477">
            <v>10.7</v>
          </cell>
          <cell r="E477">
            <v>0</v>
          </cell>
        </row>
        <row r="477">
          <cell r="G477">
            <v>45444</v>
          </cell>
          <cell r="H477">
            <v>0</v>
          </cell>
        </row>
        <row r="478">
          <cell r="A478">
            <v>42481</v>
          </cell>
          <cell r="B478">
            <v>16.42</v>
          </cell>
          <cell r="C478">
            <v>6.81</v>
          </cell>
          <cell r="D478">
            <v>9.61</v>
          </cell>
          <cell r="E478">
            <v>0</v>
          </cell>
        </row>
        <row r="478">
          <cell r="G478">
            <v>45474</v>
          </cell>
          <cell r="H478">
            <v>0</v>
          </cell>
        </row>
        <row r="479">
          <cell r="A479">
            <v>42482</v>
          </cell>
          <cell r="B479">
            <v>20.16</v>
          </cell>
          <cell r="C479">
            <v>7.01</v>
          </cell>
          <cell r="D479">
            <v>13.15</v>
          </cell>
          <cell r="E479">
            <v>0</v>
          </cell>
        </row>
        <row r="479">
          <cell r="G479">
            <v>45505</v>
          </cell>
          <cell r="H479">
            <v>0</v>
          </cell>
        </row>
        <row r="480">
          <cell r="A480">
            <v>42483</v>
          </cell>
          <cell r="B480">
            <v>17.02</v>
          </cell>
          <cell r="C480">
            <v>6.78</v>
          </cell>
          <cell r="D480">
            <v>10.24</v>
          </cell>
          <cell r="E480">
            <v>0</v>
          </cell>
        </row>
        <row r="480">
          <cell r="G480">
            <v>45536</v>
          </cell>
          <cell r="H480">
            <v>0</v>
          </cell>
        </row>
        <row r="481">
          <cell r="A481">
            <v>42484</v>
          </cell>
          <cell r="B481">
            <v>17.63</v>
          </cell>
          <cell r="C481">
            <v>6.52</v>
          </cell>
          <cell r="D481">
            <v>11.11</v>
          </cell>
          <cell r="E481">
            <v>0</v>
          </cell>
        </row>
        <row r="481">
          <cell r="G481">
            <v>45566</v>
          </cell>
          <cell r="H481">
            <v>0</v>
          </cell>
        </row>
        <row r="482">
          <cell r="A482">
            <v>42485</v>
          </cell>
          <cell r="B482">
            <v>17.02</v>
          </cell>
          <cell r="C482">
            <v>7.01</v>
          </cell>
          <cell r="D482">
            <v>10.01</v>
          </cell>
          <cell r="E482">
            <v>0</v>
          </cell>
        </row>
        <row r="482">
          <cell r="G482">
            <v>45597</v>
          </cell>
          <cell r="H482">
            <v>0</v>
          </cell>
        </row>
        <row r="483">
          <cell r="A483">
            <v>42486</v>
          </cell>
          <cell r="B483">
            <v>16.72</v>
          </cell>
          <cell r="C483">
            <v>7.07</v>
          </cell>
          <cell r="D483">
            <v>9.65</v>
          </cell>
          <cell r="E483">
            <v>0</v>
          </cell>
        </row>
        <row r="483">
          <cell r="G483">
            <v>45627</v>
          </cell>
          <cell r="H483">
            <v>0</v>
          </cell>
        </row>
        <row r="484">
          <cell r="A484">
            <v>42487</v>
          </cell>
          <cell r="B484">
            <v>17.32</v>
          </cell>
          <cell r="C484">
            <v>6.99</v>
          </cell>
          <cell r="D484">
            <v>10.33</v>
          </cell>
          <cell r="E484">
            <v>0</v>
          </cell>
        </row>
        <row r="484">
          <cell r="G484" t="str">
            <v>TOTAL 2024</v>
          </cell>
          <cell r="H484">
            <v>490.2</v>
          </cell>
        </row>
        <row r="485">
          <cell r="A485">
            <v>42488</v>
          </cell>
          <cell r="B485">
            <v>17.02</v>
          </cell>
          <cell r="C485">
            <v>6.89</v>
          </cell>
          <cell r="D485">
            <v>10.13</v>
          </cell>
          <cell r="E485">
            <v>3.5</v>
          </cell>
        </row>
        <row r="485">
          <cell r="G485">
            <v>45658</v>
          </cell>
          <cell r="H485">
            <v>0</v>
          </cell>
        </row>
        <row r="486">
          <cell r="A486">
            <v>42489</v>
          </cell>
          <cell r="B486">
            <v>36.53</v>
          </cell>
          <cell r="C486">
            <v>6.64</v>
          </cell>
          <cell r="D486">
            <v>29.89</v>
          </cell>
          <cell r="E486">
            <v>0</v>
          </cell>
        </row>
        <row r="486">
          <cell r="G486">
            <v>45689</v>
          </cell>
          <cell r="H486">
            <v>0</v>
          </cell>
        </row>
        <row r="487">
          <cell r="A487">
            <v>42490</v>
          </cell>
          <cell r="B487">
            <v>26.93</v>
          </cell>
          <cell r="C487">
            <v>6.77</v>
          </cell>
          <cell r="D487">
            <v>20.16</v>
          </cell>
          <cell r="E487">
            <v>12.8</v>
          </cell>
        </row>
        <row r="487">
          <cell r="G487">
            <v>45717</v>
          </cell>
          <cell r="H487">
            <v>0</v>
          </cell>
        </row>
        <row r="488">
          <cell r="A488">
            <v>42491</v>
          </cell>
          <cell r="B488">
            <v>21.5</v>
          </cell>
          <cell r="C488">
            <v>6.51</v>
          </cell>
          <cell r="D488">
            <v>14.99</v>
          </cell>
          <cell r="E488">
            <v>0</v>
          </cell>
        </row>
        <row r="488">
          <cell r="G488">
            <v>45748</v>
          </cell>
          <cell r="H488">
            <v>0</v>
          </cell>
        </row>
        <row r="489">
          <cell r="A489">
            <v>42492</v>
          </cell>
          <cell r="B489">
            <v>20.83</v>
          </cell>
          <cell r="C489">
            <v>6.83</v>
          </cell>
          <cell r="D489">
            <v>14</v>
          </cell>
          <cell r="E489">
            <v>0</v>
          </cell>
        </row>
        <row r="489">
          <cell r="G489">
            <v>45778</v>
          </cell>
          <cell r="H489">
            <v>0</v>
          </cell>
        </row>
        <row r="490">
          <cell r="A490">
            <v>42493</v>
          </cell>
          <cell r="B490">
            <v>18.24</v>
          </cell>
          <cell r="C490">
            <v>6.66</v>
          </cell>
          <cell r="D490">
            <v>11.58</v>
          </cell>
          <cell r="E490">
            <v>0</v>
          </cell>
        </row>
        <row r="490">
          <cell r="G490">
            <v>45809</v>
          </cell>
          <cell r="H490">
            <v>0</v>
          </cell>
        </row>
        <row r="491">
          <cell r="A491">
            <v>42494</v>
          </cell>
          <cell r="B491">
            <v>17.93</v>
          </cell>
          <cell r="C491">
            <v>7.04</v>
          </cell>
          <cell r="D491">
            <v>10.89</v>
          </cell>
          <cell r="E491">
            <v>0</v>
          </cell>
        </row>
        <row r="491">
          <cell r="G491">
            <v>45839</v>
          </cell>
          <cell r="H491">
            <v>0</v>
          </cell>
        </row>
        <row r="492">
          <cell r="A492">
            <v>42495</v>
          </cell>
          <cell r="B492">
            <v>16.72</v>
          </cell>
          <cell r="C492">
            <v>7.2</v>
          </cell>
          <cell r="D492">
            <v>9.52</v>
          </cell>
          <cell r="E492">
            <v>0</v>
          </cell>
        </row>
        <row r="492">
          <cell r="G492">
            <v>45870</v>
          </cell>
          <cell r="H492">
            <v>0</v>
          </cell>
        </row>
        <row r="493">
          <cell r="A493">
            <v>42496</v>
          </cell>
          <cell r="B493">
            <v>17.02</v>
          </cell>
          <cell r="C493">
            <v>6.96</v>
          </cell>
          <cell r="D493">
            <v>10.06</v>
          </cell>
          <cell r="E493">
            <v>0</v>
          </cell>
        </row>
        <row r="493">
          <cell r="G493">
            <v>45901</v>
          </cell>
          <cell r="H493">
            <v>0</v>
          </cell>
        </row>
        <row r="494">
          <cell r="A494">
            <v>42497</v>
          </cell>
          <cell r="B494">
            <v>15.27</v>
          </cell>
          <cell r="C494">
            <v>6.97</v>
          </cell>
          <cell r="D494">
            <v>8.3</v>
          </cell>
          <cell r="E494">
            <v>0</v>
          </cell>
        </row>
        <row r="494">
          <cell r="G494">
            <v>45931</v>
          </cell>
          <cell r="H494">
            <v>0</v>
          </cell>
        </row>
        <row r="495">
          <cell r="A495">
            <v>42498</v>
          </cell>
          <cell r="B495">
            <v>15.84</v>
          </cell>
          <cell r="C495">
            <v>6.6</v>
          </cell>
          <cell r="D495">
            <v>9.24</v>
          </cell>
          <cell r="E495">
            <v>0</v>
          </cell>
        </row>
        <row r="495">
          <cell r="G495">
            <v>45962</v>
          </cell>
          <cell r="H495">
            <v>0</v>
          </cell>
        </row>
        <row r="496">
          <cell r="A496">
            <v>42499</v>
          </cell>
          <cell r="B496">
            <v>15.27</v>
          </cell>
          <cell r="C496">
            <v>6.89</v>
          </cell>
          <cell r="D496">
            <v>8.38</v>
          </cell>
          <cell r="E496">
            <v>0</v>
          </cell>
        </row>
        <row r="496">
          <cell r="G496">
            <v>45992</v>
          </cell>
          <cell r="H496">
            <v>0</v>
          </cell>
        </row>
        <row r="497">
          <cell r="A497">
            <v>42500</v>
          </cell>
          <cell r="B497">
            <v>15.84</v>
          </cell>
          <cell r="C497">
            <v>6.82</v>
          </cell>
          <cell r="D497">
            <v>9.02</v>
          </cell>
          <cell r="E497">
            <v>0</v>
          </cell>
        </row>
        <row r="497">
          <cell r="G497" t="str">
            <v>TOTAL 2025</v>
          </cell>
          <cell r="H497">
            <v>0</v>
          </cell>
        </row>
        <row r="498">
          <cell r="A498">
            <v>42501</v>
          </cell>
          <cell r="B498">
            <v>14.43</v>
          </cell>
          <cell r="C498">
            <v>6.99</v>
          </cell>
          <cell r="D498">
            <v>7.44</v>
          </cell>
          <cell r="E498">
            <v>0</v>
          </cell>
        </row>
        <row r="499">
          <cell r="A499">
            <v>42502</v>
          </cell>
          <cell r="B499">
            <v>14.43</v>
          </cell>
          <cell r="C499">
            <v>6.95</v>
          </cell>
          <cell r="D499">
            <v>7.48</v>
          </cell>
          <cell r="E499">
            <v>0</v>
          </cell>
        </row>
        <row r="500">
          <cell r="A500">
            <v>42503</v>
          </cell>
          <cell r="B500">
            <v>15.27</v>
          </cell>
          <cell r="C500">
            <v>7.54</v>
          </cell>
          <cell r="D500">
            <v>7.73</v>
          </cell>
          <cell r="E500">
            <v>0</v>
          </cell>
        </row>
        <row r="501">
          <cell r="A501">
            <v>42504</v>
          </cell>
          <cell r="B501">
            <v>14.16</v>
          </cell>
          <cell r="C501">
            <v>6.81</v>
          </cell>
          <cell r="D501">
            <v>7.35</v>
          </cell>
          <cell r="E501">
            <v>0</v>
          </cell>
        </row>
        <row r="502">
          <cell r="A502">
            <v>42505</v>
          </cell>
          <cell r="B502">
            <v>18.87</v>
          </cell>
          <cell r="C502">
            <v>7.12</v>
          </cell>
          <cell r="D502">
            <v>11.75</v>
          </cell>
          <cell r="E502">
            <v>0</v>
          </cell>
        </row>
        <row r="503">
          <cell r="A503">
            <v>42506</v>
          </cell>
          <cell r="B503">
            <v>14.43</v>
          </cell>
          <cell r="C503">
            <v>7.16</v>
          </cell>
          <cell r="D503">
            <v>7.27</v>
          </cell>
          <cell r="E503">
            <v>0</v>
          </cell>
        </row>
        <row r="504">
          <cell r="A504">
            <v>42507</v>
          </cell>
          <cell r="B504">
            <v>13.89</v>
          </cell>
          <cell r="C504">
            <v>6.41</v>
          </cell>
          <cell r="D504">
            <v>7.48</v>
          </cell>
          <cell r="E504">
            <v>0</v>
          </cell>
        </row>
        <row r="505">
          <cell r="A505">
            <v>42508</v>
          </cell>
          <cell r="B505">
            <v>19.84</v>
          </cell>
          <cell r="C505">
            <v>6.38</v>
          </cell>
          <cell r="D505">
            <v>13.46</v>
          </cell>
          <cell r="E505">
            <v>0</v>
          </cell>
        </row>
        <row r="506">
          <cell r="A506">
            <v>42509</v>
          </cell>
          <cell r="B506">
            <v>14.43</v>
          </cell>
          <cell r="C506">
            <v>7.04</v>
          </cell>
          <cell r="D506">
            <v>7.39</v>
          </cell>
          <cell r="E506">
            <v>0</v>
          </cell>
        </row>
        <row r="507">
          <cell r="A507">
            <v>42510</v>
          </cell>
          <cell r="B507">
            <v>13.89</v>
          </cell>
          <cell r="C507">
            <v>7.22</v>
          </cell>
          <cell r="D507">
            <v>6.67</v>
          </cell>
          <cell r="E507">
            <v>0</v>
          </cell>
        </row>
        <row r="508">
          <cell r="A508">
            <v>42511</v>
          </cell>
          <cell r="B508">
            <v>14.43</v>
          </cell>
          <cell r="C508">
            <v>6.68</v>
          </cell>
          <cell r="D508">
            <v>7.75</v>
          </cell>
          <cell r="E508">
            <v>0</v>
          </cell>
        </row>
        <row r="509">
          <cell r="A509">
            <v>42512</v>
          </cell>
          <cell r="B509">
            <v>14.71</v>
          </cell>
          <cell r="C509">
            <v>6.66</v>
          </cell>
          <cell r="D509">
            <v>8.05</v>
          </cell>
          <cell r="E509">
            <v>0</v>
          </cell>
        </row>
        <row r="510">
          <cell r="A510">
            <v>42513</v>
          </cell>
          <cell r="B510">
            <v>16.42</v>
          </cell>
          <cell r="C510">
            <v>6.87</v>
          </cell>
          <cell r="D510">
            <v>9.55</v>
          </cell>
          <cell r="E510">
            <v>0</v>
          </cell>
        </row>
        <row r="511">
          <cell r="A511">
            <v>42514</v>
          </cell>
          <cell r="B511">
            <v>16.13</v>
          </cell>
          <cell r="C511">
            <v>6.77</v>
          </cell>
          <cell r="D511">
            <v>9.36</v>
          </cell>
          <cell r="E511">
            <v>0</v>
          </cell>
        </row>
        <row r="512">
          <cell r="A512">
            <v>42515</v>
          </cell>
          <cell r="B512">
            <v>14.99</v>
          </cell>
          <cell r="C512">
            <v>7.23</v>
          </cell>
          <cell r="D512">
            <v>7.76</v>
          </cell>
          <cell r="E512">
            <v>0</v>
          </cell>
        </row>
        <row r="513">
          <cell r="A513">
            <v>42516</v>
          </cell>
          <cell r="B513">
            <v>13.89</v>
          </cell>
          <cell r="C513">
            <v>6.43</v>
          </cell>
          <cell r="D513">
            <v>7.46</v>
          </cell>
          <cell r="E513">
            <v>0</v>
          </cell>
        </row>
        <row r="514">
          <cell r="A514">
            <v>42517</v>
          </cell>
          <cell r="B514">
            <v>15.84</v>
          </cell>
          <cell r="C514">
            <v>6.87</v>
          </cell>
          <cell r="D514">
            <v>8.97</v>
          </cell>
          <cell r="E514">
            <v>0</v>
          </cell>
        </row>
        <row r="515">
          <cell r="A515">
            <v>42518</v>
          </cell>
          <cell r="B515">
            <v>15.84</v>
          </cell>
          <cell r="C515">
            <v>6.46</v>
          </cell>
          <cell r="D515">
            <v>9.38</v>
          </cell>
          <cell r="E515">
            <v>0</v>
          </cell>
        </row>
        <row r="516">
          <cell r="A516">
            <v>42519</v>
          </cell>
          <cell r="B516">
            <v>16.13</v>
          </cell>
          <cell r="C516">
            <v>6.31</v>
          </cell>
          <cell r="D516">
            <v>9.82</v>
          </cell>
          <cell r="E516">
            <v>0</v>
          </cell>
        </row>
        <row r="517">
          <cell r="A517">
            <v>42520</v>
          </cell>
          <cell r="B517">
            <v>15.84</v>
          </cell>
          <cell r="C517">
            <v>6.75</v>
          </cell>
          <cell r="D517">
            <v>9.09</v>
          </cell>
          <cell r="E517">
            <v>0</v>
          </cell>
        </row>
        <row r="518">
          <cell r="A518">
            <v>42521</v>
          </cell>
          <cell r="B518">
            <v>14.71</v>
          </cell>
          <cell r="C518">
            <v>6.97</v>
          </cell>
          <cell r="D518">
            <v>7.74</v>
          </cell>
          <cell r="E518">
            <v>0</v>
          </cell>
        </row>
        <row r="519">
          <cell r="A519">
            <v>42522</v>
          </cell>
          <cell r="B519">
            <v>13.89</v>
          </cell>
          <cell r="C519">
            <v>6.87</v>
          </cell>
          <cell r="D519">
            <v>7.02</v>
          </cell>
          <cell r="E519">
            <v>0</v>
          </cell>
        </row>
        <row r="520">
          <cell r="A520">
            <v>42523</v>
          </cell>
          <cell r="B520">
            <v>20.83</v>
          </cell>
          <cell r="C520">
            <v>6.6</v>
          </cell>
          <cell r="D520">
            <v>14.23</v>
          </cell>
          <cell r="E520">
            <v>11</v>
          </cell>
        </row>
        <row r="521">
          <cell r="A521">
            <v>42524</v>
          </cell>
          <cell r="B521">
            <v>35.19</v>
          </cell>
          <cell r="C521">
            <v>6.57</v>
          </cell>
          <cell r="D521">
            <v>28.62</v>
          </cell>
          <cell r="E521">
            <v>15.8</v>
          </cell>
        </row>
        <row r="522">
          <cell r="A522">
            <v>42525</v>
          </cell>
          <cell r="B522">
            <v>42.17</v>
          </cell>
          <cell r="C522">
            <v>6.83</v>
          </cell>
          <cell r="D522">
            <v>35.34</v>
          </cell>
          <cell r="E522">
            <v>17.2</v>
          </cell>
        </row>
        <row r="523">
          <cell r="A523">
            <v>42526</v>
          </cell>
          <cell r="B523">
            <v>25.79</v>
          </cell>
          <cell r="C523">
            <v>6.49</v>
          </cell>
          <cell r="D523">
            <v>19.3</v>
          </cell>
          <cell r="E523">
            <v>4.8</v>
          </cell>
        </row>
        <row r="524">
          <cell r="A524">
            <v>42527</v>
          </cell>
          <cell r="B524">
            <v>18.24</v>
          </cell>
          <cell r="C524">
            <v>6.88</v>
          </cell>
          <cell r="D524">
            <v>11.36</v>
          </cell>
          <cell r="E524">
            <v>0</v>
          </cell>
        </row>
        <row r="525">
          <cell r="A525">
            <v>42528</v>
          </cell>
          <cell r="B525">
            <v>18.56</v>
          </cell>
          <cell r="C525">
            <v>6.72</v>
          </cell>
          <cell r="D525">
            <v>11.84</v>
          </cell>
          <cell r="E525">
            <v>0</v>
          </cell>
        </row>
        <row r="526">
          <cell r="A526">
            <v>42529</v>
          </cell>
          <cell r="B526">
            <v>19.84</v>
          </cell>
          <cell r="C526">
            <v>6.81</v>
          </cell>
          <cell r="D526">
            <v>13.03</v>
          </cell>
          <cell r="E526">
            <v>3.1</v>
          </cell>
        </row>
        <row r="527">
          <cell r="A527">
            <v>42530</v>
          </cell>
          <cell r="B527">
            <v>18.56</v>
          </cell>
          <cell r="C527">
            <v>6.77</v>
          </cell>
          <cell r="D527">
            <v>11.79</v>
          </cell>
          <cell r="E527">
            <v>1.3</v>
          </cell>
        </row>
        <row r="528">
          <cell r="A528">
            <v>42531</v>
          </cell>
          <cell r="B528">
            <v>17.63</v>
          </cell>
          <cell r="C528">
            <v>6.77</v>
          </cell>
          <cell r="D528">
            <v>10.86</v>
          </cell>
          <cell r="E528">
            <v>0</v>
          </cell>
        </row>
        <row r="529">
          <cell r="A529">
            <v>42532</v>
          </cell>
          <cell r="B529">
            <v>16.72</v>
          </cell>
          <cell r="C529">
            <v>6.63</v>
          </cell>
          <cell r="D529">
            <v>10.09</v>
          </cell>
          <cell r="E529">
            <v>0</v>
          </cell>
        </row>
        <row r="530">
          <cell r="A530">
            <v>42533</v>
          </cell>
          <cell r="B530">
            <v>17.93</v>
          </cell>
          <cell r="C530">
            <v>6</v>
          </cell>
          <cell r="D530">
            <v>11.93</v>
          </cell>
          <cell r="E530">
            <v>0</v>
          </cell>
        </row>
        <row r="531">
          <cell r="A531">
            <v>42534</v>
          </cell>
          <cell r="B531">
            <v>17.32</v>
          </cell>
          <cell r="C531">
            <v>6.72</v>
          </cell>
          <cell r="D531">
            <v>10.6</v>
          </cell>
          <cell r="E531">
            <v>0</v>
          </cell>
        </row>
        <row r="532">
          <cell r="A532">
            <v>42535</v>
          </cell>
          <cell r="B532">
            <v>15.84</v>
          </cell>
          <cell r="C532">
            <v>6.7</v>
          </cell>
          <cell r="D532">
            <v>9.14</v>
          </cell>
          <cell r="E532">
            <v>0</v>
          </cell>
        </row>
        <row r="533">
          <cell r="A533">
            <v>42536</v>
          </cell>
          <cell r="B533">
            <v>14.99</v>
          </cell>
          <cell r="C533">
            <v>6.75</v>
          </cell>
          <cell r="D533">
            <v>8.24</v>
          </cell>
          <cell r="E533">
            <v>0</v>
          </cell>
        </row>
        <row r="534">
          <cell r="A534">
            <v>42537</v>
          </cell>
          <cell r="B534">
            <v>13.62</v>
          </cell>
          <cell r="C534">
            <v>6.75</v>
          </cell>
          <cell r="D534">
            <v>6.87</v>
          </cell>
          <cell r="E534">
            <v>0</v>
          </cell>
        </row>
        <row r="535">
          <cell r="A535">
            <v>42538</v>
          </cell>
          <cell r="B535">
            <v>13.89</v>
          </cell>
          <cell r="C535">
            <v>7.01</v>
          </cell>
          <cell r="D535">
            <v>6.88</v>
          </cell>
          <cell r="E535">
            <v>0</v>
          </cell>
        </row>
        <row r="536">
          <cell r="A536">
            <v>42539</v>
          </cell>
          <cell r="B536">
            <v>13.09</v>
          </cell>
          <cell r="C536">
            <v>6.71</v>
          </cell>
          <cell r="D536">
            <v>6.38</v>
          </cell>
          <cell r="E536">
            <v>0</v>
          </cell>
        </row>
        <row r="537">
          <cell r="A537">
            <v>42540</v>
          </cell>
          <cell r="B537">
            <v>13.36</v>
          </cell>
          <cell r="C537">
            <v>6.79</v>
          </cell>
          <cell r="D537">
            <v>6.57</v>
          </cell>
          <cell r="E537">
            <v>0</v>
          </cell>
        </row>
        <row r="538">
          <cell r="A538">
            <v>42541</v>
          </cell>
          <cell r="B538">
            <v>14.16</v>
          </cell>
          <cell r="C538">
            <v>6.89</v>
          </cell>
          <cell r="D538">
            <v>7.27</v>
          </cell>
          <cell r="E538">
            <v>0</v>
          </cell>
        </row>
        <row r="539">
          <cell r="A539">
            <v>42542</v>
          </cell>
          <cell r="B539">
            <v>13.09</v>
          </cell>
          <cell r="C539">
            <v>7.02</v>
          </cell>
          <cell r="D539">
            <v>6.07</v>
          </cell>
          <cell r="E539">
            <v>0</v>
          </cell>
        </row>
        <row r="540">
          <cell r="A540">
            <v>42543</v>
          </cell>
          <cell r="B540">
            <v>13.62</v>
          </cell>
          <cell r="C540">
            <v>6.67</v>
          </cell>
          <cell r="D540">
            <v>6.95</v>
          </cell>
          <cell r="E540">
            <v>0</v>
          </cell>
        </row>
        <row r="541">
          <cell r="A541">
            <v>42544</v>
          </cell>
          <cell r="B541">
            <v>13.89</v>
          </cell>
          <cell r="C541">
            <v>6.78</v>
          </cell>
          <cell r="D541">
            <v>7.11</v>
          </cell>
          <cell r="E541">
            <v>0</v>
          </cell>
        </row>
        <row r="542">
          <cell r="A542">
            <v>42545</v>
          </cell>
          <cell r="B542">
            <v>13.36</v>
          </cell>
          <cell r="C542">
            <v>6.97</v>
          </cell>
          <cell r="D542">
            <v>6.39</v>
          </cell>
          <cell r="E542">
            <v>0</v>
          </cell>
        </row>
        <row r="543">
          <cell r="A543">
            <v>42546</v>
          </cell>
          <cell r="B543">
            <v>14.16</v>
          </cell>
          <cell r="C543">
            <v>6.84</v>
          </cell>
          <cell r="D543">
            <v>7.32</v>
          </cell>
          <cell r="E543">
            <v>0</v>
          </cell>
        </row>
        <row r="544">
          <cell r="A544">
            <v>42547</v>
          </cell>
          <cell r="B544">
            <v>13.89</v>
          </cell>
          <cell r="C544">
            <v>6.33</v>
          </cell>
          <cell r="D544">
            <v>7.56</v>
          </cell>
          <cell r="E544">
            <v>0</v>
          </cell>
        </row>
        <row r="545">
          <cell r="A545">
            <v>42548</v>
          </cell>
          <cell r="B545">
            <v>13.89</v>
          </cell>
          <cell r="C545">
            <v>6.98</v>
          </cell>
          <cell r="D545">
            <v>6.91</v>
          </cell>
          <cell r="E545">
            <v>0</v>
          </cell>
        </row>
        <row r="546">
          <cell r="A546">
            <v>42549</v>
          </cell>
          <cell r="B546">
            <v>13.62</v>
          </cell>
          <cell r="C546">
            <v>6.95</v>
          </cell>
          <cell r="D546">
            <v>6.67</v>
          </cell>
          <cell r="E546">
            <v>0</v>
          </cell>
        </row>
        <row r="547">
          <cell r="A547">
            <v>42550</v>
          </cell>
          <cell r="B547">
            <v>14.43</v>
          </cell>
          <cell r="C547">
            <v>6.7</v>
          </cell>
          <cell r="D547">
            <v>7.73</v>
          </cell>
          <cell r="E547">
            <v>0</v>
          </cell>
        </row>
        <row r="548">
          <cell r="A548">
            <v>42551</v>
          </cell>
          <cell r="B548">
            <v>14.16</v>
          </cell>
          <cell r="C548">
            <v>6.75</v>
          </cell>
          <cell r="D548">
            <v>7.41</v>
          </cell>
          <cell r="E548">
            <v>0</v>
          </cell>
        </row>
        <row r="549">
          <cell r="A549">
            <v>42552</v>
          </cell>
          <cell r="B549">
            <v>14.16</v>
          </cell>
          <cell r="C549">
            <v>7.31</v>
          </cell>
          <cell r="D549">
            <v>6.85</v>
          </cell>
          <cell r="E549">
            <v>0</v>
          </cell>
        </row>
        <row r="550">
          <cell r="A550">
            <v>42553</v>
          </cell>
          <cell r="B550">
            <v>13.36</v>
          </cell>
          <cell r="C550">
            <v>7.01</v>
          </cell>
          <cell r="D550">
            <v>6.35</v>
          </cell>
          <cell r="E550">
            <v>0</v>
          </cell>
        </row>
        <row r="551">
          <cell r="A551">
            <v>42554</v>
          </cell>
          <cell r="B551">
            <v>16.72</v>
          </cell>
          <cell r="C551">
            <v>6.72</v>
          </cell>
          <cell r="D551">
            <v>10</v>
          </cell>
          <cell r="E551">
            <v>0</v>
          </cell>
        </row>
        <row r="552">
          <cell r="A552">
            <v>42555</v>
          </cell>
          <cell r="B552">
            <v>12.58</v>
          </cell>
          <cell r="C552">
            <v>7.32</v>
          </cell>
          <cell r="D552">
            <v>5.26</v>
          </cell>
          <cell r="E552">
            <v>0</v>
          </cell>
        </row>
        <row r="553">
          <cell r="A553">
            <v>42556</v>
          </cell>
          <cell r="B553">
            <v>13.09</v>
          </cell>
          <cell r="C553">
            <v>7.02</v>
          </cell>
          <cell r="D553">
            <v>6.07</v>
          </cell>
          <cell r="E553">
            <v>0</v>
          </cell>
        </row>
        <row r="554">
          <cell r="A554">
            <v>42557</v>
          </cell>
          <cell r="B554">
            <v>12.32</v>
          </cell>
          <cell r="C554">
            <v>6.67</v>
          </cell>
          <cell r="D554">
            <v>5.65</v>
          </cell>
          <cell r="E554">
            <v>0</v>
          </cell>
        </row>
        <row r="555">
          <cell r="A555">
            <v>42558</v>
          </cell>
          <cell r="B555">
            <v>13.09</v>
          </cell>
          <cell r="C555">
            <v>7.06</v>
          </cell>
          <cell r="D555">
            <v>6.03</v>
          </cell>
          <cell r="E555">
            <v>0</v>
          </cell>
        </row>
        <row r="556">
          <cell r="A556">
            <v>42559</v>
          </cell>
          <cell r="B556">
            <v>12.83</v>
          </cell>
          <cell r="C556">
            <v>7.02</v>
          </cell>
          <cell r="D556">
            <v>5.81</v>
          </cell>
          <cell r="E556">
            <v>0</v>
          </cell>
        </row>
        <row r="557">
          <cell r="A557">
            <v>42560</v>
          </cell>
          <cell r="B557">
            <v>12.83</v>
          </cell>
          <cell r="C557">
            <v>6.93</v>
          </cell>
          <cell r="D557">
            <v>6</v>
          </cell>
          <cell r="E557">
            <v>0</v>
          </cell>
        </row>
        <row r="558">
          <cell r="A558">
            <v>42561</v>
          </cell>
          <cell r="B558">
            <v>13.89</v>
          </cell>
          <cell r="C558">
            <v>6.43</v>
          </cell>
          <cell r="D558">
            <v>7.46</v>
          </cell>
          <cell r="E558">
            <v>0</v>
          </cell>
        </row>
        <row r="559">
          <cell r="A559">
            <v>42562</v>
          </cell>
          <cell r="B559">
            <v>13.09</v>
          </cell>
          <cell r="C559">
            <v>7.03</v>
          </cell>
          <cell r="D559">
            <v>6.06</v>
          </cell>
          <cell r="E559">
            <v>0</v>
          </cell>
        </row>
        <row r="560">
          <cell r="A560">
            <v>42563</v>
          </cell>
          <cell r="B560">
            <v>13.36</v>
          </cell>
          <cell r="C560">
            <v>6.71</v>
          </cell>
          <cell r="D560">
            <v>6.65</v>
          </cell>
          <cell r="E560">
            <v>0</v>
          </cell>
        </row>
        <row r="561">
          <cell r="A561">
            <v>42564</v>
          </cell>
          <cell r="B561">
            <v>13.89</v>
          </cell>
          <cell r="C561">
            <v>6.96</v>
          </cell>
          <cell r="D561">
            <v>6.93</v>
          </cell>
          <cell r="E561">
            <v>0</v>
          </cell>
        </row>
        <row r="562">
          <cell r="A562">
            <v>42565</v>
          </cell>
          <cell r="B562">
            <v>12.32</v>
          </cell>
          <cell r="C562">
            <v>6.92</v>
          </cell>
          <cell r="D562">
            <v>5.4</v>
          </cell>
          <cell r="E562">
            <v>0</v>
          </cell>
        </row>
        <row r="563">
          <cell r="A563">
            <v>42566</v>
          </cell>
          <cell r="B563">
            <v>13.09</v>
          </cell>
          <cell r="C563">
            <v>7.27</v>
          </cell>
          <cell r="D563">
            <v>5.82</v>
          </cell>
          <cell r="E563">
            <v>0</v>
          </cell>
        </row>
        <row r="564">
          <cell r="A564">
            <v>42567</v>
          </cell>
          <cell r="B564">
            <v>11.34</v>
          </cell>
          <cell r="C564">
            <v>6.87</v>
          </cell>
          <cell r="D564">
            <v>4.47</v>
          </cell>
          <cell r="E564">
            <v>0</v>
          </cell>
        </row>
        <row r="565">
          <cell r="A565">
            <v>42568</v>
          </cell>
          <cell r="B565">
            <v>13.62</v>
          </cell>
          <cell r="C565">
            <v>7.05</v>
          </cell>
          <cell r="D565">
            <v>6.57</v>
          </cell>
          <cell r="E565">
            <v>0</v>
          </cell>
        </row>
        <row r="566">
          <cell r="A566">
            <v>42569</v>
          </cell>
          <cell r="B566">
            <v>12.07</v>
          </cell>
          <cell r="C566">
            <v>6.7</v>
          </cell>
          <cell r="D566">
            <v>5.37</v>
          </cell>
          <cell r="E566">
            <v>0</v>
          </cell>
        </row>
        <row r="567">
          <cell r="A567">
            <v>42570</v>
          </cell>
          <cell r="B567">
            <v>11.82</v>
          </cell>
          <cell r="C567">
            <v>6.71</v>
          </cell>
          <cell r="D567">
            <v>5.11</v>
          </cell>
          <cell r="E567">
            <v>0</v>
          </cell>
        </row>
        <row r="568">
          <cell r="A568">
            <v>42571</v>
          </cell>
          <cell r="B568">
            <v>11.82</v>
          </cell>
          <cell r="C568">
            <v>7.03</v>
          </cell>
          <cell r="D568">
            <v>4.79</v>
          </cell>
          <cell r="E568">
            <v>0</v>
          </cell>
        </row>
        <row r="569">
          <cell r="A569">
            <v>42572</v>
          </cell>
          <cell r="B569">
            <v>12.83</v>
          </cell>
          <cell r="C569">
            <v>7.01</v>
          </cell>
          <cell r="D569">
            <v>5.82</v>
          </cell>
          <cell r="E569">
            <v>0</v>
          </cell>
        </row>
        <row r="570">
          <cell r="A570">
            <v>42573</v>
          </cell>
          <cell r="B570">
            <v>12.32</v>
          </cell>
          <cell r="C570">
            <v>6.76</v>
          </cell>
          <cell r="D570">
            <v>5.56</v>
          </cell>
          <cell r="E570">
            <v>0</v>
          </cell>
        </row>
        <row r="571">
          <cell r="A571">
            <v>42574</v>
          </cell>
          <cell r="B571">
            <v>13.36</v>
          </cell>
          <cell r="C571">
            <v>6.42</v>
          </cell>
          <cell r="D571">
            <v>6.94</v>
          </cell>
          <cell r="E571">
            <v>0</v>
          </cell>
        </row>
        <row r="572">
          <cell r="A572">
            <v>42575</v>
          </cell>
          <cell r="B572">
            <v>13.36</v>
          </cell>
          <cell r="C572">
            <v>6.15</v>
          </cell>
          <cell r="D572">
            <v>7.21</v>
          </cell>
          <cell r="E572">
            <v>0</v>
          </cell>
        </row>
        <row r="573">
          <cell r="A573">
            <v>42576</v>
          </cell>
          <cell r="B573">
            <v>11.82</v>
          </cell>
          <cell r="C573">
            <v>6.86</v>
          </cell>
          <cell r="D573">
            <v>4.96</v>
          </cell>
          <cell r="E573">
            <v>0</v>
          </cell>
        </row>
        <row r="574">
          <cell r="A574">
            <v>42577</v>
          </cell>
          <cell r="B574">
            <v>11.34</v>
          </cell>
          <cell r="C574">
            <v>6.94</v>
          </cell>
          <cell r="D574">
            <v>4.4</v>
          </cell>
          <cell r="E574">
            <v>0</v>
          </cell>
        </row>
        <row r="575">
          <cell r="A575">
            <v>42578</v>
          </cell>
          <cell r="B575">
            <v>12.32</v>
          </cell>
          <cell r="C575">
            <v>6.77</v>
          </cell>
          <cell r="D575">
            <v>5.55</v>
          </cell>
          <cell r="E575">
            <v>0</v>
          </cell>
        </row>
        <row r="576">
          <cell r="A576">
            <v>42579</v>
          </cell>
          <cell r="B576">
            <v>12.07</v>
          </cell>
          <cell r="C576">
            <v>6.79</v>
          </cell>
          <cell r="D576">
            <v>5.28</v>
          </cell>
          <cell r="E576">
            <v>0</v>
          </cell>
        </row>
        <row r="577">
          <cell r="A577">
            <v>42580</v>
          </cell>
          <cell r="B577">
            <v>11.82</v>
          </cell>
          <cell r="C577">
            <v>6.9</v>
          </cell>
          <cell r="D577">
            <v>4.92</v>
          </cell>
          <cell r="E577">
            <v>0</v>
          </cell>
        </row>
        <row r="578">
          <cell r="A578">
            <v>42581</v>
          </cell>
          <cell r="B578">
            <v>12.32</v>
          </cell>
          <cell r="C578">
            <v>6.62</v>
          </cell>
          <cell r="D578">
            <v>5.7</v>
          </cell>
          <cell r="E578">
            <v>0</v>
          </cell>
        </row>
        <row r="579">
          <cell r="A579">
            <v>42582</v>
          </cell>
          <cell r="B579">
            <v>12.83</v>
          </cell>
          <cell r="C579">
            <v>6.03</v>
          </cell>
          <cell r="D579">
            <v>6.8</v>
          </cell>
          <cell r="E579">
            <v>0</v>
          </cell>
        </row>
        <row r="580">
          <cell r="A580">
            <v>42583</v>
          </cell>
          <cell r="B580">
            <v>11.82</v>
          </cell>
          <cell r="C580">
            <v>6.97</v>
          </cell>
          <cell r="D580">
            <v>4.85</v>
          </cell>
          <cell r="E580">
            <v>0</v>
          </cell>
        </row>
        <row r="581">
          <cell r="A581">
            <v>42584</v>
          </cell>
          <cell r="B581">
            <v>12.07</v>
          </cell>
          <cell r="C581">
            <v>6.99</v>
          </cell>
          <cell r="D581">
            <v>5.08</v>
          </cell>
          <cell r="E581">
            <v>0</v>
          </cell>
        </row>
        <row r="582">
          <cell r="A582">
            <v>42585</v>
          </cell>
          <cell r="B582">
            <v>11.82</v>
          </cell>
          <cell r="C582">
            <v>6.84</v>
          </cell>
          <cell r="D582">
            <v>4.98</v>
          </cell>
          <cell r="E582">
            <v>0</v>
          </cell>
        </row>
        <row r="583">
          <cell r="A583">
            <v>42586</v>
          </cell>
          <cell r="B583">
            <v>12.07</v>
          </cell>
          <cell r="C583">
            <v>7.15</v>
          </cell>
          <cell r="D583">
            <v>4.92</v>
          </cell>
          <cell r="E583">
            <v>0</v>
          </cell>
        </row>
        <row r="584">
          <cell r="A584">
            <v>42587</v>
          </cell>
          <cell r="B584">
            <v>12.07</v>
          </cell>
          <cell r="C584">
            <v>7.15</v>
          </cell>
          <cell r="D584">
            <v>4.92</v>
          </cell>
          <cell r="E584">
            <v>0</v>
          </cell>
        </row>
        <row r="585">
          <cell r="A585">
            <v>42588</v>
          </cell>
          <cell r="B585">
            <v>11.58</v>
          </cell>
          <cell r="C585">
            <v>6.55</v>
          </cell>
          <cell r="D585">
            <v>5.03</v>
          </cell>
          <cell r="E585">
            <v>0</v>
          </cell>
        </row>
        <row r="586">
          <cell r="A586">
            <v>42589</v>
          </cell>
          <cell r="B586">
            <v>12.32</v>
          </cell>
          <cell r="C586">
            <v>6.47</v>
          </cell>
          <cell r="D586">
            <v>5.85</v>
          </cell>
          <cell r="E586">
            <v>0</v>
          </cell>
        </row>
        <row r="587">
          <cell r="A587">
            <v>42590</v>
          </cell>
          <cell r="B587">
            <v>11.82</v>
          </cell>
          <cell r="C587">
            <v>7.07</v>
          </cell>
          <cell r="D587">
            <v>4.75</v>
          </cell>
          <cell r="E587">
            <v>0</v>
          </cell>
        </row>
        <row r="588">
          <cell r="A588">
            <v>42591</v>
          </cell>
          <cell r="B588">
            <v>11.1</v>
          </cell>
          <cell r="C588">
            <v>6.87</v>
          </cell>
          <cell r="D588">
            <v>4.23</v>
          </cell>
          <cell r="E588">
            <v>0</v>
          </cell>
        </row>
        <row r="589">
          <cell r="A589">
            <v>42592</v>
          </cell>
          <cell r="B589">
            <v>10.86</v>
          </cell>
          <cell r="C589">
            <v>6.8</v>
          </cell>
          <cell r="D589">
            <v>4.06</v>
          </cell>
          <cell r="E589">
            <v>0</v>
          </cell>
        </row>
        <row r="590">
          <cell r="A590">
            <v>42593</v>
          </cell>
          <cell r="B590">
            <v>10.16</v>
          </cell>
          <cell r="C590">
            <v>7.16</v>
          </cell>
          <cell r="D590">
            <v>3</v>
          </cell>
          <cell r="E590">
            <v>0</v>
          </cell>
        </row>
        <row r="591">
          <cell r="A591">
            <v>42594</v>
          </cell>
          <cell r="B591">
            <v>9.71</v>
          </cell>
          <cell r="C591">
            <v>7.28</v>
          </cell>
          <cell r="D591">
            <v>2.43</v>
          </cell>
          <cell r="E591">
            <v>0</v>
          </cell>
        </row>
        <row r="592">
          <cell r="A592">
            <v>42595</v>
          </cell>
          <cell r="B592">
            <v>9.49</v>
          </cell>
          <cell r="C592">
            <v>6.65</v>
          </cell>
          <cell r="D592">
            <v>2.84</v>
          </cell>
          <cell r="E592">
            <v>0</v>
          </cell>
        </row>
        <row r="593">
          <cell r="A593">
            <v>42596</v>
          </cell>
          <cell r="B593">
            <v>10.62</v>
          </cell>
          <cell r="C593">
            <v>6.04</v>
          </cell>
          <cell r="D593">
            <v>4.58</v>
          </cell>
          <cell r="E593">
            <v>0</v>
          </cell>
        </row>
        <row r="594">
          <cell r="A594">
            <v>42597</v>
          </cell>
          <cell r="B594">
            <v>9.27</v>
          </cell>
          <cell r="C594">
            <v>6.89</v>
          </cell>
          <cell r="D594">
            <v>2.38</v>
          </cell>
          <cell r="E594">
            <v>0</v>
          </cell>
        </row>
        <row r="595">
          <cell r="A595">
            <v>42598</v>
          </cell>
          <cell r="B595">
            <v>10.62</v>
          </cell>
          <cell r="C595">
            <v>7.15</v>
          </cell>
          <cell r="D595">
            <v>3.47</v>
          </cell>
          <cell r="E595">
            <v>1</v>
          </cell>
        </row>
        <row r="596">
          <cell r="A596">
            <v>42599</v>
          </cell>
          <cell r="B596">
            <v>11.1</v>
          </cell>
          <cell r="C596">
            <v>6.99</v>
          </cell>
          <cell r="D596">
            <v>4.11</v>
          </cell>
          <cell r="E596">
            <v>0</v>
          </cell>
        </row>
        <row r="597">
          <cell r="A597">
            <v>42600</v>
          </cell>
          <cell r="B597">
            <v>11.58</v>
          </cell>
          <cell r="C597">
            <v>7.21</v>
          </cell>
          <cell r="D597">
            <v>4.37</v>
          </cell>
          <cell r="E597">
            <v>0</v>
          </cell>
        </row>
        <row r="598">
          <cell r="A598">
            <v>42601</v>
          </cell>
          <cell r="B598">
            <v>9.94</v>
          </cell>
          <cell r="C598">
            <v>7.05</v>
          </cell>
          <cell r="D598">
            <v>2.89</v>
          </cell>
          <cell r="E598">
            <v>0</v>
          </cell>
        </row>
        <row r="599">
          <cell r="A599">
            <v>42602</v>
          </cell>
          <cell r="B599">
            <v>10.39</v>
          </cell>
          <cell r="C599">
            <v>7.22</v>
          </cell>
          <cell r="D599">
            <v>3.17</v>
          </cell>
          <cell r="E599">
            <v>0</v>
          </cell>
        </row>
        <row r="600">
          <cell r="A600">
            <v>42603</v>
          </cell>
          <cell r="B600">
            <v>10.62</v>
          </cell>
          <cell r="C600">
            <v>6.45</v>
          </cell>
          <cell r="D600">
            <v>4.17</v>
          </cell>
          <cell r="E600">
            <v>0</v>
          </cell>
        </row>
        <row r="601">
          <cell r="A601">
            <v>42604</v>
          </cell>
          <cell r="B601">
            <v>11.58</v>
          </cell>
          <cell r="C601">
            <v>6.88</v>
          </cell>
          <cell r="D601">
            <v>4.7</v>
          </cell>
          <cell r="E601">
            <v>0</v>
          </cell>
        </row>
        <row r="602">
          <cell r="A602">
            <v>42605</v>
          </cell>
          <cell r="B602">
            <v>11.82</v>
          </cell>
          <cell r="C602">
            <v>7.06</v>
          </cell>
          <cell r="D602">
            <v>4.76</v>
          </cell>
          <cell r="E602">
            <v>0</v>
          </cell>
        </row>
        <row r="603">
          <cell r="A603">
            <v>42606</v>
          </cell>
          <cell r="B603">
            <v>11.1</v>
          </cell>
          <cell r="C603">
            <v>6.46</v>
          </cell>
          <cell r="D603">
            <v>4.64</v>
          </cell>
          <cell r="E603">
            <v>0</v>
          </cell>
        </row>
        <row r="604">
          <cell r="A604">
            <v>42607</v>
          </cell>
          <cell r="B604">
            <v>11.34</v>
          </cell>
          <cell r="C604">
            <v>6.74</v>
          </cell>
          <cell r="D604">
            <v>4.6</v>
          </cell>
          <cell r="E604">
            <v>0</v>
          </cell>
        </row>
        <row r="605">
          <cell r="A605">
            <v>42608</v>
          </cell>
          <cell r="B605">
            <v>10.16</v>
          </cell>
          <cell r="C605">
            <v>7.14</v>
          </cell>
          <cell r="D605">
            <v>3.02</v>
          </cell>
          <cell r="E605">
            <v>0</v>
          </cell>
        </row>
        <row r="606">
          <cell r="A606">
            <v>42609</v>
          </cell>
          <cell r="B606">
            <v>9.94</v>
          </cell>
          <cell r="C606">
            <v>7.19</v>
          </cell>
          <cell r="D606">
            <v>2.75</v>
          </cell>
          <cell r="E606">
            <v>0</v>
          </cell>
        </row>
        <row r="607">
          <cell r="A607">
            <v>42610</v>
          </cell>
          <cell r="B607">
            <v>11.34</v>
          </cell>
          <cell r="C607">
            <v>6.44</v>
          </cell>
          <cell r="D607">
            <v>4.9</v>
          </cell>
          <cell r="E607">
            <v>0</v>
          </cell>
        </row>
        <row r="608">
          <cell r="A608">
            <v>42611</v>
          </cell>
          <cell r="B608">
            <v>10.39</v>
          </cell>
          <cell r="C608">
            <v>7.12</v>
          </cell>
          <cell r="D608">
            <v>3.27</v>
          </cell>
          <cell r="E608">
            <v>0</v>
          </cell>
        </row>
        <row r="609">
          <cell r="A609">
            <v>42612</v>
          </cell>
          <cell r="B609">
            <v>10.62</v>
          </cell>
          <cell r="C609">
            <v>7.49</v>
          </cell>
          <cell r="D609">
            <v>3.13</v>
          </cell>
          <cell r="E609">
            <v>0</v>
          </cell>
        </row>
        <row r="610">
          <cell r="A610">
            <v>42613</v>
          </cell>
          <cell r="B610">
            <v>9.94</v>
          </cell>
          <cell r="C610">
            <v>7</v>
          </cell>
          <cell r="D610">
            <v>2.94</v>
          </cell>
          <cell r="E610">
            <v>0</v>
          </cell>
        </row>
        <row r="611">
          <cell r="A611">
            <v>42614</v>
          </cell>
          <cell r="B611">
            <v>14.43</v>
          </cell>
          <cell r="C611">
            <v>6.65</v>
          </cell>
          <cell r="D611">
            <v>7.78</v>
          </cell>
          <cell r="E611">
            <v>29.8</v>
          </cell>
        </row>
        <row r="612">
          <cell r="A612">
            <v>42615</v>
          </cell>
          <cell r="B612">
            <v>18.87</v>
          </cell>
          <cell r="C612">
            <v>6.66</v>
          </cell>
          <cell r="D612">
            <v>12.21</v>
          </cell>
          <cell r="E612">
            <v>0</v>
          </cell>
        </row>
        <row r="613">
          <cell r="A613">
            <v>42616</v>
          </cell>
          <cell r="B613">
            <v>10.86</v>
          </cell>
          <cell r="C613">
            <v>7</v>
          </cell>
          <cell r="D613">
            <v>3.86</v>
          </cell>
          <cell r="E613">
            <v>0</v>
          </cell>
        </row>
        <row r="614">
          <cell r="A614">
            <v>42617</v>
          </cell>
          <cell r="B614">
            <v>12.58</v>
          </cell>
          <cell r="C614">
            <v>6.85</v>
          </cell>
          <cell r="D614">
            <v>5.73</v>
          </cell>
          <cell r="E614">
            <v>0</v>
          </cell>
        </row>
        <row r="615">
          <cell r="A615">
            <v>42618</v>
          </cell>
          <cell r="B615">
            <v>12.58</v>
          </cell>
          <cell r="C615">
            <v>7.09</v>
          </cell>
          <cell r="D615">
            <v>5.49</v>
          </cell>
          <cell r="E615">
            <v>0</v>
          </cell>
        </row>
        <row r="616">
          <cell r="A616">
            <v>42619</v>
          </cell>
          <cell r="B616">
            <v>11.58</v>
          </cell>
          <cell r="C616">
            <v>7.15</v>
          </cell>
          <cell r="D616">
            <v>4.43</v>
          </cell>
          <cell r="E616">
            <v>0</v>
          </cell>
        </row>
        <row r="617">
          <cell r="A617">
            <v>42620</v>
          </cell>
          <cell r="B617">
            <v>10.86</v>
          </cell>
          <cell r="C617">
            <v>7.18</v>
          </cell>
          <cell r="D617">
            <v>3.68</v>
          </cell>
          <cell r="E617">
            <v>0</v>
          </cell>
        </row>
        <row r="618">
          <cell r="A618">
            <v>42621</v>
          </cell>
          <cell r="B618">
            <v>10.16</v>
          </cell>
          <cell r="C618">
            <v>6.93</v>
          </cell>
          <cell r="D618">
            <v>3.23</v>
          </cell>
          <cell r="E618">
            <v>0</v>
          </cell>
        </row>
        <row r="619">
          <cell r="A619">
            <v>42622</v>
          </cell>
          <cell r="B619">
            <v>9.94</v>
          </cell>
          <cell r="C619">
            <v>7.15</v>
          </cell>
          <cell r="D619">
            <v>2.79</v>
          </cell>
          <cell r="E619">
            <v>0</v>
          </cell>
        </row>
        <row r="620">
          <cell r="A620">
            <v>42623</v>
          </cell>
          <cell r="B620">
            <v>11.34</v>
          </cell>
          <cell r="C620">
            <v>7.22</v>
          </cell>
          <cell r="D620">
            <v>4.12</v>
          </cell>
          <cell r="E620">
            <v>2.5</v>
          </cell>
        </row>
        <row r="621">
          <cell r="A621">
            <v>42624</v>
          </cell>
          <cell r="B621">
            <v>10.86</v>
          </cell>
          <cell r="C621">
            <v>6.84</v>
          </cell>
          <cell r="D621">
            <v>4.02</v>
          </cell>
          <cell r="E621">
            <v>0</v>
          </cell>
        </row>
        <row r="622">
          <cell r="A622">
            <v>42625</v>
          </cell>
          <cell r="B622">
            <v>10.16</v>
          </cell>
          <cell r="C622">
            <v>7.16</v>
          </cell>
          <cell r="D622">
            <v>3</v>
          </cell>
          <cell r="E622">
            <v>0</v>
          </cell>
        </row>
        <row r="623">
          <cell r="A623">
            <v>42626</v>
          </cell>
          <cell r="B623">
            <v>10.16</v>
          </cell>
          <cell r="C623">
            <v>7.31</v>
          </cell>
          <cell r="D623">
            <v>2.85</v>
          </cell>
          <cell r="E623">
            <v>0</v>
          </cell>
        </row>
        <row r="624">
          <cell r="A624">
            <v>42627</v>
          </cell>
          <cell r="B624">
            <v>9.94</v>
          </cell>
          <cell r="C624">
            <v>7.28</v>
          </cell>
          <cell r="D624">
            <v>2.66</v>
          </cell>
          <cell r="E624">
            <v>0</v>
          </cell>
        </row>
        <row r="625">
          <cell r="A625">
            <v>42628</v>
          </cell>
          <cell r="B625">
            <v>10.16</v>
          </cell>
          <cell r="C625">
            <v>7.43</v>
          </cell>
          <cell r="D625">
            <v>2.73</v>
          </cell>
          <cell r="E625">
            <v>0</v>
          </cell>
        </row>
        <row r="626">
          <cell r="A626">
            <v>42629</v>
          </cell>
          <cell r="B626">
            <v>9.06</v>
          </cell>
          <cell r="C626">
            <v>7.3</v>
          </cell>
          <cell r="D626">
            <v>1.76</v>
          </cell>
          <cell r="E626">
            <v>0</v>
          </cell>
        </row>
        <row r="627">
          <cell r="A627">
            <v>42630</v>
          </cell>
          <cell r="B627">
            <v>10.39</v>
          </cell>
          <cell r="C627">
            <v>6.81</v>
          </cell>
          <cell r="D627">
            <v>3.58</v>
          </cell>
          <cell r="E627">
            <v>0</v>
          </cell>
        </row>
        <row r="628">
          <cell r="A628">
            <v>42631</v>
          </cell>
          <cell r="B628">
            <v>9.71</v>
          </cell>
          <cell r="C628">
            <v>7.13</v>
          </cell>
          <cell r="D628">
            <v>2.58</v>
          </cell>
          <cell r="E628">
            <v>0</v>
          </cell>
        </row>
        <row r="629">
          <cell r="A629">
            <v>42632</v>
          </cell>
          <cell r="B629">
            <v>10.16</v>
          </cell>
          <cell r="C629">
            <v>7.13</v>
          </cell>
          <cell r="D629">
            <v>3.03</v>
          </cell>
          <cell r="E629">
            <v>0</v>
          </cell>
        </row>
        <row r="630">
          <cell r="A630">
            <v>42633</v>
          </cell>
          <cell r="B630">
            <v>17.32</v>
          </cell>
          <cell r="C630">
            <v>7.19</v>
          </cell>
          <cell r="D630">
            <v>10.13</v>
          </cell>
          <cell r="E630">
            <v>7</v>
          </cell>
        </row>
        <row r="631">
          <cell r="A631">
            <v>42634</v>
          </cell>
          <cell r="B631">
            <v>12.07</v>
          </cell>
          <cell r="C631">
            <v>7.16</v>
          </cell>
          <cell r="D631">
            <v>4.91</v>
          </cell>
          <cell r="E631">
            <v>0</v>
          </cell>
        </row>
        <row r="632">
          <cell r="A632">
            <v>42635</v>
          </cell>
          <cell r="B632">
            <v>11.1</v>
          </cell>
          <cell r="C632">
            <v>6.95</v>
          </cell>
          <cell r="D632">
            <v>4.15</v>
          </cell>
          <cell r="E632">
            <v>0</v>
          </cell>
        </row>
        <row r="633">
          <cell r="A633">
            <v>42636</v>
          </cell>
          <cell r="B633">
            <v>12.07</v>
          </cell>
          <cell r="C633">
            <v>7.27</v>
          </cell>
          <cell r="D633">
            <v>4.8</v>
          </cell>
          <cell r="E633">
            <v>0</v>
          </cell>
        </row>
        <row r="634">
          <cell r="A634">
            <v>42637</v>
          </cell>
          <cell r="B634">
            <v>10.16</v>
          </cell>
          <cell r="C634">
            <v>7.2</v>
          </cell>
          <cell r="D634">
            <v>2.96</v>
          </cell>
          <cell r="E634">
            <v>0</v>
          </cell>
        </row>
        <row r="635">
          <cell r="A635">
            <v>42638</v>
          </cell>
          <cell r="B635">
            <v>23.95</v>
          </cell>
          <cell r="C635">
            <v>6.54</v>
          </cell>
          <cell r="D635">
            <v>17.41</v>
          </cell>
          <cell r="E635">
            <v>56.8</v>
          </cell>
        </row>
        <row r="636">
          <cell r="A636">
            <v>42639</v>
          </cell>
          <cell r="B636">
            <v>77.07</v>
          </cell>
          <cell r="C636">
            <v>7.33</v>
          </cell>
          <cell r="D636">
            <v>69.74</v>
          </cell>
          <cell r="E636">
            <v>18</v>
          </cell>
        </row>
        <row r="637">
          <cell r="A637">
            <v>42640</v>
          </cell>
          <cell r="B637">
            <v>12.07</v>
          </cell>
          <cell r="C637">
            <v>6.93</v>
          </cell>
          <cell r="D637">
            <v>5.14</v>
          </cell>
          <cell r="E637">
            <v>0</v>
          </cell>
        </row>
        <row r="638">
          <cell r="A638">
            <v>42641</v>
          </cell>
          <cell r="B638">
            <v>11.82</v>
          </cell>
          <cell r="C638">
            <v>6.68</v>
          </cell>
          <cell r="D638">
            <v>5.14</v>
          </cell>
          <cell r="E638">
            <v>0</v>
          </cell>
        </row>
        <row r="639">
          <cell r="A639">
            <v>42642</v>
          </cell>
          <cell r="B639">
            <v>11.58</v>
          </cell>
          <cell r="C639">
            <v>7.33</v>
          </cell>
          <cell r="D639">
            <v>4.25</v>
          </cell>
          <cell r="E639">
            <v>0</v>
          </cell>
        </row>
        <row r="640">
          <cell r="A640">
            <v>42643</v>
          </cell>
          <cell r="B640">
            <v>11.1</v>
          </cell>
          <cell r="C640">
            <v>7.21</v>
          </cell>
          <cell r="D640">
            <v>3.89</v>
          </cell>
          <cell r="E640">
            <v>0</v>
          </cell>
        </row>
        <row r="641">
          <cell r="A641">
            <v>42644</v>
          </cell>
          <cell r="B641">
            <v>12.58</v>
          </cell>
          <cell r="C641">
            <v>6.95</v>
          </cell>
          <cell r="D641">
            <v>5.63</v>
          </cell>
          <cell r="E641">
            <v>0</v>
          </cell>
        </row>
        <row r="642">
          <cell r="A642">
            <v>42645</v>
          </cell>
          <cell r="B642">
            <v>11.82</v>
          </cell>
          <cell r="C642">
            <v>6.4</v>
          </cell>
          <cell r="D642">
            <v>5.42</v>
          </cell>
          <cell r="E642">
            <v>0</v>
          </cell>
        </row>
        <row r="643">
          <cell r="A643">
            <v>42646</v>
          </cell>
          <cell r="B643">
            <v>12.07</v>
          </cell>
          <cell r="C643">
            <v>6.99</v>
          </cell>
          <cell r="D643">
            <v>5.08</v>
          </cell>
          <cell r="E643">
            <v>0</v>
          </cell>
        </row>
        <row r="644">
          <cell r="A644">
            <v>42647</v>
          </cell>
          <cell r="B644">
            <v>15.84</v>
          </cell>
          <cell r="C644">
            <v>6.46</v>
          </cell>
          <cell r="D644">
            <v>9.38</v>
          </cell>
          <cell r="E644">
            <v>13</v>
          </cell>
        </row>
        <row r="645">
          <cell r="A645">
            <v>42648</v>
          </cell>
          <cell r="B645">
            <v>15.84</v>
          </cell>
          <cell r="C645">
            <v>6.91</v>
          </cell>
          <cell r="D645">
            <v>8.93</v>
          </cell>
          <cell r="E645">
            <v>4</v>
          </cell>
        </row>
        <row r="646">
          <cell r="A646">
            <v>42649</v>
          </cell>
          <cell r="B646">
            <v>17.93</v>
          </cell>
          <cell r="C646">
            <v>7.03</v>
          </cell>
          <cell r="D646">
            <v>10.9</v>
          </cell>
          <cell r="E646">
            <v>12</v>
          </cell>
        </row>
        <row r="647">
          <cell r="A647">
            <v>42650</v>
          </cell>
          <cell r="B647">
            <v>18.24</v>
          </cell>
          <cell r="C647">
            <v>7.15</v>
          </cell>
          <cell r="D647">
            <v>11.09</v>
          </cell>
          <cell r="E647">
            <v>4.4</v>
          </cell>
        </row>
        <row r="648">
          <cell r="A648">
            <v>42651</v>
          </cell>
          <cell r="B648">
            <v>14.43</v>
          </cell>
          <cell r="C648">
            <v>6.69</v>
          </cell>
          <cell r="D648">
            <v>7.74</v>
          </cell>
          <cell r="E648">
            <v>0</v>
          </cell>
        </row>
        <row r="649">
          <cell r="A649">
            <v>42652</v>
          </cell>
          <cell r="B649">
            <v>13.62</v>
          </cell>
          <cell r="C649">
            <v>7</v>
          </cell>
          <cell r="D649">
            <v>6.62</v>
          </cell>
          <cell r="E649">
            <v>0</v>
          </cell>
        </row>
        <row r="650">
          <cell r="A650">
            <v>42653</v>
          </cell>
          <cell r="B650">
            <v>13.09</v>
          </cell>
          <cell r="C650">
            <v>6.96</v>
          </cell>
          <cell r="D650">
            <v>6.13</v>
          </cell>
          <cell r="E650">
            <v>0</v>
          </cell>
        </row>
        <row r="651">
          <cell r="A651">
            <v>42654</v>
          </cell>
          <cell r="B651">
            <v>10.62</v>
          </cell>
          <cell r="C651">
            <v>6.84</v>
          </cell>
          <cell r="D651">
            <v>3.78</v>
          </cell>
          <cell r="E651">
            <v>0</v>
          </cell>
        </row>
        <row r="652">
          <cell r="A652">
            <v>42655</v>
          </cell>
          <cell r="B652">
            <v>9.27</v>
          </cell>
          <cell r="C652">
            <v>6.75</v>
          </cell>
          <cell r="D652">
            <v>2.52</v>
          </cell>
          <cell r="E652">
            <v>0</v>
          </cell>
        </row>
        <row r="653">
          <cell r="A653">
            <v>42656</v>
          </cell>
          <cell r="B653">
            <v>9.27</v>
          </cell>
          <cell r="C653">
            <v>6.95</v>
          </cell>
          <cell r="D653">
            <v>2.32</v>
          </cell>
          <cell r="E653">
            <v>0</v>
          </cell>
        </row>
        <row r="654">
          <cell r="A654">
            <v>42657</v>
          </cell>
          <cell r="B654">
            <v>9.27</v>
          </cell>
          <cell r="C654">
            <v>7.13</v>
          </cell>
          <cell r="D654">
            <v>2.14</v>
          </cell>
          <cell r="E654">
            <v>0</v>
          </cell>
        </row>
        <row r="655">
          <cell r="A655">
            <v>42658</v>
          </cell>
          <cell r="B655">
            <v>28.88</v>
          </cell>
          <cell r="C655">
            <v>7.39</v>
          </cell>
          <cell r="D655">
            <v>21.49</v>
          </cell>
          <cell r="E655">
            <v>2.2</v>
          </cell>
        </row>
        <row r="656">
          <cell r="A656">
            <v>42659</v>
          </cell>
          <cell r="B656">
            <v>16.42</v>
          </cell>
          <cell r="C656">
            <v>6.59</v>
          </cell>
          <cell r="D656">
            <v>9.83</v>
          </cell>
          <cell r="E656">
            <v>0</v>
          </cell>
        </row>
        <row r="657">
          <cell r="A657">
            <v>42660</v>
          </cell>
          <cell r="B657">
            <v>15.84</v>
          </cell>
          <cell r="C657">
            <v>7.12</v>
          </cell>
          <cell r="D657">
            <v>8.72</v>
          </cell>
          <cell r="E657">
            <v>0</v>
          </cell>
        </row>
        <row r="658">
          <cell r="A658">
            <v>42661</v>
          </cell>
          <cell r="B658">
            <v>9.27</v>
          </cell>
          <cell r="C658">
            <v>7.31</v>
          </cell>
          <cell r="D658">
            <v>1.96</v>
          </cell>
          <cell r="E658">
            <v>0</v>
          </cell>
        </row>
        <row r="659">
          <cell r="A659">
            <v>42662</v>
          </cell>
          <cell r="B659">
            <v>9.71</v>
          </cell>
          <cell r="C659">
            <v>7.03</v>
          </cell>
          <cell r="D659">
            <v>2.68</v>
          </cell>
          <cell r="E659">
            <v>0</v>
          </cell>
        </row>
        <row r="660">
          <cell r="A660">
            <v>42663</v>
          </cell>
          <cell r="B660">
            <v>12.58</v>
          </cell>
          <cell r="C660">
            <v>7.4</v>
          </cell>
          <cell r="D660">
            <v>5.18</v>
          </cell>
          <cell r="E660">
            <v>0</v>
          </cell>
        </row>
        <row r="661">
          <cell r="A661">
            <v>42664</v>
          </cell>
          <cell r="B661">
            <v>11.1</v>
          </cell>
          <cell r="C661">
            <v>7.1</v>
          </cell>
          <cell r="D661">
            <v>4</v>
          </cell>
          <cell r="E661">
            <v>0</v>
          </cell>
        </row>
        <row r="662">
          <cell r="A662">
            <v>42665</v>
          </cell>
          <cell r="B662">
            <v>11.34</v>
          </cell>
          <cell r="C662">
            <v>7.15</v>
          </cell>
          <cell r="D662">
            <v>4.19</v>
          </cell>
          <cell r="E662">
            <v>0</v>
          </cell>
        </row>
        <row r="663">
          <cell r="A663">
            <v>42666</v>
          </cell>
          <cell r="B663">
            <v>12.07</v>
          </cell>
          <cell r="C663">
            <v>7.08</v>
          </cell>
          <cell r="D663">
            <v>4.99</v>
          </cell>
          <cell r="E663">
            <v>0</v>
          </cell>
        </row>
        <row r="664">
          <cell r="A664">
            <v>42667</v>
          </cell>
          <cell r="B664">
            <v>10.62</v>
          </cell>
          <cell r="C664">
            <v>6.98</v>
          </cell>
          <cell r="D664">
            <v>3.64</v>
          </cell>
          <cell r="E664">
            <v>1</v>
          </cell>
        </row>
        <row r="665">
          <cell r="A665">
            <v>42668</v>
          </cell>
          <cell r="B665">
            <v>11.1</v>
          </cell>
          <cell r="C665">
            <v>6.87</v>
          </cell>
          <cell r="D665">
            <v>4.23</v>
          </cell>
          <cell r="E665">
            <v>0</v>
          </cell>
        </row>
        <row r="666">
          <cell r="A666">
            <v>42669</v>
          </cell>
          <cell r="B666">
            <v>10.86</v>
          </cell>
          <cell r="C666">
            <v>7.24</v>
          </cell>
          <cell r="D666">
            <v>3.62</v>
          </cell>
          <cell r="E666">
            <v>0</v>
          </cell>
        </row>
        <row r="667">
          <cell r="A667">
            <v>42670</v>
          </cell>
          <cell r="B667">
            <v>10.39</v>
          </cell>
          <cell r="C667">
            <v>7.25</v>
          </cell>
          <cell r="D667">
            <v>3.14</v>
          </cell>
          <cell r="E667">
            <v>0</v>
          </cell>
        </row>
        <row r="668">
          <cell r="A668">
            <v>42671</v>
          </cell>
          <cell r="B668">
            <v>9.94</v>
          </cell>
          <cell r="C668">
            <v>7.19</v>
          </cell>
          <cell r="D668">
            <v>2.75</v>
          </cell>
          <cell r="E668">
            <v>0</v>
          </cell>
        </row>
        <row r="669">
          <cell r="A669">
            <v>42672</v>
          </cell>
          <cell r="B669">
            <v>9.94</v>
          </cell>
          <cell r="C669">
            <v>7.14</v>
          </cell>
          <cell r="D669">
            <v>2.8</v>
          </cell>
          <cell r="E669">
            <v>0</v>
          </cell>
        </row>
        <row r="670">
          <cell r="A670">
            <v>42673</v>
          </cell>
          <cell r="B670">
            <v>9.71</v>
          </cell>
          <cell r="C670">
            <v>6.9</v>
          </cell>
          <cell r="D670">
            <v>2.81</v>
          </cell>
          <cell r="E670">
            <v>0</v>
          </cell>
        </row>
        <row r="671">
          <cell r="A671">
            <v>42674</v>
          </cell>
          <cell r="B671">
            <v>10.39</v>
          </cell>
          <cell r="C671">
            <v>7.1</v>
          </cell>
          <cell r="D671">
            <v>3.29</v>
          </cell>
          <cell r="E671">
            <v>0</v>
          </cell>
        </row>
        <row r="672">
          <cell r="A672">
            <v>42675</v>
          </cell>
          <cell r="B672">
            <v>9.49</v>
          </cell>
          <cell r="C672">
            <v>6.94</v>
          </cell>
          <cell r="D672">
            <v>2.55</v>
          </cell>
          <cell r="E672">
            <v>0</v>
          </cell>
        </row>
        <row r="673">
          <cell r="A673">
            <v>42676</v>
          </cell>
          <cell r="B673">
            <v>10.16</v>
          </cell>
          <cell r="C673">
            <v>6.89</v>
          </cell>
          <cell r="D673">
            <v>3.27</v>
          </cell>
          <cell r="E673">
            <v>0</v>
          </cell>
        </row>
        <row r="674">
          <cell r="A674">
            <v>42677</v>
          </cell>
          <cell r="B674">
            <v>9.71</v>
          </cell>
          <cell r="C674">
            <v>7.08</v>
          </cell>
          <cell r="D674">
            <v>2.63</v>
          </cell>
          <cell r="E674">
            <v>0</v>
          </cell>
        </row>
        <row r="675">
          <cell r="A675">
            <v>42678</v>
          </cell>
          <cell r="B675">
            <v>10.16</v>
          </cell>
          <cell r="C675">
            <v>7.08</v>
          </cell>
          <cell r="D675">
            <v>3.03</v>
          </cell>
          <cell r="E675">
            <v>1</v>
          </cell>
        </row>
        <row r="676">
          <cell r="A676">
            <v>42679</v>
          </cell>
          <cell r="B676">
            <v>13.89</v>
          </cell>
          <cell r="C676">
            <v>6.95</v>
          </cell>
          <cell r="D676">
            <v>6.94</v>
          </cell>
          <cell r="E676">
            <v>4</v>
          </cell>
        </row>
        <row r="677">
          <cell r="A677">
            <v>42680</v>
          </cell>
          <cell r="B677">
            <v>14.71</v>
          </cell>
          <cell r="C677">
            <v>6.52</v>
          </cell>
          <cell r="D677">
            <v>8.19</v>
          </cell>
          <cell r="E677">
            <v>1</v>
          </cell>
        </row>
        <row r="678">
          <cell r="A678">
            <v>42681</v>
          </cell>
          <cell r="B678">
            <v>9.49</v>
          </cell>
          <cell r="C678">
            <v>6.95</v>
          </cell>
          <cell r="D678">
            <v>2.54</v>
          </cell>
          <cell r="E678">
            <v>0</v>
          </cell>
        </row>
        <row r="679">
          <cell r="A679">
            <v>42682</v>
          </cell>
          <cell r="B679">
            <v>11.34</v>
          </cell>
          <cell r="C679">
            <v>6.88</v>
          </cell>
          <cell r="D679">
            <v>4.46</v>
          </cell>
          <cell r="E679">
            <v>0</v>
          </cell>
        </row>
        <row r="680">
          <cell r="A680">
            <v>42683</v>
          </cell>
          <cell r="B680">
            <v>13.09</v>
          </cell>
          <cell r="C680">
            <v>7.06</v>
          </cell>
          <cell r="D680">
            <v>6.03</v>
          </cell>
          <cell r="E680">
            <v>2.5</v>
          </cell>
        </row>
        <row r="681">
          <cell r="A681">
            <v>42684</v>
          </cell>
          <cell r="B681">
            <v>14.71</v>
          </cell>
          <cell r="C681">
            <v>7.04</v>
          </cell>
          <cell r="D681">
            <v>7.67</v>
          </cell>
          <cell r="E681">
            <v>15.6</v>
          </cell>
        </row>
        <row r="682">
          <cell r="A682">
            <v>42685</v>
          </cell>
          <cell r="B682">
            <v>13.62</v>
          </cell>
          <cell r="C682">
            <v>6.82</v>
          </cell>
          <cell r="D682">
            <v>6.8</v>
          </cell>
          <cell r="E682">
            <v>4.3</v>
          </cell>
        </row>
        <row r="683">
          <cell r="A683">
            <v>42686</v>
          </cell>
          <cell r="B683">
            <v>16.42</v>
          </cell>
          <cell r="C683">
            <v>7.04</v>
          </cell>
          <cell r="D683">
            <v>9.38</v>
          </cell>
          <cell r="E683">
            <v>0</v>
          </cell>
        </row>
        <row r="684">
          <cell r="A684">
            <v>42687</v>
          </cell>
          <cell r="B684">
            <v>18.56</v>
          </cell>
          <cell r="C684">
            <v>6.16</v>
          </cell>
          <cell r="D684">
            <v>12.4</v>
          </cell>
          <cell r="E684">
            <v>20</v>
          </cell>
        </row>
        <row r="685">
          <cell r="A685">
            <v>42688</v>
          </cell>
          <cell r="B685">
            <v>24.31</v>
          </cell>
          <cell r="C685">
            <v>6.67</v>
          </cell>
          <cell r="D685">
            <v>17.64</v>
          </cell>
          <cell r="E685">
            <v>16.4</v>
          </cell>
        </row>
        <row r="686">
          <cell r="A686">
            <v>42689</v>
          </cell>
          <cell r="B686">
            <v>51.94</v>
          </cell>
          <cell r="C686">
            <v>6.38</v>
          </cell>
          <cell r="D686">
            <v>45.56</v>
          </cell>
          <cell r="E686">
            <v>34.4</v>
          </cell>
        </row>
        <row r="687">
          <cell r="A687">
            <v>42690</v>
          </cell>
          <cell r="B687">
            <v>36.98</v>
          </cell>
          <cell r="C687">
            <v>7.1</v>
          </cell>
          <cell r="D687">
            <v>29.88</v>
          </cell>
          <cell r="E687">
            <v>45</v>
          </cell>
        </row>
        <row r="688">
          <cell r="A688">
            <v>42691</v>
          </cell>
          <cell r="B688">
            <v>18.56</v>
          </cell>
          <cell r="C688">
            <v>7.01</v>
          </cell>
          <cell r="D688">
            <v>11.55</v>
          </cell>
          <cell r="E688">
            <v>5.5</v>
          </cell>
        </row>
        <row r="689">
          <cell r="A689">
            <v>42692</v>
          </cell>
          <cell r="B689">
            <v>17.63</v>
          </cell>
          <cell r="C689">
            <v>7.28</v>
          </cell>
          <cell r="D689">
            <v>10.35</v>
          </cell>
          <cell r="E689">
            <v>10.6</v>
          </cell>
        </row>
        <row r="690">
          <cell r="A690">
            <v>42693</v>
          </cell>
          <cell r="B690">
            <v>19.19</v>
          </cell>
          <cell r="C690">
            <v>6.92</v>
          </cell>
          <cell r="D690">
            <v>12.27</v>
          </cell>
          <cell r="E690">
            <v>9.8</v>
          </cell>
        </row>
        <row r="691">
          <cell r="A691">
            <v>42694</v>
          </cell>
          <cell r="B691">
            <v>16.13</v>
          </cell>
          <cell r="C691">
            <v>6.82</v>
          </cell>
          <cell r="D691">
            <v>9.3</v>
          </cell>
          <cell r="E691">
            <v>0</v>
          </cell>
        </row>
        <row r="692">
          <cell r="A692">
            <v>42695</v>
          </cell>
          <cell r="B692">
            <v>16.13</v>
          </cell>
          <cell r="C692">
            <v>6.72</v>
          </cell>
          <cell r="D692">
            <v>9.41</v>
          </cell>
          <cell r="E692">
            <v>0</v>
          </cell>
        </row>
        <row r="693">
          <cell r="A693">
            <v>42696</v>
          </cell>
          <cell r="B693">
            <v>14.99</v>
          </cell>
          <cell r="C693">
            <v>7.03</v>
          </cell>
          <cell r="D693">
            <v>7.96</v>
          </cell>
          <cell r="E693">
            <v>0</v>
          </cell>
        </row>
        <row r="694">
          <cell r="A694">
            <v>42697</v>
          </cell>
          <cell r="B694">
            <v>46.68</v>
          </cell>
          <cell r="C694">
            <v>6.98</v>
          </cell>
          <cell r="D694">
            <v>39.7</v>
          </cell>
          <cell r="E694">
            <v>39.4</v>
          </cell>
        </row>
        <row r="695">
          <cell r="A695">
            <v>42698</v>
          </cell>
          <cell r="B695">
            <v>32.59</v>
          </cell>
          <cell r="C695">
            <v>7.11</v>
          </cell>
          <cell r="D695">
            <v>25.48</v>
          </cell>
          <cell r="E695">
            <v>6.2</v>
          </cell>
        </row>
        <row r="696">
          <cell r="A696">
            <v>42699</v>
          </cell>
          <cell r="B696">
            <v>19.51</v>
          </cell>
          <cell r="C696">
            <v>7.21</v>
          </cell>
          <cell r="D696">
            <v>12.3</v>
          </cell>
          <cell r="E696">
            <v>0</v>
          </cell>
        </row>
        <row r="697">
          <cell r="A697">
            <v>42700</v>
          </cell>
          <cell r="B697">
            <v>26.17</v>
          </cell>
          <cell r="C697">
            <v>6.96</v>
          </cell>
          <cell r="D697">
            <v>19.21</v>
          </cell>
          <cell r="E697">
            <v>0</v>
          </cell>
        </row>
        <row r="698">
          <cell r="A698">
            <v>42701</v>
          </cell>
          <cell r="B698">
            <v>16.72</v>
          </cell>
          <cell r="C698">
            <v>6.83</v>
          </cell>
          <cell r="D698">
            <v>9.89</v>
          </cell>
          <cell r="E698">
            <v>0</v>
          </cell>
        </row>
        <row r="699">
          <cell r="A699">
            <v>42702</v>
          </cell>
          <cell r="B699">
            <v>17.32</v>
          </cell>
          <cell r="C699">
            <v>7.15</v>
          </cell>
          <cell r="D699">
            <v>10.17</v>
          </cell>
          <cell r="E699">
            <v>1</v>
          </cell>
        </row>
        <row r="700">
          <cell r="A700">
            <v>42703</v>
          </cell>
          <cell r="B700">
            <v>26.55</v>
          </cell>
          <cell r="C700">
            <v>7.42</v>
          </cell>
          <cell r="D700">
            <v>19.13</v>
          </cell>
          <cell r="E700">
            <v>25</v>
          </cell>
        </row>
        <row r="701">
          <cell r="A701">
            <v>42704</v>
          </cell>
          <cell r="B701">
            <v>98.66</v>
          </cell>
          <cell r="C701">
            <v>7.29</v>
          </cell>
          <cell r="D701">
            <v>91.37</v>
          </cell>
          <cell r="E701">
            <v>40.4</v>
          </cell>
        </row>
        <row r="702">
          <cell r="A702">
            <v>42705</v>
          </cell>
          <cell r="B702">
            <v>35.63</v>
          </cell>
          <cell r="C702">
            <v>7.41</v>
          </cell>
          <cell r="D702">
            <v>28.22</v>
          </cell>
          <cell r="E702">
            <v>0</v>
          </cell>
        </row>
        <row r="703">
          <cell r="A703">
            <v>42706</v>
          </cell>
          <cell r="B703">
            <v>24.31</v>
          </cell>
          <cell r="C703">
            <v>7.21</v>
          </cell>
          <cell r="D703">
            <v>17.1</v>
          </cell>
          <cell r="E703">
            <v>1</v>
          </cell>
        </row>
        <row r="704">
          <cell r="A704">
            <v>42707</v>
          </cell>
          <cell r="B704">
            <v>20.83</v>
          </cell>
          <cell r="C704">
            <v>7.06</v>
          </cell>
          <cell r="D704">
            <v>13.77</v>
          </cell>
          <cell r="E704">
            <v>0</v>
          </cell>
        </row>
        <row r="705">
          <cell r="A705">
            <v>42708</v>
          </cell>
          <cell r="B705">
            <v>33.44</v>
          </cell>
          <cell r="C705">
            <v>6.49</v>
          </cell>
          <cell r="D705">
            <v>26.95</v>
          </cell>
          <cell r="E705">
            <v>18.8</v>
          </cell>
        </row>
        <row r="706">
          <cell r="A706">
            <v>42709</v>
          </cell>
          <cell r="B706">
            <v>163.15</v>
          </cell>
          <cell r="C706">
            <v>7.02</v>
          </cell>
          <cell r="D706">
            <v>156.13</v>
          </cell>
          <cell r="E706">
            <v>67.4</v>
          </cell>
        </row>
        <row r="707">
          <cell r="A707">
            <v>42710</v>
          </cell>
          <cell r="B707">
            <v>97.07</v>
          </cell>
          <cell r="C707">
            <v>7.51</v>
          </cell>
          <cell r="D707">
            <v>89.56</v>
          </cell>
          <cell r="E707">
            <v>63</v>
          </cell>
        </row>
        <row r="708">
          <cell r="A708">
            <v>42711</v>
          </cell>
          <cell r="B708">
            <v>36.08</v>
          </cell>
          <cell r="C708">
            <v>7.38</v>
          </cell>
          <cell r="D708">
            <v>28.7</v>
          </cell>
          <cell r="E708">
            <v>0</v>
          </cell>
        </row>
        <row r="709">
          <cell r="A709">
            <v>42712</v>
          </cell>
          <cell r="B709">
            <v>30.09</v>
          </cell>
          <cell r="C709">
            <v>7.1</v>
          </cell>
          <cell r="D709">
            <v>22.99</v>
          </cell>
          <cell r="E709">
            <v>0</v>
          </cell>
        </row>
        <row r="710">
          <cell r="A710">
            <v>42713</v>
          </cell>
          <cell r="B710">
            <v>33.44</v>
          </cell>
          <cell r="C710">
            <v>7</v>
          </cell>
          <cell r="D710">
            <v>26.44</v>
          </cell>
          <cell r="E710">
            <v>24.2</v>
          </cell>
        </row>
        <row r="711">
          <cell r="A711">
            <v>42714</v>
          </cell>
          <cell r="B711">
            <v>54.57</v>
          </cell>
          <cell r="C711">
            <v>6.85</v>
          </cell>
          <cell r="D711">
            <v>47.72</v>
          </cell>
          <cell r="E711">
            <v>3.4</v>
          </cell>
        </row>
        <row r="712">
          <cell r="A712">
            <v>42715</v>
          </cell>
          <cell r="B712">
            <v>104.04</v>
          </cell>
          <cell r="C712">
            <v>7.76</v>
          </cell>
          <cell r="D712">
            <v>96.28</v>
          </cell>
          <cell r="E712">
            <v>37</v>
          </cell>
        </row>
        <row r="713">
          <cell r="A713">
            <v>42716</v>
          </cell>
          <cell r="B713">
            <v>51.07</v>
          </cell>
          <cell r="C713">
            <v>7.17</v>
          </cell>
          <cell r="D713">
            <v>43.9</v>
          </cell>
          <cell r="E713">
            <v>6.1</v>
          </cell>
        </row>
        <row r="714">
          <cell r="A714">
            <v>42717</v>
          </cell>
          <cell r="B714">
            <v>50.63</v>
          </cell>
          <cell r="C714">
            <v>7.27</v>
          </cell>
          <cell r="D714">
            <v>43.36</v>
          </cell>
          <cell r="E714">
            <v>23.4</v>
          </cell>
        </row>
        <row r="715">
          <cell r="A715">
            <v>42718</v>
          </cell>
          <cell r="B715">
            <v>221</v>
          </cell>
          <cell r="C715">
            <v>7.06</v>
          </cell>
          <cell r="D715">
            <v>213.94</v>
          </cell>
          <cell r="E715">
            <v>65.8</v>
          </cell>
        </row>
        <row r="716">
          <cell r="A716">
            <v>42719</v>
          </cell>
          <cell r="B716">
            <v>129.35</v>
          </cell>
          <cell r="C716">
            <v>7.19</v>
          </cell>
          <cell r="D716">
            <v>122.16</v>
          </cell>
          <cell r="E716">
            <v>5</v>
          </cell>
        </row>
        <row r="717">
          <cell r="A717">
            <v>42720</v>
          </cell>
          <cell r="B717">
            <v>106.77</v>
          </cell>
          <cell r="C717">
            <v>7.1</v>
          </cell>
          <cell r="D717">
            <v>99.67</v>
          </cell>
          <cell r="E717">
            <v>21.2</v>
          </cell>
        </row>
        <row r="718">
          <cell r="A718">
            <v>42721</v>
          </cell>
          <cell r="B718">
            <v>66.46</v>
          </cell>
          <cell r="C718">
            <v>7.04</v>
          </cell>
          <cell r="D718">
            <v>59.42</v>
          </cell>
          <cell r="E718">
            <v>0</v>
          </cell>
        </row>
        <row r="719">
          <cell r="A719">
            <v>42722</v>
          </cell>
          <cell r="B719">
            <v>58.6</v>
          </cell>
          <cell r="C719">
            <v>6</v>
          </cell>
          <cell r="D719">
            <v>52.6</v>
          </cell>
          <cell r="E719">
            <v>0.8</v>
          </cell>
        </row>
        <row r="720">
          <cell r="A720">
            <v>42723</v>
          </cell>
          <cell r="B720">
            <v>50.2</v>
          </cell>
          <cell r="C720">
            <v>7.17</v>
          </cell>
          <cell r="D720">
            <v>43.03</v>
          </cell>
          <cell r="E720">
            <v>0</v>
          </cell>
        </row>
        <row r="721">
          <cell r="A721">
            <v>42724</v>
          </cell>
          <cell r="B721">
            <v>40.72</v>
          </cell>
          <cell r="C721">
            <v>6.62</v>
          </cell>
          <cell r="D721">
            <v>34.1</v>
          </cell>
          <cell r="E721">
            <v>0</v>
          </cell>
        </row>
        <row r="722">
          <cell r="A722">
            <v>42725</v>
          </cell>
          <cell r="B722">
            <v>37.9</v>
          </cell>
          <cell r="C722">
            <v>6.88</v>
          </cell>
          <cell r="D722">
            <v>31.02</v>
          </cell>
          <cell r="E722">
            <v>0</v>
          </cell>
        </row>
        <row r="723">
          <cell r="A723">
            <v>42726</v>
          </cell>
          <cell r="B723">
            <v>35.19</v>
          </cell>
          <cell r="C723">
            <v>7.36</v>
          </cell>
          <cell r="D723">
            <v>27.83</v>
          </cell>
          <cell r="E723">
            <v>0</v>
          </cell>
        </row>
        <row r="724">
          <cell r="A724">
            <v>42727</v>
          </cell>
          <cell r="B724">
            <v>30.91</v>
          </cell>
          <cell r="C724">
            <v>7.42</v>
          </cell>
          <cell r="D724">
            <v>23.49</v>
          </cell>
          <cell r="E724">
            <v>0</v>
          </cell>
        </row>
        <row r="725">
          <cell r="A725">
            <v>42728</v>
          </cell>
          <cell r="B725">
            <v>28.49</v>
          </cell>
          <cell r="C725">
            <v>7.23</v>
          </cell>
          <cell r="D725">
            <v>21.26</v>
          </cell>
          <cell r="E725">
            <v>0</v>
          </cell>
        </row>
        <row r="726">
          <cell r="A726">
            <v>42729</v>
          </cell>
          <cell r="B726">
            <v>30.09</v>
          </cell>
          <cell r="C726">
            <v>6.4</v>
          </cell>
          <cell r="D726">
            <v>23.69</v>
          </cell>
          <cell r="E726">
            <v>11.8</v>
          </cell>
        </row>
        <row r="727">
          <cell r="A727">
            <v>42730</v>
          </cell>
          <cell r="B727">
            <v>29.68</v>
          </cell>
          <cell r="C727">
            <v>7.18</v>
          </cell>
          <cell r="D727">
            <v>22.5</v>
          </cell>
          <cell r="E727">
            <v>7</v>
          </cell>
        </row>
        <row r="728">
          <cell r="A728">
            <v>42731</v>
          </cell>
          <cell r="B728">
            <v>31.32</v>
          </cell>
          <cell r="C728">
            <v>6.96</v>
          </cell>
          <cell r="D728">
            <v>24.36</v>
          </cell>
          <cell r="E728">
            <v>0</v>
          </cell>
        </row>
        <row r="729">
          <cell r="A729">
            <v>42732</v>
          </cell>
          <cell r="B729">
            <v>31.32</v>
          </cell>
          <cell r="C729">
            <v>7.25</v>
          </cell>
          <cell r="D729">
            <v>24.07</v>
          </cell>
          <cell r="E729">
            <v>31.8</v>
          </cell>
        </row>
        <row r="730">
          <cell r="A730">
            <v>42733</v>
          </cell>
          <cell r="B730">
            <v>35.19</v>
          </cell>
          <cell r="C730">
            <v>6.89</v>
          </cell>
          <cell r="D730">
            <v>28.3</v>
          </cell>
          <cell r="E730">
            <v>3</v>
          </cell>
        </row>
        <row r="731">
          <cell r="A731">
            <v>42734</v>
          </cell>
          <cell r="B731">
            <v>24.31</v>
          </cell>
          <cell r="C731">
            <v>7.43</v>
          </cell>
          <cell r="D731">
            <v>16.88</v>
          </cell>
          <cell r="E731">
            <v>0</v>
          </cell>
        </row>
        <row r="732">
          <cell r="A732">
            <v>42735</v>
          </cell>
          <cell r="B732">
            <v>24.31</v>
          </cell>
          <cell r="C732">
            <v>7.2</v>
          </cell>
          <cell r="D732">
            <v>17.11</v>
          </cell>
          <cell r="E732">
            <v>0</v>
          </cell>
        </row>
        <row r="733">
          <cell r="A733">
            <v>42736</v>
          </cell>
          <cell r="B733">
            <v>23.59</v>
          </cell>
          <cell r="C733">
            <v>6.1</v>
          </cell>
          <cell r="D733">
            <v>17.49</v>
          </cell>
          <cell r="E733">
            <v>0</v>
          </cell>
        </row>
        <row r="734">
          <cell r="A734">
            <v>42737</v>
          </cell>
          <cell r="B734">
            <v>32.59</v>
          </cell>
          <cell r="C734">
            <v>7.15</v>
          </cell>
          <cell r="D734">
            <v>25.44</v>
          </cell>
          <cell r="E734">
            <v>0</v>
          </cell>
        </row>
        <row r="735">
          <cell r="A735">
            <v>42738</v>
          </cell>
          <cell r="B735">
            <v>22.88</v>
          </cell>
          <cell r="C735">
            <v>7.17</v>
          </cell>
          <cell r="D735">
            <v>15.71</v>
          </cell>
          <cell r="E735">
            <v>9.2</v>
          </cell>
        </row>
        <row r="736">
          <cell r="A736">
            <v>42739</v>
          </cell>
          <cell r="B736">
            <v>21.16</v>
          </cell>
          <cell r="C736">
            <v>7.33</v>
          </cell>
          <cell r="D736">
            <v>13.83</v>
          </cell>
          <cell r="E736">
            <v>0</v>
          </cell>
        </row>
        <row r="737">
          <cell r="A737">
            <v>42740</v>
          </cell>
          <cell r="B737">
            <v>18.87</v>
          </cell>
          <cell r="C737">
            <v>7.04</v>
          </cell>
          <cell r="D737">
            <v>11.83</v>
          </cell>
          <cell r="E737">
            <v>0</v>
          </cell>
        </row>
        <row r="738">
          <cell r="A738">
            <v>42741</v>
          </cell>
          <cell r="B738">
            <v>20.16</v>
          </cell>
          <cell r="C738">
            <v>7.38</v>
          </cell>
          <cell r="D738">
            <v>12.78</v>
          </cell>
          <cell r="E738">
            <v>0</v>
          </cell>
        </row>
        <row r="739">
          <cell r="A739">
            <v>42742</v>
          </cell>
          <cell r="B739">
            <v>23.24</v>
          </cell>
          <cell r="C739">
            <v>7.29</v>
          </cell>
          <cell r="D739">
            <v>15.95</v>
          </cell>
          <cell r="E739">
            <v>7.8</v>
          </cell>
        </row>
        <row r="740">
          <cell r="A740">
            <v>42743</v>
          </cell>
          <cell r="B740">
            <v>19.84</v>
          </cell>
          <cell r="C740">
            <v>6.83</v>
          </cell>
          <cell r="D740">
            <v>13.01</v>
          </cell>
          <cell r="E740">
            <v>0</v>
          </cell>
        </row>
        <row r="741">
          <cell r="A741">
            <v>42744</v>
          </cell>
          <cell r="B741">
            <v>19.19</v>
          </cell>
          <cell r="C741">
            <v>7.33</v>
          </cell>
          <cell r="D741">
            <v>11.86</v>
          </cell>
          <cell r="E741">
            <v>0</v>
          </cell>
        </row>
        <row r="742">
          <cell r="A742">
            <v>42745</v>
          </cell>
          <cell r="B742">
            <v>16.72</v>
          </cell>
          <cell r="C742">
            <v>7.18</v>
          </cell>
          <cell r="D742">
            <v>9.54</v>
          </cell>
          <cell r="E742">
            <v>0</v>
          </cell>
        </row>
        <row r="743">
          <cell r="A743">
            <v>42746</v>
          </cell>
          <cell r="B743">
            <v>22.19</v>
          </cell>
          <cell r="C743">
            <v>7.12</v>
          </cell>
          <cell r="D743">
            <v>15.07</v>
          </cell>
          <cell r="E743">
            <v>0</v>
          </cell>
        </row>
        <row r="744">
          <cell r="A744">
            <v>42747</v>
          </cell>
          <cell r="B744">
            <v>22.53</v>
          </cell>
          <cell r="C744">
            <v>7.29</v>
          </cell>
          <cell r="D744">
            <v>15.24</v>
          </cell>
          <cell r="E744">
            <v>1</v>
          </cell>
        </row>
        <row r="745">
          <cell r="A745">
            <v>42748</v>
          </cell>
          <cell r="B745">
            <v>30.91</v>
          </cell>
          <cell r="C745">
            <v>6.81</v>
          </cell>
          <cell r="D745">
            <v>24.1</v>
          </cell>
          <cell r="E745">
            <v>11</v>
          </cell>
        </row>
        <row r="746">
          <cell r="A746">
            <v>42749</v>
          </cell>
          <cell r="B746">
            <v>42.17</v>
          </cell>
          <cell r="C746">
            <v>6.89</v>
          </cell>
          <cell r="D746">
            <v>35.28</v>
          </cell>
          <cell r="E746">
            <v>10</v>
          </cell>
        </row>
        <row r="747">
          <cell r="A747">
            <v>42750</v>
          </cell>
          <cell r="B747">
            <v>57.7</v>
          </cell>
          <cell r="C747">
            <v>6.49</v>
          </cell>
          <cell r="D747">
            <v>51.21</v>
          </cell>
          <cell r="E747">
            <v>34.6</v>
          </cell>
        </row>
        <row r="748">
          <cell r="A748">
            <v>42751</v>
          </cell>
          <cell r="B748">
            <v>43.64</v>
          </cell>
          <cell r="C748">
            <v>6.61</v>
          </cell>
          <cell r="D748">
            <v>37.03</v>
          </cell>
          <cell r="E748">
            <v>19</v>
          </cell>
        </row>
        <row r="749">
          <cell r="A749">
            <v>42752</v>
          </cell>
          <cell r="B749">
            <v>38.36</v>
          </cell>
          <cell r="C749">
            <v>7.12</v>
          </cell>
          <cell r="D749">
            <v>31.24</v>
          </cell>
          <cell r="E749">
            <v>0</v>
          </cell>
        </row>
        <row r="750">
          <cell r="A750">
            <v>42753</v>
          </cell>
          <cell r="B750">
            <v>27.7</v>
          </cell>
          <cell r="C750">
            <v>6.64</v>
          </cell>
          <cell r="D750">
            <v>21.06</v>
          </cell>
          <cell r="E750">
            <v>0</v>
          </cell>
        </row>
        <row r="751">
          <cell r="A751">
            <v>42754</v>
          </cell>
          <cell r="B751">
            <v>24.31</v>
          </cell>
          <cell r="C751">
            <v>7.32</v>
          </cell>
          <cell r="D751">
            <v>16.99</v>
          </cell>
          <cell r="E751">
            <v>0</v>
          </cell>
        </row>
        <row r="752">
          <cell r="A752">
            <v>42755</v>
          </cell>
          <cell r="B752">
            <v>25.05</v>
          </cell>
          <cell r="C752">
            <v>7.33</v>
          </cell>
          <cell r="D752">
            <v>17.72</v>
          </cell>
          <cell r="E752">
            <v>0</v>
          </cell>
        </row>
        <row r="753">
          <cell r="A753">
            <v>42756</v>
          </cell>
          <cell r="B753">
            <v>22.19</v>
          </cell>
          <cell r="C753">
            <v>6.75</v>
          </cell>
          <cell r="D753">
            <v>15.44</v>
          </cell>
          <cell r="E753">
            <v>0</v>
          </cell>
        </row>
        <row r="754">
          <cell r="A754">
            <v>42757</v>
          </cell>
          <cell r="B754">
            <v>20.16</v>
          </cell>
          <cell r="C754">
            <v>6.87</v>
          </cell>
          <cell r="D754">
            <v>13.29</v>
          </cell>
          <cell r="E754">
            <v>0</v>
          </cell>
        </row>
        <row r="755">
          <cell r="A755">
            <v>42758</v>
          </cell>
          <cell r="B755">
            <v>20.83</v>
          </cell>
          <cell r="C755">
            <v>7.08</v>
          </cell>
          <cell r="D755">
            <v>13.75</v>
          </cell>
          <cell r="E755">
            <v>0</v>
          </cell>
        </row>
        <row r="756">
          <cell r="A756">
            <v>42759</v>
          </cell>
          <cell r="B756">
            <v>19.84</v>
          </cell>
          <cell r="C756">
            <v>6.97</v>
          </cell>
          <cell r="D756">
            <v>12.87</v>
          </cell>
          <cell r="E756">
            <v>0</v>
          </cell>
        </row>
        <row r="757">
          <cell r="A757">
            <v>42760</v>
          </cell>
          <cell r="B757">
            <v>20.16</v>
          </cell>
          <cell r="C757">
            <v>6.98</v>
          </cell>
          <cell r="D757">
            <v>13.18</v>
          </cell>
          <cell r="E757">
            <v>0</v>
          </cell>
        </row>
        <row r="758">
          <cell r="A758">
            <v>42761</v>
          </cell>
          <cell r="B758">
            <v>18.56</v>
          </cell>
          <cell r="C758">
            <v>7.37</v>
          </cell>
          <cell r="D758">
            <v>11.19</v>
          </cell>
          <cell r="E758">
            <v>0</v>
          </cell>
        </row>
        <row r="759">
          <cell r="A759">
            <v>42762</v>
          </cell>
          <cell r="B759">
            <v>18.56</v>
          </cell>
          <cell r="C759">
            <v>7.24</v>
          </cell>
          <cell r="D759">
            <v>11.32</v>
          </cell>
          <cell r="E759">
            <v>0</v>
          </cell>
        </row>
        <row r="760">
          <cell r="A760">
            <v>42763</v>
          </cell>
          <cell r="B760">
            <v>16.72</v>
          </cell>
          <cell r="C760">
            <v>7.45</v>
          </cell>
          <cell r="D760">
            <v>9.27</v>
          </cell>
          <cell r="E760">
            <v>0</v>
          </cell>
        </row>
        <row r="761">
          <cell r="A761">
            <v>42764</v>
          </cell>
          <cell r="B761">
            <v>16.72</v>
          </cell>
          <cell r="C761">
            <v>6.65</v>
          </cell>
          <cell r="D761">
            <v>10.07</v>
          </cell>
          <cell r="E761">
            <v>0</v>
          </cell>
        </row>
        <row r="762">
          <cell r="A762">
            <v>42765</v>
          </cell>
          <cell r="B762">
            <v>17.02</v>
          </cell>
          <cell r="C762">
            <v>7.22</v>
          </cell>
          <cell r="D762">
            <v>9.8</v>
          </cell>
          <cell r="E762">
            <v>0</v>
          </cell>
        </row>
        <row r="763">
          <cell r="A763">
            <v>42766</v>
          </cell>
          <cell r="B763">
            <v>17.02</v>
          </cell>
          <cell r="C763">
            <v>7.15</v>
          </cell>
          <cell r="D763">
            <v>9.87</v>
          </cell>
          <cell r="E763">
            <v>0</v>
          </cell>
        </row>
        <row r="764">
          <cell r="A764">
            <v>42767</v>
          </cell>
          <cell r="B764">
            <v>17.32</v>
          </cell>
          <cell r="C764">
            <v>7</v>
          </cell>
          <cell r="D764">
            <v>10.32</v>
          </cell>
          <cell r="E764">
            <v>0</v>
          </cell>
        </row>
        <row r="765">
          <cell r="A765">
            <v>42768</v>
          </cell>
          <cell r="B765">
            <v>16.72</v>
          </cell>
          <cell r="C765">
            <v>7.07</v>
          </cell>
          <cell r="D765">
            <v>9.65</v>
          </cell>
          <cell r="E765">
            <v>0</v>
          </cell>
        </row>
        <row r="766">
          <cell r="A766">
            <v>42769</v>
          </cell>
          <cell r="B766">
            <v>23.24</v>
          </cell>
          <cell r="C766">
            <v>6.84</v>
          </cell>
          <cell r="D766">
            <v>16.4</v>
          </cell>
          <cell r="E766">
            <v>5.7</v>
          </cell>
        </row>
        <row r="767">
          <cell r="A767">
            <v>42770</v>
          </cell>
          <cell r="B767">
            <v>20.16</v>
          </cell>
          <cell r="C767">
            <v>7.2</v>
          </cell>
          <cell r="D767">
            <v>12.96</v>
          </cell>
          <cell r="E767">
            <v>8.2</v>
          </cell>
        </row>
        <row r="768">
          <cell r="A768">
            <v>42771</v>
          </cell>
          <cell r="B768">
            <v>68.83</v>
          </cell>
          <cell r="C768">
            <v>6.66</v>
          </cell>
          <cell r="D768">
            <v>62.17</v>
          </cell>
          <cell r="E768">
            <v>30</v>
          </cell>
        </row>
        <row r="769">
          <cell r="A769">
            <v>42772</v>
          </cell>
          <cell r="B769">
            <v>75.11</v>
          </cell>
          <cell r="C769">
            <v>7.17</v>
          </cell>
          <cell r="D769">
            <v>67.94</v>
          </cell>
          <cell r="E769">
            <v>52</v>
          </cell>
        </row>
        <row r="770">
          <cell r="A770">
            <v>42773</v>
          </cell>
          <cell r="B770">
            <v>68.83</v>
          </cell>
          <cell r="C770">
            <v>7.05</v>
          </cell>
          <cell r="D770">
            <v>61.78</v>
          </cell>
          <cell r="E770">
            <v>44.4</v>
          </cell>
        </row>
        <row r="771">
          <cell r="A771">
            <v>42774</v>
          </cell>
          <cell r="B771">
            <v>45.15</v>
          </cell>
          <cell r="C771">
            <v>7.07</v>
          </cell>
          <cell r="D771">
            <v>38.08</v>
          </cell>
          <cell r="E771">
            <v>0</v>
          </cell>
        </row>
        <row r="772">
          <cell r="A772">
            <v>42775</v>
          </cell>
          <cell r="B772">
            <v>28.88</v>
          </cell>
          <cell r="C772">
            <v>7.2</v>
          </cell>
          <cell r="D772">
            <v>21.68</v>
          </cell>
          <cell r="E772">
            <v>24</v>
          </cell>
        </row>
        <row r="773">
          <cell r="A773">
            <v>42776</v>
          </cell>
          <cell r="B773">
            <v>28.49</v>
          </cell>
          <cell r="C773">
            <v>7.04</v>
          </cell>
          <cell r="D773">
            <v>21.45</v>
          </cell>
          <cell r="E773">
            <v>0.8</v>
          </cell>
        </row>
        <row r="774">
          <cell r="A774">
            <v>42777</v>
          </cell>
          <cell r="B774">
            <v>27.7</v>
          </cell>
          <cell r="C774">
            <v>6.89</v>
          </cell>
          <cell r="D774">
            <v>20.81</v>
          </cell>
          <cell r="E774">
            <v>0</v>
          </cell>
        </row>
        <row r="775">
          <cell r="A775">
            <v>42778</v>
          </cell>
          <cell r="B775">
            <v>26.17</v>
          </cell>
          <cell r="C775">
            <v>6.9</v>
          </cell>
          <cell r="D775">
            <v>19.27</v>
          </cell>
          <cell r="E775">
            <v>0</v>
          </cell>
        </row>
        <row r="776">
          <cell r="A776">
            <v>42779</v>
          </cell>
          <cell r="B776">
            <v>25.05</v>
          </cell>
          <cell r="C776">
            <v>6.95</v>
          </cell>
          <cell r="D776">
            <v>18.1</v>
          </cell>
          <cell r="E776">
            <v>0</v>
          </cell>
        </row>
        <row r="777">
          <cell r="A777">
            <v>42780</v>
          </cell>
          <cell r="B777">
            <v>25.79</v>
          </cell>
          <cell r="C777">
            <v>6.97</v>
          </cell>
          <cell r="D777">
            <v>18.82</v>
          </cell>
          <cell r="E777">
            <v>0</v>
          </cell>
        </row>
        <row r="778">
          <cell r="A778">
            <v>42781</v>
          </cell>
          <cell r="B778">
            <v>24.31</v>
          </cell>
          <cell r="C778">
            <v>7.01</v>
          </cell>
          <cell r="D778">
            <v>17.3</v>
          </cell>
          <cell r="E778">
            <v>0</v>
          </cell>
        </row>
        <row r="779">
          <cell r="A779">
            <v>42782</v>
          </cell>
          <cell r="B779">
            <v>23.24</v>
          </cell>
          <cell r="C779">
            <v>7.19</v>
          </cell>
          <cell r="D779">
            <v>16.05</v>
          </cell>
          <cell r="E779">
            <v>0</v>
          </cell>
        </row>
        <row r="780">
          <cell r="A780">
            <v>42783</v>
          </cell>
          <cell r="B780">
            <v>21.84</v>
          </cell>
          <cell r="C780">
            <v>7.27</v>
          </cell>
          <cell r="D780">
            <v>14.57</v>
          </cell>
          <cell r="E780">
            <v>0</v>
          </cell>
        </row>
        <row r="781">
          <cell r="A781">
            <v>42784</v>
          </cell>
          <cell r="B781">
            <v>20.16</v>
          </cell>
          <cell r="C781">
            <v>7.32</v>
          </cell>
          <cell r="D781">
            <v>12.84</v>
          </cell>
          <cell r="E781">
            <v>0</v>
          </cell>
        </row>
        <row r="782">
          <cell r="A782">
            <v>42785</v>
          </cell>
          <cell r="B782">
            <v>20.16</v>
          </cell>
          <cell r="C782">
            <v>7</v>
          </cell>
          <cell r="D782">
            <v>13.16</v>
          </cell>
          <cell r="E782">
            <v>0</v>
          </cell>
        </row>
        <row r="783">
          <cell r="A783">
            <v>42786</v>
          </cell>
          <cell r="B783">
            <v>20.16</v>
          </cell>
          <cell r="C783">
            <v>7.2</v>
          </cell>
          <cell r="D783">
            <v>12.96</v>
          </cell>
          <cell r="E783">
            <v>0</v>
          </cell>
        </row>
        <row r="784">
          <cell r="A784">
            <v>42787</v>
          </cell>
          <cell r="B784">
            <v>20.16</v>
          </cell>
          <cell r="C784">
            <v>7.16</v>
          </cell>
          <cell r="D784">
            <v>13</v>
          </cell>
          <cell r="E784">
            <v>18.2</v>
          </cell>
        </row>
        <row r="785">
          <cell r="A785">
            <v>42788</v>
          </cell>
          <cell r="B785">
            <v>19.84</v>
          </cell>
          <cell r="C785">
            <v>7.24</v>
          </cell>
          <cell r="D785">
            <v>12.6</v>
          </cell>
          <cell r="E785">
            <v>0</v>
          </cell>
        </row>
        <row r="786">
          <cell r="A786">
            <v>42789</v>
          </cell>
          <cell r="B786">
            <v>19.19</v>
          </cell>
          <cell r="C786">
            <v>7.41</v>
          </cell>
          <cell r="D786">
            <v>11.78</v>
          </cell>
          <cell r="E786">
            <v>0</v>
          </cell>
        </row>
        <row r="787">
          <cell r="A787">
            <v>42790</v>
          </cell>
          <cell r="B787">
            <v>17.63</v>
          </cell>
          <cell r="C787">
            <v>7.37</v>
          </cell>
          <cell r="D787">
            <v>10.26</v>
          </cell>
          <cell r="E787">
            <v>0</v>
          </cell>
        </row>
        <row r="788">
          <cell r="A788">
            <v>42791</v>
          </cell>
          <cell r="B788">
            <v>17.63</v>
          </cell>
          <cell r="C788">
            <v>6.98</v>
          </cell>
          <cell r="D788">
            <v>10.65</v>
          </cell>
          <cell r="E788">
            <v>0</v>
          </cell>
        </row>
        <row r="789">
          <cell r="A789">
            <v>42792</v>
          </cell>
          <cell r="B789">
            <v>25.42</v>
          </cell>
          <cell r="C789">
            <v>5.9</v>
          </cell>
          <cell r="D789">
            <v>19.52</v>
          </cell>
          <cell r="E789">
            <v>8.4</v>
          </cell>
        </row>
        <row r="790">
          <cell r="A790">
            <v>42793</v>
          </cell>
          <cell r="B790">
            <v>32.59</v>
          </cell>
          <cell r="C790">
            <v>6.42</v>
          </cell>
          <cell r="D790">
            <v>26.17</v>
          </cell>
          <cell r="E790">
            <v>24.8</v>
          </cell>
        </row>
        <row r="791">
          <cell r="A791">
            <v>42794</v>
          </cell>
          <cell r="B791">
            <v>23.59</v>
          </cell>
          <cell r="C791">
            <v>6.42</v>
          </cell>
          <cell r="D791">
            <v>17.17</v>
          </cell>
          <cell r="E791">
            <v>0</v>
          </cell>
        </row>
        <row r="792">
          <cell r="A792">
            <v>42795</v>
          </cell>
          <cell r="B792">
            <v>20.83</v>
          </cell>
          <cell r="C792">
            <v>7.08</v>
          </cell>
          <cell r="D792">
            <v>13.75</v>
          </cell>
          <cell r="E792">
            <v>2.1</v>
          </cell>
        </row>
        <row r="793">
          <cell r="A793">
            <v>42796</v>
          </cell>
          <cell r="B793">
            <v>18.87</v>
          </cell>
          <cell r="C793">
            <v>7.06</v>
          </cell>
          <cell r="D793">
            <v>11.81</v>
          </cell>
          <cell r="E793">
            <v>0</v>
          </cell>
        </row>
        <row r="794">
          <cell r="A794">
            <v>42797</v>
          </cell>
          <cell r="B794">
            <v>19.84</v>
          </cell>
          <cell r="C794">
            <v>7.34</v>
          </cell>
          <cell r="D794">
            <v>12.5</v>
          </cell>
          <cell r="E794">
            <v>0</v>
          </cell>
        </row>
        <row r="795">
          <cell r="A795">
            <v>42798</v>
          </cell>
          <cell r="B795">
            <v>18.87</v>
          </cell>
          <cell r="C795">
            <v>7.43</v>
          </cell>
          <cell r="D795">
            <v>11.44</v>
          </cell>
          <cell r="E795">
            <v>0</v>
          </cell>
        </row>
        <row r="796">
          <cell r="A796">
            <v>42799</v>
          </cell>
          <cell r="B796">
            <v>17.32</v>
          </cell>
          <cell r="C796">
            <v>6.59</v>
          </cell>
          <cell r="D796">
            <v>10.73</v>
          </cell>
          <cell r="E796">
            <v>0</v>
          </cell>
        </row>
        <row r="797">
          <cell r="A797">
            <v>42800</v>
          </cell>
          <cell r="B797">
            <v>18.24</v>
          </cell>
          <cell r="C797">
            <v>7.41</v>
          </cell>
          <cell r="D797">
            <v>10.83</v>
          </cell>
          <cell r="E797">
            <v>0</v>
          </cell>
        </row>
        <row r="798">
          <cell r="A798">
            <v>42801</v>
          </cell>
          <cell r="B798">
            <v>21.5</v>
          </cell>
          <cell r="C798">
            <v>7.39</v>
          </cell>
          <cell r="D798">
            <v>14.11</v>
          </cell>
          <cell r="E798">
            <v>4.2</v>
          </cell>
        </row>
        <row r="799">
          <cell r="A799">
            <v>42802</v>
          </cell>
          <cell r="B799">
            <v>19.19</v>
          </cell>
          <cell r="C799">
            <v>7.28</v>
          </cell>
          <cell r="D799">
            <v>11.91</v>
          </cell>
          <cell r="E799">
            <v>2</v>
          </cell>
        </row>
        <row r="800">
          <cell r="A800">
            <v>42803</v>
          </cell>
          <cell r="B800">
            <v>41.68</v>
          </cell>
          <cell r="C800">
            <v>7.31</v>
          </cell>
          <cell r="D800">
            <v>34.37</v>
          </cell>
          <cell r="E800">
            <v>5</v>
          </cell>
        </row>
        <row r="801">
          <cell r="A801">
            <v>42804</v>
          </cell>
          <cell r="B801">
            <v>31.32</v>
          </cell>
          <cell r="C801">
            <v>7.34</v>
          </cell>
          <cell r="D801">
            <v>23.98</v>
          </cell>
          <cell r="E801">
            <v>0</v>
          </cell>
        </row>
        <row r="802">
          <cell r="A802">
            <v>42805</v>
          </cell>
          <cell r="B802">
            <v>24.31</v>
          </cell>
          <cell r="C802">
            <v>7.36</v>
          </cell>
          <cell r="D802">
            <v>16.95</v>
          </cell>
          <cell r="E802">
            <v>0</v>
          </cell>
        </row>
        <row r="803">
          <cell r="A803">
            <v>42806</v>
          </cell>
          <cell r="B803">
            <v>21.5</v>
          </cell>
          <cell r="C803">
            <v>6.98</v>
          </cell>
          <cell r="D803">
            <v>14.52</v>
          </cell>
          <cell r="E803">
            <v>0</v>
          </cell>
        </row>
        <row r="804">
          <cell r="A804">
            <v>42807</v>
          </cell>
          <cell r="B804">
            <v>19.51</v>
          </cell>
          <cell r="C804">
            <v>7.16</v>
          </cell>
          <cell r="D804">
            <v>12.35</v>
          </cell>
          <cell r="E804">
            <v>0</v>
          </cell>
        </row>
        <row r="805">
          <cell r="A805">
            <v>42808</v>
          </cell>
          <cell r="B805">
            <v>18.56</v>
          </cell>
          <cell r="C805">
            <v>7.24</v>
          </cell>
          <cell r="D805">
            <v>11.32</v>
          </cell>
          <cell r="E805">
            <v>0</v>
          </cell>
        </row>
        <row r="806">
          <cell r="A806">
            <v>42809</v>
          </cell>
          <cell r="B806">
            <v>17.63</v>
          </cell>
          <cell r="C806">
            <v>7.06</v>
          </cell>
          <cell r="D806">
            <v>10.57</v>
          </cell>
          <cell r="E806">
            <v>0</v>
          </cell>
        </row>
        <row r="807">
          <cell r="A807">
            <v>42810</v>
          </cell>
          <cell r="B807">
            <v>17.02</v>
          </cell>
          <cell r="C807">
            <v>7.32</v>
          </cell>
          <cell r="D807">
            <v>9.7</v>
          </cell>
          <cell r="E807">
            <v>0</v>
          </cell>
        </row>
        <row r="808">
          <cell r="A808">
            <v>42811</v>
          </cell>
          <cell r="B808">
            <v>15.84</v>
          </cell>
          <cell r="C808">
            <v>7.45</v>
          </cell>
          <cell r="D808">
            <v>8.39</v>
          </cell>
          <cell r="E808">
            <v>0</v>
          </cell>
        </row>
        <row r="809">
          <cell r="A809">
            <v>42812</v>
          </cell>
          <cell r="B809">
            <v>15.84</v>
          </cell>
          <cell r="C809">
            <v>7.43</v>
          </cell>
          <cell r="D809">
            <v>8.41</v>
          </cell>
          <cell r="E809">
            <v>0</v>
          </cell>
        </row>
        <row r="810">
          <cell r="A810">
            <v>42813</v>
          </cell>
          <cell r="B810">
            <v>59.06</v>
          </cell>
          <cell r="C810">
            <v>6.86</v>
          </cell>
          <cell r="D810">
            <v>52.2</v>
          </cell>
          <cell r="E810">
            <v>28</v>
          </cell>
        </row>
        <row r="811">
          <cell r="A811">
            <v>42814</v>
          </cell>
          <cell r="B811">
            <v>25.05</v>
          </cell>
          <cell r="C811">
            <v>7.1</v>
          </cell>
          <cell r="D811">
            <v>17.95</v>
          </cell>
          <cell r="E811">
            <v>0</v>
          </cell>
        </row>
        <row r="812">
          <cell r="A812">
            <v>42815</v>
          </cell>
          <cell r="B812">
            <v>22.88</v>
          </cell>
          <cell r="C812">
            <v>7.21</v>
          </cell>
          <cell r="D812">
            <v>15.67</v>
          </cell>
          <cell r="E812">
            <v>0</v>
          </cell>
        </row>
        <row r="813">
          <cell r="A813">
            <v>42816</v>
          </cell>
          <cell r="B813">
            <v>19.19</v>
          </cell>
          <cell r="C813">
            <v>7.1</v>
          </cell>
          <cell r="D813">
            <v>12.09</v>
          </cell>
          <cell r="E813">
            <v>0</v>
          </cell>
        </row>
        <row r="814">
          <cell r="A814">
            <v>42817</v>
          </cell>
          <cell r="B814">
            <v>17.93</v>
          </cell>
          <cell r="C814">
            <v>7.12</v>
          </cell>
          <cell r="D814">
            <v>10.81</v>
          </cell>
          <cell r="E814">
            <v>0</v>
          </cell>
        </row>
        <row r="815">
          <cell r="A815">
            <v>42818</v>
          </cell>
          <cell r="B815">
            <v>18.24</v>
          </cell>
          <cell r="C815">
            <v>7.16</v>
          </cell>
          <cell r="D815">
            <v>11.08</v>
          </cell>
          <cell r="E815">
            <v>0</v>
          </cell>
        </row>
        <row r="816">
          <cell r="A816">
            <v>42819</v>
          </cell>
          <cell r="B816">
            <v>17.63</v>
          </cell>
          <cell r="C816">
            <v>7.45</v>
          </cell>
          <cell r="D816">
            <v>10.18</v>
          </cell>
          <cell r="E816">
            <v>0</v>
          </cell>
        </row>
        <row r="817">
          <cell r="A817">
            <v>42820</v>
          </cell>
          <cell r="B817">
            <v>16.72</v>
          </cell>
          <cell r="C817">
            <v>6.96</v>
          </cell>
          <cell r="D817">
            <v>9.76</v>
          </cell>
          <cell r="E817">
            <v>0</v>
          </cell>
        </row>
        <row r="818">
          <cell r="A818">
            <v>42821</v>
          </cell>
          <cell r="B818">
            <v>22.88</v>
          </cell>
          <cell r="C818">
            <v>6.92</v>
          </cell>
          <cell r="D818">
            <v>15.96</v>
          </cell>
          <cell r="E818">
            <v>0.5</v>
          </cell>
        </row>
        <row r="819">
          <cell r="A819">
            <v>42822</v>
          </cell>
          <cell r="B819">
            <v>24.31</v>
          </cell>
          <cell r="C819">
            <v>7.08</v>
          </cell>
          <cell r="D819">
            <v>17.23</v>
          </cell>
          <cell r="E819">
            <v>92.8</v>
          </cell>
        </row>
        <row r="820">
          <cell r="A820">
            <v>42823</v>
          </cell>
          <cell r="B820">
            <v>22.88</v>
          </cell>
          <cell r="C820">
            <v>6.89</v>
          </cell>
          <cell r="D820">
            <v>15.99</v>
          </cell>
          <cell r="E820">
            <v>10.5</v>
          </cell>
        </row>
        <row r="821">
          <cell r="A821">
            <v>42824</v>
          </cell>
          <cell r="B821">
            <v>19.51</v>
          </cell>
          <cell r="C821">
            <v>7.18</v>
          </cell>
          <cell r="D821">
            <v>12.33</v>
          </cell>
          <cell r="E821">
            <v>0</v>
          </cell>
        </row>
        <row r="822">
          <cell r="A822">
            <v>42825</v>
          </cell>
          <cell r="B822">
            <v>17.93</v>
          </cell>
          <cell r="C822">
            <v>7.23</v>
          </cell>
          <cell r="D822">
            <v>10.7</v>
          </cell>
          <cell r="E822">
            <v>0</v>
          </cell>
        </row>
        <row r="823">
          <cell r="A823">
            <v>42826</v>
          </cell>
          <cell r="B823">
            <v>17.63</v>
          </cell>
          <cell r="C823">
            <v>6.79</v>
          </cell>
          <cell r="D823">
            <v>10.84</v>
          </cell>
          <cell r="E823">
            <v>0</v>
          </cell>
        </row>
        <row r="824">
          <cell r="A824">
            <v>42827</v>
          </cell>
          <cell r="B824">
            <v>17.32</v>
          </cell>
          <cell r="C824">
            <v>6.67</v>
          </cell>
          <cell r="D824">
            <v>10.65</v>
          </cell>
          <cell r="E824">
            <v>0</v>
          </cell>
        </row>
        <row r="825">
          <cell r="A825">
            <v>42828</v>
          </cell>
          <cell r="B825">
            <v>16.13</v>
          </cell>
          <cell r="C825">
            <v>7.18</v>
          </cell>
          <cell r="D825">
            <v>8.95</v>
          </cell>
          <cell r="E825">
            <v>0</v>
          </cell>
        </row>
        <row r="826">
          <cell r="A826">
            <v>42829</v>
          </cell>
          <cell r="B826">
            <v>15.84</v>
          </cell>
          <cell r="C826">
            <v>6.98</v>
          </cell>
          <cell r="D826">
            <v>8.86</v>
          </cell>
          <cell r="E826">
            <v>0</v>
          </cell>
        </row>
        <row r="827">
          <cell r="A827">
            <v>42830</v>
          </cell>
          <cell r="B827">
            <v>15.84</v>
          </cell>
          <cell r="C827">
            <v>7.25</v>
          </cell>
          <cell r="D827">
            <v>8.59</v>
          </cell>
          <cell r="E827">
            <v>0</v>
          </cell>
        </row>
        <row r="828">
          <cell r="A828">
            <v>42831</v>
          </cell>
          <cell r="B828">
            <v>15.55</v>
          </cell>
          <cell r="C828">
            <v>7.18</v>
          </cell>
          <cell r="D828">
            <v>8.37</v>
          </cell>
          <cell r="E828">
            <v>0</v>
          </cell>
        </row>
        <row r="829">
          <cell r="A829">
            <v>42832</v>
          </cell>
          <cell r="B829">
            <v>15.84</v>
          </cell>
          <cell r="C829">
            <v>7.3</v>
          </cell>
          <cell r="D829">
            <v>8.54</v>
          </cell>
          <cell r="E829">
            <v>0</v>
          </cell>
        </row>
        <row r="830">
          <cell r="A830">
            <v>42833</v>
          </cell>
          <cell r="B830">
            <v>15.55</v>
          </cell>
          <cell r="C830">
            <v>7.31</v>
          </cell>
          <cell r="D830">
            <v>8.24</v>
          </cell>
          <cell r="E830">
            <v>16.2</v>
          </cell>
        </row>
        <row r="831">
          <cell r="A831">
            <v>42834</v>
          </cell>
          <cell r="B831">
            <v>17.02</v>
          </cell>
          <cell r="C831">
            <v>7</v>
          </cell>
          <cell r="D831">
            <v>10.02</v>
          </cell>
          <cell r="E831">
            <v>0</v>
          </cell>
        </row>
        <row r="832">
          <cell r="A832">
            <v>42835</v>
          </cell>
          <cell r="B832">
            <v>16.72</v>
          </cell>
          <cell r="C832">
            <v>7.09</v>
          </cell>
          <cell r="D832">
            <v>9.63</v>
          </cell>
          <cell r="E832">
            <v>0</v>
          </cell>
        </row>
        <row r="833">
          <cell r="A833">
            <v>42836</v>
          </cell>
          <cell r="B833">
            <v>15.84</v>
          </cell>
          <cell r="C833">
            <v>7.53</v>
          </cell>
          <cell r="D833">
            <v>8.31</v>
          </cell>
          <cell r="E833">
            <v>0</v>
          </cell>
        </row>
        <row r="834">
          <cell r="A834">
            <v>42837</v>
          </cell>
          <cell r="B834">
            <v>15.55</v>
          </cell>
          <cell r="C834">
            <v>7.44</v>
          </cell>
          <cell r="D834">
            <v>8.11</v>
          </cell>
          <cell r="E834">
            <v>0</v>
          </cell>
        </row>
        <row r="835">
          <cell r="A835">
            <v>42838</v>
          </cell>
          <cell r="B835">
            <v>15.27</v>
          </cell>
          <cell r="C835">
            <v>6.94</v>
          </cell>
          <cell r="D835">
            <v>8.33</v>
          </cell>
          <cell r="E835">
            <v>4.4</v>
          </cell>
        </row>
        <row r="836">
          <cell r="A836">
            <v>42839</v>
          </cell>
          <cell r="B836">
            <v>15.84</v>
          </cell>
          <cell r="C836">
            <v>6.71</v>
          </cell>
          <cell r="D836">
            <v>9.13</v>
          </cell>
          <cell r="E836">
            <v>0</v>
          </cell>
        </row>
        <row r="837">
          <cell r="A837">
            <v>42840</v>
          </cell>
          <cell r="B837">
            <v>16.13</v>
          </cell>
          <cell r="C837">
            <v>6.45</v>
          </cell>
          <cell r="D837">
            <v>9.68</v>
          </cell>
          <cell r="E837">
            <v>0</v>
          </cell>
        </row>
        <row r="838">
          <cell r="A838">
            <v>42841</v>
          </cell>
          <cell r="B838">
            <v>15.55</v>
          </cell>
          <cell r="C838">
            <v>6.34</v>
          </cell>
          <cell r="D838">
            <v>9.21</v>
          </cell>
          <cell r="E838">
            <v>3.2</v>
          </cell>
        </row>
        <row r="839">
          <cell r="A839">
            <v>42842</v>
          </cell>
          <cell r="B839">
            <v>15.27</v>
          </cell>
          <cell r="C839">
            <v>7.34</v>
          </cell>
          <cell r="D839">
            <v>7.93</v>
          </cell>
          <cell r="E839">
            <v>0</v>
          </cell>
        </row>
        <row r="840">
          <cell r="A840">
            <v>42843</v>
          </cell>
          <cell r="B840">
            <v>14.71</v>
          </cell>
          <cell r="C840">
            <v>7.4</v>
          </cell>
          <cell r="D840">
            <v>7.31</v>
          </cell>
          <cell r="E840">
            <v>0</v>
          </cell>
        </row>
        <row r="841">
          <cell r="A841">
            <v>42844</v>
          </cell>
          <cell r="B841">
            <v>14.43</v>
          </cell>
          <cell r="C841">
            <v>6.99</v>
          </cell>
          <cell r="D841">
            <v>7.44</v>
          </cell>
          <cell r="E841">
            <v>0</v>
          </cell>
        </row>
        <row r="842">
          <cell r="A842">
            <v>42845</v>
          </cell>
          <cell r="B842">
            <v>14.16</v>
          </cell>
          <cell r="C842">
            <v>7.3</v>
          </cell>
          <cell r="D842">
            <v>6.86</v>
          </cell>
          <cell r="E842">
            <v>0</v>
          </cell>
        </row>
        <row r="843">
          <cell r="A843">
            <v>42846</v>
          </cell>
          <cell r="B843">
            <v>15.27</v>
          </cell>
          <cell r="C843">
            <v>7.1</v>
          </cell>
          <cell r="D843">
            <v>8.17</v>
          </cell>
          <cell r="E843">
            <v>0</v>
          </cell>
        </row>
        <row r="844">
          <cell r="A844">
            <v>42847</v>
          </cell>
          <cell r="B844">
            <v>13.89</v>
          </cell>
          <cell r="C844">
            <v>6.47</v>
          </cell>
          <cell r="D844">
            <v>7.42</v>
          </cell>
          <cell r="E844">
            <v>0</v>
          </cell>
        </row>
        <row r="845">
          <cell r="A845">
            <v>42848</v>
          </cell>
          <cell r="B845">
            <v>15.27</v>
          </cell>
          <cell r="C845">
            <v>6.58</v>
          </cell>
          <cell r="D845">
            <v>8.69</v>
          </cell>
          <cell r="E845">
            <v>0</v>
          </cell>
        </row>
        <row r="846">
          <cell r="A846">
            <v>42849</v>
          </cell>
          <cell r="B846">
            <v>13.36</v>
          </cell>
          <cell r="C846">
            <v>7.31</v>
          </cell>
          <cell r="D846">
            <v>6.05</v>
          </cell>
          <cell r="E846">
            <v>0</v>
          </cell>
        </row>
        <row r="847">
          <cell r="A847">
            <v>42850</v>
          </cell>
          <cell r="B847">
            <v>13.09</v>
          </cell>
          <cell r="C847">
            <v>7.21</v>
          </cell>
          <cell r="D847">
            <v>5.88</v>
          </cell>
          <cell r="E847">
            <v>0</v>
          </cell>
        </row>
        <row r="848">
          <cell r="A848">
            <v>42851</v>
          </cell>
          <cell r="B848">
            <v>13.62</v>
          </cell>
          <cell r="C848">
            <v>7.28</v>
          </cell>
          <cell r="D848">
            <v>6.34</v>
          </cell>
          <cell r="E848">
            <v>0</v>
          </cell>
        </row>
        <row r="849">
          <cell r="A849">
            <v>42852</v>
          </cell>
          <cell r="B849">
            <v>14.16</v>
          </cell>
          <cell r="C849">
            <v>6.93</v>
          </cell>
          <cell r="D849">
            <v>7.23</v>
          </cell>
          <cell r="E849">
            <v>9.2</v>
          </cell>
        </row>
        <row r="850">
          <cell r="A850">
            <v>42853</v>
          </cell>
          <cell r="B850">
            <v>13.89</v>
          </cell>
          <cell r="C850">
            <v>6.86</v>
          </cell>
          <cell r="D850">
            <v>7.03</v>
          </cell>
          <cell r="E850">
            <v>0</v>
          </cell>
        </row>
        <row r="851">
          <cell r="A851">
            <v>42854</v>
          </cell>
          <cell r="B851">
            <v>18.24</v>
          </cell>
          <cell r="C851">
            <v>6.48</v>
          </cell>
          <cell r="D851">
            <v>11.76</v>
          </cell>
          <cell r="E851">
            <v>14.2</v>
          </cell>
        </row>
        <row r="852">
          <cell r="A852">
            <v>42855</v>
          </cell>
          <cell r="B852">
            <v>18.24</v>
          </cell>
          <cell r="C852">
            <v>6.3</v>
          </cell>
          <cell r="D852">
            <v>11.94</v>
          </cell>
          <cell r="E852">
            <v>0</v>
          </cell>
        </row>
        <row r="853">
          <cell r="A853">
            <v>42856</v>
          </cell>
          <cell r="B853">
            <v>15.55</v>
          </cell>
          <cell r="C853">
            <v>6.76</v>
          </cell>
          <cell r="D853">
            <v>8.79</v>
          </cell>
          <cell r="E853">
            <v>0</v>
          </cell>
        </row>
        <row r="854">
          <cell r="A854">
            <v>42857</v>
          </cell>
          <cell r="B854">
            <v>13.62</v>
          </cell>
          <cell r="C854">
            <v>7.19</v>
          </cell>
          <cell r="D854">
            <v>6.43</v>
          </cell>
          <cell r="E854">
            <v>0</v>
          </cell>
        </row>
        <row r="855">
          <cell r="A855">
            <v>42858</v>
          </cell>
          <cell r="B855">
            <v>13.36</v>
          </cell>
          <cell r="C855">
            <v>6.98</v>
          </cell>
          <cell r="D855">
            <v>6.38</v>
          </cell>
          <cell r="E855">
            <v>0</v>
          </cell>
        </row>
        <row r="856">
          <cell r="A856">
            <v>42859</v>
          </cell>
          <cell r="B856">
            <v>13.62</v>
          </cell>
          <cell r="C856">
            <v>7.27</v>
          </cell>
          <cell r="D856">
            <v>6.35</v>
          </cell>
          <cell r="E856">
            <v>0</v>
          </cell>
        </row>
        <row r="857">
          <cell r="A857">
            <v>42860</v>
          </cell>
          <cell r="B857">
            <v>12.07</v>
          </cell>
          <cell r="C857">
            <v>7.05</v>
          </cell>
          <cell r="D857">
            <v>5.02</v>
          </cell>
          <cell r="E857">
            <v>0</v>
          </cell>
        </row>
        <row r="858">
          <cell r="A858">
            <v>42861</v>
          </cell>
          <cell r="B858">
            <v>12.32</v>
          </cell>
          <cell r="C858">
            <v>7</v>
          </cell>
          <cell r="D858">
            <v>5.32</v>
          </cell>
          <cell r="E858">
            <v>0</v>
          </cell>
        </row>
        <row r="859">
          <cell r="A859">
            <v>42862</v>
          </cell>
          <cell r="B859">
            <v>11.82</v>
          </cell>
          <cell r="C859">
            <v>6.75</v>
          </cell>
          <cell r="D859">
            <v>5.07</v>
          </cell>
          <cell r="E859">
            <v>0</v>
          </cell>
        </row>
        <row r="860">
          <cell r="A860">
            <v>42863</v>
          </cell>
          <cell r="B860">
            <v>10.86</v>
          </cell>
          <cell r="C860">
            <v>7.34</v>
          </cell>
          <cell r="D860">
            <v>3.52</v>
          </cell>
          <cell r="E860">
            <v>0</v>
          </cell>
        </row>
        <row r="861">
          <cell r="A861">
            <v>42864</v>
          </cell>
          <cell r="B861">
            <v>11.58</v>
          </cell>
          <cell r="C861">
            <v>7.03</v>
          </cell>
          <cell r="D861">
            <v>7.55</v>
          </cell>
          <cell r="E861">
            <v>0</v>
          </cell>
        </row>
        <row r="862">
          <cell r="A862">
            <v>42865</v>
          </cell>
          <cell r="B862">
            <v>12.07</v>
          </cell>
          <cell r="C862">
            <v>7.28</v>
          </cell>
          <cell r="D862">
            <v>4.79</v>
          </cell>
          <cell r="E862">
            <v>0</v>
          </cell>
        </row>
        <row r="863">
          <cell r="A863">
            <v>42866</v>
          </cell>
          <cell r="B863">
            <v>10.39</v>
          </cell>
          <cell r="C863">
            <v>7.07</v>
          </cell>
          <cell r="D863">
            <v>3.32</v>
          </cell>
          <cell r="E863">
            <v>0</v>
          </cell>
        </row>
        <row r="864">
          <cell r="A864">
            <v>42867</v>
          </cell>
          <cell r="B864">
            <v>12.83</v>
          </cell>
          <cell r="C864">
            <v>7.38</v>
          </cell>
          <cell r="D864">
            <v>5.45</v>
          </cell>
          <cell r="E864">
            <v>0</v>
          </cell>
        </row>
        <row r="865">
          <cell r="A865">
            <v>42868</v>
          </cell>
          <cell r="B865">
            <v>12.07</v>
          </cell>
          <cell r="C865">
            <v>7.02</v>
          </cell>
          <cell r="D865">
            <v>5.05</v>
          </cell>
          <cell r="E865">
            <v>0</v>
          </cell>
        </row>
        <row r="866">
          <cell r="A866">
            <v>42869</v>
          </cell>
          <cell r="B866">
            <v>13.09</v>
          </cell>
          <cell r="C866">
            <v>6.67</v>
          </cell>
          <cell r="D866">
            <v>6.42</v>
          </cell>
          <cell r="E866">
            <v>0</v>
          </cell>
        </row>
        <row r="867">
          <cell r="A867">
            <v>42870</v>
          </cell>
          <cell r="B867">
            <v>12.83</v>
          </cell>
          <cell r="C867">
            <v>7.34</v>
          </cell>
          <cell r="D867">
            <v>5.49</v>
          </cell>
          <cell r="E867">
            <v>0</v>
          </cell>
        </row>
        <row r="868">
          <cell r="A868">
            <v>42871</v>
          </cell>
          <cell r="B868">
            <v>15.27</v>
          </cell>
          <cell r="C868">
            <v>7.04</v>
          </cell>
          <cell r="D868">
            <v>8.23</v>
          </cell>
          <cell r="E868">
            <v>0</v>
          </cell>
        </row>
        <row r="869">
          <cell r="A869">
            <v>42872</v>
          </cell>
          <cell r="B869">
            <v>15.55</v>
          </cell>
          <cell r="C869">
            <v>6.94</v>
          </cell>
          <cell r="D869">
            <v>8.61</v>
          </cell>
          <cell r="E869">
            <v>2</v>
          </cell>
        </row>
        <row r="870">
          <cell r="A870">
            <v>42873</v>
          </cell>
          <cell r="B870">
            <v>14.43</v>
          </cell>
          <cell r="C870">
            <v>7.15</v>
          </cell>
          <cell r="D870">
            <v>7.28</v>
          </cell>
          <cell r="E870">
            <v>0</v>
          </cell>
        </row>
        <row r="871">
          <cell r="A871">
            <v>42874</v>
          </cell>
          <cell r="B871">
            <v>14.43</v>
          </cell>
          <cell r="C871">
            <v>7.02</v>
          </cell>
          <cell r="D871">
            <v>7.41</v>
          </cell>
          <cell r="E871">
            <v>0</v>
          </cell>
        </row>
        <row r="872">
          <cell r="A872">
            <v>42875</v>
          </cell>
          <cell r="B872">
            <v>22.8</v>
          </cell>
          <cell r="C872">
            <v>6.9</v>
          </cell>
          <cell r="D872">
            <v>15.98</v>
          </cell>
          <cell r="E872">
            <v>14.8</v>
          </cell>
        </row>
        <row r="873">
          <cell r="A873">
            <v>42876</v>
          </cell>
          <cell r="B873">
            <v>17.02</v>
          </cell>
          <cell r="C873">
            <v>6.71</v>
          </cell>
          <cell r="D873">
            <v>10.31</v>
          </cell>
          <cell r="E873">
            <v>0</v>
          </cell>
        </row>
        <row r="874">
          <cell r="A874">
            <v>42877</v>
          </cell>
          <cell r="B874">
            <v>14.71</v>
          </cell>
          <cell r="C874">
            <v>7.26</v>
          </cell>
          <cell r="D874">
            <v>7.45</v>
          </cell>
          <cell r="E874">
            <v>0</v>
          </cell>
        </row>
        <row r="875">
          <cell r="A875">
            <v>42878</v>
          </cell>
          <cell r="B875">
            <v>15.84</v>
          </cell>
          <cell r="C875">
            <v>6.78</v>
          </cell>
          <cell r="D875">
            <v>9.06</v>
          </cell>
          <cell r="E875">
            <v>0</v>
          </cell>
        </row>
        <row r="876">
          <cell r="A876">
            <v>42879</v>
          </cell>
          <cell r="B876">
            <v>14.43</v>
          </cell>
          <cell r="C876">
            <v>7.06</v>
          </cell>
          <cell r="D876">
            <v>7.37</v>
          </cell>
          <cell r="E876">
            <v>0</v>
          </cell>
        </row>
        <row r="877">
          <cell r="A877">
            <v>42880</v>
          </cell>
          <cell r="B877">
            <v>14.99</v>
          </cell>
          <cell r="C877">
            <v>7.14</v>
          </cell>
          <cell r="D877">
            <v>7.85</v>
          </cell>
          <cell r="E877">
            <v>0</v>
          </cell>
        </row>
        <row r="878">
          <cell r="A878">
            <v>42881</v>
          </cell>
          <cell r="B878">
            <v>14.16</v>
          </cell>
          <cell r="C878">
            <v>7.2</v>
          </cell>
          <cell r="D878">
            <v>6.96</v>
          </cell>
          <cell r="E878">
            <v>0</v>
          </cell>
        </row>
        <row r="879">
          <cell r="A879">
            <v>42882</v>
          </cell>
          <cell r="B879">
            <v>13.89</v>
          </cell>
          <cell r="C879">
            <v>7.09</v>
          </cell>
          <cell r="D879">
            <v>6.8</v>
          </cell>
          <cell r="E879">
            <v>0</v>
          </cell>
        </row>
        <row r="880">
          <cell r="A880">
            <v>42883</v>
          </cell>
          <cell r="B880">
            <v>14.43</v>
          </cell>
          <cell r="C880">
            <v>6.54</v>
          </cell>
          <cell r="D880">
            <v>7.89</v>
          </cell>
          <cell r="E880">
            <v>0</v>
          </cell>
        </row>
        <row r="881">
          <cell r="A881">
            <v>42884</v>
          </cell>
          <cell r="B881">
            <v>13.89</v>
          </cell>
          <cell r="C881">
            <v>7.28</v>
          </cell>
          <cell r="D881">
            <v>6.61</v>
          </cell>
          <cell r="E881">
            <v>0</v>
          </cell>
        </row>
        <row r="882">
          <cell r="A882">
            <v>42885</v>
          </cell>
          <cell r="B882">
            <v>14.16</v>
          </cell>
          <cell r="C882">
            <v>7.13</v>
          </cell>
          <cell r="D882">
            <v>7.03</v>
          </cell>
          <cell r="E882">
            <v>0</v>
          </cell>
        </row>
        <row r="883">
          <cell r="A883">
            <v>42886</v>
          </cell>
          <cell r="B883">
            <v>14.99</v>
          </cell>
          <cell r="C883">
            <v>7.02</v>
          </cell>
          <cell r="D883">
            <v>7.97</v>
          </cell>
          <cell r="E883">
            <v>0</v>
          </cell>
        </row>
        <row r="884">
          <cell r="A884">
            <v>42887</v>
          </cell>
          <cell r="B884">
            <v>13.62</v>
          </cell>
          <cell r="C884">
            <v>7.12</v>
          </cell>
          <cell r="D884">
            <v>6.5</v>
          </cell>
          <cell r="E884">
            <v>0</v>
          </cell>
        </row>
        <row r="885">
          <cell r="A885">
            <v>42888</v>
          </cell>
          <cell r="B885">
            <v>13.36</v>
          </cell>
          <cell r="C885">
            <v>7.32</v>
          </cell>
          <cell r="D885">
            <v>6.04</v>
          </cell>
          <cell r="E885">
            <v>0</v>
          </cell>
        </row>
        <row r="886">
          <cell r="A886">
            <v>42889</v>
          </cell>
          <cell r="B886">
            <v>12.83</v>
          </cell>
          <cell r="C886">
            <v>7.33</v>
          </cell>
          <cell r="D886">
            <v>5.5</v>
          </cell>
          <cell r="E886">
            <v>0</v>
          </cell>
        </row>
        <row r="887">
          <cell r="A887">
            <v>42890</v>
          </cell>
          <cell r="B887">
            <v>14.43</v>
          </cell>
          <cell r="C887">
            <v>6.64</v>
          </cell>
          <cell r="D887">
            <v>7.79</v>
          </cell>
          <cell r="E887">
            <v>0</v>
          </cell>
        </row>
        <row r="888">
          <cell r="A888">
            <v>42891</v>
          </cell>
          <cell r="B888">
            <v>12.83</v>
          </cell>
          <cell r="C888">
            <v>7.21</v>
          </cell>
          <cell r="D888">
            <v>5.62</v>
          </cell>
          <cell r="E888">
            <v>0</v>
          </cell>
        </row>
        <row r="889">
          <cell r="A889">
            <v>42892</v>
          </cell>
          <cell r="B889">
            <v>13.36</v>
          </cell>
          <cell r="C889">
            <v>7.09</v>
          </cell>
          <cell r="D889">
            <v>6.27</v>
          </cell>
          <cell r="E889">
            <v>0</v>
          </cell>
        </row>
        <row r="890">
          <cell r="A890">
            <v>42893</v>
          </cell>
          <cell r="B890">
            <v>12.32</v>
          </cell>
          <cell r="C890">
            <v>7.33</v>
          </cell>
          <cell r="D890">
            <v>4.99</v>
          </cell>
          <cell r="E890">
            <v>0</v>
          </cell>
        </row>
        <row r="891">
          <cell r="A891">
            <v>42894</v>
          </cell>
          <cell r="B891">
            <v>13.09</v>
          </cell>
          <cell r="C891">
            <v>7.2</v>
          </cell>
          <cell r="D891">
            <v>5.89</v>
          </cell>
          <cell r="E891">
            <v>0</v>
          </cell>
        </row>
        <row r="892">
          <cell r="A892">
            <v>42895</v>
          </cell>
          <cell r="B892">
            <v>12.83</v>
          </cell>
          <cell r="C892">
            <v>7.34</v>
          </cell>
          <cell r="D892">
            <v>5.49</v>
          </cell>
          <cell r="E892">
            <v>0</v>
          </cell>
        </row>
        <row r="893">
          <cell r="A893">
            <v>42896</v>
          </cell>
          <cell r="B893">
            <v>12.83</v>
          </cell>
          <cell r="C893">
            <v>7.08</v>
          </cell>
          <cell r="D893">
            <v>5.75</v>
          </cell>
          <cell r="E893">
            <v>0.4</v>
          </cell>
        </row>
        <row r="894">
          <cell r="A894">
            <v>42897</v>
          </cell>
          <cell r="B894">
            <v>13.09</v>
          </cell>
          <cell r="C894">
            <v>6.89</v>
          </cell>
          <cell r="D894">
            <v>6.2</v>
          </cell>
          <cell r="E894">
            <v>0</v>
          </cell>
        </row>
        <row r="895">
          <cell r="A895">
            <v>42898</v>
          </cell>
          <cell r="B895">
            <v>16.42</v>
          </cell>
          <cell r="C895">
            <v>7.14</v>
          </cell>
          <cell r="D895">
            <v>9.28</v>
          </cell>
          <cell r="E895">
            <v>5.4</v>
          </cell>
        </row>
        <row r="896">
          <cell r="A896">
            <v>42899</v>
          </cell>
          <cell r="B896">
            <v>27.31</v>
          </cell>
          <cell r="C896">
            <v>6.94</v>
          </cell>
          <cell r="D896">
            <v>20.37</v>
          </cell>
          <cell r="E896">
            <v>5.5</v>
          </cell>
        </row>
        <row r="897">
          <cell r="A897">
            <v>42900</v>
          </cell>
          <cell r="B897">
            <v>19.84</v>
          </cell>
          <cell r="C897">
            <v>6.98</v>
          </cell>
          <cell r="D897">
            <v>12.86</v>
          </cell>
          <cell r="E897">
            <v>0</v>
          </cell>
        </row>
        <row r="898">
          <cell r="A898">
            <v>42901</v>
          </cell>
          <cell r="B898">
            <v>15.55</v>
          </cell>
          <cell r="C898">
            <v>6.81</v>
          </cell>
          <cell r="D898">
            <v>8.74</v>
          </cell>
          <cell r="E898">
            <v>0</v>
          </cell>
        </row>
        <row r="899">
          <cell r="A899">
            <v>42902</v>
          </cell>
          <cell r="B899">
            <v>15.84</v>
          </cell>
          <cell r="C899">
            <v>6.96</v>
          </cell>
          <cell r="D899">
            <v>8.88</v>
          </cell>
          <cell r="E899">
            <v>0</v>
          </cell>
        </row>
        <row r="900">
          <cell r="A900">
            <v>42903</v>
          </cell>
          <cell r="B900">
            <v>14.71</v>
          </cell>
          <cell r="C900">
            <v>6.83</v>
          </cell>
          <cell r="D900">
            <v>7.88</v>
          </cell>
          <cell r="E900">
            <v>0</v>
          </cell>
        </row>
        <row r="901">
          <cell r="A901">
            <v>42904</v>
          </cell>
          <cell r="B901">
            <v>15.55</v>
          </cell>
          <cell r="C901">
            <v>6.55</v>
          </cell>
          <cell r="D901">
            <v>9</v>
          </cell>
          <cell r="E901">
            <v>0</v>
          </cell>
        </row>
        <row r="902">
          <cell r="A902">
            <v>42905</v>
          </cell>
          <cell r="B902">
            <v>14.16</v>
          </cell>
          <cell r="C902">
            <v>7.02</v>
          </cell>
          <cell r="D902">
            <v>7.14</v>
          </cell>
          <cell r="E902">
            <v>0</v>
          </cell>
        </row>
        <row r="903">
          <cell r="A903">
            <v>42906</v>
          </cell>
          <cell r="B903">
            <v>12.83</v>
          </cell>
          <cell r="C903">
            <v>7.32</v>
          </cell>
          <cell r="D903">
            <v>5.51</v>
          </cell>
          <cell r="E903">
            <v>0</v>
          </cell>
        </row>
        <row r="904">
          <cell r="A904">
            <v>42907</v>
          </cell>
          <cell r="B904">
            <v>13.89</v>
          </cell>
          <cell r="C904">
            <v>7.01</v>
          </cell>
          <cell r="D904">
            <v>6.88</v>
          </cell>
          <cell r="E904">
            <v>0</v>
          </cell>
        </row>
        <row r="905">
          <cell r="A905">
            <v>42908</v>
          </cell>
          <cell r="B905">
            <v>14.43</v>
          </cell>
          <cell r="C905">
            <v>7.13</v>
          </cell>
          <cell r="D905">
            <v>7.3</v>
          </cell>
          <cell r="E905">
            <v>0</v>
          </cell>
        </row>
        <row r="906">
          <cell r="A906">
            <v>42909</v>
          </cell>
          <cell r="B906">
            <v>13.09</v>
          </cell>
          <cell r="C906">
            <v>7.27</v>
          </cell>
          <cell r="D906">
            <v>5.82</v>
          </cell>
          <cell r="E906">
            <v>0</v>
          </cell>
        </row>
        <row r="907">
          <cell r="A907">
            <v>42910</v>
          </cell>
          <cell r="B907">
            <v>13.36</v>
          </cell>
          <cell r="C907">
            <v>7.09</v>
          </cell>
          <cell r="D907">
            <v>6.27</v>
          </cell>
          <cell r="E907">
            <v>0</v>
          </cell>
        </row>
        <row r="908">
          <cell r="A908">
            <v>42911</v>
          </cell>
          <cell r="B908">
            <v>13.89</v>
          </cell>
          <cell r="C908">
            <v>6.54</v>
          </cell>
          <cell r="D908">
            <v>7.35</v>
          </cell>
          <cell r="E908">
            <v>0</v>
          </cell>
        </row>
        <row r="909">
          <cell r="A909">
            <v>42912</v>
          </cell>
          <cell r="B909">
            <v>13.36</v>
          </cell>
          <cell r="C909">
            <v>7.17</v>
          </cell>
          <cell r="D909">
            <v>6.19</v>
          </cell>
          <cell r="E909">
            <v>0</v>
          </cell>
        </row>
        <row r="910">
          <cell r="A910">
            <v>42913</v>
          </cell>
          <cell r="B910">
            <v>12.32</v>
          </cell>
          <cell r="C910">
            <v>7.19</v>
          </cell>
          <cell r="D910">
            <v>5.13</v>
          </cell>
          <cell r="E910">
            <v>0</v>
          </cell>
        </row>
        <row r="911">
          <cell r="A911">
            <v>42914</v>
          </cell>
          <cell r="B911">
            <v>12.58</v>
          </cell>
          <cell r="C911">
            <v>7.14</v>
          </cell>
          <cell r="D911">
            <v>5.44</v>
          </cell>
          <cell r="E911">
            <v>0</v>
          </cell>
        </row>
        <row r="912">
          <cell r="A912">
            <v>42915</v>
          </cell>
          <cell r="B912">
            <v>13.62</v>
          </cell>
          <cell r="C912">
            <v>7.08</v>
          </cell>
          <cell r="D912">
            <v>6.54</v>
          </cell>
          <cell r="E912">
            <v>0</v>
          </cell>
        </row>
        <row r="913">
          <cell r="A913">
            <v>42916</v>
          </cell>
          <cell r="B913">
            <v>11.82</v>
          </cell>
          <cell r="C913">
            <v>7.27</v>
          </cell>
          <cell r="D913">
            <v>4.55</v>
          </cell>
          <cell r="E913">
            <v>0</v>
          </cell>
        </row>
        <row r="914">
          <cell r="A914">
            <v>42917</v>
          </cell>
          <cell r="B914">
            <v>11.1</v>
          </cell>
          <cell r="C914">
            <v>7.26</v>
          </cell>
          <cell r="D914">
            <v>3.84</v>
          </cell>
          <cell r="E914">
            <v>0</v>
          </cell>
        </row>
        <row r="915">
          <cell r="A915">
            <v>42918</v>
          </cell>
          <cell r="B915">
            <v>12.83</v>
          </cell>
          <cell r="C915">
            <v>6.34</v>
          </cell>
          <cell r="D915">
            <v>6.49</v>
          </cell>
          <cell r="E915">
            <v>0</v>
          </cell>
        </row>
        <row r="916">
          <cell r="A916">
            <v>42919</v>
          </cell>
          <cell r="B916">
            <v>11.1</v>
          </cell>
          <cell r="C916">
            <v>6.93</v>
          </cell>
          <cell r="D916">
            <v>4.17</v>
          </cell>
          <cell r="E916">
            <v>0</v>
          </cell>
        </row>
        <row r="917">
          <cell r="A917">
            <v>42920</v>
          </cell>
          <cell r="B917">
            <v>11.1</v>
          </cell>
          <cell r="C917">
            <v>6.99</v>
          </cell>
          <cell r="D917">
            <v>4.11</v>
          </cell>
          <cell r="E917">
            <v>0</v>
          </cell>
        </row>
        <row r="918">
          <cell r="A918">
            <v>42921</v>
          </cell>
          <cell r="B918">
            <v>10.86</v>
          </cell>
          <cell r="C918">
            <v>7.08</v>
          </cell>
          <cell r="D918">
            <v>3.78</v>
          </cell>
          <cell r="E918">
            <v>0</v>
          </cell>
        </row>
        <row r="919">
          <cell r="A919">
            <v>42922</v>
          </cell>
          <cell r="B919">
            <v>12.83</v>
          </cell>
          <cell r="C919">
            <v>7.11</v>
          </cell>
          <cell r="D919">
            <v>5.72</v>
          </cell>
          <cell r="E919">
            <v>0</v>
          </cell>
        </row>
        <row r="920">
          <cell r="A920">
            <v>42923</v>
          </cell>
          <cell r="B920">
            <v>11.58</v>
          </cell>
          <cell r="C920">
            <v>7.1</v>
          </cell>
          <cell r="D920">
            <v>4.48</v>
          </cell>
          <cell r="E920">
            <v>0</v>
          </cell>
        </row>
        <row r="921">
          <cell r="A921">
            <v>42924</v>
          </cell>
          <cell r="B921">
            <v>11.34</v>
          </cell>
          <cell r="C921">
            <v>7.12</v>
          </cell>
          <cell r="D921">
            <v>4.22</v>
          </cell>
          <cell r="E921">
            <v>0</v>
          </cell>
        </row>
        <row r="922">
          <cell r="A922">
            <v>42925</v>
          </cell>
          <cell r="B922">
            <v>11.58</v>
          </cell>
          <cell r="C922">
            <v>6.49</v>
          </cell>
          <cell r="D922">
            <v>5.09</v>
          </cell>
          <cell r="E922">
            <v>0</v>
          </cell>
        </row>
        <row r="923">
          <cell r="A923">
            <v>42926</v>
          </cell>
          <cell r="B923">
            <v>11.1</v>
          </cell>
          <cell r="C923">
            <v>7.02</v>
          </cell>
          <cell r="D923">
            <v>4.08</v>
          </cell>
          <cell r="E923">
            <v>0</v>
          </cell>
        </row>
        <row r="924">
          <cell r="A924">
            <v>42927</v>
          </cell>
          <cell r="B924">
            <v>11.34</v>
          </cell>
          <cell r="C924">
            <v>7.44</v>
          </cell>
          <cell r="D924">
            <v>3.9</v>
          </cell>
          <cell r="E924">
            <v>0</v>
          </cell>
        </row>
        <row r="925">
          <cell r="A925">
            <v>42928</v>
          </cell>
          <cell r="B925">
            <v>10.86</v>
          </cell>
          <cell r="C925">
            <v>7.09</v>
          </cell>
          <cell r="D925">
            <v>3.77</v>
          </cell>
          <cell r="E925">
            <v>0</v>
          </cell>
        </row>
        <row r="926">
          <cell r="A926">
            <v>42929</v>
          </cell>
          <cell r="B926">
            <v>10.39</v>
          </cell>
          <cell r="C926">
            <v>7.11</v>
          </cell>
          <cell r="D926">
            <v>3.28</v>
          </cell>
          <cell r="E926">
            <v>0</v>
          </cell>
        </row>
        <row r="927">
          <cell r="A927">
            <v>42930</v>
          </cell>
          <cell r="B927">
            <v>11.34</v>
          </cell>
          <cell r="C927">
            <v>6.84</v>
          </cell>
          <cell r="D927">
            <v>4.5</v>
          </cell>
          <cell r="E927">
            <v>0</v>
          </cell>
        </row>
        <row r="928">
          <cell r="A928">
            <v>42931</v>
          </cell>
          <cell r="B928">
            <v>9.94</v>
          </cell>
          <cell r="C928">
            <v>7.1</v>
          </cell>
          <cell r="D928">
            <v>2.84</v>
          </cell>
          <cell r="E928">
            <v>0</v>
          </cell>
        </row>
        <row r="929">
          <cell r="A929">
            <v>42932</v>
          </cell>
          <cell r="B929">
            <v>12.83</v>
          </cell>
          <cell r="C929">
            <v>6.02</v>
          </cell>
          <cell r="D929">
            <v>6.81</v>
          </cell>
          <cell r="E929">
            <v>0</v>
          </cell>
        </row>
        <row r="930">
          <cell r="A930">
            <v>42933</v>
          </cell>
          <cell r="B930">
            <v>9.94</v>
          </cell>
          <cell r="C930">
            <v>7</v>
          </cell>
          <cell r="D930">
            <v>2.84</v>
          </cell>
          <cell r="E930">
            <v>0</v>
          </cell>
        </row>
        <row r="931">
          <cell r="A931">
            <v>42934</v>
          </cell>
          <cell r="B931">
            <v>10.39</v>
          </cell>
          <cell r="C931">
            <v>7.3</v>
          </cell>
          <cell r="D931">
            <v>3.09</v>
          </cell>
          <cell r="E931">
            <v>0</v>
          </cell>
        </row>
        <row r="932">
          <cell r="A932">
            <v>42935</v>
          </cell>
          <cell r="B932">
            <v>10.62</v>
          </cell>
          <cell r="C932">
            <v>6.86</v>
          </cell>
          <cell r="D932">
            <v>3.76</v>
          </cell>
          <cell r="E932">
            <v>0</v>
          </cell>
        </row>
        <row r="933">
          <cell r="A933">
            <v>42936</v>
          </cell>
          <cell r="B933">
            <v>11.34</v>
          </cell>
          <cell r="C933">
            <v>6.54</v>
          </cell>
          <cell r="D933">
            <v>4.8</v>
          </cell>
          <cell r="E933">
            <v>0</v>
          </cell>
        </row>
        <row r="934">
          <cell r="A934">
            <v>42937</v>
          </cell>
          <cell r="B934">
            <v>10.39</v>
          </cell>
          <cell r="C934">
            <v>6.85</v>
          </cell>
          <cell r="D934">
            <v>3.54</v>
          </cell>
          <cell r="E934">
            <v>0</v>
          </cell>
        </row>
        <row r="935">
          <cell r="A935">
            <v>42938</v>
          </cell>
          <cell r="B935">
            <v>11.1</v>
          </cell>
          <cell r="C935">
            <v>6.52</v>
          </cell>
          <cell r="D935">
            <v>4.58</v>
          </cell>
          <cell r="E935">
            <v>0</v>
          </cell>
        </row>
        <row r="936">
          <cell r="A936">
            <v>42939</v>
          </cell>
          <cell r="B936">
            <v>11.1</v>
          </cell>
          <cell r="C936">
            <v>6.14</v>
          </cell>
          <cell r="D936">
            <v>4.96</v>
          </cell>
          <cell r="E936">
            <v>0</v>
          </cell>
        </row>
        <row r="937">
          <cell r="A937">
            <v>42940</v>
          </cell>
          <cell r="B937">
            <v>10.62</v>
          </cell>
          <cell r="C937">
            <v>7.14</v>
          </cell>
          <cell r="D937">
            <v>3.48</v>
          </cell>
          <cell r="E937">
            <v>0</v>
          </cell>
        </row>
        <row r="938">
          <cell r="A938">
            <v>42941</v>
          </cell>
          <cell r="B938">
            <v>10.16</v>
          </cell>
          <cell r="C938">
            <v>6.79</v>
          </cell>
          <cell r="D938">
            <v>3.37</v>
          </cell>
          <cell r="E938">
            <v>0</v>
          </cell>
        </row>
        <row r="939">
          <cell r="A939">
            <v>42942</v>
          </cell>
          <cell r="B939">
            <v>10.62</v>
          </cell>
          <cell r="C939">
            <v>7.09</v>
          </cell>
          <cell r="D939">
            <v>3.53</v>
          </cell>
          <cell r="E939">
            <v>0</v>
          </cell>
        </row>
        <row r="940">
          <cell r="A940">
            <v>42943</v>
          </cell>
          <cell r="B940">
            <v>9.49</v>
          </cell>
          <cell r="C940">
            <v>6.4</v>
          </cell>
          <cell r="D940">
            <v>3.09</v>
          </cell>
          <cell r="E940">
            <v>0</v>
          </cell>
        </row>
        <row r="941">
          <cell r="A941">
            <v>42944</v>
          </cell>
          <cell r="B941">
            <v>10.16</v>
          </cell>
          <cell r="C941">
            <v>6.69</v>
          </cell>
          <cell r="D941">
            <v>3.47</v>
          </cell>
          <cell r="E941">
            <v>0</v>
          </cell>
        </row>
        <row r="942">
          <cell r="A942">
            <v>42945</v>
          </cell>
          <cell r="B942">
            <v>10.16</v>
          </cell>
          <cell r="C942">
            <v>6.91</v>
          </cell>
          <cell r="D942">
            <v>3.25</v>
          </cell>
          <cell r="E942">
            <v>0</v>
          </cell>
        </row>
        <row r="943">
          <cell r="A943">
            <v>42946</v>
          </cell>
          <cell r="B943">
            <v>10.62</v>
          </cell>
          <cell r="C943">
            <v>6.37</v>
          </cell>
          <cell r="D943">
            <v>4.25</v>
          </cell>
          <cell r="E943">
            <v>0</v>
          </cell>
        </row>
        <row r="944">
          <cell r="A944">
            <v>42947</v>
          </cell>
          <cell r="B944">
            <v>10.16</v>
          </cell>
          <cell r="C944">
            <v>6.99</v>
          </cell>
          <cell r="D944">
            <v>3.17</v>
          </cell>
          <cell r="E944">
            <v>0</v>
          </cell>
        </row>
        <row r="945">
          <cell r="A945">
            <v>42948</v>
          </cell>
          <cell r="B945">
            <v>9.71</v>
          </cell>
          <cell r="C945">
            <v>6.92</v>
          </cell>
          <cell r="D945">
            <v>2.79</v>
          </cell>
          <cell r="E945">
            <v>0</v>
          </cell>
        </row>
        <row r="946">
          <cell r="A946">
            <v>42949</v>
          </cell>
          <cell r="B946">
            <v>10.39</v>
          </cell>
          <cell r="C946">
            <v>6.84</v>
          </cell>
          <cell r="D946">
            <v>3.55</v>
          </cell>
          <cell r="E946">
            <v>0</v>
          </cell>
        </row>
        <row r="947">
          <cell r="A947">
            <v>42950</v>
          </cell>
          <cell r="B947">
            <v>9.71</v>
          </cell>
          <cell r="C947">
            <v>6.63</v>
          </cell>
          <cell r="D947">
            <v>3.08</v>
          </cell>
          <cell r="E947">
            <v>0</v>
          </cell>
        </row>
        <row r="948">
          <cell r="A948">
            <v>42951</v>
          </cell>
          <cell r="B948">
            <v>8.85</v>
          </cell>
          <cell r="C948">
            <v>6.21</v>
          </cell>
          <cell r="D948">
            <v>2.64</v>
          </cell>
          <cell r="E948">
            <v>0</v>
          </cell>
        </row>
        <row r="949">
          <cell r="A949">
            <v>42952</v>
          </cell>
          <cell r="B949">
            <v>9.49</v>
          </cell>
          <cell r="C949">
            <v>6.63</v>
          </cell>
          <cell r="D949">
            <v>2.86</v>
          </cell>
          <cell r="E949">
            <v>0</v>
          </cell>
        </row>
        <row r="950">
          <cell r="A950">
            <v>42953</v>
          </cell>
          <cell r="B950">
            <v>9.06</v>
          </cell>
          <cell r="C950">
            <v>5.84</v>
          </cell>
          <cell r="D950">
            <v>3.22</v>
          </cell>
          <cell r="E950">
            <v>0</v>
          </cell>
        </row>
        <row r="951">
          <cell r="A951">
            <v>42954</v>
          </cell>
          <cell r="B951">
            <v>8.85</v>
          </cell>
          <cell r="C951">
            <v>6.33</v>
          </cell>
          <cell r="D951">
            <v>2.52</v>
          </cell>
          <cell r="E951">
            <v>0</v>
          </cell>
        </row>
        <row r="952">
          <cell r="A952">
            <v>42955</v>
          </cell>
          <cell r="B952">
            <v>9.49</v>
          </cell>
          <cell r="C952">
            <v>6.2</v>
          </cell>
          <cell r="D952">
            <v>3.29</v>
          </cell>
          <cell r="E952">
            <v>0</v>
          </cell>
        </row>
        <row r="953">
          <cell r="A953">
            <v>42956</v>
          </cell>
          <cell r="B953">
            <v>9.49</v>
          </cell>
          <cell r="C953">
            <v>6.29</v>
          </cell>
          <cell r="D953">
            <v>3.2</v>
          </cell>
          <cell r="E953">
            <v>0</v>
          </cell>
        </row>
        <row r="954">
          <cell r="A954">
            <v>42957</v>
          </cell>
          <cell r="B954">
            <v>9.49</v>
          </cell>
          <cell r="C954">
            <v>6.19</v>
          </cell>
          <cell r="D954">
            <v>3.3</v>
          </cell>
          <cell r="E954">
            <v>0</v>
          </cell>
        </row>
        <row r="955">
          <cell r="A955">
            <v>42958</v>
          </cell>
          <cell r="B955">
            <v>9.49</v>
          </cell>
          <cell r="C955">
            <v>6.17</v>
          </cell>
          <cell r="D955">
            <v>3.32</v>
          </cell>
          <cell r="E955">
            <v>0</v>
          </cell>
        </row>
        <row r="956">
          <cell r="A956">
            <v>42959</v>
          </cell>
          <cell r="B956">
            <v>9.49</v>
          </cell>
          <cell r="C956">
            <v>6.08</v>
          </cell>
          <cell r="D956">
            <v>3.41</v>
          </cell>
          <cell r="E956">
            <v>0</v>
          </cell>
        </row>
        <row r="957">
          <cell r="A957">
            <v>42960</v>
          </cell>
          <cell r="B957">
            <v>9.49</v>
          </cell>
          <cell r="C957">
            <v>5.77</v>
          </cell>
          <cell r="D957">
            <v>3.72</v>
          </cell>
          <cell r="E957">
            <v>0</v>
          </cell>
        </row>
        <row r="958">
          <cell r="A958">
            <v>42961</v>
          </cell>
          <cell r="B958">
            <v>10.16</v>
          </cell>
          <cell r="C958">
            <v>6.03</v>
          </cell>
          <cell r="D958">
            <v>4.13</v>
          </cell>
          <cell r="E958">
            <v>0</v>
          </cell>
        </row>
        <row r="959">
          <cell r="A959">
            <v>42962</v>
          </cell>
          <cell r="B959">
            <v>9.71</v>
          </cell>
          <cell r="C959">
            <v>6.04</v>
          </cell>
          <cell r="D959">
            <v>3.67</v>
          </cell>
          <cell r="E959">
            <v>0</v>
          </cell>
        </row>
        <row r="960">
          <cell r="A960">
            <v>42963</v>
          </cell>
          <cell r="B960">
            <v>9.49</v>
          </cell>
          <cell r="C960">
            <v>6.02</v>
          </cell>
          <cell r="D960">
            <v>3.47</v>
          </cell>
          <cell r="E960">
            <v>0</v>
          </cell>
        </row>
        <row r="961">
          <cell r="A961">
            <v>42964</v>
          </cell>
          <cell r="B961">
            <v>9.49</v>
          </cell>
          <cell r="C961">
            <v>6.16</v>
          </cell>
          <cell r="D961">
            <v>3.33</v>
          </cell>
          <cell r="E961">
            <v>0</v>
          </cell>
        </row>
        <row r="962">
          <cell r="A962">
            <v>42965</v>
          </cell>
          <cell r="B962">
            <v>9.49</v>
          </cell>
          <cell r="C962">
            <v>6.16</v>
          </cell>
          <cell r="D962">
            <v>3.33</v>
          </cell>
          <cell r="E962">
            <v>0</v>
          </cell>
        </row>
        <row r="963">
          <cell r="A963">
            <v>42966</v>
          </cell>
          <cell r="B963">
            <v>9.71</v>
          </cell>
          <cell r="C963">
            <v>6.03</v>
          </cell>
          <cell r="D963">
            <v>3.68</v>
          </cell>
          <cell r="E963">
            <v>0</v>
          </cell>
        </row>
        <row r="964">
          <cell r="A964">
            <v>42967</v>
          </cell>
          <cell r="B964">
            <v>9.27</v>
          </cell>
          <cell r="C964">
            <v>6.12</v>
          </cell>
          <cell r="D964">
            <v>3.15</v>
          </cell>
          <cell r="E964">
            <v>0</v>
          </cell>
        </row>
        <row r="965">
          <cell r="A965">
            <v>42968</v>
          </cell>
          <cell r="B965">
            <v>9.27</v>
          </cell>
          <cell r="C965">
            <v>6.1</v>
          </cell>
          <cell r="D965">
            <v>3.17</v>
          </cell>
          <cell r="E965">
            <v>0</v>
          </cell>
        </row>
        <row r="966">
          <cell r="A966">
            <v>42969</v>
          </cell>
          <cell r="B966">
            <v>9.27</v>
          </cell>
          <cell r="C966">
            <v>6.05</v>
          </cell>
          <cell r="D966">
            <v>3.22</v>
          </cell>
          <cell r="E966">
            <v>0</v>
          </cell>
        </row>
        <row r="967">
          <cell r="A967">
            <v>42970</v>
          </cell>
          <cell r="B967">
            <v>9.06</v>
          </cell>
          <cell r="C967">
            <v>6.12</v>
          </cell>
          <cell r="D967">
            <v>2.94</v>
          </cell>
          <cell r="E967">
            <v>0</v>
          </cell>
        </row>
        <row r="968">
          <cell r="A968">
            <v>42971</v>
          </cell>
          <cell r="B968">
            <v>8.85</v>
          </cell>
          <cell r="C968">
            <v>6.15</v>
          </cell>
          <cell r="D968">
            <v>2.7</v>
          </cell>
          <cell r="E968">
            <v>0</v>
          </cell>
        </row>
        <row r="969">
          <cell r="A969">
            <v>42972</v>
          </cell>
          <cell r="B969">
            <v>9.27</v>
          </cell>
          <cell r="C969">
            <v>6.06</v>
          </cell>
          <cell r="D969">
            <v>3.21</v>
          </cell>
          <cell r="E969">
            <v>0</v>
          </cell>
        </row>
        <row r="970">
          <cell r="A970">
            <v>42973</v>
          </cell>
          <cell r="B970">
            <v>9.27</v>
          </cell>
          <cell r="C970">
            <v>6.11</v>
          </cell>
          <cell r="D970">
            <v>3.16</v>
          </cell>
          <cell r="E970">
            <v>0</v>
          </cell>
        </row>
        <row r="971">
          <cell r="A971">
            <v>42974</v>
          </cell>
          <cell r="B971">
            <v>13.89</v>
          </cell>
          <cell r="C971">
            <v>4.76</v>
          </cell>
          <cell r="D971">
            <v>9.13</v>
          </cell>
          <cell r="E971">
            <v>0</v>
          </cell>
        </row>
        <row r="972">
          <cell r="A972">
            <v>42975</v>
          </cell>
          <cell r="B972">
            <v>9.27</v>
          </cell>
          <cell r="C972">
            <v>5.73</v>
          </cell>
          <cell r="D972">
            <v>3.54</v>
          </cell>
          <cell r="E972">
            <v>0</v>
          </cell>
        </row>
        <row r="973">
          <cell r="A973">
            <v>42976</v>
          </cell>
          <cell r="B973">
            <v>9.27</v>
          </cell>
          <cell r="C973">
            <v>6.14</v>
          </cell>
          <cell r="D973">
            <v>3.13</v>
          </cell>
          <cell r="E973">
            <v>0</v>
          </cell>
        </row>
        <row r="974">
          <cell r="A974">
            <v>42977</v>
          </cell>
          <cell r="B974">
            <v>9.06</v>
          </cell>
          <cell r="C974">
            <v>6.05</v>
          </cell>
          <cell r="D974">
            <v>3.01</v>
          </cell>
          <cell r="E974">
            <v>0</v>
          </cell>
        </row>
        <row r="975">
          <cell r="A975">
            <v>42978</v>
          </cell>
          <cell r="B975">
            <v>9.27</v>
          </cell>
          <cell r="C975">
            <v>5.75</v>
          </cell>
          <cell r="D975">
            <v>3.52</v>
          </cell>
          <cell r="E975">
            <v>0</v>
          </cell>
        </row>
        <row r="976">
          <cell r="A976">
            <v>42979</v>
          </cell>
          <cell r="B976">
            <v>9.27</v>
          </cell>
          <cell r="C976">
            <v>6</v>
          </cell>
          <cell r="D976">
            <v>3.27</v>
          </cell>
          <cell r="E976">
            <v>0</v>
          </cell>
        </row>
        <row r="977">
          <cell r="A977">
            <v>42980</v>
          </cell>
          <cell r="B977">
            <v>9.06</v>
          </cell>
          <cell r="C977">
            <v>5.96</v>
          </cell>
          <cell r="D977">
            <v>3.1</v>
          </cell>
          <cell r="E977">
            <v>0</v>
          </cell>
        </row>
        <row r="978">
          <cell r="A978">
            <v>42981</v>
          </cell>
          <cell r="B978">
            <v>8.64</v>
          </cell>
          <cell r="C978">
            <v>5.51</v>
          </cell>
          <cell r="D978">
            <v>3.13</v>
          </cell>
          <cell r="E978">
            <v>0</v>
          </cell>
        </row>
        <row r="979">
          <cell r="A979">
            <v>42982</v>
          </cell>
          <cell r="B979">
            <v>9.06</v>
          </cell>
          <cell r="C979">
            <v>6.01</v>
          </cell>
          <cell r="D979">
            <v>3.05</v>
          </cell>
          <cell r="E979">
            <v>0</v>
          </cell>
        </row>
        <row r="980">
          <cell r="A980">
            <v>42983</v>
          </cell>
          <cell r="B980">
            <v>9.06</v>
          </cell>
          <cell r="C980">
            <v>6.06</v>
          </cell>
          <cell r="D980">
            <v>3</v>
          </cell>
          <cell r="E980">
            <v>0</v>
          </cell>
        </row>
        <row r="981">
          <cell r="A981">
            <v>42984</v>
          </cell>
          <cell r="B981">
            <v>9.06</v>
          </cell>
          <cell r="C981">
            <v>5.92</v>
          </cell>
          <cell r="D981">
            <v>3.14</v>
          </cell>
          <cell r="E981">
            <v>0</v>
          </cell>
        </row>
        <row r="982">
          <cell r="A982">
            <v>42985</v>
          </cell>
          <cell r="B982">
            <v>9.49</v>
          </cell>
          <cell r="C982">
            <v>6.01</v>
          </cell>
          <cell r="D982">
            <v>3.48</v>
          </cell>
          <cell r="E982">
            <v>0</v>
          </cell>
        </row>
        <row r="983">
          <cell r="A983">
            <v>42986</v>
          </cell>
          <cell r="B983">
            <v>9.49</v>
          </cell>
          <cell r="C983">
            <v>6.03</v>
          </cell>
          <cell r="D983">
            <v>3.46</v>
          </cell>
          <cell r="E983">
            <v>0</v>
          </cell>
        </row>
        <row r="984">
          <cell r="A984">
            <v>42987</v>
          </cell>
          <cell r="B984">
            <v>9.06</v>
          </cell>
          <cell r="C984">
            <v>6.06</v>
          </cell>
          <cell r="D984">
            <v>3</v>
          </cell>
          <cell r="E984">
            <v>0</v>
          </cell>
        </row>
        <row r="985">
          <cell r="A985">
            <v>42988</v>
          </cell>
          <cell r="B985">
            <v>9.27</v>
          </cell>
          <cell r="C985">
            <v>5.65</v>
          </cell>
          <cell r="D985">
            <v>3.62</v>
          </cell>
          <cell r="E985">
            <v>0</v>
          </cell>
        </row>
        <row r="986">
          <cell r="A986">
            <v>42989</v>
          </cell>
          <cell r="B986">
            <v>9.27</v>
          </cell>
          <cell r="C986">
            <v>5.94</v>
          </cell>
          <cell r="D986">
            <v>3.33</v>
          </cell>
          <cell r="E986">
            <v>0</v>
          </cell>
        </row>
        <row r="987">
          <cell r="A987">
            <v>42990</v>
          </cell>
          <cell r="B987">
            <v>9.06</v>
          </cell>
          <cell r="C987">
            <v>6.23</v>
          </cell>
          <cell r="D987">
            <v>2.83</v>
          </cell>
          <cell r="E987">
            <v>0</v>
          </cell>
        </row>
        <row r="988">
          <cell r="A988">
            <v>42991</v>
          </cell>
          <cell r="B988">
            <v>9.27</v>
          </cell>
          <cell r="C988">
            <v>6.25</v>
          </cell>
          <cell r="D988">
            <v>3.02</v>
          </cell>
          <cell r="E988">
            <v>0</v>
          </cell>
        </row>
        <row r="989">
          <cell r="A989">
            <v>42992</v>
          </cell>
          <cell r="B989">
            <v>9.71</v>
          </cell>
          <cell r="C989">
            <v>6.15</v>
          </cell>
          <cell r="D989">
            <v>3.56</v>
          </cell>
          <cell r="E989">
            <v>0</v>
          </cell>
        </row>
        <row r="990">
          <cell r="A990">
            <v>42993</v>
          </cell>
          <cell r="B990">
            <v>9.27</v>
          </cell>
          <cell r="C990">
            <v>6.23</v>
          </cell>
          <cell r="D990">
            <v>3.04</v>
          </cell>
          <cell r="E990">
            <v>0</v>
          </cell>
        </row>
        <row r="991">
          <cell r="A991">
            <v>42994</v>
          </cell>
          <cell r="B991">
            <v>9.49</v>
          </cell>
          <cell r="C991">
            <v>6.26</v>
          </cell>
          <cell r="D991">
            <v>3.23</v>
          </cell>
          <cell r="E991">
            <v>0</v>
          </cell>
        </row>
        <row r="992">
          <cell r="A992">
            <v>42995</v>
          </cell>
          <cell r="B992">
            <v>9.49</v>
          </cell>
          <cell r="C992">
            <v>6.23</v>
          </cell>
          <cell r="D992">
            <v>3.26</v>
          </cell>
          <cell r="E992">
            <v>0</v>
          </cell>
        </row>
        <row r="993">
          <cell r="A993">
            <v>42996</v>
          </cell>
          <cell r="B993">
            <v>9.49</v>
          </cell>
          <cell r="C993">
            <v>6.12</v>
          </cell>
          <cell r="D993">
            <v>3.37</v>
          </cell>
          <cell r="E993">
            <v>0</v>
          </cell>
        </row>
        <row r="994">
          <cell r="A994">
            <v>42997</v>
          </cell>
          <cell r="B994">
            <v>9.49</v>
          </cell>
          <cell r="C994">
            <v>6.2</v>
          </cell>
          <cell r="D994">
            <v>3.29</v>
          </cell>
          <cell r="E994">
            <v>0</v>
          </cell>
        </row>
        <row r="995">
          <cell r="A995">
            <v>42998</v>
          </cell>
          <cell r="B995">
            <v>9.49</v>
          </cell>
          <cell r="C995">
            <v>6.15</v>
          </cell>
          <cell r="D995">
            <v>3.34</v>
          </cell>
          <cell r="E995">
            <v>0</v>
          </cell>
        </row>
        <row r="996">
          <cell r="A996">
            <v>42999</v>
          </cell>
          <cell r="B996">
            <v>9.71</v>
          </cell>
          <cell r="C996">
            <v>6.19</v>
          </cell>
          <cell r="D996">
            <v>3.52</v>
          </cell>
          <cell r="E996">
            <v>0</v>
          </cell>
        </row>
        <row r="997">
          <cell r="A997">
            <v>43000</v>
          </cell>
          <cell r="B997">
            <v>9.71</v>
          </cell>
          <cell r="C997">
            <v>6.15</v>
          </cell>
          <cell r="D997">
            <v>3.56</v>
          </cell>
          <cell r="E997">
            <v>0</v>
          </cell>
        </row>
        <row r="998">
          <cell r="A998">
            <v>43001</v>
          </cell>
          <cell r="B998">
            <v>9.27</v>
          </cell>
          <cell r="C998">
            <v>6.2</v>
          </cell>
          <cell r="D998">
            <v>3.07</v>
          </cell>
          <cell r="E998">
            <v>0</v>
          </cell>
        </row>
        <row r="999">
          <cell r="A999">
            <v>43002</v>
          </cell>
          <cell r="B999">
            <v>9.27</v>
          </cell>
          <cell r="C999">
            <v>6.17</v>
          </cell>
          <cell r="D999">
            <v>3.1</v>
          </cell>
          <cell r="E999">
            <v>0</v>
          </cell>
        </row>
        <row r="1000">
          <cell r="A1000">
            <v>43003</v>
          </cell>
          <cell r="B1000">
            <v>9.27</v>
          </cell>
          <cell r="C1000">
            <v>6.1</v>
          </cell>
          <cell r="D1000">
            <v>3.17</v>
          </cell>
          <cell r="E1000">
            <v>0</v>
          </cell>
        </row>
        <row r="1001">
          <cell r="A1001">
            <v>43004</v>
          </cell>
          <cell r="B1001">
            <v>9.49</v>
          </cell>
          <cell r="C1001">
            <v>6.08</v>
          </cell>
          <cell r="D1001">
            <v>3.41</v>
          </cell>
          <cell r="E1001">
            <v>0</v>
          </cell>
        </row>
        <row r="1002">
          <cell r="A1002">
            <v>43005</v>
          </cell>
          <cell r="B1002">
            <v>9.06</v>
          </cell>
          <cell r="C1002">
            <v>6.14</v>
          </cell>
          <cell r="D1002">
            <v>2.92</v>
          </cell>
          <cell r="E1002">
            <v>0</v>
          </cell>
        </row>
        <row r="1003">
          <cell r="A1003">
            <v>43006</v>
          </cell>
          <cell r="B1003">
            <v>9.06</v>
          </cell>
          <cell r="C1003">
            <v>6.18</v>
          </cell>
          <cell r="D1003">
            <v>2.88</v>
          </cell>
          <cell r="E1003">
            <v>0</v>
          </cell>
        </row>
        <row r="1004">
          <cell r="A1004">
            <v>43007</v>
          </cell>
          <cell r="B1004">
            <v>10.16</v>
          </cell>
          <cell r="C1004">
            <v>6.51</v>
          </cell>
          <cell r="D1004">
            <v>3.65</v>
          </cell>
          <cell r="E1004">
            <v>6</v>
          </cell>
        </row>
        <row r="1005">
          <cell r="A1005">
            <v>43008</v>
          </cell>
          <cell r="B1005">
            <v>10.16</v>
          </cell>
          <cell r="C1005">
            <v>6.44</v>
          </cell>
          <cell r="D1005">
            <v>3.72</v>
          </cell>
          <cell r="E1005">
            <v>0</v>
          </cell>
        </row>
        <row r="1006">
          <cell r="A1006">
            <v>43009</v>
          </cell>
          <cell r="B1006">
            <v>13.89</v>
          </cell>
          <cell r="C1006">
            <v>6.37</v>
          </cell>
          <cell r="D1006">
            <v>7.52</v>
          </cell>
          <cell r="E1006">
            <v>25</v>
          </cell>
        </row>
        <row r="1007">
          <cell r="A1007">
            <v>43010</v>
          </cell>
          <cell r="B1007">
            <v>13.09</v>
          </cell>
          <cell r="C1007">
            <v>6.55</v>
          </cell>
          <cell r="D1007">
            <v>6.54</v>
          </cell>
          <cell r="E1007">
            <v>0</v>
          </cell>
        </row>
        <row r="1008">
          <cell r="A1008">
            <v>43011</v>
          </cell>
          <cell r="B1008">
            <v>22.88</v>
          </cell>
          <cell r="C1008">
            <v>6.94</v>
          </cell>
          <cell r="D1008">
            <v>15.94</v>
          </cell>
          <cell r="E1008">
            <v>36.8</v>
          </cell>
        </row>
        <row r="1009">
          <cell r="A1009">
            <v>43012</v>
          </cell>
          <cell r="B1009">
            <v>14.71</v>
          </cell>
          <cell r="C1009">
            <v>6.68</v>
          </cell>
          <cell r="D1009">
            <v>8.03</v>
          </cell>
          <cell r="E1009">
            <v>0</v>
          </cell>
        </row>
        <row r="1010">
          <cell r="A1010">
            <v>43013</v>
          </cell>
          <cell r="B1010">
            <v>11.82</v>
          </cell>
          <cell r="C1010">
            <v>7.52</v>
          </cell>
          <cell r="D1010">
            <v>4.3</v>
          </cell>
          <cell r="E1010">
            <v>0</v>
          </cell>
        </row>
        <row r="1011">
          <cell r="A1011">
            <v>43014</v>
          </cell>
          <cell r="B1011">
            <v>11.1</v>
          </cell>
          <cell r="C1011">
            <v>7.2</v>
          </cell>
          <cell r="D1011">
            <v>3.9</v>
          </cell>
          <cell r="E1011">
            <v>0</v>
          </cell>
        </row>
        <row r="1012">
          <cell r="A1012">
            <v>43015</v>
          </cell>
          <cell r="B1012">
            <v>10.62</v>
          </cell>
          <cell r="C1012">
            <v>6.72</v>
          </cell>
          <cell r="D1012">
            <v>3.9</v>
          </cell>
          <cell r="E1012">
            <v>0</v>
          </cell>
        </row>
        <row r="1013">
          <cell r="A1013">
            <v>43016</v>
          </cell>
          <cell r="B1013">
            <v>11.1</v>
          </cell>
          <cell r="C1013">
            <v>6.88</v>
          </cell>
          <cell r="D1013">
            <v>4.22</v>
          </cell>
          <cell r="E1013">
            <v>0</v>
          </cell>
        </row>
        <row r="1014">
          <cell r="A1014">
            <v>43017</v>
          </cell>
          <cell r="B1014">
            <v>10.16</v>
          </cell>
          <cell r="C1014">
            <v>7.04</v>
          </cell>
          <cell r="D1014">
            <v>3.12</v>
          </cell>
          <cell r="E1014">
            <v>0</v>
          </cell>
        </row>
        <row r="1015">
          <cell r="A1015">
            <v>43018</v>
          </cell>
          <cell r="B1015">
            <v>9.94</v>
          </cell>
          <cell r="C1015">
            <v>6.62</v>
          </cell>
          <cell r="D1015">
            <v>3.32</v>
          </cell>
          <cell r="E1015">
            <v>0</v>
          </cell>
        </row>
        <row r="1016">
          <cell r="A1016">
            <v>43019</v>
          </cell>
          <cell r="B1016">
            <v>9.49</v>
          </cell>
          <cell r="C1016">
            <v>6.36</v>
          </cell>
          <cell r="D1016">
            <v>3.13</v>
          </cell>
          <cell r="E1016">
            <v>0</v>
          </cell>
        </row>
        <row r="1017">
          <cell r="A1017">
            <v>43020</v>
          </cell>
          <cell r="B1017">
            <v>10.16</v>
          </cell>
          <cell r="C1017">
            <v>6.05</v>
          </cell>
          <cell r="D1017">
            <v>4.11</v>
          </cell>
          <cell r="E1017">
            <v>0</v>
          </cell>
        </row>
        <row r="1018">
          <cell r="A1018">
            <v>43021</v>
          </cell>
          <cell r="B1018">
            <v>9.49</v>
          </cell>
          <cell r="C1018">
            <v>6.18</v>
          </cell>
          <cell r="D1018">
            <v>3.31</v>
          </cell>
          <cell r="E1018">
            <v>0</v>
          </cell>
        </row>
        <row r="1019">
          <cell r="A1019">
            <v>43022</v>
          </cell>
          <cell r="B1019">
            <v>7.24</v>
          </cell>
          <cell r="C1019">
            <v>5.16</v>
          </cell>
          <cell r="D1019">
            <v>2.08</v>
          </cell>
          <cell r="E1019">
            <v>0</v>
          </cell>
        </row>
        <row r="1020">
          <cell r="A1020">
            <v>43023</v>
          </cell>
          <cell r="B1020">
            <v>7.43</v>
          </cell>
          <cell r="C1020">
            <v>5.08</v>
          </cell>
          <cell r="D1020">
            <v>2.35</v>
          </cell>
          <cell r="E1020">
            <v>0</v>
          </cell>
        </row>
        <row r="1021">
          <cell r="A1021">
            <v>43024</v>
          </cell>
          <cell r="B1021">
            <v>9.71</v>
          </cell>
          <cell r="C1021">
            <v>6.49</v>
          </cell>
          <cell r="D1021">
            <v>3.22</v>
          </cell>
          <cell r="E1021">
            <v>0</v>
          </cell>
        </row>
        <row r="1022">
          <cell r="A1022">
            <v>43025</v>
          </cell>
          <cell r="B1022">
            <v>9.94</v>
          </cell>
          <cell r="C1022">
            <v>5.49</v>
          </cell>
          <cell r="D1022">
            <v>4.45</v>
          </cell>
          <cell r="E1022">
            <v>0</v>
          </cell>
        </row>
        <row r="1023">
          <cell r="A1023">
            <v>43026</v>
          </cell>
          <cell r="B1023">
            <v>11.34</v>
          </cell>
          <cell r="C1023">
            <v>5.93</v>
          </cell>
          <cell r="D1023">
            <v>5.41</v>
          </cell>
          <cell r="E1023">
            <v>0</v>
          </cell>
        </row>
        <row r="1024">
          <cell r="A1024">
            <v>43027</v>
          </cell>
          <cell r="B1024">
            <v>9.49</v>
          </cell>
          <cell r="C1024">
            <v>6.54</v>
          </cell>
          <cell r="D1024">
            <v>2.95</v>
          </cell>
          <cell r="E1024">
            <v>0</v>
          </cell>
        </row>
        <row r="1025">
          <cell r="A1025">
            <v>43028</v>
          </cell>
          <cell r="B1025">
            <v>8.64</v>
          </cell>
          <cell r="C1025">
            <v>6.28</v>
          </cell>
          <cell r="D1025">
            <v>2.36</v>
          </cell>
          <cell r="E1025">
            <v>0</v>
          </cell>
        </row>
        <row r="1026">
          <cell r="A1026">
            <v>43029</v>
          </cell>
          <cell r="B1026">
            <v>9.06</v>
          </cell>
          <cell r="C1026">
            <v>5.99</v>
          </cell>
          <cell r="D1026">
            <v>3.07</v>
          </cell>
          <cell r="E1026">
            <v>0</v>
          </cell>
        </row>
        <row r="1027">
          <cell r="A1027">
            <v>43030</v>
          </cell>
          <cell r="B1027">
            <v>10.16</v>
          </cell>
          <cell r="C1027">
            <v>5.97</v>
          </cell>
          <cell r="D1027">
            <v>4.19</v>
          </cell>
          <cell r="E1027">
            <v>3.9</v>
          </cell>
        </row>
        <row r="1028">
          <cell r="A1028">
            <v>43031</v>
          </cell>
          <cell r="B1028">
            <v>9.71</v>
          </cell>
          <cell r="C1028">
            <v>5.56</v>
          </cell>
          <cell r="D1028">
            <v>4.15</v>
          </cell>
          <cell r="E1028">
            <v>0</v>
          </cell>
        </row>
        <row r="1029">
          <cell r="A1029">
            <v>43032</v>
          </cell>
          <cell r="B1029">
            <v>11.34</v>
          </cell>
          <cell r="C1029">
            <v>6.76</v>
          </cell>
          <cell r="D1029">
            <v>4.58</v>
          </cell>
          <cell r="E1029">
            <v>14.2</v>
          </cell>
        </row>
        <row r="1030">
          <cell r="A1030">
            <v>43033</v>
          </cell>
          <cell r="B1030">
            <v>9.49</v>
          </cell>
          <cell r="C1030">
            <v>6.41</v>
          </cell>
          <cell r="D1030">
            <v>3.08</v>
          </cell>
          <cell r="E1030">
            <v>0</v>
          </cell>
        </row>
        <row r="1031">
          <cell r="A1031">
            <v>43034</v>
          </cell>
          <cell r="B1031">
            <v>9.06</v>
          </cell>
          <cell r="C1031">
            <v>6.1</v>
          </cell>
          <cell r="D1031">
            <v>2.96</v>
          </cell>
          <cell r="E1031">
            <v>0</v>
          </cell>
        </row>
        <row r="1032">
          <cell r="A1032">
            <v>43035</v>
          </cell>
          <cell r="B1032">
            <v>10.39</v>
          </cell>
          <cell r="C1032">
            <v>6.45</v>
          </cell>
          <cell r="D1032">
            <v>3.94</v>
          </cell>
          <cell r="E1032">
            <v>0</v>
          </cell>
        </row>
        <row r="1033">
          <cell r="A1033">
            <v>43036</v>
          </cell>
          <cell r="B1033">
            <v>21.5</v>
          </cell>
          <cell r="C1033">
            <v>6.35</v>
          </cell>
          <cell r="D1033">
            <v>15.15</v>
          </cell>
          <cell r="E1033">
            <v>55.2</v>
          </cell>
        </row>
        <row r="1034">
          <cell r="A1034">
            <v>43037</v>
          </cell>
          <cell r="B1034">
            <v>15.84</v>
          </cell>
          <cell r="C1034">
            <v>6.21</v>
          </cell>
          <cell r="D1034">
            <v>9.63</v>
          </cell>
          <cell r="E1034">
            <v>3</v>
          </cell>
        </row>
        <row r="1035">
          <cell r="A1035">
            <v>43038</v>
          </cell>
          <cell r="B1035">
            <v>12.07</v>
          </cell>
          <cell r="C1035">
            <v>6.74</v>
          </cell>
          <cell r="D1035">
            <v>5.33</v>
          </cell>
          <cell r="E1035">
            <v>0</v>
          </cell>
        </row>
        <row r="1036">
          <cell r="A1036">
            <v>43039</v>
          </cell>
          <cell r="B1036">
            <v>14.99</v>
          </cell>
          <cell r="C1036">
            <v>6.84</v>
          </cell>
          <cell r="D1036">
            <v>8.15</v>
          </cell>
          <cell r="E1036">
            <v>12</v>
          </cell>
        </row>
        <row r="1037">
          <cell r="A1037">
            <v>43040</v>
          </cell>
          <cell r="B1037">
            <v>12.83</v>
          </cell>
          <cell r="C1037">
            <v>6.46</v>
          </cell>
          <cell r="D1037">
            <v>6.37</v>
          </cell>
          <cell r="E1037">
            <v>0</v>
          </cell>
        </row>
        <row r="1038">
          <cell r="A1038">
            <v>43041</v>
          </cell>
          <cell r="B1038">
            <v>11.82</v>
          </cell>
          <cell r="C1038">
            <v>6.5</v>
          </cell>
          <cell r="D1038">
            <v>5.32</v>
          </cell>
          <cell r="E1038">
            <v>1</v>
          </cell>
        </row>
        <row r="1039">
          <cell r="A1039">
            <v>43042</v>
          </cell>
          <cell r="B1039">
            <v>10.86</v>
          </cell>
          <cell r="C1039">
            <v>7</v>
          </cell>
          <cell r="D1039">
            <v>3.86</v>
          </cell>
          <cell r="E1039">
            <v>0</v>
          </cell>
        </row>
        <row r="1040">
          <cell r="A1040">
            <v>43043</v>
          </cell>
          <cell r="B1040">
            <v>10.62</v>
          </cell>
          <cell r="C1040">
            <v>6.47</v>
          </cell>
          <cell r="D1040">
            <v>4.15</v>
          </cell>
          <cell r="E1040">
            <v>0</v>
          </cell>
        </row>
        <row r="1041">
          <cell r="A1041">
            <v>43044</v>
          </cell>
          <cell r="B1041">
            <v>11.34</v>
          </cell>
          <cell r="C1041">
            <v>6.64</v>
          </cell>
          <cell r="D1041">
            <v>4.7</v>
          </cell>
          <cell r="E1041">
            <v>0</v>
          </cell>
        </row>
        <row r="1042">
          <cell r="A1042">
            <v>43045</v>
          </cell>
          <cell r="B1042">
            <v>16.42</v>
          </cell>
          <cell r="C1042">
            <v>6.71</v>
          </cell>
          <cell r="D1042">
            <v>9.71</v>
          </cell>
          <cell r="E1042">
            <v>1</v>
          </cell>
        </row>
        <row r="1043">
          <cell r="A1043">
            <v>43046</v>
          </cell>
          <cell r="B1043">
            <v>14.16</v>
          </cell>
          <cell r="C1043">
            <v>6.77</v>
          </cell>
          <cell r="D1043">
            <v>7.39</v>
          </cell>
          <cell r="E1043">
            <v>17.8</v>
          </cell>
        </row>
        <row r="1044">
          <cell r="A1044">
            <v>43047</v>
          </cell>
          <cell r="B1044">
            <v>10.62</v>
          </cell>
          <cell r="C1044">
            <v>6.89</v>
          </cell>
          <cell r="D1044">
            <v>3.73</v>
          </cell>
          <cell r="E1044">
            <v>0</v>
          </cell>
        </row>
        <row r="1045">
          <cell r="A1045">
            <v>43048</v>
          </cell>
          <cell r="B1045">
            <v>11.82</v>
          </cell>
          <cell r="C1045">
            <v>6.2</v>
          </cell>
          <cell r="D1045">
            <v>5.62</v>
          </cell>
          <cell r="E1045">
            <v>1.2</v>
          </cell>
        </row>
        <row r="1046">
          <cell r="A1046">
            <v>43049</v>
          </cell>
          <cell r="B1046">
            <v>11.34</v>
          </cell>
          <cell r="C1046">
            <v>7.05</v>
          </cell>
          <cell r="D1046">
            <v>4.29</v>
          </cell>
          <cell r="E1046">
            <v>5</v>
          </cell>
        </row>
        <row r="1047">
          <cell r="A1047">
            <v>43050</v>
          </cell>
          <cell r="B1047">
            <v>11.82</v>
          </cell>
          <cell r="C1047">
            <v>6.19</v>
          </cell>
          <cell r="D1047">
            <v>5.63</v>
          </cell>
          <cell r="E1047">
            <v>4</v>
          </cell>
        </row>
        <row r="1048">
          <cell r="A1048">
            <v>43051</v>
          </cell>
          <cell r="B1048">
            <v>16.42</v>
          </cell>
          <cell r="C1048">
            <v>6.32</v>
          </cell>
          <cell r="D1048">
            <v>10.1</v>
          </cell>
          <cell r="E1048">
            <v>40</v>
          </cell>
        </row>
        <row r="1049">
          <cell r="A1049">
            <v>43052</v>
          </cell>
          <cell r="B1049">
            <v>11.82</v>
          </cell>
          <cell r="C1049">
            <v>7.42</v>
          </cell>
          <cell r="D1049">
            <v>4.4</v>
          </cell>
          <cell r="E1049">
            <v>0</v>
          </cell>
        </row>
        <row r="1050">
          <cell r="A1050">
            <v>43053</v>
          </cell>
          <cell r="B1050">
            <v>10.86</v>
          </cell>
          <cell r="C1050">
            <v>7.04</v>
          </cell>
          <cell r="D1050">
            <v>3.82</v>
          </cell>
          <cell r="E1050">
            <v>0</v>
          </cell>
        </row>
        <row r="1051">
          <cell r="A1051">
            <v>43054</v>
          </cell>
          <cell r="B1051">
            <v>12.58</v>
          </cell>
          <cell r="C1051">
            <v>6.6</v>
          </cell>
          <cell r="D1051">
            <v>5.98</v>
          </cell>
          <cell r="E1051">
            <v>0</v>
          </cell>
        </row>
        <row r="1052">
          <cell r="A1052">
            <v>43055</v>
          </cell>
          <cell r="B1052">
            <v>9.49</v>
          </cell>
          <cell r="C1052">
            <v>6.5</v>
          </cell>
          <cell r="D1052">
            <v>2.99</v>
          </cell>
          <cell r="E1052">
            <v>0</v>
          </cell>
        </row>
        <row r="1053">
          <cell r="A1053">
            <v>43056</v>
          </cell>
          <cell r="B1053">
            <v>12.07</v>
          </cell>
          <cell r="C1053">
            <v>7</v>
          </cell>
          <cell r="D1053">
            <v>5.07</v>
          </cell>
          <cell r="E1053">
            <v>0</v>
          </cell>
        </row>
        <row r="1054">
          <cell r="A1054">
            <v>43057</v>
          </cell>
          <cell r="B1054">
            <v>11.1</v>
          </cell>
          <cell r="C1054">
            <v>6.67</v>
          </cell>
          <cell r="D1054">
            <v>4.43</v>
          </cell>
          <cell r="E1054">
            <v>0</v>
          </cell>
        </row>
        <row r="1055">
          <cell r="A1055">
            <v>43058</v>
          </cell>
          <cell r="B1055">
            <v>33.87</v>
          </cell>
          <cell r="C1055">
            <v>6.52</v>
          </cell>
          <cell r="D1055">
            <v>27.35</v>
          </cell>
          <cell r="E1055">
            <v>73.8</v>
          </cell>
        </row>
        <row r="1056">
          <cell r="A1056">
            <v>43059</v>
          </cell>
          <cell r="B1056">
            <v>67.4</v>
          </cell>
          <cell r="C1056">
            <v>6.98</v>
          </cell>
          <cell r="D1056">
            <v>60.42</v>
          </cell>
          <cell r="E1056">
            <v>52</v>
          </cell>
        </row>
        <row r="1057">
          <cell r="A1057">
            <v>43060</v>
          </cell>
          <cell r="B1057">
            <v>91.28</v>
          </cell>
          <cell r="C1057">
            <v>6.81</v>
          </cell>
          <cell r="D1057">
            <v>84.47</v>
          </cell>
          <cell r="E1057">
            <v>26</v>
          </cell>
        </row>
        <row r="1058">
          <cell r="A1058">
            <v>43061</v>
          </cell>
          <cell r="B1058">
            <v>30.91</v>
          </cell>
          <cell r="C1058">
            <v>6.64</v>
          </cell>
          <cell r="D1058">
            <v>24.27</v>
          </cell>
          <cell r="E1058">
            <v>13.2</v>
          </cell>
        </row>
        <row r="1059">
          <cell r="A1059">
            <v>43062</v>
          </cell>
          <cell r="B1059">
            <v>20.16</v>
          </cell>
          <cell r="C1059">
            <v>6.61</v>
          </cell>
          <cell r="D1059">
            <v>13.55</v>
          </cell>
          <cell r="E1059">
            <v>8.6</v>
          </cell>
        </row>
        <row r="1060">
          <cell r="A1060">
            <v>43063</v>
          </cell>
          <cell r="B1060">
            <v>22.88</v>
          </cell>
          <cell r="C1060">
            <v>6.48</v>
          </cell>
          <cell r="D1060">
            <v>16.4</v>
          </cell>
          <cell r="E1060">
            <v>11</v>
          </cell>
        </row>
        <row r="1061">
          <cell r="A1061">
            <v>43064</v>
          </cell>
          <cell r="B1061">
            <v>16.42</v>
          </cell>
          <cell r="C1061">
            <v>7.01</v>
          </cell>
          <cell r="D1061">
            <v>9.41</v>
          </cell>
          <cell r="E1061">
            <v>0</v>
          </cell>
        </row>
        <row r="1062">
          <cell r="A1062">
            <v>43065</v>
          </cell>
          <cell r="B1062">
            <v>14.43</v>
          </cell>
          <cell r="C1062">
            <v>6.24</v>
          </cell>
          <cell r="D1062">
            <v>8.19</v>
          </cell>
          <cell r="E1062">
            <v>2.6</v>
          </cell>
        </row>
        <row r="1063">
          <cell r="A1063">
            <v>43066</v>
          </cell>
          <cell r="B1063">
            <v>14.71</v>
          </cell>
          <cell r="C1063">
            <v>7.06</v>
          </cell>
          <cell r="D1063">
            <v>7.65</v>
          </cell>
          <cell r="E1063">
            <v>1</v>
          </cell>
        </row>
        <row r="1064">
          <cell r="A1064">
            <v>43067</v>
          </cell>
          <cell r="B1064">
            <v>17.02</v>
          </cell>
          <cell r="C1064">
            <v>6.66</v>
          </cell>
          <cell r="D1064">
            <v>10.36</v>
          </cell>
          <cell r="E1064">
            <v>0</v>
          </cell>
        </row>
        <row r="1065">
          <cell r="A1065">
            <v>43068</v>
          </cell>
          <cell r="B1065">
            <v>22.16</v>
          </cell>
          <cell r="C1065">
            <v>7.16</v>
          </cell>
          <cell r="D1065">
            <v>15.03</v>
          </cell>
          <cell r="E1065">
            <v>0.8</v>
          </cell>
        </row>
        <row r="1066">
          <cell r="A1066">
            <v>43069</v>
          </cell>
          <cell r="B1066">
            <v>21.16</v>
          </cell>
          <cell r="C1066">
            <v>6.93</v>
          </cell>
          <cell r="D1066">
            <v>14.23</v>
          </cell>
          <cell r="E1066">
            <v>19.8</v>
          </cell>
        </row>
        <row r="1067">
          <cell r="A1067">
            <v>43070</v>
          </cell>
          <cell r="B1067">
            <v>90.24</v>
          </cell>
          <cell r="C1067">
            <v>6.91</v>
          </cell>
          <cell r="D1067">
            <v>83.33</v>
          </cell>
          <cell r="E1067">
            <v>10.4</v>
          </cell>
        </row>
        <row r="1068">
          <cell r="A1068">
            <v>43071</v>
          </cell>
          <cell r="B1068">
            <v>132.85</v>
          </cell>
          <cell r="C1068">
            <v>6.47</v>
          </cell>
          <cell r="D1068">
            <v>126.38</v>
          </cell>
          <cell r="E1068">
            <v>30</v>
          </cell>
        </row>
        <row r="1069">
          <cell r="A1069">
            <v>43072</v>
          </cell>
          <cell r="B1069">
            <v>73.16</v>
          </cell>
          <cell r="C1069">
            <v>6.43</v>
          </cell>
          <cell r="D1069">
            <v>66.73</v>
          </cell>
          <cell r="E1069">
            <v>81</v>
          </cell>
        </row>
        <row r="1070">
          <cell r="A1070">
            <v>43073</v>
          </cell>
          <cell r="B1070">
            <v>95.48</v>
          </cell>
          <cell r="C1070">
            <v>7.08</v>
          </cell>
          <cell r="D1070">
            <v>88.4</v>
          </cell>
          <cell r="E1070">
            <v>37.6</v>
          </cell>
        </row>
        <row r="1071">
          <cell r="A1071">
            <v>43074</v>
          </cell>
          <cell r="B1071">
            <v>90.24</v>
          </cell>
          <cell r="C1071">
            <v>7.43</v>
          </cell>
          <cell r="D1071">
            <v>82.81</v>
          </cell>
          <cell r="E1071">
            <v>16.6</v>
          </cell>
        </row>
        <row r="1072">
          <cell r="A1072">
            <v>43075</v>
          </cell>
          <cell r="B1072">
            <v>60.42</v>
          </cell>
          <cell r="C1072">
            <v>6.73</v>
          </cell>
          <cell r="D1072">
            <v>53.69</v>
          </cell>
          <cell r="E1072">
            <v>2</v>
          </cell>
        </row>
        <row r="1073">
          <cell r="A1073">
            <v>43076</v>
          </cell>
          <cell r="B1073">
            <v>51.5</v>
          </cell>
          <cell r="C1073">
            <v>7.31</v>
          </cell>
          <cell r="D1073">
            <v>44.19</v>
          </cell>
          <cell r="E1073">
            <v>12.4</v>
          </cell>
        </row>
        <row r="1074">
          <cell r="A1074">
            <v>43077</v>
          </cell>
          <cell r="B1074">
            <v>49.82</v>
          </cell>
          <cell r="C1074">
            <v>6.26</v>
          </cell>
          <cell r="D1074">
            <v>43.56</v>
          </cell>
          <cell r="E1074">
            <v>3.1</v>
          </cell>
        </row>
        <row r="1075">
          <cell r="A1075">
            <v>43078</v>
          </cell>
          <cell r="B1075">
            <v>72.19</v>
          </cell>
          <cell r="C1075">
            <v>7.22</v>
          </cell>
          <cell r="D1075">
            <v>64.97</v>
          </cell>
          <cell r="E1075">
            <v>53.6</v>
          </cell>
        </row>
        <row r="1076">
          <cell r="A1076">
            <v>43079</v>
          </cell>
          <cell r="B1076">
            <v>40.72</v>
          </cell>
          <cell r="C1076">
            <v>6.54</v>
          </cell>
          <cell r="D1076">
            <v>34.18</v>
          </cell>
          <cell r="E1076">
            <v>0</v>
          </cell>
        </row>
        <row r="1077">
          <cell r="A1077">
            <v>43080</v>
          </cell>
          <cell r="B1077">
            <v>71.7</v>
          </cell>
          <cell r="C1077">
            <v>7.16</v>
          </cell>
          <cell r="D1077">
            <v>65.54</v>
          </cell>
          <cell r="E1077">
            <v>0</v>
          </cell>
        </row>
        <row r="1078">
          <cell r="A1078">
            <v>43081</v>
          </cell>
          <cell r="B1078">
            <v>52.37</v>
          </cell>
          <cell r="C1078">
            <v>7.06</v>
          </cell>
          <cell r="D1078">
            <v>45.31</v>
          </cell>
          <cell r="E1078">
            <v>37</v>
          </cell>
        </row>
        <row r="1079">
          <cell r="A1079">
            <v>43082</v>
          </cell>
          <cell r="B1079">
            <v>37.44</v>
          </cell>
          <cell r="C1079">
            <v>6.89</v>
          </cell>
          <cell r="D1079">
            <v>30.55</v>
          </cell>
          <cell r="E1079">
            <v>0</v>
          </cell>
        </row>
        <row r="1080">
          <cell r="A1080">
            <v>43083</v>
          </cell>
          <cell r="B1080">
            <v>25.42</v>
          </cell>
          <cell r="C1080">
            <v>6.5</v>
          </cell>
          <cell r="D1080">
            <v>18.92</v>
          </cell>
          <cell r="E1080">
            <v>4</v>
          </cell>
        </row>
        <row r="1081">
          <cell r="A1081">
            <v>43084</v>
          </cell>
          <cell r="B1081">
            <v>28.88</v>
          </cell>
          <cell r="C1081">
            <v>7.4</v>
          </cell>
          <cell r="D1081">
            <v>21.48</v>
          </cell>
          <cell r="E1081">
            <v>0</v>
          </cell>
        </row>
        <row r="1082">
          <cell r="A1082">
            <v>43085</v>
          </cell>
          <cell r="B1082">
            <v>25.79</v>
          </cell>
          <cell r="C1082">
            <v>6.83</v>
          </cell>
          <cell r="D1082">
            <v>18.96</v>
          </cell>
          <cell r="E1082">
            <v>0</v>
          </cell>
        </row>
        <row r="1083">
          <cell r="A1083">
            <v>43086</v>
          </cell>
          <cell r="B1083">
            <v>46.16</v>
          </cell>
          <cell r="C1083">
            <v>5.96</v>
          </cell>
          <cell r="D1083">
            <v>40.2</v>
          </cell>
          <cell r="E1083">
            <v>6.6</v>
          </cell>
        </row>
        <row r="1084">
          <cell r="A1084">
            <v>43087</v>
          </cell>
          <cell r="B1084">
            <v>25.05</v>
          </cell>
          <cell r="C1084">
            <v>7.07</v>
          </cell>
          <cell r="D1084">
            <v>17.98</v>
          </cell>
          <cell r="E1084">
            <v>0</v>
          </cell>
        </row>
        <row r="1085">
          <cell r="A1085">
            <v>43088</v>
          </cell>
          <cell r="B1085">
            <v>23.95</v>
          </cell>
          <cell r="C1085">
            <v>7.29</v>
          </cell>
          <cell r="D1085">
            <v>16.66</v>
          </cell>
          <cell r="E1085">
            <v>0</v>
          </cell>
        </row>
        <row r="1086">
          <cell r="A1086">
            <v>43089</v>
          </cell>
          <cell r="B1086">
            <v>21.5</v>
          </cell>
          <cell r="C1086">
            <v>7.33</v>
          </cell>
          <cell r="D1086">
            <v>14.17</v>
          </cell>
          <cell r="E1086">
            <v>0</v>
          </cell>
        </row>
        <row r="1087">
          <cell r="A1087">
            <v>43090</v>
          </cell>
          <cell r="B1087">
            <v>21.84</v>
          </cell>
          <cell r="C1087">
            <v>6.93</v>
          </cell>
          <cell r="D1087">
            <v>14.91</v>
          </cell>
          <cell r="E1087">
            <v>0</v>
          </cell>
        </row>
        <row r="1088">
          <cell r="A1088">
            <v>43091</v>
          </cell>
          <cell r="B1088">
            <v>20.83</v>
          </cell>
          <cell r="C1088">
            <v>7.5</v>
          </cell>
          <cell r="D1088">
            <v>13.33</v>
          </cell>
          <cell r="E1088">
            <v>0</v>
          </cell>
        </row>
        <row r="1089">
          <cell r="A1089">
            <v>43092</v>
          </cell>
          <cell r="B1089">
            <v>22.88</v>
          </cell>
          <cell r="C1089">
            <v>7.2</v>
          </cell>
          <cell r="D1089">
            <v>15.68</v>
          </cell>
          <cell r="E1089">
            <v>0</v>
          </cell>
        </row>
        <row r="1090">
          <cell r="A1090">
            <v>43093</v>
          </cell>
          <cell r="B1090">
            <v>20.83</v>
          </cell>
          <cell r="C1090">
            <v>7</v>
          </cell>
          <cell r="D1090">
            <v>13.83</v>
          </cell>
          <cell r="E1090">
            <v>0</v>
          </cell>
        </row>
        <row r="1091">
          <cell r="A1091">
            <v>43094</v>
          </cell>
          <cell r="B1091">
            <v>19.84</v>
          </cell>
          <cell r="C1091">
            <v>6.66</v>
          </cell>
          <cell r="D1091">
            <v>13.18</v>
          </cell>
          <cell r="E1091">
            <v>0</v>
          </cell>
        </row>
        <row r="1092">
          <cell r="A1092">
            <v>43095</v>
          </cell>
          <cell r="B1092">
            <v>20.16</v>
          </cell>
          <cell r="C1092">
            <v>7.15</v>
          </cell>
          <cell r="D1092">
            <v>13.01</v>
          </cell>
          <cell r="E1092">
            <v>0</v>
          </cell>
        </row>
        <row r="1093">
          <cell r="A1093">
            <v>43096</v>
          </cell>
          <cell r="B1093">
            <v>20.83</v>
          </cell>
          <cell r="C1093">
            <v>7.47</v>
          </cell>
          <cell r="D1093">
            <v>13.36</v>
          </cell>
          <cell r="E1093">
            <v>0</v>
          </cell>
        </row>
        <row r="1094">
          <cell r="A1094">
            <v>43097</v>
          </cell>
          <cell r="B1094">
            <v>23.95</v>
          </cell>
          <cell r="C1094">
            <v>7.29</v>
          </cell>
          <cell r="D1094">
            <v>16.66</v>
          </cell>
          <cell r="E1094">
            <v>0</v>
          </cell>
        </row>
        <row r="1095">
          <cell r="A1095">
            <v>43098</v>
          </cell>
          <cell r="B1095">
            <v>39.77</v>
          </cell>
          <cell r="C1095">
            <v>7.33</v>
          </cell>
          <cell r="D1095">
            <v>32.44</v>
          </cell>
          <cell r="E1095">
            <v>0</v>
          </cell>
        </row>
        <row r="1096">
          <cell r="A1096">
            <v>43099</v>
          </cell>
          <cell r="B1096">
            <v>24.31</v>
          </cell>
          <cell r="C1096">
            <v>6.62</v>
          </cell>
          <cell r="D1096">
            <v>17.69</v>
          </cell>
          <cell r="E1096">
            <v>0</v>
          </cell>
        </row>
        <row r="1097">
          <cell r="A1097">
            <v>43100</v>
          </cell>
          <cell r="B1097">
            <v>66.46</v>
          </cell>
          <cell r="C1097">
            <v>6.33</v>
          </cell>
          <cell r="D1097">
            <v>60.13</v>
          </cell>
          <cell r="E1097">
            <v>21.6</v>
          </cell>
        </row>
        <row r="1098">
          <cell r="A1098">
            <v>43101</v>
          </cell>
          <cell r="B1098">
            <v>32.16</v>
          </cell>
          <cell r="C1098">
            <v>6.15</v>
          </cell>
          <cell r="D1098">
            <v>26.1</v>
          </cell>
          <cell r="E1098">
            <v>1</v>
          </cell>
        </row>
        <row r="1099">
          <cell r="A1099">
            <v>43102</v>
          </cell>
          <cell r="B1099">
            <v>21.16</v>
          </cell>
          <cell r="C1099">
            <v>7.22</v>
          </cell>
          <cell r="D1099">
            <v>13.94</v>
          </cell>
          <cell r="E1099">
            <v>1.6</v>
          </cell>
        </row>
        <row r="1100">
          <cell r="A1100">
            <v>43103</v>
          </cell>
          <cell r="B1100">
            <v>22.88</v>
          </cell>
          <cell r="C1100">
            <v>6.8</v>
          </cell>
          <cell r="D1100">
            <v>16.08</v>
          </cell>
          <cell r="E1100">
            <v>9</v>
          </cell>
        </row>
        <row r="1101">
          <cell r="A1101">
            <v>43104</v>
          </cell>
          <cell r="B1101">
            <v>33.4</v>
          </cell>
          <cell r="C1101">
            <v>6.47</v>
          </cell>
          <cell r="D1101">
            <v>26.97</v>
          </cell>
          <cell r="E1101">
            <v>10</v>
          </cell>
        </row>
        <row r="1102">
          <cell r="A1102">
            <v>43105</v>
          </cell>
          <cell r="B1102">
            <v>54.57</v>
          </cell>
          <cell r="C1102">
            <v>6.63</v>
          </cell>
          <cell r="D1102">
            <v>47.94</v>
          </cell>
          <cell r="E1102">
            <v>14.5</v>
          </cell>
        </row>
        <row r="1103">
          <cell r="A1103">
            <v>43106</v>
          </cell>
          <cell r="B1103">
            <v>46.68</v>
          </cell>
          <cell r="C1103">
            <v>6.99</v>
          </cell>
          <cell r="D1103">
            <v>39.69</v>
          </cell>
          <cell r="E1103">
            <v>21</v>
          </cell>
        </row>
        <row r="1104">
          <cell r="A1104">
            <v>43107</v>
          </cell>
          <cell r="B1104">
            <v>34.31</v>
          </cell>
          <cell r="C1104">
            <v>6.33</v>
          </cell>
          <cell r="D1104">
            <v>27.98</v>
          </cell>
          <cell r="E1104">
            <v>5</v>
          </cell>
        </row>
        <row r="1105">
          <cell r="A1105">
            <v>43108</v>
          </cell>
          <cell r="B1105">
            <v>29.28</v>
          </cell>
          <cell r="C1105">
            <v>7.07</v>
          </cell>
          <cell r="D1105">
            <v>22.21</v>
          </cell>
          <cell r="E1105">
            <v>0</v>
          </cell>
        </row>
        <row r="1106">
          <cell r="A1106">
            <v>43109</v>
          </cell>
          <cell r="B1106">
            <v>24.68</v>
          </cell>
          <cell r="C1106">
            <v>7.2</v>
          </cell>
          <cell r="D1106">
            <v>17.48</v>
          </cell>
          <cell r="E1106">
            <v>0</v>
          </cell>
        </row>
        <row r="1107">
          <cell r="A1107">
            <v>43110</v>
          </cell>
          <cell r="B1107">
            <v>23.95</v>
          </cell>
          <cell r="C1107">
            <v>7.21</v>
          </cell>
          <cell r="D1107">
            <v>16.74</v>
          </cell>
          <cell r="E1107">
            <v>0</v>
          </cell>
        </row>
        <row r="1108">
          <cell r="A1108">
            <v>43111</v>
          </cell>
          <cell r="B1108">
            <v>21.5</v>
          </cell>
          <cell r="C1108">
            <v>7.26</v>
          </cell>
          <cell r="D1108">
            <v>14.24</v>
          </cell>
          <cell r="E1108">
            <v>0</v>
          </cell>
        </row>
        <row r="1109">
          <cell r="A1109">
            <v>43112</v>
          </cell>
          <cell r="B1109">
            <v>20.49</v>
          </cell>
          <cell r="C1109">
            <v>7.35</v>
          </cell>
          <cell r="D1109">
            <v>13.14</v>
          </cell>
          <cell r="E1109">
            <v>0</v>
          </cell>
        </row>
        <row r="1110">
          <cell r="A1110">
            <v>43113</v>
          </cell>
          <cell r="B1110">
            <v>25.79</v>
          </cell>
          <cell r="C1110">
            <v>7.16</v>
          </cell>
          <cell r="D1110">
            <v>18.63</v>
          </cell>
          <cell r="E1110">
            <v>0</v>
          </cell>
        </row>
        <row r="1111">
          <cell r="A1111">
            <v>43114</v>
          </cell>
          <cell r="B1111">
            <v>25.05</v>
          </cell>
          <cell r="C1111">
            <v>6.37</v>
          </cell>
          <cell r="D1111">
            <v>18.68</v>
          </cell>
          <cell r="E1111">
            <v>1.2</v>
          </cell>
        </row>
        <row r="1112">
          <cell r="A1112">
            <v>43115</v>
          </cell>
          <cell r="B1112">
            <v>35.19</v>
          </cell>
          <cell r="C1112">
            <v>7</v>
          </cell>
          <cell r="D1112">
            <v>28.19</v>
          </cell>
          <cell r="E1112">
            <v>2</v>
          </cell>
        </row>
        <row r="1113">
          <cell r="A1113">
            <v>43116</v>
          </cell>
          <cell r="B1113">
            <v>21.5</v>
          </cell>
          <cell r="C1113">
            <v>7.62</v>
          </cell>
          <cell r="D1113">
            <v>13.88</v>
          </cell>
          <cell r="E1113">
            <v>0.4</v>
          </cell>
        </row>
        <row r="1114">
          <cell r="A1114">
            <v>43117</v>
          </cell>
          <cell r="B1114">
            <v>20.16</v>
          </cell>
          <cell r="C1114">
            <v>7.13</v>
          </cell>
          <cell r="D1114">
            <v>13.03</v>
          </cell>
          <cell r="E1114">
            <v>0</v>
          </cell>
        </row>
        <row r="1115">
          <cell r="A1115">
            <v>43118</v>
          </cell>
          <cell r="B1115">
            <v>18.87</v>
          </cell>
          <cell r="C1115">
            <v>7.45</v>
          </cell>
          <cell r="D1115">
            <v>11.42</v>
          </cell>
          <cell r="E1115">
            <v>0</v>
          </cell>
        </row>
        <row r="1116">
          <cell r="A1116">
            <v>43119</v>
          </cell>
          <cell r="B1116">
            <v>17.02</v>
          </cell>
          <cell r="C1116">
            <v>7.53</v>
          </cell>
          <cell r="D1116">
            <v>9.49</v>
          </cell>
          <cell r="E1116">
            <v>0</v>
          </cell>
        </row>
        <row r="1117">
          <cell r="A1117">
            <v>43120</v>
          </cell>
          <cell r="B1117">
            <v>16.42</v>
          </cell>
          <cell r="C1117">
            <v>7.57</v>
          </cell>
          <cell r="D1117">
            <v>8.85</v>
          </cell>
          <cell r="E1117">
            <v>0</v>
          </cell>
        </row>
        <row r="1118">
          <cell r="A1118">
            <v>43121</v>
          </cell>
          <cell r="B1118">
            <v>16.42</v>
          </cell>
          <cell r="C1118">
            <v>6.74</v>
          </cell>
          <cell r="D1118">
            <v>9.68</v>
          </cell>
          <cell r="E1118">
            <v>0</v>
          </cell>
        </row>
        <row r="1119">
          <cell r="A1119">
            <v>43122</v>
          </cell>
          <cell r="B1119">
            <v>17.63</v>
          </cell>
          <cell r="C1119">
            <v>7.58</v>
          </cell>
          <cell r="D1119">
            <v>10.05</v>
          </cell>
          <cell r="E1119">
            <v>0</v>
          </cell>
        </row>
        <row r="1120">
          <cell r="A1120">
            <v>43123</v>
          </cell>
          <cell r="B1120">
            <v>19.84</v>
          </cell>
          <cell r="C1120">
            <v>7.28</v>
          </cell>
          <cell r="D1120">
            <v>12.56</v>
          </cell>
          <cell r="E1120">
            <v>0</v>
          </cell>
        </row>
        <row r="1121">
          <cell r="A1121">
            <v>43124</v>
          </cell>
          <cell r="B1121">
            <v>17.02</v>
          </cell>
          <cell r="C1121">
            <v>7.2</v>
          </cell>
          <cell r="D1121">
            <v>9.82</v>
          </cell>
          <cell r="E1121">
            <v>0</v>
          </cell>
        </row>
        <row r="1122">
          <cell r="A1122">
            <v>43125</v>
          </cell>
          <cell r="B1122">
            <v>16.13</v>
          </cell>
          <cell r="C1122">
            <v>7.35</v>
          </cell>
          <cell r="D1122">
            <v>8.78</v>
          </cell>
          <cell r="E1122">
            <v>0</v>
          </cell>
        </row>
        <row r="1123">
          <cell r="A1123">
            <v>43126</v>
          </cell>
          <cell r="B1123">
            <v>14.71</v>
          </cell>
          <cell r="C1123">
            <v>7.5</v>
          </cell>
          <cell r="D1123">
            <v>7.21</v>
          </cell>
          <cell r="E1123">
            <v>0</v>
          </cell>
        </row>
        <row r="1124">
          <cell r="A1124">
            <v>43127</v>
          </cell>
          <cell r="B1124">
            <v>11.58</v>
          </cell>
          <cell r="C1124">
            <v>7.64</v>
          </cell>
          <cell r="D1124">
            <v>3.94</v>
          </cell>
          <cell r="E1124">
            <v>0</v>
          </cell>
        </row>
        <row r="1125">
          <cell r="A1125">
            <v>43128</v>
          </cell>
          <cell r="B1125">
            <v>11.58</v>
          </cell>
          <cell r="C1125">
            <v>6.89</v>
          </cell>
          <cell r="D1125">
            <v>4.69</v>
          </cell>
          <cell r="E1125">
            <v>0</v>
          </cell>
        </row>
        <row r="1126">
          <cell r="A1126">
            <v>43129</v>
          </cell>
          <cell r="B1126">
            <v>12.83</v>
          </cell>
          <cell r="C1126">
            <v>7.57</v>
          </cell>
          <cell r="D1126">
            <v>5.26</v>
          </cell>
          <cell r="E1126">
            <v>0</v>
          </cell>
        </row>
        <row r="1127">
          <cell r="A1127">
            <v>43130</v>
          </cell>
          <cell r="B1127">
            <v>18.87</v>
          </cell>
          <cell r="C1127">
            <v>7.3</v>
          </cell>
          <cell r="D1127">
            <v>11.57</v>
          </cell>
          <cell r="E1127">
            <v>3.6</v>
          </cell>
        </row>
        <row r="1128">
          <cell r="A1128">
            <v>43131</v>
          </cell>
          <cell r="B1128">
            <v>89.72</v>
          </cell>
          <cell r="C1128">
            <v>6.84</v>
          </cell>
          <cell r="D1128">
            <v>82.88</v>
          </cell>
          <cell r="E1128">
            <v>50</v>
          </cell>
        </row>
        <row r="1129">
          <cell r="A1129">
            <v>43132</v>
          </cell>
          <cell r="B1129">
            <v>54.57</v>
          </cell>
          <cell r="C1129">
            <v>7.4</v>
          </cell>
          <cell r="D1129">
            <v>47.17</v>
          </cell>
          <cell r="E1129">
            <v>39.2</v>
          </cell>
        </row>
        <row r="1130">
          <cell r="A1130">
            <v>43133</v>
          </cell>
          <cell r="B1130">
            <v>34.31</v>
          </cell>
          <cell r="C1130">
            <v>6.95</v>
          </cell>
          <cell r="D1130">
            <v>27.36</v>
          </cell>
          <cell r="E1130">
            <v>21.1</v>
          </cell>
        </row>
        <row r="1131">
          <cell r="A1131">
            <v>43134</v>
          </cell>
          <cell r="B1131">
            <v>33.87</v>
          </cell>
          <cell r="C1131">
            <v>7.07</v>
          </cell>
          <cell r="D1131">
            <v>26.8</v>
          </cell>
          <cell r="E1131">
            <v>26.2</v>
          </cell>
        </row>
        <row r="1132">
          <cell r="A1132">
            <v>43135</v>
          </cell>
          <cell r="B1132">
            <v>27.31</v>
          </cell>
          <cell r="C1132">
            <v>6.51</v>
          </cell>
          <cell r="D1132">
            <v>20.8</v>
          </cell>
          <cell r="E1132">
            <v>3</v>
          </cell>
        </row>
        <row r="1133">
          <cell r="A1133">
            <v>43136</v>
          </cell>
          <cell r="B1133">
            <v>64.58</v>
          </cell>
          <cell r="C1133">
            <v>6.77</v>
          </cell>
          <cell r="D1133">
            <v>57.81</v>
          </cell>
          <cell r="E1133">
            <v>44</v>
          </cell>
        </row>
        <row r="1134">
          <cell r="A1134">
            <v>43137</v>
          </cell>
          <cell r="B1134">
            <v>120.72</v>
          </cell>
          <cell r="C1134">
            <v>7.36</v>
          </cell>
          <cell r="D1134">
            <v>113.36</v>
          </cell>
          <cell r="E1134">
            <v>76</v>
          </cell>
        </row>
        <row r="1135">
          <cell r="A1135">
            <v>43138</v>
          </cell>
          <cell r="B1135">
            <v>74.13</v>
          </cell>
          <cell r="C1135">
            <v>7.46</v>
          </cell>
          <cell r="D1135">
            <v>66.67</v>
          </cell>
          <cell r="E1135">
            <v>7.6</v>
          </cell>
        </row>
        <row r="1136">
          <cell r="A1136">
            <v>43139</v>
          </cell>
          <cell r="B1136">
            <v>36.53</v>
          </cell>
          <cell r="C1136">
            <v>7.33</v>
          </cell>
          <cell r="D1136">
            <v>29.2</v>
          </cell>
          <cell r="E1136">
            <v>0</v>
          </cell>
        </row>
        <row r="1137">
          <cell r="A1137">
            <v>43140</v>
          </cell>
          <cell r="B1137">
            <v>33.01</v>
          </cell>
          <cell r="C1137">
            <v>7.45</v>
          </cell>
          <cell r="D1137">
            <v>25.56</v>
          </cell>
          <cell r="E1137">
            <v>0</v>
          </cell>
        </row>
        <row r="1138">
          <cell r="A1138">
            <v>43141</v>
          </cell>
          <cell r="B1138">
            <v>39.29</v>
          </cell>
          <cell r="C1138">
            <v>7.07</v>
          </cell>
          <cell r="D1138">
            <v>32.22</v>
          </cell>
          <cell r="E1138">
            <v>9</v>
          </cell>
        </row>
        <row r="1139">
          <cell r="A1139">
            <v>43142</v>
          </cell>
          <cell r="B1139">
            <v>38.36</v>
          </cell>
          <cell r="C1139">
            <v>6.71</v>
          </cell>
          <cell r="D1139">
            <v>31.65</v>
          </cell>
          <cell r="E1139">
            <v>11</v>
          </cell>
        </row>
        <row r="1140">
          <cell r="A1140">
            <v>43143</v>
          </cell>
          <cell r="B1140">
            <v>32.59</v>
          </cell>
          <cell r="C1140">
            <v>6.53</v>
          </cell>
          <cell r="D1140">
            <v>26.06</v>
          </cell>
          <cell r="E1140">
            <v>0</v>
          </cell>
        </row>
        <row r="1141">
          <cell r="A1141">
            <v>43144</v>
          </cell>
          <cell r="B1141">
            <v>29.68</v>
          </cell>
          <cell r="C1141">
            <v>7.09</v>
          </cell>
          <cell r="D1141">
            <v>22.59</v>
          </cell>
          <cell r="E1141">
            <v>0</v>
          </cell>
        </row>
        <row r="1142">
          <cell r="A1142">
            <v>43145</v>
          </cell>
          <cell r="B1142">
            <v>23.95</v>
          </cell>
          <cell r="C1142">
            <v>7.22</v>
          </cell>
          <cell r="D1142">
            <v>16.73</v>
          </cell>
          <cell r="E1142">
            <v>0</v>
          </cell>
        </row>
        <row r="1143">
          <cell r="A1143">
            <v>43146</v>
          </cell>
          <cell r="B1143">
            <v>22.19</v>
          </cell>
          <cell r="C1143">
            <v>7.62</v>
          </cell>
          <cell r="D1143">
            <v>14.57</v>
          </cell>
          <cell r="E1143">
            <v>0</v>
          </cell>
        </row>
        <row r="1144">
          <cell r="A1144">
            <v>43147</v>
          </cell>
          <cell r="B1144">
            <v>24.68</v>
          </cell>
          <cell r="C1144">
            <v>7.37</v>
          </cell>
          <cell r="D1144">
            <v>17.31</v>
          </cell>
          <cell r="E1144">
            <v>9.8</v>
          </cell>
        </row>
        <row r="1145">
          <cell r="A1145">
            <v>43148</v>
          </cell>
          <cell r="B1145">
            <v>21.16</v>
          </cell>
          <cell r="C1145">
            <v>7.52</v>
          </cell>
          <cell r="D1145">
            <v>13.64</v>
          </cell>
          <cell r="E1145">
            <v>0</v>
          </cell>
        </row>
        <row r="1146">
          <cell r="A1146">
            <v>43149</v>
          </cell>
          <cell r="B1146">
            <v>20.83</v>
          </cell>
          <cell r="C1146">
            <v>6.9</v>
          </cell>
          <cell r="D1146">
            <v>13.93</v>
          </cell>
          <cell r="E1146">
            <v>5.4</v>
          </cell>
        </row>
        <row r="1147">
          <cell r="A1147">
            <v>43150</v>
          </cell>
          <cell r="B1147">
            <v>26.93</v>
          </cell>
          <cell r="C1147">
            <v>7.53</v>
          </cell>
          <cell r="D1147">
            <v>19.4</v>
          </cell>
          <cell r="E1147">
            <v>0</v>
          </cell>
        </row>
        <row r="1148">
          <cell r="A1148">
            <v>43151</v>
          </cell>
          <cell r="B1148">
            <v>52.81</v>
          </cell>
          <cell r="C1148">
            <v>7.02</v>
          </cell>
          <cell r="D1148">
            <v>45.79</v>
          </cell>
          <cell r="E1148">
            <v>25</v>
          </cell>
        </row>
        <row r="1149">
          <cell r="A1149">
            <v>43152</v>
          </cell>
          <cell r="B1149">
            <v>50.63</v>
          </cell>
          <cell r="C1149">
            <v>7.39</v>
          </cell>
          <cell r="D1149">
            <v>43.24</v>
          </cell>
          <cell r="E1149">
            <v>11.2</v>
          </cell>
        </row>
        <row r="1150">
          <cell r="A1150">
            <v>43153</v>
          </cell>
          <cell r="B1150">
            <v>44.14</v>
          </cell>
          <cell r="C1150">
            <v>6.87</v>
          </cell>
          <cell r="D1150">
            <v>37.27</v>
          </cell>
          <cell r="E1150">
            <v>48</v>
          </cell>
        </row>
        <row r="1151">
          <cell r="A1151">
            <v>43154</v>
          </cell>
          <cell r="B1151">
            <v>39.29</v>
          </cell>
          <cell r="C1151">
            <v>7.58</v>
          </cell>
          <cell r="D1151">
            <v>31.71</v>
          </cell>
          <cell r="E1151">
            <v>3</v>
          </cell>
        </row>
        <row r="1152">
          <cell r="A1152">
            <v>43155</v>
          </cell>
          <cell r="B1152">
            <v>30.09</v>
          </cell>
          <cell r="C1152">
            <v>7.73</v>
          </cell>
          <cell r="D1152">
            <v>22.36</v>
          </cell>
          <cell r="E1152">
            <v>18.9</v>
          </cell>
        </row>
        <row r="1153">
          <cell r="A1153">
            <v>43156</v>
          </cell>
          <cell r="B1153">
            <v>59.06</v>
          </cell>
          <cell r="C1153">
            <v>6.96</v>
          </cell>
          <cell r="D1153">
            <v>52.1</v>
          </cell>
          <cell r="E1153">
            <v>0</v>
          </cell>
        </row>
        <row r="1154">
          <cell r="A1154">
            <v>43157</v>
          </cell>
          <cell r="B1154">
            <v>42.66</v>
          </cell>
          <cell r="C1154">
            <v>7.32</v>
          </cell>
          <cell r="D1154">
            <v>35.34</v>
          </cell>
          <cell r="E1154">
            <v>0</v>
          </cell>
        </row>
        <row r="1155">
          <cell r="A1155">
            <v>43158</v>
          </cell>
          <cell r="B1155">
            <v>57.25</v>
          </cell>
          <cell r="C1155">
            <v>7.5</v>
          </cell>
          <cell r="D1155">
            <v>49.75</v>
          </cell>
          <cell r="E1155">
            <v>0</v>
          </cell>
        </row>
        <row r="1156">
          <cell r="A1156">
            <v>43159</v>
          </cell>
          <cell r="B1156">
            <v>39.29</v>
          </cell>
          <cell r="C1156">
            <v>6.83</v>
          </cell>
          <cell r="D1156">
            <v>32.46</v>
          </cell>
          <cell r="E1156">
            <v>0</v>
          </cell>
        </row>
        <row r="1157">
          <cell r="A1157">
            <v>43160</v>
          </cell>
          <cell r="B1157">
            <v>45.15</v>
          </cell>
          <cell r="C1157">
            <v>7.3</v>
          </cell>
          <cell r="D1157">
            <v>37.85</v>
          </cell>
          <cell r="E1157">
            <v>3.2</v>
          </cell>
        </row>
        <row r="1158">
          <cell r="A1158">
            <v>43161</v>
          </cell>
          <cell r="B1158">
            <v>29.28</v>
          </cell>
          <cell r="C1158">
            <v>7.43</v>
          </cell>
          <cell r="D1158">
            <v>21.85</v>
          </cell>
          <cell r="E1158">
            <v>0</v>
          </cell>
        </row>
        <row r="1159">
          <cell r="A1159">
            <v>43162</v>
          </cell>
          <cell r="B1159">
            <v>46.16</v>
          </cell>
          <cell r="C1159">
            <v>7.57</v>
          </cell>
          <cell r="D1159">
            <v>38.59</v>
          </cell>
          <cell r="E1159">
            <v>2.6</v>
          </cell>
        </row>
        <row r="1160">
          <cell r="A1160">
            <v>43163</v>
          </cell>
          <cell r="B1160">
            <v>64.58</v>
          </cell>
          <cell r="C1160">
            <v>7.51</v>
          </cell>
          <cell r="D1160">
            <v>57.07</v>
          </cell>
          <cell r="E1160">
            <v>1</v>
          </cell>
        </row>
        <row r="1161">
          <cell r="A1161">
            <v>43164</v>
          </cell>
          <cell r="B1161">
            <v>43.15</v>
          </cell>
          <cell r="C1161">
            <v>7.45</v>
          </cell>
          <cell r="D1161">
            <v>35.7</v>
          </cell>
          <cell r="E1161">
            <v>29.2</v>
          </cell>
        </row>
        <row r="1162">
          <cell r="A1162">
            <v>43165</v>
          </cell>
          <cell r="B1162">
            <v>31.32</v>
          </cell>
          <cell r="C1162">
            <v>7.57</v>
          </cell>
          <cell r="D1162">
            <v>23.75</v>
          </cell>
          <cell r="E1162">
            <v>0</v>
          </cell>
        </row>
        <row r="1163">
          <cell r="A1163">
            <v>43166</v>
          </cell>
          <cell r="B1163">
            <v>56.35</v>
          </cell>
          <cell r="C1163">
            <v>7.4</v>
          </cell>
          <cell r="D1163">
            <v>48.95</v>
          </cell>
          <cell r="E1163">
            <v>12.4</v>
          </cell>
        </row>
        <row r="1164">
          <cell r="A1164">
            <v>43167</v>
          </cell>
          <cell r="B1164">
            <v>71.22</v>
          </cell>
          <cell r="C1164">
            <v>7.59</v>
          </cell>
          <cell r="D1164">
            <v>63.63</v>
          </cell>
          <cell r="E1164">
            <v>34</v>
          </cell>
        </row>
        <row r="1165">
          <cell r="A1165">
            <v>43168</v>
          </cell>
          <cell r="B1165">
            <v>133.43</v>
          </cell>
          <cell r="C1165">
            <v>7.14</v>
          </cell>
          <cell r="D1165">
            <v>126.29</v>
          </cell>
          <cell r="E1165">
            <v>36</v>
          </cell>
        </row>
        <row r="1166">
          <cell r="A1166">
            <v>43169</v>
          </cell>
          <cell r="B1166">
            <v>82.56</v>
          </cell>
          <cell r="C1166">
            <v>7.45</v>
          </cell>
          <cell r="D1166">
            <v>75.11</v>
          </cell>
          <cell r="E1166">
            <v>11.5</v>
          </cell>
        </row>
        <row r="1167">
          <cell r="A1167">
            <v>43170</v>
          </cell>
          <cell r="B1167">
            <v>53.69</v>
          </cell>
          <cell r="C1167">
            <v>6.99</v>
          </cell>
          <cell r="D1167">
            <v>46.7</v>
          </cell>
          <cell r="E1167">
            <v>21</v>
          </cell>
        </row>
        <row r="1168">
          <cell r="A1168">
            <v>43171</v>
          </cell>
          <cell r="B1168">
            <v>60.42</v>
          </cell>
          <cell r="C1168">
            <v>7.52</v>
          </cell>
          <cell r="D1168">
            <v>52.9</v>
          </cell>
          <cell r="E1168">
            <v>12.2</v>
          </cell>
        </row>
        <row r="1169">
          <cell r="A1169">
            <v>43172</v>
          </cell>
          <cell r="B1169">
            <v>48.24</v>
          </cell>
          <cell r="C1169">
            <v>7.35</v>
          </cell>
          <cell r="D1169">
            <v>40.89</v>
          </cell>
          <cell r="E1169">
            <v>0</v>
          </cell>
        </row>
        <row r="1170">
          <cell r="A1170">
            <v>43173</v>
          </cell>
          <cell r="B1170">
            <v>52.37</v>
          </cell>
          <cell r="C1170">
            <v>7.53</v>
          </cell>
          <cell r="D1170">
            <v>44.84</v>
          </cell>
          <cell r="E1170">
            <v>50.7</v>
          </cell>
        </row>
        <row r="1171">
          <cell r="A1171">
            <v>43174</v>
          </cell>
          <cell r="B1171">
            <v>52.81</v>
          </cell>
          <cell r="C1171">
            <v>7.65</v>
          </cell>
          <cell r="D1171">
            <v>45.16</v>
          </cell>
          <cell r="E1171">
            <v>0</v>
          </cell>
        </row>
        <row r="1172">
          <cell r="A1172">
            <v>43175</v>
          </cell>
          <cell r="B1172">
            <v>54.57</v>
          </cell>
          <cell r="C1172">
            <v>7.52</v>
          </cell>
          <cell r="D1172">
            <v>47.05</v>
          </cell>
          <cell r="E1172">
            <v>0</v>
          </cell>
        </row>
        <row r="1173">
          <cell r="A1173">
            <v>43176</v>
          </cell>
          <cell r="B1173">
            <v>57.25</v>
          </cell>
          <cell r="C1173">
            <v>7.58</v>
          </cell>
          <cell r="D1173">
            <v>49.67</v>
          </cell>
          <cell r="E1173">
            <v>24.4</v>
          </cell>
        </row>
        <row r="1174">
          <cell r="A1174">
            <v>43177</v>
          </cell>
          <cell r="B1174">
            <v>54.13</v>
          </cell>
          <cell r="C1174">
            <v>6.9</v>
          </cell>
          <cell r="D1174">
            <v>47.23</v>
          </cell>
          <cell r="E1174">
            <v>13.1</v>
          </cell>
        </row>
        <row r="1175">
          <cell r="A1175">
            <v>43178</v>
          </cell>
          <cell r="B1175">
            <v>50.2</v>
          </cell>
          <cell r="C1175">
            <v>7.5</v>
          </cell>
          <cell r="D1175">
            <v>42.7</v>
          </cell>
          <cell r="E1175">
            <v>0</v>
          </cell>
        </row>
        <row r="1176">
          <cell r="A1176">
            <v>43179</v>
          </cell>
          <cell r="B1176">
            <v>47.19</v>
          </cell>
          <cell r="C1176">
            <v>7.53</v>
          </cell>
          <cell r="D1176">
            <v>39.66</v>
          </cell>
          <cell r="E1176">
            <v>13</v>
          </cell>
        </row>
        <row r="1177">
          <cell r="A1177">
            <v>43180</v>
          </cell>
          <cell r="B1177">
            <v>48.76</v>
          </cell>
          <cell r="C1177">
            <v>7.4</v>
          </cell>
          <cell r="D1177">
            <v>41.36</v>
          </cell>
          <cell r="E1177">
            <v>0</v>
          </cell>
        </row>
        <row r="1178">
          <cell r="A1178">
            <v>43181</v>
          </cell>
          <cell r="B1178">
            <v>46.68</v>
          </cell>
          <cell r="C1178">
            <v>7.32</v>
          </cell>
          <cell r="D1178">
            <v>39.36</v>
          </cell>
          <cell r="E1178">
            <v>6.4</v>
          </cell>
        </row>
        <row r="1179">
          <cell r="A1179">
            <v>43182</v>
          </cell>
          <cell r="B1179">
            <v>63.65</v>
          </cell>
          <cell r="C1179">
            <v>7.48</v>
          </cell>
          <cell r="D1179">
            <v>56.17</v>
          </cell>
          <cell r="E1179">
            <v>30.2</v>
          </cell>
        </row>
        <row r="1180">
          <cell r="A1180">
            <v>43183</v>
          </cell>
          <cell r="B1180">
            <v>46.16</v>
          </cell>
          <cell r="C1180">
            <v>7.66</v>
          </cell>
          <cell r="D1180">
            <v>38.5</v>
          </cell>
          <cell r="E1180">
            <v>0</v>
          </cell>
        </row>
        <row r="1181">
          <cell r="A1181">
            <v>43184</v>
          </cell>
          <cell r="B1181">
            <v>39.77</v>
          </cell>
          <cell r="C1181">
            <v>7.1</v>
          </cell>
          <cell r="D1181">
            <v>32.67</v>
          </cell>
          <cell r="E1181">
            <v>0</v>
          </cell>
        </row>
        <row r="1182">
          <cell r="A1182">
            <v>43185</v>
          </cell>
          <cell r="B1182">
            <v>34.75</v>
          </cell>
          <cell r="C1182">
            <v>7.32</v>
          </cell>
          <cell r="D1182">
            <v>27.43</v>
          </cell>
          <cell r="E1182">
            <v>0</v>
          </cell>
        </row>
        <row r="1183">
          <cell r="A1183">
            <v>43186</v>
          </cell>
          <cell r="B1183">
            <v>31.74</v>
          </cell>
          <cell r="C1183">
            <v>7.47</v>
          </cell>
          <cell r="D1183">
            <v>24.27</v>
          </cell>
          <cell r="E1183">
            <v>0</v>
          </cell>
        </row>
        <row r="1184">
          <cell r="A1184">
            <v>43187</v>
          </cell>
          <cell r="B1184">
            <v>30.5</v>
          </cell>
          <cell r="C1184">
            <v>7.45</v>
          </cell>
          <cell r="D1184">
            <v>23.05</v>
          </cell>
          <cell r="E1184">
            <v>0</v>
          </cell>
        </row>
        <row r="1185">
          <cell r="A1185">
            <v>43188</v>
          </cell>
          <cell r="B1185">
            <v>33.01</v>
          </cell>
          <cell r="C1185">
            <v>7.53</v>
          </cell>
          <cell r="D1185">
            <v>25.48</v>
          </cell>
          <cell r="E1185">
            <v>0</v>
          </cell>
        </row>
        <row r="1186">
          <cell r="A1186">
            <v>43189</v>
          </cell>
          <cell r="B1186">
            <v>27.31</v>
          </cell>
          <cell r="C1186">
            <v>6.77</v>
          </cell>
          <cell r="D1186">
            <v>20.54</v>
          </cell>
          <cell r="E1186">
            <v>0</v>
          </cell>
        </row>
        <row r="1187">
          <cell r="A1187">
            <v>43190</v>
          </cell>
          <cell r="B1187">
            <v>28.09</v>
          </cell>
          <cell r="C1187">
            <v>7.27</v>
          </cell>
          <cell r="D1187">
            <v>20.82</v>
          </cell>
          <cell r="E1187">
            <v>0</v>
          </cell>
        </row>
        <row r="1188">
          <cell r="A1188">
            <v>43191</v>
          </cell>
          <cell r="B1188">
            <v>27.7</v>
          </cell>
          <cell r="C1188">
            <v>6.71</v>
          </cell>
          <cell r="D1188">
            <v>20.99</v>
          </cell>
          <cell r="E1188">
            <v>0</v>
          </cell>
        </row>
        <row r="1189">
          <cell r="A1189">
            <v>43192</v>
          </cell>
          <cell r="B1189">
            <v>27.7</v>
          </cell>
          <cell r="C1189">
            <v>7.44</v>
          </cell>
          <cell r="D1189">
            <v>20.26</v>
          </cell>
          <cell r="E1189">
            <v>0</v>
          </cell>
        </row>
        <row r="1190">
          <cell r="A1190">
            <v>43193</v>
          </cell>
          <cell r="B1190">
            <v>24.31</v>
          </cell>
          <cell r="C1190">
            <v>7.61</v>
          </cell>
          <cell r="D1190">
            <v>16.7</v>
          </cell>
          <cell r="E1190">
            <v>0</v>
          </cell>
        </row>
        <row r="1191">
          <cell r="A1191">
            <v>43194</v>
          </cell>
          <cell r="B1191">
            <v>26.93</v>
          </cell>
          <cell r="C1191">
            <v>7.34</v>
          </cell>
          <cell r="D1191">
            <v>19.59</v>
          </cell>
          <cell r="E1191">
            <v>3</v>
          </cell>
        </row>
        <row r="1192">
          <cell r="A1192">
            <v>43195</v>
          </cell>
          <cell r="B1192">
            <v>25.79</v>
          </cell>
          <cell r="C1192">
            <v>7.54</v>
          </cell>
          <cell r="D1192">
            <v>18.25</v>
          </cell>
          <cell r="E1192">
            <v>2</v>
          </cell>
        </row>
        <row r="1193">
          <cell r="A1193">
            <v>43196</v>
          </cell>
          <cell r="B1193">
            <v>28.49</v>
          </cell>
          <cell r="C1193">
            <v>7.39</v>
          </cell>
          <cell r="D1193">
            <v>21.1</v>
          </cell>
          <cell r="E1193">
            <v>8.2</v>
          </cell>
        </row>
        <row r="1194">
          <cell r="A1194">
            <v>43197</v>
          </cell>
          <cell r="B1194">
            <v>25.42</v>
          </cell>
          <cell r="C1194">
            <v>7.51</v>
          </cell>
          <cell r="D1194">
            <v>17.91</v>
          </cell>
          <cell r="E1194">
            <v>0</v>
          </cell>
        </row>
        <row r="1195">
          <cell r="A1195">
            <v>43198</v>
          </cell>
          <cell r="B1195">
            <v>27.31</v>
          </cell>
          <cell r="C1195">
            <v>7.1</v>
          </cell>
          <cell r="D1195">
            <v>20.21</v>
          </cell>
          <cell r="E1195">
            <v>0</v>
          </cell>
        </row>
        <row r="1196">
          <cell r="A1196">
            <v>43199</v>
          </cell>
          <cell r="B1196">
            <v>25.05</v>
          </cell>
          <cell r="C1196">
            <v>7.39</v>
          </cell>
          <cell r="D1196">
            <v>17.66</v>
          </cell>
          <cell r="E1196">
            <v>0</v>
          </cell>
        </row>
        <row r="1197">
          <cell r="A1197">
            <v>43200</v>
          </cell>
          <cell r="B1197">
            <v>22.53</v>
          </cell>
          <cell r="C1197">
            <v>7.31</v>
          </cell>
          <cell r="D1197">
            <v>15.22</v>
          </cell>
          <cell r="E1197">
            <v>0</v>
          </cell>
        </row>
        <row r="1198">
          <cell r="A1198">
            <v>43201</v>
          </cell>
          <cell r="B1198">
            <v>21.5</v>
          </cell>
          <cell r="C1198">
            <v>7.53</v>
          </cell>
          <cell r="D1198">
            <v>13.97</v>
          </cell>
          <cell r="E1198">
            <v>0</v>
          </cell>
        </row>
        <row r="1199">
          <cell r="A1199">
            <v>43202</v>
          </cell>
          <cell r="B1199">
            <v>20.83</v>
          </cell>
          <cell r="C1199">
            <v>7.38</v>
          </cell>
          <cell r="D1199">
            <v>13.45</v>
          </cell>
          <cell r="E1199">
            <v>0</v>
          </cell>
        </row>
        <row r="1200">
          <cell r="A1200">
            <v>43203</v>
          </cell>
          <cell r="B1200">
            <v>21.16</v>
          </cell>
          <cell r="C1200">
            <v>7.51</v>
          </cell>
          <cell r="D1200">
            <v>13.65</v>
          </cell>
          <cell r="E1200">
            <v>0</v>
          </cell>
        </row>
        <row r="1201">
          <cell r="A1201">
            <v>43204</v>
          </cell>
          <cell r="B1201">
            <v>19.84</v>
          </cell>
          <cell r="C1201">
            <v>7.76</v>
          </cell>
          <cell r="D1201">
            <v>12.08</v>
          </cell>
          <cell r="E1201">
            <v>0</v>
          </cell>
        </row>
        <row r="1202">
          <cell r="A1202">
            <v>43205</v>
          </cell>
          <cell r="B1202">
            <v>19.19</v>
          </cell>
          <cell r="C1202">
            <v>7.02</v>
          </cell>
          <cell r="D1202">
            <v>12.17</v>
          </cell>
          <cell r="E1202">
            <v>0</v>
          </cell>
        </row>
        <row r="1203">
          <cell r="A1203">
            <v>43206</v>
          </cell>
          <cell r="B1203">
            <v>19.84</v>
          </cell>
          <cell r="C1203">
            <v>7.33</v>
          </cell>
          <cell r="D1203">
            <v>12.51</v>
          </cell>
          <cell r="E1203">
            <v>0</v>
          </cell>
        </row>
        <row r="1204">
          <cell r="A1204">
            <v>43207</v>
          </cell>
          <cell r="B1204">
            <v>19.51</v>
          </cell>
          <cell r="C1204">
            <v>7.38</v>
          </cell>
          <cell r="D1204">
            <v>12.13</v>
          </cell>
          <cell r="E1204">
            <v>0</v>
          </cell>
        </row>
        <row r="1205">
          <cell r="A1205">
            <v>43208</v>
          </cell>
          <cell r="B1205">
            <v>19.51</v>
          </cell>
          <cell r="C1205">
            <v>7.25</v>
          </cell>
          <cell r="D1205">
            <v>12.26</v>
          </cell>
          <cell r="E1205">
            <v>0</v>
          </cell>
        </row>
        <row r="1206">
          <cell r="A1206">
            <v>43209</v>
          </cell>
          <cell r="B1206">
            <v>19.19</v>
          </cell>
          <cell r="C1206">
            <v>7.13</v>
          </cell>
          <cell r="D1206">
            <v>12.06</v>
          </cell>
          <cell r="E1206">
            <v>0</v>
          </cell>
        </row>
        <row r="1207">
          <cell r="A1207">
            <v>43210</v>
          </cell>
          <cell r="B1207">
            <v>18.87</v>
          </cell>
          <cell r="C1207">
            <v>7.57</v>
          </cell>
          <cell r="D1207">
            <v>11.3</v>
          </cell>
          <cell r="E1207">
            <v>0</v>
          </cell>
        </row>
        <row r="1208">
          <cell r="A1208">
            <v>43211</v>
          </cell>
          <cell r="B1208">
            <v>17.63</v>
          </cell>
          <cell r="C1208">
            <v>7.14</v>
          </cell>
          <cell r="D1208">
            <v>10.49</v>
          </cell>
          <cell r="E1208">
            <v>0</v>
          </cell>
        </row>
        <row r="1209">
          <cell r="A1209">
            <v>43212</v>
          </cell>
          <cell r="B1209">
            <v>18.56</v>
          </cell>
          <cell r="C1209">
            <v>7.32</v>
          </cell>
          <cell r="D1209">
            <v>11.24</v>
          </cell>
          <cell r="E1209">
            <v>0</v>
          </cell>
        </row>
        <row r="1210">
          <cell r="A1210">
            <v>43213</v>
          </cell>
          <cell r="B1210">
            <v>17.93</v>
          </cell>
          <cell r="C1210">
            <v>7.17</v>
          </cell>
          <cell r="D1210">
            <v>10.76</v>
          </cell>
          <cell r="E1210">
            <v>0</v>
          </cell>
        </row>
        <row r="1211">
          <cell r="A1211">
            <v>43214</v>
          </cell>
          <cell r="B1211">
            <v>17.02</v>
          </cell>
          <cell r="C1211">
            <v>7.48</v>
          </cell>
          <cell r="D1211">
            <v>9.54</v>
          </cell>
          <cell r="E1211">
            <v>0</v>
          </cell>
        </row>
        <row r="1212">
          <cell r="A1212">
            <v>43215</v>
          </cell>
          <cell r="B1212">
            <v>18.87</v>
          </cell>
          <cell r="C1212">
            <v>7.49</v>
          </cell>
          <cell r="D1212">
            <v>11.38</v>
          </cell>
          <cell r="E1212">
            <v>0</v>
          </cell>
        </row>
        <row r="1213">
          <cell r="A1213">
            <v>43216</v>
          </cell>
          <cell r="B1213">
            <v>16.72</v>
          </cell>
          <cell r="C1213">
            <v>7.46</v>
          </cell>
          <cell r="D1213">
            <v>9.26</v>
          </cell>
          <cell r="E1213">
            <v>0</v>
          </cell>
        </row>
        <row r="1214">
          <cell r="A1214">
            <v>43217</v>
          </cell>
          <cell r="B1214">
            <v>15.84</v>
          </cell>
          <cell r="C1214">
            <v>7.54</v>
          </cell>
          <cell r="D1214">
            <v>8.3</v>
          </cell>
          <cell r="E1214">
            <v>0</v>
          </cell>
        </row>
        <row r="1215">
          <cell r="A1215">
            <v>43218</v>
          </cell>
          <cell r="B1215">
            <v>15.84</v>
          </cell>
          <cell r="C1215">
            <v>7.56</v>
          </cell>
          <cell r="D1215">
            <v>8.28</v>
          </cell>
          <cell r="E1215">
            <v>0</v>
          </cell>
        </row>
        <row r="1216">
          <cell r="A1216">
            <v>43219</v>
          </cell>
          <cell r="B1216">
            <v>16.13</v>
          </cell>
          <cell r="C1216">
            <v>6.72</v>
          </cell>
          <cell r="D1216">
            <v>9.41</v>
          </cell>
          <cell r="E1216">
            <v>0</v>
          </cell>
        </row>
        <row r="1217">
          <cell r="A1217">
            <v>43220</v>
          </cell>
          <cell r="B1217">
            <v>16.72</v>
          </cell>
          <cell r="C1217">
            <v>7.37</v>
          </cell>
          <cell r="D1217">
            <v>9.35</v>
          </cell>
          <cell r="E1217">
            <v>0</v>
          </cell>
        </row>
        <row r="1218">
          <cell r="A1218">
            <v>43221</v>
          </cell>
          <cell r="B1218">
            <v>15.55</v>
          </cell>
          <cell r="C1218">
            <v>7.22</v>
          </cell>
          <cell r="D1218">
            <v>8.33</v>
          </cell>
          <cell r="E1218">
            <v>0</v>
          </cell>
        </row>
        <row r="1219">
          <cell r="A1219">
            <v>43222</v>
          </cell>
          <cell r="B1219">
            <v>16.72</v>
          </cell>
          <cell r="C1219">
            <v>7.49</v>
          </cell>
          <cell r="D1219">
            <v>9.23</v>
          </cell>
          <cell r="E1219">
            <v>0</v>
          </cell>
        </row>
        <row r="1220">
          <cell r="A1220">
            <v>43223</v>
          </cell>
          <cell r="B1220">
            <v>15.27</v>
          </cell>
          <cell r="C1220">
            <v>7.42</v>
          </cell>
          <cell r="D1220">
            <v>7.85</v>
          </cell>
          <cell r="E1220">
            <v>0</v>
          </cell>
        </row>
        <row r="1221">
          <cell r="A1221">
            <v>43224</v>
          </cell>
          <cell r="B1221">
            <v>15.55</v>
          </cell>
          <cell r="C1221">
            <v>7.32</v>
          </cell>
          <cell r="D1221">
            <v>8.23</v>
          </cell>
          <cell r="E1221">
            <v>0</v>
          </cell>
        </row>
        <row r="1222">
          <cell r="A1222">
            <v>43225</v>
          </cell>
          <cell r="B1222">
            <v>15.27</v>
          </cell>
          <cell r="C1222">
            <v>7.52</v>
          </cell>
          <cell r="D1222">
            <v>7.75</v>
          </cell>
          <cell r="E1222">
            <v>0</v>
          </cell>
        </row>
        <row r="1223">
          <cell r="A1223">
            <v>43226</v>
          </cell>
          <cell r="B1223">
            <v>15.27</v>
          </cell>
          <cell r="C1223">
            <v>7.03</v>
          </cell>
          <cell r="D1223">
            <v>8.24</v>
          </cell>
          <cell r="E1223">
            <v>0</v>
          </cell>
        </row>
        <row r="1224">
          <cell r="A1224">
            <v>43227</v>
          </cell>
          <cell r="B1224">
            <v>14.99</v>
          </cell>
          <cell r="C1224">
            <v>7.3</v>
          </cell>
          <cell r="D1224">
            <v>7.69</v>
          </cell>
          <cell r="E1224">
            <v>0</v>
          </cell>
        </row>
        <row r="1225">
          <cell r="A1225">
            <v>43228</v>
          </cell>
          <cell r="B1225">
            <v>15.27</v>
          </cell>
          <cell r="C1225">
            <v>7.18</v>
          </cell>
          <cell r="D1225">
            <v>8.09</v>
          </cell>
          <cell r="E1225">
            <v>0</v>
          </cell>
        </row>
        <row r="1226">
          <cell r="A1226">
            <v>43229</v>
          </cell>
          <cell r="B1226">
            <v>14.71</v>
          </cell>
          <cell r="C1226">
            <v>7.33</v>
          </cell>
          <cell r="D1226">
            <v>7.38</v>
          </cell>
          <cell r="E1226">
            <v>0</v>
          </cell>
        </row>
        <row r="1227">
          <cell r="A1227">
            <v>43230</v>
          </cell>
          <cell r="B1227">
            <v>14.71</v>
          </cell>
          <cell r="C1227">
            <v>7.21</v>
          </cell>
          <cell r="D1227">
            <v>7.5</v>
          </cell>
          <cell r="E1227">
            <v>0</v>
          </cell>
        </row>
        <row r="1228">
          <cell r="A1228">
            <v>43231</v>
          </cell>
          <cell r="B1228">
            <v>14.43</v>
          </cell>
          <cell r="C1228">
            <v>7.5</v>
          </cell>
          <cell r="D1228">
            <v>6.93</v>
          </cell>
          <cell r="E1228">
            <v>0</v>
          </cell>
        </row>
        <row r="1229">
          <cell r="A1229">
            <v>43232</v>
          </cell>
          <cell r="B1229">
            <v>14.16</v>
          </cell>
          <cell r="C1229">
            <v>7.43</v>
          </cell>
          <cell r="D1229">
            <v>6.73</v>
          </cell>
          <cell r="E1229">
            <v>0</v>
          </cell>
        </row>
        <row r="1230">
          <cell r="A1230">
            <v>43233</v>
          </cell>
          <cell r="B1230">
            <v>14.71</v>
          </cell>
          <cell r="C1230">
            <v>6.7</v>
          </cell>
          <cell r="D1230">
            <v>8.01</v>
          </cell>
          <cell r="E1230">
            <v>0</v>
          </cell>
        </row>
        <row r="1231">
          <cell r="A1231">
            <v>43234</v>
          </cell>
          <cell r="B1231">
            <v>15.55</v>
          </cell>
          <cell r="C1231">
            <v>7.38</v>
          </cell>
          <cell r="D1231">
            <v>8.17</v>
          </cell>
          <cell r="E1231">
            <v>0</v>
          </cell>
        </row>
        <row r="1232">
          <cell r="A1232">
            <v>43235</v>
          </cell>
          <cell r="B1232">
            <v>14.71</v>
          </cell>
          <cell r="C1232">
            <v>7.4</v>
          </cell>
          <cell r="D1232">
            <v>7.31</v>
          </cell>
          <cell r="E1232">
            <v>0</v>
          </cell>
        </row>
        <row r="1233">
          <cell r="A1233">
            <v>43236</v>
          </cell>
          <cell r="B1233">
            <v>14.71</v>
          </cell>
          <cell r="C1233">
            <v>7.32</v>
          </cell>
          <cell r="D1233">
            <v>7.39</v>
          </cell>
          <cell r="E1233">
            <v>0</v>
          </cell>
        </row>
        <row r="1234">
          <cell r="A1234">
            <v>43237</v>
          </cell>
          <cell r="B1234">
            <v>14.71</v>
          </cell>
          <cell r="C1234">
            <v>7.51</v>
          </cell>
          <cell r="D1234">
            <v>7.2</v>
          </cell>
          <cell r="E1234">
            <v>0</v>
          </cell>
        </row>
        <row r="1235">
          <cell r="A1235">
            <v>43238</v>
          </cell>
          <cell r="B1235">
            <v>15.84</v>
          </cell>
          <cell r="C1235">
            <v>7.43</v>
          </cell>
          <cell r="D1235">
            <v>8.41</v>
          </cell>
          <cell r="E1235">
            <v>0</v>
          </cell>
        </row>
        <row r="1236">
          <cell r="A1236">
            <v>43239</v>
          </cell>
          <cell r="B1236">
            <v>13.89</v>
          </cell>
          <cell r="C1236">
            <v>7.18</v>
          </cell>
          <cell r="D1236">
            <v>6.71</v>
          </cell>
          <cell r="E1236">
            <v>0</v>
          </cell>
        </row>
        <row r="1237">
          <cell r="A1237">
            <v>43240</v>
          </cell>
          <cell r="B1237">
            <v>16.13</v>
          </cell>
          <cell r="C1237">
            <v>6.64</v>
          </cell>
          <cell r="D1237">
            <v>9.49</v>
          </cell>
          <cell r="E1237">
            <v>15.8</v>
          </cell>
        </row>
        <row r="1238">
          <cell r="A1238">
            <v>43241</v>
          </cell>
          <cell r="B1238">
            <v>14.71</v>
          </cell>
          <cell r="C1238">
            <v>7.15</v>
          </cell>
          <cell r="D1238">
            <v>7.56</v>
          </cell>
          <cell r="E1238">
            <v>0</v>
          </cell>
        </row>
        <row r="1239">
          <cell r="A1239">
            <v>43242</v>
          </cell>
          <cell r="B1239">
            <v>13.09</v>
          </cell>
          <cell r="C1239">
            <v>7.22</v>
          </cell>
          <cell r="D1239">
            <v>5.87</v>
          </cell>
          <cell r="E1239">
            <v>0</v>
          </cell>
        </row>
        <row r="1240">
          <cell r="A1240">
            <v>43243</v>
          </cell>
          <cell r="B1240">
            <v>13.09</v>
          </cell>
          <cell r="C1240">
            <v>7.11</v>
          </cell>
          <cell r="D1240">
            <v>5.98</v>
          </cell>
          <cell r="E1240">
            <v>0</v>
          </cell>
        </row>
        <row r="1241">
          <cell r="A1241">
            <v>43244</v>
          </cell>
          <cell r="B1241">
            <v>14.43</v>
          </cell>
          <cell r="C1241">
            <v>7.32</v>
          </cell>
          <cell r="D1241">
            <v>7.11</v>
          </cell>
          <cell r="E1241">
            <v>0</v>
          </cell>
        </row>
        <row r="1242">
          <cell r="A1242">
            <v>43245</v>
          </cell>
          <cell r="B1242">
            <v>12.83</v>
          </cell>
          <cell r="C1242">
            <v>7.35</v>
          </cell>
          <cell r="D1242">
            <v>5.48</v>
          </cell>
          <cell r="E1242">
            <v>0</v>
          </cell>
        </row>
        <row r="1243">
          <cell r="A1243">
            <v>43246</v>
          </cell>
          <cell r="B1243">
            <v>14.16</v>
          </cell>
          <cell r="C1243">
            <v>7.26</v>
          </cell>
          <cell r="D1243">
            <v>6.9</v>
          </cell>
          <cell r="E1243">
            <v>0</v>
          </cell>
        </row>
        <row r="1244">
          <cell r="A1244">
            <v>43247</v>
          </cell>
          <cell r="B1244">
            <v>15.27</v>
          </cell>
          <cell r="C1244">
            <v>6.76</v>
          </cell>
          <cell r="D1244">
            <v>8.51</v>
          </cell>
          <cell r="E1244">
            <v>0</v>
          </cell>
        </row>
        <row r="1245">
          <cell r="A1245">
            <v>43248</v>
          </cell>
          <cell r="B1245">
            <v>14.99</v>
          </cell>
          <cell r="C1245">
            <v>7.3</v>
          </cell>
          <cell r="D1245">
            <v>7.69</v>
          </cell>
          <cell r="E1245">
            <v>0</v>
          </cell>
        </row>
        <row r="1246">
          <cell r="A1246">
            <v>43249</v>
          </cell>
          <cell r="B1246">
            <v>14.43</v>
          </cell>
          <cell r="C1246">
            <v>7.39</v>
          </cell>
          <cell r="D1246">
            <v>7.04</v>
          </cell>
          <cell r="E1246">
            <v>0</v>
          </cell>
        </row>
        <row r="1247">
          <cell r="A1247">
            <v>43250</v>
          </cell>
          <cell r="B1247">
            <v>14.16</v>
          </cell>
          <cell r="C1247">
            <v>6.83</v>
          </cell>
          <cell r="D1247">
            <v>7.33</v>
          </cell>
          <cell r="E1247">
            <v>0</v>
          </cell>
        </row>
        <row r="1248">
          <cell r="A1248">
            <v>43251</v>
          </cell>
          <cell r="B1248">
            <v>14.99</v>
          </cell>
          <cell r="C1248">
            <v>6.6</v>
          </cell>
          <cell r="D1248">
            <v>8.39</v>
          </cell>
          <cell r="E1248">
            <v>0</v>
          </cell>
        </row>
        <row r="1249">
          <cell r="A1249">
            <v>43252</v>
          </cell>
          <cell r="B1249">
            <v>12.07</v>
          </cell>
          <cell r="C1249">
            <v>6.84</v>
          </cell>
          <cell r="D1249">
            <v>5.23</v>
          </cell>
          <cell r="E1249">
            <v>0</v>
          </cell>
        </row>
        <row r="1250">
          <cell r="A1250">
            <v>43253</v>
          </cell>
          <cell r="B1250">
            <v>13.62</v>
          </cell>
          <cell r="C1250">
            <v>7.19</v>
          </cell>
          <cell r="D1250">
            <v>6.43</v>
          </cell>
          <cell r="E1250">
            <v>0</v>
          </cell>
        </row>
        <row r="1251">
          <cell r="A1251">
            <v>43254</v>
          </cell>
          <cell r="B1251">
            <v>14.16</v>
          </cell>
          <cell r="C1251">
            <v>6.83</v>
          </cell>
          <cell r="D1251">
            <v>7.33</v>
          </cell>
          <cell r="E1251">
            <v>0</v>
          </cell>
        </row>
        <row r="1252">
          <cell r="A1252">
            <v>43255</v>
          </cell>
          <cell r="B1252">
            <v>13.09</v>
          </cell>
          <cell r="C1252">
            <v>7.1</v>
          </cell>
          <cell r="D1252">
            <v>5.99</v>
          </cell>
          <cell r="E1252">
            <v>0</v>
          </cell>
        </row>
        <row r="1253">
          <cell r="A1253">
            <v>43256</v>
          </cell>
          <cell r="B1253">
            <v>13.89</v>
          </cell>
          <cell r="C1253">
            <v>7.19</v>
          </cell>
          <cell r="D1253">
            <v>6.7</v>
          </cell>
          <cell r="E1253">
            <v>0</v>
          </cell>
        </row>
        <row r="1254">
          <cell r="A1254">
            <v>43257</v>
          </cell>
          <cell r="B1254">
            <v>16.13</v>
          </cell>
          <cell r="C1254">
            <v>6.73</v>
          </cell>
          <cell r="D1254">
            <v>9.4</v>
          </cell>
          <cell r="E1254">
            <v>0</v>
          </cell>
        </row>
        <row r="1255">
          <cell r="A1255">
            <v>43258</v>
          </cell>
          <cell r="B1255">
            <v>14.16</v>
          </cell>
          <cell r="C1255">
            <v>7.29</v>
          </cell>
          <cell r="D1255">
            <v>6.87</v>
          </cell>
          <cell r="E1255">
            <v>0</v>
          </cell>
        </row>
        <row r="1256">
          <cell r="A1256">
            <v>43259</v>
          </cell>
          <cell r="B1256">
            <v>13.62</v>
          </cell>
          <cell r="C1256">
            <v>7.36</v>
          </cell>
          <cell r="D1256">
            <v>6.26</v>
          </cell>
          <cell r="E1256">
            <v>0.5</v>
          </cell>
        </row>
        <row r="1257">
          <cell r="A1257">
            <v>43260</v>
          </cell>
          <cell r="B1257">
            <v>13.62</v>
          </cell>
          <cell r="C1257">
            <v>7.5</v>
          </cell>
          <cell r="D1257">
            <v>6.12</v>
          </cell>
          <cell r="E1257">
            <v>0</v>
          </cell>
        </row>
        <row r="1258">
          <cell r="A1258">
            <v>43261</v>
          </cell>
          <cell r="B1258">
            <v>14.43</v>
          </cell>
          <cell r="C1258">
            <v>6.59</v>
          </cell>
          <cell r="D1258">
            <v>7.84</v>
          </cell>
          <cell r="E1258">
            <v>0</v>
          </cell>
        </row>
        <row r="1259">
          <cell r="A1259">
            <v>43262</v>
          </cell>
          <cell r="B1259">
            <v>13.62</v>
          </cell>
          <cell r="C1259">
            <v>7.41</v>
          </cell>
          <cell r="D1259">
            <v>6.21</v>
          </cell>
          <cell r="E1259">
            <v>0</v>
          </cell>
        </row>
        <row r="1260">
          <cell r="A1260">
            <v>43263</v>
          </cell>
          <cell r="B1260">
            <v>13.09</v>
          </cell>
          <cell r="C1260">
            <v>7.29</v>
          </cell>
          <cell r="D1260">
            <v>5.8</v>
          </cell>
          <cell r="E1260">
            <v>0</v>
          </cell>
        </row>
        <row r="1261">
          <cell r="A1261">
            <v>43264</v>
          </cell>
          <cell r="B1261">
            <v>14.16</v>
          </cell>
          <cell r="C1261">
            <v>7.25</v>
          </cell>
          <cell r="D1261">
            <v>6.91</v>
          </cell>
          <cell r="E1261">
            <v>0</v>
          </cell>
        </row>
        <row r="1262">
          <cell r="A1262">
            <v>43265</v>
          </cell>
          <cell r="B1262">
            <v>13.09</v>
          </cell>
          <cell r="C1262">
            <v>7.23</v>
          </cell>
          <cell r="D1262">
            <v>5.86</v>
          </cell>
          <cell r="E1262">
            <v>0</v>
          </cell>
        </row>
        <row r="1263">
          <cell r="A1263">
            <v>43266</v>
          </cell>
          <cell r="B1263">
            <v>13.62</v>
          </cell>
          <cell r="C1263">
            <v>7.42</v>
          </cell>
          <cell r="D1263">
            <v>6.2</v>
          </cell>
          <cell r="E1263">
            <v>0</v>
          </cell>
        </row>
        <row r="1264">
          <cell r="A1264">
            <v>43267</v>
          </cell>
          <cell r="B1264">
            <v>13.36</v>
          </cell>
          <cell r="C1264">
            <v>7.54</v>
          </cell>
          <cell r="D1264">
            <v>5.82</v>
          </cell>
          <cell r="E1264">
            <v>0</v>
          </cell>
        </row>
        <row r="1265">
          <cell r="A1265">
            <v>43268</v>
          </cell>
          <cell r="B1265">
            <v>13.62</v>
          </cell>
          <cell r="C1265">
            <v>6.59</v>
          </cell>
          <cell r="D1265">
            <v>7.03</v>
          </cell>
          <cell r="E1265">
            <v>0</v>
          </cell>
        </row>
        <row r="1266">
          <cell r="A1266">
            <v>43269</v>
          </cell>
          <cell r="B1266">
            <v>13.62</v>
          </cell>
          <cell r="C1266">
            <v>7.16</v>
          </cell>
          <cell r="D1266">
            <v>6.46</v>
          </cell>
          <cell r="E1266">
            <v>0</v>
          </cell>
        </row>
        <row r="1267">
          <cell r="A1267">
            <v>43270</v>
          </cell>
          <cell r="B1267">
            <v>13.363</v>
          </cell>
          <cell r="C1267">
            <v>7.37</v>
          </cell>
          <cell r="D1267">
            <v>5.99</v>
          </cell>
          <cell r="E1267">
            <v>0</v>
          </cell>
        </row>
        <row r="1268">
          <cell r="A1268">
            <v>43271</v>
          </cell>
          <cell r="B1268">
            <v>12.83</v>
          </cell>
          <cell r="C1268">
            <v>7.02</v>
          </cell>
          <cell r="D1268">
            <v>5.81</v>
          </cell>
          <cell r="E1268">
            <v>0</v>
          </cell>
        </row>
        <row r="1269">
          <cell r="A1269">
            <v>43272</v>
          </cell>
          <cell r="B1269">
            <v>11.82</v>
          </cell>
          <cell r="C1269">
            <v>7.27</v>
          </cell>
          <cell r="D1269">
            <v>4.55</v>
          </cell>
          <cell r="E1269">
            <v>0</v>
          </cell>
        </row>
        <row r="1270">
          <cell r="A1270">
            <v>43273</v>
          </cell>
          <cell r="B1270">
            <v>13.09</v>
          </cell>
          <cell r="C1270">
            <v>7.15</v>
          </cell>
          <cell r="D1270">
            <v>5.94</v>
          </cell>
          <cell r="E1270">
            <v>0</v>
          </cell>
        </row>
        <row r="1271">
          <cell r="A1271">
            <v>43274</v>
          </cell>
          <cell r="B1271">
            <v>12.83</v>
          </cell>
          <cell r="C1271">
            <v>7.2</v>
          </cell>
          <cell r="D1271">
            <v>5.63</v>
          </cell>
          <cell r="E1271">
            <v>0</v>
          </cell>
        </row>
        <row r="1272">
          <cell r="A1272">
            <v>43275</v>
          </cell>
          <cell r="B1272">
            <v>13.36</v>
          </cell>
          <cell r="C1272">
            <v>6.53</v>
          </cell>
          <cell r="D1272">
            <v>6.83</v>
          </cell>
          <cell r="E1272">
            <v>0</v>
          </cell>
        </row>
        <row r="1273">
          <cell r="A1273">
            <v>43276</v>
          </cell>
          <cell r="B1273">
            <v>14.16</v>
          </cell>
          <cell r="C1273">
            <v>7.29</v>
          </cell>
          <cell r="D1273">
            <v>6.87</v>
          </cell>
          <cell r="E1273">
            <v>0</v>
          </cell>
        </row>
        <row r="1274">
          <cell r="A1274">
            <v>43277</v>
          </cell>
          <cell r="B1274">
            <v>12.58</v>
          </cell>
          <cell r="C1274">
            <v>7.29</v>
          </cell>
          <cell r="D1274">
            <v>5.29</v>
          </cell>
          <cell r="E1274">
            <v>0</v>
          </cell>
        </row>
        <row r="1275">
          <cell r="A1275">
            <v>43278</v>
          </cell>
          <cell r="B1275">
            <v>13.62</v>
          </cell>
          <cell r="C1275">
            <v>7.27</v>
          </cell>
          <cell r="D1275">
            <v>6.35</v>
          </cell>
          <cell r="E1275">
            <v>0</v>
          </cell>
        </row>
        <row r="1276">
          <cell r="A1276">
            <v>43279</v>
          </cell>
          <cell r="B1276">
            <v>13.89</v>
          </cell>
          <cell r="C1276">
            <v>7.02</v>
          </cell>
          <cell r="D1276">
            <v>6.87</v>
          </cell>
          <cell r="E1276">
            <v>0</v>
          </cell>
        </row>
        <row r="1277">
          <cell r="A1277">
            <v>43280</v>
          </cell>
          <cell r="B1277">
            <v>13.36</v>
          </cell>
          <cell r="C1277">
            <v>7.27</v>
          </cell>
          <cell r="D1277">
            <v>6.09</v>
          </cell>
          <cell r="E1277">
            <v>0</v>
          </cell>
        </row>
        <row r="1278">
          <cell r="A1278">
            <v>43281</v>
          </cell>
          <cell r="B1278">
            <v>12.07</v>
          </cell>
          <cell r="C1278">
            <v>7.04</v>
          </cell>
          <cell r="D1278">
            <v>5.03</v>
          </cell>
          <cell r="E1278">
            <v>0</v>
          </cell>
        </row>
        <row r="1279">
          <cell r="A1279">
            <v>43282</v>
          </cell>
          <cell r="B1279">
            <v>13.62</v>
          </cell>
          <cell r="C1279">
            <v>6.42</v>
          </cell>
          <cell r="D1279">
            <v>7.2</v>
          </cell>
          <cell r="E1279">
            <v>0</v>
          </cell>
        </row>
        <row r="1280">
          <cell r="A1280">
            <v>43283</v>
          </cell>
          <cell r="B1280">
            <v>12.32</v>
          </cell>
          <cell r="C1280">
            <v>7.36</v>
          </cell>
          <cell r="D1280">
            <v>4.96</v>
          </cell>
          <cell r="E1280">
            <v>0</v>
          </cell>
        </row>
        <row r="1281">
          <cell r="A1281">
            <v>43284</v>
          </cell>
          <cell r="B1281">
            <v>13.09</v>
          </cell>
          <cell r="C1281">
            <v>7.36</v>
          </cell>
          <cell r="D1281">
            <v>5.73</v>
          </cell>
          <cell r="E1281">
            <v>0</v>
          </cell>
        </row>
        <row r="1282">
          <cell r="A1282">
            <v>43285</v>
          </cell>
          <cell r="B1282">
            <v>12.58</v>
          </cell>
          <cell r="C1282">
            <v>6.96</v>
          </cell>
          <cell r="D1282">
            <v>5.62</v>
          </cell>
          <cell r="E1282">
            <v>0</v>
          </cell>
        </row>
        <row r="1283">
          <cell r="A1283">
            <v>43286</v>
          </cell>
          <cell r="B1283">
            <v>12.32</v>
          </cell>
          <cell r="C1283">
            <v>6.94</v>
          </cell>
          <cell r="D1283">
            <v>5.38</v>
          </cell>
          <cell r="E1283">
            <v>0</v>
          </cell>
        </row>
        <row r="1284">
          <cell r="A1284">
            <v>43287</v>
          </cell>
          <cell r="B1284">
            <v>11.82</v>
          </cell>
          <cell r="C1284">
            <v>7.09</v>
          </cell>
          <cell r="D1284">
            <v>4.73</v>
          </cell>
          <cell r="E1284">
            <v>0</v>
          </cell>
        </row>
        <row r="1285">
          <cell r="A1285">
            <v>43288</v>
          </cell>
          <cell r="B1285">
            <v>12.58</v>
          </cell>
          <cell r="C1285">
            <v>7.36</v>
          </cell>
          <cell r="D1285">
            <v>5.22</v>
          </cell>
          <cell r="E1285">
            <v>0</v>
          </cell>
        </row>
        <row r="1286">
          <cell r="A1286">
            <v>43289</v>
          </cell>
          <cell r="B1286">
            <v>13.09</v>
          </cell>
          <cell r="C1286">
            <v>6.52</v>
          </cell>
          <cell r="D1286">
            <v>6.52</v>
          </cell>
          <cell r="E1286">
            <v>0</v>
          </cell>
        </row>
        <row r="1287">
          <cell r="A1287">
            <v>43290</v>
          </cell>
          <cell r="B1287">
            <v>10.39</v>
          </cell>
          <cell r="C1287">
            <v>7.15</v>
          </cell>
          <cell r="D1287">
            <v>3.24</v>
          </cell>
          <cell r="E1287">
            <v>0</v>
          </cell>
        </row>
        <row r="1288">
          <cell r="A1288">
            <v>43291</v>
          </cell>
          <cell r="B1288">
            <v>12.32</v>
          </cell>
          <cell r="C1288">
            <v>7.12</v>
          </cell>
          <cell r="D1288">
            <v>5.2</v>
          </cell>
          <cell r="E1288">
            <v>0</v>
          </cell>
        </row>
        <row r="1289">
          <cell r="A1289">
            <v>43292</v>
          </cell>
          <cell r="B1289">
            <v>13.09</v>
          </cell>
          <cell r="C1289">
            <v>7</v>
          </cell>
          <cell r="D1289">
            <v>6.09</v>
          </cell>
          <cell r="E1289">
            <v>0.8</v>
          </cell>
        </row>
        <row r="1290">
          <cell r="A1290">
            <v>43293</v>
          </cell>
          <cell r="B1290">
            <v>13.36</v>
          </cell>
          <cell r="C1290">
            <v>6.41</v>
          </cell>
          <cell r="D1290">
            <v>6.95</v>
          </cell>
          <cell r="E1290">
            <v>6.4</v>
          </cell>
        </row>
        <row r="1291">
          <cell r="A1291">
            <v>43294</v>
          </cell>
          <cell r="B1291">
            <v>13.62</v>
          </cell>
          <cell r="C1291">
            <v>6.88</v>
          </cell>
          <cell r="D1291">
            <v>6.74</v>
          </cell>
          <cell r="E1291">
            <v>0</v>
          </cell>
        </row>
        <row r="1292">
          <cell r="A1292">
            <v>43295</v>
          </cell>
          <cell r="B1292">
            <v>12.32</v>
          </cell>
          <cell r="C1292">
            <v>6.82</v>
          </cell>
          <cell r="D1292">
            <v>5.5</v>
          </cell>
          <cell r="E1292">
            <v>0</v>
          </cell>
        </row>
        <row r="1293">
          <cell r="A1293">
            <v>43296</v>
          </cell>
          <cell r="B1293">
            <v>13.36</v>
          </cell>
          <cell r="C1293">
            <v>6.6</v>
          </cell>
          <cell r="D1293">
            <v>6.76</v>
          </cell>
          <cell r="E1293">
            <v>0</v>
          </cell>
        </row>
        <row r="1294">
          <cell r="A1294">
            <v>43297</v>
          </cell>
          <cell r="B1294">
            <v>12.07</v>
          </cell>
          <cell r="C1294">
            <v>6.74</v>
          </cell>
          <cell r="D1294">
            <v>5.33</v>
          </cell>
          <cell r="E1294">
            <v>0</v>
          </cell>
        </row>
        <row r="1295">
          <cell r="A1295">
            <v>43298</v>
          </cell>
          <cell r="B1295">
            <v>11.1</v>
          </cell>
          <cell r="C1295">
            <v>6.63</v>
          </cell>
          <cell r="D1295">
            <v>4.47</v>
          </cell>
          <cell r="E1295">
            <v>0</v>
          </cell>
        </row>
        <row r="1296">
          <cell r="A1296">
            <v>43299</v>
          </cell>
          <cell r="B1296">
            <v>10.86</v>
          </cell>
          <cell r="C1296">
            <v>6.58</v>
          </cell>
          <cell r="D1296">
            <v>4.28</v>
          </cell>
          <cell r="E1296">
            <v>0</v>
          </cell>
        </row>
        <row r="1297">
          <cell r="A1297">
            <v>43300</v>
          </cell>
          <cell r="B1297">
            <v>11.1</v>
          </cell>
          <cell r="C1297">
            <v>6.58</v>
          </cell>
          <cell r="D1297">
            <v>4.52</v>
          </cell>
          <cell r="E1297">
            <v>0</v>
          </cell>
        </row>
        <row r="1298">
          <cell r="A1298">
            <v>43301</v>
          </cell>
          <cell r="B1298">
            <v>10.39</v>
          </cell>
          <cell r="C1298">
            <v>6.55</v>
          </cell>
          <cell r="D1298">
            <v>3.84</v>
          </cell>
          <cell r="E1298">
            <v>0</v>
          </cell>
        </row>
        <row r="1299">
          <cell r="A1299">
            <v>43302</v>
          </cell>
          <cell r="B1299">
            <v>11.34</v>
          </cell>
          <cell r="C1299">
            <v>6.61</v>
          </cell>
          <cell r="D1299">
            <v>4.73</v>
          </cell>
          <cell r="E1299">
            <v>0</v>
          </cell>
        </row>
        <row r="1300">
          <cell r="A1300">
            <v>43303</v>
          </cell>
          <cell r="B1300">
            <v>11.1</v>
          </cell>
          <cell r="C1300">
            <v>6.53</v>
          </cell>
          <cell r="D1300">
            <v>4.57</v>
          </cell>
          <cell r="E1300">
            <v>0</v>
          </cell>
        </row>
        <row r="1301">
          <cell r="A1301">
            <v>43304</v>
          </cell>
          <cell r="B1301">
            <v>11.82</v>
          </cell>
          <cell r="C1301">
            <v>6.53</v>
          </cell>
          <cell r="D1301">
            <v>5.29</v>
          </cell>
          <cell r="E1301">
            <v>0</v>
          </cell>
        </row>
        <row r="1302">
          <cell r="A1302">
            <v>43305</v>
          </cell>
          <cell r="B1302">
            <v>13.09</v>
          </cell>
          <cell r="C1302">
            <v>6.44</v>
          </cell>
          <cell r="D1302">
            <v>6.65</v>
          </cell>
          <cell r="E1302">
            <v>0</v>
          </cell>
        </row>
        <row r="1303">
          <cell r="A1303">
            <v>43306</v>
          </cell>
          <cell r="B1303">
            <v>13.09</v>
          </cell>
          <cell r="C1303">
            <v>6.43</v>
          </cell>
          <cell r="D1303">
            <v>6.66</v>
          </cell>
          <cell r="E1303">
            <v>0</v>
          </cell>
        </row>
        <row r="1304">
          <cell r="A1304">
            <v>43307</v>
          </cell>
          <cell r="B1304">
            <v>12.07</v>
          </cell>
          <cell r="C1304">
            <v>6.44</v>
          </cell>
          <cell r="D1304">
            <v>5.63</v>
          </cell>
          <cell r="E1304">
            <v>0</v>
          </cell>
        </row>
        <row r="1305">
          <cell r="A1305">
            <v>43308</v>
          </cell>
          <cell r="B1305">
            <v>13.09</v>
          </cell>
          <cell r="C1305">
            <v>6.46</v>
          </cell>
          <cell r="D1305">
            <v>6.63</v>
          </cell>
          <cell r="E1305">
            <v>0</v>
          </cell>
        </row>
        <row r="1306">
          <cell r="A1306">
            <v>43309</v>
          </cell>
          <cell r="B1306">
            <v>12.58</v>
          </cell>
          <cell r="C1306">
            <v>6.46</v>
          </cell>
          <cell r="D1306">
            <v>6.12</v>
          </cell>
          <cell r="E1306">
            <v>0</v>
          </cell>
        </row>
        <row r="1307">
          <cell r="A1307">
            <v>43310</v>
          </cell>
          <cell r="B1307">
            <v>12.58</v>
          </cell>
          <cell r="C1307">
            <v>6.3</v>
          </cell>
          <cell r="D1307">
            <v>6.28</v>
          </cell>
          <cell r="E1307">
            <v>0</v>
          </cell>
        </row>
        <row r="1308">
          <cell r="A1308">
            <v>43311</v>
          </cell>
          <cell r="B1308">
            <v>12.32</v>
          </cell>
          <cell r="C1308">
            <v>6.34</v>
          </cell>
          <cell r="D1308">
            <v>5.98</v>
          </cell>
          <cell r="E1308">
            <v>0</v>
          </cell>
        </row>
        <row r="1309">
          <cell r="A1309">
            <v>43312</v>
          </cell>
          <cell r="B1309">
            <v>11.58</v>
          </cell>
          <cell r="C1309">
            <v>6.57</v>
          </cell>
          <cell r="D1309">
            <v>5.01</v>
          </cell>
          <cell r="E1309">
            <v>0</v>
          </cell>
        </row>
        <row r="1310">
          <cell r="A1310">
            <v>43313</v>
          </cell>
          <cell r="B1310">
            <v>12.58</v>
          </cell>
          <cell r="C1310">
            <v>6.44</v>
          </cell>
          <cell r="D1310">
            <v>6.14</v>
          </cell>
          <cell r="E1310">
            <v>0.4</v>
          </cell>
        </row>
        <row r="1311">
          <cell r="A1311">
            <v>43314</v>
          </cell>
          <cell r="B1311">
            <v>13.62</v>
          </cell>
          <cell r="C1311">
            <v>6.42</v>
          </cell>
          <cell r="D1311">
            <v>7.2</v>
          </cell>
          <cell r="E1311">
            <v>0</v>
          </cell>
        </row>
        <row r="1312">
          <cell r="A1312">
            <v>43315</v>
          </cell>
          <cell r="B1312">
            <v>14.16</v>
          </cell>
          <cell r="C1312">
            <v>6.58</v>
          </cell>
          <cell r="D1312">
            <v>7.58</v>
          </cell>
          <cell r="E1312">
            <v>2</v>
          </cell>
        </row>
        <row r="1313">
          <cell r="A1313">
            <v>43316</v>
          </cell>
          <cell r="B1313">
            <v>18.56</v>
          </cell>
          <cell r="C1313">
            <v>6.69</v>
          </cell>
          <cell r="D1313">
            <v>11.87</v>
          </cell>
          <cell r="E1313">
            <v>33.2</v>
          </cell>
        </row>
        <row r="1314">
          <cell r="A1314">
            <v>43317</v>
          </cell>
          <cell r="B1314">
            <v>15.84</v>
          </cell>
          <cell r="C1314">
            <v>6.14</v>
          </cell>
          <cell r="D1314">
            <v>9.7</v>
          </cell>
          <cell r="E1314">
            <v>2</v>
          </cell>
        </row>
        <row r="1315">
          <cell r="A1315">
            <v>43318</v>
          </cell>
          <cell r="B1315">
            <v>14.71</v>
          </cell>
          <cell r="C1315">
            <v>6.58</v>
          </cell>
          <cell r="D1315">
            <v>8.13</v>
          </cell>
          <cell r="E1315">
            <v>0</v>
          </cell>
        </row>
        <row r="1316">
          <cell r="A1316">
            <v>43319</v>
          </cell>
          <cell r="B1316">
            <v>14.99</v>
          </cell>
          <cell r="C1316">
            <v>6.73</v>
          </cell>
          <cell r="D1316">
            <v>8.26</v>
          </cell>
          <cell r="E1316">
            <v>6</v>
          </cell>
        </row>
        <row r="1317">
          <cell r="A1317">
            <v>43320</v>
          </cell>
          <cell r="B1317">
            <v>14.71</v>
          </cell>
          <cell r="C1317">
            <v>6.8</v>
          </cell>
          <cell r="D1317">
            <v>7.91</v>
          </cell>
          <cell r="E1317">
            <v>0</v>
          </cell>
        </row>
        <row r="1318">
          <cell r="A1318">
            <v>43321</v>
          </cell>
          <cell r="B1318">
            <v>13.62</v>
          </cell>
          <cell r="C1318">
            <v>6.96</v>
          </cell>
          <cell r="D1318">
            <v>6.66</v>
          </cell>
          <cell r="E1318">
            <v>0</v>
          </cell>
        </row>
        <row r="1319">
          <cell r="A1319">
            <v>43322</v>
          </cell>
          <cell r="B1319">
            <v>14.16</v>
          </cell>
          <cell r="C1319">
            <v>6.91</v>
          </cell>
          <cell r="D1319">
            <v>7.25</v>
          </cell>
          <cell r="E1319">
            <v>0</v>
          </cell>
        </row>
        <row r="1320">
          <cell r="A1320">
            <v>43323</v>
          </cell>
          <cell r="B1320">
            <v>12.83</v>
          </cell>
          <cell r="C1320">
            <v>6.8</v>
          </cell>
          <cell r="D1320">
            <v>6.03</v>
          </cell>
          <cell r="E1320">
            <v>0</v>
          </cell>
        </row>
        <row r="1321">
          <cell r="A1321">
            <v>43324</v>
          </cell>
          <cell r="B1321">
            <v>13.09</v>
          </cell>
          <cell r="C1321">
            <v>6.62</v>
          </cell>
          <cell r="D1321">
            <v>6.47</v>
          </cell>
          <cell r="E1321">
            <v>0</v>
          </cell>
        </row>
        <row r="1322">
          <cell r="A1322">
            <v>43325</v>
          </cell>
          <cell r="B1322">
            <v>12.83</v>
          </cell>
          <cell r="C1322">
            <v>6.84</v>
          </cell>
          <cell r="D1322">
            <v>5.99</v>
          </cell>
          <cell r="E1322">
            <v>0</v>
          </cell>
        </row>
        <row r="1323">
          <cell r="A1323">
            <v>43326</v>
          </cell>
          <cell r="B1323">
            <v>13.09</v>
          </cell>
          <cell r="C1323">
            <v>7.02</v>
          </cell>
          <cell r="D1323">
            <v>6.07</v>
          </cell>
          <cell r="E1323">
            <v>0</v>
          </cell>
        </row>
        <row r="1324">
          <cell r="A1324">
            <v>43327</v>
          </cell>
          <cell r="B1324">
            <v>12.83</v>
          </cell>
          <cell r="C1324">
            <v>6.73</v>
          </cell>
          <cell r="D1324">
            <v>6.1</v>
          </cell>
          <cell r="E1324">
            <v>0</v>
          </cell>
        </row>
        <row r="1325">
          <cell r="A1325">
            <v>43328</v>
          </cell>
          <cell r="B1325">
            <v>12.58</v>
          </cell>
          <cell r="C1325">
            <v>7.11</v>
          </cell>
          <cell r="D1325">
            <v>5.47</v>
          </cell>
          <cell r="E1325">
            <v>0</v>
          </cell>
        </row>
        <row r="1326">
          <cell r="A1326">
            <v>43329</v>
          </cell>
          <cell r="B1326">
            <v>13.62</v>
          </cell>
          <cell r="C1326">
            <v>6.78</v>
          </cell>
          <cell r="D1326">
            <v>6.84</v>
          </cell>
          <cell r="E1326">
            <v>0</v>
          </cell>
        </row>
        <row r="1327">
          <cell r="A1327">
            <v>43330</v>
          </cell>
          <cell r="B1327">
            <v>17.02</v>
          </cell>
          <cell r="C1327">
            <v>6.98</v>
          </cell>
          <cell r="D1327">
            <v>10.04</v>
          </cell>
          <cell r="E1327">
            <v>2.6</v>
          </cell>
        </row>
        <row r="1328">
          <cell r="A1328">
            <v>43331</v>
          </cell>
          <cell r="B1328">
            <v>14.16</v>
          </cell>
          <cell r="C1328">
            <v>6.23</v>
          </cell>
          <cell r="D1328">
            <v>7.93</v>
          </cell>
          <cell r="E1328">
            <v>0</v>
          </cell>
        </row>
        <row r="1329">
          <cell r="A1329">
            <v>43332</v>
          </cell>
          <cell r="B1329">
            <v>14.16</v>
          </cell>
          <cell r="C1329">
            <v>6.78</v>
          </cell>
          <cell r="D1329">
            <v>7.38</v>
          </cell>
          <cell r="E1329">
            <v>0</v>
          </cell>
        </row>
        <row r="1330">
          <cell r="A1330">
            <v>43333</v>
          </cell>
          <cell r="B1330">
            <v>13.62</v>
          </cell>
          <cell r="C1330">
            <v>7.03</v>
          </cell>
          <cell r="D1330">
            <v>6.59</v>
          </cell>
          <cell r="E1330">
            <v>0</v>
          </cell>
        </row>
        <row r="1331">
          <cell r="A1331">
            <v>43334</v>
          </cell>
          <cell r="B1331">
            <v>12.83</v>
          </cell>
          <cell r="C1331">
            <v>7.24</v>
          </cell>
          <cell r="D1331">
            <v>5.59</v>
          </cell>
          <cell r="E1331">
            <v>0</v>
          </cell>
        </row>
        <row r="1332">
          <cell r="A1332">
            <v>43335</v>
          </cell>
          <cell r="B1332">
            <v>12.58</v>
          </cell>
          <cell r="C1332">
            <v>7.28</v>
          </cell>
          <cell r="D1332">
            <v>5.3</v>
          </cell>
          <cell r="E1332">
            <v>0</v>
          </cell>
        </row>
        <row r="1333">
          <cell r="A1333">
            <v>43336</v>
          </cell>
          <cell r="B1333">
            <v>11.82</v>
          </cell>
          <cell r="C1333">
            <v>7.36</v>
          </cell>
          <cell r="D1333">
            <v>4.46</v>
          </cell>
          <cell r="E1333">
            <v>0</v>
          </cell>
        </row>
        <row r="1334">
          <cell r="A1334">
            <v>43337</v>
          </cell>
          <cell r="B1334">
            <v>12.07</v>
          </cell>
          <cell r="C1334">
            <v>7.19</v>
          </cell>
          <cell r="D1334">
            <v>4.88</v>
          </cell>
          <cell r="E1334">
            <v>0</v>
          </cell>
        </row>
        <row r="1335">
          <cell r="A1335">
            <v>43338</v>
          </cell>
          <cell r="B1335">
            <v>12.32</v>
          </cell>
          <cell r="C1335">
            <v>6.54</v>
          </cell>
          <cell r="D1335">
            <v>5.78</v>
          </cell>
          <cell r="E1335">
            <v>0</v>
          </cell>
        </row>
        <row r="1336">
          <cell r="A1336">
            <v>43339</v>
          </cell>
          <cell r="B1336">
            <v>12.32</v>
          </cell>
          <cell r="C1336">
            <v>7.09</v>
          </cell>
          <cell r="D1336">
            <v>5.23</v>
          </cell>
          <cell r="E1336">
            <v>0</v>
          </cell>
        </row>
        <row r="1337">
          <cell r="A1337">
            <v>43340</v>
          </cell>
          <cell r="B1337">
            <v>12.58</v>
          </cell>
          <cell r="C1337">
            <v>6.93</v>
          </cell>
          <cell r="D1337">
            <v>5.65</v>
          </cell>
          <cell r="E1337">
            <v>0</v>
          </cell>
        </row>
        <row r="1338">
          <cell r="A1338">
            <v>43341</v>
          </cell>
          <cell r="B1338">
            <v>12.58</v>
          </cell>
          <cell r="C1338">
            <v>6.88</v>
          </cell>
          <cell r="D1338">
            <v>5.7</v>
          </cell>
          <cell r="E1338">
            <v>0</v>
          </cell>
        </row>
        <row r="1339">
          <cell r="A1339">
            <v>43342</v>
          </cell>
          <cell r="B1339">
            <v>11.82</v>
          </cell>
          <cell r="C1339">
            <v>7.24</v>
          </cell>
          <cell r="D1339">
            <v>4.58</v>
          </cell>
          <cell r="E1339">
            <v>0</v>
          </cell>
        </row>
        <row r="1340">
          <cell r="A1340">
            <v>43343</v>
          </cell>
          <cell r="B1340">
            <v>11.82</v>
          </cell>
          <cell r="C1340">
            <v>6.85</v>
          </cell>
          <cell r="D1340">
            <v>4.97</v>
          </cell>
          <cell r="E1340">
            <v>0</v>
          </cell>
        </row>
        <row r="1341">
          <cell r="A1341">
            <v>43344</v>
          </cell>
          <cell r="B1341">
            <v>12.07</v>
          </cell>
          <cell r="C1341">
            <v>6.81</v>
          </cell>
          <cell r="D1341">
            <v>5.26</v>
          </cell>
          <cell r="E1341">
            <v>0</v>
          </cell>
        </row>
        <row r="1342">
          <cell r="A1342">
            <v>43345</v>
          </cell>
          <cell r="B1342">
            <v>10.39</v>
          </cell>
          <cell r="C1342">
            <v>6.5</v>
          </cell>
          <cell r="D1342">
            <v>3.89</v>
          </cell>
          <cell r="E1342">
            <v>0</v>
          </cell>
        </row>
        <row r="1343">
          <cell r="A1343">
            <v>43346</v>
          </cell>
          <cell r="B1343">
            <v>11.1</v>
          </cell>
          <cell r="C1343">
            <v>6.9</v>
          </cell>
          <cell r="D1343">
            <v>4.2</v>
          </cell>
          <cell r="E1343">
            <v>0</v>
          </cell>
        </row>
        <row r="1344">
          <cell r="A1344">
            <v>43347</v>
          </cell>
          <cell r="B1344">
            <v>10.62</v>
          </cell>
          <cell r="C1344">
            <v>7.2</v>
          </cell>
          <cell r="D1344">
            <v>3.42</v>
          </cell>
          <cell r="E1344">
            <v>1</v>
          </cell>
        </row>
        <row r="1345">
          <cell r="A1345">
            <v>43348</v>
          </cell>
          <cell r="B1345">
            <v>11.1</v>
          </cell>
          <cell r="C1345">
            <v>6.73</v>
          </cell>
          <cell r="D1345">
            <v>4.37</v>
          </cell>
          <cell r="E1345">
            <v>0</v>
          </cell>
        </row>
        <row r="1346">
          <cell r="A1346">
            <v>43349</v>
          </cell>
          <cell r="B1346">
            <v>10.86</v>
          </cell>
          <cell r="C1346">
            <v>6.51</v>
          </cell>
          <cell r="D1346">
            <v>4.35</v>
          </cell>
          <cell r="E1346">
            <v>0</v>
          </cell>
        </row>
        <row r="1347">
          <cell r="A1347">
            <v>43350</v>
          </cell>
          <cell r="B1347">
            <v>10.86</v>
          </cell>
          <cell r="C1347">
            <v>6.48</v>
          </cell>
          <cell r="D1347">
            <v>4.38</v>
          </cell>
          <cell r="E1347">
            <v>0</v>
          </cell>
        </row>
        <row r="1348">
          <cell r="A1348">
            <v>43351</v>
          </cell>
          <cell r="B1348">
            <v>10.39</v>
          </cell>
          <cell r="C1348">
            <v>6.45</v>
          </cell>
          <cell r="D1348">
            <v>3.94</v>
          </cell>
          <cell r="E1348">
            <v>0</v>
          </cell>
        </row>
        <row r="1349">
          <cell r="A1349">
            <v>43352</v>
          </cell>
          <cell r="B1349">
            <v>11.1</v>
          </cell>
          <cell r="C1349">
            <v>6.46</v>
          </cell>
          <cell r="D1349">
            <v>4.64</v>
          </cell>
          <cell r="E1349">
            <v>0</v>
          </cell>
        </row>
        <row r="1350">
          <cell r="A1350">
            <v>43353</v>
          </cell>
          <cell r="B1350">
            <v>10.39</v>
          </cell>
          <cell r="C1350">
            <v>6.58</v>
          </cell>
          <cell r="D1350">
            <v>3.81</v>
          </cell>
          <cell r="E1350">
            <v>0</v>
          </cell>
        </row>
        <row r="1351">
          <cell r="A1351">
            <v>43354</v>
          </cell>
          <cell r="B1351">
            <v>10.86</v>
          </cell>
          <cell r="C1351">
            <v>6.54</v>
          </cell>
          <cell r="D1351">
            <v>4.32</v>
          </cell>
          <cell r="E1351">
            <v>0</v>
          </cell>
        </row>
        <row r="1352">
          <cell r="A1352">
            <v>43355</v>
          </cell>
          <cell r="B1352">
            <v>10.39</v>
          </cell>
          <cell r="C1352">
            <v>6.61</v>
          </cell>
          <cell r="D1352">
            <v>3.78</v>
          </cell>
          <cell r="E1352">
            <v>0</v>
          </cell>
        </row>
        <row r="1353">
          <cell r="A1353">
            <v>43356</v>
          </cell>
          <cell r="B1353">
            <v>10.39</v>
          </cell>
          <cell r="C1353">
            <v>6.59</v>
          </cell>
          <cell r="D1353">
            <v>3.8</v>
          </cell>
          <cell r="E1353">
            <v>0</v>
          </cell>
        </row>
        <row r="1354">
          <cell r="A1354">
            <v>43357</v>
          </cell>
          <cell r="B1354">
            <v>10.39</v>
          </cell>
          <cell r="C1354">
            <v>6.63</v>
          </cell>
          <cell r="D1354">
            <v>3.76</v>
          </cell>
          <cell r="E1354">
            <v>0</v>
          </cell>
        </row>
        <row r="1355">
          <cell r="A1355">
            <v>43358</v>
          </cell>
          <cell r="B1355">
            <v>27.31</v>
          </cell>
          <cell r="C1355">
            <v>7.09</v>
          </cell>
          <cell r="D1355">
            <v>20.22</v>
          </cell>
          <cell r="E1355">
            <v>23</v>
          </cell>
        </row>
        <row r="1356">
          <cell r="A1356">
            <v>43359</v>
          </cell>
          <cell r="B1356">
            <v>18.87</v>
          </cell>
          <cell r="C1356">
            <v>6.31</v>
          </cell>
          <cell r="D1356">
            <v>12.556</v>
          </cell>
          <cell r="E1356">
            <v>3</v>
          </cell>
        </row>
        <row r="1357">
          <cell r="A1357">
            <v>43360</v>
          </cell>
          <cell r="B1357">
            <v>13.62</v>
          </cell>
          <cell r="C1357">
            <v>7.23</v>
          </cell>
          <cell r="D1357">
            <v>6.39</v>
          </cell>
          <cell r="E1357">
            <v>9.4</v>
          </cell>
        </row>
        <row r="1358">
          <cell r="A1358">
            <v>43361</v>
          </cell>
          <cell r="B1358">
            <v>14.71</v>
          </cell>
          <cell r="C1358">
            <v>6.76</v>
          </cell>
          <cell r="D1358">
            <v>7.95</v>
          </cell>
          <cell r="E1358">
            <v>5.3</v>
          </cell>
        </row>
        <row r="1359">
          <cell r="A1359">
            <v>43362</v>
          </cell>
          <cell r="B1359">
            <v>14.71</v>
          </cell>
          <cell r="C1359">
            <v>7.19</v>
          </cell>
          <cell r="D1359">
            <v>7.52</v>
          </cell>
          <cell r="E1359">
            <v>1</v>
          </cell>
        </row>
        <row r="1360">
          <cell r="A1360">
            <v>43363</v>
          </cell>
          <cell r="B1360">
            <v>15.27</v>
          </cell>
          <cell r="C1360">
            <v>6.48</v>
          </cell>
          <cell r="D1360">
            <v>8.79</v>
          </cell>
          <cell r="E1360">
            <v>0</v>
          </cell>
        </row>
        <row r="1361">
          <cell r="A1361">
            <v>43364</v>
          </cell>
          <cell r="B1361">
            <v>16.72</v>
          </cell>
          <cell r="C1361">
            <v>7.31</v>
          </cell>
          <cell r="D1361">
            <v>9.41</v>
          </cell>
          <cell r="E1361">
            <v>8.4</v>
          </cell>
        </row>
        <row r="1362">
          <cell r="A1362">
            <v>43365</v>
          </cell>
          <cell r="B1362">
            <v>15.27</v>
          </cell>
          <cell r="C1362">
            <v>7.21</v>
          </cell>
          <cell r="D1362">
            <v>8.06</v>
          </cell>
          <cell r="E1362">
            <v>0</v>
          </cell>
        </row>
        <row r="1363">
          <cell r="A1363">
            <v>43366</v>
          </cell>
          <cell r="B1363">
            <v>13.89</v>
          </cell>
          <cell r="C1363">
            <v>7.05</v>
          </cell>
          <cell r="D1363">
            <v>6.84</v>
          </cell>
          <cell r="E1363">
            <v>0</v>
          </cell>
        </row>
        <row r="1364">
          <cell r="A1364">
            <v>43367</v>
          </cell>
          <cell r="B1364">
            <v>13.36</v>
          </cell>
          <cell r="C1364">
            <v>7.67</v>
          </cell>
          <cell r="D1364">
            <v>5.69</v>
          </cell>
          <cell r="E1364">
            <v>0</v>
          </cell>
        </row>
        <row r="1365">
          <cell r="A1365">
            <v>43368</v>
          </cell>
          <cell r="B1365">
            <v>11.1</v>
          </cell>
          <cell r="C1365">
            <v>6.75</v>
          </cell>
          <cell r="D1365">
            <v>4.35</v>
          </cell>
          <cell r="E1365">
            <v>0</v>
          </cell>
        </row>
        <row r="1366">
          <cell r="A1366">
            <v>43369</v>
          </cell>
          <cell r="B1366">
            <v>11.82</v>
          </cell>
          <cell r="C1366">
            <v>6.74</v>
          </cell>
          <cell r="D1366">
            <v>5.08</v>
          </cell>
          <cell r="E1366">
            <v>0</v>
          </cell>
        </row>
        <row r="1367">
          <cell r="A1367">
            <v>43370</v>
          </cell>
          <cell r="B1367">
            <v>13.36</v>
          </cell>
          <cell r="C1367">
            <v>6.72</v>
          </cell>
          <cell r="D1367">
            <v>6.64</v>
          </cell>
          <cell r="E1367">
            <v>0</v>
          </cell>
        </row>
        <row r="1368">
          <cell r="A1368">
            <v>43371</v>
          </cell>
          <cell r="B1368">
            <v>13.36</v>
          </cell>
          <cell r="C1368">
            <v>6.68</v>
          </cell>
          <cell r="D1368">
            <v>6.68</v>
          </cell>
          <cell r="E1368">
            <v>0</v>
          </cell>
        </row>
        <row r="1369">
          <cell r="A1369">
            <v>43372</v>
          </cell>
          <cell r="B1369">
            <v>13.62</v>
          </cell>
          <cell r="C1369">
            <v>7.09</v>
          </cell>
          <cell r="D1369">
            <v>6.53</v>
          </cell>
          <cell r="E1369">
            <v>3.6</v>
          </cell>
        </row>
        <row r="1370">
          <cell r="A1370">
            <v>43373</v>
          </cell>
          <cell r="B1370">
            <v>12.83</v>
          </cell>
          <cell r="C1370">
            <v>7.06</v>
          </cell>
          <cell r="D1370">
            <v>5.77</v>
          </cell>
          <cell r="E1370">
            <v>0</v>
          </cell>
        </row>
        <row r="1371">
          <cell r="A1371">
            <v>43374</v>
          </cell>
          <cell r="B1371">
            <v>13.36</v>
          </cell>
          <cell r="C1371">
            <v>7.33</v>
          </cell>
          <cell r="D1371">
            <v>6.03</v>
          </cell>
          <cell r="E1371">
            <v>0</v>
          </cell>
        </row>
        <row r="1372">
          <cell r="A1372">
            <v>43375</v>
          </cell>
          <cell r="B1372">
            <v>18.56</v>
          </cell>
          <cell r="C1372">
            <v>7.26</v>
          </cell>
          <cell r="D1372">
            <v>11.3</v>
          </cell>
          <cell r="E1372">
            <v>43</v>
          </cell>
        </row>
        <row r="1373">
          <cell r="A1373">
            <v>43376</v>
          </cell>
          <cell r="B1373">
            <v>14.16</v>
          </cell>
          <cell r="C1373">
            <v>7.34</v>
          </cell>
          <cell r="D1373">
            <v>6.82</v>
          </cell>
          <cell r="E1373">
            <v>1.4</v>
          </cell>
        </row>
        <row r="1374">
          <cell r="A1374">
            <v>43377</v>
          </cell>
          <cell r="B1374">
            <v>13.36</v>
          </cell>
          <cell r="C1374">
            <v>7.36</v>
          </cell>
          <cell r="D1374">
            <v>6</v>
          </cell>
          <cell r="E1374">
            <v>0</v>
          </cell>
        </row>
        <row r="1375">
          <cell r="A1375">
            <v>43378</v>
          </cell>
          <cell r="B1375">
            <v>13.62</v>
          </cell>
          <cell r="C1375">
            <v>7.27</v>
          </cell>
          <cell r="D1375">
            <v>6.35</v>
          </cell>
          <cell r="E1375">
            <v>0</v>
          </cell>
        </row>
        <row r="1376">
          <cell r="A1376">
            <v>43379</v>
          </cell>
          <cell r="B1376">
            <v>13.09</v>
          </cell>
          <cell r="C1376">
            <v>7.27</v>
          </cell>
          <cell r="D1376">
            <v>5.82</v>
          </cell>
          <cell r="E1376">
            <v>0</v>
          </cell>
        </row>
        <row r="1377">
          <cell r="A1377">
            <v>43380</v>
          </cell>
          <cell r="B1377">
            <v>13.89</v>
          </cell>
          <cell r="C1377">
            <v>6.76</v>
          </cell>
          <cell r="D1377">
            <v>7.13</v>
          </cell>
          <cell r="E1377">
            <v>0</v>
          </cell>
        </row>
        <row r="1378">
          <cell r="A1378">
            <v>43381</v>
          </cell>
          <cell r="B1378">
            <v>14.71</v>
          </cell>
          <cell r="C1378">
            <v>7.27</v>
          </cell>
          <cell r="D1378">
            <v>7.44</v>
          </cell>
          <cell r="E1378">
            <v>0.7</v>
          </cell>
        </row>
        <row r="1379">
          <cell r="A1379">
            <v>43382</v>
          </cell>
          <cell r="B1379">
            <v>13.36</v>
          </cell>
          <cell r="C1379">
            <v>7.31</v>
          </cell>
          <cell r="D1379">
            <v>6.05</v>
          </cell>
          <cell r="E1379">
            <v>0</v>
          </cell>
        </row>
        <row r="1380">
          <cell r="A1380">
            <v>43383</v>
          </cell>
          <cell r="B1380">
            <v>12.83</v>
          </cell>
          <cell r="C1380">
            <v>7.18</v>
          </cell>
          <cell r="D1380">
            <v>5.65</v>
          </cell>
          <cell r="E1380">
            <v>0</v>
          </cell>
        </row>
        <row r="1381">
          <cell r="A1381">
            <v>43384</v>
          </cell>
          <cell r="B1381">
            <v>13.09</v>
          </cell>
          <cell r="C1381">
            <v>7.32</v>
          </cell>
          <cell r="D1381">
            <v>5.77</v>
          </cell>
          <cell r="E1381">
            <v>0</v>
          </cell>
        </row>
        <row r="1382">
          <cell r="A1382">
            <v>43385</v>
          </cell>
          <cell r="B1382">
            <v>13.89</v>
          </cell>
          <cell r="C1382">
            <v>7.01</v>
          </cell>
          <cell r="D1382">
            <v>6.88</v>
          </cell>
          <cell r="E1382">
            <v>0</v>
          </cell>
        </row>
        <row r="1383">
          <cell r="A1383">
            <v>43386</v>
          </cell>
          <cell r="B1383">
            <v>13.09</v>
          </cell>
          <cell r="C1383">
            <v>7.17</v>
          </cell>
          <cell r="D1383">
            <v>5.92</v>
          </cell>
          <cell r="E1383">
            <v>0</v>
          </cell>
        </row>
        <row r="1384">
          <cell r="A1384">
            <v>43387</v>
          </cell>
          <cell r="B1384">
            <v>14.71</v>
          </cell>
          <cell r="C1384">
            <v>6.96</v>
          </cell>
          <cell r="D1384">
            <v>7.75</v>
          </cell>
          <cell r="E1384">
            <v>11</v>
          </cell>
        </row>
        <row r="1385">
          <cell r="A1385">
            <v>43388</v>
          </cell>
          <cell r="B1385">
            <v>14.16</v>
          </cell>
          <cell r="C1385">
            <v>6.84</v>
          </cell>
          <cell r="D1385">
            <v>7.32</v>
          </cell>
          <cell r="E1385">
            <v>0</v>
          </cell>
        </row>
        <row r="1386">
          <cell r="A1386">
            <v>43389</v>
          </cell>
          <cell r="B1386">
            <v>14.43</v>
          </cell>
          <cell r="C1386">
            <v>7.27</v>
          </cell>
          <cell r="D1386">
            <v>7.16</v>
          </cell>
          <cell r="E1386">
            <v>19.8</v>
          </cell>
        </row>
        <row r="1387">
          <cell r="A1387">
            <v>43390</v>
          </cell>
          <cell r="B1387">
            <v>13.36</v>
          </cell>
          <cell r="C1387">
            <v>7.4</v>
          </cell>
          <cell r="D1387">
            <v>5.96</v>
          </cell>
          <cell r="E1387">
            <v>0</v>
          </cell>
        </row>
        <row r="1388">
          <cell r="A1388">
            <v>43391</v>
          </cell>
          <cell r="B1388">
            <v>15.55</v>
          </cell>
          <cell r="C1388">
            <v>7.08</v>
          </cell>
          <cell r="D1388">
            <v>8.47</v>
          </cell>
          <cell r="E1388">
            <v>0</v>
          </cell>
        </row>
        <row r="1389">
          <cell r="A1389">
            <v>43392</v>
          </cell>
          <cell r="B1389">
            <v>31.74</v>
          </cell>
          <cell r="C1389">
            <v>7.28</v>
          </cell>
          <cell r="D1389">
            <v>24.46</v>
          </cell>
          <cell r="E1389">
            <v>10.6</v>
          </cell>
        </row>
        <row r="1390">
          <cell r="A1390">
            <v>43393</v>
          </cell>
          <cell r="B1390">
            <v>34.31</v>
          </cell>
          <cell r="C1390">
            <v>7.09</v>
          </cell>
          <cell r="D1390">
            <v>27.22</v>
          </cell>
          <cell r="E1390">
            <v>14</v>
          </cell>
        </row>
        <row r="1391">
          <cell r="A1391">
            <v>43394</v>
          </cell>
          <cell r="B1391">
            <v>23.95</v>
          </cell>
          <cell r="C1391">
            <v>6.73</v>
          </cell>
          <cell r="D1391">
            <v>17.22</v>
          </cell>
          <cell r="E1391">
            <v>0</v>
          </cell>
        </row>
        <row r="1392">
          <cell r="A1392">
            <v>43395</v>
          </cell>
          <cell r="B1392">
            <v>22.88</v>
          </cell>
          <cell r="C1392">
            <v>7.18</v>
          </cell>
          <cell r="D1392">
            <v>15.7</v>
          </cell>
          <cell r="E1392">
            <v>0</v>
          </cell>
        </row>
        <row r="1393">
          <cell r="A1393">
            <v>43396</v>
          </cell>
          <cell r="B1393">
            <v>18.24</v>
          </cell>
          <cell r="C1393">
            <v>7.21</v>
          </cell>
          <cell r="D1393">
            <v>11.03</v>
          </cell>
          <cell r="E1393">
            <v>0</v>
          </cell>
        </row>
        <row r="1394">
          <cell r="A1394">
            <v>43397</v>
          </cell>
          <cell r="B1394">
            <v>17.02</v>
          </cell>
          <cell r="C1394">
            <v>7.13</v>
          </cell>
          <cell r="D1394">
            <v>9.89</v>
          </cell>
          <cell r="E1394">
            <v>0</v>
          </cell>
        </row>
        <row r="1395">
          <cell r="A1395">
            <v>43398</v>
          </cell>
          <cell r="B1395">
            <v>18.24</v>
          </cell>
          <cell r="C1395">
            <v>7.28</v>
          </cell>
          <cell r="D1395">
            <v>10.96</v>
          </cell>
          <cell r="E1395">
            <v>23.2</v>
          </cell>
        </row>
        <row r="1396">
          <cell r="A1396">
            <v>43399</v>
          </cell>
          <cell r="B1396">
            <v>27.31</v>
          </cell>
          <cell r="C1396">
            <v>7.11</v>
          </cell>
          <cell r="D1396">
            <v>20.2</v>
          </cell>
          <cell r="E1396">
            <v>28</v>
          </cell>
        </row>
        <row r="1397">
          <cell r="A1397">
            <v>43400</v>
          </cell>
          <cell r="B1397">
            <v>19.19</v>
          </cell>
          <cell r="C1397">
            <v>7.27</v>
          </cell>
          <cell r="D1397">
            <v>11.92</v>
          </cell>
          <cell r="E1397">
            <v>0.4</v>
          </cell>
        </row>
        <row r="1398">
          <cell r="A1398">
            <v>43401</v>
          </cell>
          <cell r="B1398">
            <v>15.55</v>
          </cell>
          <cell r="C1398">
            <v>7.08</v>
          </cell>
          <cell r="D1398">
            <v>8.47</v>
          </cell>
          <cell r="E1398">
            <v>2.5</v>
          </cell>
        </row>
        <row r="1399">
          <cell r="A1399">
            <v>43402</v>
          </cell>
          <cell r="B1399">
            <v>14.71</v>
          </cell>
          <cell r="C1399">
            <v>7.23</v>
          </cell>
          <cell r="D1399">
            <v>7.48</v>
          </cell>
          <cell r="E1399">
            <v>0</v>
          </cell>
        </row>
        <row r="1400">
          <cell r="A1400">
            <v>43403</v>
          </cell>
          <cell r="B1400">
            <v>14.16</v>
          </cell>
          <cell r="C1400">
            <v>7.13</v>
          </cell>
          <cell r="D1400">
            <v>7.03</v>
          </cell>
          <cell r="E1400">
            <v>4</v>
          </cell>
        </row>
        <row r="1401">
          <cell r="A1401">
            <v>43404</v>
          </cell>
          <cell r="B1401">
            <v>14.71</v>
          </cell>
          <cell r="C1401">
            <v>7.44</v>
          </cell>
          <cell r="D1401">
            <v>7.27</v>
          </cell>
          <cell r="E1401">
            <v>0</v>
          </cell>
        </row>
        <row r="1402">
          <cell r="A1402">
            <v>43405</v>
          </cell>
          <cell r="B1402">
            <v>15.84</v>
          </cell>
          <cell r="C1402">
            <v>7.2</v>
          </cell>
          <cell r="D1402">
            <v>8.64</v>
          </cell>
          <cell r="E1402">
            <v>0</v>
          </cell>
        </row>
        <row r="1403">
          <cell r="A1403">
            <v>43406</v>
          </cell>
          <cell r="B1403">
            <v>23.59</v>
          </cell>
          <cell r="C1403">
            <v>7.4</v>
          </cell>
          <cell r="D1403">
            <v>16.19</v>
          </cell>
          <cell r="E1403">
            <v>2.8</v>
          </cell>
        </row>
        <row r="1404">
          <cell r="A1404">
            <v>43407</v>
          </cell>
          <cell r="B1404">
            <v>18.56</v>
          </cell>
          <cell r="C1404">
            <v>6.98</v>
          </cell>
          <cell r="D1404">
            <v>11.58</v>
          </cell>
          <cell r="E1404">
            <v>0</v>
          </cell>
        </row>
        <row r="1405">
          <cell r="A1405">
            <v>43408</v>
          </cell>
          <cell r="B1405">
            <v>16.13</v>
          </cell>
          <cell r="C1405">
            <v>7.07</v>
          </cell>
          <cell r="D1405">
            <v>9.06</v>
          </cell>
          <cell r="E1405">
            <v>0</v>
          </cell>
        </row>
        <row r="1406">
          <cell r="A1406">
            <v>43409</v>
          </cell>
          <cell r="B1406">
            <v>25.79</v>
          </cell>
          <cell r="C1406">
            <v>7.15</v>
          </cell>
          <cell r="D1406">
            <v>18.64</v>
          </cell>
          <cell r="E1406">
            <v>1</v>
          </cell>
        </row>
        <row r="1407">
          <cell r="A1407">
            <v>43410</v>
          </cell>
          <cell r="B1407">
            <v>25.79</v>
          </cell>
          <cell r="C1407">
            <v>7.06</v>
          </cell>
          <cell r="D1407">
            <v>18.73</v>
          </cell>
          <cell r="E1407">
            <v>4.4</v>
          </cell>
        </row>
        <row r="1408">
          <cell r="A1408">
            <v>43411</v>
          </cell>
          <cell r="B1408">
            <v>22.19</v>
          </cell>
          <cell r="C1408">
            <v>7.49</v>
          </cell>
          <cell r="D1408">
            <v>14.7</v>
          </cell>
          <cell r="E1408">
            <v>0</v>
          </cell>
        </row>
        <row r="1409">
          <cell r="A1409">
            <v>43412</v>
          </cell>
          <cell r="B1409">
            <v>27.31</v>
          </cell>
          <cell r="C1409">
            <v>6.68</v>
          </cell>
          <cell r="D1409">
            <v>20.63</v>
          </cell>
          <cell r="E1409">
            <v>5</v>
          </cell>
        </row>
        <row r="1410">
          <cell r="A1410">
            <v>43413</v>
          </cell>
          <cell r="B1410">
            <v>46.16</v>
          </cell>
          <cell r="C1410">
            <v>7.04</v>
          </cell>
          <cell r="D1410">
            <v>39.12</v>
          </cell>
          <cell r="E1410">
            <v>40.6</v>
          </cell>
        </row>
        <row r="1411">
          <cell r="A1411">
            <v>43414</v>
          </cell>
          <cell r="B1411">
            <v>49.29</v>
          </cell>
          <cell r="C1411">
            <v>7.28</v>
          </cell>
          <cell r="D1411">
            <v>42.01</v>
          </cell>
          <cell r="E1411">
            <v>11</v>
          </cell>
        </row>
        <row r="1412">
          <cell r="A1412">
            <v>43415</v>
          </cell>
          <cell r="B1412">
            <v>30.91</v>
          </cell>
          <cell r="C1412">
            <v>6.9</v>
          </cell>
          <cell r="D1412">
            <v>24.01</v>
          </cell>
          <cell r="E1412">
            <v>0</v>
          </cell>
        </row>
        <row r="1413">
          <cell r="A1413">
            <v>43416</v>
          </cell>
          <cell r="B1413">
            <v>28.88</v>
          </cell>
          <cell r="C1413">
            <v>7.3</v>
          </cell>
          <cell r="D1413">
            <v>21.58</v>
          </cell>
          <cell r="E1413">
            <v>0</v>
          </cell>
        </row>
        <row r="1414">
          <cell r="A1414">
            <v>43417</v>
          </cell>
          <cell r="B1414">
            <v>22.88</v>
          </cell>
          <cell r="C1414">
            <v>7.2</v>
          </cell>
          <cell r="D1414">
            <v>15.68</v>
          </cell>
          <cell r="E1414">
            <v>0</v>
          </cell>
        </row>
        <row r="1415">
          <cell r="A1415">
            <v>43418</v>
          </cell>
          <cell r="B1415">
            <v>25.05</v>
          </cell>
          <cell r="C1415">
            <v>6.81</v>
          </cell>
          <cell r="D1415">
            <v>18.24</v>
          </cell>
          <cell r="E1415">
            <v>0</v>
          </cell>
        </row>
        <row r="1416">
          <cell r="A1416">
            <v>43419</v>
          </cell>
          <cell r="B1416">
            <v>22.19</v>
          </cell>
          <cell r="C1416">
            <v>7.1</v>
          </cell>
          <cell r="D1416">
            <v>15.09</v>
          </cell>
          <cell r="E1416">
            <v>0</v>
          </cell>
        </row>
        <row r="1417">
          <cell r="A1417">
            <v>43420</v>
          </cell>
          <cell r="B1417">
            <v>24.68</v>
          </cell>
          <cell r="C1417">
            <v>6.77</v>
          </cell>
          <cell r="D1417">
            <v>17.91</v>
          </cell>
          <cell r="E1417">
            <v>29.2</v>
          </cell>
        </row>
        <row r="1418">
          <cell r="A1418">
            <v>43421</v>
          </cell>
          <cell r="B1418">
            <v>26.93</v>
          </cell>
          <cell r="C1418">
            <v>6.85</v>
          </cell>
          <cell r="D1418">
            <v>20.08</v>
          </cell>
          <cell r="E1418">
            <v>0</v>
          </cell>
        </row>
        <row r="1419">
          <cell r="A1419">
            <v>43422</v>
          </cell>
          <cell r="B1419">
            <v>24.68</v>
          </cell>
          <cell r="C1419">
            <v>6.31</v>
          </cell>
          <cell r="D1419">
            <v>18.37</v>
          </cell>
          <cell r="E1419">
            <v>0</v>
          </cell>
        </row>
        <row r="1420">
          <cell r="A1420">
            <v>43423</v>
          </cell>
          <cell r="B1420">
            <v>20.16</v>
          </cell>
          <cell r="C1420">
            <v>6.65</v>
          </cell>
          <cell r="D1420">
            <v>13.51</v>
          </cell>
          <cell r="E1420">
            <v>6</v>
          </cell>
        </row>
        <row r="1421">
          <cell r="A1421">
            <v>43424</v>
          </cell>
          <cell r="B1421">
            <v>22.19</v>
          </cell>
          <cell r="C1421">
            <v>6.56</v>
          </cell>
          <cell r="D1421">
            <v>15.63</v>
          </cell>
          <cell r="E1421">
            <v>18</v>
          </cell>
        </row>
        <row r="1422">
          <cell r="A1422">
            <v>43425</v>
          </cell>
          <cell r="B1422">
            <v>54.13</v>
          </cell>
          <cell r="C1422">
            <v>6.78</v>
          </cell>
          <cell r="D1422">
            <v>47.35</v>
          </cell>
          <cell r="E1422">
            <v>34.4</v>
          </cell>
        </row>
        <row r="1423">
          <cell r="A1423">
            <v>43426</v>
          </cell>
          <cell r="B1423">
            <v>74.13</v>
          </cell>
          <cell r="C1423">
            <v>7</v>
          </cell>
          <cell r="D1423">
            <v>67.13</v>
          </cell>
          <cell r="E1423">
            <v>32.2</v>
          </cell>
        </row>
        <row r="1424">
          <cell r="A1424">
            <v>43427</v>
          </cell>
          <cell r="B1424">
            <v>43.15</v>
          </cell>
          <cell r="C1424">
            <v>6.14</v>
          </cell>
          <cell r="D1424">
            <v>37.01</v>
          </cell>
          <cell r="E1424">
            <v>0.5</v>
          </cell>
        </row>
        <row r="1425">
          <cell r="A1425">
            <v>43428</v>
          </cell>
          <cell r="B1425">
            <v>40.24</v>
          </cell>
          <cell r="C1425">
            <v>6.5</v>
          </cell>
          <cell r="D1425">
            <v>33.74</v>
          </cell>
          <cell r="E1425">
            <v>6</v>
          </cell>
        </row>
        <row r="1426">
          <cell r="A1426">
            <v>43429</v>
          </cell>
          <cell r="B1426">
            <v>38.36</v>
          </cell>
          <cell r="C1426">
            <v>6.42</v>
          </cell>
          <cell r="D1426">
            <v>31.94</v>
          </cell>
          <cell r="E1426">
            <v>7.2</v>
          </cell>
        </row>
        <row r="1427">
          <cell r="A1427">
            <v>43430</v>
          </cell>
          <cell r="B1427">
            <v>31.74</v>
          </cell>
          <cell r="C1427">
            <v>7.23</v>
          </cell>
          <cell r="D1427">
            <v>24.51</v>
          </cell>
          <cell r="E1427">
            <v>1</v>
          </cell>
        </row>
        <row r="1428">
          <cell r="A1428">
            <v>43431</v>
          </cell>
          <cell r="B1428">
            <v>24.68</v>
          </cell>
          <cell r="C1428">
            <v>6.68</v>
          </cell>
          <cell r="D1428">
            <v>18</v>
          </cell>
          <cell r="E1428">
            <v>0</v>
          </cell>
        </row>
        <row r="1429">
          <cell r="A1429">
            <v>43432</v>
          </cell>
          <cell r="B1429">
            <v>21.16</v>
          </cell>
          <cell r="C1429">
            <v>6.83</v>
          </cell>
          <cell r="D1429">
            <v>14.33</v>
          </cell>
          <cell r="E1429">
            <v>0</v>
          </cell>
        </row>
        <row r="1430">
          <cell r="A1430">
            <v>43433</v>
          </cell>
          <cell r="B1430">
            <v>20.16</v>
          </cell>
          <cell r="C1430">
            <v>7.07</v>
          </cell>
          <cell r="D1430">
            <v>13.09</v>
          </cell>
          <cell r="E1430">
            <v>0</v>
          </cell>
        </row>
        <row r="1431">
          <cell r="A1431">
            <v>43434</v>
          </cell>
          <cell r="B1431">
            <v>21.16</v>
          </cell>
          <cell r="C1431">
            <v>7.14</v>
          </cell>
          <cell r="D1431">
            <v>14.02</v>
          </cell>
          <cell r="E1431">
            <v>0</v>
          </cell>
        </row>
        <row r="1432">
          <cell r="A1432">
            <v>43435</v>
          </cell>
          <cell r="B1432">
            <v>30.5</v>
          </cell>
          <cell r="C1432">
            <v>6.26</v>
          </cell>
          <cell r="D1432">
            <v>24.24</v>
          </cell>
          <cell r="E1432">
            <v>3.5</v>
          </cell>
        </row>
        <row r="1433">
          <cell r="A1433">
            <v>43436</v>
          </cell>
          <cell r="B1433">
            <v>53.69</v>
          </cell>
          <cell r="C1433">
            <v>6.48</v>
          </cell>
          <cell r="D1433">
            <v>47.21</v>
          </cell>
          <cell r="E1433">
            <v>23.6</v>
          </cell>
        </row>
        <row r="1434">
          <cell r="A1434">
            <v>43437</v>
          </cell>
          <cell r="B1434">
            <v>83.58</v>
          </cell>
          <cell r="C1434">
            <v>6.85</v>
          </cell>
          <cell r="D1434">
            <v>76.73</v>
          </cell>
          <cell r="E1434">
            <v>49.8</v>
          </cell>
        </row>
        <row r="1435">
          <cell r="A1435">
            <v>43438</v>
          </cell>
          <cell r="B1435">
            <v>49.29</v>
          </cell>
          <cell r="C1435">
            <v>7.04</v>
          </cell>
          <cell r="D1435">
            <v>42.25</v>
          </cell>
          <cell r="E1435">
            <v>8.4</v>
          </cell>
        </row>
        <row r="1436">
          <cell r="A1436">
            <v>43439</v>
          </cell>
          <cell r="B1436">
            <v>29.68</v>
          </cell>
          <cell r="C1436">
            <v>6.93</v>
          </cell>
          <cell r="D1436">
            <v>22.75</v>
          </cell>
          <cell r="E1436">
            <v>0</v>
          </cell>
        </row>
        <row r="1437">
          <cell r="A1437">
            <v>43440</v>
          </cell>
          <cell r="B1437">
            <v>24.31</v>
          </cell>
          <cell r="C1437">
            <v>6.96</v>
          </cell>
          <cell r="D1437">
            <v>17.35</v>
          </cell>
          <cell r="E1437">
            <v>0</v>
          </cell>
        </row>
        <row r="1438">
          <cell r="A1438">
            <v>43441</v>
          </cell>
          <cell r="B1438">
            <v>59.97</v>
          </cell>
          <cell r="C1438">
            <v>7.13</v>
          </cell>
          <cell r="D1438">
            <v>52.84</v>
          </cell>
          <cell r="E1438">
            <v>16.1</v>
          </cell>
        </row>
        <row r="1439">
          <cell r="A1439">
            <v>43442</v>
          </cell>
          <cell r="B1439">
            <v>62.26</v>
          </cell>
          <cell r="C1439">
            <v>7.07</v>
          </cell>
          <cell r="D1439">
            <v>55.19</v>
          </cell>
          <cell r="E1439">
            <v>14.8</v>
          </cell>
        </row>
        <row r="1440">
          <cell r="A1440">
            <v>43443</v>
          </cell>
          <cell r="B1440">
            <v>33.87</v>
          </cell>
          <cell r="C1440">
            <v>6.25</v>
          </cell>
          <cell r="D1440">
            <v>27.62</v>
          </cell>
          <cell r="E1440">
            <v>0</v>
          </cell>
        </row>
        <row r="1441">
          <cell r="A1441">
            <v>43444</v>
          </cell>
          <cell r="B1441">
            <v>27.7</v>
          </cell>
          <cell r="C1441">
            <v>7.05</v>
          </cell>
          <cell r="D1441">
            <v>20.65</v>
          </cell>
          <cell r="E1441">
            <v>0</v>
          </cell>
        </row>
        <row r="1442">
          <cell r="A1442">
            <v>43445</v>
          </cell>
          <cell r="B1442">
            <v>24.31</v>
          </cell>
          <cell r="C1442">
            <v>6.96</v>
          </cell>
          <cell r="D1442">
            <v>17.35</v>
          </cell>
          <cell r="E1442">
            <v>0</v>
          </cell>
        </row>
        <row r="1443">
          <cell r="A1443">
            <v>43446</v>
          </cell>
          <cell r="B1443">
            <v>21.5</v>
          </cell>
          <cell r="C1443">
            <v>6.92</v>
          </cell>
          <cell r="D1443">
            <v>14.58</v>
          </cell>
          <cell r="E1443">
            <v>0</v>
          </cell>
        </row>
        <row r="1444">
          <cell r="A1444">
            <v>43447</v>
          </cell>
          <cell r="B1444">
            <v>26.55</v>
          </cell>
          <cell r="C1444">
            <v>7.14</v>
          </cell>
          <cell r="D1444">
            <v>19.41</v>
          </cell>
          <cell r="E1444">
            <v>0</v>
          </cell>
        </row>
        <row r="1445">
          <cell r="A1445">
            <v>43448</v>
          </cell>
          <cell r="B1445">
            <v>20.83</v>
          </cell>
          <cell r="C1445">
            <v>7.02</v>
          </cell>
          <cell r="D1445">
            <v>13.81</v>
          </cell>
          <cell r="E1445">
            <v>0</v>
          </cell>
        </row>
        <row r="1446">
          <cell r="A1446">
            <v>43449</v>
          </cell>
          <cell r="B1446">
            <v>22.19</v>
          </cell>
          <cell r="C1446">
            <v>7.21</v>
          </cell>
          <cell r="D1446">
            <v>14.98</v>
          </cell>
          <cell r="E1446">
            <v>0</v>
          </cell>
        </row>
        <row r="1447">
          <cell r="A1447">
            <v>43450</v>
          </cell>
          <cell r="B1447">
            <v>22.88</v>
          </cell>
          <cell r="C1447">
            <v>6.83</v>
          </cell>
          <cell r="D1447">
            <v>16.05</v>
          </cell>
          <cell r="E1447">
            <v>0</v>
          </cell>
        </row>
        <row r="1448">
          <cell r="A1448">
            <v>43451</v>
          </cell>
          <cell r="B1448">
            <v>21.16</v>
          </cell>
          <cell r="C1448">
            <v>7.13</v>
          </cell>
          <cell r="D1448">
            <v>14.03</v>
          </cell>
          <cell r="E1448">
            <v>0</v>
          </cell>
        </row>
        <row r="1449">
          <cell r="A1449">
            <v>43452</v>
          </cell>
          <cell r="B1449">
            <v>20.16</v>
          </cell>
          <cell r="C1449">
            <v>7.19</v>
          </cell>
          <cell r="D1449">
            <v>12.97</v>
          </cell>
          <cell r="E1449">
            <v>0</v>
          </cell>
        </row>
        <row r="1450">
          <cell r="A1450">
            <v>43453</v>
          </cell>
          <cell r="B1450">
            <v>16.72</v>
          </cell>
          <cell r="C1450">
            <v>7.24</v>
          </cell>
          <cell r="D1450">
            <v>9.48</v>
          </cell>
          <cell r="E1450">
            <v>0</v>
          </cell>
        </row>
        <row r="1451">
          <cell r="A1451">
            <v>43454</v>
          </cell>
          <cell r="B1451">
            <v>17.32</v>
          </cell>
          <cell r="C1451">
            <v>6.8</v>
          </cell>
          <cell r="D1451">
            <v>10.52</v>
          </cell>
          <cell r="E1451">
            <v>0.4</v>
          </cell>
        </row>
        <row r="1452">
          <cell r="A1452">
            <v>43455</v>
          </cell>
          <cell r="B1452">
            <v>21.5</v>
          </cell>
          <cell r="C1452">
            <v>7.22</v>
          </cell>
          <cell r="D1452">
            <v>14.28</v>
          </cell>
          <cell r="E1452">
            <v>0</v>
          </cell>
        </row>
        <row r="1453">
          <cell r="A1453">
            <v>43456</v>
          </cell>
          <cell r="B1453">
            <v>19.84</v>
          </cell>
          <cell r="C1453">
            <v>7.19</v>
          </cell>
          <cell r="D1453">
            <v>12.65</v>
          </cell>
          <cell r="E1453">
            <v>1.2</v>
          </cell>
        </row>
        <row r="1454">
          <cell r="A1454">
            <v>43457</v>
          </cell>
          <cell r="B1454">
            <v>30.09</v>
          </cell>
          <cell r="C1454">
            <v>6.95</v>
          </cell>
          <cell r="D1454">
            <v>23.14</v>
          </cell>
          <cell r="E1454">
            <v>17.2</v>
          </cell>
        </row>
        <row r="1455">
          <cell r="A1455">
            <v>43458</v>
          </cell>
          <cell r="B1455">
            <v>20.16</v>
          </cell>
          <cell r="C1455">
            <v>6.69</v>
          </cell>
          <cell r="D1455">
            <v>13.47</v>
          </cell>
          <cell r="E1455">
            <v>4.2</v>
          </cell>
        </row>
        <row r="1456">
          <cell r="A1456">
            <v>43459</v>
          </cell>
          <cell r="B1456">
            <v>39.77</v>
          </cell>
          <cell r="C1456">
            <v>6.26</v>
          </cell>
          <cell r="D1456">
            <v>33.51</v>
          </cell>
          <cell r="E1456">
            <v>25</v>
          </cell>
        </row>
        <row r="1457">
          <cell r="A1457">
            <v>43460</v>
          </cell>
          <cell r="B1457">
            <v>23.95</v>
          </cell>
          <cell r="C1457">
            <v>6.74</v>
          </cell>
          <cell r="D1457">
            <v>17.21</v>
          </cell>
          <cell r="E1457">
            <v>0</v>
          </cell>
        </row>
        <row r="1458">
          <cell r="A1458">
            <v>43461</v>
          </cell>
          <cell r="B1458">
            <v>46.16</v>
          </cell>
          <cell r="C1458">
            <v>6.6</v>
          </cell>
          <cell r="D1458">
            <v>39.56</v>
          </cell>
          <cell r="E1458">
            <v>20</v>
          </cell>
        </row>
        <row r="1459">
          <cell r="A1459">
            <v>43462</v>
          </cell>
          <cell r="B1459">
            <v>50.2</v>
          </cell>
          <cell r="C1459">
            <v>6.87</v>
          </cell>
          <cell r="D1459">
            <v>43.33</v>
          </cell>
          <cell r="E1459">
            <v>8.8</v>
          </cell>
        </row>
        <row r="1460">
          <cell r="A1460">
            <v>43463</v>
          </cell>
          <cell r="B1460">
            <v>44.64</v>
          </cell>
          <cell r="C1460">
            <v>6.18</v>
          </cell>
          <cell r="D1460">
            <v>38.46</v>
          </cell>
          <cell r="E1460">
            <v>13.8</v>
          </cell>
        </row>
        <row r="1461">
          <cell r="A1461">
            <v>43464</v>
          </cell>
          <cell r="B1461">
            <v>60.88</v>
          </cell>
          <cell r="C1461">
            <v>6.31</v>
          </cell>
          <cell r="D1461">
            <v>54.57</v>
          </cell>
          <cell r="E1461">
            <v>14</v>
          </cell>
        </row>
        <row r="1462">
          <cell r="A1462">
            <v>43465</v>
          </cell>
          <cell r="B1462">
            <v>74.13</v>
          </cell>
          <cell r="C1462">
            <v>6.56</v>
          </cell>
          <cell r="D1462">
            <v>67.57</v>
          </cell>
          <cell r="E1462">
            <v>12.4</v>
          </cell>
        </row>
        <row r="1463">
          <cell r="A1463">
            <v>43466</v>
          </cell>
          <cell r="B1463">
            <v>50.2</v>
          </cell>
          <cell r="C1463">
            <v>6.22</v>
          </cell>
          <cell r="D1463">
            <v>43.98</v>
          </cell>
          <cell r="E1463">
            <v>31.6</v>
          </cell>
        </row>
        <row r="1464">
          <cell r="A1464">
            <v>43467</v>
          </cell>
          <cell r="B1464">
            <v>53.69</v>
          </cell>
          <cell r="C1464">
            <v>6.8</v>
          </cell>
          <cell r="D1464">
            <v>46.89</v>
          </cell>
          <cell r="E1464">
            <v>18.5</v>
          </cell>
        </row>
        <row r="1465">
          <cell r="A1465">
            <v>43468</v>
          </cell>
          <cell r="B1465">
            <v>41.2</v>
          </cell>
          <cell r="C1465">
            <v>6.78</v>
          </cell>
          <cell r="D1465">
            <v>34.42</v>
          </cell>
          <cell r="E1465">
            <v>0</v>
          </cell>
        </row>
        <row r="1466">
          <cell r="A1466">
            <v>43469</v>
          </cell>
          <cell r="B1466">
            <v>42.17</v>
          </cell>
          <cell r="C1466">
            <v>6.56</v>
          </cell>
          <cell r="D1466">
            <v>35.61</v>
          </cell>
          <cell r="E1466">
            <v>11.8</v>
          </cell>
        </row>
        <row r="1467">
          <cell r="A1467">
            <v>43470</v>
          </cell>
          <cell r="B1467">
            <v>34.75</v>
          </cell>
          <cell r="C1467">
            <v>6.89</v>
          </cell>
          <cell r="D1467">
            <v>27.86</v>
          </cell>
          <cell r="E1467">
            <v>6</v>
          </cell>
        </row>
        <row r="1468">
          <cell r="A1468">
            <v>43471</v>
          </cell>
          <cell r="B1468">
            <v>25.79</v>
          </cell>
          <cell r="C1468">
            <v>6.6</v>
          </cell>
          <cell r="D1468">
            <v>19.19</v>
          </cell>
          <cell r="E1468">
            <v>0</v>
          </cell>
        </row>
        <row r="1469">
          <cell r="A1469">
            <v>43472</v>
          </cell>
          <cell r="B1469">
            <v>24.68</v>
          </cell>
          <cell r="C1469">
            <v>7.03</v>
          </cell>
          <cell r="D1469">
            <v>17.65</v>
          </cell>
          <cell r="E1469">
            <v>0</v>
          </cell>
        </row>
        <row r="1470">
          <cell r="A1470">
            <v>43473</v>
          </cell>
          <cell r="B1470">
            <v>21.16</v>
          </cell>
          <cell r="C1470">
            <v>7.05</v>
          </cell>
          <cell r="D1470">
            <v>14.11</v>
          </cell>
          <cell r="E1470">
            <v>0</v>
          </cell>
        </row>
        <row r="1471">
          <cell r="A1471">
            <v>43474</v>
          </cell>
          <cell r="B1471">
            <v>20.83</v>
          </cell>
          <cell r="C1471">
            <v>7.05</v>
          </cell>
          <cell r="D1471">
            <v>13.78</v>
          </cell>
          <cell r="E1471">
            <v>0</v>
          </cell>
        </row>
        <row r="1472">
          <cell r="A1472">
            <v>43475</v>
          </cell>
          <cell r="B1472">
            <v>20.49</v>
          </cell>
          <cell r="C1472">
            <v>7.07</v>
          </cell>
          <cell r="D1472">
            <v>13.42</v>
          </cell>
          <cell r="E1472">
            <v>0</v>
          </cell>
        </row>
        <row r="1473">
          <cell r="A1473">
            <v>43476</v>
          </cell>
          <cell r="B1473">
            <v>26.16</v>
          </cell>
          <cell r="C1473">
            <v>7.8</v>
          </cell>
          <cell r="D1473">
            <v>13.08</v>
          </cell>
          <cell r="E1473">
            <v>0</v>
          </cell>
        </row>
        <row r="1474">
          <cell r="A1474">
            <v>43477</v>
          </cell>
          <cell r="B1474">
            <v>19.51</v>
          </cell>
          <cell r="C1474">
            <v>7.12</v>
          </cell>
          <cell r="D1474">
            <v>12.39</v>
          </cell>
          <cell r="E1474">
            <v>0</v>
          </cell>
        </row>
        <row r="1475">
          <cell r="A1475">
            <v>43478</v>
          </cell>
          <cell r="B1475">
            <v>19.84</v>
          </cell>
          <cell r="C1475">
            <v>6.37</v>
          </cell>
          <cell r="D1475">
            <v>13.47</v>
          </cell>
          <cell r="E1475">
            <v>0</v>
          </cell>
        </row>
        <row r="1476">
          <cell r="A1476">
            <v>43479</v>
          </cell>
          <cell r="B1476">
            <v>18.87</v>
          </cell>
          <cell r="C1476">
            <v>7.03</v>
          </cell>
          <cell r="D1476">
            <v>11.84</v>
          </cell>
          <cell r="E1476">
            <v>0</v>
          </cell>
        </row>
        <row r="1477">
          <cell r="A1477">
            <v>43480</v>
          </cell>
          <cell r="B1477">
            <v>18.87</v>
          </cell>
          <cell r="C1477">
            <v>7.31</v>
          </cell>
          <cell r="D1477">
            <v>11.56</v>
          </cell>
          <cell r="E1477">
            <v>0</v>
          </cell>
        </row>
        <row r="1478">
          <cell r="A1478">
            <v>43481</v>
          </cell>
          <cell r="B1478">
            <v>17.93</v>
          </cell>
          <cell r="C1478">
            <v>7.07</v>
          </cell>
          <cell r="D1478">
            <v>10.86</v>
          </cell>
          <cell r="E1478">
            <v>0</v>
          </cell>
        </row>
        <row r="1479">
          <cell r="A1479">
            <v>43482</v>
          </cell>
          <cell r="B1479">
            <v>18.87</v>
          </cell>
          <cell r="C1479">
            <v>7.17</v>
          </cell>
          <cell r="D1479">
            <v>11.7</v>
          </cell>
          <cell r="E1479">
            <v>0</v>
          </cell>
        </row>
        <row r="1480">
          <cell r="A1480">
            <v>43483</v>
          </cell>
          <cell r="B1480">
            <v>21.84</v>
          </cell>
          <cell r="C1480">
            <v>7.2</v>
          </cell>
          <cell r="D1480">
            <v>14.64</v>
          </cell>
          <cell r="E1480">
            <v>0.5</v>
          </cell>
        </row>
        <row r="1481">
          <cell r="A1481">
            <v>43484</v>
          </cell>
          <cell r="B1481">
            <v>18.56</v>
          </cell>
          <cell r="C1481">
            <v>7.18</v>
          </cell>
          <cell r="D1481">
            <v>11.38</v>
          </cell>
          <cell r="E1481">
            <v>0</v>
          </cell>
        </row>
        <row r="1482">
          <cell r="A1482">
            <v>43485</v>
          </cell>
          <cell r="B1482">
            <v>18.24</v>
          </cell>
          <cell r="C1482">
            <v>6.84</v>
          </cell>
          <cell r="D1482">
            <v>11.4</v>
          </cell>
          <cell r="E1482">
            <v>0</v>
          </cell>
        </row>
        <row r="1483">
          <cell r="A1483">
            <v>43486</v>
          </cell>
          <cell r="B1483">
            <v>19.51</v>
          </cell>
          <cell r="C1483">
            <v>6.96</v>
          </cell>
          <cell r="D1483">
            <v>12.55</v>
          </cell>
          <cell r="E1483">
            <v>15.2</v>
          </cell>
        </row>
        <row r="1484">
          <cell r="A1484">
            <v>43487</v>
          </cell>
          <cell r="B1484">
            <v>19.51</v>
          </cell>
          <cell r="C1484">
            <v>6.94</v>
          </cell>
          <cell r="D1484">
            <v>12.57</v>
          </cell>
          <cell r="E1484">
            <v>0</v>
          </cell>
        </row>
        <row r="1485">
          <cell r="A1485">
            <v>43488</v>
          </cell>
          <cell r="B1485">
            <v>15.84</v>
          </cell>
          <cell r="C1485">
            <v>6.61</v>
          </cell>
          <cell r="D1485">
            <v>9.23</v>
          </cell>
          <cell r="E1485">
            <v>0</v>
          </cell>
        </row>
        <row r="1486">
          <cell r="A1486">
            <v>43489</v>
          </cell>
          <cell r="B1486">
            <v>13.89</v>
          </cell>
          <cell r="C1486">
            <v>6.85</v>
          </cell>
          <cell r="D1486">
            <v>7.04</v>
          </cell>
          <cell r="E1486">
            <v>0</v>
          </cell>
        </row>
        <row r="1487">
          <cell r="A1487">
            <v>43490</v>
          </cell>
          <cell r="B1487">
            <v>13.09</v>
          </cell>
          <cell r="C1487">
            <v>6.8</v>
          </cell>
          <cell r="D1487">
            <v>6.29</v>
          </cell>
          <cell r="E1487">
            <v>0</v>
          </cell>
        </row>
        <row r="1488">
          <cell r="A1488">
            <v>43491</v>
          </cell>
          <cell r="B1488">
            <v>14.43</v>
          </cell>
          <cell r="C1488">
            <v>6.72</v>
          </cell>
          <cell r="D1488">
            <v>7.71</v>
          </cell>
          <cell r="E1488">
            <v>0</v>
          </cell>
        </row>
        <row r="1489">
          <cell r="A1489">
            <v>43492</v>
          </cell>
          <cell r="B1489">
            <v>15.55</v>
          </cell>
          <cell r="C1489">
            <v>6.85</v>
          </cell>
          <cell r="D1489">
            <v>8.7</v>
          </cell>
          <cell r="E1489">
            <v>0</v>
          </cell>
        </row>
        <row r="1490">
          <cell r="A1490">
            <v>43493</v>
          </cell>
          <cell r="B1490">
            <v>14.43</v>
          </cell>
          <cell r="C1490">
            <v>6.99</v>
          </cell>
          <cell r="D1490">
            <v>7.44</v>
          </cell>
          <cell r="E1490">
            <v>0</v>
          </cell>
        </row>
        <row r="1491">
          <cell r="A1491">
            <v>43494</v>
          </cell>
          <cell r="B1491">
            <v>14.43</v>
          </cell>
          <cell r="C1491">
            <v>7.18</v>
          </cell>
          <cell r="D1491">
            <v>7.25</v>
          </cell>
          <cell r="E1491">
            <v>0</v>
          </cell>
        </row>
        <row r="1492">
          <cell r="A1492">
            <v>43495</v>
          </cell>
          <cell r="B1492">
            <v>13.62</v>
          </cell>
          <cell r="C1492">
            <v>7.08</v>
          </cell>
          <cell r="D1492">
            <v>6.54</v>
          </cell>
          <cell r="E1492">
            <v>0</v>
          </cell>
        </row>
        <row r="1493">
          <cell r="A1493">
            <v>43496</v>
          </cell>
          <cell r="B1493">
            <v>13.62</v>
          </cell>
          <cell r="C1493">
            <v>7.15</v>
          </cell>
          <cell r="D1493">
            <v>6.47</v>
          </cell>
          <cell r="E1493">
            <v>0</v>
          </cell>
        </row>
        <row r="1494">
          <cell r="A1494">
            <v>43497</v>
          </cell>
          <cell r="B1494">
            <v>13.62</v>
          </cell>
          <cell r="C1494">
            <v>7.06</v>
          </cell>
          <cell r="D1494">
            <v>6.56</v>
          </cell>
          <cell r="E1494">
            <v>5</v>
          </cell>
        </row>
        <row r="1495">
          <cell r="A1495">
            <v>43498</v>
          </cell>
          <cell r="B1495">
            <v>13.62</v>
          </cell>
          <cell r="C1495">
            <v>6.95</v>
          </cell>
          <cell r="D1495">
            <v>6.67</v>
          </cell>
          <cell r="E1495">
            <v>0</v>
          </cell>
        </row>
        <row r="1496">
          <cell r="A1496">
            <v>43499</v>
          </cell>
          <cell r="B1496">
            <v>13.36</v>
          </cell>
          <cell r="C1496">
            <v>7.27</v>
          </cell>
          <cell r="D1496">
            <v>6.09</v>
          </cell>
          <cell r="E1496">
            <v>0</v>
          </cell>
        </row>
        <row r="1497">
          <cell r="A1497">
            <v>43500</v>
          </cell>
          <cell r="B1497">
            <v>17.32</v>
          </cell>
          <cell r="C1497">
            <v>7.25</v>
          </cell>
          <cell r="D1497">
            <v>10.07</v>
          </cell>
          <cell r="E1497">
            <v>0.6</v>
          </cell>
        </row>
        <row r="1498">
          <cell r="A1498">
            <v>43501</v>
          </cell>
          <cell r="B1498">
            <v>16.42</v>
          </cell>
          <cell r="C1498">
            <v>7</v>
          </cell>
          <cell r="D1498">
            <v>9.42</v>
          </cell>
          <cell r="E1498">
            <v>0</v>
          </cell>
        </row>
        <row r="1499">
          <cell r="A1499">
            <v>43502</v>
          </cell>
          <cell r="B1499">
            <v>18.87</v>
          </cell>
          <cell r="C1499">
            <v>7.08</v>
          </cell>
          <cell r="D1499">
            <v>11.79</v>
          </cell>
          <cell r="E1499">
            <v>12.8</v>
          </cell>
        </row>
        <row r="1500">
          <cell r="A1500">
            <v>43503</v>
          </cell>
          <cell r="B1500">
            <v>25.79</v>
          </cell>
          <cell r="C1500">
            <v>6.7</v>
          </cell>
          <cell r="D1500">
            <v>19.09</v>
          </cell>
          <cell r="E1500">
            <v>13</v>
          </cell>
        </row>
        <row r="1501">
          <cell r="A1501">
            <v>43504</v>
          </cell>
          <cell r="B1501">
            <v>22.88</v>
          </cell>
          <cell r="C1501">
            <v>7.15</v>
          </cell>
          <cell r="D1501">
            <v>15.73</v>
          </cell>
          <cell r="E1501">
            <v>11.1</v>
          </cell>
        </row>
        <row r="1502">
          <cell r="A1502">
            <v>43505</v>
          </cell>
          <cell r="B1502">
            <v>17.02</v>
          </cell>
          <cell r="C1502">
            <v>7.1</v>
          </cell>
          <cell r="D1502">
            <v>9.92</v>
          </cell>
          <cell r="E1502">
            <v>0</v>
          </cell>
        </row>
        <row r="1503">
          <cell r="A1503">
            <v>43506</v>
          </cell>
          <cell r="B1503">
            <v>17.02</v>
          </cell>
          <cell r="C1503">
            <v>6.74</v>
          </cell>
          <cell r="D1503">
            <v>10.28</v>
          </cell>
          <cell r="E1503">
            <v>1.8</v>
          </cell>
        </row>
        <row r="1504">
          <cell r="A1504">
            <v>43507</v>
          </cell>
          <cell r="B1504">
            <v>15.84</v>
          </cell>
          <cell r="C1504">
            <v>7.03</v>
          </cell>
          <cell r="D1504">
            <v>8.81</v>
          </cell>
          <cell r="E1504">
            <v>0</v>
          </cell>
        </row>
        <row r="1505">
          <cell r="A1505">
            <v>43508</v>
          </cell>
          <cell r="B1505">
            <v>16.72</v>
          </cell>
          <cell r="C1505">
            <v>7.28</v>
          </cell>
          <cell r="D1505">
            <v>9.44</v>
          </cell>
          <cell r="E1505">
            <v>0</v>
          </cell>
        </row>
        <row r="1506">
          <cell r="A1506">
            <v>43509</v>
          </cell>
          <cell r="B1506">
            <v>16.42</v>
          </cell>
          <cell r="C1506">
            <v>7.3</v>
          </cell>
          <cell r="D1506">
            <v>9.12</v>
          </cell>
          <cell r="E1506">
            <v>0</v>
          </cell>
        </row>
        <row r="1507">
          <cell r="A1507">
            <v>43510</v>
          </cell>
          <cell r="B1507">
            <v>33.87</v>
          </cell>
          <cell r="C1507">
            <v>7.03</v>
          </cell>
          <cell r="D1507">
            <v>26.84</v>
          </cell>
          <cell r="E1507">
            <v>35.6</v>
          </cell>
        </row>
        <row r="1508">
          <cell r="A1508">
            <v>43511</v>
          </cell>
          <cell r="B1508">
            <v>18.87</v>
          </cell>
          <cell r="C1508">
            <v>6.92</v>
          </cell>
          <cell r="D1508">
            <v>11.95</v>
          </cell>
          <cell r="E1508">
            <v>0</v>
          </cell>
        </row>
        <row r="1509">
          <cell r="A1509">
            <v>43512</v>
          </cell>
          <cell r="B1509">
            <v>20.83</v>
          </cell>
          <cell r="C1509">
            <v>6.85</v>
          </cell>
          <cell r="D1509">
            <v>13.98</v>
          </cell>
          <cell r="E1509">
            <v>13.2</v>
          </cell>
        </row>
        <row r="1510">
          <cell r="A1510">
            <v>43513</v>
          </cell>
          <cell r="B1510">
            <v>44.14</v>
          </cell>
          <cell r="C1510">
            <v>6.47</v>
          </cell>
          <cell r="D1510">
            <v>37.67</v>
          </cell>
          <cell r="E1510">
            <v>34.6</v>
          </cell>
        </row>
        <row r="1511">
          <cell r="A1511">
            <v>43514</v>
          </cell>
          <cell r="B1511">
            <v>40.24</v>
          </cell>
          <cell r="C1511">
            <v>7.04</v>
          </cell>
          <cell r="D1511">
            <v>33.2</v>
          </cell>
          <cell r="E1511">
            <v>35.6</v>
          </cell>
        </row>
        <row r="1512">
          <cell r="A1512">
            <v>43515</v>
          </cell>
          <cell r="B1512">
            <v>36.08</v>
          </cell>
          <cell r="C1512">
            <v>7.11</v>
          </cell>
          <cell r="D1512">
            <v>28.97</v>
          </cell>
          <cell r="E1512">
            <v>14</v>
          </cell>
        </row>
        <row r="1513">
          <cell r="A1513">
            <v>43516</v>
          </cell>
          <cell r="B1513">
            <v>35.63</v>
          </cell>
          <cell r="C1513">
            <v>6.86</v>
          </cell>
          <cell r="D1513">
            <v>28.77</v>
          </cell>
          <cell r="E1513">
            <v>0</v>
          </cell>
        </row>
        <row r="1514">
          <cell r="A1514">
            <v>43517</v>
          </cell>
          <cell r="B1514">
            <v>30.91</v>
          </cell>
          <cell r="C1514">
            <v>6.98</v>
          </cell>
          <cell r="D1514">
            <v>23.93</v>
          </cell>
          <cell r="E1514">
            <v>0.2</v>
          </cell>
        </row>
        <row r="1515">
          <cell r="A1515">
            <v>43518</v>
          </cell>
          <cell r="B1515">
            <v>32.29</v>
          </cell>
          <cell r="C1515">
            <v>7.25</v>
          </cell>
          <cell r="D1515">
            <v>32.04</v>
          </cell>
          <cell r="E1515">
            <v>23.6</v>
          </cell>
        </row>
        <row r="1516">
          <cell r="A1516">
            <v>43519</v>
          </cell>
          <cell r="B1516">
            <v>30.09</v>
          </cell>
          <cell r="C1516">
            <v>6.76</v>
          </cell>
          <cell r="D1516">
            <v>23.33</v>
          </cell>
          <cell r="E1516">
            <v>0</v>
          </cell>
        </row>
        <row r="1517">
          <cell r="A1517">
            <v>43520</v>
          </cell>
          <cell r="B1517">
            <v>22.53</v>
          </cell>
          <cell r="C1517">
            <v>7.28</v>
          </cell>
          <cell r="D1517">
            <v>15.25</v>
          </cell>
          <cell r="E1517">
            <v>0</v>
          </cell>
        </row>
        <row r="1518">
          <cell r="A1518">
            <v>43521</v>
          </cell>
          <cell r="B1518">
            <v>21.84</v>
          </cell>
          <cell r="C1518">
            <v>7</v>
          </cell>
          <cell r="D1518">
            <v>14.84</v>
          </cell>
          <cell r="E1518">
            <v>0</v>
          </cell>
        </row>
        <row r="1519">
          <cell r="A1519">
            <v>43522</v>
          </cell>
          <cell r="B1519">
            <v>21.16</v>
          </cell>
          <cell r="C1519">
            <v>7.34</v>
          </cell>
          <cell r="D1519">
            <v>13.82</v>
          </cell>
          <cell r="E1519">
            <v>0</v>
          </cell>
        </row>
        <row r="1520">
          <cell r="A1520">
            <v>43523</v>
          </cell>
          <cell r="B1520">
            <v>49.82</v>
          </cell>
          <cell r="C1520">
            <v>7.09</v>
          </cell>
          <cell r="D1520">
            <v>42.73</v>
          </cell>
          <cell r="E1520">
            <v>12</v>
          </cell>
        </row>
        <row r="1521">
          <cell r="A1521">
            <v>43524</v>
          </cell>
          <cell r="B1521">
            <v>47.19</v>
          </cell>
          <cell r="C1521">
            <v>6.94</v>
          </cell>
          <cell r="D1521">
            <v>40.25</v>
          </cell>
          <cell r="E1521">
            <v>21</v>
          </cell>
        </row>
        <row r="1522">
          <cell r="A1522">
            <v>43525</v>
          </cell>
          <cell r="B1522">
            <v>36.08</v>
          </cell>
          <cell r="C1522">
            <v>7.22</v>
          </cell>
          <cell r="D1522">
            <v>28.86</v>
          </cell>
          <cell r="E1522">
            <v>5</v>
          </cell>
        </row>
        <row r="1523">
          <cell r="A1523">
            <v>43526</v>
          </cell>
          <cell r="B1523">
            <v>48.76</v>
          </cell>
          <cell r="C1523">
            <v>6.62</v>
          </cell>
          <cell r="D1523">
            <v>42.14</v>
          </cell>
          <cell r="E1523">
            <v>4.2</v>
          </cell>
        </row>
        <row r="1524">
          <cell r="A1524">
            <v>43527</v>
          </cell>
          <cell r="B1524">
            <v>62.26</v>
          </cell>
          <cell r="C1524">
            <v>6.29</v>
          </cell>
          <cell r="D1524">
            <v>55.97</v>
          </cell>
          <cell r="E1524">
            <v>5.2</v>
          </cell>
        </row>
        <row r="1525">
          <cell r="A1525">
            <v>43528</v>
          </cell>
          <cell r="B1525">
            <v>37.44</v>
          </cell>
          <cell r="C1525">
            <v>6.7</v>
          </cell>
          <cell r="D1525">
            <v>30.74</v>
          </cell>
          <cell r="E1525">
            <v>0</v>
          </cell>
        </row>
        <row r="1526">
          <cell r="A1526">
            <v>43529</v>
          </cell>
          <cell r="B1526">
            <v>28.09</v>
          </cell>
          <cell r="C1526">
            <v>6.79</v>
          </cell>
          <cell r="D1526">
            <v>21.3</v>
          </cell>
          <cell r="E1526">
            <v>0</v>
          </cell>
        </row>
        <row r="1527">
          <cell r="A1527">
            <v>43530</v>
          </cell>
          <cell r="B1527">
            <v>27.31</v>
          </cell>
          <cell r="C1527">
            <v>6.82</v>
          </cell>
          <cell r="D1527">
            <v>20.49</v>
          </cell>
          <cell r="E1527">
            <v>0</v>
          </cell>
        </row>
        <row r="1528">
          <cell r="A1528">
            <v>43531</v>
          </cell>
          <cell r="B1528">
            <v>26.17</v>
          </cell>
          <cell r="C1528">
            <v>7.17</v>
          </cell>
          <cell r="D1528">
            <v>19</v>
          </cell>
          <cell r="E1528">
            <v>0</v>
          </cell>
        </row>
        <row r="1529">
          <cell r="A1529">
            <v>43532</v>
          </cell>
          <cell r="B1529">
            <v>24.68</v>
          </cell>
          <cell r="C1529">
            <v>7.49</v>
          </cell>
          <cell r="D1529">
            <v>17.19</v>
          </cell>
          <cell r="E1529">
            <v>0</v>
          </cell>
        </row>
        <row r="1530">
          <cell r="A1530">
            <v>43533</v>
          </cell>
          <cell r="B1530">
            <v>21.84</v>
          </cell>
          <cell r="C1530">
            <v>7.42</v>
          </cell>
          <cell r="D1530">
            <v>14.42</v>
          </cell>
          <cell r="E1530">
            <v>0</v>
          </cell>
        </row>
        <row r="1531">
          <cell r="A1531">
            <v>43534</v>
          </cell>
          <cell r="B1531">
            <v>21.5</v>
          </cell>
          <cell r="C1531">
            <v>7.08</v>
          </cell>
          <cell r="D1531">
            <v>14.42</v>
          </cell>
          <cell r="E1531">
            <v>0</v>
          </cell>
        </row>
        <row r="1532">
          <cell r="A1532">
            <v>43535</v>
          </cell>
          <cell r="B1532">
            <v>25.42</v>
          </cell>
          <cell r="C1532">
            <v>7.17</v>
          </cell>
          <cell r="D1532">
            <v>18.25</v>
          </cell>
          <cell r="E1532">
            <v>2</v>
          </cell>
        </row>
        <row r="1533">
          <cell r="A1533">
            <v>43536</v>
          </cell>
          <cell r="B1533">
            <v>45.15</v>
          </cell>
          <cell r="C1533">
            <v>6.86</v>
          </cell>
          <cell r="D1533">
            <v>38.29</v>
          </cell>
          <cell r="E1533">
            <v>0</v>
          </cell>
        </row>
        <row r="1534">
          <cell r="A1534">
            <v>43537</v>
          </cell>
          <cell r="B1534">
            <v>28.49</v>
          </cell>
          <cell r="C1534">
            <v>7.4</v>
          </cell>
          <cell r="D1534">
            <v>21.09</v>
          </cell>
          <cell r="E1534">
            <v>0</v>
          </cell>
        </row>
        <row r="1535">
          <cell r="A1535">
            <v>43538</v>
          </cell>
          <cell r="B1535">
            <v>27.31</v>
          </cell>
          <cell r="C1535">
            <v>7.25</v>
          </cell>
          <cell r="D1535">
            <v>20.06</v>
          </cell>
          <cell r="E1535">
            <v>11.8</v>
          </cell>
        </row>
        <row r="1536">
          <cell r="A1536">
            <v>43539</v>
          </cell>
          <cell r="B1536">
            <v>25.05</v>
          </cell>
          <cell r="C1536">
            <v>7.22</v>
          </cell>
          <cell r="D1536">
            <v>17.83</v>
          </cell>
          <cell r="E1536">
            <v>0</v>
          </cell>
        </row>
        <row r="1537">
          <cell r="A1537">
            <v>43540</v>
          </cell>
          <cell r="B1537">
            <v>32.59</v>
          </cell>
          <cell r="C1537">
            <v>7.61</v>
          </cell>
          <cell r="D1537">
            <v>24.98</v>
          </cell>
          <cell r="E1537">
            <v>0</v>
          </cell>
        </row>
        <row r="1538">
          <cell r="A1538">
            <v>43541</v>
          </cell>
          <cell r="B1538">
            <v>34.75</v>
          </cell>
          <cell r="C1538">
            <v>6.78</v>
          </cell>
          <cell r="D1538">
            <v>27.97</v>
          </cell>
          <cell r="E1538">
            <v>33</v>
          </cell>
        </row>
        <row r="1539">
          <cell r="A1539">
            <v>43542</v>
          </cell>
          <cell r="B1539">
            <v>24.68</v>
          </cell>
          <cell r="C1539">
            <v>7.12</v>
          </cell>
          <cell r="D1539">
            <v>17.56</v>
          </cell>
          <cell r="E1539">
            <v>16</v>
          </cell>
        </row>
        <row r="1540">
          <cell r="A1540">
            <v>43543</v>
          </cell>
          <cell r="B1540">
            <v>20.83</v>
          </cell>
          <cell r="C1540">
            <v>7.2</v>
          </cell>
          <cell r="D1540">
            <v>13.63</v>
          </cell>
          <cell r="E1540">
            <v>1</v>
          </cell>
        </row>
        <row r="1541">
          <cell r="A1541">
            <v>43544</v>
          </cell>
          <cell r="B1541">
            <v>22.88</v>
          </cell>
          <cell r="C1541">
            <v>7.29</v>
          </cell>
          <cell r="D1541">
            <v>15.59</v>
          </cell>
          <cell r="E1541">
            <v>8</v>
          </cell>
        </row>
        <row r="1542">
          <cell r="A1542">
            <v>43545</v>
          </cell>
          <cell r="B1542">
            <v>45.65</v>
          </cell>
          <cell r="C1542">
            <v>7.15</v>
          </cell>
          <cell r="D1542">
            <v>38.5</v>
          </cell>
          <cell r="E1542">
            <v>10.4</v>
          </cell>
        </row>
        <row r="1543">
          <cell r="A1543">
            <v>43546</v>
          </cell>
          <cell r="B1543">
            <v>47.19</v>
          </cell>
          <cell r="C1543">
            <v>7.07</v>
          </cell>
          <cell r="D1543">
            <v>40.12</v>
          </cell>
          <cell r="E1543">
            <v>35</v>
          </cell>
        </row>
        <row r="1544">
          <cell r="A1544">
            <v>43547</v>
          </cell>
          <cell r="B1544">
            <v>35.19</v>
          </cell>
          <cell r="C1544">
            <v>6.96</v>
          </cell>
          <cell r="D1544">
            <v>38.23</v>
          </cell>
          <cell r="E1544">
            <v>23</v>
          </cell>
        </row>
        <row r="1545">
          <cell r="A1545">
            <v>43548</v>
          </cell>
          <cell r="B1545">
            <v>30.5</v>
          </cell>
          <cell r="C1545">
            <v>6.98</v>
          </cell>
          <cell r="D1545">
            <v>23.52</v>
          </cell>
          <cell r="E1545">
            <v>0</v>
          </cell>
        </row>
        <row r="1546">
          <cell r="A1546">
            <v>43549</v>
          </cell>
          <cell r="B1546">
            <v>29.28</v>
          </cell>
          <cell r="C1546">
            <v>7.28</v>
          </cell>
          <cell r="D1546">
            <v>22</v>
          </cell>
          <cell r="E1546">
            <v>20.4</v>
          </cell>
        </row>
        <row r="1547">
          <cell r="A1547">
            <v>43550</v>
          </cell>
          <cell r="B1547">
            <v>27.7</v>
          </cell>
          <cell r="C1547">
            <v>7.33</v>
          </cell>
          <cell r="D1547">
            <v>20.37</v>
          </cell>
          <cell r="E1547">
            <v>0</v>
          </cell>
        </row>
        <row r="1548">
          <cell r="A1548">
            <v>43551</v>
          </cell>
          <cell r="B1548">
            <v>24.68</v>
          </cell>
          <cell r="C1548">
            <v>7.01</v>
          </cell>
          <cell r="D1548">
            <v>17.67</v>
          </cell>
          <cell r="E1548">
            <v>0</v>
          </cell>
        </row>
        <row r="1549">
          <cell r="A1549">
            <v>43552</v>
          </cell>
          <cell r="B1549">
            <v>23.59</v>
          </cell>
          <cell r="C1549">
            <v>7.2</v>
          </cell>
          <cell r="D1549">
            <v>16.39</v>
          </cell>
          <cell r="E1549">
            <v>0</v>
          </cell>
        </row>
        <row r="1550">
          <cell r="A1550">
            <v>43553</v>
          </cell>
          <cell r="B1550">
            <v>20.16</v>
          </cell>
          <cell r="C1550">
            <v>7.34</v>
          </cell>
          <cell r="D1550">
            <v>12.82</v>
          </cell>
          <cell r="E1550">
            <v>0</v>
          </cell>
        </row>
        <row r="1551">
          <cell r="A1551">
            <v>43554</v>
          </cell>
          <cell r="B1551">
            <v>19.84</v>
          </cell>
          <cell r="C1551">
            <v>7.13</v>
          </cell>
          <cell r="D1551">
            <v>12.71</v>
          </cell>
          <cell r="E1551">
            <v>0</v>
          </cell>
        </row>
        <row r="1552">
          <cell r="A1552">
            <v>43555</v>
          </cell>
          <cell r="B1552">
            <v>19.51</v>
          </cell>
          <cell r="C1552">
            <v>6.92</v>
          </cell>
          <cell r="D1552">
            <v>12.59</v>
          </cell>
          <cell r="E1552">
            <v>0</v>
          </cell>
        </row>
        <row r="1553">
          <cell r="A1553">
            <v>43556</v>
          </cell>
          <cell r="B1553">
            <v>19.84</v>
          </cell>
          <cell r="C1553">
            <v>6.51</v>
          </cell>
          <cell r="D1553">
            <v>13.33</v>
          </cell>
          <cell r="E1553">
            <v>0</v>
          </cell>
        </row>
        <row r="1554">
          <cell r="A1554">
            <v>43557</v>
          </cell>
          <cell r="B1554">
            <v>20.49</v>
          </cell>
          <cell r="C1554">
            <v>6.56</v>
          </cell>
          <cell r="D1554">
            <v>13.93</v>
          </cell>
          <cell r="E1554">
            <v>30.2</v>
          </cell>
        </row>
        <row r="1555">
          <cell r="A1555">
            <v>43558</v>
          </cell>
          <cell r="B1555">
            <v>22.88</v>
          </cell>
          <cell r="C1555">
            <v>6.8</v>
          </cell>
          <cell r="D1555">
            <v>16.08</v>
          </cell>
          <cell r="E1555">
            <v>0</v>
          </cell>
        </row>
        <row r="1556">
          <cell r="A1556">
            <v>43559</v>
          </cell>
          <cell r="B1556">
            <v>22.19</v>
          </cell>
          <cell r="C1556">
            <v>6.92</v>
          </cell>
          <cell r="D1556">
            <v>15.27</v>
          </cell>
          <cell r="E1556">
            <v>0</v>
          </cell>
        </row>
        <row r="1557">
          <cell r="A1557">
            <v>43560</v>
          </cell>
          <cell r="B1557">
            <v>18.87</v>
          </cell>
          <cell r="C1557">
            <v>6.88</v>
          </cell>
          <cell r="D1557">
            <v>11.99</v>
          </cell>
          <cell r="E1557">
            <v>0</v>
          </cell>
        </row>
        <row r="1558">
          <cell r="A1558">
            <v>43561</v>
          </cell>
          <cell r="B1558">
            <v>20.16</v>
          </cell>
          <cell r="C1558">
            <v>6.49</v>
          </cell>
          <cell r="D1558">
            <v>13.67</v>
          </cell>
          <cell r="E1558">
            <v>1</v>
          </cell>
        </row>
        <row r="1559">
          <cell r="A1559">
            <v>43562</v>
          </cell>
          <cell r="B1559">
            <v>21.84</v>
          </cell>
          <cell r="C1559">
            <v>6.87</v>
          </cell>
          <cell r="D1559">
            <v>14.97</v>
          </cell>
          <cell r="E1559">
            <v>0</v>
          </cell>
        </row>
        <row r="1560">
          <cell r="A1560">
            <v>43563</v>
          </cell>
          <cell r="B1560">
            <v>19.19</v>
          </cell>
          <cell r="C1560">
            <v>6.76</v>
          </cell>
          <cell r="D1560">
            <v>12.43</v>
          </cell>
          <cell r="E1560">
            <v>0</v>
          </cell>
        </row>
        <row r="1561">
          <cell r="A1561">
            <v>43564</v>
          </cell>
          <cell r="B1561">
            <v>22.53</v>
          </cell>
          <cell r="C1561">
            <v>6.78</v>
          </cell>
          <cell r="D1561">
            <v>15.75</v>
          </cell>
          <cell r="E1561">
            <v>2</v>
          </cell>
        </row>
        <row r="1562">
          <cell r="A1562">
            <v>43565</v>
          </cell>
          <cell r="B1562">
            <v>19.19</v>
          </cell>
          <cell r="C1562">
            <v>6.58</v>
          </cell>
          <cell r="D1562">
            <v>12.61</v>
          </cell>
          <cell r="E1562">
            <v>0</v>
          </cell>
        </row>
        <row r="1563">
          <cell r="A1563">
            <v>43566</v>
          </cell>
          <cell r="B1563">
            <v>20.16</v>
          </cell>
          <cell r="C1563">
            <v>6.68</v>
          </cell>
          <cell r="D1563">
            <v>13.48</v>
          </cell>
          <cell r="E1563">
            <v>0</v>
          </cell>
        </row>
        <row r="1564">
          <cell r="A1564">
            <v>43567</v>
          </cell>
          <cell r="B1564">
            <v>19.19</v>
          </cell>
          <cell r="C1564">
            <v>7.22</v>
          </cell>
          <cell r="D1564">
            <v>11.97</v>
          </cell>
          <cell r="E1564">
            <v>0</v>
          </cell>
        </row>
        <row r="1565">
          <cell r="A1565">
            <v>43568</v>
          </cell>
          <cell r="B1565">
            <v>17.02</v>
          </cell>
          <cell r="C1565">
            <v>7.28</v>
          </cell>
          <cell r="D1565">
            <v>9.74</v>
          </cell>
          <cell r="E1565">
            <v>0</v>
          </cell>
        </row>
        <row r="1566">
          <cell r="A1566">
            <v>43569</v>
          </cell>
          <cell r="B1566">
            <v>17.93</v>
          </cell>
          <cell r="C1566">
            <v>6.86</v>
          </cell>
          <cell r="D1566">
            <v>11.07</v>
          </cell>
          <cell r="E1566">
            <v>0</v>
          </cell>
        </row>
        <row r="1567">
          <cell r="A1567">
            <v>43570</v>
          </cell>
          <cell r="B1567">
            <v>37.44</v>
          </cell>
          <cell r="C1567">
            <v>7.11</v>
          </cell>
          <cell r="D1567">
            <v>30.33</v>
          </cell>
          <cell r="E1567">
            <v>5</v>
          </cell>
        </row>
        <row r="1568">
          <cell r="A1568">
            <v>43571</v>
          </cell>
          <cell r="B1568">
            <v>28.88</v>
          </cell>
          <cell r="C1568">
            <v>6.91</v>
          </cell>
          <cell r="D1568">
            <v>21.97</v>
          </cell>
          <cell r="E1568">
            <v>68</v>
          </cell>
        </row>
        <row r="1569">
          <cell r="A1569">
            <v>43572</v>
          </cell>
          <cell r="B1569">
            <v>61.34</v>
          </cell>
          <cell r="C1569">
            <v>7.13</v>
          </cell>
          <cell r="D1569">
            <v>54.21</v>
          </cell>
          <cell r="E1569">
            <v>33.6</v>
          </cell>
        </row>
        <row r="1570">
          <cell r="A1570">
            <v>43573</v>
          </cell>
          <cell r="B1570">
            <v>52.37</v>
          </cell>
          <cell r="C1570">
            <v>7.24</v>
          </cell>
          <cell r="D1570">
            <v>45.13</v>
          </cell>
          <cell r="E1570">
            <v>2</v>
          </cell>
        </row>
        <row r="1571">
          <cell r="A1571">
            <v>43574</v>
          </cell>
          <cell r="B1571">
            <v>28.49</v>
          </cell>
          <cell r="C1571">
            <v>6.36</v>
          </cell>
          <cell r="D1571">
            <v>22.13</v>
          </cell>
          <cell r="E1571">
            <v>0</v>
          </cell>
        </row>
        <row r="1572">
          <cell r="A1572">
            <v>43575</v>
          </cell>
          <cell r="B1572">
            <v>26.55</v>
          </cell>
          <cell r="C1572">
            <v>7.03</v>
          </cell>
          <cell r="D1572">
            <v>19.52</v>
          </cell>
          <cell r="E1572">
            <v>0</v>
          </cell>
        </row>
        <row r="1573">
          <cell r="A1573">
            <v>43576</v>
          </cell>
          <cell r="B1573">
            <v>22.88</v>
          </cell>
          <cell r="C1573">
            <v>6.5</v>
          </cell>
          <cell r="D1573">
            <v>16.38</v>
          </cell>
          <cell r="E1573">
            <v>0</v>
          </cell>
        </row>
        <row r="1574">
          <cell r="A1574">
            <v>43577</v>
          </cell>
          <cell r="B1574">
            <v>22.53</v>
          </cell>
          <cell r="C1574">
            <v>7.29</v>
          </cell>
          <cell r="D1574">
            <v>15.24</v>
          </cell>
          <cell r="E1574">
            <v>0</v>
          </cell>
        </row>
        <row r="1575">
          <cell r="A1575">
            <v>43578</v>
          </cell>
          <cell r="B1575">
            <v>21.84</v>
          </cell>
          <cell r="C1575">
            <v>7.22</v>
          </cell>
          <cell r="D1575">
            <v>14.62</v>
          </cell>
          <cell r="E1575">
            <v>0.8</v>
          </cell>
        </row>
        <row r="1576">
          <cell r="A1576">
            <v>43579</v>
          </cell>
          <cell r="B1576">
            <v>19.51</v>
          </cell>
          <cell r="C1576">
            <v>7</v>
          </cell>
          <cell r="D1576">
            <v>12.51</v>
          </cell>
          <cell r="E1576">
            <v>0</v>
          </cell>
        </row>
        <row r="1577">
          <cell r="A1577">
            <v>43580</v>
          </cell>
          <cell r="B1577">
            <v>18.56</v>
          </cell>
          <cell r="C1577">
            <v>7.3</v>
          </cell>
          <cell r="D1577">
            <v>11.26</v>
          </cell>
          <cell r="E1577">
            <v>0</v>
          </cell>
        </row>
        <row r="1578">
          <cell r="A1578">
            <v>43581</v>
          </cell>
          <cell r="B1578">
            <v>18.56</v>
          </cell>
          <cell r="C1578">
            <v>7.25</v>
          </cell>
          <cell r="D1578">
            <v>11.31</v>
          </cell>
          <cell r="E1578">
            <v>0</v>
          </cell>
        </row>
        <row r="1579">
          <cell r="A1579">
            <v>43582</v>
          </cell>
          <cell r="B1579">
            <v>18.87</v>
          </cell>
          <cell r="C1579">
            <v>7.19</v>
          </cell>
          <cell r="D1579">
            <v>11.68</v>
          </cell>
          <cell r="E1579">
            <v>0</v>
          </cell>
        </row>
        <row r="1580">
          <cell r="A1580">
            <v>43583</v>
          </cell>
          <cell r="B1580">
            <v>18.56</v>
          </cell>
          <cell r="C1580">
            <v>6.92</v>
          </cell>
          <cell r="D1580">
            <v>11.64</v>
          </cell>
          <cell r="E1580">
            <v>0</v>
          </cell>
        </row>
        <row r="1581">
          <cell r="A1581">
            <v>43584</v>
          </cell>
          <cell r="B1581">
            <v>19.84</v>
          </cell>
          <cell r="C1581">
            <v>7.03</v>
          </cell>
          <cell r="D1581">
            <v>12.81</v>
          </cell>
          <cell r="E1581">
            <v>0</v>
          </cell>
        </row>
        <row r="1582">
          <cell r="A1582">
            <v>43585</v>
          </cell>
          <cell r="B1582">
            <v>20.49</v>
          </cell>
          <cell r="C1582">
            <v>7.1</v>
          </cell>
          <cell r="D1582">
            <v>13.39</v>
          </cell>
          <cell r="E1582">
            <v>1.8</v>
          </cell>
        </row>
        <row r="1583">
          <cell r="A1583">
            <v>43586</v>
          </cell>
          <cell r="B1583">
            <v>20.83</v>
          </cell>
          <cell r="C1583">
            <v>6.93</v>
          </cell>
          <cell r="D1583">
            <v>13.9</v>
          </cell>
          <cell r="E1583">
            <v>0</v>
          </cell>
        </row>
        <row r="1584">
          <cell r="A1584">
            <v>43587</v>
          </cell>
          <cell r="B1584">
            <v>20.83</v>
          </cell>
          <cell r="C1584">
            <v>6.92</v>
          </cell>
          <cell r="D1584">
            <v>13.91</v>
          </cell>
          <cell r="E1584">
            <v>0</v>
          </cell>
        </row>
        <row r="1585">
          <cell r="A1585">
            <v>43588</v>
          </cell>
          <cell r="B1585">
            <v>21.5</v>
          </cell>
          <cell r="C1585">
            <v>7.26</v>
          </cell>
          <cell r="D1585">
            <v>14.24</v>
          </cell>
          <cell r="E1585">
            <v>20.4</v>
          </cell>
        </row>
        <row r="1586">
          <cell r="A1586">
            <v>43589</v>
          </cell>
          <cell r="B1586">
            <v>19.51</v>
          </cell>
          <cell r="C1586">
            <v>7.06</v>
          </cell>
          <cell r="D1586">
            <v>12.45</v>
          </cell>
          <cell r="E1586">
            <v>0</v>
          </cell>
        </row>
        <row r="1587">
          <cell r="A1587">
            <v>43590</v>
          </cell>
          <cell r="B1587">
            <v>19.84</v>
          </cell>
          <cell r="C1587">
            <v>6.57</v>
          </cell>
          <cell r="D1587">
            <v>13.27</v>
          </cell>
          <cell r="E1587">
            <v>0</v>
          </cell>
        </row>
        <row r="1588">
          <cell r="A1588">
            <v>43591</v>
          </cell>
          <cell r="B1588">
            <v>18.56</v>
          </cell>
          <cell r="C1588">
            <v>7.03</v>
          </cell>
          <cell r="D1588">
            <v>11.53</v>
          </cell>
          <cell r="E1588">
            <v>0</v>
          </cell>
        </row>
        <row r="1589">
          <cell r="A1589">
            <v>43592</v>
          </cell>
          <cell r="B1589">
            <v>19.19</v>
          </cell>
          <cell r="C1589">
            <v>7</v>
          </cell>
          <cell r="D1589">
            <v>12.19</v>
          </cell>
          <cell r="E1589">
            <v>0</v>
          </cell>
        </row>
        <row r="1590">
          <cell r="A1590">
            <v>43593</v>
          </cell>
          <cell r="B1590">
            <v>26.55</v>
          </cell>
          <cell r="C1590">
            <v>7.23</v>
          </cell>
          <cell r="D1590">
            <v>19.32</v>
          </cell>
          <cell r="E1590">
            <v>0</v>
          </cell>
        </row>
        <row r="1591">
          <cell r="A1591">
            <v>43594</v>
          </cell>
          <cell r="B1591">
            <v>20.83</v>
          </cell>
          <cell r="C1591">
            <v>7.12</v>
          </cell>
          <cell r="D1591">
            <v>13.71</v>
          </cell>
          <cell r="E1591">
            <v>5</v>
          </cell>
        </row>
        <row r="1592">
          <cell r="A1592">
            <v>43595</v>
          </cell>
          <cell r="B1592">
            <v>22.53</v>
          </cell>
          <cell r="C1592">
            <v>7.22</v>
          </cell>
          <cell r="D1592">
            <v>15.31</v>
          </cell>
          <cell r="E1592">
            <v>0</v>
          </cell>
        </row>
        <row r="1593">
          <cell r="A1593">
            <v>43596</v>
          </cell>
          <cell r="B1593">
            <v>18.87</v>
          </cell>
          <cell r="C1593">
            <v>6.96</v>
          </cell>
          <cell r="D1593">
            <v>11.91</v>
          </cell>
          <cell r="E1593">
            <v>0</v>
          </cell>
        </row>
        <row r="1594">
          <cell r="A1594">
            <v>43597</v>
          </cell>
          <cell r="B1594">
            <v>19.84</v>
          </cell>
          <cell r="C1594">
            <v>6.37</v>
          </cell>
          <cell r="D1594">
            <v>13.47</v>
          </cell>
          <cell r="E1594">
            <v>0</v>
          </cell>
        </row>
        <row r="1595">
          <cell r="A1595">
            <v>43598</v>
          </cell>
          <cell r="B1595">
            <v>19.51</v>
          </cell>
          <cell r="C1595">
            <v>7.12</v>
          </cell>
          <cell r="D1595">
            <v>12.39</v>
          </cell>
          <cell r="E1595">
            <v>0</v>
          </cell>
        </row>
        <row r="1596">
          <cell r="A1596">
            <v>43599</v>
          </cell>
          <cell r="B1596">
            <v>17.63</v>
          </cell>
          <cell r="C1596">
            <v>7.13</v>
          </cell>
          <cell r="D1596">
            <v>10.5</v>
          </cell>
          <cell r="E1596">
            <v>0</v>
          </cell>
        </row>
        <row r="1597">
          <cell r="A1597">
            <v>43600</v>
          </cell>
          <cell r="B1597">
            <v>17.93</v>
          </cell>
          <cell r="C1597">
            <v>6.96</v>
          </cell>
          <cell r="D1597">
            <v>10.97</v>
          </cell>
          <cell r="E1597">
            <v>0</v>
          </cell>
        </row>
        <row r="1598">
          <cell r="A1598">
            <v>43601</v>
          </cell>
          <cell r="B1598">
            <v>35.19</v>
          </cell>
          <cell r="C1598">
            <v>6.91</v>
          </cell>
          <cell r="D1598">
            <v>28.28</v>
          </cell>
          <cell r="E1598">
            <v>10</v>
          </cell>
        </row>
        <row r="1599">
          <cell r="A1599">
            <v>43602</v>
          </cell>
          <cell r="B1599">
            <v>22.53</v>
          </cell>
          <cell r="C1599">
            <v>7.11</v>
          </cell>
          <cell r="D1599">
            <v>15.42</v>
          </cell>
          <cell r="E1599">
            <v>5</v>
          </cell>
        </row>
        <row r="1600">
          <cell r="A1600">
            <v>43603</v>
          </cell>
          <cell r="B1600">
            <v>19.84</v>
          </cell>
          <cell r="C1600">
            <v>6.95</v>
          </cell>
          <cell r="D1600">
            <v>12.89</v>
          </cell>
          <cell r="E1600">
            <v>1</v>
          </cell>
        </row>
        <row r="1601">
          <cell r="A1601">
            <v>43604</v>
          </cell>
          <cell r="B1601">
            <v>24.68</v>
          </cell>
          <cell r="C1601">
            <v>6.68</v>
          </cell>
          <cell r="D1601">
            <v>18</v>
          </cell>
          <cell r="E1601">
            <v>0</v>
          </cell>
        </row>
        <row r="1602">
          <cell r="A1602">
            <v>43605</v>
          </cell>
          <cell r="B1602">
            <v>19.84</v>
          </cell>
          <cell r="C1602">
            <v>7.08</v>
          </cell>
          <cell r="D1602">
            <v>12.76</v>
          </cell>
          <cell r="E1602">
            <v>0</v>
          </cell>
        </row>
        <row r="1603">
          <cell r="A1603">
            <v>43606</v>
          </cell>
          <cell r="B1603">
            <v>21.84</v>
          </cell>
          <cell r="C1603">
            <v>7.13</v>
          </cell>
          <cell r="D1603">
            <v>14.71</v>
          </cell>
          <cell r="E1603">
            <v>0</v>
          </cell>
        </row>
        <row r="1604">
          <cell r="A1604">
            <v>43607</v>
          </cell>
          <cell r="B1604">
            <v>20.16</v>
          </cell>
          <cell r="C1604">
            <v>7.19</v>
          </cell>
          <cell r="D1604">
            <v>12.97</v>
          </cell>
          <cell r="E1604">
            <v>0</v>
          </cell>
        </row>
        <row r="1605">
          <cell r="A1605">
            <v>43608</v>
          </cell>
          <cell r="B1605">
            <v>20.16</v>
          </cell>
          <cell r="C1605">
            <v>7.22</v>
          </cell>
          <cell r="D1605">
            <v>12.94</v>
          </cell>
          <cell r="E1605">
            <v>0</v>
          </cell>
        </row>
        <row r="1606">
          <cell r="A1606">
            <v>43609</v>
          </cell>
          <cell r="B1606">
            <v>20.83</v>
          </cell>
          <cell r="C1606">
            <v>7.17</v>
          </cell>
          <cell r="D1606">
            <v>13.66</v>
          </cell>
          <cell r="E1606">
            <v>0</v>
          </cell>
        </row>
        <row r="1607">
          <cell r="A1607">
            <v>43610</v>
          </cell>
          <cell r="B1607">
            <v>17.32</v>
          </cell>
          <cell r="C1607">
            <v>7.27</v>
          </cell>
          <cell r="D1607">
            <v>10.05</v>
          </cell>
          <cell r="E1607">
            <v>0</v>
          </cell>
        </row>
        <row r="1608">
          <cell r="A1608">
            <v>43611</v>
          </cell>
          <cell r="B1608">
            <v>16.72</v>
          </cell>
          <cell r="C1608">
            <v>7.16</v>
          </cell>
          <cell r="D1608">
            <v>9.56</v>
          </cell>
          <cell r="E1608">
            <v>0</v>
          </cell>
        </row>
        <row r="1609">
          <cell r="A1609">
            <v>43612</v>
          </cell>
          <cell r="B1609">
            <v>17.63</v>
          </cell>
          <cell r="C1609">
            <v>7.02</v>
          </cell>
          <cell r="D1609">
            <v>10.61</v>
          </cell>
          <cell r="E1609">
            <v>0</v>
          </cell>
        </row>
        <row r="1610">
          <cell r="A1610">
            <v>43613</v>
          </cell>
          <cell r="B1610">
            <v>16.42</v>
          </cell>
          <cell r="C1610">
            <v>7.27</v>
          </cell>
          <cell r="D1610">
            <v>9.15</v>
          </cell>
          <cell r="E1610">
            <v>0</v>
          </cell>
        </row>
        <row r="1611">
          <cell r="A1611">
            <v>43614</v>
          </cell>
          <cell r="B1611">
            <v>16.13</v>
          </cell>
          <cell r="C1611">
            <v>7.15</v>
          </cell>
          <cell r="D1611">
            <v>8.98</v>
          </cell>
          <cell r="E1611">
            <v>0</v>
          </cell>
        </row>
        <row r="1612">
          <cell r="A1612">
            <v>43615</v>
          </cell>
          <cell r="B1612">
            <v>16.13</v>
          </cell>
          <cell r="C1612">
            <v>7.08</v>
          </cell>
          <cell r="D1612">
            <v>9.05</v>
          </cell>
          <cell r="E1612">
            <v>0</v>
          </cell>
        </row>
        <row r="1613">
          <cell r="A1613">
            <v>43616</v>
          </cell>
          <cell r="B1613">
            <v>16.42</v>
          </cell>
          <cell r="C1613">
            <v>7.25</v>
          </cell>
          <cell r="D1613">
            <v>9.17</v>
          </cell>
          <cell r="E1613">
            <v>0</v>
          </cell>
        </row>
        <row r="1614">
          <cell r="A1614">
            <v>43617</v>
          </cell>
          <cell r="B1614">
            <v>15.55</v>
          </cell>
          <cell r="C1614">
            <v>7.3</v>
          </cell>
          <cell r="D1614">
            <v>8.25</v>
          </cell>
          <cell r="E1614">
            <v>0</v>
          </cell>
        </row>
        <row r="1615">
          <cell r="A1615">
            <v>43618</v>
          </cell>
          <cell r="B1615">
            <v>15.55</v>
          </cell>
          <cell r="C1615">
            <v>6.81</v>
          </cell>
          <cell r="D1615">
            <v>8.74</v>
          </cell>
          <cell r="E1615">
            <v>0</v>
          </cell>
        </row>
        <row r="1616">
          <cell r="A1616">
            <v>43619</v>
          </cell>
          <cell r="B1616">
            <v>15.84</v>
          </cell>
          <cell r="C1616">
            <v>7.14</v>
          </cell>
          <cell r="D1616">
            <v>8.7</v>
          </cell>
          <cell r="E1616">
            <v>0</v>
          </cell>
        </row>
        <row r="1617">
          <cell r="A1617">
            <v>43620</v>
          </cell>
          <cell r="B1617">
            <v>21.84</v>
          </cell>
          <cell r="C1617">
            <v>7.06</v>
          </cell>
          <cell r="D1617">
            <v>14.78</v>
          </cell>
          <cell r="E1617">
            <v>7.2</v>
          </cell>
        </row>
        <row r="1618">
          <cell r="A1618">
            <v>43621</v>
          </cell>
          <cell r="B1618">
            <v>17.63</v>
          </cell>
          <cell r="C1618">
            <v>6.9</v>
          </cell>
          <cell r="D1618">
            <v>10.73</v>
          </cell>
          <cell r="E1618">
            <v>0</v>
          </cell>
        </row>
        <row r="1619">
          <cell r="A1619">
            <v>43622</v>
          </cell>
          <cell r="B1619">
            <v>17.32</v>
          </cell>
          <cell r="C1619">
            <v>6.77</v>
          </cell>
          <cell r="D1619">
            <v>10.55</v>
          </cell>
          <cell r="E1619">
            <v>0</v>
          </cell>
        </row>
        <row r="1620">
          <cell r="A1620">
            <v>43623</v>
          </cell>
          <cell r="B1620">
            <v>17.02</v>
          </cell>
          <cell r="C1620">
            <v>7.05</v>
          </cell>
          <cell r="D1620">
            <v>9.97</v>
          </cell>
          <cell r="E1620">
            <v>0</v>
          </cell>
        </row>
        <row r="1621">
          <cell r="A1621">
            <v>43624</v>
          </cell>
          <cell r="B1621">
            <v>15.27</v>
          </cell>
          <cell r="C1621">
            <v>7.05</v>
          </cell>
          <cell r="D1621">
            <v>8.22</v>
          </cell>
          <cell r="E1621">
            <v>0</v>
          </cell>
        </row>
        <row r="1622">
          <cell r="A1622">
            <v>43625</v>
          </cell>
          <cell r="B1622">
            <v>16.13</v>
          </cell>
          <cell r="C1622">
            <v>6.51</v>
          </cell>
          <cell r="D1622">
            <v>9.62</v>
          </cell>
          <cell r="E1622">
            <v>0</v>
          </cell>
        </row>
        <row r="1623">
          <cell r="A1623">
            <v>43626</v>
          </cell>
          <cell r="B1623">
            <v>16.13</v>
          </cell>
          <cell r="C1623">
            <v>7.27</v>
          </cell>
          <cell r="D1623">
            <v>8.86</v>
          </cell>
          <cell r="E1623">
            <v>0</v>
          </cell>
        </row>
        <row r="1624">
          <cell r="A1624">
            <v>43627</v>
          </cell>
          <cell r="B1624">
            <v>15.27</v>
          </cell>
          <cell r="C1624">
            <v>7.23</v>
          </cell>
          <cell r="D1624">
            <v>8.04</v>
          </cell>
          <cell r="E1624">
            <v>0</v>
          </cell>
        </row>
        <row r="1625">
          <cell r="A1625">
            <v>43628</v>
          </cell>
          <cell r="B1625">
            <v>16.42</v>
          </cell>
          <cell r="C1625">
            <v>7.08</v>
          </cell>
          <cell r="D1625">
            <v>9.34</v>
          </cell>
          <cell r="E1625">
            <v>0</v>
          </cell>
        </row>
        <row r="1626">
          <cell r="A1626">
            <v>43629</v>
          </cell>
          <cell r="B1626">
            <v>15.27</v>
          </cell>
          <cell r="C1626">
            <v>7.16</v>
          </cell>
          <cell r="D1626">
            <v>8.11</v>
          </cell>
          <cell r="E1626">
            <v>0</v>
          </cell>
        </row>
        <row r="1627">
          <cell r="A1627">
            <v>43630</v>
          </cell>
          <cell r="B1627">
            <v>16.13</v>
          </cell>
          <cell r="C1627">
            <v>7.28</v>
          </cell>
          <cell r="D1627">
            <v>8.85</v>
          </cell>
          <cell r="E1627">
            <v>0</v>
          </cell>
        </row>
        <row r="1628">
          <cell r="A1628">
            <v>43631</v>
          </cell>
          <cell r="B1628">
            <v>13.62</v>
          </cell>
          <cell r="C1628">
            <v>7.49</v>
          </cell>
          <cell r="D1628">
            <v>6.13</v>
          </cell>
          <cell r="E1628">
            <v>0</v>
          </cell>
        </row>
        <row r="1629">
          <cell r="A1629">
            <v>43632</v>
          </cell>
          <cell r="B1629">
            <v>15.27</v>
          </cell>
          <cell r="C1629">
            <v>6.82</v>
          </cell>
          <cell r="D1629">
            <v>8.65</v>
          </cell>
          <cell r="E1629">
            <v>0</v>
          </cell>
        </row>
        <row r="1630">
          <cell r="A1630">
            <v>43633</v>
          </cell>
          <cell r="B1630">
            <v>15.55</v>
          </cell>
          <cell r="C1630">
            <v>6.99</v>
          </cell>
          <cell r="D1630">
            <v>8.56</v>
          </cell>
          <cell r="E1630">
            <v>0</v>
          </cell>
        </row>
        <row r="1631">
          <cell r="A1631">
            <v>43634</v>
          </cell>
          <cell r="B1631">
            <v>15.27</v>
          </cell>
          <cell r="C1631">
            <v>7.14</v>
          </cell>
          <cell r="D1631">
            <v>8.13</v>
          </cell>
          <cell r="E1631">
            <v>0</v>
          </cell>
        </row>
        <row r="1632">
          <cell r="A1632">
            <v>43635</v>
          </cell>
          <cell r="B1632">
            <v>14.16</v>
          </cell>
          <cell r="C1632">
            <v>7.06</v>
          </cell>
          <cell r="D1632">
            <v>7.1</v>
          </cell>
          <cell r="E1632">
            <v>0</v>
          </cell>
        </row>
        <row r="1633">
          <cell r="A1633">
            <v>43636</v>
          </cell>
          <cell r="B1633">
            <v>16.13</v>
          </cell>
          <cell r="C1633">
            <v>6.89</v>
          </cell>
          <cell r="D1633">
            <v>7.27</v>
          </cell>
          <cell r="E1633">
            <v>0</v>
          </cell>
        </row>
        <row r="1634">
          <cell r="A1634">
            <v>43637</v>
          </cell>
          <cell r="B1634">
            <v>15.84</v>
          </cell>
          <cell r="C1634">
            <v>6.91</v>
          </cell>
          <cell r="D1634">
            <v>8.93</v>
          </cell>
          <cell r="E1634">
            <v>0</v>
          </cell>
        </row>
        <row r="1635">
          <cell r="A1635">
            <v>43638</v>
          </cell>
          <cell r="B1635">
            <v>14.99</v>
          </cell>
          <cell r="C1635">
            <v>6.81</v>
          </cell>
          <cell r="D1635">
            <v>8.18</v>
          </cell>
          <cell r="E1635">
            <v>0</v>
          </cell>
        </row>
        <row r="1636">
          <cell r="A1636">
            <v>43639</v>
          </cell>
          <cell r="B1636">
            <v>18.24</v>
          </cell>
          <cell r="C1636">
            <v>5.84</v>
          </cell>
          <cell r="D1636">
            <v>12.4</v>
          </cell>
          <cell r="E1636">
            <v>0</v>
          </cell>
        </row>
        <row r="1637">
          <cell r="A1637">
            <v>43640</v>
          </cell>
          <cell r="B1637">
            <v>19.84</v>
          </cell>
          <cell r="C1637">
            <v>6.4</v>
          </cell>
          <cell r="D1637">
            <v>13.44</v>
          </cell>
          <cell r="E1637">
            <v>0</v>
          </cell>
        </row>
        <row r="1638">
          <cell r="A1638">
            <v>43641</v>
          </cell>
          <cell r="B1638">
            <v>13.09</v>
          </cell>
          <cell r="C1638">
            <v>7.2</v>
          </cell>
          <cell r="D1638">
            <v>5.89</v>
          </cell>
          <cell r="E1638">
            <v>0</v>
          </cell>
        </row>
        <row r="1639">
          <cell r="A1639">
            <v>43642</v>
          </cell>
          <cell r="B1639">
            <v>16.72</v>
          </cell>
          <cell r="C1639">
            <v>7.22</v>
          </cell>
          <cell r="D1639">
            <v>9.5</v>
          </cell>
          <cell r="E1639">
            <v>0</v>
          </cell>
        </row>
        <row r="1640">
          <cell r="A1640">
            <v>43643</v>
          </cell>
          <cell r="B1640">
            <v>17.02</v>
          </cell>
          <cell r="C1640">
            <v>7.18</v>
          </cell>
          <cell r="D1640">
            <v>9.84</v>
          </cell>
          <cell r="E1640">
            <v>0</v>
          </cell>
        </row>
        <row r="1641">
          <cell r="A1641">
            <v>43644</v>
          </cell>
          <cell r="B1641">
            <v>20.83</v>
          </cell>
          <cell r="C1641">
            <v>7.06</v>
          </cell>
          <cell r="D1641">
            <v>13.77</v>
          </cell>
          <cell r="E1641">
            <v>0</v>
          </cell>
        </row>
        <row r="1642">
          <cell r="A1642">
            <v>43645</v>
          </cell>
          <cell r="B1642">
            <v>16.42</v>
          </cell>
          <cell r="C1642">
            <v>7.18</v>
          </cell>
          <cell r="D1642">
            <v>9.24</v>
          </cell>
          <cell r="E1642">
            <v>0</v>
          </cell>
        </row>
        <row r="1643">
          <cell r="A1643">
            <v>43646</v>
          </cell>
          <cell r="B1643">
            <v>17.32</v>
          </cell>
          <cell r="C1643">
            <v>6.75</v>
          </cell>
          <cell r="D1643">
            <v>10.57</v>
          </cell>
          <cell r="E1643">
            <v>0</v>
          </cell>
        </row>
        <row r="1644">
          <cell r="A1644">
            <v>43647</v>
          </cell>
          <cell r="B1644">
            <v>17.63</v>
          </cell>
          <cell r="C1644">
            <v>7.16</v>
          </cell>
          <cell r="D1644">
            <v>10.47</v>
          </cell>
          <cell r="E1644">
            <v>0</v>
          </cell>
        </row>
        <row r="1645">
          <cell r="A1645">
            <v>43648</v>
          </cell>
          <cell r="B1645">
            <v>17.02</v>
          </cell>
          <cell r="C1645">
            <v>7.1</v>
          </cell>
          <cell r="D1645">
            <v>9.92</v>
          </cell>
          <cell r="E1645">
            <v>0</v>
          </cell>
        </row>
        <row r="1646">
          <cell r="A1646">
            <v>43649</v>
          </cell>
          <cell r="B1646">
            <v>16.13</v>
          </cell>
          <cell r="C1646">
            <v>6.96</v>
          </cell>
          <cell r="D1646">
            <v>9.17</v>
          </cell>
          <cell r="E1646">
            <v>0</v>
          </cell>
        </row>
        <row r="1647">
          <cell r="A1647">
            <v>43650</v>
          </cell>
          <cell r="B1647">
            <v>16.13</v>
          </cell>
          <cell r="C1647">
            <v>7.12</v>
          </cell>
          <cell r="D1647">
            <v>9.01</v>
          </cell>
          <cell r="E1647">
            <v>0</v>
          </cell>
        </row>
        <row r="1648">
          <cell r="A1648">
            <v>43651</v>
          </cell>
          <cell r="B1648">
            <v>14.99</v>
          </cell>
          <cell r="C1648">
            <v>7.11</v>
          </cell>
          <cell r="D1648">
            <v>7.88</v>
          </cell>
          <cell r="E1648">
            <v>0</v>
          </cell>
        </row>
        <row r="1649">
          <cell r="A1649">
            <v>43652</v>
          </cell>
          <cell r="B1649">
            <v>14.71</v>
          </cell>
          <cell r="C1649">
            <v>7.17</v>
          </cell>
          <cell r="D1649">
            <v>7.54</v>
          </cell>
          <cell r="E1649">
            <v>0</v>
          </cell>
        </row>
        <row r="1650">
          <cell r="A1650">
            <v>43653</v>
          </cell>
          <cell r="B1650">
            <v>14.99</v>
          </cell>
          <cell r="C1650">
            <v>6.4</v>
          </cell>
          <cell r="D1650">
            <v>8.59</v>
          </cell>
          <cell r="E1650">
            <v>0</v>
          </cell>
        </row>
        <row r="1651">
          <cell r="A1651">
            <v>43654</v>
          </cell>
          <cell r="B1651">
            <v>14.16</v>
          </cell>
          <cell r="C1651">
            <v>6.69</v>
          </cell>
          <cell r="D1651">
            <v>7.47</v>
          </cell>
          <cell r="E1651">
            <v>0</v>
          </cell>
        </row>
        <row r="1652">
          <cell r="A1652">
            <v>43655</v>
          </cell>
          <cell r="B1652">
            <v>13.09</v>
          </cell>
          <cell r="C1652">
            <v>6.82</v>
          </cell>
          <cell r="D1652">
            <v>6.27</v>
          </cell>
          <cell r="E1652">
            <v>0</v>
          </cell>
        </row>
        <row r="1653">
          <cell r="A1653">
            <v>43656</v>
          </cell>
          <cell r="B1653">
            <v>13.36</v>
          </cell>
          <cell r="C1653">
            <v>7.14</v>
          </cell>
          <cell r="D1653">
            <v>6.22</v>
          </cell>
          <cell r="E1653">
            <v>0</v>
          </cell>
        </row>
        <row r="1654">
          <cell r="A1654">
            <v>43657</v>
          </cell>
          <cell r="B1654">
            <v>13.36</v>
          </cell>
          <cell r="C1654">
            <v>7.04</v>
          </cell>
          <cell r="D1654">
            <v>6.32</v>
          </cell>
          <cell r="E1654">
            <v>0</v>
          </cell>
        </row>
        <row r="1655">
          <cell r="A1655">
            <v>43658</v>
          </cell>
          <cell r="B1655">
            <v>13.36</v>
          </cell>
          <cell r="C1655">
            <v>7.24</v>
          </cell>
          <cell r="D1655">
            <v>6.12</v>
          </cell>
          <cell r="E1655">
            <v>0</v>
          </cell>
        </row>
        <row r="1656">
          <cell r="A1656">
            <v>43659</v>
          </cell>
          <cell r="B1656">
            <v>12.07</v>
          </cell>
          <cell r="C1656">
            <v>6.97</v>
          </cell>
          <cell r="D1656">
            <v>5.1</v>
          </cell>
          <cell r="E1656">
            <v>0</v>
          </cell>
        </row>
        <row r="1657">
          <cell r="A1657">
            <v>43660</v>
          </cell>
          <cell r="B1657">
            <v>12.58</v>
          </cell>
          <cell r="C1657">
            <v>6.69</v>
          </cell>
          <cell r="D1657">
            <v>5.89</v>
          </cell>
          <cell r="E1657">
            <v>0</v>
          </cell>
        </row>
        <row r="1658">
          <cell r="A1658">
            <v>43661</v>
          </cell>
          <cell r="B1658">
            <v>13.09</v>
          </cell>
          <cell r="C1658">
            <v>7.11</v>
          </cell>
          <cell r="D1658">
            <v>5.98</v>
          </cell>
          <cell r="E1658">
            <v>0</v>
          </cell>
        </row>
        <row r="1659">
          <cell r="A1659">
            <v>43662</v>
          </cell>
          <cell r="B1659">
            <v>12.83</v>
          </cell>
          <cell r="C1659">
            <v>7.1</v>
          </cell>
          <cell r="D1659">
            <v>5.73</v>
          </cell>
          <cell r="E1659">
            <v>0</v>
          </cell>
        </row>
        <row r="1660">
          <cell r="A1660">
            <v>43663</v>
          </cell>
          <cell r="B1660">
            <v>11.34</v>
          </cell>
          <cell r="C1660">
            <v>7.05</v>
          </cell>
          <cell r="D1660">
            <v>4.29</v>
          </cell>
          <cell r="E1660">
            <v>0</v>
          </cell>
        </row>
        <row r="1661">
          <cell r="A1661">
            <v>43664</v>
          </cell>
          <cell r="B1661">
            <v>11.82</v>
          </cell>
          <cell r="C1661">
            <v>6.89</v>
          </cell>
          <cell r="D1661">
            <v>4.93</v>
          </cell>
          <cell r="E1661">
            <v>0</v>
          </cell>
        </row>
        <row r="1662">
          <cell r="A1662">
            <v>43665</v>
          </cell>
          <cell r="B1662">
            <v>11.34</v>
          </cell>
          <cell r="C1662">
            <v>7.14</v>
          </cell>
          <cell r="D1662">
            <v>4.2</v>
          </cell>
          <cell r="E1662">
            <v>0</v>
          </cell>
        </row>
        <row r="1663">
          <cell r="A1663">
            <v>43666</v>
          </cell>
          <cell r="B1663">
            <v>11.34</v>
          </cell>
          <cell r="C1663">
            <v>6.94</v>
          </cell>
          <cell r="D1663">
            <v>4.4</v>
          </cell>
          <cell r="E1663">
            <v>0</v>
          </cell>
        </row>
        <row r="1664">
          <cell r="A1664">
            <v>43667</v>
          </cell>
          <cell r="B1664">
            <v>12.07</v>
          </cell>
          <cell r="C1664">
            <v>6.31</v>
          </cell>
          <cell r="D1664">
            <v>5.71</v>
          </cell>
          <cell r="E1664">
            <v>0</v>
          </cell>
        </row>
        <row r="1665">
          <cell r="A1665">
            <v>43668</v>
          </cell>
          <cell r="B1665">
            <v>11.82</v>
          </cell>
          <cell r="C1665">
            <v>6.69</v>
          </cell>
          <cell r="D1665">
            <v>5.13</v>
          </cell>
          <cell r="E1665">
            <v>0</v>
          </cell>
        </row>
        <row r="1666">
          <cell r="A1666">
            <v>43669</v>
          </cell>
          <cell r="B1666">
            <v>11.82</v>
          </cell>
          <cell r="C1666">
            <v>7.25</v>
          </cell>
          <cell r="D1666">
            <v>4.57</v>
          </cell>
          <cell r="E1666">
            <v>0</v>
          </cell>
        </row>
        <row r="1667">
          <cell r="A1667">
            <v>43670</v>
          </cell>
          <cell r="B1667">
            <v>11.34</v>
          </cell>
          <cell r="C1667">
            <v>6.94</v>
          </cell>
          <cell r="D1667">
            <v>4.4</v>
          </cell>
          <cell r="E1667">
            <v>0</v>
          </cell>
        </row>
        <row r="1668">
          <cell r="A1668">
            <v>43671</v>
          </cell>
          <cell r="B1668">
            <v>11.1</v>
          </cell>
          <cell r="C1668">
            <v>7.14</v>
          </cell>
          <cell r="D1668">
            <v>3.96</v>
          </cell>
          <cell r="E1668">
            <v>0</v>
          </cell>
        </row>
        <row r="1669">
          <cell r="A1669">
            <v>43672</v>
          </cell>
          <cell r="B1669">
            <v>10.86</v>
          </cell>
          <cell r="C1669">
            <v>7.08</v>
          </cell>
          <cell r="D1669">
            <v>3.78</v>
          </cell>
          <cell r="E1669">
            <v>0</v>
          </cell>
        </row>
        <row r="1670">
          <cell r="A1670">
            <v>43673</v>
          </cell>
          <cell r="B1670">
            <v>10.39</v>
          </cell>
          <cell r="C1670">
            <v>7.11</v>
          </cell>
          <cell r="D1670">
            <v>3.28</v>
          </cell>
          <cell r="E1670">
            <v>0</v>
          </cell>
        </row>
        <row r="1671">
          <cell r="A1671">
            <v>43674</v>
          </cell>
          <cell r="B1671">
            <v>14.99</v>
          </cell>
          <cell r="C1671">
            <v>7.08</v>
          </cell>
          <cell r="D1671">
            <v>7.91</v>
          </cell>
          <cell r="E1671">
            <v>0</v>
          </cell>
        </row>
        <row r="1672">
          <cell r="A1672">
            <v>43675</v>
          </cell>
          <cell r="B1672">
            <v>10.16</v>
          </cell>
          <cell r="C1672">
            <v>6.93</v>
          </cell>
          <cell r="D1672">
            <v>3.23</v>
          </cell>
          <cell r="E1672">
            <v>0</v>
          </cell>
        </row>
        <row r="1673">
          <cell r="A1673">
            <v>43676</v>
          </cell>
          <cell r="B1673">
            <v>10.39</v>
          </cell>
          <cell r="C1673">
            <v>6.96</v>
          </cell>
          <cell r="D1673">
            <v>3.43</v>
          </cell>
          <cell r="E1673">
            <v>0</v>
          </cell>
        </row>
        <row r="1674">
          <cell r="A1674">
            <v>43677</v>
          </cell>
          <cell r="B1674">
            <v>10.62</v>
          </cell>
          <cell r="C1674">
            <v>7.1</v>
          </cell>
          <cell r="D1674">
            <v>3.52</v>
          </cell>
          <cell r="E1674">
            <v>0</v>
          </cell>
        </row>
        <row r="1675">
          <cell r="A1675">
            <v>43678</v>
          </cell>
          <cell r="B1675">
            <v>11.82</v>
          </cell>
          <cell r="C1675">
            <v>7.13</v>
          </cell>
          <cell r="D1675">
            <v>4.69</v>
          </cell>
          <cell r="E1675">
            <v>0</v>
          </cell>
        </row>
        <row r="1676">
          <cell r="A1676">
            <v>43679</v>
          </cell>
          <cell r="B1676">
            <v>12.07</v>
          </cell>
          <cell r="C1676">
            <v>6.9</v>
          </cell>
          <cell r="D1676">
            <v>5.17</v>
          </cell>
          <cell r="E1676">
            <v>0</v>
          </cell>
        </row>
        <row r="1677">
          <cell r="A1677">
            <v>43680</v>
          </cell>
          <cell r="B1677">
            <v>13.09</v>
          </cell>
          <cell r="C1677">
            <v>7.03</v>
          </cell>
          <cell r="D1677">
            <v>6.06</v>
          </cell>
          <cell r="E1677">
            <v>0</v>
          </cell>
        </row>
        <row r="1678">
          <cell r="A1678">
            <v>43681</v>
          </cell>
          <cell r="B1678">
            <v>11.58</v>
          </cell>
          <cell r="C1678">
            <v>6.85</v>
          </cell>
          <cell r="D1678">
            <v>4.73</v>
          </cell>
          <cell r="E1678">
            <v>0</v>
          </cell>
        </row>
        <row r="1679">
          <cell r="A1679">
            <v>43682</v>
          </cell>
          <cell r="B1679">
            <v>11.82</v>
          </cell>
          <cell r="C1679">
            <v>6.87</v>
          </cell>
          <cell r="D1679">
            <v>4.95</v>
          </cell>
          <cell r="E1679">
            <v>0</v>
          </cell>
        </row>
        <row r="1680">
          <cell r="A1680">
            <v>43683</v>
          </cell>
          <cell r="B1680">
            <v>11.82</v>
          </cell>
          <cell r="C1680">
            <v>6.97</v>
          </cell>
          <cell r="D1680">
            <v>4.85</v>
          </cell>
          <cell r="E1680">
            <v>0</v>
          </cell>
        </row>
        <row r="1681">
          <cell r="A1681">
            <v>43684</v>
          </cell>
          <cell r="B1681">
            <v>11.1</v>
          </cell>
          <cell r="C1681">
            <v>6.84</v>
          </cell>
          <cell r="D1681">
            <v>4.26</v>
          </cell>
          <cell r="E1681">
            <v>0</v>
          </cell>
        </row>
        <row r="1682">
          <cell r="A1682">
            <v>43685</v>
          </cell>
          <cell r="B1682">
            <v>11.1</v>
          </cell>
          <cell r="C1682">
            <v>7.06</v>
          </cell>
          <cell r="D1682">
            <v>4.04</v>
          </cell>
          <cell r="E1682">
            <v>0</v>
          </cell>
        </row>
        <row r="1683">
          <cell r="A1683">
            <v>43686</v>
          </cell>
          <cell r="B1683">
            <v>12.07</v>
          </cell>
          <cell r="C1683">
            <v>6.73</v>
          </cell>
          <cell r="D1683">
            <v>5.34</v>
          </cell>
          <cell r="E1683">
            <v>0</v>
          </cell>
        </row>
        <row r="1684">
          <cell r="A1684">
            <v>43687</v>
          </cell>
          <cell r="B1684">
            <v>11.34</v>
          </cell>
          <cell r="C1684">
            <v>7.08</v>
          </cell>
          <cell r="D1684">
            <v>4.26</v>
          </cell>
          <cell r="E1684">
            <v>0</v>
          </cell>
        </row>
        <row r="1685">
          <cell r="A1685">
            <v>43688</v>
          </cell>
          <cell r="B1685">
            <v>11.82</v>
          </cell>
          <cell r="C1685">
            <v>6.3</v>
          </cell>
          <cell r="D1685">
            <v>5.52</v>
          </cell>
          <cell r="E1685">
            <v>0</v>
          </cell>
        </row>
        <row r="1686">
          <cell r="A1686">
            <v>43689</v>
          </cell>
          <cell r="B1686">
            <v>11.34</v>
          </cell>
          <cell r="C1686">
            <v>6.95</v>
          </cell>
          <cell r="D1686">
            <v>4.39</v>
          </cell>
          <cell r="E1686">
            <v>0</v>
          </cell>
        </row>
        <row r="1687">
          <cell r="A1687">
            <v>43690</v>
          </cell>
          <cell r="B1687">
            <v>13.89</v>
          </cell>
          <cell r="C1687">
            <v>6.68</v>
          </cell>
          <cell r="D1687">
            <v>7.21</v>
          </cell>
          <cell r="E1687">
            <v>0</v>
          </cell>
        </row>
        <row r="1688">
          <cell r="A1688">
            <v>43691</v>
          </cell>
          <cell r="B1688">
            <v>10.62</v>
          </cell>
          <cell r="C1688">
            <v>7.21</v>
          </cell>
          <cell r="D1688">
            <v>3.41</v>
          </cell>
          <cell r="E1688">
            <v>0</v>
          </cell>
        </row>
        <row r="1689">
          <cell r="A1689">
            <v>43692</v>
          </cell>
          <cell r="B1689">
            <v>11.1</v>
          </cell>
          <cell r="C1689">
            <v>6.84</v>
          </cell>
          <cell r="D1689">
            <v>4.26</v>
          </cell>
          <cell r="E1689">
            <v>0</v>
          </cell>
        </row>
        <row r="1690">
          <cell r="A1690">
            <v>43693</v>
          </cell>
          <cell r="B1690">
            <v>10.16</v>
          </cell>
          <cell r="C1690">
            <v>6.69</v>
          </cell>
          <cell r="D1690">
            <v>3.47</v>
          </cell>
          <cell r="E1690">
            <v>0</v>
          </cell>
        </row>
        <row r="1691">
          <cell r="A1691">
            <v>43694</v>
          </cell>
          <cell r="B1691">
            <v>10.86</v>
          </cell>
          <cell r="C1691">
            <v>6.92</v>
          </cell>
          <cell r="D1691">
            <v>3.94</v>
          </cell>
          <cell r="E1691">
            <v>0</v>
          </cell>
        </row>
        <row r="1692">
          <cell r="A1692">
            <v>43695</v>
          </cell>
          <cell r="B1692">
            <v>10.16</v>
          </cell>
          <cell r="C1692">
            <v>6.47</v>
          </cell>
          <cell r="D1692">
            <v>3.69</v>
          </cell>
          <cell r="E1692">
            <v>0</v>
          </cell>
        </row>
        <row r="1693">
          <cell r="A1693">
            <v>43696</v>
          </cell>
          <cell r="B1693">
            <v>10.86</v>
          </cell>
          <cell r="C1693">
            <v>6.87</v>
          </cell>
          <cell r="D1693">
            <v>3.99</v>
          </cell>
          <cell r="E1693">
            <v>0</v>
          </cell>
        </row>
        <row r="1694">
          <cell r="A1694">
            <v>43697</v>
          </cell>
          <cell r="B1694">
            <v>10.62</v>
          </cell>
          <cell r="C1694">
            <v>6.9</v>
          </cell>
          <cell r="D1694">
            <v>3.72</v>
          </cell>
          <cell r="E1694">
            <v>0</v>
          </cell>
        </row>
        <row r="1695">
          <cell r="A1695">
            <v>43698</v>
          </cell>
          <cell r="B1695">
            <v>10.39</v>
          </cell>
          <cell r="C1695">
            <v>6.93</v>
          </cell>
          <cell r="D1695">
            <v>3.46</v>
          </cell>
          <cell r="E1695">
            <v>0</v>
          </cell>
        </row>
        <row r="1696">
          <cell r="A1696">
            <v>43699</v>
          </cell>
          <cell r="B1696">
            <v>10.39</v>
          </cell>
          <cell r="C1696">
            <v>6.89</v>
          </cell>
          <cell r="D1696">
            <v>3.5</v>
          </cell>
          <cell r="E1696">
            <v>0</v>
          </cell>
        </row>
        <row r="1697">
          <cell r="A1697">
            <v>43700</v>
          </cell>
          <cell r="B1697">
            <v>10.39</v>
          </cell>
          <cell r="C1697">
            <v>6.91</v>
          </cell>
          <cell r="D1697">
            <v>3.48</v>
          </cell>
          <cell r="E1697">
            <v>0</v>
          </cell>
        </row>
        <row r="1698">
          <cell r="A1698">
            <v>43701</v>
          </cell>
          <cell r="B1698">
            <v>13.09</v>
          </cell>
          <cell r="C1698">
            <v>7.09</v>
          </cell>
          <cell r="D1698">
            <v>6</v>
          </cell>
          <cell r="E1698">
            <v>4</v>
          </cell>
        </row>
        <row r="1699">
          <cell r="A1699">
            <v>43702</v>
          </cell>
          <cell r="B1699">
            <v>12.32</v>
          </cell>
          <cell r="C1699">
            <v>6.83</v>
          </cell>
          <cell r="D1699">
            <v>5.49</v>
          </cell>
          <cell r="E1699">
            <v>0</v>
          </cell>
        </row>
        <row r="1700">
          <cell r="A1700">
            <v>43703</v>
          </cell>
          <cell r="B1700">
            <v>11.34</v>
          </cell>
          <cell r="C1700">
            <v>7.03</v>
          </cell>
          <cell r="D1700">
            <v>4.31</v>
          </cell>
          <cell r="E1700">
            <v>0</v>
          </cell>
        </row>
        <row r="1701">
          <cell r="A1701">
            <v>43704</v>
          </cell>
          <cell r="B1701">
            <v>11.58</v>
          </cell>
          <cell r="C1701">
            <v>6.97</v>
          </cell>
          <cell r="D1701">
            <v>4.61</v>
          </cell>
          <cell r="E1701">
            <v>0</v>
          </cell>
        </row>
        <row r="1702">
          <cell r="A1702">
            <v>43705</v>
          </cell>
          <cell r="B1702">
            <v>10.39</v>
          </cell>
          <cell r="C1702">
            <v>6.99</v>
          </cell>
          <cell r="D1702">
            <v>3.4</v>
          </cell>
          <cell r="E1702">
            <v>0</v>
          </cell>
        </row>
        <row r="1703">
          <cell r="A1703">
            <v>43706</v>
          </cell>
          <cell r="B1703">
            <v>11.34</v>
          </cell>
          <cell r="C1703">
            <v>6.76</v>
          </cell>
          <cell r="D1703">
            <v>4.58</v>
          </cell>
          <cell r="E1703">
            <v>0</v>
          </cell>
        </row>
        <row r="1704">
          <cell r="A1704">
            <v>43707</v>
          </cell>
          <cell r="B1704">
            <v>10.86</v>
          </cell>
          <cell r="C1704">
            <v>6.79</v>
          </cell>
          <cell r="D1704">
            <v>4.07</v>
          </cell>
          <cell r="E1704">
            <v>0</v>
          </cell>
        </row>
        <row r="1705">
          <cell r="A1705">
            <v>43708</v>
          </cell>
          <cell r="B1705">
            <v>10.86</v>
          </cell>
          <cell r="C1705">
            <v>7.16</v>
          </cell>
          <cell r="D1705">
            <v>3.7</v>
          </cell>
          <cell r="E1705">
            <v>0</v>
          </cell>
        </row>
        <row r="1706">
          <cell r="A1706">
            <v>43709</v>
          </cell>
          <cell r="B1706">
            <v>11.1</v>
          </cell>
          <cell r="C1706">
            <v>6.97</v>
          </cell>
          <cell r="D1706">
            <v>4.13</v>
          </cell>
          <cell r="E1706">
            <v>0</v>
          </cell>
        </row>
        <row r="1707">
          <cell r="A1707">
            <v>43710</v>
          </cell>
          <cell r="B1707">
            <v>11.1</v>
          </cell>
          <cell r="C1707">
            <v>6.96</v>
          </cell>
          <cell r="D1707">
            <v>4.14</v>
          </cell>
          <cell r="E1707">
            <v>0</v>
          </cell>
        </row>
        <row r="1708">
          <cell r="A1708">
            <v>43711</v>
          </cell>
          <cell r="B1708">
            <v>9.71</v>
          </cell>
          <cell r="C1708">
            <v>6.47</v>
          </cell>
          <cell r="D1708">
            <v>3.24</v>
          </cell>
          <cell r="E1708">
            <v>0</v>
          </cell>
        </row>
        <row r="1709">
          <cell r="A1709">
            <v>43712</v>
          </cell>
          <cell r="B1709">
            <v>10.86</v>
          </cell>
          <cell r="C1709">
            <v>6.91</v>
          </cell>
          <cell r="D1709">
            <v>3.95</v>
          </cell>
          <cell r="E1709">
            <v>0</v>
          </cell>
        </row>
        <row r="1710">
          <cell r="A1710">
            <v>43713</v>
          </cell>
          <cell r="B1710">
            <v>10.16</v>
          </cell>
          <cell r="C1710">
            <v>6.43</v>
          </cell>
          <cell r="D1710">
            <v>3.73</v>
          </cell>
          <cell r="E1710">
            <v>0</v>
          </cell>
        </row>
        <row r="1711">
          <cell r="A1711">
            <v>43714</v>
          </cell>
          <cell r="B1711">
            <v>10.16</v>
          </cell>
          <cell r="C1711">
            <v>6.69</v>
          </cell>
          <cell r="D1711">
            <v>3.47</v>
          </cell>
          <cell r="E1711">
            <v>0</v>
          </cell>
        </row>
        <row r="1712">
          <cell r="A1712">
            <v>43715</v>
          </cell>
          <cell r="B1712">
            <v>9.71</v>
          </cell>
          <cell r="C1712">
            <v>6.48</v>
          </cell>
          <cell r="D1712">
            <v>3.23</v>
          </cell>
          <cell r="E1712">
            <v>0</v>
          </cell>
        </row>
        <row r="1713">
          <cell r="A1713">
            <v>43716</v>
          </cell>
          <cell r="B1713">
            <v>10.39</v>
          </cell>
          <cell r="C1713">
            <v>6.91</v>
          </cell>
          <cell r="D1713">
            <v>3.48</v>
          </cell>
          <cell r="E1713">
            <v>0</v>
          </cell>
        </row>
        <row r="1714">
          <cell r="A1714">
            <v>43717</v>
          </cell>
          <cell r="B1714">
            <v>10.62</v>
          </cell>
          <cell r="C1714">
            <v>6.92</v>
          </cell>
          <cell r="D1714">
            <v>3.7</v>
          </cell>
          <cell r="E1714">
            <v>0</v>
          </cell>
        </row>
        <row r="1715">
          <cell r="A1715">
            <v>43718</v>
          </cell>
          <cell r="B1715">
            <v>11.34</v>
          </cell>
          <cell r="C1715">
            <v>7.11</v>
          </cell>
          <cell r="D1715">
            <v>4.23</v>
          </cell>
          <cell r="E1715">
            <v>0</v>
          </cell>
        </row>
        <row r="1716">
          <cell r="A1716">
            <v>43719</v>
          </cell>
          <cell r="B1716">
            <v>10.86</v>
          </cell>
          <cell r="C1716">
            <v>7.04</v>
          </cell>
          <cell r="D1716">
            <v>3.82</v>
          </cell>
          <cell r="E1716">
            <v>0</v>
          </cell>
        </row>
        <row r="1717">
          <cell r="A1717">
            <v>43720</v>
          </cell>
          <cell r="B1717">
            <v>11.1</v>
          </cell>
          <cell r="C1717">
            <v>7.07</v>
          </cell>
          <cell r="D1717">
            <v>4.03</v>
          </cell>
          <cell r="E1717">
            <v>0</v>
          </cell>
        </row>
        <row r="1718">
          <cell r="A1718">
            <v>43721</v>
          </cell>
          <cell r="B1718">
            <v>9.94</v>
          </cell>
          <cell r="C1718">
            <v>6.83</v>
          </cell>
          <cell r="D1718">
            <v>3.11</v>
          </cell>
          <cell r="E1718">
            <v>0</v>
          </cell>
        </row>
        <row r="1719">
          <cell r="A1719">
            <v>43722</v>
          </cell>
          <cell r="B1719">
            <v>10.16</v>
          </cell>
          <cell r="C1719">
            <v>6.52</v>
          </cell>
          <cell r="D1719">
            <v>3.64</v>
          </cell>
          <cell r="E1719">
            <v>0</v>
          </cell>
        </row>
        <row r="1720">
          <cell r="A1720">
            <v>43723</v>
          </cell>
          <cell r="B1720">
            <v>10.39</v>
          </cell>
          <cell r="C1720">
            <v>6.87</v>
          </cell>
          <cell r="D1720">
            <v>3.52</v>
          </cell>
          <cell r="E1720">
            <v>0</v>
          </cell>
        </row>
        <row r="1721">
          <cell r="A1721">
            <v>43724</v>
          </cell>
          <cell r="B1721">
            <v>9.94</v>
          </cell>
          <cell r="C1721">
            <v>6.68</v>
          </cell>
          <cell r="D1721">
            <v>3.26</v>
          </cell>
          <cell r="E1721">
            <v>0</v>
          </cell>
        </row>
        <row r="1722">
          <cell r="A1722">
            <v>43725</v>
          </cell>
          <cell r="B1722">
            <v>9.49</v>
          </cell>
          <cell r="C1722">
            <v>6.24</v>
          </cell>
          <cell r="D1722">
            <v>3.25</v>
          </cell>
          <cell r="E1722">
            <v>0</v>
          </cell>
        </row>
        <row r="1723">
          <cell r="A1723">
            <v>43726</v>
          </cell>
          <cell r="B1723">
            <v>9.06</v>
          </cell>
          <cell r="C1723">
            <v>6.09</v>
          </cell>
          <cell r="D1723">
            <v>2.97</v>
          </cell>
          <cell r="E1723">
            <v>0</v>
          </cell>
        </row>
        <row r="1724">
          <cell r="A1724">
            <v>43727</v>
          </cell>
          <cell r="B1724">
            <v>8.02</v>
          </cell>
          <cell r="C1724">
            <v>6.12</v>
          </cell>
          <cell r="D1724">
            <v>1.9</v>
          </cell>
          <cell r="E1724">
            <v>0</v>
          </cell>
        </row>
        <row r="1725">
          <cell r="A1725">
            <v>43728</v>
          </cell>
          <cell r="B1725">
            <v>8.64</v>
          </cell>
          <cell r="C1725">
            <v>6.72</v>
          </cell>
          <cell r="D1725">
            <v>1.92</v>
          </cell>
          <cell r="E1725">
            <v>0</v>
          </cell>
        </row>
        <row r="1726">
          <cell r="A1726">
            <v>43729</v>
          </cell>
          <cell r="B1726">
            <v>11.58</v>
          </cell>
          <cell r="C1726">
            <v>6.82</v>
          </cell>
          <cell r="D1726">
            <v>4.76</v>
          </cell>
          <cell r="E1726">
            <v>0</v>
          </cell>
        </row>
        <row r="1727">
          <cell r="A1727">
            <v>43730</v>
          </cell>
          <cell r="B1727">
            <v>11.1</v>
          </cell>
          <cell r="C1727">
            <v>6.75</v>
          </cell>
          <cell r="D1727">
            <v>4.35</v>
          </cell>
          <cell r="E1727">
            <v>0</v>
          </cell>
        </row>
        <row r="1728">
          <cell r="A1728">
            <v>43731</v>
          </cell>
          <cell r="B1728">
            <v>10.62</v>
          </cell>
          <cell r="C1728">
            <v>7.03</v>
          </cell>
          <cell r="D1728">
            <v>3.59</v>
          </cell>
          <cell r="E1728">
            <v>0</v>
          </cell>
        </row>
        <row r="1729">
          <cell r="A1729">
            <v>43732</v>
          </cell>
          <cell r="B1729">
            <v>11.34</v>
          </cell>
          <cell r="C1729">
            <v>6.91</v>
          </cell>
          <cell r="D1729">
            <v>4.43</v>
          </cell>
          <cell r="E1729">
            <v>0</v>
          </cell>
        </row>
        <row r="1730">
          <cell r="A1730">
            <v>43733</v>
          </cell>
          <cell r="B1730">
            <v>11.58</v>
          </cell>
          <cell r="C1730">
            <v>5.77</v>
          </cell>
          <cell r="D1730">
            <v>5.81</v>
          </cell>
          <cell r="E1730">
            <v>0</v>
          </cell>
        </row>
        <row r="1731">
          <cell r="A1731">
            <v>43734</v>
          </cell>
          <cell r="B1731">
            <v>14.71</v>
          </cell>
          <cell r="C1731">
            <v>6.47</v>
          </cell>
          <cell r="D1731">
            <v>8.24</v>
          </cell>
          <cell r="E1731">
            <v>4.4</v>
          </cell>
        </row>
        <row r="1732">
          <cell r="A1732">
            <v>43735</v>
          </cell>
          <cell r="B1732">
            <v>20.16</v>
          </cell>
          <cell r="C1732">
            <v>6.92</v>
          </cell>
          <cell r="D1732">
            <v>13.24</v>
          </cell>
          <cell r="E1732">
            <v>20</v>
          </cell>
        </row>
        <row r="1733">
          <cell r="A1733">
            <v>43736</v>
          </cell>
          <cell r="B1733">
            <v>15.55</v>
          </cell>
          <cell r="C1733">
            <v>6.81</v>
          </cell>
          <cell r="D1733">
            <v>8.74</v>
          </cell>
          <cell r="E1733">
            <v>0</v>
          </cell>
        </row>
        <row r="1734">
          <cell r="A1734">
            <v>43737</v>
          </cell>
          <cell r="B1734">
            <v>12.07</v>
          </cell>
          <cell r="C1734">
            <v>6.74</v>
          </cell>
          <cell r="D1734">
            <v>5.33</v>
          </cell>
          <cell r="E1734">
            <v>0</v>
          </cell>
        </row>
        <row r="1735">
          <cell r="A1735">
            <v>43738</v>
          </cell>
          <cell r="B1735">
            <v>13.62</v>
          </cell>
          <cell r="C1735">
            <v>6.93</v>
          </cell>
          <cell r="D1735">
            <v>6.69</v>
          </cell>
          <cell r="E1735">
            <v>0</v>
          </cell>
        </row>
        <row r="1736">
          <cell r="A1736">
            <v>43739</v>
          </cell>
          <cell r="B1736">
            <v>10.39</v>
          </cell>
          <cell r="C1736">
            <v>6.75</v>
          </cell>
          <cell r="D1736">
            <v>3.64</v>
          </cell>
          <cell r="E1736">
            <v>0</v>
          </cell>
        </row>
        <row r="1737">
          <cell r="A1737">
            <v>43740</v>
          </cell>
          <cell r="B1737">
            <v>10.39</v>
          </cell>
          <cell r="C1737">
            <v>6.94</v>
          </cell>
          <cell r="D1737">
            <v>3.45</v>
          </cell>
          <cell r="E1737">
            <v>0</v>
          </cell>
        </row>
        <row r="1738">
          <cell r="A1738">
            <v>43741</v>
          </cell>
          <cell r="B1738">
            <v>11.82</v>
          </cell>
          <cell r="C1738">
            <v>6.91</v>
          </cell>
          <cell r="D1738">
            <v>4.91</v>
          </cell>
          <cell r="E1738">
            <v>0</v>
          </cell>
        </row>
        <row r="1739">
          <cell r="A1739">
            <v>43742</v>
          </cell>
          <cell r="B1739">
            <v>11.1</v>
          </cell>
          <cell r="C1739">
            <v>6.87</v>
          </cell>
          <cell r="D1739">
            <v>4.23</v>
          </cell>
          <cell r="E1739">
            <v>0</v>
          </cell>
        </row>
        <row r="1740">
          <cell r="A1740">
            <v>43743</v>
          </cell>
          <cell r="B1740">
            <v>11.58</v>
          </cell>
          <cell r="C1740">
            <v>6.83</v>
          </cell>
          <cell r="D1740">
            <v>4.75</v>
          </cell>
          <cell r="E1740">
            <v>0</v>
          </cell>
        </row>
        <row r="1741">
          <cell r="A1741">
            <v>43744</v>
          </cell>
          <cell r="B1741">
            <v>12.07</v>
          </cell>
          <cell r="C1741">
            <v>6.8</v>
          </cell>
          <cell r="D1741">
            <v>5.27</v>
          </cell>
          <cell r="E1741">
            <v>0</v>
          </cell>
        </row>
        <row r="1742">
          <cell r="A1742">
            <v>43745</v>
          </cell>
          <cell r="B1742">
            <v>13.09</v>
          </cell>
          <cell r="C1742">
            <v>6.98</v>
          </cell>
          <cell r="D1742">
            <v>6.11</v>
          </cell>
          <cell r="E1742">
            <v>0</v>
          </cell>
        </row>
        <row r="1743">
          <cell r="A1743">
            <v>43746</v>
          </cell>
          <cell r="B1743">
            <v>11.82</v>
          </cell>
          <cell r="C1743">
            <v>6.98</v>
          </cell>
          <cell r="D1743">
            <v>4.84</v>
          </cell>
          <cell r="E1743">
            <v>0</v>
          </cell>
        </row>
        <row r="1744">
          <cell r="A1744">
            <v>43747</v>
          </cell>
          <cell r="B1744">
            <v>13.36</v>
          </cell>
          <cell r="C1744">
            <v>6.94</v>
          </cell>
          <cell r="D1744">
            <v>6.42</v>
          </cell>
          <cell r="E1744">
            <v>0</v>
          </cell>
        </row>
        <row r="1745">
          <cell r="A1745">
            <v>43748</v>
          </cell>
          <cell r="B1745">
            <v>11.82</v>
          </cell>
          <cell r="C1745">
            <v>6.91</v>
          </cell>
          <cell r="D1745">
            <v>4.91</v>
          </cell>
          <cell r="E1745">
            <v>0</v>
          </cell>
        </row>
        <row r="1746">
          <cell r="A1746">
            <v>43749</v>
          </cell>
          <cell r="B1746">
            <v>11.34</v>
          </cell>
          <cell r="C1746">
            <v>7.25</v>
          </cell>
          <cell r="D1746">
            <v>4.09</v>
          </cell>
          <cell r="E1746">
            <v>0</v>
          </cell>
        </row>
        <row r="1747">
          <cell r="A1747">
            <v>43750</v>
          </cell>
          <cell r="B1747">
            <v>11.1</v>
          </cell>
          <cell r="C1747">
            <v>7.15</v>
          </cell>
          <cell r="D1747">
            <v>3.95</v>
          </cell>
          <cell r="E1747">
            <v>0</v>
          </cell>
        </row>
        <row r="1748">
          <cell r="A1748">
            <v>43751</v>
          </cell>
          <cell r="B1748">
            <v>11.34</v>
          </cell>
          <cell r="C1748">
            <v>6.76</v>
          </cell>
          <cell r="D1748">
            <v>4.58</v>
          </cell>
          <cell r="E1748">
            <v>0</v>
          </cell>
        </row>
        <row r="1749">
          <cell r="A1749">
            <v>43752</v>
          </cell>
          <cell r="B1749">
            <v>11.1</v>
          </cell>
          <cell r="C1749">
            <v>7.04</v>
          </cell>
          <cell r="D1749">
            <v>4.06</v>
          </cell>
          <cell r="E1749">
            <v>0</v>
          </cell>
        </row>
        <row r="1750">
          <cell r="A1750">
            <v>43753</v>
          </cell>
          <cell r="B1750">
            <v>10.86</v>
          </cell>
          <cell r="C1750">
            <v>7.14</v>
          </cell>
          <cell r="D1750">
            <v>3.72</v>
          </cell>
          <cell r="E1750">
            <v>0</v>
          </cell>
        </row>
        <row r="1751">
          <cell r="A1751">
            <v>43754</v>
          </cell>
          <cell r="B1751">
            <v>10.86</v>
          </cell>
          <cell r="C1751">
            <v>7.13</v>
          </cell>
          <cell r="D1751">
            <v>3.73</v>
          </cell>
          <cell r="E1751">
            <v>0</v>
          </cell>
        </row>
        <row r="1752">
          <cell r="A1752">
            <v>43755</v>
          </cell>
          <cell r="B1752">
            <v>10.39</v>
          </cell>
          <cell r="C1752">
            <v>7.11</v>
          </cell>
          <cell r="D1752">
            <v>3.28</v>
          </cell>
          <cell r="E1752">
            <v>0</v>
          </cell>
        </row>
        <row r="1753">
          <cell r="A1753">
            <v>43756</v>
          </cell>
          <cell r="B1753">
            <v>10.39</v>
          </cell>
          <cell r="C1753">
            <v>6.87</v>
          </cell>
          <cell r="D1753">
            <v>3.52</v>
          </cell>
          <cell r="E1753">
            <v>0</v>
          </cell>
        </row>
        <row r="1754">
          <cell r="A1754">
            <v>43757</v>
          </cell>
          <cell r="B1754">
            <v>9.94</v>
          </cell>
          <cell r="C1754">
            <v>6.86</v>
          </cell>
          <cell r="D1754">
            <v>3.08</v>
          </cell>
          <cell r="E1754">
            <v>0</v>
          </cell>
        </row>
        <row r="1755">
          <cell r="A1755">
            <v>43758</v>
          </cell>
          <cell r="B1755">
            <v>21.5</v>
          </cell>
          <cell r="C1755">
            <v>6.73</v>
          </cell>
          <cell r="D1755">
            <v>14.77</v>
          </cell>
          <cell r="E1755">
            <v>0</v>
          </cell>
        </row>
        <row r="1756">
          <cell r="A1756">
            <v>43759</v>
          </cell>
          <cell r="B1756">
            <v>14.71</v>
          </cell>
          <cell r="C1756">
            <v>6.69</v>
          </cell>
          <cell r="D1756">
            <v>8.02</v>
          </cell>
          <cell r="E1756">
            <v>0</v>
          </cell>
        </row>
        <row r="1757">
          <cell r="A1757">
            <v>43760</v>
          </cell>
          <cell r="B1757">
            <v>15.27</v>
          </cell>
          <cell r="C1757">
            <v>7</v>
          </cell>
          <cell r="D1757">
            <v>8.27</v>
          </cell>
          <cell r="E1757">
            <v>7.8</v>
          </cell>
        </row>
        <row r="1758">
          <cell r="A1758">
            <v>43761</v>
          </cell>
          <cell r="B1758">
            <v>12.32</v>
          </cell>
          <cell r="C1758">
            <v>6.94</v>
          </cell>
          <cell r="D1758">
            <v>5.38</v>
          </cell>
          <cell r="E1758">
            <v>0</v>
          </cell>
        </row>
        <row r="1759">
          <cell r="A1759">
            <v>43762</v>
          </cell>
          <cell r="B1759">
            <v>11.82</v>
          </cell>
          <cell r="C1759">
            <v>6.96</v>
          </cell>
          <cell r="D1759">
            <v>4.86</v>
          </cell>
          <cell r="E1759">
            <v>0</v>
          </cell>
        </row>
        <row r="1760">
          <cell r="A1760">
            <v>43763</v>
          </cell>
          <cell r="B1760">
            <v>11.1</v>
          </cell>
          <cell r="C1760">
            <v>6.9</v>
          </cell>
          <cell r="D1760">
            <v>4.2</v>
          </cell>
          <cell r="E1760">
            <v>0</v>
          </cell>
        </row>
        <row r="1761">
          <cell r="A1761">
            <v>43764</v>
          </cell>
          <cell r="B1761">
            <v>25.79</v>
          </cell>
          <cell r="C1761">
            <v>6.73</v>
          </cell>
          <cell r="D1761">
            <v>19.06</v>
          </cell>
          <cell r="E1761">
            <v>2.4</v>
          </cell>
        </row>
        <row r="1762">
          <cell r="A1762">
            <v>43765</v>
          </cell>
          <cell r="B1762">
            <v>26.93</v>
          </cell>
          <cell r="C1762">
            <v>6.65</v>
          </cell>
          <cell r="D1762">
            <v>20.28</v>
          </cell>
          <cell r="E1762">
            <v>14.6</v>
          </cell>
        </row>
        <row r="1763">
          <cell r="A1763">
            <v>43766</v>
          </cell>
          <cell r="B1763">
            <v>13.89</v>
          </cell>
          <cell r="C1763">
            <v>6.93</v>
          </cell>
          <cell r="D1763">
            <v>6.96</v>
          </cell>
          <cell r="E1763">
            <v>0</v>
          </cell>
        </row>
        <row r="1764">
          <cell r="A1764">
            <v>43767</v>
          </cell>
          <cell r="B1764">
            <v>14.71</v>
          </cell>
          <cell r="C1764">
            <v>6.88</v>
          </cell>
          <cell r="D1764">
            <v>7.83</v>
          </cell>
          <cell r="E1764">
            <v>3</v>
          </cell>
        </row>
        <row r="1765">
          <cell r="A1765">
            <v>43768</v>
          </cell>
          <cell r="B1765">
            <v>22.19</v>
          </cell>
          <cell r="C1765">
            <v>6.88</v>
          </cell>
          <cell r="D1765">
            <v>15.31</v>
          </cell>
          <cell r="E1765">
            <v>17.6</v>
          </cell>
        </row>
        <row r="1766">
          <cell r="A1766">
            <v>43769</v>
          </cell>
          <cell r="B1766">
            <v>21.84</v>
          </cell>
          <cell r="C1766">
            <v>6.77</v>
          </cell>
          <cell r="D1766">
            <v>15.07</v>
          </cell>
          <cell r="E1766">
            <v>7</v>
          </cell>
        </row>
        <row r="1767">
          <cell r="A1767">
            <v>43770</v>
          </cell>
          <cell r="B1767">
            <v>17.93</v>
          </cell>
          <cell r="C1767">
            <v>6.79</v>
          </cell>
          <cell r="D1767">
            <v>11.14</v>
          </cell>
          <cell r="E1767">
            <v>0</v>
          </cell>
        </row>
        <row r="1768">
          <cell r="A1768">
            <v>43771</v>
          </cell>
          <cell r="B1768">
            <v>44.14</v>
          </cell>
          <cell r="C1768">
            <v>6.69</v>
          </cell>
          <cell r="D1768">
            <v>37.45</v>
          </cell>
          <cell r="E1768">
            <v>17</v>
          </cell>
        </row>
        <row r="1769">
          <cell r="A1769">
            <v>43772</v>
          </cell>
          <cell r="B1769">
            <v>19.19</v>
          </cell>
          <cell r="C1769">
            <v>6.63</v>
          </cell>
          <cell r="D1769">
            <v>12.56</v>
          </cell>
          <cell r="E1769">
            <v>0</v>
          </cell>
        </row>
        <row r="1770">
          <cell r="A1770">
            <v>43773</v>
          </cell>
          <cell r="B1770">
            <v>15.27</v>
          </cell>
          <cell r="C1770">
            <v>6.93</v>
          </cell>
          <cell r="D1770">
            <v>8.34</v>
          </cell>
          <cell r="E1770">
            <v>0</v>
          </cell>
        </row>
        <row r="1771">
          <cell r="A1771">
            <v>43774</v>
          </cell>
          <cell r="B1771">
            <v>14.43</v>
          </cell>
          <cell r="C1771">
            <v>7.21</v>
          </cell>
          <cell r="D1771">
            <v>7.22</v>
          </cell>
          <cell r="E1771">
            <v>0</v>
          </cell>
        </row>
        <row r="1772">
          <cell r="A1772">
            <v>43775</v>
          </cell>
          <cell r="B1772">
            <v>16.42</v>
          </cell>
          <cell r="C1772">
            <v>6.89</v>
          </cell>
          <cell r="D1772">
            <v>9.53</v>
          </cell>
          <cell r="E1772">
            <v>0</v>
          </cell>
        </row>
        <row r="1773">
          <cell r="A1773">
            <v>43776</v>
          </cell>
          <cell r="B1773">
            <v>17.32</v>
          </cell>
          <cell r="C1773">
            <v>6.94</v>
          </cell>
          <cell r="D1773">
            <v>10.38</v>
          </cell>
          <cell r="E1773">
            <v>0</v>
          </cell>
        </row>
        <row r="1774">
          <cell r="A1774">
            <v>43777</v>
          </cell>
          <cell r="B1774">
            <v>14.71</v>
          </cell>
          <cell r="C1774">
            <v>7.37</v>
          </cell>
          <cell r="D1774">
            <v>7.34</v>
          </cell>
          <cell r="E1774">
            <v>0</v>
          </cell>
        </row>
        <row r="1775">
          <cell r="A1775">
            <v>43778</v>
          </cell>
          <cell r="B1775">
            <v>39.29</v>
          </cell>
          <cell r="C1775">
            <v>7.01</v>
          </cell>
          <cell r="D1775">
            <v>32.28</v>
          </cell>
          <cell r="E1775">
            <v>4</v>
          </cell>
        </row>
        <row r="1776">
          <cell r="A1776">
            <v>43779</v>
          </cell>
          <cell r="B1776">
            <v>28.88</v>
          </cell>
          <cell r="C1776">
            <v>6.98</v>
          </cell>
          <cell r="D1776">
            <v>21.9</v>
          </cell>
          <cell r="E1776">
            <v>0</v>
          </cell>
        </row>
        <row r="1777">
          <cell r="A1777">
            <v>43780</v>
          </cell>
          <cell r="B1777">
            <v>21.16</v>
          </cell>
          <cell r="C1777">
            <v>7.28</v>
          </cell>
          <cell r="D1777">
            <v>13.88</v>
          </cell>
          <cell r="E1777">
            <v>0</v>
          </cell>
        </row>
        <row r="1778">
          <cell r="A1778">
            <v>43781</v>
          </cell>
          <cell r="B1778">
            <v>17.32</v>
          </cell>
          <cell r="C1778">
            <v>7.1</v>
          </cell>
          <cell r="D1778">
            <v>10.22</v>
          </cell>
          <cell r="E1778">
            <v>3</v>
          </cell>
        </row>
        <row r="1779">
          <cell r="A1779">
            <v>43782</v>
          </cell>
          <cell r="B1779">
            <v>15.55</v>
          </cell>
          <cell r="C1779">
            <v>7.13</v>
          </cell>
          <cell r="D1779">
            <v>8.42</v>
          </cell>
          <cell r="E1779">
            <v>0</v>
          </cell>
        </row>
        <row r="1780">
          <cell r="A1780">
            <v>43783</v>
          </cell>
          <cell r="B1780">
            <v>15.27</v>
          </cell>
          <cell r="C1780">
            <v>7.25</v>
          </cell>
          <cell r="D1780">
            <v>8.02</v>
          </cell>
          <cell r="E1780">
            <v>0</v>
          </cell>
        </row>
        <row r="1781">
          <cell r="A1781">
            <v>43784</v>
          </cell>
          <cell r="B1781">
            <v>51.07</v>
          </cell>
          <cell r="C1781">
            <v>6.67</v>
          </cell>
          <cell r="D1781">
            <v>44.4</v>
          </cell>
          <cell r="E1781">
            <v>19.4</v>
          </cell>
        </row>
        <row r="1782">
          <cell r="A1782">
            <v>43785</v>
          </cell>
          <cell r="B1782">
            <v>55.46</v>
          </cell>
          <cell r="C1782">
            <v>6.67</v>
          </cell>
          <cell r="D1782">
            <v>48.79</v>
          </cell>
          <cell r="E1782">
            <v>15.2</v>
          </cell>
        </row>
        <row r="1783">
          <cell r="A1783">
            <v>43786</v>
          </cell>
          <cell r="B1783">
            <v>30.5</v>
          </cell>
          <cell r="C1783">
            <v>6.41</v>
          </cell>
          <cell r="D1783">
            <v>24.09</v>
          </cell>
          <cell r="E1783">
            <v>7.6</v>
          </cell>
        </row>
        <row r="1784">
          <cell r="A1784">
            <v>43787</v>
          </cell>
          <cell r="B1784">
            <v>26.93</v>
          </cell>
          <cell r="C1784">
            <v>6.88</v>
          </cell>
          <cell r="D1784">
            <v>20.05</v>
          </cell>
          <cell r="E1784">
            <v>1</v>
          </cell>
        </row>
        <row r="1785">
          <cell r="A1785">
            <v>43788</v>
          </cell>
          <cell r="B1785">
            <v>61.8</v>
          </cell>
          <cell r="C1785">
            <v>7.02</v>
          </cell>
          <cell r="D1785">
            <v>54.78</v>
          </cell>
          <cell r="E1785">
            <v>8</v>
          </cell>
        </row>
        <row r="1786">
          <cell r="A1786">
            <v>43789</v>
          </cell>
          <cell r="B1786">
            <v>38.36</v>
          </cell>
          <cell r="C1786">
            <v>7.09</v>
          </cell>
          <cell r="D1786">
            <v>31.27</v>
          </cell>
          <cell r="E1786">
            <v>26</v>
          </cell>
        </row>
        <row r="1787">
          <cell r="A1787">
            <v>43790</v>
          </cell>
          <cell r="B1787">
            <v>22.53</v>
          </cell>
          <cell r="C1787">
            <v>7</v>
          </cell>
          <cell r="D1787">
            <v>15.53</v>
          </cell>
          <cell r="E1787">
            <v>0</v>
          </cell>
        </row>
        <row r="1788">
          <cell r="A1788">
            <v>43791</v>
          </cell>
          <cell r="B1788">
            <v>27.31</v>
          </cell>
          <cell r="C1788">
            <v>7.34</v>
          </cell>
          <cell r="D1788">
            <v>19.97</v>
          </cell>
          <cell r="E1788">
            <v>0</v>
          </cell>
        </row>
        <row r="1789">
          <cell r="A1789">
            <v>43792</v>
          </cell>
          <cell r="B1789">
            <v>36.08</v>
          </cell>
          <cell r="C1789">
            <v>7.26</v>
          </cell>
          <cell r="D1789">
            <v>28.82</v>
          </cell>
          <cell r="E1789">
            <v>19.4</v>
          </cell>
        </row>
        <row r="1790">
          <cell r="A1790">
            <v>43793</v>
          </cell>
          <cell r="B1790">
            <v>33.012</v>
          </cell>
          <cell r="C1790">
            <v>6.71</v>
          </cell>
          <cell r="D1790">
            <v>26.3</v>
          </cell>
          <cell r="E1790">
            <v>32.2</v>
          </cell>
        </row>
        <row r="1791">
          <cell r="A1791">
            <v>43794</v>
          </cell>
          <cell r="B1791">
            <v>24.31</v>
          </cell>
          <cell r="C1791">
            <v>7.15</v>
          </cell>
          <cell r="D1791">
            <v>17.16</v>
          </cell>
          <cell r="E1791">
            <v>1</v>
          </cell>
        </row>
        <row r="1792">
          <cell r="A1792">
            <v>43795</v>
          </cell>
          <cell r="B1792">
            <v>21.84</v>
          </cell>
          <cell r="C1792">
            <v>7.03</v>
          </cell>
          <cell r="D1792">
            <v>14.81</v>
          </cell>
          <cell r="E1792">
            <v>0</v>
          </cell>
        </row>
        <row r="1793">
          <cell r="A1793">
            <v>43796</v>
          </cell>
          <cell r="B1793">
            <v>20.83</v>
          </cell>
          <cell r="C1793">
            <v>7.24</v>
          </cell>
          <cell r="D1793">
            <v>13.59</v>
          </cell>
          <cell r="E1793">
            <v>0</v>
          </cell>
        </row>
        <row r="1794">
          <cell r="A1794">
            <v>43797</v>
          </cell>
          <cell r="B1794">
            <v>19.51</v>
          </cell>
          <cell r="C1794">
            <v>7.19</v>
          </cell>
          <cell r="D1794">
            <v>12.32</v>
          </cell>
          <cell r="E1794">
            <v>0</v>
          </cell>
        </row>
        <row r="1795">
          <cell r="A1795">
            <v>43798</v>
          </cell>
          <cell r="B1795">
            <v>48.24</v>
          </cell>
          <cell r="C1795">
            <v>6.91</v>
          </cell>
          <cell r="D1795">
            <v>41.33</v>
          </cell>
          <cell r="E1795">
            <v>18.8</v>
          </cell>
        </row>
        <row r="1796">
          <cell r="A1796">
            <v>43799</v>
          </cell>
          <cell r="B1796">
            <v>41.2</v>
          </cell>
          <cell r="C1796">
            <v>7.25</v>
          </cell>
          <cell r="D1796">
            <v>33.95</v>
          </cell>
          <cell r="E1796">
            <v>4.2</v>
          </cell>
        </row>
        <row r="1797">
          <cell r="A1797">
            <v>43800</v>
          </cell>
          <cell r="B1797">
            <v>39.77</v>
          </cell>
          <cell r="C1797">
            <v>6.74</v>
          </cell>
          <cell r="D1797">
            <v>33.03</v>
          </cell>
          <cell r="E1797">
            <v>1</v>
          </cell>
        </row>
        <row r="1798">
          <cell r="A1798">
            <v>43801</v>
          </cell>
          <cell r="B1798">
            <v>52.81</v>
          </cell>
          <cell r="C1798">
            <v>7.08</v>
          </cell>
          <cell r="D1798">
            <v>45.73</v>
          </cell>
          <cell r="E1798">
            <v>24.4</v>
          </cell>
        </row>
        <row r="1799">
          <cell r="A1799">
            <v>43802</v>
          </cell>
          <cell r="B1799">
            <v>38.36</v>
          </cell>
          <cell r="C1799">
            <v>6.97</v>
          </cell>
          <cell r="D1799">
            <v>31.39</v>
          </cell>
          <cell r="E1799">
            <v>61.6</v>
          </cell>
        </row>
        <row r="1800">
          <cell r="A1800">
            <v>43803</v>
          </cell>
          <cell r="B1800">
            <v>29.68</v>
          </cell>
          <cell r="C1800">
            <v>7.06</v>
          </cell>
          <cell r="D1800">
            <v>22.62</v>
          </cell>
          <cell r="E1800">
            <v>0</v>
          </cell>
        </row>
        <row r="1801">
          <cell r="A1801">
            <v>43804</v>
          </cell>
          <cell r="B1801">
            <v>27.31</v>
          </cell>
          <cell r="C1801">
            <v>7.41</v>
          </cell>
          <cell r="D1801">
            <v>19.9</v>
          </cell>
          <cell r="E1801">
            <v>3.6</v>
          </cell>
        </row>
        <row r="1802">
          <cell r="A1802">
            <v>43805</v>
          </cell>
          <cell r="B1802">
            <v>52.37</v>
          </cell>
          <cell r="C1802">
            <v>7.12</v>
          </cell>
          <cell r="D1802">
            <v>45.25</v>
          </cell>
          <cell r="E1802">
            <v>15</v>
          </cell>
        </row>
        <row r="1803">
          <cell r="A1803">
            <v>43806</v>
          </cell>
          <cell r="B1803">
            <v>60.88</v>
          </cell>
          <cell r="C1803">
            <v>7.26</v>
          </cell>
          <cell r="D1803">
            <v>53.62</v>
          </cell>
          <cell r="E1803">
            <v>13.4</v>
          </cell>
        </row>
        <row r="1804">
          <cell r="A1804">
            <v>43807</v>
          </cell>
          <cell r="B1804">
            <v>37.9</v>
          </cell>
          <cell r="C1804">
            <v>6.6</v>
          </cell>
          <cell r="D1804">
            <v>31.3</v>
          </cell>
          <cell r="E1804">
            <v>7</v>
          </cell>
        </row>
        <row r="1805">
          <cell r="A1805">
            <v>43808</v>
          </cell>
          <cell r="B1805">
            <v>30.09</v>
          </cell>
          <cell r="C1805">
            <v>6.8</v>
          </cell>
          <cell r="D1805">
            <v>23.29</v>
          </cell>
          <cell r="E1805">
            <v>0</v>
          </cell>
        </row>
        <row r="1806">
          <cell r="A1806">
            <v>43809</v>
          </cell>
          <cell r="B1806">
            <v>39.77</v>
          </cell>
          <cell r="C1806">
            <v>7.04</v>
          </cell>
          <cell r="D1806">
            <v>32.73</v>
          </cell>
          <cell r="E1806">
            <v>2.4</v>
          </cell>
        </row>
        <row r="1807">
          <cell r="A1807">
            <v>43810</v>
          </cell>
          <cell r="B1807">
            <v>45.15</v>
          </cell>
          <cell r="C1807">
            <v>6.98</v>
          </cell>
          <cell r="D1807">
            <v>38.17</v>
          </cell>
          <cell r="E1807">
            <v>8.4</v>
          </cell>
        </row>
        <row r="1808">
          <cell r="A1808">
            <v>43811</v>
          </cell>
          <cell r="B1808">
            <v>60.88</v>
          </cell>
          <cell r="C1808">
            <v>7.33</v>
          </cell>
          <cell r="D1808">
            <v>53.55</v>
          </cell>
          <cell r="E1808">
            <v>19.8</v>
          </cell>
        </row>
        <row r="1809">
          <cell r="A1809">
            <v>43812</v>
          </cell>
          <cell r="B1809">
            <v>54.57</v>
          </cell>
          <cell r="C1809">
            <v>7.28</v>
          </cell>
          <cell r="D1809">
            <v>47.29</v>
          </cell>
          <cell r="E1809">
            <v>6.6</v>
          </cell>
        </row>
        <row r="1810">
          <cell r="A1810">
            <v>43813</v>
          </cell>
          <cell r="B1810">
            <v>77.07</v>
          </cell>
          <cell r="C1810">
            <v>7.37</v>
          </cell>
          <cell r="D1810">
            <v>69.7</v>
          </cell>
          <cell r="E1810">
            <v>49</v>
          </cell>
        </row>
        <row r="1811">
          <cell r="A1811">
            <v>43814</v>
          </cell>
          <cell r="B1811">
            <v>41.68</v>
          </cell>
          <cell r="C1811">
            <v>7.11</v>
          </cell>
          <cell r="D1811">
            <v>34.57</v>
          </cell>
          <cell r="E1811">
            <v>0</v>
          </cell>
        </row>
        <row r="1812">
          <cell r="A1812">
            <v>43815</v>
          </cell>
          <cell r="B1812">
            <v>17.02</v>
          </cell>
          <cell r="C1812">
            <v>7.19</v>
          </cell>
          <cell r="D1812">
            <v>9.83</v>
          </cell>
          <cell r="E1812">
            <v>0</v>
          </cell>
        </row>
        <row r="1813">
          <cell r="A1813">
            <v>43816</v>
          </cell>
          <cell r="B1813">
            <v>34.75</v>
          </cell>
          <cell r="C1813">
            <v>7.3</v>
          </cell>
          <cell r="D1813">
            <v>27.45</v>
          </cell>
          <cell r="E1813">
            <v>0</v>
          </cell>
        </row>
        <row r="1814">
          <cell r="A1814">
            <v>43817</v>
          </cell>
          <cell r="B1814">
            <v>34.31</v>
          </cell>
          <cell r="C1814">
            <v>7.29</v>
          </cell>
          <cell r="D1814">
            <v>27.02</v>
          </cell>
          <cell r="E1814">
            <v>0</v>
          </cell>
        </row>
        <row r="1815">
          <cell r="A1815">
            <v>43818</v>
          </cell>
          <cell r="B1815">
            <v>25.79</v>
          </cell>
          <cell r="C1815">
            <v>7.33</v>
          </cell>
          <cell r="D1815">
            <v>18.46</v>
          </cell>
          <cell r="E1815">
            <v>2.2</v>
          </cell>
        </row>
        <row r="1816">
          <cell r="A1816">
            <v>43819</v>
          </cell>
          <cell r="B1816">
            <v>35.19</v>
          </cell>
          <cell r="C1816">
            <v>7.1</v>
          </cell>
          <cell r="D1816">
            <v>28.09</v>
          </cell>
          <cell r="E1816">
            <v>1</v>
          </cell>
        </row>
        <row r="1817">
          <cell r="A1817">
            <v>43820</v>
          </cell>
          <cell r="B1817">
            <v>51.07</v>
          </cell>
          <cell r="C1817">
            <v>7.36</v>
          </cell>
          <cell r="D1817">
            <v>43.71</v>
          </cell>
          <cell r="E1817">
            <v>0</v>
          </cell>
        </row>
        <row r="1818">
          <cell r="A1818">
            <v>43821</v>
          </cell>
          <cell r="B1818">
            <v>28.88</v>
          </cell>
          <cell r="C1818">
            <v>7.24</v>
          </cell>
          <cell r="D1818">
            <v>21.64</v>
          </cell>
          <cell r="E1818">
            <v>0.2</v>
          </cell>
        </row>
        <row r="1819">
          <cell r="A1819">
            <v>43822</v>
          </cell>
          <cell r="B1819">
            <v>59.97</v>
          </cell>
          <cell r="C1819">
            <v>6.85</v>
          </cell>
          <cell r="D1819">
            <v>53.12</v>
          </cell>
          <cell r="E1819">
            <v>55.6</v>
          </cell>
        </row>
        <row r="1820">
          <cell r="A1820">
            <v>43823</v>
          </cell>
          <cell r="B1820">
            <v>46.16</v>
          </cell>
          <cell r="C1820">
            <v>7.11</v>
          </cell>
          <cell r="D1820">
            <v>39.05</v>
          </cell>
          <cell r="E1820">
            <v>1.2</v>
          </cell>
        </row>
        <row r="1821">
          <cell r="A1821">
            <v>43824</v>
          </cell>
          <cell r="B1821">
            <v>55.46</v>
          </cell>
          <cell r="C1821">
            <v>6.43</v>
          </cell>
          <cell r="D1821">
            <v>49.03</v>
          </cell>
          <cell r="E1821">
            <v>27.4</v>
          </cell>
        </row>
        <row r="1822">
          <cell r="A1822">
            <v>43825</v>
          </cell>
          <cell r="B1822">
            <v>39.77</v>
          </cell>
          <cell r="C1822">
            <v>7.26</v>
          </cell>
          <cell r="D1822">
            <v>32.51</v>
          </cell>
          <cell r="E1822">
            <v>3.6</v>
          </cell>
        </row>
        <row r="1823">
          <cell r="A1823">
            <v>43826</v>
          </cell>
          <cell r="B1823">
            <v>29.28</v>
          </cell>
          <cell r="C1823">
            <v>7.27</v>
          </cell>
          <cell r="D1823">
            <v>22.01</v>
          </cell>
          <cell r="E1823">
            <v>0</v>
          </cell>
        </row>
        <row r="1824">
          <cell r="A1824">
            <v>43827</v>
          </cell>
          <cell r="B1824">
            <v>26.93</v>
          </cell>
          <cell r="C1824">
            <v>7.37</v>
          </cell>
          <cell r="D1824">
            <v>19.56</v>
          </cell>
          <cell r="E1824">
            <v>0</v>
          </cell>
        </row>
        <row r="1825">
          <cell r="A1825">
            <v>43828</v>
          </cell>
          <cell r="B1825">
            <v>26.17</v>
          </cell>
          <cell r="C1825">
            <v>6.58</v>
          </cell>
          <cell r="D1825">
            <v>19.59</v>
          </cell>
          <cell r="E1825">
            <v>2.4</v>
          </cell>
        </row>
        <row r="1826">
          <cell r="A1826">
            <v>43829</v>
          </cell>
          <cell r="B1826">
            <v>23.59</v>
          </cell>
          <cell r="C1826">
            <v>6.89</v>
          </cell>
          <cell r="D1826">
            <v>16.7</v>
          </cell>
          <cell r="E1826">
            <v>0</v>
          </cell>
        </row>
        <row r="1827">
          <cell r="A1827">
            <v>43830</v>
          </cell>
          <cell r="B1827">
            <v>23.24</v>
          </cell>
          <cell r="C1827">
            <v>6.84</v>
          </cell>
          <cell r="D1827">
            <v>16.4</v>
          </cell>
          <cell r="E1827">
            <v>0</v>
          </cell>
        </row>
        <row r="1828">
          <cell r="A1828">
            <v>43831</v>
          </cell>
          <cell r="B1828">
            <v>24.31</v>
          </cell>
          <cell r="C1828">
            <v>6.59</v>
          </cell>
          <cell r="D1828">
            <v>17.72</v>
          </cell>
          <cell r="E1828">
            <v>0</v>
          </cell>
        </row>
        <row r="1829">
          <cell r="A1829">
            <v>43832</v>
          </cell>
          <cell r="B1829">
            <v>41.2</v>
          </cell>
          <cell r="C1829">
            <v>6.74</v>
          </cell>
          <cell r="D1829">
            <v>34.46</v>
          </cell>
          <cell r="E1829">
            <v>38.6</v>
          </cell>
        </row>
        <row r="1830">
          <cell r="A1830">
            <v>43833</v>
          </cell>
          <cell r="B1830">
            <v>65.99</v>
          </cell>
          <cell r="C1830">
            <v>6.96</v>
          </cell>
          <cell r="D1830">
            <v>59.03</v>
          </cell>
          <cell r="E1830">
            <v>65</v>
          </cell>
        </row>
        <row r="1831">
          <cell r="A1831">
            <v>43834</v>
          </cell>
          <cell r="B1831">
            <v>59.97</v>
          </cell>
          <cell r="C1831">
            <v>6.87</v>
          </cell>
          <cell r="D1831">
            <v>53.1</v>
          </cell>
          <cell r="E1831">
            <v>35</v>
          </cell>
        </row>
        <row r="1832">
          <cell r="A1832">
            <v>43835</v>
          </cell>
          <cell r="B1832">
            <v>97.6</v>
          </cell>
          <cell r="C1832">
            <v>6.45</v>
          </cell>
          <cell r="D1832">
            <v>91.15</v>
          </cell>
          <cell r="E1832">
            <v>16</v>
          </cell>
        </row>
        <row r="1833">
          <cell r="A1833">
            <v>43836</v>
          </cell>
          <cell r="B1833">
            <v>65.99</v>
          </cell>
          <cell r="C1833">
            <v>7.21</v>
          </cell>
          <cell r="D1833">
            <v>58.78</v>
          </cell>
          <cell r="E1833">
            <v>22.2</v>
          </cell>
        </row>
        <row r="1834">
          <cell r="A1834">
            <v>43837</v>
          </cell>
          <cell r="B1834">
            <v>37.9</v>
          </cell>
          <cell r="C1834">
            <v>6.21</v>
          </cell>
          <cell r="D1834">
            <v>31.69</v>
          </cell>
          <cell r="E1834">
            <v>0</v>
          </cell>
        </row>
        <row r="1835">
          <cell r="A1835">
            <v>43838</v>
          </cell>
          <cell r="B1835">
            <v>58.15</v>
          </cell>
          <cell r="C1835">
            <v>7.09</v>
          </cell>
          <cell r="D1835">
            <v>51.06</v>
          </cell>
          <cell r="E1835">
            <v>1.2</v>
          </cell>
        </row>
        <row r="1836">
          <cell r="A1836">
            <v>43839</v>
          </cell>
          <cell r="B1836">
            <v>47.19</v>
          </cell>
          <cell r="C1836">
            <v>6.99</v>
          </cell>
          <cell r="D1836">
            <v>40.2</v>
          </cell>
          <cell r="E1836">
            <v>0</v>
          </cell>
        </row>
        <row r="1837">
          <cell r="A1837">
            <v>43840</v>
          </cell>
          <cell r="B1837">
            <v>49.29</v>
          </cell>
          <cell r="C1837">
            <v>7.36</v>
          </cell>
          <cell r="D1837">
            <v>41.93</v>
          </cell>
          <cell r="E1837">
            <v>12.6</v>
          </cell>
        </row>
        <row r="1838">
          <cell r="A1838">
            <v>43841</v>
          </cell>
          <cell r="B1838">
            <v>45.15</v>
          </cell>
          <cell r="C1838">
            <v>7.25</v>
          </cell>
          <cell r="D1838">
            <v>37.9</v>
          </cell>
          <cell r="E1838">
            <v>0</v>
          </cell>
        </row>
        <row r="1839">
          <cell r="A1839">
            <v>43842</v>
          </cell>
          <cell r="B1839">
            <v>43.15</v>
          </cell>
          <cell r="C1839">
            <v>7.25</v>
          </cell>
          <cell r="D1839">
            <v>35.9</v>
          </cell>
          <cell r="E1839">
            <v>0</v>
          </cell>
        </row>
        <row r="1840">
          <cell r="A1840">
            <v>43843</v>
          </cell>
          <cell r="B1840">
            <v>35.19</v>
          </cell>
          <cell r="C1840">
            <v>7.12</v>
          </cell>
          <cell r="D1840">
            <v>28.07</v>
          </cell>
          <cell r="E1840">
            <v>0</v>
          </cell>
        </row>
        <row r="1841">
          <cell r="A1841">
            <v>43844</v>
          </cell>
          <cell r="B1841">
            <v>49.29</v>
          </cell>
          <cell r="C1841">
            <v>7.38</v>
          </cell>
          <cell r="D1841">
            <v>41.91</v>
          </cell>
          <cell r="E1841">
            <v>0</v>
          </cell>
        </row>
        <row r="1842">
          <cell r="A1842">
            <v>43845</v>
          </cell>
          <cell r="B1842">
            <v>59.51</v>
          </cell>
          <cell r="C1842">
            <v>7.31</v>
          </cell>
          <cell r="D1842">
            <v>52.2</v>
          </cell>
          <cell r="E1842">
            <v>0.8</v>
          </cell>
        </row>
        <row r="1843">
          <cell r="A1843">
            <v>43846</v>
          </cell>
          <cell r="B1843">
            <v>67.4</v>
          </cell>
          <cell r="C1843">
            <v>7.29</v>
          </cell>
          <cell r="D1843">
            <v>60.11</v>
          </cell>
          <cell r="E1843">
            <v>39.6</v>
          </cell>
        </row>
        <row r="1844">
          <cell r="A1844">
            <v>43847</v>
          </cell>
          <cell r="B1844">
            <v>137.96</v>
          </cell>
          <cell r="C1844">
            <v>7.06</v>
          </cell>
          <cell r="D1844">
            <v>130.9</v>
          </cell>
          <cell r="E1844">
            <v>85</v>
          </cell>
        </row>
        <row r="1845">
          <cell r="A1845">
            <v>43848</v>
          </cell>
          <cell r="B1845">
            <v>106.22</v>
          </cell>
          <cell r="C1845">
            <v>7.31</v>
          </cell>
          <cell r="D1845">
            <v>98.91</v>
          </cell>
          <cell r="E1845">
            <v>29</v>
          </cell>
        </row>
        <row r="1846">
          <cell r="A1846">
            <v>43849</v>
          </cell>
          <cell r="B1846">
            <v>78.56</v>
          </cell>
          <cell r="C1846">
            <v>6.91</v>
          </cell>
          <cell r="D1846">
            <v>71.65</v>
          </cell>
          <cell r="E1846">
            <v>0</v>
          </cell>
        </row>
        <row r="1847">
          <cell r="A1847">
            <v>43850</v>
          </cell>
          <cell r="B1847">
            <v>89.72</v>
          </cell>
          <cell r="C1847">
            <v>7.05</v>
          </cell>
          <cell r="D1847">
            <v>82.67</v>
          </cell>
          <cell r="E1847">
            <v>1.2</v>
          </cell>
        </row>
        <row r="1848">
          <cell r="A1848">
            <v>43851</v>
          </cell>
          <cell r="B1848">
            <v>114.51</v>
          </cell>
          <cell r="C1848">
            <v>7.29</v>
          </cell>
          <cell r="D1848">
            <v>107.22</v>
          </cell>
          <cell r="E1848">
            <v>30</v>
          </cell>
        </row>
        <row r="1849">
          <cell r="A1849">
            <v>43852</v>
          </cell>
          <cell r="B1849">
            <v>81.56</v>
          </cell>
          <cell r="C1849">
            <v>7.07</v>
          </cell>
          <cell r="D1849">
            <v>74.49</v>
          </cell>
          <cell r="E1849">
            <v>0</v>
          </cell>
        </row>
        <row r="1850">
          <cell r="A1850">
            <v>43853</v>
          </cell>
          <cell r="B1850">
            <v>128.18</v>
          </cell>
          <cell r="C1850">
            <v>7</v>
          </cell>
          <cell r="D1850">
            <v>121.18</v>
          </cell>
          <cell r="E1850">
            <v>6</v>
          </cell>
        </row>
        <row r="1851">
          <cell r="A1851">
            <v>43854</v>
          </cell>
          <cell r="B1851">
            <v>388.4</v>
          </cell>
          <cell r="C1851">
            <v>6.49</v>
          </cell>
          <cell r="D1851">
            <v>381.91</v>
          </cell>
          <cell r="E1851">
            <v>153</v>
          </cell>
        </row>
        <row r="1852">
          <cell r="A1852">
            <v>43855</v>
          </cell>
          <cell r="B1852">
            <v>450.71</v>
          </cell>
          <cell r="C1852">
            <v>7.32</v>
          </cell>
          <cell r="D1852">
            <v>443.39</v>
          </cell>
          <cell r="E1852">
            <v>127.9</v>
          </cell>
        </row>
        <row r="1853">
          <cell r="A1853">
            <v>43856</v>
          </cell>
          <cell r="B1853">
            <v>221</v>
          </cell>
          <cell r="C1853">
            <v>7.48</v>
          </cell>
          <cell r="D1853">
            <v>213.52</v>
          </cell>
          <cell r="E1853">
            <v>9.6</v>
          </cell>
        </row>
        <row r="1854">
          <cell r="A1854">
            <v>43857</v>
          </cell>
          <cell r="B1854">
            <v>129.93</v>
          </cell>
          <cell r="C1854">
            <v>7.31</v>
          </cell>
          <cell r="D1854">
            <v>122.62</v>
          </cell>
          <cell r="E1854">
            <v>0</v>
          </cell>
        </row>
        <row r="1855">
          <cell r="A1855">
            <v>43858</v>
          </cell>
          <cell r="B1855">
            <v>95.48</v>
          </cell>
          <cell r="C1855">
            <v>7.43</v>
          </cell>
          <cell r="D1855">
            <v>88.05</v>
          </cell>
          <cell r="E1855">
            <v>2</v>
          </cell>
        </row>
        <row r="1856">
          <cell r="A1856">
            <v>43859</v>
          </cell>
          <cell r="B1856">
            <v>196.01</v>
          </cell>
          <cell r="C1856">
            <v>7.1</v>
          </cell>
          <cell r="D1856">
            <v>188.91</v>
          </cell>
          <cell r="E1856">
            <v>86.4</v>
          </cell>
        </row>
        <row r="1857">
          <cell r="A1857">
            <v>43860</v>
          </cell>
          <cell r="B1857">
            <v>66.46</v>
          </cell>
          <cell r="C1857">
            <v>7.3</v>
          </cell>
          <cell r="D1857">
            <v>59.16</v>
          </cell>
          <cell r="E1857">
            <v>1.8</v>
          </cell>
        </row>
        <row r="1858">
          <cell r="A1858">
            <v>43861</v>
          </cell>
          <cell r="B1858">
            <v>91.8</v>
          </cell>
          <cell r="C1858">
            <v>7.31</v>
          </cell>
          <cell r="D1858">
            <v>84.49</v>
          </cell>
          <cell r="E1858">
            <v>0</v>
          </cell>
        </row>
        <row r="1859">
          <cell r="A1859">
            <v>43862</v>
          </cell>
          <cell r="B1859">
            <v>84.08</v>
          </cell>
          <cell r="C1859">
            <v>7.32</v>
          </cell>
          <cell r="D1859">
            <v>76.76</v>
          </cell>
          <cell r="E1859">
            <v>0</v>
          </cell>
        </row>
        <row r="1860">
          <cell r="A1860">
            <v>43863</v>
          </cell>
          <cell r="B1860">
            <v>63.65</v>
          </cell>
          <cell r="C1860">
            <v>7.17</v>
          </cell>
          <cell r="D1860">
            <v>56.48</v>
          </cell>
          <cell r="E1860">
            <v>0</v>
          </cell>
        </row>
        <row r="1861">
          <cell r="A1861">
            <v>43864</v>
          </cell>
          <cell r="B1861">
            <v>98.66</v>
          </cell>
          <cell r="C1861">
            <v>7.37</v>
          </cell>
          <cell r="D1861">
            <v>91.29</v>
          </cell>
          <cell r="E1861">
            <v>0</v>
          </cell>
        </row>
        <row r="1862">
          <cell r="A1862">
            <v>43865</v>
          </cell>
          <cell r="B1862">
            <v>62.72</v>
          </cell>
          <cell r="C1862">
            <v>7.3</v>
          </cell>
          <cell r="D1862">
            <v>55.42</v>
          </cell>
          <cell r="E1862">
            <v>0</v>
          </cell>
        </row>
        <row r="1863">
          <cell r="A1863">
            <v>43866</v>
          </cell>
          <cell r="B1863">
            <v>80.05</v>
          </cell>
          <cell r="C1863">
            <v>7.17</v>
          </cell>
          <cell r="D1863">
            <v>72.88</v>
          </cell>
          <cell r="E1863">
            <v>9.6</v>
          </cell>
        </row>
        <row r="1864">
          <cell r="A1864">
            <v>43867</v>
          </cell>
          <cell r="B1864">
            <v>94.95</v>
          </cell>
          <cell r="C1864">
            <v>7.04</v>
          </cell>
          <cell r="D1864">
            <v>87.91</v>
          </cell>
          <cell r="E1864">
            <v>32.4</v>
          </cell>
        </row>
        <row r="1865">
          <cell r="A1865">
            <v>43868</v>
          </cell>
          <cell r="B1865">
            <v>147.15</v>
          </cell>
          <cell r="C1865">
            <v>7.07</v>
          </cell>
          <cell r="D1865">
            <v>140.08</v>
          </cell>
          <cell r="E1865">
            <v>51.6</v>
          </cell>
        </row>
        <row r="1866">
          <cell r="A1866">
            <v>43869</v>
          </cell>
          <cell r="B1866">
            <v>73.64</v>
          </cell>
          <cell r="C1866">
            <v>7.44</v>
          </cell>
          <cell r="D1866">
            <v>66.2</v>
          </cell>
          <cell r="E1866">
            <v>0</v>
          </cell>
        </row>
        <row r="1867">
          <cell r="A1867">
            <v>43870</v>
          </cell>
          <cell r="B1867">
            <v>69.3</v>
          </cell>
          <cell r="C1867">
            <v>6.98</v>
          </cell>
          <cell r="D1867">
            <v>62.32</v>
          </cell>
          <cell r="E1867">
            <v>11.2</v>
          </cell>
        </row>
        <row r="1868">
          <cell r="A1868">
            <v>43871</v>
          </cell>
          <cell r="B1868">
            <v>57.7</v>
          </cell>
          <cell r="C1868">
            <v>7.07</v>
          </cell>
          <cell r="D1868">
            <v>50.63</v>
          </cell>
          <cell r="E1868">
            <v>0.5</v>
          </cell>
        </row>
        <row r="1869">
          <cell r="A1869">
            <v>43872</v>
          </cell>
          <cell r="B1869">
            <v>72.19</v>
          </cell>
          <cell r="C1869">
            <v>7.2</v>
          </cell>
          <cell r="D1869">
            <v>64.99</v>
          </cell>
          <cell r="E1869">
            <v>5.4</v>
          </cell>
        </row>
        <row r="1870">
          <cell r="A1870">
            <v>43873</v>
          </cell>
          <cell r="B1870">
            <v>121.86</v>
          </cell>
          <cell r="C1870">
            <v>7.06</v>
          </cell>
          <cell r="D1870">
            <v>114.8</v>
          </cell>
          <cell r="E1870">
            <v>35.5</v>
          </cell>
        </row>
        <row r="1871">
          <cell r="A1871">
            <v>43874</v>
          </cell>
          <cell r="B1871">
            <v>110.62</v>
          </cell>
          <cell r="C1871">
            <v>7.24</v>
          </cell>
          <cell r="D1871">
            <v>103.38</v>
          </cell>
          <cell r="E1871">
            <v>9.8</v>
          </cell>
        </row>
        <row r="1872">
          <cell r="A1872">
            <v>43875</v>
          </cell>
          <cell r="B1872">
            <v>102.96</v>
          </cell>
          <cell r="C1872">
            <v>7.23</v>
          </cell>
          <cell r="D1872">
            <v>95.73</v>
          </cell>
          <cell r="E1872">
            <v>21.6</v>
          </cell>
        </row>
        <row r="1873">
          <cell r="A1873">
            <v>43876</v>
          </cell>
          <cell r="B1873">
            <v>81.06</v>
          </cell>
          <cell r="C1873">
            <v>7.53</v>
          </cell>
          <cell r="D1873">
            <v>73.53</v>
          </cell>
          <cell r="E1873">
            <v>0</v>
          </cell>
        </row>
        <row r="1874">
          <cell r="A1874">
            <v>43877</v>
          </cell>
          <cell r="B1874">
            <v>73.16</v>
          </cell>
          <cell r="C1874">
            <v>7.05</v>
          </cell>
          <cell r="D1874">
            <v>66.11</v>
          </cell>
          <cell r="E1874">
            <v>0.2</v>
          </cell>
        </row>
        <row r="1875">
          <cell r="A1875">
            <v>43878</v>
          </cell>
          <cell r="B1875">
            <v>80.05</v>
          </cell>
          <cell r="C1875">
            <v>7.17</v>
          </cell>
          <cell r="D1875">
            <v>72.88</v>
          </cell>
          <cell r="E1875">
            <v>0</v>
          </cell>
        </row>
        <row r="1876">
          <cell r="A1876">
            <v>43879</v>
          </cell>
          <cell r="B1876">
            <v>62.72</v>
          </cell>
          <cell r="C1876">
            <v>7.31</v>
          </cell>
          <cell r="D1876">
            <v>55.41</v>
          </cell>
          <cell r="E1876">
            <v>0</v>
          </cell>
        </row>
        <row r="1877">
          <cell r="A1877">
            <v>43880</v>
          </cell>
          <cell r="B1877">
            <v>58.6</v>
          </cell>
          <cell r="C1877">
            <v>7.21</v>
          </cell>
          <cell r="D1877">
            <v>51.39</v>
          </cell>
          <cell r="E1877">
            <v>0</v>
          </cell>
        </row>
        <row r="1878">
          <cell r="A1878">
            <v>43881</v>
          </cell>
          <cell r="B1878">
            <v>59.97</v>
          </cell>
          <cell r="C1878">
            <v>7.42</v>
          </cell>
          <cell r="D1878">
            <v>52.55</v>
          </cell>
          <cell r="E1878">
            <v>0</v>
          </cell>
        </row>
        <row r="1879">
          <cell r="A1879">
            <v>43882</v>
          </cell>
          <cell r="B1879">
            <v>73.16</v>
          </cell>
          <cell r="C1879">
            <v>7.16</v>
          </cell>
          <cell r="D1879">
            <v>66</v>
          </cell>
          <cell r="E1879">
            <v>0</v>
          </cell>
        </row>
        <row r="1880">
          <cell r="A1880">
            <v>43883</v>
          </cell>
          <cell r="B1880">
            <v>61.8</v>
          </cell>
          <cell r="C1880">
            <v>7.21</v>
          </cell>
          <cell r="D1880">
            <v>54.59</v>
          </cell>
          <cell r="E1880">
            <v>0</v>
          </cell>
        </row>
        <row r="1881">
          <cell r="A1881">
            <v>43884</v>
          </cell>
          <cell r="B1881">
            <v>59.97</v>
          </cell>
          <cell r="C1881">
            <v>6.42</v>
          </cell>
          <cell r="D1881">
            <v>53.55</v>
          </cell>
          <cell r="E1881">
            <v>6</v>
          </cell>
        </row>
        <row r="1882">
          <cell r="A1882">
            <v>43885</v>
          </cell>
          <cell r="B1882">
            <v>55.91</v>
          </cell>
          <cell r="C1882">
            <v>6.79</v>
          </cell>
          <cell r="D1882">
            <v>49.12</v>
          </cell>
          <cell r="E1882">
            <v>0</v>
          </cell>
        </row>
        <row r="1883">
          <cell r="A1883">
            <v>43886</v>
          </cell>
          <cell r="B1883">
            <v>57.25</v>
          </cell>
          <cell r="C1883">
            <v>6.83</v>
          </cell>
          <cell r="D1883">
            <v>50.42</v>
          </cell>
          <cell r="E1883">
            <v>5.2</v>
          </cell>
        </row>
        <row r="1884">
          <cell r="A1884">
            <v>43887</v>
          </cell>
          <cell r="B1884">
            <v>70.26</v>
          </cell>
          <cell r="C1884">
            <v>7.26</v>
          </cell>
          <cell r="D1884">
            <v>63</v>
          </cell>
          <cell r="E1884">
            <v>15</v>
          </cell>
        </row>
        <row r="1885">
          <cell r="A1885">
            <v>43888</v>
          </cell>
          <cell r="B1885">
            <v>65.05</v>
          </cell>
          <cell r="C1885">
            <v>7.42</v>
          </cell>
          <cell r="D1885">
            <v>57.63</v>
          </cell>
          <cell r="E1885">
            <v>32</v>
          </cell>
        </row>
        <row r="1886">
          <cell r="A1886">
            <v>43889</v>
          </cell>
          <cell r="B1886">
            <v>184.84</v>
          </cell>
          <cell r="C1886">
            <v>7.29</v>
          </cell>
          <cell r="D1886">
            <v>177.55</v>
          </cell>
          <cell r="E1886">
            <v>59.4</v>
          </cell>
        </row>
        <row r="1887">
          <cell r="A1887">
            <v>43890</v>
          </cell>
          <cell r="B1887">
            <v>141.73</v>
          </cell>
          <cell r="C1887">
            <v>7.08</v>
          </cell>
          <cell r="D1887">
            <v>134.65</v>
          </cell>
          <cell r="E1887">
            <v>14</v>
          </cell>
        </row>
        <row r="1888">
          <cell r="A1888">
            <v>43891</v>
          </cell>
          <cell r="B1888">
            <v>112.28</v>
          </cell>
          <cell r="C1888">
            <v>6.97</v>
          </cell>
          <cell r="D1888">
            <v>105.31</v>
          </cell>
          <cell r="E1888">
            <v>3</v>
          </cell>
        </row>
        <row r="1889">
          <cell r="A1889">
            <v>43892</v>
          </cell>
          <cell r="B1889">
            <v>209.4</v>
          </cell>
          <cell r="C1889">
            <v>7.23</v>
          </cell>
          <cell r="D1889">
            <v>202.17</v>
          </cell>
          <cell r="E1889">
            <v>27</v>
          </cell>
        </row>
        <row r="1890">
          <cell r="A1890">
            <v>43893</v>
          </cell>
          <cell r="B1890">
            <v>160.03</v>
          </cell>
          <cell r="C1890">
            <v>6.8</v>
          </cell>
          <cell r="D1890">
            <v>153.23</v>
          </cell>
          <cell r="E1890">
            <v>18.3</v>
          </cell>
        </row>
        <row r="1891">
          <cell r="A1891">
            <v>43894</v>
          </cell>
          <cell r="B1891">
            <v>172.61</v>
          </cell>
          <cell r="C1891">
            <v>7.46</v>
          </cell>
          <cell r="D1891">
            <v>165.15</v>
          </cell>
          <cell r="E1891">
            <v>29.8</v>
          </cell>
        </row>
        <row r="1892">
          <cell r="A1892">
            <v>43895</v>
          </cell>
          <cell r="B1892">
            <v>158.79</v>
          </cell>
          <cell r="C1892">
            <v>7.37</v>
          </cell>
          <cell r="D1892">
            <v>151.42</v>
          </cell>
          <cell r="E1892">
            <v>13</v>
          </cell>
        </row>
        <row r="1893">
          <cell r="A1893">
            <v>43896</v>
          </cell>
          <cell r="B1893">
            <v>127.6</v>
          </cell>
          <cell r="C1893">
            <v>7.5</v>
          </cell>
          <cell r="D1893">
            <v>120.1</v>
          </cell>
          <cell r="E1893">
            <v>7</v>
          </cell>
        </row>
        <row r="1894">
          <cell r="A1894">
            <v>43897</v>
          </cell>
          <cell r="B1894">
            <v>113.93</v>
          </cell>
          <cell r="C1894">
            <v>7.13</v>
          </cell>
          <cell r="D1894">
            <v>106.83</v>
          </cell>
          <cell r="E1894">
            <v>25.6</v>
          </cell>
        </row>
        <row r="1895">
          <cell r="A1895">
            <v>43898</v>
          </cell>
          <cell r="B1895">
            <v>98.66</v>
          </cell>
          <cell r="C1895">
            <v>7.01</v>
          </cell>
          <cell r="D1895">
            <v>91.65</v>
          </cell>
          <cell r="E1895">
            <v>0</v>
          </cell>
        </row>
        <row r="1896">
          <cell r="A1896">
            <v>43899</v>
          </cell>
          <cell r="B1896">
            <v>83.07</v>
          </cell>
          <cell r="C1896">
            <v>7.21</v>
          </cell>
          <cell r="D1896">
            <v>75.86</v>
          </cell>
          <cell r="E1896">
            <v>0</v>
          </cell>
        </row>
        <row r="1897">
          <cell r="A1897">
            <v>43900</v>
          </cell>
          <cell r="B1897">
            <v>76.58</v>
          </cell>
          <cell r="C1897">
            <v>7.43</v>
          </cell>
          <cell r="D1897">
            <v>69.15</v>
          </cell>
          <cell r="E1897">
            <v>0</v>
          </cell>
        </row>
        <row r="1898">
          <cell r="A1898">
            <v>43901</v>
          </cell>
          <cell r="B1898">
            <v>75.6</v>
          </cell>
          <cell r="C1898">
            <v>7.25</v>
          </cell>
          <cell r="D1898">
            <v>68.35</v>
          </cell>
          <cell r="E1898">
            <v>1</v>
          </cell>
        </row>
        <row r="1899">
          <cell r="A1899">
            <v>43902</v>
          </cell>
          <cell r="B1899">
            <v>66.46</v>
          </cell>
          <cell r="C1899">
            <v>7.32</v>
          </cell>
          <cell r="D1899">
            <v>59.14</v>
          </cell>
          <cell r="E1899">
            <v>0</v>
          </cell>
        </row>
        <row r="1900">
          <cell r="A1900">
            <v>43903</v>
          </cell>
          <cell r="B1900">
            <v>58.6</v>
          </cell>
          <cell r="C1900">
            <v>7.56</v>
          </cell>
          <cell r="D1900">
            <v>51.04</v>
          </cell>
          <cell r="E1900">
            <v>0</v>
          </cell>
        </row>
        <row r="1901">
          <cell r="A1901">
            <v>43904</v>
          </cell>
          <cell r="B1901">
            <v>60.88</v>
          </cell>
          <cell r="C1901">
            <v>7.52</v>
          </cell>
          <cell r="D1901">
            <v>53.36</v>
          </cell>
          <cell r="E1901">
            <v>0</v>
          </cell>
        </row>
        <row r="1902">
          <cell r="A1902">
            <v>43905</v>
          </cell>
          <cell r="B1902">
            <v>62.72</v>
          </cell>
          <cell r="C1902">
            <v>7.41</v>
          </cell>
          <cell r="D1902">
            <v>55.31</v>
          </cell>
          <cell r="E1902">
            <v>0</v>
          </cell>
        </row>
        <row r="1903">
          <cell r="A1903">
            <v>43906</v>
          </cell>
          <cell r="B1903">
            <v>59.06</v>
          </cell>
          <cell r="C1903">
            <v>7.24</v>
          </cell>
          <cell r="D1903">
            <v>51.82</v>
          </cell>
          <cell r="E1903">
            <v>0</v>
          </cell>
        </row>
        <row r="1904">
          <cell r="A1904">
            <v>43907</v>
          </cell>
          <cell r="B1904">
            <v>56.35</v>
          </cell>
          <cell r="C1904">
            <v>7.6</v>
          </cell>
          <cell r="D1904">
            <v>48.75</v>
          </cell>
          <cell r="E1904">
            <v>0</v>
          </cell>
        </row>
        <row r="1905">
          <cell r="A1905">
            <v>43908</v>
          </cell>
          <cell r="B1905">
            <v>61.8</v>
          </cell>
          <cell r="C1905">
            <v>7.5</v>
          </cell>
          <cell r="D1905">
            <v>54.3</v>
          </cell>
          <cell r="E1905">
            <v>29</v>
          </cell>
        </row>
        <row r="1906">
          <cell r="A1906">
            <v>43909</v>
          </cell>
          <cell r="B1906">
            <v>55.02</v>
          </cell>
          <cell r="C1906">
            <v>7.48</v>
          </cell>
          <cell r="D1906">
            <v>47.54</v>
          </cell>
          <cell r="E1906">
            <v>0</v>
          </cell>
        </row>
        <row r="1907">
          <cell r="A1907">
            <v>43910</v>
          </cell>
          <cell r="B1907">
            <v>98.13</v>
          </cell>
          <cell r="C1907">
            <v>7.62</v>
          </cell>
          <cell r="D1907">
            <v>90.51</v>
          </cell>
          <cell r="E1907">
            <v>26.2</v>
          </cell>
        </row>
        <row r="1908">
          <cell r="A1908">
            <v>43911</v>
          </cell>
          <cell r="B1908">
            <v>155.08</v>
          </cell>
          <cell r="C1908">
            <v>7.26</v>
          </cell>
          <cell r="D1908">
            <v>147.82</v>
          </cell>
          <cell r="E1908">
            <v>41.2</v>
          </cell>
        </row>
        <row r="1909">
          <cell r="A1909">
            <v>43912</v>
          </cell>
          <cell r="B1909">
            <v>165.66</v>
          </cell>
          <cell r="C1909">
            <v>7.05</v>
          </cell>
          <cell r="D1909">
            <v>158.61</v>
          </cell>
          <cell r="E1909">
            <v>35.2</v>
          </cell>
        </row>
        <row r="1910">
          <cell r="A1910">
            <v>43913</v>
          </cell>
          <cell r="B1910">
            <v>90.24</v>
          </cell>
          <cell r="C1910">
            <v>7.08</v>
          </cell>
          <cell r="D1910">
            <v>83.16</v>
          </cell>
          <cell r="E1910">
            <v>2</v>
          </cell>
        </row>
        <row r="1911">
          <cell r="A1911">
            <v>43914</v>
          </cell>
          <cell r="B1911">
            <v>73.64</v>
          </cell>
          <cell r="C1911">
            <v>7.14</v>
          </cell>
          <cell r="D1911">
            <v>66.5</v>
          </cell>
          <cell r="E1911">
            <v>0</v>
          </cell>
        </row>
        <row r="1912">
          <cell r="A1912">
            <v>43915</v>
          </cell>
          <cell r="B1912">
            <v>65.52</v>
          </cell>
          <cell r="C1912">
            <v>7.04</v>
          </cell>
          <cell r="D1912">
            <v>58.48</v>
          </cell>
          <cell r="E1912">
            <v>0</v>
          </cell>
        </row>
        <row r="1913">
          <cell r="A1913">
            <v>43916</v>
          </cell>
          <cell r="B1913">
            <v>56.35</v>
          </cell>
          <cell r="C1913">
            <v>7.18</v>
          </cell>
          <cell r="D1913">
            <v>49.17</v>
          </cell>
          <cell r="E1913">
            <v>0</v>
          </cell>
        </row>
        <row r="1914">
          <cell r="A1914">
            <v>43917</v>
          </cell>
          <cell r="B1914">
            <v>54.13</v>
          </cell>
          <cell r="C1914">
            <v>6.91</v>
          </cell>
          <cell r="D1914">
            <v>47.22</v>
          </cell>
          <cell r="E1914">
            <v>0</v>
          </cell>
        </row>
        <row r="1915">
          <cell r="A1915">
            <v>43918</v>
          </cell>
          <cell r="B1915">
            <v>57.25</v>
          </cell>
          <cell r="C1915">
            <v>6.73</v>
          </cell>
          <cell r="D1915">
            <v>50.52</v>
          </cell>
          <cell r="E1915">
            <v>0</v>
          </cell>
        </row>
        <row r="1916">
          <cell r="A1916">
            <v>43919</v>
          </cell>
          <cell r="B1916">
            <v>53.69</v>
          </cell>
          <cell r="C1916">
            <v>6.76</v>
          </cell>
          <cell r="D1916">
            <v>46.93</v>
          </cell>
          <cell r="E1916">
            <v>0</v>
          </cell>
        </row>
        <row r="1917">
          <cell r="A1917">
            <v>43920</v>
          </cell>
          <cell r="B1917">
            <v>51.5</v>
          </cell>
          <cell r="C1917">
            <v>7.09</v>
          </cell>
          <cell r="D1917">
            <v>44.41</v>
          </cell>
          <cell r="E1917">
            <v>0</v>
          </cell>
        </row>
        <row r="1918">
          <cell r="A1918">
            <v>43921</v>
          </cell>
          <cell r="B1918">
            <v>50.2</v>
          </cell>
          <cell r="C1918">
            <v>6.9</v>
          </cell>
          <cell r="D1918">
            <v>43.3</v>
          </cell>
          <cell r="E1918">
            <v>5.4</v>
          </cell>
        </row>
        <row r="1919">
          <cell r="A1919">
            <v>43922</v>
          </cell>
          <cell r="B1919">
            <v>44.64</v>
          </cell>
          <cell r="C1919">
            <v>6.81</v>
          </cell>
          <cell r="D1919">
            <v>37.83</v>
          </cell>
          <cell r="E1919">
            <v>0</v>
          </cell>
        </row>
        <row r="1920">
          <cell r="A1920">
            <v>43923</v>
          </cell>
          <cell r="B1920">
            <v>48.76</v>
          </cell>
          <cell r="C1920">
            <v>6.75</v>
          </cell>
          <cell r="D1920">
            <v>42.01</v>
          </cell>
          <cell r="E1920">
            <v>2</v>
          </cell>
        </row>
        <row r="1921">
          <cell r="A1921">
            <v>43924</v>
          </cell>
          <cell r="B1921">
            <v>44.64</v>
          </cell>
          <cell r="C1921">
            <v>7.14</v>
          </cell>
          <cell r="D1921">
            <v>37.5</v>
          </cell>
          <cell r="E1921">
            <v>5.2</v>
          </cell>
        </row>
        <row r="1922">
          <cell r="A1922">
            <v>43925</v>
          </cell>
          <cell r="B1922">
            <v>57.7</v>
          </cell>
          <cell r="C1922">
            <v>6.8</v>
          </cell>
          <cell r="D1922">
            <v>50.9</v>
          </cell>
          <cell r="E1922">
            <v>0</v>
          </cell>
        </row>
        <row r="1923">
          <cell r="A1923">
            <v>43926</v>
          </cell>
          <cell r="B1923">
            <v>42.66</v>
          </cell>
          <cell r="C1923">
            <v>6.69</v>
          </cell>
          <cell r="D1923">
            <v>35.97</v>
          </cell>
          <cell r="E1923">
            <v>0</v>
          </cell>
        </row>
        <row r="1924">
          <cell r="A1924">
            <v>43927</v>
          </cell>
          <cell r="B1924">
            <v>38.83</v>
          </cell>
          <cell r="C1924">
            <v>7.03</v>
          </cell>
          <cell r="D1924">
            <v>31.8</v>
          </cell>
          <cell r="E1924">
            <v>0</v>
          </cell>
        </row>
        <row r="1925">
          <cell r="A1925">
            <v>43928</v>
          </cell>
          <cell r="B1925">
            <v>39.77</v>
          </cell>
          <cell r="C1925">
            <v>6.66</v>
          </cell>
          <cell r="D1925">
            <v>33.11</v>
          </cell>
          <cell r="E1925">
            <v>0</v>
          </cell>
        </row>
        <row r="1926">
          <cell r="A1926">
            <v>43929</v>
          </cell>
          <cell r="B1926">
            <v>88.17</v>
          </cell>
          <cell r="C1926">
            <v>7.17</v>
          </cell>
          <cell r="D1926">
            <v>81</v>
          </cell>
          <cell r="E1926">
            <v>42.2</v>
          </cell>
        </row>
        <row r="1927">
          <cell r="A1927">
            <v>43930</v>
          </cell>
          <cell r="B1927">
            <v>61.8</v>
          </cell>
          <cell r="C1927">
            <v>6.9</v>
          </cell>
          <cell r="D1927">
            <v>54.9</v>
          </cell>
          <cell r="E1927">
            <v>26</v>
          </cell>
        </row>
        <row r="1928">
          <cell r="A1928">
            <v>43931</v>
          </cell>
          <cell r="B1928">
            <v>54.57</v>
          </cell>
          <cell r="C1928">
            <v>6.5</v>
          </cell>
          <cell r="D1928">
            <v>48.07</v>
          </cell>
          <cell r="E1928">
            <v>0</v>
          </cell>
        </row>
        <row r="1929">
          <cell r="A1929">
            <v>43932</v>
          </cell>
          <cell r="B1929">
            <v>58.6</v>
          </cell>
          <cell r="C1929">
            <v>6.76</v>
          </cell>
          <cell r="D1929">
            <v>51.84</v>
          </cell>
          <cell r="E1929">
            <v>0</v>
          </cell>
        </row>
        <row r="1930">
          <cell r="A1930">
            <v>43933</v>
          </cell>
          <cell r="B1930">
            <v>70.26</v>
          </cell>
          <cell r="C1930">
            <v>6.61</v>
          </cell>
          <cell r="D1930">
            <v>63.65</v>
          </cell>
          <cell r="E1930">
            <v>16.2</v>
          </cell>
        </row>
        <row r="1931">
          <cell r="A1931">
            <v>43934</v>
          </cell>
          <cell r="B1931">
            <v>46.16</v>
          </cell>
          <cell r="C1931">
            <v>7.02</v>
          </cell>
          <cell r="D1931">
            <v>39.14</v>
          </cell>
          <cell r="E1931">
            <v>1.6</v>
          </cell>
        </row>
        <row r="1932">
          <cell r="A1932">
            <v>43935</v>
          </cell>
          <cell r="B1932">
            <v>43.64</v>
          </cell>
          <cell r="C1932">
            <v>7.13</v>
          </cell>
          <cell r="D1932">
            <v>36.51</v>
          </cell>
          <cell r="E1932">
            <v>0</v>
          </cell>
        </row>
        <row r="1933">
          <cell r="A1933">
            <v>43936</v>
          </cell>
          <cell r="B1933">
            <v>32.16</v>
          </cell>
          <cell r="C1933">
            <v>6.71</v>
          </cell>
          <cell r="D1933">
            <v>25.45</v>
          </cell>
          <cell r="E1933">
            <v>0</v>
          </cell>
        </row>
        <row r="1934">
          <cell r="A1934">
            <v>43937</v>
          </cell>
          <cell r="B1934">
            <v>46.68</v>
          </cell>
          <cell r="C1934">
            <v>6.89</v>
          </cell>
          <cell r="D1934">
            <v>39.79</v>
          </cell>
          <cell r="E1934">
            <v>32</v>
          </cell>
        </row>
        <row r="1935">
          <cell r="A1935">
            <v>43938</v>
          </cell>
          <cell r="B1935">
            <v>35.19</v>
          </cell>
          <cell r="C1935">
            <v>6.85</v>
          </cell>
          <cell r="D1935">
            <v>28.34</v>
          </cell>
          <cell r="E1935">
            <v>0</v>
          </cell>
        </row>
        <row r="1936">
          <cell r="A1936">
            <v>43939</v>
          </cell>
          <cell r="B1936">
            <v>42.17</v>
          </cell>
          <cell r="C1936">
            <v>6.6</v>
          </cell>
          <cell r="D1936">
            <v>35.57</v>
          </cell>
          <cell r="E1936">
            <v>0</v>
          </cell>
        </row>
        <row r="1937">
          <cell r="A1937">
            <v>43940</v>
          </cell>
          <cell r="B1937">
            <v>39.77</v>
          </cell>
          <cell r="C1937">
            <v>6.56</v>
          </cell>
          <cell r="D1937">
            <v>33.21</v>
          </cell>
          <cell r="E1937">
            <v>0</v>
          </cell>
        </row>
        <row r="1938">
          <cell r="A1938">
            <v>43941</v>
          </cell>
          <cell r="B1938">
            <v>39.29</v>
          </cell>
          <cell r="C1938">
            <v>6.82</v>
          </cell>
          <cell r="D1938">
            <v>32.47</v>
          </cell>
          <cell r="E1938">
            <v>0</v>
          </cell>
        </row>
        <row r="1939">
          <cell r="A1939">
            <v>43942</v>
          </cell>
          <cell r="B1939">
            <v>33.87</v>
          </cell>
          <cell r="C1939">
            <v>6.51</v>
          </cell>
          <cell r="D1939">
            <v>27.36</v>
          </cell>
          <cell r="E1939">
            <v>0</v>
          </cell>
        </row>
        <row r="1940">
          <cell r="A1940">
            <v>43943</v>
          </cell>
          <cell r="B1940">
            <v>33.01</v>
          </cell>
          <cell r="C1940">
            <v>6.83</v>
          </cell>
          <cell r="D1940">
            <v>26.18</v>
          </cell>
          <cell r="E1940">
            <v>0</v>
          </cell>
        </row>
        <row r="1941">
          <cell r="A1941">
            <v>43944</v>
          </cell>
          <cell r="B1941">
            <v>31.74</v>
          </cell>
          <cell r="C1941">
            <v>6.85</v>
          </cell>
          <cell r="D1941">
            <v>24.89</v>
          </cell>
          <cell r="E1941">
            <v>0</v>
          </cell>
        </row>
        <row r="1942">
          <cell r="A1942">
            <v>43945</v>
          </cell>
          <cell r="B1942">
            <v>31.74</v>
          </cell>
          <cell r="C1942">
            <v>7.14</v>
          </cell>
          <cell r="D1942">
            <v>24.6</v>
          </cell>
          <cell r="E1942">
            <v>0</v>
          </cell>
        </row>
        <row r="1943">
          <cell r="A1943">
            <v>43946</v>
          </cell>
          <cell r="B1943">
            <v>28.49</v>
          </cell>
          <cell r="C1943">
            <v>7.02</v>
          </cell>
          <cell r="D1943">
            <v>21.47</v>
          </cell>
          <cell r="E1943">
            <v>0</v>
          </cell>
        </row>
        <row r="1944">
          <cell r="A1944">
            <v>43947</v>
          </cell>
          <cell r="B1944">
            <v>26.17</v>
          </cell>
          <cell r="C1944">
            <v>6.69</v>
          </cell>
          <cell r="D1944">
            <v>19.48</v>
          </cell>
          <cell r="E1944">
            <v>0</v>
          </cell>
        </row>
        <row r="1945">
          <cell r="A1945">
            <v>43948</v>
          </cell>
          <cell r="B1945">
            <v>25.42</v>
          </cell>
          <cell r="C1945">
            <v>6.82</v>
          </cell>
          <cell r="D1945">
            <v>18.6</v>
          </cell>
          <cell r="E1945">
            <v>0</v>
          </cell>
        </row>
        <row r="1946">
          <cell r="A1946">
            <v>43949</v>
          </cell>
          <cell r="B1946">
            <v>34.31</v>
          </cell>
          <cell r="C1946">
            <v>6.82</v>
          </cell>
          <cell r="D1946">
            <v>27.49</v>
          </cell>
          <cell r="E1946">
            <v>0</v>
          </cell>
        </row>
        <row r="1947">
          <cell r="A1947">
            <v>43950</v>
          </cell>
          <cell r="B1947">
            <v>26.93</v>
          </cell>
          <cell r="C1947">
            <v>7.04</v>
          </cell>
          <cell r="D1947">
            <v>19.89</v>
          </cell>
          <cell r="E1947">
            <v>0</v>
          </cell>
        </row>
        <row r="1948">
          <cell r="A1948">
            <v>43951</v>
          </cell>
          <cell r="B1948">
            <v>26.17</v>
          </cell>
          <cell r="C1948">
            <v>7.03</v>
          </cell>
          <cell r="D1948">
            <v>19.14</v>
          </cell>
          <cell r="E1948">
            <v>0</v>
          </cell>
        </row>
        <row r="1949">
          <cell r="A1949">
            <v>43952</v>
          </cell>
          <cell r="B1949">
            <v>29.28</v>
          </cell>
          <cell r="C1949">
            <v>7.26</v>
          </cell>
          <cell r="D1949">
            <v>22.02</v>
          </cell>
          <cell r="E1949">
            <v>0</v>
          </cell>
        </row>
        <row r="1950">
          <cell r="A1950">
            <v>43953</v>
          </cell>
          <cell r="B1950">
            <v>30.5</v>
          </cell>
          <cell r="C1950">
            <v>7.02</v>
          </cell>
          <cell r="D1950">
            <v>23.48</v>
          </cell>
          <cell r="E1950">
            <v>0</v>
          </cell>
        </row>
        <row r="1951">
          <cell r="A1951">
            <v>43954</v>
          </cell>
          <cell r="B1951">
            <v>26.55</v>
          </cell>
          <cell r="C1951">
            <v>6.45</v>
          </cell>
          <cell r="D1951">
            <v>20.1</v>
          </cell>
          <cell r="E1951">
            <v>0</v>
          </cell>
        </row>
        <row r="1952">
          <cell r="A1952">
            <v>43955</v>
          </cell>
          <cell r="B1952">
            <v>23.59</v>
          </cell>
          <cell r="C1952">
            <v>7.13</v>
          </cell>
          <cell r="D1952">
            <v>16.46</v>
          </cell>
          <cell r="E1952">
            <v>0</v>
          </cell>
        </row>
        <row r="1953">
          <cell r="A1953">
            <v>43956</v>
          </cell>
          <cell r="B1953">
            <v>32.16</v>
          </cell>
          <cell r="C1953">
            <v>6.93</v>
          </cell>
          <cell r="D1953">
            <v>25.23</v>
          </cell>
          <cell r="E1953">
            <v>0</v>
          </cell>
        </row>
        <row r="1954">
          <cell r="A1954">
            <v>43957</v>
          </cell>
          <cell r="B1954">
            <v>31.32</v>
          </cell>
          <cell r="C1954">
            <v>6.8</v>
          </cell>
          <cell r="D1954">
            <v>24.52</v>
          </cell>
          <cell r="E1954">
            <v>0</v>
          </cell>
        </row>
        <row r="1955">
          <cell r="A1955">
            <v>43958</v>
          </cell>
          <cell r="B1955">
            <v>31.74</v>
          </cell>
          <cell r="C1955">
            <v>6.73</v>
          </cell>
          <cell r="D1955">
            <v>25.01</v>
          </cell>
          <cell r="E1955">
            <v>3</v>
          </cell>
        </row>
        <row r="1956">
          <cell r="A1956">
            <v>43959</v>
          </cell>
          <cell r="B1956">
            <v>29.28</v>
          </cell>
          <cell r="C1956">
            <v>6.84</v>
          </cell>
          <cell r="D1956">
            <v>22.44</v>
          </cell>
          <cell r="E1956">
            <v>13</v>
          </cell>
        </row>
        <row r="1957">
          <cell r="A1957">
            <v>43960</v>
          </cell>
          <cell r="B1957">
            <v>21.16</v>
          </cell>
          <cell r="C1957">
            <v>6.95</v>
          </cell>
          <cell r="D1957">
            <v>14.21</v>
          </cell>
          <cell r="E1957">
            <v>0</v>
          </cell>
        </row>
        <row r="1958">
          <cell r="A1958">
            <v>43961</v>
          </cell>
          <cell r="B1958">
            <v>22.53</v>
          </cell>
          <cell r="C1958">
            <v>6.3</v>
          </cell>
          <cell r="D1958">
            <v>16.23</v>
          </cell>
          <cell r="E1958">
            <v>0</v>
          </cell>
        </row>
        <row r="1959">
          <cell r="A1959">
            <v>43962</v>
          </cell>
          <cell r="B1959">
            <v>21.84</v>
          </cell>
          <cell r="C1959">
            <v>7.03</v>
          </cell>
          <cell r="D1959">
            <v>14.81</v>
          </cell>
          <cell r="E1959">
            <v>0</v>
          </cell>
        </row>
        <row r="1960">
          <cell r="A1960">
            <v>43963</v>
          </cell>
          <cell r="B1960">
            <v>28.88</v>
          </cell>
          <cell r="C1960">
            <v>6.93</v>
          </cell>
          <cell r="D1960">
            <v>21.95</v>
          </cell>
          <cell r="E1960">
            <v>0</v>
          </cell>
        </row>
        <row r="1961">
          <cell r="A1961">
            <v>43964</v>
          </cell>
          <cell r="B1961">
            <v>24.68</v>
          </cell>
          <cell r="C1961">
            <v>7.27</v>
          </cell>
          <cell r="D1961">
            <v>17.41</v>
          </cell>
          <cell r="E1961">
            <v>0</v>
          </cell>
        </row>
        <row r="1962">
          <cell r="A1962">
            <v>43965</v>
          </cell>
          <cell r="B1962">
            <v>22.88</v>
          </cell>
          <cell r="C1962">
            <v>6.64</v>
          </cell>
          <cell r="D1962">
            <v>16.24</v>
          </cell>
          <cell r="E1962">
            <v>0</v>
          </cell>
        </row>
        <row r="1963">
          <cell r="A1963">
            <v>43966</v>
          </cell>
          <cell r="B1963">
            <v>23.24</v>
          </cell>
          <cell r="C1963">
            <v>6.82</v>
          </cell>
          <cell r="D1963">
            <v>16.42</v>
          </cell>
          <cell r="E1963">
            <v>13.8</v>
          </cell>
        </row>
        <row r="1964">
          <cell r="A1964">
            <v>43967</v>
          </cell>
          <cell r="B1964">
            <v>28.88</v>
          </cell>
          <cell r="C1964">
            <v>6.36</v>
          </cell>
          <cell r="D1964">
            <v>22.52</v>
          </cell>
          <cell r="E1964">
            <v>1</v>
          </cell>
        </row>
        <row r="1965">
          <cell r="A1965">
            <v>43968</v>
          </cell>
          <cell r="B1965">
            <v>26.17</v>
          </cell>
          <cell r="C1965">
            <v>6.9</v>
          </cell>
          <cell r="D1965">
            <v>19.57</v>
          </cell>
          <cell r="E1965">
            <v>0.4</v>
          </cell>
        </row>
        <row r="1966">
          <cell r="A1966">
            <v>43969</v>
          </cell>
          <cell r="B1966">
            <v>23.24</v>
          </cell>
          <cell r="C1966">
            <v>6.83</v>
          </cell>
          <cell r="D1966">
            <v>16.41</v>
          </cell>
          <cell r="E1966">
            <v>0</v>
          </cell>
        </row>
        <row r="1967">
          <cell r="A1967">
            <v>43970</v>
          </cell>
          <cell r="B1967">
            <v>20.49</v>
          </cell>
          <cell r="C1967">
            <v>6.91</v>
          </cell>
          <cell r="D1967">
            <v>13.58</v>
          </cell>
          <cell r="E1967">
            <v>0</v>
          </cell>
        </row>
        <row r="1968">
          <cell r="A1968">
            <v>43971</v>
          </cell>
          <cell r="B1968">
            <v>21.84</v>
          </cell>
          <cell r="C1968">
            <v>7</v>
          </cell>
          <cell r="D1968">
            <v>14.84</v>
          </cell>
          <cell r="E1968">
            <v>0</v>
          </cell>
        </row>
        <row r="1969">
          <cell r="A1969">
            <v>43972</v>
          </cell>
          <cell r="B1969">
            <v>21.84</v>
          </cell>
          <cell r="C1969">
            <v>6.74</v>
          </cell>
          <cell r="D1969">
            <v>15.1</v>
          </cell>
          <cell r="E1969">
            <v>0</v>
          </cell>
        </row>
        <row r="1970">
          <cell r="A1970">
            <v>43973</v>
          </cell>
          <cell r="B1970">
            <v>21.16</v>
          </cell>
          <cell r="C1970">
            <v>6.94</v>
          </cell>
          <cell r="D1970">
            <v>14.22</v>
          </cell>
          <cell r="E1970">
            <v>0</v>
          </cell>
        </row>
        <row r="1971">
          <cell r="A1971">
            <v>43974</v>
          </cell>
          <cell r="B1971">
            <v>20.83</v>
          </cell>
          <cell r="C1971">
            <v>6.89</v>
          </cell>
          <cell r="D1971">
            <v>13.94</v>
          </cell>
          <cell r="E1971">
            <v>0</v>
          </cell>
        </row>
        <row r="1972">
          <cell r="A1972">
            <v>43975</v>
          </cell>
          <cell r="B1972">
            <v>23.59</v>
          </cell>
          <cell r="C1972">
            <v>6.51</v>
          </cell>
          <cell r="D1972">
            <v>17.08</v>
          </cell>
          <cell r="E1972">
            <v>2</v>
          </cell>
        </row>
        <row r="1973">
          <cell r="A1973">
            <v>43976</v>
          </cell>
          <cell r="B1973">
            <v>29.28</v>
          </cell>
          <cell r="C1973">
            <v>6.52</v>
          </cell>
          <cell r="D1973">
            <v>22.76</v>
          </cell>
          <cell r="E1973">
            <v>10.2</v>
          </cell>
        </row>
        <row r="1974">
          <cell r="A1974">
            <v>43977</v>
          </cell>
          <cell r="B1974">
            <v>24.68</v>
          </cell>
          <cell r="C1974">
            <v>6.84</v>
          </cell>
          <cell r="D1974">
            <v>17.84</v>
          </cell>
          <cell r="E1974">
            <v>0</v>
          </cell>
        </row>
        <row r="1975">
          <cell r="A1975">
            <v>43978</v>
          </cell>
          <cell r="B1975">
            <v>21.84</v>
          </cell>
          <cell r="C1975">
            <v>6.74</v>
          </cell>
          <cell r="D1975">
            <v>15.1</v>
          </cell>
          <cell r="E1975">
            <v>0</v>
          </cell>
        </row>
        <row r="1976">
          <cell r="A1976">
            <v>43979</v>
          </cell>
          <cell r="B1976">
            <v>20.49</v>
          </cell>
          <cell r="C1976">
            <v>6.94</v>
          </cell>
          <cell r="D1976">
            <v>13.55</v>
          </cell>
          <cell r="E1976">
            <v>0</v>
          </cell>
        </row>
        <row r="1977">
          <cell r="A1977">
            <v>43980</v>
          </cell>
          <cell r="B1977">
            <v>18.24</v>
          </cell>
          <cell r="C1977">
            <v>7.02</v>
          </cell>
          <cell r="D1977">
            <v>11.22</v>
          </cell>
          <cell r="E1977">
            <v>0</v>
          </cell>
        </row>
        <row r="1978">
          <cell r="A1978">
            <v>43981</v>
          </cell>
          <cell r="B1978">
            <v>20.83</v>
          </cell>
          <cell r="C1978">
            <v>6.68</v>
          </cell>
          <cell r="D1978">
            <v>14.15</v>
          </cell>
          <cell r="E1978">
            <v>0</v>
          </cell>
        </row>
        <row r="1979">
          <cell r="A1979">
            <v>43982</v>
          </cell>
          <cell r="B1979">
            <v>21.5</v>
          </cell>
          <cell r="C1979">
            <v>6.67</v>
          </cell>
          <cell r="D1979">
            <v>14.83</v>
          </cell>
          <cell r="E1979">
            <v>0</v>
          </cell>
        </row>
        <row r="1980">
          <cell r="A1980">
            <v>43983</v>
          </cell>
          <cell r="B1980">
            <v>21.16</v>
          </cell>
          <cell r="C1980">
            <v>7</v>
          </cell>
          <cell r="D1980">
            <v>14.16</v>
          </cell>
          <cell r="E1980">
            <v>0</v>
          </cell>
        </row>
        <row r="1981">
          <cell r="A1981">
            <v>43984</v>
          </cell>
          <cell r="B1981">
            <v>19.84</v>
          </cell>
          <cell r="C1981">
            <v>6.86</v>
          </cell>
          <cell r="D1981">
            <v>12.98</v>
          </cell>
          <cell r="E1981">
            <v>0</v>
          </cell>
        </row>
        <row r="1982">
          <cell r="A1982">
            <v>43985</v>
          </cell>
          <cell r="B1982">
            <v>19.51</v>
          </cell>
          <cell r="C1982">
            <v>6.84</v>
          </cell>
          <cell r="D1982">
            <v>12.67</v>
          </cell>
          <cell r="E1982">
            <v>0</v>
          </cell>
        </row>
        <row r="1983">
          <cell r="A1983">
            <v>43986</v>
          </cell>
          <cell r="B1983">
            <v>20.16</v>
          </cell>
          <cell r="C1983">
            <v>6.99</v>
          </cell>
          <cell r="D1983">
            <v>13.17</v>
          </cell>
          <cell r="E1983">
            <v>0</v>
          </cell>
        </row>
        <row r="1984">
          <cell r="A1984">
            <v>43987</v>
          </cell>
          <cell r="B1984">
            <v>19.19</v>
          </cell>
          <cell r="C1984">
            <v>7.1</v>
          </cell>
          <cell r="D1984">
            <v>12.09</v>
          </cell>
          <cell r="E1984">
            <v>0</v>
          </cell>
        </row>
        <row r="1985">
          <cell r="A1985">
            <v>43988</v>
          </cell>
          <cell r="B1985">
            <v>19.84</v>
          </cell>
          <cell r="C1985">
            <v>7.14</v>
          </cell>
          <cell r="D1985">
            <v>12.7</v>
          </cell>
          <cell r="E1985">
            <v>0</v>
          </cell>
        </row>
        <row r="1986">
          <cell r="A1986">
            <v>43989</v>
          </cell>
          <cell r="B1986">
            <v>19.51</v>
          </cell>
          <cell r="C1986">
            <v>6.5</v>
          </cell>
          <cell r="D1986">
            <v>13.01</v>
          </cell>
          <cell r="E1986">
            <v>0</v>
          </cell>
        </row>
        <row r="1987">
          <cell r="A1987">
            <v>43990</v>
          </cell>
          <cell r="B1987">
            <v>19.51</v>
          </cell>
          <cell r="C1987">
            <v>7.01</v>
          </cell>
          <cell r="D1987">
            <v>12.5</v>
          </cell>
          <cell r="E1987">
            <v>0</v>
          </cell>
        </row>
        <row r="1988">
          <cell r="A1988">
            <v>43991</v>
          </cell>
          <cell r="B1988">
            <v>20.49</v>
          </cell>
          <cell r="C1988">
            <v>7.11</v>
          </cell>
          <cell r="D1988">
            <v>13.38</v>
          </cell>
          <cell r="E1988">
            <v>0</v>
          </cell>
        </row>
        <row r="1989">
          <cell r="A1989">
            <v>43992</v>
          </cell>
          <cell r="B1989">
            <v>20.83</v>
          </cell>
          <cell r="C1989">
            <v>6.78</v>
          </cell>
          <cell r="D1989">
            <v>14.05</v>
          </cell>
          <cell r="E1989">
            <v>0</v>
          </cell>
        </row>
        <row r="1990">
          <cell r="A1990">
            <v>43993</v>
          </cell>
          <cell r="B1990">
            <v>20.16</v>
          </cell>
          <cell r="C1990">
            <v>6.88</v>
          </cell>
          <cell r="D1990">
            <v>13.28</v>
          </cell>
          <cell r="E1990">
            <v>0</v>
          </cell>
        </row>
        <row r="1991">
          <cell r="A1991">
            <v>43994</v>
          </cell>
          <cell r="B1991">
            <v>18.87</v>
          </cell>
          <cell r="C1991">
            <v>7.15</v>
          </cell>
          <cell r="D1991">
            <v>11.72</v>
          </cell>
          <cell r="E1991">
            <v>0</v>
          </cell>
        </row>
        <row r="1992">
          <cell r="A1992">
            <v>43995</v>
          </cell>
          <cell r="B1992">
            <v>19.19</v>
          </cell>
          <cell r="C1992">
            <v>6.52</v>
          </cell>
          <cell r="D1992">
            <v>12.67</v>
          </cell>
          <cell r="E1992">
            <v>0</v>
          </cell>
        </row>
        <row r="1993">
          <cell r="A1993">
            <v>43996</v>
          </cell>
          <cell r="B1993">
            <v>18.87</v>
          </cell>
          <cell r="C1993">
            <v>6.72</v>
          </cell>
          <cell r="D1993">
            <v>12.15</v>
          </cell>
          <cell r="E1993">
            <v>0</v>
          </cell>
        </row>
        <row r="1994">
          <cell r="A1994">
            <v>43997</v>
          </cell>
          <cell r="B1994">
            <v>20.16</v>
          </cell>
          <cell r="C1994">
            <v>6.91</v>
          </cell>
          <cell r="D1994">
            <v>13.25</v>
          </cell>
          <cell r="E1994">
            <v>0</v>
          </cell>
        </row>
        <row r="1995">
          <cell r="A1995">
            <v>43998</v>
          </cell>
          <cell r="B1995">
            <v>19.84</v>
          </cell>
          <cell r="C1995">
            <v>6.63</v>
          </cell>
          <cell r="D1995">
            <v>13.21</v>
          </cell>
          <cell r="E1995">
            <v>0</v>
          </cell>
        </row>
        <row r="1996">
          <cell r="A1996">
            <v>43999</v>
          </cell>
          <cell r="B1996">
            <v>20.49</v>
          </cell>
          <cell r="C1996">
            <v>6.82</v>
          </cell>
          <cell r="D1996">
            <v>13.67</v>
          </cell>
          <cell r="E1996">
            <v>0</v>
          </cell>
        </row>
        <row r="1997">
          <cell r="A1997">
            <v>44000</v>
          </cell>
          <cell r="B1997">
            <v>20.16</v>
          </cell>
          <cell r="C1997">
            <v>6.86</v>
          </cell>
          <cell r="D1997">
            <v>13.3</v>
          </cell>
          <cell r="E1997">
            <v>0</v>
          </cell>
        </row>
        <row r="1998">
          <cell r="A1998">
            <v>44001</v>
          </cell>
          <cell r="B1998">
            <v>19.19</v>
          </cell>
          <cell r="C1998">
            <v>6.84</v>
          </cell>
          <cell r="D1998">
            <v>12.35</v>
          </cell>
          <cell r="E1998">
            <v>0</v>
          </cell>
        </row>
        <row r="1999">
          <cell r="A1999">
            <v>44002</v>
          </cell>
          <cell r="B1999">
            <v>18.56</v>
          </cell>
          <cell r="C1999">
            <v>6.84</v>
          </cell>
          <cell r="D1999">
            <v>11.72</v>
          </cell>
          <cell r="E1999">
            <v>0</v>
          </cell>
        </row>
        <row r="2000">
          <cell r="A2000">
            <v>44003</v>
          </cell>
          <cell r="B2000">
            <v>19.51</v>
          </cell>
          <cell r="C2000">
            <v>6.61</v>
          </cell>
          <cell r="D2000">
            <v>12.9</v>
          </cell>
          <cell r="E2000">
            <v>0</v>
          </cell>
        </row>
        <row r="2001">
          <cell r="A2001">
            <v>44004</v>
          </cell>
          <cell r="B2001">
            <v>18.87</v>
          </cell>
          <cell r="C2001">
            <v>6.88</v>
          </cell>
          <cell r="D2001">
            <v>11.99</v>
          </cell>
          <cell r="E2001">
            <v>0</v>
          </cell>
        </row>
        <row r="2002">
          <cell r="A2002">
            <v>44005</v>
          </cell>
          <cell r="B2002">
            <v>17.63</v>
          </cell>
          <cell r="C2002">
            <v>6.63</v>
          </cell>
          <cell r="D2002">
            <v>11</v>
          </cell>
          <cell r="E2002">
            <v>0</v>
          </cell>
        </row>
        <row r="2003">
          <cell r="A2003">
            <v>44006</v>
          </cell>
          <cell r="B2003">
            <v>17.63</v>
          </cell>
          <cell r="C2003">
            <v>6.98</v>
          </cell>
          <cell r="D2003">
            <v>10.65</v>
          </cell>
          <cell r="E2003">
            <v>0</v>
          </cell>
        </row>
        <row r="2004">
          <cell r="A2004">
            <v>44007</v>
          </cell>
          <cell r="B2004">
            <v>17.02</v>
          </cell>
          <cell r="C2004">
            <v>7.06</v>
          </cell>
          <cell r="D2004">
            <v>9.96</v>
          </cell>
          <cell r="E2004">
            <v>0</v>
          </cell>
        </row>
        <row r="2005">
          <cell r="A2005">
            <v>44008</v>
          </cell>
          <cell r="B2005">
            <v>17.93</v>
          </cell>
          <cell r="C2005">
            <v>6.77</v>
          </cell>
          <cell r="D2005">
            <v>11.16</v>
          </cell>
          <cell r="E2005">
            <v>0</v>
          </cell>
        </row>
        <row r="2006">
          <cell r="A2006">
            <v>44009</v>
          </cell>
          <cell r="B2006">
            <v>17.02</v>
          </cell>
          <cell r="C2006">
            <v>6.88</v>
          </cell>
          <cell r="D2006">
            <v>10.14</v>
          </cell>
          <cell r="E2006">
            <v>0</v>
          </cell>
        </row>
        <row r="2007">
          <cell r="A2007">
            <v>44010</v>
          </cell>
          <cell r="B2007">
            <v>17.02</v>
          </cell>
          <cell r="C2007">
            <v>6.83</v>
          </cell>
          <cell r="D2007">
            <v>10.19</v>
          </cell>
          <cell r="E2007">
            <v>0</v>
          </cell>
        </row>
        <row r="2008">
          <cell r="A2008">
            <v>44011</v>
          </cell>
          <cell r="B2008">
            <v>16.72</v>
          </cell>
          <cell r="C2008">
            <v>6.54</v>
          </cell>
          <cell r="D2008">
            <v>10.18</v>
          </cell>
          <cell r="E2008">
            <v>0</v>
          </cell>
        </row>
        <row r="2009">
          <cell r="A2009">
            <v>44012</v>
          </cell>
          <cell r="B2009">
            <v>17.02</v>
          </cell>
          <cell r="C2009">
            <v>6.94</v>
          </cell>
          <cell r="D2009">
            <v>10.08</v>
          </cell>
          <cell r="E2009">
            <v>0</v>
          </cell>
        </row>
        <row r="2010">
          <cell r="A2010">
            <v>44013</v>
          </cell>
          <cell r="B2010">
            <v>16.42</v>
          </cell>
          <cell r="C2010">
            <v>6.85</v>
          </cell>
          <cell r="D2010">
            <v>9.57</v>
          </cell>
          <cell r="E2010">
            <v>0</v>
          </cell>
        </row>
        <row r="2011">
          <cell r="A2011">
            <v>44014</v>
          </cell>
          <cell r="B2011">
            <v>17.02</v>
          </cell>
          <cell r="C2011">
            <v>6.97</v>
          </cell>
          <cell r="D2011">
            <v>10.05</v>
          </cell>
          <cell r="E2011">
            <v>0</v>
          </cell>
        </row>
        <row r="2012">
          <cell r="A2012">
            <v>44015</v>
          </cell>
          <cell r="B2012">
            <v>19.84</v>
          </cell>
          <cell r="C2012">
            <v>7.09</v>
          </cell>
          <cell r="D2012">
            <v>12.75</v>
          </cell>
          <cell r="E2012">
            <v>15</v>
          </cell>
        </row>
        <row r="2013">
          <cell r="A2013">
            <v>44016</v>
          </cell>
          <cell r="B2013">
            <v>17.93</v>
          </cell>
          <cell r="C2013">
            <v>6.99</v>
          </cell>
          <cell r="D2013">
            <v>10.94</v>
          </cell>
          <cell r="E2013">
            <v>0</v>
          </cell>
        </row>
        <row r="2014">
          <cell r="A2014">
            <v>44017</v>
          </cell>
          <cell r="B2014">
            <v>17.02</v>
          </cell>
          <cell r="C2014">
            <v>6.53</v>
          </cell>
          <cell r="D2014">
            <v>10.49</v>
          </cell>
          <cell r="E2014">
            <v>0</v>
          </cell>
        </row>
        <row r="2015">
          <cell r="A2015">
            <v>44018</v>
          </cell>
          <cell r="B2015">
            <v>17.63</v>
          </cell>
          <cell r="C2015">
            <v>6.86</v>
          </cell>
          <cell r="D2015">
            <v>10.77</v>
          </cell>
          <cell r="E2015">
            <v>0</v>
          </cell>
        </row>
        <row r="2016">
          <cell r="A2016">
            <v>44019</v>
          </cell>
          <cell r="B2016">
            <v>15.27</v>
          </cell>
          <cell r="C2016">
            <v>7.17</v>
          </cell>
          <cell r="D2016">
            <v>8.1</v>
          </cell>
          <cell r="E2016">
            <v>0</v>
          </cell>
        </row>
        <row r="2017">
          <cell r="A2017">
            <v>44020</v>
          </cell>
          <cell r="B2017">
            <v>16.42</v>
          </cell>
          <cell r="C2017">
            <v>6.91</v>
          </cell>
          <cell r="D2017">
            <v>9.51</v>
          </cell>
          <cell r="E2017">
            <v>0</v>
          </cell>
        </row>
        <row r="2018">
          <cell r="A2018">
            <v>44021</v>
          </cell>
          <cell r="B2018">
            <v>16.13</v>
          </cell>
          <cell r="C2018">
            <v>7.06</v>
          </cell>
          <cell r="D2018">
            <v>9.07</v>
          </cell>
          <cell r="E2018">
            <v>0</v>
          </cell>
        </row>
        <row r="2019">
          <cell r="A2019">
            <v>44022</v>
          </cell>
          <cell r="B2019">
            <v>17.63</v>
          </cell>
          <cell r="C2019">
            <v>7.02</v>
          </cell>
          <cell r="D2019">
            <v>10.61</v>
          </cell>
          <cell r="E2019">
            <v>0</v>
          </cell>
        </row>
        <row r="2020">
          <cell r="A2020">
            <v>44023</v>
          </cell>
          <cell r="B2020">
            <v>16.72</v>
          </cell>
          <cell r="C2020">
            <v>7.09</v>
          </cell>
          <cell r="D2020">
            <v>9.63</v>
          </cell>
          <cell r="E2020">
            <v>0</v>
          </cell>
        </row>
        <row r="2021">
          <cell r="A2021">
            <v>44024</v>
          </cell>
          <cell r="B2021">
            <v>17.02</v>
          </cell>
          <cell r="C2021">
            <v>6.76</v>
          </cell>
          <cell r="D2021">
            <v>10.26</v>
          </cell>
          <cell r="E2021">
            <v>0</v>
          </cell>
        </row>
        <row r="2022">
          <cell r="A2022">
            <v>44025</v>
          </cell>
          <cell r="B2022">
            <v>17.32</v>
          </cell>
          <cell r="C2022">
            <v>6.96</v>
          </cell>
          <cell r="D2022">
            <v>10.36</v>
          </cell>
          <cell r="E2022">
            <v>0</v>
          </cell>
        </row>
        <row r="2023">
          <cell r="A2023">
            <v>44026</v>
          </cell>
          <cell r="B2023">
            <v>17.02</v>
          </cell>
          <cell r="C2023">
            <v>6.97</v>
          </cell>
          <cell r="D2023">
            <v>10.05</v>
          </cell>
          <cell r="E2023">
            <v>0</v>
          </cell>
        </row>
        <row r="2024">
          <cell r="A2024">
            <v>44027</v>
          </cell>
          <cell r="B2024">
            <v>16.13</v>
          </cell>
          <cell r="C2024">
            <v>7</v>
          </cell>
          <cell r="D2024">
            <v>9.13</v>
          </cell>
          <cell r="E2024">
            <v>0</v>
          </cell>
        </row>
        <row r="2025">
          <cell r="A2025">
            <v>44028</v>
          </cell>
          <cell r="B2025">
            <v>15.84</v>
          </cell>
          <cell r="C2025">
            <v>7.2</v>
          </cell>
          <cell r="D2025">
            <v>8.64</v>
          </cell>
          <cell r="E2025">
            <v>0</v>
          </cell>
        </row>
        <row r="2026">
          <cell r="A2026">
            <v>44029</v>
          </cell>
          <cell r="B2026">
            <v>16.13</v>
          </cell>
          <cell r="C2026">
            <v>7.23</v>
          </cell>
          <cell r="D2026">
            <v>8.9</v>
          </cell>
          <cell r="E2026">
            <v>0</v>
          </cell>
        </row>
        <row r="2027">
          <cell r="A2027">
            <v>44030</v>
          </cell>
          <cell r="B2027">
            <v>17.32</v>
          </cell>
          <cell r="C2027">
            <v>6.81</v>
          </cell>
          <cell r="D2027">
            <v>10.51</v>
          </cell>
          <cell r="E2027">
            <v>0</v>
          </cell>
        </row>
        <row r="2028">
          <cell r="A2028">
            <v>44031</v>
          </cell>
          <cell r="B2028">
            <v>17.32</v>
          </cell>
          <cell r="C2028">
            <v>6.63</v>
          </cell>
          <cell r="D2028">
            <v>10.69</v>
          </cell>
          <cell r="E2028">
            <v>0</v>
          </cell>
        </row>
        <row r="2029">
          <cell r="A2029">
            <v>44032</v>
          </cell>
          <cell r="B2029">
            <v>17.63</v>
          </cell>
          <cell r="C2029">
            <v>6.95</v>
          </cell>
          <cell r="D2029">
            <v>10.68</v>
          </cell>
          <cell r="E2029">
            <v>0</v>
          </cell>
        </row>
        <row r="2030">
          <cell r="A2030">
            <v>44033</v>
          </cell>
          <cell r="B2030">
            <v>16.72</v>
          </cell>
          <cell r="C2030">
            <v>7.1</v>
          </cell>
          <cell r="D2030">
            <v>9.62</v>
          </cell>
          <cell r="E2030">
            <v>0</v>
          </cell>
        </row>
        <row r="2031">
          <cell r="A2031">
            <v>44034</v>
          </cell>
          <cell r="B2031">
            <v>15.27</v>
          </cell>
          <cell r="C2031">
            <v>7</v>
          </cell>
          <cell r="D2031">
            <v>8.27</v>
          </cell>
          <cell r="E2031">
            <v>0</v>
          </cell>
        </row>
        <row r="2032">
          <cell r="A2032">
            <v>44035</v>
          </cell>
          <cell r="B2032">
            <v>15.84</v>
          </cell>
          <cell r="C2032">
            <v>7.07</v>
          </cell>
          <cell r="D2032">
            <v>8.77</v>
          </cell>
          <cell r="E2032">
            <v>0</v>
          </cell>
        </row>
        <row r="2033">
          <cell r="A2033">
            <v>44036</v>
          </cell>
          <cell r="B2033">
            <v>15.27</v>
          </cell>
          <cell r="C2033">
            <v>7.19</v>
          </cell>
          <cell r="D2033">
            <v>8.08</v>
          </cell>
          <cell r="E2033">
            <v>0</v>
          </cell>
        </row>
        <row r="2034">
          <cell r="A2034">
            <v>44037</v>
          </cell>
          <cell r="B2034">
            <v>15.55</v>
          </cell>
          <cell r="C2034">
            <v>6.98</v>
          </cell>
          <cell r="D2034">
            <v>8.57</v>
          </cell>
          <cell r="E2034">
            <v>0</v>
          </cell>
        </row>
        <row r="2035">
          <cell r="A2035">
            <v>44038</v>
          </cell>
          <cell r="B2035">
            <v>17.63</v>
          </cell>
          <cell r="C2035">
            <v>6.57</v>
          </cell>
          <cell r="D2035">
            <v>11.06</v>
          </cell>
          <cell r="E2035">
            <v>0</v>
          </cell>
        </row>
        <row r="2036">
          <cell r="A2036">
            <v>44039</v>
          </cell>
          <cell r="B2036">
            <v>16.13</v>
          </cell>
          <cell r="C2036">
            <v>7</v>
          </cell>
          <cell r="D2036">
            <v>9.13</v>
          </cell>
          <cell r="E2036">
            <v>0</v>
          </cell>
        </row>
        <row r="2037">
          <cell r="A2037">
            <v>44040</v>
          </cell>
          <cell r="B2037">
            <v>15.27</v>
          </cell>
          <cell r="C2037">
            <v>7.06</v>
          </cell>
          <cell r="D2037">
            <v>8.21</v>
          </cell>
          <cell r="E2037">
            <v>0</v>
          </cell>
        </row>
        <row r="2038">
          <cell r="A2038">
            <v>44041</v>
          </cell>
          <cell r="B2038">
            <v>15.55</v>
          </cell>
          <cell r="C2038">
            <v>7.07</v>
          </cell>
          <cell r="D2038">
            <v>8.48</v>
          </cell>
          <cell r="E2038">
            <v>0</v>
          </cell>
        </row>
        <row r="2039">
          <cell r="A2039">
            <v>44042</v>
          </cell>
          <cell r="B2039">
            <v>15.27</v>
          </cell>
          <cell r="C2039">
            <v>7</v>
          </cell>
          <cell r="D2039">
            <v>8.27</v>
          </cell>
          <cell r="E2039">
            <v>0</v>
          </cell>
        </row>
        <row r="2040">
          <cell r="A2040">
            <v>44043</v>
          </cell>
          <cell r="B2040">
            <v>15.55</v>
          </cell>
          <cell r="C2040">
            <v>7.04</v>
          </cell>
          <cell r="D2040">
            <v>8.51</v>
          </cell>
          <cell r="E2040">
            <v>0</v>
          </cell>
        </row>
        <row r="2041">
          <cell r="A2041">
            <v>44044</v>
          </cell>
          <cell r="B2041">
            <v>14.99</v>
          </cell>
          <cell r="C2041">
            <v>7.1</v>
          </cell>
          <cell r="D2041">
            <v>7.89</v>
          </cell>
          <cell r="E2041">
            <v>0</v>
          </cell>
        </row>
        <row r="2042">
          <cell r="A2042">
            <v>44045</v>
          </cell>
          <cell r="B2042">
            <v>15.84</v>
          </cell>
          <cell r="C2042">
            <v>6.53</v>
          </cell>
          <cell r="D2042">
            <v>9.31</v>
          </cell>
          <cell r="E2042">
            <v>0</v>
          </cell>
        </row>
        <row r="2043">
          <cell r="A2043">
            <v>44046</v>
          </cell>
          <cell r="B2043">
            <v>15.27</v>
          </cell>
          <cell r="C2043">
            <v>6.91</v>
          </cell>
          <cell r="D2043">
            <v>8.36</v>
          </cell>
          <cell r="E2043">
            <v>0</v>
          </cell>
        </row>
        <row r="2044">
          <cell r="A2044">
            <v>44047</v>
          </cell>
          <cell r="B2044">
            <v>15.27</v>
          </cell>
          <cell r="C2044">
            <v>7.07</v>
          </cell>
          <cell r="D2044">
            <v>8.2</v>
          </cell>
          <cell r="E2044">
            <v>0</v>
          </cell>
        </row>
        <row r="2045">
          <cell r="A2045">
            <v>44048</v>
          </cell>
          <cell r="B2045">
            <v>15.27</v>
          </cell>
          <cell r="C2045">
            <v>6.97</v>
          </cell>
          <cell r="D2045">
            <v>8.3</v>
          </cell>
          <cell r="E2045">
            <v>0</v>
          </cell>
        </row>
        <row r="2046">
          <cell r="A2046">
            <v>44049</v>
          </cell>
          <cell r="B2046">
            <v>14.71</v>
          </cell>
          <cell r="C2046">
            <v>6.85</v>
          </cell>
          <cell r="D2046">
            <v>7.86</v>
          </cell>
          <cell r="E2046">
            <v>0</v>
          </cell>
        </row>
        <row r="2047">
          <cell r="A2047">
            <v>44050</v>
          </cell>
          <cell r="B2047">
            <v>14.43</v>
          </cell>
          <cell r="C2047">
            <v>7.11</v>
          </cell>
          <cell r="D2047">
            <v>7.32</v>
          </cell>
          <cell r="E2047">
            <v>0</v>
          </cell>
        </row>
        <row r="2048">
          <cell r="A2048">
            <v>44051</v>
          </cell>
          <cell r="B2048">
            <v>14.71</v>
          </cell>
          <cell r="C2048">
            <v>6.94</v>
          </cell>
          <cell r="D2048">
            <v>7.77</v>
          </cell>
          <cell r="E2048">
            <v>0</v>
          </cell>
        </row>
        <row r="2049">
          <cell r="A2049">
            <v>44052</v>
          </cell>
          <cell r="B2049">
            <v>15.84</v>
          </cell>
          <cell r="C2049">
            <v>6.73</v>
          </cell>
          <cell r="D2049">
            <v>9.11</v>
          </cell>
          <cell r="E2049">
            <v>0</v>
          </cell>
        </row>
        <row r="2050">
          <cell r="A2050">
            <v>44053</v>
          </cell>
          <cell r="B2050">
            <v>16.42</v>
          </cell>
          <cell r="C2050">
            <v>7.14</v>
          </cell>
          <cell r="D2050">
            <v>9.28</v>
          </cell>
          <cell r="E2050">
            <v>0</v>
          </cell>
        </row>
        <row r="2051">
          <cell r="A2051">
            <v>44054</v>
          </cell>
          <cell r="B2051">
            <v>16.42</v>
          </cell>
          <cell r="C2051">
            <v>7.05</v>
          </cell>
          <cell r="D2051">
            <v>9.37</v>
          </cell>
          <cell r="E2051">
            <v>0</v>
          </cell>
        </row>
        <row r="2052">
          <cell r="A2052">
            <v>44055</v>
          </cell>
          <cell r="B2052">
            <v>14.99</v>
          </cell>
          <cell r="C2052">
            <v>7.08</v>
          </cell>
          <cell r="D2052">
            <v>7.91</v>
          </cell>
          <cell r="E2052">
            <v>0</v>
          </cell>
        </row>
        <row r="2053">
          <cell r="A2053">
            <v>44056</v>
          </cell>
          <cell r="B2053">
            <v>14.99</v>
          </cell>
          <cell r="C2053">
            <v>7.22</v>
          </cell>
          <cell r="D2053">
            <v>7.77</v>
          </cell>
          <cell r="E2053">
            <v>0</v>
          </cell>
        </row>
        <row r="2054">
          <cell r="A2054">
            <v>44057</v>
          </cell>
          <cell r="B2054">
            <v>15.27</v>
          </cell>
          <cell r="C2054">
            <v>7.33</v>
          </cell>
          <cell r="D2054">
            <v>7.94</v>
          </cell>
          <cell r="E2054">
            <v>0</v>
          </cell>
        </row>
        <row r="2055">
          <cell r="A2055">
            <v>44058</v>
          </cell>
          <cell r="B2055">
            <v>15.84</v>
          </cell>
          <cell r="C2055">
            <v>7.28</v>
          </cell>
          <cell r="D2055">
            <v>8.56</v>
          </cell>
          <cell r="E2055">
            <v>0</v>
          </cell>
        </row>
        <row r="2056">
          <cell r="A2056">
            <v>44059</v>
          </cell>
          <cell r="B2056">
            <v>14.99</v>
          </cell>
          <cell r="C2056">
            <v>6.88</v>
          </cell>
          <cell r="D2056">
            <v>8.11</v>
          </cell>
          <cell r="E2056">
            <v>0</v>
          </cell>
        </row>
        <row r="2057">
          <cell r="A2057">
            <v>44060</v>
          </cell>
          <cell r="B2057">
            <v>15.55</v>
          </cell>
          <cell r="C2057">
            <v>7.06</v>
          </cell>
          <cell r="D2057">
            <v>8.49</v>
          </cell>
          <cell r="E2057">
            <v>0</v>
          </cell>
        </row>
        <row r="2058">
          <cell r="A2058">
            <v>44061</v>
          </cell>
          <cell r="B2058">
            <v>15.55</v>
          </cell>
          <cell r="C2058">
            <v>7.29</v>
          </cell>
          <cell r="D2058">
            <v>8.26</v>
          </cell>
          <cell r="E2058">
            <v>0</v>
          </cell>
        </row>
        <row r="2059">
          <cell r="A2059">
            <v>44062</v>
          </cell>
          <cell r="B2059">
            <v>14.43</v>
          </cell>
          <cell r="C2059">
            <v>7.02</v>
          </cell>
          <cell r="D2059">
            <v>7.41</v>
          </cell>
          <cell r="E2059">
            <v>0</v>
          </cell>
        </row>
        <row r="2060">
          <cell r="A2060">
            <v>44063</v>
          </cell>
          <cell r="B2060">
            <v>14.16</v>
          </cell>
          <cell r="C2060">
            <v>7.24</v>
          </cell>
          <cell r="D2060">
            <v>6.92</v>
          </cell>
          <cell r="E2060">
            <v>0</v>
          </cell>
        </row>
        <row r="2061">
          <cell r="A2061">
            <v>44064</v>
          </cell>
          <cell r="B2061">
            <v>14.16</v>
          </cell>
          <cell r="C2061">
            <v>7.04</v>
          </cell>
          <cell r="D2061">
            <v>7.12</v>
          </cell>
          <cell r="E2061">
            <v>0</v>
          </cell>
        </row>
        <row r="2062">
          <cell r="A2062">
            <v>44065</v>
          </cell>
          <cell r="B2062">
            <v>15.55</v>
          </cell>
          <cell r="C2062">
            <v>6.14</v>
          </cell>
          <cell r="D2062">
            <v>9.41</v>
          </cell>
          <cell r="E2062">
            <v>6</v>
          </cell>
        </row>
        <row r="2063">
          <cell r="A2063">
            <v>44066</v>
          </cell>
          <cell r="B2063">
            <v>19.51</v>
          </cell>
          <cell r="C2063">
            <v>6.37</v>
          </cell>
          <cell r="D2063">
            <v>13.14</v>
          </cell>
          <cell r="E2063">
            <v>6</v>
          </cell>
        </row>
        <row r="2064">
          <cell r="A2064">
            <v>44067</v>
          </cell>
          <cell r="B2064">
            <v>16.42</v>
          </cell>
          <cell r="C2064">
            <v>7.02</v>
          </cell>
          <cell r="D2064">
            <v>9.4</v>
          </cell>
          <cell r="E2064">
            <v>0</v>
          </cell>
        </row>
        <row r="2065">
          <cell r="A2065">
            <v>44068</v>
          </cell>
          <cell r="B2065">
            <v>15.84</v>
          </cell>
          <cell r="C2065">
            <v>7</v>
          </cell>
          <cell r="D2065">
            <v>8.84</v>
          </cell>
          <cell r="E2065">
            <v>0</v>
          </cell>
        </row>
        <row r="2066">
          <cell r="A2066">
            <v>44069</v>
          </cell>
          <cell r="B2066">
            <v>14.71</v>
          </cell>
          <cell r="C2066">
            <v>6.92</v>
          </cell>
          <cell r="D2066">
            <v>7.79</v>
          </cell>
          <cell r="E2066">
            <v>0</v>
          </cell>
        </row>
        <row r="2067">
          <cell r="A2067">
            <v>44070</v>
          </cell>
          <cell r="B2067">
            <v>16.42</v>
          </cell>
          <cell r="C2067">
            <v>7.02</v>
          </cell>
          <cell r="D2067">
            <v>9.4</v>
          </cell>
          <cell r="E2067">
            <v>0</v>
          </cell>
        </row>
        <row r="2068">
          <cell r="A2068">
            <v>44071</v>
          </cell>
          <cell r="B2068">
            <v>16.72</v>
          </cell>
          <cell r="C2068">
            <v>7.01</v>
          </cell>
          <cell r="D2068">
            <v>9.71</v>
          </cell>
          <cell r="E2068">
            <v>0</v>
          </cell>
        </row>
        <row r="2069">
          <cell r="A2069">
            <v>44072</v>
          </cell>
          <cell r="B2069">
            <v>15.55</v>
          </cell>
          <cell r="C2069">
            <v>7.32</v>
          </cell>
          <cell r="D2069">
            <v>8.23</v>
          </cell>
          <cell r="E2069">
            <v>0</v>
          </cell>
        </row>
        <row r="2070">
          <cell r="A2070">
            <v>44073</v>
          </cell>
          <cell r="B2070">
            <v>15.55</v>
          </cell>
          <cell r="C2070">
            <v>6.96</v>
          </cell>
          <cell r="D2070">
            <v>8.59</v>
          </cell>
          <cell r="E2070">
            <v>0</v>
          </cell>
        </row>
        <row r="2071">
          <cell r="A2071">
            <v>44074</v>
          </cell>
          <cell r="B2071">
            <v>15.84</v>
          </cell>
          <cell r="C2071">
            <v>7.12</v>
          </cell>
          <cell r="D2071">
            <v>8.72</v>
          </cell>
          <cell r="E2071">
            <v>0</v>
          </cell>
        </row>
        <row r="2072">
          <cell r="A2072">
            <v>44075</v>
          </cell>
          <cell r="B2072">
            <v>14.43</v>
          </cell>
          <cell r="C2072">
            <v>7.11</v>
          </cell>
          <cell r="D2072">
            <v>7.32</v>
          </cell>
          <cell r="E2072">
            <v>0</v>
          </cell>
        </row>
        <row r="2073">
          <cell r="A2073">
            <v>44076</v>
          </cell>
          <cell r="B2073">
            <v>13.89</v>
          </cell>
          <cell r="C2073">
            <v>7.29</v>
          </cell>
          <cell r="D2073">
            <v>6.6</v>
          </cell>
          <cell r="E2073">
            <v>0</v>
          </cell>
        </row>
        <row r="2074">
          <cell r="A2074">
            <v>44077</v>
          </cell>
          <cell r="B2074">
            <v>13.89</v>
          </cell>
          <cell r="C2074">
            <v>7.35</v>
          </cell>
          <cell r="D2074">
            <v>6.54</v>
          </cell>
          <cell r="E2074">
            <v>0</v>
          </cell>
        </row>
        <row r="2075">
          <cell r="A2075">
            <v>44078</v>
          </cell>
          <cell r="B2075">
            <v>14.16</v>
          </cell>
          <cell r="C2075">
            <v>7.25</v>
          </cell>
          <cell r="D2075">
            <v>6.91</v>
          </cell>
          <cell r="E2075">
            <v>0</v>
          </cell>
        </row>
        <row r="2076">
          <cell r="A2076">
            <v>44079</v>
          </cell>
          <cell r="B2076">
            <v>14.16</v>
          </cell>
          <cell r="C2076">
            <v>7.18</v>
          </cell>
          <cell r="D2076">
            <v>6.98</v>
          </cell>
          <cell r="E2076">
            <v>0</v>
          </cell>
        </row>
        <row r="2077">
          <cell r="A2077">
            <v>44080</v>
          </cell>
          <cell r="B2077">
            <v>14.43</v>
          </cell>
          <cell r="C2077">
            <v>6.71</v>
          </cell>
          <cell r="D2077">
            <v>7.72</v>
          </cell>
          <cell r="E2077">
            <v>0</v>
          </cell>
        </row>
        <row r="2078">
          <cell r="A2078">
            <v>44081</v>
          </cell>
          <cell r="B2078">
            <v>14.16</v>
          </cell>
          <cell r="C2078">
            <v>6.92</v>
          </cell>
          <cell r="D2078">
            <v>7.24</v>
          </cell>
          <cell r="E2078">
            <v>0</v>
          </cell>
        </row>
        <row r="2079">
          <cell r="A2079">
            <v>44082</v>
          </cell>
          <cell r="B2079">
            <v>13.09</v>
          </cell>
          <cell r="C2079">
            <v>7.23</v>
          </cell>
          <cell r="D2079">
            <v>5.86</v>
          </cell>
          <cell r="E2079">
            <v>0</v>
          </cell>
        </row>
        <row r="2080">
          <cell r="A2080">
            <v>44083</v>
          </cell>
          <cell r="B2080">
            <v>12.58</v>
          </cell>
          <cell r="C2080">
            <v>7.13</v>
          </cell>
          <cell r="D2080">
            <v>5.45</v>
          </cell>
          <cell r="E2080">
            <v>0</v>
          </cell>
        </row>
        <row r="2081">
          <cell r="A2081">
            <v>44084</v>
          </cell>
          <cell r="B2081">
            <v>14.16</v>
          </cell>
          <cell r="C2081">
            <v>7.41</v>
          </cell>
          <cell r="D2081">
            <v>6.75</v>
          </cell>
          <cell r="E2081">
            <v>0</v>
          </cell>
        </row>
        <row r="2082">
          <cell r="A2082">
            <v>44085</v>
          </cell>
          <cell r="B2082">
            <v>12.32</v>
          </cell>
          <cell r="C2082">
            <v>7.36</v>
          </cell>
          <cell r="D2082">
            <v>4.96</v>
          </cell>
          <cell r="E2082">
            <v>0</v>
          </cell>
        </row>
        <row r="2083">
          <cell r="A2083">
            <v>44086</v>
          </cell>
          <cell r="B2083">
            <v>12.32</v>
          </cell>
          <cell r="C2083">
            <v>7.5</v>
          </cell>
          <cell r="D2083">
            <v>4.82</v>
          </cell>
          <cell r="E2083">
            <v>0</v>
          </cell>
        </row>
        <row r="2084">
          <cell r="A2084">
            <v>44087</v>
          </cell>
          <cell r="B2084">
            <v>12.58</v>
          </cell>
          <cell r="C2084">
            <v>7.5</v>
          </cell>
          <cell r="D2084">
            <v>5.08</v>
          </cell>
          <cell r="E2084">
            <v>0</v>
          </cell>
        </row>
        <row r="2085">
          <cell r="A2085">
            <v>44088</v>
          </cell>
          <cell r="B2085">
            <v>12.32</v>
          </cell>
          <cell r="C2085">
            <v>7.26</v>
          </cell>
          <cell r="D2085">
            <v>5.06</v>
          </cell>
          <cell r="E2085">
            <v>0</v>
          </cell>
        </row>
        <row r="2086">
          <cell r="A2086">
            <v>44089</v>
          </cell>
          <cell r="B2086">
            <v>12.07</v>
          </cell>
          <cell r="C2086">
            <v>7.16</v>
          </cell>
          <cell r="D2086">
            <v>4.91</v>
          </cell>
          <cell r="E2086">
            <v>0</v>
          </cell>
        </row>
        <row r="2087">
          <cell r="A2087">
            <v>44090</v>
          </cell>
          <cell r="B2087">
            <v>11.58</v>
          </cell>
          <cell r="C2087">
            <v>7.25</v>
          </cell>
          <cell r="D2087">
            <v>4.33</v>
          </cell>
          <cell r="E2087">
            <v>0</v>
          </cell>
        </row>
        <row r="2088">
          <cell r="A2088">
            <v>44091</v>
          </cell>
          <cell r="B2088">
            <v>12.58</v>
          </cell>
          <cell r="C2088">
            <v>7.21</v>
          </cell>
          <cell r="D2088">
            <v>5.37</v>
          </cell>
          <cell r="E2088">
            <v>0</v>
          </cell>
        </row>
        <row r="2089">
          <cell r="A2089">
            <v>44092</v>
          </cell>
          <cell r="B2089">
            <v>13.09</v>
          </cell>
          <cell r="C2089">
            <v>7.47</v>
          </cell>
          <cell r="D2089">
            <v>5.62</v>
          </cell>
          <cell r="E2089">
            <v>0</v>
          </cell>
        </row>
        <row r="2090">
          <cell r="A2090">
            <v>44093</v>
          </cell>
          <cell r="B2090">
            <v>12.07</v>
          </cell>
          <cell r="C2090">
            <v>7.49</v>
          </cell>
          <cell r="D2090">
            <v>4.58</v>
          </cell>
          <cell r="E2090">
            <v>0</v>
          </cell>
        </row>
        <row r="2091">
          <cell r="A2091">
            <v>44094</v>
          </cell>
          <cell r="B2091">
            <v>12.32</v>
          </cell>
          <cell r="C2091">
            <v>7.4</v>
          </cell>
          <cell r="D2091">
            <v>4.92</v>
          </cell>
          <cell r="E2091">
            <v>0</v>
          </cell>
        </row>
        <row r="2092">
          <cell r="A2092">
            <v>44095</v>
          </cell>
          <cell r="B2092">
            <v>14.43</v>
          </cell>
          <cell r="C2092">
            <v>7.28</v>
          </cell>
          <cell r="D2092">
            <v>7.15</v>
          </cell>
          <cell r="E2092">
            <v>4.4</v>
          </cell>
        </row>
        <row r="2093">
          <cell r="A2093">
            <v>44096</v>
          </cell>
          <cell r="B2093">
            <v>14.71</v>
          </cell>
          <cell r="C2093">
            <v>6.93</v>
          </cell>
          <cell r="D2093">
            <v>7.78</v>
          </cell>
          <cell r="E2093">
            <v>0.8</v>
          </cell>
        </row>
        <row r="2094">
          <cell r="A2094">
            <v>44097</v>
          </cell>
          <cell r="B2094">
            <v>16.13</v>
          </cell>
          <cell r="C2094">
            <v>6.87</v>
          </cell>
          <cell r="D2094">
            <v>9.26</v>
          </cell>
          <cell r="E2094">
            <v>3.8</v>
          </cell>
        </row>
        <row r="2095">
          <cell r="A2095">
            <v>44098</v>
          </cell>
          <cell r="B2095">
            <v>12.8</v>
          </cell>
          <cell r="C2095">
            <v>7.05</v>
          </cell>
          <cell r="D2095">
            <v>5.75</v>
          </cell>
          <cell r="E2095">
            <v>1.8</v>
          </cell>
        </row>
        <row r="2096">
          <cell r="A2096">
            <v>44099</v>
          </cell>
          <cell r="B2096">
            <v>11.94</v>
          </cell>
          <cell r="C2096">
            <v>7.36</v>
          </cell>
          <cell r="D2096">
            <v>4.58</v>
          </cell>
          <cell r="E2096">
            <v>0</v>
          </cell>
        </row>
        <row r="2097">
          <cell r="A2097">
            <v>44100</v>
          </cell>
          <cell r="B2097">
            <v>11.3</v>
          </cell>
          <cell r="C2097">
            <v>7.46</v>
          </cell>
          <cell r="D2097">
            <v>3.84</v>
          </cell>
          <cell r="E2097">
            <v>0</v>
          </cell>
        </row>
        <row r="2098">
          <cell r="A2098">
            <v>44101</v>
          </cell>
          <cell r="B2098">
            <v>10.89</v>
          </cell>
          <cell r="C2098">
            <v>7.36</v>
          </cell>
          <cell r="D2098">
            <v>3.53</v>
          </cell>
          <cell r="E2098">
            <v>0</v>
          </cell>
        </row>
        <row r="2099">
          <cell r="A2099">
            <v>44102</v>
          </cell>
          <cell r="B2099">
            <v>10.68</v>
          </cell>
          <cell r="C2099">
            <v>6.96</v>
          </cell>
          <cell r="D2099">
            <v>3.72</v>
          </cell>
          <cell r="E2099">
            <v>0</v>
          </cell>
        </row>
        <row r="2100">
          <cell r="A2100">
            <v>44103</v>
          </cell>
          <cell r="B2100">
            <v>10.48</v>
          </cell>
          <cell r="C2100">
            <v>7.39</v>
          </cell>
          <cell r="D2100">
            <v>3.09</v>
          </cell>
          <cell r="E2100">
            <v>0</v>
          </cell>
        </row>
        <row r="2101">
          <cell r="A2101">
            <v>44104</v>
          </cell>
          <cell r="B2101">
            <v>10.28</v>
          </cell>
          <cell r="C2101">
            <v>7.26</v>
          </cell>
          <cell r="D2101">
            <v>3.02</v>
          </cell>
          <cell r="E2101">
            <v>0</v>
          </cell>
        </row>
        <row r="2102">
          <cell r="A2102">
            <v>44105</v>
          </cell>
          <cell r="B2102">
            <v>10.23</v>
          </cell>
          <cell r="C2102">
            <v>7.17</v>
          </cell>
          <cell r="D2102">
            <v>3.06</v>
          </cell>
          <cell r="E2102">
            <v>0</v>
          </cell>
        </row>
        <row r="2103">
          <cell r="A2103">
            <v>44106</v>
          </cell>
          <cell r="B2103">
            <v>11.1</v>
          </cell>
          <cell r="C2103">
            <v>7.51</v>
          </cell>
          <cell r="D2103">
            <v>3.59</v>
          </cell>
          <cell r="E2103">
            <v>0</v>
          </cell>
        </row>
        <row r="2104">
          <cell r="A2104">
            <v>44107</v>
          </cell>
          <cell r="B2104">
            <v>11.3</v>
          </cell>
          <cell r="C2104">
            <v>7.47</v>
          </cell>
          <cell r="D2104">
            <v>3.83</v>
          </cell>
          <cell r="E2104">
            <v>0</v>
          </cell>
        </row>
        <row r="2105">
          <cell r="A2105">
            <v>44108</v>
          </cell>
          <cell r="B2105">
            <v>10.48</v>
          </cell>
          <cell r="C2105">
            <v>7.47</v>
          </cell>
          <cell r="D2105">
            <v>3.01</v>
          </cell>
          <cell r="E2105">
            <v>0</v>
          </cell>
        </row>
        <row r="2106">
          <cell r="A2106">
            <v>44109</v>
          </cell>
          <cell r="B2106">
            <v>10.08</v>
          </cell>
          <cell r="C2106">
            <v>7.6</v>
          </cell>
          <cell r="D2106">
            <v>2.52</v>
          </cell>
          <cell r="E2106">
            <v>0</v>
          </cell>
        </row>
        <row r="2107">
          <cell r="A2107">
            <v>44110</v>
          </cell>
          <cell r="B2107">
            <v>10.13</v>
          </cell>
          <cell r="C2107">
            <v>7.48</v>
          </cell>
          <cell r="D2107">
            <v>2.65</v>
          </cell>
          <cell r="E2107">
            <v>0</v>
          </cell>
        </row>
        <row r="2108">
          <cell r="A2108">
            <v>44111</v>
          </cell>
          <cell r="B2108">
            <v>10.89</v>
          </cell>
          <cell r="C2108">
            <v>7.52</v>
          </cell>
          <cell r="D2108">
            <v>3.37</v>
          </cell>
          <cell r="E2108">
            <v>0</v>
          </cell>
        </row>
        <row r="2109">
          <cell r="A2109">
            <v>44112</v>
          </cell>
          <cell r="B2109">
            <v>11.1</v>
          </cell>
          <cell r="C2109">
            <v>7.44</v>
          </cell>
          <cell r="D2109">
            <v>3.66</v>
          </cell>
          <cell r="E2109">
            <v>13.6</v>
          </cell>
        </row>
        <row r="2110">
          <cell r="A2110">
            <v>44113</v>
          </cell>
          <cell r="B2110">
            <v>12.15</v>
          </cell>
          <cell r="C2110">
            <v>7.52</v>
          </cell>
          <cell r="D2110">
            <v>4.63</v>
          </cell>
          <cell r="E2110">
            <v>0</v>
          </cell>
        </row>
        <row r="2111">
          <cell r="A2111">
            <v>44114</v>
          </cell>
          <cell r="B2111">
            <v>12.15</v>
          </cell>
          <cell r="C2111">
            <v>7.52</v>
          </cell>
          <cell r="D2111">
            <v>4.63</v>
          </cell>
          <cell r="E2111">
            <v>1.6</v>
          </cell>
        </row>
        <row r="2112">
          <cell r="A2112">
            <v>44115</v>
          </cell>
          <cell r="B2112">
            <v>11.72</v>
          </cell>
          <cell r="C2112">
            <v>6.65</v>
          </cell>
          <cell r="D2112">
            <v>5.07</v>
          </cell>
          <cell r="E2112">
            <v>1</v>
          </cell>
        </row>
        <row r="2113">
          <cell r="A2113">
            <v>44116</v>
          </cell>
          <cell r="B2113">
            <v>12.58</v>
          </cell>
          <cell r="C2113">
            <v>6.97</v>
          </cell>
          <cell r="D2113">
            <v>5.61</v>
          </cell>
          <cell r="E2113">
            <v>0</v>
          </cell>
        </row>
        <row r="2114">
          <cell r="A2114">
            <v>44117</v>
          </cell>
          <cell r="B2114">
            <v>11.72</v>
          </cell>
          <cell r="C2114">
            <v>7.2</v>
          </cell>
          <cell r="D2114">
            <v>4.52</v>
          </cell>
          <cell r="E2114">
            <v>0</v>
          </cell>
        </row>
        <row r="2115">
          <cell r="A2115">
            <v>44118</v>
          </cell>
          <cell r="B2115">
            <v>11.51</v>
          </cell>
          <cell r="C2115">
            <v>7.43</v>
          </cell>
          <cell r="D2115">
            <v>4.08</v>
          </cell>
          <cell r="E2115">
            <v>0</v>
          </cell>
        </row>
        <row r="2116">
          <cell r="A2116">
            <v>44119</v>
          </cell>
          <cell r="B2116">
            <v>17.15</v>
          </cell>
          <cell r="C2116">
            <v>7.31</v>
          </cell>
          <cell r="D2116">
            <v>9.84</v>
          </cell>
          <cell r="E2116">
            <v>14.6</v>
          </cell>
        </row>
        <row r="2117">
          <cell r="A2117">
            <v>44120</v>
          </cell>
          <cell r="B2117">
            <v>12.8</v>
          </cell>
          <cell r="C2117">
            <v>7.4</v>
          </cell>
          <cell r="D2117">
            <v>5.4</v>
          </cell>
          <cell r="E2117">
            <v>0</v>
          </cell>
        </row>
        <row r="2118">
          <cell r="A2118">
            <v>44121</v>
          </cell>
          <cell r="B2118">
            <v>13.02</v>
          </cell>
          <cell r="C2118">
            <v>6.89</v>
          </cell>
          <cell r="D2118">
            <v>6.13</v>
          </cell>
          <cell r="E2118">
            <v>8</v>
          </cell>
        </row>
        <row r="2119">
          <cell r="A2119">
            <v>44122</v>
          </cell>
          <cell r="B2119">
            <v>11.72</v>
          </cell>
          <cell r="C2119">
            <v>6.69</v>
          </cell>
          <cell r="D2119">
            <v>5.03</v>
          </cell>
          <cell r="E2119">
            <v>0</v>
          </cell>
        </row>
        <row r="2120">
          <cell r="A2120">
            <v>44123</v>
          </cell>
          <cell r="B2120">
            <v>11.72</v>
          </cell>
          <cell r="C2120">
            <v>6.93</v>
          </cell>
          <cell r="D2120">
            <v>4.79</v>
          </cell>
          <cell r="E2120">
            <v>0</v>
          </cell>
        </row>
        <row r="2121">
          <cell r="A2121">
            <v>44124</v>
          </cell>
          <cell r="B2121">
            <v>11.94</v>
          </cell>
          <cell r="C2121">
            <v>7.01</v>
          </cell>
          <cell r="D2121">
            <v>4.93</v>
          </cell>
          <cell r="E2121">
            <v>0</v>
          </cell>
        </row>
        <row r="2122">
          <cell r="A2122">
            <v>44125</v>
          </cell>
          <cell r="B2122">
            <v>13.68</v>
          </cell>
          <cell r="C2122">
            <v>7.04</v>
          </cell>
          <cell r="D2122">
            <v>6.64</v>
          </cell>
          <cell r="E2122">
            <v>14.4</v>
          </cell>
        </row>
        <row r="2123">
          <cell r="A2123">
            <v>44126</v>
          </cell>
          <cell r="B2123">
            <v>13.24</v>
          </cell>
          <cell r="C2123">
            <v>7.11</v>
          </cell>
          <cell r="D2123">
            <v>6.13</v>
          </cell>
          <cell r="E2123">
            <v>0</v>
          </cell>
        </row>
        <row r="2124">
          <cell r="A2124">
            <v>44127</v>
          </cell>
          <cell r="B2124">
            <v>14.13</v>
          </cell>
          <cell r="C2124">
            <v>7.2</v>
          </cell>
          <cell r="D2124">
            <v>6.93</v>
          </cell>
          <cell r="E2124">
            <v>6.5</v>
          </cell>
        </row>
        <row r="2125">
          <cell r="A2125">
            <v>44128</v>
          </cell>
          <cell r="B2125">
            <v>14.13</v>
          </cell>
          <cell r="C2125">
            <v>6.95</v>
          </cell>
          <cell r="D2125">
            <v>7.18</v>
          </cell>
          <cell r="E2125">
            <v>0</v>
          </cell>
        </row>
        <row r="2126">
          <cell r="A2126">
            <v>44129</v>
          </cell>
          <cell r="B2126">
            <v>19.61</v>
          </cell>
          <cell r="C2126">
            <v>6.54</v>
          </cell>
          <cell r="D2126">
            <v>13.07</v>
          </cell>
          <cell r="E2126">
            <v>19.2</v>
          </cell>
        </row>
        <row r="2127">
          <cell r="A2127">
            <v>44130</v>
          </cell>
          <cell r="B2127">
            <v>59.51</v>
          </cell>
          <cell r="C2127">
            <v>7.25</v>
          </cell>
          <cell r="D2127">
            <v>52.26</v>
          </cell>
          <cell r="E2127">
            <v>15.6</v>
          </cell>
        </row>
        <row r="2128">
          <cell r="A2128">
            <v>44131</v>
          </cell>
          <cell r="B2128">
            <v>17.88</v>
          </cell>
          <cell r="C2128">
            <v>7.32</v>
          </cell>
          <cell r="D2128">
            <v>10.56</v>
          </cell>
          <cell r="E2128">
            <v>0</v>
          </cell>
        </row>
        <row r="2129">
          <cell r="A2129">
            <v>44132</v>
          </cell>
          <cell r="B2129">
            <v>13.02</v>
          </cell>
          <cell r="C2129">
            <v>7.28</v>
          </cell>
          <cell r="D2129">
            <v>5.74</v>
          </cell>
          <cell r="E2129">
            <v>1</v>
          </cell>
        </row>
        <row r="2130">
          <cell r="A2130">
            <v>44133</v>
          </cell>
          <cell r="B2130">
            <v>12.36</v>
          </cell>
          <cell r="C2130">
            <v>7.52</v>
          </cell>
          <cell r="D2130">
            <v>4.84</v>
          </cell>
          <cell r="E2130">
            <v>0</v>
          </cell>
        </row>
        <row r="2131">
          <cell r="A2131">
            <v>44134</v>
          </cell>
          <cell r="B2131">
            <v>10.89</v>
          </cell>
          <cell r="C2131">
            <v>7.33</v>
          </cell>
          <cell r="D2131">
            <v>3.56</v>
          </cell>
          <cell r="E2131">
            <v>0</v>
          </cell>
        </row>
        <row r="2132">
          <cell r="A2132">
            <v>44135</v>
          </cell>
          <cell r="B2132">
            <v>23.24</v>
          </cell>
          <cell r="C2132">
            <v>7.31</v>
          </cell>
          <cell r="D2132">
            <v>15.93</v>
          </cell>
          <cell r="E2132">
            <v>23</v>
          </cell>
        </row>
        <row r="2133">
          <cell r="A2133">
            <v>44136</v>
          </cell>
          <cell r="B2133">
            <v>15.5</v>
          </cell>
          <cell r="C2133">
            <v>6.51</v>
          </cell>
          <cell r="D2133">
            <v>8.99</v>
          </cell>
          <cell r="E2133">
            <v>0</v>
          </cell>
        </row>
        <row r="2134">
          <cell r="A2134">
            <v>44137</v>
          </cell>
          <cell r="B2134">
            <v>14.58</v>
          </cell>
          <cell r="C2134">
            <v>6.93</v>
          </cell>
          <cell r="D2134">
            <v>7.65</v>
          </cell>
          <cell r="E2134">
            <v>0</v>
          </cell>
        </row>
        <row r="2135">
          <cell r="A2135">
            <v>44138</v>
          </cell>
          <cell r="B2135">
            <v>11.94</v>
          </cell>
          <cell r="C2135">
            <v>7.17</v>
          </cell>
          <cell r="D2135">
            <v>4.77</v>
          </cell>
          <cell r="E2135">
            <v>0</v>
          </cell>
        </row>
        <row r="2136">
          <cell r="A2136">
            <v>44139</v>
          </cell>
          <cell r="B2136">
            <v>17.64</v>
          </cell>
          <cell r="C2136">
            <v>7.05</v>
          </cell>
          <cell r="D2136">
            <v>10.59</v>
          </cell>
          <cell r="E2136">
            <v>16</v>
          </cell>
        </row>
        <row r="2137">
          <cell r="A2137">
            <v>44140</v>
          </cell>
          <cell r="B2137">
            <v>16.2</v>
          </cell>
          <cell r="C2137">
            <v>7</v>
          </cell>
          <cell r="D2137">
            <v>9.2</v>
          </cell>
          <cell r="E2137">
            <v>0</v>
          </cell>
        </row>
        <row r="2138">
          <cell r="A2138">
            <v>44141</v>
          </cell>
          <cell r="B2138">
            <v>13.02</v>
          </cell>
          <cell r="C2138">
            <v>7.42</v>
          </cell>
          <cell r="D2138">
            <v>5.6</v>
          </cell>
          <cell r="E2138">
            <v>0</v>
          </cell>
        </row>
        <row r="2139">
          <cell r="A2139">
            <v>44142</v>
          </cell>
          <cell r="B2139">
            <v>11.51</v>
          </cell>
          <cell r="C2139">
            <v>7.42</v>
          </cell>
          <cell r="D2139">
            <v>4.09</v>
          </cell>
          <cell r="E2139">
            <v>0</v>
          </cell>
        </row>
        <row r="2140">
          <cell r="A2140">
            <v>44143</v>
          </cell>
          <cell r="B2140">
            <v>11.72</v>
          </cell>
          <cell r="C2140">
            <v>7.06</v>
          </cell>
          <cell r="D2140">
            <v>4.66</v>
          </cell>
          <cell r="E2140">
            <v>0</v>
          </cell>
        </row>
        <row r="2141">
          <cell r="A2141">
            <v>44144</v>
          </cell>
          <cell r="B2141">
            <v>12.58</v>
          </cell>
          <cell r="C2141">
            <v>7.15</v>
          </cell>
          <cell r="D2141">
            <v>5.43</v>
          </cell>
          <cell r="E2141">
            <v>0</v>
          </cell>
        </row>
        <row r="2142">
          <cell r="A2142">
            <v>44145</v>
          </cell>
          <cell r="B2142">
            <v>12.58</v>
          </cell>
          <cell r="C2142">
            <v>7.39</v>
          </cell>
          <cell r="D2142">
            <v>5.19</v>
          </cell>
          <cell r="E2142">
            <v>2</v>
          </cell>
        </row>
        <row r="2143">
          <cell r="A2143">
            <v>44146</v>
          </cell>
          <cell r="B2143">
            <v>20.63</v>
          </cell>
          <cell r="C2143">
            <v>7.16</v>
          </cell>
          <cell r="D2143">
            <v>13.47</v>
          </cell>
          <cell r="E2143">
            <v>18.2</v>
          </cell>
        </row>
        <row r="2144">
          <cell r="A2144">
            <v>44147</v>
          </cell>
          <cell r="B2144">
            <v>27.07</v>
          </cell>
          <cell r="C2144">
            <v>7.15</v>
          </cell>
          <cell r="D2144">
            <v>19.92</v>
          </cell>
          <cell r="E2144">
            <v>35</v>
          </cell>
        </row>
        <row r="2145">
          <cell r="A2145">
            <v>44148</v>
          </cell>
          <cell r="B2145">
            <v>31.69</v>
          </cell>
          <cell r="C2145">
            <v>7.41</v>
          </cell>
          <cell r="D2145">
            <v>24.28</v>
          </cell>
          <cell r="E2145">
            <v>3.8</v>
          </cell>
        </row>
        <row r="2146">
          <cell r="A2146">
            <v>44149</v>
          </cell>
          <cell r="B2146">
            <v>23.24</v>
          </cell>
          <cell r="C2146">
            <v>7.08</v>
          </cell>
          <cell r="D2146">
            <v>16.16</v>
          </cell>
          <cell r="E2146">
            <v>12.2</v>
          </cell>
        </row>
        <row r="2147">
          <cell r="A2147">
            <v>44150</v>
          </cell>
          <cell r="B2147">
            <v>20.12</v>
          </cell>
          <cell r="C2147">
            <v>6.83</v>
          </cell>
          <cell r="D2147">
            <v>13.29</v>
          </cell>
          <cell r="E2147">
            <v>23.8</v>
          </cell>
        </row>
        <row r="2148">
          <cell r="A2148">
            <v>44151</v>
          </cell>
          <cell r="B2148">
            <v>29.35</v>
          </cell>
          <cell r="C2148">
            <v>7.14</v>
          </cell>
          <cell r="D2148">
            <v>22.21</v>
          </cell>
          <cell r="E2148">
            <v>3</v>
          </cell>
        </row>
        <row r="2149">
          <cell r="A2149">
            <v>44152</v>
          </cell>
          <cell r="B2149">
            <v>29.64</v>
          </cell>
          <cell r="C2149">
            <v>7.26</v>
          </cell>
          <cell r="D2149">
            <v>22.38</v>
          </cell>
          <cell r="E2149">
            <v>2</v>
          </cell>
        </row>
        <row r="2150">
          <cell r="A2150">
            <v>44153</v>
          </cell>
          <cell r="B2150">
            <v>31.69</v>
          </cell>
          <cell r="C2150">
            <v>7.4</v>
          </cell>
          <cell r="D2150">
            <v>24.29</v>
          </cell>
          <cell r="E2150">
            <v>8.4</v>
          </cell>
        </row>
        <row r="2151">
          <cell r="A2151">
            <v>44154</v>
          </cell>
          <cell r="B2151">
            <v>50.63</v>
          </cell>
          <cell r="C2151">
            <v>7.18</v>
          </cell>
          <cell r="D2151">
            <v>43.45</v>
          </cell>
          <cell r="E2151">
            <v>28.8</v>
          </cell>
        </row>
        <row r="2152">
          <cell r="A2152">
            <v>44155</v>
          </cell>
          <cell r="B2152">
            <v>25.96</v>
          </cell>
          <cell r="C2152">
            <v>7.3</v>
          </cell>
          <cell r="D2152">
            <v>18.66</v>
          </cell>
          <cell r="E2152">
            <v>0.2</v>
          </cell>
        </row>
        <row r="2153">
          <cell r="A2153">
            <v>44156</v>
          </cell>
          <cell r="B2153">
            <v>19.11</v>
          </cell>
          <cell r="C2153">
            <v>7.42</v>
          </cell>
          <cell r="D2153">
            <v>11.69</v>
          </cell>
          <cell r="E2153">
            <v>0</v>
          </cell>
        </row>
        <row r="2154">
          <cell r="A2154">
            <v>44157</v>
          </cell>
          <cell r="B2154">
            <v>17.15</v>
          </cell>
          <cell r="C2154">
            <v>6.72</v>
          </cell>
          <cell r="D2154">
            <v>10.43</v>
          </cell>
          <cell r="E2154">
            <v>0</v>
          </cell>
        </row>
        <row r="2155">
          <cell r="A2155">
            <v>44158</v>
          </cell>
          <cell r="B2155">
            <v>15.27</v>
          </cell>
          <cell r="C2155">
            <v>7.09</v>
          </cell>
          <cell r="D2155">
            <v>8.18</v>
          </cell>
          <cell r="E2155">
            <v>0</v>
          </cell>
        </row>
        <row r="2156">
          <cell r="A2156">
            <v>44159</v>
          </cell>
          <cell r="B2156">
            <v>13.68</v>
          </cell>
          <cell r="C2156">
            <v>7.43</v>
          </cell>
          <cell r="D2156">
            <v>6.25</v>
          </cell>
          <cell r="E2156">
            <v>0.3</v>
          </cell>
        </row>
        <row r="2157">
          <cell r="A2157">
            <v>44160</v>
          </cell>
          <cell r="B2157">
            <v>13.24</v>
          </cell>
          <cell r="C2157">
            <v>6.62</v>
          </cell>
          <cell r="D2157">
            <v>6.62</v>
          </cell>
          <cell r="E2157">
            <v>0</v>
          </cell>
        </row>
        <row r="2158">
          <cell r="A2158">
            <v>44161</v>
          </cell>
          <cell r="B2158">
            <v>13.9</v>
          </cell>
          <cell r="C2158">
            <v>7.37</v>
          </cell>
          <cell r="D2158">
            <v>6.53</v>
          </cell>
          <cell r="E2158">
            <v>0</v>
          </cell>
        </row>
        <row r="2159">
          <cell r="A2159">
            <v>44162</v>
          </cell>
          <cell r="B2159">
            <v>13.02</v>
          </cell>
          <cell r="C2159">
            <v>7.33</v>
          </cell>
          <cell r="D2159">
            <v>5.69</v>
          </cell>
          <cell r="E2159">
            <v>0</v>
          </cell>
        </row>
        <row r="2160">
          <cell r="A2160">
            <v>44163</v>
          </cell>
          <cell r="B2160">
            <v>12.15</v>
          </cell>
          <cell r="C2160">
            <v>7.38</v>
          </cell>
          <cell r="D2160">
            <v>4.77</v>
          </cell>
          <cell r="E2160">
            <v>0</v>
          </cell>
        </row>
        <row r="2161">
          <cell r="A2161">
            <v>44164</v>
          </cell>
          <cell r="B2161">
            <v>12.15</v>
          </cell>
          <cell r="C2161">
            <v>7.4</v>
          </cell>
          <cell r="D2161">
            <v>4.75</v>
          </cell>
          <cell r="E2161">
            <v>0</v>
          </cell>
        </row>
        <row r="2162">
          <cell r="A2162">
            <v>44165</v>
          </cell>
          <cell r="B2162">
            <v>11.72</v>
          </cell>
          <cell r="C2162">
            <v>7.36</v>
          </cell>
          <cell r="D2162">
            <v>4.36</v>
          </cell>
          <cell r="E2162">
            <v>0</v>
          </cell>
        </row>
        <row r="2163">
          <cell r="A2163">
            <v>44166</v>
          </cell>
          <cell r="B2163">
            <v>10.28</v>
          </cell>
          <cell r="C2163">
            <v>7.22</v>
          </cell>
          <cell r="D2163">
            <v>3.06</v>
          </cell>
          <cell r="E2163">
            <v>0</v>
          </cell>
        </row>
        <row r="2164">
          <cell r="A2164">
            <v>44167</v>
          </cell>
          <cell r="B2164">
            <v>13.46</v>
          </cell>
          <cell r="C2164">
            <v>7.48</v>
          </cell>
          <cell r="D2164">
            <v>5.98</v>
          </cell>
          <cell r="E2164">
            <v>0</v>
          </cell>
        </row>
        <row r="2165">
          <cell r="A2165">
            <v>44168</v>
          </cell>
          <cell r="B2165">
            <v>16.67</v>
          </cell>
          <cell r="C2165">
            <v>7.49</v>
          </cell>
          <cell r="D2165">
            <v>9.18</v>
          </cell>
          <cell r="E2165">
            <v>7.8</v>
          </cell>
        </row>
        <row r="2166">
          <cell r="A2166">
            <v>44169</v>
          </cell>
          <cell r="B2166">
            <v>12.15</v>
          </cell>
          <cell r="C2166">
            <v>7.09</v>
          </cell>
          <cell r="D2166">
            <v>5.06</v>
          </cell>
          <cell r="E2166">
            <v>23.8</v>
          </cell>
        </row>
        <row r="2167">
          <cell r="A2167">
            <v>44170</v>
          </cell>
          <cell r="B2167">
            <v>10.48</v>
          </cell>
          <cell r="C2167">
            <v>7.44</v>
          </cell>
          <cell r="D2167">
            <v>3.04</v>
          </cell>
          <cell r="E2167">
            <v>0</v>
          </cell>
        </row>
        <row r="2168">
          <cell r="A2168">
            <v>44171</v>
          </cell>
          <cell r="B2168">
            <v>16.2</v>
          </cell>
          <cell r="C2168">
            <v>6.57</v>
          </cell>
          <cell r="D2168">
            <v>9.63</v>
          </cell>
          <cell r="E2168">
            <v>0</v>
          </cell>
        </row>
        <row r="2169">
          <cell r="A2169">
            <v>44172</v>
          </cell>
          <cell r="B2169">
            <v>22.45</v>
          </cell>
          <cell r="C2169">
            <v>7.3</v>
          </cell>
          <cell r="D2169">
            <v>15.15</v>
          </cell>
          <cell r="E2169">
            <v>2.8</v>
          </cell>
        </row>
        <row r="2170">
          <cell r="A2170">
            <v>44173</v>
          </cell>
          <cell r="B2170">
            <v>15.97</v>
          </cell>
          <cell r="C2170">
            <v>6.99</v>
          </cell>
          <cell r="D2170">
            <v>8.98</v>
          </cell>
          <cell r="E2170">
            <v>5.2</v>
          </cell>
        </row>
        <row r="2171">
          <cell r="A2171">
            <v>44174</v>
          </cell>
          <cell r="B2171">
            <v>180.31</v>
          </cell>
          <cell r="C2171">
            <v>7.11</v>
          </cell>
          <cell r="D2171">
            <v>173.2</v>
          </cell>
          <cell r="E2171">
            <v>86.2</v>
          </cell>
        </row>
        <row r="2172">
          <cell r="A2172">
            <v>44175</v>
          </cell>
          <cell r="B2172">
            <v>86.12</v>
          </cell>
          <cell r="C2172">
            <v>7.14</v>
          </cell>
          <cell r="D2172">
            <v>78.98</v>
          </cell>
          <cell r="E2172">
            <v>34</v>
          </cell>
        </row>
        <row r="2173">
          <cell r="A2173">
            <v>44176</v>
          </cell>
          <cell r="B2173">
            <v>50.2</v>
          </cell>
          <cell r="C2173">
            <v>7.19</v>
          </cell>
          <cell r="D2173">
            <v>43.01</v>
          </cell>
          <cell r="E2173">
            <v>9.4</v>
          </cell>
        </row>
        <row r="2174">
          <cell r="A2174">
            <v>44177</v>
          </cell>
          <cell r="B2174">
            <v>24.32</v>
          </cell>
          <cell r="C2174">
            <v>7.43</v>
          </cell>
          <cell r="D2174">
            <v>16.89</v>
          </cell>
          <cell r="E2174">
            <v>9.8</v>
          </cell>
        </row>
        <row r="2175">
          <cell r="A2175">
            <v>44178</v>
          </cell>
          <cell r="B2175">
            <v>28.49</v>
          </cell>
          <cell r="C2175">
            <v>7.38</v>
          </cell>
          <cell r="D2175">
            <v>21.11</v>
          </cell>
          <cell r="E2175">
            <v>0</v>
          </cell>
        </row>
        <row r="2176">
          <cell r="A2176">
            <v>44179</v>
          </cell>
          <cell r="B2176">
            <v>15.5</v>
          </cell>
          <cell r="C2176">
            <v>7.33</v>
          </cell>
          <cell r="D2176">
            <v>8.17</v>
          </cell>
          <cell r="E2176">
            <v>0</v>
          </cell>
        </row>
        <row r="2177">
          <cell r="A2177">
            <v>44180</v>
          </cell>
          <cell r="B2177">
            <v>14.81</v>
          </cell>
          <cell r="C2177">
            <v>7.41</v>
          </cell>
          <cell r="D2177">
            <v>7.4</v>
          </cell>
          <cell r="E2177">
            <v>0</v>
          </cell>
        </row>
        <row r="2178">
          <cell r="A2178">
            <v>44181</v>
          </cell>
          <cell r="B2178">
            <v>16.44</v>
          </cell>
          <cell r="C2178">
            <v>7.44</v>
          </cell>
          <cell r="D2178">
            <v>9</v>
          </cell>
          <cell r="E2178">
            <v>0</v>
          </cell>
        </row>
        <row r="2179">
          <cell r="A2179">
            <v>44182</v>
          </cell>
          <cell r="B2179">
            <v>15.97</v>
          </cell>
          <cell r="C2179">
            <v>7.44</v>
          </cell>
          <cell r="D2179">
            <v>8.53</v>
          </cell>
          <cell r="E2179">
            <v>0</v>
          </cell>
        </row>
        <row r="2180">
          <cell r="A2180">
            <v>44183</v>
          </cell>
          <cell r="B2180">
            <v>23.78</v>
          </cell>
          <cell r="C2180">
            <v>7.51</v>
          </cell>
          <cell r="D2180">
            <v>16.27</v>
          </cell>
          <cell r="E2180">
            <v>12</v>
          </cell>
        </row>
        <row r="2181">
          <cell r="A2181">
            <v>44184</v>
          </cell>
          <cell r="B2181">
            <v>19.36</v>
          </cell>
          <cell r="C2181">
            <v>7.4</v>
          </cell>
          <cell r="D2181">
            <v>11.96</v>
          </cell>
          <cell r="E2181">
            <v>9</v>
          </cell>
        </row>
        <row r="2182">
          <cell r="A2182">
            <v>44185</v>
          </cell>
          <cell r="B2182">
            <v>29.06</v>
          </cell>
          <cell r="C2182">
            <v>7.37</v>
          </cell>
          <cell r="D2182">
            <v>21.69</v>
          </cell>
          <cell r="E2182">
            <v>21.6</v>
          </cell>
        </row>
        <row r="2183">
          <cell r="A2183">
            <v>44186</v>
          </cell>
          <cell r="B2183">
            <v>21.66</v>
          </cell>
          <cell r="C2183">
            <v>7.51</v>
          </cell>
          <cell r="D2183">
            <v>14.15</v>
          </cell>
          <cell r="E2183">
            <v>0</v>
          </cell>
        </row>
        <row r="2184">
          <cell r="A2184">
            <v>44187</v>
          </cell>
          <cell r="B2184">
            <v>17.39</v>
          </cell>
          <cell r="C2184">
            <v>7.38</v>
          </cell>
          <cell r="D2184">
            <v>10.01</v>
          </cell>
          <cell r="E2184">
            <v>8</v>
          </cell>
        </row>
        <row r="2185">
          <cell r="A2185">
            <v>44188</v>
          </cell>
          <cell r="B2185">
            <v>63.19</v>
          </cell>
          <cell r="C2185">
            <v>7.33</v>
          </cell>
          <cell r="D2185">
            <v>55.86</v>
          </cell>
          <cell r="E2185">
            <v>7.4</v>
          </cell>
        </row>
        <row r="2186">
          <cell r="A2186">
            <v>44189</v>
          </cell>
          <cell r="B2186">
            <v>31.99</v>
          </cell>
          <cell r="C2186">
            <v>7.27</v>
          </cell>
          <cell r="D2186">
            <v>24.72</v>
          </cell>
          <cell r="E2186">
            <v>0</v>
          </cell>
        </row>
        <row r="2187">
          <cell r="A2187">
            <v>44190</v>
          </cell>
          <cell r="B2187">
            <v>84.59</v>
          </cell>
          <cell r="C2187">
            <v>6.74</v>
          </cell>
          <cell r="D2187">
            <v>77.85</v>
          </cell>
          <cell r="E2187">
            <v>40</v>
          </cell>
        </row>
        <row r="2188">
          <cell r="A2188">
            <v>44191</v>
          </cell>
          <cell r="B2188">
            <v>30.22</v>
          </cell>
          <cell r="C2188">
            <v>7.2</v>
          </cell>
          <cell r="D2188">
            <v>23.02</v>
          </cell>
          <cell r="E2188">
            <v>4</v>
          </cell>
        </row>
        <row r="2189">
          <cell r="A2189">
            <v>44192</v>
          </cell>
          <cell r="B2189">
            <v>26.79</v>
          </cell>
          <cell r="C2189">
            <v>7.12</v>
          </cell>
          <cell r="D2189">
            <v>19.67</v>
          </cell>
          <cell r="E2189">
            <v>8.4</v>
          </cell>
        </row>
        <row r="2190">
          <cell r="A2190">
            <v>44193</v>
          </cell>
          <cell r="B2190">
            <v>20.63</v>
          </cell>
          <cell r="C2190">
            <v>7.15</v>
          </cell>
          <cell r="D2190">
            <v>13.48</v>
          </cell>
          <cell r="E2190">
            <v>0</v>
          </cell>
        </row>
        <row r="2191">
          <cell r="A2191">
            <v>44194</v>
          </cell>
          <cell r="B2191">
            <v>19.11</v>
          </cell>
          <cell r="C2191">
            <v>7.42</v>
          </cell>
          <cell r="D2191">
            <v>11.69</v>
          </cell>
          <cell r="E2191">
            <v>0</v>
          </cell>
        </row>
        <row r="2192">
          <cell r="A2192">
            <v>44195</v>
          </cell>
          <cell r="B2192">
            <v>14.81</v>
          </cell>
          <cell r="C2192">
            <v>7.19</v>
          </cell>
          <cell r="D2192">
            <v>7.62</v>
          </cell>
          <cell r="E2192">
            <v>0</v>
          </cell>
        </row>
        <row r="2193">
          <cell r="A2193">
            <v>44196</v>
          </cell>
          <cell r="B2193">
            <v>15.73</v>
          </cell>
          <cell r="C2193">
            <v>7.49</v>
          </cell>
          <cell r="D2193">
            <v>8.24</v>
          </cell>
          <cell r="E2193">
            <v>0</v>
          </cell>
        </row>
        <row r="2194">
          <cell r="A2194">
            <v>44197</v>
          </cell>
          <cell r="B2194">
            <v>17.15</v>
          </cell>
          <cell r="C2194">
            <v>7.11</v>
          </cell>
          <cell r="D2194">
            <v>10.04</v>
          </cell>
          <cell r="E2194">
            <v>0</v>
          </cell>
        </row>
        <row r="2195">
          <cell r="A2195">
            <v>44198</v>
          </cell>
          <cell r="B2195">
            <v>34.39</v>
          </cell>
          <cell r="C2195">
            <v>6.99</v>
          </cell>
          <cell r="D2195">
            <v>27.4</v>
          </cell>
          <cell r="E2195">
            <v>14</v>
          </cell>
        </row>
        <row r="2196">
          <cell r="A2196">
            <v>44199</v>
          </cell>
          <cell r="B2196">
            <v>81.56</v>
          </cell>
          <cell r="C2196">
            <v>6.72</v>
          </cell>
          <cell r="D2196">
            <v>74.84</v>
          </cell>
          <cell r="E2196">
            <v>33</v>
          </cell>
        </row>
        <row r="2197">
          <cell r="A2197">
            <v>44200</v>
          </cell>
          <cell r="B2197">
            <v>84.08</v>
          </cell>
          <cell r="C2197">
            <v>7</v>
          </cell>
          <cell r="D2197">
            <v>77.08</v>
          </cell>
          <cell r="E2197">
            <v>13.6</v>
          </cell>
        </row>
        <row r="2198">
          <cell r="A2198">
            <v>44201</v>
          </cell>
          <cell r="B2198">
            <v>50.2</v>
          </cell>
          <cell r="C2198">
            <v>7.4</v>
          </cell>
          <cell r="D2198">
            <v>42.8</v>
          </cell>
          <cell r="E2198">
            <v>0</v>
          </cell>
        </row>
        <row r="2199">
          <cell r="A2199">
            <v>44202</v>
          </cell>
          <cell r="B2199">
            <v>28.21</v>
          </cell>
          <cell r="C2199">
            <v>7.36</v>
          </cell>
          <cell r="D2199">
            <v>20.85</v>
          </cell>
          <cell r="E2199">
            <v>0</v>
          </cell>
        </row>
        <row r="2200">
          <cell r="A2200">
            <v>44203</v>
          </cell>
          <cell r="B2200">
            <v>25.13</v>
          </cell>
          <cell r="C2200">
            <v>7.08</v>
          </cell>
          <cell r="D2200">
            <v>18.05</v>
          </cell>
          <cell r="E2200">
            <v>0</v>
          </cell>
        </row>
        <row r="2201">
          <cell r="A2201">
            <v>44204</v>
          </cell>
          <cell r="B2201">
            <v>85.1</v>
          </cell>
          <cell r="C2201">
            <v>7.24</v>
          </cell>
          <cell r="D2201">
            <v>77.86</v>
          </cell>
          <cell r="E2201">
            <v>8</v>
          </cell>
        </row>
        <row r="2202">
          <cell r="A2202">
            <v>44205</v>
          </cell>
          <cell r="B2202">
            <v>31.4</v>
          </cell>
          <cell r="C2202">
            <v>7.28</v>
          </cell>
          <cell r="D2202">
            <v>24.12</v>
          </cell>
          <cell r="E2202">
            <v>0</v>
          </cell>
        </row>
        <row r="2203">
          <cell r="A2203">
            <v>44206</v>
          </cell>
          <cell r="B2203">
            <v>32.58</v>
          </cell>
          <cell r="C2203">
            <v>7.33</v>
          </cell>
          <cell r="D2203">
            <v>25.25</v>
          </cell>
          <cell r="E2203">
            <v>37</v>
          </cell>
        </row>
        <row r="2204">
          <cell r="A2204">
            <v>44207</v>
          </cell>
          <cell r="B2204">
            <v>51.94</v>
          </cell>
          <cell r="C2204">
            <v>7.24</v>
          </cell>
          <cell r="D2204">
            <v>44.7</v>
          </cell>
          <cell r="E2204">
            <v>0</v>
          </cell>
        </row>
        <row r="2205">
          <cell r="A2205">
            <v>44208</v>
          </cell>
          <cell r="B2205">
            <v>27.92</v>
          </cell>
          <cell r="C2205">
            <v>7.2</v>
          </cell>
          <cell r="D2205">
            <v>20.72</v>
          </cell>
          <cell r="E2205">
            <v>0</v>
          </cell>
        </row>
        <row r="2206">
          <cell r="A2206">
            <v>44209</v>
          </cell>
          <cell r="B2206">
            <v>29.35</v>
          </cell>
          <cell r="C2206">
            <v>7.12</v>
          </cell>
          <cell r="D2206">
            <v>22.23</v>
          </cell>
          <cell r="E2206">
            <v>0</v>
          </cell>
        </row>
        <row r="2207">
          <cell r="A2207">
            <v>44210</v>
          </cell>
          <cell r="B2207">
            <v>24.86</v>
          </cell>
          <cell r="C2207">
            <v>7.04</v>
          </cell>
          <cell r="D2207">
            <v>17.82</v>
          </cell>
          <cell r="E2207">
            <v>0</v>
          </cell>
        </row>
        <row r="2208">
          <cell r="A2208">
            <v>44211</v>
          </cell>
          <cell r="B2208">
            <v>21.4</v>
          </cell>
          <cell r="C2208">
            <v>7.45</v>
          </cell>
          <cell r="D2208">
            <v>13.95</v>
          </cell>
          <cell r="E2208">
            <v>0</v>
          </cell>
        </row>
        <row r="2209">
          <cell r="A2209">
            <v>44212</v>
          </cell>
          <cell r="B2209">
            <v>25.13</v>
          </cell>
          <cell r="C2209">
            <v>7.18</v>
          </cell>
          <cell r="D2209">
            <v>17.95</v>
          </cell>
          <cell r="E2209">
            <v>3.8</v>
          </cell>
        </row>
        <row r="2210">
          <cell r="A2210">
            <v>44213</v>
          </cell>
          <cell r="B2210">
            <v>19.61</v>
          </cell>
          <cell r="C2210">
            <v>6.94</v>
          </cell>
          <cell r="D2210">
            <v>12.67</v>
          </cell>
          <cell r="E2210">
            <v>0</v>
          </cell>
        </row>
        <row r="2211">
          <cell r="A2211">
            <v>44214</v>
          </cell>
          <cell r="B2211">
            <v>18.62</v>
          </cell>
          <cell r="C2211">
            <v>7.29</v>
          </cell>
          <cell r="D2211">
            <v>11.33</v>
          </cell>
          <cell r="E2211">
            <v>0</v>
          </cell>
        </row>
        <row r="2212">
          <cell r="A2212">
            <v>44215</v>
          </cell>
          <cell r="B2212">
            <v>16.67</v>
          </cell>
          <cell r="C2212">
            <v>7.45</v>
          </cell>
          <cell r="D2212">
            <v>9.22</v>
          </cell>
          <cell r="E2212">
            <v>0</v>
          </cell>
        </row>
        <row r="2213">
          <cell r="A2213">
            <v>44216</v>
          </cell>
          <cell r="B2213">
            <v>12.58</v>
          </cell>
          <cell r="C2213">
            <v>7.16</v>
          </cell>
          <cell r="D2213">
            <v>5.42</v>
          </cell>
          <cell r="E2213">
            <v>0</v>
          </cell>
        </row>
        <row r="2214">
          <cell r="A2214">
            <v>44217</v>
          </cell>
          <cell r="B2214">
            <v>14.58</v>
          </cell>
          <cell r="C2214">
            <v>7.43</v>
          </cell>
          <cell r="D2214">
            <v>7.15</v>
          </cell>
          <cell r="E2214">
            <v>0</v>
          </cell>
        </row>
        <row r="2215">
          <cell r="A2215">
            <v>44218</v>
          </cell>
          <cell r="B2215">
            <v>13.46</v>
          </cell>
          <cell r="C2215">
            <v>7.46</v>
          </cell>
          <cell r="D2215">
            <v>6</v>
          </cell>
          <cell r="E2215">
            <v>0</v>
          </cell>
        </row>
        <row r="2216">
          <cell r="A2216">
            <v>44219</v>
          </cell>
          <cell r="B2216">
            <v>13.24</v>
          </cell>
          <cell r="C2216">
            <v>7.41</v>
          </cell>
          <cell r="D2216">
            <v>5.83</v>
          </cell>
          <cell r="E2216">
            <v>0</v>
          </cell>
        </row>
        <row r="2217">
          <cell r="A2217">
            <v>44220</v>
          </cell>
          <cell r="B2217">
            <v>13.68</v>
          </cell>
          <cell r="C2217">
            <v>6.92</v>
          </cell>
          <cell r="D2217">
            <v>6.76</v>
          </cell>
          <cell r="E2217">
            <v>0</v>
          </cell>
        </row>
        <row r="2218">
          <cell r="A2218">
            <v>44221</v>
          </cell>
          <cell r="B2218">
            <v>13.24</v>
          </cell>
          <cell r="C2218">
            <v>7.32</v>
          </cell>
          <cell r="D2218">
            <v>5.92</v>
          </cell>
          <cell r="E2218">
            <v>0</v>
          </cell>
        </row>
        <row r="2219">
          <cell r="A2219">
            <v>44222</v>
          </cell>
          <cell r="B2219">
            <v>12.36</v>
          </cell>
          <cell r="C2219">
            <v>7.21</v>
          </cell>
          <cell r="D2219">
            <v>5.15</v>
          </cell>
          <cell r="E2219">
            <v>0</v>
          </cell>
        </row>
        <row r="2220">
          <cell r="A2220">
            <v>44223</v>
          </cell>
          <cell r="B2220">
            <v>13.46</v>
          </cell>
          <cell r="C2220">
            <v>7.43</v>
          </cell>
          <cell r="D2220">
            <v>6.03</v>
          </cell>
          <cell r="E2220">
            <v>0</v>
          </cell>
        </row>
        <row r="2221">
          <cell r="A2221">
            <v>44224</v>
          </cell>
          <cell r="B2221">
            <v>13.02</v>
          </cell>
          <cell r="C2221">
            <v>7.42</v>
          </cell>
          <cell r="D2221">
            <v>5.6</v>
          </cell>
          <cell r="E2221">
            <v>0</v>
          </cell>
        </row>
        <row r="2222">
          <cell r="A2222">
            <v>44225</v>
          </cell>
          <cell r="B2222">
            <v>12.58</v>
          </cell>
          <cell r="C2222">
            <v>7.38</v>
          </cell>
          <cell r="D2222">
            <v>5.2</v>
          </cell>
          <cell r="E2222">
            <v>0</v>
          </cell>
        </row>
        <row r="2223">
          <cell r="A2223">
            <v>44226</v>
          </cell>
          <cell r="B2223">
            <v>11.3</v>
          </cell>
          <cell r="C2223">
            <v>7.41</v>
          </cell>
          <cell r="D2223">
            <v>3.89</v>
          </cell>
          <cell r="E2223">
            <v>0</v>
          </cell>
        </row>
        <row r="2224">
          <cell r="A2224">
            <v>44227</v>
          </cell>
          <cell r="B2224">
            <v>11.1</v>
          </cell>
          <cell r="C2224">
            <v>7.35</v>
          </cell>
          <cell r="D2224">
            <v>3.75</v>
          </cell>
          <cell r="E2224">
            <v>0</v>
          </cell>
        </row>
        <row r="2225">
          <cell r="A2225">
            <v>44228</v>
          </cell>
          <cell r="B2225">
            <v>12.8</v>
          </cell>
          <cell r="C2225">
            <v>7.2</v>
          </cell>
          <cell r="D2225">
            <v>5.6</v>
          </cell>
          <cell r="E2225">
            <v>0</v>
          </cell>
        </row>
        <row r="2226">
          <cell r="A2226">
            <v>44229</v>
          </cell>
          <cell r="B2226">
            <v>11.94</v>
          </cell>
          <cell r="C2226">
            <v>7.62</v>
          </cell>
          <cell r="D2226">
            <v>4.32</v>
          </cell>
          <cell r="E2226">
            <v>0</v>
          </cell>
        </row>
        <row r="2227">
          <cell r="A2227">
            <v>44230</v>
          </cell>
          <cell r="B2227">
            <v>13.68</v>
          </cell>
          <cell r="C2227">
            <v>7.43</v>
          </cell>
          <cell r="D2227">
            <v>6.25</v>
          </cell>
          <cell r="E2227">
            <v>0</v>
          </cell>
        </row>
        <row r="2228">
          <cell r="A2228">
            <v>44231</v>
          </cell>
          <cell r="B2228">
            <v>12.58</v>
          </cell>
          <cell r="C2228">
            <v>7.45</v>
          </cell>
          <cell r="D2228">
            <v>5.13</v>
          </cell>
          <cell r="E2228">
            <v>0</v>
          </cell>
        </row>
        <row r="2229">
          <cell r="A2229">
            <v>44232</v>
          </cell>
          <cell r="B2229">
            <v>59.97</v>
          </cell>
          <cell r="C2229">
            <v>7.46</v>
          </cell>
          <cell r="D2229">
            <v>52.51</v>
          </cell>
          <cell r="E2229">
            <v>37</v>
          </cell>
        </row>
        <row r="2230">
          <cell r="A2230">
            <v>44233</v>
          </cell>
          <cell r="B2230">
            <v>52.37</v>
          </cell>
          <cell r="C2230">
            <v>6.91</v>
          </cell>
          <cell r="D2230">
            <v>45.46</v>
          </cell>
          <cell r="E2230">
            <v>23.2</v>
          </cell>
        </row>
        <row r="2231">
          <cell r="A2231">
            <v>44234</v>
          </cell>
          <cell r="B2231">
            <v>97.07</v>
          </cell>
          <cell r="C2231">
            <v>6.63</v>
          </cell>
          <cell r="D2231">
            <v>90.44</v>
          </cell>
          <cell r="E2231">
            <v>10.2</v>
          </cell>
        </row>
        <row r="2232">
          <cell r="A2232">
            <v>44235</v>
          </cell>
          <cell r="B2232">
            <v>102.42</v>
          </cell>
          <cell r="C2232">
            <v>7.19</v>
          </cell>
          <cell r="D2232">
            <v>95.23</v>
          </cell>
          <cell r="E2232">
            <v>145.6</v>
          </cell>
        </row>
        <row r="2233">
          <cell r="A2233">
            <v>44236</v>
          </cell>
          <cell r="B2233">
            <v>29.06</v>
          </cell>
          <cell r="C2233">
            <v>7.08</v>
          </cell>
          <cell r="D2233">
            <v>21.98</v>
          </cell>
          <cell r="E2233">
            <v>0</v>
          </cell>
        </row>
        <row r="2234">
          <cell r="A2234">
            <v>44237</v>
          </cell>
          <cell r="B2234">
            <v>34.39</v>
          </cell>
          <cell r="C2234">
            <v>7.41</v>
          </cell>
          <cell r="D2234">
            <v>26.98</v>
          </cell>
          <cell r="E2234">
            <v>0.4</v>
          </cell>
        </row>
        <row r="2235">
          <cell r="A2235">
            <v>44238</v>
          </cell>
          <cell r="B2235">
            <v>31.4</v>
          </cell>
          <cell r="C2235">
            <v>7.28</v>
          </cell>
          <cell r="D2235">
            <v>24.12</v>
          </cell>
          <cell r="E2235">
            <v>0</v>
          </cell>
        </row>
        <row r="2236">
          <cell r="A2236">
            <v>44239</v>
          </cell>
          <cell r="B2236">
            <v>32.58</v>
          </cell>
          <cell r="C2236">
            <v>7.09</v>
          </cell>
          <cell r="D2236">
            <v>25.49</v>
          </cell>
          <cell r="E2236">
            <v>13.2</v>
          </cell>
        </row>
        <row r="2237">
          <cell r="A2237">
            <v>44240</v>
          </cell>
          <cell r="B2237">
            <v>26.24</v>
          </cell>
          <cell r="C2237">
            <v>7.02</v>
          </cell>
          <cell r="D2237">
            <v>19.22</v>
          </cell>
          <cell r="E2237">
            <v>2.6</v>
          </cell>
        </row>
        <row r="2238">
          <cell r="A2238">
            <v>44241</v>
          </cell>
          <cell r="B2238">
            <v>67.4</v>
          </cell>
          <cell r="C2238">
            <v>6.52</v>
          </cell>
          <cell r="D2238">
            <v>60.88</v>
          </cell>
          <cell r="E2238">
            <v>26.6</v>
          </cell>
        </row>
        <row r="2239">
          <cell r="A2239">
            <v>44242</v>
          </cell>
          <cell r="B2239">
            <v>50.63</v>
          </cell>
          <cell r="C2239">
            <v>6.88</v>
          </cell>
          <cell r="D2239">
            <v>43.75</v>
          </cell>
          <cell r="E2239">
            <v>0.1</v>
          </cell>
        </row>
        <row r="2240">
          <cell r="A2240">
            <v>44243</v>
          </cell>
          <cell r="B2240">
            <v>25.68</v>
          </cell>
          <cell r="C2240">
            <v>6.99</v>
          </cell>
          <cell r="D2240">
            <v>18.69</v>
          </cell>
          <cell r="E2240">
            <v>0</v>
          </cell>
        </row>
        <row r="2241">
          <cell r="A2241">
            <v>44244</v>
          </cell>
          <cell r="B2241">
            <v>21.4</v>
          </cell>
          <cell r="C2241">
            <v>6.98</v>
          </cell>
          <cell r="D2241">
            <v>14.42</v>
          </cell>
          <cell r="E2241">
            <v>0.6</v>
          </cell>
        </row>
        <row r="2242">
          <cell r="A2242">
            <v>44245</v>
          </cell>
          <cell r="B2242">
            <v>51.5</v>
          </cell>
          <cell r="C2242">
            <v>7.26</v>
          </cell>
          <cell r="D2242">
            <v>44.24</v>
          </cell>
          <cell r="E2242">
            <v>1.6</v>
          </cell>
        </row>
        <row r="2243">
          <cell r="A2243">
            <v>44246</v>
          </cell>
          <cell r="B2243">
            <v>146.54</v>
          </cell>
          <cell r="C2243">
            <v>7.09</v>
          </cell>
          <cell r="D2243">
            <v>139.45</v>
          </cell>
          <cell r="E2243">
            <v>32</v>
          </cell>
        </row>
        <row r="2244">
          <cell r="A2244">
            <v>44247</v>
          </cell>
          <cell r="B2244">
            <v>78.06</v>
          </cell>
          <cell r="C2244">
            <v>7.33</v>
          </cell>
          <cell r="D2244">
            <v>70.73</v>
          </cell>
          <cell r="E2244">
            <v>16</v>
          </cell>
        </row>
        <row r="2245">
          <cell r="A2245">
            <v>44248</v>
          </cell>
          <cell r="B2245">
            <v>64.58</v>
          </cell>
          <cell r="C2245">
            <v>6.96</v>
          </cell>
          <cell r="D2245">
            <v>57.62</v>
          </cell>
          <cell r="E2245">
            <v>0.1</v>
          </cell>
        </row>
        <row r="2246">
          <cell r="A2246">
            <v>44249</v>
          </cell>
          <cell r="B2246">
            <v>69.3</v>
          </cell>
          <cell r="C2246">
            <v>7.13</v>
          </cell>
          <cell r="D2246">
            <v>62.17</v>
          </cell>
          <cell r="E2246">
            <v>5.7</v>
          </cell>
        </row>
        <row r="2247">
          <cell r="A2247">
            <v>44250</v>
          </cell>
          <cell r="B2247">
            <v>74.62</v>
          </cell>
          <cell r="C2247">
            <v>7.33</v>
          </cell>
          <cell r="D2247">
            <v>67.29</v>
          </cell>
          <cell r="E2247">
            <v>11.6</v>
          </cell>
        </row>
        <row r="2248">
          <cell r="A2248">
            <v>44251</v>
          </cell>
          <cell r="B2248">
            <v>62.72</v>
          </cell>
          <cell r="C2248">
            <v>7.15</v>
          </cell>
          <cell r="D2248">
            <v>55.57</v>
          </cell>
          <cell r="E2248">
            <v>25.2</v>
          </cell>
        </row>
        <row r="2249">
          <cell r="A2249">
            <v>44252</v>
          </cell>
          <cell r="B2249">
            <v>56.35</v>
          </cell>
          <cell r="C2249">
            <v>7.16</v>
          </cell>
          <cell r="D2249">
            <v>49.19</v>
          </cell>
          <cell r="E2249">
            <v>0</v>
          </cell>
        </row>
        <row r="2250">
          <cell r="A2250">
            <v>44253</v>
          </cell>
          <cell r="B2250">
            <v>32.58</v>
          </cell>
          <cell r="C2250">
            <v>7.14</v>
          </cell>
          <cell r="D2250">
            <v>25.44</v>
          </cell>
          <cell r="E2250">
            <v>0</v>
          </cell>
        </row>
        <row r="2251">
          <cell r="A2251">
            <v>44254</v>
          </cell>
          <cell r="B2251">
            <v>34.39</v>
          </cell>
          <cell r="C2251">
            <v>6.82</v>
          </cell>
          <cell r="D2251">
            <v>27.57</v>
          </cell>
          <cell r="E2251">
            <v>5.4</v>
          </cell>
        </row>
        <row r="2252">
          <cell r="A2252">
            <v>44255</v>
          </cell>
          <cell r="B2252">
            <v>29.35</v>
          </cell>
          <cell r="C2252">
            <v>6.6</v>
          </cell>
          <cell r="D2252">
            <v>22.75</v>
          </cell>
          <cell r="E2252">
            <v>0.4</v>
          </cell>
        </row>
        <row r="2253">
          <cell r="A2253">
            <v>44256</v>
          </cell>
          <cell r="B2253">
            <v>29.35</v>
          </cell>
          <cell r="C2253">
            <v>7.19</v>
          </cell>
          <cell r="D2253">
            <v>22.16</v>
          </cell>
          <cell r="E2253">
            <v>1.2</v>
          </cell>
        </row>
        <row r="2254">
          <cell r="A2254">
            <v>44257</v>
          </cell>
          <cell r="B2254">
            <v>27.07</v>
          </cell>
          <cell r="C2254">
            <v>7.01</v>
          </cell>
          <cell r="D2254">
            <v>20.06</v>
          </cell>
          <cell r="E2254">
            <v>0</v>
          </cell>
        </row>
        <row r="2255">
          <cell r="A2255">
            <v>44258</v>
          </cell>
          <cell r="B2255">
            <v>24.05</v>
          </cell>
          <cell r="C2255">
            <v>7.2</v>
          </cell>
          <cell r="D2255">
            <v>16.85</v>
          </cell>
          <cell r="E2255">
            <v>0</v>
          </cell>
        </row>
        <row r="2256">
          <cell r="A2256">
            <v>44259</v>
          </cell>
          <cell r="B2256">
            <v>24.86</v>
          </cell>
          <cell r="C2256">
            <v>7.11</v>
          </cell>
          <cell r="D2256">
            <v>17.75</v>
          </cell>
          <cell r="E2256">
            <v>0</v>
          </cell>
        </row>
        <row r="2257">
          <cell r="A2257">
            <v>44260</v>
          </cell>
          <cell r="B2257">
            <v>22.71</v>
          </cell>
          <cell r="C2257">
            <v>7.36</v>
          </cell>
          <cell r="D2257">
            <v>15.35</v>
          </cell>
          <cell r="E2257">
            <v>0</v>
          </cell>
        </row>
        <row r="2258">
          <cell r="A2258">
            <v>44261</v>
          </cell>
          <cell r="B2258">
            <v>23.78</v>
          </cell>
          <cell r="C2258">
            <v>7.02</v>
          </cell>
          <cell r="D2258">
            <v>16.76</v>
          </cell>
          <cell r="E2258">
            <v>2.8</v>
          </cell>
        </row>
        <row r="2259">
          <cell r="A2259">
            <v>44262</v>
          </cell>
          <cell r="B2259">
            <v>27.36</v>
          </cell>
          <cell r="C2259">
            <v>6.81</v>
          </cell>
          <cell r="D2259">
            <v>20.55</v>
          </cell>
          <cell r="E2259">
            <v>5.6</v>
          </cell>
        </row>
        <row r="2260">
          <cell r="A2260">
            <v>44263</v>
          </cell>
          <cell r="B2260">
            <v>34.09</v>
          </cell>
          <cell r="C2260">
            <v>7.15</v>
          </cell>
          <cell r="D2260">
            <v>26.94</v>
          </cell>
          <cell r="E2260">
            <v>22.2</v>
          </cell>
        </row>
        <row r="2261">
          <cell r="A2261">
            <v>44264</v>
          </cell>
          <cell r="B2261">
            <v>34.09</v>
          </cell>
          <cell r="C2261">
            <v>6.95</v>
          </cell>
          <cell r="D2261">
            <v>27.14</v>
          </cell>
          <cell r="E2261">
            <v>0.2</v>
          </cell>
        </row>
        <row r="2262">
          <cell r="A2262">
            <v>44265</v>
          </cell>
          <cell r="B2262">
            <v>28.78</v>
          </cell>
          <cell r="C2262">
            <v>6.89</v>
          </cell>
          <cell r="D2262">
            <v>21.89</v>
          </cell>
          <cell r="E2262">
            <v>6.9</v>
          </cell>
        </row>
        <row r="2263">
          <cell r="A2263">
            <v>44266</v>
          </cell>
          <cell r="B2263">
            <v>25.13</v>
          </cell>
          <cell r="C2263">
            <v>6.98</v>
          </cell>
          <cell r="D2263">
            <v>18.15</v>
          </cell>
          <cell r="E2263">
            <v>11</v>
          </cell>
        </row>
        <row r="2264">
          <cell r="A2264">
            <v>44267</v>
          </cell>
          <cell r="B2264">
            <v>23.78</v>
          </cell>
          <cell r="C2264">
            <v>7.11</v>
          </cell>
          <cell r="D2264">
            <v>16.67</v>
          </cell>
          <cell r="E2264">
            <v>0</v>
          </cell>
        </row>
        <row r="2265">
          <cell r="A2265">
            <v>44268</v>
          </cell>
          <cell r="B2265">
            <v>29.93</v>
          </cell>
          <cell r="C2265">
            <v>7.4</v>
          </cell>
          <cell r="D2265">
            <v>22.53</v>
          </cell>
          <cell r="E2265">
            <v>5.6</v>
          </cell>
        </row>
        <row r="2266">
          <cell r="A2266">
            <v>44269</v>
          </cell>
          <cell r="B2266">
            <v>25.13</v>
          </cell>
          <cell r="C2266">
            <v>6.97</v>
          </cell>
          <cell r="D2266">
            <v>18.16</v>
          </cell>
          <cell r="E2266">
            <v>0</v>
          </cell>
        </row>
        <row r="2267">
          <cell r="A2267">
            <v>44270</v>
          </cell>
          <cell r="B2267">
            <v>22.18</v>
          </cell>
          <cell r="C2267">
            <v>6.96</v>
          </cell>
          <cell r="D2267">
            <v>15.22</v>
          </cell>
          <cell r="E2267">
            <v>0</v>
          </cell>
        </row>
        <row r="2268">
          <cell r="A2268">
            <v>44271</v>
          </cell>
          <cell r="B2268">
            <v>20.63</v>
          </cell>
          <cell r="C2268">
            <v>7.23</v>
          </cell>
          <cell r="D2268">
            <v>13.4</v>
          </cell>
          <cell r="E2268">
            <v>0</v>
          </cell>
        </row>
        <row r="2269">
          <cell r="A2269">
            <v>44272</v>
          </cell>
          <cell r="B2269">
            <v>19.61</v>
          </cell>
          <cell r="C2269">
            <v>7.36</v>
          </cell>
          <cell r="D2269">
            <v>12.25</v>
          </cell>
          <cell r="E2269">
            <v>0</v>
          </cell>
        </row>
        <row r="2270">
          <cell r="A2270">
            <v>44273</v>
          </cell>
          <cell r="B2270">
            <v>20.12</v>
          </cell>
          <cell r="C2270">
            <v>7.21</v>
          </cell>
          <cell r="D2270">
            <v>12.91</v>
          </cell>
          <cell r="E2270">
            <v>0</v>
          </cell>
        </row>
        <row r="2271">
          <cell r="A2271">
            <v>44274</v>
          </cell>
          <cell r="B2271">
            <v>19.87</v>
          </cell>
          <cell r="C2271">
            <v>7.27</v>
          </cell>
          <cell r="D2271">
            <v>12.6</v>
          </cell>
          <cell r="E2271">
            <v>0</v>
          </cell>
        </row>
        <row r="2272">
          <cell r="A2272">
            <v>44275</v>
          </cell>
          <cell r="B2272">
            <v>19.61</v>
          </cell>
          <cell r="C2272">
            <v>7.37</v>
          </cell>
          <cell r="D2272">
            <v>12.24</v>
          </cell>
          <cell r="E2272">
            <v>0</v>
          </cell>
        </row>
        <row r="2273">
          <cell r="A2273">
            <v>44276</v>
          </cell>
          <cell r="B2273">
            <v>19.36</v>
          </cell>
          <cell r="C2273">
            <v>6.72</v>
          </cell>
          <cell r="D2273">
            <v>12.64</v>
          </cell>
          <cell r="E2273">
            <v>0</v>
          </cell>
        </row>
        <row r="2274">
          <cell r="A2274">
            <v>44277</v>
          </cell>
          <cell r="B2274">
            <v>19.11</v>
          </cell>
          <cell r="C2274">
            <v>7.2</v>
          </cell>
          <cell r="D2274">
            <v>11.91</v>
          </cell>
          <cell r="E2274">
            <v>0</v>
          </cell>
        </row>
        <row r="2275">
          <cell r="A2275">
            <v>44278</v>
          </cell>
          <cell r="B2275">
            <v>15.97</v>
          </cell>
          <cell r="C2275">
            <v>7.24</v>
          </cell>
          <cell r="D2275">
            <v>8.73</v>
          </cell>
          <cell r="E2275">
            <v>0</v>
          </cell>
        </row>
        <row r="2276">
          <cell r="A2276">
            <v>44279</v>
          </cell>
          <cell r="B2276">
            <v>16.91</v>
          </cell>
          <cell r="C2276">
            <v>7.09</v>
          </cell>
          <cell r="D2276">
            <v>9.82</v>
          </cell>
          <cell r="E2276">
            <v>0</v>
          </cell>
        </row>
        <row r="2277">
          <cell r="A2277">
            <v>44280</v>
          </cell>
          <cell r="B2277">
            <v>17.39</v>
          </cell>
          <cell r="C2277">
            <v>7.3</v>
          </cell>
          <cell r="D2277">
            <v>10.09</v>
          </cell>
          <cell r="E2277">
            <v>0</v>
          </cell>
        </row>
        <row r="2278">
          <cell r="A2278">
            <v>44281</v>
          </cell>
          <cell r="B2278">
            <v>16.67</v>
          </cell>
          <cell r="C2278">
            <v>7.4</v>
          </cell>
          <cell r="D2278">
            <v>9.27</v>
          </cell>
          <cell r="E2278">
            <v>0</v>
          </cell>
        </row>
        <row r="2279">
          <cell r="A2279">
            <v>44282</v>
          </cell>
          <cell r="B2279">
            <v>17.39</v>
          </cell>
          <cell r="C2279">
            <v>7.44</v>
          </cell>
          <cell r="D2279">
            <v>9.95</v>
          </cell>
          <cell r="E2279">
            <v>0</v>
          </cell>
        </row>
        <row r="2280">
          <cell r="A2280">
            <v>44283</v>
          </cell>
          <cell r="B2280">
            <v>18.12</v>
          </cell>
          <cell r="C2280">
            <v>7.37</v>
          </cell>
          <cell r="D2280">
            <v>10.75</v>
          </cell>
          <cell r="E2280">
            <v>0</v>
          </cell>
        </row>
        <row r="2281">
          <cell r="A2281">
            <v>44284</v>
          </cell>
          <cell r="B2281">
            <v>21.66</v>
          </cell>
          <cell r="C2281">
            <v>7.02</v>
          </cell>
          <cell r="D2281">
            <v>14.64</v>
          </cell>
          <cell r="E2281">
            <v>5</v>
          </cell>
        </row>
        <row r="2282">
          <cell r="A2282">
            <v>44285</v>
          </cell>
          <cell r="B2282">
            <v>18.37</v>
          </cell>
          <cell r="C2282">
            <v>7.09</v>
          </cell>
          <cell r="D2282">
            <v>11.28</v>
          </cell>
          <cell r="E2282">
            <v>0</v>
          </cell>
        </row>
        <row r="2283">
          <cell r="A2283">
            <v>44286</v>
          </cell>
          <cell r="B2283">
            <v>21.66</v>
          </cell>
          <cell r="C2283">
            <v>7.07</v>
          </cell>
          <cell r="D2283">
            <v>14.59</v>
          </cell>
          <cell r="E2283">
            <v>18.8</v>
          </cell>
        </row>
        <row r="2284">
          <cell r="A2284">
            <v>44287</v>
          </cell>
          <cell r="B2284">
            <v>18.62</v>
          </cell>
          <cell r="C2284">
            <v>7.17</v>
          </cell>
          <cell r="D2284">
            <v>11.45</v>
          </cell>
          <cell r="E2284">
            <v>0</v>
          </cell>
        </row>
        <row r="2285">
          <cell r="A2285">
            <v>44288</v>
          </cell>
          <cell r="B2285">
            <v>15.27</v>
          </cell>
          <cell r="C2285">
            <v>7.13</v>
          </cell>
          <cell r="D2285">
            <v>8.14</v>
          </cell>
          <cell r="E2285">
            <v>0</v>
          </cell>
        </row>
        <row r="2286">
          <cell r="A2286">
            <v>44289</v>
          </cell>
          <cell r="B2286">
            <v>16.44</v>
          </cell>
          <cell r="C2286">
            <v>6.86</v>
          </cell>
          <cell r="D2286">
            <v>9.58</v>
          </cell>
          <cell r="E2286">
            <v>0</v>
          </cell>
        </row>
        <row r="2287">
          <cell r="A2287">
            <v>44290</v>
          </cell>
          <cell r="B2287">
            <v>16.91</v>
          </cell>
          <cell r="C2287">
            <v>6.76</v>
          </cell>
          <cell r="D2287">
            <v>10.15</v>
          </cell>
          <cell r="E2287">
            <v>1.8</v>
          </cell>
        </row>
        <row r="2288">
          <cell r="A2288">
            <v>44291</v>
          </cell>
          <cell r="B2288">
            <v>19.36</v>
          </cell>
          <cell r="C2288">
            <v>7.08</v>
          </cell>
          <cell r="D2288">
            <v>12.28</v>
          </cell>
          <cell r="E2288">
            <v>7</v>
          </cell>
        </row>
        <row r="2289">
          <cell r="A2289">
            <v>44292</v>
          </cell>
          <cell r="B2289">
            <v>19.11</v>
          </cell>
          <cell r="C2289">
            <v>7.13</v>
          </cell>
          <cell r="D2289">
            <v>11.98</v>
          </cell>
          <cell r="E2289">
            <v>0</v>
          </cell>
        </row>
        <row r="2290">
          <cell r="A2290">
            <v>44293</v>
          </cell>
          <cell r="B2290">
            <v>18.62</v>
          </cell>
          <cell r="C2290">
            <v>6.99</v>
          </cell>
          <cell r="D2290">
            <v>11.63</v>
          </cell>
          <cell r="E2290">
            <v>0</v>
          </cell>
        </row>
        <row r="2291">
          <cell r="A2291">
            <v>44294</v>
          </cell>
          <cell r="B2291">
            <v>16.91</v>
          </cell>
          <cell r="C2291">
            <v>7.13</v>
          </cell>
          <cell r="D2291">
            <v>9.78</v>
          </cell>
          <cell r="E2291">
            <v>0</v>
          </cell>
        </row>
        <row r="2292">
          <cell r="A2292">
            <v>44295</v>
          </cell>
          <cell r="B2292">
            <v>19.91</v>
          </cell>
          <cell r="C2292">
            <v>7.01</v>
          </cell>
          <cell r="D2292">
            <v>12.9</v>
          </cell>
          <cell r="E2292">
            <v>0</v>
          </cell>
        </row>
        <row r="2293">
          <cell r="A2293">
            <v>44296</v>
          </cell>
          <cell r="B2293">
            <v>16.2</v>
          </cell>
          <cell r="C2293">
            <v>7.34</v>
          </cell>
          <cell r="D2293">
            <v>8.86</v>
          </cell>
          <cell r="E2293">
            <v>0</v>
          </cell>
        </row>
        <row r="2294">
          <cell r="A2294">
            <v>44297</v>
          </cell>
          <cell r="B2294">
            <v>16.2</v>
          </cell>
          <cell r="C2294">
            <v>6.75</v>
          </cell>
          <cell r="D2294">
            <v>9.45</v>
          </cell>
          <cell r="E2294">
            <v>0</v>
          </cell>
        </row>
        <row r="2295">
          <cell r="A2295">
            <v>44298</v>
          </cell>
          <cell r="B2295">
            <v>15.73</v>
          </cell>
          <cell r="C2295">
            <v>7.13</v>
          </cell>
          <cell r="D2295">
            <v>8.6</v>
          </cell>
          <cell r="E2295">
            <v>0</v>
          </cell>
        </row>
        <row r="2296">
          <cell r="A2296">
            <v>44299</v>
          </cell>
          <cell r="B2296">
            <v>14.81</v>
          </cell>
          <cell r="C2296">
            <v>7.24</v>
          </cell>
          <cell r="D2296">
            <v>7.57</v>
          </cell>
          <cell r="E2296">
            <v>0</v>
          </cell>
        </row>
        <row r="2297">
          <cell r="A2297">
            <v>44300</v>
          </cell>
          <cell r="B2297">
            <v>14.58</v>
          </cell>
          <cell r="C2297">
            <v>7.2</v>
          </cell>
          <cell r="D2297">
            <v>7.38</v>
          </cell>
          <cell r="E2297">
            <v>0</v>
          </cell>
        </row>
        <row r="2298">
          <cell r="A2298">
            <v>44301</v>
          </cell>
          <cell r="B2298">
            <v>14.81</v>
          </cell>
          <cell r="C2298">
            <v>7.23</v>
          </cell>
          <cell r="D2298">
            <v>7.58</v>
          </cell>
          <cell r="E2298">
            <v>0</v>
          </cell>
        </row>
        <row r="2299">
          <cell r="A2299">
            <v>44302</v>
          </cell>
          <cell r="B2299">
            <v>13.46</v>
          </cell>
          <cell r="C2299">
            <v>7.1</v>
          </cell>
          <cell r="D2299">
            <v>6.36</v>
          </cell>
          <cell r="E2299">
            <v>0</v>
          </cell>
        </row>
        <row r="2300">
          <cell r="A2300">
            <v>44303</v>
          </cell>
          <cell r="B2300">
            <v>13.24</v>
          </cell>
          <cell r="C2300">
            <v>7.36</v>
          </cell>
          <cell r="D2300">
            <v>5.88</v>
          </cell>
          <cell r="E2300">
            <v>0</v>
          </cell>
        </row>
        <row r="2301">
          <cell r="A2301">
            <v>44304</v>
          </cell>
          <cell r="B2301">
            <v>13.46</v>
          </cell>
          <cell r="C2301">
            <v>6.94</v>
          </cell>
          <cell r="D2301">
            <v>6.52</v>
          </cell>
          <cell r="E2301">
            <v>0</v>
          </cell>
        </row>
        <row r="2302">
          <cell r="A2302">
            <v>44305</v>
          </cell>
          <cell r="B2302">
            <v>14.13</v>
          </cell>
          <cell r="C2302">
            <v>7.03</v>
          </cell>
          <cell r="D2302">
            <v>7.1</v>
          </cell>
          <cell r="E2302">
            <v>1.2</v>
          </cell>
        </row>
        <row r="2303">
          <cell r="A2303">
            <v>44306</v>
          </cell>
          <cell r="B2303">
            <v>13.46</v>
          </cell>
          <cell r="C2303">
            <v>6.63</v>
          </cell>
          <cell r="D2303">
            <v>6.83</v>
          </cell>
          <cell r="E2303">
            <v>0</v>
          </cell>
        </row>
        <row r="2304">
          <cell r="A2304">
            <v>44307</v>
          </cell>
          <cell r="B2304">
            <v>13.02</v>
          </cell>
          <cell r="C2304">
            <v>7.32</v>
          </cell>
          <cell r="D2304">
            <v>5.7</v>
          </cell>
          <cell r="E2304">
            <v>0</v>
          </cell>
        </row>
        <row r="2305">
          <cell r="A2305">
            <v>44308</v>
          </cell>
          <cell r="B2305">
            <v>13.24</v>
          </cell>
          <cell r="C2305">
            <v>7.19</v>
          </cell>
          <cell r="D2305">
            <v>6.05</v>
          </cell>
          <cell r="E2305">
            <v>0</v>
          </cell>
        </row>
        <row r="2306">
          <cell r="A2306">
            <v>44309</v>
          </cell>
          <cell r="B2306">
            <v>13.46</v>
          </cell>
          <cell r="C2306">
            <v>7.23</v>
          </cell>
          <cell r="D2306">
            <v>6.23</v>
          </cell>
          <cell r="E2306">
            <v>0</v>
          </cell>
        </row>
        <row r="2307">
          <cell r="A2307">
            <v>44310</v>
          </cell>
          <cell r="B2307">
            <v>12.15</v>
          </cell>
          <cell r="C2307">
            <v>7.37</v>
          </cell>
          <cell r="D2307">
            <v>4.78</v>
          </cell>
          <cell r="E2307">
            <v>0</v>
          </cell>
        </row>
        <row r="2308">
          <cell r="A2308">
            <v>44311</v>
          </cell>
          <cell r="B2308">
            <v>13.46</v>
          </cell>
          <cell r="C2308">
            <v>6.85</v>
          </cell>
          <cell r="D2308">
            <v>6.61</v>
          </cell>
          <cell r="E2308">
            <v>0</v>
          </cell>
        </row>
        <row r="2309">
          <cell r="A2309">
            <v>44312</v>
          </cell>
          <cell r="B2309">
            <v>13.24</v>
          </cell>
          <cell r="C2309">
            <v>7.2</v>
          </cell>
          <cell r="D2309">
            <v>6.04</v>
          </cell>
          <cell r="E2309">
            <v>0</v>
          </cell>
        </row>
        <row r="2310">
          <cell r="A2310">
            <v>44313</v>
          </cell>
          <cell r="B2310">
            <v>12.36</v>
          </cell>
          <cell r="C2310">
            <v>6.96</v>
          </cell>
          <cell r="D2310">
            <v>5.4</v>
          </cell>
          <cell r="E2310">
            <v>0</v>
          </cell>
        </row>
        <row r="2311">
          <cell r="A2311">
            <v>44314</v>
          </cell>
          <cell r="B2311">
            <v>13.68</v>
          </cell>
          <cell r="C2311">
            <v>7.11</v>
          </cell>
          <cell r="D2311">
            <v>6.57</v>
          </cell>
          <cell r="E2311">
            <v>0</v>
          </cell>
        </row>
        <row r="2312">
          <cell r="A2312">
            <v>44315</v>
          </cell>
          <cell r="B2312">
            <v>13.46</v>
          </cell>
          <cell r="C2312">
            <v>7.13</v>
          </cell>
          <cell r="D2312">
            <v>6.33</v>
          </cell>
          <cell r="E2312">
            <v>0</v>
          </cell>
        </row>
        <row r="2313">
          <cell r="A2313">
            <v>44316</v>
          </cell>
          <cell r="B2313">
            <v>12.36</v>
          </cell>
          <cell r="C2313">
            <v>7.26</v>
          </cell>
          <cell r="D2313">
            <v>5.1</v>
          </cell>
          <cell r="E2313">
            <v>0</v>
          </cell>
        </row>
        <row r="2314">
          <cell r="A2314">
            <v>44317</v>
          </cell>
          <cell r="B2314">
            <v>13.02</v>
          </cell>
          <cell r="C2314">
            <v>7.08</v>
          </cell>
          <cell r="D2314">
            <v>5.94</v>
          </cell>
          <cell r="E2314">
            <v>0</v>
          </cell>
        </row>
        <row r="2315">
          <cell r="A2315">
            <v>44318</v>
          </cell>
          <cell r="B2315">
            <v>13.24</v>
          </cell>
          <cell r="C2315">
            <v>6.64</v>
          </cell>
          <cell r="D2315">
            <v>6.6</v>
          </cell>
          <cell r="E2315">
            <v>0</v>
          </cell>
        </row>
        <row r="2316">
          <cell r="A2316">
            <v>44319</v>
          </cell>
          <cell r="B2316">
            <v>13.68</v>
          </cell>
          <cell r="C2316">
            <v>7.06</v>
          </cell>
          <cell r="D2316">
            <v>6.62</v>
          </cell>
          <cell r="E2316">
            <v>0</v>
          </cell>
        </row>
        <row r="2317">
          <cell r="A2317">
            <v>44320</v>
          </cell>
          <cell r="B2317">
            <v>11.94</v>
          </cell>
          <cell r="C2317">
            <v>7.31</v>
          </cell>
          <cell r="D2317">
            <v>4.63</v>
          </cell>
          <cell r="E2317">
            <v>0</v>
          </cell>
        </row>
        <row r="2318">
          <cell r="A2318">
            <v>44321</v>
          </cell>
          <cell r="B2318">
            <v>12.8</v>
          </cell>
          <cell r="C2318">
            <v>7.2</v>
          </cell>
          <cell r="D2318">
            <v>5.6</v>
          </cell>
          <cell r="E2318">
            <v>0</v>
          </cell>
        </row>
        <row r="2319">
          <cell r="A2319">
            <v>44322</v>
          </cell>
          <cell r="B2319">
            <v>13.24</v>
          </cell>
          <cell r="C2319">
            <v>7.17</v>
          </cell>
          <cell r="D2319">
            <v>6.07</v>
          </cell>
          <cell r="E2319">
            <v>0</v>
          </cell>
        </row>
        <row r="2320">
          <cell r="A2320">
            <v>44323</v>
          </cell>
          <cell r="B2320">
            <v>13.24</v>
          </cell>
          <cell r="C2320">
            <v>7.15</v>
          </cell>
          <cell r="D2320">
            <v>6.09</v>
          </cell>
          <cell r="E2320">
            <v>0</v>
          </cell>
        </row>
        <row r="2321">
          <cell r="A2321">
            <v>44324</v>
          </cell>
          <cell r="B2321">
            <v>13.02</v>
          </cell>
          <cell r="C2321">
            <v>7.37</v>
          </cell>
          <cell r="D2321">
            <v>5.65</v>
          </cell>
          <cell r="E2321">
            <v>0</v>
          </cell>
        </row>
        <row r="2322">
          <cell r="A2322">
            <v>44325</v>
          </cell>
          <cell r="B2322">
            <v>13.02</v>
          </cell>
          <cell r="C2322">
            <v>6.82</v>
          </cell>
          <cell r="D2322">
            <v>6.2</v>
          </cell>
          <cell r="E2322">
            <v>0</v>
          </cell>
        </row>
        <row r="2323">
          <cell r="A2323">
            <v>44326</v>
          </cell>
          <cell r="B2323">
            <v>13.9</v>
          </cell>
          <cell r="C2323">
            <v>7.3</v>
          </cell>
          <cell r="D2323">
            <v>6.6</v>
          </cell>
          <cell r="E2323">
            <v>0</v>
          </cell>
        </row>
        <row r="2324">
          <cell r="A2324">
            <v>44327</v>
          </cell>
          <cell r="B2324">
            <v>12.36</v>
          </cell>
          <cell r="C2324">
            <v>7.22</v>
          </cell>
          <cell r="D2324">
            <v>5.14</v>
          </cell>
          <cell r="E2324">
            <v>0</v>
          </cell>
        </row>
        <row r="2325">
          <cell r="A2325">
            <v>44328</v>
          </cell>
          <cell r="B2325">
            <v>10.08</v>
          </cell>
          <cell r="C2325">
            <v>6.87</v>
          </cell>
          <cell r="D2325">
            <v>3.21</v>
          </cell>
          <cell r="E2325">
            <v>0</v>
          </cell>
        </row>
        <row r="2326">
          <cell r="A2326">
            <v>44329</v>
          </cell>
          <cell r="B2326">
            <v>11.1</v>
          </cell>
          <cell r="C2326">
            <v>7.01</v>
          </cell>
          <cell r="D2326">
            <v>4.09</v>
          </cell>
          <cell r="E2326">
            <v>0</v>
          </cell>
        </row>
        <row r="2327">
          <cell r="A2327">
            <v>44330</v>
          </cell>
          <cell r="B2327">
            <v>11.3</v>
          </cell>
          <cell r="C2327">
            <v>7.23</v>
          </cell>
          <cell r="D2327">
            <v>4.07</v>
          </cell>
          <cell r="E2327">
            <v>0</v>
          </cell>
        </row>
        <row r="2328">
          <cell r="A2328">
            <v>44331</v>
          </cell>
          <cell r="B2328">
            <v>11.3</v>
          </cell>
          <cell r="C2328">
            <v>7.04</v>
          </cell>
          <cell r="D2328">
            <v>4.26</v>
          </cell>
          <cell r="E2328">
            <v>0</v>
          </cell>
        </row>
        <row r="2329">
          <cell r="A2329">
            <v>44332</v>
          </cell>
          <cell r="B2329">
            <v>11.94</v>
          </cell>
          <cell r="C2329">
            <v>6.78</v>
          </cell>
          <cell r="D2329">
            <v>5.16</v>
          </cell>
          <cell r="E2329">
            <v>0</v>
          </cell>
        </row>
        <row r="2330">
          <cell r="A2330">
            <v>44333</v>
          </cell>
          <cell r="B2330">
            <v>13.02</v>
          </cell>
          <cell r="C2330">
            <v>7.02</v>
          </cell>
          <cell r="D2330">
            <v>6</v>
          </cell>
          <cell r="E2330">
            <v>3.2</v>
          </cell>
        </row>
        <row r="2331">
          <cell r="A2331">
            <v>44334</v>
          </cell>
          <cell r="B2331">
            <v>12.58</v>
          </cell>
          <cell r="C2331">
            <v>6.93</v>
          </cell>
          <cell r="D2331">
            <v>5.65</v>
          </cell>
          <cell r="E2331">
            <v>0</v>
          </cell>
        </row>
        <row r="2332">
          <cell r="A2332">
            <v>44335</v>
          </cell>
          <cell r="B2332">
            <v>12.36</v>
          </cell>
          <cell r="C2332">
            <v>6.79</v>
          </cell>
          <cell r="D2332">
            <v>5.57</v>
          </cell>
          <cell r="E2332">
            <v>0</v>
          </cell>
        </row>
        <row r="2333">
          <cell r="A2333">
            <v>44336</v>
          </cell>
          <cell r="B2333">
            <v>13.9</v>
          </cell>
          <cell r="C2333">
            <v>6.6</v>
          </cell>
          <cell r="D2333">
            <v>7.3</v>
          </cell>
          <cell r="E2333">
            <v>0</v>
          </cell>
        </row>
        <row r="2334">
          <cell r="A2334">
            <v>44337</v>
          </cell>
          <cell r="B2334">
            <v>11.94</v>
          </cell>
          <cell r="C2334">
            <v>7.08</v>
          </cell>
          <cell r="D2334">
            <v>4.86</v>
          </cell>
          <cell r="E2334">
            <v>0</v>
          </cell>
        </row>
        <row r="2335">
          <cell r="A2335">
            <v>44338</v>
          </cell>
          <cell r="B2335">
            <v>11.3</v>
          </cell>
          <cell r="C2335">
            <v>7.1</v>
          </cell>
          <cell r="D2335">
            <v>4.2</v>
          </cell>
          <cell r="E2335">
            <v>0</v>
          </cell>
        </row>
        <row r="2336">
          <cell r="A2336">
            <v>44339</v>
          </cell>
          <cell r="B2336">
            <v>11.94</v>
          </cell>
          <cell r="C2336">
            <v>6.3</v>
          </cell>
          <cell r="D2336">
            <v>5.64</v>
          </cell>
          <cell r="E2336">
            <v>0</v>
          </cell>
        </row>
        <row r="2337">
          <cell r="A2337">
            <v>44340</v>
          </cell>
          <cell r="B2337">
            <v>11.94</v>
          </cell>
          <cell r="C2337">
            <v>7.11</v>
          </cell>
          <cell r="D2337">
            <v>4.83</v>
          </cell>
          <cell r="E2337">
            <v>0</v>
          </cell>
        </row>
        <row r="2338">
          <cell r="A2338">
            <v>44341</v>
          </cell>
          <cell r="B2338">
            <v>11.3</v>
          </cell>
          <cell r="C2338">
            <v>7.28</v>
          </cell>
          <cell r="D2338">
            <v>4.02</v>
          </cell>
          <cell r="E2338">
            <v>0</v>
          </cell>
        </row>
        <row r="2339">
          <cell r="A2339">
            <v>44342</v>
          </cell>
          <cell r="B2339">
            <v>11.3</v>
          </cell>
          <cell r="C2339">
            <v>6.69</v>
          </cell>
          <cell r="D2339">
            <v>4.61</v>
          </cell>
          <cell r="E2339">
            <v>0</v>
          </cell>
        </row>
        <row r="2340">
          <cell r="A2340">
            <v>44343</v>
          </cell>
          <cell r="B2340">
            <v>11.72</v>
          </cell>
          <cell r="C2340">
            <v>6.95</v>
          </cell>
          <cell r="D2340">
            <v>4.77</v>
          </cell>
          <cell r="E2340">
            <v>0</v>
          </cell>
        </row>
        <row r="2341">
          <cell r="A2341">
            <v>44344</v>
          </cell>
          <cell r="B2341">
            <v>11.3</v>
          </cell>
          <cell r="C2341">
            <v>7.31</v>
          </cell>
          <cell r="D2341">
            <v>3.99</v>
          </cell>
          <cell r="E2341">
            <v>0</v>
          </cell>
        </row>
        <row r="2342">
          <cell r="A2342">
            <v>44345</v>
          </cell>
          <cell r="B2342">
            <v>11.1</v>
          </cell>
          <cell r="C2342">
            <v>7.06</v>
          </cell>
          <cell r="D2342">
            <v>4.04</v>
          </cell>
          <cell r="E2342">
            <v>0</v>
          </cell>
        </row>
        <row r="2343">
          <cell r="A2343">
            <v>44346</v>
          </cell>
          <cell r="B2343">
            <v>11.3</v>
          </cell>
          <cell r="C2343">
            <v>6.51</v>
          </cell>
          <cell r="D2343">
            <v>4.79</v>
          </cell>
          <cell r="E2343">
            <v>0</v>
          </cell>
        </row>
        <row r="2344">
          <cell r="A2344">
            <v>44347</v>
          </cell>
          <cell r="B2344">
            <v>11.72</v>
          </cell>
          <cell r="C2344">
            <v>6.88</v>
          </cell>
          <cell r="D2344">
            <v>4.84</v>
          </cell>
          <cell r="E2344">
            <v>0</v>
          </cell>
        </row>
        <row r="2345">
          <cell r="A2345">
            <v>44348</v>
          </cell>
          <cell r="B2345">
            <v>15.97</v>
          </cell>
          <cell r="C2345">
            <v>6.5</v>
          </cell>
          <cell r="D2345">
            <v>9.47</v>
          </cell>
          <cell r="E2345">
            <v>11.8</v>
          </cell>
        </row>
        <row r="2346">
          <cell r="A2346">
            <v>44349</v>
          </cell>
          <cell r="B2346">
            <v>14.35</v>
          </cell>
          <cell r="C2346">
            <v>6.72</v>
          </cell>
          <cell r="D2346">
            <v>7.63</v>
          </cell>
          <cell r="E2346">
            <v>0</v>
          </cell>
        </row>
        <row r="2347">
          <cell r="A2347">
            <v>44350</v>
          </cell>
          <cell r="B2347">
            <v>13.68</v>
          </cell>
          <cell r="C2347">
            <v>6.6</v>
          </cell>
          <cell r="D2347">
            <v>7.08</v>
          </cell>
          <cell r="E2347">
            <v>2.4</v>
          </cell>
        </row>
        <row r="2348">
          <cell r="A2348">
            <v>44351</v>
          </cell>
          <cell r="B2348">
            <v>13.02</v>
          </cell>
          <cell r="C2348">
            <v>6.87</v>
          </cell>
          <cell r="D2348">
            <v>6.15</v>
          </cell>
          <cell r="E2348">
            <v>0</v>
          </cell>
        </row>
        <row r="2349">
          <cell r="A2349">
            <v>44352</v>
          </cell>
          <cell r="B2349">
            <v>12.15</v>
          </cell>
          <cell r="C2349">
            <v>6.64</v>
          </cell>
          <cell r="D2349">
            <v>5.51</v>
          </cell>
          <cell r="E2349">
            <v>0</v>
          </cell>
        </row>
        <row r="2350">
          <cell r="A2350">
            <v>44353</v>
          </cell>
          <cell r="B2350">
            <v>12.58</v>
          </cell>
          <cell r="C2350">
            <v>6.25</v>
          </cell>
          <cell r="D2350">
            <v>6.33</v>
          </cell>
          <cell r="E2350">
            <v>0</v>
          </cell>
        </row>
        <row r="2351">
          <cell r="A2351">
            <v>44354</v>
          </cell>
          <cell r="B2351">
            <v>11.72</v>
          </cell>
          <cell r="C2351">
            <v>6.92</v>
          </cell>
          <cell r="D2351">
            <v>4.8</v>
          </cell>
          <cell r="E2351">
            <v>0</v>
          </cell>
        </row>
        <row r="2352">
          <cell r="A2352">
            <v>44355</v>
          </cell>
          <cell r="B2352">
            <v>12.15</v>
          </cell>
          <cell r="C2352">
            <v>6.76</v>
          </cell>
          <cell r="D2352">
            <v>5.39</v>
          </cell>
          <cell r="E2352">
            <v>0</v>
          </cell>
        </row>
        <row r="2353">
          <cell r="A2353">
            <v>44356</v>
          </cell>
          <cell r="B2353">
            <v>11.72</v>
          </cell>
          <cell r="C2353">
            <v>6.68</v>
          </cell>
          <cell r="D2353">
            <v>5.04</v>
          </cell>
          <cell r="E2353">
            <v>0</v>
          </cell>
        </row>
        <row r="2354">
          <cell r="A2354">
            <v>44357</v>
          </cell>
          <cell r="B2354">
            <v>12.15</v>
          </cell>
          <cell r="C2354">
            <v>7.04</v>
          </cell>
          <cell r="D2354">
            <v>5.11</v>
          </cell>
          <cell r="E2354">
            <v>0</v>
          </cell>
        </row>
        <row r="2355">
          <cell r="A2355">
            <v>44358</v>
          </cell>
          <cell r="B2355">
            <v>12.15</v>
          </cell>
          <cell r="C2355">
            <v>7.04</v>
          </cell>
          <cell r="D2355">
            <v>5.11</v>
          </cell>
          <cell r="E2355">
            <v>0</v>
          </cell>
        </row>
        <row r="2356">
          <cell r="A2356">
            <v>44359</v>
          </cell>
          <cell r="B2356">
            <v>12.15</v>
          </cell>
          <cell r="C2356">
            <v>6.76</v>
          </cell>
          <cell r="D2356">
            <v>5.39</v>
          </cell>
          <cell r="E2356">
            <v>0</v>
          </cell>
        </row>
        <row r="2357">
          <cell r="A2357">
            <v>44360</v>
          </cell>
          <cell r="B2357">
            <v>11.94</v>
          </cell>
          <cell r="C2357">
            <v>6.44</v>
          </cell>
          <cell r="D2357">
            <v>5.5</v>
          </cell>
          <cell r="E2357">
            <v>0</v>
          </cell>
        </row>
        <row r="2358">
          <cell r="A2358">
            <v>44361</v>
          </cell>
          <cell r="B2358">
            <v>11.94</v>
          </cell>
          <cell r="C2358">
            <v>6.87</v>
          </cell>
          <cell r="D2358">
            <v>5.07</v>
          </cell>
          <cell r="E2358">
            <v>0</v>
          </cell>
        </row>
        <row r="2359">
          <cell r="A2359">
            <v>44362</v>
          </cell>
          <cell r="B2359">
            <v>12.15</v>
          </cell>
          <cell r="C2359">
            <v>6.79</v>
          </cell>
          <cell r="D2359">
            <v>5.36</v>
          </cell>
          <cell r="E2359">
            <v>0</v>
          </cell>
        </row>
        <row r="2360">
          <cell r="A2360">
            <v>44363</v>
          </cell>
          <cell r="B2360">
            <v>12.15</v>
          </cell>
          <cell r="C2360">
            <v>6.79</v>
          </cell>
          <cell r="D2360">
            <v>5.36</v>
          </cell>
          <cell r="E2360">
            <v>0</v>
          </cell>
        </row>
        <row r="2361">
          <cell r="A2361">
            <v>44364</v>
          </cell>
          <cell r="B2361">
            <v>11.51</v>
          </cell>
          <cell r="C2361">
            <v>6.55</v>
          </cell>
          <cell r="D2361">
            <v>4.96</v>
          </cell>
          <cell r="E2361">
            <v>0</v>
          </cell>
        </row>
        <row r="2362">
          <cell r="A2362">
            <v>44365</v>
          </cell>
          <cell r="B2362">
            <v>11.3</v>
          </cell>
          <cell r="C2362">
            <v>7.22</v>
          </cell>
          <cell r="D2362">
            <v>4.08</v>
          </cell>
          <cell r="E2362">
            <v>0</v>
          </cell>
        </row>
        <row r="2363">
          <cell r="A2363">
            <v>44366</v>
          </cell>
          <cell r="B2363">
            <v>10.48</v>
          </cell>
          <cell r="C2363">
            <v>6.96</v>
          </cell>
          <cell r="D2363">
            <v>3.52</v>
          </cell>
          <cell r="E2363">
            <v>0</v>
          </cell>
        </row>
        <row r="2364">
          <cell r="A2364">
            <v>44367</v>
          </cell>
          <cell r="B2364">
            <v>11.51</v>
          </cell>
          <cell r="C2364">
            <v>6.47</v>
          </cell>
          <cell r="D2364">
            <v>5.04</v>
          </cell>
          <cell r="E2364">
            <v>0</v>
          </cell>
        </row>
        <row r="2365">
          <cell r="A2365">
            <v>44368</v>
          </cell>
          <cell r="B2365">
            <v>11.3</v>
          </cell>
          <cell r="C2365">
            <v>6.6</v>
          </cell>
          <cell r="D2365">
            <v>4.7</v>
          </cell>
          <cell r="E2365">
            <v>0</v>
          </cell>
        </row>
        <row r="2366">
          <cell r="A2366">
            <v>44369</v>
          </cell>
          <cell r="B2366">
            <v>11.3</v>
          </cell>
          <cell r="C2366">
            <v>7.13</v>
          </cell>
          <cell r="D2366">
            <v>4.17</v>
          </cell>
          <cell r="E2366">
            <v>0</v>
          </cell>
        </row>
        <row r="2367">
          <cell r="A2367">
            <v>44370</v>
          </cell>
          <cell r="B2367">
            <v>10.89</v>
          </cell>
          <cell r="C2367">
            <v>6.85</v>
          </cell>
          <cell r="D2367">
            <v>4.04</v>
          </cell>
          <cell r="E2367">
            <v>0</v>
          </cell>
        </row>
        <row r="2368">
          <cell r="A2368">
            <v>44371</v>
          </cell>
          <cell r="B2368">
            <v>11.72</v>
          </cell>
          <cell r="C2368">
            <v>6.87</v>
          </cell>
          <cell r="D2368">
            <v>4.85</v>
          </cell>
          <cell r="E2368">
            <v>0</v>
          </cell>
        </row>
        <row r="2369">
          <cell r="A2369">
            <v>44372</v>
          </cell>
          <cell r="B2369">
            <v>11.51</v>
          </cell>
          <cell r="C2369">
            <v>6.91</v>
          </cell>
          <cell r="D2369">
            <v>4.6</v>
          </cell>
          <cell r="E2369">
            <v>0</v>
          </cell>
        </row>
        <row r="2370">
          <cell r="A2370">
            <v>44373</v>
          </cell>
          <cell r="B2370">
            <v>11.3</v>
          </cell>
          <cell r="C2370">
            <v>7.05</v>
          </cell>
          <cell r="D2370">
            <v>4.25</v>
          </cell>
          <cell r="E2370">
            <v>0</v>
          </cell>
        </row>
        <row r="2371">
          <cell r="A2371">
            <v>44374</v>
          </cell>
          <cell r="B2371">
            <v>11.72</v>
          </cell>
          <cell r="C2371">
            <v>6.41</v>
          </cell>
          <cell r="D2371">
            <v>5.31</v>
          </cell>
          <cell r="E2371">
            <v>0</v>
          </cell>
        </row>
        <row r="2372">
          <cell r="A2372">
            <v>44375</v>
          </cell>
          <cell r="B2372">
            <v>11.3</v>
          </cell>
          <cell r="C2372">
            <v>6.75</v>
          </cell>
          <cell r="D2372">
            <v>4.55</v>
          </cell>
          <cell r="E2372">
            <v>0</v>
          </cell>
        </row>
        <row r="2373">
          <cell r="A2373">
            <v>44376</v>
          </cell>
          <cell r="B2373">
            <v>9.88</v>
          </cell>
          <cell r="C2373">
            <v>6.6</v>
          </cell>
          <cell r="D2373">
            <v>3.28</v>
          </cell>
          <cell r="E2373">
            <v>0</v>
          </cell>
        </row>
        <row r="2374">
          <cell r="A2374">
            <v>44377</v>
          </cell>
          <cell r="B2374">
            <v>10.68</v>
          </cell>
          <cell r="C2374">
            <v>7.06</v>
          </cell>
          <cell r="D2374">
            <v>3.62</v>
          </cell>
          <cell r="E2374">
            <v>0</v>
          </cell>
        </row>
        <row r="2375">
          <cell r="A2375">
            <v>44378</v>
          </cell>
          <cell r="B2375">
            <v>10.28</v>
          </cell>
          <cell r="C2375">
            <v>6.6</v>
          </cell>
          <cell r="D2375">
            <v>3.68</v>
          </cell>
          <cell r="E2375">
            <v>0</v>
          </cell>
        </row>
        <row r="2376">
          <cell r="A2376">
            <v>44379</v>
          </cell>
          <cell r="B2376">
            <v>10.89</v>
          </cell>
          <cell r="C2376">
            <v>7.06</v>
          </cell>
          <cell r="D2376">
            <v>3.83</v>
          </cell>
          <cell r="E2376">
            <v>0</v>
          </cell>
        </row>
        <row r="2377">
          <cell r="A2377">
            <v>44380</v>
          </cell>
          <cell r="B2377">
            <v>10.08</v>
          </cell>
          <cell r="C2377">
            <v>6.68</v>
          </cell>
          <cell r="D2377">
            <v>3.4</v>
          </cell>
          <cell r="E2377">
            <v>0</v>
          </cell>
        </row>
        <row r="2378">
          <cell r="A2378">
            <v>44381</v>
          </cell>
          <cell r="B2378">
            <v>11.1</v>
          </cell>
          <cell r="C2378">
            <v>6.11</v>
          </cell>
          <cell r="D2378">
            <v>4.99</v>
          </cell>
          <cell r="E2378">
            <v>0</v>
          </cell>
        </row>
        <row r="2379">
          <cell r="A2379">
            <v>44382</v>
          </cell>
          <cell r="B2379">
            <v>10.08</v>
          </cell>
          <cell r="C2379">
            <v>6.84</v>
          </cell>
          <cell r="D2379">
            <v>3.24</v>
          </cell>
          <cell r="E2379">
            <v>0</v>
          </cell>
        </row>
        <row r="2380">
          <cell r="A2380">
            <v>44383</v>
          </cell>
          <cell r="B2380">
            <v>11.1</v>
          </cell>
          <cell r="C2380">
            <v>7.02</v>
          </cell>
          <cell r="D2380">
            <v>4.08</v>
          </cell>
          <cell r="E2380">
            <v>0</v>
          </cell>
        </row>
        <row r="2381">
          <cell r="A2381">
            <v>44384</v>
          </cell>
          <cell r="B2381">
            <v>10.28</v>
          </cell>
          <cell r="C2381">
            <v>6.44</v>
          </cell>
          <cell r="D2381">
            <v>3.84</v>
          </cell>
          <cell r="E2381">
            <v>0</v>
          </cell>
        </row>
        <row r="2382">
          <cell r="A2382">
            <v>44385</v>
          </cell>
          <cell r="B2382">
            <v>10.48</v>
          </cell>
          <cell r="C2382">
            <v>6.9</v>
          </cell>
          <cell r="D2382">
            <v>3.58</v>
          </cell>
          <cell r="E2382">
            <v>0</v>
          </cell>
        </row>
        <row r="2383">
          <cell r="A2383">
            <v>44386</v>
          </cell>
          <cell r="B2383">
            <v>10.48</v>
          </cell>
          <cell r="C2383">
            <v>7.16</v>
          </cell>
          <cell r="D2383">
            <v>3.32</v>
          </cell>
          <cell r="E2383">
            <v>0</v>
          </cell>
        </row>
        <row r="2384">
          <cell r="A2384">
            <v>44387</v>
          </cell>
          <cell r="B2384">
            <v>10.08</v>
          </cell>
          <cell r="C2384">
            <v>6.98</v>
          </cell>
          <cell r="D2384">
            <v>3.1</v>
          </cell>
          <cell r="E2384">
            <v>0</v>
          </cell>
        </row>
        <row r="2385">
          <cell r="A2385">
            <v>44388</v>
          </cell>
          <cell r="B2385">
            <v>10.89</v>
          </cell>
          <cell r="C2385">
            <v>6.29</v>
          </cell>
          <cell r="D2385">
            <v>4.6</v>
          </cell>
          <cell r="E2385">
            <v>0</v>
          </cell>
        </row>
        <row r="2386">
          <cell r="A2386">
            <v>44389</v>
          </cell>
          <cell r="B2386">
            <v>10.28</v>
          </cell>
          <cell r="C2386">
            <v>7.07</v>
          </cell>
          <cell r="D2386">
            <v>3.21</v>
          </cell>
          <cell r="E2386">
            <v>0</v>
          </cell>
        </row>
        <row r="2387">
          <cell r="A2387">
            <v>44390</v>
          </cell>
          <cell r="B2387">
            <v>10.68</v>
          </cell>
          <cell r="C2387">
            <v>6.75</v>
          </cell>
          <cell r="D2387">
            <v>3.93</v>
          </cell>
          <cell r="E2387">
            <v>0</v>
          </cell>
        </row>
        <row r="2388">
          <cell r="A2388">
            <v>44391</v>
          </cell>
          <cell r="B2388">
            <v>10.89</v>
          </cell>
          <cell r="C2388">
            <v>6.8</v>
          </cell>
          <cell r="D2388">
            <v>4.096</v>
          </cell>
          <cell r="E2388">
            <v>0</v>
          </cell>
        </row>
        <row r="2389">
          <cell r="A2389">
            <v>44392</v>
          </cell>
          <cell r="B2389">
            <v>10.08</v>
          </cell>
          <cell r="C2389">
            <v>6.97</v>
          </cell>
          <cell r="D2389">
            <v>3.11</v>
          </cell>
          <cell r="E2389">
            <v>0</v>
          </cell>
        </row>
        <row r="2390">
          <cell r="A2390">
            <v>44393</v>
          </cell>
          <cell r="B2390">
            <v>10.28</v>
          </cell>
          <cell r="C2390">
            <v>6.68</v>
          </cell>
          <cell r="D2390">
            <v>3.6</v>
          </cell>
          <cell r="E2390">
            <v>0</v>
          </cell>
        </row>
        <row r="2391">
          <cell r="A2391">
            <v>44394</v>
          </cell>
          <cell r="B2391">
            <v>9.88</v>
          </cell>
          <cell r="C2391">
            <v>6.63</v>
          </cell>
          <cell r="D2391">
            <v>3.25</v>
          </cell>
          <cell r="E2391">
            <v>0</v>
          </cell>
        </row>
        <row r="2392">
          <cell r="A2392">
            <v>44395</v>
          </cell>
          <cell r="B2392">
            <v>10.68</v>
          </cell>
          <cell r="C2392">
            <v>6.75</v>
          </cell>
          <cell r="D2392">
            <v>3.93</v>
          </cell>
          <cell r="E2392">
            <v>0</v>
          </cell>
        </row>
        <row r="2393">
          <cell r="A2393">
            <v>44396</v>
          </cell>
          <cell r="B2393">
            <v>10.08</v>
          </cell>
          <cell r="C2393">
            <v>6.88</v>
          </cell>
          <cell r="D2393">
            <v>3.2</v>
          </cell>
          <cell r="E2393">
            <v>0</v>
          </cell>
        </row>
        <row r="2394">
          <cell r="A2394">
            <v>44397</v>
          </cell>
          <cell r="B2394">
            <v>10.48</v>
          </cell>
          <cell r="C2394">
            <v>6.86</v>
          </cell>
          <cell r="D2394">
            <v>3.62</v>
          </cell>
          <cell r="E2394">
            <v>0</v>
          </cell>
        </row>
        <row r="2395">
          <cell r="A2395">
            <v>44398</v>
          </cell>
          <cell r="B2395">
            <v>10.28</v>
          </cell>
          <cell r="C2395">
            <v>7</v>
          </cell>
          <cell r="D2395">
            <v>3.28</v>
          </cell>
          <cell r="E2395">
            <v>0</v>
          </cell>
        </row>
        <row r="2396">
          <cell r="A2396">
            <v>44399</v>
          </cell>
          <cell r="B2396">
            <v>10.28</v>
          </cell>
          <cell r="C2396">
            <v>6.78</v>
          </cell>
          <cell r="D2396">
            <v>3.5</v>
          </cell>
          <cell r="E2396">
            <v>0</v>
          </cell>
        </row>
        <row r="2397">
          <cell r="A2397">
            <v>44400</v>
          </cell>
          <cell r="B2397">
            <v>10.28</v>
          </cell>
          <cell r="C2397">
            <v>6.91</v>
          </cell>
          <cell r="D2397">
            <v>3.37</v>
          </cell>
          <cell r="E2397">
            <v>0</v>
          </cell>
        </row>
        <row r="2398">
          <cell r="A2398">
            <v>44401</v>
          </cell>
          <cell r="B2398">
            <v>10.08</v>
          </cell>
          <cell r="C2398">
            <v>6.81</v>
          </cell>
          <cell r="D2398">
            <v>3.27</v>
          </cell>
          <cell r="E2398">
            <v>0</v>
          </cell>
        </row>
        <row r="2399">
          <cell r="A2399">
            <v>44402</v>
          </cell>
          <cell r="B2399">
            <v>10.08</v>
          </cell>
          <cell r="C2399">
            <v>6.25</v>
          </cell>
          <cell r="D2399">
            <v>3.83</v>
          </cell>
          <cell r="E2399">
            <v>0</v>
          </cell>
        </row>
        <row r="2400">
          <cell r="A2400">
            <v>44403</v>
          </cell>
          <cell r="B2400">
            <v>10.48</v>
          </cell>
          <cell r="C2400">
            <v>6.91</v>
          </cell>
          <cell r="D2400">
            <v>3.57</v>
          </cell>
          <cell r="E2400">
            <v>0</v>
          </cell>
        </row>
        <row r="2401">
          <cell r="A2401">
            <v>44404</v>
          </cell>
          <cell r="B2401">
            <v>9.88</v>
          </cell>
          <cell r="C2401">
            <v>6.49</v>
          </cell>
          <cell r="D2401">
            <v>3.39</v>
          </cell>
          <cell r="E2401">
            <v>0</v>
          </cell>
        </row>
        <row r="2402">
          <cell r="A2402">
            <v>44405</v>
          </cell>
          <cell r="B2402">
            <v>9.88</v>
          </cell>
          <cell r="C2402">
            <v>6.65</v>
          </cell>
          <cell r="D2402">
            <v>3.23</v>
          </cell>
          <cell r="E2402">
            <v>0</v>
          </cell>
        </row>
        <row r="2403">
          <cell r="A2403">
            <v>44406</v>
          </cell>
          <cell r="B2403">
            <v>9.88</v>
          </cell>
          <cell r="C2403">
            <v>6.65</v>
          </cell>
          <cell r="D2403">
            <v>3.23</v>
          </cell>
          <cell r="E2403">
            <v>0</v>
          </cell>
        </row>
        <row r="2404">
          <cell r="A2404">
            <v>44407</v>
          </cell>
          <cell r="B2404">
            <v>9.88</v>
          </cell>
          <cell r="C2404">
            <v>6.57</v>
          </cell>
          <cell r="D2404">
            <v>3.31</v>
          </cell>
          <cell r="E2404">
            <v>0</v>
          </cell>
        </row>
        <row r="2405">
          <cell r="A2405">
            <v>44408</v>
          </cell>
          <cell r="B2405">
            <v>9.48</v>
          </cell>
          <cell r="C2405">
            <v>6.43</v>
          </cell>
          <cell r="D2405">
            <v>3.05</v>
          </cell>
          <cell r="E2405">
            <v>0</v>
          </cell>
        </row>
        <row r="2406">
          <cell r="A2406">
            <v>44409</v>
          </cell>
          <cell r="B2406">
            <v>9.88</v>
          </cell>
          <cell r="C2406">
            <v>6.48</v>
          </cell>
          <cell r="D2406">
            <v>3.4</v>
          </cell>
          <cell r="E2406">
            <v>0</v>
          </cell>
        </row>
        <row r="2407">
          <cell r="A2407">
            <v>44410</v>
          </cell>
          <cell r="B2407">
            <v>10.08</v>
          </cell>
          <cell r="C2407">
            <v>6.6</v>
          </cell>
          <cell r="D2407">
            <v>3.48</v>
          </cell>
          <cell r="E2407">
            <v>0</v>
          </cell>
        </row>
        <row r="2408">
          <cell r="A2408">
            <v>44411</v>
          </cell>
          <cell r="B2408">
            <v>10.08</v>
          </cell>
          <cell r="C2408">
            <v>6.6</v>
          </cell>
          <cell r="D2408">
            <v>3.48</v>
          </cell>
          <cell r="E2408">
            <v>0</v>
          </cell>
        </row>
        <row r="2409">
          <cell r="A2409">
            <v>44412</v>
          </cell>
          <cell r="B2409">
            <v>10.08</v>
          </cell>
          <cell r="C2409">
            <v>6.81</v>
          </cell>
          <cell r="D2409">
            <v>3.27</v>
          </cell>
          <cell r="E2409">
            <v>0</v>
          </cell>
        </row>
        <row r="2410">
          <cell r="A2410">
            <v>44413</v>
          </cell>
          <cell r="B2410">
            <v>9.68</v>
          </cell>
          <cell r="C2410">
            <v>6.21</v>
          </cell>
          <cell r="D2410">
            <v>3.47</v>
          </cell>
          <cell r="E2410">
            <v>0</v>
          </cell>
        </row>
        <row r="2411">
          <cell r="A2411">
            <v>44414</v>
          </cell>
          <cell r="B2411">
            <v>9.48</v>
          </cell>
          <cell r="C2411">
            <v>6.24</v>
          </cell>
          <cell r="D2411">
            <v>3.24</v>
          </cell>
          <cell r="E2411">
            <v>1</v>
          </cell>
        </row>
        <row r="2412">
          <cell r="A2412">
            <v>44415</v>
          </cell>
          <cell r="B2412">
            <v>9.68</v>
          </cell>
          <cell r="C2412">
            <v>6.22</v>
          </cell>
          <cell r="D2412">
            <v>3.46</v>
          </cell>
          <cell r="E2412">
            <v>0</v>
          </cell>
        </row>
        <row r="2413">
          <cell r="A2413">
            <v>44416</v>
          </cell>
          <cell r="B2413">
            <v>9.09</v>
          </cell>
          <cell r="C2413">
            <v>5.89</v>
          </cell>
          <cell r="D2413">
            <v>3.2</v>
          </cell>
          <cell r="E2413">
            <v>0</v>
          </cell>
        </row>
        <row r="2414">
          <cell r="A2414">
            <v>44417</v>
          </cell>
          <cell r="B2414">
            <v>9.68</v>
          </cell>
          <cell r="C2414">
            <v>6.28</v>
          </cell>
          <cell r="D2414">
            <v>3.4</v>
          </cell>
          <cell r="E2414">
            <v>0</v>
          </cell>
        </row>
        <row r="2415">
          <cell r="A2415">
            <v>44418</v>
          </cell>
          <cell r="B2415">
            <v>9.28</v>
          </cell>
          <cell r="C2415">
            <v>6.12</v>
          </cell>
          <cell r="D2415">
            <v>3.16</v>
          </cell>
          <cell r="E2415">
            <v>0</v>
          </cell>
        </row>
        <row r="2416">
          <cell r="A2416">
            <v>44419</v>
          </cell>
          <cell r="B2416">
            <v>9.68</v>
          </cell>
          <cell r="C2416">
            <v>6.32</v>
          </cell>
          <cell r="D2416">
            <v>3.36</v>
          </cell>
          <cell r="E2416">
            <v>0</v>
          </cell>
        </row>
        <row r="2417">
          <cell r="A2417">
            <v>44420</v>
          </cell>
          <cell r="B2417">
            <v>9.48</v>
          </cell>
          <cell r="C2417">
            <v>6.24</v>
          </cell>
          <cell r="D2417">
            <v>3.24</v>
          </cell>
          <cell r="E2417">
            <v>0</v>
          </cell>
        </row>
        <row r="2418">
          <cell r="A2418">
            <v>44421</v>
          </cell>
          <cell r="B2418">
            <v>9.68</v>
          </cell>
          <cell r="C2418">
            <v>6.38</v>
          </cell>
          <cell r="D2418">
            <v>3.3</v>
          </cell>
          <cell r="E2418">
            <v>0</v>
          </cell>
        </row>
        <row r="2419">
          <cell r="A2419">
            <v>44422</v>
          </cell>
          <cell r="B2419">
            <v>9.68</v>
          </cell>
          <cell r="C2419">
            <v>6.44</v>
          </cell>
          <cell r="D2419">
            <v>3.24</v>
          </cell>
          <cell r="E2419">
            <v>0</v>
          </cell>
        </row>
        <row r="2420">
          <cell r="A2420">
            <v>44423</v>
          </cell>
          <cell r="B2420">
            <v>9.68</v>
          </cell>
          <cell r="C2420">
            <v>6.37</v>
          </cell>
          <cell r="D2420">
            <v>3.31</v>
          </cell>
          <cell r="E2420">
            <v>0</v>
          </cell>
        </row>
        <row r="2421">
          <cell r="A2421">
            <v>44424</v>
          </cell>
          <cell r="B2421">
            <v>9.68</v>
          </cell>
          <cell r="C2421">
            <v>6.23</v>
          </cell>
          <cell r="D2421">
            <v>3.45</v>
          </cell>
          <cell r="E2421">
            <v>0</v>
          </cell>
        </row>
        <row r="2422">
          <cell r="A2422">
            <v>44425</v>
          </cell>
          <cell r="B2422">
            <v>10.68</v>
          </cell>
          <cell r="C2422">
            <v>6.7</v>
          </cell>
          <cell r="D2422">
            <v>3.98</v>
          </cell>
          <cell r="E2422">
            <v>7.2</v>
          </cell>
        </row>
        <row r="2423">
          <cell r="A2423">
            <v>44426</v>
          </cell>
          <cell r="B2423">
            <v>11.1</v>
          </cell>
          <cell r="C2423">
            <v>6.61</v>
          </cell>
          <cell r="D2423">
            <v>4.49</v>
          </cell>
          <cell r="E2423">
            <v>0</v>
          </cell>
        </row>
        <row r="2424">
          <cell r="A2424">
            <v>44427</v>
          </cell>
          <cell r="B2424">
            <v>11.1</v>
          </cell>
          <cell r="C2424">
            <v>6.81</v>
          </cell>
          <cell r="D2424">
            <v>4.29</v>
          </cell>
          <cell r="E2424">
            <v>0</v>
          </cell>
        </row>
        <row r="2425">
          <cell r="A2425">
            <v>44428</v>
          </cell>
          <cell r="B2425">
            <v>10.68</v>
          </cell>
          <cell r="C2425">
            <v>7.01</v>
          </cell>
          <cell r="D2425">
            <v>3.67</v>
          </cell>
          <cell r="E2425">
            <v>0</v>
          </cell>
        </row>
        <row r="2426">
          <cell r="A2426">
            <v>44429</v>
          </cell>
          <cell r="B2426">
            <v>10.48</v>
          </cell>
          <cell r="C2426">
            <v>6.7</v>
          </cell>
          <cell r="D2426">
            <v>3.78</v>
          </cell>
          <cell r="E2426">
            <v>0</v>
          </cell>
        </row>
        <row r="2427">
          <cell r="A2427">
            <v>44430</v>
          </cell>
          <cell r="B2427">
            <v>10.48</v>
          </cell>
          <cell r="C2427">
            <v>6.42</v>
          </cell>
          <cell r="D2427">
            <v>4.06</v>
          </cell>
          <cell r="E2427">
            <v>0</v>
          </cell>
        </row>
        <row r="2428">
          <cell r="A2428">
            <v>44431</v>
          </cell>
          <cell r="B2428">
            <v>10.28</v>
          </cell>
          <cell r="C2428">
            <v>6.67</v>
          </cell>
          <cell r="D2428">
            <v>3.61</v>
          </cell>
          <cell r="E2428">
            <v>0</v>
          </cell>
        </row>
        <row r="2429">
          <cell r="A2429">
            <v>44432</v>
          </cell>
          <cell r="B2429">
            <v>10.28</v>
          </cell>
          <cell r="C2429">
            <v>6.81</v>
          </cell>
          <cell r="D2429">
            <v>3.47</v>
          </cell>
          <cell r="E2429">
            <v>0</v>
          </cell>
        </row>
        <row r="2430">
          <cell r="A2430">
            <v>44433</v>
          </cell>
          <cell r="B2430">
            <v>10.28</v>
          </cell>
          <cell r="C2430">
            <v>6.75</v>
          </cell>
          <cell r="D2430">
            <v>3.53</v>
          </cell>
          <cell r="E2430">
            <v>0</v>
          </cell>
        </row>
        <row r="2431">
          <cell r="A2431">
            <v>44434</v>
          </cell>
          <cell r="B2431">
            <v>10.08</v>
          </cell>
          <cell r="C2431">
            <v>6.8</v>
          </cell>
          <cell r="D2431">
            <v>3.28</v>
          </cell>
          <cell r="E2431">
            <v>0</v>
          </cell>
        </row>
        <row r="2432">
          <cell r="A2432">
            <v>44435</v>
          </cell>
          <cell r="B2432">
            <v>10.48</v>
          </cell>
          <cell r="C2432">
            <v>6.67</v>
          </cell>
          <cell r="D2432">
            <v>3.81</v>
          </cell>
          <cell r="E2432">
            <v>0</v>
          </cell>
        </row>
        <row r="2433">
          <cell r="A2433">
            <v>44436</v>
          </cell>
          <cell r="B2433">
            <v>10.28</v>
          </cell>
          <cell r="C2433">
            <v>6.95</v>
          </cell>
          <cell r="D2433">
            <v>3.33</v>
          </cell>
          <cell r="E2433">
            <v>0</v>
          </cell>
        </row>
        <row r="2434">
          <cell r="A2434">
            <v>44437</v>
          </cell>
          <cell r="B2434">
            <v>10.28</v>
          </cell>
          <cell r="C2434">
            <v>6.51</v>
          </cell>
          <cell r="D2434">
            <v>3.77</v>
          </cell>
          <cell r="E2434">
            <v>0</v>
          </cell>
        </row>
        <row r="2435">
          <cell r="A2435">
            <v>44438</v>
          </cell>
          <cell r="B2435">
            <v>10.48</v>
          </cell>
          <cell r="C2435">
            <v>6.75</v>
          </cell>
          <cell r="D2435">
            <v>3.73</v>
          </cell>
          <cell r="E2435">
            <v>0</v>
          </cell>
        </row>
        <row r="2436">
          <cell r="A2436">
            <v>44439</v>
          </cell>
          <cell r="B2436">
            <v>10.08</v>
          </cell>
          <cell r="C2436">
            <v>6.65</v>
          </cell>
          <cell r="D2436">
            <v>3.43</v>
          </cell>
          <cell r="E2436">
            <v>0</v>
          </cell>
        </row>
        <row r="2437">
          <cell r="A2437">
            <v>44440</v>
          </cell>
          <cell r="B2437">
            <v>10.08</v>
          </cell>
          <cell r="C2437">
            <v>6.64</v>
          </cell>
          <cell r="D2437">
            <v>3.44</v>
          </cell>
          <cell r="E2437">
            <v>0</v>
          </cell>
        </row>
        <row r="2438">
          <cell r="A2438">
            <v>44441</v>
          </cell>
          <cell r="B2438">
            <v>10.48</v>
          </cell>
          <cell r="C2438">
            <v>6.68</v>
          </cell>
          <cell r="D2438">
            <v>3.8</v>
          </cell>
          <cell r="E2438">
            <v>0</v>
          </cell>
        </row>
        <row r="2439">
          <cell r="A2439">
            <v>44442</v>
          </cell>
          <cell r="B2439">
            <v>10.08</v>
          </cell>
          <cell r="C2439">
            <v>6.9</v>
          </cell>
          <cell r="D2439">
            <v>3.18</v>
          </cell>
          <cell r="E2439">
            <v>0</v>
          </cell>
        </row>
        <row r="2440">
          <cell r="A2440">
            <v>44443</v>
          </cell>
          <cell r="B2440">
            <v>10.08</v>
          </cell>
          <cell r="C2440">
            <v>6.53</v>
          </cell>
          <cell r="D2440">
            <v>3.55</v>
          </cell>
          <cell r="E2440">
            <v>0</v>
          </cell>
        </row>
        <row r="2441">
          <cell r="A2441">
            <v>44444</v>
          </cell>
          <cell r="B2441">
            <v>10.28</v>
          </cell>
          <cell r="C2441">
            <v>6.45</v>
          </cell>
          <cell r="D2441">
            <v>3.83</v>
          </cell>
          <cell r="E2441">
            <v>0</v>
          </cell>
        </row>
        <row r="2442">
          <cell r="A2442">
            <v>44445</v>
          </cell>
          <cell r="B2442">
            <v>9.88</v>
          </cell>
          <cell r="C2442">
            <v>6.66</v>
          </cell>
          <cell r="D2442">
            <v>3.22</v>
          </cell>
          <cell r="E2442">
            <v>0</v>
          </cell>
        </row>
        <row r="2443">
          <cell r="A2443">
            <v>44446</v>
          </cell>
          <cell r="B2443">
            <v>9.88</v>
          </cell>
          <cell r="C2443">
            <v>6.72</v>
          </cell>
          <cell r="D2443">
            <v>3.16</v>
          </cell>
          <cell r="E2443">
            <v>0</v>
          </cell>
        </row>
        <row r="2444">
          <cell r="A2444">
            <v>44447</v>
          </cell>
          <cell r="B2444">
            <v>9.88</v>
          </cell>
          <cell r="C2444">
            <v>6.67</v>
          </cell>
          <cell r="D2444">
            <v>3.21</v>
          </cell>
          <cell r="E2444">
            <v>0</v>
          </cell>
        </row>
        <row r="2445">
          <cell r="A2445">
            <v>44448</v>
          </cell>
          <cell r="B2445">
            <v>10.08</v>
          </cell>
          <cell r="C2445">
            <v>6.51</v>
          </cell>
          <cell r="D2445">
            <v>3.57</v>
          </cell>
          <cell r="E2445">
            <v>0</v>
          </cell>
        </row>
        <row r="2446">
          <cell r="A2446">
            <v>44449</v>
          </cell>
          <cell r="B2446">
            <v>9.48</v>
          </cell>
          <cell r="C2446">
            <v>6.38</v>
          </cell>
          <cell r="D2446">
            <v>3.1</v>
          </cell>
          <cell r="E2446">
            <v>0</v>
          </cell>
        </row>
        <row r="2447">
          <cell r="A2447">
            <v>44450</v>
          </cell>
          <cell r="B2447">
            <v>9.68</v>
          </cell>
          <cell r="C2447">
            <v>6.42</v>
          </cell>
          <cell r="D2447">
            <v>3.26</v>
          </cell>
          <cell r="E2447">
            <v>0</v>
          </cell>
        </row>
        <row r="2448">
          <cell r="A2448">
            <v>44451</v>
          </cell>
          <cell r="B2448">
            <v>9.68</v>
          </cell>
          <cell r="C2448">
            <v>6.36</v>
          </cell>
          <cell r="D2448">
            <v>3.32</v>
          </cell>
          <cell r="E2448">
            <v>0</v>
          </cell>
        </row>
        <row r="2449">
          <cell r="A2449">
            <v>44452</v>
          </cell>
          <cell r="B2449">
            <v>9.48</v>
          </cell>
          <cell r="C2449">
            <v>6.36</v>
          </cell>
          <cell r="D2449">
            <v>3.12</v>
          </cell>
          <cell r="E2449">
            <v>0</v>
          </cell>
        </row>
        <row r="2450">
          <cell r="A2450">
            <v>44453</v>
          </cell>
          <cell r="B2450">
            <v>9.68</v>
          </cell>
          <cell r="C2450">
            <v>6.62</v>
          </cell>
          <cell r="D2450">
            <v>3.06</v>
          </cell>
          <cell r="E2450">
            <v>0</v>
          </cell>
        </row>
        <row r="2451">
          <cell r="A2451">
            <v>44454</v>
          </cell>
          <cell r="B2451">
            <v>9.68</v>
          </cell>
          <cell r="C2451">
            <v>6.62</v>
          </cell>
          <cell r="D2451">
            <v>3.06</v>
          </cell>
          <cell r="E2451">
            <v>0</v>
          </cell>
        </row>
        <row r="2452">
          <cell r="A2452">
            <v>44455</v>
          </cell>
          <cell r="B2452">
            <v>10.28</v>
          </cell>
          <cell r="C2452">
            <v>7.22</v>
          </cell>
          <cell r="D2452">
            <v>3.06</v>
          </cell>
          <cell r="E2452">
            <v>0</v>
          </cell>
        </row>
        <row r="2453">
          <cell r="A2453">
            <v>44456</v>
          </cell>
          <cell r="B2453">
            <v>9.88</v>
          </cell>
          <cell r="C2453">
            <v>6.73</v>
          </cell>
          <cell r="D2453">
            <v>3.15</v>
          </cell>
          <cell r="E2453">
            <v>0</v>
          </cell>
        </row>
        <row r="2454">
          <cell r="A2454">
            <v>44457</v>
          </cell>
          <cell r="B2454">
            <v>9.48</v>
          </cell>
          <cell r="C2454">
            <v>6.44</v>
          </cell>
          <cell r="D2454">
            <v>3.04</v>
          </cell>
          <cell r="E2454">
            <v>0</v>
          </cell>
        </row>
        <row r="2455">
          <cell r="A2455">
            <v>44458</v>
          </cell>
          <cell r="B2455">
            <v>9.28</v>
          </cell>
          <cell r="C2455">
            <v>6.25</v>
          </cell>
          <cell r="D2455">
            <v>3.03</v>
          </cell>
          <cell r="E2455">
            <v>0</v>
          </cell>
        </row>
        <row r="2456">
          <cell r="A2456">
            <v>44459</v>
          </cell>
          <cell r="B2456">
            <v>9.68</v>
          </cell>
          <cell r="C2456">
            <v>6.44</v>
          </cell>
          <cell r="D2456">
            <v>3.24</v>
          </cell>
          <cell r="E2456">
            <v>0</v>
          </cell>
        </row>
        <row r="2457">
          <cell r="A2457">
            <v>44460</v>
          </cell>
          <cell r="B2457">
            <v>9.28</v>
          </cell>
          <cell r="C2457">
            <v>6.23</v>
          </cell>
          <cell r="D2457">
            <v>3.05</v>
          </cell>
          <cell r="E2457">
            <v>0</v>
          </cell>
        </row>
        <row r="2458">
          <cell r="A2458">
            <v>44461</v>
          </cell>
          <cell r="B2458">
            <v>9.48</v>
          </cell>
          <cell r="C2458">
            <v>6.42</v>
          </cell>
          <cell r="D2458">
            <v>3.06</v>
          </cell>
          <cell r="E2458">
            <v>0</v>
          </cell>
        </row>
        <row r="2459">
          <cell r="A2459">
            <v>44462</v>
          </cell>
          <cell r="B2459">
            <v>9.68</v>
          </cell>
          <cell r="C2459">
            <v>6.67</v>
          </cell>
          <cell r="D2459">
            <v>3.01</v>
          </cell>
          <cell r="E2459">
            <v>0</v>
          </cell>
        </row>
        <row r="2460">
          <cell r="A2460">
            <v>44463</v>
          </cell>
          <cell r="B2460">
            <v>9.88</v>
          </cell>
          <cell r="C2460">
            <v>6.71</v>
          </cell>
          <cell r="D2460">
            <v>3.17</v>
          </cell>
          <cell r="E2460">
            <v>0</v>
          </cell>
        </row>
        <row r="2461">
          <cell r="A2461">
            <v>44464</v>
          </cell>
          <cell r="B2461">
            <v>9.48</v>
          </cell>
          <cell r="C2461">
            <v>6.29</v>
          </cell>
          <cell r="D2461">
            <v>3.19</v>
          </cell>
          <cell r="E2461">
            <v>0</v>
          </cell>
        </row>
        <row r="2462">
          <cell r="A2462">
            <v>44465</v>
          </cell>
          <cell r="B2462">
            <v>9.88</v>
          </cell>
          <cell r="C2462">
            <v>6.83</v>
          </cell>
          <cell r="D2462">
            <v>3.05</v>
          </cell>
          <cell r="E2462">
            <v>0.8</v>
          </cell>
        </row>
        <row r="2463">
          <cell r="A2463">
            <v>44466</v>
          </cell>
          <cell r="B2463">
            <v>9.48</v>
          </cell>
          <cell r="C2463">
            <v>6.43</v>
          </cell>
          <cell r="D2463">
            <v>3.05</v>
          </cell>
          <cell r="E2463">
            <v>0</v>
          </cell>
        </row>
        <row r="2464">
          <cell r="A2464">
            <v>44467</v>
          </cell>
          <cell r="B2464">
            <v>10.08</v>
          </cell>
          <cell r="C2464">
            <v>7.06</v>
          </cell>
          <cell r="D2464">
            <v>3.02</v>
          </cell>
          <cell r="E2464">
            <v>2.2</v>
          </cell>
        </row>
        <row r="2465">
          <cell r="A2465">
            <v>44468</v>
          </cell>
          <cell r="B2465">
            <v>9.68</v>
          </cell>
          <cell r="C2465">
            <v>6.57</v>
          </cell>
          <cell r="D2465">
            <v>3.11</v>
          </cell>
          <cell r="E2465">
            <v>0</v>
          </cell>
        </row>
        <row r="2466">
          <cell r="A2466">
            <v>44469</v>
          </cell>
          <cell r="B2466">
            <v>10.68</v>
          </cell>
          <cell r="C2466">
            <v>7.13</v>
          </cell>
          <cell r="D2466">
            <v>3.55</v>
          </cell>
          <cell r="E2466">
            <v>18</v>
          </cell>
        </row>
        <row r="2467">
          <cell r="A2467">
            <v>44470</v>
          </cell>
          <cell r="B2467">
            <v>10.68</v>
          </cell>
          <cell r="C2467">
            <v>6.87</v>
          </cell>
          <cell r="D2467">
            <v>3.81</v>
          </cell>
          <cell r="E2467">
            <v>0</v>
          </cell>
        </row>
        <row r="2468">
          <cell r="A2468">
            <v>44471</v>
          </cell>
          <cell r="B2468">
            <v>13.9</v>
          </cell>
          <cell r="C2468">
            <v>7.43</v>
          </cell>
          <cell r="D2468">
            <v>6.47</v>
          </cell>
          <cell r="E2468">
            <v>17.8</v>
          </cell>
        </row>
        <row r="2469">
          <cell r="A2469">
            <v>44472</v>
          </cell>
          <cell r="B2469">
            <v>21.66</v>
          </cell>
          <cell r="C2469">
            <v>6.88</v>
          </cell>
          <cell r="D2469">
            <v>14.78</v>
          </cell>
          <cell r="E2469">
            <v>11.4</v>
          </cell>
        </row>
        <row r="2470">
          <cell r="A2470">
            <v>44473</v>
          </cell>
          <cell r="B2470">
            <v>12.58</v>
          </cell>
          <cell r="C2470">
            <v>7.21</v>
          </cell>
          <cell r="D2470">
            <v>5.37</v>
          </cell>
          <cell r="E2470">
            <v>0</v>
          </cell>
        </row>
        <row r="2471">
          <cell r="A2471">
            <v>44474</v>
          </cell>
          <cell r="B2471">
            <v>13.9</v>
          </cell>
          <cell r="C2471">
            <v>6.97</v>
          </cell>
          <cell r="D2471">
            <v>6.93</v>
          </cell>
          <cell r="E2471">
            <v>0</v>
          </cell>
        </row>
        <row r="2472">
          <cell r="A2472">
            <v>44475</v>
          </cell>
          <cell r="B2472">
            <v>14.35</v>
          </cell>
          <cell r="C2472">
            <v>6.83</v>
          </cell>
          <cell r="D2472">
            <v>7.52</v>
          </cell>
          <cell r="E2472">
            <v>1</v>
          </cell>
        </row>
        <row r="2473">
          <cell r="A2473">
            <v>44476</v>
          </cell>
          <cell r="B2473">
            <v>15.27</v>
          </cell>
          <cell r="C2473">
            <v>6.88</v>
          </cell>
          <cell r="D2473">
            <v>8.39</v>
          </cell>
          <cell r="E2473">
            <v>0.1</v>
          </cell>
        </row>
        <row r="2474">
          <cell r="A2474">
            <v>44477</v>
          </cell>
          <cell r="B2474">
            <v>12.58</v>
          </cell>
          <cell r="C2474">
            <v>6.85</v>
          </cell>
          <cell r="D2474">
            <v>5.73</v>
          </cell>
          <cell r="E2474">
            <v>0</v>
          </cell>
        </row>
        <row r="2475">
          <cell r="A2475">
            <v>44478</v>
          </cell>
          <cell r="B2475">
            <v>11.94</v>
          </cell>
          <cell r="C2475">
            <v>6.8</v>
          </cell>
          <cell r="D2475">
            <v>5.14</v>
          </cell>
          <cell r="E2475">
            <v>0</v>
          </cell>
        </row>
        <row r="2476">
          <cell r="A2476">
            <v>44479</v>
          </cell>
          <cell r="B2476">
            <v>13.24</v>
          </cell>
          <cell r="C2476">
            <v>5.87</v>
          </cell>
          <cell r="D2476">
            <v>7.37</v>
          </cell>
          <cell r="E2476">
            <v>14.8</v>
          </cell>
        </row>
        <row r="2477">
          <cell r="A2477">
            <v>44480</v>
          </cell>
          <cell r="B2477">
            <v>21.66</v>
          </cell>
          <cell r="C2477">
            <v>6.48</v>
          </cell>
          <cell r="D2477">
            <v>15.18</v>
          </cell>
          <cell r="E2477">
            <v>14</v>
          </cell>
        </row>
        <row r="2478">
          <cell r="A2478">
            <v>44481</v>
          </cell>
          <cell r="B2478">
            <v>27.92</v>
          </cell>
          <cell r="C2478">
            <v>6.71</v>
          </cell>
          <cell r="D2478">
            <v>21.21</v>
          </cell>
          <cell r="E2478">
            <v>36</v>
          </cell>
        </row>
        <row r="2479">
          <cell r="A2479">
            <v>44482</v>
          </cell>
          <cell r="B2479">
            <v>15.27</v>
          </cell>
          <cell r="C2479">
            <v>6.81</v>
          </cell>
          <cell r="D2479">
            <v>8.46</v>
          </cell>
          <cell r="E2479">
            <v>0</v>
          </cell>
        </row>
        <row r="2480">
          <cell r="A2480">
            <v>44483</v>
          </cell>
          <cell r="B2480">
            <v>13.24</v>
          </cell>
          <cell r="C2480">
            <v>6.78</v>
          </cell>
          <cell r="D2480">
            <v>6.46</v>
          </cell>
          <cell r="E2480">
            <v>0</v>
          </cell>
        </row>
        <row r="2481">
          <cell r="A2481">
            <v>44484</v>
          </cell>
          <cell r="B2481">
            <v>11.51</v>
          </cell>
          <cell r="C2481">
            <v>6.76</v>
          </cell>
          <cell r="D2481">
            <v>4.75</v>
          </cell>
          <cell r="E2481">
            <v>0</v>
          </cell>
        </row>
        <row r="2482">
          <cell r="A2482">
            <v>44485</v>
          </cell>
          <cell r="B2482">
            <v>10.08</v>
          </cell>
          <cell r="C2482">
            <v>6.7</v>
          </cell>
          <cell r="D2482">
            <v>3.38</v>
          </cell>
          <cell r="E2482">
            <v>0</v>
          </cell>
        </row>
        <row r="2483">
          <cell r="A2483">
            <v>44486</v>
          </cell>
          <cell r="B2483">
            <v>11.94</v>
          </cell>
          <cell r="C2483">
            <v>6.61</v>
          </cell>
          <cell r="D2483">
            <v>5.33</v>
          </cell>
          <cell r="E2483">
            <v>0</v>
          </cell>
        </row>
        <row r="2484">
          <cell r="A2484">
            <v>44487</v>
          </cell>
          <cell r="B2484">
            <v>13.02</v>
          </cell>
          <cell r="C2484">
            <v>6.85</v>
          </cell>
          <cell r="D2484">
            <v>6.17</v>
          </cell>
          <cell r="E2484">
            <v>8.8</v>
          </cell>
        </row>
        <row r="2485">
          <cell r="A2485">
            <v>44488</v>
          </cell>
          <cell r="B2485">
            <v>70.61</v>
          </cell>
          <cell r="C2485">
            <v>6.71</v>
          </cell>
          <cell r="D2485">
            <v>63.9</v>
          </cell>
          <cell r="E2485">
            <v>62.6</v>
          </cell>
        </row>
        <row r="2486">
          <cell r="A2486">
            <v>44489</v>
          </cell>
          <cell r="B2486">
            <v>72.17</v>
          </cell>
          <cell r="C2486">
            <v>6.63</v>
          </cell>
          <cell r="D2486">
            <v>65.54</v>
          </cell>
          <cell r="E2486">
            <v>20.8</v>
          </cell>
        </row>
        <row r="2487">
          <cell r="A2487">
            <v>44490</v>
          </cell>
          <cell r="B2487">
            <v>52.46</v>
          </cell>
          <cell r="C2487">
            <v>6.91</v>
          </cell>
          <cell r="D2487">
            <v>45.55</v>
          </cell>
          <cell r="E2487">
            <v>32</v>
          </cell>
        </row>
        <row r="2488">
          <cell r="A2488">
            <v>44491</v>
          </cell>
          <cell r="B2488">
            <v>27.64</v>
          </cell>
          <cell r="C2488">
            <v>6.74</v>
          </cell>
          <cell r="D2488">
            <v>20.9</v>
          </cell>
          <cell r="E2488">
            <v>0</v>
          </cell>
        </row>
        <row r="2489">
          <cell r="A2489">
            <v>44492</v>
          </cell>
          <cell r="B2489">
            <v>22.98</v>
          </cell>
          <cell r="C2489">
            <v>6.92</v>
          </cell>
          <cell r="D2489">
            <v>16.06</v>
          </cell>
          <cell r="E2489">
            <v>0</v>
          </cell>
        </row>
        <row r="2490">
          <cell r="A2490">
            <v>44493</v>
          </cell>
          <cell r="B2490">
            <v>19.36</v>
          </cell>
          <cell r="C2490">
            <v>6.31</v>
          </cell>
          <cell r="D2490">
            <v>13.05</v>
          </cell>
          <cell r="E2490">
            <v>0</v>
          </cell>
        </row>
        <row r="2491">
          <cell r="A2491">
            <v>44494</v>
          </cell>
          <cell r="B2491">
            <v>20.12</v>
          </cell>
          <cell r="C2491">
            <v>6.88</v>
          </cell>
          <cell r="D2491">
            <v>13.24</v>
          </cell>
          <cell r="E2491">
            <v>0</v>
          </cell>
        </row>
        <row r="2492">
          <cell r="A2492">
            <v>44495</v>
          </cell>
          <cell r="B2492">
            <v>16.44</v>
          </cell>
          <cell r="C2492">
            <v>6.88</v>
          </cell>
          <cell r="D2492">
            <v>9.56</v>
          </cell>
          <cell r="E2492">
            <v>0</v>
          </cell>
        </row>
        <row r="2493">
          <cell r="A2493">
            <v>44496</v>
          </cell>
          <cell r="B2493">
            <v>21.14</v>
          </cell>
          <cell r="C2493">
            <v>6.82</v>
          </cell>
          <cell r="D2493">
            <v>14.32</v>
          </cell>
          <cell r="E2493">
            <v>2</v>
          </cell>
        </row>
        <row r="2494">
          <cell r="A2494">
            <v>44497</v>
          </cell>
          <cell r="B2494">
            <v>17.64</v>
          </cell>
          <cell r="C2494">
            <v>6.86</v>
          </cell>
          <cell r="D2494">
            <v>10.78</v>
          </cell>
          <cell r="E2494">
            <v>0</v>
          </cell>
        </row>
        <row r="2495">
          <cell r="A2495">
            <v>44498</v>
          </cell>
          <cell r="B2495">
            <v>16.67</v>
          </cell>
          <cell r="C2495">
            <v>6.87</v>
          </cell>
          <cell r="D2495">
            <v>9.8</v>
          </cell>
          <cell r="E2495">
            <v>0</v>
          </cell>
        </row>
        <row r="2496">
          <cell r="A2496">
            <v>44499</v>
          </cell>
          <cell r="B2496">
            <v>17.88</v>
          </cell>
          <cell r="C2496">
            <v>6.77</v>
          </cell>
          <cell r="D2496">
            <v>11.11</v>
          </cell>
          <cell r="E2496">
            <v>0</v>
          </cell>
        </row>
        <row r="2497">
          <cell r="A2497">
            <v>44500</v>
          </cell>
          <cell r="B2497">
            <v>16.67</v>
          </cell>
          <cell r="C2497">
            <v>6.02</v>
          </cell>
          <cell r="D2497">
            <v>10.65</v>
          </cell>
          <cell r="E2497">
            <v>0</v>
          </cell>
        </row>
        <row r="2498">
          <cell r="A2498">
            <v>44501</v>
          </cell>
          <cell r="B2498">
            <v>24.32</v>
          </cell>
          <cell r="C2498">
            <v>6.7</v>
          </cell>
          <cell r="D2498">
            <v>17.62</v>
          </cell>
          <cell r="E2498">
            <v>11.4</v>
          </cell>
        </row>
        <row r="2499">
          <cell r="A2499">
            <v>44502</v>
          </cell>
          <cell r="B2499">
            <v>99.98</v>
          </cell>
          <cell r="C2499">
            <v>6.42</v>
          </cell>
          <cell r="D2499">
            <v>93.56</v>
          </cell>
          <cell r="E2499">
            <v>73</v>
          </cell>
        </row>
        <row r="2500">
          <cell r="A2500">
            <v>44503</v>
          </cell>
          <cell r="B2500">
            <v>35.31</v>
          </cell>
          <cell r="C2500">
            <v>7.34</v>
          </cell>
          <cell r="D2500">
            <v>27.97</v>
          </cell>
          <cell r="E2500">
            <v>0</v>
          </cell>
        </row>
        <row r="2501">
          <cell r="A2501">
            <v>44504</v>
          </cell>
          <cell r="B2501">
            <v>24.32</v>
          </cell>
          <cell r="C2501">
            <v>7.08</v>
          </cell>
          <cell r="D2501">
            <v>17.24</v>
          </cell>
          <cell r="E2501">
            <v>0</v>
          </cell>
        </row>
        <row r="2502">
          <cell r="A2502">
            <v>44505</v>
          </cell>
          <cell r="B2502">
            <v>17.39</v>
          </cell>
          <cell r="C2502">
            <v>7.22</v>
          </cell>
          <cell r="D2502">
            <v>10.17</v>
          </cell>
          <cell r="E2502">
            <v>0</v>
          </cell>
        </row>
        <row r="2503">
          <cell r="A2503">
            <v>44506</v>
          </cell>
          <cell r="B2503">
            <v>16.67</v>
          </cell>
          <cell r="C2503">
            <v>7.36</v>
          </cell>
          <cell r="D2503">
            <v>9.31</v>
          </cell>
          <cell r="E2503">
            <v>0</v>
          </cell>
        </row>
        <row r="2504">
          <cell r="A2504">
            <v>44507</v>
          </cell>
          <cell r="B2504">
            <v>15.97</v>
          </cell>
          <cell r="C2504">
            <v>6.84</v>
          </cell>
          <cell r="D2504">
            <v>9.13</v>
          </cell>
          <cell r="E2504">
            <v>0</v>
          </cell>
        </row>
        <row r="2505">
          <cell r="A2505">
            <v>44508</v>
          </cell>
          <cell r="B2505">
            <v>29.64</v>
          </cell>
          <cell r="C2505">
            <v>7.01</v>
          </cell>
          <cell r="D2505">
            <v>22.63</v>
          </cell>
          <cell r="E2505">
            <v>1.2</v>
          </cell>
        </row>
        <row r="2506">
          <cell r="A2506">
            <v>44509</v>
          </cell>
          <cell r="B2506">
            <v>30.51</v>
          </cell>
          <cell r="C2506">
            <v>7.02</v>
          </cell>
          <cell r="D2506">
            <v>23.49</v>
          </cell>
          <cell r="E2506">
            <v>1.8</v>
          </cell>
        </row>
        <row r="2507">
          <cell r="A2507">
            <v>44510</v>
          </cell>
          <cell r="B2507">
            <v>27.64</v>
          </cell>
          <cell r="C2507">
            <v>6.93</v>
          </cell>
          <cell r="D2507">
            <v>20.71</v>
          </cell>
          <cell r="E2507">
            <v>0</v>
          </cell>
        </row>
        <row r="2508">
          <cell r="A2508">
            <v>44511</v>
          </cell>
          <cell r="B2508">
            <v>32.29</v>
          </cell>
          <cell r="C2508">
            <v>7.13</v>
          </cell>
          <cell r="D2508">
            <v>25.16</v>
          </cell>
          <cell r="E2508">
            <v>17</v>
          </cell>
        </row>
        <row r="2509">
          <cell r="A2509">
            <v>44512</v>
          </cell>
          <cell r="B2509">
            <v>56.38</v>
          </cell>
          <cell r="C2509">
            <v>6.73</v>
          </cell>
          <cell r="D2509">
            <v>49.65</v>
          </cell>
          <cell r="E2509">
            <v>61</v>
          </cell>
        </row>
        <row r="2510">
          <cell r="A2510">
            <v>44513</v>
          </cell>
          <cell r="B2510">
            <v>40.99</v>
          </cell>
          <cell r="C2510">
            <v>6.9</v>
          </cell>
          <cell r="D2510">
            <v>34.09</v>
          </cell>
          <cell r="E2510">
            <v>11.8</v>
          </cell>
        </row>
        <row r="2511">
          <cell r="A2511">
            <v>44514</v>
          </cell>
          <cell r="B2511">
            <v>27.64</v>
          </cell>
          <cell r="C2511">
            <v>6.52</v>
          </cell>
          <cell r="D2511">
            <v>21.12</v>
          </cell>
          <cell r="E2511">
            <v>0</v>
          </cell>
        </row>
        <row r="2512">
          <cell r="A2512">
            <v>44515</v>
          </cell>
          <cell r="B2512">
            <v>24.59</v>
          </cell>
          <cell r="C2512">
            <v>6.98</v>
          </cell>
          <cell r="D2512">
            <v>17.61</v>
          </cell>
          <cell r="E2512">
            <v>0</v>
          </cell>
        </row>
        <row r="2513">
          <cell r="A2513">
            <v>44516</v>
          </cell>
          <cell r="B2513">
            <v>22.18</v>
          </cell>
          <cell r="C2513">
            <v>7.06</v>
          </cell>
          <cell r="D2513">
            <v>15.12</v>
          </cell>
          <cell r="E2513">
            <v>0</v>
          </cell>
        </row>
        <row r="2514">
          <cell r="A2514">
            <v>44517</v>
          </cell>
          <cell r="B2514">
            <v>18.62</v>
          </cell>
          <cell r="C2514">
            <v>7.34</v>
          </cell>
          <cell r="D2514">
            <v>11.28</v>
          </cell>
          <cell r="E2514">
            <v>0</v>
          </cell>
        </row>
        <row r="2515">
          <cell r="A2515">
            <v>44518</v>
          </cell>
          <cell r="B2515">
            <v>17.64</v>
          </cell>
          <cell r="C2515">
            <v>7.35</v>
          </cell>
          <cell r="D2515">
            <v>10.29</v>
          </cell>
          <cell r="E2515">
            <v>0</v>
          </cell>
        </row>
        <row r="2516">
          <cell r="A2516">
            <v>44519</v>
          </cell>
          <cell r="B2516">
            <v>20.37</v>
          </cell>
          <cell r="C2516">
            <v>7.02</v>
          </cell>
          <cell r="D2516">
            <v>13.35</v>
          </cell>
          <cell r="E2516">
            <v>9</v>
          </cell>
        </row>
        <row r="2517">
          <cell r="A2517">
            <v>44520</v>
          </cell>
          <cell r="B2517">
            <v>22.45</v>
          </cell>
          <cell r="C2517">
            <v>6.91</v>
          </cell>
          <cell r="D2517">
            <v>15.53</v>
          </cell>
          <cell r="E2517">
            <v>8</v>
          </cell>
        </row>
        <row r="2518">
          <cell r="A2518">
            <v>44521</v>
          </cell>
          <cell r="B2518">
            <v>26.52</v>
          </cell>
          <cell r="C2518">
            <v>6.44</v>
          </cell>
          <cell r="D2518">
            <v>20.08</v>
          </cell>
          <cell r="E2518">
            <v>13.6</v>
          </cell>
        </row>
        <row r="2519">
          <cell r="A2519">
            <v>44522</v>
          </cell>
          <cell r="B2519">
            <v>22.18</v>
          </cell>
          <cell r="C2519">
            <v>7.07</v>
          </cell>
          <cell r="D2519">
            <v>15.11</v>
          </cell>
          <cell r="E2519">
            <v>10</v>
          </cell>
        </row>
        <row r="2520">
          <cell r="A2520">
            <v>44523</v>
          </cell>
          <cell r="B2520">
            <v>20.63</v>
          </cell>
          <cell r="C2520">
            <v>7.23</v>
          </cell>
          <cell r="D2520">
            <v>13.4</v>
          </cell>
          <cell r="E2520">
            <v>0</v>
          </cell>
        </row>
        <row r="2521">
          <cell r="A2521">
            <v>44524</v>
          </cell>
          <cell r="B2521">
            <v>14.81</v>
          </cell>
          <cell r="C2521">
            <v>7.11</v>
          </cell>
          <cell r="D2521">
            <v>7.7</v>
          </cell>
          <cell r="E2521">
            <v>0</v>
          </cell>
        </row>
        <row r="2522">
          <cell r="A2522">
            <v>44525</v>
          </cell>
          <cell r="B2522">
            <v>16.67</v>
          </cell>
          <cell r="C2522">
            <v>7.25</v>
          </cell>
          <cell r="D2522">
            <v>9.42</v>
          </cell>
          <cell r="E2522">
            <v>0</v>
          </cell>
        </row>
        <row r="2523">
          <cell r="A2523">
            <v>44526</v>
          </cell>
          <cell r="B2523">
            <v>17.15</v>
          </cell>
          <cell r="C2523">
            <v>7.43</v>
          </cell>
          <cell r="D2523">
            <v>9.72</v>
          </cell>
          <cell r="E2523">
            <v>0</v>
          </cell>
        </row>
        <row r="2524">
          <cell r="A2524">
            <v>44527</v>
          </cell>
          <cell r="B2524">
            <v>45.93</v>
          </cell>
          <cell r="C2524">
            <v>6.94</v>
          </cell>
          <cell r="D2524">
            <v>38.99</v>
          </cell>
          <cell r="E2524">
            <v>26.4</v>
          </cell>
        </row>
        <row r="2525">
          <cell r="A2525">
            <v>44528</v>
          </cell>
          <cell r="B2525">
            <v>32.58</v>
          </cell>
          <cell r="C2525">
            <v>6.38</v>
          </cell>
          <cell r="D2525">
            <v>26.2</v>
          </cell>
          <cell r="E2525">
            <v>4</v>
          </cell>
        </row>
        <row r="2526">
          <cell r="A2526">
            <v>44529</v>
          </cell>
          <cell r="B2526">
            <v>24.32</v>
          </cell>
          <cell r="C2526">
            <v>7.32</v>
          </cell>
          <cell r="D2526">
            <v>17</v>
          </cell>
          <cell r="E2526">
            <v>0</v>
          </cell>
        </row>
        <row r="2527">
          <cell r="A2527">
            <v>44530</v>
          </cell>
          <cell r="B2527">
            <v>24.32</v>
          </cell>
          <cell r="C2527">
            <v>7.07</v>
          </cell>
          <cell r="D2527">
            <v>17.25</v>
          </cell>
          <cell r="E2527">
            <v>0</v>
          </cell>
        </row>
        <row r="2528">
          <cell r="A2528">
            <v>44531</v>
          </cell>
          <cell r="B2528">
            <v>31.69</v>
          </cell>
          <cell r="C2528">
            <v>7.33</v>
          </cell>
          <cell r="D2528">
            <v>24.36</v>
          </cell>
          <cell r="E2528">
            <v>49</v>
          </cell>
        </row>
        <row r="2529">
          <cell r="A2529">
            <v>44532</v>
          </cell>
          <cell r="B2529">
            <v>26.24</v>
          </cell>
          <cell r="C2529">
            <v>7.22</v>
          </cell>
          <cell r="D2529">
            <v>19.02</v>
          </cell>
          <cell r="E2529">
            <v>9</v>
          </cell>
        </row>
        <row r="2530">
          <cell r="A2530">
            <v>44533</v>
          </cell>
          <cell r="B2530">
            <v>51.06</v>
          </cell>
          <cell r="C2530">
            <v>7.13</v>
          </cell>
          <cell r="D2530">
            <v>43.93</v>
          </cell>
          <cell r="E2530">
            <v>5.8</v>
          </cell>
        </row>
        <row r="2531">
          <cell r="A2531">
            <v>44534</v>
          </cell>
          <cell r="B2531">
            <v>35.62</v>
          </cell>
          <cell r="C2531">
            <v>7.26</v>
          </cell>
          <cell r="D2531">
            <v>28.36</v>
          </cell>
          <cell r="E2531">
            <v>20</v>
          </cell>
        </row>
        <row r="2532">
          <cell r="A2532">
            <v>44535</v>
          </cell>
          <cell r="B2532">
            <v>26.24</v>
          </cell>
          <cell r="C2532">
            <v>7.04</v>
          </cell>
          <cell r="D2532">
            <v>19.2</v>
          </cell>
          <cell r="E2532">
            <v>0</v>
          </cell>
        </row>
        <row r="2533">
          <cell r="A2533">
            <v>44536</v>
          </cell>
          <cell r="B2533">
            <v>39.06</v>
          </cell>
          <cell r="C2533">
            <v>6.72</v>
          </cell>
          <cell r="D2533">
            <v>32.34</v>
          </cell>
          <cell r="E2533">
            <v>23.2</v>
          </cell>
        </row>
        <row r="2534">
          <cell r="A2534">
            <v>44537</v>
          </cell>
          <cell r="B2534">
            <v>52.11</v>
          </cell>
          <cell r="C2534">
            <v>7.09</v>
          </cell>
          <cell r="D2534">
            <v>45.02</v>
          </cell>
          <cell r="E2534">
            <v>41.6</v>
          </cell>
        </row>
        <row r="2535">
          <cell r="A2535">
            <v>44538</v>
          </cell>
          <cell r="B2535">
            <v>55.3</v>
          </cell>
          <cell r="C2535">
            <v>6.91</v>
          </cell>
          <cell r="D2535">
            <v>48.39</v>
          </cell>
          <cell r="E2535">
            <v>6.5</v>
          </cell>
        </row>
        <row r="2536">
          <cell r="A2536">
            <v>44539</v>
          </cell>
          <cell r="B2536">
            <v>60.76</v>
          </cell>
          <cell r="C2536">
            <v>7.14</v>
          </cell>
          <cell r="D2536">
            <v>53.62</v>
          </cell>
          <cell r="E2536">
            <v>8</v>
          </cell>
        </row>
        <row r="2537">
          <cell r="A2537">
            <v>44540</v>
          </cell>
          <cell r="B2537">
            <v>40.34</v>
          </cell>
          <cell r="C2537">
            <v>7.37</v>
          </cell>
          <cell r="D2537">
            <v>32.97</v>
          </cell>
          <cell r="E2537">
            <v>0</v>
          </cell>
        </row>
        <row r="2538">
          <cell r="A2538">
            <v>44541</v>
          </cell>
          <cell r="B2538">
            <v>29.35</v>
          </cell>
          <cell r="C2538">
            <v>7.39</v>
          </cell>
          <cell r="D2538">
            <v>21.96</v>
          </cell>
          <cell r="E2538">
            <v>0</v>
          </cell>
        </row>
        <row r="2539">
          <cell r="A2539">
            <v>44542</v>
          </cell>
          <cell r="B2539">
            <v>30.81</v>
          </cell>
          <cell r="C2539">
            <v>6.94</v>
          </cell>
          <cell r="D2539">
            <v>23.87</v>
          </cell>
          <cell r="E2539">
            <v>0</v>
          </cell>
        </row>
        <row r="2540">
          <cell r="A2540">
            <v>44543</v>
          </cell>
          <cell r="B2540">
            <v>108.4</v>
          </cell>
          <cell r="C2540">
            <v>7.34</v>
          </cell>
          <cell r="D2540">
            <v>101.06</v>
          </cell>
          <cell r="E2540">
            <v>35.2</v>
          </cell>
        </row>
        <row r="2541">
          <cell r="A2541">
            <v>44544</v>
          </cell>
          <cell r="B2541">
            <v>52.11</v>
          </cell>
          <cell r="C2541">
            <v>6.96</v>
          </cell>
          <cell r="D2541">
            <v>45.15</v>
          </cell>
          <cell r="E2541">
            <v>10.8</v>
          </cell>
        </row>
        <row r="2542">
          <cell r="A2542">
            <v>44545</v>
          </cell>
          <cell r="B2542">
            <v>58.55</v>
          </cell>
          <cell r="C2542">
            <v>6.81</v>
          </cell>
          <cell r="D2542">
            <v>51.74</v>
          </cell>
          <cell r="E2542">
            <v>21</v>
          </cell>
        </row>
        <row r="2543">
          <cell r="A2543">
            <v>44546</v>
          </cell>
          <cell r="B2543">
            <v>64.86</v>
          </cell>
          <cell r="C2543">
            <v>7.15</v>
          </cell>
          <cell r="D2543">
            <v>57.71</v>
          </cell>
          <cell r="E2543">
            <v>3.6</v>
          </cell>
        </row>
        <row r="2544">
          <cell r="A2544">
            <v>44547</v>
          </cell>
          <cell r="B2544">
            <v>46.27</v>
          </cell>
          <cell r="C2544">
            <v>7.3</v>
          </cell>
          <cell r="D2544">
            <v>38.97</v>
          </cell>
          <cell r="E2544">
            <v>0.2</v>
          </cell>
        </row>
        <row r="2545">
          <cell r="A2545">
            <v>44548</v>
          </cell>
          <cell r="B2545">
            <v>40.99</v>
          </cell>
          <cell r="C2545">
            <v>7.44</v>
          </cell>
          <cell r="D2545">
            <v>33.55</v>
          </cell>
          <cell r="E2545">
            <v>3.2</v>
          </cell>
        </row>
        <row r="2546">
          <cell r="A2546">
            <v>44549</v>
          </cell>
          <cell r="B2546">
            <v>47.96</v>
          </cell>
          <cell r="C2546">
            <v>7.06</v>
          </cell>
          <cell r="D2546">
            <v>40.9</v>
          </cell>
          <cell r="E2546">
            <v>0.2</v>
          </cell>
        </row>
        <row r="2547">
          <cell r="A2547">
            <v>44550</v>
          </cell>
          <cell r="B2547">
            <v>36.24</v>
          </cell>
          <cell r="C2547">
            <v>7.07</v>
          </cell>
          <cell r="D2547">
            <v>29.17</v>
          </cell>
          <cell r="E2547">
            <v>0</v>
          </cell>
        </row>
        <row r="2548">
          <cell r="A2548">
            <v>44551</v>
          </cell>
          <cell r="B2548">
            <v>33.49</v>
          </cell>
          <cell r="C2548">
            <v>7.35</v>
          </cell>
          <cell r="D2548">
            <v>26.14</v>
          </cell>
          <cell r="E2548">
            <v>0</v>
          </cell>
        </row>
        <row r="2549">
          <cell r="A2549">
            <v>44552</v>
          </cell>
          <cell r="B2549">
            <v>33.18</v>
          </cell>
          <cell r="C2549">
            <v>7.4</v>
          </cell>
          <cell r="D2549">
            <v>25.78</v>
          </cell>
          <cell r="E2549">
            <v>0</v>
          </cell>
        </row>
        <row r="2550">
          <cell r="A2550">
            <v>44553</v>
          </cell>
          <cell r="B2550">
            <v>28.78</v>
          </cell>
          <cell r="C2550">
            <v>7.47</v>
          </cell>
          <cell r="D2550">
            <v>21.31</v>
          </cell>
          <cell r="E2550">
            <v>0</v>
          </cell>
        </row>
        <row r="2551">
          <cell r="A2551">
            <v>44554</v>
          </cell>
          <cell r="B2551">
            <v>32.88</v>
          </cell>
          <cell r="C2551">
            <v>7.2</v>
          </cell>
          <cell r="D2551">
            <v>25.68</v>
          </cell>
          <cell r="E2551">
            <v>27.2</v>
          </cell>
        </row>
        <row r="2552">
          <cell r="A2552">
            <v>44555</v>
          </cell>
          <cell r="B2552">
            <v>28.49</v>
          </cell>
          <cell r="C2552">
            <v>6.88</v>
          </cell>
          <cell r="D2552">
            <v>21.61</v>
          </cell>
          <cell r="E2552">
            <v>0</v>
          </cell>
        </row>
        <row r="2553">
          <cell r="A2553">
            <v>44556</v>
          </cell>
          <cell r="B2553">
            <v>26.52</v>
          </cell>
          <cell r="C2553">
            <v>6.8</v>
          </cell>
          <cell r="D2553">
            <v>19.72</v>
          </cell>
          <cell r="E2553">
            <v>0</v>
          </cell>
        </row>
        <row r="2554">
          <cell r="A2554">
            <v>44557</v>
          </cell>
          <cell r="B2554">
            <v>25.68</v>
          </cell>
          <cell r="C2554">
            <v>7.39</v>
          </cell>
          <cell r="D2554">
            <v>18.29</v>
          </cell>
          <cell r="E2554">
            <v>0</v>
          </cell>
        </row>
        <row r="2555">
          <cell r="A2555">
            <v>44558</v>
          </cell>
          <cell r="B2555">
            <v>32.29</v>
          </cell>
          <cell r="C2555">
            <v>7.29</v>
          </cell>
          <cell r="D2555">
            <v>25</v>
          </cell>
          <cell r="E2555">
            <v>0</v>
          </cell>
        </row>
        <row r="2556">
          <cell r="A2556">
            <v>44559</v>
          </cell>
          <cell r="B2556">
            <v>38.43</v>
          </cell>
          <cell r="C2556">
            <v>7.25</v>
          </cell>
          <cell r="D2556">
            <v>31.18</v>
          </cell>
          <cell r="E2556">
            <v>56.2</v>
          </cell>
        </row>
        <row r="2557">
          <cell r="A2557">
            <v>44560</v>
          </cell>
          <cell r="B2557">
            <v>76.53</v>
          </cell>
          <cell r="C2557">
            <v>6.5</v>
          </cell>
          <cell r="D2557">
            <v>70.03</v>
          </cell>
          <cell r="E2557">
            <v>2</v>
          </cell>
        </row>
        <row r="2558">
          <cell r="A2558">
            <v>44561</v>
          </cell>
          <cell r="B2558">
            <v>75.33</v>
          </cell>
          <cell r="C2558">
            <v>6.69</v>
          </cell>
          <cell r="D2558">
            <v>68.64</v>
          </cell>
          <cell r="E2558">
            <v>32.6</v>
          </cell>
        </row>
        <row r="2559">
          <cell r="A2559">
            <v>44562</v>
          </cell>
          <cell r="B2559">
            <v>63.36</v>
          </cell>
          <cell r="C2559">
            <v>6.18</v>
          </cell>
          <cell r="D2559">
            <v>57.18</v>
          </cell>
          <cell r="E2559">
            <v>12.8</v>
          </cell>
        </row>
        <row r="2560">
          <cell r="A2560">
            <v>44563</v>
          </cell>
          <cell r="B2560">
            <v>69.84</v>
          </cell>
          <cell r="C2560">
            <v>6.54</v>
          </cell>
          <cell r="D2560">
            <v>63.3</v>
          </cell>
          <cell r="E2560">
            <v>31.4</v>
          </cell>
        </row>
        <row r="2561">
          <cell r="A2561">
            <v>44564</v>
          </cell>
          <cell r="B2561">
            <v>96.93</v>
          </cell>
          <cell r="C2561">
            <v>7.04</v>
          </cell>
          <cell r="D2561">
            <v>89.89</v>
          </cell>
          <cell r="E2561">
            <v>9.8</v>
          </cell>
        </row>
        <row r="2562">
          <cell r="A2562">
            <v>44565</v>
          </cell>
          <cell r="B2562">
            <v>87.15</v>
          </cell>
          <cell r="C2562">
            <v>7.37</v>
          </cell>
          <cell r="D2562">
            <v>79.78</v>
          </cell>
          <cell r="E2562">
            <v>7</v>
          </cell>
        </row>
        <row r="2563">
          <cell r="A2563">
            <v>44566</v>
          </cell>
          <cell r="B2563">
            <v>62.61</v>
          </cell>
          <cell r="C2563">
            <v>6.98</v>
          </cell>
          <cell r="D2563">
            <v>55.63</v>
          </cell>
          <cell r="E2563">
            <v>8</v>
          </cell>
        </row>
        <row r="2564">
          <cell r="A2564">
            <v>44567</v>
          </cell>
          <cell r="B2564">
            <v>68.68</v>
          </cell>
          <cell r="C2564">
            <v>7</v>
          </cell>
          <cell r="D2564">
            <v>61.68</v>
          </cell>
          <cell r="E2564">
            <v>8</v>
          </cell>
        </row>
        <row r="2565">
          <cell r="A2565">
            <v>44568</v>
          </cell>
          <cell r="B2565">
            <v>183.64</v>
          </cell>
          <cell r="C2565">
            <v>6.77</v>
          </cell>
          <cell r="D2565">
            <v>176.87</v>
          </cell>
          <cell r="E2565">
            <v>70</v>
          </cell>
        </row>
        <row r="2566">
          <cell r="A2566">
            <v>44569</v>
          </cell>
          <cell r="B2566">
            <v>365.11</v>
          </cell>
          <cell r="C2566">
            <v>6.98</v>
          </cell>
          <cell r="D2566">
            <v>358.13</v>
          </cell>
          <cell r="E2566">
            <v>99.6</v>
          </cell>
        </row>
        <row r="2567">
          <cell r="A2567">
            <v>44570</v>
          </cell>
          <cell r="B2567">
            <v>530.63</v>
          </cell>
          <cell r="C2567">
            <v>8</v>
          </cell>
          <cell r="D2567">
            <v>522.63</v>
          </cell>
          <cell r="E2567">
            <v>109</v>
          </cell>
        </row>
        <row r="2568">
          <cell r="A2568">
            <v>44571</v>
          </cell>
          <cell r="B2568">
            <v>455.56</v>
          </cell>
          <cell r="C2568">
            <v>6.97</v>
          </cell>
          <cell r="D2568">
            <v>448.59</v>
          </cell>
          <cell r="E2568">
            <v>94.8</v>
          </cell>
        </row>
        <row r="2569">
          <cell r="A2569">
            <v>44572</v>
          </cell>
          <cell r="B2569">
            <v>455.46</v>
          </cell>
          <cell r="C2569">
            <v>7.07</v>
          </cell>
          <cell r="D2569">
            <v>448.39</v>
          </cell>
          <cell r="E2569">
            <v>70</v>
          </cell>
        </row>
        <row r="2570">
          <cell r="A2570">
            <v>44573</v>
          </cell>
          <cell r="B2570">
            <v>225.44</v>
          </cell>
          <cell r="C2570">
            <v>7.34</v>
          </cell>
          <cell r="D2570">
            <v>218.1</v>
          </cell>
          <cell r="E2570">
            <v>17.2</v>
          </cell>
        </row>
        <row r="2571">
          <cell r="A2571">
            <v>44574</v>
          </cell>
          <cell r="B2571">
            <v>113.39</v>
          </cell>
          <cell r="C2571">
            <v>7.56</v>
          </cell>
          <cell r="D2571">
            <v>105.83</v>
          </cell>
          <cell r="E2571">
            <v>0</v>
          </cell>
        </row>
        <row r="2572">
          <cell r="A2572">
            <v>44575</v>
          </cell>
          <cell r="B2572">
            <v>111.57</v>
          </cell>
          <cell r="C2572">
            <v>7.52</v>
          </cell>
          <cell r="D2572">
            <v>104.05</v>
          </cell>
          <cell r="E2572">
            <v>0</v>
          </cell>
        </row>
        <row r="2573">
          <cell r="A2573">
            <v>44576</v>
          </cell>
          <cell r="B2573">
            <v>91.36</v>
          </cell>
          <cell r="C2573">
            <v>7.5</v>
          </cell>
          <cell r="D2573">
            <v>83.86</v>
          </cell>
          <cell r="E2573">
            <v>0</v>
          </cell>
        </row>
        <row r="2574">
          <cell r="A2574">
            <v>44577</v>
          </cell>
          <cell r="B2574">
            <v>76.13</v>
          </cell>
          <cell r="C2574">
            <v>7.25</v>
          </cell>
          <cell r="D2574">
            <v>68.88</v>
          </cell>
          <cell r="E2574">
            <v>0</v>
          </cell>
        </row>
        <row r="2575">
          <cell r="A2575">
            <v>44578</v>
          </cell>
          <cell r="B2575">
            <v>65.62</v>
          </cell>
          <cell r="C2575">
            <v>7.29</v>
          </cell>
          <cell r="D2575">
            <v>58.33</v>
          </cell>
          <cell r="E2575">
            <v>0</v>
          </cell>
        </row>
        <row r="2576">
          <cell r="A2576">
            <v>44579</v>
          </cell>
          <cell r="B2576">
            <v>60.39</v>
          </cell>
          <cell r="C2576">
            <v>7.47</v>
          </cell>
          <cell r="D2576">
            <v>52.92</v>
          </cell>
          <cell r="E2576">
            <v>0</v>
          </cell>
        </row>
        <row r="2577">
          <cell r="A2577">
            <v>44580</v>
          </cell>
          <cell r="B2577">
            <v>57.82</v>
          </cell>
          <cell r="C2577">
            <v>7.6</v>
          </cell>
          <cell r="D2577">
            <v>50.22</v>
          </cell>
          <cell r="E2577">
            <v>0</v>
          </cell>
        </row>
        <row r="2578">
          <cell r="A2578">
            <v>44581</v>
          </cell>
          <cell r="B2578">
            <v>52.46</v>
          </cell>
          <cell r="C2578">
            <v>7.44</v>
          </cell>
          <cell r="D2578">
            <v>45.02</v>
          </cell>
          <cell r="E2578">
            <v>0</v>
          </cell>
        </row>
        <row r="2579">
          <cell r="A2579">
            <v>44582</v>
          </cell>
          <cell r="B2579">
            <v>48.65</v>
          </cell>
          <cell r="C2579">
            <v>7.48</v>
          </cell>
          <cell r="D2579">
            <v>41.17</v>
          </cell>
          <cell r="E2579">
            <v>28.6</v>
          </cell>
        </row>
        <row r="2580">
          <cell r="A2580">
            <v>44583</v>
          </cell>
          <cell r="B2580">
            <v>48.65</v>
          </cell>
          <cell r="C2580">
            <v>7.55</v>
          </cell>
          <cell r="D2580">
            <v>41.1</v>
          </cell>
          <cell r="E2580">
            <v>0.2</v>
          </cell>
        </row>
        <row r="2581">
          <cell r="A2581">
            <v>44584</v>
          </cell>
          <cell r="B2581">
            <v>44.93</v>
          </cell>
          <cell r="C2581">
            <v>7.57</v>
          </cell>
          <cell r="D2581">
            <v>37.36</v>
          </cell>
          <cell r="E2581">
            <v>0</v>
          </cell>
        </row>
        <row r="2582">
          <cell r="A2582">
            <v>44585</v>
          </cell>
          <cell r="B2582">
            <v>40.99</v>
          </cell>
          <cell r="C2582">
            <v>7.56</v>
          </cell>
          <cell r="D2582">
            <v>33.43</v>
          </cell>
          <cell r="E2582">
            <v>0</v>
          </cell>
        </row>
        <row r="2583">
          <cell r="A2583">
            <v>44586</v>
          </cell>
          <cell r="B2583">
            <v>40.99</v>
          </cell>
          <cell r="C2583">
            <v>7.55</v>
          </cell>
          <cell r="D2583">
            <v>33.44</v>
          </cell>
          <cell r="E2583">
            <v>0</v>
          </cell>
        </row>
        <row r="2584">
          <cell r="A2584">
            <v>44587</v>
          </cell>
          <cell r="B2584">
            <v>35.31</v>
          </cell>
          <cell r="C2584">
            <v>7.59</v>
          </cell>
          <cell r="D2584">
            <v>27.72</v>
          </cell>
          <cell r="E2584">
            <v>0</v>
          </cell>
        </row>
        <row r="2585">
          <cell r="A2585">
            <v>44588</v>
          </cell>
          <cell r="B2585">
            <v>35.93</v>
          </cell>
          <cell r="C2585">
            <v>7.59</v>
          </cell>
          <cell r="D2585">
            <v>28.34</v>
          </cell>
          <cell r="E2585">
            <v>0</v>
          </cell>
        </row>
        <row r="2586">
          <cell r="A2586">
            <v>44589</v>
          </cell>
          <cell r="B2586">
            <v>34.09</v>
          </cell>
          <cell r="C2586">
            <v>7.37</v>
          </cell>
          <cell r="D2586">
            <v>26.72</v>
          </cell>
          <cell r="E2586">
            <v>0</v>
          </cell>
        </row>
        <row r="2587">
          <cell r="A2587">
            <v>44590</v>
          </cell>
          <cell r="B2587">
            <v>42.29</v>
          </cell>
          <cell r="C2587">
            <v>7.43</v>
          </cell>
          <cell r="D2587">
            <v>34.86</v>
          </cell>
          <cell r="E2587">
            <v>38.4</v>
          </cell>
        </row>
        <row r="2588">
          <cell r="A2588">
            <v>44591</v>
          </cell>
          <cell r="B2588">
            <v>39.7</v>
          </cell>
          <cell r="C2588">
            <v>7.38</v>
          </cell>
          <cell r="D2588">
            <v>32.32</v>
          </cell>
          <cell r="E2588">
            <v>20.2</v>
          </cell>
        </row>
        <row r="2589">
          <cell r="A2589">
            <v>44592</v>
          </cell>
          <cell r="B2589">
            <v>41.64</v>
          </cell>
          <cell r="C2589">
            <v>6.84</v>
          </cell>
          <cell r="D2589">
            <v>34.8</v>
          </cell>
          <cell r="E2589">
            <v>4.7</v>
          </cell>
        </row>
        <row r="2590">
          <cell r="A2590">
            <v>44593</v>
          </cell>
          <cell r="B2590">
            <v>46.94</v>
          </cell>
          <cell r="C2590">
            <v>7.56</v>
          </cell>
          <cell r="D2590">
            <v>39.38</v>
          </cell>
          <cell r="E2590">
            <v>38.6</v>
          </cell>
        </row>
        <row r="2591">
          <cell r="A2591">
            <v>44594</v>
          </cell>
          <cell r="B2591">
            <v>37.8</v>
          </cell>
          <cell r="C2591">
            <v>7.3</v>
          </cell>
          <cell r="D2591">
            <v>30.5</v>
          </cell>
          <cell r="E2591">
            <v>2</v>
          </cell>
        </row>
        <row r="2592">
          <cell r="A2592">
            <v>44595</v>
          </cell>
          <cell r="B2592">
            <v>45.26</v>
          </cell>
          <cell r="C2592">
            <v>7.08</v>
          </cell>
          <cell r="D2592">
            <v>38.18</v>
          </cell>
          <cell r="E2592">
            <v>0</v>
          </cell>
        </row>
        <row r="2593">
          <cell r="A2593">
            <v>44596</v>
          </cell>
          <cell r="B2593">
            <v>49.68</v>
          </cell>
          <cell r="C2593">
            <v>7.57</v>
          </cell>
          <cell r="D2593">
            <v>42.11</v>
          </cell>
          <cell r="E2593">
            <v>17</v>
          </cell>
        </row>
        <row r="2594">
          <cell r="A2594">
            <v>44597</v>
          </cell>
          <cell r="B2594">
            <v>35.62</v>
          </cell>
          <cell r="C2594">
            <v>7.57</v>
          </cell>
          <cell r="D2594">
            <v>28.05</v>
          </cell>
          <cell r="E2594">
            <v>0.8</v>
          </cell>
        </row>
        <row r="2595">
          <cell r="A2595">
            <v>44598</v>
          </cell>
          <cell r="B2595">
            <v>47.96</v>
          </cell>
          <cell r="C2595">
            <v>7</v>
          </cell>
          <cell r="D2595">
            <v>40.96</v>
          </cell>
          <cell r="E2595">
            <v>16</v>
          </cell>
        </row>
        <row r="2596">
          <cell r="A2596">
            <v>44599</v>
          </cell>
          <cell r="B2596">
            <v>42.94</v>
          </cell>
          <cell r="C2596">
            <v>7.34</v>
          </cell>
          <cell r="D2596">
            <v>35.6</v>
          </cell>
          <cell r="E2596">
            <v>1.6</v>
          </cell>
        </row>
        <row r="2597">
          <cell r="A2597">
            <v>44600</v>
          </cell>
          <cell r="B2597">
            <v>52.11</v>
          </cell>
          <cell r="C2597">
            <v>7.35</v>
          </cell>
          <cell r="D2597">
            <v>44.76</v>
          </cell>
          <cell r="E2597">
            <v>6.8</v>
          </cell>
        </row>
        <row r="2598">
          <cell r="A2598">
            <v>44601</v>
          </cell>
          <cell r="B2598">
            <v>56.74</v>
          </cell>
          <cell r="C2598">
            <v>7.08</v>
          </cell>
          <cell r="D2598">
            <v>49.66</v>
          </cell>
          <cell r="E2598">
            <v>5.8</v>
          </cell>
        </row>
        <row r="2599">
          <cell r="A2599">
            <v>44602</v>
          </cell>
          <cell r="B2599">
            <v>66.76</v>
          </cell>
          <cell r="C2599">
            <v>7.26</v>
          </cell>
          <cell r="D2599">
            <v>59.5</v>
          </cell>
          <cell r="E2599">
            <v>22.2</v>
          </cell>
        </row>
        <row r="2600">
          <cell r="A2600">
            <v>44603</v>
          </cell>
          <cell r="B2600">
            <v>125.47</v>
          </cell>
          <cell r="C2600">
            <v>6.83</v>
          </cell>
          <cell r="D2600">
            <v>118.64</v>
          </cell>
          <cell r="E2600">
            <v>29</v>
          </cell>
        </row>
        <row r="2601">
          <cell r="A2601">
            <v>44604</v>
          </cell>
          <cell r="B2601">
            <v>88.4</v>
          </cell>
          <cell r="C2601">
            <v>7.13</v>
          </cell>
          <cell r="D2601">
            <v>81.27</v>
          </cell>
          <cell r="E2601">
            <v>15</v>
          </cell>
        </row>
        <row r="2602">
          <cell r="A2602">
            <v>44605</v>
          </cell>
          <cell r="B2602">
            <v>67.53</v>
          </cell>
          <cell r="C2602">
            <v>7.41</v>
          </cell>
          <cell r="D2602">
            <v>60.12</v>
          </cell>
          <cell r="E2602">
            <v>10.8</v>
          </cell>
        </row>
        <row r="2603">
          <cell r="A2603">
            <v>44606</v>
          </cell>
          <cell r="B2603">
            <v>56.38</v>
          </cell>
          <cell r="C2603">
            <v>7.65</v>
          </cell>
          <cell r="D2603">
            <v>48.73</v>
          </cell>
          <cell r="E2603">
            <v>0</v>
          </cell>
        </row>
        <row r="2604">
          <cell r="A2604">
            <v>44607</v>
          </cell>
          <cell r="B2604">
            <v>70.61</v>
          </cell>
          <cell r="C2604">
            <v>7.57</v>
          </cell>
          <cell r="D2604">
            <v>63.04</v>
          </cell>
          <cell r="E2604">
            <v>8.4</v>
          </cell>
        </row>
        <row r="2605">
          <cell r="A2605">
            <v>44608</v>
          </cell>
          <cell r="B2605">
            <v>84.66</v>
          </cell>
          <cell r="C2605">
            <v>7.36</v>
          </cell>
          <cell r="D2605">
            <v>77.3</v>
          </cell>
          <cell r="E2605">
            <v>29</v>
          </cell>
        </row>
        <row r="2606">
          <cell r="A2606">
            <v>44609</v>
          </cell>
          <cell r="B2606">
            <v>81.78</v>
          </cell>
          <cell r="C2606">
            <v>7.64</v>
          </cell>
          <cell r="D2606">
            <v>74.14</v>
          </cell>
          <cell r="E2606">
            <v>0.6</v>
          </cell>
        </row>
        <row r="2607">
          <cell r="A2607">
            <v>44610</v>
          </cell>
          <cell r="B2607">
            <v>75.33</v>
          </cell>
          <cell r="C2607">
            <v>7.4</v>
          </cell>
          <cell r="D2607">
            <v>67.93</v>
          </cell>
          <cell r="E2607">
            <v>5.4</v>
          </cell>
        </row>
        <row r="2608">
          <cell r="A2608">
            <v>44611</v>
          </cell>
          <cell r="B2608">
            <v>69.84</v>
          </cell>
          <cell r="C2608">
            <v>7.5</v>
          </cell>
          <cell r="D2608">
            <v>62.34</v>
          </cell>
          <cell r="E2608">
            <v>8.8</v>
          </cell>
        </row>
        <row r="2609">
          <cell r="A2609">
            <v>44612</v>
          </cell>
          <cell r="B2609">
            <v>107.96</v>
          </cell>
          <cell r="C2609">
            <v>7.21</v>
          </cell>
          <cell r="D2609">
            <v>100.75</v>
          </cell>
          <cell r="E2609">
            <v>27.4</v>
          </cell>
        </row>
        <row r="2610">
          <cell r="A2610">
            <v>44613</v>
          </cell>
          <cell r="B2610">
            <v>96.5</v>
          </cell>
          <cell r="C2610">
            <v>7.41</v>
          </cell>
          <cell r="D2610">
            <v>89.09</v>
          </cell>
          <cell r="E2610">
            <v>1.8</v>
          </cell>
        </row>
        <row r="2611">
          <cell r="A2611">
            <v>44614</v>
          </cell>
          <cell r="B2611">
            <v>92.63</v>
          </cell>
          <cell r="C2611">
            <v>7.32</v>
          </cell>
          <cell r="D2611">
            <v>85.31</v>
          </cell>
          <cell r="E2611">
            <v>41.4</v>
          </cell>
        </row>
        <row r="2612">
          <cell r="A2612">
            <v>44615</v>
          </cell>
          <cell r="B2612">
            <v>76.13</v>
          </cell>
          <cell r="C2612">
            <v>7.58</v>
          </cell>
          <cell r="D2612">
            <v>68.55</v>
          </cell>
          <cell r="E2612">
            <v>7</v>
          </cell>
        </row>
        <row r="2613">
          <cell r="A2613">
            <v>44616</v>
          </cell>
          <cell r="B2613">
            <v>60.02</v>
          </cell>
          <cell r="C2613">
            <v>7.47</v>
          </cell>
          <cell r="D2613">
            <v>52.55</v>
          </cell>
          <cell r="E2613">
            <v>0</v>
          </cell>
        </row>
        <row r="2614">
          <cell r="A2614">
            <v>44617</v>
          </cell>
          <cell r="B2614">
            <v>59.28</v>
          </cell>
          <cell r="C2614">
            <v>7.53</v>
          </cell>
          <cell r="D2614">
            <v>51.75</v>
          </cell>
          <cell r="E2614">
            <v>0</v>
          </cell>
        </row>
        <row r="2615">
          <cell r="A2615">
            <v>44618</v>
          </cell>
          <cell r="B2615">
            <v>52.11</v>
          </cell>
          <cell r="C2615">
            <v>7.54</v>
          </cell>
          <cell r="D2615">
            <v>44.57</v>
          </cell>
          <cell r="E2615">
            <v>0</v>
          </cell>
        </row>
        <row r="2616">
          <cell r="A2616">
            <v>44619</v>
          </cell>
          <cell r="B2616">
            <v>48.65</v>
          </cell>
          <cell r="C2616">
            <v>7.57</v>
          </cell>
          <cell r="D2616">
            <v>41.08</v>
          </cell>
          <cell r="E2616">
            <v>0</v>
          </cell>
        </row>
        <row r="2617">
          <cell r="A2617">
            <v>44620</v>
          </cell>
          <cell r="B2617">
            <v>50.72</v>
          </cell>
          <cell r="C2617">
            <v>7.36</v>
          </cell>
          <cell r="D2617">
            <v>43.36</v>
          </cell>
          <cell r="E2617">
            <v>0</v>
          </cell>
        </row>
        <row r="2618">
          <cell r="A2618">
            <v>44621</v>
          </cell>
          <cell r="B2618">
            <v>39.06</v>
          </cell>
          <cell r="C2618">
            <v>7.38</v>
          </cell>
          <cell r="D2618">
            <v>31.68</v>
          </cell>
          <cell r="E2618">
            <v>0</v>
          </cell>
        </row>
        <row r="2619">
          <cell r="A2619">
            <v>44622</v>
          </cell>
          <cell r="B2619">
            <v>38.43</v>
          </cell>
          <cell r="C2619">
            <v>7.47</v>
          </cell>
          <cell r="D2619">
            <v>30.96</v>
          </cell>
          <cell r="E2619">
            <v>0</v>
          </cell>
        </row>
        <row r="2620">
          <cell r="A2620">
            <v>44623</v>
          </cell>
          <cell r="B2620">
            <v>41.64</v>
          </cell>
          <cell r="C2620">
            <v>7.5</v>
          </cell>
          <cell r="D2620">
            <v>34.14</v>
          </cell>
          <cell r="E2620">
            <v>0</v>
          </cell>
        </row>
        <row r="2621">
          <cell r="A2621">
            <v>44624</v>
          </cell>
          <cell r="B2621">
            <v>37.49</v>
          </cell>
          <cell r="C2621">
            <v>7.52</v>
          </cell>
          <cell r="D2621">
            <v>29.97</v>
          </cell>
          <cell r="E2621">
            <v>0</v>
          </cell>
        </row>
        <row r="2622">
          <cell r="A2622">
            <v>44625</v>
          </cell>
          <cell r="B2622">
            <v>38.75</v>
          </cell>
          <cell r="C2622">
            <v>7.54</v>
          </cell>
          <cell r="D2622">
            <v>31.21</v>
          </cell>
          <cell r="E2622">
            <v>0</v>
          </cell>
        </row>
        <row r="2623">
          <cell r="A2623">
            <v>44626</v>
          </cell>
          <cell r="B2623">
            <v>35.62</v>
          </cell>
          <cell r="C2623">
            <v>7.61</v>
          </cell>
          <cell r="D2623">
            <v>28.01</v>
          </cell>
          <cell r="E2623">
            <v>0</v>
          </cell>
        </row>
        <row r="2624">
          <cell r="A2624">
            <v>44627</v>
          </cell>
          <cell r="B2624">
            <v>33.79</v>
          </cell>
          <cell r="C2624">
            <v>7.6</v>
          </cell>
          <cell r="D2624">
            <v>26.19</v>
          </cell>
          <cell r="E2624">
            <v>0</v>
          </cell>
        </row>
        <row r="2625">
          <cell r="A2625">
            <v>44628</v>
          </cell>
          <cell r="B2625">
            <v>31.4</v>
          </cell>
          <cell r="C2625">
            <v>7.85</v>
          </cell>
          <cell r="D2625">
            <v>23.55</v>
          </cell>
          <cell r="E2625">
            <v>0</v>
          </cell>
        </row>
        <row r="2626">
          <cell r="A2626">
            <v>44629</v>
          </cell>
          <cell r="B2626">
            <v>30.81</v>
          </cell>
          <cell r="C2626">
            <v>7.72</v>
          </cell>
          <cell r="D2626">
            <v>23.09</v>
          </cell>
          <cell r="E2626">
            <v>0</v>
          </cell>
        </row>
        <row r="2627">
          <cell r="A2627">
            <v>44630</v>
          </cell>
          <cell r="B2627">
            <v>33.79</v>
          </cell>
          <cell r="C2627">
            <v>7.77</v>
          </cell>
          <cell r="D2627">
            <v>26.02</v>
          </cell>
          <cell r="E2627">
            <v>0</v>
          </cell>
        </row>
        <row r="2628">
          <cell r="A2628">
            <v>44631</v>
          </cell>
          <cell r="B2628">
            <v>29.64</v>
          </cell>
          <cell r="C2628">
            <v>7.08</v>
          </cell>
          <cell r="D2628">
            <v>22.56</v>
          </cell>
          <cell r="E2628">
            <v>0</v>
          </cell>
        </row>
        <row r="2629">
          <cell r="A2629">
            <v>44632</v>
          </cell>
          <cell r="B2629">
            <v>31.69</v>
          </cell>
          <cell r="C2629">
            <v>7.48</v>
          </cell>
          <cell r="D2629">
            <v>24.21</v>
          </cell>
          <cell r="E2629">
            <v>0</v>
          </cell>
        </row>
        <row r="2630">
          <cell r="A2630">
            <v>44633</v>
          </cell>
          <cell r="B2630">
            <v>30.22</v>
          </cell>
          <cell r="C2630">
            <v>6.56</v>
          </cell>
          <cell r="D2630">
            <v>23.66</v>
          </cell>
          <cell r="E2630">
            <v>0</v>
          </cell>
        </row>
        <row r="2631">
          <cell r="A2631">
            <v>44634</v>
          </cell>
          <cell r="B2631">
            <v>28.49</v>
          </cell>
          <cell r="C2631">
            <v>7.93</v>
          </cell>
          <cell r="D2631">
            <v>20.56</v>
          </cell>
          <cell r="E2631">
            <v>0</v>
          </cell>
        </row>
        <row r="2632">
          <cell r="A2632">
            <v>44635</v>
          </cell>
          <cell r="B2632">
            <v>28.49</v>
          </cell>
          <cell r="C2632">
            <v>8.05</v>
          </cell>
          <cell r="D2632">
            <v>20.44</v>
          </cell>
          <cell r="E2632">
            <v>0</v>
          </cell>
        </row>
        <row r="2633">
          <cell r="A2633">
            <v>44636</v>
          </cell>
          <cell r="B2633">
            <v>27.36</v>
          </cell>
          <cell r="C2633">
            <v>7.66</v>
          </cell>
          <cell r="D2633">
            <v>19.7</v>
          </cell>
          <cell r="E2633">
            <v>0</v>
          </cell>
        </row>
        <row r="2634">
          <cell r="A2634">
            <v>44637</v>
          </cell>
          <cell r="B2634">
            <v>26.79</v>
          </cell>
          <cell r="C2634">
            <v>7.7</v>
          </cell>
          <cell r="D2634">
            <v>19.09</v>
          </cell>
          <cell r="E2634">
            <v>0</v>
          </cell>
        </row>
        <row r="2635">
          <cell r="A2635">
            <v>44638</v>
          </cell>
          <cell r="B2635">
            <v>28.78</v>
          </cell>
          <cell r="C2635">
            <v>8.26</v>
          </cell>
          <cell r="D2635">
            <v>20.52</v>
          </cell>
          <cell r="E2635">
            <v>0</v>
          </cell>
        </row>
        <row r="2636">
          <cell r="A2636">
            <v>44639</v>
          </cell>
          <cell r="B2636">
            <v>25.68</v>
          </cell>
          <cell r="C2636">
            <v>7.66</v>
          </cell>
          <cell r="D2636">
            <v>18.02</v>
          </cell>
          <cell r="E2636">
            <v>0</v>
          </cell>
        </row>
        <row r="2637">
          <cell r="A2637">
            <v>44640</v>
          </cell>
          <cell r="B2637">
            <v>23.51</v>
          </cell>
          <cell r="C2637">
            <v>7.36</v>
          </cell>
          <cell r="D2637">
            <v>16.15</v>
          </cell>
          <cell r="E2637">
            <v>0</v>
          </cell>
        </row>
        <row r="2638">
          <cell r="A2638">
            <v>44641</v>
          </cell>
          <cell r="B2638">
            <v>24.32</v>
          </cell>
          <cell r="C2638">
            <v>7.31</v>
          </cell>
          <cell r="D2638">
            <v>17.01</v>
          </cell>
          <cell r="E2638">
            <v>5.3</v>
          </cell>
        </row>
        <row r="2639">
          <cell r="A2639">
            <v>44642</v>
          </cell>
          <cell r="B2639">
            <v>22.98</v>
          </cell>
          <cell r="C2639">
            <v>7.38</v>
          </cell>
          <cell r="D2639">
            <v>15.6</v>
          </cell>
          <cell r="E2639">
            <v>0</v>
          </cell>
        </row>
        <row r="2640">
          <cell r="A2640">
            <v>44643</v>
          </cell>
          <cell r="B2640">
            <v>21.92</v>
          </cell>
          <cell r="C2640">
            <v>7.43</v>
          </cell>
          <cell r="D2640">
            <v>14.49</v>
          </cell>
          <cell r="E2640">
            <v>0</v>
          </cell>
        </row>
        <row r="2641">
          <cell r="A2641">
            <v>44644</v>
          </cell>
          <cell r="B2641">
            <v>20.63</v>
          </cell>
          <cell r="C2641">
            <v>7.63</v>
          </cell>
          <cell r="D2641">
            <v>13</v>
          </cell>
          <cell r="E2641">
            <v>0</v>
          </cell>
        </row>
        <row r="2642">
          <cell r="A2642">
            <v>44645</v>
          </cell>
          <cell r="B2642">
            <v>23.51</v>
          </cell>
          <cell r="C2642">
            <v>7.75</v>
          </cell>
          <cell r="D2642">
            <v>15.76</v>
          </cell>
          <cell r="E2642">
            <v>0</v>
          </cell>
        </row>
        <row r="2643">
          <cell r="A2643">
            <v>44646</v>
          </cell>
          <cell r="B2643">
            <v>22.45</v>
          </cell>
          <cell r="C2643">
            <v>7.38</v>
          </cell>
          <cell r="D2643">
            <v>15.07</v>
          </cell>
          <cell r="E2643">
            <v>0</v>
          </cell>
        </row>
        <row r="2644">
          <cell r="A2644">
            <v>44647</v>
          </cell>
          <cell r="B2644">
            <v>22.18</v>
          </cell>
          <cell r="C2644">
            <v>7.49</v>
          </cell>
          <cell r="D2644">
            <v>14.69</v>
          </cell>
          <cell r="E2644">
            <v>0</v>
          </cell>
        </row>
        <row r="2645">
          <cell r="A2645">
            <v>44648</v>
          </cell>
          <cell r="B2645">
            <v>22.18</v>
          </cell>
          <cell r="C2645">
            <v>7.73</v>
          </cell>
          <cell r="D2645">
            <v>14.45</v>
          </cell>
          <cell r="E2645">
            <v>0</v>
          </cell>
        </row>
        <row r="2646">
          <cell r="A2646">
            <v>44649</v>
          </cell>
          <cell r="B2646">
            <v>23.24</v>
          </cell>
          <cell r="C2646">
            <v>7.97</v>
          </cell>
          <cell r="D2646">
            <v>15.27</v>
          </cell>
          <cell r="E2646">
            <v>0</v>
          </cell>
        </row>
        <row r="2647">
          <cell r="A2647">
            <v>44650</v>
          </cell>
          <cell r="B2647">
            <v>22.71</v>
          </cell>
          <cell r="C2647">
            <v>7.98</v>
          </cell>
          <cell r="D2647">
            <v>14.73</v>
          </cell>
          <cell r="E2647">
            <v>0</v>
          </cell>
        </row>
        <row r="2648">
          <cell r="A2648">
            <v>44651</v>
          </cell>
          <cell r="B2648">
            <v>21.66</v>
          </cell>
          <cell r="C2648">
            <v>7.9</v>
          </cell>
          <cell r="D2648">
            <v>13.76</v>
          </cell>
          <cell r="E2648">
            <v>0</v>
          </cell>
        </row>
        <row r="2649">
          <cell r="A2649">
            <v>44652</v>
          </cell>
          <cell r="B2649">
            <v>24.05</v>
          </cell>
          <cell r="C2649">
            <v>7.44</v>
          </cell>
          <cell r="D2649">
            <v>16.61</v>
          </cell>
          <cell r="E2649">
            <v>0</v>
          </cell>
        </row>
        <row r="2650">
          <cell r="A2650">
            <v>44653</v>
          </cell>
          <cell r="B2650">
            <v>25.41</v>
          </cell>
          <cell r="C2650">
            <v>7.41</v>
          </cell>
          <cell r="D2650">
            <v>18</v>
          </cell>
          <cell r="E2650">
            <v>0</v>
          </cell>
        </row>
        <row r="2651">
          <cell r="A2651">
            <v>44654</v>
          </cell>
          <cell r="B2651">
            <v>25.96</v>
          </cell>
          <cell r="C2651">
            <v>7.37</v>
          </cell>
          <cell r="D2651">
            <v>18.59</v>
          </cell>
          <cell r="E2651">
            <v>0</v>
          </cell>
        </row>
        <row r="2652">
          <cell r="A2652">
            <v>44655</v>
          </cell>
          <cell r="B2652">
            <v>24.32</v>
          </cell>
          <cell r="C2652">
            <v>7.31</v>
          </cell>
          <cell r="D2652">
            <v>17.01</v>
          </cell>
          <cell r="E2652">
            <v>9</v>
          </cell>
        </row>
        <row r="2653">
          <cell r="A2653">
            <v>44656</v>
          </cell>
          <cell r="B2653">
            <v>19.61</v>
          </cell>
          <cell r="C2653">
            <v>7.4</v>
          </cell>
          <cell r="D2653">
            <v>12.21</v>
          </cell>
          <cell r="E2653">
            <v>0</v>
          </cell>
        </row>
        <row r="2654">
          <cell r="A2654">
            <v>44657</v>
          </cell>
          <cell r="B2654">
            <v>22.98</v>
          </cell>
          <cell r="C2654">
            <v>7.44</v>
          </cell>
          <cell r="D2654">
            <v>15.54</v>
          </cell>
          <cell r="E2654">
            <v>0</v>
          </cell>
        </row>
        <row r="2655">
          <cell r="A2655">
            <v>44658</v>
          </cell>
          <cell r="B2655">
            <v>19.36</v>
          </cell>
          <cell r="C2655">
            <v>7.36</v>
          </cell>
          <cell r="D2655">
            <v>12</v>
          </cell>
          <cell r="E2655">
            <v>0</v>
          </cell>
        </row>
        <row r="2656">
          <cell r="A2656">
            <v>44659</v>
          </cell>
          <cell r="B2656">
            <v>21.92</v>
          </cell>
          <cell r="C2656">
            <v>7.45</v>
          </cell>
          <cell r="D2656">
            <v>14.47</v>
          </cell>
          <cell r="E2656">
            <v>0</v>
          </cell>
        </row>
        <row r="2657">
          <cell r="A2657">
            <v>44660</v>
          </cell>
          <cell r="B2657">
            <v>26.52</v>
          </cell>
          <cell r="C2657">
            <v>7.47</v>
          </cell>
          <cell r="D2657">
            <v>19.05</v>
          </cell>
          <cell r="E2657">
            <v>0</v>
          </cell>
        </row>
        <row r="2658">
          <cell r="A2658">
            <v>44661</v>
          </cell>
          <cell r="B2658">
            <v>24.05</v>
          </cell>
          <cell r="C2658">
            <v>7.35</v>
          </cell>
          <cell r="D2658">
            <v>16.7</v>
          </cell>
          <cell r="E2658">
            <v>28.6</v>
          </cell>
        </row>
        <row r="2659">
          <cell r="A2659">
            <v>44662</v>
          </cell>
          <cell r="B2659">
            <v>21.66</v>
          </cell>
          <cell r="C2659">
            <v>7.43</v>
          </cell>
          <cell r="D2659">
            <v>14.23</v>
          </cell>
          <cell r="E2659">
            <v>0</v>
          </cell>
        </row>
        <row r="2660">
          <cell r="A2660">
            <v>44663</v>
          </cell>
          <cell r="B2660">
            <v>21.14</v>
          </cell>
          <cell r="C2660">
            <v>7.39</v>
          </cell>
          <cell r="D2660">
            <v>13.75</v>
          </cell>
          <cell r="E2660">
            <v>0</v>
          </cell>
        </row>
        <row r="2661">
          <cell r="A2661">
            <v>44664</v>
          </cell>
          <cell r="B2661">
            <v>21.66</v>
          </cell>
          <cell r="C2661">
            <v>7.47</v>
          </cell>
          <cell r="D2661">
            <v>14.19</v>
          </cell>
          <cell r="E2661">
            <v>0</v>
          </cell>
        </row>
        <row r="2662">
          <cell r="A2662">
            <v>44665</v>
          </cell>
          <cell r="B2662">
            <v>20.63</v>
          </cell>
          <cell r="C2662">
            <v>7.52</v>
          </cell>
          <cell r="D2662">
            <v>13.11</v>
          </cell>
          <cell r="E2662">
            <v>0.6</v>
          </cell>
        </row>
        <row r="2663">
          <cell r="A2663">
            <v>44666</v>
          </cell>
          <cell r="B2663">
            <v>22.71</v>
          </cell>
          <cell r="C2663">
            <v>7.44</v>
          </cell>
          <cell r="D2663">
            <v>15.27</v>
          </cell>
          <cell r="E2663">
            <v>5.8</v>
          </cell>
        </row>
        <row r="2664">
          <cell r="A2664">
            <v>44667</v>
          </cell>
          <cell r="B2664">
            <v>20.37</v>
          </cell>
          <cell r="C2664">
            <v>7.18</v>
          </cell>
          <cell r="D2664">
            <v>13.19</v>
          </cell>
          <cell r="E2664">
            <v>0</v>
          </cell>
        </row>
        <row r="2665">
          <cell r="A2665">
            <v>44668</v>
          </cell>
          <cell r="B2665">
            <v>20.37</v>
          </cell>
          <cell r="C2665">
            <v>7.03</v>
          </cell>
          <cell r="D2665">
            <v>13.34</v>
          </cell>
          <cell r="E2665">
            <v>0</v>
          </cell>
        </row>
        <row r="2666">
          <cell r="A2666">
            <v>44669</v>
          </cell>
          <cell r="B2666">
            <v>19.11</v>
          </cell>
          <cell r="C2666">
            <v>7.32</v>
          </cell>
          <cell r="D2666">
            <v>11.79</v>
          </cell>
          <cell r="E2666">
            <v>0</v>
          </cell>
        </row>
        <row r="2667">
          <cell r="A2667">
            <v>44670</v>
          </cell>
          <cell r="B2667">
            <v>20.37</v>
          </cell>
          <cell r="C2667">
            <v>7.45</v>
          </cell>
          <cell r="D2667">
            <v>12.92</v>
          </cell>
          <cell r="E2667">
            <v>0</v>
          </cell>
        </row>
        <row r="2668">
          <cell r="A2668">
            <v>44671</v>
          </cell>
          <cell r="B2668">
            <v>17.88</v>
          </cell>
          <cell r="C2668">
            <v>7.5</v>
          </cell>
          <cell r="D2668">
            <v>10.38</v>
          </cell>
          <cell r="E2668">
            <v>0</v>
          </cell>
        </row>
        <row r="2669">
          <cell r="A2669">
            <v>44672</v>
          </cell>
          <cell r="B2669">
            <v>18.62</v>
          </cell>
          <cell r="C2669">
            <v>7.49</v>
          </cell>
          <cell r="D2669">
            <v>11.13</v>
          </cell>
          <cell r="E2669">
            <v>0</v>
          </cell>
        </row>
        <row r="2670">
          <cell r="A2670">
            <v>44673</v>
          </cell>
          <cell r="B2670">
            <v>17.39</v>
          </cell>
          <cell r="C2670">
            <v>7.46</v>
          </cell>
          <cell r="D2670">
            <v>9.93</v>
          </cell>
          <cell r="E2670">
            <v>0</v>
          </cell>
        </row>
        <row r="2671">
          <cell r="A2671">
            <v>44674</v>
          </cell>
          <cell r="B2671">
            <v>17.39</v>
          </cell>
          <cell r="C2671">
            <v>7.16</v>
          </cell>
          <cell r="D2671">
            <v>10.23</v>
          </cell>
          <cell r="E2671">
            <v>0</v>
          </cell>
        </row>
        <row r="2672">
          <cell r="A2672">
            <v>44675</v>
          </cell>
          <cell r="B2672">
            <v>17.15</v>
          </cell>
          <cell r="C2672">
            <v>7.23</v>
          </cell>
          <cell r="D2672">
            <v>9.92</v>
          </cell>
          <cell r="E2672">
            <v>0</v>
          </cell>
        </row>
        <row r="2673">
          <cell r="A2673">
            <v>44676</v>
          </cell>
          <cell r="B2673">
            <v>18.86</v>
          </cell>
          <cell r="C2673">
            <v>7.44</v>
          </cell>
          <cell r="D2673">
            <v>11.42</v>
          </cell>
          <cell r="E2673">
            <v>0</v>
          </cell>
        </row>
        <row r="2674">
          <cell r="A2674">
            <v>44677</v>
          </cell>
          <cell r="B2674">
            <v>16.67</v>
          </cell>
          <cell r="C2674">
            <v>7.39</v>
          </cell>
          <cell r="D2674">
            <v>9.28</v>
          </cell>
          <cell r="E2674">
            <v>0</v>
          </cell>
        </row>
        <row r="2675">
          <cell r="A2675">
            <v>44678</v>
          </cell>
          <cell r="B2675">
            <v>15.97</v>
          </cell>
          <cell r="C2675">
            <v>7.43</v>
          </cell>
          <cell r="D2675">
            <v>8.54</v>
          </cell>
          <cell r="E2675">
            <v>0</v>
          </cell>
        </row>
        <row r="2676">
          <cell r="A2676">
            <v>44679</v>
          </cell>
          <cell r="B2676">
            <v>15.97</v>
          </cell>
          <cell r="C2676">
            <v>7.54</v>
          </cell>
          <cell r="D2676">
            <v>8.43</v>
          </cell>
          <cell r="E2676">
            <v>0</v>
          </cell>
        </row>
        <row r="2677">
          <cell r="A2677">
            <v>44680</v>
          </cell>
          <cell r="B2677">
            <v>15.73</v>
          </cell>
          <cell r="C2677">
            <v>7.53</v>
          </cell>
          <cell r="D2677">
            <v>8.2</v>
          </cell>
          <cell r="E2677">
            <v>0</v>
          </cell>
        </row>
        <row r="2678">
          <cell r="A2678">
            <v>44681</v>
          </cell>
          <cell r="B2678">
            <v>15.5</v>
          </cell>
          <cell r="C2678">
            <v>7.51</v>
          </cell>
          <cell r="D2678">
            <v>7.99</v>
          </cell>
          <cell r="E2678">
            <v>1.6</v>
          </cell>
        </row>
        <row r="2679">
          <cell r="A2679">
            <v>44682</v>
          </cell>
          <cell r="B2679">
            <v>15.27</v>
          </cell>
          <cell r="C2679">
            <v>7.47</v>
          </cell>
          <cell r="D2679">
            <v>7.8</v>
          </cell>
          <cell r="E2679">
            <v>0</v>
          </cell>
        </row>
        <row r="2680">
          <cell r="A2680">
            <v>44683</v>
          </cell>
          <cell r="B2680">
            <v>15.73</v>
          </cell>
          <cell r="C2680">
            <v>7.56</v>
          </cell>
          <cell r="D2680">
            <v>8.17</v>
          </cell>
          <cell r="E2680">
            <v>0</v>
          </cell>
        </row>
        <row r="2681">
          <cell r="A2681">
            <v>44684</v>
          </cell>
          <cell r="B2681">
            <v>15.73</v>
          </cell>
          <cell r="C2681">
            <v>7.29</v>
          </cell>
          <cell r="D2681">
            <v>8.44</v>
          </cell>
          <cell r="E2681">
            <v>0</v>
          </cell>
        </row>
        <row r="2682">
          <cell r="A2682">
            <v>44685</v>
          </cell>
          <cell r="B2682">
            <v>15.97</v>
          </cell>
          <cell r="C2682">
            <v>7.57</v>
          </cell>
          <cell r="D2682">
            <v>8.4</v>
          </cell>
          <cell r="E2682">
            <v>0</v>
          </cell>
        </row>
        <row r="2683">
          <cell r="A2683">
            <v>44686</v>
          </cell>
          <cell r="B2683">
            <v>37.8</v>
          </cell>
          <cell r="C2683">
            <v>7.31</v>
          </cell>
          <cell r="D2683">
            <v>30.49</v>
          </cell>
          <cell r="E2683">
            <v>40.2</v>
          </cell>
        </row>
        <row r="2684">
          <cell r="A2684">
            <v>44687</v>
          </cell>
          <cell r="B2684">
            <v>32.88</v>
          </cell>
          <cell r="C2684">
            <v>7.48</v>
          </cell>
          <cell r="D2684">
            <v>25.4</v>
          </cell>
          <cell r="E2684">
            <v>7</v>
          </cell>
        </row>
        <row r="2685">
          <cell r="A2685">
            <v>44688</v>
          </cell>
          <cell r="B2685">
            <v>21.14</v>
          </cell>
          <cell r="C2685">
            <v>7.22</v>
          </cell>
          <cell r="D2685">
            <v>13.92</v>
          </cell>
          <cell r="E2685">
            <v>0</v>
          </cell>
        </row>
        <row r="2686">
          <cell r="A2686">
            <v>44689</v>
          </cell>
          <cell r="B2686">
            <v>20.12</v>
          </cell>
          <cell r="C2686">
            <v>6.85</v>
          </cell>
          <cell r="D2686">
            <v>13.27</v>
          </cell>
          <cell r="E2686">
            <v>0</v>
          </cell>
        </row>
        <row r="2687">
          <cell r="A2687">
            <v>44690</v>
          </cell>
          <cell r="B2687">
            <v>18.86</v>
          </cell>
          <cell r="C2687">
            <v>7.62</v>
          </cell>
          <cell r="D2687">
            <v>11.24</v>
          </cell>
          <cell r="E2687">
            <v>0</v>
          </cell>
        </row>
        <row r="2688">
          <cell r="A2688">
            <v>44691</v>
          </cell>
          <cell r="B2688">
            <v>17.15</v>
          </cell>
          <cell r="C2688">
            <v>7.36</v>
          </cell>
          <cell r="D2688">
            <v>9.79</v>
          </cell>
          <cell r="E2688">
            <v>0</v>
          </cell>
        </row>
        <row r="2689">
          <cell r="A2689">
            <v>44692</v>
          </cell>
          <cell r="B2689">
            <v>17.15</v>
          </cell>
          <cell r="C2689">
            <v>7.33</v>
          </cell>
          <cell r="D2689">
            <v>9.82</v>
          </cell>
          <cell r="E2689">
            <v>0</v>
          </cell>
        </row>
        <row r="2690">
          <cell r="A2690">
            <v>44693</v>
          </cell>
          <cell r="B2690">
            <v>16.91</v>
          </cell>
          <cell r="C2690">
            <v>7.57</v>
          </cell>
          <cell r="D2690">
            <v>9.34</v>
          </cell>
          <cell r="E2690">
            <v>0</v>
          </cell>
        </row>
        <row r="2691">
          <cell r="A2691">
            <v>44694</v>
          </cell>
          <cell r="B2691">
            <v>18.12</v>
          </cell>
          <cell r="C2691">
            <v>7.59</v>
          </cell>
          <cell r="D2691">
            <v>10.53</v>
          </cell>
          <cell r="E2691">
            <v>0</v>
          </cell>
        </row>
        <row r="2692">
          <cell r="A2692">
            <v>44695</v>
          </cell>
          <cell r="B2692">
            <v>18.37</v>
          </cell>
          <cell r="C2692">
            <v>7.53</v>
          </cell>
          <cell r="D2692">
            <v>10.84</v>
          </cell>
          <cell r="E2692">
            <v>0</v>
          </cell>
        </row>
        <row r="2693">
          <cell r="A2693">
            <v>44696</v>
          </cell>
          <cell r="B2693">
            <v>17.88</v>
          </cell>
          <cell r="C2693">
            <v>6.75</v>
          </cell>
          <cell r="D2693">
            <v>11.13</v>
          </cell>
          <cell r="E2693">
            <v>0</v>
          </cell>
        </row>
        <row r="2694">
          <cell r="A2694">
            <v>44697</v>
          </cell>
          <cell r="B2694">
            <v>18.62</v>
          </cell>
          <cell r="C2694">
            <v>7.45</v>
          </cell>
          <cell r="D2694">
            <v>11.17</v>
          </cell>
          <cell r="E2694">
            <v>0</v>
          </cell>
        </row>
        <row r="2695">
          <cell r="A2695">
            <v>44698</v>
          </cell>
          <cell r="B2695">
            <v>19.61</v>
          </cell>
          <cell r="C2695">
            <v>7.23</v>
          </cell>
          <cell r="D2695">
            <v>12.38</v>
          </cell>
          <cell r="E2695">
            <v>4</v>
          </cell>
        </row>
        <row r="2696">
          <cell r="A2696">
            <v>44699</v>
          </cell>
          <cell r="B2696">
            <v>15.73</v>
          </cell>
          <cell r="C2696">
            <v>7.14</v>
          </cell>
          <cell r="D2696">
            <v>8.59</v>
          </cell>
          <cell r="E2696">
            <v>0</v>
          </cell>
        </row>
        <row r="2697">
          <cell r="A2697">
            <v>44700</v>
          </cell>
          <cell r="B2697">
            <v>15.73</v>
          </cell>
          <cell r="C2697">
            <v>7.3</v>
          </cell>
          <cell r="D2697">
            <v>8.43</v>
          </cell>
          <cell r="E2697">
            <v>0</v>
          </cell>
        </row>
        <row r="2698">
          <cell r="A2698">
            <v>44701</v>
          </cell>
          <cell r="B2698">
            <v>18.86</v>
          </cell>
          <cell r="C2698">
            <v>7.27</v>
          </cell>
          <cell r="D2698">
            <v>11.59</v>
          </cell>
          <cell r="E2698">
            <v>0</v>
          </cell>
        </row>
        <row r="2699">
          <cell r="A2699">
            <v>44702</v>
          </cell>
          <cell r="B2699">
            <v>17.64</v>
          </cell>
          <cell r="C2699">
            <v>7.67</v>
          </cell>
          <cell r="D2699">
            <v>9.97</v>
          </cell>
          <cell r="E2699">
            <v>0</v>
          </cell>
        </row>
        <row r="2700">
          <cell r="A2700">
            <v>44703</v>
          </cell>
          <cell r="B2700">
            <v>17.15</v>
          </cell>
          <cell r="C2700">
            <v>7.31</v>
          </cell>
          <cell r="D2700">
            <v>9.84</v>
          </cell>
          <cell r="E2700">
            <v>0</v>
          </cell>
        </row>
        <row r="2701">
          <cell r="A2701">
            <v>44704</v>
          </cell>
          <cell r="B2701">
            <v>17.88</v>
          </cell>
          <cell r="C2701">
            <v>7.5</v>
          </cell>
          <cell r="D2701">
            <v>10.38</v>
          </cell>
          <cell r="E2701">
            <v>0</v>
          </cell>
        </row>
        <row r="2702">
          <cell r="A2702">
            <v>44705</v>
          </cell>
          <cell r="B2702">
            <v>15.97</v>
          </cell>
          <cell r="C2702">
            <v>7.53</v>
          </cell>
          <cell r="D2702">
            <v>8.44</v>
          </cell>
          <cell r="E2702">
            <v>0</v>
          </cell>
        </row>
        <row r="2703">
          <cell r="A2703">
            <v>44706</v>
          </cell>
          <cell r="B2703">
            <v>16.91</v>
          </cell>
          <cell r="C2703">
            <v>7.39</v>
          </cell>
          <cell r="D2703">
            <v>9.52</v>
          </cell>
          <cell r="E2703">
            <v>0</v>
          </cell>
        </row>
        <row r="2704">
          <cell r="A2704">
            <v>44707</v>
          </cell>
          <cell r="B2704">
            <v>17.39</v>
          </cell>
          <cell r="C2704">
            <v>7.59</v>
          </cell>
          <cell r="D2704">
            <v>9.8</v>
          </cell>
          <cell r="E2704">
            <v>0</v>
          </cell>
        </row>
        <row r="2705">
          <cell r="A2705">
            <v>44708</v>
          </cell>
          <cell r="B2705">
            <v>16.67</v>
          </cell>
          <cell r="C2705">
            <v>7.35</v>
          </cell>
          <cell r="D2705">
            <v>9.32</v>
          </cell>
          <cell r="E2705">
            <v>0</v>
          </cell>
        </row>
        <row r="2706">
          <cell r="A2706">
            <v>44709</v>
          </cell>
          <cell r="B2706">
            <v>15.04</v>
          </cell>
          <cell r="C2706">
            <v>6.93</v>
          </cell>
          <cell r="D2706">
            <v>8.11</v>
          </cell>
          <cell r="E2706">
            <v>0</v>
          </cell>
        </row>
        <row r="2707">
          <cell r="A2707">
            <v>44710</v>
          </cell>
          <cell r="B2707">
            <v>15.97</v>
          </cell>
          <cell r="C2707">
            <v>6.87</v>
          </cell>
          <cell r="D2707">
            <v>9.1</v>
          </cell>
          <cell r="E2707">
            <v>0</v>
          </cell>
        </row>
        <row r="2708">
          <cell r="A2708">
            <v>44711</v>
          </cell>
          <cell r="B2708">
            <v>14.58</v>
          </cell>
          <cell r="C2708">
            <v>7.35</v>
          </cell>
          <cell r="D2708">
            <v>7.23</v>
          </cell>
          <cell r="E2708">
            <v>0</v>
          </cell>
        </row>
        <row r="2709">
          <cell r="A2709">
            <v>44712</v>
          </cell>
          <cell r="B2709">
            <v>14.81</v>
          </cell>
          <cell r="C2709">
            <v>7.4</v>
          </cell>
          <cell r="D2709">
            <v>7.41</v>
          </cell>
          <cell r="E2709">
            <v>0</v>
          </cell>
        </row>
        <row r="2710">
          <cell r="A2710">
            <v>44713</v>
          </cell>
          <cell r="B2710">
            <v>14.81</v>
          </cell>
          <cell r="C2710">
            <v>7.46</v>
          </cell>
          <cell r="D2710">
            <v>7.35</v>
          </cell>
          <cell r="E2710">
            <v>0</v>
          </cell>
        </row>
        <row r="2711">
          <cell r="A2711">
            <v>44714</v>
          </cell>
          <cell r="B2711">
            <v>15.27</v>
          </cell>
          <cell r="C2711">
            <v>7.32</v>
          </cell>
          <cell r="D2711">
            <v>7.95</v>
          </cell>
          <cell r="E2711">
            <v>0</v>
          </cell>
        </row>
        <row r="2712">
          <cell r="A2712">
            <v>44715</v>
          </cell>
          <cell r="B2712">
            <v>14.81</v>
          </cell>
          <cell r="C2712">
            <v>7.54</v>
          </cell>
          <cell r="D2712">
            <v>7.27</v>
          </cell>
          <cell r="E2712">
            <v>0</v>
          </cell>
        </row>
        <row r="2713">
          <cell r="A2713">
            <v>44716</v>
          </cell>
          <cell r="B2713">
            <v>14.81</v>
          </cell>
          <cell r="C2713">
            <v>7.42</v>
          </cell>
          <cell r="D2713">
            <v>7.39</v>
          </cell>
          <cell r="E2713">
            <v>0</v>
          </cell>
        </row>
        <row r="2714">
          <cell r="A2714">
            <v>44717</v>
          </cell>
          <cell r="B2714">
            <v>15.04</v>
          </cell>
          <cell r="C2714">
            <v>6.77</v>
          </cell>
          <cell r="D2714">
            <v>8.27</v>
          </cell>
          <cell r="E2714">
            <v>0</v>
          </cell>
        </row>
        <row r="2715">
          <cell r="A2715">
            <v>44718</v>
          </cell>
          <cell r="B2715">
            <v>15.04</v>
          </cell>
          <cell r="C2715">
            <v>7.33</v>
          </cell>
          <cell r="D2715">
            <v>7.71</v>
          </cell>
          <cell r="E2715">
            <v>0</v>
          </cell>
        </row>
        <row r="2716">
          <cell r="A2716">
            <v>44719</v>
          </cell>
          <cell r="B2716">
            <v>13.9</v>
          </cell>
          <cell r="C2716">
            <v>7.34</v>
          </cell>
          <cell r="D2716">
            <v>6.56</v>
          </cell>
          <cell r="E2716">
            <v>0</v>
          </cell>
        </row>
        <row r="2717">
          <cell r="A2717">
            <v>44720</v>
          </cell>
          <cell r="B2717">
            <v>14.58</v>
          </cell>
          <cell r="C2717">
            <v>7.27</v>
          </cell>
          <cell r="D2717">
            <v>7.31</v>
          </cell>
          <cell r="E2717">
            <v>0</v>
          </cell>
        </row>
        <row r="2718">
          <cell r="A2718">
            <v>44721</v>
          </cell>
          <cell r="B2718">
            <v>13.9</v>
          </cell>
          <cell r="C2718">
            <v>7.45</v>
          </cell>
          <cell r="D2718">
            <v>6.45</v>
          </cell>
          <cell r="E2718">
            <v>0</v>
          </cell>
        </row>
        <row r="2719">
          <cell r="A2719">
            <v>44722</v>
          </cell>
          <cell r="B2719">
            <v>13.9</v>
          </cell>
          <cell r="C2719">
            <v>7.36</v>
          </cell>
          <cell r="D2719">
            <v>6.54</v>
          </cell>
          <cell r="E2719">
            <v>0</v>
          </cell>
        </row>
        <row r="2720">
          <cell r="A2720">
            <v>44723</v>
          </cell>
          <cell r="B2720">
            <v>14.81</v>
          </cell>
          <cell r="C2720">
            <v>6.81</v>
          </cell>
          <cell r="D2720">
            <v>8</v>
          </cell>
          <cell r="E2720">
            <v>0</v>
          </cell>
        </row>
        <row r="2721">
          <cell r="A2721">
            <v>44724</v>
          </cell>
          <cell r="B2721">
            <v>14.81</v>
          </cell>
          <cell r="C2721">
            <v>6.81</v>
          </cell>
          <cell r="D2721">
            <v>8</v>
          </cell>
          <cell r="E2721">
            <v>0</v>
          </cell>
        </row>
        <row r="2722">
          <cell r="A2722">
            <v>44725</v>
          </cell>
          <cell r="B2722">
            <v>14.58</v>
          </cell>
          <cell r="C2722">
            <v>7.25</v>
          </cell>
          <cell r="D2722">
            <v>7.33</v>
          </cell>
          <cell r="E2722">
            <v>0</v>
          </cell>
        </row>
        <row r="2723">
          <cell r="A2723">
            <v>44726</v>
          </cell>
          <cell r="B2723">
            <v>14.13</v>
          </cell>
          <cell r="C2723">
            <v>7.29</v>
          </cell>
          <cell r="D2723">
            <v>6.84</v>
          </cell>
          <cell r="E2723">
            <v>0</v>
          </cell>
        </row>
        <row r="2724">
          <cell r="A2724">
            <v>44727</v>
          </cell>
          <cell r="B2724">
            <v>14.13</v>
          </cell>
          <cell r="C2724">
            <v>6.87</v>
          </cell>
          <cell r="D2724">
            <v>7.26</v>
          </cell>
          <cell r="E2724">
            <v>0</v>
          </cell>
        </row>
        <row r="2725">
          <cell r="A2725">
            <v>44728</v>
          </cell>
          <cell r="B2725">
            <v>14.81</v>
          </cell>
          <cell r="C2725">
            <v>7.07</v>
          </cell>
          <cell r="D2725">
            <v>7.74</v>
          </cell>
          <cell r="E2725">
            <v>0</v>
          </cell>
        </row>
        <row r="2726">
          <cell r="A2726">
            <v>44729</v>
          </cell>
          <cell r="B2726">
            <v>14.58</v>
          </cell>
          <cell r="C2726">
            <v>7.12</v>
          </cell>
          <cell r="D2726">
            <v>7.46</v>
          </cell>
          <cell r="E2726">
            <v>0</v>
          </cell>
        </row>
        <row r="2727">
          <cell r="A2727">
            <v>44730</v>
          </cell>
          <cell r="B2727">
            <v>13.24</v>
          </cell>
          <cell r="C2727">
            <v>7.12</v>
          </cell>
          <cell r="D2727">
            <v>6.12</v>
          </cell>
          <cell r="E2727">
            <v>0</v>
          </cell>
        </row>
        <row r="2728">
          <cell r="A2728">
            <v>44731</v>
          </cell>
          <cell r="B2728">
            <v>13.68</v>
          </cell>
          <cell r="C2728">
            <v>6.66</v>
          </cell>
          <cell r="D2728">
            <v>7.02</v>
          </cell>
          <cell r="E2728">
            <v>0</v>
          </cell>
        </row>
        <row r="2729">
          <cell r="A2729">
            <v>44732</v>
          </cell>
          <cell r="B2729">
            <v>13.46</v>
          </cell>
          <cell r="C2729">
            <v>7.32</v>
          </cell>
          <cell r="D2729">
            <v>6.14</v>
          </cell>
          <cell r="E2729">
            <v>0</v>
          </cell>
        </row>
        <row r="2730">
          <cell r="A2730">
            <v>44733</v>
          </cell>
          <cell r="B2730">
            <v>13.02</v>
          </cell>
          <cell r="C2730">
            <v>7.23</v>
          </cell>
          <cell r="D2730">
            <v>5.79</v>
          </cell>
          <cell r="E2730">
            <v>0</v>
          </cell>
        </row>
        <row r="2731">
          <cell r="A2731">
            <v>44734</v>
          </cell>
          <cell r="B2731">
            <v>13.46</v>
          </cell>
          <cell r="C2731">
            <v>7.44</v>
          </cell>
          <cell r="D2731">
            <v>6.02</v>
          </cell>
          <cell r="E2731">
            <v>0</v>
          </cell>
        </row>
        <row r="2732">
          <cell r="A2732">
            <v>44735</v>
          </cell>
          <cell r="B2732">
            <v>12.8</v>
          </cell>
          <cell r="C2732">
            <v>7.22</v>
          </cell>
          <cell r="D2732">
            <v>5.58</v>
          </cell>
          <cell r="E2732">
            <v>0</v>
          </cell>
        </row>
        <row r="2733">
          <cell r="A2733">
            <v>44736</v>
          </cell>
          <cell r="B2733">
            <v>13.24</v>
          </cell>
          <cell r="C2733">
            <v>7.17</v>
          </cell>
          <cell r="D2733">
            <v>6.07</v>
          </cell>
          <cell r="E2733">
            <v>0</v>
          </cell>
        </row>
        <row r="2734">
          <cell r="A2734">
            <v>44737</v>
          </cell>
          <cell r="B2734">
            <v>13.02</v>
          </cell>
          <cell r="C2734">
            <v>7.51</v>
          </cell>
          <cell r="D2734">
            <v>5.51</v>
          </cell>
          <cell r="E2734">
            <v>0</v>
          </cell>
        </row>
        <row r="2735">
          <cell r="A2735">
            <v>44738</v>
          </cell>
          <cell r="B2735">
            <v>13.02</v>
          </cell>
          <cell r="C2735">
            <v>7.03</v>
          </cell>
          <cell r="D2735">
            <v>5.99</v>
          </cell>
          <cell r="E2735">
            <v>0</v>
          </cell>
        </row>
        <row r="2736">
          <cell r="A2736">
            <v>44739</v>
          </cell>
          <cell r="B2736">
            <v>12.8</v>
          </cell>
          <cell r="C2736">
            <v>7.18</v>
          </cell>
          <cell r="D2736">
            <v>5.62</v>
          </cell>
          <cell r="E2736">
            <v>0</v>
          </cell>
        </row>
        <row r="2737">
          <cell r="A2737">
            <v>44740</v>
          </cell>
          <cell r="B2737">
            <v>13.02</v>
          </cell>
          <cell r="C2737">
            <v>7.18</v>
          </cell>
          <cell r="D2737">
            <v>5.84</v>
          </cell>
          <cell r="E2737">
            <v>0</v>
          </cell>
        </row>
        <row r="2738">
          <cell r="A2738">
            <v>44741</v>
          </cell>
          <cell r="B2738">
            <v>13.68</v>
          </cell>
          <cell r="C2738">
            <v>7.17</v>
          </cell>
          <cell r="D2738">
            <v>6.51</v>
          </cell>
          <cell r="E2738">
            <v>0</v>
          </cell>
        </row>
        <row r="2739">
          <cell r="A2739">
            <v>44742</v>
          </cell>
          <cell r="B2739">
            <v>13.02</v>
          </cell>
          <cell r="C2739">
            <v>7.1</v>
          </cell>
          <cell r="D2739">
            <v>5.92</v>
          </cell>
          <cell r="E2739">
            <v>0</v>
          </cell>
        </row>
        <row r="2740">
          <cell r="A2740">
            <v>44743</v>
          </cell>
          <cell r="B2740">
            <v>13.02</v>
          </cell>
          <cell r="C2740">
            <v>7.41</v>
          </cell>
          <cell r="D2740">
            <v>5.61</v>
          </cell>
          <cell r="E2740">
            <v>0</v>
          </cell>
        </row>
        <row r="2741">
          <cell r="A2741">
            <v>44744</v>
          </cell>
          <cell r="B2741">
            <v>12.58</v>
          </cell>
          <cell r="C2741">
            <v>7.24</v>
          </cell>
          <cell r="D2741">
            <v>5.34</v>
          </cell>
          <cell r="E2741">
            <v>0</v>
          </cell>
        </row>
        <row r="2742">
          <cell r="A2742">
            <v>44745</v>
          </cell>
          <cell r="B2742">
            <v>12.36</v>
          </cell>
          <cell r="C2742">
            <v>6.75</v>
          </cell>
          <cell r="D2742">
            <v>5.61</v>
          </cell>
          <cell r="E2742">
            <v>0</v>
          </cell>
        </row>
        <row r="2743">
          <cell r="A2743">
            <v>44746</v>
          </cell>
          <cell r="B2743">
            <v>12.8</v>
          </cell>
          <cell r="C2743">
            <v>7.25</v>
          </cell>
          <cell r="D2743">
            <v>5.55</v>
          </cell>
          <cell r="E2743">
            <v>0</v>
          </cell>
        </row>
        <row r="2744">
          <cell r="A2744">
            <v>44747</v>
          </cell>
          <cell r="B2744">
            <v>12.15</v>
          </cell>
          <cell r="C2744">
            <v>7.29</v>
          </cell>
          <cell r="D2744">
            <v>4.86</v>
          </cell>
          <cell r="E2744">
            <v>0</v>
          </cell>
        </row>
        <row r="2745">
          <cell r="A2745">
            <v>44748</v>
          </cell>
          <cell r="B2745">
            <v>12.36</v>
          </cell>
          <cell r="C2745">
            <v>7.12</v>
          </cell>
          <cell r="D2745">
            <v>5.24</v>
          </cell>
          <cell r="E2745">
            <v>0</v>
          </cell>
        </row>
        <row r="2746">
          <cell r="A2746">
            <v>44749</v>
          </cell>
          <cell r="B2746">
            <v>12.36</v>
          </cell>
          <cell r="C2746">
            <v>7.22</v>
          </cell>
          <cell r="D2746">
            <v>5.14</v>
          </cell>
          <cell r="E2746">
            <v>0</v>
          </cell>
        </row>
        <row r="2747">
          <cell r="A2747">
            <v>44750</v>
          </cell>
          <cell r="B2747">
            <v>12.36</v>
          </cell>
          <cell r="C2747">
            <v>7.13</v>
          </cell>
          <cell r="D2747">
            <v>5.23</v>
          </cell>
          <cell r="E2747">
            <v>0</v>
          </cell>
        </row>
        <row r="2748">
          <cell r="A2748">
            <v>44751</v>
          </cell>
          <cell r="B2748">
            <v>11.94</v>
          </cell>
          <cell r="C2748">
            <v>7.38</v>
          </cell>
          <cell r="D2748">
            <v>4.56</v>
          </cell>
          <cell r="E2748">
            <v>0</v>
          </cell>
        </row>
        <row r="2749">
          <cell r="A2749">
            <v>44752</v>
          </cell>
          <cell r="B2749">
            <v>12.15</v>
          </cell>
          <cell r="C2749">
            <v>6.84</v>
          </cell>
          <cell r="D2749">
            <v>5.31</v>
          </cell>
          <cell r="E2749">
            <v>0</v>
          </cell>
        </row>
        <row r="2750">
          <cell r="A2750">
            <v>44753</v>
          </cell>
          <cell r="B2750">
            <v>11.94</v>
          </cell>
          <cell r="C2750">
            <v>7.23</v>
          </cell>
          <cell r="D2750">
            <v>4.71</v>
          </cell>
          <cell r="E2750">
            <v>0</v>
          </cell>
        </row>
        <row r="2751">
          <cell r="A2751">
            <v>44754</v>
          </cell>
          <cell r="B2751">
            <v>11.3</v>
          </cell>
          <cell r="C2751">
            <v>7.4</v>
          </cell>
          <cell r="D2751">
            <v>3.9</v>
          </cell>
          <cell r="E2751">
            <v>0</v>
          </cell>
        </row>
        <row r="2752">
          <cell r="A2752">
            <v>44755</v>
          </cell>
          <cell r="B2752">
            <v>12.15</v>
          </cell>
          <cell r="C2752">
            <v>7.1</v>
          </cell>
          <cell r="D2752">
            <v>5.05</v>
          </cell>
          <cell r="E2752">
            <v>0</v>
          </cell>
        </row>
        <row r="2753">
          <cell r="A2753">
            <v>44756</v>
          </cell>
          <cell r="B2753">
            <v>12.58</v>
          </cell>
          <cell r="C2753">
            <v>7.14</v>
          </cell>
          <cell r="D2753">
            <v>5.44</v>
          </cell>
          <cell r="E2753">
            <v>0</v>
          </cell>
        </row>
        <row r="2754">
          <cell r="A2754">
            <v>44757</v>
          </cell>
          <cell r="B2754">
            <v>11.94</v>
          </cell>
          <cell r="C2754">
            <v>7.4</v>
          </cell>
          <cell r="D2754">
            <v>4.54</v>
          </cell>
          <cell r="E2754">
            <v>0</v>
          </cell>
        </row>
        <row r="2755">
          <cell r="A2755">
            <v>44758</v>
          </cell>
          <cell r="B2755">
            <v>12.15</v>
          </cell>
          <cell r="C2755">
            <v>7.3</v>
          </cell>
          <cell r="D2755">
            <v>4.85</v>
          </cell>
          <cell r="E2755">
            <v>0</v>
          </cell>
        </row>
        <row r="2756">
          <cell r="A2756">
            <v>44759</v>
          </cell>
          <cell r="B2756">
            <v>11.94</v>
          </cell>
          <cell r="C2756">
            <v>6.81</v>
          </cell>
          <cell r="D2756">
            <v>5.13</v>
          </cell>
          <cell r="E2756">
            <v>0</v>
          </cell>
        </row>
        <row r="2757">
          <cell r="A2757">
            <v>44760</v>
          </cell>
          <cell r="B2757">
            <v>12.15</v>
          </cell>
          <cell r="C2757">
            <v>7.29</v>
          </cell>
          <cell r="D2757">
            <v>4.86</v>
          </cell>
          <cell r="E2757">
            <v>0</v>
          </cell>
        </row>
        <row r="2758">
          <cell r="A2758">
            <v>44761</v>
          </cell>
          <cell r="B2758">
            <v>11.51</v>
          </cell>
          <cell r="C2758">
            <v>7.47</v>
          </cell>
          <cell r="D2758">
            <v>4.04</v>
          </cell>
          <cell r="E2758">
            <v>0</v>
          </cell>
        </row>
        <row r="2759">
          <cell r="A2759">
            <v>44762</v>
          </cell>
          <cell r="B2759">
            <v>12.36</v>
          </cell>
          <cell r="C2759">
            <v>7.44</v>
          </cell>
          <cell r="D2759">
            <v>4.92</v>
          </cell>
          <cell r="E2759">
            <v>0</v>
          </cell>
        </row>
        <row r="2760">
          <cell r="A2760">
            <v>44763</v>
          </cell>
          <cell r="B2760">
            <v>11.72</v>
          </cell>
          <cell r="C2760">
            <v>7.29</v>
          </cell>
          <cell r="D2760">
            <v>4.43</v>
          </cell>
          <cell r="E2760">
            <v>0</v>
          </cell>
        </row>
        <row r="2761">
          <cell r="A2761">
            <v>44764</v>
          </cell>
          <cell r="B2761">
            <v>10.89</v>
          </cell>
          <cell r="C2761">
            <v>7.17</v>
          </cell>
          <cell r="D2761">
            <v>3.72</v>
          </cell>
          <cell r="E2761">
            <v>0</v>
          </cell>
        </row>
        <row r="2762">
          <cell r="A2762">
            <v>44765</v>
          </cell>
          <cell r="B2762">
            <v>11.51</v>
          </cell>
          <cell r="C2762">
            <v>6.53</v>
          </cell>
          <cell r="D2762">
            <v>4.98</v>
          </cell>
          <cell r="E2762">
            <v>0</v>
          </cell>
        </row>
        <row r="2763">
          <cell r="A2763">
            <v>44766</v>
          </cell>
          <cell r="B2763">
            <v>13.46</v>
          </cell>
          <cell r="C2763">
            <v>3.97</v>
          </cell>
          <cell r="D2763">
            <v>9.49</v>
          </cell>
          <cell r="E2763">
            <v>0</v>
          </cell>
        </row>
        <row r="2764">
          <cell r="A2764">
            <v>44767</v>
          </cell>
          <cell r="B2764">
            <v>10.68</v>
          </cell>
          <cell r="C2764">
            <v>7.53</v>
          </cell>
          <cell r="D2764">
            <v>3.15</v>
          </cell>
          <cell r="E2764">
            <v>0</v>
          </cell>
        </row>
        <row r="2765">
          <cell r="A2765">
            <v>44768</v>
          </cell>
          <cell r="B2765">
            <v>11.1</v>
          </cell>
          <cell r="C2765">
            <v>7.55</v>
          </cell>
          <cell r="D2765">
            <v>3.55</v>
          </cell>
          <cell r="E2765">
            <v>0</v>
          </cell>
        </row>
        <row r="2766">
          <cell r="A2766">
            <v>44769</v>
          </cell>
          <cell r="B2766">
            <v>11.51</v>
          </cell>
          <cell r="C2766">
            <v>7.33</v>
          </cell>
          <cell r="D2766">
            <v>4.18</v>
          </cell>
          <cell r="E2766">
            <v>0</v>
          </cell>
        </row>
        <row r="2767">
          <cell r="A2767">
            <v>44770</v>
          </cell>
          <cell r="B2767">
            <v>11.3</v>
          </cell>
          <cell r="C2767">
            <v>7.19</v>
          </cell>
          <cell r="D2767">
            <v>4.11</v>
          </cell>
          <cell r="E2767">
            <v>0</v>
          </cell>
        </row>
        <row r="2768">
          <cell r="A2768">
            <v>44771</v>
          </cell>
          <cell r="B2768">
            <v>10.89</v>
          </cell>
          <cell r="C2768">
            <v>7.45</v>
          </cell>
          <cell r="D2768">
            <v>3.44</v>
          </cell>
          <cell r="E2768">
            <v>0</v>
          </cell>
        </row>
        <row r="2769">
          <cell r="A2769">
            <v>44772</v>
          </cell>
          <cell r="B2769">
            <v>10.28</v>
          </cell>
          <cell r="C2769">
            <v>6.99</v>
          </cell>
          <cell r="D2769">
            <v>3.29</v>
          </cell>
          <cell r="E2769">
            <v>0</v>
          </cell>
        </row>
        <row r="2770">
          <cell r="A2770">
            <v>44773</v>
          </cell>
          <cell r="B2770">
            <v>10.28</v>
          </cell>
          <cell r="C2770">
            <v>6.87</v>
          </cell>
          <cell r="D2770">
            <v>3.41</v>
          </cell>
          <cell r="E2770">
            <v>0</v>
          </cell>
        </row>
        <row r="2771">
          <cell r="A2771">
            <v>44774</v>
          </cell>
          <cell r="B2771">
            <v>10.28</v>
          </cell>
          <cell r="C2771">
            <v>7.05</v>
          </cell>
          <cell r="D2771">
            <v>3.23</v>
          </cell>
          <cell r="E2771">
            <v>0</v>
          </cell>
        </row>
        <row r="2772">
          <cell r="A2772">
            <v>44775</v>
          </cell>
          <cell r="B2772">
            <v>9.88</v>
          </cell>
          <cell r="C2772">
            <v>6.78</v>
          </cell>
          <cell r="D2772">
            <v>3.1</v>
          </cell>
          <cell r="E2772">
            <v>0</v>
          </cell>
        </row>
        <row r="2773">
          <cell r="A2773">
            <v>44776</v>
          </cell>
          <cell r="B2773">
            <v>9.88</v>
          </cell>
          <cell r="C2773">
            <v>6.72</v>
          </cell>
          <cell r="D2773">
            <v>3.16</v>
          </cell>
          <cell r="E2773">
            <v>0</v>
          </cell>
        </row>
        <row r="2774">
          <cell r="A2774">
            <v>44777</v>
          </cell>
          <cell r="B2774">
            <v>9.88</v>
          </cell>
          <cell r="C2774">
            <v>6.47</v>
          </cell>
          <cell r="D2774">
            <v>3.41</v>
          </cell>
          <cell r="E2774">
            <v>0</v>
          </cell>
        </row>
        <row r="2775">
          <cell r="A2775">
            <v>44778</v>
          </cell>
          <cell r="B2775">
            <v>10.08</v>
          </cell>
          <cell r="C2775">
            <v>6.75</v>
          </cell>
          <cell r="D2775">
            <v>3.33</v>
          </cell>
          <cell r="E2775">
            <v>0</v>
          </cell>
        </row>
        <row r="2776">
          <cell r="A2776">
            <v>44779</v>
          </cell>
          <cell r="B2776">
            <v>10.08</v>
          </cell>
          <cell r="C2776">
            <v>6.82</v>
          </cell>
          <cell r="D2776">
            <v>3.26</v>
          </cell>
          <cell r="E2776">
            <v>0</v>
          </cell>
        </row>
        <row r="2777">
          <cell r="A2777">
            <v>44780</v>
          </cell>
          <cell r="B2777">
            <v>9.88</v>
          </cell>
          <cell r="C2777">
            <v>6.62</v>
          </cell>
          <cell r="D2777">
            <v>3.26</v>
          </cell>
          <cell r="E2777">
            <v>0</v>
          </cell>
        </row>
        <row r="2778">
          <cell r="A2778">
            <v>44781</v>
          </cell>
          <cell r="B2778">
            <v>9.88</v>
          </cell>
          <cell r="C2778">
            <v>6.58</v>
          </cell>
          <cell r="D2778">
            <v>3.3</v>
          </cell>
          <cell r="E2778">
            <v>0</v>
          </cell>
        </row>
        <row r="2779">
          <cell r="A2779">
            <v>44782</v>
          </cell>
          <cell r="B2779">
            <v>9.88</v>
          </cell>
          <cell r="C2779">
            <v>6.72</v>
          </cell>
          <cell r="D2779">
            <v>3.16</v>
          </cell>
          <cell r="E2779">
            <v>0</v>
          </cell>
        </row>
        <row r="2780">
          <cell r="A2780">
            <v>44783</v>
          </cell>
          <cell r="B2780">
            <v>10.28</v>
          </cell>
          <cell r="C2780">
            <v>6.74</v>
          </cell>
          <cell r="D2780">
            <v>3.54</v>
          </cell>
          <cell r="E2780">
            <v>2</v>
          </cell>
        </row>
        <row r="2781">
          <cell r="A2781">
            <v>44784</v>
          </cell>
          <cell r="B2781">
            <v>10.08</v>
          </cell>
          <cell r="C2781">
            <v>6.97</v>
          </cell>
          <cell r="D2781">
            <v>3.11</v>
          </cell>
          <cell r="E2781">
            <v>0</v>
          </cell>
        </row>
        <row r="2782">
          <cell r="A2782">
            <v>44785</v>
          </cell>
          <cell r="B2782">
            <v>10.08</v>
          </cell>
          <cell r="C2782">
            <v>6.85</v>
          </cell>
          <cell r="D2782">
            <v>3.23</v>
          </cell>
          <cell r="E2782">
            <v>0</v>
          </cell>
        </row>
        <row r="2783">
          <cell r="A2783">
            <v>44786</v>
          </cell>
          <cell r="B2783">
            <v>10.08</v>
          </cell>
          <cell r="C2783">
            <v>6.84</v>
          </cell>
          <cell r="D2783">
            <v>3.24</v>
          </cell>
          <cell r="E2783">
            <v>0</v>
          </cell>
        </row>
        <row r="2784">
          <cell r="A2784">
            <v>44787</v>
          </cell>
          <cell r="B2784">
            <v>10.08</v>
          </cell>
          <cell r="C2784">
            <v>6.46</v>
          </cell>
          <cell r="D2784">
            <v>3.62</v>
          </cell>
          <cell r="E2784">
            <v>0</v>
          </cell>
        </row>
        <row r="2785">
          <cell r="A2785">
            <v>44788</v>
          </cell>
          <cell r="B2785">
            <v>10.48</v>
          </cell>
          <cell r="C2785">
            <v>6.49</v>
          </cell>
          <cell r="D2785">
            <v>3.99</v>
          </cell>
          <cell r="E2785">
            <v>0</v>
          </cell>
        </row>
        <row r="2786">
          <cell r="A2786">
            <v>44789</v>
          </cell>
          <cell r="B2786">
            <v>10.08</v>
          </cell>
          <cell r="C2786">
            <v>6.92</v>
          </cell>
          <cell r="D2786">
            <v>3.16</v>
          </cell>
          <cell r="E2786">
            <v>0</v>
          </cell>
        </row>
        <row r="2787">
          <cell r="A2787">
            <v>44790</v>
          </cell>
          <cell r="B2787">
            <v>9.68</v>
          </cell>
          <cell r="C2787">
            <v>6.6</v>
          </cell>
          <cell r="D2787">
            <v>3.08</v>
          </cell>
          <cell r="E2787">
            <v>0</v>
          </cell>
        </row>
        <row r="2788">
          <cell r="A2788">
            <v>44791</v>
          </cell>
          <cell r="B2788">
            <v>9.68</v>
          </cell>
          <cell r="C2788">
            <v>6.59</v>
          </cell>
          <cell r="D2788">
            <v>3.09</v>
          </cell>
          <cell r="E2788">
            <v>0</v>
          </cell>
        </row>
        <row r="2789">
          <cell r="A2789">
            <v>44792</v>
          </cell>
          <cell r="B2789">
            <v>9.68</v>
          </cell>
          <cell r="C2789">
            <v>6.46</v>
          </cell>
          <cell r="D2789">
            <v>3.22</v>
          </cell>
          <cell r="E2789">
            <v>0</v>
          </cell>
        </row>
        <row r="2790">
          <cell r="A2790">
            <v>44793</v>
          </cell>
          <cell r="B2790">
            <v>9.88</v>
          </cell>
          <cell r="C2790">
            <v>6.83</v>
          </cell>
          <cell r="D2790">
            <v>3.05</v>
          </cell>
          <cell r="E2790">
            <v>0</v>
          </cell>
        </row>
        <row r="2791">
          <cell r="A2791">
            <v>44794</v>
          </cell>
          <cell r="B2791">
            <v>9.68</v>
          </cell>
          <cell r="C2791">
            <v>6.54</v>
          </cell>
          <cell r="D2791">
            <v>3.14</v>
          </cell>
          <cell r="E2791">
            <v>0</v>
          </cell>
        </row>
        <row r="2792">
          <cell r="A2792">
            <v>44795</v>
          </cell>
          <cell r="B2792">
            <v>9.68</v>
          </cell>
          <cell r="C2792">
            <v>6.64</v>
          </cell>
          <cell r="D2792">
            <v>3.04</v>
          </cell>
          <cell r="E2792">
            <v>0</v>
          </cell>
        </row>
        <row r="2793">
          <cell r="A2793">
            <v>44796</v>
          </cell>
          <cell r="B2793">
            <v>9.88</v>
          </cell>
          <cell r="C2793">
            <v>6.59</v>
          </cell>
          <cell r="D2793">
            <v>3.29</v>
          </cell>
          <cell r="E2793">
            <v>0</v>
          </cell>
        </row>
        <row r="2794">
          <cell r="A2794">
            <v>44797</v>
          </cell>
          <cell r="B2794">
            <v>9.28</v>
          </cell>
          <cell r="C2794">
            <v>6.22</v>
          </cell>
          <cell r="D2794">
            <v>3.06</v>
          </cell>
          <cell r="E2794">
            <v>0</v>
          </cell>
        </row>
        <row r="2795">
          <cell r="A2795">
            <v>44798</v>
          </cell>
          <cell r="B2795">
            <v>9.48</v>
          </cell>
          <cell r="C2795">
            <v>6.29</v>
          </cell>
          <cell r="D2795">
            <v>3.19</v>
          </cell>
          <cell r="E2795">
            <v>0</v>
          </cell>
        </row>
        <row r="2796">
          <cell r="A2796">
            <v>44799</v>
          </cell>
          <cell r="B2796">
            <v>9.28</v>
          </cell>
          <cell r="C2796">
            <v>6.18</v>
          </cell>
          <cell r="D2796">
            <v>3.1</v>
          </cell>
          <cell r="E2796">
            <v>0</v>
          </cell>
        </row>
        <row r="2797">
          <cell r="A2797">
            <v>44800</v>
          </cell>
          <cell r="B2797">
            <v>9.28</v>
          </cell>
          <cell r="C2797">
            <v>6.09</v>
          </cell>
          <cell r="D2797">
            <v>3.19</v>
          </cell>
          <cell r="E2797">
            <v>0</v>
          </cell>
        </row>
        <row r="2798">
          <cell r="A2798">
            <v>44801</v>
          </cell>
          <cell r="B2798">
            <v>9.09</v>
          </cell>
          <cell r="C2798">
            <v>5.95</v>
          </cell>
          <cell r="D2798">
            <v>3.14</v>
          </cell>
          <cell r="E2798">
            <v>0</v>
          </cell>
        </row>
        <row r="2799">
          <cell r="A2799">
            <v>44802</v>
          </cell>
          <cell r="B2799">
            <v>9.09</v>
          </cell>
          <cell r="C2799">
            <v>6.01</v>
          </cell>
          <cell r="D2799">
            <v>3.08</v>
          </cell>
          <cell r="E2799">
            <v>0</v>
          </cell>
        </row>
        <row r="2800">
          <cell r="A2800">
            <v>44803</v>
          </cell>
          <cell r="B2800">
            <v>9.09</v>
          </cell>
          <cell r="C2800">
            <v>6.05</v>
          </cell>
          <cell r="D2800">
            <v>3.04</v>
          </cell>
          <cell r="E2800">
            <v>0</v>
          </cell>
        </row>
        <row r="2801">
          <cell r="A2801">
            <v>44804</v>
          </cell>
          <cell r="B2801">
            <v>9.28</v>
          </cell>
          <cell r="C2801">
            <v>6.19</v>
          </cell>
          <cell r="D2801">
            <v>3.09</v>
          </cell>
          <cell r="E2801">
            <v>0</v>
          </cell>
        </row>
        <row r="2802">
          <cell r="A2802">
            <v>44805</v>
          </cell>
          <cell r="B2802">
            <v>9.28</v>
          </cell>
          <cell r="C2802">
            <v>6.17</v>
          </cell>
          <cell r="D2802">
            <v>3.11</v>
          </cell>
          <cell r="E2802">
            <v>0</v>
          </cell>
        </row>
        <row r="2803">
          <cell r="A2803">
            <v>44806</v>
          </cell>
          <cell r="B2803">
            <v>9.28</v>
          </cell>
          <cell r="C2803">
            <v>6.21</v>
          </cell>
          <cell r="D2803">
            <v>3.07</v>
          </cell>
          <cell r="E2803">
            <v>0</v>
          </cell>
        </row>
        <row r="2804">
          <cell r="A2804">
            <v>44807</v>
          </cell>
          <cell r="B2804">
            <v>9.09</v>
          </cell>
          <cell r="C2804">
            <v>6.05</v>
          </cell>
          <cell r="D2804">
            <v>3.04</v>
          </cell>
          <cell r="E2804">
            <v>0</v>
          </cell>
        </row>
        <row r="2805">
          <cell r="A2805">
            <v>44808</v>
          </cell>
          <cell r="B2805">
            <v>9.28</v>
          </cell>
          <cell r="C2805">
            <v>6.01</v>
          </cell>
          <cell r="D2805">
            <v>3.27</v>
          </cell>
          <cell r="E2805">
            <v>0</v>
          </cell>
        </row>
        <row r="2806">
          <cell r="A2806">
            <v>44809</v>
          </cell>
          <cell r="B2806">
            <v>13.24</v>
          </cell>
          <cell r="C2806">
            <v>6.37</v>
          </cell>
          <cell r="D2806">
            <v>6.87</v>
          </cell>
          <cell r="E2806">
            <v>0</v>
          </cell>
        </row>
        <row r="2807">
          <cell r="A2807">
            <v>44810</v>
          </cell>
          <cell r="B2807">
            <v>12.67</v>
          </cell>
          <cell r="C2807">
            <v>6.7</v>
          </cell>
          <cell r="D2807">
            <v>5.97</v>
          </cell>
          <cell r="E2807">
            <v>0</v>
          </cell>
        </row>
        <row r="2808">
          <cell r="A2808">
            <v>44811</v>
          </cell>
          <cell r="B2808">
            <v>11.34</v>
          </cell>
          <cell r="C2808">
            <v>6.38</v>
          </cell>
          <cell r="D2808">
            <v>4.96</v>
          </cell>
          <cell r="E2808">
            <v>0</v>
          </cell>
        </row>
        <row r="2809">
          <cell r="A2809">
            <v>44812</v>
          </cell>
          <cell r="B2809">
            <v>12.9</v>
          </cell>
          <cell r="C2809">
            <v>6.7</v>
          </cell>
          <cell r="D2809">
            <v>6.198</v>
          </cell>
          <cell r="E2809">
            <v>0</v>
          </cell>
        </row>
        <row r="2810">
          <cell r="A2810">
            <v>44813</v>
          </cell>
          <cell r="B2810">
            <v>12.36</v>
          </cell>
          <cell r="C2810">
            <v>6.69</v>
          </cell>
          <cell r="D2810">
            <v>5.67</v>
          </cell>
          <cell r="E2810">
            <v>0</v>
          </cell>
        </row>
        <row r="2811">
          <cell r="A2811">
            <v>44814</v>
          </cell>
          <cell r="B2811">
            <v>12.49</v>
          </cell>
          <cell r="C2811">
            <v>7.02</v>
          </cell>
          <cell r="D2811">
            <v>5.47</v>
          </cell>
          <cell r="E2811">
            <v>0</v>
          </cell>
        </row>
        <row r="2812">
          <cell r="A2812">
            <v>44815</v>
          </cell>
          <cell r="B2812">
            <v>12.42</v>
          </cell>
          <cell r="C2812">
            <v>6.84</v>
          </cell>
          <cell r="D2812">
            <v>5.58</v>
          </cell>
          <cell r="E2812">
            <v>0</v>
          </cell>
        </row>
        <row r="2813">
          <cell r="A2813">
            <v>44816</v>
          </cell>
          <cell r="B2813">
            <v>13.33</v>
          </cell>
          <cell r="C2813">
            <v>6.88</v>
          </cell>
          <cell r="D2813">
            <v>6.45</v>
          </cell>
          <cell r="E2813">
            <v>0</v>
          </cell>
        </row>
        <row r="2814">
          <cell r="A2814">
            <v>44817</v>
          </cell>
          <cell r="B2814">
            <v>12.62</v>
          </cell>
          <cell r="C2814">
            <v>6.99</v>
          </cell>
          <cell r="D2814">
            <v>5.63</v>
          </cell>
          <cell r="E2814">
            <v>0</v>
          </cell>
        </row>
        <row r="2815">
          <cell r="A2815">
            <v>44818</v>
          </cell>
          <cell r="B2815">
            <v>12.91</v>
          </cell>
          <cell r="C2815">
            <v>7.44</v>
          </cell>
          <cell r="D2815">
            <v>5.47</v>
          </cell>
          <cell r="E2815">
            <v>0</v>
          </cell>
        </row>
        <row r="2816">
          <cell r="A2816">
            <v>44819</v>
          </cell>
          <cell r="B2816">
            <v>13.03</v>
          </cell>
          <cell r="C2816">
            <v>7.3</v>
          </cell>
          <cell r="D2816">
            <v>5.73</v>
          </cell>
          <cell r="E2816">
            <v>0</v>
          </cell>
        </row>
        <row r="2817">
          <cell r="A2817">
            <v>44820</v>
          </cell>
          <cell r="B2817">
            <v>13.71</v>
          </cell>
          <cell r="C2817">
            <v>7.44</v>
          </cell>
          <cell r="D2817">
            <v>6.27</v>
          </cell>
          <cell r="E2817">
            <v>0</v>
          </cell>
        </row>
        <row r="2818">
          <cell r="A2818">
            <v>44821</v>
          </cell>
          <cell r="B2818">
            <v>13.94</v>
          </cell>
          <cell r="C2818">
            <v>7.11</v>
          </cell>
          <cell r="D2818">
            <v>6.83</v>
          </cell>
          <cell r="E2818">
            <v>0</v>
          </cell>
        </row>
        <row r="2819">
          <cell r="A2819">
            <v>44822</v>
          </cell>
          <cell r="B2819">
            <v>15.59</v>
          </cell>
          <cell r="C2819">
            <v>6.9</v>
          </cell>
          <cell r="D2819">
            <v>8.69</v>
          </cell>
          <cell r="E2819">
            <v>0</v>
          </cell>
        </row>
        <row r="2820">
          <cell r="A2820">
            <v>44823</v>
          </cell>
          <cell r="B2820">
            <v>13.71</v>
          </cell>
          <cell r="C2820">
            <v>7.48</v>
          </cell>
          <cell r="D2820">
            <v>6.23</v>
          </cell>
          <cell r="E2820">
            <v>0</v>
          </cell>
        </row>
        <row r="2821">
          <cell r="A2821">
            <v>44824</v>
          </cell>
          <cell r="B2821">
            <v>13.24</v>
          </cell>
          <cell r="C2821">
            <v>7.4</v>
          </cell>
          <cell r="D2821">
            <v>5.84</v>
          </cell>
          <cell r="E2821">
            <v>0</v>
          </cell>
        </row>
        <row r="2822">
          <cell r="A2822">
            <v>44825</v>
          </cell>
          <cell r="B2822">
            <v>13.47</v>
          </cell>
          <cell r="C2822">
            <v>7.44</v>
          </cell>
          <cell r="D2822">
            <v>6.03</v>
          </cell>
          <cell r="E2822">
            <v>0</v>
          </cell>
        </row>
        <row r="2823">
          <cell r="A2823">
            <v>44826</v>
          </cell>
          <cell r="B2823">
            <v>15.11</v>
          </cell>
          <cell r="C2823">
            <v>7.75</v>
          </cell>
          <cell r="D2823">
            <v>7.36</v>
          </cell>
          <cell r="E2823">
            <v>4.2</v>
          </cell>
        </row>
        <row r="2824">
          <cell r="A2824">
            <v>44827</v>
          </cell>
          <cell r="B2824">
            <v>16.07</v>
          </cell>
          <cell r="C2824">
            <v>7.85</v>
          </cell>
          <cell r="D2824">
            <v>8.22</v>
          </cell>
          <cell r="E2824">
            <v>12</v>
          </cell>
        </row>
        <row r="2825">
          <cell r="A2825">
            <v>44828</v>
          </cell>
          <cell r="B2825">
            <v>15.11</v>
          </cell>
          <cell r="C2825">
            <v>7.53</v>
          </cell>
          <cell r="D2825">
            <v>7.58</v>
          </cell>
          <cell r="E2825">
            <v>0</v>
          </cell>
        </row>
        <row r="2826">
          <cell r="A2826">
            <v>44829</v>
          </cell>
          <cell r="B2826">
            <v>14.64</v>
          </cell>
          <cell r="C2826">
            <v>7.09</v>
          </cell>
          <cell r="D2826">
            <v>7.55</v>
          </cell>
          <cell r="E2826">
            <v>0</v>
          </cell>
        </row>
        <row r="2827">
          <cell r="A2827">
            <v>44830</v>
          </cell>
          <cell r="B2827">
            <v>14.64</v>
          </cell>
          <cell r="C2827">
            <v>7.69</v>
          </cell>
          <cell r="D2827">
            <v>6.95</v>
          </cell>
          <cell r="E2827">
            <v>0</v>
          </cell>
        </row>
        <row r="2828">
          <cell r="A2828">
            <v>44831</v>
          </cell>
          <cell r="B2828">
            <v>14.17</v>
          </cell>
          <cell r="C2828">
            <v>7.25</v>
          </cell>
          <cell r="D2828">
            <v>6.92</v>
          </cell>
          <cell r="E2828">
            <v>0</v>
          </cell>
        </row>
        <row r="2829">
          <cell r="A2829">
            <v>44832</v>
          </cell>
          <cell r="B2829">
            <v>17.77</v>
          </cell>
          <cell r="C2829">
            <v>7.15</v>
          </cell>
          <cell r="D2829">
            <v>10.62</v>
          </cell>
          <cell r="E2829">
            <v>6.2</v>
          </cell>
        </row>
        <row r="2830">
          <cell r="A2830">
            <v>44833</v>
          </cell>
          <cell r="B2830">
            <v>16.31</v>
          </cell>
          <cell r="C2830">
            <v>7.02</v>
          </cell>
          <cell r="D2830">
            <v>9.29</v>
          </cell>
          <cell r="E2830">
            <v>4</v>
          </cell>
        </row>
        <row r="2831">
          <cell r="A2831">
            <v>44834</v>
          </cell>
          <cell r="B2831">
            <v>15.59</v>
          </cell>
          <cell r="C2831">
            <v>7.49</v>
          </cell>
          <cell r="D2831">
            <v>8.1</v>
          </cell>
          <cell r="E2831">
            <v>0</v>
          </cell>
        </row>
        <row r="2832">
          <cell r="A2832">
            <v>44835</v>
          </cell>
          <cell r="B2832">
            <v>15.11</v>
          </cell>
          <cell r="C2832">
            <v>7.43</v>
          </cell>
          <cell r="D2832">
            <v>7.68</v>
          </cell>
          <cell r="E2832">
            <v>4</v>
          </cell>
        </row>
        <row r="2833">
          <cell r="A2833">
            <v>44836</v>
          </cell>
          <cell r="B2833">
            <v>15.59</v>
          </cell>
          <cell r="C2833">
            <v>7.13</v>
          </cell>
          <cell r="D2833">
            <v>8.46</v>
          </cell>
          <cell r="E2833">
            <v>0</v>
          </cell>
        </row>
        <row r="2834">
          <cell r="A2834">
            <v>44837</v>
          </cell>
          <cell r="B2834">
            <v>19.76</v>
          </cell>
          <cell r="C2834">
            <v>7.36</v>
          </cell>
          <cell r="D2834">
            <v>12.4</v>
          </cell>
          <cell r="E2834">
            <v>29.6</v>
          </cell>
        </row>
        <row r="2835">
          <cell r="A2835">
            <v>44838</v>
          </cell>
          <cell r="B2835">
            <v>35.64</v>
          </cell>
          <cell r="C2835">
            <v>7.16</v>
          </cell>
          <cell r="D2835">
            <v>28.48</v>
          </cell>
          <cell r="E2835">
            <v>33</v>
          </cell>
        </row>
        <row r="2836">
          <cell r="A2836">
            <v>44839</v>
          </cell>
          <cell r="B2836">
            <v>28.13</v>
          </cell>
          <cell r="C2836">
            <v>7.51</v>
          </cell>
          <cell r="D2836">
            <v>20.62</v>
          </cell>
          <cell r="E2836">
            <v>12</v>
          </cell>
        </row>
        <row r="2837">
          <cell r="A2837">
            <v>44840</v>
          </cell>
          <cell r="B2837">
            <v>28.4</v>
          </cell>
          <cell r="C2837">
            <v>7.39</v>
          </cell>
          <cell r="D2837">
            <v>21.01</v>
          </cell>
          <cell r="E2837">
            <v>0</v>
          </cell>
        </row>
        <row r="2838">
          <cell r="A2838">
            <v>44841</v>
          </cell>
          <cell r="B2838">
            <v>20.52</v>
          </cell>
          <cell r="C2838">
            <v>7.41</v>
          </cell>
          <cell r="D2838">
            <v>13.11</v>
          </cell>
          <cell r="E2838">
            <v>0</v>
          </cell>
        </row>
        <row r="2839">
          <cell r="A2839">
            <v>44842</v>
          </cell>
          <cell r="B2839">
            <v>18.51</v>
          </cell>
          <cell r="C2839">
            <v>7.47</v>
          </cell>
          <cell r="D2839">
            <v>11.04</v>
          </cell>
          <cell r="E2839">
            <v>2</v>
          </cell>
        </row>
        <row r="2840">
          <cell r="A2840">
            <v>44843</v>
          </cell>
          <cell r="B2840">
            <v>17.04</v>
          </cell>
          <cell r="C2840">
            <v>6.84</v>
          </cell>
          <cell r="D2840">
            <v>10.2</v>
          </cell>
          <cell r="E2840">
            <v>0</v>
          </cell>
        </row>
        <row r="2841">
          <cell r="A2841">
            <v>44844</v>
          </cell>
          <cell r="B2841">
            <v>17.04</v>
          </cell>
          <cell r="C2841">
            <v>7.16</v>
          </cell>
          <cell r="D2841">
            <v>9.88</v>
          </cell>
          <cell r="E2841">
            <v>0</v>
          </cell>
        </row>
        <row r="2842">
          <cell r="A2842">
            <v>44845</v>
          </cell>
          <cell r="B2842">
            <v>15.35</v>
          </cell>
          <cell r="C2842">
            <v>7.77</v>
          </cell>
          <cell r="D2842">
            <v>7.58</v>
          </cell>
          <cell r="E2842">
            <v>0</v>
          </cell>
        </row>
        <row r="2843">
          <cell r="A2843">
            <v>44846</v>
          </cell>
          <cell r="B2843">
            <v>16.07</v>
          </cell>
          <cell r="C2843">
            <v>7.32</v>
          </cell>
          <cell r="D2843">
            <v>8.75</v>
          </cell>
          <cell r="E2843">
            <v>0</v>
          </cell>
        </row>
        <row r="2844">
          <cell r="A2844">
            <v>44847</v>
          </cell>
          <cell r="B2844">
            <v>16.31</v>
          </cell>
          <cell r="C2844">
            <v>7.77</v>
          </cell>
          <cell r="D2844">
            <v>8.54</v>
          </cell>
          <cell r="E2844">
            <v>0</v>
          </cell>
        </row>
        <row r="2845">
          <cell r="A2845">
            <v>44848</v>
          </cell>
          <cell r="B2845">
            <v>15.59</v>
          </cell>
          <cell r="C2845">
            <v>7.7</v>
          </cell>
          <cell r="D2845">
            <v>7.89</v>
          </cell>
          <cell r="E2845">
            <v>0</v>
          </cell>
        </row>
        <row r="2846">
          <cell r="A2846">
            <v>44849</v>
          </cell>
          <cell r="B2846">
            <v>14.88</v>
          </cell>
          <cell r="C2846">
            <v>7.29</v>
          </cell>
          <cell r="D2846">
            <v>7.59</v>
          </cell>
          <cell r="E2846">
            <v>0</v>
          </cell>
        </row>
        <row r="2847">
          <cell r="A2847">
            <v>44850</v>
          </cell>
          <cell r="B2847">
            <v>15.35</v>
          </cell>
          <cell r="C2847">
            <v>7.41</v>
          </cell>
          <cell r="D2847">
            <v>7.94</v>
          </cell>
          <cell r="E2847">
            <v>0</v>
          </cell>
        </row>
        <row r="2848">
          <cell r="A2848">
            <v>44851</v>
          </cell>
          <cell r="B2848">
            <v>13.24</v>
          </cell>
          <cell r="C2848">
            <v>7.54</v>
          </cell>
          <cell r="D2848">
            <v>5.7</v>
          </cell>
          <cell r="E2848">
            <v>0</v>
          </cell>
        </row>
        <row r="2849">
          <cell r="A2849">
            <v>44852</v>
          </cell>
          <cell r="B2849">
            <v>12.55</v>
          </cell>
          <cell r="C2849">
            <v>7.4</v>
          </cell>
          <cell r="D2849">
            <v>5.15</v>
          </cell>
          <cell r="E2849">
            <v>0</v>
          </cell>
        </row>
        <row r="2850">
          <cell r="A2850">
            <v>44853</v>
          </cell>
          <cell r="B2850">
            <v>11.65</v>
          </cell>
          <cell r="C2850">
            <v>7.32</v>
          </cell>
          <cell r="D2850">
            <v>4.33</v>
          </cell>
          <cell r="E2850">
            <v>0</v>
          </cell>
        </row>
        <row r="2851">
          <cell r="A2851">
            <v>44854</v>
          </cell>
          <cell r="B2851">
            <v>26.25</v>
          </cell>
          <cell r="C2851">
            <v>7.74</v>
          </cell>
          <cell r="D2851">
            <v>18.51</v>
          </cell>
          <cell r="E2851">
            <v>17</v>
          </cell>
        </row>
        <row r="2852">
          <cell r="A2852">
            <v>44855</v>
          </cell>
          <cell r="B2852">
            <v>18.76</v>
          </cell>
          <cell r="C2852">
            <v>7.86</v>
          </cell>
          <cell r="D2852">
            <v>10.9</v>
          </cell>
          <cell r="E2852">
            <v>0</v>
          </cell>
        </row>
        <row r="2853">
          <cell r="A2853">
            <v>44856</v>
          </cell>
          <cell r="B2853">
            <v>23.34</v>
          </cell>
          <cell r="C2853">
            <v>7.31</v>
          </cell>
          <cell r="D2853">
            <v>16.03</v>
          </cell>
          <cell r="E2853">
            <v>2.6</v>
          </cell>
        </row>
        <row r="2854">
          <cell r="A2854">
            <v>44857</v>
          </cell>
          <cell r="B2854">
            <v>20.27</v>
          </cell>
          <cell r="C2854">
            <v>7.7</v>
          </cell>
          <cell r="D2854">
            <v>12.57</v>
          </cell>
          <cell r="E2854">
            <v>2</v>
          </cell>
        </row>
        <row r="2855">
          <cell r="A2855">
            <v>44858</v>
          </cell>
          <cell r="B2855">
            <v>25.18</v>
          </cell>
          <cell r="C2855">
            <v>7.79</v>
          </cell>
          <cell r="D2855">
            <v>17.39</v>
          </cell>
          <cell r="E2855">
            <v>1.8</v>
          </cell>
        </row>
        <row r="2856">
          <cell r="A2856">
            <v>44859</v>
          </cell>
          <cell r="B2856">
            <v>24.39</v>
          </cell>
          <cell r="C2856">
            <v>7.94</v>
          </cell>
          <cell r="D2856">
            <v>16.45</v>
          </cell>
          <cell r="E2856">
            <v>9.6</v>
          </cell>
        </row>
        <row r="2857">
          <cell r="A2857">
            <v>44860</v>
          </cell>
          <cell r="B2857">
            <v>19.26</v>
          </cell>
          <cell r="C2857">
            <v>7.74</v>
          </cell>
          <cell r="D2857">
            <v>11.52</v>
          </cell>
          <cell r="E2857">
            <v>0</v>
          </cell>
        </row>
        <row r="2858">
          <cell r="A2858">
            <v>44861</v>
          </cell>
          <cell r="B2858">
            <v>17.53</v>
          </cell>
          <cell r="C2858">
            <v>7.97</v>
          </cell>
          <cell r="D2858">
            <v>9.56</v>
          </cell>
          <cell r="E2858">
            <v>0</v>
          </cell>
        </row>
        <row r="2859">
          <cell r="A2859">
            <v>44862</v>
          </cell>
          <cell r="B2859">
            <v>16.55</v>
          </cell>
          <cell r="C2859">
            <v>7.93</v>
          </cell>
          <cell r="D2859">
            <v>8.62</v>
          </cell>
          <cell r="E2859">
            <v>0</v>
          </cell>
        </row>
        <row r="2860">
          <cell r="A2860">
            <v>44863</v>
          </cell>
          <cell r="B2860">
            <v>18.51</v>
          </cell>
          <cell r="C2860">
            <v>7.97</v>
          </cell>
          <cell r="D2860">
            <v>10.54</v>
          </cell>
          <cell r="E2860">
            <v>1.8</v>
          </cell>
        </row>
        <row r="2861">
          <cell r="A2861">
            <v>44864</v>
          </cell>
          <cell r="B2861">
            <v>16.31</v>
          </cell>
          <cell r="C2861">
            <v>7.6</v>
          </cell>
          <cell r="D2861">
            <v>8.71</v>
          </cell>
          <cell r="E2861">
            <v>1</v>
          </cell>
        </row>
        <row r="2862">
          <cell r="A2862">
            <v>44865</v>
          </cell>
          <cell r="B2862">
            <v>21.28</v>
          </cell>
          <cell r="C2862">
            <v>7.73</v>
          </cell>
          <cell r="D2862">
            <v>13.55</v>
          </cell>
          <cell r="E2862">
            <v>10.6</v>
          </cell>
        </row>
        <row r="2863">
          <cell r="A2863">
            <v>44866</v>
          </cell>
          <cell r="B2863">
            <v>20.77</v>
          </cell>
          <cell r="C2863">
            <v>7.21</v>
          </cell>
          <cell r="D2863">
            <v>13.56</v>
          </cell>
          <cell r="E2863">
            <v>3.4</v>
          </cell>
        </row>
        <row r="2864">
          <cell r="A2864">
            <v>44867</v>
          </cell>
          <cell r="B2864">
            <v>31.15</v>
          </cell>
          <cell r="C2864">
            <v>6.95</v>
          </cell>
          <cell r="D2864">
            <v>24.2</v>
          </cell>
          <cell r="E2864">
            <v>3.6</v>
          </cell>
        </row>
        <row r="2865">
          <cell r="A2865">
            <v>44868</v>
          </cell>
          <cell r="B2865">
            <v>33.1</v>
          </cell>
          <cell r="C2865">
            <v>6.97</v>
          </cell>
          <cell r="D2865">
            <v>26.13</v>
          </cell>
          <cell r="E2865">
            <v>20.2</v>
          </cell>
        </row>
        <row r="2866">
          <cell r="A2866">
            <v>44869</v>
          </cell>
          <cell r="B2866">
            <v>26.25</v>
          </cell>
          <cell r="C2866">
            <v>7.05</v>
          </cell>
          <cell r="D2866">
            <v>19.2</v>
          </cell>
          <cell r="E2866">
            <v>0.2</v>
          </cell>
        </row>
        <row r="2867">
          <cell r="A2867">
            <v>44870</v>
          </cell>
          <cell r="B2867">
            <v>22.05</v>
          </cell>
          <cell r="C2867">
            <v>7.28</v>
          </cell>
          <cell r="D2867">
            <v>14.77</v>
          </cell>
          <cell r="E2867">
            <v>0</v>
          </cell>
        </row>
        <row r="2868">
          <cell r="A2868">
            <v>44871</v>
          </cell>
          <cell r="B2868">
            <v>21.79</v>
          </cell>
          <cell r="C2868">
            <v>6.46</v>
          </cell>
          <cell r="D2868">
            <v>15.33</v>
          </cell>
          <cell r="E2868">
            <v>0</v>
          </cell>
        </row>
        <row r="2869">
          <cell r="A2869">
            <v>44872</v>
          </cell>
          <cell r="B2869">
            <v>22.05</v>
          </cell>
          <cell r="C2869">
            <v>7.32</v>
          </cell>
          <cell r="D2869">
            <v>14.73</v>
          </cell>
          <cell r="E2869">
            <v>0</v>
          </cell>
        </row>
        <row r="2870">
          <cell r="A2870">
            <v>44873</v>
          </cell>
          <cell r="B2870">
            <v>19.76</v>
          </cell>
          <cell r="C2870">
            <v>7.2</v>
          </cell>
          <cell r="D2870">
            <v>12.56</v>
          </cell>
          <cell r="E2870">
            <v>6.2</v>
          </cell>
        </row>
        <row r="2871">
          <cell r="A2871">
            <v>44874</v>
          </cell>
          <cell r="B2871">
            <v>40.56</v>
          </cell>
          <cell r="C2871">
            <v>7.35</v>
          </cell>
          <cell r="D2871">
            <v>33.21</v>
          </cell>
          <cell r="E2871">
            <v>12.8</v>
          </cell>
        </row>
        <row r="2872">
          <cell r="A2872">
            <v>44875</v>
          </cell>
          <cell r="B2872">
            <v>34.51</v>
          </cell>
          <cell r="C2872">
            <v>7.32</v>
          </cell>
          <cell r="D2872">
            <v>27.19</v>
          </cell>
          <cell r="E2872">
            <v>13</v>
          </cell>
        </row>
        <row r="2873">
          <cell r="A2873">
            <v>44876</v>
          </cell>
          <cell r="B2873">
            <v>25.98</v>
          </cell>
          <cell r="C2873">
            <v>6.93</v>
          </cell>
          <cell r="D2873">
            <v>19.05</v>
          </cell>
          <cell r="E2873">
            <v>0</v>
          </cell>
        </row>
        <row r="2874">
          <cell r="A2874">
            <v>44877</v>
          </cell>
          <cell r="B2874">
            <v>35.36</v>
          </cell>
          <cell r="C2874">
            <v>7.64</v>
          </cell>
          <cell r="D2874">
            <v>27.72</v>
          </cell>
          <cell r="E2874">
            <v>10.8</v>
          </cell>
        </row>
        <row r="2875">
          <cell r="A2875">
            <v>44878</v>
          </cell>
          <cell r="B2875">
            <v>23.34</v>
          </cell>
          <cell r="C2875">
            <v>7.32</v>
          </cell>
          <cell r="D2875">
            <v>16.02</v>
          </cell>
          <cell r="E2875">
            <v>0</v>
          </cell>
        </row>
        <row r="2876">
          <cell r="A2876">
            <v>44879</v>
          </cell>
          <cell r="B2876">
            <v>26.78</v>
          </cell>
          <cell r="C2876">
            <v>7.39</v>
          </cell>
          <cell r="D2876">
            <v>19.39</v>
          </cell>
          <cell r="E2876">
            <v>0</v>
          </cell>
        </row>
        <row r="2877">
          <cell r="A2877">
            <v>44880</v>
          </cell>
          <cell r="B2877">
            <v>65.98</v>
          </cell>
          <cell r="C2877">
            <v>7.58</v>
          </cell>
          <cell r="D2877">
            <v>58.4</v>
          </cell>
          <cell r="E2877">
            <v>13.4</v>
          </cell>
        </row>
        <row r="2878">
          <cell r="A2878">
            <v>44881</v>
          </cell>
          <cell r="B2878">
            <v>36.5</v>
          </cell>
          <cell r="C2878">
            <v>6.5</v>
          </cell>
          <cell r="D2878">
            <v>30</v>
          </cell>
          <cell r="E2878">
            <v>4.8</v>
          </cell>
        </row>
        <row r="2879">
          <cell r="A2879">
            <v>44882</v>
          </cell>
          <cell r="B2879">
            <v>39.39</v>
          </cell>
          <cell r="C2879">
            <v>7.67</v>
          </cell>
          <cell r="D2879">
            <v>31.72</v>
          </cell>
          <cell r="E2879">
            <v>6</v>
          </cell>
        </row>
        <row r="2880">
          <cell r="A2880">
            <v>44883</v>
          </cell>
          <cell r="B2880">
            <v>31.98</v>
          </cell>
          <cell r="C2880">
            <v>7.4</v>
          </cell>
          <cell r="D2880">
            <v>24.58</v>
          </cell>
          <cell r="E2880">
            <v>0</v>
          </cell>
        </row>
        <row r="2881">
          <cell r="A2881">
            <v>44884</v>
          </cell>
          <cell r="B2881">
            <v>23.08</v>
          </cell>
          <cell r="C2881">
            <v>7.58</v>
          </cell>
          <cell r="D2881">
            <v>15.5</v>
          </cell>
          <cell r="E2881">
            <v>0</v>
          </cell>
        </row>
        <row r="2882">
          <cell r="A2882">
            <v>44885</v>
          </cell>
          <cell r="B2882">
            <v>22.05</v>
          </cell>
          <cell r="C2882">
            <v>7.15</v>
          </cell>
          <cell r="D2882">
            <v>14.9</v>
          </cell>
          <cell r="E2882">
            <v>0</v>
          </cell>
        </row>
        <row r="2883">
          <cell r="A2883">
            <v>44886</v>
          </cell>
          <cell r="B2883">
            <v>28.67</v>
          </cell>
          <cell r="C2883">
            <v>7.4</v>
          </cell>
          <cell r="D2883">
            <v>21.27</v>
          </cell>
          <cell r="E2883">
            <v>0</v>
          </cell>
        </row>
        <row r="2884">
          <cell r="A2884">
            <v>44887</v>
          </cell>
          <cell r="B2884">
            <v>22.31</v>
          </cell>
          <cell r="C2884">
            <v>7.47</v>
          </cell>
          <cell r="D2884">
            <v>14.84</v>
          </cell>
          <cell r="E2884">
            <v>0</v>
          </cell>
        </row>
        <row r="2885">
          <cell r="A2885">
            <v>44888</v>
          </cell>
          <cell r="B2885">
            <v>22.31</v>
          </cell>
          <cell r="C2885">
            <v>7.64</v>
          </cell>
          <cell r="D2885">
            <v>14.67</v>
          </cell>
          <cell r="E2885">
            <v>0</v>
          </cell>
        </row>
        <row r="2886">
          <cell r="A2886">
            <v>44889</v>
          </cell>
          <cell r="B2886">
            <v>22.05</v>
          </cell>
          <cell r="C2886">
            <v>6.94</v>
          </cell>
          <cell r="D2886">
            <v>15.11</v>
          </cell>
          <cell r="E2886">
            <v>3.8</v>
          </cell>
        </row>
        <row r="2887">
          <cell r="A2887">
            <v>44890</v>
          </cell>
          <cell r="B2887">
            <v>28.67</v>
          </cell>
          <cell r="C2887">
            <v>7.49</v>
          </cell>
          <cell r="D2887">
            <v>21.18</v>
          </cell>
          <cell r="E2887">
            <v>0</v>
          </cell>
        </row>
        <row r="2888">
          <cell r="A2888">
            <v>44891</v>
          </cell>
          <cell r="B2888">
            <v>38.23</v>
          </cell>
          <cell r="C2888">
            <v>7.32</v>
          </cell>
          <cell r="D2888">
            <v>30.91</v>
          </cell>
          <cell r="E2888">
            <v>23.8</v>
          </cell>
        </row>
        <row r="2889">
          <cell r="A2889">
            <v>44892</v>
          </cell>
          <cell r="B2889">
            <v>39.68</v>
          </cell>
          <cell r="C2889">
            <v>7.03</v>
          </cell>
          <cell r="D2889">
            <v>32.65</v>
          </cell>
          <cell r="E2889">
            <v>31</v>
          </cell>
        </row>
        <row r="2890">
          <cell r="A2890">
            <v>44893</v>
          </cell>
          <cell r="B2890">
            <v>44.11</v>
          </cell>
          <cell r="C2890">
            <v>7.02</v>
          </cell>
          <cell r="D2890">
            <v>37.09</v>
          </cell>
          <cell r="E2890">
            <v>0</v>
          </cell>
        </row>
        <row r="2891">
          <cell r="A2891">
            <v>44894</v>
          </cell>
          <cell r="B2891">
            <v>50.78</v>
          </cell>
          <cell r="C2891">
            <v>7.53</v>
          </cell>
          <cell r="D2891">
            <v>43.25</v>
          </cell>
          <cell r="E2891">
            <v>26.2</v>
          </cell>
        </row>
        <row r="2892">
          <cell r="A2892">
            <v>44895</v>
          </cell>
          <cell r="B2892">
            <v>102.2</v>
          </cell>
          <cell r="C2892">
            <v>7.78</v>
          </cell>
          <cell r="D2892">
            <v>94.42</v>
          </cell>
          <cell r="E2892">
            <v>33.4</v>
          </cell>
        </row>
        <row r="2893">
          <cell r="A2893">
            <v>44896</v>
          </cell>
          <cell r="B2893">
            <v>64.03</v>
          </cell>
          <cell r="C2893">
            <v>7.79</v>
          </cell>
          <cell r="D2893">
            <v>56.24</v>
          </cell>
          <cell r="E2893">
            <v>0</v>
          </cell>
        </row>
        <row r="2894">
          <cell r="A2894">
            <v>44897</v>
          </cell>
          <cell r="B2894">
            <v>56.06</v>
          </cell>
          <cell r="C2894">
            <v>7.7</v>
          </cell>
          <cell r="D2894">
            <v>48.36</v>
          </cell>
          <cell r="E2894">
            <v>17.2</v>
          </cell>
        </row>
        <row r="2895">
          <cell r="A2895">
            <v>44898</v>
          </cell>
          <cell r="B2895">
            <v>41.74</v>
          </cell>
          <cell r="C2895">
            <v>7.4</v>
          </cell>
          <cell r="D2895">
            <v>34.34</v>
          </cell>
          <cell r="E2895">
            <v>0</v>
          </cell>
        </row>
        <row r="2896">
          <cell r="A2896">
            <v>44899</v>
          </cell>
          <cell r="B2896">
            <v>39.39</v>
          </cell>
          <cell r="C2896">
            <v>7</v>
          </cell>
          <cell r="D2896">
            <v>32.39</v>
          </cell>
          <cell r="E2896">
            <v>0</v>
          </cell>
        </row>
        <row r="2897">
          <cell r="A2897">
            <v>44900</v>
          </cell>
          <cell r="B2897">
            <v>50.16</v>
          </cell>
          <cell r="C2897">
            <v>7.16</v>
          </cell>
          <cell r="D2897">
            <v>43</v>
          </cell>
          <cell r="E2897">
            <v>1.6</v>
          </cell>
        </row>
        <row r="2898">
          <cell r="A2898">
            <v>44901</v>
          </cell>
          <cell r="B2898">
            <v>33.1</v>
          </cell>
          <cell r="C2898">
            <v>7.01</v>
          </cell>
          <cell r="D2898">
            <v>26.09</v>
          </cell>
          <cell r="E2898">
            <v>0</v>
          </cell>
        </row>
        <row r="2899">
          <cell r="A2899">
            <v>44902</v>
          </cell>
          <cell r="B2899">
            <v>34.51</v>
          </cell>
          <cell r="C2899">
            <v>6.93</v>
          </cell>
          <cell r="D2899">
            <v>27.58</v>
          </cell>
          <cell r="E2899">
            <v>11.2</v>
          </cell>
        </row>
        <row r="2900">
          <cell r="A2900">
            <v>44903</v>
          </cell>
          <cell r="B2900">
            <v>42.03</v>
          </cell>
          <cell r="C2900">
            <v>7.5</v>
          </cell>
          <cell r="D2900">
            <v>34.53</v>
          </cell>
          <cell r="E2900">
            <v>24</v>
          </cell>
        </row>
        <row r="2901">
          <cell r="A2901">
            <v>44904</v>
          </cell>
          <cell r="B2901">
            <v>31.98</v>
          </cell>
          <cell r="C2901">
            <v>7.32</v>
          </cell>
          <cell r="D2901">
            <v>24.66</v>
          </cell>
          <cell r="E2901">
            <v>0</v>
          </cell>
        </row>
        <row r="2902">
          <cell r="A2902">
            <v>44905</v>
          </cell>
          <cell r="B2902">
            <v>28.13</v>
          </cell>
          <cell r="C2902">
            <v>7.26</v>
          </cell>
          <cell r="D2902">
            <v>20.87</v>
          </cell>
          <cell r="E2902">
            <v>0</v>
          </cell>
        </row>
        <row r="2903">
          <cell r="A2903">
            <v>44906</v>
          </cell>
          <cell r="B2903">
            <v>30.87</v>
          </cell>
          <cell r="C2903">
            <v>7.22</v>
          </cell>
          <cell r="D2903">
            <v>23.65</v>
          </cell>
          <cell r="E2903">
            <v>3.8</v>
          </cell>
        </row>
        <row r="2904">
          <cell r="A2904">
            <v>44907</v>
          </cell>
          <cell r="B2904">
            <v>30.04</v>
          </cell>
          <cell r="C2904">
            <v>7.32</v>
          </cell>
          <cell r="D2904">
            <v>22.72</v>
          </cell>
          <cell r="E2904">
            <v>1.2</v>
          </cell>
        </row>
        <row r="2905">
          <cell r="A2905">
            <v>44908</v>
          </cell>
          <cell r="B2905">
            <v>33.1</v>
          </cell>
          <cell r="C2905">
            <v>7.47</v>
          </cell>
          <cell r="D2905">
            <v>25.63</v>
          </cell>
          <cell r="E2905">
            <v>10.2</v>
          </cell>
        </row>
        <row r="2906">
          <cell r="A2906">
            <v>44909</v>
          </cell>
          <cell r="B2906">
            <v>45.01</v>
          </cell>
          <cell r="C2906">
            <v>7.29</v>
          </cell>
          <cell r="D2906">
            <v>37.72</v>
          </cell>
          <cell r="E2906">
            <v>25.2</v>
          </cell>
        </row>
        <row r="2907">
          <cell r="A2907">
            <v>44910</v>
          </cell>
          <cell r="B2907">
            <v>32.82</v>
          </cell>
          <cell r="C2907">
            <v>7.31</v>
          </cell>
          <cell r="D2907">
            <v>25.51</v>
          </cell>
          <cell r="E2907">
            <v>0</v>
          </cell>
        </row>
        <row r="2908">
          <cell r="A2908">
            <v>44911</v>
          </cell>
          <cell r="B2908">
            <v>29.22</v>
          </cell>
          <cell r="C2908">
            <v>7.4</v>
          </cell>
          <cell r="D2908">
            <v>21.82</v>
          </cell>
          <cell r="E2908">
            <v>0</v>
          </cell>
        </row>
        <row r="2909">
          <cell r="A2909">
            <v>44912</v>
          </cell>
          <cell r="B2909">
            <v>26.25</v>
          </cell>
          <cell r="C2909">
            <v>7.54</v>
          </cell>
          <cell r="D2909">
            <v>18.71</v>
          </cell>
          <cell r="E2909">
            <v>0</v>
          </cell>
        </row>
        <row r="2910">
          <cell r="A2910">
            <v>44913</v>
          </cell>
          <cell r="B2910">
            <v>31.98</v>
          </cell>
          <cell r="C2910">
            <v>7.18</v>
          </cell>
          <cell r="D2910">
            <v>24.8</v>
          </cell>
          <cell r="E2910">
            <v>17</v>
          </cell>
        </row>
        <row r="2911">
          <cell r="A2911">
            <v>44914</v>
          </cell>
          <cell r="B2911">
            <v>30.87</v>
          </cell>
          <cell r="C2911">
            <v>7.1</v>
          </cell>
          <cell r="D2911">
            <v>23.77</v>
          </cell>
          <cell r="E2911">
            <v>5.2</v>
          </cell>
        </row>
        <row r="2912">
          <cell r="A2912">
            <v>44915</v>
          </cell>
          <cell r="B2912">
            <v>42.92</v>
          </cell>
          <cell r="C2912">
            <v>7.36</v>
          </cell>
          <cell r="D2912">
            <v>35.56</v>
          </cell>
          <cell r="E2912">
            <v>23.4</v>
          </cell>
        </row>
        <row r="2913">
          <cell r="A2913">
            <v>44916</v>
          </cell>
          <cell r="B2913">
            <v>114.88</v>
          </cell>
          <cell r="C2913">
            <v>7.11</v>
          </cell>
          <cell r="D2913">
            <v>107.77</v>
          </cell>
          <cell r="E2913">
            <v>92.2</v>
          </cell>
        </row>
        <row r="2914">
          <cell r="A2914">
            <v>44917</v>
          </cell>
          <cell r="B2914">
            <v>63.39</v>
          </cell>
          <cell r="C2914">
            <v>7.5</v>
          </cell>
          <cell r="D2914">
            <v>55.89</v>
          </cell>
          <cell r="E2914">
            <v>5.6</v>
          </cell>
        </row>
        <row r="2915">
          <cell r="A2915">
            <v>44918</v>
          </cell>
          <cell r="B2915">
            <v>45.01</v>
          </cell>
          <cell r="C2915">
            <v>7.56</v>
          </cell>
          <cell r="D2915">
            <v>37.45</v>
          </cell>
          <cell r="E2915">
            <v>0</v>
          </cell>
        </row>
        <row r="2916">
          <cell r="A2916">
            <v>44919</v>
          </cell>
          <cell r="B2916">
            <v>38.23</v>
          </cell>
          <cell r="C2916">
            <v>7.51</v>
          </cell>
          <cell r="D2916">
            <v>30.72</v>
          </cell>
          <cell r="E2916">
            <v>0</v>
          </cell>
        </row>
        <row r="2917">
          <cell r="A2917">
            <v>44920</v>
          </cell>
          <cell r="B2917">
            <v>33.94</v>
          </cell>
          <cell r="C2917">
            <v>6.45</v>
          </cell>
          <cell r="D2917">
            <v>27.49</v>
          </cell>
          <cell r="E2917">
            <v>0</v>
          </cell>
        </row>
        <row r="2918">
          <cell r="A2918">
            <v>44921</v>
          </cell>
          <cell r="B2918">
            <v>39.1</v>
          </cell>
          <cell r="C2918">
            <v>7.15</v>
          </cell>
          <cell r="D2918">
            <v>31.95</v>
          </cell>
          <cell r="E2918">
            <v>2</v>
          </cell>
        </row>
        <row r="2919">
          <cell r="A2919">
            <v>44922</v>
          </cell>
          <cell r="B2919">
            <v>46.51</v>
          </cell>
          <cell r="C2919">
            <v>7.42</v>
          </cell>
          <cell r="D2919">
            <v>39.09</v>
          </cell>
          <cell r="E2919">
            <v>20.2</v>
          </cell>
        </row>
        <row r="2920">
          <cell r="A2920">
            <v>44923</v>
          </cell>
          <cell r="B2920">
            <v>42.92</v>
          </cell>
          <cell r="C2920">
            <v>7.37</v>
          </cell>
          <cell r="D2920">
            <v>35.55</v>
          </cell>
          <cell r="E2920">
            <v>7</v>
          </cell>
        </row>
        <row r="2921">
          <cell r="A2921">
            <v>44924</v>
          </cell>
          <cell r="B2921">
            <v>40.27</v>
          </cell>
          <cell r="C2921">
            <v>7.15</v>
          </cell>
          <cell r="D2921">
            <v>33.12</v>
          </cell>
          <cell r="E2921">
            <v>0</v>
          </cell>
        </row>
        <row r="2922">
          <cell r="A2922">
            <v>44925</v>
          </cell>
          <cell r="B2922">
            <v>31.42</v>
          </cell>
          <cell r="C2922">
            <v>7.32</v>
          </cell>
          <cell r="D2922">
            <v>24.1</v>
          </cell>
          <cell r="E2922">
            <v>0</v>
          </cell>
        </row>
        <row r="2923">
          <cell r="A2923">
            <v>44926</v>
          </cell>
          <cell r="B2923">
            <v>55.75</v>
          </cell>
          <cell r="C2923">
            <v>7.18</v>
          </cell>
          <cell r="D2923">
            <v>48.57</v>
          </cell>
          <cell r="E2923">
            <v>21.8</v>
          </cell>
        </row>
        <row r="2924">
          <cell r="A2924">
            <v>44927</v>
          </cell>
          <cell r="B2924">
            <v>52.63</v>
          </cell>
          <cell r="C2924">
            <v>6.21</v>
          </cell>
          <cell r="D2924">
            <v>46.42</v>
          </cell>
          <cell r="E2924">
            <v>1</v>
          </cell>
        </row>
        <row r="2925">
          <cell r="A2925">
            <v>44928</v>
          </cell>
          <cell r="B2925">
            <v>74.55</v>
          </cell>
          <cell r="C2925">
            <v>7.43</v>
          </cell>
          <cell r="D2925">
            <v>67.12</v>
          </cell>
          <cell r="E2925">
            <v>20</v>
          </cell>
        </row>
        <row r="2926">
          <cell r="A2926">
            <v>44929</v>
          </cell>
          <cell r="B2926">
            <v>69.58</v>
          </cell>
          <cell r="C2926">
            <v>7.07</v>
          </cell>
          <cell r="D2926">
            <v>62.51</v>
          </cell>
          <cell r="E2926">
            <v>55.6</v>
          </cell>
        </row>
        <row r="2927">
          <cell r="A2927">
            <v>44930</v>
          </cell>
          <cell r="B2927">
            <v>58.27</v>
          </cell>
          <cell r="C2927">
            <v>7.44</v>
          </cell>
          <cell r="D2927">
            <v>50.83</v>
          </cell>
          <cell r="E2927">
            <v>25</v>
          </cell>
        </row>
        <row r="2928">
          <cell r="A2928">
            <v>44931</v>
          </cell>
          <cell r="B2928">
            <v>55.12</v>
          </cell>
          <cell r="C2928">
            <v>7.18</v>
          </cell>
          <cell r="D2928">
            <v>47.94</v>
          </cell>
          <cell r="E2928">
            <v>21.8</v>
          </cell>
        </row>
        <row r="2929">
          <cell r="A2929">
            <v>44932</v>
          </cell>
          <cell r="B2929">
            <v>85.05</v>
          </cell>
          <cell r="C2929">
            <v>7.07</v>
          </cell>
          <cell r="D2929">
            <v>77.98</v>
          </cell>
          <cell r="E2929">
            <v>31.6</v>
          </cell>
        </row>
        <row r="2930">
          <cell r="A2930">
            <v>44933</v>
          </cell>
          <cell r="B2930">
            <v>161.69</v>
          </cell>
          <cell r="C2930">
            <v>6.89</v>
          </cell>
          <cell r="D2930">
            <v>154.8</v>
          </cell>
          <cell r="E2930">
            <v>101.6</v>
          </cell>
        </row>
        <row r="2931">
          <cell r="A2931">
            <v>44934</v>
          </cell>
          <cell r="B2931">
            <v>177.61</v>
          </cell>
          <cell r="C2931">
            <v>7.13</v>
          </cell>
          <cell r="D2931">
            <v>170.48</v>
          </cell>
          <cell r="E2931">
            <v>47.8</v>
          </cell>
        </row>
        <row r="2932">
          <cell r="A2932">
            <v>44935</v>
          </cell>
          <cell r="B2932">
            <v>118.56</v>
          </cell>
          <cell r="C2932">
            <v>7.63</v>
          </cell>
          <cell r="D2932">
            <v>110.93</v>
          </cell>
          <cell r="E2932">
            <v>13.2</v>
          </cell>
        </row>
        <row r="2933">
          <cell r="A2933">
            <v>44936</v>
          </cell>
          <cell r="B2933">
            <v>64.03</v>
          </cell>
          <cell r="C2933">
            <v>7.8</v>
          </cell>
          <cell r="D2933">
            <v>56.23</v>
          </cell>
          <cell r="E2933">
            <v>4</v>
          </cell>
        </row>
        <row r="2934">
          <cell r="A2934">
            <v>44937</v>
          </cell>
          <cell r="B2934">
            <v>78.58</v>
          </cell>
          <cell r="C2934">
            <v>7.56</v>
          </cell>
          <cell r="D2934">
            <v>71.02</v>
          </cell>
          <cell r="E2934">
            <v>0</v>
          </cell>
        </row>
        <row r="2935">
          <cell r="A2935">
            <v>44938</v>
          </cell>
          <cell r="B2935">
            <v>93.02</v>
          </cell>
          <cell r="C2935">
            <v>7.34</v>
          </cell>
          <cell r="D2935">
            <v>85.68</v>
          </cell>
          <cell r="E2935">
            <v>10</v>
          </cell>
        </row>
        <row r="2936">
          <cell r="A2936">
            <v>44939</v>
          </cell>
          <cell r="B2936">
            <v>60.18</v>
          </cell>
          <cell r="C2936">
            <v>7.5</v>
          </cell>
          <cell r="D2936">
            <v>52.68</v>
          </cell>
          <cell r="E2936">
            <v>0</v>
          </cell>
        </row>
        <row r="2937">
          <cell r="A2937">
            <v>44940</v>
          </cell>
          <cell r="B2937">
            <v>85.39</v>
          </cell>
          <cell r="C2937">
            <v>7.49</v>
          </cell>
          <cell r="D2937">
            <v>77.9</v>
          </cell>
          <cell r="E2937">
            <v>21.8</v>
          </cell>
        </row>
        <row r="2938">
          <cell r="A2938">
            <v>44941</v>
          </cell>
          <cell r="B2938">
            <v>63.06</v>
          </cell>
          <cell r="C2938">
            <v>7.47</v>
          </cell>
          <cell r="D2938">
            <v>55.59</v>
          </cell>
          <cell r="E2938">
            <v>0</v>
          </cell>
        </row>
        <row r="2939">
          <cell r="A2939">
            <v>44942</v>
          </cell>
          <cell r="B2939">
            <v>54.81</v>
          </cell>
          <cell r="C2939">
            <v>7.31</v>
          </cell>
          <cell r="D2939">
            <v>47.5</v>
          </cell>
          <cell r="E2939">
            <v>0</v>
          </cell>
        </row>
        <row r="2940">
          <cell r="A2940">
            <v>44943</v>
          </cell>
          <cell r="B2940">
            <v>51.09</v>
          </cell>
          <cell r="C2940">
            <v>7.41</v>
          </cell>
          <cell r="D2940">
            <v>43.68</v>
          </cell>
          <cell r="E2940">
            <v>0</v>
          </cell>
        </row>
        <row r="2941">
          <cell r="A2941">
            <v>44944</v>
          </cell>
          <cell r="B2941">
            <v>45.31</v>
          </cell>
          <cell r="C2941">
            <v>7.44</v>
          </cell>
          <cell r="D2941">
            <v>37.87</v>
          </cell>
          <cell r="E2941">
            <v>0</v>
          </cell>
        </row>
        <row r="2942">
          <cell r="A2942">
            <v>44945</v>
          </cell>
          <cell r="B2942">
            <v>70.23</v>
          </cell>
          <cell r="C2942">
            <v>7.46</v>
          </cell>
          <cell r="D2942">
            <v>62.77</v>
          </cell>
          <cell r="E2942">
            <v>11.8</v>
          </cell>
        </row>
        <row r="2943">
          <cell r="A2943">
            <v>44946</v>
          </cell>
          <cell r="B2943">
            <v>61.78</v>
          </cell>
          <cell r="C2943">
            <v>7.01</v>
          </cell>
          <cell r="D2943">
            <v>54.77</v>
          </cell>
          <cell r="E2943">
            <v>0</v>
          </cell>
        </row>
        <row r="2944">
          <cell r="A2944">
            <v>44947</v>
          </cell>
          <cell r="B2944">
            <v>62.1</v>
          </cell>
          <cell r="C2944">
            <v>7.28</v>
          </cell>
          <cell r="D2944">
            <v>54.82</v>
          </cell>
          <cell r="E2944">
            <v>37.4</v>
          </cell>
        </row>
        <row r="2945">
          <cell r="A2945">
            <v>44948</v>
          </cell>
          <cell r="B2945">
            <v>74.88</v>
          </cell>
          <cell r="C2945">
            <v>6.86</v>
          </cell>
          <cell r="D2945">
            <v>68.02</v>
          </cell>
          <cell r="E2945">
            <v>28</v>
          </cell>
        </row>
        <row r="2946">
          <cell r="A2946">
            <v>44949</v>
          </cell>
          <cell r="B2946">
            <v>67.93</v>
          </cell>
          <cell r="C2946">
            <v>7.32</v>
          </cell>
          <cell r="D2946">
            <v>60.61</v>
          </cell>
          <cell r="E2946">
            <v>14.8</v>
          </cell>
        </row>
        <row r="2947">
          <cell r="A2947">
            <v>44950</v>
          </cell>
          <cell r="B2947">
            <v>66.63</v>
          </cell>
          <cell r="C2947">
            <v>7.29</v>
          </cell>
          <cell r="D2947">
            <v>59.34</v>
          </cell>
          <cell r="E2947">
            <v>11.6</v>
          </cell>
        </row>
        <row r="2948">
          <cell r="A2948">
            <v>44951</v>
          </cell>
          <cell r="B2948">
            <v>90.93</v>
          </cell>
          <cell r="C2948">
            <v>7.61</v>
          </cell>
          <cell r="D2948">
            <v>83.32</v>
          </cell>
          <cell r="E2948">
            <v>21</v>
          </cell>
        </row>
        <row r="2949">
          <cell r="A2949">
            <v>44952</v>
          </cell>
          <cell r="B2949">
            <v>77.9</v>
          </cell>
          <cell r="C2949">
            <v>7.38</v>
          </cell>
          <cell r="D2949">
            <v>70.52</v>
          </cell>
          <cell r="E2949">
            <v>6.8</v>
          </cell>
        </row>
        <row r="2950">
          <cell r="A2950">
            <v>44953</v>
          </cell>
          <cell r="B2950">
            <v>63.39</v>
          </cell>
          <cell r="C2950">
            <v>7.3</v>
          </cell>
          <cell r="D2950">
            <v>56.09</v>
          </cell>
          <cell r="E2950">
            <v>1.6</v>
          </cell>
        </row>
        <row r="2951">
          <cell r="A2951">
            <v>44954</v>
          </cell>
          <cell r="B2951">
            <v>60.18</v>
          </cell>
          <cell r="C2951">
            <v>7.58</v>
          </cell>
          <cell r="D2951">
            <v>52.6</v>
          </cell>
          <cell r="E2951">
            <v>0.6</v>
          </cell>
        </row>
        <row r="2952">
          <cell r="A2952">
            <v>44955</v>
          </cell>
          <cell r="B2952">
            <v>55.44</v>
          </cell>
          <cell r="C2952">
            <v>7.57</v>
          </cell>
          <cell r="D2952">
            <v>47.87</v>
          </cell>
          <cell r="E2952">
            <v>0</v>
          </cell>
        </row>
        <row r="2953">
          <cell r="A2953">
            <v>44956</v>
          </cell>
          <cell r="B2953">
            <v>61.46</v>
          </cell>
          <cell r="C2953">
            <v>7.49</v>
          </cell>
          <cell r="D2953">
            <v>53.97</v>
          </cell>
          <cell r="E2953">
            <v>8.8</v>
          </cell>
        </row>
        <row r="2954">
          <cell r="A2954">
            <v>44957</v>
          </cell>
          <cell r="B2954">
            <v>61.78</v>
          </cell>
          <cell r="C2954">
            <v>7.51</v>
          </cell>
          <cell r="D2954">
            <v>54.27</v>
          </cell>
          <cell r="E2954">
            <v>3.6</v>
          </cell>
        </row>
        <row r="2955">
          <cell r="A2955">
            <v>44958</v>
          </cell>
          <cell r="B2955">
            <v>48.94</v>
          </cell>
          <cell r="C2955">
            <v>7.51</v>
          </cell>
          <cell r="D2955">
            <v>41.43</v>
          </cell>
          <cell r="E2955">
            <v>0</v>
          </cell>
        </row>
        <row r="2956">
          <cell r="A2956">
            <v>44959</v>
          </cell>
          <cell r="B2956">
            <v>44.71</v>
          </cell>
          <cell r="C2956">
            <v>7.5</v>
          </cell>
          <cell r="D2956">
            <v>37.21</v>
          </cell>
          <cell r="E2956">
            <v>0</v>
          </cell>
        </row>
        <row r="2957">
          <cell r="A2957">
            <v>44960</v>
          </cell>
          <cell r="B2957">
            <v>41.15</v>
          </cell>
          <cell r="C2957">
            <v>7.41</v>
          </cell>
          <cell r="D2957">
            <v>33.74</v>
          </cell>
          <cell r="E2957">
            <v>0</v>
          </cell>
        </row>
        <row r="2958">
          <cell r="A2958">
            <v>44961</v>
          </cell>
          <cell r="B2958">
            <v>40.85</v>
          </cell>
          <cell r="C2958">
            <v>7.43</v>
          </cell>
          <cell r="D2958">
            <v>33.42</v>
          </cell>
          <cell r="E2958">
            <v>0</v>
          </cell>
        </row>
        <row r="2959">
          <cell r="A2959">
            <v>44962</v>
          </cell>
          <cell r="B2959">
            <v>37.08</v>
          </cell>
          <cell r="C2959">
            <v>7.18</v>
          </cell>
          <cell r="D2959">
            <v>29.9</v>
          </cell>
          <cell r="E2959">
            <v>0</v>
          </cell>
        </row>
        <row r="2960">
          <cell r="A2960">
            <v>44963</v>
          </cell>
          <cell r="B2960">
            <v>35.36</v>
          </cell>
          <cell r="C2960">
            <v>7.39</v>
          </cell>
          <cell r="D2960">
            <v>27.97</v>
          </cell>
          <cell r="E2960">
            <v>0</v>
          </cell>
        </row>
        <row r="2961">
          <cell r="A2961">
            <v>44964</v>
          </cell>
          <cell r="B2961">
            <v>44.11</v>
          </cell>
          <cell r="C2961">
            <v>7.61</v>
          </cell>
          <cell r="D2961">
            <v>36.5</v>
          </cell>
          <cell r="E2961">
            <v>0</v>
          </cell>
        </row>
        <row r="2962">
          <cell r="A2962">
            <v>44965</v>
          </cell>
          <cell r="B2962">
            <v>60.18</v>
          </cell>
          <cell r="C2962">
            <v>7.5</v>
          </cell>
          <cell r="D2962">
            <v>52.68</v>
          </cell>
          <cell r="E2962">
            <v>24</v>
          </cell>
        </row>
        <row r="2963">
          <cell r="A2963">
            <v>44966</v>
          </cell>
          <cell r="B2963">
            <v>69.21</v>
          </cell>
          <cell r="C2963">
            <v>7.5</v>
          </cell>
          <cell r="D2963">
            <v>61.71</v>
          </cell>
          <cell r="E2963">
            <v>0</v>
          </cell>
        </row>
        <row r="2964">
          <cell r="A2964">
            <v>44967</v>
          </cell>
          <cell r="B2964">
            <v>43.51</v>
          </cell>
          <cell r="C2964">
            <v>7.48</v>
          </cell>
          <cell r="D2964">
            <v>36.03</v>
          </cell>
          <cell r="E2964">
            <v>22.8</v>
          </cell>
        </row>
        <row r="2965">
          <cell r="A2965">
            <v>44968</v>
          </cell>
          <cell r="B2965">
            <v>44.11</v>
          </cell>
          <cell r="C2965">
            <v>7.59</v>
          </cell>
          <cell r="D2965">
            <v>36.52</v>
          </cell>
          <cell r="E2965">
            <v>24.4</v>
          </cell>
        </row>
        <row r="2966">
          <cell r="A2966">
            <v>44969</v>
          </cell>
          <cell r="B2966">
            <v>38.81</v>
          </cell>
          <cell r="C2966">
            <v>7.31</v>
          </cell>
          <cell r="D2966">
            <v>31.5</v>
          </cell>
          <cell r="E2966">
            <v>0</v>
          </cell>
        </row>
        <row r="2967">
          <cell r="A2967">
            <v>44970</v>
          </cell>
          <cell r="B2967">
            <v>50.16</v>
          </cell>
          <cell r="C2967">
            <v>7.66</v>
          </cell>
          <cell r="D2967">
            <v>42.5</v>
          </cell>
          <cell r="E2967">
            <v>13.4</v>
          </cell>
        </row>
        <row r="2968">
          <cell r="A2968">
            <v>44971</v>
          </cell>
          <cell r="B2968">
            <v>46.51</v>
          </cell>
          <cell r="C2968">
            <v>7.67</v>
          </cell>
          <cell r="D2968">
            <v>38.84</v>
          </cell>
          <cell r="E2968">
            <v>4.6</v>
          </cell>
        </row>
        <row r="2969">
          <cell r="A2969">
            <v>44972</v>
          </cell>
          <cell r="B2969">
            <v>65.33</v>
          </cell>
          <cell r="C2969">
            <v>6.78</v>
          </cell>
          <cell r="D2969">
            <v>58.55</v>
          </cell>
          <cell r="E2969">
            <v>12.6</v>
          </cell>
        </row>
        <row r="2970">
          <cell r="A2970">
            <v>44973</v>
          </cell>
          <cell r="B2970">
            <v>117.08</v>
          </cell>
          <cell r="C2970">
            <v>7.55</v>
          </cell>
          <cell r="D2970">
            <v>109.53</v>
          </cell>
          <cell r="E2970">
            <v>26.8</v>
          </cell>
        </row>
        <row r="2971">
          <cell r="A2971">
            <v>44974</v>
          </cell>
          <cell r="B2971">
            <v>73.88</v>
          </cell>
          <cell r="C2971">
            <v>7.65</v>
          </cell>
          <cell r="D2971">
            <v>66.23</v>
          </cell>
          <cell r="E2971">
            <v>0</v>
          </cell>
        </row>
        <row r="2972">
          <cell r="A2972">
            <v>44975</v>
          </cell>
          <cell r="B2972">
            <v>62.1</v>
          </cell>
          <cell r="C2972">
            <v>7.64</v>
          </cell>
          <cell r="D2972">
            <v>54.46</v>
          </cell>
          <cell r="E2972">
            <v>23</v>
          </cell>
        </row>
        <row r="2973">
          <cell r="A2973">
            <v>44976</v>
          </cell>
          <cell r="B2973">
            <v>56.38</v>
          </cell>
          <cell r="C2973">
            <v>6.84</v>
          </cell>
          <cell r="D2973">
            <v>49.54</v>
          </cell>
          <cell r="E2973">
            <v>0</v>
          </cell>
        </row>
        <row r="2974">
          <cell r="A2974">
            <v>44977</v>
          </cell>
          <cell r="B2974">
            <v>48.03</v>
          </cell>
          <cell r="C2974">
            <v>7.04</v>
          </cell>
          <cell r="D2974">
            <v>40.99</v>
          </cell>
          <cell r="E2974">
            <v>0</v>
          </cell>
        </row>
        <row r="2975">
          <cell r="A2975">
            <v>44978</v>
          </cell>
          <cell r="B2975">
            <v>45.31</v>
          </cell>
          <cell r="C2975">
            <v>7.29</v>
          </cell>
          <cell r="D2975">
            <v>38.02</v>
          </cell>
          <cell r="E2975">
            <v>0</v>
          </cell>
        </row>
        <row r="2976">
          <cell r="A2976">
            <v>44979</v>
          </cell>
          <cell r="B2976">
            <v>44.71</v>
          </cell>
          <cell r="C2976">
            <v>7.55</v>
          </cell>
          <cell r="D2976">
            <v>37.16</v>
          </cell>
          <cell r="E2976">
            <v>0</v>
          </cell>
        </row>
        <row r="2977">
          <cell r="A2977">
            <v>44980</v>
          </cell>
          <cell r="B2977">
            <v>44.11</v>
          </cell>
          <cell r="C2977">
            <v>7.5</v>
          </cell>
          <cell r="D2977">
            <v>36.61</v>
          </cell>
          <cell r="E2977">
            <v>0</v>
          </cell>
        </row>
        <row r="2978">
          <cell r="A2978">
            <v>44981</v>
          </cell>
          <cell r="B2978">
            <v>41.74</v>
          </cell>
          <cell r="C2978">
            <v>7.52</v>
          </cell>
          <cell r="D2978">
            <v>34.22</v>
          </cell>
          <cell r="E2978">
            <v>0</v>
          </cell>
        </row>
        <row r="2979">
          <cell r="A2979">
            <v>44982</v>
          </cell>
          <cell r="B2979">
            <v>34.79</v>
          </cell>
          <cell r="C2979">
            <v>7.5</v>
          </cell>
          <cell r="D2979">
            <v>27.29</v>
          </cell>
          <cell r="E2979">
            <v>0</v>
          </cell>
        </row>
        <row r="2980">
          <cell r="A2980">
            <v>44983</v>
          </cell>
          <cell r="B2980">
            <v>33.38</v>
          </cell>
          <cell r="C2980">
            <v>7.36</v>
          </cell>
          <cell r="D2980">
            <v>26.02</v>
          </cell>
          <cell r="E2980">
            <v>0</v>
          </cell>
        </row>
        <row r="2981">
          <cell r="A2981">
            <v>44984</v>
          </cell>
          <cell r="B2981">
            <v>32.54</v>
          </cell>
          <cell r="C2981">
            <v>7.66</v>
          </cell>
          <cell r="D2981">
            <v>24.88</v>
          </cell>
          <cell r="E2981">
            <v>0</v>
          </cell>
        </row>
        <row r="2982">
          <cell r="A2982">
            <v>44985</v>
          </cell>
          <cell r="B2982">
            <v>46.81</v>
          </cell>
          <cell r="C2982">
            <v>7.65</v>
          </cell>
          <cell r="D2982">
            <v>39.16</v>
          </cell>
          <cell r="E2982">
            <v>0</v>
          </cell>
        </row>
        <row r="2983">
          <cell r="A2983">
            <v>44986</v>
          </cell>
          <cell r="B2983">
            <v>41.15</v>
          </cell>
          <cell r="C2983">
            <v>7.64</v>
          </cell>
          <cell r="D2983">
            <v>33.51</v>
          </cell>
          <cell r="E2983">
            <v>0</v>
          </cell>
        </row>
        <row r="2984">
          <cell r="A2984">
            <v>44987</v>
          </cell>
          <cell r="B2984">
            <v>38.81</v>
          </cell>
          <cell r="C2984">
            <v>7.66</v>
          </cell>
          <cell r="D2984">
            <v>31.15</v>
          </cell>
          <cell r="E2984">
            <v>0</v>
          </cell>
        </row>
        <row r="2985">
          <cell r="A2985">
            <v>44988</v>
          </cell>
          <cell r="B2985">
            <v>41.74</v>
          </cell>
          <cell r="C2985">
            <v>7.66</v>
          </cell>
          <cell r="D2985">
            <v>34.08</v>
          </cell>
          <cell r="E2985">
            <v>0</v>
          </cell>
        </row>
        <row r="2986">
          <cell r="A2986">
            <v>44989</v>
          </cell>
          <cell r="B2986">
            <v>29.77</v>
          </cell>
          <cell r="C2986">
            <v>7.53</v>
          </cell>
          <cell r="D2986">
            <v>22.24</v>
          </cell>
          <cell r="E2986">
            <v>0</v>
          </cell>
        </row>
        <row r="2987">
          <cell r="A2987">
            <v>44990</v>
          </cell>
          <cell r="B2987">
            <v>37.08</v>
          </cell>
          <cell r="C2987">
            <v>7.47</v>
          </cell>
          <cell r="D2987">
            <v>29.61</v>
          </cell>
          <cell r="E2987">
            <v>0</v>
          </cell>
        </row>
        <row r="2988">
          <cell r="A2988">
            <v>44991</v>
          </cell>
          <cell r="B2988">
            <v>28.4</v>
          </cell>
          <cell r="C2988">
            <v>7.44</v>
          </cell>
          <cell r="D2988">
            <v>20.96</v>
          </cell>
          <cell r="E2988">
            <v>0</v>
          </cell>
        </row>
        <row r="2989">
          <cell r="A2989">
            <v>44992</v>
          </cell>
          <cell r="B2989">
            <v>27.59</v>
          </cell>
          <cell r="C2989">
            <v>7.4</v>
          </cell>
          <cell r="D2989">
            <v>20.19</v>
          </cell>
          <cell r="E2989">
            <v>0.6</v>
          </cell>
        </row>
        <row r="2990">
          <cell r="A2990">
            <v>44993</v>
          </cell>
          <cell r="B2990">
            <v>30.04</v>
          </cell>
          <cell r="C2990">
            <v>7.52</v>
          </cell>
          <cell r="D2990">
            <v>22.52</v>
          </cell>
          <cell r="E2990">
            <v>0</v>
          </cell>
        </row>
        <row r="2991">
          <cell r="A2991">
            <v>44994</v>
          </cell>
          <cell r="B2991">
            <v>31.42</v>
          </cell>
          <cell r="C2991">
            <v>7.44</v>
          </cell>
          <cell r="D2991">
            <v>23.98</v>
          </cell>
          <cell r="E2991">
            <v>1.6</v>
          </cell>
        </row>
        <row r="2992">
          <cell r="A2992">
            <v>44995</v>
          </cell>
          <cell r="B2992">
            <v>27.59</v>
          </cell>
          <cell r="C2992">
            <v>7.54</v>
          </cell>
          <cell r="D2992">
            <v>20.05</v>
          </cell>
          <cell r="E2992">
            <v>0</v>
          </cell>
        </row>
        <row r="2993">
          <cell r="A2993">
            <v>44996</v>
          </cell>
          <cell r="B2993">
            <v>30.59</v>
          </cell>
          <cell r="C2993">
            <v>7.53</v>
          </cell>
          <cell r="D2993">
            <v>23.06</v>
          </cell>
          <cell r="E2993">
            <v>0</v>
          </cell>
        </row>
        <row r="2994">
          <cell r="A2994">
            <v>44997</v>
          </cell>
          <cell r="B2994">
            <v>43.51</v>
          </cell>
          <cell r="C2994">
            <v>7.19</v>
          </cell>
          <cell r="D2994">
            <v>36.32</v>
          </cell>
          <cell r="E2994">
            <v>42</v>
          </cell>
        </row>
        <row r="2995">
          <cell r="A2995">
            <v>44998</v>
          </cell>
          <cell r="B2995">
            <v>31.98</v>
          </cell>
          <cell r="C2995">
            <v>7.34</v>
          </cell>
          <cell r="D2995">
            <v>24.64</v>
          </cell>
          <cell r="E2995">
            <v>0</v>
          </cell>
        </row>
        <row r="2996">
          <cell r="A2996">
            <v>44999</v>
          </cell>
          <cell r="B2996">
            <v>27.32</v>
          </cell>
          <cell r="C2996">
            <v>7.61</v>
          </cell>
          <cell r="D2996">
            <v>19.71</v>
          </cell>
          <cell r="E2996">
            <v>0</v>
          </cell>
        </row>
        <row r="2997">
          <cell r="A2997">
            <v>45000</v>
          </cell>
          <cell r="B2997">
            <v>24.92</v>
          </cell>
          <cell r="C2997">
            <v>7.62</v>
          </cell>
          <cell r="D2997">
            <v>17.3</v>
          </cell>
          <cell r="E2997">
            <v>0</v>
          </cell>
        </row>
        <row r="2998">
          <cell r="A2998">
            <v>45001</v>
          </cell>
          <cell r="B2998">
            <v>24.13</v>
          </cell>
          <cell r="C2998">
            <v>7.59</v>
          </cell>
          <cell r="D2998">
            <v>16.54</v>
          </cell>
          <cell r="E2998">
            <v>0.2</v>
          </cell>
        </row>
        <row r="2999">
          <cell r="A2999">
            <v>45002</v>
          </cell>
          <cell r="B2999">
            <v>25.71</v>
          </cell>
          <cell r="C2999">
            <v>7.66</v>
          </cell>
          <cell r="D2999">
            <v>18.05</v>
          </cell>
          <cell r="E2999">
            <v>0</v>
          </cell>
        </row>
        <row r="3000">
          <cell r="A3000">
            <v>45003</v>
          </cell>
          <cell r="B3000">
            <v>25.45</v>
          </cell>
          <cell r="C3000">
            <v>7.51</v>
          </cell>
          <cell r="D3000">
            <v>17.94</v>
          </cell>
          <cell r="E3000">
            <v>0</v>
          </cell>
        </row>
        <row r="3001">
          <cell r="A3001">
            <v>45004</v>
          </cell>
          <cell r="B3001">
            <v>23.87</v>
          </cell>
          <cell r="C3001">
            <v>7.22</v>
          </cell>
          <cell r="D3001">
            <v>16.65</v>
          </cell>
          <cell r="E3001">
            <v>0</v>
          </cell>
        </row>
        <row r="3002">
          <cell r="A3002">
            <v>45005</v>
          </cell>
          <cell r="B3002">
            <v>24.92</v>
          </cell>
          <cell r="C3002">
            <v>7.59</v>
          </cell>
          <cell r="D3002">
            <v>17.33</v>
          </cell>
          <cell r="E3002">
            <v>0</v>
          </cell>
        </row>
        <row r="3003">
          <cell r="A3003">
            <v>45006</v>
          </cell>
          <cell r="B3003">
            <v>26.51</v>
          </cell>
          <cell r="C3003">
            <v>7.61</v>
          </cell>
          <cell r="D3003">
            <v>18.9</v>
          </cell>
          <cell r="E3003">
            <v>0</v>
          </cell>
        </row>
        <row r="3004">
          <cell r="A3004">
            <v>45007</v>
          </cell>
          <cell r="B3004">
            <v>24.92</v>
          </cell>
          <cell r="C3004">
            <v>7.54</v>
          </cell>
          <cell r="D3004">
            <v>17.38</v>
          </cell>
          <cell r="E3004">
            <v>0</v>
          </cell>
        </row>
        <row r="3005">
          <cell r="A3005">
            <v>45008</v>
          </cell>
          <cell r="B3005">
            <v>24.39</v>
          </cell>
          <cell r="C3005">
            <v>7.71</v>
          </cell>
          <cell r="D3005">
            <v>16.68</v>
          </cell>
          <cell r="E3005">
            <v>0</v>
          </cell>
        </row>
        <row r="3006">
          <cell r="A3006">
            <v>45009</v>
          </cell>
          <cell r="B3006">
            <v>23.34</v>
          </cell>
          <cell r="C3006">
            <v>7.6</v>
          </cell>
          <cell r="D3006">
            <v>15.74</v>
          </cell>
          <cell r="E3006">
            <v>0</v>
          </cell>
        </row>
        <row r="3007">
          <cell r="A3007">
            <v>45010</v>
          </cell>
          <cell r="B3007">
            <v>23.61</v>
          </cell>
          <cell r="C3007">
            <v>7.37</v>
          </cell>
          <cell r="D3007">
            <v>16.24</v>
          </cell>
          <cell r="E3007">
            <v>0</v>
          </cell>
        </row>
        <row r="3008">
          <cell r="A3008">
            <v>45011</v>
          </cell>
          <cell r="B3008">
            <v>24.92</v>
          </cell>
          <cell r="C3008">
            <v>7.31</v>
          </cell>
          <cell r="D3008">
            <v>17.61</v>
          </cell>
          <cell r="E3008">
            <v>0</v>
          </cell>
        </row>
        <row r="3009">
          <cell r="A3009">
            <v>45012</v>
          </cell>
          <cell r="B3009">
            <v>22.83</v>
          </cell>
          <cell r="C3009">
            <v>7.68</v>
          </cell>
          <cell r="D3009">
            <v>15.15</v>
          </cell>
          <cell r="E3009">
            <v>0</v>
          </cell>
        </row>
        <row r="3010">
          <cell r="A3010">
            <v>45013</v>
          </cell>
          <cell r="B3010">
            <v>23.61</v>
          </cell>
          <cell r="C3010">
            <v>7.62</v>
          </cell>
          <cell r="D3010">
            <v>15.99</v>
          </cell>
          <cell r="E3010">
            <v>0</v>
          </cell>
        </row>
        <row r="3011">
          <cell r="A3011">
            <v>45014</v>
          </cell>
          <cell r="B3011">
            <v>28.13</v>
          </cell>
          <cell r="C3011">
            <v>7.67</v>
          </cell>
          <cell r="D3011">
            <v>20.46</v>
          </cell>
          <cell r="E3011">
            <v>0</v>
          </cell>
        </row>
        <row r="3012">
          <cell r="A3012">
            <v>45015</v>
          </cell>
          <cell r="B3012">
            <v>25.18</v>
          </cell>
          <cell r="C3012">
            <v>7.26</v>
          </cell>
          <cell r="D3012">
            <v>17.92</v>
          </cell>
          <cell r="E3012">
            <v>0</v>
          </cell>
        </row>
        <row r="3013">
          <cell r="A3013">
            <v>45016</v>
          </cell>
          <cell r="B3013">
            <v>20.77</v>
          </cell>
          <cell r="C3013">
            <v>7.62</v>
          </cell>
          <cell r="D3013">
            <v>13.15</v>
          </cell>
          <cell r="E3013">
            <v>0</v>
          </cell>
        </row>
        <row r="3014">
          <cell r="A3014">
            <v>45017</v>
          </cell>
          <cell r="B3014">
            <v>24.13</v>
          </cell>
          <cell r="C3014">
            <v>7.66</v>
          </cell>
          <cell r="D3014">
            <v>16.47</v>
          </cell>
          <cell r="E3014">
            <v>0</v>
          </cell>
        </row>
        <row r="3015">
          <cell r="A3015">
            <v>45018</v>
          </cell>
          <cell r="B3015">
            <v>23.08</v>
          </cell>
          <cell r="C3015">
            <v>7.68</v>
          </cell>
          <cell r="D3015">
            <v>15.4</v>
          </cell>
          <cell r="E3015">
            <v>0</v>
          </cell>
        </row>
        <row r="3016">
          <cell r="A3016">
            <v>45019</v>
          </cell>
          <cell r="B3016">
            <v>22.31</v>
          </cell>
          <cell r="C3016">
            <v>7.62</v>
          </cell>
          <cell r="D3016">
            <v>14.69</v>
          </cell>
          <cell r="E3016">
            <v>0</v>
          </cell>
        </row>
        <row r="3017">
          <cell r="A3017">
            <v>45020</v>
          </cell>
          <cell r="B3017">
            <v>22.05</v>
          </cell>
          <cell r="C3017">
            <v>7.68</v>
          </cell>
          <cell r="D3017">
            <v>14.37</v>
          </cell>
          <cell r="E3017">
            <v>15.6</v>
          </cell>
        </row>
        <row r="3018">
          <cell r="A3018">
            <v>45021</v>
          </cell>
          <cell r="B3018">
            <v>23.08</v>
          </cell>
          <cell r="C3018">
            <v>7.54</v>
          </cell>
          <cell r="D3018">
            <v>15.54</v>
          </cell>
          <cell r="E3018">
            <v>0</v>
          </cell>
        </row>
        <row r="3019">
          <cell r="A3019">
            <v>45022</v>
          </cell>
          <cell r="B3019">
            <v>22.83</v>
          </cell>
          <cell r="C3019">
            <v>7.7</v>
          </cell>
          <cell r="D3019">
            <v>15.13</v>
          </cell>
          <cell r="E3019">
            <v>0</v>
          </cell>
        </row>
        <row r="3020">
          <cell r="A3020">
            <v>45023</v>
          </cell>
          <cell r="B3020">
            <v>24.13</v>
          </cell>
          <cell r="C3020">
            <v>7.19</v>
          </cell>
          <cell r="D3020">
            <v>16.94</v>
          </cell>
          <cell r="E3020">
            <v>0</v>
          </cell>
        </row>
        <row r="3021">
          <cell r="A3021">
            <v>45024</v>
          </cell>
          <cell r="B3021">
            <v>25.45</v>
          </cell>
          <cell r="C3021">
            <v>7</v>
          </cell>
          <cell r="D3021">
            <v>18.45</v>
          </cell>
          <cell r="E3021">
            <v>40</v>
          </cell>
        </row>
        <row r="3022">
          <cell r="A3022">
            <v>45025</v>
          </cell>
          <cell r="B3022">
            <v>28.4</v>
          </cell>
          <cell r="C3022">
            <v>7.28</v>
          </cell>
          <cell r="D3022">
            <v>21.12</v>
          </cell>
          <cell r="E3022">
            <v>7.2</v>
          </cell>
        </row>
        <row r="3023">
          <cell r="A3023">
            <v>45026</v>
          </cell>
          <cell r="B3023">
            <v>28.4</v>
          </cell>
          <cell r="C3023">
            <v>7.55</v>
          </cell>
          <cell r="D3023">
            <v>20.85</v>
          </cell>
          <cell r="E3023">
            <v>46</v>
          </cell>
        </row>
        <row r="3024">
          <cell r="A3024">
            <v>45027</v>
          </cell>
          <cell r="B3024">
            <v>26.78</v>
          </cell>
          <cell r="C3024">
            <v>7.6</v>
          </cell>
          <cell r="D3024">
            <v>19.18</v>
          </cell>
          <cell r="E3024">
            <v>0</v>
          </cell>
        </row>
        <row r="3025">
          <cell r="A3025">
            <v>45028</v>
          </cell>
          <cell r="B3025">
            <v>22.83</v>
          </cell>
          <cell r="C3025">
            <v>7.21</v>
          </cell>
          <cell r="D3025">
            <v>15.62</v>
          </cell>
          <cell r="E3025">
            <v>0</v>
          </cell>
        </row>
        <row r="3026">
          <cell r="A3026">
            <v>45029</v>
          </cell>
          <cell r="B3026">
            <v>23.87</v>
          </cell>
          <cell r="C3026">
            <v>7.6</v>
          </cell>
          <cell r="D3026">
            <v>16.27</v>
          </cell>
          <cell r="E3026">
            <v>2</v>
          </cell>
        </row>
        <row r="3027">
          <cell r="A3027">
            <v>45030</v>
          </cell>
          <cell r="B3027">
            <v>22.05</v>
          </cell>
          <cell r="C3027">
            <v>7.7</v>
          </cell>
          <cell r="D3027">
            <v>14.35</v>
          </cell>
          <cell r="E3027">
            <v>0</v>
          </cell>
        </row>
        <row r="3028">
          <cell r="A3028">
            <v>45031</v>
          </cell>
          <cell r="B3028">
            <v>47.12</v>
          </cell>
          <cell r="C3028">
            <v>7.43</v>
          </cell>
          <cell r="D3028">
            <v>39.69</v>
          </cell>
          <cell r="E3028">
            <v>9.6</v>
          </cell>
        </row>
        <row r="3029">
          <cell r="A3029">
            <v>45032</v>
          </cell>
          <cell r="B3029">
            <v>24.13</v>
          </cell>
          <cell r="C3029">
            <v>7.11</v>
          </cell>
          <cell r="D3029">
            <v>17.02</v>
          </cell>
          <cell r="E3029">
            <v>0</v>
          </cell>
        </row>
        <row r="3030">
          <cell r="A3030">
            <v>45033</v>
          </cell>
          <cell r="B3030">
            <v>22.05</v>
          </cell>
          <cell r="C3030">
            <v>7.74</v>
          </cell>
          <cell r="D3030">
            <v>14.31</v>
          </cell>
          <cell r="E3030">
            <v>0</v>
          </cell>
        </row>
        <row r="3031">
          <cell r="A3031">
            <v>45034</v>
          </cell>
          <cell r="B3031">
            <v>19.51</v>
          </cell>
          <cell r="C3031">
            <v>7.71</v>
          </cell>
          <cell r="D3031">
            <v>11.8</v>
          </cell>
          <cell r="E3031">
            <v>0</v>
          </cell>
        </row>
        <row r="3032">
          <cell r="A3032">
            <v>45035</v>
          </cell>
          <cell r="B3032">
            <v>25.45</v>
          </cell>
          <cell r="C3032">
            <v>7.56</v>
          </cell>
          <cell r="D3032">
            <v>17.89</v>
          </cell>
          <cell r="E3032">
            <v>0</v>
          </cell>
        </row>
        <row r="3033">
          <cell r="A3033">
            <v>45036</v>
          </cell>
          <cell r="B3033">
            <v>24.65</v>
          </cell>
          <cell r="C3033">
            <v>7.38</v>
          </cell>
          <cell r="D3033">
            <v>17.27</v>
          </cell>
          <cell r="E3033">
            <v>2.4</v>
          </cell>
        </row>
        <row r="3034">
          <cell r="A3034">
            <v>45037</v>
          </cell>
          <cell r="B3034">
            <v>25.45</v>
          </cell>
          <cell r="C3034">
            <v>6.37</v>
          </cell>
          <cell r="D3034">
            <v>19.08</v>
          </cell>
          <cell r="E3034">
            <v>0</v>
          </cell>
        </row>
        <row r="3035">
          <cell r="A3035">
            <v>45038</v>
          </cell>
          <cell r="B3035">
            <v>23.61</v>
          </cell>
          <cell r="C3035">
            <v>7.59</v>
          </cell>
          <cell r="D3035">
            <v>16.02</v>
          </cell>
          <cell r="E3035">
            <v>0</v>
          </cell>
        </row>
        <row r="3036">
          <cell r="A3036">
            <v>45039</v>
          </cell>
          <cell r="B3036">
            <v>23.08</v>
          </cell>
          <cell r="C3036">
            <v>6.75</v>
          </cell>
          <cell r="D3036">
            <v>16.33</v>
          </cell>
          <cell r="E3036">
            <v>0</v>
          </cell>
        </row>
        <row r="3037">
          <cell r="A3037">
            <v>45040</v>
          </cell>
          <cell r="B3037">
            <v>22.31</v>
          </cell>
          <cell r="C3037">
            <v>7.58</v>
          </cell>
          <cell r="D3037">
            <v>14.73</v>
          </cell>
          <cell r="E3037">
            <v>0</v>
          </cell>
        </row>
        <row r="3038">
          <cell r="A3038">
            <v>45041</v>
          </cell>
          <cell r="B3038">
            <v>21.28</v>
          </cell>
          <cell r="C3038">
            <v>7.53</v>
          </cell>
          <cell r="D3038">
            <v>13.75</v>
          </cell>
          <cell r="E3038">
            <v>0</v>
          </cell>
        </row>
        <row r="3039">
          <cell r="A3039">
            <v>45042</v>
          </cell>
          <cell r="B3039">
            <v>20.01</v>
          </cell>
          <cell r="C3039">
            <v>7.65</v>
          </cell>
          <cell r="D3039">
            <v>12.36</v>
          </cell>
          <cell r="E3039">
            <v>0</v>
          </cell>
        </row>
        <row r="3040">
          <cell r="A3040">
            <v>45043</v>
          </cell>
          <cell r="B3040">
            <v>18.51</v>
          </cell>
          <cell r="C3040">
            <v>7.49</v>
          </cell>
          <cell r="D3040">
            <v>11.02</v>
          </cell>
          <cell r="E3040">
            <v>0</v>
          </cell>
        </row>
        <row r="3041">
          <cell r="A3041">
            <v>45044</v>
          </cell>
          <cell r="B3041">
            <v>20.77</v>
          </cell>
          <cell r="C3041">
            <v>7.65</v>
          </cell>
          <cell r="D3041">
            <v>13.12</v>
          </cell>
          <cell r="E3041">
            <v>5.8</v>
          </cell>
        </row>
        <row r="3042">
          <cell r="A3042">
            <v>45045</v>
          </cell>
          <cell r="B3042">
            <v>25.71</v>
          </cell>
          <cell r="C3042">
            <v>7.41</v>
          </cell>
          <cell r="D3042">
            <v>18.3</v>
          </cell>
          <cell r="E3042">
            <v>5.2</v>
          </cell>
        </row>
        <row r="3043">
          <cell r="A3043">
            <v>45046</v>
          </cell>
          <cell r="B3043">
            <v>35.64</v>
          </cell>
          <cell r="C3043">
            <v>6.95</v>
          </cell>
          <cell r="D3043">
            <v>28.69</v>
          </cell>
          <cell r="E3043">
            <v>0</v>
          </cell>
        </row>
        <row r="3044">
          <cell r="A3044">
            <v>45047</v>
          </cell>
          <cell r="B3044">
            <v>26.51</v>
          </cell>
          <cell r="C3044">
            <v>7.34</v>
          </cell>
          <cell r="D3044">
            <v>19.17</v>
          </cell>
          <cell r="E3044">
            <v>0</v>
          </cell>
        </row>
        <row r="3045">
          <cell r="A3045">
            <v>45048</v>
          </cell>
          <cell r="B3045">
            <v>25.98</v>
          </cell>
          <cell r="C3045">
            <v>7.47</v>
          </cell>
          <cell r="D3045">
            <v>18.51</v>
          </cell>
          <cell r="E3045">
            <v>0</v>
          </cell>
        </row>
        <row r="3046">
          <cell r="A3046">
            <v>45049</v>
          </cell>
          <cell r="B3046">
            <v>22.05</v>
          </cell>
          <cell r="C3046">
            <v>7.53</v>
          </cell>
          <cell r="D3046">
            <v>14.52</v>
          </cell>
          <cell r="E3046">
            <v>0</v>
          </cell>
        </row>
        <row r="3047">
          <cell r="A3047">
            <v>45050</v>
          </cell>
          <cell r="B3047">
            <v>20.77</v>
          </cell>
          <cell r="C3047">
            <v>7.55</v>
          </cell>
          <cell r="D3047">
            <v>13.22</v>
          </cell>
          <cell r="E3047">
            <v>0</v>
          </cell>
        </row>
        <row r="3048">
          <cell r="A3048">
            <v>45051</v>
          </cell>
          <cell r="B3048">
            <v>22.31</v>
          </cell>
          <cell r="C3048">
            <v>7.66</v>
          </cell>
          <cell r="D3048">
            <v>14.65</v>
          </cell>
          <cell r="E3048">
            <v>0</v>
          </cell>
        </row>
        <row r="3049">
          <cell r="A3049">
            <v>45052</v>
          </cell>
          <cell r="B3049">
            <v>20.77</v>
          </cell>
          <cell r="C3049">
            <v>7.65</v>
          </cell>
          <cell r="D3049">
            <v>13.12</v>
          </cell>
          <cell r="E3049">
            <v>0</v>
          </cell>
        </row>
        <row r="3050">
          <cell r="A3050">
            <v>45053</v>
          </cell>
          <cell r="B3050">
            <v>21.03</v>
          </cell>
          <cell r="C3050">
            <v>7.15</v>
          </cell>
          <cell r="D3050">
            <v>13.88</v>
          </cell>
          <cell r="E3050">
            <v>0</v>
          </cell>
        </row>
        <row r="3051">
          <cell r="A3051">
            <v>45054</v>
          </cell>
          <cell r="B3051">
            <v>20.77</v>
          </cell>
          <cell r="C3051">
            <v>7.71</v>
          </cell>
          <cell r="D3051">
            <v>13.06</v>
          </cell>
          <cell r="E3051">
            <v>0</v>
          </cell>
        </row>
        <row r="3052">
          <cell r="A3052">
            <v>45055</v>
          </cell>
          <cell r="B3052">
            <v>19.76</v>
          </cell>
          <cell r="C3052">
            <v>7.47</v>
          </cell>
          <cell r="D3052">
            <v>12.29</v>
          </cell>
          <cell r="E3052">
            <v>0</v>
          </cell>
        </row>
        <row r="3053">
          <cell r="A3053">
            <v>45056</v>
          </cell>
          <cell r="B3053">
            <v>20.27</v>
          </cell>
          <cell r="C3053">
            <v>7.4</v>
          </cell>
          <cell r="D3053">
            <v>12.87</v>
          </cell>
          <cell r="E3053">
            <v>0</v>
          </cell>
        </row>
        <row r="3054">
          <cell r="A3054">
            <v>45057</v>
          </cell>
          <cell r="B3054">
            <v>20.52</v>
          </cell>
          <cell r="C3054">
            <v>7.71</v>
          </cell>
          <cell r="D3054">
            <v>12.81</v>
          </cell>
          <cell r="E3054">
            <v>0</v>
          </cell>
        </row>
        <row r="3055">
          <cell r="A3055">
            <v>45058</v>
          </cell>
          <cell r="B3055">
            <v>18.76</v>
          </cell>
          <cell r="C3055">
            <v>7.7</v>
          </cell>
          <cell r="D3055">
            <v>11.06</v>
          </cell>
          <cell r="E3055">
            <v>0</v>
          </cell>
        </row>
        <row r="3056">
          <cell r="A3056">
            <v>45059</v>
          </cell>
          <cell r="B3056">
            <v>19.76</v>
          </cell>
          <cell r="C3056">
            <v>7.2</v>
          </cell>
          <cell r="D3056">
            <v>12.56</v>
          </cell>
          <cell r="E3056">
            <v>0</v>
          </cell>
        </row>
        <row r="3057">
          <cell r="A3057">
            <v>45060</v>
          </cell>
          <cell r="B3057">
            <v>18.76</v>
          </cell>
          <cell r="C3057">
            <v>7.12</v>
          </cell>
          <cell r="D3057">
            <v>11.64</v>
          </cell>
          <cell r="E3057">
            <v>0</v>
          </cell>
        </row>
        <row r="3058">
          <cell r="A3058">
            <v>45061</v>
          </cell>
          <cell r="B3058">
            <v>19.76</v>
          </cell>
          <cell r="C3058">
            <v>7.6</v>
          </cell>
          <cell r="D3058">
            <v>12.16</v>
          </cell>
          <cell r="E3058">
            <v>0</v>
          </cell>
        </row>
        <row r="3059">
          <cell r="A3059">
            <v>45062</v>
          </cell>
          <cell r="B3059">
            <v>19.26</v>
          </cell>
          <cell r="C3059">
            <v>7.68</v>
          </cell>
          <cell r="D3059">
            <v>11.58</v>
          </cell>
          <cell r="E3059">
            <v>0</v>
          </cell>
        </row>
        <row r="3060">
          <cell r="A3060">
            <v>45063</v>
          </cell>
          <cell r="B3060">
            <v>20.77</v>
          </cell>
          <cell r="C3060">
            <v>7.71</v>
          </cell>
          <cell r="D3060">
            <v>13.06</v>
          </cell>
          <cell r="E3060">
            <v>0</v>
          </cell>
        </row>
        <row r="3061">
          <cell r="A3061">
            <v>45064</v>
          </cell>
          <cell r="B3061">
            <v>19.76</v>
          </cell>
          <cell r="C3061">
            <v>7.63</v>
          </cell>
          <cell r="D3061">
            <v>12.13</v>
          </cell>
          <cell r="E3061">
            <v>0</v>
          </cell>
        </row>
        <row r="3062">
          <cell r="A3062">
            <v>45065</v>
          </cell>
          <cell r="B3062">
            <v>19.76</v>
          </cell>
          <cell r="C3062">
            <v>7.56</v>
          </cell>
          <cell r="D3062">
            <v>12.2</v>
          </cell>
          <cell r="E3062">
            <v>0</v>
          </cell>
        </row>
        <row r="3063">
          <cell r="A3063">
            <v>45066</v>
          </cell>
          <cell r="B3063">
            <v>19.76</v>
          </cell>
          <cell r="C3063">
            <v>7.56</v>
          </cell>
          <cell r="D3063">
            <v>12.2</v>
          </cell>
          <cell r="E3063">
            <v>0</v>
          </cell>
        </row>
        <row r="3064">
          <cell r="A3064">
            <v>45067</v>
          </cell>
          <cell r="B3064">
            <v>19.51</v>
          </cell>
          <cell r="C3064">
            <v>7.2</v>
          </cell>
          <cell r="D3064">
            <v>12.31</v>
          </cell>
          <cell r="E3064">
            <v>0</v>
          </cell>
        </row>
        <row r="3065">
          <cell r="A3065">
            <v>45068</v>
          </cell>
          <cell r="B3065">
            <v>19.26</v>
          </cell>
          <cell r="C3065">
            <v>7.48</v>
          </cell>
          <cell r="D3065">
            <v>11.78</v>
          </cell>
          <cell r="E3065">
            <v>0</v>
          </cell>
        </row>
        <row r="3066">
          <cell r="A3066">
            <v>45069</v>
          </cell>
          <cell r="B3066">
            <v>18.51</v>
          </cell>
          <cell r="C3066">
            <v>7.53</v>
          </cell>
          <cell r="D3066">
            <v>10.98</v>
          </cell>
          <cell r="E3066">
            <v>0</v>
          </cell>
        </row>
        <row r="3067">
          <cell r="A3067">
            <v>45070</v>
          </cell>
          <cell r="B3067">
            <v>18.02</v>
          </cell>
          <cell r="C3067">
            <v>7.46</v>
          </cell>
          <cell r="D3067">
            <v>10.56</v>
          </cell>
          <cell r="E3067">
            <v>0</v>
          </cell>
        </row>
        <row r="3068">
          <cell r="A3068">
            <v>45071</v>
          </cell>
          <cell r="B3068">
            <v>19.76</v>
          </cell>
          <cell r="C3068">
            <v>7.47</v>
          </cell>
          <cell r="D3068">
            <v>12.29</v>
          </cell>
          <cell r="E3068">
            <v>0</v>
          </cell>
        </row>
        <row r="3069">
          <cell r="A3069">
            <v>45072</v>
          </cell>
          <cell r="B3069">
            <v>19.26</v>
          </cell>
          <cell r="C3069">
            <v>7.51</v>
          </cell>
          <cell r="D3069">
            <v>11.75</v>
          </cell>
          <cell r="E3069">
            <v>0</v>
          </cell>
        </row>
        <row r="3070">
          <cell r="A3070">
            <v>45073</v>
          </cell>
          <cell r="B3070">
            <v>20.27</v>
          </cell>
          <cell r="C3070">
            <v>7.58</v>
          </cell>
          <cell r="D3070">
            <v>12.69</v>
          </cell>
          <cell r="E3070">
            <v>0</v>
          </cell>
        </row>
        <row r="3071">
          <cell r="A3071">
            <v>45074</v>
          </cell>
          <cell r="B3071">
            <v>17.28</v>
          </cell>
          <cell r="C3071">
            <v>6.46</v>
          </cell>
          <cell r="D3071">
            <v>10.82</v>
          </cell>
          <cell r="E3071">
            <v>0</v>
          </cell>
        </row>
        <row r="3072">
          <cell r="A3072">
            <v>45075</v>
          </cell>
          <cell r="B3072">
            <v>17.53</v>
          </cell>
          <cell r="C3072">
            <v>7.18</v>
          </cell>
          <cell r="D3072">
            <v>10.35</v>
          </cell>
          <cell r="E3072">
            <v>0</v>
          </cell>
        </row>
        <row r="3073">
          <cell r="A3073">
            <v>45076</v>
          </cell>
          <cell r="B3073">
            <v>18.02</v>
          </cell>
          <cell r="C3073">
            <v>7.18</v>
          </cell>
          <cell r="D3073">
            <v>10.84</v>
          </cell>
          <cell r="E3073">
            <v>0</v>
          </cell>
        </row>
        <row r="3074">
          <cell r="A3074">
            <v>45077</v>
          </cell>
          <cell r="B3074">
            <v>19.01</v>
          </cell>
          <cell r="C3074">
            <v>7.45</v>
          </cell>
          <cell r="D3074">
            <v>11.56</v>
          </cell>
          <cell r="E3074">
            <v>0</v>
          </cell>
        </row>
        <row r="3075">
          <cell r="A3075">
            <v>45078</v>
          </cell>
          <cell r="B3075">
            <v>17.28</v>
          </cell>
          <cell r="C3075">
            <v>7.39</v>
          </cell>
          <cell r="D3075">
            <v>9.89</v>
          </cell>
          <cell r="E3075">
            <v>0</v>
          </cell>
        </row>
        <row r="3076">
          <cell r="A3076">
            <v>45079</v>
          </cell>
          <cell r="B3076">
            <v>19.26</v>
          </cell>
          <cell r="C3076">
            <v>7.74</v>
          </cell>
          <cell r="D3076">
            <v>11.52</v>
          </cell>
          <cell r="E3076">
            <v>0</v>
          </cell>
        </row>
        <row r="3077">
          <cell r="A3077">
            <v>45080</v>
          </cell>
          <cell r="B3077">
            <v>18.27</v>
          </cell>
          <cell r="C3077">
            <v>7.56</v>
          </cell>
          <cell r="D3077">
            <v>10.71</v>
          </cell>
          <cell r="E3077">
            <v>0</v>
          </cell>
        </row>
        <row r="3078">
          <cell r="A3078">
            <v>45081</v>
          </cell>
          <cell r="B3078">
            <v>20.27</v>
          </cell>
          <cell r="C3078">
            <v>7.14</v>
          </cell>
          <cell r="D3078">
            <v>13.13</v>
          </cell>
          <cell r="E3078">
            <v>0</v>
          </cell>
        </row>
        <row r="3079">
          <cell r="A3079">
            <v>45082</v>
          </cell>
          <cell r="B3079">
            <v>18.02</v>
          </cell>
          <cell r="C3079">
            <v>7.53</v>
          </cell>
          <cell r="D3079">
            <v>10.49</v>
          </cell>
          <cell r="E3079">
            <v>0</v>
          </cell>
        </row>
        <row r="3080">
          <cell r="A3080">
            <v>45083</v>
          </cell>
          <cell r="B3080">
            <v>18.27</v>
          </cell>
          <cell r="C3080">
            <v>7.41</v>
          </cell>
          <cell r="D3080">
            <v>10.86</v>
          </cell>
          <cell r="E3080">
            <v>0</v>
          </cell>
        </row>
        <row r="3081">
          <cell r="A3081">
            <v>45084</v>
          </cell>
          <cell r="B3081">
            <v>18.27</v>
          </cell>
          <cell r="C3081">
            <v>6.8</v>
          </cell>
          <cell r="D3081">
            <v>11.47</v>
          </cell>
          <cell r="E3081">
            <v>0</v>
          </cell>
        </row>
        <row r="3082">
          <cell r="A3082">
            <v>45085</v>
          </cell>
          <cell r="B3082">
            <v>20.52</v>
          </cell>
          <cell r="C3082">
            <v>7.54</v>
          </cell>
          <cell r="D3082">
            <v>12.98</v>
          </cell>
          <cell r="E3082">
            <v>0</v>
          </cell>
        </row>
        <row r="3083">
          <cell r="A3083">
            <v>45086</v>
          </cell>
          <cell r="B3083">
            <v>18.02</v>
          </cell>
          <cell r="C3083">
            <v>7.07</v>
          </cell>
          <cell r="D3083">
            <v>10.95</v>
          </cell>
          <cell r="E3083">
            <v>0</v>
          </cell>
        </row>
        <row r="3084">
          <cell r="A3084">
            <v>45087</v>
          </cell>
          <cell r="B3084">
            <v>17.77</v>
          </cell>
          <cell r="C3084">
            <v>7.29</v>
          </cell>
          <cell r="D3084">
            <v>10.48</v>
          </cell>
          <cell r="E3084">
            <v>0</v>
          </cell>
        </row>
        <row r="3085">
          <cell r="A3085">
            <v>45088</v>
          </cell>
          <cell r="B3085">
            <v>19.51</v>
          </cell>
          <cell r="C3085">
            <v>6.93</v>
          </cell>
          <cell r="D3085">
            <v>12.58</v>
          </cell>
          <cell r="E3085">
            <v>0</v>
          </cell>
        </row>
        <row r="3086">
          <cell r="A3086">
            <v>45089</v>
          </cell>
          <cell r="B3086">
            <v>18.76</v>
          </cell>
          <cell r="C3086">
            <v>7.63</v>
          </cell>
          <cell r="D3086">
            <v>11.13</v>
          </cell>
          <cell r="E3086">
            <v>0</v>
          </cell>
        </row>
        <row r="3087">
          <cell r="A3087">
            <v>45090</v>
          </cell>
          <cell r="B3087">
            <v>18.02</v>
          </cell>
          <cell r="C3087">
            <v>7.61</v>
          </cell>
          <cell r="D3087">
            <v>10.41</v>
          </cell>
          <cell r="E3087">
            <v>0</v>
          </cell>
        </row>
        <row r="3088">
          <cell r="A3088">
            <v>45091</v>
          </cell>
          <cell r="B3088">
            <v>18.51</v>
          </cell>
          <cell r="C3088">
            <v>7.63</v>
          </cell>
          <cell r="D3088">
            <v>10.88</v>
          </cell>
          <cell r="E3088">
            <v>0</v>
          </cell>
        </row>
        <row r="3089">
          <cell r="A3089">
            <v>45092</v>
          </cell>
          <cell r="B3089">
            <v>16.8</v>
          </cell>
          <cell r="C3089">
            <v>7.62</v>
          </cell>
          <cell r="D3089">
            <v>9.18</v>
          </cell>
          <cell r="E3089">
            <v>0</v>
          </cell>
        </row>
        <row r="3090">
          <cell r="A3090">
            <v>45093</v>
          </cell>
          <cell r="B3090">
            <v>18.76</v>
          </cell>
          <cell r="C3090">
            <v>7.62</v>
          </cell>
          <cell r="D3090">
            <v>11.14</v>
          </cell>
          <cell r="E3090">
            <v>0</v>
          </cell>
        </row>
        <row r="3091">
          <cell r="A3091">
            <v>45094</v>
          </cell>
          <cell r="B3091">
            <v>17.53</v>
          </cell>
          <cell r="C3091">
            <v>7.55</v>
          </cell>
          <cell r="D3091">
            <v>9.98</v>
          </cell>
          <cell r="E3091">
            <v>0</v>
          </cell>
        </row>
        <row r="3092">
          <cell r="A3092">
            <v>45095</v>
          </cell>
          <cell r="B3092">
            <v>22.31</v>
          </cell>
          <cell r="C3092">
            <v>7.23</v>
          </cell>
          <cell r="D3092">
            <v>15.08</v>
          </cell>
          <cell r="E3092">
            <v>16</v>
          </cell>
        </row>
        <row r="3093">
          <cell r="A3093">
            <v>45096</v>
          </cell>
          <cell r="B3093">
            <v>19.76</v>
          </cell>
          <cell r="C3093">
            <v>7.66</v>
          </cell>
          <cell r="D3093">
            <v>12.1</v>
          </cell>
          <cell r="E3093">
            <v>0</v>
          </cell>
        </row>
        <row r="3094">
          <cell r="A3094">
            <v>45097</v>
          </cell>
          <cell r="B3094">
            <v>20.27</v>
          </cell>
          <cell r="C3094">
            <v>7.35</v>
          </cell>
          <cell r="D3094">
            <v>12.92</v>
          </cell>
          <cell r="E3094">
            <v>0</v>
          </cell>
        </row>
        <row r="3095">
          <cell r="A3095">
            <v>45098</v>
          </cell>
          <cell r="B3095">
            <v>17.53</v>
          </cell>
          <cell r="C3095">
            <v>7.34</v>
          </cell>
          <cell r="D3095">
            <v>10.19</v>
          </cell>
          <cell r="E3095">
            <v>0</v>
          </cell>
        </row>
        <row r="3096">
          <cell r="A3096">
            <v>45099</v>
          </cell>
          <cell r="B3096">
            <v>19.51</v>
          </cell>
          <cell r="C3096">
            <v>7.42</v>
          </cell>
          <cell r="D3096">
            <v>12.09</v>
          </cell>
          <cell r="E3096">
            <v>0</v>
          </cell>
        </row>
        <row r="3097">
          <cell r="A3097">
            <v>45100</v>
          </cell>
          <cell r="B3097">
            <v>15.83</v>
          </cell>
          <cell r="C3097">
            <v>7.57</v>
          </cell>
          <cell r="D3097">
            <v>8.26</v>
          </cell>
          <cell r="E3097">
            <v>0</v>
          </cell>
        </row>
        <row r="3098">
          <cell r="A3098">
            <v>45101</v>
          </cell>
          <cell r="B3098">
            <v>19.51</v>
          </cell>
          <cell r="C3098">
            <v>7.29</v>
          </cell>
          <cell r="D3098">
            <v>12.22</v>
          </cell>
          <cell r="E3098">
            <v>0</v>
          </cell>
        </row>
        <row r="3099">
          <cell r="A3099">
            <v>45102</v>
          </cell>
          <cell r="B3099">
            <v>16.31</v>
          </cell>
          <cell r="C3099">
            <v>6.99</v>
          </cell>
          <cell r="D3099">
            <v>9.32</v>
          </cell>
          <cell r="E3099">
            <v>0</v>
          </cell>
        </row>
        <row r="3100">
          <cell r="A3100">
            <v>45103</v>
          </cell>
          <cell r="B3100">
            <v>18.02</v>
          </cell>
          <cell r="C3100">
            <v>7.36</v>
          </cell>
          <cell r="D3100">
            <v>10.66</v>
          </cell>
          <cell r="E3100">
            <v>0</v>
          </cell>
        </row>
        <row r="3101">
          <cell r="A3101">
            <v>45104</v>
          </cell>
          <cell r="B3101">
            <v>16.8</v>
          </cell>
          <cell r="C3101">
            <v>7.65</v>
          </cell>
          <cell r="D3101">
            <v>9.15</v>
          </cell>
          <cell r="E3101">
            <v>0</v>
          </cell>
        </row>
        <row r="3102">
          <cell r="A3102">
            <v>45105</v>
          </cell>
          <cell r="B3102">
            <v>18.51</v>
          </cell>
          <cell r="C3102">
            <v>7.53</v>
          </cell>
          <cell r="D3102">
            <v>10.98</v>
          </cell>
          <cell r="E3102">
            <v>0</v>
          </cell>
        </row>
        <row r="3103">
          <cell r="A3103">
            <v>45106</v>
          </cell>
          <cell r="B3103">
            <v>18.51</v>
          </cell>
          <cell r="C3103">
            <v>7.42</v>
          </cell>
          <cell r="D3103">
            <v>11.09</v>
          </cell>
          <cell r="E3103">
            <v>0</v>
          </cell>
        </row>
        <row r="3104">
          <cell r="A3104">
            <v>45107</v>
          </cell>
          <cell r="B3104">
            <v>18.76</v>
          </cell>
          <cell r="C3104">
            <v>6.59</v>
          </cell>
          <cell r="D3104">
            <v>12.17</v>
          </cell>
          <cell r="E3104">
            <v>0</v>
          </cell>
        </row>
        <row r="3105">
          <cell r="A3105">
            <v>45108</v>
          </cell>
          <cell r="B3105">
            <v>17.77</v>
          </cell>
          <cell r="C3105">
            <v>6.75</v>
          </cell>
          <cell r="D3105">
            <v>11.02</v>
          </cell>
          <cell r="E3105">
            <v>0</v>
          </cell>
        </row>
        <row r="3106">
          <cell r="A3106">
            <v>45109</v>
          </cell>
          <cell r="B3106">
            <v>18.27</v>
          </cell>
          <cell r="C3106">
            <v>6.78</v>
          </cell>
          <cell r="D3106">
            <v>11.49</v>
          </cell>
          <cell r="E3106">
            <v>0</v>
          </cell>
        </row>
        <row r="3107">
          <cell r="A3107">
            <v>45110</v>
          </cell>
          <cell r="B3107">
            <v>17.53</v>
          </cell>
          <cell r="C3107">
            <v>7.05</v>
          </cell>
          <cell r="D3107">
            <v>10.48</v>
          </cell>
          <cell r="E3107">
            <v>0</v>
          </cell>
        </row>
        <row r="3108">
          <cell r="A3108">
            <v>45111</v>
          </cell>
          <cell r="B3108">
            <v>17.28</v>
          </cell>
          <cell r="C3108">
            <v>7.6</v>
          </cell>
          <cell r="D3108">
            <v>9.68</v>
          </cell>
          <cell r="E3108">
            <v>0</v>
          </cell>
        </row>
        <row r="3109">
          <cell r="A3109">
            <v>45112</v>
          </cell>
          <cell r="B3109">
            <v>18.02</v>
          </cell>
          <cell r="C3109">
            <v>7.49</v>
          </cell>
          <cell r="D3109">
            <v>10.53</v>
          </cell>
          <cell r="E3109">
            <v>0</v>
          </cell>
        </row>
        <row r="3110">
          <cell r="A3110">
            <v>45113</v>
          </cell>
          <cell r="B3110">
            <v>19.01</v>
          </cell>
          <cell r="C3110">
            <v>7.32</v>
          </cell>
          <cell r="D3110">
            <v>11.69</v>
          </cell>
          <cell r="E3110">
            <v>0</v>
          </cell>
        </row>
        <row r="3111">
          <cell r="A3111">
            <v>45114</v>
          </cell>
          <cell r="B3111">
            <v>17.28</v>
          </cell>
          <cell r="C3111">
            <v>7.47</v>
          </cell>
          <cell r="D3111">
            <v>9.81</v>
          </cell>
          <cell r="E3111">
            <v>0</v>
          </cell>
        </row>
        <row r="3112">
          <cell r="A3112">
            <v>45115</v>
          </cell>
          <cell r="B3112">
            <v>16.31</v>
          </cell>
          <cell r="C3112">
            <v>7.34</v>
          </cell>
          <cell r="D3112">
            <v>8.97</v>
          </cell>
          <cell r="E3112">
            <v>0</v>
          </cell>
        </row>
        <row r="3113">
          <cell r="A3113">
            <v>45116</v>
          </cell>
          <cell r="B3113">
            <v>19.01</v>
          </cell>
          <cell r="C3113">
            <v>7.03</v>
          </cell>
          <cell r="D3113">
            <v>11.98</v>
          </cell>
          <cell r="E3113">
            <v>0</v>
          </cell>
        </row>
        <row r="3114">
          <cell r="A3114">
            <v>45117</v>
          </cell>
          <cell r="B3114">
            <v>18.51</v>
          </cell>
          <cell r="C3114">
            <v>7.44</v>
          </cell>
          <cell r="D3114">
            <v>11.07</v>
          </cell>
          <cell r="E3114">
            <v>0</v>
          </cell>
        </row>
        <row r="3115">
          <cell r="A3115">
            <v>45118</v>
          </cell>
          <cell r="B3115">
            <v>18.02</v>
          </cell>
          <cell r="C3115">
            <v>7.53</v>
          </cell>
          <cell r="D3115">
            <v>10.49</v>
          </cell>
          <cell r="E3115">
            <v>0</v>
          </cell>
        </row>
        <row r="3116">
          <cell r="A3116">
            <v>45119</v>
          </cell>
          <cell r="B3116">
            <v>17.04</v>
          </cell>
          <cell r="C3116">
            <v>7.3</v>
          </cell>
          <cell r="D3116">
            <v>9.74</v>
          </cell>
          <cell r="E3116">
            <v>0</v>
          </cell>
        </row>
        <row r="3117">
          <cell r="A3117">
            <v>45120</v>
          </cell>
          <cell r="B3117">
            <v>15.83</v>
          </cell>
          <cell r="C3117">
            <v>7.55</v>
          </cell>
          <cell r="D3117">
            <v>8.28</v>
          </cell>
          <cell r="E3117">
            <v>0</v>
          </cell>
        </row>
        <row r="3118">
          <cell r="A3118">
            <v>45121</v>
          </cell>
          <cell r="B3118">
            <v>16.8</v>
          </cell>
          <cell r="C3118">
            <v>7.49</v>
          </cell>
          <cell r="D3118">
            <v>9.31</v>
          </cell>
          <cell r="E3118">
            <v>0.2</v>
          </cell>
        </row>
        <row r="3119">
          <cell r="A3119">
            <v>45122</v>
          </cell>
          <cell r="B3119">
            <v>16.07</v>
          </cell>
          <cell r="C3119">
            <v>7.16</v>
          </cell>
          <cell r="D3119">
            <v>8.91</v>
          </cell>
          <cell r="E3119">
            <v>0</v>
          </cell>
        </row>
        <row r="3120">
          <cell r="A3120">
            <v>45123</v>
          </cell>
          <cell r="B3120">
            <v>19.51</v>
          </cell>
          <cell r="C3120">
            <v>6.86</v>
          </cell>
          <cell r="D3120">
            <v>12.65</v>
          </cell>
          <cell r="E3120">
            <v>0</v>
          </cell>
        </row>
        <row r="3121">
          <cell r="A3121">
            <v>45124</v>
          </cell>
          <cell r="B3121">
            <v>17.77</v>
          </cell>
          <cell r="C3121">
            <v>7.36</v>
          </cell>
          <cell r="D3121">
            <v>10.41</v>
          </cell>
          <cell r="E3121">
            <v>0</v>
          </cell>
        </row>
        <row r="3122">
          <cell r="A3122">
            <v>45125</v>
          </cell>
          <cell r="B3122">
            <v>18.76</v>
          </cell>
          <cell r="C3122">
            <v>7.38</v>
          </cell>
          <cell r="D3122">
            <v>11.38</v>
          </cell>
          <cell r="E3122">
            <v>0</v>
          </cell>
        </row>
        <row r="3123">
          <cell r="A3123">
            <v>45126</v>
          </cell>
          <cell r="B3123">
            <v>16.55</v>
          </cell>
          <cell r="C3123">
            <v>7.41</v>
          </cell>
          <cell r="D3123">
            <v>9.14</v>
          </cell>
          <cell r="E3123">
            <v>0</v>
          </cell>
        </row>
        <row r="3124">
          <cell r="A3124">
            <v>45127</v>
          </cell>
          <cell r="B3124">
            <v>18.51</v>
          </cell>
          <cell r="C3124">
            <v>7.47</v>
          </cell>
          <cell r="D3124">
            <v>11.04</v>
          </cell>
          <cell r="E3124">
            <v>0</v>
          </cell>
        </row>
        <row r="3125">
          <cell r="A3125">
            <v>45128</v>
          </cell>
          <cell r="B3125">
            <v>15.59</v>
          </cell>
          <cell r="C3125">
            <v>7.26</v>
          </cell>
          <cell r="D3125">
            <v>8.33</v>
          </cell>
          <cell r="E3125">
            <v>0</v>
          </cell>
        </row>
        <row r="3126">
          <cell r="A3126">
            <v>45129</v>
          </cell>
          <cell r="B3126">
            <v>19.26</v>
          </cell>
          <cell r="C3126">
            <v>7.01</v>
          </cell>
          <cell r="D3126">
            <v>12.25</v>
          </cell>
          <cell r="E3126">
            <v>0</v>
          </cell>
        </row>
        <row r="3127">
          <cell r="A3127">
            <v>45130</v>
          </cell>
          <cell r="B3127">
            <v>18.27</v>
          </cell>
          <cell r="C3127">
            <v>6.9</v>
          </cell>
          <cell r="D3127">
            <v>11.37</v>
          </cell>
          <cell r="E3127">
            <v>0</v>
          </cell>
        </row>
        <row r="3128">
          <cell r="A3128">
            <v>45131</v>
          </cell>
          <cell r="B3128">
            <v>18.76</v>
          </cell>
          <cell r="C3128">
            <v>7.5</v>
          </cell>
          <cell r="D3128">
            <v>11.26</v>
          </cell>
          <cell r="E3128">
            <v>0</v>
          </cell>
        </row>
        <row r="3129">
          <cell r="A3129">
            <v>45132</v>
          </cell>
          <cell r="B3129">
            <v>15.59</v>
          </cell>
          <cell r="C3129">
            <v>7.4</v>
          </cell>
          <cell r="D3129">
            <v>8.19</v>
          </cell>
          <cell r="E3129">
            <v>0</v>
          </cell>
        </row>
        <row r="3130">
          <cell r="A3130">
            <v>45133</v>
          </cell>
          <cell r="B3130">
            <v>17.77</v>
          </cell>
          <cell r="C3130">
            <v>7.3</v>
          </cell>
          <cell r="D3130">
            <v>10.47</v>
          </cell>
          <cell r="E3130">
            <v>0</v>
          </cell>
        </row>
        <row r="3131">
          <cell r="A3131">
            <v>45134</v>
          </cell>
          <cell r="B3131">
            <v>17.28</v>
          </cell>
          <cell r="C3131">
            <v>7.39</v>
          </cell>
          <cell r="D3131">
            <v>9.89</v>
          </cell>
          <cell r="E3131">
            <v>0</v>
          </cell>
        </row>
        <row r="3132">
          <cell r="A3132">
            <v>45135</v>
          </cell>
          <cell r="B3132">
            <v>17.77</v>
          </cell>
          <cell r="C3132">
            <v>7.49</v>
          </cell>
          <cell r="D3132">
            <v>10.28</v>
          </cell>
          <cell r="E3132">
            <v>0</v>
          </cell>
        </row>
        <row r="3133">
          <cell r="A3133">
            <v>45136</v>
          </cell>
          <cell r="B3133">
            <v>17.04</v>
          </cell>
          <cell r="C3133">
            <v>7.28</v>
          </cell>
          <cell r="D3133">
            <v>9.76</v>
          </cell>
          <cell r="E3133">
            <v>0</v>
          </cell>
        </row>
        <row r="3134">
          <cell r="A3134">
            <v>45137</v>
          </cell>
          <cell r="B3134">
            <v>17.77</v>
          </cell>
          <cell r="C3134">
            <v>6.84</v>
          </cell>
          <cell r="D3134">
            <v>10.93</v>
          </cell>
          <cell r="E3134">
            <v>0</v>
          </cell>
        </row>
        <row r="3135">
          <cell r="A3135">
            <v>45138</v>
          </cell>
          <cell r="B3135">
            <v>17.53</v>
          </cell>
          <cell r="C3135">
            <v>7.46</v>
          </cell>
          <cell r="D3135">
            <v>10.07</v>
          </cell>
          <cell r="E3135">
            <v>0</v>
          </cell>
        </row>
        <row r="3136">
          <cell r="A3136">
            <v>45139</v>
          </cell>
          <cell r="B3136">
            <v>18.76</v>
          </cell>
          <cell r="C3136">
            <v>7.5</v>
          </cell>
          <cell r="D3136">
            <v>11.26</v>
          </cell>
          <cell r="E3136">
            <v>0</v>
          </cell>
        </row>
        <row r="3137">
          <cell r="A3137">
            <v>45140</v>
          </cell>
          <cell r="B3137">
            <v>19.01</v>
          </cell>
          <cell r="C3137">
            <v>7.46</v>
          </cell>
          <cell r="D3137">
            <v>11.55</v>
          </cell>
          <cell r="E3137">
            <v>0</v>
          </cell>
        </row>
        <row r="3138">
          <cell r="A3138">
            <v>45141</v>
          </cell>
          <cell r="B3138">
            <v>18.51</v>
          </cell>
          <cell r="C3138">
            <v>7.49</v>
          </cell>
          <cell r="D3138">
            <v>11.02</v>
          </cell>
          <cell r="E3138">
            <v>0</v>
          </cell>
        </row>
        <row r="3139">
          <cell r="A3139">
            <v>45142</v>
          </cell>
          <cell r="B3139">
            <v>17.53</v>
          </cell>
          <cell r="C3139">
            <v>7.54</v>
          </cell>
          <cell r="D3139">
            <v>9.99</v>
          </cell>
          <cell r="E3139">
            <v>0</v>
          </cell>
        </row>
        <row r="3140">
          <cell r="A3140">
            <v>45143</v>
          </cell>
          <cell r="B3140">
            <v>17.77</v>
          </cell>
          <cell r="C3140">
            <v>7.5</v>
          </cell>
          <cell r="D3140">
            <v>10.27</v>
          </cell>
          <cell r="E3140">
            <v>0</v>
          </cell>
        </row>
        <row r="3141">
          <cell r="A3141">
            <v>45144</v>
          </cell>
          <cell r="B3141">
            <v>18.76</v>
          </cell>
          <cell r="C3141">
            <v>7.41</v>
          </cell>
          <cell r="D3141">
            <v>11.35</v>
          </cell>
          <cell r="E3141">
            <v>0</v>
          </cell>
        </row>
        <row r="3142">
          <cell r="A3142">
            <v>45145</v>
          </cell>
          <cell r="B3142">
            <v>19.01</v>
          </cell>
          <cell r="C3142">
            <v>7.48</v>
          </cell>
          <cell r="D3142">
            <v>11.53</v>
          </cell>
          <cell r="E3142">
            <v>0</v>
          </cell>
        </row>
        <row r="3143">
          <cell r="A3143">
            <v>45146</v>
          </cell>
          <cell r="B3143">
            <v>18.76</v>
          </cell>
          <cell r="C3143">
            <v>7.56</v>
          </cell>
          <cell r="D3143">
            <v>11.2</v>
          </cell>
          <cell r="E3143">
            <v>0</v>
          </cell>
        </row>
        <row r="3144">
          <cell r="A3144">
            <v>45147</v>
          </cell>
          <cell r="B3144">
            <v>16.55</v>
          </cell>
          <cell r="C3144">
            <v>7.53</v>
          </cell>
          <cell r="D3144">
            <v>9.02</v>
          </cell>
          <cell r="E3144">
            <v>0</v>
          </cell>
        </row>
        <row r="3145">
          <cell r="A3145">
            <v>45148</v>
          </cell>
          <cell r="B3145">
            <v>17.77</v>
          </cell>
          <cell r="C3145">
            <v>7.44</v>
          </cell>
          <cell r="D3145">
            <v>10.33</v>
          </cell>
          <cell r="E3145">
            <v>0</v>
          </cell>
        </row>
        <row r="3146">
          <cell r="A3146">
            <v>45149</v>
          </cell>
          <cell r="B3146">
            <v>18.51</v>
          </cell>
          <cell r="C3146">
            <v>7.53</v>
          </cell>
          <cell r="D3146">
            <v>10.98</v>
          </cell>
          <cell r="E3146">
            <v>0</v>
          </cell>
        </row>
        <row r="3147">
          <cell r="A3147">
            <v>45150</v>
          </cell>
          <cell r="B3147">
            <v>18.02</v>
          </cell>
          <cell r="C3147">
            <v>7.47</v>
          </cell>
          <cell r="D3147">
            <v>10.55</v>
          </cell>
          <cell r="E3147">
            <v>0</v>
          </cell>
        </row>
        <row r="3148">
          <cell r="A3148">
            <v>45151</v>
          </cell>
          <cell r="B3148">
            <v>18.02</v>
          </cell>
          <cell r="C3148">
            <v>7.21</v>
          </cell>
          <cell r="D3148">
            <v>10.81</v>
          </cell>
          <cell r="E3148">
            <v>0</v>
          </cell>
        </row>
        <row r="3149">
          <cell r="A3149">
            <v>45152</v>
          </cell>
          <cell r="B3149">
            <v>17.53</v>
          </cell>
          <cell r="C3149">
            <v>7.3</v>
          </cell>
          <cell r="D3149">
            <v>10.23</v>
          </cell>
          <cell r="E3149">
            <v>0</v>
          </cell>
        </row>
        <row r="3150">
          <cell r="A3150">
            <v>45153</v>
          </cell>
          <cell r="B3150">
            <v>17.77</v>
          </cell>
          <cell r="C3150">
            <v>7.44</v>
          </cell>
          <cell r="D3150">
            <v>10.33</v>
          </cell>
          <cell r="E3150">
            <v>0</v>
          </cell>
        </row>
        <row r="3151">
          <cell r="A3151">
            <v>45154</v>
          </cell>
          <cell r="B3151">
            <v>16.97</v>
          </cell>
          <cell r="C3151">
            <v>7.5</v>
          </cell>
          <cell r="D3151">
            <v>9.47</v>
          </cell>
          <cell r="E3151">
            <v>0</v>
          </cell>
        </row>
        <row r="3152">
          <cell r="A3152">
            <v>45155</v>
          </cell>
          <cell r="B3152">
            <v>17.25</v>
          </cell>
          <cell r="C3152">
            <v>7.56</v>
          </cell>
          <cell r="D3152">
            <v>9.69</v>
          </cell>
          <cell r="E3152">
            <v>0</v>
          </cell>
        </row>
        <row r="3153">
          <cell r="A3153">
            <v>45156</v>
          </cell>
          <cell r="B3153">
            <v>16.42</v>
          </cell>
          <cell r="C3153">
            <v>7.49</v>
          </cell>
          <cell r="D3153">
            <v>8.93</v>
          </cell>
          <cell r="E3153">
            <v>0</v>
          </cell>
        </row>
        <row r="3154">
          <cell r="A3154">
            <v>45157</v>
          </cell>
          <cell r="B3154">
            <v>18.36</v>
          </cell>
          <cell r="C3154">
            <v>7.54</v>
          </cell>
          <cell r="D3154">
            <v>10.82</v>
          </cell>
          <cell r="E3154">
            <v>0</v>
          </cell>
        </row>
        <row r="3155">
          <cell r="A3155">
            <v>45158</v>
          </cell>
          <cell r="B3155">
            <v>16.7</v>
          </cell>
          <cell r="C3155">
            <v>7.2</v>
          </cell>
          <cell r="D3155">
            <v>9.5</v>
          </cell>
          <cell r="E3155">
            <v>6.6</v>
          </cell>
        </row>
        <row r="3156">
          <cell r="A3156">
            <v>45159</v>
          </cell>
          <cell r="B3156">
            <v>19.02</v>
          </cell>
          <cell r="C3156">
            <v>7.36</v>
          </cell>
          <cell r="D3156">
            <v>11.66</v>
          </cell>
          <cell r="E3156">
            <v>0</v>
          </cell>
        </row>
        <row r="3157">
          <cell r="A3157">
            <v>45160</v>
          </cell>
          <cell r="B3157">
            <v>17.28</v>
          </cell>
          <cell r="C3157">
            <v>7.74</v>
          </cell>
          <cell r="D3157">
            <v>9.54</v>
          </cell>
          <cell r="E3157">
            <v>0</v>
          </cell>
        </row>
        <row r="3158">
          <cell r="A3158">
            <v>45161</v>
          </cell>
          <cell r="B3158">
            <v>19.51</v>
          </cell>
          <cell r="C3158">
            <v>7.67</v>
          </cell>
          <cell r="D3158">
            <v>11.84</v>
          </cell>
          <cell r="E3158">
            <v>0</v>
          </cell>
        </row>
        <row r="3159">
          <cell r="A3159">
            <v>45162</v>
          </cell>
          <cell r="B3159">
            <v>17.77</v>
          </cell>
          <cell r="C3159">
            <v>7.55</v>
          </cell>
          <cell r="D3159">
            <v>10.22</v>
          </cell>
          <cell r="E3159">
            <v>0</v>
          </cell>
        </row>
        <row r="3160">
          <cell r="A3160">
            <v>45163</v>
          </cell>
          <cell r="B3160">
            <v>20.95</v>
          </cell>
          <cell r="C3160">
            <v>7.66</v>
          </cell>
          <cell r="D3160">
            <v>13.29</v>
          </cell>
          <cell r="E3160">
            <v>0</v>
          </cell>
        </row>
        <row r="3161">
          <cell r="A3161">
            <v>45164</v>
          </cell>
          <cell r="B3161">
            <v>16.7</v>
          </cell>
          <cell r="C3161">
            <v>7.62</v>
          </cell>
          <cell r="D3161">
            <v>9.08</v>
          </cell>
          <cell r="E3161">
            <v>0</v>
          </cell>
        </row>
        <row r="3162">
          <cell r="A3162">
            <v>45165</v>
          </cell>
          <cell r="B3162">
            <v>20.66</v>
          </cell>
          <cell r="C3162">
            <v>7.48</v>
          </cell>
          <cell r="D3162">
            <v>13.18</v>
          </cell>
          <cell r="E3162">
            <v>10</v>
          </cell>
        </row>
        <row r="3163">
          <cell r="A3163">
            <v>45166</v>
          </cell>
          <cell r="B3163">
            <v>18.93</v>
          </cell>
          <cell r="C3163">
            <v>7.14</v>
          </cell>
          <cell r="D3163">
            <v>11.79</v>
          </cell>
          <cell r="E3163">
            <v>1.6</v>
          </cell>
        </row>
        <row r="3164">
          <cell r="A3164">
            <v>45167</v>
          </cell>
          <cell r="B3164">
            <v>18.69</v>
          </cell>
          <cell r="C3164">
            <v>7.36</v>
          </cell>
          <cell r="D3164">
            <v>11.33</v>
          </cell>
          <cell r="E3164">
            <v>0</v>
          </cell>
        </row>
        <row r="3165">
          <cell r="A3165">
            <v>45168</v>
          </cell>
          <cell r="B3165">
            <v>18.93</v>
          </cell>
          <cell r="C3165">
            <v>7.57</v>
          </cell>
          <cell r="D3165">
            <v>11.36</v>
          </cell>
          <cell r="E3165">
            <v>0.4</v>
          </cell>
        </row>
        <row r="3166">
          <cell r="A3166">
            <v>45169</v>
          </cell>
          <cell r="B3166">
            <v>20.66</v>
          </cell>
          <cell r="C3166">
            <v>7.44</v>
          </cell>
          <cell r="D3166">
            <v>13.22</v>
          </cell>
          <cell r="E3166">
            <v>0</v>
          </cell>
        </row>
        <row r="3167">
          <cell r="A3167">
            <v>45170</v>
          </cell>
          <cell r="B3167">
            <v>17.8</v>
          </cell>
          <cell r="C3167">
            <v>7.54</v>
          </cell>
          <cell r="D3167">
            <v>10.26</v>
          </cell>
          <cell r="E3167">
            <v>0</v>
          </cell>
        </row>
        <row r="3168">
          <cell r="A3168">
            <v>45171</v>
          </cell>
          <cell r="B3168">
            <v>19.79</v>
          </cell>
          <cell r="C3168">
            <v>7.68</v>
          </cell>
          <cell r="D3168">
            <v>12.11</v>
          </cell>
          <cell r="E3168">
            <v>0</v>
          </cell>
        </row>
        <row r="3169">
          <cell r="A3169">
            <v>45172</v>
          </cell>
          <cell r="B3169">
            <v>15.88</v>
          </cell>
          <cell r="C3169">
            <v>7.65</v>
          </cell>
          <cell r="D3169">
            <v>8.23</v>
          </cell>
          <cell r="E3169">
            <v>0</v>
          </cell>
        </row>
        <row r="3170">
          <cell r="A3170">
            <v>45173</v>
          </cell>
          <cell r="B3170">
            <v>18.08</v>
          </cell>
          <cell r="C3170">
            <v>7.55</v>
          </cell>
          <cell r="D3170">
            <v>10.53</v>
          </cell>
          <cell r="E3170">
            <v>0</v>
          </cell>
        </row>
        <row r="3171">
          <cell r="A3171">
            <v>45174</v>
          </cell>
          <cell r="B3171">
            <v>18.36</v>
          </cell>
          <cell r="C3171">
            <v>7.56</v>
          </cell>
          <cell r="D3171">
            <v>10.8</v>
          </cell>
          <cell r="E3171">
            <v>0</v>
          </cell>
        </row>
        <row r="3172">
          <cell r="A3172">
            <v>45175</v>
          </cell>
          <cell r="B3172">
            <v>20.66</v>
          </cell>
          <cell r="C3172">
            <v>7.52</v>
          </cell>
          <cell r="D3172">
            <v>13.14</v>
          </cell>
          <cell r="E3172">
            <v>3</v>
          </cell>
        </row>
        <row r="3173">
          <cell r="A3173">
            <v>45176</v>
          </cell>
          <cell r="B3173">
            <v>18.93</v>
          </cell>
          <cell r="C3173">
            <v>7.26</v>
          </cell>
          <cell r="D3173">
            <v>11.67</v>
          </cell>
          <cell r="E3173">
            <v>0</v>
          </cell>
        </row>
        <row r="3174">
          <cell r="A3174">
            <v>45177</v>
          </cell>
          <cell r="B3174">
            <v>20.37</v>
          </cell>
          <cell r="C3174">
            <v>7.3</v>
          </cell>
          <cell r="D3174">
            <v>13.07</v>
          </cell>
          <cell r="E3174">
            <v>0</v>
          </cell>
        </row>
        <row r="3175">
          <cell r="A3175">
            <v>45178</v>
          </cell>
          <cell r="B3175">
            <v>18.64</v>
          </cell>
          <cell r="C3175">
            <v>7.71</v>
          </cell>
          <cell r="D3175">
            <v>10.93</v>
          </cell>
          <cell r="E3175">
            <v>0</v>
          </cell>
        </row>
        <row r="3176">
          <cell r="A3176">
            <v>45179</v>
          </cell>
          <cell r="B3176">
            <v>19.21</v>
          </cell>
          <cell r="C3176">
            <v>7.23</v>
          </cell>
          <cell r="D3176">
            <v>11.98</v>
          </cell>
          <cell r="E3176">
            <v>0</v>
          </cell>
        </row>
        <row r="3177">
          <cell r="A3177">
            <v>45180</v>
          </cell>
          <cell r="B3177">
            <v>16.15</v>
          </cell>
          <cell r="C3177">
            <v>7.61</v>
          </cell>
          <cell r="D3177">
            <v>8.54</v>
          </cell>
          <cell r="E3177">
            <v>0</v>
          </cell>
        </row>
        <row r="3178">
          <cell r="A3178">
            <v>45181</v>
          </cell>
          <cell r="B3178">
            <v>16.2</v>
          </cell>
          <cell r="C3178">
            <v>7.57</v>
          </cell>
          <cell r="D3178">
            <v>8.63</v>
          </cell>
          <cell r="E3178">
            <v>0</v>
          </cell>
        </row>
        <row r="3179">
          <cell r="A3179">
            <v>45182</v>
          </cell>
          <cell r="B3179" t="str">
            <v>-</v>
          </cell>
          <cell r="C3179">
            <v>7.65</v>
          </cell>
          <cell r="D3179" t="e">
            <v>#VALUE!</v>
          </cell>
          <cell r="E3179">
            <v>0</v>
          </cell>
        </row>
        <row r="3180">
          <cell r="A3180">
            <v>45183</v>
          </cell>
          <cell r="B3180" t="str">
            <v>-</v>
          </cell>
          <cell r="C3180">
            <v>7.64</v>
          </cell>
          <cell r="D3180" t="e">
            <v>#VALUE!</v>
          </cell>
          <cell r="E3180">
            <v>0</v>
          </cell>
        </row>
        <row r="3181">
          <cell r="A3181">
            <v>45184</v>
          </cell>
          <cell r="B3181" t="str">
            <v>-</v>
          </cell>
          <cell r="C3181">
            <v>7.72</v>
          </cell>
          <cell r="D3181" t="e">
            <v>#VALUE!</v>
          </cell>
          <cell r="E3181">
            <v>0</v>
          </cell>
        </row>
        <row r="3182">
          <cell r="A3182">
            <v>45185</v>
          </cell>
          <cell r="B3182" t="str">
            <v>-</v>
          </cell>
          <cell r="C3182">
            <v>7.7</v>
          </cell>
          <cell r="D3182" t="e">
            <v>#VALUE!</v>
          </cell>
          <cell r="E3182">
            <v>0</v>
          </cell>
        </row>
        <row r="3183">
          <cell r="A3183">
            <v>45186</v>
          </cell>
          <cell r="B3183" t="str">
            <v>-</v>
          </cell>
          <cell r="C3183">
            <v>7.62</v>
          </cell>
          <cell r="D3183" t="e">
            <v>#VALUE!</v>
          </cell>
          <cell r="E3183">
            <v>0</v>
          </cell>
        </row>
        <row r="3184">
          <cell r="A3184">
            <v>45187</v>
          </cell>
          <cell r="B3184">
            <v>21.24</v>
          </cell>
          <cell r="C3184">
            <v>7.72</v>
          </cell>
          <cell r="D3184">
            <v>13.52</v>
          </cell>
          <cell r="E3184">
            <v>0</v>
          </cell>
        </row>
        <row r="3185">
          <cell r="A3185">
            <v>45188</v>
          </cell>
          <cell r="B3185">
            <v>17.8</v>
          </cell>
          <cell r="C3185">
            <v>7.73</v>
          </cell>
          <cell r="D3185">
            <v>10.07</v>
          </cell>
          <cell r="E3185">
            <v>0</v>
          </cell>
        </row>
        <row r="3186">
          <cell r="A3186">
            <v>45189</v>
          </cell>
          <cell r="B3186">
            <v>16.97</v>
          </cell>
          <cell r="C3186">
            <v>7.76</v>
          </cell>
          <cell r="D3186">
            <v>9.21</v>
          </cell>
          <cell r="E3186">
            <v>0</v>
          </cell>
        </row>
        <row r="3187">
          <cell r="A3187">
            <v>45190</v>
          </cell>
          <cell r="B3187">
            <v>16.15</v>
          </cell>
          <cell r="C3187">
            <v>7.74</v>
          </cell>
          <cell r="D3187">
            <v>8.41</v>
          </cell>
          <cell r="E3187">
            <v>0</v>
          </cell>
        </row>
        <row r="3188">
          <cell r="A3188">
            <v>45191</v>
          </cell>
          <cell r="B3188">
            <v>18.36</v>
          </cell>
          <cell r="C3188">
            <v>7.67</v>
          </cell>
          <cell r="D3188">
            <v>10.69</v>
          </cell>
          <cell r="E3188">
            <v>0</v>
          </cell>
        </row>
        <row r="3189">
          <cell r="A3189">
            <v>45192</v>
          </cell>
          <cell r="B3189">
            <v>18.36</v>
          </cell>
          <cell r="C3189">
            <v>7.69</v>
          </cell>
          <cell r="D3189">
            <v>10.67</v>
          </cell>
          <cell r="E3189">
            <v>0</v>
          </cell>
        </row>
        <row r="3190">
          <cell r="A3190">
            <v>45193</v>
          </cell>
          <cell r="B3190">
            <v>19.5</v>
          </cell>
          <cell r="C3190">
            <v>7.6</v>
          </cell>
          <cell r="D3190">
            <v>11.9</v>
          </cell>
          <cell r="E3190">
            <v>0</v>
          </cell>
        </row>
        <row r="3191">
          <cell r="A3191">
            <v>45194</v>
          </cell>
          <cell r="B3191">
            <v>18.36</v>
          </cell>
          <cell r="C3191">
            <v>7.69</v>
          </cell>
          <cell r="D3191">
            <v>10.67</v>
          </cell>
          <cell r="E3191">
            <v>0</v>
          </cell>
        </row>
        <row r="3192">
          <cell r="A3192">
            <v>45195</v>
          </cell>
          <cell r="B3192">
            <v>20.95</v>
          </cell>
          <cell r="C3192">
            <v>7.68</v>
          </cell>
          <cell r="D3192">
            <v>13.27</v>
          </cell>
          <cell r="E3192">
            <v>0</v>
          </cell>
        </row>
        <row r="3193">
          <cell r="A3193">
            <v>45196</v>
          </cell>
          <cell r="B3193">
            <v>19.5</v>
          </cell>
          <cell r="C3193">
            <v>7.74</v>
          </cell>
          <cell r="D3193">
            <v>11.76</v>
          </cell>
          <cell r="E3193">
            <v>0</v>
          </cell>
        </row>
        <row r="3194">
          <cell r="A3194">
            <v>45197</v>
          </cell>
          <cell r="B3194">
            <v>21.24</v>
          </cell>
          <cell r="C3194">
            <v>7.78</v>
          </cell>
          <cell r="D3194">
            <v>13.46</v>
          </cell>
          <cell r="E3194">
            <v>0</v>
          </cell>
        </row>
        <row r="3195">
          <cell r="A3195">
            <v>45198</v>
          </cell>
          <cell r="B3195">
            <v>23.34</v>
          </cell>
          <cell r="C3195">
            <v>7.75</v>
          </cell>
          <cell r="D3195">
            <v>15.59</v>
          </cell>
          <cell r="E3195">
            <v>3.4</v>
          </cell>
        </row>
        <row r="3196">
          <cell r="A3196">
            <v>45199</v>
          </cell>
          <cell r="B3196">
            <v>23.95</v>
          </cell>
          <cell r="C3196">
            <v>7.72</v>
          </cell>
          <cell r="D3196">
            <v>16.23</v>
          </cell>
          <cell r="E3196">
            <v>0</v>
          </cell>
        </row>
        <row r="3197">
          <cell r="A3197">
            <v>45200</v>
          </cell>
          <cell r="B3197">
            <v>23.04</v>
          </cell>
          <cell r="C3197">
            <v>7.44</v>
          </cell>
          <cell r="D3197">
            <v>15.6</v>
          </cell>
          <cell r="E3197">
            <v>0</v>
          </cell>
        </row>
        <row r="3198">
          <cell r="A3198">
            <v>45201</v>
          </cell>
          <cell r="B3198">
            <v>27.4</v>
          </cell>
          <cell r="C3198">
            <v>7.77</v>
          </cell>
          <cell r="D3198">
            <v>19.63</v>
          </cell>
          <cell r="E3198">
            <v>22</v>
          </cell>
        </row>
        <row r="3199">
          <cell r="A3199">
            <v>45202</v>
          </cell>
          <cell r="B3199">
            <v>21.54</v>
          </cell>
          <cell r="C3199">
            <v>7.68</v>
          </cell>
          <cell r="D3199">
            <v>13.86</v>
          </cell>
          <cell r="E3199">
            <v>2.2</v>
          </cell>
        </row>
        <row r="3200">
          <cell r="A3200">
            <v>45203</v>
          </cell>
          <cell r="B3200">
            <v>23.04</v>
          </cell>
          <cell r="C3200">
            <v>7.7</v>
          </cell>
          <cell r="D3200">
            <v>15.34</v>
          </cell>
          <cell r="E3200">
            <v>0</v>
          </cell>
        </row>
        <row r="3201">
          <cell r="A3201">
            <v>45204</v>
          </cell>
          <cell r="B3201">
            <v>21.84</v>
          </cell>
          <cell r="C3201">
            <v>7.63</v>
          </cell>
          <cell r="D3201">
            <v>14.21</v>
          </cell>
          <cell r="E3201">
            <v>0</v>
          </cell>
        </row>
        <row r="3202">
          <cell r="A3202">
            <v>45205</v>
          </cell>
          <cell r="B3202">
            <v>34.72</v>
          </cell>
          <cell r="C3202">
            <v>7.61</v>
          </cell>
          <cell r="D3202">
            <v>27.11</v>
          </cell>
          <cell r="E3202">
            <v>35.2</v>
          </cell>
        </row>
        <row r="3203">
          <cell r="A3203">
            <v>45206</v>
          </cell>
          <cell r="B3203">
            <v>27.08</v>
          </cell>
          <cell r="C3203">
            <v>7.67</v>
          </cell>
          <cell r="D3203">
            <v>19.41</v>
          </cell>
          <cell r="E3203">
            <v>0</v>
          </cell>
        </row>
        <row r="3204">
          <cell r="A3204">
            <v>45207</v>
          </cell>
          <cell r="B3204">
            <v>24.26</v>
          </cell>
          <cell r="C3204">
            <v>7.53</v>
          </cell>
          <cell r="D3204">
            <v>16.73</v>
          </cell>
          <cell r="E3204">
            <v>0</v>
          </cell>
        </row>
        <row r="3205">
          <cell r="A3205">
            <v>45208</v>
          </cell>
          <cell r="B3205">
            <v>20.37</v>
          </cell>
          <cell r="C3205">
            <v>7.69</v>
          </cell>
          <cell r="D3205">
            <v>12.68</v>
          </cell>
          <cell r="E3205">
            <v>0</v>
          </cell>
        </row>
        <row r="3206">
          <cell r="A3206">
            <v>45209</v>
          </cell>
          <cell r="B3206">
            <v>20.95</v>
          </cell>
          <cell r="C3206">
            <v>7.7</v>
          </cell>
          <cell r="D3206">
            <v>13.25</v>
          </cell>
          <cell r="E3206">
            <v>0</v>
          </cell>
        </row>
        <row r="3207">
          <cell r="A3207">
            <v>45210</v>
          </cell>
          <cell r="B3207">
            <v>18.64</v>
          </cell>
          <cell r="C3207">
            <v>7.74</v>
          </cell>
          <cell r="D3207">
            <v>10.9</v>
          </cell>
          <cell r="E3207">
            <v>0</v>
          </cell>
        </row>
        <row r="3208">
          <cell r="A3208">
            <v>45211</v>
          </cell>
          <cell r="B3208">
            <v>21.24</v>
          </cell>
          <cell r="C3208">
            <v>7.69</v>
          </cell>
          <cell r="D3208">
            <v>13.55</v>
          </cell>
          <cell r="E3208">
            <v>0</v>
          </cell>
        </row>
        <row r="3209">
          <cell r="A3209">
            <v>45212</v>
          </cell>
          <cell r="B3209">
            <v>20.08</v>
          </cell>
          <cell r="C3209">
            <v>7.72</v>
          </cell>
          <cell r="D3209">
            <v>12.36</v>
          </cell>
          <cell r="E3209">
            <v>0</v>
          </cell>
        </row>
        <row r="3210">
          <cell r="A3210">
            <v>45213</v>
          </cell>
          <cell r="B3210">
            <v>20.66</v>
          </cell>
          <cell r="C3210">
            <v>7.62</v>
          </cell>
          <cell r="D3210">
            <v>13.04</v>
          </cell>
          <cell r="E3210">
            <v>0</v>
          </cell>
        </row>
        <row r="3211">
          <cell r="A3211">
            <v>45214</v>
          </cell>
          <cell r="B3211">
            <v>17.8</v>
          </cell>
          <cell r="C3211">
            <v>7.39</v>
          </cell>
          <cell r="D3211">
            <v>10.41</v>
          </cell>
          <cell r="E3211">
            <v>0</v>
          </cell>
        </row>
        <row r="3212">
          <cell r="A3212">
            <v>45215</v>
          </cell>
          <cell r="B3212">
            <v>20.37</v>
          </cell>
          <cell r="C3212">
            <v>7.56</v>
          </cell>
          <cell r="D3212">
            <v>12.81</v>
          </cell>
          <cell r="E3212">
            <v>0</v>
          </cell>
        </row>
        <row r="3213">
          <cell r="A3213">
            <v>45216</v>
          </cell>
          <cell r="B3213">
            <v>19.21</v>
          </cell>
          <cell r="C3213">
            <v>7.71</v>
          </cell>
          <cell r="D3213">
            <v>11.5</v>
          </cell>
          <cell r="E3213">
            <v>0</v>
          </cell>
        </row>
        <row r="3214">
          <cell r="A3214">
            <v>45217</v>
          </cell>
          <cell r="B3214">
            <v>19.21</v>
          </cell>
          <cell r="C3214">
            <v>7.79</v>
          </cell>
          <cell r="D3214">
            <v>11.42</v>
          </cell>
          <cell r="E3214">
            <v>0</v>
          </cell>
        </row>
        <row r="3215">
          <cell r="A3215">
            <v>45218</v>
          </cell>
          <cell r="B3215">
            <v>17.8</v>
          </cell>
          <cell r="C3215">
            <v>7.76</v>
          </cell>
          <cell r="D3215">
            <v>10.04</v>
          </cell>
          <cell r="E3215">
            <v>4.8</v>
          </cell>
        </row>
        <row r="3216">
          <cell r="A3216">
            <v>45219</v>
          </cell>
          <cell r="B3216">
            <v>19.79</v>
          </cell>
          <cell r="C3216">
            <v>7.78</v>
          </cell>
          <cell r="D3216">
            <v>12.01</v>
          </cell>
          <cell r="E3216">
            <v>0</v>
          </cell>
        </row>
        <row r="3217">
          <cell r="A3217">
            <v>45220</v>
          </cell>
          <cell r="B3217">
            <v>21.54</v>
          </cell>
          <cell r="C3217">
            <v>7.8</v>
          </cell>
          <cell r="D3217">
            <v>13.74</v>
          </cell>
          <cell r="E3217">
            <v>4.8</v>
          </cell>
        </row>
        <row r="3218">
          <cell r="A3218">
            <v>45221</v>
          </cell>
          <cell r="B3218">
            <v>20.95</v>
          </cell>
          <cell r="C3218">
            <v>7.53</v>
          </cell>
          <cell r="D3218">
            <v>13.42</v>
          </cell>
          <cell r="E3218">
            <v>0</v>
          </cell>
        </row>
        <row r="3219">
          <cell r="A3219">
            <v>45222</v>
          </cell>
          <cell r="B3219">
            <v>16.97</v>
          </cell>
          <cell r="C3219">
            <v>7.7</v>
          </cell>
          <cell r="D3219">
            <v>9.27</v>
          </cell>
          <cell r="E3219">
            <v>0</v>
          </cell>
        </row>
        <row r="3220">
          <cell r="A3220">
            <v>45223</v>
          </cell>
          <cell r="B3220">
            <v>20.66</v>
          </cell>
          <cell r="C3220">
            <v>7.63</v>
          </cell>
          <cell r="D3220">
            <v>13.03</v>
          </cell>
          <cell r="E3220">
            <v>0</v>
          </cell>
        </row>
        <row r="3221">
          <cell r="A3221">
            <v>45224</v>
          </cell>
          <cell r="B3221">
            <v>15.62</v>
          </cell>
          <cell r="C3221">
            <v>7.74</v>
          </cell>
          <cell r="D3221">
            <v>7.88</v>
          </cell>
          <cell r="E3221">
            <v>0</v>
          </cell>
        </row>
        <row r="3222">
          <cell r="A3222">
            <v>45225</v>
          </cell>
          <cell r="B3222">
            <v>22.44</v>
          </cell>
          <cell r="C3222">
            <v>7.38</v>
          </cell>
          <cell r="D3222">
            <v>15.06</v>
          </cell>
          <cell r="E3222">
            <v>1.6</v>
          </cell>
        </row>
        <row r="3223">
          <cell r="A3223">
            <v>45226</v>
          </cell>
          <cell r="B3223">
            <v>26.44</v>
          </cell>
          <cell r="C3223">
            <v>7.46</v>
          </cell>
          <cell r="D3223">
            <v>18.98</v>
          </cell>
          <cell r="E3223">
            <v>22</v>
          </cell>
        </row>
        <row r="3224">
          <cell r="A3224">
            <v>45227</v>
          </cell>
          <cell r="B3224">
            <v>22.44</v>
          </cell>
          <cell r="C3224">
            <v>7.8</v>
          </cell>
          <cell r="D3224">
            <v>14.64</v>
          </cell>
          <cell r="E3224">
            <v>1.2</v>
          </cell>
        </row>
        <row r="3225">
          <cell r="A3225">
            <v>45228</v>
          </cell>
          <cell r="B3225">
            <v>23.65</v>
          </cell>
          <cell r="C3225">
            <v>7.71</v>
          </cell>
          <cell r="D3225">
            <v>15.94</v>
          </cell>
          <cell r="E3225">
            <v>0</v>
          </cell>
        </row>
        <row r="3226">
          <cell r="A3226">
            <v>45229</v>
          </cell>
          <cell r="B3226">
            <v>39.31</v>
          </cell>
          <cell r="C3226">
            <v>7.68</v>
          </cell>
          <cell r="D3226">
            <v>31.63</v>
          </cell>
          <cell r="E3226">
            <v>33.6</v>
          </cell>
        </row>
        <row r="3227">
          <cell r="A3227">
            <v>45230</v>
          </cell>
          <cell r="B3227">
            <v>35.07</v>
          </cell>
          <cell r="C3227">
            <v>7.65</v>
          </cell>
          <cell r="D3227">
            <v>27.42</v>
          </cell>
          <cell r="E3227">
            <v>3.2</v>
          </cell>
        </row>
        <row r="3228">
          <cell r="A3228">
            <v>45231</v>
          </cell>
          <cell r="B3228">
            <v>53.3</v>
          </cell>
          <cell r="C3228">
            <v>7.62</v>
          </cell>
          <cell r="D3228">
            <v>45.68</v>
          </cell>
          <cell r="E3228">
            <v>0.6</v>
          </cell>
        </row>
        <row r="3229">
          <cell r="A3229">
            <v>45232</v>
          </cell>
          <cell r="B3229">
            <v>30.66</v>
          </cell>
          <cell r="C3229">
            <v>7.66</v>
          </cell>
          <cell r="D3229">
            <v>23</v>
          </cell>
          <cell r="E3229">
            <v>6.2</v>
          </cell>
        </row>
        <row r="3230">
          <cell r="A3230">
            <v>45233</v>
          </cell>
          <cell r="B3230">
            <v>35.07</v>
          </cell>
          <cell r="C3230">
            <v>7.28</v>
          </cell>
          <cell r="D3230">
            <v>27.79</v>
          </cell>
          <cell r="E3230">
            <v>6.5</v>
          </cell>
        </row>
        <row r="3231">
          <cell r="A3231">
            <v>45234</v>
          </cell>
          <cell r="B3231">
            <v>32</v>
          </cell>
          <cell r="C3231">
            <v>7.58</v>
          </cell>
          <cell r="D3231">
            <v>24.42</v>
          </cell>
          <cell r="E3231">
            <v>5.8</v>
          </cell>
        </row>
        <row r="3232">
          <cell r="A3232">
            <v>45235</v>
          </cell>
          <cell r="B3232">
            <v>27.72</v>
          </cell>
          <cell r="C3232">
            <v>7.08</v>
          </cell>
          <cell r="D3232">
            <v>20.64</v>
          </cell>
          <cell r="E3232">
            <v>1.4</v>
          </cell>
        </row>
        <row r="3233">
          <cell r="A3233">
            <v>45236</v>
          </cell>
          <cell r="B3233">
            <v>22.74</v>
          </cell>
          <cell r="C3233">
            <v>7.63</v>
          </cell>
          <cell r="D3233">
            <v>15.11</v>
          </cell>
          <cell r="E3233">
            <v>0</v>
          </cell>
        </row>
        <row r="3234">
          <cell r="A3234">
            <v>45237</v>
          </cell>
          <cell r="B3234">
            <v>18.36</v>
          </cell>
          <cell r="C3234">
            <v>6.95</v>
          </cell>
          <cell r="D3234">
            <v>11.41</v>
          </cell>
          <cell r="E3234">
            <v>0</v>
          </cell>
        </row>
        <row r="3235">
          <cell r="A3235">
            <v>45238</v>
          </cell>
          <cell r="B3235">
            <v>18.64</v>
          </cell>
          <cell r="C3235">
            <v>7.57</v>
          </cell>
          <cell r="D3235">
            <v>11.07</v>
          </cell>
          <cell r="E3235">
            <v>0</v>
          </cell>
        </row>
        <row r="3236">
          <cell r="A3236">
            <v>45239</v>
          </cell>
          <cell r="B3236">
            <v>19.79</v>
          </cell>
          <cell r="C3236">
            <v>7.57</v>
          </cell>
          <cell r="D3236">
            <v>12.22</v>
          </cell>
          <cell r="E3236">
            <v>0</v>
          </cell>
        </row>
        <row r="3237">
          <cell r="A3237">
            <v>45240</v>
          </cell>
          <cell r="B3237">
            <v>21.24</v>
          </cell>
          <cell r="C3237">
            <v>7.44</v>
          </cell>
          <cell r="D3237">
            <v>13.8</v>
          </cell>
          <cell r="E3237">
            <v>0</v>
          </cell>
        </row>
        <row r="3238">
          <cell r="A3238">
            <v>45241</v>
          </cell>
          <cell r="B3238">
            <v>16.7</v>
          </cell>
          <cell r="C3238">
            <v>7.62</v>
          </cell>
          <cell r="D3238">
            <v>9.08</v>
          </cell>
          <cell r="E3238">
            <v>0</v>
          </cell>
        </row>
        <row r="3239">
          <cell r="A3239">
            <v>45242</v>
          </cell>
          <cell r="B3239">
            <v>18.93</v>
          </cell>
          <cell r="C3239">
            <v>7.6</v>
          </cell>
          <cell r="D3239">
            <v>11.33</v>
          </cell>
          <cell r="E3239">
            <v>0</v>
          </cell>
        </row>
        <row r="3240">
          <cell r="A3240">
            <v>45243</v>
          </cell>
          <cell r="B3240">
            <v>18.08</v>
          </cell>
          <cell r="C3240">
            <v>7.56</v>
          </cell>
          <cell r="D3240">
            <v>10.52</v>
          </cell>
          <cell r="E3240">
            <v>0</v>
          </cell>
        </row>
        <row r="3241">
          <cell r="A3241">
            <v>45244</v>
          </cell>
          <cell r="B3241">
            <v>19.79</v>
          </cell>
          <cell r="C3241">
            <v>7.55</v>
          </cell>
          <cell r="D3241">
            <v>12.24</v>
          </cell>
          <cell r="E3241">
            <v>0</v>
          </cell>
        </row>
        <row r="3242">
          <cell r="A3242">
            <v>45245</v>
          </cell>
          <cell r="B3242">
            <v>20.08</v>
          </cell>
          <cell r="C3242">
            <v>7.61</v>
          </cell>
          <cell r="D3242">
            <v>12.47</v>
          </cell>
          <cell r="E3242">
            <v>0</v>
          </cell>
        </row>
        <row r="3243">
          <cell r="A3243">
            <v>45246</v>
          </cell>
          <cell r="B3243">
            <v>16.7</v>
          </cell>
          <cell r="C3243">
            <v>7.56</v>
          </cell>
          <cell r="D3243">
            <v>9.14</v>
          </cell>
          <cell r="E3243">
            <v>0</v>
          </cell>
        </row>
        <row r="3244">
          <cell r="A3244">
            <v>45247</v>
          </cell>
          <cell r="B3244">
            <v>16.7</v>
          </cell>
          <cell r="C3244">
            <v>8.15</v>
          </cell>
          <cell r="D3244">
            <v>8.55</v>
          </cell>
          <cell r="E3244">
            <v>0</v>
          </cell>
        </row>
        <row r="3245">
          <cell r="A3245">
            <v>45248</v>
          </cell>
          <cell r="B3245">
            <v>18.64</v>
          </cell>
          <cell r="C3245">
            <v>8.4</v>
          </cell>
          <cell r="D3245">
            <v>10.24</v>
          </cell>
          <cell r="E3245">
            <v>0</v>
          </cell>
        </row>
        <row r="3246">
          <cell r="A3246">
            <v>45249</v>
          </cell>
          <cell r="B3246">
            <v>18.93</v>
          </cell>
          <cell r="C3246">
            <v>8.17</v>
          </cell>
          <cell r="D3246">
            <v>10.76</v>
          </cell>
          <cell r="E3246">
            <v>0</v>
          </cell>
        </row>
        <row r="3247">
          <cell r="A3247">
            <v>45250</v>
          </cell>
          <cell r="B3247">
            <v>72.48</v>
          </cell>
          <cell r="C3247">
            <v>8.15</v>
          </cell>
          <cell r="D3247">
            <v>64.33</v>
          </cell>
          <cell r="E3247">
            <v>52</v>
          </cell>
        </row>
        <row r="3248">
          <cell r="A3248">
            <v>45251</v>
          </cell>
          <cell r="B3248">
            <v>34.38</v>
          </cell>
          <cell r="C3248">
            <v>7.78</v>
          </cell>
          <cell r="D3248">
            <v>26.6</v>
          </cell>
          <cell r="E3248">
            <v>3.8</v>
          </cell>
        </row>
        <row r="3249">
          <cell r="A3249">
            <v>45252</v>
          </cell>
          <cell r="B3249">
            <v>24.88</v>
          </cell>
          <cell r="C3249">
            <v>7.99</v>
          </cell>
          <cell r="D3249">
            <v>16.89</v>
          </cell>
          <cell r="E3249">
            <v>0.2</v>
          </cell>
        </row>
        <row r="3250">
          <cell r="A3250">
            <v>45253</v>
          </cell>
          <cell r="B3250">
            <v>22.14</v>
          </cell>
          <cell r="C3250">
            <v>8.21</v>
          </cell>
          <cell r="D3250">
            <v>13.93</v>
          </cell>
          <cell r="E3250">
            <v>0</v>
          </cell>
        </row>
        <row r="3251">
          <cell r="A3251">
            <v>45254</v>
          </cell>
          <cell r="B3251">
            <v>23.04</v>
          </cell>
          <cell r="C3251">
            <v>7.67</v>
          </cell>
          <cell r="D3251">
            <v>15.37</v>
          </cell>
          <cell r="E3251">
            <v>36.2</v>
          </cell>
        </row>
        <row r="3252">
          <cell r="A3252">
            <v>45255</v>
          </cell>
          <cell r="B3252">
            <v>56.09</v>
          </cell>
          <cell r="C3252">
            <v>7.75</v>
          </cell>
          <cell r="D3252">
            <v>48.34</v>
          </cell>
          <cell r="E3252">
            <v>1.2</v>
          </cell>
        </row>
        <row r="3253">
          <cell r="A3253">
            <v>45256</v>
          </cell>
          <cell r="B3253">
            <v>29.34</v>
          </cell>
          <cell r="C3253">
            <v>7.56</v>
          </cell>
          <cell r="D3253">
            <v>21.78</v>
          </cell>
          <cell r="E3253">
            <v>0</v>
          </cell>
        </row>
        <row r="3254">
          <cell r="A3254">
            <v>45257</v>
          </cell>
          <cell r="B3254">
            <v>21.54</v>
          </cell>
          <cell r="C3254">
            <v>7.88</v>
          </cell>
          <cell r="D3254">
            <v>13.66</v>
          </cell>
          <cell r="E3254">
            <v>0</v>
          </cell>
        </row>
        <row r="3255">
          <cell r="A3255">
            <v>45258</v>
          </cell>
          <cell r="B3255">
            <v>22.44</v>
          </cell>
          <cell r="C3255">
            <v>8.07</v>
          </cell>
          <cell r="D3255">
            <v>14.37</v>
          </cell>
          <cell r="E3255">
            <v>0</v>
          </cell>
        </row>
        <row r="3256">
          <cell r="A3256">
            <v>45259</v>
          </cell>
          <cell r="B3256">
            <v>22.44</v>
          </cell>
          <cell r="C3256">
            <v>7.67</v>
          </cell>
          <cell r="D3256">
            <v>14.77</v>
          </cell>
          <cell r="E3256">
            <v>0</v>
          </cell>
        </row>
        <row r="3257">
          <cell r="A3257">
            <v>45260</v>
          </cell>
          <cell r="B3257">
            <v>21.84</v>
          </cell>
          <cell r="C3257">
            <v>8</v>
          </cell>
          <cell r="D3257">
            <v>13.84</v>
          </cell>
          <cell r="E3257">
            <v>0</v>
          </cell>
        </row>
        <row r="3258">
          <cell r="A3258">
            <v>45261</v>
          </cell>
          <cell r="B3258">
            <v>18.64</v>
          </cell>
          <cell r="C3258">
            <v>7.9</v>
          </cell>
          <cell r="D3258">
            <v>10.74</v>
          </cell>
          <cell r="E3258">
            <v>0</v>
          </cell>
        </row>
        <row r="3259">
          <cell r="A3259">
            <v>45262</v>
          </cell>
          <cell r="B3259">
            <v>41.85</v>
          </cell>
          <cell r="C3259">
            <v>8.27</v>
          </cell>
          <cell r="D3259">
            <v>33.58</v>
          </cell>
          <cell r="E3259">
            <v>38</v>
          </cell>
        </row>
        <row r="3260">
          <cell r="A3260">
            <v>45263</v>
          </cell>
          <cell r="B3260">
            <v>41.11</v>
          </cell>
          <cell r="C3260">
            <v>8.1</v>
          </cell>
          <cell r="D3260">
            <v>33.01</v>
          </cell>
          <cell r="E3260">
            <v>0</v>
          </cell>
        </row>
        <row r="3261">
          <cell r="A3261">
            <v>45264</v>
          </cell>
          <cell r="B3261">
            <v>35.76</v>
          </cell>
          <cell r="C3261">
            <v>7.87</v>
          </cell>
          <cell r="D3261">
            <v>27.89</v>
          </cell>
          <cell r="E3261">
            <v>0</v>
          </cell>
        </row>
        <row r="3262">
          <cell r="A3262">
            <v>45265</v>
          </cell>
          <cell r="B3262">
            <v>43.69</v>
          </cell>
          <cell r="C3262">
            <v>7.88</v>
          </cell>
          <cell r="D3262">
            <v>35.81</v>
          </cell>
          <cell r="E3262">
            <v>4.6</v>
          </cell>
        </row>
        <row r="3263">
          <cell r="A3263">
            <v>45266</v>
          </cell>
          <cell r="B3263">
            <v>42.58</v>
          </cell>
          <cell r="C3263">
            <v>8.11</v>
          </cell>
          <cell r="D3263">
            <v>34.47</v>
          </cell>
          <cell r="E3263">
            <v>12.6</v>
          </cell>
        </row>
        <row r="3264">
          <cell r="A3264">
            <v>45267</v>
          </cell>
          <cell r="B3264">
            <v>26.76</v>
          </cell>
          <cell r="C3264">
            <v>8.03</v>
          </cell>
          <cell r="D3264">
            <v>18.73</v>
          </cell>
          <cell r="E3264">
            <v>0</v>
          </cell>
        </row>
        <row r="3265">
          <cell r="A3265">
            <v>45268</v>
          </cell>
          <cell r="B3265">
            <v>23.04</v>
          </cell>
          <cell r="C3265">
            <v>8.23</v>
          </cell>
          <cell r="D3265">
            <v>14.81</v>
          </cell>
          <cell r="E3265">
            <v>0</v>
          </cell>
        </row>
        <row r="3266">
          <cell r="A3266">
            <v>45269</v>
          </cell>
          <cell r="B3266">
            <v>26.44</v>
          </cell>
          <cell r="C3266">
            <v>7.76</v>
          </cell>
          <cell r="D3266">
            <v>18.68</v>
          </cell>
          <cell r="E3266">
            <v>0</v>
          </cell>
        </row>
        <row r="3267">
          <cell r="A3267">
            <v>45270</v>
          </cell>
          <cell r="B3267">
            <v>24.57</v>
          </cell>
          <cell r="C3267">
            <v>7.92</v>
          </cell>
          <cell r="D3267">
            <v>16.65</v>
          </cell>
          <cell r="E3267">
            <v>0</v>
          </cell>
        </row>
        <row r="3268">
          <cell r="A3268">
            <v>45271</v>
          </cell>
          <cell r="B3268">
            <v>23.95</v>
          </cell>
          <cell r="C3268">
            <v>8.03</v>
          </cell>
          <cell r="D3268">
            <v>15.92</v>
          </cell>
          <cell r="E3268">
            <v>0</v>
          </cell>
        </row>
        <row r="3269">
          <cell r="A3269">
            <v>45272</v>
          </cell>
          <cell r="B3269">
            <v>26.13</v>
          </cell>
          <cell r="C3269">
            <v>7.92</v>
          </cell>
          <cell r="D3269">
            <v>18.21</v>
          </cell>
          <cell r="E3269">
            <v>13.5</v>
          </cell>
        </row>
        <row r="3270">
          <cell r="A3270">
            <v>45273</v>
          </cell>
          <cell r="B3270">
            <v>47.46</v>
          </cell>
          <cell r="C3270">
            <v>7.5</v>
          </cell>
          <cell r="D3270">
            <v>39.96</v>
          </cell>
          <cell r="E3270">
            <v>7.6</v>
          </cell>
        </row>
        <row r="3271">
          <cell r="A3271">
            <v>45274</v>
          </cell>
          <cell r="B3271">
            <v>26.44</v>
          </cell>
          <cell r="C3271">
            <v>7.97</v>
          </cell>
          <cell r="D3271">
            <v>18.47</v>
          </cell>
          <cell r="E3271">
            <v>0</v>
          </cell>
        </row>
        <row r="3272">
          <cell r="A3272">
            <v>45275</v>
          </cell>
          <cell r="B3272">
            <v>22.14</v>
          </cell>
          <cell r="C3272">
            <v>8.07</v>
          </cell>
          <cell r="D3272">
            <v>14.07</v>
          </cell>
          <cell r="E3272">
            <v>0</v>
          </cell>
        </row>
        <row r="3273">
          <cell r="A3273">
            <v>45276</v>
          </cell>
          <cell r="B3273">
            <v>26.76</v>
          </cell>
          <cell r="C3273">
            <v>8.16</v>
          </cell>
          <cell r="D3273">
            <v>18.6</v>
          </cell>
          <cell r="E3273">
            <v>0</v>
          </cell>
        </row>
        <row r="3274">
          <cell r="A3274">
            <v>45277</v>
          </cell>
          <cell r="B3274">
            <v>24.88</v>
          </cell>
          <cell r="C3274">
            <v>7.54</v>
          </cell>
          <cell r="D3274">
            <v>17.34</v>
          </cell>
          <cell r="E3274">
            <v>0</v>
          </cell>
        </row>
        <row r="3275">
          <cell r="A3275">
            <v>45278</v>
          </cell>
          <cell r="B3275">
            <v>23.04</v>
          </cell>
          <cell r="C3275">
            <v>8.17</v>
          </cell>
          <cell r="D3275">
            <v>14.87</v>
          </cell>
          <cell r="E3275">
            <v>0</v>
          </cell>
        </row>
        <row r="3276">
          <cell r="A3276">
            <v>45279</v>
          </cell>
          <cell r="B3276">
            <v>23.65</v>
          </cell>
          <cell r="C3276">
            <v>8.11</v>
          </cell>
          <cell r="D3276">
            <v>15.54</v>
          </cell>
          <cell r="E3276">
            <v>1.6</v>
          </cell>
        </row>
        <row r="3277">
          <cell r="A3277">
            <v>45280</v>
          </cell>
          <cell r="B3277">
            <v>24.57</v>
          </cell>
          <cell r="C3277">
            <v>8.03</v>
          </cell>
          <cell r="D3277">
            <v>16.54</v>
          </cell>
          <cell r="E3277">
            <v>0</v>
          </cell>
        </row>
        <row r="3278">
          <cell r="A3278">
            <v>45281</v>
          </cell>
          <cell r="B3278">
            <v>23.65</v>
          </cell>
          <cell r="C3278">
            <v>8.2</v>
          </cell>
          <cell r="D3278">
            <v>15.45</v>
          </cell>
          <cell r="E3278">
            <v>0</v>
          </cell>
        </row>
        <row r="3279">
          <cell r="A3279">
            <v>45282</v>
          </cell>
          <cell r="B3279">
            <v>29.02</v>
          </cell>
          <cell r="C3279">
            <v>8.17</v>
          </cell>
          <cell r="D3279">
            <v>20.85</v>
          </cell>
          <cell r="E3279">
            <v>9.6</v>
          </cell>
        </row>
        <row r="3280">
          <cell r="A3280">
            <v>45283</v>
          </cell>
          <cell r="B3280">
            <v>30.33</v>
          </cell>
          <cell r="C3280">
            <v>7.64</v>
          </cell>
          <cell r="D3280">
            <v>22.69</v>
          </cell>
          <cell r="E3280">
            <v>0.6</v>
          </cell>
        </row>
        <row r="3281">
          <cell r="A3281">
            <v>45284</v>
          </cell>
          <cell r="B3281">
            <v>36.11</v>
          </cell>
          <cell r="C3281">
            <v>7.35</v>
          </cell>
          <cell r="D3281">
            <v>28.76</v>
          </cell>
          <cell r="E3281">
            <v>35</v>
          </cell>
        </row>
        <row r="3282">
          <cell r="A3282">
            <v>45285</v>
          </cell>
          <cell r="B3282">
            <v>28.37</v>
          </cell>
          <cell r="C3282">
            <v>7.02</v>
          </cell>
          <cell r="D3282">
            <v>21.35</v>
          </cell>
          <cell r="E3282">
            <v>0</v>
          </cell>
        </row>
        <row r="3283">
          <cell r="A3283">
            <v>45286</v>
          </cell>
          <cell r="B3283">
            <v>29.34</v>
          </cell>
          <cell r="C3283">
            <v>8.07</v>
          </cell>
          <cell r="D3283">
            <v>21.27</v>
          </cell>
          <cell r="E3283">
            <v>2.8</v>
          </cell>
        </row>
        <row r="3284">
          <cell r="A3284">
            <v>45287</v>
          </cell>
          <cell r="B3284">
            <v>29.34</v>
          </cell>
          <cell r="C3284">
            <v>7.85</v>
          </cell>
          <cell r="D3284">
            <v>21.49</v>
          </cell>
          <cell r="E3284">
            <v>6.2</v>
          </cell>
        </row>
        <row r="3285">
          <cell r="A3285">
            <v>45288</v>
          </cell>
          <cell r="B3285">
            <v>25.5</v>
          </cell>
          <cell r="C3285">
            <v>8.04</v>
          </cell>
          <cell r="D3285">
            <v>17.46</v>
          </cell>
          <cell r="E3285">
            <v>45</v>
          </cell>
        </row>
        <row r="3286">
          <cell r="A3286">
            <v>45289</v>
          </cell>
          <cell r="B3286">
            <v>30.33</v>
          </cell>
          <cell r="C3286">
            <v>7.85</v>
          </cell>
          <cell r="D3286">
            <v>22.48</v>
          </cell>
          <cell r="E3286">
            <v>0</v>
          </cell>
        </row>
        <row r="3287">
          <cell r="A3287">
            <v>45290</v>
          </cell>
          <cell r="B3287">
            <v>23.65</v>
          </cell>
          <cell r="C3287">
            <v>7.67</v>
          </cell>
          <cell r="D3287">
            <v>15.98</v>
          </cell>
          <cell r="E3287">
            <v>0</v>
          </cell>
        </row>
        <row r="3288">
          <cell r="A3288">
            <v>45291</v>
          </cell>
          <cell r="B3288">
            <v>32.67</v>
          </cell>
          <cell r="C3288">
            <v>7.37</v>
          </cell>
          <cell r="D3288">
            <v>25.3</v>
          </cell>
          <cell r="E3288">
            <v>20.8</v>
          </cell>
        </row>
        <row r="3289">
          <cell r="A3289">
            <v>45292</v>
          </cell>
          <cell r="B3289">
            <v>31.66</v>
          </cell>
          <cell r="C3289">
            <v>6.73</v>
          </cell>
          <cell r="D3289">
            <v>24.93</v>
          </cell>
          <cell r="E3289">
            <v>18.8</v>
          </cell>
        </row>
        <row r="3290">
          <cell r="A3290">
            <v>45293</v>
          </cell>
          <cell r="B3290">
            <v>48.23</v>
          </cell>
          <cell r="C3290">
            <v>7.61</v>
          </cell>
          <cell r="D3290">
            <v>40.62</v>
          </cell>
          <cell r="E3290">
            <v>8.6</v>
          </cell>
        </row>
        <row r="3291">
          <cell r="A3291">
            <v>45294</v>
          </cell>
          <cell r="B3291">
            <v>35.07</v>
          </cell>
          <cell r="C3291">
            <v>7.36</v>
          </cell>
          <cell r="D3291">
            <v>27.71</v>
          </cell>
          <cell r="E3291">
            <v>0</v>
          </cell>
        </row>
        <row r="3292">
          <cell r="A3292">
            <v>45295</v>
          </cell>
          <cell r="B3292">
            <v>70.31</v>
          </cell>
          <cell r="C3292">
            <v>7.65</v>
          </cell>
          <cell r="D3292">
            <v>62.66</v>
          </cell>
          <cell r="E3292">
            <v>28</v>
          </cell>
        </row>
        <row r="3293">
          <cell r="A3293">
            <v>45296</v>
          </cell>
          <cell r="B3293">
            <v>91.57</v>
          </cell>
          <cell r="C3293">
            <v>8.09</v>
          </cell>
          <cell r="D3293">
            <v>83.48</v>
          </cell>
          <cell r="E3293">
            <v>24.2</v>
          </cell>
        </row>
        <row r="3294">
          <cell r="A3294">
            <v>45297</v>
          </cell>
          <cell r="B3294">
            <v>40.75</v>
          </cell>
          <cell r="C3294">
            <v>7.77</v>
          </cell>
          <cell r="D3294">
            <v>32.98</v>
          </cell>
          <cell r="E3294">
            <v>0</v>
          </cell>
        </row>
        <row r="3295">
          <cell r="A3295">
            <v>45298</v>
          </cell>
          <cell r="B3295">
            <v>41.85</v>
          </cell>
          <cell r="C3295">
            <v>7.62</v>
          </cell>
          <cell r="D3295">
            <v>34.23</v>
          </cell>
          <cell r="E3295">
            <v>15.2</v>
          </cell>
        </row>
        <row r="3296">
          <cell r="A3296">
            <v>45299</v>
          </cell>
          <cell r="B3296">
            <v>40.39</v>
          </cell>
          <cell r="C3296">
            <v>7.67</v>
          </cell>
          <cell r="D3296">
            <v>32.72</v>
          </cell>
          <cell r="E3296">
            <v>18</v>
          </cell>
        </row>
        <row r="3297">
          <cell r="A3297">
            <v>45300</v>
          </cell>
          <cell r="B3297">
            <v>37.17</v>
          </cell>
          <cell r="C3297">
            <v>7.81</v>
          </cell>
          <cell r="D3297">
            <v>29.36</v>
          </cell>
          <cell r="E3297">
            <v>0.6</v>
          </cell>
        </row>
        <row r="3298">
          <cell r="A3298">
            <v>45301</v>
          </cell>
          <cell r="B3298">
            <v>32</v>
          </cell>
          <cell r="C3298">
            <v>7.82</v>
          </cell>
          <cell r="D3298">
            <v>24.18</v>
          </cell>
          <cell r="E3298">
            <v>0.4</v>
          </cell>
        </row>
        <row r="3299">
          <cell r="A3299">
            <v>45302</v>
          </cell>
          <cell r="B3299">
            <v>34.04</v>
          </cell>
          <cell r="C3299">
            <v>7.88</v>
          </cell>
          <cell r="D3299">
            <v>26.16</v>
          </cell>
          <cell r="E3299">
            <v>0.6</v>
          </cell>
        </row>
        <row r="3300">
          <cell r="A3300">
            <v>45303</v>
          </cell>
          <cell r="B3300">
            <v>37.88</v>
          </cell>
          <cell r="C3300">
            <v>7.83</v>
          </cell>
          <cell r="D3300">
            <v>30.05</v>
          </cell>
          <cell r="E3300">
            <v>1</v>
          </cell>
        </row>
        <row r="3301">
          <cell r="A3301">
            <v>45304</v>
          </cell>
          <cell r="B3301">
            <v>46.32</v>
          </cell>
          <cell r="C3301">
            <v>7.72</v>
          </cell>
          <cell r="D3301">
            <v>38.6</v>
          </cell>
          <cell r="E3301">
            <v>3</v>
          </cell>
        </row>
        <row r="3302">
          <cell r="A3302">
            <v>45305</v>
          </cell>
          <cell r="B3302">
            <v>100.67</v>
          </cell>
          <cell r="C3302">
            <v>7.01</v>
          </cell>
          <cell r="D3302">
            <v>93.66</v>
          </cell>
          <cell r="E3302">
            <v>78.8</v>
          </cell>
        </row>
        <row r="3303">
          <cell r="A3303">
            <v>45306</v>
          </cell>
          <cell r="B3303">
            <v>56.5</v>
          </cell>
          <cell r="C3303">
            <v>7.46</v>
          </cell>
          <cell r="D3303">
            <v>49.04</v>
          </cell>
          <cell r="E3303">
            <v>8.6</v>
          </cell>
        </row>
        <row r="3304">
          <cell r="A3304">
            <v>45307</v>
          </cell>
          <cell r="B3304">
            <v>36.11</v>
          </cell>
          <cell r="C3304">
            <v>7.96</v>
          </cell>
          <cell r="D3304">
            <v>28.15</v>
          </cell>
          <cell r="E3304">
            <v>3</v>
          </cell>
        </row>
        <row r="3305">
          <cell r="A3305">
            <v>45308</v>
          </cell>
          <cell r="B3305">
            <v>35.76</v>
          </cell>
          <cell r="C3305">
            <v>7.82</v>
          </cell>
          <cell r="D3305">
            <v>27.94</v>
          </cell>
          <cell r="E3305">
            <v>0</v>
          </cell>
        </row>
        <row r="3306">
          <cell r="A3306">
            <v>45309</v>
          </cell>
          <cell r="B3306">
            <v>38.95</v>
          </cell>
          <cell r="C3306">
            <v>7.77</v>
          </cell>
          <cell r="D3306">
            <v>31.18</v>
          </cell>
          <cell r="E3306">
            <v>6.2</v>
          </cell>
        </row>
        <row r="3307">
          <cell r="A3307">
            <v>45310</v>
          </cell>
          <cell r="B3307">
            <v>29.67</v>
          </cell>
          <cell r="C3307">
            <v>7.83</v>
          </cell>
          <cell r="D3307">
            <v>21.84</v>
          </cell>
          <cell r="E3307">
            <v>0</v>
          </cell>
        </row>
        <row r="3308">
          <cell r="A3308">
            <v>45311</v>
          </cell>
          <cell r="B3308">
            <v>31.33</v>
          </cell>
          <cell r="C3308">
            <v>7.79</v>
          </cell>
          <cell r="D3308">
            <v>23.54</v>
          </cell>
          <cell r="E3308">
            <v>0</v>
          </cell>
        </row>
        <row r="3309">
          <cell r="A3309">
            <v>45312</v>
          </cell>
          <cell r="B3309">
            <v>63.07</v>
          </cell>
          <cell r="C3309">
            <v>7.52</v>
          </cell>
          <cell r="D3309">
            <v>55.55</v>
          </cell>
          <cell r="E3309">
            <v>0</v>
          </cell>
        </row>
        <row r="3310">
          <cell r="A3310">
            <v>45313</v>
          </cell>
          <cell r="B3310">
            <v>36.46</v>
          </cell>
          <cell r="C3310">
            <v>7.94</v>
          </cell>
          <cell r="D3310">
            <v>28.52</v>
          </cell>
          <cell r="E3310">
            <v>2.2</v>
          </cell>
        </row>
        <row r="3311">
          <cell r="A3311">
            <v>45314</v>
          </cell>
          <cell r="B3311">
            <v>27.72</v>
          </cell>
          <cell r="C3311">
            <v>7.87</v>
          </cell>
          <cell r="D3311">
            <v>19.85</v>
          </cell>
          <cell r="E3311">
            <v>0</v>
          </cell>
        </row>
        <row r="3312">
          <cell r="A3312">
            <v>45315</v>
          </cell>
          <cell r="B3312">
            <v>146.75</v>
          </cell>
          <cell r="C3312">
            <v>7.85</v>
          </cell>
          <cell r="D3312">
            <v>138.9</v>
          </cell>
          <cell r="E3312">
            <v>42</v>
          </cell>
        </row>
        <row r="3313">
          <cell r="A3313">
            <v>45316</v>
          </cell>
          <cell r="B3313">
            <v>61.82</v>
          </cell>
          <cell r="C3313">
            <v>7.52</v>
          </cell>
          <cell r="D3313">
            <v>54.3</v>
          </cell>
          <cell r="E3313">
            <v>12</v>
          </cell>
        </row>
        <row r="3314">
          <cell r="A3314">
            <v>45317</v>
          </cell>
          <cell r="B3314">
            <v>49.77</v>
          </cell>
          <cell r="C3314">
            <v>7.47</v>
          </cell>
          <cell r="D3314">
            <v>42.3</v>
          </cell>
          <cell r="E3314">
            <v>25</v>
          </cell>
        </row>
        <row r="3315">
          <cell r="A3315">
            <v>45318</v>
          </cell>
          <cell r="B3315">
            <v>41.85</v>
          </cell>
          <cell r="C3315">
            <v>7.4</v>
          </cell>
          <cell r="D3315">
            <v>34.45</v>
          </cell>
          <cell r="E3315">
            <v>12</v>
          </cell>
        </row>
        <row r="3316">
          <cell r="A3316">
            <v>45319</v>
          </cell>
          <cell r="B3316">
            <v>34.38</v>
          </cell>
          <cell r="C3316">
            <v>7.49</v>
          </cell>
          <cell r="D3316">
            <v>26.89</v>
          </cell>
          <cell r="E3316">
            <v>0</v>
          </cell>
        </row>
        <row r="3317">
          <cell r="A3317">
            <v>45320</v>
          </cell>
          <cell r="B3317">
            <v>70.31</v>
          </cell>
          <cell r="C3317">
            <v>7.77</v>
          </cell>
          <cell r="D3317">
            <v>62.54</v>
          </cell>
          <cell r="E3317">
            <v>40</v>
          </cell>
        </row>
        <row r="3318">
          <cell r="A3318">
            <v>45321</v>
          </cell>
          <cell r="B3318">
            <v>38.95</v>
          </cell>
          <cell r="C3318">
            <v>7.8</v>
          </cell>
          <cell r="D3318">
            <v>31.15</v>
          </cell>
          <cell r="E3318">
            <v>1</v>
          </cell>
        </row>
        <row r="3319">
          <cell r="A3319">
            <v>45322</v>
          </cell>
          <cell r="B3319">
            <v>34.72</v>
          </cell>
          <cell r="C3319">
            <v>7.47</v>
          </cell>
          <cell r="D3319">
            <v>27.25</v>
          </cell>
          <cell r="E3319">
            <v>0</v>
          </cell>
        </row>
        <row r="3320">
          <cell r="A3320">
            <v>45323</v>
          </cell>
          <cell r="B3320">
            <v>50.16</v>
          </cell>
          <cell r="C3320">
            <v>7.37</v>
          </cell>
          <cell r="D3320">
            <v>42.79</v>
          </cell>
          <cell r="E3320">
            <v>18.6</v>
          </cell>
        </row>
        <row r="3321">
          <cell r="A3321">
            <v>45324</v>
          </cell>
          <cell r="B3321">
            <v>32</v>
          </cell>
          <cell r="C3321">
            <v>7.42</v>
          </cell>
          <cell r="D3321">
            <v>24.58</v>
          </cell>
          <cell r="E3321">
            <v>0</v>
          </cell>
        </row>
        <row r="3322">
          <cell r="A3322">
            <v>45325</v>
          </cell>
          <cell r="B3322">
            <v>36.11</v>
          </cell>
          <cell r="C3322">
            <v>7.51</v>
          </cell>
          <cell r="D3322">
            <v>28.6</v>
          </cell>
          <cell r="E3322">
            <v>0</v>
          </cell>
        </row>
        <row r="3323">
          <cell r="A3323">
            <v>45326</v>
          </cell>
          <cell r="B3323">
            <v>32.33</v>
          </cell>
          <cell r="C3323">
            <v>7.45</v>
          </cell>
          <cell r="D3323">
            <v>24.88</v>
          </cell>
          <cell r="E3323">
            <v>0</v>
          </cell>
        </row>
        <row r="3324">
          <cell r="A3324">
            <v>45327</v>
          </cell>
          <cell r="B3324">
            <v>37.52</v>
          </cell>
          <cell r="C3324">
            <v>7.71</v>
          </cell>
          <cell r="D3324">
            <v>29.81</v>
          </cell>
          <cell r="E3324">
            <v>0</v>
          </cell>
        </row>
        <row r="3325">
          <cell r="A3325">
            <v>45328</v>
          </cell>
          <cell r="B3325">
            <v>35.42</v>
          </cell>
          <cell r="C3325">
            <v>7.83</v>
          </cell>
          <cell r="D3325">
            <v>27.59</v>
          </cell>
          <cell r="E3325">
            <v>2</v>
          </cell>
        </row>
        <row r="3326">
          <cell r="A3326">
            <v>45329</v>
          </cell>
          <cell r="B3326">
            <v>42.95</v>
          </cell>
          <cell r="C3326">
            <v>7.68</v>
          </cell>
          <cell r="D3326">
            <v>35.27</v>
          </cell>
          <cell r="E3326">
            <v>6.6</v>
          </cell>
        </row>
        <row r="3327">
          <cell r="A3327">
            <v>45330</v>
          </cell>
          <cell r="B3327">
            <v>37.17</v>
          </cell>
          <cell r="C3327">
            <v>7.77</v>
          </cell>
          <cell r="D3327">
            <v>29.4</v>
          </cell>
          <cell r="E3327">
            <v>0</v>
          </cell>
        </row>
        <row r="3328">
          <cell r="A3328">
            <v>45331</v>
          </cell>
          <cell r="B3328">
            <v>42.58</v>
          </cell>
          <cell r="C3328">
            <v>7.76</v>
          </cell>
          <cell r="D3328">
            <v>34.82</v>
          </cell>
          <cell r="E3328">
            <v>1</v>
          </cell>
        </row>
        <row r="3329">
          <cell r="A3329">
            <v>45332</v>
          </cell>
          <cell r="B3329">
            <v>30.99</v>
          </cell>
          <cell r="C3329">
            <v>7.48</v>
          </cell>
          <cell r="D3329">
            <v>23.51</v>
          </cell>
          <cell r="E3329">
            <v>0</v>
          </cell>
        </row>
        <row r="3330">
          <cell r="A3330">
            <v>45333</v>
          </cell>
          <cell r="B3330">
            <v>27.08</v>
          </cell>
          <cell r="C3330">
            <v>6.78</v>
          </cell>
          <cell r="D3330">
            <v>20.3</v>
          </cell>
          <cell r="E3330">
            <v>0</v>
          </cell>
        </row>
        <row r="3331">
          <cell r="A3331">
            <v>45334</v>
          </cell>
          <cell r="B3331">
            <v>29.02</v>
          </cell>
          <cell r="C3331">
            <v>7.71</v>
          </cell>
          <cell r="D3331">
            <v>21.31</v>
          </cell>
          <cell r="E3331">
            <v>0</v>
          </cell>
        </row>
        <row r="3332">
          <cell r="A3332">
            <v>45335</v>
          </cell>
          <cell r="B3332">
            <v>34.72</v>
          </cell>
          <cell r="C3332">
            <v>7.37</v>
          </cell>
          <cell r="D3332">
            <v>27.35</v>
          </cell>
          <cell r="E3332">
            <v>0</v>
          </cell>
        </row>
        <row r="3333">
          <cell r="A3333">
            <v>45336</v>
          </cell>
          <cell r="B3333">
            <v>33.69</v>
          </cell>
          <cell r="C3333">
            <v>7.72</v>
          </cell>
          <cell r="D3333">
            <v>25.97</v>
          </cell>
          <cell r="E3333">
            <v>0</v>
          </cell>
        </row>
        <row r="3334">
          <cell r="A3334">
            <v>45337</v>
          </cell>
          <cell r="B3334">
            <v>29.02</v>
          </cell>
          <cell r="C3334">
            <v>7.54</v>
          </cell>
          <cell r="D3334">
            <v>21.48</v>
          </cell>
          <cell r="E3334">
            <v>0.8</v>
          </cell>
        </row>
        <row r="3335">
          <cell r="A3335">
            <v>45338</v>
          </cell>
          <cell r="B3335">
            <v>34.04</v>
          </cell>
          <cell r="C3335">
            <v>7.62</v>
          </cell>
          <cell r="D3335">
            <v>26.42</v>
          </cell>
          <cell r="E3335">
            <v>17</v>
          </cell>
        </row>
        <row r="3336">
          <cell r="A3336">
            <v>45339</v>
          </cell>
          <cell r="B3336">
            <v>38.59</v>
          </cell>
          <cell r="C3336">
            <v>7.65</v>
          </cell>
          <cell r="D3336">
            <v>30.94</v>
          </cell>
          <cell r="E3336">
            <v>0</v>
          </cell>
        </row>
        <row r="3337">
          <cell r="A3337">
            <v>45340</v>
          </cell>
          <cell r="B3337">
            <v>36.82</v>
          </cell>
          <cell r="C3337">
            <v>7.6</v>
          </cell>
          <cell r="D3337">
            <v>29.22</v>
          </cell>
          <cell r="E3337">
            <v>1</v>
          </cell>
        </row>
        <row r="3338">
          <cell r="A3338">
            <v>45341</v>
          </cell>
          <cell r="B3338">
            <v>37.88</v>
          </cell>
          <cell r="C3338">
            <v>7.45</v>
          </cell>
          <cell r="D3338">
            <v>30.43</v>
          </cell>
          <cell r="E3338">
            <v>13</v>
          </cell>
        </row>
        <row r="3339">
          <cell r="A3339">
            <v>45342</v>
          </cell>
          <cell r="B3339">
            <v>30.99</v>
          </cell>
          <cell r="C3339">
            <v>7.27</v>
          </cell>
          <cell r="D3339">
            <v>23.72</v>
          </cell>
          <cell r="E3339">
            <v>3.4</v>
          </cell>
        </row>
        <row r="3340">
          <cell r="A3340">
            <v>45343</v>
          </cell>
          <cell r="B3340">
            <v>34.38</v>
          </cell>
          <cell r="C3340">
            <v>7.58</v>
          </cell>
          <cell r="D3340">
            <v>26.8</v>
          </cell>
          <cell r="E3340">
            <v>16</v>
          </cell>
        </row>
        <row r="3341">
          <cell r="A3341">
            <v>45344</v>
          </cell>
          <cell r="B3341">
            <v>29.67</v>
          </cell>
          <cell r="C3341">
            <v>7.56</v>
          </cell>
          <cell r="D3341">
            <v>22.11</v>
          </cell>
          <cell r="E3341">
            <v>7.6</v>
          </cell>
        </row>
        <row r="3342">
          <cell r="A3342">
            <v>45345</v>
          </cell>
          <cell r="B3342">
            <v>83.22</v>
          </cell>
          <cell r="C3342">
            <v>7.46</v>
          </cell>
          <cell r="D3342">
            <v>75.76</v>
          </cell>
          <cell r="E3342">
            <v>24.2</v>
          </cell>
        </row>
        <row r="3343">
          <cell r="A3343">
            <v>45346</v>
          </cell>
          <cell r="B3343">
            <v>50.94</v>
          </cell>
          <cell r="C3343">
            <v>7.73</v>
          </cell>
          <cell r="D3343">
            <v>43.21</v>
          </cell>
          <cell r="E3343">
            <v>18</v>
          </cell>
        </row>
        <row r="3344">
          <cell r="A3344">
            <v>45347</v>
          </cell>
          <cell r="B3344">
            <v>38.95</v>
          </cell>
          <cell r="C3344">
            <v>7.74</v>
          </cell>
          <cell r="D3344">
            <v>31.21</v>
          </cell>
          <cell r="E3344">
            <v>11.8</v>
          </cell>
        </row>
        <row r="3345">
          <cell r="A3345">
            <v>45348</v>
          </cell>
          <cell r="B3345">
            <v>33.01</v>
          </cell>
          <cell r="C3345">
            <v>7.69</v>
          </cell>
          <cell r="D3345">
            <v>25.32</v>
          </cell>
          <cell r="E3345">
            <v>0</v>
          </cell>
        </row>
        <row r="3346">
          <cell r="A3346">
            <v>45349</v>
          </cell>
          <cell r="B3346">
            <v>34.04</v>
          </cell>
          <cell r="C3346">
            <v>7.6</v>
          </cell>
          <cell r="D3346">
            <v>26.44</v>
          </cell>
          <cell r="E3346">
            <v>0</v>
          </cell>
        </row>
        <row r="3347">
          <cell r="A3347">
            <v>45350</v>
          </cell>
          <cell r="B3347">
            <v>32.33</v>
          </cell>
          <cell r="C3347">
            <v>7.15</v>
          </cell>
          <cell r="D3347">
            <v>25.18</v>
          </cell>
          <cell r="E3347">
            <v>0</v>
          </cell>
        </row>
        <row r="3348">
          <cell r="A3348">
            <v>45351</v>
          </cell>
        </row>
        <row r="3348">
          <cell r="D3348">
            <v>0</v>
          </cell>
          <cell r="E3348">
            <v>0</v>
          </cell>
        </row>
        <row r="3349">
          <cell r="A3349">
            <v>45352</v>
          </cell>
        </row>
        <row r="3349">
          <cell r="D3349">
            <v>0</v>
          </cell>
        </row>
        <row r="3350">
          <cell r="A3350">
            <v>45353</v>
          </cell>
        </row>
        <row r="3350">
          <cell r="D3350">
            <v>0</v>
          </cell>
        </row>
        <row r="3351">
          <cell r="A3351">
            <v>45354</v>
          </cell>
        </row>
        <row r="3351">
          <cell r="D3351">
            <v>0</v>
          </cell>
        </row>
        <row r="3352">
          <cell r="A3352">
            <v>45355</v>
          </cell>
        </row>
        <row r="3352">
          <cell r="D3352">
            <v>0</v>
          </cell>
        </row>
        <row r="3353">
          <cell r="A3353">
            <v>45356</v>
          </cell>
        </row>
        <row r="3353">
          <cell r="D3353">
            <v>0</v>
          </cell>
        </row>
        <row r="3354">
          <cell r="A3354">
            <v>45357</v>
          </cell>
        </row>
        <row r="3354">
          <cell r="D3354">
            <v>0</v>
          </cell>
        </row>
        <row r="3355">
          <cell r="A3355">
            <v>45358</v>
          </cell>
        </row>
        <row r="3355">
          <cell r="D3355">
            <v>0</v>
          </cell>
        </row>
        <row r="3356">
          <cell r="A3356">
            <v>45359</v>
          </cell>
        </row>
        <row r="3356">
          <cell r="D3356">
            <v>0</v>
          </cell>
        </row>
        <row r="3357">
          <cell r="A3357">
            <v>45360</v>
          </cell>
        </row>
        <row r="3357">
          <cell r="D3357">
            <v>0</v>
          </cell>
        </row>
        <row r="3358">
          <cell r="A3358">
            <v>45361</v>
          </cell>
        </row>
        <row r="3358">
          <cell r="D3358">
            <v>0</v>
          </cell>
        </row>
        <row r="3359">
          <cell r="A3359">
            <v>45362</v>
          </cell>
        </row>
        <row r="3359">
          <cell r="D3359">
            <v>0</v>
          </cell>
        </row>
        <row r="3360">
          <cell r="A3360">
            <v>45363</v>
          </cell>
        </row>
        <row r="3360">
          <cell r="D3360">
            <v>0</v>
          </cell>
        </row>
        <row r="3361">
          <cell r="A3361">
            <v>45364</v>
          </cell>
        </row>
        <row r="3361">
          <cell r="D3361">
            <v>0</v>
          </cell>
        </row>
        <row r="3362">
          <cell r="A3362">
            <v>45365</v>
          </cell>
        </row>
        <row r="3362">
          <cell r="D3362">
            <v>0</v>
          </cell>
        </row>
        <row r="3363">
          <cell r="A3363">
            <v>45366</v>
          </cell>
        </row>
        <row r="3363">
          <cell r="D3363">
            <v>0</v>
          </cell>
        </row>
        <row r="3364">
          <cell r="A3364">
            <v>45367</v>
          </cell>
        </row>
        <row r="3364">
          <cell r="D3364">
            <v>0</v>
          </cell>
        </row>
        <row r="3365">
          <cell r="A3365">
            <v>45368</v>
          </cell>
        </row>
        <row r="3365">
          <cell r="D3365">
            <v>0</v>
          </cell>
        </row>
        <row r="3366">
          <cell r="A3366">
            <v>45369</v>
          </cell>
        </row>
        <row r="3366">
          <cell r="D3366">
            <v>0</v>
          </cell>
        </row>
        <row r="3367">
          <cell r="A3367">
            <v>45370</v>
          </cell>
        </row>
        <row r="3367">
          <cell r="D3367">
            <v>0</v>
          </cell>
        </row>
        <row r="3368">
          <cell r="A3368">
            <v>45371</v>
          </cell>
        </row>
        <row r="3368">
          <cell r="D3368">
            <v>0</v>
          </cell>
        </row>
        <row r="3369">
          <cell r="A3369">
            <v>45372</v>
          </cell>
        </row>
        <row r="3369">
          <cell r="D3369">
            <v>0</v>
          </cell>
        </row>
        <row r="3370">
          <cell r="A3370">
            <v>45373</v>
          </cell>
        </row>
        <row r="3370">
          <cell r="D3370">
            <v>0</v>
          </cell>
        </row>
        <row r="3371">
          <cell r="A3371">
            <v>45374</v>
          </cell>
        </row>
        <row r="3371">
          <cell r="D3371">
            <v>0</v>
          </cell>
        </row>
        <row r="3372">
          <cell r="A3372">
            <v>45375</v>
          </cell>
        </row>
        <row r="3372">
          <cell r="D3372">
            <v>0</v>
          </cell>
        </row>
        <row r="3373">
          <cell r="A3373">
            <v>45376</v>
          </cell>
        </row>
        <row r="3373">
          <cell r="D3373">
            <v>0</v>
          </cell>
        </row>
        <row r="3374">
          <cell r="A3374">
            <v>45377</v>
          </cell>
        </row>
        <row r="3374">
          <cell r="D3374">
            <v>0</v>
          </cell>
        </row>
        <row r="3375">
          <cell r="A3375">
            <v>45378</v>
          </cell>
        </row>
        <row r="3375">
          <cell r="D3375">
            <v>0</v>
          </cell>
        </row>
        <row r="3376">
          <cell r="A3376">
            <v>45379</v>
          </cell>
        </row>
        <row r="3376">
          <cell r="D3376">
            <v>0</v>
          </cell>
        </row>
        <row r="3377">
          <cell r="A3377">
            <v>45380</v>
          </cell>
        </row>
        <row r="3377">
          <cell r="D3377">
            <v>0</v>
          </cell>
        </row>
        <row r="3378">
          <cell r="A3378">
            <v>45381</v>
          </cell>
        </row>
        <row r="3378">
          <cell r="D3378">
            <v>0</v>
          </cell>
        </row>
        <row r="3379">
          <cell r="A3379">
            <v>45382</v>
          </cell>
        </row>
        <row r="3379">
          <cell r="D3379">
            <v>0</v>
          </cell>
        </row>
        <row r="3380">
          <cell r="A3380">
            <v>45383</v>
          </cell>
        </row>
        <row r="3380">
          <cell r="D3380">
            <v>0</v>
          </cell>
        </row>
        <row r="3381">
          <cell r="A3381">
            <v>45384</v>
          </cell>
        </row>
        <row r="3381">
          <cell r="D3381">
            <v>0</v>
          </cell>
        </row>
        <row r="3382">
          <cell r="A3382">
            <v>45385</v>
          </cell>
        </row>
        <row r="3382">
          <cell r="D3382">
            <v>0</v>
          </cell>
        </row>
        <row r="3383">
          <cell r="A3383">
            <v>45386</v>
          </cell>
        </row>
        <row r="3383">
          <cell r="D3383">
            <v>0</v>
          </cell>
        </row>
        <row r="3384">
          <cell r="A3384">
            <v>45387</v>
          </cell>
        </row>
        <row r="3384">
          <cell r="D3384">
            <v>0</v>
          </cell>
        </row>
        <row r="3385">
          <cell r="A3385">
            <v>45388</v>
          </cell>
        </row>
        <row r="3385">
          <cell r="D3385">
            <v>0</v>
          </cell>
        </row>
        <row r="3386">
          <cell r="A3386">
            <v>45389</v>
          </cell>
        </row>
        <row r="3386">
          <cell r="D3386">
            <v>0</v>
          </cell>
        </row>
        <row r="3387">
          <cell r="A3387">
            <v>45390</v>
          </cell>
        </row>
        <row r="3387">
          <cell r="D3387">
            <v>0</v>
          </cell>
        </row>
        <row r="3388">
          <cell r="A3388">
            <v>45391</v>
          </cell>
        </row>
        <row r="3388">
          <cell r="D3388">
            <v>0</v>
          </cell>
        </row>
        <row r="3389">
          <cell r="A3389">
            <v>45392</v>
          </cell>
        </row>
        <row r="3389">
          <cell r="D3389">
            <v>0</v>
          </cell>
        </row>
        <row r="3390">
          <cell r="A3390">
            <v>45393</v>
          </cell>
        </row>
        <row r="3390">
          <cell r="D3390">
            <v>0</v>
          </cell>
        </row>
        <row r="3391">
          <cell r="A3391">
            <v>45394</v>
          </cell>
        </row>
        <row r="3391">
          <cell r="D3391">
            <v>0</v>
          </cell>
        </row>
        <row r="3392">
          <cell r="A3392">
            <v>45395</v>
          </cell>
        </row>
        <row r="3392">
          <cell r="D3392">
            <v>0</v>
          </cell>
        </row>
        <row r="3393">
          <cell r="A3393">
            <v>45396</v>
          </cell>
        </row>
        <row r="3393">
          <cell r="D3393">
            <v>0</v>
          </cell>
        </row>
        <row r="3394">
          <cell r="A3394">
            <v>45397</v>
          </cell>
        </row>
        <row r="3394">
          <cell r="D3394">
            <v>0</v>
          </cell>
        </row>
        <row r="3395">
          <cell r="A3395">
            <v>45398</v>
          </cell>
        </row>
        <row r="3395">
          <cell r="D3395">
            <v>0</v>
          </cell>
        </row>
        <row r="3396">
          <cell r="A3396">
            <v>45399</v>
          </cell>
        </row>
        <row r="3396">
          <cell r="D3396">
            <v>0</v>
          </cell>
        </row>
        <row r="3397">
          <cell r="A3397">
            <v>45400</v>
          </cell>
        </row>
        <row r="3397">
          <cell r="D3397">
            <v>0</v>
          </cell>
        </row>
        <row r="3398">
          <cell r="A3398">
            <v>45401</v>
          </cell>
        </row>
        <row r="3398">
          <cell r="D3398">
            <v>0</v>
          </cell>
        </row>
        <row r="3399">
          <cell r="A3399">
            <v>45402</v>
          </cell>
        </row>
        <row r="3399">
          <cell r="D3399">
            <v>0</v>
          </cell>
        </row>
        <row r="3400">
          <cell r="A3400">
            <v>45403</v>
          </cell>
        </row>
        <row r="3400">
          <cell r="D3400">
            <v>0</v>
          </cell>
        </row>
        <row r="3401">
          <cell r="A3401">
            <v>45404</v>
          </cell>
        </row>
        <row r="3401">
          <cell r="D3401">
            <v>0</v>
          </cell>
        </row>
        <row r="3402">
          <cell r="A3402">
            <v>45405</v>
          </cell>
        </row>
        <row r="3402">
          <cell r="D3402">
            <v>0</v>
          </cell>
        </row>
        <row r="3403">
          <cell r="A3403">
            <v>45406</v>
          </cell>
        </row>
        <row r="3403">
          <cell r="D3403">
            <v>0</v>
          </cell>
        </row>
        <row r="3404">
          <cell r="A3404">
            <v>45407</v>
          </cell>
        </row>
        <row r="3404">
          <cell r="D3404">
            <v>0</v>
          </cell>
        </row>
        <row r="3405">
          <cell r="A3405">
            <v>45408</v>
          </cell>
        </row>
        <row r="3405">
          <cell r="D3405">
            <v>0</v>
          </cell>
        </row>
        <row r="3406">
          <cell r="A3406">
            <v>45409</v>
          </cell>
        </row>
        <row r="3406">
          <cell r="D3406">
            <v>0</v>
          </cell>
        </row>
        <row r="3407">
          <cell r="A3407">
            <v>45410</v>
          </cell>
        </row>
        <row r="3407">
          <cell r="D3407">
            <v>0</v>
          </cell>
        </row>
        <row r="3408">
          <cell r="A3408">
            <v>45411</v>
          </cell>
        </row>
        <row r="3408">
          <cell r="D3408">
            <v>0</v>
          </cell>
        </row>
        <row r="3409">
          <cell r="A3409">
            <v>45412</v>
          </cell>
        </row>
        <row r="3409">
          <cell r="D3409">
            <v>0</v>
          </cell>
        </row>
        <row r="3410">
          <cell r="A3410">
            <v>45413</v>
          </cell>
        </row>
        <row r="3410">
          <cell r="D3410">
            <v>0</v>
          </cell>
        </row>
        <row r="3411">
          <cell r="A3411">
            <v>45414</v>
          </cell>
        </row>
        <row r="3411">
          <cell r="D3411">
            <v>0</v>
          </cell>
        </row>
        <row r="3412">
          <cell r="A3412">
            <v>45415</v>
          </cell>
        </row>
        <row r="3412">
          <cell r="D3412">
            <v>0</v>
          </cell>
        </row>
        <row r="3413">
          <cell r="A3413">
            <v>45416</v>
          </cell>
        </row>
        <row r="3413">
          <cell r="D3413">
            <v>0</v>
          </cell>
        </row>
        <row r="3414">
          <cell r="A3414">
            <v>45417</v>
          </cell>
        </row>
        <row r="3414">
          <cell r="D3414">
            <v>0</v>
          </cell>
        </row>
        <row r="3415">
          <cell r="A3415">
            <v>45418</v>
          </cell>
        </row>
        <row r="3415">
          <cell r="D3415">
            <v>0</v>
          </cell>
        </row>
        <row r="3416">
          <cell r="A3416">
            <v>45419</v>
          </cell>
        </row>
        <row r="3416">
          <cell r="D3416">
            <v>0</v>
          </cell>
        </row>
        <row r="3417">
          <cell r="A3417">
            <v>45420</v>
          </cell>
        </row>
        <row r="3417">
          <cell r="D3417">
            <v>0</v>
          </cell>
        </row>
        <row r="3418">
          <cell r="A3418">
            <v>45421</v>
          </cell>
        </row>
        <row r="3418">
          <cell r="D3418">
            <v>0</v>
          </cell>
        </row>
        <row r="3419">
          <cell r="A3419">
            <v>45422</v>
          </cell>
        </row>
        <row r="3419">
          <cell r="D3419">
            <v>0</v>
          </cell>
        </row>
        <row r="3420">
          <cell r="A3420">
            <v>45423</v>
          </cell>
        </row>
        <row r="3420">
          <cell r="D3420">
            <v>0</v>
          </cell>
        </row>
        <row r="3421">
          <cell r="A3421">
            <v>45424</v>
          </cell>
        </row>
        <row r="3421">
          <cell r="D3421">
            <v>0</v>
          </cell>
        </row>
        <row r="3422">
          <cell r="A3422">
            <v>45425</v>
          </cell>
        </row>
        <row r="3422">
          <cell r="D3422">
            <v>0</v>
          </cell>
        </row>
        <row r="3423">
          <cell r="A3423">
            <v>45426</v>
          </cell>
        </row>
        <row r="3423">
          <cell r="D3423">
            <v>0</v>
          </cell>
        </row>
        <row r="3424">
          <cell r="A3424">
            <v>45427</v>
          </cell>
        </row>
        <row r="3424">
          <cell r="D3424">
            <v>0</v>
          </cell>
        </row>
        <row r="3425">
          <cell r="A3425">
            <v>45428</v>
          </cell>
        </row>
        <row r="3425">
          <cell r="D3425">
            <v>0</v>
          </cell>
        </row>
        <row r="3426">
          <cell r="A3426">
            <v>45429</v>
          </cell>
        </row>
        <row r="3426">
          <cell r="D3426">
            <v>0</v>
          </cell>
        </row>
        <row r="3427">
          <cell r="A3427">
            <v>45430</v>
          </cell>
        </row>
        <row r="3427">
          <cell r="D3427">
            <v>0</v>
          </cell>
        </row>
        <row r="3428">
          <cell r="A3428">
            <v>45431</v>
          </cell>
        </row>
        <row r="3428">
          <cell r="D3428">
            <v>0</v>
          </cell>
        </row>
        <row r="3429">
          <cell r="A3429">
            <v>45432</v>
          </cell>
        </row>
        <row r="3429">
          <cell r="D3429">
            <v>0</v>
          </cell>
        </row>
        <row r="3430">
          <cell r="A3430">
            <v>45433</v>
          </cell>
        </row>
        <row r="3430">
          <cell r="D3430">
            <v>0</v>
          </cell>
        </row>
        <row r="3431">
          <cell r="A3431">
            <v>45434</v>
          </cell>
        </row>
        <row r="3431">
          <cell r="D3431">
            <v>0</v>
          </cell>
        </row>
        <row r="3432">
          <cell r="A3432">
            <v>45435</v>
          </cell>
        </row>
        <row r="3432">
          <cell r="D3432">
            <v>0</v>
          </cell>
        </row>
        <row r="3433">
          <cell r="A3433">
            <v>45436</v>
          </cell>
        </row>
        <row r="3433">
          <cell r="D3433">
            <v>0</v>
          </cell>
        </row>
        <row r="3434">
          <cell r="A3434">
            <v>45437</v>
          </cell>
        </row>
        <row r="3434">
          <cell r="D3434">
            <v>0</v>
          </cell>
        </row>
        <row r="3435">
          <cell r="A3435">
            <v>45438</v>
          </cell>
        </row>
        <row r="3435">
          <cell r="D3435">
            <v>0</v>
          </cell>
        </row>
        <row r="3436">
          <cell r="A3436">
            <v>45439</v>
          </cell>
        </row>
        <row r="3436">
          <cell r="D3436">
            <v>0</v>
          </cell>
        </row>
        <row r="3437">
          <cell r="A3437">
            <v>45440</v>
          </cell>
        </row>
        <row r="3437">
          <cell r="D3437">
            <v>0</v>
          </cell>
        </row>
        <row r="3438">
          <cell r="A3438">
            <v>45441</v>
          </cell>
        </row>
        <row r="3438">
          <cell r="D3438">
            <v>0</v>
          </cell>
        </row>
        <row r="3439">
          <cell r="A3439">
            <v>45442</v>
          </cell>
        </row>
        <row r="3439">
          <cell r="D3439">
            <v>0</v>
          </cell>
        </row>
        <row r="3440">
          <cell r="A3440">
            <v>45443</v>
          </cell>
        </row>
        <row r="3440">
          <cell r="D3440">
            <v>0</v>
          </cell>
        </row>
        <row r="3441">
          <cell r="A3441">
            <v>45444</v>
          </cell>
        </row>
        <row r="3441">
          <cell r="D3441">
            <v>0</v>
          </cell>
        </row>
        <row r="3442">
          <cell r="A3442">
            <v>45445</v>
          </cell>
        </row>
        <row r="3442">
          <cell r="D3442">
            <v>0</v>
          </cell>
        </row>
        <row r="3443">
          <cell r="A3443">
            <v>45446</v>
          </cell>
        </row>
        <row r="3443">
          <cell r="D3443">
            <v>0</v>
          </cell>
        </row>
        <row r="3444">
          <cell r="A3444">
            <v>45447</v>
          </cell>
        </row>
        <row r="3444">
          <cell r="D3444">
            <v>0</v>
          </cell>
        </row>
        <row r="3445">
          <cell r="A3445">
            <v>45448</v>
          </cell>
        </row>
        <row r="3445">
          <cell r="D3445">
            <v>0</v>
          </cell>
        </row>
        <row r="3446">
          <cell r="A3446">
            <v>45449</v>
          </cell>
        </row>
        <row r="3446">
          <cell r="D3446">
            <v>0</v>
          </cell>
        </row>
        <row r="3447">
          <cell r="A3447">
            <v>45450</v>
          </cell>
        </row>
        <row r="3447">
          <cell r="D3447">
            <v>0</v>
          </cell>
        </row>
        <row r="3448">
          <cell r="A3448">
            <v>45451</v>
          </cell>
        </row>
        <row r="3448">
          <cell r="D3448">
            <v>0</v>
          </cell>
        </row>
        <row r="3449">
          <cell r="A3449">
            <v>45452</v>
          </cell>
        </row>
        <row r="3449">
          <cell r="D3449">
            <v>0</v>
          </cell>
        </row>
        <row r="3450">
          <cell r="A3450">
            <v>45453</v>
          </cell>
        </row>
        <row r="3450">
          <cell r="D3450">
            <v>0</v>
          </cell>
        </row>
        <row r="3451">
          <cell r="A3451">
            <v>45454</v>
          </cell>
        </row>
        <row r="3451">
          <cell r="D3451">
            <v>0</v>
          </cell>
        </row>
        <row r="3452">
          <cell r="A3452">
            <v>45455</v>
          </cell>
        </row>
        <row r="3452">
          <cell r="D3452">
            <v>0</v>
          </cell>
        </row>
        <row r="3453">
          <cell r="A3453">
            <v>45456</v>
          </cell>
        </row>
        <row r="3453">
          <cell r="D3453">
            <v>0</v>
          </cell>
        </row>
        <row r="3454">
          <cell r="A3454">
            <v>45457</v>
          </cell>
        </row>
        <row r="3454">
          <cell r="D3454">
            <v>0</v>
          </cell>
        </row>
        <row r="3455">
          <cell r="A3455">
            <v>45458</v>
          </cell>
        </row>
        <row r="3455">
          <cell r="D3455">
            <v>0</v>
          </cell>
        </row>
        <row r="3456">
          <cell r="A3456">
            <v>45459</v>
          </cell>
        </row>
        <row r="3456">
          <cell r="D3456">
            <v>0</v>
          </cell>
        </row>
        <row r="3457">
          <cell r="A3457">
            <v>45460</v>
          </cell>
        </row>
        <row r="3457">
          <cell r="D3457">
            <v>0</v>
          </cell>
        </row>
        <row r="3458">
          <cell r="A3458">
            <v>45461</v>
          </cell>
        </row>
        <row r="3458">
          <cell r="D3458">
            <v>0</v>
          </cell>
        </row>
        <row r="3459">
          <cell r="A3459">
            <v>45462</v>
          </cell>
        </row>
        <row r="3459">
          <cell r="D3459">
            <v>0</v>
          </cell>
        </row>
        <row r="3460">
          <cell r="A3460">
            <v>45463</v>
          </cell>
        </row>
        <row r="3460">
          <cell r="D3460">
            <v>0</v>
          </cell>
        </row>
        <row r="3461">
          <cell r="A3461">
            <v>45464</v>
          </cell>
        </row>
        <row r="3461">
          <cell r="D3461">
            <v>0</v>
          </cell>
        </row>
        <row r="3462">
          <cell r="A3462">
            <v>45465</v>
          </cell>
        </row>
        <row r="3462">
          <cell r="D3462">
            <v>0</v>
          </cell>
        </row>
        <row r="3463">
          <cell r="A3463">
            <v>45466</v>
          </cell>
        </row>
        <row r="3463">
          <cell r="D3463">
            <v>0</v>
          </cell>
        </row>
        <row r="3464">
          <cell r="A3464">
            <v>45467</v>
          </cell>
        </row>
        <row r="3464">
          <cell r="D3464">
            <v>0</v>
          </cell>
        </row>
        <row r="3465">
          <cell r="A3465">
            <v>45468</v>
          </cell>
        </row>
        <row r="3465">
          <cell r="D3465">
            <v>0</v>
          </cell>
        </row>
        <row r="3466">
          <cell r="A3466">
            <v>45469</v>
          </cell>
        </row>
        <row r="3466">
          <cell r="D3466">
            <v>0</v>
          </cell>
        </row>
        <row r="3467">
          <cell r="A3467">
            <v>45470</v>
          </cell>
        </row>
        <row r="3467">
          <cell r="D3467">
            <v>0</v>
          </cell>
        </row>
        <row r="3468">
          <cell r="A3468">
            <v>45471</v>
          </cell>
        </row>
        <row r="3468">
          <cell r="D3468">
            <v>0</v>
          </cell>
        </row>
        <row r="3469">
          <cell r="A3469">
            <v>45472</v>
          </cell>
        </row>
        <row r="3469">
          <cell r="D3469">
            <v>0</v>
          </cell>
        </row>
        <row r="3470">
          <cell r="A3470">
            <v>45473</v>
          </cell>
        </row>
        <row r="3470">
          <cell r="D3470">
            <v>0</v>
          </cell>
        </row>
        <row r="3471">
          <cell r="A3471">
            <v>45474</v>
          </cell>
        </row>
        <row r="3471">
          <cell r="D3471">
            <v>0</v>
          </cell>
        </row>
        <row r="3472">
          <cell r="A3472">
            <v>45475</v>
          </cell>
        </row>
        <row r="3472">
          <cell r="D3472">
            <v>0</v>
          </cell>
        </row>
        <row r="3473">
          <cell r="A3473">
            <v>45476</v>
          </cell>
        </row>
        <row r="3473">
          <cell r="D3473">
            <v>0</v>
          </cell>
        </row>
        <row r="3474">
          <cell r="A3474">
            <v>45477</v>
          </cell>
        </row>
        <row r="3474">
          <cell r="D3474">
            <v>0</v>
          </cell>
        </row>
        <row r="3475">
          <cell r="A3475">
            <v>45478</v>
          </cell>
        </row>
        <row r="3475">
          <cell r="D3475">
            <v>0</v>
          </cell>
        </row>
        <row r="3476">
          <cell r="A3476">
            <v>45479</v>
          </cell>
        </row>
        <row r="3476">
          <cell r="D3476">
            <v>0</v>
          </cell>
        </row>
        <row r="3477">
          <cell r="A3477">
            <v>45480</v>
          </cell>
        </row>
        <row r="3477">
          <cell r="D3477">
            <v>0</v>
          </cell>
        </row>
        <row r="3478">
          <cell r="A3478">
            <v>45481</v>
          </cell>
        </row>
        <row r="3478">
          <cell r="D3478">
            <v>0</v>
          </cell>
        </row>
        <row r="3479">
          <cell r="A3479">
            <v>45482</v>
          </cell>
        </row>
        <row r="3479">
          <cell r="D3479">
            <v>0</v>
          </cell>
        </row>
        <row r="3480">
          <cell r="A3480">
            <v>45483</v>
          </cell>
        </row>
        <row r="3480">
          <cell r="D3480">
            <v>0</v>
          </cell>
        </row>
        <row r="3481">
          <cell r="A3481">
            <v>45484</v>
          </cell>
        </row>
        <row r="3481">
          <cell r="D3481">
            <v>0</v>
          </cell>
        </row>
        <row r="3482">
          <cell r="A3482">
            <v>45485</v>
          </cell>
        </row>
        <row r="3482">
          <cell r="D3482">
            <v>0</v>
          </cell>
        </row>
        <row r="3483">
          <cell r="A3483">
            <v>45486</v>
          </cell>
        </row>
        <row r="3483">
          <cell r="D3483">
            <v>0</v>
          </cell>
        </row>
        <row r="3484">
          <cell r="A3484">
            <v>45487</v>
          </cell>
        </row>
        <row r="3484">
          <cell r="D3484">
            <v>0</v>
          </cell>
        </row>
        <row r="3485">
          <cell r="A3485">
            <v>45488</v>
          </cell>
        </row>
        <row r="3485">
          <cell r="D3485">
            <v>0</v>
          </cell>
        </row>
        <row r="3486">
          <cell r="A3486">
            <v>45489</v>
          </cell>
        </row>
        <row r="3486">
          <cell r="D3486">
            <v>0</v>
          </cell>
        </row>
        <row r="3487">
          <cell r="A3487">
            <v>45490</v>
          </cell>
        </row>
        <row r="3487">
          <cell r="D3487">
            <v>0</v>
          </cell>
        </row>
        <row r="3488">
          <cell r="A3488">
            <v>45491</v>
          </cell>
        </row>
        <row r="3488">
          <cell r="D3488">
            <v>0</v>
          </cell>
        </row>
        <row r="3489">
          <cell r="A3489">
            <v>45492</v>
          </cell>
        </row>
        <row r="3489">
          <cell r="D3489">
            <v>0</v>
          </cell>
        </row>
        <row r="3490">
          <cell r="A3490">
            <v>45493</v>
          </cell>
        </row>
        <row r="3490">
          <cell r="D3490">
            <v>0</v>
          </cell>
        </row>
        <row r="3491">
          <cell r="A3491">
            <v>45494</v>
          </cell>
        </row>
        <row r="3491">
          <cell r="D3491">
            <v>0</v>
          </cell>
        </row>
        <row r="3492">
          <cell r="A3492">
            <v>45495</v>
          </cell>
        </row>
        <row r="3492">
          <cell r="D3492">
            <v>0</v>
          </cell>
        </row>
        <row r="3493">
          <cell r="A3493">
            <v>45496</v>
          </cell>
        </row>
        <row r="3493">
          <cell r="D3493">
            <v>0</v>
          </cell>
        </row>
        <row r="3494">
          <cell r="A3494">
            <v>45497</v>
          </cell>
        </row>
        <row r="3494">
          <cell r="D3494">
            <v>0</v>
          </cell>
        </row>
        <row r="3495">
          <cell r="A3495">
            <v>45498</v>
          </cell>
        </row>
        <row r="3495">
          <cell r="D3495">
            <v>0</v>
          </cell>
        </row>
        <row r="3496">
          <cell r="A3496">
            <v>45499</v>
          </cell>
        </row>
        <row r="3496">
          <cell r="D3496">
            <v>0</v>
          </cell>
        </row>
        <row r="3497">
          <cell r="A3497">
            <v>45500</v>
          </cell>
        </row>
        <row r="3497">
          <cell r="D3497">
            <v>0</v>
          </cell>
        </row>
        <row r="3498">
          <cell r="A3498">
            <v>45501</v>
          </cell>
        </row>
        <row r="3498">
          <cell r="D3498">
            <v>0</v>
          </cell>
        </row>
        <row r="3499">
          <cell r="A3499">
            <v>45502</v>
          </cell>
        </row>
        <row r="3499">
          <cell r="D3499">
            <v>0</v>
          </cell>
        </row>
        <row r="3500">
          <cell r="A3500">
            <v>45503</v>
          </cell>
        </row>
        <row r="3500">
          <cell r="D3500">
            <v>0</v>
          </cell>
        </row>
        <row r="3501">
          <cell r="A3501">
            <v>45504</v>
          </cell>
        </row>
        <row r="3501">
          <cell r="D3501">
            <v>0</v>
          </cell>
        </row>
        <row r="3502">
          <cell r="A3502">
            <v>45505</v>
          </cell>
        </row>
        <row r="3502">
          <cell r="D3502">
            <v>0</v>
          </cell>
        </row>
        <row r="3503">
          <cell r="A3503">
            <v>45506</v>
          </cell>
        </row>
        <row r="3503">
          <cell r="D3503">
            <v>0</v>
          </cell>
        </row>
        <row r="3504">
          <cell r="A3504">
            <v>45507</v>
          </cell>
        </row>
        <row r="3504">
          <cell r="D3504">
            <v>0</v>
          </cell>
        </row>
        <row r="3505">
          <cell r="A3505">
            <v>45508</v>
          </cell>
        </row>
        <row r="3505">
          <cell r="D3505">
            <v>0</v>
          </cell>
        </row>
        <row r="3506">
          <cell r="A3506">
            <v>45509</v>
          </cell>
        </row>
        <row r="3506">
          <cell r="D3506">
            <v>0</v>
          </cell>
        </row>
        <row r="3507">
          <cell r="A3507">
            <v>45510</v>
          </cell>
        </row>
        <row r="3507">
          <cell r="D3507">
            <v>0</v>
          </cell>
        </row>
        <row r="3508">
          <cell r="A3508">
            <v>45511</v>
          </cell>
        </row>
        <row r="3508">
          <cell r="D3508">
            <v>0</v>
          </cell>
        </row>
        <row r="3509">
          <cell r="A3509">
            <v>45512</v>
          </cell>
        </row>
        <row r="3509">
          <cell r="D3509">
            <v>0</v>
          </cell>
        </row>
        <row r="3510">
          <cell r="A3510">
            <v>45513</v>
          </cell>
        </row>
        <row r="3510">
          <cell r="D3510">
            <v>0</v>
          </cell>
        </row>
        <row r="3511">
          <cell r="A3511">
            <v>45514</v>
          </cell>
        </row>
        <row r="3511">
          <cell r="D3511">
            <v>0</v>
          </cell>
        </row>
        <row r="3512">
          <cell r="A3512">
            <v>45515</v>
          </cell>
        </row>
        <row r="3512">
          <cell r="D3512">
            <v>0</v>
          </cell>
        </row>
        <row r="3513">
          <cell r="A3513">
            <v>45516</v>
          </cell>
        </row>
        <row r="3513">
          <cell r="D3513">
            <v>0</v>
          </cell>
        </row>
        <row r="3514">
          <cell r="A3514">
            <v>45517</v>
          </cell>
        </row>
        <row r="3514">
          <cell r="D3514">
            <v>0</v>
          </cell>
        </row>
        <row r="3515">
          <cell r="A3515">
            <v>45518</v>
          </cell>
        </row>
        <row r="3515">
          <cell r="D3515">
            <v>0</v>
          </cell>
        </row>
        <row r="3516">
          <cell r="A3516">
            <v>45519</v>
          </cell>
        </row>
        <row r="3516">
          <cell r="D3516">
            <v>0</v>
          </cell>
        </row>
        <row r="3517">
          <cell r="A3517">
            <v>45520</v>
          </cell>
        </row>
        <row r="3517">
          <cell r="D3517">
            <v>0</v>
          </cell>
        </row>
        <row r="3518">
          <cell r="A3518">
            <v>45521</v>
          </cell>
        </row>
        <row r="3518">
          <cell r="D3518">
            <v>0</v>
          </cell>
        </row>
        <row r="3519">
          <cell r="A3519">
            <v>45522</v>
          </cell>
        </row>
        <row r="3519">
          <cell r="D3519">
            <v>0</v>
          </cell>
        </row>
        <row r="3520">
          <cell r="A3520">
            <v>45523</v>
          </cell>
        </row>
        <row r="3520">
          <cell r="D3520">
            <v>0</v>
          </cell>
        </row>
        <row r="3521">
          <cell r="A3521">
            <v>45524</v>
          </cell>
        </row>
        <row r="3521">
          <cell r="D3521">
            <v>0</v>
          </cell>
        </row>
        <row r="3522">
          <cell r="A3522">
            <v>45525</v>
          </cell>
        </row>
        <row r="3522">
          <cell r="D3522">
            <v>0</v>
          </cell>
        </row>
        <row r="3523">
          <cell r="A3523">
            <v>45526</v>
          </cell>
        </row>
        <row r="3523">
          <cell r="D3523">
            <v>0</v>
          </cell>
        </row>
        <row r="3524">
          <cell r="A3524">
            <v>45527</v>
          </cell>
        </row>
        <row r="3524">
          <cell r="D3524">
            <v>0</v>
          </cell>
        </row>
        <row r="3525">
          <cell r="A3525">
            <v>45528</v>
          </cell>
        </row>
        <row r="3525">
          <cell r="D3525">
            <v>0</v>
          </cell>
        </row>
        <row r="3526">
          <cell r="A3526">
            <v>45529</v>
          </cell>
        </row>
        <row r="3526">
          <cell r="D3526">
            <v>0</v>
          </cell>
        </row>
        <row r="3527">
          <cell r="A3527">
            <v>45530</v>
          </cell>
        </row>
        <row r="3527">
          <cell r="D3527">
            <v>0</v>
          </cell>
        </row>
        <row r="3528">
          <cell r="A3528">
            <v>45531</v>
          </cell>
        </row>
        <row r="3528">
          <cell r="D3528">
            <v>0</v>
          </cell>
        </row>
        <row r="3529">
          <cell r="A3529">
            <v>45532</v>
          </cell>
        </row>
        <row r="3529">
          <cell r="D3529">
            <v>0</v>
          </cell>
        </row>
        <row r="3530">
          <cell r="A3530">
            <v>45533</v>
          </cell>
        </row>
        <row r="3530">
          <cell r="D3530">
            <v>0</v>
          </cell>
        </row>
        <row r="3531">
          <cell r="A3531">
            <v>45534</v>
          </cell>
        </row>
        <row r="3531">
          <cell r="D3531">
            <v>0</v>
          </cell>
        </row>
        <row r="3532">
          <cell r="A3532">
            <v>45535</v>
          </cell>
        </row>
        <row r="3532">
          <cell r="D3532">
            <v>0</v>
          </cell>
        </row>
        <row r="3533">
          <cell r="A3533">
            <v>45536</v>
          </cell>
        </row>
        <row r="3533">
          <cell r="D3533">
            <v>0</v>
          </cell>
        </row>
        <row r="3534">
          <cell r="A3534">
            <v>45537</v>
          </cell>
        </row>
        <row r="3534">
          <cell r="D3534">
            <v>0</v>
          </cell>
        </row>
        <row r="3535">
          <cell r="A3535">
            <v>45538</v>
          </cell>
        </row>
        <row r="3535">
          <cell r="D3535">
            <v>0</v>
          </cell>
        </row>
        <row r="3536">
          <cell r="A3536">
            <v>45539</v>
          </cell>
        </row>
        <row r="3536">
          <cell r="D3536">
            <v>0</v>
          </cell>
        </row>
        <row r="3537">
          <cell r="A3537">
            <v>45540</v>
          </cell>
        </row>
        <row r="3537">
          <cell r="D3537">
            <v>0</v>
          </cell>
        </row>
        <row r="3538">
          <cell r="A3538">
            <v>45541</v>
          </cell>
        </row>
        <row r="3538">
          <cell r="D3538">
            <v>0</v>
          </cell>
        </row>
        <row r="3539">
          <cell r="A3539">
            <v>45542</v>
          </cell>
        </row>
        <row r="3539">
          <cell r="D3539">
            <v>0</v>
          </cell>
        </row>
        <row r="3540">
          <cell r="A3540">
            <v>45543</v>
          </cell>
        </row>
        <row r="3540">
          <cell r="D3540">
            <v>0</v>
          </cell>
        </row>
        <row r="3541">
          <cell r="A3541">
            <v>45544</v>
          </cell>
        </row>
        <row r="3541">
          <cell r="D3541">
            <v>0</v>
          </cell>
        </row>
        <row r="3542">
          <cell r="A3542">
            <v>45545</v>
          </cell>
        </row>
        <row r="3542">
          <cell r="D3542">
            <v>0</v>
          </cell>
        </row>
        <row r="3543">
          <cell r="A3543">
            <v>45546</v>
          </cell>
        </row>
        <row r="3543">
          <cell r="D3543">
            <v>0</v>
          </cell>
        </row>
        <row r="3544">
          <cell r="A3544">
            <v>45547</v>
          </cell>
        </row>
        <row r="3544">
          <cell r="D3544">
            <v>0</v>
          </cell>
        </row>
        <row r="3545">
          <cell r="A3545">
            <v>45548</v>
          </cell>
        </row>
        <row r="3545">
          <cell r="D3545">
            <v>0</v>
          </cell>
        </row>
        <row r="3546">
          <cell r="A3546">
            <v>45549</v>
          </cell>
        </row>
        <row r="3546">
          <cell r="D3546">
            <v>0</v>
          </cell>
        </row>
        <row r="3547">
          <cell r="A3547">
            <v>45550</v>
          </cell>
        </row>
        <row r="3547">
          <cell r="D3547">
            <v>0</v>
          </cell>
        </row>
        <row r="3548">
          <cell r="A3548">
            <v>45551</v>
          </cell>
        </row>
        <row r="3548">
          <cell r="D3548">
            <v>0</v>
          </cell>
        </row>
        <row r="3549">
          <cell r="A3549">
            <v>45552</v>
          </cell>
        </row>
        <row r="3549">
          <cell r="D3549">
            <v>0</v>
          </cell>
        </row>
        <row r="3550">
          <cell r="A3550">
            <v>45553</v>
          </cell>
        </row>
        <row r="3550">
          <cell r="D3550">
            <v>0</v>
          </cell>
        </row>
        <row r="3551">
          <cell r="A3551">
            <v>45554</v>
          </cell>
        </row>
        <row r="3551">
          <cell r="D3551">
            <v>0</v>
          </cell>
        </row>
        <row r="3552">
          <cell r="A3552">
            <v>45555</v>
          </cell>
        </row>
        <row r="3552">
          <cell r="D3552">
            <v>0</v>
          </cell>
        </row>
        <row r="3553">
          <cell r="A3553">
            <v>45556</v>
          </cell>
        </row>
        <row r="3553">
          <cell r="D3553">
            <v>0</v>
          </cell>
        </row>
        <row r="3554">
          <cell r="A3554">
            <v>45557</v>
          </cell>
        </row>
        <row r="3554">
          <cell r="D3554">
            <v>0</v>
          </cell>
        </row>
        <row r="3555">
          <cell r="A3555">
            <v>45558</v>
          </cell>
        </row>
        <row r="3555">
          <cell r="D3555">
            <v>0</v>
          </cell>
        </row>
        <row r="3556">
          <cell r="A3556">
            <v>45559</v>
          </cell>
        </row>
        <row r="3556">
          <cell r="D3556">
            <v>0</v>
          </cell>
        </row>
        <row r="3557">
          <cell r="A3557">
            <v>45560</v>
          </cell>
        </row>
        <row r="3557">
          <cell r="D3557">
            <v>0</v>
          </cell>
        </row>
        <row r="3558">
          <cell r="A3558">
            <v>45561</v>
          </cell>
        </row>
        <row r="3558">
          <cell r="D3558">
            <v>0</v>
          </cell>
        </row>
        <row r="3559">
          <cell r="A3559">
            <v>45562</v>
          </cell>
        </row>
        <row r="3559">
          <cell r="D3559">
            <v>0</v>
          </cell>
        </row>
        <row r="3560">
          <cell r="A3560">
            <v>45563</v>
          </cell>
        </row>
        <row r="3560">
          <cell r="D3560">
            <v>0</v>
          </cell>
        </row>
        <row r="3561">
          <cell r="A3561">
            <v>45564</v>
          </cell>
        </row>
        <row r="3561">
          <cell r="D3561">
            <v>0</v>
          </cell>
        </row>
        <row r="3562">
          <cell r="A3562">
            <v>45565</v>
          </cell>
        </row>
        <row r="3562">
          <cell r="D3562">
            <v>0</v>
          </cell>
        </row>
        <row r="3563">
          <cell r="A3563">
            <v>45566</v>
          </cell>
        </row>
        <row r="3563">
          <cell r="D3563">
            <v>0</v>
          </cell>
        </row>
        <row r="3564">
          <cell r="A3564">
            <v>45567</v>
          </cell>
        </row>
        <row r="3564">
          <cell r="D3564">
            <v>0</v>
          </cell>
        </row>
        <row r="3565">
          <cell r="A3565">
            <v>45568</v>
          </cell>
        </row>
        <row r="3565">
          <cell r="D3565">
            <v>0</v>
          </cell>
        </row>
        <row r="3566">
          <cell r="A3566">
            <v>45569</v>
          </cell>
        </row>
        <row r="3566">
          <cell r="D3566">
            <v>0</v>
          </cell>
        </row>
        <row r="3567">
          <cell r="A3567">
            <v>45570</v>
          </cell>
        </row>
        <row r="3567">
          <cell r="D3567">
            <v>0</v>
          </cell>
        </row>
        <row r="3568">
          <cell r="A3568">
            <v>45571</v>
          </cell>
        </row>
        <row r="3568">
          <cell r="D3568">
            <v>0</v>
          </cell>
        </row>
        <row r="3569">
          <cell r="A3569">
            <v>45572</v>
          </cell>
        </row>
        <row r="3569">
          <cell r="D3569">
            <v>0</v>
          </cell>
        </row>
        <row r="3570">
          <cell r="A3570">
            <v>45573</v>
          </cell>
        </row>
        <row r="3570">
          <cell r="D3570">
            <v>0</v>
          </cell>
        </row>
        <row r="3571">
          <cell r="A3571">
            <v>45574</v>
          </cell>
        </row>
        <row r="3571">
          <cell r="D3571">
            <v>0</v>
          </cell>
        </row>
        <row r="3572">
          <cell r="A3572">
            <v>45575</v>
          </cell>
        </row>
        <row r="3572">
          <cell r="D3572">
            <v>0</v>
          </cell>
        </row>
        <row r="3573">
          <cell r="A3573">
            <v>45576</v>
          </cell>
        </row>
        <row r="3573">
          <cell r="D3573">
            <v>0</v>
          </cell>
        </row>
        <row r="3574">
          <cell r="A3574">
            <v>45577</v>
          </cell>
        </row>
        <row r="3574">
          <cell r="D3574">
            <v>0</v>
          </cell>
        </row>
        <row r="3575">
          <cell r="A3575">
            <v>45578</v>
          </cell>
        </row>
        <row r="3575">
          <cell r="D3575">
            <v>0</v>
          </cell>
        </row>
        <row r="3576">
          <cell r="A3576">
            <v>45579</v>
          </cell>
        </row>
        <row r="3576">
          <cell r="D3576">
            <v>0</v>
          </cell>
        </row>
        <row r="3577">
          <cell r="A3577">
            <v>45580</v>
          </cell>
        </row>
        <row r="3577">
          <cell r="D3577">
            <v>0</v>
          </cell>
        </row>
        <row r="3578">
          <cell r="A3578">
            <v>45581</v>
          </cell>
        </row>
        <row r="3578">
          <cell r="D3578">
            <v>0</v>
          </cell>
        </row>
        <row r="3579">
          <cell r="A3579">
            <v>45582</v>
          </cell>
        </row>
        <row r="3579">
          <cell r="D3579">
            <v>0</v>
          </cell>
        </row>
        <row r="3580">
          <cell r="A3580">
            <v>45583</v>
          </cell>
        </row>
        <row r="3580">
          <cell r="D3580">
            <v>0</v>
          </cell>
        </row>
        <row r="3581">
          <cell r="A3581">
            <v>45584</v>
          </cell>
        </row>
        <row r="3581">
          <cell r="D3581">
            <v>0</v>
          </cell>
        </row>
        <row r="3582">
          <cell r="A3582">
            <v>45585</v>
          </cell>
        </row>
        <row r="3582">
          <cell r="D3582">
            <v>0</v>
          </cell>
        </row>
        <row r="3583">
          <cell r="A3583">
            <v>45586</v>
          </cell>
        </row>
        <row r="3583">
          <cell r="D3583">
            <v>0</v>
          </cell>
        </row>
        <row r="3584">
          <cell r="A3584">
            <v>45587</v>
          </cell>
        </row>
        <row r="3584">
          <cell r="D3584">
            <v>0</v>
          </cell>
        </row>
        <row r="3585">
          <cell r="A3585">
            <v>45588</v>
          </cell>
        </row>
        <row r="3585">
          <cell r="D3585">
            <v>0</v>
          </cell>
        </row>
        <row r="3586">
          <cell r="A3586">
            <v>45589</v>
          </cell>
        </row>
        <row r="3586">
          <cell r="D3586">
            <v>0</v>
          </cell>
        </row>
        <row r="3587">
          <cell r="A3587">
            <v>45590</v>
          </cell>
        </row>
        <row r="3587">
          <cell r="D3587">
            <v>0</v>
          </cell>
        </row>
        <row r="3588">
          <cell r="A3588">
            <v>45591</v>
          </cell>
        </row>
        <row r="3588">
          <cell r="D3588">
            <v>0</v>
          </cell>
        </row>
        <row r="3589">
          <cell r="A3589">
            <v>45592</v>
          </cell>
        </row>
        <row r="3589">
          <cell r="D3589">
            <v>0</v>
          </cell>
        </row>
        <row r="3590">
          <cell r="A3590">
            <v>45593</v>
          </cell>
        </row>
        <row r="3590">
          <cell r="D3590">
            <v>0</v>
          </cell>
        </row>
        <row r="3591">
          <cell r="A3591">
            <v>45594</v>
          </cell>
        </row>
        <row r="3591">
          <cell r="D3591">
            <v>0</v>
          </cell>
        </row>
        <row r="3592">
          <cell r="A3592">
            <v>45595</v>
          </cell>
        </row>
        <row r="3592">
          <cell r="D3592">
            <v>0</v>
          </cell>
        </row>
        <row r="3593">
          <cell r="A3593">
            <v>45596</v>
          </cell>
        </row>
        <row r="3593">
          <cell r="D3593">
            <v>0</v>
          </cell>
        </row>
        <row r="3594">
          <cell r="A3594">
            <v>45597</v>
          </cell>
        </row>
        <row r="3594">
          <cell r="D3594">
            <v>0</v>
          </cell>
        </row>
        <row r="3595">
          <cell r="A3595">
            <v>45598</v>
          </cell>
        </row>
        <row r="3595">
          <cell r="D3595">
            <v>0</v>
          </cell>
        </row>
        <row r="3596">
          <cell r="A3596">
            <v>45599</v>
          </cell>
        </row>
        <row r="3596">
          <cell r="D3596">
            <v>0</v>
          </cell>
        </row>
        <row r="3597">
          <cell r="A3597">
            <v>45600</v>
          </cell>
        </row>
        <row r="3597">
          <cell r="D3597">
            <v>0</v>
          </cell>
        </row>
        <row r="3598">
          <cell r="A3598">
            <v>45601</v>
          </cell>
        </row>
        <row r="3598">
          <cell r="D3598">
            <v>0</v>
          </cell>
        </row>
        <row r="3599">
          <cell r="A3599">
            <v>45602</v>
          </cell>
        </row>
        <row r="3599">
          <cell r="D3599">
            <v>0</v>
          </cell>
        </row>
        <row r="3600">
          <cell r="A3600">
            <v>45603</v>
          </cell>
        </row>
        <row r="3600">
          <cell r="D3600">
            <v>0</v>
          </cell>
        </row>
        <row r="3601">
          <cell r="A3601">
            <v>45604</v>
          </cell>
        </row>
        <row r="3601">
          <cell r="D3601">
            <v>0</v>
          </cell>
        </row>
        <row r="3602">
          <cell r="A3602">
            <v>45605</v>
          </cell>
        </row>
        <row r="3602">
          <cell r="D3602">
            <v>0</v>
          </cell>
        </row>
        <row r="3603">
          <cell r="A3603">
            <v>45606</v>
          </cell>
        </row>
        <row r="3603">
          <cell r="D3603">
            <v>0</v>
          </cell>
        </row>
        <row r="3604">
          <cell r="A3604">
            <v>45607</v>
          </cell>
        </row>
        <row r="3604">
          <cell r="D3604">
            <v>0</v>
          </cell>
        </row>
        <row r="3605">
          <cell r="A3605">
            <v>45608</v>
          </cell>
        </row>
        <row r="3605">
          <cell r="D3605">
            <v>0</v>
          </cell>
        </row>
        <row r="3606">
          <cell r="A3606">
            <v>45609</v>
          </cell>
        </row>
        <row r="3606">
          <cell r="D3606">
            <v>0</v>
          </cell>
        </row>
        <row r="3607">
          <cell r="A3607">
            <v>45610</v>
          </cell>
        </row>
        <row r="3607">
          <cell r="D3607">
            <v>0</v>
          </cell>
        </row>
        <row r="3608">
          <cell r="A3608">
            <v>45611</v>
          </cell>
        </row>
        <row r="3608">
          <cell r="D3608">
            <v>0</v>
          </cell>
        </row>
        <row r="3609">
          <cell r="A3609">
            <v>45612</v>
          </cell>
        </row>
        <row r="3609">
          <cell r="D3609">
            <v>0</v>
          </cell>
        </row>
        <row r="3610">
          <cell r="A3610">
            <v>45613</v>
          </cell>
        </row>
        <row r="3610">
          <cell r="D3610">
            <v>0</v>
          </cell>
        </row>
        <row r="3611">
          <cell r="A3611">
            <v>45614</v>
          </cell>
        </row>
        <row r="3611">
          <cell r="D3611">
            <v>0</v>
          </cell>
        </row>
        <row r="3612">
          <cell r="A3612">
            <v>45615</v>
          </cell>
        </row>
        <row r="3612">
          <cell r="D3612">
            <v>0</v>
          </cell>
        </row>
        <row r="3613">
          <cell r="A3613">
            <v>45616</v>
          </cell>
        </row>
        <row r="3613">
          <cell r="D3613">
            <v>0</v>
          </cell>
        </row>
        <row r="3614">
          <cell r="A3614">
            <v>45617</v>
          </cell>
        </row>
        <row r="3614">
          <cell r="D3614">
            <v>0</v>
          </cell>
        </row>
        <row r="3615">
          <cell r="A3615">
            <v>45618</v>
          </cell>
        </row>
        <row r="3615">
          <cell r="D3615">
            <v>0</v>
          </cell>
        </row>
        <row r="3616">
          <cell r="A3616">
            <v>45619</v>
          </cell>
        </row>
        <row r="3616">
          <cell r="D3616">
            <v>0</v>
          </cell>
        </row>
        <row r="3617">
          <cell r="A3617">
            <v>45620</v>
          </cell>
        </row>
        <row r="3617">
          <cell r="D3617">
            <v>0</v>
          </cell>
        </row>
        <row r="3618">
          <cell r="A3618">
            <v>45621</v>
          </cell>
        </row>
        <row r="3618">
          <cell r="D3618">
            <v>0</v>
          </cell>
        </row>
        <row r="3619">
          <cell r="A3619">
            <v>45622</v>
          </cell>
        </row>
        <row r="3619">
          <cell r="D3619">
            <v>0</v>
          </cell>
        </row>
        <row r="3620">
          <cell r="A3620">
            <v>45623</v>
          </cell>
        </row>
        <row r="3620">
          <cell r="D3620">
            <v>0</v>
          </cell>
        </row>
        <row r="3621">
          <cell r="A3621">
            <v>45624</v>
          </cell>
        </row>
        <row r="3621">
          <cell r="D3621">
            <v>0</v>
          </cell>
        </row>
        <row r="3622">
          <cell r="A3622">
            <v>45625</v>
          </cell>
        </row>
        <row r="3622">
          <cell r="D3622">
            <v>0</v>
          </cell>
        </row>
        <row r="3623">
          <cell r="A3623">
            <v>45626</v>
          </cell>
        </row>
        <row r="3623">
          <cell r="D3623">
            <v>0</v>
          </cell>
        </row>
        <row r="3624">
          <cell r="A3624">
            <v>45627</v>
          </cell>
        </row>
        <row r="3624">
          <cell r="D3624">
            <v>0</v>
          </cell>
        </row>
        <row r="3625">
          <cell r="A3625">
            <v>45628</v>
          </cell>
        </row>
        <row r="3625">
          <cell r="D3625">
            <v>0</v>
          </cell>
        </row>
        <row r="3626">
          <cell r="A3626">
            <v>45629</v>
          </cell>
        </row>
        <row r="3626">
          <cell r="D3626">
            <v>0</v>
          </cell>
        </row>
        <row r="3627">
          <cell r="A3627">
            <v>45630</v>
          </cell>
        </row>
        <row r="3627">
          <cell r="D3627">
            <v>0</v>
          </cell>
        </row>
        <row r="3628">
          <cell r="A3628">
            <v>45631</v>
          </cell>
        </row>
        <row r="3628">
          <cell r="D3628">
            <v>0</v>
          </cell>
        </row>
        <row r="3629">
          <cell r="A3629">
            <v>45632</v>
          </cell>
        </row>
        <row r="3629">
          <cell r="D3629">
            <v>0</v>
          </cell>
        </row>
        <row r="3630">
          <cell r="A3630">
            <v>45633</v>
          </cell>
        </row>
        <row r="3630">
          <cell r="D3630">
            <v>0</v>
          </cell>
        </row>
        <row r="3631">
          <cell r="A3631">
            <v>45634</v>
          </cell>
        </row>
        <row r="3631">
          <cell r="D3631">
            <v>0</v>
          </cell>
        </row>
        <row r="3632">
          <cell r="A3632">
            <v>45635</v>
          </cell>
        </row>
        <row r="3632">
          <cell r="D3632">
            <v>0</v>
          </cell>
        </row>
        <row r="3633">
          <cell r="A3633">
            <v>45636</v>
          </cell>
        </row>
        <row r="3633">
          <cell r="D3633">
            <v>0</v>
          </cell>
        </row>
        <row r="3634">
          <cell r="A3634">
            <v>45637</v>
          </cell>
        </row>
        <row r="3634">
          <cell r="D3634">
            <v>0</v>
          </cell>
        </row>
        <row r="3635">
          <cell r="A3635">
            <v>45638</v>
          </cell>
        </row>
        <row r="3635">
          <cell r="D3635">
            <v>0</v>
          </cell>
        </row>
        <row r="3636">
          <cell r="A3636">
            <v>45639</v>
          </cell>
        </row>
        <row r="3636">
          <cell r="D3636">
            <v>0</v>
          </cell>
        </row>
        <row r="3637">
          <cell r="A3637">
            <v>45640</v>
          </cell>
        </row>
        <row r="3637">
          <cell r="D3637">
            <v>0</v>
          </cell>
        </row>
        <row r="3638">
          <cell r="A3638">
            <v>45641</v>
          </cell>
        </row>
        <row r="3638">
          <cell r="D3638">
            <v>0</v>
          </cell>
        </row>
        <row r="3639">
          <cell r="A3639">
            <v>45642</v>
          </cell>
        </row>
        <row r="3639">
          <cell r="D3639">
            <v>0</v>
          </cell>
        </row>
        <row r="3640">
          <cell r="A3640">
            <v>45643</v>
          </cell>
        </row>
        <row r="3640">
          <cell r="D3640">
            <v>0</v>
          </cell>
        </row>
        <row r="3641">
          <cell r="A3641">
            <v>45644</v>
          </cell>
        </row>
        <row r="3641">
          <cell r="D3641">
            <v>0</v>
          </cell>
        </row>
        <row r="3642">
          <cell r="A3642">
            <v>45645</v>
          </cell>
        </row>
        <row r="3642">
          <cell r="D3642">
            <v>0</v>
          </cell>
        </row>
        <row r="3643">
          <cell r="A3643">
            <v>45646</v>
          </cell>
        </row>
        <row r="3643">
          <cell r="D3643">
            <v>0</v>
          </cell>
        </row>
        <row r="3644">
          <cell r="A3644">
            <v>45647</v>
          </cell>
        </row>
        <row r="3644">
          <cell r="D3644">
            <v>0</v>
          </cell>
        </row>
        <row r="3645">
          <cell r="A3645">
            <v>45648</v>
          </cell>
        </row>
        <row r="3645">
          <cell r="D3645">
            <v>0</v>
          </cell>
        </row>
        <row r="3646">
          <cell r="A3646">
            <v>45649</v>
          </cell>
        </row>
        <row r="3646">
          <cell r="D3646">
            <v>0</v>
          </cell>
        </row>
        <row r="3647">
          <cell r="A3647">
            <v>45650</v>
          </cell>
        </row>
        <row r="3647">
          <cell r="D3647">
            <v>0</v>
          </cell>
        </row>
        <row r="3648">
          <cell r="A3648">
            <v>45651</v>
          </cell>
        </row>
        <row r="3648">
          <cell r="D3648">
            <v>0</v>
          </cell>
        </row>
        <row r="3649">
          <cell r="A3649">
            <v>45652</v>
          </cell>
        </row>
        <row r="3649">
          <cell r="D3649">
            <v>0</v>
          </cell>
        </row>
        <row r="3650">
          <cell r="A3650">
            <v>45653</v>
          </cell>
        </row>
        <row r="3650">
          <cell r="D3650">
            <v>0</v>
          </cell>
        </row>
        <row r="3651">
          <cell r="A3651">
            <v>45654</v>
          </cell>
        </row>
        <row r="3651">
          <cell r="D3651">
            <v>0</v>
          </cell>
        </row>
        <row r="3652">
          <cell r="A3652">
            <v>45655</v>
          </cell>
        </row>
        <row r="3652">
          <cell r="D3652">
            <v>0</v>
          </cell>
        </row>
        <row r="3653">
          <cell r="A3653">
            <v>45656</v>
          </cell>
        </row>
        <row r="3653">
          <cell r="D3653">
            <v>0</v>
          </cell>
        </row>
        <row r="3654">
          <cell r="A3654">
            <v>45657</v>
          </cell>
        </row>
        <row r="3654">
          <cell r="D3654">
            <v>0</v>
          </cell>
        </row>
        <row r="3655">
          <cell r="A3655">
            <v>45658</v>
          </cell>
        </row>
        <row r="3655">
          <cell r="D3655">
            <v>0</v>
          </cell>
        </row>
        <row r="3656">
          <cell r="A3656">
            <v>45659</v>
          </cell>
        </row>
        <row r="3656">
          <cell r="D3656">
            <v>0</v>
          </cell>
        </row>
        <row r="3657">
          <cell r="A3657">
            <v>45660</v>
          </cell>
        </row>
        <row r="3657">
          <cell r="D3657">
            <v>0</v>
          </cell>
        </row>
        <row r="3658">
          <cell r="A3658">
            <v>45661</v>
          </cell>
        </row>
        <row r="3658">
          <cell r="D3658">
            <v>0</v>
          </cell>
        </row>
        <row r="3659">
          <cell r="A3659">
            <v>45662</v>
          </cell>
        </row>
        <row r="3659">
          <cell r="D3659">
            <v>0</v>
          </cell>
        </row>
        <row r="3660">
          <cell r="A3660">
            <v>45663</v>
          </cell>
        </row>
        <row r="3660">
          <cell r="D3660">
            <v>0</v>
          </cell>
        </row>
        <row r="3661">
          <cell r="A3661">
            <v>45664</v>
          </cell>
        </row>
        <row r="3661">
          <cell r="D3661">
            <v>0</v>
          </cell>
        </row>
        <row r="3662">
          <cell r="A3662">
            <v>45665</v>
          </cell>
        </row>
        <row r="3662">
          <cell r="D3662">
            <v>0</v>
          </cell>
        </row>
        <row r="3663">
          <cell r="A3663">
            <v>45666</v>
          </cell>
        </row>
        <row r="3663">
          <cell r="D3663">
            <v>0</v>
          </cell>
        </row>
        <row r="3664">
          <cell r="A3664">
            <v>45667</v>
          </cell>
        </row>
        <row r="3664">
          <cell r="D3664">
            <v>0</v>
          </cell>
        </row>
        <row r="3665">
          <cell r="A3665">
            <v>45668</v>
          </cell>
        </row>
        <row r="3665">
          <cell r="D3665">
            <v>0</v>
          </cell>
        </row>
        <row r="3666">
          <cell r="A3666">
            <v>45669</v>
          </cell>
        </row>
        <row r="3666">
          <cell r="D3666">
            <v>0</v>
          </cell>
        </row>
        <row r="3667">
          <cell r="A3667">
            <v>45670</v>
          </cell>
        </row>
        <row r="3667">
          <cell r="D3667">
            <v>0</v>
          </cell>
        </row>
        <row r="3668">
          <cell r="A3668">
            <v>45671</v>
          </cell>
        </row>
        <row r="3668">
          <cell r="D3668">
            <v>0</v>
          </cell>
        </row>
        <row r="3669">
          <cell r="A3669">
            <v>45672</v>
          </cell>
        </row>
        <row r="3669">
          <cell r="D3669">
            <v>0</v>
          </cell>
        </row>
        <row r="3670">
          <cell r="A3670">
            <v>45673</v>
          </cell>
        </row>
        <row r="3670">
          <cell r="D3670">
            <v>0</v>
          </cell>
        </row>
        <row r="3671">
          <cell r="A3671">
            <v>45674</v>
          </cell>
        </row>
        <row r="3671">
          <cell r="D3671">
            <v>0</v>
          </cell>
        </row>
        <row r="3672">
          <cell r="A3672">
            <v>45675</v>
          </cell>
        </row>
        <row r="3672">
          <cell r="D3672">
            <v>0</v>
          </cell>
        </row>
        <row r="3673">
          <cell r="A3673">
            <v>45676</v>
          </cell>
        </row>
        <row r="3673">
          <cell r="D3673">
            <v>0</v>
          </cell>
        </row>
        <row r="3674">
          <cell r="A3674">
            <v>45677</v>
          </cell>
        </row>
        <row r="3674">
          <cell r="D3674">
            <v>0</v>
          </cell>
        </row>
        <row r="3675">
          <cell r="A3675">
            <v>45678</v>
          </cell>
        </row>
        <row r="3675">
          <cell r="D3675">
            <v>0</v>
          </cell>
        </row>
        <row r="3676">
          <cell r="A3676">
            <v>45679</v>
          </cell>
        </row>
        <row r="3676">
          <cell r="D3676">
            <v>0</v>
          </cell>
        </row>
        <row r="3677">
          <cell r="A3677">
            <v>45680</v>
          </cell>
        </row>
        <row r="3677">
          <cell r="D3677">
            <v>0</v>
          </cell>
        </row>
        <row r="3678">
          <cell r="A3678">
            <v>45681</v>
          </cell>
        </row>
        <row r="3678">
          <cell r="D3678">
            <v>0</v>
          </cell>
        </row>
        <row r="3679">
          <cell r="A3679">
            <v>45682</v>
          </cell>
        </row>
        <row r="3679">
          <cell r="D3679">
            <v>0</v>
          </cell>
        </row>
        <row r="3680">
          <cell r="A3680">
            <v>45683</v>
          </cell>
        </row>
        <row r="3680">
          <cell r="D3680">
            <v>0</v>
          </cell>
        </row>
        <row r="3681">
          <cell r="A3681">
            <v>45684</v>
          </cell>
        </row>
        <row r="3681">
          <cell r="D3681">
            <v>0</v>
          </cell>
        </row>
        <row r="3682">
          <cell r="A3682">
            <v>45685</v>
          </cell>
        </row>
        <row r="3682">
          <cell r="D3682">
            <v>0</v>
          </cell>
        </row>
        <row r="3683">
          <cell r="A3683">
            <v>45686</v>
          </cell>
        </row>
        <row r="3683">
          <cell r="D3683">
            <v>0</v>
          </cell>
        </row>
        <row r="3684">
          <cell r="A3684">
            <v>45687</v>
          </cell>
        </row>
        <row r="3684">
          <cell r="D3684">
            <v>0</v>
          </cell>
        </row>
        <row r="3685">
          <cell r="A3685">
            <v>45688</v>
          </cell>
        </row>
        <row r="3685">
          <cell r="D3685">
            <v>0</v>
          </cell>
        </row>
        <row r="3686">
          <cell r="A3686">
            <v>45689</v>
          </cell>
        </row>
        <row r="3686">
          <cell r="D3686">
            <v>0</v>
          </cell>
        </row>
        <row r="3687">
          <cell r="A3687">
            <v>45690</v>
          </cell>
        </row>
        <row r="3687">
          <cell r="D3687">
            <v>0</v>
          </cell>
        </row>
        <row r="3688">
          <cell r="A3688">
            <v>45691</v>
          </cell>
        </row>
        <row r="3688">
          <cell r="D3688">
            <v>0</v>
          </cell>
        </row>
        <row r="3689">
          <cell r="A3689">
            <v>45692</v>
          </cell>
        </row>
        <row r="3689">
          <cell r="D3689">
            <v>0</v>
          </cell>
        </row>
        <row r="3690">
          <cell r="A3690">
            <v>45693</v>
          </cell>
        </row>
        <row r="3690">
          <cell r="D3690">
            <v>0</v>
          </cell>
        </row>
        <row r="3691">
          <cell r="A3691">
            <v>45694</v>
          </cell>
        </row>
        <row r="3691">
          <cell r="D3691">
            <v>0</v>
          </cell>
        </row>
        <row r="3692">
          <cell r="A3692">
            <v>45695</v>
          </cell>
        </row>
        <row r="3692">
          <cell r="D3692">
            <v>0</v>
          </cell>
        </row>
        <row r="3693">
          <cell r="A3693">
            <v>45696</v>
          </cell>
        </row>
        <row r="3693">
          <cell r="D3693">
            <v>0</v>
          </cell>
        </row>
        <row r="3694">
          <cell r="A3694">
            <v>45697</v>
          </cell>
        </row>
        <row r="3694">
          <cell r="D3694">
            <v>0</v>
          </cell>
        </row>
        <row r="3695">
          <cell r="A3695">
            <v>45698</v>
          </cell>
        </row>
        <row r="3695">
          <cell r="D3695">
            <v>0</v>
          </cell>
        </row>
        <row r="3696">
          <cell r="A3696">
            <v>45699</v>
          </cell>
        </row>
        <row r="3696">
          <cell r="D3696">
            <v>0</v>
          </cell>
        </row>
        <row r="3697">
          <cell r="A3697">
            <v>45700</v>
          </cell>
        </row>
        <row r="3697">
          <cell r="D3697">
            <v>0</v>
          </cell>
        </row>
        <row r="3698">
          <cell r="A3698">
            <v>45701</v>
          </cell>
        </row>
        <row r="3698">
          <cell r="D3698">
            <v>0</v>
          </cell>
        </row>
        <row r="3699">
          <cell r="A3699">
            <v>45702</v>
          </cell>
        </row>
        <row r="3699">
          <cell r="D3699">
            <v>0</v>
          </cell>
        </row>
        <row r="3700">
          <cell r="A3700">
            <v>45703</v>
          </cell>
        </row>
        <row r="3700">
          <cell r="D3700">
            <v>0</v>
          </cell>
        </row>
        <row r="3701">
          <cell r="A3701">
            <v>45704</v>
          </cell>
        </row>
        <row r="3701">
          <cell r="D3701">
            <v>0</v>
          </cell>
        </row>
        <row r="3702">
          <cell r="A3702">
            <v>45705</v>
          </cell>
        </row>
        <row r="3702">
          <cell r="D3702">
            <v>0</v>
          </cell>
        </row>
        <row r="3703">
          <cell r="A3703">
            <v>45706</v>
          </cell>
        </row>
        <row r="3703">
          <cell r="D3703">
            <v>0</v>
          </cell>
        </row>
        <row r="3704">
          <cell r="A3704">
            <v>45707</v>
          </cell>
        </row>
        <row r="3704">
          <cell r="D3704">
            <v>0</v>
          </cell>
        </row>
        <row r="3705">
          <cell r="A3705">
            <v>45708</v>
          </cell>
        </row>
        <row r="3705">
          <cell r="D3705">
            <v>0</v>
          </cell>
        </row>
        <row r="3706">
          <cell r="A3706">
            <v>45709</v>
          </cell>
        </row>
        <row r="3706">
          <cell r="D3706">
            <v>0</v>
          </cell>
        </row>
        <row r="3707">
          <cell r="A3707">
            <v>45710</v>
          </cell>
        </row>
        <row r="3707">
          <cell r="D3707">
            <v>0</v>
          </cell>
        </row>
        <row r="3708">
          <cell r="A3708">
            <v>45711</v>
          </cell>
        </row>
        <row r="3708">
          <cell r="D3708">
            <v>0</v>
          </cell>
        </row>
        <row r="3709">
          <cell r="A3709">
            <v>45712</v>
          </cell>
        </row>
        <row r="3709">
          <cell r="D3709">
            <v>0</v>
          </cell>
        </row>
        <row r="3710">
          <cell r="A3710">
            <v>45713</v>
          </cell>
        </row>
        <row r="3710">
          <cell r="D3710">
            <v>0</v>
          </cell>
        </row>
        <row r="3711">
          <cell r="A3711">
            <v>45714</v>
          </cell>
        </row>
        <row r="3711">
          <cell r="D3711">
            <v>0</v>
          </cell>
        </row>
        <row r="3712">
          <cell r="A3712">
            <v>45715</v>
          </cell>
        </row>
        <row r="3712">
          <cell r="D3712">
            <v>0</v>
          </cell>
        </row>
        <row r="3713">
          <cell r="A3713">
            <v>45716</v>
          </cell>
        </row>
        <row r="3713">
          <cell r="D3713">
            <v>0</v>
          </cell>
        </row>
        <row r="3714">
          <cell r="A3714">
            <v>45717</v>
          </cell>
        </row>
        <row r="3714">
          <cell r="D3714">
            <v>0</v>
          </cell>
        </row>
        <row r="3715">
          <cell r="A3715">
            <v>45718</v>
          </cell>
        </row>
        <row r="3715">
          <cell r="D3715">
            <v>0</v>
          </cell>
        </row>
        <row r="3716">
          <cell r="A3716">
            <v>45719</v>
          </cell>
        </row>
        <row r="3716">
          <cell r="D3716">
            <v>0</v>
          </cell>
        </row>
        <row r="3717">
          <cell r="A3717">
            <v>45720</v>
          </cell>
        </row>
        <row r="3717">
          <cell r="D3717">
            <v>0</v>
          </cell>
        </row>
        <row r="3718">
          <cell r="A3718">
            <v>45721</v>
          </cell>
        </row>
        <row r="3718">
          <cell r="D3718">
            <v>0</v>
          </cell>
        </row>
        <row r="3719">
          <cell r="A3719">
            <v>45722</v>
          </cell>
        </row>
        <row r="3719">
          <cell r="D3719">
            <v>0</v>
          </cell>
        </row>
        <row r="3720">
          <cell r="A3720">
            <v>45723</v>
          </cell>
        </row>
        <row r="3720">
          <cell r="D3720">
            <v>0</v>
          </cell>
        </row>
        <row r="3721">
          <cell r="A3721">
            <v>45724</v>
          </cell>
        </row>
        <row r="3721">
          <cell r="D3721">
            <v>0</v>
          </cell>
        </row>
        <row r="3722">
          <cell r="A3722">
            <v>45725</v>
          </cell>
        </row>
        <row r="3722">
          <cell r="D3722">
            <v>0</v>
          </cell>
        </row>
        <row r="3723">
          <cell r="A3723">
            <v>45726</v>
          </cell>
        </row>
        <row r="3723">
          <cell r="D3723">
            <v>0</v>
          </cell>
        </row>
        <row r="3724">
          <cell r="A3724">
            <v>45727</v>
          </cell>
        </row>
        <row r="3724">
          <cell r="D3724">
            <v>0</v>
          </cell>
        </row>
        <row r="3725">
          <cell r="A3725">
            <v>45728</v>
          </cell>
        </row>
        <row r="3725">
          <cell r="D3725">
            <v>0</v>
          </cell>
        </row>
        <row r="3726">
          <cell r="A3726">
            <v>45729</v>
          </cell>
        </row>
        <row r="3726">
          <cell r="D3726">
            <v>0</v>
          </cell>
        </row>
        <row r="3727">
          <cell r="A3727">
            <v>45730</v>
          </cell>
        </row>
        <row r="3727">
          <cell r="D3727">
            <v>0</v>
          </cell>
        </row>
        <row r="3728">
          <cell r="A3728">
            <v>45731</v>
          </cell>
        </row>
        <row r="3728">
          <cell r="D3728">
            <v>0</v>
          </cell>
        </row>
        <row r="3729">
          <cell r="A3729">
            <v>45732</v>
          </cell>
        </row>
        <row r="3729">
          <cell r="D3729">
            <v>0</v>
          </cell>
        </row>
        <row r="3730">
          <cell r="A3730">
            <v>45733</v>
          </cell>
        </row>
        <row r="3730">
          <cell r="D3730">
            <v>0</v>
          </cell>
        </row>
        <row r="3731">
          <cell r="A3731">
            <v>45734</v>
          </cell>
        </row>
        <row r="3731">
          <cell r="D3731">
            <v>0</v>
          </cell>
        </row>
        <row r="3732">
          <cell r="A3732">
            <v>45735</v>
          </cell>
        </row>
        <row r="3732">
          <cell r="D3732">
            <v>0</v>
          </cell>
        </row>
        <row r="3733">
          <cell r="A3733">
            <v>45736</v>
          </cell>
        </row>
        <row r="3733">
          <cell r="D3733">
            <v>0</v>
          </cell>
        </row>
        <row r="3734">
          <cell r="A3734">
            <v>45737</v>
          </cell>
        </row>
        <row r="3734">
          <cell r="D3734">
            <v>0</v>
          </cell>
        </row>
        <row r="3735">
          <cell r="A3735">
            <v>45738</v>
          </cell>
        </row>
        <row r="3735">
          <cell r="D3735">
            <v>0</v>
          </cell>
        </row>
        <row r="3736">
          <cell r="A3736">
            <v>45739</v>
          </cell>
        </row>
        <row r="3736">
          <cell r="D3736">
            <v>0</v>
          </cell>
        </row>
        <row r="3737">
          <cell r="A3737">
            <v>45740</v>
          </cell>
        </row>
        <row r="3737">
          <cell r="D3737">
            <v>0</v>
          </cell>
        </row>
        <row r="3738">
          <cell r="A3738">
            <v>45741</v>
          </cell>
        </row>
        <row r="3738">
          <cell r="D3738">
            <v>0</v>
          </cell>
        </row>
        <row r="3739">
          <cell r="A3739">
            <v>45742</v>
          </cell>
        </row>
        <row r="3739">
          <cell r="D3739">
            <v>0</v>
          </cell>
        </row>
        <row r="3740">
          <cell r="A3740">
            <v>45743</v>
          </cell>
        </row>
        <row r="3740">
          <cell r="D3740">
            <v>0</v>
          </cell>
        </row>
        <row r="3741">
          <cell r="A3741">
            <v>45744</v>
          </cell>
        </row>
        <row r="3741">
          <cell r="D3741">
            <v>0</v>
          </cell>
        </row>
        <row r="3742">
          <cell r="A3742">
            <v>45745</v>
          </cell>
        </row>
        <row r="3742">
          <cell r="D3742">
            <v>0</v>
          </cell>
        </row>
        <row r="3743">
          <cell r="A3743">
            <v>45746</v>
          </cell>
        </row>
        <row r="3743">
          <cell r="D3743">
            <v>0</v>
          </cell>
        </row>
        <row r="3744">
          <cell r="A3744">
            <v>45747</v>
          </cell>
        </row>
        <row r="3744">
          <cell r="D3744">
            <v>0</v>
          </cell>
        </row>
        <row r="3745">
          <cell r="A3745">
            <v>45748</v>
          </cell>
        </row>
        <row r="3745">
          <cell r="D3745">
            <v>0</v>
          </cell>
        </row>
        <row r="3746">
          <cell r="A3746">
            <v>45749</v>
          </cell>
        </row>
        <row r="3746">
          <cell r="D3746">
            <v>0</v>
          </cell>
        </row>
        <row r="3747">
          <cell r="A3747">
            <v>45750</v>
          </cell>
        </row>
        <row r="3747">
          <cell r="D3747">
            <v>0</v>
          </cell>
        </row>
        <row r="3748">
          <cell r="A3748">
            <v>45751</v>
          </cell>
        </row>
        <row r="3748">
          <cell r="D3748">
            <v>0</v>
          </cell>
        </row>
        <row r="3749">
          <cell r="A3749">
            <v>45752</v>
          </cell>
        </row>
        <row r="3749">
          <cell r="D3749">
            <v>0</v>
          </cell>
        </row>
        <row r="3750">
          <cell r="A3750">
            <v>45753</v>
          </cell>
        </row>
        <row r="3750">
          <cell r="D3750">
            <v>0</v>
          </cell>
        </row>
        <row r="3751">
          <cell r="A3751">
            <v>45754</v>
          </cell>
        </row>
        <row r="3751">
          <cell r="D3751">
            <v>0</v>
          </cell>
        </row>
        <row r="3752">
          <cell r="A3752">
            <v>45755</v>
          </cell>
        </row>
        <row r="3752">
          <cell r="D3752">
            <v>0</v>
          </cell>
        </row>
        <row r="3753">
          <cell r="A3753">
            <v>45756</v>
          </cell>
        </row>
        <row r="3753">
          <cell r="D3753">
            <v>0</v>
          </cell>
        </row>
        <row r="3754">
          <cell r="A3754">
            <v>45757</v>
          </cell>
        </row>
        <row r="3754">
          <cell r="D3754">
            <v>0</v>
          </cell>
        </row>
        <row r="3755">
          <cell r="A3755">
            <v>45758</v>
          </cell>
        </row>
        <row r="3755">
          <cell r="D3755">
            <v>0</v>
          </cell>
        </row>
        <row r="3756">
          <cell r="A3756">
            <v>45759</v>
          </cell>
        </row>
        <row r="3756">
          <cell r="D3756">
            <v>0</v>
          </cell>
        </row>
        <row r="3757">
          <cell r="A3757">
            <v>45760</v>
          </cell>
        </row>
        <row r="3757">
          <cell r="D3757">
            <v>0</v>
          </cell>
        </row>
        <row r="3758">
          <cell r="A3758">
            <v>45761</v>
          </cell>
        </row>
        <row r="3758">
          <cell r="D3758">
            <v>0</v>
          </cell>
        </row>
        <row r="3759">
          <cell r="A3759">
            <v>45762</v>
          </cell>
        </row>
        <row r="3759">
          <cell r="D3759">
            <v>0</v>
          </cell>
        </row>
        <row r="3760">
          <cell r="A3760">
            <v>45763</v>
          </cell>
        </row>
        <row r="3760">
          <cell r="D3760">
            <v>0</v>
          </cell>
        </row>
        <row r="3761">
          <cell r="A3761">
            <v>45764</v>
          </cell>
        </row>
        <row r="3761">
          <cell r="D3761">
            <v>0</v>
          </cell>
        </row>
        <row r="3762">
          <cell r="A3762">
            <v>45765</v>
          </cell>
        </row>
        <row r="3762">
          <cell r="D3762">
            <v>0</v>
          </cell>
        </row>
        <row r="3763">
          <cell r="A3763">
            <v>45766</v>
          </cell>
        </row>
        <row r="3763">
          <cell r="D3763">
            <v>0</v>
          </cell>
        </row>
        <row r="3764">
          <cell r="A3764">
            <v>45767</v>
          </cell>
        </row>
        <row r="3764">
          <cell r="D3764">
            <v>0</v>
          </cell>
        </row>
        <row r="3765">
          <cell r="A3765">
            <v>45768</v>
          </cell>
        </row>
        <row r="3765">
          <cell r="D3765">
            <v>0</v>
          </cell>
        </row>
        <row r="3766">
          <cell r="A3766">
            <v>45769</v>
          </cell>
        </row>
        <row r="3766">
          <cell r="D3766">
            <v>0</v>
          </cell>
        </row>
        <row r="3767">
          <cell r="A3767">
            <v>45770</v>
          </cell>
        </row>
        <row r="3767">
          <cell r="D3767">
            <v>0</v>
          </cell>
        </row>
        <row r="3768">
          <cell r="A3768">
            <v>45771</v>
          </cell>
        </row>
        <row r="3768">
          <cell r="D3768">
            <v>0</v>
          </cell>
        </row>
        <row r="3769">
          <cell r="A3769">
            <v>45772</v>
          </cell>
        </row>
        <row r="3769">
          <cell r="D3769">
            <v>0</v>
          </cell>
        </row>
        <row r="3770">
          <cell r="A3770">
            <v>45773</v>
          </cell>
        </row>
        <row r="3770">
          <cell r="D3770">
            <v>0</v>
          </cell>
        </row>
        <row r="3771">
          <cell r="A3771">
            <v>45774</v>
          </cell>
        </row>
        <row r="3771">
          <cell r="D3771">
            <v>0</v>
          </cell>
        </row>
        <row r="3772">
          <cell r="A3772">
            <v>45775</v>
          </cell>
        </row>
        <row r="3772">
          <cell r="D3772">
            <v>0</v>
          </cell>
        </row>
        <row r="3773">
          <cell r="A3773">
            <v>45776</v>
          </cell>
        </row>
        <row r="3773">
          <cell r="D3773">
            <v>0</v>
          </cell>
        </row>
        <row r="3774">
          <cell r="A3774">
            <v>45777</v>
          </cell>
        </row>
        <row r="3774">
          <cell r="D3774">
            <v>0</v>
          </cell>
        </row>
        <row r="3775">
          <cell r="A3775">
            <v>45778</v>
          </cell>
        </row>
        <row r="3775">
          <cell r="D3775">
            <v>0</v>
          </cell>
        </row>
        <row r="3776">
          <cell r="A3776">
            <v>45779</v>
          </cell>
        </row>
        <row r="3776">
          <cell r="D3776">
            <v>0</v>
          </cell>
        </row>
        <row r="3777">
          <cell r="A3777">
            <v>45780</v>
          </cell>
        </row>
        <row r="3777">
          <cell r="D3777">
            <v>0</v>
          </cell>
        </row>
        <row r="3778">
          <cell r="A3778">
            <v>45781</v>
          </cell>
        </row>
        <row r="3778">
          <cell r="D3778">
            <v>0</v>
          </cell>
        </row>
        <row r="3779">
          <cell r="A3779">
            <v>45782</v>
          </cell>
        </row>
        <row r="3779">
          <cell r="D3779">
            <v>0</v>
          </cell>
        </row>
        <row r="3780">
          <cell r="A3780">
            <v>45783</v>
          </cell>
        </row>
        <row r="3780">
          <cell r="D3780">
            <v>0</v>
          </cell>
        </row>
        <row r="3781">
          <cell r="A3781">
            <v>45784</v>
          </cell>
        </row>
        <row r="3781">
          <cell r="D3781">
            <v>0</v>
          </cell>
        </row>
        <row r="3782">
          <cell r="A3782">
            <v>45785</v>
          </cell>
        </row>
        <row r="3782">
          <cell r="D3782">
            <v>0</v>
          </cell>
        </row>
        <row r="3783">
          <cell r="A3783">
            <v>45786</v>
          </cell>
        </row>
        <row r="3783">
          <cell r="D3783">
            <v>0</v>
          </cell>
        </row>
        <row r="3784">
          <cell r="A3784">
            <v>45787</v>
          </cell>
        </row>
        <row r="3784">
          <cell r="D3784">
            <v>0</v>
          </cell>
        </row>
        <row r="3785">
          <cell r="A3785">
            <v>45788</v>
          </cell>
        </row>
        <row r="3785">
          <cell r="D3785">
            <v>0</v>
          </cell>
        </row>
        <row r="3786">
          <cell r="A3786">
            <v>45789</v>
          </cell>
        </row>
        <row r="3786">
          <cell r="D3786">
            <v>0</v>
          </cell>
        </row>
        <row r="3787">
          <cell r="A3787">
            <v>45790</v>
          </cell>
        </row>
        <row r="3787">
          <cell r="D3787">
            <v>0</v>
          </cell>
        </row>
        <row r="3788">
          <cell r="A3788">
            <v>45791</v>
          </cell>
        </row>
        <row r="3788">
          <cell r="D3788">
            <v>0</v>
          </cell>
        </row>
        <row r="3789">
          <cell r="A3789">
            <v>45792</v>
          </cell>
        </row>
        <row r="3789">
          <cell r="D3789">
            <v>0</v>
          </cell>
        </row>
        <row r="3790">
          <cell r="A3790">
            <v>45793</v>
          </cell>
        </row>
        <row r="3790">
          <cell r="D3790">
            <v>0</v>
          </cell>
        </row>
        <row r="3791">
          <cell r="A3791">
            <v>45794</v>
          </cell>
        </row>
        <row r="3791">
          <cell r="D3791">
            <v>0</v>
          </cell>
        </row>
        <row r="3792">
          <cell r="A3792">
            <v>45795</v>
          </cell>
        </row>
        <row r="3792">
          <cell r="D3792">
            <v>0</v>
          </cell>
        </row>
        <row r="3793">
          <cell r="A3793">
            <v>45796</v>
          </cell>
        </row>
        <row r="3793">
          <cell r="D3793">
            <v>0</v>
          </cell>
        </row>
        <row r="3794">
          <cell r="A3794">
            <v>45797</v>
          </cell>
        </row>
        <row r="3794">
          <cell r="D3794">
            <v>0</v>
          </cell>
        </row>
        <row r="3795">
          <cell r="A3795">
            <v>45798</v>
          </cell>
        </row>
        <row r="3795">
          <cell r="D3795">
            <v>0</v>
          </cell>
        </row>
        <row r="3796">
          <cell r="A3796">
            <v>45799</v>
          </cell>
        </row>
        <row r="3796">
          <cell r="D3796">
            <v>0</v>
          </cell>
        </row>
        <row r="3797">
          <cell r="A3797">
            <v>45800</v>
          </cell>
        </row>
        <row r="3797">
          <cell r="D3797">
            <v>0</v>
          </cell>
        </row>
        <row r="3798">
          <cell r="A3798">
            <v>45801</v>
          </cell>
        </row>
        <row r="3798">
          <cell r="D3798">
            <v>0</v>
          </cell>
        </row>
        <row r="3799">
          <cell r="A3799">
            <v>45802</v>
          </cell>
        </row>
        <row r="3799">
          <cell r="D3799">
            <v>0</v>
          </cell>
        </row>
        <row r="3800">
          <cell r="A3800">
            <v>45803</v>
          </cell>
        </row>
        <row r="3800">
          <cell r="D3800">
            <v>0</v>
          </cell>
        </row>
        <row r="3801">
          <cell r="A3801">
            <v>45804</v>
          </cell>
        </row>
        <row r="3801">
          <cell r="D3801">
            <v>0</v>
          </cell>
        </row>
        <row r="3802">
          <cell r="A3802">
            <v>45805</v>
          </cell>
        </row>
        <row r="3802">
          <cell r="D3802">
            <v>0</v>
          </cell>
        </row>
        <row r="3803">
          <cell r="A3803">
            <v>45806</v>
          </cell>
        </row>
        <row r="3803">
          <cell r="D3803">
            <v>0</v>
          </cell>
        </row>
        <row r="3804">
          <cell r="A3804">
            <v>45807</v>
          </cell>
        </row>
        <row r="3804">
          <cell r="D3804">
            <v>0</v>
          </cell>
        </row>
        <row r="3805">
          <cell r="A3805">
            <v>45808</v>
          </cell>
        </row>
        <row r="3805">
          <cell r="D3805">
            <v>0</v>
          </cell>
        </row>
        <row r="3806">
          <cell r="A3806">
            <v>45809</v>
          </cell>
        </row>
        <row r="3806">
          <cell r="D3806">
            <v>0</v>
          </cell>
        </row>
        <row r="3807">
          <cell r="A3807">
            <v>45810</v>
          </cell>
        </row>
        <row r="3807">
          <cell r="D3807">
            <v>0</v>
          </cell>
        </row>
        <row r="3808">
          <cell r="A3808">
            <v>45811</v>
          </cell>
        </row>
        <row r="3808">
          <cell r="D3808">
            <v>0</v>
          </cell>
        </row>
        <row r="3809">
          <cell r="A3809">
            <v>45812</v>
          </cell>
        </row>
        <row r="3809">
          <cell r="D3809">
            <v>0</v>
          </cell>
        </row>
        <row r="3810">
          <cell r="A3810">
            <v>45813</v>
          </cell>
        </row>
        <row r="3810">
          <cell r="D3810">
            <v>0</v>
          </cell>
        </row>
        <row r="3811">
          <cell r="A3811">
            <v>45814</v>
          </cell>
        </row>
        <row r="3811">
          <cell r="D3811">
            <v>0</v>
          </cell>
        </row>
        <row r="3812">
          <cell r="A3812">
            <v>45815</v>
          </cell>
        </row>
        <row r="3812">
          <cell r="D3812">
            <v>0</v>
          </cell>
        </row>
        <row r="3813">
          <cell r="A3813">
            <v>45816</v>
          </cell>
        </row>
        <row r="3813">
          <cell r="D3813">
            <v>0</v>
          </cell>
        </row>
        <row r="3814">
          <cell r="A3814">
            <v>45817</v>
          </cell>
        </row>
        <row r="3814">
          <cell r="D3814">
            <v>0</v>
          </cell>
        </row>
        <row r="3815">
          <cell r="A3815">
            <v>45818</v>
          </cell>
        </row>
        <row r="3815">
          <cell r="D3815">
            <v>0</v>
          </cell>
        </row>
        <row r="3816">
          <cell r="A3816">
            <v>45819</v>
          </cell>
        </row>
        <row r="3816">
          <cell r="D3816">
            <v>0</v>
          </cell>
        </row>
        <row r="3817">
          <cell r="A3817">
            <v>45820</v>
          </cell>
        </row>
        <row r="3817">
          <cell r="D3817">
            <v>0</v>
          </cell>
        </row>
        <row r="3818">
          <cell r="A3818">
            <v>45821</v>
          </cell>
        </row>
        <row r="3818">
          <cell r="D3818">
            <v>0</v>
          </cell>
        </row>
        <row r="3819">
          <cell r="A3819">
            <v>45822</v>
          </cell>
        </row>
        <row r="3819">
          <cell r="D3819">
            <v>0</v>
          </cell>
        </row>
        <row r="3820">
          <cell r="A3820">
            <v>45823</v>
          </cell>
        </row>
        <row r="3820">
          <cell r="D3820">
            <v>0</v>
          </cell>
        </row>
        <row r="3821">
          <cell r="A3821">
            <v>45824</v>
          </cell>
        </row>
        <row r="3821">
          <cell r="D3821">
            <v>0</v>
          </cell>
        </row>
        <row r="3822">
          <cell r="A3822">
            <v>45825</v>
          </cell>
        </row>
        <row r="3822">
          <cell r="D3822">
            <v>0</v>
          </cell>
        </row>
        <row r="3823">
          <cell r="A3823">
            <v>45826</v>
          </cell>
        </row>
        <row r="3823">
          <cell r="D3823">
            <v>0</v>
          </cell>
        </row>
        <row r="3824">
          <cell r="A3824">
            <v>45827</v>
          </cell>
        </row>
        <row r="3824">
          <cell r="D3824">
            <v>0</v>
          </cell>
        </row>
        <row r="3825">
          <cell r="A3825">
            <v>45828</v>
          </cell>
        </row>
        <row r="3825">
          <cell r="D3825">
            <v>0</v>
          </cell>
        </row>
        <row r="3826">
          <cell r="A3826">
            <v>45829</v>
          </cell>
        </row>
        <row r="3826">
          <cell r="D3826">
            <v>0</v>
          </cell>
        </row>
        <row r="3827">
          <cell r="A3827">
            <v>45830</v>
          </cell>
        </row>
        <row r="3827">
          <cell r="D3827">
            <v>0</v>
          </cell>
        </row>
        <row r="3828">
          <cell r="A3828">
            <v>45831</v>
          </cell>
        </row>
        <row r="3828">
          <cell r="D3828">
            <v>0</v>
          </cell>
        </row>
        <row r="3829">
          <cell r="A3829">
            <v>45832</v>
          </cell>
        </row>
        <row r="3829">
          <cell r="D3829">
            <v>0</v>
          </cell>
        </row>
        <row r="3830">
          <cell r="A3830">
            <v>45833</v>
          </cell>
        </row>
        <row r="3830">
          <cell r="D3830">
            <v>0</v>
          </cell>
        </row>
        <row r="3831">
          <cell r="A3831">
            <v>45834</v>
          </cell>
        </row>
        <row r="3831">
          <cell r="D3831">
            <v>0</v>
          </cell>
        </row>
        <row r="3832">
          <cell r="A3832">
            <v>45835</v>
          </cell>
        </row>
        <row r="3832">
          <cell r="D3832">
            <v>0</v>
          </cell>
        </row>
        <row r="3833">
          <cell r="A3833">
            <v>45836</v>
          </cell>
        </row>
        <row r="3833">
          <cell r="D3833">
            <v>0</v>
          </cell>
        </row>
        <row r="3834">
          <cell r="A3834">
            <v>45837</v>
          </cell>
        </row>
        <row r="3834">
          <cell r="D3834">
            <v>0</v>
          </cell>
        </row>
        <row r="3835">
          <cell r="A3835">
            <v>45838</v>
          </cell>
        </row>
        <row r="3835">
          <cell r="D3835">
            <v>0</v>
          </cell>
        </row>
        <row r="3836">
          <cell r="A3836">
            <v>45839</v>
          </cell>
        </row>
        <row r="3836">
          <cell r="D3836">
            <v>0</v>
          </cell>
        </row>
        <row r="3837">
          <cell r="A3837">
            <v>45840</v>
          </cell>
        </row>
        <row r="3837">
          <cell r="D3837">
            <v>0</v>
          </cell>
        </row>
        <row r="3838">
          <cell r="A3838">
            <v>45841</v>
          </cell>
        </row>
        <row r="3838">
          <cell r="D3838">
            <v>0</v>
          </cell>
        </row>
        <row r="3839">
          <cell r="A3839">
            <v>45842</v>
          </cell>
        </row>
        <row r="3839">
          <cell r="D3839">
            <v>0</v>
          </cell>
        </row>
        <row r="3840">
          <cell r="A3840">
            <v>45843</v>
          </cell>
        </row>
        <row r="3840">
          <cell r="D3840">
            <v>0</v>
          </cell>
        </row>
        <row r="3841">
          <cell r="A3841">
            <v>45844</v>
          </cell>
        </row>
        <row r="3841">
          <cell r="D3841">
            <v>0</v>
          </cell>
        </row>
        <row r="3842">
          <cell r="A3842">
            <v>45845</v>
          </cell>
        </row>
        <row r="3842">
          <cell r="D3842">
            <v>0</v>
          </cell>
        </row>
        <row r="3843">
          <cell r="A3843">
            <v>45846</v>
          </cell>
        </row>
        <row r="3843">
          <cell r="D3843">
            <v>0</v>
          </cell>
        </row>
        <row r="3844">
          <cell r="A3844">
            <v>45847</v>
          </cell>
        </row>
        <row r="3844">
          <cell r="D3844">
            <v>0</v>
          </cell>
        </row>
        <row r="3845">
          <cell r="A3845">
            <v>45848</v>
          </cell>
        </row>
        <row r="3845">
          <cell r="D3845">
            <v>0</v>
          </cell>
        </row>
        <row r="3846">
          <cell r="A3846">
            <v>45849</v>
          </cell>
        </row>
        <row r="3846">
          <cell r="D3846">
            <v>0</v>
          </cell>
        </row>
        <row r="3847">
          <cell r="A3847">
            <v>45850</v>
          </cell>
        </row>
        <row r="3847">
          <cell r="D3847">
            <v>0</v>
          </cell>
        </row>
        <row r="3848">
          <cell r="A3848">
            <v>45851</v>
          </cell>
        </row>
        <row r="3848">
          <cell r="D3848">
            <v>0</v>
          </cell>
        </row>
        <row r="3849">
          <cell r="A3849">
            <v>45852</v>
          </cell>
        </row>
        <row r="3849">
          <cell r="D3849">
            <v>0</v>
          </cell>
        </row>
        <row r="3850">
          <cell r="A3850">
            <v>45853</v>
          </cell>
        </row>
        <row r="3850">
          <cell r="D3850">
            <v>0</v>
          </cell>
        </row>
        <row r="3851">
          <cell r="A3851">
            <v>45854</v>
          </cell>
        </row>
        <row r="3851">
          <cell r="D3851">
            <v>0</v>
          </cell>
        </row>
        <row r="3852">
          <cell r="A3852">
            <v>45855</v>
          </cell>
        </row>
        <row r="3852">
          <cell r="D3852">
            <v>0</v>
          </cell>
        </row>
        <row r="3853">
          <cell r="A3853">
            <v>45856</v>
          </cell>
        </row>
        <row r="3853">
          <cell r="D3853">
            <v>0</v>
          </cell>
        </row>
        <row r="3854">
          <cell r="A3854">
            <v>45857</v>
          </cell>
        </row>
        <row r="3854">
          <cell r="D3854">
            <v>0</v>
          </cell>
        </row>
        <row r="3855">
          <cell r="A3855">
            <v>45858</v>
          </cell>
        </row>
        <row r="3855">
          <cell r="D3855">
            <v>0</v>
          </cell>
        </row>
        <row r="3856">
          <cell r="A3856">
            <v>45859</v>
          </cell>
        </row>
        <row r="3856">
          <cell r="D3856">
            <v>0</v>
          </cell>
        </row>
        <row r="3857">
          <cell r="A3857">
            <v>45860</v>
          </cell>
        </row>
        <row r="3857">
          <cell r="D3857">
            <v>0</v>
          </cell>
        </row>
        <row r="3858">
          <cell r="A3858">
            <v>45861</v>
          </cell>
        </row>
        <row r="3858">
          <cell r="D3858">
            <v>0</v>
          </cell>
        </row>
        <row r="3859">
          <cell r="A3859">
            <v>45862</v>
          </cell>
        </row>
        <row r="3859">
          <cell r="D3859">
            <v>0</v>
          </cell>
        </row>
        <row r="3860">
          <cell r="A3860">
            <v>45863</v>
          </cell>
        </row>
        <row r="3860">
          <cell r="D3860">
            <v>0</v>
          </cell>
        </row>
        <row r="3861">
          <cell r="A3861">
            <v>45864</v>
          </cell>
        </row>
        <row r="3861">
          <cell r="D3861">
            <v>0</v>
          </cell>
        </row>
        <row r="3862">
          <cell r="A3862">
            <v>45865</v>
          </cell>
        </row>
        <row r="3862">
          <cell r="D3862">
            <v>0</v>
          </cell>
        </row>
        <row r="3863">
          <cell r="A3863">
            <v>45866</v>
          </cell>
        </row>
        <row r="3863">
          <cell r="D3863">
            <v>0</v>
          </cell>
        </row>
        <row r="3864">
          <cell r="A3864">
            <v>45867</v>
          </cell>
        </row>
        <row r="3864">
          <cell r="D3864">
            <v>0</v>
          </cell>
        </row>
        <row r="3865">
          <cell r="A3865">
            <v>45868</v>
          </cell>
        </row>
        <row r="3865">
          <cell r="D3865">
            <v>0</v>
          </cell>
        </row>
        <row r="3866">
          <cell r="A3866">
            <v>45869</v>
          </cell>
        </row>
        <row r="3866">
          <cell r="D3866">
            <v>0</v>
          </cell>
        </row>
        <row r="3867">
          <cell r="A3867">
            <v>45870</v>
          </cell>
        </row>
        <row r="3867">
          <cell r="D3867">
            <v>0</v>
          </cell>
        </row>
        <row r="3868">
          <cell r="A3868">
            <v>45871</v>
          </cell>
        </row>
        <row r="3868">
          <cell r="D3868">
            <v>0</v>
          </cell>
        </row>
        <row r="3869">
          <cell r="A3869">
            <v>45872</v>
          </cell>
        </row>
        <row r="3869">
          <cell r="D3869">
            <v>0</v>
          </cell>
        </row>
        <row r="3870">
          <cell r="A3870">
            <v>45873</v>
          </cell>
        </row>
        <row r="3870">
          <cell r="D3870">
            <v>0</v>
          </cell>
        </row>
        <row r="3871">
          <cell r="A3871">
            <v>45874</v>
          </cell>
        </row>
        <row r="3871">
          <cell r="D3871">
            <v>0</v>
          </cell>
        </row>
        <row r="3872">
          <cell r="A3872">
            <v>45875</v>
          </cell>
        </row>
        <row r="3872">
          <cell r="D3872">
            <v>0</v>
          </cell>
        </row>
        <row r="3873">
          <cell r="A3873">
            <v>45876</v>
          </cell>
        </row>
        <row r="3873">
          <cell r="D3873">
            <v>0</v>
          </cell>
        </row>
        <row r="3874">
          <cell r="A3874">
            <v>45877</v>
          </cell>
        </row>
        <row r="3874">
          <cell r="D3874">
            <v>0</v>
          </cell>
        </row>
        <row r="3875">
          <cell r="A3875">
            <v>45878</v>
          </cell>
        </row>
        <row r="3875">
          <cell r="D3875">
            <v>0</v>
          </cell>
        </row>
        <row r="3876">
          <cell r="A3876">
            <v>45879</v>
          </cell>
        </row>
        <row r="3876">
          <cell r="D3876">
            <v>0</v>
          </cell>
        </row>
        <row r="3877">
          <cell r="A3877">
            <v>45880</v>
          </cell>
        </row>
        <row r="3877">
          <cell r="D3877">
            <v>0</v>
          </cell>
        </row>
        <row r="3878">
          <cell r="A3878">
            <v>45881</v>
          </cell>
        </row>
        <row r="3878">
          <cell r="D3878">
            <v>0</v>
          </cell>
        </row>
        <row r="3879">
          <cell r="A3879">
            <v>45882</v>
          </cell>
        </row>
        <row r="3879">
          <cell r="D3879">
            <v>0</v>
          </cell>
        </row>
        <row r="3880">
          <cell r="A3880">
            <v>45883</v>
          </cell>
        </row>
        <row r="3880">
          <cell r="D3880">
            <v>0</v>
          </cell>
        </row>
        <row r="3881">
          <cell r="A3881">
            <v>45884</v>
          </cell>
        </row>
        <row r="3881">
          <cell r="D3881">
            <v>0</v>
          </cell>
        </row>
        <row r="3882">
          <cell r="A3882">
            <v>45885</v>
          </cell>
        </row>
        <row r="3882">
          <cell r="D3882">
            <v>0</v>
          </cell>
        </row>
        <row r="3883">
          <cell r="A3883">
            <v>45886</v>
          </cell>
        </row>
        <row r="3883">
          <cell r="D3883">
            <v>0</v>
          </cell>
        </row>
        <row r="3884">
          <cell r="A3884">
            <v>45887</v>
          </cell>
        </row>
        <row r="3884">
          <cell r="D3884">
            <v>0</v>
          </cell>
        </row>
        <row r="3885">
          <cell r="A3885">
            <v>45888</v>
          </cell>
        </row>
        <row r="3885">
          <cell r="D3885">
            <v>0</v>
          </cell>
        </row>
        <row r="3886">
          <cell r="A3886">
            <v>45889</v>
          </cell>
        </row>
        <row r="3886">
          <cell r="D3886">
            <v>0</v>
          </cell>
        </row>
        <row r="3887">
          <cell r="A3887">
            <v>45890</v>
          </cell>
        </row>
        <row r="3887">
          <cell r="D3887">
            <v>0</v>
          </cell>
        </row>
        <row r="3888">
          <cell r="A3888">
            <v>45891</v>
          </cell>
        </row>
        <row r="3888">
          <cell r="D3888">
            <v>0</v>
          </cell>
        </row>
        <row r="3889">
          <cell r="A3889">
            <v>45892</v>
          </cell>
        </row>
        <row r="3889">
          <cell r="D3889">
            <v>0</v>
          </cell>
        </row>
        <row r="3890">
          <cell r="A3890">
            <v>45893</v>
          </cell>
        </row>
        <row r="3890">
          <cell r="D3890">
            <v>0</v>
          </cell>
        </row>
        <row r="3891">
          <cell r="A3891">
            <v>45894</v>
          </cell>
        </row>
        <row r="3891">
          <cell r="D3891">
            <v>0</v>
          </cell>
        </row>
        <row r="3892">
          <cell r="A3892">
            <v>45895</v>
          </cell>
        </row>
        <row r="3892">
          <cell r="D3892">
            <v>0</v>
          </cell>
        </row>
        <row r="3893">
          <cell r="A3893">
            <v>45896</v>
          </cell>
        </row>
        <row r="3893">
          <cell r="D3893">
            <v>0</v>
          </cell>
        </row>
        <row r="3894">
          <cell r="A3894">
            <v>45897</v>
          </cell>
        </row>
        <row r="3894">
          <cell r="D3894">
            <v>0</v>
          </cell>
        </row>
        <row r="3895">
          <cell r="A3895">
            <v>45898</v>
          </cell>
        </row>
        <row r="3895">
          <cell r="D3895">
            <v>0</v>
          </cell>
        </row>
        <row r="3896">
          <cell r="A3896">
            <v>45899</v>
          </cell>
        </row>
        <row r="3896">
          <cell r="D3896">
            <v>0</v>
          </cell>
        </row>
        <row r="3897">
          <cell r="A3897">
            <v>45900</v>
          </cell>
        </row>
        <row r="3897">
          <cell r="D3897">
            <v>0</v>
          </cell>
        </row>
        <row r="3898">
          <cell r="A3898">
            <v>45901</v>
          </cell>
        </row>
        <row r="3898">
          <cell r="D3898">
            <v>0</v>
          </cell>
        </row>
        <row r="3899">
          <cell r="A3899">
            <v>45902</v>
          </cell>
        </row>
        <row r="3899">
          <cell r="D3899">
            <v>0</v>
          </cell>
        </row>
        <row r="3900">
          <cell r="A3900">
            <v>45903</v>
          </cell>
        </row>
        <row r="3900">
          <cell r="D3900">
            <v>0</v>
          </cell>
        </row>
        <row r="3901">
          <cell r="A3901">
            <v>45904</v>
          </cell>
        </row>
        <row r="3901">
          <cell r="D3901">
            <v>0</v>
          </cell>
        </row>
        <row r="3902">
          <cell r="A3902">
            <v>45905</v>
          </cell>
        </row>
        <row r="3902">
          <cell r="D3902">
            <v>0</v>
          </cell>
        </row>
        <row r="3903">
          <cell r="A3903">
            <v>45906</v>
          </cell>
        </row>
        <row r="3903">
          <cell r="D3903">
            <v>0</v>
          </cell>
        </row>
        <row r="3904">
          <cell r="A3904">
            <v>45907</v>
          </cell>
        </row>
        <row r="3904">
          <cell r="D3904">
            <v>0</v>
          </cell>
        </row>
        <row r="3905">
          <cell r="A3905">
            <v>45908</v>
          </cell>
        </row>
        <row r="3905">
          <cell r="D3905">
            <v>0</v>
          </cell>
        </row>
        <row r="3906">
          <cell r="A3906">
            <v>45909</v>
          </cell>
        </row>
        <row r="3906">
          <cell r="D3906">
            <v>0</v>
          </cell>
        </row>
        <row r="3907">
          <cell r="A3907">
            <v>45910</v>
          </cell>
        </row>
        <row r="3907">
          <cell r="D3907">
            <v>0</v>
          </cell>
        </row>
        <row r="3908">
          <cell r="A3908">
            <v>45911</v>
          </cell>
        </row>
        <row r="3908">
          <cell r="D3908">
            <v>0</v>
          </cell>
        </row>
        <row r="3909">
          <cell r="A3909">
            <v>45912</v>
          </cell>
        </row>
        <row r="3909">
          <cell r="D3909">
            <v>0</v>
          </cell>
        </row>
        <row r="3910">
          <cell r="A3910">
            <v>45913</v>
          </cell>
        </row>
        <row r="3910">
          <cell r="D3910">
            <v>0</v>
          </cell>
        </row>
        <row r="3911">
          <cell r="A3911">
            <v>45914</v>
          </cell>
        </row>
        <row r="3911">
          <cell r="D3911">
            <v>0</v>
          </cell>
        </row>
        <row r="3912">
          <cell r="A3912">
            <v>45915</v>
          </cell>
        </row>
        <row r="3912">
          <cell r="D3912">
            <v>0</v>
          </cell>
        </row>
        <row r="3913">
          <cell r="A3913">
            <v>45916</v>
          </cell>
        </row>
        <row r="3913">
          <cell r="D3913">
            <v>0</v>
          </cell>
        </row>
        <row r="3914">
          <cell r="A3914">
            <v>45917</v>
          </cell>
        </row>
        <row r="3914">
          <cell r="D3914">
            <v>0</v>
          </cell>
        </row>
        <row r="3915">
          <cell r="A3915">
            <v>45918</v>
          </cell>
        </row>
        <row r="3915">
          <cell r="D3915">
            <v>0</v>
          </cell>
        </row>
        <row r="3916">
          <cell r="A3916">
            <v>45919</v>
          </cell>
        </row>
        <row r="3916">
          <cell r="D3916">
            <v>0</v>
          </cell>
        </row>
        <row r="3917">
          <cell r="A3917">
            <v>45920</v>
          </cell>
        </row>
        <row r="3917">
          <cell r="D3917">
            <v>0</v>
          </cell>
        </row>
        <row r="3918">
          <cell r="A3918">
            <v>45921</v>
          </cell>
        </row>
        <row r="3918">
          <cell r="D3918">
            <v>0</v>
          </cell>
        </row>
        <row r="3919">
          <cell r="A3919">
            <v>45922</v>
          </cell>
        </row>
        <row r="3919">
          <cell r="D3919">
            <v>0</v>
          </cell>
        </row>
        <row r="3920">
          <cell r="A3920">
            <v>45923</v>
          </cell>
        </row>
        <row r="3920">
          <cell r="D3920">
            <v>0</v>
          </cell>
        </row>
        <row r="3921">
          <cell r="A3921">
            <v>45924</v>
          </cell>
        </row>
        <row r="3921">
          <cell r="D3921">
            <v>0</v>
          </cell>
        </row>
        <row r="3922">
          <cell r="A3922">
            <v>45925</v>
          </cell>
        </row>
        <row r="3922">
          <cell r="D3922">
            <v>0</v>
          </cell>
        </row>
        <row r="3923">
          <cell r="A3923">
            <v>45926</v>
          </cell>
        </row>
        <row r="3923">
          <cell r="D3923">
            <v>0</v>
          </cell>
        </row>
        <row r="3924">
          <cell r="A3924">
            <v>45927</v>
          </cell>
        </row>
        <row r="3924">
          <cell r="D3924">
            <v>0</v>
          </cell>
        </row>
        <row r="3925">
          <cell r="A3925">
            <v>45928</v>
          </cell>
        </row>
        <row r="3925">
          <cell r="D3925">
            <v>0</v>
          </cell>
        </row>
        <row r="3926">
          <cell r="A3926">
            <v>45929</v>
          </cell>
        </row>
        <row r="3926">
          <cell r="D3926">
            <v>0</v>
          </cell>
        </row>
        <row r="3927">
          <cell r="A3927">
            <v>45930</v>
          </cell>
        </row>
        <row r="3927">
          <cell r="D3927">
            <v>0</v>
          </cell>
        </row>
        <row r="3928">
          <cell r="A3928">
            <v>45931</v>
          </cell>
        </row>
        <row r="3928">
          <cell r="D3928">
            <v>0</v>
          </cell>
        </row>
        <row r="3929">
          <cell r="A3929">
            <v>45932</v>
          </cell>
        </row>
        <row r="3929">
          <cell r="D3929">
            <v>0</v>
          </cell>
        </row>
        <row r="3930">
          <cell r="A3930">
            <v>45933</v>
          </cell>
        </row>
        <row r="3930">
          <cell r="D3930">
            <v>0</v>
          </cell>
        </row>
        <row r="3931">
          <cell r="A3931">
            <v>45934</v>
          </cell>
        </row>
        <row r="3931">
          <cell r="D3931">
            <v>0</v>
          </cell>
        </row>
        <row r="3932">
          <cell r="A3932">
            <v>45935</v>
          </cell>
        </row>
        <row r="3932">
          <cell r="D3932">
            <v>0</v>
          </cell>
        </row>
        <row r="3933">
          <cell r="A3933">
            <v>45936</v>
          </cell>
        </row>
        <row r="3933">
          <cell r="D3933">
            <v>0</v>
          </cell>
        </row>
        <row r="3934">
          <cell r="A3934">
            <v>45937</v>
          </cell>
        </row>
        <row r="3934">
          <cell r="D3934">
            <v>0</v>
          </cell>
        </row>
        <row r="3935">
          <cell r="A3935">
            <v>45938</v>
          </cell>
        </row>
        <row r="3935">
          <cell r="D3935">
            <v>0</v>
          </cell>
        </row>
        <row r="3936">
          <cell r="A3936">
            <v>45939</v>
          </cell>
        </row>
        <row r="3936">
          <cell r="D3936">
            <v>0</v>
          </cell>
        </row>
        <row r="3937">
          <cell r="A3937">
            <v>45940</v>
          </cell>
        </row>
        <row r="3937">
          <cell r="D3937">
            <v>0</v>
          </cell>
        </row>
        <row r="3938">
          <cell r="A3938">
            <v>45941</v>
          </cell>
        </row>
        <row r="3938">
          <cell r="D3938">
            <v>0</v>
          </cell>
        </row>
        <row r="3939">
          <cell r="A3939">
            <v>45942</v>
          </cell>
        </row>
        <row r="3939">
          <cell r="D3939">
            <v>0</v>
          </cell>
        </row>
        <row r="3940">
          <cell r="A3940">
            <v>45943</v>
          </cell>
        </row>
        <row r="3940">
          <cell r="D3940">
            <v>0</v>
          </cell>
        </row>
        <row r="3941">
          <cell r="A3941">
            <v>45944</v>
          </cell>
        </row>
        <row r="3941">
          <cell r="D3941">
            <v>0</v>
          </cell>
        </row>
        <row r="3942">
          <cell r="A3942">
            <v>45945</v>
          </cell>
        </row>
        <row r="3942">
          <cell r="D3942">
            <v>0</v>
          </cell>
        </row>
        <row r="3943">
          <cell r="A3943">
            <v>45946</v>
          </cell>
        </row>
        <row r="3943">
          <cell r="D3943">
            <v>0</v>
          </cell>
        </row>
        <row r="3944">
          <cell r="A3944">
            <v>45947</v>
          </cell>
        </row>
        <row r="3944">
          <cell r="D3944">
            <v>0</v>
          </cell>
        </row>
        <row r="3945">
          <cell r="A3945">
            <v>45948</v>
          </cell>
        </row>
        <row r="3945">
          <cell r="D3945">
            <v>0</v>
          </cell>
        </row>
        <row r="3946">
          <cell r="A3946">
            <v>45949</v>
          </cell>
        </row>
        <row r="3946">
          <cell r="D3946">
            <v>0</v>
          </cell>
        </row>
        <row r="3947">
          <cell r="A3947">
            <v>45950</v>
          </cell>
        </row>
        <row r="3947">
          <cell r="D3947">
            <v>0</v>
          </cell>
        </row>
        <row r="3948">
          <cell r="A3948">
            <v>45951</v>
          </cell>
        </row>
        <row r="3948">
          <cell r="D3948">
            <v>0</v>
          </cell>
        </row>
        <row r="3949">
          <cell r="A3949">
            <v>45952</v>
          </cell>
        </row>
        <row r="3949">
          <cell r="D3949">
            <v>0</v>
          </cell>
        </row>
        <row r="3950">
          <cell r="A3950">
            <v>45953</v>
          </cell>
        </row>
        <row r="3950">
          <cell r="D3950">
            <v>0</v>
          </cell>
        </row>
        <row r="3951">
          <cell r="A3951">
            <v>45954</v>
          </cell>
        </row>
        <row r="3951">
          <cell r="D3951">
            <v>0</v>
          </cell>
        </row>
        <row r="3952">
          <cell r="A3952">
            <v>45955</v>
          </cell>
        </row>
        <row r="3952">
          <cell r="D3952">
            <v>0</v>
          </cell>
        </row>
        <row r="3953">
          <cell r="A3953">
            <v>45956</v>
          </cell>
        </row>
        <row r="3953">
          <cell r="D3953">
            <v>0</v>
          </cell>
        </row>
        <row r="3954">
          <cell r="A3954">
            <v>45957</v>
          </cell>
        </row>
        <row r="3954">
          <cell r="D3954">
            <v>0</v>
          </cell>
        </row>
        <row r="3955">
          <cell r="A3955">
            <v>45958</v>
          </cell>
        </row>
        <row r="3955">
          <cell r="D3955">
            <v>0</v>
          </cell>
        </row>
        <row r="3956">
          <cell r="A3956">
            <v>45959</v>
          </cell>
        </row>
        <row r="3956">
          <cell r="D3956">
            <v>0</v>
          </cell>
        </row>
        <row r="3957">
          <cell r="A3957">
            <v>45960</v>
          </cell>
        </row>
        <row r="3957">
          <cell r="D3957">
            <v>0</v>
          </cell>
        </row>
        <row r="3958">
          <cell r="A3958">
            <v>45961</v>
          </cell>
        </row>
        <row r="3958">
          <cell r="D3958">
            <v>0</v>
          </cell>
        </row>
        <row r="3959">
          <cell r="A3959">
            <v>45962</v>
          </cell>
        </row>
        <row r="3959">
          <cell r="D3959">
            <v>0</v>
          </cell>
        </row>
        <row r="3960">
          <cell r="A3960">
            <v>45963</v>
          </cell>
        </row>
        <row r="3960">
          <cell r="D3960">
            <v>0</v>
          </cell>
        </row>
        <row r="3961">
          <cell r="A3961">
            <v>45964</v>
          </cell>
        </row>
        <row r="3961">
          <cell r="D3961">
            <v>0</v>
          </cell>
        </row>
        <row r="3962">
          <cell r="A3962">
            <v>45965</v>
          </cell>
        </row>
        <row r="3962">
          <cell r="D3962">
            <v>0</v>
          </cell>
        </row>
        <row r="3963">
          <cell r="A3963">
            <v>45966</v>
          </cell>
        </row>
        <row r="3963">
          <cell r="D3963">
            <v>0</v>
          </cell>
        </row>
        <row r="3964">
          <cell r="A3964">
            <v>45967</v>
          </cell>
        </row>
        <row r="3964">
          <cell r="D3964">
            <v>0</v>
          </cell>
        </row>
        <row r="3965">
          <cell r="A3965">
            <v>45968</v>
          </cell>
        </row>
        <row r="3965">
          <cell r="D3965">
            <v>0</v>
          </cell>
        </row>
        <row r="3966">
          <cell r="A3966">
            <v>45969</v>
          </cell>
        </row>
        <row r="3966">
          <cell r="D3966">
            <v>0</v>
          </cell>
        </row>
        <row r="3967">
          <cell r="A3967">
            <v>45970</v>
          </cell>
        </row>
        <row r="3967">
          <cell r="D3967">
            <v>0</v>
          </cell>
        </row>
        <row r="3968">
          <cell r="A3968">
            <v>45971</v>
          </cell>
        </row>
        <row r="3968">
          <cell r="D3968">
            <v>0</v>
          </cell>
        </row>
        <row r="3969">
          <cell r="A3969">
            <v>45972</v>
          </cell>
        </row>
        <row r="3969">
          <cell r="D3969">
            <v>0</v>
          </cell>
        </row>
        <row r="3970">
          <cell r="A3970">
            <v>45973</v>
          </cell>
        </row>
        <row r="3970">
          <cell r="D3970">
            <v>0</v>
          </cell>
        </row>
        <row r="3971">
          <cell r="A3971">
            <v>45974</v>
          </cell>
        </row>
        <row r="3971">
          <cell r="D3971">
            <v>0</v>
          </cell>
        </row>
        <row r="3972">
          <cell r="A3972">
            <v>45975</v>
          </cell>
        </row>
        <row r="3972">
          <cell r="D3972">
            <v>0</v>
          </cell>
        </row>
        <row r="3973">
          <cell r="A3973">
            <v>45976</v>
          </cell>
        </row>
        <row r="3973">
          <cell r="D3973">
            <v>0</v>
          </cell>
        </row>
        <row r="3974">
          <cell r="A3974">
            <v>45977</v>
          </cell>
        </row>
        <row r="3974">
          <cell r="D3974">
            <v>0</v>
          </cell>
        </row>
        <row r="3975">
          <cell r="A3975">
            <v>45978</v>
          </cell>
        </row>
        <row r="3975">
          <cell r="D3975">
            <v>0</v>
          </cell>
        </row>
        <row r="3976">
          <cell r="A3976">
            <v>45979</v>
          </cell>
        </row>
        <row r="3976">
          <cell r="D3976">
            <v>0</v>
          </cell>
        </row>
        <row r="3977">
          <cell r="A3977">
            <v>45980</v>
          </cell>
        </row>
        <row r="3977">
          <cell r="D3977">
            <v>0</v>
          </cell>
        </row>
        <row r="3978">
          <cell r="A3978">
            <v>45981</v>
          </cell>
        </row>
        <row r="3978">
          <cell r="D3978">
            <v>0</v>
          </cell>
        </row>
        <row r="3979">
          <cell r="A3979">
            <v>45982</v>
          </cell>
        </row>
        <row r="3979">
          <cell r="D3979">
            <v>0</v>
          </cell>
        </row>
        <row r="3980">
          <cell r="A3980">
            <v>45983</v>
          </cell>
        </row>
        <row r="3980">
          <cell r="D3980">
            <v>0</v>
          </cell>
        </row>
        <row r="3981">
          <cell r="A3981">
            <v>45984</v>
          </cell>
        </row>
        <row r="3981">
          <cell r="D3981">
            <v>0</v>
          </cell>
        </row>
        <row r="3982">
          <cell r="A3982">
            <v>45985</v>
          </cell>
        </row>
        <row r="3982">
          <cell r="D3982">
            <v>0</v>
          </cell>
        </row>
        <row r="3983">
          <cell r="A3983">
            <v>45986</v>
          </cell>
        </row>
        <row r="3983">
          <cell r="D3983">
            <v>0</v>
          </cell>
        </row>
        <row r="3984">
          <cell r="A3984">
            <v>45987</v>
          </cell>
        </row>
        <row r="3984">
          <cell r="D3984">
            <v>0</v>
          </cell>
        </row>
        <row r="3985">
          <cell r="A3985">
            <v>45988</v>
          </cell>
        </row>
        <row r="3985">
          <cell r="D3985">
            <v>0</v>
          </cell>
        </row>
        <row r="3986">
          <cell r="A3986">
            <v>45989</v>
          </cell>
        </row>
        <row r="3986">
          <cell r="D3986">
            <v>0</v>
          </cell>
        </row>
        <row r="3987">
          <cell r="A3987">
            <v>45990</v>
          </cell>
        </row>
        <row r="3987">
          <cell r="D3987">
            <v>0</v>
          </cell>
        </row>
        <row r="3988">
          <cell r="A3988">
            <v>45991</v>
          </cell>
        </row>
        <row r="3988">
          <cell r="D3988">
            <v>0</v>
          </cell>
        </row>
        <row r="3989">
          <cell r="A3989">
            <v>45992</v>
          </cell>
        </row>
        <row r="3989">
          <cell r="D3989">
            <v>0</v>
          </cell>
        </row>
        <row r="3990">
          <cell r="A3990">
            <v>45993</v>
          </cell>
        </row>
        <row r="3990">
          <cell r="D3990">
            <v>0</v>
          </cell>
        </row>
        <row r="3991">
          <cell r="A3991">
            <v>45994</v>
          </cell>
        </row>
        <row r="3991">
          <cell r="D3991">
            <v>0</v>
          </cell>
        </row>
        <row r="3992">
          <cell r="A3992">
            <v>45995</v>
          </cell>
        </row>
        <row r="3992">
          <cell r="D3992">
            <v>0</v>
          </cell>
        </row>
        <row r="3993">
          <cell r="A3993">
            <v>45996</v>
          </cell>
        </row>
        <row r="3993">
          <cell r="D3993">
            <v>0</v>
          </cell>
        </row>
        <row r="3994">
          <cell r="A3994">
            <v>45997</v>
          </cell>
        </row>
        <row r="3994">
          <cell r="D3994">
            <v>0</v>
          </cell>
        </row>
        <row r="3995">
          <cell r="A3995">
            <v>45998</v>
          </cell>
        </row>
        <row r="3995">
          <cell r="D3995">
            <v>0</v>
          </cell>
        </row>
        <row r="3996">
          <cell r="A3996">
            <v>45999</v>
          </cell>
        </row>
        <row r="3996">
          <cell r="D3996">
            <v>0</v>
          </cell>
        </row>
        <row r="3997">
          <cell r="A3997">
            <v>46000</v>
          </cell>
        </row>
        <row r="3997">
          <cell r="D3997">
            <v>0</v>
          </cell>
        </row>
        <row r="3998">
          <cell r="A3998">
            <v>46001</v>
          </cell>
        </row>
        <row r="3998">
          <cell r="D3998">
            <v>0</v>
          </cell>
        </row>
        <row r="3999">
          <cell r="A3999">
            <v>46002</v>
          </cell>
        </row>
        <row r="3999">
          <cell r="D3999">
            <v>0</v>
          </cell>
        </row>
        <row r="4000">
          <cell r="A4000">
            <v>46003</v>
          </cell>
        </row>
        <row r="4000">
          <cell r="D4000">
            <v>0</v>
          </cell>
        </row>
        <row r="4001">
          <cell r="A4001">
            <v>46004</v>
          </cell>
        </row>
        <row r="4001">
          <cell r="D4001">
            <v>0</v>
          </cell>
        </row>
        <row r="4002">
          <cell r="A4002">
            <v>46005</v>
          </cell>
        </row>
        <row r="4002">
          <cell r="D4002">
            <v>0</v>
          </cell>
        </row>
        <row r="4003">
          <cell r="A4003">
            <v>46006</v>
          </cell>
        </row>
        <row r="4003">
          <cell r="D4003">
            <v>0</v>
          </cell>
        </row>
        <row r="4004">
          <cell r="A4004">
            <v>46007</v>
          </cell>
        </row>
        <row r="4004">
          <cell r="D4004">
            <v>0</v>
          </cell>
        </row>
        <row r="4005">
          <cell r="A4005">
            <v>46008</v>
          </cell>
        </row>
        <row r="4005">
          <cell r="D4005">
            <v>0</v>
          </cell>
        </row>
        <row r="4006">
          <cell r="A4006">
            <v>46009</v>
          </cell>
        </row>
        <row r="4006">
          <cell r="D4006">
            <v>0</v>
          </cell>
        </row>
        <row r="4007">
          <cell r="A4007">
            <v>46010</v>
          </cell>
        </row>
        <row r="4007">
          <cell r="D4007">
            <v>0</v>
          </cell>
        </row>
        <row r="4008">
          <cell r="A4008">
            <v>46011</v>
          </cell>
        </row>
        <row r="4008">
          <cell r="D4008">
            <v>0</v>
          </cell>
        </row>
        <row r="4009">
          <cell r="A4009">
            <v>46012</v>
          </cell>
        </row>
        <row r="4009">
          <cell r="D4009">
            <v>0</v>
          </cell>
        </row>
        <row r="4010">
          <cell r="A4010">
            <v>46013</v>
          </cell>
        </row>
        <row r="4010">
          <cell r="D4010">
            <v>0</v>
          </cell>
        </row>
        <row r="4011">
          <cell r="A4011">
            <v>46014</v>
          </cell>
        </row>
        <row r="4011">
          <cell r="D4011">
            <v>0</v>
          </cell>
        </row>
        <row r="4012">
          <cell r="A4012">
            <v>46015</v>
          </cell>
        </row>
        <row r="4012">
          <cell r="D4012">
            <v>0</v>
          </cell>
        </row>
        <row r="4013">
          <cell r="A4013">
            <v>46016</v>
          </cell>
        </row>
        <row r="4013">
          <cell r="D4013">
            <v>0</v>
          </cell>
        </row>
        <row r="4014">
          <cell r="A4014">
            <v>46017</v>
          </cell>
        </row>
        <row r="4014">
          <cell r="D4014">
            <v>0</v>
          </cell>
        </row>
        <row r="4015">
          <cell r="A4015">
            <v>46018</v>
          </cell>
        </row>
        <row r="4015">
          <cell r="D4015">
            <v>0</v>
          </cell>
        </row>
        <row r="4016">
          <cell r="A4016">
            <v>46019</v>
          </cell>
        </row>
        <row r="4016">
          <cell r="D4016">
            <v>0</v>
          </cell>
        </row>
        <row r="4017">
          <cell r="A4017">
            <v>46020</v>
          </cell>
        </row>
        <row r="4017">
          <cell r="D4017">
            <v>0</v>
          </cell>
        </row>
        <row r="4018">
          <cell r="A4018">
            <v>46021</v>
          </cell>
        </row>
        <row r="4018">
          <cell r="D4018">
            <v>0</v>
          </cell>
        </row>
        <row r="4019">
          <cell r="A4019">
            <v>46022</v>
          </cell>
        </row>
        <row r="4019">
          <cell r="D4019">
            <v>0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  <sheetName val="Planilha1"/>
    </sheetNames>
    <sheetDataSet>
      <sheetData sheetId="0">
        <row r="2">
          <cell r="A2">
            <v>42005</v>
          </cell>
          <cell r="B2">
            <v>4836</v>
          </cell>
          <cell r="C2">
            <v>-8.26999999999998</v>
          </cell>
          <cell r="D2">
            <v>0</v>
          </cell>
        </row>
        <row r="3">
          <cell r="A3">
            <v>42006</v>
          </cell>
          <cell r="B3">
            <v>4968</v>
          </cell>
          <cell r="C3">
            <v>-8.30999999999995</v>
          </cell>
          <cell r="D3">
            <v>0</v>
          </cell>
        </row>
        <row r="4">
          <cell r="A4">
            <v>42007</v>
          </cell>
          <cell r="B4">
            <v>5037</v>
          </cell>
          <cell r="C4">
            <v>-8.35000000000002</v>
          </cell>
          <cell r="D4">
            <v>2.9</v>
          </cell>
        </row>
        <row r="5">
          <cell r="A5">
            <v>42008</v>
          </cell>
          <cell r="B5">
            <v>5049</v>
          </cell>
          <cell r="C5">
            <v>-8.37000000000001</v>
          </cell>
          <cell r="D5">
            <v>0</v>
          </cell>
        </row>
        <row r="6">
          <cell r="A6">
            <v>42009</v>
          </cell>
          <cell r="B6">
            <v>5072</v>
          </cell>
          <cell r="C6">
            <v>-8.39999999999998</v>
          </cell>
          <cell r="D6">
            <v>0</v>
          </cell>
        </row>
        <row r="7">
          <cell r="A7">
            <v>42010</v>
          </cell>
          <cell r="B7">
            <v>4985</v>
          </cell>
          <cell r="C7">
            <v>-8.44000000000006</v>
          </cell>
          <cell r="D7">
            <v>0</v>
          </cell>
        </row>
        <row r="8">
          <cell r="A8">
            <v>42011</v>
          </cell>
          <cell r="B8">
            <v>4970</v>
          </cell>
          <cell r="C8">
            <v>-8.48000000000002</v>
          </cell>
          <cell r="D8">
            <v>0</v>
          </cell>
        </row>
        <row r="9">
          <cell r="A9">
            <v>42012</v>
          </cell>
          <cell r="B9">
            <v>5017</v>
          </cell>
          <cell r="C9">
            <v>-8.50999999999999</v>
          </cell>
          <cell r="D9">
            <v>0</v>
          </cell>
        </row>
        <row r="10">
          <cell r="A10">
            <v>42013</v>
          </cell>
          <cell r="B10">
            <v>5086</v>
          </cell>
          <cell r="C10">
            <v>-8.54999999999996</v>
          </cell>
          <cell r="D10">
            <v>0</v>
          </cell>
        </row>
        <row r="11">
          <cell r="A11">
            <v>42014</v>
          </cell>
          <cell r="B11">
            <v>5053</v>
          </cell>
          <cell r="C11">
            <v>-8.59000000000003</v>
          </cell>
          <cell r="D11">
            <v>0</v>
          </cell>
        </row>
        <row r="12">
          <cell r="A12">
            <v>42015</v>
          </cell>
          <cell r="B12">
            <v>5046</v>
          </cell>
          <cell r="C12">
            <v>-8.63</v>
          </cell>
          <cell r="D12">
            <v>0</v>
          </cell>
        </row>
        <row r="13">
          <cell r="A13">
            <v>42016</v>
          </cell>
          <cell r="B13">
            <v>5052</v>
          </cell>
          <cell r="C13">
            <v>-8.66999999999996</v>
          </cell>
          <cell r="D13">
            <v>0</v>
          </cell>
        </row>
        <row r="14">
          <cell r="A14">
            <v>42017</v>
          </cell>
          <cell r="B14">
            <v>5054</v>
          </cell>
          <cell r="C14">
            <v>-8.72000000000003</v>
          </cell>
          <cell r="D14">
            <v>0</v>
          </cell>
        </row>
        <row r="15">
          <cell r="A15">
            <v>42018</v>
          </cell>
          <cell r="B15">
            <v>5053</v>
          </cell>
          <cell r="C15">
            <v>-8.76999999999998</v>
          </cell>
          <cell r="D15">
            <v>6.9</v>
          </cell>
        </row>
        <row r="16">
          <cell r="A16">
            <v>42019</v>
          </cell>
          <cell r="B16">
            <v>5058</v>
          </cell>
          <cell r="C16">
            <v>-8.82000000000005</v>
          </cell>
          <cell r="D16">
            <v>0</v>
          </cell>
        </row>
        <row r="17">
          <cell r="A17">
            <v>42020</v>
          </cell>
          <cell r="B17">
            <v>5051</v>
          </cell>
          <cell r="C17">
            <v>-8.86</v>
          </cell>
          <cell r="D17">
            <v>0</v>
          </cell>
        </row>
        <row r="18">
          <cell r="A18">
            <v>42021</v>
          </cell>
          <cell r="B18">
            <v>5043</v>
          </cell>
          <cell r="C18">
            <v>-8.92</v>
          </cell>
          <cell r="D18">
            <v>0</v>
          </cell>
        </row>
        <row r="19">
          <cell r="A19">
            <v>42022</v>
          </cell>
          <cell r="B19">
            <v>5006</v>
          </cell>
          <cell r="C19">
            <v>-8.98</v>
          </cell>
          <cell r="D19">
            <v>0</v>
          </cell>
        </row>
        <row r="20">
          <cell r="A20">
            <v>42023</v>
          </cell>
          <cell r="B20">
            <v>4994</v>
          </cell>
          <cell r="C20">
            <v>-9.03</v>
          </cell>
          <cell r="D20">
            <v>0</v>
          </cell>
        </row>
        <row r="21">
          <cell r="A21">
            <v>42024</v>
          </cell>
          <cell r="B21">
            <v>5017</v>
          </cell>
          <cell r="C21">
            <v>-9.07</v>
          </cell>
          <cell r="D21">
            <v>0</v>
          </cell>
        </row>
        <row r="22">
          <cell r="A22">
            <v>42025</v>
          </cell>
          <cell r="B22">
            <v>5015</v>
          </cell>
          <cell r="C22">
            <v>-9.11</v>
          </cell>
          <cell r="D22">
            <v>0</v>
          </cell>
        </row>
        <row r="23">
          <cell r="A23">
            <v>42026</v>
          </cell>
          <cell r="B23">
            <v>5002</v>
          </cell>
          <cell r="C23">
            <v>-9.16</v>
          </cell>
          <cell r="D23">
            <v>0</v>
          </cell>
        </row>
        <row r="24">
          <cell r="A24">
            <v>42027</v>
          </cell>
          <cell r="B24">
            <v>4925</v>
          </cell>
          <cell r="C24">
            <v>-9.2</v>
          </cell>
          <cell r="D24">
            <v>15.9</v>
          </cell>
        </row>
        <row r="25">
          <cell r="A25">
            <v>42028</v>
          </cell>
          <cell r="B25">
            <v>4987</v>
          </cell>
          <cell r="C25">
            <v>-9.24</v>
          </cell>
          <cell r="D25">
            <v>22</v>
          </cell>
        </row>
        <row r="26">
          <cell r="A26">
            <v>42029</v>
          </cell>
          <cell r="B26">
            <v>4765</v>
          </cell>
          <cell r="C26">
            <v>-9.22</v>
          </cell>
          <cell r="D26">
            <v>30.05</v>
          </cell>
        </row>
        <row r="27">
          <cell r="A27">
            <v>42030</v>
          </cell>
          <cell r="B27">
            <v>4585</v>
          </cell>
          <cell r="C27">
            <v>-9.26</v>
          </cell>
          <cell r="D27">
            <v>0</v>
          </cell>
        </row>
        <row r="28">
          <cell r="A28">
            <v>42031</v>
          </cell>
          <cell r="B28">
            <v>4901</v>
          </cell>
          <cell r="C28">
            <v>-9.25</v>
          </cell>
          <cell r="D28">
            <v>35.9</v>
          </cell>
        </row>
        <row r="29">
          <cell r="A29">
            <v>42032</v>
          </cell>
          <cell r="B29">
            <v>4628</v>
          </cell>
          <cell r="C29">
            <v>-9.23</v>
          </cell>
          <cell r="D29">
            <v>7.2</v>
          </cell>
        </row>
        <row r="30">
          <cell r="A30">
            <v>42033</v>
          </cell>
          <cell r="B30">
            <v>4953</v>
          </cell>
          <cell r="C30">
            <v>-9.17</v>
          </cell>
          <cell r="D30">
            <v>59</v>
          </cell>
        </row>
        <row r="31">
          <cell r="A31">
            <v>42034</v>
          </cell>
          <cell r="B31">
            <v>4864</v>
          </cell>
          <cell r="C31">
            <v>-9.21</v>
          </cell>
          <cell r="D31">
            <v>0</v>
          </cell>
        </row>
        <row r="32">
          <cell r="A32">
            <v>42035</v>
          </cell>
          <cell r="B32">
            <v>4850</v>
          </cell>
          <cell r="C32">
            <v>-9.24</v>
          </cell>
          <cell r="D32">
            <v>0</v>
          </cell>
        </row>
        <row r="33">
          <cell r="A33">
            <v>42036</v>
          </cell>
          <cell r="B33">
            <v>4886</v>
          </cell>
          <cell r="C33">
            <v>-9.27</v>
          </cell>
          <cell r="D33">
            <v>0</v>
          </cell>
        </row>
        <row r="34">
          <cell r="A34">
            <v>42037</v>
          </cell>
          <cell r="B34">
            <v>4871</v>
          </cell>
          <cell r="C34">
            <v>-9.3</v>
          </cell>
          <cell r="D34">
            <v>0</v>
          </cell>
        </row>
        <row r="35">
          <cell r="A35">
            <v>42038</v>
          </cell>
          <cell r="B35">
            <v>4821</v>
          </cell>
          <cell r="C35">
            <v>-9.34</v>
          </cell>
          <cell r="D35">
            <v>0</v>
          </cell>
        </row>
        <row r="36">
          <cell r="A36">
            <v>42039</v>
          </cell>
          <cell r="B36">
            <v>4838</v>
          </cell>
          <cell r="C36">
            <v>-9.39</v>
          </cell>
          <cell r="D36">
            <v>0</v>
          </cell>
        </row>
        <row r="37">
          <cell r="A37">
            <v>42040</v>
          </cell>
          <cell r="B37">
            <v>4578</v>
          </cell>
          <cell r="C37">
            <v>-9.42</v>
          </cell>
          <cell r="D37">
            <v>15.3</v>
          </cell>
        </row>
        <row r="38">
          <cell r="A38">
            <v>42041</v>
          </cell>
          <cell r="B38">
            <v>4614</v>
          </cell>
          <cell r="C38">
            <v>-9.41</v>
          </cell>
          <cell r="D38">
            <v>30.5</v>
          </cell>
        </row>
        <row r="39">
          <cell r="A39">
            <v>42042</v>
          </cell>
          <cell r="B39">
            <v>4854</v>
          </cell>
          <cell r="C39">
            <v>-9.39</v>
          </cell>
          <cell r="D39">
            <v>3.4</v>
          </cell>
        </row>
        <row r="40">
          <cell r="A40">
            <v>42043</v>
          </cell>
          <cell r="B40">
            <v>4545</v>
          </cell>
          <cell r="C40">
            <v>-9.4</v>
          </cell>
          <cell r="D40">
            <v>1.6</v>
          </cell>
        </row>
        <row r="41">
          <cell r="A41">
            <v>42044</v>
          </cell>
          <cell r="B41">
            <v>4862</v>
          </cell>
          <cell r="C41">
            <v>-9.35</v>
          </cell>
          <cell r="D41">
            <v>46.5</v>
          </cell>
        </row>
        <row r="42">
          <cell r="A42">
            <v>42045</v>
          </cell>
          <cell r="B42">
            <v>4905</v>
          </cell>
          <cell r="C42">
            <v>-9.23</v>
          </cell>
          <cell r="D42">
            <v>2.8</v>
          </cell>
        </row>
        <row r="43">
          <cell r="A43">
            <v>42046</v>
          </cell>
          <cell r="B43">
            <v>4897</v>
          </cell>
          <cell r="C43">
            <v>-9.21</v>
          </cell>
          <cell r="D43">
            <v>4.5</v>
          </cell>
        </row>
        <row r="44">
          <cell r="A44">
            <v>42047</v>
          </cell>
          <cell r="B44">
            <v>4900</v>
          </cell>
          <cell r="C44">
            <v>-9.22</v>
          </cell>
          <cell r="D44">
            <v>0</v>
          </cell>
        </row>
        <row r="45">
          <cell r="A45">
            <v>42048</v>
          </cell>
          <cell r="B45">
            <v>4896</v>
          </cell>
          <cell r="C45">
            <v>-9.24</v>
          </cell>
          <cell r="D45">
            <v>0</v>
          </cell>
        </row>
        <row r="46">
          <cell r="A46">
            <v>42049</v>
          </cell>
          <cell r="B46">
            <v>4870</v>
          </cell>
          <cell r="C46">
            <v>-9.26</v>
          </cell>
          <cell r="D46">
            <v>0</v>
          </cell>
        </row>
        <row r="47">
          <cell r="A47">
            <v>42050</v>
          </cell>
          <cell r="B47">
            <v>4887</v>
          </cell>
          <cell r="C47">
            <v>-9.31</v>
          </cell>
          <cell r="D47">
            <v>0</v>
          </cell>
        </row>
        <row r="48">
          <cell r="A48">
            <v>42051</v>
          </cell>
          <cell r="B48">
            <v>4691</v>
          </cell>
          <cell r="C48">
            <v>-9.34</v>
          </cell>
          <cell r="D48">
            <v>0</v>
          </cell>
        </row>
        <row r="49">
          <cell r="A49">
            <v>42052</v>
          </cell>
          <cell r="B49">
            <v>4862</v>
          </cell>
          <cell r="C49">
            <v>-9.36</v>
          </cell>
          <cell r="D49">
            <v>0</v>
          </cell>
        </row>
        <row r="50">
          <cell r="A50">
            <v>42053</v>
          </cell>
          <cell r="B50">
            <v>4881</v>
          </cell>
          <cell r="C50">
            <v>-9.36</v>
          </cell>
          <cell r="D50">
            <v>6</v>
          </cell>
        </row>
        <row r="51">
          <cell r="A51">
            <v>42054</v>
          </cell>
          <cell r="B51">
            <v>4876</v>
          </cell>
          <cell r="C51">
            <v>-9.36</v>
          </cell>
          <cell r="D51">
            <v>12.5</v>
          </cell>
        </row>
        <row r="52">
          <cell r="A52">
            <v>42055</v>
          </cell>
          <cell r="B52">
            <v>4880</v>
          </cell>
          <cell r="C52">
            <v>-9.36</v>
          </cell>
          <cell r="D52">
            <v>8.3</v>
          </cell>
        </row>
        <row r="53">
          <cell r="A53">
            <v>42056</v>
          </cell>
          <cell r="B53">
            <v>4912</v>
          </cell>
          <cell r="C53">
            <v>-9.37</v>
          </cell>
          <cell r="D53">
            <v>0</v>
          </cell>
        </row>
        <row r="54">
          <cell r="A54">
            <v>42057</v>
          </cell>
          <cell r="B54">
            <v>4906</v>
          </cell>
          <cell r="C54">
            <v>-9.4</v>
          </cell>
          <cell r="D54">
            <v>0</v>
          </cell>
        </row>
        <row r="55">
          <cell r="A55">
            <v>42058</v>
          </cell>
          <cell r="B55">
            <v>5084</v>
          </cell>
          <cell r="C55">
            <v>-9.43</v>
          </cell>
          <cell r="D55">
            <v>3.9</v>
          </cell>
        </row>
        <row r="56">
          <cell r="A56">
            <v>42059</v>
          </cell>
          <cell r="B56">
            <v>4863</v>
          </cell>
          <cell r="C56">
            <v>-9.45</v>
          </cell>
          <cell r="D56">
            <v>0</v>
          </cell>
        </row>
        <row r="57">
          <cell r="A57">
            <v>42060</v>
          </cell>
          <cell r="B57">
            <v>4861</v>
          </cell>
          <cell r="C57">
            <v>-9.48</v>
          </cell>
          <cell r="D57">
            <v>3</v>
          </cell>
        </row>
        <row r="58">
          <cell r="A58">
            <v>42061</v>
          </cell>
          <cell r="B58">
            <v>4853</v>
          </cell>
          <cell r="C58">
            <v>-9.5</v>
          </cell>
          <cell r="D58">
            <v>5.2</v>
          </cell>
        </row>
        <row r="59">
          <cell r="A59">
            <v>42062</v>
          </cell>
          <cell r="B59">
            <v>4856</v>
          </cell>
          <cell r="C59">
            <v>-9.53</v>
          </cell>
          <cell r="D59">
            <v>0.7</v>
          </cell>
        </row>
        <row r="60">
          <cell r="A60">
            <v>42063</v>
          </cell>
          <cell r="B60">
            <v>4836</v>
          </cell>
          <cell r="C60">
            <v>-9.54</v>
          </cell>
          <cell r="D60">
            <v>20</v>
          </cell>
        </row>
        <row r="61">
          <cell r="A61">
            <v>42064</v>
          </cell>
          <cell r="B61">
            <v>4846</v>
          </cell>
          <cell r="C61">
            <v>-9.57</v>
          </cell>
          <cell r="D61">
            <v>0</v>
          </cell>
        </row>
        <row r="62">
          <cell r="A62">
            <v>42065</v>
          </cell>
          <cell r="B62">
            <v>4843</v>
          </cell>
          <cell r="C62">
            <v>-9.6</v>
          </cell>
          <cell r="D62">
            <v>0.3</v>
          </cell>
        </row>
        <row r="63">
          <cell r="A63">
            <v>42066</v>
          </cell>
          <cell r="B63">
            <v>4844</v>
          </cell>
          <cell r="C63">
            <v>-9.64</v>
          </cell>
          <cell r="D63">
            <v>0</v>
          </cell>
        </row>
        <row r="64">
          <cell r="A64">
            <v>42067</v>
          </cell>
          <cell r="B64">
            <v>4838</v>
          </cell>
          <cell r="C64">
            <v>-9.67</v>
          </cell>
          <cell r="D64">
            <v>0</v>
          </cell>
        </row>
        <row r="65">
          <cell r="A65">
            <v>42068</v>
          </cell>
          <cell r="B65">
            <v>4830</v>
          </cell>
          <cell r="C65">
            <v>-9.69</v>
          </cell>
          <cell r="D65">
            <v>13.2</v>
          </cell>
        </row>
        <row r="66">
          <cell r="A66">
            <v>42069</v>
          </cell>
          <cell r="B66">
            <v>4835</v>
          </cell>
          <cell r="C66">
            <v>-9.71</v>
          </cell>
          <cell r="D66">
            <v>0</v>
          </cell>
        </row>
        <row r="67">
          <cell r="A67">
            <v>42070</v>
          </cell>
          <cell r="B67">
            <v>4837</v>
          </cell>
          <cell r="C67">
            <v>-9.74</v>
          </cell>
          <cell r="D67">
            <v>0</v>
          </cell>
        </row>
        <row r="68">
          <cell r="A68">
            <v>42071</v>
          </cell>
          <cell r="B68">
            <v>4835</v>
          </cell>
          <cell r="C68">
            <v>-9.7</v>
          </cell>
          <cell r="D68">
            <v>42</v>
          </cell>
        </row>
        <row r="69">
          <cell r="A69">
            <v>42072</v>
          </cell>
          <cell r="B69">
            <v>4850</v>
          </cell>
          <cell r="C69">
            <v>-9.52</v>
          </cell>
          <cell r="D69">
            <v>14.2</v>
          </cell>
        </row>
        <row r="70">
          <cell r="A70">
            <v>42073</v>
          </cell>
          <cell r="B70">
            <v>4353</v>
          </cell>
          <cell r="C70">
            <v>-9.37</v>
          </cell>
          <cell r="D70">
            <v>58.5</v>
          </cell>
        </row>
        <row r="71">
          <cell r="A71">
            <v>42074</v>
          </cell>
          <cell r="B71">
            <v>4344</v>
          </cell>
          <cell r="C71">
            <v>-9.14</v>
          </cell>
          <cell r="D71">
            <v>4.9</v>
          </cell>
        </row>
        <row r="72">
          <cell r="A72">
            <v>42075</v>
          </cell>
          <cell r="B72">
            <v>4364</v>
          </cell>
          <cell r="C72">
            <v>-8.99</v>
          </cell>
          <cell r="D72">
            <v>44.2</v>
          </cell>
        </row>
        <row r="73">
          <cell r="A73">
            <v>42076</v>
          </cell>
          <cell r="B73">
            <v>4375</v>
          </cell>
          <cell r="C73">
            <v>-8.88</v>
          </cell>
          <cell r="D73">
            <v>0</v>
          </cell>
        </row>
        <row r="74">
          <cell r="A74">
            <v>42077</v>
          </cell>
          <cell r="B74">
            <v>4369</v>
          </cell>
          <cell r="C74">
            <v>-8.84</v>
          </cell>
          <cell r="D74">
            <v>0</v>
          </cell>
        </row>
        <row r="75">
          <cell r="A75">
            <v>42078</v>
          </cell>
          <cell r="B75">
            <v>4371</v>
          </cell>
          <cell r="C75">
            <v>-8.82</v>
          </cell>
          <cell r="D75">
            <v>0</v>
          </cell>
        </row>
        <row r="76">
          <cell r="A76">
            <v>42079</v>
          </cell>
          <cell r="B76">
            <v>4375</v>
          </cell>
          <cell r="C76">
            <v>-8.81</v>
          </cell>
          <cell r="D76">
            <v>0</v>
          </cell>
        </row>
        <row r="77">
          <cell r="A77">
            <v>42080</v>
          </cell>
          <cell r="B77">
            <v>4371</v>
          </cell>
          <cell r="C77">
            <v>-8.79</v>
          </cell>
          <cell r="D77">
            <v>32.5</v>
          </cell>
        </row>
        <row r="78">
          <cell r="A78">
            <v>42081</v>
          </cell>
          <cell r="B78">
            <v>4367</v>
          </cell>
          <cell r="C78">
            <v>-8.71</v>
          </cell>
          <cell r="D78">
            <v>8.6</v>
          </cell>
        </row>
        <row r="79">
          <cell r="A79">
            <v>42082</v>
          </cell>
          <cell r="B79">
            <v>4385</v>
          </cell>
          <cell r="C79">
            <v>-8.62</v>
          </cell>
          <cell r="D79">
            <v>0.3</v>
          </cell>
        </row>
        <row r="80">
          <cell r="A80">
            <v>42083</v>
          </cell>
          <cell r="B80">
            <v>4387</v>
          </cell>
          <cell r="C80">
            <v>-8.6</v>
          </cell>
          <cell r="D80">
            <v>0</v>
          </cell>
        </row>
        <row r="81">
          <cell r="A81">
            <v>42084</v>
          </cell>
          <cell r="B81">
            <v>4384</v>
          </cell>
          <cell r="C81">
            <v>-8.57</v>
          </cell>
          <cell r="D81">
            <v>16.7</v>
          </cell>
        </row>
        <row r="82">
          <cell r="A82">
            <v>42085</v>
          </cell>
          <cell r="B82">
            <v>4387</v>
          </cell>
          <cell r="C82">
            <v>-8.54</v>
          </cell>
          <cell r="D82">
            <v>0.7</v>
          </cell>
        </row>
        <row r="83">
          <cell r="A83">
            <v>42086</v>
          </cell>
          <cell r="B83">
            <v>4385</v>
          </cell>
          <cell r="C83">
            <v>-8.45</v>
          </cell>
          <cell r="D83">
            <v>24.5</v>
          </cell>
        </row>
        <row r="84">
          <cell r="A84">
            <v>42087</v>
          </cell>
          <cell r="B84">
            <v>4262</v>
          </cell>
          <cell r="C84">
            <v>-7.98</v>
          </cell>
          <cell r="D84">
            <v>38.3</v>
          </cell>
        </row>
        <row r="85">
          <cell r="A85">
            <v>42088</v>
          </cell>
          <cell r="B85">
            <v>4412</v>
          </cell>
          <cell r="C85">
            <v>-7.68</v>
          </cell>
          <cell r="D85">
            <v>0</v>
          </cell>
        </row>
        <row r="86">
          <cell r="A86">
            <v>42089</v>
          </cell>
          <cell r="B86">
            <v>4431</v>
          </cell>
          <cell r="C86">
            <v>-7.59</v>
          </cell>
          <cell r="D86">
            <v>0</v>
          </cell>
        </row>
        <row r="87">
          <cell r="A87">
            <v>42090</v>
          </cell>
          <cell r="B87">
            <v>4432</v>
          </cell>
          <cell r="C87">
            <v>-7.55</v>
          </cell>
          <cell r="D87">
            <v>0</v>
          </cell>
        </row>
        <row r="88">
          <cell r="A88">
            <v>42091</v>
          </cell>
          <cell r="B88">
            <v>4266</v>
          </cell>
          <cell r="C88">
            <v>-7.51</v>
          </cell>
          <cell r="D88">
            <v>0</v>
          </cell>
        </row>
        <row r="89">
          <cell r="A89">
            <v>42092</v>
          </cell>
          <cell r="B89">
            <v>4426</v>
          </cell>
          <cell r="C89">
            <v>-7.49</v>
          </cell>
          <cell r="D89">
            <v>0</v>
          </cell>
        </row>
        <row r="90">
          <cell r="A90">
            <v>42093</v>
          </cell>
          <cell r="B90">
            <v>4431</v>
          </cell>
          <cell r="C90">
            <v>-7.47</v>
          </cell>
          <cell r="D90">
            <v>1.6</v>
          </cell>
        </row>
        <row r="91">
          <cell r="A91">
            <v>42094</v>
          </cell>
          <cell r="B91">
            <v>4260</v>
          </cell>
          <cell r="C91">
            <v>-7.45</v>
          </cell>
          <cell r="D91">
            <v>0</v>
          </cell>
        </row>
        <row r="92">
          <cell r="A92">
            <v>42095</v>
          </cell>
          <cell r="B92">
            <v>4400</v>
          </cell>
          <cell r="C92">
            <v>-7.39</v>
          </cell>
          <cell r="D92">
            <v>0</v>
          </cell>
        </row>
        <row r="93">
          <cell r="A93">
            <v>42096</v>
          </cell>
          <cell r="B93">
            <v>4413</v>
          </cell>
          <cell r="C93">
            <v>-7.36</v>
          </cell>
          <cell r="D93">
            <v>0.4</v>
          </cell>
        </row>
        <row r="94">
          <cell r="A94">
            <v>42097</v>
          </cell>
          <cell r="B94">
            <v>4420</v>
          </cell>
          <cell r="C94">
            <v>-7.35</v>
          </cell>
          <cell r="D94">
            <v>0</v>
          </cell>
        </row>
        <row r="95">
          <cell r="A95">
            <v>42098</v>
          </cell>
          <cell r="B95">
            <v>4230</v>
          </cell>
          <cell r="C95">
            <v>-7.35</v>
          </cell>
          <cell r="D95">
            <v>0</v>
          </cell>
        </row>
        <row r="96">
          <cell r="A96">
            <v>42099</v>
          </cell>
          <cell r="B96">
            <v>4472</v>
          </cell>
          <cell r="C96">
            <v>-7.34</v>
          </cell>
          <cell r="D96">
            <v>0</v>
          </cell>
        </row>
        <row r="97">
          <cell r="A97">
            <v>42100</v>
          </cell>
          <cell r="B97">
            <v>4473</v>
          </cell>
          <cell r="C97">
            <v>-7.33</v>
          </cell>
          <cell r="D97">
            <v>0</v>
          </cell>
        </row>
        <row r="98">
          <cell r="A98">
            <v>42101</v>
          </cell>
          <cell r="B98">
            <v>4186</v>
          </cell>
          <cell r="C98">
            <v>-7.33</v>
          </cell>
          <cell r="D98">
            <v>0</v>
          </cell>
        </row>
        <row r="99">
          <cell r="A99">
            <v>42102</v>
          </cell>
          <cell r="B99">
            <v>4339</v>
          </cell>
          <cell r="C99">
            <v>-7.33</v>
          </cell>
          <cell r="D99">
            <v>0</v>
          </cell>
        </row>
        <row r="100">
          <cell r="A100">
            <v>42103</v>
          </cell>
          <cell r="B100">
            <v>4298</v>
          </cell>
          <cell r="C100">
            <v>-7.32</v>
          </cell>
          <cell r="D100">
            <v>4.1</v>
          </cell>
        </row>
        <row r="101">
          <cell r="A101">
            <v>42104</v>
          </cell>
          <cell r="B101">
            <v>4297</v>
          </cell>
          <cell r="C101">
            <v>-7.32</v>
          </cell>
          <cell r="D101">
            <v>0</v>
          </cell>
        </row>
        <row r="102">
          <cell r="A102">
            <v>42105</v>
          </cell>
          <cell r="B102">
            <v>4367</v>
          </cell>
          <cell r="C102">
            <v>-7.33</v>
          </cell>
          <cell r="D102">
            <v>0</v>
          </cell>
        </row>
        <row r="103">
          <cell r="A103">
            <v>42106</v>
          </cell>
          <cell r="B103">
            <v>4472</v>
          </cell>
          <cell r="C103">
            <v>-7.33</v>
          </cell>
          <cell r="D103">
            <v>0</v>
          </cell>
        </row>
        <row r="104">
          <cell r="A104">
            <v>42107</v>
          </cell>
          <cell r="B104">
            <v>4464</v>
          </cell>
          <cell r="C104">
            <v>-7.34</v>
          </cell>
          <cell r="D104">
            <v>0</v>
          </cell>
        </row>
        <row r="105">
          <cell r="A105">
            <v>42108</v>
          </cell>
          <cell r="B105">
            <v>4305</v>
          </cell>
          <cell r="C105">
            <v>-7.35</v>
          </cell>
          <cell r="D105">
            <v>0</v>
          </cell>
        </row>
        <row r="106">
          <cell r="A106">
            <v>42109</v>
          </cell>
          <cell r="B106">
            <v>4437</v>
          </cell>
          <cell r="C106">
            <v>-7.36</v>
          </cell>
          <cell r="D106">
            <v>0</v>
          </cell>
        </row>
        <row r="107">
          <cell r="A107">
            <v>42110</v>
          </cell>
          <cell r="B107">
            <v>4287</v>
          </cell>
          <cell r="C107">
            <v>-7.37</v>
          </cell>
          <cell r="D107">
            <v>0</v>
          </cell>
        </row>
        <row r="108">
          <cell r="A108">
            <v>42111</v>
          </cell>
          <cell r="B108">
            <v>4476</v>
          </cell>
          <cell r="C108">
            <v>-7.38</v>
          </cell>
          <cell r="D108">
            <v>0</v>
          </cell>
        </row>
        <row r="109">
          <cell r="A109">
            <v>42112</v>
          </cell>
          <cell r="B109">
            <v>4272</v>
          </cell>
          <cell r="C109">
            <v>-7.39</v>
          </cell>
          <cell r="D109">
            <v>0</v>
          </cell>
        </row>
        <row r="110">
          <cell r="A110">
            <v>42113</v>
          </cell>
          <cell r="B110">
            <v>4467</v>
          </cell>
          <cell r="C110">
            <v>-7.41</v>
          </cell>
          <cell r="D110">
            <v>0</v>
          </cell>
        </row>
        <row r="111">
          <cell r="A111">
            <v>42114</v>
          </cell>
          <cell r="B111">
            <v>4454</v>
          </cell>
          <cell r="C111">
            <v>-7.42</v>
          </cell>
          <cell r="D111">
            <v>0</v>
          </cell>
        </row>
        <row r="112">
          <cell r="A112">
            <v>42115</v>
          </cell>
          <cell r="B112">
            <v>4472</v>
          </cell>
          <cell r="C112">
            <v>-7.43</v>
          </cell>
          <cell r="D112">
            <v>0</v>
          </cell>
        </row>
        <row r="113">
          <cell r="A113">
            <v>42116</v>
          </cell>
          <cell r="B113">
            <v>4460</v>
          </cell>
          <cell r="C113">
            <v>-7.44</v>
          </cell>
          <cell r="D113">
            <v>0</v>
          </cell>
        </row>
        <row r="114">
          <cell r="A114">
            <v>42117</v>
          </cell>
          <cell r="B114">
            <v>4475</v>
          </cell>
          <cell r="C114">
            <v>-7.46</v>
          </cell>
          <cell r="D114">
            <v>0</v>
          </cell>
        </row>
        <row r="115">
          <cell r="A115">
            <v>42118</v>
          </cell>
          <cell r="B115">
            <v>4478</v>
          </cell>
          <cell r="C115">
            <v>-7.47</v>
          </cell>
          <cell r="D115">
            <v>0.7</v>
          </cell>
        </row>
        <row r="116">
          <cell r="A116">
            <v>42119</v>
          </cell>
          <cell r="B116">
            <v>4460</v>
          </cell>
          <cell r="C116">
            <v>-7.47</v>
          </cell>
          <cell r="D116">
            <v>0</v>
          </cell>
        </row>
        <row r="117">
          <cell r="A117">
            <v>42120</v>
          </cell>
          <cell r="B117">
            <v>4463</v>
          </cell>
          <cell r="C117">
            <v>-7.49</v>
          </cell>
          <cell r="D117">
            <v>0</v>
          </cell>
        </row>
        <row r="118">
          <cell r="A118">
            <v>42121</v>
          </cell>
          <cell r="B118">
            <v>4506</v>
          </cell>
          <cell r="C118">
            <v>-7.5</v>
          </cell>
          <cell r="D118">
            <v>0</v>
          </cell>
        </row>
        <row r="119">
          <cell r="A119">
            <v>42122</v>
          </cell>
          <cell r="B119">
            <v>4469</v>
          </cell>
          <cell r="C119">
            <v>-7.52</v>
          </cell>
          <cell r="D119">
            <v>0</v>
          </cell>
        </row>
        <row r="120">
          <cell r="A120">
            <v>42123</v>
          </cell>
          <cell r="B120">
            <v>4307</v>
          </cell>
          <cell r="C120">
            <v>-7.54</v>
          </cell>
          <cell r="D120">
            <v>0</v>
          </cell>
        </row>
        <row r="121">
          <cell r="A121">
            <v>42124</v>
          </cell>
          <cell r="B121">
            <v>4089</v>
          </cell>
          <cell r="C121">
            <v>-7.55</v>
          </cell>
          <cell r="D121">
            <v>0.5</v>
          </cell>
        </row>
        <row r="122">
          <cell r="A122">
            <v>42125</v>
          </cell>
          <cell r="B122">
            <v>4445</v>
          </cell>
          <cell r="C122">
            <v>-7.57</v>
          </cell>
          <cell r="D122">
            <v>0</v>
          </cell>
        </row>
        <row r="123">
          <cell r="A123">
            <v>42126</v>
          </cell>
          <cell r="B123">
            <v>4431</v>
          </cell>
          <cell r="C123">
            <v>-7.58</v>
          </cell>
          <cell r="D123">
            <v>0</v>
          </cell>
        </row>
        <row r="124">
          <cell r="A124">
            <v>42127</v>
          </cell>
          <cell r="B124">
            <v>4243</v>
          </cell>
          <cell r="C124">
            <v>-7.6</v>
          </cell>
          <cell r="D124">
            <v>0</v>
          </cell>
        </row>
        <row r="125">
          <cell r="A125">
            <v>42128</v>
          </cell>
          <cell r="B125">
            <v>4403</v>
          </cell>
          <cell r="C125">
            <v>-7.61</v>
          </cell>
          <cell r="D125">
            <v>0</v>
          </cell>
        </row>
        <row r="126">
          <cell r="A126">
            <v>42129</v>
          </cell>
          <cell r="B126">
            <v>4179</v>
          </cell>
          <cell r="C126">
            <v>-7.63</v>
          </cell>
          <cell r="D126">
            <v>0.3</v>
          </cell>
        </row>
        <row r="127">
          <cell r="A127">
            <v>42130</v>
          </cell>
          <cell r="B127">
            <v>4136</v>
          </cell>
          <cell r="C127">
            <v>-7.62</v>
          </cell>
          <cell r="D127">
            <v>15.2</v>
          </cell>
        </row>
        <row r="128">
          <cell r="A128">
            <v>42131</v>
          </cell>
          <cell r="B128">
            <v>4295</v>
          </cell>
          <cell r="C128">
            <v>-7.63</v>
          </cell>
          <cell r="D128">
            <v>6.2</v>
          </cell>
        </row>
        <row r="129">
          <cell r="A129">
            <v>42132</v>
          </cell>
          <cell r="B129">
            <v>4314</v>
          </cell>
          <cell r="C129">
            <v>-7.6</v>
          </cell>
          <cell r="D129">
            <v>0</v>
          </cell>
        </row>
        <row r="130">
          <cell r="A130">
            <v>42133</v>
          </cell>
          <cell r="B130">
            <v>4370</v>
          </cell>
          <cell r="C130">
            <v>-7.6</v>
          </cell>
          <cell r="D130">
            <v>0</v>
          </cell>
        </row>
        <row r="131">
          <cell r="A131">
            <v>42134</v>
          </cell>
          <cell r="B131">
            <v>4210</v>
          </cell>
          <cell r="C131">
            <v>-7.61</v>
          </cell>
          <cell r="D131">
            <v>0</v>
          </cell>
        </row>
        <row r="132">
          <cell r="A132">
            <v>42135</v>
          </cell>
          <cell r="B132">
            <v>4149</v>
          </cell>
          <cell r="C132">
            <v>-7.61</v>
          </cell>
          <cell r="D132">
            <v>12</v>
          </cell>
        </row>
        <row r="133">
          <cell r="A133">
            <v>42136</v>
          </cell>
          <cell r="B133">
            <v>4336</v>
          </cell>
          <cell r="C133">
            <v>-7.61</v>
          </cell>
          <cell r="D133">
            <v>0.2</v>
          </cell>
        </row>
        <row r="134">
          <cell r="A134">
            <v>42137</v>
          </cell>
          <cell r="B134">
            <v>4330</v>
          </cell>
          <cell r="C134">
            <v>-7.62</v>
          </cell>
          <cell r="D134">
            <v>0</v>
          </cell>
        </row>
        <row r="135">
          <cell r="A135">
            <v>42138</v>
          </cell>
          <cell r="B135">
            <v>4273</v>
          </cell>
          <cell r="C135">
            <v>-7.63</v>
          </cell>
          <cell r="D135">
            <v>0</v>
          </cell>
        </row>
        <row r="136">
          <cell r="A136">
            <v>42139</v>
          </cell>
          <cell r="B136">
            <v>4143</v>
          </cell>
          <cell r="C136">
            <v>-7.63</v>
          </cell>
          <cell r="D136">
            <v>0</v>
          </cell>
        </row>
        <row r="137">
          <cell r="A137">
            <v>42140</v>
          </cell>
          <cell r="B137">
            <v>4433</v>
          </cell>
          <cell r="C137">
            <v>-7.65</v>
          </cell>
          <cell r="D137">
            <v>0</v>
          </cell>
        </row>
        <row r="138">
          <cell r="A138">
            <v>42141</v>
          </cell>
          <cell r="B138">
            <v>4335</v>
          </cell>
          <cell r="C138">
            <v>-7.67</v>
          </cell>
          <cell r="D138">
            <v>0</v>
          </cell>
        </row>
        <row r="139">
          <cell r="A139">
            <v>42142</v>
          </cell>
          <cell r="B139">
            <v>4350</v>
          </cell>
          <cell r="C139">
            <v>-7.68</v>
          </cell>
          <cell r="D139">
            <v>0</v>
          </cell>
        </row>
        <row r="140">
          <cell r="A140">
            <v>42143</v>
          </cell>
          <cell r="B140">
            <v>4282</v>
          </cell>
          <cell r="C140">
            <v>-7.7</v>
          </cell>
          <cell r="D140">
            <v>0</v>
          </cell>
        </row>
        <row r="141">
          <cell r="A141">
            <v>42144</v>
          </cell>
          <cell r="B141">
            <v>4126</v>
          </cell>
          <cell r="C141">
            <v>-7.71</v>
          </cell>
          <cell r="D141">
            <v>0</v>
          </cell>
        </row>
        <row r="142">
          <cell r="A142">
            <v>42145</v>
          </cell>
          <cell r="B142">
            <v>4138</v>
          </cell>
          <cell r="C142">
            <v>-7.73</v>
          </cell>
          <cell r="D142">
            <v>0</v>
          </cell>
        </row>
        <row r="143">
          <cell r="A143">
            <v>42146</v>
          </cell>
          <cell r="B143">
            <v>4247</v>
          </cell>
          <cell r="C143">
            <v>-7.74</v>
          </cell>
          <cell r="D143">
            <v>0</v>
          </cell>
        </row>
        <row r="144">
          <cell r="A144">
            <v>42147</v>
          </cell>
          <cell r="B144">
            <v>4350</v>
          </cell>
          <cell r="C144">
            <v>-7.76</v>
          </cell>
          <cell r="D144">
            <v>0</v>
          </cell>
        </row>
        <row r="145">
          <cell r="A145">
            <v>42148</v>
          </cell>
          <cell r="B145">
            <v>4274</v>
          </cell>
          <cell r="C145">
            <v>-7.78</v>
          </cell>
          <cell r="D145">
            <v>0</v>
          </cell>
        </row>
        <row r="146">
          <cell r="A146">
            <v>42149</v>
          </cell>
          <cell r="B146">
            <v>4325</v>
          </cell>
          <cell r="C146">
            <v>-7.8</v>
          </cell>
          <cell r="D146">
            <v>0</v>
          </cell>
        </row>
        <row r="147">
          <cell r="A147">
            <v>42150</v>
          </cell>
          <cell r="B147">
            <v>4334</v>
          </cell>
          <cell r="C147">
            <v>-7.81</v>
          </cell>
          <cell r="D147">
            <v>0</v>
          </cell>
        </row>
        <row r="148">
          <cell r="A148">
            <v>42151</v>
          </cell>
          <cell r="B148">
            <v>4392</v>
          </cell>
          <cell r="C148">
            <v>-7.84</v>
          </cell>
          <cell r="D148">
            <v>0</v>
          </cell>
        </row>
        <row r="149">
          <cell r="A149">
            <v>42152</v>
          </cell>
          <cell r="B149">
            <v>4273</v>
          </cell>
          <cell r="C149">
            <v>-7.86</v>
          </cell>
          <cell r="D149">
            <v>0</v>
          </cell>
        </row>
        <row r="150">
          <cell r="A150">
            <v>42153</v>
          </cell>
          <cell r="B150">
            <v>4235</v>
          </cell>
          <cell r="C150">
            <v>-7.88</v>
          </cell>
          <cell r="D150">
            <v>2.2</v>
          </cell>
        </row>
        <row r="151">
          <cell r="A151">
            <v>42154</v>
          </cell>
          <cell r="B151">
            <v>4298</v>
          </cell>
          <cell r="C151">
            <v>-7.88</v>
          </cell>
          <cell r="D151">
            <v>6.1</v>
          </cell>
        </row>
        <row r="152">
          <cell r="A152">
            <v>42155</v>
          </cell>
          <cell r="B152">
            <v>4415</v>
          </cell>
          <cell r="C152">
            <v>-7.89</v>
          </cell>
          <cell r="D152">
            <v>0</v>
          </cell>
        </row>
        <row r="153">
          <cell r="A153">
            <v>42156</v>
          </cell>
          <cell r="B153">
            <v>4236</v>
          </cell>
          <cell r="C153">
            <v>-7.91</v>
          </cell>
          <cell r="D153">
            <v>0</v>
          </cell>
        </row>
        <row r="154">
          <cell r="A154">
            <v>42157</v>
          </cell>
          <cell r="B154">
            <v>4253</v>
          </cell>
          <cell r="C154">
            <v>-7.93</v>
          </cell>
          <cell r="D154">
            <v>0</v>
          </cell>
        </row>
        <row r="155">
          <cell r="A155">
            <v>42158</v>
          </cell>
          <cell r="B155">
            <v>4311</v>
          </cell>
          <cell r="C155">
            <v>-7.93</v>
          </cell>
          <cell r="D155">
            <v>4.3</v>
          </cell>
        </row>
        <row r="156">
          <cell r="A156">
            <v>42159</v>
          </cell>
          <cell r="B156">
            <v>4440</v>
          </cell>
          <cell r="C156">
            <v>-7.95</v>
          </cell>
          <cell r="D156">
            <v>0</v>
          </cell>
        </row>
        <row r="157">
          <cell r="A157">
            <v>42160</v>
          </cell>
          <cell r="B157">
            <v>4319</v>
          </cell>
          <cell r="C157">
            <v>-7.96</v>
          </cell>
          <cell r="D157">
            <v>0</v>
          </cell>
        </row>
        <row r="158">
          <cell r="A158">
            <v>42161</v>
          </cell>
          <cell r="B158">
            <v>4396</v>
          </cell>
          <cell r="C158">
            <v>-7.98</v>
          </cell>
          <cell r="D158">
            <v>0</v>
          </cell>
        </row>
        <row r="159">
          <cell r="A159">
            <v>42162</v>
          </cell>
          <cell r="B159">
            <v>4294</v>
          </cell>
          <cell r="C159">
            <v>-8</v>
          </cell>
          <cell r="D159">
            <v>0</v>
          </cell>
        </row>
        <row r="160">
          <cell r="A160">
            <v>42163</v>
          </cell>
          <cell r="B160">
            <v>4306</v>
          </cell>
          <cell r="C160">
            <v>-8.01</v>
          </cell>
          <cell r="D160">
            <v>0</v>
          </cell>
        </row>
        <row r="161">
          <cell r="A161">
            <v>42164</v>
          </cell>
          <cell r="B161">
            <v>4288</v>
          </cell>
          <cell r="C161">
            <v>-8.03</v>
          </cell>
          <cell r="D161">
            <v>0</v>
          </cell>
        </row>
        <row r="162">
          <cell r="A162">
            <v>42165</v>
          </cell>
          <cell r="B162">
            <v>4301</v>
          </cell>
          <cell r="C162">
            <v>-8.05</v>
          </cell>
          <cell r="D162">
            <v>0</v>
          </cell>
        </row>
        <row r="163">
          <cell r="A163">
            <v>42166</v>
          </cell>
          <cell r="B163">
            <v>4380</v>
          </cell>
          <cell r="C163">
            <v>-8.06</v>
          </cell>
          <cell r="D163">
            <v>0</v>
          </cell>
        </row>
        <row r="164">
          <cell r="A164">
            <v>42167</v>
          </cell>
          <cell r="B164">
            <v>4338</v>
          </cell>
          <cell r="C164">
            <v>-8.1</v>
          </cell>
          <cell r="D164">
            <v>0</v>
          </cell>
        </row>
        <row r="165">
          <cell r="A165">
            <v>42168</v>
          </cell>
          <cell r="B165">
            <v>4261</v>
          </cell>
          <cell r="C165">
            <v>-8.12</v>
          </cell>
          <cell r="D165">
            <v>0</v>
          </cell>
        </row>
        <row r="166">
          <cell r="A166">
            <v>42169</v>
          </cell>
          <cell r="B166">
            <v>4302</v>
          </cell>
          <cell r="C166">
            <v>-8.15</v>
          </cell>
          <cell r="D166">
            <v>0</v>
          </cell>
        </row>
        <row r="167">
          <cell r="A167">
            <v>42170</v>
          </cell>
          <cell r="B167">
            <v>4369</v>
          </cell>
          <cell r="C167">
            <v>-8.17</v>
          </cell>
          <cell r="D167">
            <v>0</v>
          </cell>
        </row>
        <row r="168">
          <cell r="A168">
            <v>42171</v>
          </cell>
          <cell r="B168">
            <v>4315</v>
          </cell>
          <cell r="C168">
            <v>-8.19</v>
          </cell>
          <cell r="D168">
            <v>3.8</v>
          </cell>
        </row>
        <row r="169">
          <cell r="A169">
            <v>42172</v>
          </cell>
          <cell r="B169">
            <v>4301</v>
          </cell>
          <cell r="C169">
            <v>-8.21</v>
          </cell>
          <cell r="D169">
            <v>0</v>
          </cell>
        </row>
        <row r="170">
          <cell r="A170">
            <v>42173</v>
          </cell>
          <cell r="B170">
            <v>4314</v>
          </cell>
          <cell r="C170">
            <v>-8.23</v>
          </cell>
          <cell r="D170">
            <v>0</v>
          </cell>
        </row>
        <row r="171">
          <cell r="A171">
            <v>42174</v>
          </cell>
          <cell r="B171">
            <v>4328</v>
          </cell>
          <cell r="C171">
            <v>-8.26</v>
          </cell>
          <cell r="D171">
            <v>0</v>
          </cell>
        </row>
        <row r="172">
          <cell r="A172">
            <v>42175</v>
          </cell>
          <cell r="B172">
            <v>4262</v>
          </cell>
          <cell r="C172">
            <v>-8.29</v>
          </cell>
          <cell r="D172">
            <v>0</v>
          </cell>
        </row>
        <row r="173">
          <cell r="A173">
            <v>42176</v>
          </cell>
          <cell r="B173">
            <v>4241</v>
          </cell>
          <cell r="C173">
            <v>-8.31</v>
          </cell>
          <cell r="D173">
            <v>0</v>
          </cell>
        </row>
        <row r="174">
          <cell r="A174">
            <v>42177</v>
          </cell>
          <cell r="B174">
            <v>4361</v>
          </cell>
          <cell r="C174">
            <v>-8.33</v>
          </cell>
          <cell r="D174">
            <v>0.9</v>
          </cell>
        </row>
        <row r="175">
          <cell r="A175">
            <v>42178</v>
          </cell>
          <cell r="B175">
            <v>4306</v>
          </cell>
          <cell r="C175">
            <v>-8.35</v>
          </cell>
          <cell r="D175">
            <v>0</v>
          </cell>
        </row>
        <row r="176">
          <cell r="A176">
            <v>42179</v>
          </cell>
          <cell r="B176">
            <v>4303</v>
          </cell>
          <cell r="C176">
            <v>-8.37</v>
          </cell>
          <cell r="D176">
            <v>0</v>
          </cell>
        </row>
        <row r="177">
          <cell r="A177">
            <v>42180</v>
          </cell>
          <cell r="B177">
            <v>4293</v>
          </cell>
          <cell r="C177">
            <v>-8.4</v>
          </cell>
          <cell r="D177">
            <v>0</v>
          </cell>
        </row>
        <row r="178">
          <cell r="A178">
            <v>42181</v>
          </cell>
          <cell r="B178">
            <v>4373</v>
          </cell>
          <cell r="C178">
            <v>-8.43</v>
          </cell>
          <cell r="D178">
            <v>0</v>
          </cell>
        </row>
        <row r="179">
          <cell r="A179">
            <v>42182</v>
          </cell>
          <cell r="B179">
            <v>4355</v>
          </cell>
          <cell r="C179">
            <v>-8.46</v>
          </cell>
          <cell r="D179">
            <v>0</v>
          </cell>
        </row>
        <row r="180">
          <cell r="A180">
            <v>42183</v>
          </cell>
          <cell r="B180">
            <v>4350</v>
          </cell>
          <cell r="C180">
            <v>-8.48</v>
          </cell>
          <cell r="D180">
            <v>0</v>
          </cell>
        </row>
        <row r="181">
          <cell r="A181">
            <v>42184</v>
          </cell>
          <cell r="B181">
            <v>4192</v>
          </cell>
          <cell r="C181">
            <v>-8.51</v>
          </cell>
          <cell r="D181">
            <v>0</v>
          </cell>
        </row>
        <row r="182">
          <cell r="A182">
            <v>42185</v>
          </cell>
          <cell r="B182">
            <v>4357</v>
          </cell>
          <cell r="C182">
            <v>-8.54</v>
          </cell>
          <cell r="D182">
            <v>0</v>
          </cell>
        </row>
        <row r="183">
          <cell r="A183">
            <v>42186</v>
          </cell>
          <cell r="B183">
            <v>4386</v>
          </cell>
          <cell r="C183">
            <v>-8.57</v>
          </cell>
          <cell r="D183">
            <v>0</v>
          </cell>
        </row>
        <row r="184">
          <cell r="A184">
            <v>42187</v>
          </cell>
          <cell r="B184">
            <v>4365</v>
          </cell>
          <cell r="C184">
            <v>-8.6</v>
          </cell>
          <cell r="D184">
            <v>0</v>
          </cell>
        </row>
        <row r="185">
          <cell r="A185">
            <v>42188</v>
          </cell>
          <cell r="B185">
            <v>4382</v>
          </cell>
          <cell r="C185">
            <v>-8.62</v>
          </cell>
          <cell r="D185">
            <v>0</v>
          </cell>
        </row>
        <row r="186">
          <cell r="A186">
            <v>42189</v>
          </cell>
          <cell r="B186">
            <v>4378</v>
          </cell>
          <cell r="C186">
            <v>-8.64</v>
          </cell>
          <cell r="D186">
            <v>0</v>
          </cell>
        </row>
        <row r="187">
          <cell r="A187">
            <v>42190</v>
          </cell>
          <cell r="B187">
            <v>4364</v>
          </cell>
          <cell r="C187">
            <v>-8.67</v>
          </cell>
          <cell r="D187">
            <v>0</v>
          </cell>
        </row>
        <row r="188">
          <cell r="A188">
            <v>42191</v>
          </cell>
          <cell r="B188">
            <v>4354</v>
          </cell>
          <cell r="C188">
            <v>-8.7</v>
          </cell>
          <cell r="D188">
            <v>0</v>
          </cell>
        </row>
        <row r="189">
          <cell r="A189">
            <v>42192</v>
          </cell>
          <cell r="B189">
            <v>4383</v>
          </cell>
          <cell r="C189">
            <v>-8.73</v>
          </cell>
          <cell r="D189">
            <v>0</v>
          </cell>
        </row>
        <row r="190">
          <cell r="A190">
            <v>42193</v>
          </cell>
          <cell r="B190">
            <v>4359</v>
          </cell>
          <cell r="C190">
            <v>-8.76</v>
          </cell>
          <cell r="D190">
            <v>0</v>
          </cell>
        </row>
        <row r="191">
          <cell r="A191">
            <v>42194</v>
          </cell>
          <cell r="B191">
            <v>4354</v>
          </cell>
          <cell r="C191">
            <v>-8.78</v>
          </cell>
          <cell r="D191">
            <v>0.2</v>
          </cell>
        </row>
        <row r="192">
          <cell r="A192">
            <v>42195</v>
          </cell>
          <cell r="B192">
            <v>4337</v>
          </cell>
          <cell r="C192">
            <v>-8.81</v>
          </cell>
          <cell r="D192">
            <v>0</v>
          </cell>
        </row>
        <row r="193">
          <cell r="A193">
            <v>42196</v>
          </cell>
          <cell r="B193">
            <v>4337</v>
          </cell>
          <cell r="C193">
            <v>-8.84</v>
          </cell>
          <cell r="D193">
            <v>0</v>
          </cell>
        </row>
        <row r="194">
          <cell r="A194">
            <v>42197</v>
          </cell>
          <cell r="B194">
            <v>4354</v>
          </cell>
          <cell r="C194">
            <v>-8.88</v>
          </cell>
          <cell r="D194">
            <v>0</v>
          </cell>
        </row>
        <row r="195">
          <cell r="A195">
            <v>42198</v>
          </cell>
          <cell r="B195">
            <v>4349</v>
          </cell>
          <cell r="C195">
            <v>-8.91</v>
          </cell>
          <cell r="D195">
            <v>0</v>
          </cell>
        </row>
        <row r="196">
          <cell r="A196">
            <v>42199</v>
          </cell>
          <cell r="B196">
            <v>4364</v>
          </cell>
          <cell r="C196">
            <v>-8.94</v>
          </cell>
          <cell r="D196">
            <v>0</v>
          </cell>
        </row>
        <row r="197">
          <cell r="A197">
            <v>42200</v>
          </cell>
          <cell r="B197">
            <v>4373</v>
          </cell>
          <cell r="C197">
            <v>-8.96</v>
          </cell>
          <cell r="D197">
            <v>0</v>
          </cell>
        </row>
        <row r="198">
          <cell r="A198">
            <v>42201</v>
          </cell>
          <cell r="B198">
            <v>4369</v>
          </cell>
          <cell r="C198">
            <v>-9</v>
          </cell>
          <cell r="D198">
            <v>0</v>
          </cell>
        </row>
        <row r="199">
          <cell r="A199">
            <v>42202</v>
          </cell>
          <cell r="B199">
            <v>4391</v>
          </cell>
          <cell r="C199">
            <v>-9.02</v>
          </cell>
          <cell r="D199">
            <v>0</v>
          </cell>
        </row>
        <row r="200">
          <cell r="A200">
            <v>42203</v>
          </cell>
          <cell r="B200">
            <v>4379</v>
          </cell>
          <cell r="C200">
            <v>-9.06</v>
          </cell>
          <cell r="D200">
            <v>0</v>
          </cell>
        </row>
        <row r="201">
          <cell r="A201">
            <v>42204</v>
          </cell>
          <cell r="B201">
            <v>4378</v>
          </cell>
          <cell r="C201">
            <v>-9.08</v>
          </cell>
          <cell r="D201">
            <v>0</v>
          </cell>
        </row>
        <row r="202">
          <cell r="A202">
            <v>42205</v>
          </cell>
          <cell r="B202">
            <v>4361</v>
          </cell>
          <cell r="C202">
            <v>-9.12</v>
          </cell>
          <cell r="D202">
            <v>0</v>
          </cell>
        </row>
        <row r="203">
          <cell r="A203">
            <v>42206</v>
          </cell>
          <cell r="B203">
            <v>4367</v>
          </cell>
          <cell r="C203">
            <v>-9.15</v>
          </cell>
          <cell r="D203">
            <v>0</v>
          </cell>
        </row>
        <row r="204">
          <cell r="A204">
            <v>42207</v>
          </cell>
          <cell r="B204">
            <v>4367</v>
          </cell>
          <cell r="C204">
            <v>-9.18</v>
          </cell>
          <cell r="D204">
            <v>0</v>
          </cell>
        </row>
        <row r="205">
          <cell r="A205">
            <v>42208</v>
          </cell>
          <cell r="B205">
            <v>4380</v>
          </cell>
          <cell r="C205">
            <v>-9.21</v>
          </cell>
          <cell r="D205">
            <v>0</v>
          </cell>
        </row>
        <row r="206">
          <cell r="A206">
            <v>42209</v>
          </cell>
          <cell r="B206">
            <v>4359</v>
          </cell>
          <cell r="C206">
            <v>-9.24</v>
          </cell>
          <cell r="D206">
            <v>0</v>
          </cell>
        </row>
        <row r="207">
          <cell r="A207">
            <v>42210</v>
          </cell>
          <cell r="B207">
            <v>3556</v>
          </cell>
          <cell r="C207">
            <v>-9.28</v>
          </cell>
          <cell r="D207">
            <v>0</v>
          </cell>
        </row>
        <row r="208">
          <cell r="A208">
            <v>42211</v>
          </cell>
          <cell r="B208">
            <v>2385</v>
          </cell>
          <cell r="C208">
            <v>-9.31</v>
          </cell>
          <cell r="D208">
            <v>0</v>
          </cell>
        </row>
        <row r="209">
          <cell r="A209">
            <v>42212</v>
          </cell>
          <cell r="B209">
            <v>4231</v>
          </cell>
          <cell r="C209">
            <v>-9.3</v>
          </cell>
          <cell r="D209">
            <v>3.5</v>
          </cell>
        </row>
        <row r="210">
          <cell r="A210">
            <v>42213</v>
          </cell>
          <cell r="B210">
            <v>3244</v>
          </cell>
          <cell r="C210">
            <v>-9.32</v>
          </cell>
          <cell r="D210">
            <v>0</v>
          </cell>
        </row>
        <row r="211">
          <cell r="A211">
            <v>42214</v>
          </cell>
          <cell r="B211">
            <v>4331</v>
          </cell>
          <cell r="C211">
            <v>-9.34</v>
          </cell>
          <cell r="D211">
            <v>0</v>
          </cell>
        </row>
        <row r="212">
          <cell r="A212">
            <v>42215</v>
          </cell>
          <cell r="B212">
            <v>4307</v>
          </cell>
          <cell r="C212">
            <v>-9.38</v>
          </cell>
          <cell r="D212">
            <v>0</v>
          </cell>
        </row>
        <row r="213">
          <cell r="A213">
            <v>42216</v>
          </cell>
          <cell r="B213">
            <v>4290</v>
          </cell>
          <cell r="C213">
            <v>-9.41</v>
          </cell>
          <cell r="D213">
            <v>0</v>
          </cell>
        </row>
        <row r="214">
          <cell r="A214">
            <v>42217</v>
          </cell>
          <cell r="B214">
            <v>4307</v>
          </cell>
          <cell r="C214">
            <v>-9.44</v>
          </cell>
          <cell r="D214">
            <v>0</v>
          </cell>
        </row>
        <row r="215">
          <cell r="A215">
            <v>42218</v>
          </cell>
          <cell r="B215">
            <v>4309</v>
          </cell>
          <cell r="C215">
            <v>-9.48</v>
          </cell>
          <cell r="D215">
            <v>0</v>
          </cell>
        </row>
        <row r="216">
          <cell r="A216">
            <v>42219</v>
          </cell>
          <cell r="B216">
            <v>4293</v>
          </cell>
          <cell r="C216">
            <v>-9.52</v>
          </cell>
          <cell r="D216">
            <v>0</v>
          </cell>
        </row>
        <row r="217">
          <cell r="A217">
            <v>42220</v>
          </cell>
          <cell r="B217">
            <v>3914</v>
          </cell>
          <cell r="C217">
            <v>-9.55</v>
          </cell>
          <cell r="D217">
            <v>0</v>
          </cell>
        </row>
        <row r="218">
          <cell r="A218">
            <v>42221</v>
          </cell>
          <cell r="B218">
            <v>4300</v>
          </cell>
          <cell r="C218">
            <v>-9.58</v>
          </cell>
          <cell r="D218">
            <v>0</v>
          </cell>
        </row>
        <row r="219">
          <cell r="A219">
            <v>42222</v>
          </cell>
          <cell r="B219">
            <v>4360</v>
          </cell>
          <cell r="C219">
            <v>-9.61</v>
          </cell>
          <cell r="D219">
            <v>0</v>
          </cell>
        </row>
        <row r="220">
          <cell r="A220">
            <v>42223</v>
          </cell>
          <cell r="B220">
            <v>4348</v>
          </cell>
          <cell r="C220">
            <v>-9.64</v>
          </cell>
          <cell r="D220">
            <v>0</v>
          </cell>
        </row>
        <row r="221">
          <cell r="A221">
            <v>42224</v>
          </cell>
          <cell r="B221">
            <v>4161</v>
          </cell>
          <cell r="C221">
            <v>-9.69</v>
          </cell>
          <cell r="D221">
            <v>0</v>
          </cell>
        </row>
        <row r="222">
          <cell r="A222">
            <v>42225</v>
          </cell>
          <cell r="B222">
            <v>3605</v>
          </cell>
          <cell r="C222">
            <v>-9.72</v>
          </cell>
          <cell r="D222">
            <v>0</v>
          </cell>
        </row>
        <row r="223">
          <cell r="A223">
            <v>42226</v>
          </cell>
          <cell r="B223">
            <v>4265</v>
          </cell>
          <cell r="C223">
            <v>-9.75</v>
          </cell>
          <cell r="D223">
            <v>0</v>
          </cell>
        </row>
        <row r="224">
          <cell r="A224">
            <v>42227</v>
          </cell>
          <cell r="B224">
            <v>4289</v>
          </cell>
          <cell r="C224">
            <v>-9.78</v>
          </cell>
          <cell r="D224">
            <v>0</v>
          </cell>
        </row>
        <row r="225">
          <cell r="A225">
            <v>42228</v>
          </cell>
          <cell r="B225">
            <v>4312</v>
          </cell>
          <cell r="C225">
            <v>-9.82</v>
          </cell>
          <cell r="D225">
            <v>0</v>
          </cell>
        </row>
        <row r="226">
          <cell r="A226">
            <v>42229</v>
          </cell>
          <cell r="B226">
            <v>4290</v>
          </cell>
          <cell r="C226">
            <v>-9.86</v>
          </cell>
          <cell r="D226">
            <v>0</v>
          </cell>
        </row>
        <row r="227">
          <cell r="A227">
            <v>42230</v>
          </cell>
          <cell r="B227">
            <v>4281</v>
          </cell>
          <cell r="C227">
            <v>-9.9</v>
          </cell>
          <cell r="D227">
            <v>0</v>
          </cell>
        </row>
        <row r="228">
          <cell r="A228">
            <v>42231</v>
          </cell>
          <cell r="B228">
            <v>4296</v>
          </cell>
          <cell r="C228">
            <v>-9.94</v>
          </cell>
          <cell r="D228">
            <v>0</v>
          </cell>
        </row>
        <row r="229">
          <cell r="A229">
            <v>42232</v>
          </cell>
          <cell r="B229">
            <v>4267</v>
          </cell>
          <cell r="C229">
            <v>-9.97</v>
          </cell>
          <cell r="D229">
            <v>0</v>
          </cell>
        </row>
        <row r="230">
          <cell r="A230">
            <v>42233</v>
          </cell>
          <cell r="B230">
            <v>4264</v>
          </cell>
          <cell r="C230">
            <v>-10.01</v>
          </cell>
          <cell r="D230">
            <v>0</v>
          </cell>
        </row>
        <row r="231">
          <cell r="A231">
            <v>42234</v>
          </cell>
          <cell r="B231">
            <v>4264</v>
          </cell>
          <cell r="C231">
            <v>-10.05</v>
          </cell>
          <cell r="D231">
            <v>0</v>
          </cell>
        </row>
        <row r="232">
          <cell r="A232">
            <v>42235</v>
          </cell>
          <cell r="B232">
            <v>4271</v>
          </cell>
          <cell r="C232">
            <v>-10.08</v>
          </cell>
          <cell r="D232">
            <v>0</v>
          </cell>
        </row>
        <row r="233">
          <cell r="A233">
            <v>42236</v>
          </cell>
          <cell r="B233">
            <v>4248</v>
          </cell>
          <cell r="C233">
            <v>-10.13</v>
          </cell>
          <cell r="D233">
            <v>0</v>
          </cell>
        </row>
        <row r="234">
          <cell r="A234">
            <v>42237</v>
          </cell>
          <cell r="B234">
            <v>4248</v>
          </cell>
          <cell r="C234">
            <v>-10.17</v>
          </cell>
          <cell r="D234">
            <v>0</v>
          </cell>
        </row>
        <row r="235">
          <cell r="A235">
            <v>42238</v>
          </cell>
          <cell r="B235">
            <v>3608</v>
          </cell>
          <cell r="C235">
            <v>-10.21</v>
          </cell>
          <cell r="D235">
            <v>0</v>
          </cell>
        </row>
        <row r="236">
          <cell r="A236">
            <v>42239</v>
          </cell>
          <cell r="B236">
            <v>1564</v>
          </cell>
          <cell r="C236">
            <v>-10.25</v>
          </cell>
          <cell r="D236">
            <v>0</v>
          </cell>
        </row>
        <row r="237">
          <cell r="A237">
            <v>42240</v>
          </cell>
          <cell r="B237">
            <v>4203</v>
          </cell>
          <cell r="C237">
            <v>-10.24</v>
          </cell>
          <cell r="D237">
            <v>0</v>
          </cell>
        </row>
        <row r="238">
          <cell r="A238">
            <v>42241</v>
          </cell>
          <cell r="B238">
            <v>4509</v>
          </cell>
          <cell r="C238">
            <v>-10.28</v>
          </cell>
          <cell r="D238">
            <v>0</v>
          </cell>
        </row>
        <row r="239">
          <cell r="A239">
            <v>42242</v>
          </cell>
          <cell r="B239">
            <v>4506</v>
          </cell>
          <cell r="C239">
            <v>-10.32</v>
          </cell>
          <cell r="D239">
            <v>0.1</v>
          </cell>
        </row>
        <row r="240">
          <cell r="A240">
            <v>42243</v>
          </cell>
          <cell r="B240">
            <v>4521</v>
          </cell>
          <cell r="C240">
            <v>-10.37</v>
          </cell>
          <cell r="D240">
            <v>0</v>
          </cell>
        </row>
        <row r="241">
          <cell r="A241">
            <v>42244</v>
          </cell>
          <cell r="B241">
            <v>4487</v>
          </cell>
          <cell r="C241">
            <v>-10.41</v>
          </cell>
          <cell r="D241">
            <v>0</v>
          </cell>
        </row>
        <row r="242">
          <cell r="A242">
            <v>42245</v>
          </cell>
          <cell r="B242">
            <v>4436</v>
          </cell>
          <cell r="C242">
            <v>-10.45</v>
          </cell>
          <cell r="D242">
            <v>0</v>
          </cell>
        </row>
        <row r="243">
          <cell r="A243">
            <v>42246</v>
          </cell>
          <cell r="B243">
            <v>4268</v>
          </cell>
          <cell r="C243">
            <v>-10.5</v>
          </cell>
          <cell r="D243">
            <v>0</v>
          </cell>
        </row>
        <row r="244">
          <cell r="A244">
            <v>42247</v>
          </cell>
          <cell r="B244">
            <v>4426</v>
          </cell>
          <cell r="C244">
            <v>-10.54</v>
          </cell>
          <cell r="D244">
            <v>0</v>
          </cell>
        </row>
        <row r="245">
          <cell r="A245">
            <v>42248</v>
          </cell>
          <cell r="B245">
            <v>4308</v>
          </cell>
          <cell r="C245">
            <v>-10.57</v>
          </cell>
          <cell r="D245">
            <v>0</v>
          </cell>
        </row>
        <row r="246">
          <cell r="A246">
            <v>42249</v>
          </cell>
          <cell r="B246">
            <v>4313</v>
          </cell>
          <cell r="C246">
            <v>-10.62</v>
          </cell>
          <cell r="D246">
            <v>0</v>
          </cell>
        </row>
        <row r="247">
          <cell r="A247">
            <v>42250</v>
          </cell>
          <cell r="B247">
            <v>4334</v>
          </cell>
          <cell r="C247">
            <v>-10.66</v>
          </cell>
          <cell r="D247">
            <v>0</v>
          </cell>
        </row>
        <row r="248">
          <cell r="A248">
            <v>42251</v>
          </cell>
          <cell r="B248">
            <v>4326</v>
          </cell>
          <cell r="C248">
            <v>-10.71</v>
          </cell>
          <cell r="D248">
            <v>0</v>
          </cell>
        </row>
        <row r="249">
          <cell r="A249">
            <v>42252</v>
          </cell>
          <cell r="B249">
            <v>4175</v>
          </cell>
          <cell r="C249">
            <v>-10.75</v>
          </cell>
          <cell r="D249">
            <v>0</v>
          </cell>
        </row>
        <row r="250">
          <cell r="A250">
            <v>42253</v>
          </cell>
          <cell r="B250">
            <v>1883</v>
          </cell>
          <cell r="C250">
            <v>-10.78</v>
          </cell>
          <cell r="D250">
            <v>39</v>
          </cell>
        </row>
        <row r="251">
          <cell r="A251">
            <v>42254</v>
          </cell>
          <cell r="B251">
            <v>4041</v>
          </cell>
          <cell r="C251">
            <v>-10.75</v>
          </cell>
          <cell r="D251">
            <v>40.5</v>
          </cell>
        </row>
        <row r="252">
          <cell r="A252">
            <v>42255</v>
          </cell>
          <cell r="B252">
            <v>4176</v>
          </cell>
          <cell r="C252">
            <v>-10.74</v>
          </cell>
          <cell r="D252">
            <v>29.7</v>
          </cell>
        </row>
        <row r="253">
          <cell r="A253">
            <v>42256</v>
          </cell>
          <cell r="B253">
            <v>4163</v>
          </cell>
          <cell r="C253">
            <v>-10.68</v>
          </cell>
          <cell r="D253">
            <v>28.4</v>
          </cell>
        </row>
        <row r="254">
          <cell r="A254">
            <v>42257</v>
          </cell>
          <cell r="B254">
            <v>4057</v>
          </cell>
          <cell r="C254">
            <v>-10.58</v>
          </cell>
          <cell r="D254">
            <v>8.8</v>
          </cell>
        </row>
        <row r="255">
          <cell r="A255">
            <v>42258</v>
          </cell>
          <cell r="B255">
            <v>4132</v>
          </cell>
          <cell r="C255">
            <v>-10.54</v>
          </cell>
          <cell r="D255">
            <v>0</v>
          </cell>
        </row>
        <row r="256">
          <cell r="A256">
            <v>42259</v>
          </cell>
          <cell r="B256">
            <v>4226</v>
          </cell>
          <cell r="C256">
            <v>-10.55</v>
          </cell>
          <cell r="D256">
            <v>1</v>
          </cell>
        </row>
        <row r="257">
          <cell r="A257">
            <v>42260</v>
          </cell>
          <cell r="B257">
            <v>4250</v>
          </cell>
          <cell r="C257">
            <v>-10.56</v>
          </cell>
          <cell r="D257">
            <v>0</v>
          </cell>
        </row>
        <row r="258">
          <cell r="A258">
            <v>42261</v>
          </cell>
          <cell r="B258">
            <v>4181</v>
          </cell>
          <cell r="C258">
            <v>-10.56</v>
          </cell>
          <cell r="D258">
            <v>9.1</v>
          </cell>
        </row>
        <row r="259">
          <cell r="A259">
            <v>42262</v>
          </cell>
          <cell r="B259">
            <v>4125</v>
          </cell>
          <cell r="C259">
            <v>-10.58</v>
          </cell>
          <cell r="D259">
            <v>0</v>
          </cell>
        </row>
        <row r="260">
          <cell r="A260">
            <v>42263</v>
          </cell>
          <cell r="B260">
            <v>4270</v>
          </cell>
          <cell r="C260">
            <v>-10.6</v>
          </cell>
          <cell r="D260">
            <v>0</v>
          </cell>
        </row>
        <row r="261">
          <cell r="A261">
            <v>42264</v>
          </cell>
          <cell r="B261">
            <v>4235</v>
          </cell>
          <cell r="C261">
            <v>-10.63</v>
          </cell>
          <cell r="D261">
            <v>0</v>
          </cell>
        </row>
        <row r="262">
          <cell r="A262">
            <v>42265</v>
          </cell>
          <cell r="B262">
            <v>4206</v>
          </cell>
          <cell r="C262">
            <v>-10.66</v>
          </cell>
          <cell r="D262">
            <v>0</v>
          </cell>
        </row>
        <row r="263">
          <cell r="A263">
            <v>42266</v>
          </cell>
          <cell r="B263">
            <v>3172</v>
          </cell>
          <cell r="C263">
            <v>-10.69</v>
          </cell>
          <cell r="D263">
            <v>0</v>
          </cell>
        </row>
        <row r="264">
          <cell r="A264">
            <v>42267</v>
          </cell>
          <cell r="B264">
            <v>4231</v>
          </cell>
          <cell r="C264">
            <v>-10.72</v>
          </cell>
          <cell r="D264">
            <v>0</v>
          </cell>
        </row>
        <row r="265">
          <cell r="A265">
            <v>42268</v>
          </cell>
          <cell r="B265">
            <v>4280</v>
          </cell>
          <cell r="C265">
            <v>-10.75</v>
          </cell>
          <cell r="D265">
            <v>0</v>
          </cell>
        </row>
        <row r="266">
          <cell r="A266">
            <v>42269</v>
          </cell>
          <cell r="B266">
            <v>4391</v>
          </cell>
          <cell r="C266">
            <v>-10.78</v>
          </cell>
          <cell r="D266">
            <v>0</v>
          </cell>
        </row>
        <row r="267">
          <cell r="A267">
            <v>42270</v>
          </cell>
          <cell r="B267">
            <v>4293</v>
          </cell>
          <cell r="C267">
            <v>-10.82</v>
          </cell>
          <cell r="D267">
            <v>0</v>
          </cell>
        </row>
        <row r="268">
          <cell r="A268">
            <v>42271</v>
          </cell>
          <cell r="B268">
            <v>4381</v>
          </cell>
          <cell r="C268">
            <v>-10.85</v>
          </cell>
          <cell r="D268">
            <v>0</v>
          </cell>
        </row>
        <row r="269">
          <cell r="A269">
            <v>42272</v>
          </cell>
          <cell r="B269">
            <v>4231</v>
          </cell>
          <cell r="C269">
            <v>-10.9</v>
          </cell>
          <cell r="D269">
            <v>0</v>
          </cell>
        </row>
        <row r="270">
          <cell r="A270">
            <v>42273</v>
          </cell>
          <cell r="B270">
            <v>4321</v>
          </cell>
          <cell r="C270">
            <v>-10.94</v>
          </cell>
          <cell r="D270">
            <v>0</v>
          </cell>
        </row>
        <row r="271">
          <cell r="A271">
            <v>42274</v>
          </cell>
          <cell r="B271">
            <v>4279</v>
          </cell>
          <cell r="C271">
            <v>-10.99</v>
          </cell>
          <cell r="D271">
            <v>0</v>
          </cell>
        </row>
        <row r="272">
          <cell r="A272">
            <v>42275</v>
          </cell>
          <cell r="B272">
            <v>4374</v>
          </cell>
          <cell r="C272">
            <v>-11.02</v>
          </cell>
          <cell r="D272">
            <v>0</v>
          </cell>
        </row>
        <row r="273">
          <cell r="A273">
            <v>42276</v>
          </cell>
          <cell r="B273">
            <v>4108</v>
          </cell>
          <cell r="C273">
            <v>-11.08</v>
          </cell>
          <cell r="D273">
            <v>0</v>
          </cell>
        </row>
        <row r="274">
          <cell r="A274">
            <v>42277</v>
          </cell>
          <cell r="B274">
            <v>4278</v>
          </cell>
          <cell r="C274">
            <v>-11.1</v>
          </cell>
          <cell r="D274">
            <v>5.4</v>
          </cell>
        </row>
        <row r="275">
          <cell r="A275">
            <v>42278</v>
          </cell>
          <cell r="B275">
            <v>4122</v>
          </cell>
          <cell r="C275">
            <v>-11.14</v>
          </cell>
          <cell r="D275">
            <v>0</v>
          </cell>
        </row>
        <row r="276">
          <cell r="A276">
            <v>42279</v>
          </cell>
          <cell r="B276">
            <v>4320</v>
          </cell>
          <cell r="C276">
            <v>-11.18</v>
          </cell>
          <cell r="D276">
            <v>0</v>
          </cell>
        </row>
        <row r="277">
          <cell r="A277">
            <v>42280</v>
          </cell>
          <cell r="B277">
            <v>4039</v>
          </cell>
          <cell r="C277">
            <v>-11.22</v>
          </cell>
          <cell r="D277">
            <v>5.1</v>
          </cell>
        </row>
        <row r="278">
          <cell r="A278">
            <v>42281</v>
          </cell>
          <cell r="B278">
            <v>3800</v>
          </cell>
          <cell r="C278">
            <v>-11.26</v>
          </cell>
          <cell r="D278">
            <v>0</v>
          </cell>
        </row>
        <row r="279">
          <cell r="A279">
            <v>42282</v>
          </cell>
          <cell r="B279">
            <v>4301</v>
          </cell>
          <cell r="C279">
            <v>-11.29</v>
          </cell>
          <cell r="D279">
            <v>0</v>
          </cell>
        </row>
        <row r="280">
          <cell r="A280">
            <v>42283</v>
          </cell>
          <cell r="B280">
            <v>4249</v>
          </cell>
          <cell r="C280">
            <v>-11.32</v>
          </cell>
          <cell r="D280">
            <v>0</v>
          </cell>
        </row>
        <row r="281">
          <cell r="A281">
            <v>42284</v>
          </cell>
          <cell r="B281">
            <v>4225</v>
          </cell>
          <cell r="C281">
            <v>-11.36</v>
          </cell>
          <cell r="D281">
            <v>0</v>
          </cell>
        </row>
        <row r="282">
          <cell r="A282">
            <v>42285</v>
          </cell>
          <cell r="B282">
            <v>4340</v>
          </cell>
          <cell r="C282">
            <v>-11.4</v>
          </cell>
          <cell r="D282">
            <v>0</v>
          </cell>
        </row>
        <row r="283">
          <cell r="A283">
            <v>42286</v>
          </cell>
          <cell r="B283">
            <v>4204</v>
          </cell>
          <cell r="C283">
            <v>-11.45</v>
          </cell>
          <cell r="D283">
            <v>0</v>
          </cell>
        </row>
        <row r="284">
          <cell r="A284">
            <v>42287</v>
          </cell>
          <cell r="B284">
            <v>4221</v>
          </cell>
          <cell r="C284">
            <v>-11.49</v>
          </cell>
          <cell r="D284">
            <v>0</v>
          </cell>
        </row>
        <row r="285">
          <cell r="A285">
            <v>42288</v>
          </cell>
          <cell r="B285">
            <v>4094</v>
          </cell>
          <cell r="C285">
            <v>-11.54</v>
          </cell>
          <cell r="D285">
            <v>0</v>
          </cell>
        </row>
        <row r="286">
          <cell r="A286">
            <v>42289</v>
          </cell>
          <cell r="B286">
            <v>4167</v>
          </cell>
          <cell r="C286">
            <v>-11.59</v>
          </cell>
          <cell r="D286">
            <v>0</v>
          </cell>
        </row>
        <row r="287">
          <cell r="A287">
            <v>42290</v>
          </cell>
          <cell r="B287">
            <v>4063</v>
          </cell>
          <cell r="C287">
            <v>-11.64</v>
          </cell>
          <cell r="D287">
            <v>0</v>
          </cell>
        </row>
        <row r="288">
          <cell r="A288">
            <v>42291</v>
          </cell>
          <cell r="B288">
            <v>4184</v>
          </cell>
          <cell r="C288">
            <v>-11.68</v>
          </cell>
          <cell r="D288">
            <v>0</v>
          </cell>
        </row>
        <row r="289">
          <cell r="A289">
            <v>42292</v>
          </cell>
          <cell r="B289">
            <v>4142</v>
          </cell>
          <cell r="C289">
            <v>-11.72</v>
          </cell>
          <cell r="D289">
            <v>0</v>
          </cell>
        </row>
        <row r="290">
          <cell r="A290">
            <v>42293</v>
          </cell>
          <cell r="B290">
            <v>4148</v>
          </cell>
          <cell r="C290">
            <v>-11.76</v>
          </cell>
          <cell r="D290">
            <v>0</v>
          </cell>
        </row>
        <row r="291">
          <cell r="A291">
            <v>42294</v>
          </cell>
          <cell r="B291">
            <v>4262</v>
          </cell>
          <cell r="C291">
            <v>-11.82</v>
          </cell>
          <cell r="D291">
            <v>0</v>
          </cell>
        </row>
        <row r="292">
          <cell r="A292">
            <v>42295</v>
          </cell>
          <cell r="B292">
            <v>4106</v>
          </cell>
          <cell r="C292">
            <v>-11.87</v>
          </cell>
          <cell r="D292">
            <v>0</v>
          </cell>
        </row>
        <row r="293">
          <cell r="A293">
            <v>42296</v>
          </cell>
          <cell r="B293">
            <v>4027</v>
          </cell>
          <cell r="C293">
            <v>-11.92</v>
          </cell>
          <cell r="D293">
            <v>0</v>
          </cell>
        </row>
        <row r="294">
          <cell r="A294">
            <v>42297</v>
          </cell>
          <cell r="B294">
            <v>4338</v>
          </cell>
          <cell r="C294">
            <v>-11.96</v>
          </cell>
          <cell r="D294">
            <v>0</v>
          </cell>
        </row>
        <row r="295">
          <cell r="A295">
            <v>42298</v>
          </cell>
          <cell r="B295">
            <v>4312</v>
          </cell>
          <cell r="C295">
            <v>-12.02</v>
          </cell>
          <cell r="D295">
            <v>0</v>
          </cell>
        </row>
        <row r="296">
          <cell r="A296">
            <v>42299</v>
          </cell>
          <cell r="B296">
            <v>4528</v>
          </cell>
          <cell r="C296">
            <v>-12.07</v>
          </cell>
          <cell r="D296">
            <v>0</v>
          </cell>
        </row>
        <row r="297">
          <cell r="A297">
            <v>42300</v>
          </cell>
          <cell r="B297">
            <v>4099</v>
          </cell>
          <cell r="C297">
            <v>-12.09</v>
          </cell>
          <cell r="D297">
            <v>21.2</v>
          </cell>
        </row>
        <row r="298">
          <cell r="A298">
            <v>42301</v>
          </cell>
          <cell r="B298">
            <v>4225</v>
          </cell>
          <cell r="C298">
            <v>-12.13</v>
          </cell>
          <cell r="D298">
            <v>0</v>
          </cell>
        </row>
        <row r="299">
          <cell r="A299">
            <v>42302</v>
          </cell>
          <cell r="B299">
            <v>4196</v>
          </cell>
          <cell r="C299">
            <v>-12.18</v>
          </cell>
          <cell r="D299">
            <v>0</v>
          </cell>
        </row>
        <row r="300">
          <cell r="A300">
            <v>42303</v>
          </cell>
          <cell r="B300">
            <v>4299</v>
          </cell>
          <cell r="C300">
            <v>-12.23</v>
          </cell>
          <cell r="D300">
            <v>0</v>
          </cell>
        </row>
        <row r="301">
          <cell r="A301">
            <v>42304</v>
          </cell>
          <cell r="B301">
            <v>4138</v>
          </cell>
          <cell r="C301">
            <v>-12.28</v>
          </cell>
          <cell r="D301">
            <v>0</v>
          </cell>
        </row>
        <row r="302">
          <cell r="A302">
            <v>42305</v>
          </cell>
          <cell r="B302">
            <v>4212</v>
          </cell>
          <cell r="C302">
            <v>-12.3</v>
          </cell>
          <cell r="D302">
            <v>17.5</v>
          </cell>
        </row>
        <row r="303">
          <cell r="A303">
            <v>42306</v>
          </cell>
          <cell r="B303">
            <v>4268</v>
          </cell>
          <cell r="C303">
            <v>-12.34</v>
          </cell>
          <cell r="D303">
            <v>0</v>
          </cell>
        </row>
        <row r="304">
          <cell r="A304">
            <v>42307</v>
          </cell>
          <cell r="B304">
            <v>4250</v>
          </cell>
          <cell r="C304">
            <v>-12.38</v>
          </cell>
          <cell r="D304">
            <v>0</v>
          </cell>
        </row>
        <row r="305">
          <cell r="A305">
            <v>42308</v>
          </cell>
          <cell r="B305">
            <v>3845</v>
          </cell>
          <cell r="C305">
            <v>-12.43</v>
          </cell>
          <cell r="D305">
            <v>0</v>
          </cell>
        </row>
        <row r="306">
          <cell r="A306">
            <v>42309</v>
          </cell>
          <cell r="B306">
            <v>3967</v>
          </cell>
          <cell r="C306">
            <v>-12.47</v>
          </cell>
          <cell r="D306">
            <v>0</v>
          </cell>
        </row>
        <row r="307">
          <cell r="A307">
            <v>42310</v>
          </cell>
          <cell r="B307">
            <v>4283</v>
          </cell>
          <cell r="C307">
            <v>-12.5</v>
          </cell>
          <cell r="D307">
            <v>0</v>
          </cell>
        </row>
        <row r="308">
          <cell r="A308">
            <v>42311</v>
          </cell>
          <cell r="B308">
            <v>4290</v>
          </cell>
          <cell r="C308">
            <v>-12.54</v>
          </cell>
          <cell r="D308">
            <v>0</v>
          </cell>
        </row>
        <row r="309">
          <cell r="A309">
            <v>42312</v>
          </cell>
          <cell r="B309">
            <v>4325</v>
          </cell>
          <cell r="C309">
            <v>-12.6</v>
          </cell>
          <cell r="D309">
            <v>0</v>
          </cell>
        </row>
        <row r="310">
          <cell r="A310">
            <v>42313</v>
          </cell>
          <cell r="B310">
            <v>4293</v>
          </cell>
          <cell r="C310">
            <v>-12.66</v>
          </cell>
          <cell r="D310">
            <v>0</v>
          </cell>
        </row>
        <row r="311">
          <cell r="A311">
            <v>42314</v>
          </cell>
          <cell r="B311">
            <v>4289</v>
          </cell>
          <cell r="C311">
            <v>-12.71</v>
          </cell>
          <cell r="D311">
            <v>0</v>
          </cell>
        </row>
        <row r="312">
          <cell r="A312">
            <v>42315</v>
          </cell>
          <cell r="B312">
            <v>4285</v>
          </cell>
          <cell r="C312">
            <v>-12.74</v>
          </cell>
          <cell r="D312">
            <v>0</v>
          </cell>
        </row>
        <row r="313">
          <cell r="A313">
            <v>42316</v>
          </cell>
          <cell r="B313">
            <v>4275</v>
          </cell>
          <cell r="C313">
            <v>-12.81</v>
          </cell>
          <cell r="D313">
            <v>0.2</v>
          </cell>
        </row>
        <row r="314">
          <cell r="A314">
            <v>42317</v>
          </cell>
          <cell r="B314">
            <v>2871</v>
          </cell>
          <cell r="C314">
            <v>-12.85</v>
          </cell>
          <cell r="D314">
            <v>0</v>
          </cell>
        </row>
        <row r="315">
          <cell r="A315">
            <v>42318</v>
          </cell>
          <cell r="B315">
            <v>4336</v>
          </cell>
          <cell r="C315">
            <v>-12.87</v>
          </cell>
          <cell r="D315">
            <v>0</v>
          </cell>
        </row>
        <row r="316">
          <cell r="A316">
            <v>42319</v>
          </cell>
          <cell r="B316">
            <v>4409</v>
          </cell>
          <cell r="C316">
            <v>-12.91</v>
          </cell>
          <cell r="D316">
            <v>0</v>
          </cell>
        </row>
        <row r="317">
          <cell r="A317">
            <v>42320</v>
          </cell>
          <cell r="B317">
            <v>4410</v>
          </cell>
          <cell r="C317">
            <v>-12.97</v>
          </cell>
          <cell r="D317">
            <v>0</v>
          </cell>
        </row>
        <row r="318">
          <cell r="A318">
            <v>42321</v>
          </cell>
          <cell r="B318">
            <v>3544</v>
          </cell>
          <cell r="C318">
            <v>-13</v>
          </cell>
          <cell r="D318">
            <v>0</v>
          </cell>
        </row>
        <row r="319">
          <cell r="A319">
            <v>42322</v>
          </cell>
          <cell r="B319">
            <v>4290</v>
          </cell>
          <cell r="C319">
            <v>-13</v>
          </cell>
          <cell r="D319">
            <v>19.2</v>
          </cell>
        </row>
        <row r="320">
          <cell r="A320">
            <v>42323</v>
          </cell>
          <cell r="B320">
            <v>4276</v>
          </cell>
          <cell r="C320">
            <v>-13</v>
          </cell>
          <cell r="D320">
            <v>0</v>
          </cell>
        </row>
        <row r="321">
          <cell r="A321">
            <v>42324</v>
          </cell>
          <cell r="B321">
            <v>4375</v>
          </cell>
          <cell r="C321">
            <v>-13.06</v>
          </cell>
          <cell r="D321">
            <v>4.9</v>
          </cell>
        </row>
        <row r="322">
          <cell r="A322">
            <v>42325</v>
          </cell>
          <cell r="B322">
            <v>4326</v>
          </cell>
          <cell r="C322">
            <v>-13.09</v>
          </cell>
          <cell r="D322">
            <v>4.5</v>
          </cell>
        </row>
        <row r="323">
          <cell r="A323">
            <v>42326</v>
          </cell>
          <cell r="B323">
            <v>4335</v>
          </cell>
          <cell r="C323">
            <v>-13.09</v>
          </cell>
          <cell r="D323">
            <v>15.9</v>
          </cell>
        </row>
        <row r="324">
          <cell r="A324">
            <v>42327</v>
          </cell>
          <cell r="B324">
            <v>4274</v>
          </cell>
          <cell r="C324">
            <v>-13.11</v>
          </cell>
          <cell r="D324">
            <v>0</v>
          </cell>
        </row>
        <row r="325">
          <cell r="A325">
            <v>42328</v>
          </cell>
          <cell r="B325">
            <v>4446</v>
          </cell>
          <cell r="C325">
            <v>-13.14</v>
          </cell>
          <cell r="D325">
            <v>21.9</v>
          </cell>
        </row>
        <row r="326">
          <cell r="A326">
            <v>42329</v>
          </cell>
          <cell r="B326">
            <v>4416</v>
          </cell>
          <cell r="C326">
            <v>-13.15</v>
          </cell>
          <cell r="D326">
            <v>18</v>
          </cell>
        </row>
        <row r="327">
          <cell r="A327">
            <v>42330</v>
          </cell>
          <cell r="B327">
            <v>4190</v>
          </cell>
          <cell r="C327">
            <v>-13.17</v>
          </cell>
          <cell r="D327">
            <v>0</v>
          </cell>
        </row>
        <row r="328">
          <cell r="A328">
            <v>42331</v>
          </cell>
          <cell r="B328">
            <v>4458</v>
          </cell>
          <cell r="C328">
            <v>-13.16</v>
          </cell>
          <cell r="D328">
            <v>19.9</v>
          </cell>
        </row>
        <row r="329">
          <cell r="A329">
            <v>42332</v>
          </cell>
          <cell r="B329">
            <v>4423</v>
          </cell>
          <cell r="C329">
            <v>-13.14</v>
          </cell>
          <cell r="D329">
            <v>26.5</v>
          </cell>
        </row>
        <row r="330">
          <cell r="A330">
            <v>42333</v>
          </cell>
          <cell r="B330">
            <v>4424</v>
          </cell>
          <cell r="C330">
            <v>-13.09</v>
          </cell>
          <cell r="D330">
            <v>0</v>
          </cell>
        </row>
        <row r="331">
          <cell r="A331">
            <v>42334</v>
          </cell>
          <cell r="B331">
            <v>4487</v>
          </cell>
          <cell r="C331">
            <v>-13.07</v>
          </cell>
          <cell r="D331">
            <v>0</v>
          </cell>
        </row>
        <row r="332">
          <cell r="A332">
            <v>42335</v>
          </cell>
          <cell r="B332">
            <v>4551</v>
          </cell>
          <cell r="C332">
            <v>-13.12</v>
          </cell>
          <cell r="D332">
            <v>0</v>
          </cell>
        </row>
        <row r="333">
          <cell r="A333">
            <v>42336</v>
          </cell>
          <cell r="B333">
            <v>4555</v>
          </cell>
          <cell r="C333">
            <v>-13.15</v>
          </cell>
          <cell r="D333">
            <v>0</v>
          </cell>
        </row>
        <row r="334">
          <cell r="A334">
            <v>42337</v>
          </cell>
          <cell r="B334">
            <v>2651</v>
          </cell>
          <cell r="C334">
            <v>-13.18</v>
          </cell>
          <cell r="D334">
            <v>0</v>
          </cell>
        </row>
        <row r="335">
          <cell r="A335">
            <v>42338</v>
          </cell>
          <cell r="B335">
            <v>4524</v>
          </cell>
          <cell r="C335">
            <v>-13.17</v>
          </cell>
          <cell r="D335">
            <v>23</v>
          </cell>
        </row>
        <row r="336">
          <cell r="A336">
            <v>42339</v>
          </cell>
          <cell r="B336">
            <v>4563</v>
          </cell>
          <cell r="C336">
            <v>-13.15</v>
          </cell>
          <cell r="D336">
            <v>11</v>
          </cell>
        </row>
        <row r="337">
          <cell r="A337">
            <v>42340</v>
          </cell>
          <cell r="B337">
            <v>4534</v>
          </cell>
          <cell r="C337">
            <v>-13.13</v>
          </cell>
          <cell r="D337">
            <v>1.1</v>
          </cell>
        </row>
        <row r="338">
          <cell r="A338">
            <v>42341</v>
          </cell>
          <cell r="B338">
            <v>4550</v>
          </cell>
          <cell r="C338">
            <v>-13.09</v>
          </cell>
          <cell r="D338">
            <v>15.6</v>
          </cell>
        </row>
        <row r="339">
          <cell r="A339">
            <v>42342</v>
          </cell>
          <cell r="B339">
            <v>4540</v>
          </cell>
          <cell r="C339">
            <v>-13.05</v>
          </cell>
          <cell r="D339">
            <v>0</v>
          </cell>
        </row>
        <row r="340">
          <cell r="A340">
            <v>42343</v>
          </cell>
          <cell r="B340">
            <v>4338</v>
          </cell>
          <cell r="C340">
            <v>-13.07</v>
          </cell>
          <cell r="D340">
            <v>9.5</v>
          </cell>
        </row>
        <row r="341">
          <cell r="A341">
            <v>42344</v>
          </cell>
          <cell r="B341">
            <v>4463</v>
          </cell>
          <cell r="C341">
            <v>-13.09</v>
          </cell>
          <cell r="D341">
            <v>0</v>
          </cell>
        </row>
        <row r="342">
          <cell r="A342">
            <v>42345</v>
          </cell>
          <cell r="B342">
            <v>4257</v>
          </cell>
          <cell r="C342">
            <v>-13.1</v>
          </cell>
          <cell r="D342">
            <v>0</v>
          </cell>
        </row>
        <row r="343">
          <cell r="A343">
            <v>42346</v>
          </cell>
          <cell r="B343">
            <v>4375</v>
          </cell>
          <cell r="C343">
            <v>-13.1</v>
          </cell>
          <cell r="D343">
            <v>12.5</v>
          </cell>
        </row>
        <row r="344">
          <cell r="A344">
            <v>42347</v>
          </cell>
          <cell r="B344">
            <v>4215</v>
          </cell>
          <cell r="C344">
            <v>-13.12</v>
          </cell>
          <cell r="D344">
            <v>0</v>
          </cell>
        </row>
        <row r="345">
          <cell r="A345">
            <v>42348</v>
          </cell>
          <cell r="B345">
            <v>3776</v>
          </cell>
          <cell r="C345">
            <v>-13.15</v>
          </cell>
          <cell r="D345">
            <v>5.2</v>
          </cell>
        </row>
        <row r="346">
          <cell r="A346">
            <v>42349</v>
          </cell>
          <cell r="B346">
            <v>4484</v>
          </cell>
          <cell r="C346">
            <v>-13.1</v>
          </cell>
          <cell r="D346">
            <v>50.08</v>
          </cell>
        </row>
        <row r="347">
          <cell r="A347">
            <v>42350</v>
          </cell>
          <cell r="B347">
            <v>3684</v>
          </cell>
          <cell r="C347">
            <v>-13.13</v>
          </cell>
          <cell r="D347">
            <v>3.7</v>
          </cell>
        </row>
        <row r="348">
          <cell r="A348">
            <v>42351</v>
          </cell>
          <cell r="B348">
            <v>1774</v>
          </cell>
          <cell r="C348">
            <v>-13.11</v>
          </cell>
          <cell r="D348">
            <v>0</v>
          </cell>
        </row>
        <row r="349">
          <cell r="A349">
            <v>42352</v>
          </cell>
          <cell r="B349">
            <v>4553</v>
          </cell>
          <cell r="C349">
            <v>-13.09</v>
          </cell>
          <cell r="D349">
            <v>88.7</v>
          </cell>
        </row>
        <row r="350">
          <cell r="A350">
            <v>42353</v>
          </cell>
          <cell r="B350">
            <v>4674</v>
          </cell>
          <cell r="C350">
            <v>-12.84</v>
          </cell>
          <cell r="D350">
            <v>0</v>
          </cell>
        </row>
        <row r="351">
          <cell r="A351">
            <v>42354</v>
          </cell>
          <cell r="B351">
            <v>4559</v>
          </cell>
          <cell r="C351">
            <v>-12.84</v>
          </cell>
          <cell r="D351">
            <v>0</v>
          </cell>
        </row>
        <row r="352">
          <cell r="A352">
            <v>42355</v>
          </cell>
          <cell r="B352">
            <v>4634</v>
          </cell>
          <cell r="C352">
            <v>-12.86</v>
          </cell>
          <cell r="D352">
            <v>3.3</v>
          </cell>
        </row>
        <row r="353">
          <cell r="A353">
            <v>42356</v>
          </cell>
          <cell r="B353">
            <v>4643</v>
          </cell>
          <cell r="C353">
            <v>-12.88</v>
          </cell>
          <cell r="D353">
            <v>6</v>
          </cell>
        </row>
        <row r="354">
          <cell r="A354">
            <v>42357</v>
          </cell>
          <cell r="B354">
            <v>4562</v>
          </cell>
          <cell r="C354">
            <v>-12.85</v>
          </cell>
          <cell r="D354">
            <v>10.04</v>
          </cell>
        </row>
        <row r="355">
          <cell r="A355">
            <v>42358</v>
          </cell>
          <cell r="B355">
            <v>4220</v>
          </cell>
          <cell r="C355">
            <v>-12.85</v>
          </cell>
          <cell r="D355">
            <v>0</v>
          </cell>
        </row>
        <row r="356">
          <cell r="A356">
            <v>42359</v>
          </cell>
          <cell r="B356">
            <v>4224</v>
          </cell>
          <cell r="C356">
            <v>-12.83</v>
          </cell>
          <cell r="D356">
            <v>0.5</v>
          </cell>
        </row>
        <row r="357">
          <cell r="A357">
            <v>42360</v>
          </cell>
          <cell r="B357">
            <v>-1100</v>
          </cell>
          <cell r="C357">
            <v>-12.85</v>
          </cell>
          <cell r="D357">
            <v>0</v>
          </cell>
        </row>
        <row r="358">
          <cell r="A358">
            <v>42361</v>
          </cell>
          <cell r="B358">
            <v>-2200</v>
          </cell>
          <cell r="C358">
            <v>-12.82</v>
          </cell>
          <cell r="D358">
            <v>0</v>
          </cell>
        </row>
        <row r="359">
          <cell r="A359">
            <v>42362</v>
          </cell>
          <cell r="B359">
            <v>-2200</v>
          </cell>
          <cell r="C359">
            <v>-12.81</v>
          </cell>
          <cell r="D359">
            <v>0</v>
          </cell>
        </row>
        <row r="360">
          <cell r="A360">
            <v>42363</v>
          </cell>
          <cell r="B360">
            <v>-2200</v>
          </cell>
          <cell r="C360">
            <v>-12.79</v>
          </cell>
          <cell r="D360">
            <v>0</v>
          </cell>
        </row>
        <row r="361">
          <cell r="A361">
            <v>42364</v>
          </cell>
          <cell r="B361">
            <v>-2200</v>
          </cell>
          <cell r="C361">
            <v>-12.79</v>
          </cell>
          <cell r="D361">
            <v>0</v>
          </cell>
        </row>
        <row r="362">
          <cell r="A362">
            <v>42365</v>
          </cell>
          <cell r="B362">
            <v>-2200</v>
          </cell>
          <cell r="C362">
            <v>-12.79</v>
          </cell>
          <cell r="D362">
            <v>2.4</v>
          </cell>
        </row>
        <row r="363">
          <cell r="A363">
            <v>42366</v>
          </cell>
          <cell r="B363">
            <v>-3300</v>
          </cell>
          <cell r="C363">
            <v>-12.77</v>
          </cell>
          <cell r="D363">
            <v>0</v>
          </cell>
        </row>
        <row r="364">
          <cell r="A364">
            <v>42367</v>
          </cell>
          <cell r="B364">
            <v>-3300</v>
          </cell>
          <cell r="C364">
            <v>-12.76</v>
          </cell>
          <cell r="D364">
            <v>0</v>
          </cell>
        </row>
        <row r="365">
          <cell r="A365">
            <v>42368</v>
          </cell>
          <cell r="B365">
            <v>-2200</v>
          </cell>
          <cell r="C365">
            <v>-12.72</v>
          </cell>
          <cell r="D365">
            <v>0</v>
          </cell>
        </row>
        <row r="366">
          <cell r="A366">
            <v>42369</v>
          </cell>
          <cell r="B366">
            <v>-2200</v>
          </cell>
          <cell r="C366">
            <v>-12.7</v>
          </cell>
          <cell r="D366">
            <v>0</v>
          </cell>
        </row>
        <row r="367">
          <cell r="A367">
            <v>42370</v>
          </cell>
          <cell r="B367">
            <v>-2200</v>
          </cell>
          <cell r="C367">
            <v>-12.68</v>
          </cell>
          <cell r="D367">
            <v>0</v>
          </cell>
        </row>
        <row r="368">
          <cell r="A368">
            <v>42371</v>
          </cell>
          <cell r="B368">
            <v>-2200</v>
          </cell>
          <cell r="C368">
            <v>-12.68</v>
          </cell>
          <cell r="D368">
            <v>0</v>
          </cell>
        </row>
        <row r="368">
          <cell r="V368">
            <v>42005</v>
          </cell>
          <cell r="W368">
            <v>179.85</v>
          </cell>
        </row>
        <row r="369">
          <cell r="A369">
            <v>42372</v>
          </cell>
          <cell r="B369">
            <v>-2200</v>
          </cell>
          <cell r="C369">
            <v>-12.66</v>
          </cell>
          <cell r="D369">
            <v>14.5</v>
          </cell>
        </row>
        <row r="369">
          <cell r="V369">
            <v>42036</v>
          </cell>
          <cell r="W369">
            <v>164.2</v>
          </cell>
        </row>
        <row r="370">
          <cell r="A370">
            <v>42373</v>
          </cell>
          <cell r="B370">
            <v>2485</v>
          </cell>
          <cell r="C370">
            <v>-12.57</v>
          </cell>
          <cell r="D370">
            <v>34.9</v>
          </cell>
        </row>
        <row r="370">
          <cell r="V370">
            <v>42064</v>
          </cell>
          <cell r="W370">
            <v>300.5</v>
          </cell>
        </row>
        <row r="371">
          <cell r="A371">
            <v>42374</v>
          </cell>
          <cell r="B371">
            <v>2421</v>
          </cell>
          <cell r="C371">
            <v>-12.53</v>
          </cell>
          <cell r="D371">
            <v>0.7</v>
          </cell>
        </row>
        <row r="371">
          <cell r="V371">
            <v>42095</v>
          </cell>
          <cell r="W371">
            <v>5.7</v>
          </cell>
        </row>
        <row r="372">
          <cell r="A372">
            <v>42375</v>
          </cell>
          <cell r="B372">
            <v>2435</v>
          </cell>
          <cell r="C372">
            <v>-12.51</v>
          </cell>
          <cell r="D372">
            <v>0</v>
          </cell>
        </row>
        <row r="372">
          <cell r="V372">
            <v>42125</v>
          </cell>
          <cell r="W372">
            <v>42.2</v>
          </cell>
        </row>
        <row r="373">
          <cell r="A373">
            <v>42376</v>
          </cell>
          <cell r="B373">
            <v>2550</v>
          </cell>
          <cell r="C373">
            <v>-12.5</v>
          </cell>
          <cell r="D373">
            <v>0</v>
          </cell>
        </row>
        <row r="373">
          <cell r="V373">
            <v>42156</v>
          </cell>
          <cell r="W373">
            <v>9</v>
          </cell>
        </row>
        <row r="374">
          <cell r="A374">
            <v>42377</v>
          </cell>
          <cell r="B374">
            <v>1790</v>
          </cell>
          <cell r="C374">
            <v>-12.51</v>
          </cell>
          <cell r="D374">
            <v>0</v>
          </cell>
        </row>
        <row r="374">
          <cell r="V374">
            <v>42186</v>
          </cell>
          <cell r="W374">
            <v>3.7</v>
          </cell>
        </row>
        <row r="375">
          <cell r="A375">
            <v>42378</v>
          </cell>
          <cell r="B375">
            <v>987</v>
          </cell>
          <cell r="C375">
            <v>-12.49</v>
          </cell>
          <cell r="D375">
            <v>0</v>
          </cell>
        </row>
        <row r="375">
          <cell r="V375">
            <v>42217</v>
          </cell>
          <cell r="W375">
            <v>0.1</v>
          </cell>
        </row>
        <row r="376">
          <cell r="A376">
            <v>42379</v>
          </cell>
          <cell r="B376">
            <v>0</v>
          </cell>
          <cell r="C376">
            <v>-12.44</v>
          </cell>
          <cell r="D376">
            <v>0</v>
          </cell>
        </row>
        <row r="376">
          <cell r="V376">
            <v>42248</v>
          </cell>
          <cell r="W376">
            <v>161.9</v>
          </cell>
        </row>
        <row r="377">
          <cell r="A377">
            <v>42380</v>
          </cell>
          <cell r="B377">
            <v>121</v>
          </cell>
          <cell r="C377">
            <v>-12.42</v>
          </cell>
          <cell r="D377">
            <v>0</v>
          </cell>
        </row>
        <row r="377">
          <cell r="V377">
            <v>42278</v>
          </cell>
          <cell r="W377">
            <v>43.8</v>
          </cell>
        </row>
        <row r="378">
          <cell r="A378">
            <v>42381</v>
          </cell>
          <cell r="B378">
            <v>141</v>
          </cell>
          <cell r="C378">
            <v>-12.39</v>
          </cell>
          <cell r="D378">
            <v>0.7</v>
          </cell>
        </row>
        <row r="378">
          <cell r="V378">
            <v>42309</v>
          </cell>
          <cell r="W378">
            <v>154</v>
          </cell>
        </row>
        <row r="379">
          <cell r="A379">
            <v>42382</v>
          </cell>
          <cell r="B379">
            <v>20</v>
          </cell>
          <cell r="C379">
            <v>-12.32</v>
          </cell>
          <cell r="D379">
            <v>21</v>
          </cell>
        </row>
        <row r="379">
          <cell r="V379">
            <v>42339</v>
          </cell>
          <cell r="W379">
            <v>219.62</v>
          </cell>
        </row>
        <row r="380">
          <cell r="A380">
            <v>42383</v>
          </cell>
          <cell r="B380">
            <v>92</v>
          </cell>
          <cell r="C380">
            <v>-12.26</v>
          </cell>
          <cell r="D380">
            <v>11.5</v>
          </cell>
        </row>
        <row r="380">
          <cell r="V380" t="str">
            <v>TOTAL 2015</v>
          </cell>
          <cell r="W380">
            <v>1284.57</v>
          </cell>
        </row>
        <row r="381">
          <cell r="A381">
            <v>42384</v>
          </cell>
          <cell r="B381">
            <v>691</v>
          </cell>
          <cell r="C381">
            <v>-12.19</v>
          </cell>
          <cell r="D381">
            <v>15.5</v>
          </cell>
        </row>
        <row r="381">
          <cell r="V381">
            <v>42370</v>
          </cell>
          <cell r="W381">
            <v>571.9</v>
          </cell>
        </row>
        <row r="382">
          <cell r="A382">
            <v>42385</v>
          </cell>
          <cell r="B382">
            <v>1557</v>
          </cell>
          <cell r="C382">
            <v>-11.91</v>
          </cell>
          <cell r="D382">
            <v>79.8</v>
          </cell>
        </row>
        <row r="382">
          <cell r="V382">
            <v>42401</v>
          </cell>
          <cell r="W382">
            <v>147.8</v>
          </cell>
        </row>
        <row r="383">
          <cell r="A383">
            <v>42386</v>
          </cell>
          <cell r="B383">
            <v>4245</v>
          </cell>
          <cell r="C383">
            <v>-11.29</v>
          </cell>
          <cell r="D383">
            <v>132</v>
          </cell>
        </row>
        <row r="383">
          <cell r="V383">
            <v>42430</v>
          </cell>
          <cell r="W383">
            <v>148.7</v>
          </cell>
        </row>
        <row r="384">
          <cell r="A384">
            <v>42387</v>
          </cell>
          <cell r="B384">
            <v>2773</v>
          </cell>
          <cell r="C384">
            <v>-10.34</v>
          </cell>
          <cell r="D384">
            <v>26.7</v>
          </cell>
        </row>
        <row r="384">
          <cell r="V384">
            <v>42461</v>
          </cell>
          <cell r="W384">
            <v>16.9</v>
          </cell>
        </row>
        <row r="385">
          <cell r="A385">
            <v>42388</v>
          </cell>
          <cell r="B385">
            <v>2039</v>
          </cell>
          <cell r="C385">
            <v>-9.77</v>
          </cell>
          <cell r="D385">
            <v>67.7</v>
          </cell>
        </row>
        <row r="385">
          <cell r="V385">
            <v>42491</v>
          </cell>
          <cell r="W385">
            <v>2</v>
          </cell>
        </row>
        <row r="386">
          <cell r="A386">
            <v>42389</v>
          </cell>
          <cell r="B386">
            <v>3056</v>
          </cell>
          <cell r="C386">
            <v>-9.37</v>
          </cell>
          <cell r="D386">
            <v>39.3</v>
          </cell>
        </row>
        <row r="386">
          <cell r="V386">
            <v>42522</v>
          </cell>
          <cell r="W386">
            <v>55.7</v>
          </cell>
        </row>
        <row r="387">
          <cell r="A387">
            <v>42390</v>
          </cell>
          <cell r="B387">
            <v>2592</v>
          </cell>
          <cell r="C387">
            <v>-9.02</v>
          </cell>
          <cell r="D387">
            <v>9</v>
          </cell>
        </row>
        <row r="387">
          <cell r="V387">
            <v>42552</v>
          </cell>
          <cell r="W387">
            <v>0</v>
          </cell>
        </row>
        <row r="388">
          <cell r="A388">
            <v>42391</v>
          </cell>
          <cell r="B388">
            <v>4234</v>
          </cell>
          <cell r="C388">
            <v>-8.81</v>
          </cell>
          <cell r="D388">
            <v>9.8</v>
          </cell>
        </row>
        <row r="388">
          <cell r="V388">
            <v>42583</v>
          </cell>
          <cell r="W388">
            <v>3.1</v>
          </cell>
        </row>
        <row r="389">
          <cell r="A389">
            <v>42392</v>
          </cell>
          <cell r="B389">
            <v>4576</v>
          </cell>
          <cell r="C389">
            <v>-8.68</v>
          </cell>
          <cell r="D389">
            <v>0</v>
          </cell>
        </row>
        <row r="389">
          <cell r="V389">
            <v>42614</v>
          </cell>
          <cell r="W389">
            <v>45.1</v>
          </cell>
        </row>
        <row r="390">
          <cell r="A390">
            <v>42393</v>
          </cell>
          <cell r="B390">
            <v>4141</v>
          </cell>
          <cell r="C390">
            <v>-8.61</v>
          </cell>
          <cell r="D390">
            <v>0</v>
          </cell>
        </row>
        <row r="390">
          <cell r="V390">
            <v>42644</v>
          </cell>
          <cell r="W390">
            <v>78.7</v>
          </cell>
        </row>
        <row r="391">
          <cell r="A391">
            <v>42394</v>
          </cell>
          <cell r="B391">
            <v>2736</v>
          </cell>
          <cell r="C391">
            <v>-8.55</v>
          </cell>
          <cell r="D391">
            <v>1.3</v>
          </cell>
        </row>
        <row r="391">
          <cell r="V391">
            <v>42675</v>
          </cell>
          <cell r="W391">
            <v>234.15</v>
          </cell>
        </row>
        <row r="392">
          <cell r="A392">
            <v>42395</v>
          </cell>
          <cell r="B392">
            <v>2872</v>
          </cell>
          <cell r="C392">
            <v>-8.46</v>
          </cell>
          <cell r="D392">
            <v>39.7</v>
          </cell>
        </row>
        <row r="392">
          <cell r="V392">
            <v>42705</v>
          </cell>
          <cell r="W392">
            <v>330.3</v>
          </cell>
        </row>
        <row r="393">
          <cell r="A393">
            <v>42396</v>
          </cell>
          <cell r="B393">
            <v>2237</v>
          </cell>
          <cell r="C393">
            <v>-8.32</v>
          </cell>
          <cell r="D393">
            <v>3.1</v>
          </cell>
        </row>
        <row r="393">
          <cell r="V393" t="str">
            <v>TOTAL 2016</v>
          </cell>
          <cell r="W393">
            <v>1634.35</v>
          </cell>
        </row>
        <row r="394">
          <cell r="A394">
            <v>42397</v>
          </cell>
          <cell r="B394">
            <v>2571</v>
          </cell>
          <cell r="C394">
            <v>-8.18</v>
          </cell>
          <cell r="D394">
            <v>13.6</v>
          </cell>
        </row>
        <row r="394">
          <cell r="V394">
            <v>42736</v>
          </cell>
          <cell r="W394">
            <v>107.3</v>
          </cell>
        </row>
        <row r="395">
          <cell r="A395">
            <v>42398</v>
          </cell>
          <cell r="B395">
            <v>2865</v>
          </cell>
          <cell r="C395">
            <v>-7.96</v>
          </cell>
          <cell r="D395">
            <v>42.8</v>
          </cell>
        </row>
        <row r="395">
          <cell r="V395">
            <v>42767</v>
          </cell>
          <cell r="W395">
            <v>134.7</v>
          </cell>
        </row>
        <row r="396">
          <cell r="A396">
            <v>42399</v>
          </cell>
          <cell r="B396">
            <v>3822</v>
          </cell>
          <cell r="C396">
            <v>-7.68</v>
          </cell>
          <cell r="D396">
            <v>8.3</v>
          </cell>
        </row>
        <row r="396">
          <cell r="V396">
            <v>42795</v>
          </cell>
          <cell r="W396">
            <v>116.7</v>
          </cell>
        </row>
        <row r="397">
          <cell r="A397">
            <v>42400</v>
          </cell>
          <cell r="B397">
            <v>3835</v>
          </cell>
          <cell r="C397">
            <v>-7.5</v>
          </cell>
          <cell r="D397">
            <v>0</v>
          </cell>
        </row>
        <row r="397">
          <cell r="V397">
            <v>42826</v>
          </cell>
          <cell r="W397">
            <v>27.1</v>
          </cell>
        </row>
        <row r="398">
          <cell r="A398">
            <v>42401</v>
          </cell>
          <cell r="B398">
            <v>1893</v>
          </cell>
          <cell r="C398">
            <v>-7.44</v>
          </cell>
          <cell r="D398">
            <v>0</v>
          </cell>
        </row>
        <row r="398">
          <cell r="V398">
            <v>42856</v>
          </cell>
          <cell r="W398">
            <v>22.9</v>
          </cell>
        </row>
        <row r="399">
          <cell r="A399">
            <v>42402</v>
          </cell>
          <cell r="B399">
            <v>1800</v>
          </cell>
          <cell r="C399">
            <v>-7.36</v>
          </cell>
          <cell r="D399">
            <v>0</v>
          </cell>
        </row>
        <row r="399">
          <cell r="V399">
            <v>42887</v>
          </cell>
          <cell r="W399">
            <v>19.3</v>
          </cell>
        </row>
        <row r="400">
          <cell r="A400">
            <v>42403</v>
          </cell>
          <cell r="B400">
            <v>1261</v>
          </cell>
          <cell r="C400">
            <v>-7.3</v>
          </cell>
          <cell r="D400">
            <v>0</v>
          </cell>
        </row>
        <row r="400">
          <cell r="V400">
            <v>42917</v>
          </cell>
          <cell r="W400">
            <v>0</v>
          </cell>
        </row>
        <row r="401">
          <cell r="A401">
            <v>42404</v>
          </cell>
          <cell r="B401">
            <v>1410</v>
          </cell>
          <cell r="C401">
            <v>-7.24</v>
          </cell>
          <cell r="D401">
            <v>0</v>
          </cell>
        </row>
        <row r="401">
          <cell r="V401">
            <v>42948</v>
          </cell>
          <cell r="W401">
            <v>0.2</v>
          </cell>
        </row>
        <row r="402">
          <cell r="A402">
            <v>42405</v>
          </cell>
          <cell r="B402">
            <v>1046</v>
          </cell>
          <cell r="C402">
            <v>-7.19</v>
          </cell>
          <cell r="D402">
            <v>0</v>
          </cell>
        </row>
        <row r="402">
          <cell r="V402">
            <v>42979</v>
          </cell>
          <cell r="W402">
            <v>1.4</v>
          </cell>
        </row>
        <row r="403">
          <cell r="A403">
            <v>42406</v>
          </cell>
          <cell r="B403">
            <v>2360</v>
          </cell>
          <cell r="C403">
            <v>-7.15</v>
          </cell>
          <cell r="D403">
            <v>0</v>
          </cell>
        </row>
        <row r="403">
          <cell r="V403">
            <v>43009</v>
          </cell>
          <cell r="W403">
            <v>135.7</v>
          </cell>
        </row>
        <row r="404">
          <cell r="A404">
            <v>42407</v>
          </cell>
          <cell r="B404">
            <v>2360</v>
          </cell>
          <cell r="C404">
            <v>-7.13</v>
          </cell>
          <cell r="D404">
            <v>0</v>
          </cell>
        </row>
        <row r="404">
          <cell r="V404">
            <v>43040</v>
          </cell>
          <cell r="W404">
            <v>115</v>
          </cell>
        </row>
        <row r="405">
          <cell r="A405">
            <v>42408</v>
          </cell>
          <cell r="B405">
            <v>2360</v>
          </cell>
          <cell r="C405">
            <v>-7.09</v>
          </cell>
          <cell r="D405">
            <v>0</v>
          </cell>
        </row>
        <row r="405">
          <cell r="V405">
            <v>43070</v>
          </cell>
          <cell r="W405">
            <v>366.57</v>
          </cell>
        </row>
        <row r="406">
          <cell r="A406">
            <v>42409</v>
          </cell>
          <cell r="B406">
            <v>2318</v>
          </cell>
          <cell r="C406">
            <v>-7.07</v>
          </cell>
          <cell r="D406">
            <v>0</v>
          </cell>
        </row>
        <row r="406">
          <cell r="V406" t="str">
            <v>TOTAL 2017</v>
          </cell>
          <cell r="W406">
            <v>1046.87</v>
          </cell>
        </row>
        <row r="407">
          <cell r="A407">
            <v>42410</v>
          </cell>
          <cell r="B407">
            <v>2360</v>
          </cell>
          <cell r="C407">
            <v>-7.04</v>
          </cell>
          <cell r="D407">
            <v>0</v>
          </cell>
        </row>
        <row r="407">
          <cell r="V407">
            <v>43101</v>
          </cell>
          <cell r="W407">
            <v>211.2</v>
          </cell>
        </row>
        <row r="408">
          <cell r="A408">
            <v>42411</v>
          </cell>
          <cell r="B408">
            <v>1947</v>
          </cell>
          <cell r="C408">
            <v>-7.02</v>
          </cell>
          <cell r="D408">
            <v>0</v>
          </cell>
        </row>
        <row r="408">
          <cell r="V408">
            <v>43132</v>
          </cell>
          <cell r="W408">
            <v>280.5</v>
          </cell>
        </row>
        <row r="409">
          <cell r="A409">
            <v>42412</v>
          </cell>
          <cell r="B409">
            <v>2178</v>
          </cell>
          <cell r="C409">
            <v>-6.99</v>
          </cell>
          <cell r="D409">
            <v>6.8</v>
          </cell>
        </row>
        <row r="409">
          <cell r="V409">
            <v>43160</v>
          </cell>
          <cell r="W409">
            <v>263.9</v>
          </cell>
        </row>
        <row r="410">
          <cell r="A410">
            <v>42413</v>
          </cell>
          <cell r="B410">
            <v>1800</v>
          </cell>
          <cell r="C410">
            <v>-6.92</v>
          </cell>
          <cell r="D410">
            <v>18.5</v>
          </cell>
        </row>
        <row r="410">
          <cell r="V410">
            <v>43191</v>
          </cell>
          <cell r="W410">
            <v>15.3</v>
          </cell>
        </row>
        <row r="411">
          <cell r="A411">
            <v>42414</v>
          </cell>
          <cell r="B411">
            <v>1725</v>
          </cell>
          <cell r="C411">
            <v>-6.87</v>
          </cell>
          <cell r="D411">
            <v>0</v>
          </cell>
        </row>
        <row r="411">
          <cell r="V411">
            <v>43221</v>
          </cell>
          <cell r="W411">
            <v>7.5</v>
          </cell>
        </row>
        <row r="412">
          <cell r="A412">
            <v>42415</v>
          </cell>
          <cell r="B412">
            <v>1261</v>
          </cell>
          <cell r="C412">
            <v>-6.8</v>
          </cell>
          <cell r="D412">
            <v>4.3</v>
          </cell>
        </row>
        <row r="412">
          <cell r="V412">
            <v>43252</v>
          </cell>
          <cell r="W412">
            <v>1.6</v>
          </cell>
        </row>
        <row r="413">
          <cell r="A413">
            <v>42416</v>
          </cell>
          <cell r="B413">
            <v>1200</v>
          </cell>
          <cell r="C413">
            <v>-6.74</v>
          </cell>
          <cell r="D413">
            <v>1.2</v>
          </cell>
        </row>
        <row r="413">
          <cell r="V413">
            <v>43282</v>
          </cell>
          <cell r="W413">
            <v>0</v>
          </cell>
        </row>
        <row r="414">
          <cell r="A414">
            <v>42417</v>
          </cell>
          <cell r="B414">
            <v>1780</v>
          </cell>
          <cell r="C414">
            <v>-6.7</v>
          </cell>
          <cell r="D414">
            <v>0.3</v>
          </cell>
        </row>
        <row r="414">
          <cell r="V414">
            <v>43313</v>
          </cell>
          <cell r="W414">
            <v>21.1</v>
          </cell>
        </row>
        <row r="415">
          <cell r="A415">
            <v>42418</v>
          </cell>
          <cell r="B415">
            <v>2026</v>
          </cell>
          <cell r="C415">
            <v>-6.58</v>
          </cell>
          <cell r="D415">
            <v>19.6</v>
          </cell>
        </row>
        <row r="415">
          <cell r="V415">
            <v>43344</v>
          </cell>
          <cell r="W415">
            <v>134.9</v>
          </cell>
        </row>
        <row r="416">
          <cell r="A416">
            <v>42419</v>
          </cell>
          <cell r="B416">
            <v>4963</v>
          </cell>
          <cell r="C416">
            <v>-6.43</v>
          </cell>
          <cell r="D416">
            <v>2.2</v>
          </cell>
        </row>
        <row r="416">
          <cell r="V416">
            <v>43374</v>
          </cell>
          <cell r="W416">
            <v>151.8</v>
          </cell>
        </row>
        <row r="417">
          <cell r="A417">
            <v>42420</v>
          </cell>
          <cell r="B417">
            <v>4492</v>
          </cell>
          <cell r="C417">
            <v>-6.39</v>
          </cell>
          <cell r="D417">
            <v>0</v>
          </cell>
        </row>
        <row r="417">
          <cell r="V417">
            <v>43405</v>
          </cell>
          <cell r="W417">
            <v>239.4</v>
          </cell>
        </row>
        <row r="418">
          <cell r="A418">
            <v>42421</v>
          </cell>
          <cell r="B418">
            <v>2172</v>
          </cell>
          <cell r="C418">
            <v>-6.38</v>
          </cell>
          <cell r="D418">
            <v>0</v>
          </cell>
        </row>
        <row r="418">
          <cell r="V418">
            <v>43435</v>
          </cell>
          <cell r="W418">
            <v>282.4</v>
          </cell>
        </row>
        <row r="419">
          <cell r="A419">
            <v>42422</v>
          </cell>
          <cell r="B419">
            <v>1747</v>
          </cell>
          <cell r="C419">
            <v>-6.32</v>
          </cell>
          <cell r="D419">
            <v>22.2</v>
          </cell>
        </row>
        <row r="419">
          <cell r="V419" t="str">
            <v>TOTAL 2018</v>
          </cell>
          <cell r="W419">
            <v>1609.6</v>
          </cell>
        </row>
        <row r="420">
          <cell r="A420">
            <v>42423</v>
          </cell>
          <cell r="B420">
            <v>1883</v>
          </cell>
          <cell r="C420">
            <v>-6.3</v>
          </cell>
          <cell r="D420">
            <v>0</v>
          </cell>
        </row>
        <row r="420">
          <cell r="V420">
            <v>43466</v>
          </cell>
          <cell r="W420">
            <v>30.7</v>
          </cell>
        </row>
        <row r="421">
          <cell r="A421">
            <v>42424</v>
          </cell>
          <cell r="B421">
            <v>1720</v>
          </cell>
          <cell r="C421">
            <v>-6.28</v>
          </cell>
          <cell r="D421">
            <v>0</v>
          </cell>
        </row>
        <row r="421">
          <cell r="V421">
            <v>43497</v>
          </cell>
          <cell r="W421">
            <v>262.6</v>
          </cell>
        </row>
        <row r="422">
          <cell r="A422">
            <v>42425</v>
          </cell>
          <cell r="B422">
            <v>1720</v>
          </cell>
          <cell r="C422">
            <v>-6.25</v>
          </cell>
          <cell r="D422">
            <v>0</v>
          </cell>
        </row>
        <row r="422">
          <cell r="V422">
            <v>43525</v>
          </cell>
          <cell r="W422">
            <v>128</v>
          </cell>
        </row>
        <row r="423">
          <cell r="A423">
            <v>42426</v>
          </cell>
          <cell r="B423">
            <v>1688</v>
          </cell>
          <cell r="C423">
            <v>-6.16</v>
          </cell>
          <cell r="D423">
            <v>33.1</v>
          </cell>
        </row>
        <row r="423">
          <cell r="V423">
            <v>43556</v>
          </cell>
          <cell r="W423">
            <v>135.1</v>
          </cell>
        </row>
        <row r="424">
          <cell r="A424">
            <v>42427</v>
          </cell>
          <cell r="B424">
            <v>1760</v>
          </cell>
          <cell r="C424">
            <v>-6.07</v>
          </cell>
          <cell r="D424">
            <v>16.9</v>
          </cell>
        </row>
        <row r="424">
          <cell r="V424">
            <v>43586</v>
          </cell>
          <cell r="W424">
            <v>48.1</v>
          </cell>
        </row>
        <row r="425">
          <cell r="A425">
            <v>42428</v>
          </cell>
          <cell r="B425">
            <v>1423</v>
          </cell>
          <cell r="C425">
            <v>-6.01</v>
          </cell>
          <cell r="D425">
            <v>0.8</v>
          </cell>
        </row>
        <row r="425">
          <cell r="V425">
            <v>43617</v>
          </cell>
          <cell r="W425">
            <v>9.2</v>
          </cell>
        </row>
        <row r="426">
          <cell r="A426">
            <v>42429</v>
          </cell>
          <cell r="B426">
            <v>1848</v>
          </cell>
          <cell r="C426">
            <v>-5.9</v>
          </cell>
          <cell r="D426">
            <v>21.9</v>
          </cell>
        </row>
        <row r="426">
          <cell r="V426">
            <v>43647</v>
          </cell>
          <cell r="W426">
            <v>0.8</v>
          </cell>
        </row>
        <row r="427">
          <cell r="A427">
            <v>42430</v>
          </cell>
          <cell r="B427">
            <v>1794</v>
          </cell>
          <cell r="C427">
            <v>-5.78</v>
          </cell>
          <cell r="D427">
            <v>0</v>
          </cell>
        </row>
        <row r="427">
          <cell r="V427">
            <v>43678</v>
          </cell>
          <cell r="W427">
            <v>0.9</v>
          </cell>
        </row>
        <row r="428">
          <cell r="A428">
            <v>42431</v>
          </cell>
          <cell r="B428">
            <v>2275</v>
          </cell>
          <cell r="C428">
            <v>-5.74</v>
          </cell>
          <cell r="D428">
            <v>0</v>
          </cell>
        </row>
        <row r="428">
          <cell r="V428">
            <v>43709</v>
          </cell>
          <cell r="W428">
            <v>52.8</v>
          </cell>
        </row>
        <row r="429">
          <cell r="A429">
            <v>42432</v>
          </cell>
          <cell r="B429">
            <v>2995</v>
          </cell>
          <cell r="C429">
            <v>-5.7</v>
          </cell>
          <cell r="D429">
            <v>0</v>
          </cell>
        </row>
        <row r="429">
          <cell r="V429">
            <v>43739</v>
          </cell>
          <cell r="W429">
            <v>85.2</v>
          </cell>
        </row>
        <row r="430">
          <cell r="A430">
            <v>42433</v>
          </cell>
          <cell r="B430">
            <v>1600</v>
          </cell>
          <cell r="C430">
            <v>-5.67</v>
          </cell>
          <cell r="D430">
            <v>0</v>
          </cell>
        </row>
        <row r="430">
          <cell r="V430">
            <v>43770</v>
          </cell>
          <cell r="W430">
            <v>229.7</v>
          </cell>
        </row>
        <row r="431">
          <cell r="A431">
            <v>42434</v>
          </cell>
          <cell r="B431">
            <v>1723</v>
          </cell>
          <cell r="C431">
            <v>-5.57</v>
          </cell>
          <cell r="D431">
            <v>31.1</v>
          </cell>
        </row>
        <row r="431">
          <cell r="V431">
            <v>43800</v>
          </cell>
          <cell r="W431">
            <v>247.46</v>
          </cell>
        </row>
        <row r="432">
          <cell r="A432">
            <v>42435</v>
          </cell>
          <cell r="B432">
            <v>2178</v>
          </cell>
          <cell r="C432">
            <v>-5.37</v>
          </cell>
          <cell r="D432">
            <v>0</v>
          </cell>
        </row>
        <row r="432">
          <cell r="V432" t="str">
            <v>TOTAL 2019</v>
          </cell>
          <cell r="W432">
            <v>1230.56</v>
          </cell>
        </row>
        <row r="433">
          <cell r="A433">
            <v>42436</v>
          </cell>
          <cell r="B433">
            <v>2408</v>
          </cell>
          <cell r="C433">
            <v>-5.29</v>
          </cell>
          <cell r="D433">
            <v>10.1</v>
          </cell>
        </row>
        <row r="433">
          <cell r="V433">
            <v>43831</v>
          </cell>
          <cell r="W433">
            <v>508.6</v>
          </cell>
        </row>
        <row r="434">
          <cell r="A434">
            <v>42437</v>
          </cell>
          <cell r="B434">
            <v>1720</v>
          </cell>
          <cell r="C434">
            <v>-5.21</v>
          </cell>
          <cell r="D434">
            <v>10</v>
          </cell>
        </row>
        <row r="434">
          <cell r="V434">
            <v>43862</v>
          </cell>
          <cell r="W434">
            <v>372.3</v>
          </cell>
        </row>
        <row r="435">
          <cell r="A435">
            <v>42438</v>
          </cell>
          <cell r="B435">
            <v>1924</v>
          </cell>
          <cell r="C435">
            <v>-5.17</v>
          </cell>
          <cell r="D435">
            <v>0</v>
          </cell>
        </row>
        <row r="435">
          <cell r="V435">
            <v>43891</v>
          </cell>
          <cell r="W435">
            <v>269.52</v>
          </cell>
        </row>
        <row r="436">
          <cell r="A436">
            <v>42439</v>
          </cell>
          <cell r="B436">
            <v>1735</v>
          </cell>
          <cell r="C436">
            <v>-5.13</v>
          </cell>
          <cell r="D436">
            <v>0</v>
          </cell>
        </row>
        <row r="436">
          <cell r="V436">
            <v>43922</v>
          </cell>
          <cell r="W436">
            <v>113.35</v>
          </cell>
        </row>
        <row r="437">
          <cell r="A437">
            <v>42440</v>
          </cell>
          <cell r="B437">
            <v>2558</v>
          </cell>
          <cell r="C437">
            <v>-5.09</v>
          </cell>
          <cell r="D437">
            <v>0.5</v>
          </cell>
        </row>
        <row r="437">
          <cell r="V437">
            <v>43952</v>
          </cell>
          <cell r="W437">
            <v>24.9</v>
          </cell>
        </row>
        <row r="438">
          <cell r="A438">
            <v>42441</v>
          </cell>
          <cell r="B438">
            <v>1512</v>
          </cell>
          <cell r="C438">
            <v>-5.05</v>
          </cell>
          <cell r="D438">
            <v>4.2</v>
          </cell>
        </row>
        <row r="438">
          <cell r="V438">
            <v>43983</v>
          </cell>
          <cell r="W438">
            <v>0</v>
          </cell>
        </row>
        <row r="439">
          <cell r="A439">
            <v>42442</v>
          </cell>
          <cell r="B439">
            <v>1494</v>
          </cell>
          <cell r="C439">
            <v>-4.98</v>
          </cell>
          <cell r="D439">
            <v>36.7</v>
          </cell>
        </row>
        <row r="439">
          <cell r="V439">
            <v>44013</v>
          </cell>
          <cell r="W439">
            <v>7.3</v>
          </cell>
        </row>
        <row r="440">
          <cell r="A440">
            <v>42443</v>
          </cell>
          <cell r="B440">
            <v>1983</v>
          </cell>
          <cell r="C440">
            <v>-4.86</v>
          </cell>
          <cell r="D440">
            <v>12.7</v>
          </cell>
        </row>
        <row r="440">
          <cell r="V440">
            <v>44044</v>
          </cell>
          <cell r="W440">
            <v>22.5</v>
          </cell>
        </row>
        <row r="441">
          <cell r="A441">
            <v>42444</v>
          </cell>
          <cell r="B441">
            <v>1769</v>
          </cell>
          <cell r="C441">
            <v>-4.77</v>
          </cell>
          <cell r="D441">
            <v>2.5</v>
          </cell>
        </row>
        <row r="441">
          <cell r="V441">
            <v>44075</v>
          </cell>
          <cell r="W441">
            <v>9.7</v>
          </cell>
        </row>
        <row r="442">
          <cell r="A442">
            <v>42445</v>
          </cell>
          <cell r="B442">
            <v>4008</v>
          </cell>
          <cell r="C442">
            <v>-4.7</v>
          </cell>
          <cell r="D442">
            <v>0.7</v>
          </cell>
        </row>
        <row r="442">
          <cell r="V442">
            <v>44105</v>
          </cell>
          <cell r="W442">
            <v>96</v>
          </cell>
        </row>
        <row r="443">
          <cell r="A443">
            <v>42446</v>
          </cell>
          <cell r="B443">
            <v>3893</v>
          </cell>
          <cell r="C443">
            <v>-4.7</v>
          </cell>
          <cell r="D443">
            <v>0</v>
          </cell>
        </row>
        <row r="443">
          <cell r="V443">
            <v>44136</v>
          </cell>
          <cell r="W443">
            <v>136.2</v>
          </cell>
        </row>
        <row r="444">
          <cell r="A444">
            <v>42447</v>
          </cell>
          <cell r="B444">
            <v>1836</v>
          </cell>
          <cell r="C444">
            <v>-4.67</v>
          </cell>
          <cell r="D444">
            <v>0</v>
          </cell>
        </row>
        <row r="444">
          <cell r="V444">
            <v>44166</v>
          </cell>
          <cell r="W444">
            <v>255</v>
          </cell>
        </row>
        <row r="445">
          <cell r="A445">
            <v>42448</v>
          </cell>
          <cell r="B445">
            <v>1766</v>
          </cell>
          <cell r="C445">
            <v>-4.63</v>
          </cell>
          <cell r="D445">
            <v>0</v>
          </cell>
        </row>
        <row r="445">
          <cell r="V445" t="str">
            <v>TOTAL 2020</v>
          </cell>
          <cell r="W445">
            <v>1815.37</v>
          </cell>
        </row>
        <row r="446">
          <cell r="A446">
            <v>42449</v>
          </cell>
          <cell r="B446">
            <v>1729</v>
          </cell>
          <cell r="C446">
            <v>-4.6</v>
          </cell>
          <cell r="D446">
            <v>0</v>
          </cell>
        </row>
        <row r="446">
          <cell r="V446">
            <v>44197</v>
          </cell>
          <cell r="W446">
            <v>128</v>
          </cell>
        </row>
        <row r="447">
          <cell r="A447">
            <v>42450</v>
          </cell>
          <cell r="B447">
            <v>3900</v>
          </cell>
          <cell r="C447">
            <v>-4.57</v>
          </cell>
          <cell r="D447">
            <v>0</v>
          </cell>
        </row>
        <row r="447">
          <cell r="V447">
            <v>44228</v>
          </cell>
          <cell r="W447">
            <v>311.4</v>
          </cell>
        </row>
        <row r="448">
          <cell r="A448">
            <v>42451</v>
          </cell>
          <cell r="B448">
            <v>2473</v>
          </cell>
          <cell r="C448">
            <v>-4.57</v>
          </cell>
          <cell r="D448">
            <v>0</v>
          </cell>
        </row>
        <row r="448">
          <cell r="V448">
            <v>44256</v>
          </cell>
          <cell r="W448">
            <v>92.7</v>
          </cell>
        </row>
        <row r="449">
          <cell r="A449">
            <v>42452</v>
          </cell>
          <cell r="B449">
            <v>1966</v>
          </cell>
          <cell r="C449">
            <v>-4.55</v>
          </cell>
          <cell r="D449">
            <v>0</v>
          </cell>
        </row>
        <row r="449">
          <cell r="V449">
            <v>44287</v>
          </cell>
          <cell r="W449">
            <v>15.9</v>
          </cell>
        </row>
        <row r="450">
          <cell r="A450">
            <v>42453</v>
          </cell>
          <cell r="B450">
            <v>1521</v>
          </cell>
          <cell r="C450">
            <v>-4.49</v>
          </cell>
          <cell r="D450">
            <v>36.5</v>
          </cell>
        </row>
        <row r="450">
          <cell r="V450">
            <v>44317</v>
          </cell>
          <cell r="W450">
            <v>3.8</v>
          </cell>
        </row>
        <row r="451">
          <cell r="A451">
            <v>42454</v>
          </cell>
          <cell r="B451">
            <v>1869</v>
          </cell>
          <cell r="C451">
            <v>-4.4</v>
          </cell>
          <cell r="D451">
            <v>2.9</v>
          </cell>
        </row>
        <row r="451">
          <cell r="V451">
            <v>44348</v>
          </cell>
          <cell r="W451">
            <v>25.3</v>
          </cell>
        </row>
        <row r="452">
          <cell r="A452">
            <v>42455</v>
          </cell>
          <cell r="B452">
            <v>1384</v>
          </cell>
          <cell r="C452">
            <v>-4.36</v>
          </cell>
          <cell r="D452">
            <v>0</v>
          </cell>
        </row>
        <row r="452">
          <cell r="V452">
            <v>44378</v>
          </cell>
          <cell r="W452">
            <v>0</v>
          </cell>
        </row>
        <row r="453">
          <cell r="A453">
            <v>42456</v>
          </cell>
          <cell r="B453">
            <v>1885</v>
          </cell>
          <cell r="C453">
            <v>-4.32</v>
          </cell>
          <cell r="D453">
            <v>0.2</v>
          </cell>
        </row>
        <row r="453">
          <cell r="V453">
            <v>44409</v>
          </cell>
          <cell r="W453">
            <v>20.08</v>
          </cell>
        </row>
        <row r="454">
          <cell r="A454">
            <v>42457</v>
          </cell>
          <cell r="B454">
            <v>3936</v>
          </cell>
          <cell r="C454">
            <v>-4.27</v>
          </cell>
          <cell r="D454">
            <v>0.6</v>
          </cell>
        </row>
        <row r="454">
          <cell r="V454">
            <v>44440</v>
          </cell>
          <cell r="W454">
            <v>19.8</v>
          </cell>
        </row>
        <row r="455">
          <cell r="A455">
            <v>42458</v>
          </cell>
          <cell r="B455">
            <v>3800</v>
          </cell>
          <cell r="C455">
            <v>-4.26</v>
          </cell>
          <cell r="D455">
            <v>0</v>
          </cell>
        </row>
        <row r="455">
          <cell r="V455">
            <v>44470</v>
          </cell>
          <cell r="W455">
            <v>274.65</v>
          </cell>
        </row>
        <row r="456">
          <cell r="A456">
            <v>42459</v>
          </cell>
          <cell r="B456">
            <v>3800</v>
          </cell>
          <cell r="C456">
            <v>-4.24</v>
          </cell>
          <cell r="D456">
            <v>0</v>
          </cell>
        </row>
        <row r="456">
          <cell r="V456">
            <v>44501</v>
          </cell>
          <cell r="W456">
            <v>311.03</v>
          </cell>
        </row>
        <row r="457">
          <cell r="A457">
            <v>42460</v>
          </cell>
          <cell r="B457">
            <v>3800</v>
          </cell>
          <cell r="C457">
            <v>-4.26</v>
          </cell>
          <cell r="D457">
            <v>0</v>
          </cell>
        </row>
        <row r="457">
          <cell r="V457">
            <v>44531</v>
          </cell>
          <cell r="W457">
            <v>311.2</v>
          </cell>
        </row>
        <row r="458">
          <cell r="A458">
            <v>42461</v>
          </cell>
          <cell r="B458">
            <v>3800</v>
          </cell>
          <cell r="C458">
            <v>-4.24</v>
          </cell>
          <cell r="D458">
            <v>0</v>
          </cell>
        </row>
        <row r="458">
          <cell r="V458" t="str">
            <v>TOTAL 2021</v>
          </cell>
          <cell r="W458">
            <v>1513.86</v>
          </cell>
        </row>
        <row r="459">
          <cell r="A459">
            <v>42462</v>
          </cell>
          <cell r="B459">
            <v>3800</v>
          </cell>
          <cell r="C459">
            <v>-4.24</v>
          </cell>
          <cell r="D459">
            <v>0</v>
          </cell>
        </row>
        <row r="459">
          <cell r="V459">
            <v>44562</v>
          </cell>
          <cell r="W459">
            <v>766.2</v>
          </cell>
        </row>
        <row r="460">
          <cell r="A460">
            <v>42463</v>
          </cell>
          <cell r="B460">
            <v>3800</v>
          </cell>
          <cell r="C460">
            <v>-4.24</v>
          </cell>
          <cell r="D460">
            <v>0</v>
          </cell>
        </row>
        <row r="460">
          <cell r="V460">
            <v>44593</v>
          </cell>
          <cell r="W460">
            <v>327.8</v>
          </cell>
        </row>
        <row r="461">
          <cell r="A461">
            <v>42464</v>
          </cell>
          <cell r="B461">
            <v>2017</v>
          </cell>
          <cell r="C461">
            <v>-4.24</v>
          </cell>
          <cell r="D461">
            <v>0</v>
          </cell>
        </row>
        <row r="461">
          <cell r="V461">
            <v>44621</v>
          </cell>
          <cell r="W461">
            <v>3.8</v>
          </cell>
        </row>
        <row r="462">
          <cell r="A462">
            <v>42465</v>
          </cell>
          <cell r="B462">
            <v>1689</v>
          </cell>
          <cell r="C462">
            <v>-4.21</v>
          </cell>
          <cell r="D462">
            <v>0</v>
          </cell>
        </row>
        <row r="462">
          <cell r="V462">
            <v>44652</v>
          </cell>
          <cell r="W462">
            <v>10.5</v>
          </cell>
        </row>
        <row r="463">
          <cell r="A463">
            <v>42466</v>
          </cell>
          <cell r="B463">
            <v>2012</v>
          </cell>
          <cell r="C463">
            <v>-4.2</v>
          </cell>
          <cell r="D463">
            <v>0</v>
          </cell>
        </row>
        <row r="463">
          <cell r="V463">
            <v>44682</v>
          </cell>
          <cell r="W463">
            <v>48</v>
          </cell>
        </row>
        <row r="464">
          <cell r="A464">
            <v>42467</v>
          </cell>
          <cell r="B464">
            <v>1950</v>
          </cell>
          <cell r="C464">
            <v>-4.19</v>
          </cell>
          <cell r="D464">
            <v>0</v>
          </cell>
        </row>
        <row r="464">
          <cell r="V464">
            <v>44713</v>
          </cell>
          <cell r="W464">
            <v>0</v>
          </cell>
        </row>
        <row r="465">
          <cell r="A465">
            <v>42468</v>
          </cell>
          <cell r="B465">
            <v>1959</v>
          </cell>
          <cell r="C465">
            <v>-4.17</v>
          </cell>
          <cell r="D465">
            <v>0</v>
          </cell>
        </row>
        <row r="465">
          <cell r="V465">
            <v>44743</v>
          </cell>
          <cell r="W465">
            <v>0</v>
          </cell>
        </row>
        <row r="466">
          <cell r="A466">
            <v>42469</v>
          </cell>
          <cell r="B466">
            <v>1850</v>
          </cell>
          <cell r="C466">
            <v>-4.15</v>
          </cell>
          <cell r="D466">
            <v>0</v>
          </cell>
        </row>
        <row r="466">
          <cell r="V466">
            <v>44774</v>
          </cell>
          <cell r="W466">
            <v>0</v>
          </cell>
        </row>
        <row r="467">
          <cell r="A467">
            <v>42470</v>
          </cell>
          <cell r="B467">
            <v>2033</v>
          </cell>
          <cell r="C467">
            <v>-4.14</v>
          </cell>
          <cell r="D467">
            <v>0</v>
          </cell>
        </row>
        <row r="467">
          <cell r="V467">
            <v>44805</v>
          </cell>
          <cell r="W467">
            <v>32.5</v>
          </cell>
        </row>
        <row r="468">
          <cell r="A468">
            <v>42471</v>
          </cell>
          <cell r="B468">
            <v>2050</v>
          </cell>
          <cell r="C468">
            <v>-4.13</v>
          </cell>
          <cell r="D468">
            <v>0</v>
          </cell>
        </row>
        <row r="468">
          <cell r="V468">
            <v>44835</v>
          </cell>
          <cell r="W468">
            <v>173.9</v>
          </cell>
        </row>
        <row r="469">
          <cell r="A469">
            <v>42472</v>
          </cell>
          <cell r="B469">
            <v>2086</v>
          </cell>
          <cell r="C469">
            <v>-4.12</v>
          </cell>
          <cell r="D469">
            <v>0</v>
          </cell>
        </row>
        <row r="469">
          <cell r="V469">
            <v>44866</v>
          </cell>
          <cell r="W469">
            <v>185.9</v>
          </cell>
        </row>
        <row r="470">
          <cell r="A470">
            <v>42473</v>
          </cell>
          <cell r="B470">
            <v>1685</v>
          </cell>
          <cell r="C470">
            <v>-4.11</v>
          </cell>
          <cell r="D470">
            <v>0</v>
          </cell>
        </row>
        <row r="470">
          <cell r="V470">
            <v>44896</v>
          </cell>
          <cell r="W470">
            <v>217.6</v>
          </cell>
        </row>
        <row r="471">
          <cell r="A471">
            <v>42474</v>
          </cell>
          <cell r="B471">
            <v>1948</v>
          </cell>
          <cell r="C471">
            <v>-4.1</v>
          </cell>
          <cell r="D471">
            <v>0</v>
          </cell>
        </row>
        <row r="471">
          <cell r="V471" t="str">
            <v>TOTAL 2022</v>
          </cell>
          <cell r="W471">
            <v>1766.2</v>
          </cell>
        </row>
        <row r="472">
          <cell r="A472">
            <v>42475</v>
          </cell>
          <cell r="B472">
            <v>1872</v>
          </cell>
          <cell r="C472">
            <v>-4.1</v>
          </cell>
          <cell r="D472">
            <v>0</v>
          </cell>
        </row>
        <row r="472">
          <cell r="V472">
            <v>44927</v>
          </cell>
          <cell r="W472">
            <v>573.41</v>
          </cell>
        </row>
        <row r="473">
          <cell r="A473">
            <v>42476</v>
          </cell>
          <cell r="B473">
            <v>3828</v>
          </cell>
          <cell r="C473">
            <v>-4.09</v>
          </cell>
          <cell r="D473">
            <v>0</v>
          </cell>
        </row>
        <row r="473">
          <cell r="V473">
            <v>44958</v>
          </cell>
          <cell r="W473">
            <v>115.13</v>
          </cell>
        </row>
        <row r="474">
          <cell r="A474">
            <v>42477</v>
          </cell>
          <cell r="B474">
            <v>1642</v>
          </cell>
          <cell r="C474">
            <v>-4.09</v>
          </cell>
          <cell r="D474">
            <v>0</v>
          </cell>
        </row>
        <row r="474">
          <cell r="V474">
            <v>44986</v>
          </cell>
          <cell r="W474">
            <v>78.6</v>
          </cell>
        </row>
        <row r="475">
          <cell r="A475">
            <v>42478</v>
          </cell>
          <cell r="B475">
            <v>1998</v>
          </cell>
          <cell r="C475">
            <v>-4.08</v>
          </cell>
          <cell r="D475">
            <v>0</v>
          </cell>
        </row>
        <row r="475">
          <cell r="V475">
            <v>45017</v>
          </cell>
          <cell r="W475">
            <v>80.8</v>
          </cell>
        </row>
        <row r="476">
          <cell r="A476">
            <v>42479</v>
          </cell>
          <cell r="B476">
            <v>1981</v>
          </cell>
          <cell r="C476">
            <v>-4.08</v>
          </cell>
          <cell r="D476">
            <v>0</v>
          </cell>
        </row>
        <row r="476">
          <cell r="V476">
            <v>45047</v>
          </cell>
          <cell r="W476">
            <v>4.5</v>
          </cell>
        </row>
        <row r="477">
          <cell r="A477">
            <v>42480</v>
          </cell>
          <cell r="B477">
            <v>1789</v>
          </cell>
          <cell r="C477">
            <v>-4.07</v>
          </cell>
          <cell r="D477">
            <v>0</v>
          </cell>
        </row>
        <row r="477">
          <cell r="V477">
            <v>45078</v>
          </cell>
          <cell r="W477">
            <v>6.4</v>
          </cell>
        </row>
        <row r="478">
          <cell r="A478">
            <v>42481</v>
          </cell>
          <cell r="B478">
            <v>1995</v>
          </cell>
          <cell r="C478">
            <v>-4.06</v>
          </cell>
          <cell r="D478">
            <v>0</v>
          </cell>
        </row>
        <row r="478">
          <cell r="V478">
            <v>45108</v>
          </cell>
          <cell r="W478">
            <v>4.1</v>
          </cell>
        </row>
        <row r="479">
          <cell r="A479">
            <v>42482</v>
          </cell>
          <cell r="B479">
            <v>2044</v>
          </cell>
          <cell r="C479">
            <v>-4.05</v>
          </cell>
          <cell r="D479">
            <v>0</v>
          </cell>
        </row>
        <row r="479">
          <cell r="V479">
            <v>45139</v>
          </cell>
          <cell r="W479">
            <v>20</v>
          </cell>
        </row>
        <row r="480">
          <cell r="A480">
            <v>42483</v>
          </cell>
          <cell r="B480">
            <v>1748</v>
          </cell>
          <cell r="C480">
            <v>-4.05</v>
          </cell>
          <cell r="D480">
            <v>0</v>
          </cell>
        </row>
        <row r="480">
          <cell r="V480">
            <v>45170</v>
          </cell>
          <cell r="W480">
            <v>52.6</v>
          </cell>
        </row>
        <row r="481">
          <cell r="A481">
            <v>42484</v>
          </cell>
          <cell r="B481">
            <v>1446</v>
          </cell>
          <cell r="C481">
            <v>-4.05</v>
          </cell>
          <cell r="D481">
            <v>0</v>
          </cell>
        </row>
        <row r="481">
          <cell r="V481">
            <v>45200</v>
          </cell>
          <cell r="W481">
            <v>113.4</v>
          </cell>
        </row>
        <row r="482">
          <cell r="A482">
            <v>42485</v>
          </cell>
          <cell r="B482">
            <v>2046</v>
          </cell>
          <cell r="C482">
            <v>-4.03</v>
          </cell>
          <cell r="D482">
            <v>0</v>
          </cell>
        </row>
        <row r="482">
          <cell r="V482">
            <v>45231</v>
          </cell>
          <cell r="W482">
            <v>150.3</v>
          </cell>
        </row>
        <row r="483">
          <cell r="A483">
            <v>42486</v>
          </cell>
          <cell r="B483">
            <v>2019</v>
          </cell>
          <cell r="C483">
            <v>-4.02</v>
          </cell>
          <cell r="D483">
            <v>0</v>
          </cell>
        </row>
        <row r="483">
          <cell r="V483">
            <v>45261</v>
          </cell>
          <cell r="W483">
            <v>59.03</v>
          </cell>
        </row>
        <row r="484">
          <cell r="A484">
            <v>42487</v>
          </cell>
          <cell r="B484">
            <v>1798</v>
          </cell>
          <cell r="C484">
            <v>-4.01</v>
          </cell>
          <cell r="D484">
            <v>0</v>
          </cell>
        </row>
        <row r="484">
          <cell r="V484" t="str">
            <v>TOTAL 2023</v>
          </cell>
          <cell r="W484">
            <v>1258.27</v>
          </cell>
        </row>
        <row r="485">
          <cell r="A485">
            <v>42488</v>
          </cell>
          <cell r="B485">
            <v>1907</v>
          </cell>
          <cell r="C485">
            <v>-4</v>
          </cell>
          <cell r="D485">
            <v>0</v>
          </cell>
        </row>
        <row r="485">
          <cell r="V485">
            <v>45292</v>
          </cell>
          <cell r="W485">
            <v>396.9</v>
          </cell>
        </row>
        <row r="486">
          <cell r="A486">
            <v>42489</v>
          </cell>
          <cell r="B486">
            <v>1558</v>
          </cell>
          <cell r="C486">
            <v>-3.96</v>
          </cell>
          <cell r="D486">
            <v>0.3</v>
          </cell>
        </row>
        <row r="486">
          <cell r="V486">
            <v>45323</v>
          </cell>
          <cell r="W486">
            <v>170.7</v>
          </cell>
        </row>
        <row r="487">
          <cell r="A487">
            <v>42490</v>
          </cell>
          <cell r="B487">
            <v>1795</v>
          </cell>
          <cell r="C487">
            <v>-3.91</v>
          </cell>
          <cell r="D487">
            <v>16.6</v>
          </cell>
        </row>
        <row r="487">
          <cell r="V487">
            <v>45352</v>
          </cell>
          <cell r="W487">
            <v>0</v>
          </cell>
        </row>
        <row r="488">
          <cell r="A488">
            <v>42491</v>
          </cell>
          <cell r="B488">
            <v>1673</v>
          </cell>
          <cell r="C488">
            <v>-3.88</v>
          </cell>
          <cell r="D488">
            <v>0</v>
          </cell>
        </row>
        <row r="488">
          <cell r="V488">
            <v>45383</v>
          </cell>
          <cell r="W488">
            <v>0</v>
          </cell>
        </row>
        <row r="489">
          <cell r="A489">
            <v>42492</v>
          </cell>
          <cell r="B489">
            <v>1989</v>
          </cell>
          <cell r="C489">
            <v>-3.86</v>
          </cell>
          <cell r="D489">
            <v>0</v>
          </cell>
        </row>
        <row r="489">
          <cell r="V489">
            <v>45413</v>
          </cell>
          <cell r="W489">
            <v>0</v>
          </cell>
        </row>
        <row r="490">
          <cell r="A490">
            <v>42493</v>
          </cell>
          <cell r="B490">
            <v>1709</v>
          </cell>
          <cell r="C490">
            <v>-3.85</v>
          </cell>
          <cell r="D490">
            <v>0</v>
          </cell>
        </row>
        <row r="490">
          <cell r="V490">
            <v>45444</v>
          </cell>
          <cell r="W490">
            <v>0</v>
          </cell>
        </row>
        <row r="491">
          <cell r="A491">
            <v>42494</v>
          </cell>
          <cell r="B491">
            <v>1914</v>
          </cell>
          <cell r="C491">
            <v>-3.84</v>
          </cell>
          <cell r="D491">
            <v>0</v>
          </cell>
        </row>
        <row r="491">
          <cell r="V491">
            <v>45474</v>
          </cell>
          <cell r="W491">
            <v>0</v>
          </cell>
        </row>
        <row r="492">
          <cell r="A492">
            <v>42495</v>
          </cell>
          <cell r="B492">
            <v>1793</v>
          </cell>
          <cell r="C492">
            <v>-3.83</v>
          </cell>
          <cell r="D492">
            <v>0</v>
          </cell>
        </row>
        <row r="492">
          <cell r="V492">
            <v>45505</v>
          </cell>
          <cell r="W492">
            <v>0</v>
          </cell>
        </row>
        <row r="493">
          <cell r="A493">
            <v>42496</v>
          </cell>
          <cell r="B493">
            <v>2138</v>
          </cell>
          <cell r="C493">
            <v>-3.82</v>
          </cell>
          <cell r="D493">
            <v>0</v>
          </cell>
        </row>
        <row r="493">
          <cell r="V493">
            <v>45536</v>
          </cell>
          <cell r="W493" t="str">
            <v>  </v>
          </cell>
        </row>
        <row r="494">
          <cell r="A494">
            <v>42497</v>
          </cell>
          <cell r="B494">
            <v>2154</v>
          </cell>
          <cell r="C494">
            <v>-3.81</v>
          </cell>
          <cell r="D494">
            <v>0</v>
          </cell>
        </row>
        <row r="494">
          <cell r="V494">
            <v>45566</v>
          </cell>
          <cell r="W494">
            <v>0</v>
          </cell>
        </row>
        <row r="495">
          <cell r="A495">
            <v>42498</v>
          </cell>
          <cell r="B495">
            <v>2411</v>
          </cell>
          <cell r="C495">
            <v>-3.8</v>
          </cell>
          <cell r="D495">
            <v>0</v>
          </cell>
        </row>
        <row r="495">
          <cell r="V495">
            <v>45597</v>
          </cell>
          <cell r="W495">
            <v>0</v>
          </cell>
        </row>
        <row r="496">
          <cell r="A496">
            <v>42499</v>
          </cell>
          <cell r="B496">
            <v>1906</v>
          </cell>
          <cell r="C496">
            <v>-3.8</v>
          </cell>
          <cell r="D496">
            <v>0</v>
          </cell>
        </row>
        <row r="496">
          <cell r="V496">
            <v>45627</v>
          </cell>
          <cell r="W496">
            <v>0</v>
          </cell>
        </row>
        <row r="497">
          <cell r="A497">
            <v>42500</v>
          </cell>
          <cell r="B497">
            <v>1058</v>
          </cell>
          <cell r="C497">
            <v>-3.8</v>
          </cell>
          <cell r="D497">
            <v>0</v>
          </cell>
        </row>
        <row r="497">
          <cell r="V497" t="str">
            <v>TOTAL 2024</v>
          </cell>
          <cell r="W497">
            <v>567.6</v>
          </cell>
        </row>
        <row r="498">
          <cell r="A498">
            <v>42501</v>
          </cell>
          <cell r="B498">
            <v>947</v>
          </cell>
          <cell r="C498">
            <v>-3.78</v>
          </cell>
          <cell r="D498">
            <v>0</v>
          </cell>
        </row>
        <row r="498">
          <cell r="V498">
            <v>45658</v>
          </cell>
          <cell r="W498">
            <v>0</v>
          </cell>
        </row>
        <row r="499">
          <cell r="A499">
            <v>42502</v>
          </cell>
          <cell r="B499">
            <v>1550</v>
          </cell>
          <cell r="C499">
            <v>-3.77</v>
          </cell>
          <cell r="D499">
            <v>0</v>
          </cell>
        </row>
        <row r="499">
          <cell r="V499">
            <v>45689</v>
          </cell>
          <cell r="W499">
            <v>0</v>
          </cell>
        </row>
        <row r="500">
          <cell r="A500">
            <v>42503</v>
          </cell>
          <cell r="B500">
            <v>1042</v>
          </cell>
          <cell r="C500">
            <v>-3.75</v>
          </cell>
          <cell r="D500">
            <v>0</v>
          </cell>
        </row>
        <row r="500">
          <cell r="V500">
            <v>45717</v>
          </cell>
          <cell r="W500">
            <v>0</v>
          </cell>
        </row>
        <row r="501">
          <cell r="A501">
            <v>42504</v>
          </cell>
          <cell r="B501">
            <v>950</v>
          </cell>
          <cell r="C501">
            <v>-3.74</v>
          </cell>
          <cell r="D501">
            <v>0</v>
          </cell>
        </row>
        <row r="501">
          <cell r="V501">
            <v>45748</v>
          </cell>
          <cell r="W501">
            <v>0</v>
          </cell>
        </row>
        <row r="502">
          <cell r="A502">
            <v>42505</v>
          </cell>
          <cell r="B502">
            <v>950</v>
          </cell>
          <cell r="C502">
            <v>-3.72</v>
          </cell>
          <cell r="D502">
            <v>0</v>
          </cell>
        </row>
        <row r="502">
          <cell r="V502">
            <v>45778</v>
          </cell>
          <cell r="W502">
            <v>0</v>
          </cell>
        </row>
        <row r="503">
          <cell r="A503">
            <v>42506</v>
          </cell>
          <cell r="B503">
            <v>1647</v>
          </cell>
          <cell r="C503">
            <v>-3.7</v>
          </cell>
          <cell r="D503">
            <v>0</v>
          </cell>
        </row>
        <row r="503">
          <cell r="V503">
            <v>45809</v>
          </cell>
          <cell r="W503">
            <v>0</v>
          </cell>
        </row>
        <row r="504">
          <cell r="A504">
            <v>42507</v>
          </cell>
          <cell r="B504">
            <v>2714</v>
          </cell>
          <cell r="C504">
            <v>-3.7</v>
          </cell>
          <cell r="D504">
            <v>0</v>
          </cell>
        </row>
        <row r="504">
          <cell r="V504">
            <v>45839</v>
          </cell>
          <cell r="W504">
            <v>0</v>
          </cell>
        </row>
        <row r="505">
          <cell r="A505">
            <v>42508</v>
          </cell>
          <cell r="B505">
            <v>3188</v>
          </cell>
          <cell r="C505">
            <v>-3.7</v>
          </cell>
          <cell r="D505">
            <v>0</v>
          </cell>
        </row>
        <row r="505">
          <cell r="V505">
            <v>45870</v>
          </cell>
          <cell r="W505">
            <v>0</v>
          </cell>
        </row>
        <row r="506">
          <cell r="A506">
            <v>42509</v>
          </cell>
          <cell r="B506">
            <v>2230</v>
          </cell>
          <cell r="C506">
            <v>-3.7</v>
          </cell>
          <cell r="D506">
            <v>0</v>
          </cell>
        </row>
        <row r="506">
          <cell r="V506">
            <v>45901</v>
          </cell>
          <cell r="W506">
            <v>0</v>
          </cell>
        </row>
        <row r="507">
          <cell r="A507">
            <v>42510</v>
          </cell>
          <cell r="B507">
            <v>1966</v>
          </cell>
          <cell r="C507">
            <v>-3.7</v>
          </cell>
          <cell r="D507">
            <v>2</v>
          </cell>
        </row>
        <row r="507">
          <cell r="V507">
            <v>45931</v>
          </cell>
          <cell r="W507">
            <v>0</v>
          </cell>
        </row>
        <row r="508">
          <cell r="A508">
            <v>42511</v>
          </cell>
          <cell r="B508">
            <v>1950</v>
          </cell>
          <cell r="C508">
            <v>-3.68</v>
          </cell>
          <cell r="D508">
            <v>0</v>
          </cell>
        </row>
        <row r="508">
          <cell r="V508">
            <v>45962</v>
          </cell>
          <cell r="W508">
            <v>0</v>
          </cell>
        </row>
        <row r="509">
          <cell r="A509">
            <v>42512</v>
          </cell>
          <cell r="B509">
            <v>1950</v>
          </cell>
          <cell r="C509">
            <v>-3.68</v>
          </cell>
          <cell r="D509">
            <v>0</v>
          </cell>
        </row>
        <row r="509">
          <cell r="V509">
            <v>45992</v>
          </cell>
          <cell r="W509">
            <v>0</v>
          </cell>
        </row>
        <row r="510">
          <cell r="A510">
            <v>42513</v>
          </cell>
          <cell r="B510">
            <v>1868</v>
          </cell>
          <cell r="C510">
            <v>-3.67</v>
          </cell>
          <cell r="D510">
            <v>0</v>
          </cell>
        </row>
        <row r="510">
          <cell r="V510" t="str">
            <v>TOTAL 2025</v>
          </cell>
          <cell r="W510">
            <v>0</v>
          </cell>
        </row>
        <row r="511">
          <cell r="A511">
            <v>42514</v>
          </cell>
          <cell r="B511">
            <v>1809</v>
          </cell>
          <cell r="C511">
            <v>-3.66</v>
          </cell>
          <cell r="D511">
            <v>0</v>
          </cell>
        </row>
        <row r="512">
          <cell r="A512">
            <v>42515</v>
          </cell>
          <cell r="B512">
            <v>2119</v>
          </cell>
          <cell r="C512">
            <v>-3.65</v>
          </cell>
          <cell r="D512">
            <v>0</v>
          </cell>
        </row>
        <row r="513">
          <cell r="A513">
            <v>42516</v>
          </cell>
          <cell r="B513">
            <v>3459</v>
          </cell>
          <cell r="C513">
            <v>-3.65</v>
          </cell>
          <cell r="D513">
            <v>0</v>
          </cell>
        </row>
        <row r="514">
          <cell r="A514">
            <v>42517</v>
          </cell>
          <cell r="B514">
            <v>2135</v>
          </cell>
          <cell r="C514">
            <v>-3.66</v>
          </cell>
          <cell r="D514">
            <v>0</v>
          </cell>
        </row>
        <row r="515">
          <cell r="A515">
            <v>42518</v>
          </cell>
          <cell r="B515">
            <v>1740</v>
          </cell>
          <cell r="C515">
            <v>-3.66</v>
          </cell>
          <cell r="D515">
            <v>0</v>
          </cell>
        </row>
        <row r="516">
          <cell r="A516">
            <v>42519</v>
          </cell>
          <cell r="B516">
            <v>1852</v>
          </cell>
          <cell r="C516">
            <v>-3.65</v>
          </cell>
          <cell r="D516">
            <v>0</v>
          </cell>
        </row>
        <row r="517">
          <cell r="A517">
            <v>42520</v>
          </cell>
          <cell r="B517">
            <v>1984</v>
          </cell>
          <cell r="C517">
            <v>-3.64</v>
          </cell>
          <cell r="D517">
            <v>0</v>
          </cell>
        </row>
        <row r="518">
          <cell r="A518">
            <v>42521</v>
          </cell>
          <cell r="B518">
            <v>1795</v>
          </cell>
          <cell r="C518">
            <v>-3.63</v>
          </cell>
          <cell r="D518">
            <v>0</v>
          </cell>
        </row>
        <row r="519">
          <cell r="A519">
            <v>42522</v>
          </cell>
          <cell r="B519">
            <v>1950</v>
          </cell>
          <cell r="C519">
            <v>-3.63</v>
          </cell>
          <cell r="D519">
            <v>0</v>
          </cell>
        </row>
        <row r="520">
          <cell r="A520">
            <v>42523</v>
          </cell>
          <cell r="B520">
            <v>1320</v>
          </cell>
          <cell r="C520">
            <v>-3.62</v>
          </cell>
          <cell r="D520">
            <v>15.2</v>
          </cell>
        </row>
        <row r="521">
          <cell r="A521">
            <v>42524</v>
          </cell>
          <cell r="B521">
            <v>1780</v>
          </cell>
          <cell r="C521">
            <v>-3.57</v>
          </cell>
          <cell r="D521">
            <v>17.6</v>
          </cell>
        </row>
        <row r="522">
          <cell r="A522">
            <v>42525</v>
          </cell>
          <cell r="B522">
            <v>1950</v>
          </cell>
          <cell r="C522">
            <v>-3.49</v>
          </cell>
          <cell r="D522">
            <v>17.9</v>
          </cell>
        </row>
        <row r="523">
          <cell r="A523">
            <v>42526</v>
          </cell>
          <cell r="B523">
            <v>1950</v>
          </cell>
          <cell r="C523">
            <v>-3.44</v>
          </cell>
          <cell r="D523">
            <v>2.3</v>
          </cell>
        </row>
        <row r="524">
          <cell r="A524">
            <v>42527</v>
          </cell>
          <cell r="B524">
            <v>1896</v>
          </cell>
          <cell r="C524">
            <v>-3.42</v>
          </cell>
          <cell r="D524">
            <v>0</v>
          </cell>
        </row>
        <row r="525">
          <cell r="A525">
            <v>42528</v>
          </cell>
          <cell r="B525">
            <v>1600</v>
          </cell>
          <cell r="C525">
            <v>-3.4</v>
          </cell>
          <cell r="D525">
            <v>0</v>
          </cell>
        </row>
        <row r="526">
          <cell r="A526">
            <v>42529</v>
          </cell>
          <cell r="B526">
            <v>2050</v>
          </cell>
          <cell r="C526">
            <v>-3.38</v>
          </cell>
          <cell r="D526">
            <v>1</v>
          </cell>
        </row>
        <row r="527">
          <cell r="A527">
            <v>42530</v>
          </cell>
          <cell r="B527">
            <v>1711</v>
          </cell>
          <cell r="C527">
            <v>-3.37</v>
          </cell>
          <cell r="D527">
            <v>0</v>
          </cell>
        </row>
        <row r="528">
          <cell r="A528">
            <v>42531</v>
          </cell>
          <cell r="B528">
            <v>1794</v>
          </cell>
          <cell r="C528">
            <v>-3.36</v>
          </cell>
          <cell r="D528">
            <v>0</v>
          </cell>
        </row>
        <row r="529">
          <cell r="A529">
            <v>42532</v>
          </cell>
          <cell r="B529">
            <v>1700</v>
          </cell>
          <cell r="C529">
            <v>-3.36</v>
          </cell>
          <cell r="D529">
            <v>1.7</v>
          </cell>
        </row>
        <row r="530">
          <cell r="A530">
            <v>42533</v>
          </cell>
          <cell r="B530">
            <v>2250</v>
          </cell>
          <cell r="C530">
            <v>-3.34</v>
          </cell>
          <cell r="D530">
            <v>0</v>
          </cell>
        </row>
        <row r="531">
          <cell r="A531">
            <v>42534</v>
          </cell>
          <cell r="B531">
            <v>1883</v>
          </cell>
          <cell r="C531">
            <v>-3.34</v>
          </cell>
          <cell r="D531">
            <v>0</v>
          </cell>
        </row>
        <row r="532">
          <cell r="A532">
            <v>42535</v>
          </cell>
          <cell r="B532">
            <v>1484</v>
          </cell>
          <cell r="C532">
            <v>-3.34</v>
          </cell>
          <cell r="D532">
            <v>0</v>
          </cell>
        </row>
        <row r="533">
          <cell r="A533">
            <v>42536</v>
          </cell>
          <cell r="B533">
            <v>1732</v>
          </cell>
          <cell r="C533">
            <v>-3.33</v>
          </cell>
          <cell r="D533">
            <v>0</v>
          </cell>
        </row>
        <row r="534">
          <cell r="A534">
            <v>42537</v>
          </cell>
          <cell r="B534">
            <v>1955</v>
          </cell>
          <cell r="C534">
            <v>-3.31</v>
          </cell>
          <cell r="D534">
            <v>0</v>
          </cell>
        </row>
        <row r="535">
          <cell r="A535">
            <v>42538</v>
          </cell>
          <cell r="B535">
            <v>1885</v>
          </cell>
          <cell r="C535">
            <v>-3.31</v>
          </cell>
          <cell r="D535">
            <v>0</v>
          </cell>
        </row>
        <row r="536">
          <cell r="A536">
            <v>42539</v>
          </cell>
          <cell r="B536">
            <v>1680</v>
          </cell>
          <cell r="C536">
            <v>-3.31</v>
          </cell>
          <cell r="D536">
            <v>0</v>
          </cell>
        </row>
        <row r="537">
          <cell r="A537">
            <v>42540</v>
          </cell>
          <cell r="B537">
            <v>1038</v>
          </cell>
          <cell r="C537">
            <v>-3.3</v>
          </cell>
          <cell r="D537">
            <v>0</v>
          </cell>
        </row>
        <row r="538">
          <cell r="A538">
            <v>42541</v>
          </cell>
          <cell r="B538">
            <v>1952</v>
          </cell>
          <cell r="C538">
            <v>-3.28</v>
          </cell>
          <cell r="D538">
            <v>0</v>
          </cell>
        </row>
        <row r="539">
          <cell r="A539">
            <v>42542</v>
          </cell>
          <cell r="B539">
            <v>1602</v>
          </cell>
          <cell r="C539">
            <v>-3.28</v>
          </cell>
          <cell r="D539">
            <v>0</v>
          </cell>
        </row>
        <row r="540">
          <cell r="A540">
            <v>42543</v>
          </cell>
          <cell r="B540">
            <v>1775</v>
          </cell>
          <cell r="C540">
            <v>-3.28</v>
          </cell>
          <cell r="D540">
            <v>0</v>
          </cell>
        </row>
        <row r="541">
          <cell r="A541">
            <v>42544</v>
          </cell>
          <cell r="B541">
            <v>2026</v>
          </cell>
          <cell r="C541">
            <v>-3.28</v>
          </cell>
          <cell r="D541">
            <v>0</v>
          </cell>
        </row>
        <row r="542">
          <cell r="A542">
            <v>42545</v>
          </cell>
          <cell r="B542">
            <v>2096</v>
          </cell>
          <cell r="C542">
            <v>-3.27</v>
          </cell>
          <cell r="D542">
            <v>0</v>
          </cell>
        </row>
        <row r="543">
          <cell r="A543">
            <v>42546</v>
          </cell>
          <cell r="B543">
            <v>2050</v>
          </cell>
          <cell r="C543">
            <v>-3.26</v>
          </cell>
          <cell r="D543">
            <v>0</v>
          </cell>
        </row>
        <row r="544">
          <cell r="A544">
            <v>42547</v>
          </cell>
          <cell r="B544">
            <v>2050</v>
          </cell>
          <cell r="C544">
            <v>-3.26</v>
          </cell>
          <cell r="D544">
            <v>0</v>
          </cell>
        </row>
        <row r="545">
          <cell r="A545">
            <v>42548</v>
          </cell>
          <cell r="B545">
            <v>2050</v>
          </cell>
          <cell r="C545">
            <v>-3.27</v>
          </cell>
          <cell r="D545">
            <v>0</v>
          </cell>
        </row>
        <row r="546">
          <cell r="A546">
            <v>42549</v>
          </cell>
          <cell r="B546">
            <v>1917</v>
          </cell>
          <cell r="C546">
            <v>-3.26</v>
          </cell>
          <cell r="D546">
            <v>0</v>
          </cell>
        </row>
        <row r="547">
          <cell r="A547">
            <v>42550</v>
          </cell>
          <cell r="B547">
            <v>1514</v>
          </cell>
          <cell r="C547">
            <v>-3.26</v>
          </cell>
          <cell r="D547">
            <v>0</v>
          </cell>
        </row>
        <row r="548">
          <cell r="A548">
            <v>42551</v>
          </cell>
          <cell r="B548">
            <v>1751</v>
          </cell>
          <cell r="C548">
            <v>-3.26</v>
          </cell>
          <cell r="D548">
            <v>0</v>
          </cell>
        </row>
        <row r="549">
          <cell r="A549">
            <v>42552</v>
          </cell>
          <cell r="B549">
            <v>1872</v>
          </cell>
          <cell r="C549">
            <v>-3.25</v>
          </cell>
          <cell r="D549">
            <v>0</v>
          </cell>
        </row>
        <row r="550">
          <cell r="A550">
            <v>42553</v>
          </cell>
          <cell r="B550">
            <v>2050</v>
          </cell>
          <cell r="C550">
            <v>-3.24</v>
          </cell>
          <cell r="D550">
            <v>0</v>
          </cell>
        </row>
        <row r="551">
          <cell r="A551">
            <v>42554</v>
          </cell>
          <cell r="B551">
            <v>2179</v>
          </cell>
          <cell r="C551">
            <v>-3.24</v>
          </cell>
          <cell r="D551">
            <v>0</v>
          </cell>
        </row>
        <row r="552">
          <cell r="A552">
            <v>42555</v>
          </cell>
          <cell r="B552">
            <v>2064</v>
          </cell>
          <cell r="C552">
            <v>-3.24</v>
          </cell>
          <cell r="D552">
            <v>0</v>
          </cell>
        </row>
        <row r="553">
          <cell r="A553">
            <v>42556</v>
          </cell>
          <cell r="B553">
            <v>1708</v>
          </cell>
          <cell r="C553">
            <v>-3.24</v>
          </cell>
          <cell r="D553">
            <v>0</v>
          </cell>
        </row>
        <row r="554">
          <cell r="A554">
            <v>42557</v>
          </cell>
          <cell r="B554">
            <v>1965</v>
          </cell>
          <cell r="C554">
            <v>-3.24</v>
          </cell>
          <cell r="D554">
            <v>0</v>
          </cell>
        </row>
        <row r="555">
          <cell r="A555">
            <v>42558</v>
          </cell>
          <cell r="B555">
            <v>2036</v>
          </cell>
          <cell r="C555">
            <v>-3.24</v>
          </cell>
          <cell r="D555">
            <v>0</v>
          </cell>
        </row>
        <row r="556">
          <cell r="A556">
            <v>42559</v>
          </cell>
          <cell r="B556">
            <v>2269</v>
          </cell>
          <cell r="C556">
            <v>-3.24</v>
          </cell>
          <cell r="D556">
            <v>0</v>
          </cell>
        </row>
        <row r="557">
          <cell r="A557">
            <v>42560</v>
          </cell>
          <cell r="B557">
            <v>2140</v>
          </cell>
          <cell r="C557">
            <v>-3.25</v>
          </cell>
          <cell r="D557">
            <v>0</v>
          </cell>
        </row>
        <row r="558">
          <cell r="A558">
            <v>42561</v>
          </cell>
          <cell r="B558">
            <v>2051</v>
          </cell>
          <cell r="C558">
            <v>-3.25</v>
          </cell>
          <cell r="D558">
            <v>0</v>
          </cell>
        </row>
        <row r="559">
          <cell r="A559">
            <v>42562</v>
          </cell>
          <cell r="B559">
            <v>1586</v>
          </cell>
          <cell r="C559">
            <v>-3.25</v>
          </cell>
          <cell r="D559">
            <v>0</v>
          </cell>
        </row>
        <row r="560">
          <cell r="A560">
            <v>42563</v>
          </cell>
          <cell r="B560">
            <v>1876</v>
          </cell>
          <cell r="C560">
            <v>-3.25</v>
          </cell>
          <cell r="D560">
            <v>0</v>
          </cell>
        </row>
        <row r="561">
          <cell r="A561">
            <v>42564</v>
          </cell>
          <cell r="B561">
            <v>1968</v>
          </cell>
          <cell r="C561">
            <v>-3.25</v>
          </cell>
          <cell r="D561">
            <v>0</v>
          </cell>
        </row>
        <row r="562">
          <cell r="A562">
            <v>42565</v>
          </cell>
          <cell r="B562">
            <v>1764</v>
          </cell>
          <cell r="C562">
            <v>-3.25</v>
          </cell>
          <cell r="D562">
            <v>0</v>
          </cell>
        </row>
        <row r="563">
          <cell r="A563">
            <v>42566</v>
          </cell>
          <cell r="B563">
            <v>2140</v>
          </cell>
          <cell r="C563">
            <v>-3.25</v>
          </cell>
          <cell r="D563">
            <v>0</v>
          </cell>
        </row>
        <row r="564">
          <cell r="A564">
            <v>42567</v>
          </cell>
          <cell r="B564">
            <v>2140</v>
          </cell>
          <cell r="C564">
            <v>-3.25</v>
          </cell>
          <cell r="D564">
            <v>0</v>
          </cell>
        </row>
        <row r="565">
          <cell r="A565">
            <v>42568</v>
          </cell>
          <cell r="B565">
            <v>2017</v>
          </cell>
          <cell r="C565">
            <v>-3.25</v>
          </cell>
          <cell r="D565">
            <v>0</v>
          </cell>
        </row>
        <row r="566">
          <cell r="A566">
            <v>42569</v>
          </cell>
          <cell r="B566">
            <v>2029</v>
          </cell>
          <cell r="C566">
            <v>-3.25</v>
          </cell>
          <cell r="D566">
            <v>0</v>
          </cell>
        </row>
        <row r="567">
          <cell r="A567">
            <v>42570</v>
          </cell>
          <cell r="B567">
            <v>1612</v>
          </cell>
          <cell r="C567">
            <v>-3.25</v>
          </cell>
          <cell r="D567">
            <v>0</v>
          </cell>
        </row>
        <row r="568">
          <cell r="A568">
            <v>42571</v>
          </cell>
          <cell r="B568">
            <v>2244</v>
          </cell>
          <cell r="C568">
            <v>-3.26</v>
          </cell>
          <cell r="D568">
            <v>0</v>
          </cell>
        </row>
        <row r="569">
          <cell r="A569">
            <v>42572</v>
          </cell>
          <cell r="B569">
            <v>1731</v>
          </cell>
          <cell r="C569">
            <v>-3.26</v>
          </cell>
          <cell r="D569">
            <v>0</v>
          </cell>
        </row>
        <row r="570">
          <cell r="A570">
            <v>42573</v>
          </cell>
          <cell r="B570">
            <v>2214</v>
          </cell>
          <cell r="C570">
            <v>-3.26</v>
          </cell>
          <cell r="D570">
            <v>0</v>
          </cell>
        </row>
        <row r="571">
          <cell r="A571">
            <v>42574</v>
          </cell>
          <cell r="B571">
            <v>2057</v>
          </cell>
          <cell r="C571">
            <v>-3.26</v>
          </cell>
          <cell r="D571">
            <v>0</v>
          </cell>
        </row>
        <row r="572">
          <cell r="A572">
            <v>42575</v>
          </cell>
          <cell r="B572">
            <v>1200</v>
          </cell>
          <cell r="C572">
            <v>-3.27</v>
          </cell>
          <cell r="D572">
            <v>0</v>
          </cell>
        </row>
        <row r="573">
          <cell r="A573">
            <v>42576</v>
          </cell>
          <cell r="B573">
            <v>2107</v>
          </cell>
          <cell r="C573">
            <v>-3.27</v>
          </cell>
          <cell r="D573">
            <v>0</v>
          </cell>
        </row>
        <row r="574">
          <cell r="A574">
            <v>42577</v>
          </cell>
          <cell r="B574">
            <v>1878</v>
          </cell>
          <cell r="C574">
            <v>-3.27</v>
          </cell>
          <cell r="D574">
            <v>0</v>
          </cell>
        </row>
        <row r="575">
          <cell r="A575">
            <v>42578</v>
          </cell>
          <cell r="B575">
            <v>1886</v>
          </cell>
          <cell r="C575">
            <v>-3.27</v>
          </cell>
          <cell r="D575">
            <v>0</v>
          </cell>
        </row>
        <row r="576">
          <cell r="A576">
            <v>42579</v>
          </cell>
          <cell r="B576">
            <v>1921</v>
          </cell>
          <cell r="C576">
            <v>-3.27</v>
          </cell>
          <cell r="D576">
            <v>0</v>
          </cell>
        </row>
        <row r="577">
          <cell r="A577">
            <v>42580</v>
          </cell>
          <cell r="B577">
            <v>2140</v>
          </cell>
          <cell r="C577">
            <v>-3.27</v>
          </cell>
          <cell r="D577">
            <v>0</v>
          </cell>
        </row>
        <row r="578">
          <cell r="A578">
            <v>42581</v>
          </cell>
          <cell r="B578">
            <v>2140</v>
          </cell>
          <cell r="C578">
            <v>-3.27</v>
          </cell>
          <cell r="D578">
            <v>0</v>
          </cell>
        </row>
        <row r="579">
          <cell r="A579">
            <v>42582</v>
          </cell>
          <cell r="B579">
            <v>1230</v>
          </cell>
          <cell r="C579">
            <v>-3.27</v>
          </cell>
          <cell r="D579">
            <v>0</v>
          </cell>
        </row>
        <row r="580">
          <cell r="A580">
            <v>42583</v>
          </cell>
          <cell r="B580">
            <v>1921</v>
          </cell>
          <cell r="C580">
            <v>-3.28</v>
          </cell>
          <cell r="D580">
            <v>0</v>
          </cell>
        </row>
        <row r="581">
          <cell r="A581">
            <v>42584</v>
          </cell>
          <cell r="B581">
            <v>2140</v>
          </cell>
          <cell r="C581">
            <v>-3.29</v>
          </cell>
          <cell r="D581">
            <v>0</v>
          </cell>
        </row>
        <row r="582">
          <cell r="A582">
            <v>42585</v>
          </cell>
          <cell r="B582">
            <v>1876</v>
          </cell>
          <cell r="C582">
            <v>-3.29</v>
          </cell>
          <cell r="D582">
            <v>0</v>
          </cell>
        </row>
        <row r="583">
          <cell r="A583">
            <v>42586</v>
          </cell>
          <cell r="B583">
            <v>2183</v>
          </cell>
          <cell r="C583">
            <v>-3.29</v>
          </cell>
          <cell r="D583">
            <v>0</v>
          </cell>
        </row>
        <row r="584">
          <cell r="A584">
            <v>42587</v>
          </cell>
          <cell r="B584">
            <v>1850</v>
          </cell>
          <cell r="C584">
            <v>-3.3</v>
          </cell>
          <cell r="D584">
            <v>0</v>
          </cell>
        </row>
        <row r="585">
          <cell r="A585">
            <v>42588</v>
          </cell>
          <cell r="B585">
            <v>2140</v>
          </cell>
          <cell r="C585">
            <v>-3.3</v>
          </cell>
          <cell r="D585">
            <v>0</v>
          </cell>
        </row>
        <row r="586">
          <cell r="A586">
            <v>42589</v>
          </cell>
          <cell r="B586">
            <v>2140</v>
          </cell>
          <cell r="C586">
            <v>-3.3</v>
          </cell>
          <cell r="D586">
            <v>0</v>
          </cell>
        </row>
        <row r="587">
          <cell r="A587">
            <v>42590</v>
          </cell>
          <cell r="B587">
            <v>1842</v>
          </cell>
          <cell r="C587">
            <v>-3.3</v>
          </cell>
          <cell r="D587">
            <v>0</v>
          </cell>
        </row>
        <row r="588">
          <cell r="A588">
            <v>42591</v>
          </cell>
          <cell r="B588">
            <v>1974</v>
          </cell>
          <cell r="C588">
            <v>-3.31</v>
          </cell>
          <cell r="D588">
            <v>0</v>
          </cell>
        </row>
        <row r="589">
          <cell r="A589">
            <v>42592</v>
          </cell>
          <cell r="B589">
            <v>2140</v>
          </cell>
          <cell r="C589">
            <v>-3.32</v>
          </cell>
          <cell r="D589">
            <v>0</v>
          </cell>
        </row>
        <row r="590">
          <cell r="A590">
            <v>42593</v>
          </cell>
          <cell r="B590">
            <v>1931</v>
          </cell>
          <cell r="C590">
            <v>-3.32</v>
          </cell>
          <cell r="D590">
            <v>0</v>
          </cell>
        </row>
        <row r="591">
          <cell r="A591">
            <v>42594</v>
          </cell>
          <cell r="B591">
            <v>2140</v>
          </cell>
          <cell r="C591">
            <v>-3.32</v>
          </cell>
          <cell r="D591">
            <v>0</v>
          </cell>
        </row>
        <row r="592">
          <cell r="A592">
            <v>42595</v>
          </cell>
          <cell r="B592">
            <v>2140</v>
          </cell>
          <cell r="C592">
            <v>-3.34</v>
          </cell>
          <cell r="D592">
            <v>0</v>
          </cell>
        </row>
        <row r="593">
          <cell r="A593">
            <v>42596</v>
          </cell>
          <cell r="B593">
            <v>1725</v>
          </cell>
          <cell r="C593">
            <v>-3.35</v>
          </cell>
          <cell r="D593">
            <v>0</v>
          </cell>
        </row>
        <row r="594">
          <cell r="A594">
            <v>42597</v>
          </cell>
          <cell r="B594">
            <v>2143</v>
          </cell>
          <cell r="C594">
            <v>-3.35</v>
          </cell>
          <cell r="D594">
            <v>0</v>
          </cell>
        </row>
        <row r="595">
          <cell r="A595">
            <v>42598</v>
          </cell>
          <cell r="B595">
            <v>1817</v>
          </cell>
          <cell r="C595">
            <v>-3.36</v>
          </cell>
          <cell r="D595">
            <v>3.1</v>
          </cell>
        </row>
        <row r="596">
          <cell r="A596">
            <v>42599</v>
          </cell>
          <cell r="B596">
            <v>2129</v>
          </cell>
          <cell r="C596">
            <v>-3.36</v>
          </cell>
          <cell r="D596">
            <v>0</v>
          </cell>
        </row>
        <row r="597">
          <cell r="A597">
            <v>42600</v>
          </cell>
          <cell r="B597">
            <v>2121</v>
          </cell>
          <cell r="C597">
            <v>-3.37</v>
          </cell>
          <cell r="D597">
            <v>0</v>
          </cell>
        </row>
        <row r="598">
          <cell r="A598">
            <v>42601</v>
          </cell>
          <cell r="B598">
            <v>2079</v>
          </cell>
          <cell r="C598">
            <v>-3.37</v>
          </cell>
          <cell r="D598">
            <v>0</v>
          </cell>
        </row>
        <row r="599">
          <cell r="A599">
            <v>42602</v>
          </cell>
          <cell r="B599">
            <v>3678</v>
          </cell>
          <cell r="C599">
            <v>-3.38</v>
          </cell>
          <cell r="D599">
            <v>0</v>
          </cell>
        </row>
        <row r="600">
          <cell r="A600">
            <v>42603</v>
          </cell>
          <cell r="B600">
            <v>1867</v>
          </cell>
          <cell r="C600">
            <v>-3.4</v>
          </cell>
          <cell r="D600">
            <v>0</v>
          </cell>
        </row>
        <row r="601">
          <cell r="A601">
            <v>42604</v>
          </cell>
          <cell r="B601">
            <v>2025</v>
          </cell>
          <cell r="C601">
            <v>-3.4</v>
          </cell>
          <cell r="D601">
            <v>0</v>
          </cell>
        </row>
        <row r="602">
          <cell r="A602">
            <v>42605</v>
          </cell>
          <cell r="B602">
            <v>1888</v>
          </cell>
          <cell r="C602">
            <v>-3.41</v>
          </cell>
          <cell r="D602">
            <v>0</v>
          </cell>
        </row>
        <row r="603">
          <cell r="A603">
            <v>42606</v>
          </cell>
          <cell r="B603">
            <v>2243</v>
          </cell>
          <cell r="C603">
            <v>-3.42</v>
          </cell>
          <cell r="D603">
            <v>0</v>
          </cell>
        </row>
        <row r="604">
          <cell r="A604">
            <v>42607</v>
          </cell>
          <cell r="B604">
            <v>2140</v>
          </cell>
          <cell r="C604">
            <v>-3.42</v>
          </cell>
          <cell r="D604">
            <v>0</v>
          </cell>
        </row>
        <row r="605">
          <cell r="A605">
            <v>42608</v>
          </cell>
          <cell r="B605">
            <v>2167</v>
          </cell>
          <cell r="C605">
            <v>-3.42</v>
          </cell>
          <cell r="D605">
            <v>0</v>
          </cell>
        </row>
        <row r="606">
          <cell r="A606">
            <v>42609</v>
          </cell>
          <cell r="B606">
            <v>2140</v>
          </cell>
          <cell r="C606">
            <v>-3.44</v>
          </cell>
          <cell r="D606">
            <v>0</v>
          </cell>
        </row>
        <row r="607">
          <cell r="A607">
            <v>42610</v>
          </cell>
          <cell r="B607">
            <v>3093</v>
          </cell>
          <cell r="C607">
            <v>-3.45</v>
          </cell>
          <cell r="D607">
            <v>0</v>
          </cell>
        </row>
        <row r="608">
          <cell r="A608">
            <v>42611</v>
          </cell>
          <cell r="B608">
            <v>4581</v>
          </cell>
          <cell r="C608">
            <v>-3.47</v>
          </cell>
          <cell r="D608">
            <v>0</v>
          </cell>
        </row>
        <row r="609">
          <cell r="A609">
            <v>42612</v>
          </cell>
          <cell r="B609">
            <v>4538</v>
          </cell>
          <cell r="C609">
            <v>-3.5</v>
          </cell>
          <cell r="D609">
            <v>0</v>
          </cell>
        </row>
        <row r="610">
          <cell r="A610">
            <v>42613</v>
          </cell>
          <cell r="B610">
            <v>4003</v>
          </cell>
          <cell r="C610">
            <v>-3.53</v>
          </cell>
          <cell r="D610">
            <v>0</v>
          </cell>
        </row>
        <row r="611">
          <cell r="A611">
            <v>42614</v>
          </cell>
          <cell r="B611">
            <v>2599</v>
          </cell>
          <cell r="C611">
            <v>-3.56</v>
          </cell>
          <cell r="D611">
            <v>5.1</v>
          </cell>
        </row>
        <row r="612">
          <cell r="A612">
            <v>42615</v>
          </cell>
          <cell r="B612">
            <v>2140</v>
          </cell>
          <cell r="C612">
            <v>-3.56</v>
          </cell>
          <cell r="D612">
            <v>0</v>
          </cell>
        </row>
        <row r="613">
          <cell r="A613">
            <v>42616</v>
          </cell>
          <cell r="B613">
            <v>2140</v>
          </cell>
          <cell r="C613">
            <v>-3.57</v>
          </cell>
          <cell r="D613">
            <v>0</v>
          </cell>
        </row>
        <row r="614">
          <cell r="A614">
            <v>42617</v>
          </cell>
          <cell r="B614">
            <v>1810</v>
          </cell>
          <cell r="C614">
            <v>-3.57</v>
          </cell>
          <cell r="D614">
            <v>0</v>
          </cell>
        </row>
        <row r="615">
          <cell r="A615">
            <v>42618</v>
          </cell>
          <cell r="B615">
            <v>2063</v>
          </cell>
          <cell r="C615">
            <v>-3.58</v>
          </cell>
          <cell r="D615">
            <v>0</v>
          </cell>
        </row>
        <row r="616">
          <cell r="A616">
            <v>42619</v>
          </cell>
          <cell r="B616">
            <v>2029</v>
          </cell>
          <cell r="C616">
            <v>-3.59</v>
          </cell>
          <cell r="D616">
            <v>0</v>
          </cell>
        </row>
        <row r="617">
          <cell r="A617">
            <v>42620</v>
          </cell>
          <cell r="B617">
            <v>2140</v>
          </cell>
          <cell r="C617">
            <v>-3.6</v>
          </cell>
          <cell r="D617">
            <v>0</v>
          </cell>
        </row>
        <row r="618">
          <cell r="A618">
            <v>42621</v>
          </cell>
          <cell r="B618">
            <v>2095</v>
          </cell>
          <cell r="C618">
            <v>-3.61</v>
          </cell>
          <cell r="D618">
            <v>0</v>
          </cell>
        </row>
        <row r="619">
          <cell r="A619">
            <v>42622</v>
          </cell>
          <cell r="B619">
            <v>2140</v>
          </cell>
          <cell r="C619">
            <v>-3.62</v>
          </cell>
          <cell r="D619">
            <v>0</v>
          </cell>
        </row>
        <row r="620">
          <cell r="A620">
            <v>42623</v>
          </cell>
          <cell r="B620">
            <v>1987</v>
          </cell>
          <cell r="C620">
            <v>-3.63</v>
          </cell>
          <cell r="D620">
            <v>0</v>
          </cell>
        </row>
        <row r="621">
          <cell r="A621">
            <v>42624</v>
          </cell>
          <cell r="B621">
            <v>2117</v>
          </cell>
          <cell r="C621">
            <v>-3.64</v>
          </cell>
          <cell r="D621">
            <v>5.9</v>
          </cell>
        </row>
        <row r="622">
          <cell r="A622">
            <v>42625</v>
          </cell>
          <cell r="B622">
            <v>2140</v>
          </cell>
          <cell r="C622">
            <v>-3.65</v>
          </cell>
          <cell r="D622">
            <v>0</v>
          </cell>
        </row>
        <row r="623">
          <cell r="A623">
            <v>42626</v>
          </cell>
          <cell r="B623">
            <v>2270</v>
          </cell>
          <cell r="C623">
            <v>-3.66</v>
          </cell>
          <cell r="D623">
            <v>0</v>
          </cell>
        </row>
        <row r="624">
          <cell r="A624">
            <v>42627</v>
          </cell>
          <cell r="B624">
            <v>1878</v>
          </cell>
          <cell r="C624">
            <v>-3.68</v>
          </cell>
          <cell r="D624">
            <v>0</v>
          </cell>
        </row>
        <row r="625">
          <cell r="A625">
            <v>42628</v>
          </cell>
          <cell r="B625">
            <v>2539</v>
          </cell>
          <cell r="C625">
            <v>-3.69</v>
          </cell>
          <cell r="D625">
            <v>0</v>
          </cell>
        </row>
        <row r="626">
          <cell r="A626">
            <v>42629</v>
          </cell>
          <cell r="B626">
            <v>2072</v>
          </cell>
          <cell r="C626">
            <v>-3.7</v>
          </cell>
          <cell r="D626">
            <v>1.4</v>
          </cell>
        </row>
        <row r="627">
          <cell r="A627">
            <v>42630</v>
          </cell>
          <cell r="B627">
            <v>2248</v>
          </cell>
          <cell r="C627">
            <v>-3.71</v>
          </cell>
          <cell r="D627">
            <v>0</v>
          </cell>
        </row>
        <row r="628">
          <cell r="A628">
            <v>42631</v>
          </cell>
          <cell r="B628">
            <v>2306</v>
          </cell>
          <cell r="C628">
            <v>-3.73</v>
          </cell>
          <cell r="D628">
            <v>0</v>
          </cell>
        </row>
        <row r="629">
          <cell r="A629">
            <v>42632</v>
          </cell>
          <cell r="B629">
            <v>2012</v>
          </cell>
          <cell r="C629">
            <v>-3.74</v>
          </cell>
          <cell r="D629">
            <v>0</v>
          </cell>
        </row>
        <row r="630">
          <cell r="A630">
            <v>42633</v>
          </cell>
          <cell r="B630">
            <v>2128</v>
          </cell>
          <cell r="C630">
            <v>-3.74</v>
          </cell>
          <cell r="D630">
            <v>18.2</v>
          </cell>
        </row>
        <row r="631">
          <cell r="A631">
            <v>42634</v>
          </cell>
          <cell r="B631">
            <v>2046</v>
          </cell>
          <cell r="C631">
            <v>-3.74</v>
          </cell>
          <cell r="D631">
            <v>0</v>
          </cell>
        </row>
        <row r="632">
          <cell r="A632">
            <v>42635</v>
          </cell>
          <cell r="B632">
            <v>2147</v>
          </cell>
          <cell r="C632">
            <v>-3.74</v>
          </cell>
          <cell r="D632">
            <v>0</v>
          </cell>
        </row>
        <row r="633">
          <cell r="A633">
            <v>42636</v>
          </cell>
          <cell r="B633">
            <v>2513</v>
          </cell>
          <cell r="C633">
            <v>-3.77</v>
          </cell>
          <cell r="D633">
            <v>0</v>
          </cell>
        </row>
        <row r="634">
          <cell r="A634">
            <v>42637</v>
          </cell>
          <cell r="B634">
            <v>2145</v>
          </cell>
          <cell r="C634">
            <v>-3.79</v>
          </cell>
          <cell r="D634">
            <v>0</v>
          </cell>
        </row>
        <row r="635">
          <cell r="A635">
            <v>42638</v>
          </cell>
          <cell r="B635">
            <v>2575</v>
          </cell>
          <cell r="C635">
            <v>-3.8</v>
          </cell>
          <cell r="D635">
            <v>2.7</v>
          </cell>
        </row>
        <row r="636">
          <cell r="A636">
            <v>42639</v>
          </cell>
          <cell r="B636">
            <v>2518</v>
          </cell>
          <cell r="C636">
            <v>-3.78</v>
          </cell>
          <cell r="D636">
            <v>11.5</v>
          </cell>
        </row>
        <row r="637">
          <cell r="A637">
            <v>42640</v>
          </cell>
          <cell r="B637">
            <v>2721</v>
          </cell>
          <cell r="C637">
            <v>-3.78</v>
          </cell>
          <cell r="D637">
            <v>0.3</v>
          </cell>
        </row>
        <row r="638">
          <cell r="A638">
            <v>42641</v>
          </cell>
          <cell r="B638">
            <v>3180</v>
          </cell>
          <cell r="C638">
            <v>-3.79</v>
          </cell>
          <cell r="D638">
            <v>0</v>
          </cell>
        </row>
        <row r="639">
          <cell r="A639">
            <v>42642</v>
          </cell>
          <cell r="B639">
            <v>3000</v>
          </cell>
          <cell r="C639">
            <v>-3.79</v>
          </cell>
          <cell r="D639">
            <v>0</v>
          </cell>
        </row>
        <row r="640">
          <cell r="A640">
            <v>42643</v>
          </cell>
          <cell r="B640">
            <v>2153</v>
          </cell>
          <cell r="C640">
            <v>-3.82</v>
          </cell>
          <cell r="D640">
            <v>0</v>
          </cell>
        </row>
        <row r="641">
          <cell r="A641">
            <v>42644</v>
          </cell>
          <cell r="B641">
            <v>2223</v>
          </cell>
          <cell r="C641">
            <v>-3.83</v>
          </cell>
          <cell r="D641">
            <v>0</v>
          </cell>
        </row>
        <row r="642">
          <cell r="A642">
            <v>42645</v>
          </cell>
          <cell r="B642">
            <v>1660</v>
          </cell>
          <cell r="C642">
            <v>-3.83</v>
          </cell>
          <cell r="D642">
            <v>2.3</v>
          </cell>
        </row>
        <row r="643">
          <cell r="A643">
            <v>42646</v>
          </cell>
          <cell r="B643">
            <v>2067</v>
          </cell>
          <cell r="C643">
            <v>-3.84</v>
          </cell>
          <cell r="D643">
            <v>0</v>
          </cell>
        </row>
        <row r="644">
          <cell r="A644">
            <v>42647</v>
          </cell>
          <cell r="B644">
            <v>1355</v>
          </cell>
          <cell r="C644">
            <v>-3.82</v>
          </cell>
          <cell r="D644">
            <v>20.5</v>
          </cell>
        </row>
        <row r="645">
          <cell r="A645">
            <v>42648</v>
          </cell>
          <cell r="B645">
            <v>1712</v>
          </cell>
          <cell r="C645">
            <v>-3.82</v>
          </cell>
          <cell r="D645">
            <v>3.5</v>
          </cell>
        </row>
        <row r="646">
          <cell r="A646">
            <v>42649</v>
          </cell>
          <cell r="B646">
            <v>1107</v>
          </cell>
          <cell r="C646">
            <v>-3.81</v>
          </cell>
          <cell r="D646">
            <v>1.5</v>
          </cell>
        </row>
        <row r="647">
          <cell r="A647">
            <v>42650</v>
          </cell>
          <cell r="B647">
            <v>1469</v>
          </cell>
          <cell r="C647">
            <v>-3.8</v>
          </cell>
          <cell r="D647">
            <v>4</v>
          </cell>
        </row>
        <row r="648">
          <cell r="A648">
            <v>42651</v>
          </cell>
          <cell r="B648">
            <v>1393</v>
          </cell>
          <cell r="C648">
            <v>-3.8</v>
          </cell>
          <cell r="D648">
            <v>0</v>
          </cell>
        </row>
        <row r="649">
          <cell r="A649">
            <v>42652</v>
          </cell>
          <cell r="B649">
            <v>1478</v>
          </cell>
          <cell r="C649">
            <v>-3.8</v>
          </cell>
          <cell r="D649">
            <v>0</v>
          </cell>
        </row>
        <row r="650">
          <cell r="A650">
            <v>42653</v>
          </cell>
          <cell r="B650">
            <v>1366</v>
          </cell>
          <cell r="C650">
            <v>-3.8</v>
          </cell>
          <cell r="D650">
            <v>0</v>
          </cell>
        </row>
        <row r="651">
          <cell r="A651">
            <v>42654</v>
          </cell>
          <cell r="B651">
            <v>1257</v>
          </cell>
          <cell r="C651">
            <v>-3.8</v>
          </cell>
          <cell r="D651">
            <v>0</v>
          </cell>
        </row>
        <row r="652">
          <cell r="A652">
            <v>42655</v>
          </cell>
          <cell r="B652">
            <v>1606</v>
          </cell>
          <cell r="C652">
            <v>-3.8</v>
          </cell>
          <cell r="D652">
            <v>0</v>
          </cell>
        </row>
        <row r="653">
          <cell r="A653">
            <v>42656</v>
          </cell>
          <cell r="B653">
            <v>2911</v>
          </cell>
          <cell r="C653">
            <v>-3.81</v>
          </cell>
          <cell r="D653">
            <v>0</v>
          </cell>
        </row>
        <row r="654">
          <cell r="A654">
            <v>42657</v>
          </cell>
          <cell r="B654">
            <v>3185</v>
          </cell>
          <cell r="C654">
            <v>-3.83</v>
          </cell>
          <cell r="D654">
            <v>0</v>
          </cell>
        </row>
        <row r="655">
          <cell r="A655">
            <v>42658</v>
          </cell>
          <cell r="B655">
            <v>3333</v>
          </cell>
          <cell r="C655">
            <v>-3.84</v>
          </cell>
          <cell r="D655">
            <v>0</v>
          </cell>
        </row>
        <row r="656">
          <cell r="A656">
            <v>42659</v>
          </cell>
          <cell r="B656">
            <v>3217</v>
          </cell>
          <cell r="C656">
            <v>-3.86</v>
          </cell>
          <cell r="D656">
            <v>0.5</v>
          </cell>
        </row>
        <row r="657">
          <cell r="A657">
            <v>42660</v>
          </cell>
          <cell r="B657">
            <v>3128</v>
          </cell>
          <cell r="C657">
            <v>-3.86</v>
          </cell>
          <cell r="D657">
            <v>0.2</v>
          </cell>
        </row>
        <row r="658">
          <cell r="A658">
            <v>42661</v>
          </cell>
          <cell r="B658">
            <v>3297</v>
          </cell>
          <cell r="C658">
            <v>-3.89</v>
          </cell>
          <cell r="D658">
            <v>0</v>
          </cell>
        </row>
        <row r="659">
          <cell r="A659">
            <v>42662</v>
          </cell>
          <cell r="B659">
            <v>3080</v>
          </cell>
          <cell r="C659">
            <v>-3.91</v>
          </cell>
          <cell r="D659">
            <v>0</v>
          </cell>
        </row>
        <row r="660">
          <cell r="A660">
            <v>42663</v>
          </cell>
          <cell r="B660">
            <v>3246</v>
          </cell>
          <cell r="C660">
            <v>-3.92</v>
          </cell>
          <cell r="D660">
            <v>0</v>
          </cell>
        </row>
        <row r="661">
          <cell r="A661">
            <v>42664</v>
          </cell>
          <cell r="B661">
            <v>3576</v>
          </cell>
          <cell r="C661">
            <v>-3.95</v>
          </cell>
          <cell r="D661">
            <v>14.2</v>
          </cell>
        </row>
        <row r="662">
          <cell r="A662">
            <v>42665</v>
          </cell>
          <cell r="B662">
            <v>3175</v>
          </cell>
          <cell r="C662">
            <v>-3.97</v>
          </cell>
          <cell r="D662">
            <v>1</v>
          </cell>
        </row>
        <row r="663">
          <cell r="A663">
            <v>42666</v>
          </cell>
          <cell r="B663">
            <v>3214</v>
          </cell>
          <cell r="C663">
            <v>-4</v>
          </cell>
          <cell r="D663">
            <v>31</v>
          </cell>
        </row>
        <row r="664">
          <cell r="A664">
            <v>42667</v>
          </cell>
          <cell r="B664">
            <v>3204</v>
          </cell>
          <cell r="C664">
            <v>-4.04</v>
          </cell>
          <cell r="D664">
            <v>0</v>
          </cell>
        </row>
        <row r="665">
          <cell r="A665">
            <v>42668</v>
          </cell>
          <cell r="B665">
            <v>1883</v>
          </cell>
          <cell r="C665">
            <v>-4.06</v>
          </cell>
          <cell r="D665">
            <v>0</v>
          </cell>
        </row>
        <row r="666">
          <cell r="A666">
            <v>42669</v>
          </cell>
          <cell r="B666">
            <v>1450</v>
          </cell>
          <cell r="C666">
            <v>-4.07</v>
          </cell>
          <cell r="D666">
            <v>0</v>
          </cell>
        </row>
        <row r="667">
          <cell r="A667">
            <v>42670</v>
          </cell>
          <cell r="B667">
            <v>1369</v>
          </cell>
          <cell r="C667">
            <v>-4.08</v>
          </cell>
          <cell r="D667">
            <v>0</v>
          </cell>
        </row>
        <row r="668">
          <cell r="A668">
            <v>42671</v>
          </cell>
          <cell r="B668">
            <v>1470</v>
          </cell>
          <cell r="C668">
            <v>-4.08</v>
          </cell>
          <cell r="D668">
            <v>0</v>
          </cell>
        </row>
        <row r="669">
          <cell r="A669">
            <v>42672</v>
          </cell>
          <cell r="B669">
            <v>1500</v>
          </cell>
          <cell r="C669">
            <v>-4.1</v>
          </cell>
          <cell r="D669">
            <v>0</v>
          </cell>
        </row>
        <row r="670">
          <cell r="A670">
            <v>42673</v>
          </cell>
          <cell r="B670">
            <v>1131</v>
          </cell>
          <cell r="C670">
            <v>-4.11</v>
          </cell>
          <cell r="D670">
            <v>0</v>
          </cell>
        </row>
        <row r="671">
          <cell r="A671">
            <v>42674</v>
          </cell>
          <cell r="B671">
            <v>1500</v>
          </cell>
          <cell r="C671">
            <v>-4.12</v>
          </cell>
          <cell r="D671">
            <v>0</v>
          </cell>
        </row>
        <row r="672">
          <cell r="A672">
            <v>42675</v>
          </cell>
          <cell r="B672">
            <v>1500</v>
          </cell>
          <cell r="C672">
            <v>-4.13</v>
          </cell>
          <cell r="D672">
            <v>0</v>
          </cell>
        </row>
        <row r="673">
          <cell r="A673">
            <v>42676</v>
          </cell>
          <cell r="B673">
            <v>1332</v>
          </cell>
          <cell r="C673">
            <v>-4.14</v>
          </cell>
          <cell r="D673">
            <v>0</v>
          </cell>
        </row>
        <row r="674">
          <cell r="A674">
            <v>42677</v>
          </cell>
          <cell r="B674">
            <v>1500</v>
          </cell>
          <cell r="C674">
            <v>-4.15</v>
          </cell>
          <cell r="D674">
            <v>0</v>
          </cell>
        </row>
        <row r="675">
          <cell r="A675">
            <v>42678</v>
          </cell>
          <cell r="B675">
            <v>1256</v>
          </cell>
          <cell r="C675">
            <v>-4.16</v>
          </cell>
          <cell r="D675">
            <v>0</v>
          </cell>
        </row>
        <row r="676">
          <cell r="A676">
            <v>42679</v>
          </cell>
          <cell r="B676">
            <v>1194</v>
          </cell>
          <cell r="C676">
            <v>-4.16</v>
          </cell>
          <cell r="D676">
            <v>10.06</v>
          </cell>
        </row>
        <row r="677">
          <cell r="A677">
            <v>42680</v>
          </cell>
          <cell r="B677">
            <v>889</v>
          </cell>
          <cell r="C677">
            <v>-4.14</v>
          </cell>
          <cell r="D677">
            <v>6.7</v>
          </cell>
        </row>
        <row r="678">
          <cell r="A678">
            <v>42681</v>
          </cell>
          <cell r="B678">
            <v>3749</v>
          </cell>
          <cell r="C678">
            <v>-4.13</v>
          </cell>
          <cell r="D678">
            <v>0</v>
          </cell>
        </row>
        <row r="679">
          <cell r="A679">
            <v>42682</v>
          </cell>
          <cell r="B679">
            <v>4199</v>
          </cell>
          <cell r="C679">
            <v>-4.13</v>
          </cell>
          <cell r="D679">
            <v>6.5</v>
          </cell>
        </row>
        <row r="680">
          <cell r="A680">
            <v>42683</v>
          </cell>
          <cell r="B680">
            <v>4450</v>
          </cell>
          <cell r="C680">
            <v>-4.15</v>
          </cell>
          <cell r="D680">
            <v>0</v>
          </cell>
        </row>
        <row r="681">
          <cell r="A681">
            <v>42684</v>
          </cell>
          <cell r="B681">
            <v>4232</v>
          </cell>
          <cell r="C681">
            <v>-4.18</v>
          </cell>
          <cell r="D681">
            <v>8</v>
          </cell>
        </row>
        <row r="682">
          <cell r="A682">
            <v>42685</v>
          </cell>
          <cell r="B682">
            <v>4398</v>
          </cell>
          <cell r="C682">
            <v>-4.16</v>
          </cell>
          <cell r="D682">
            <v>21.09</v>
          </cell>
        </row>
        <row r="683">
          <cell r="A683">
            <v>42686</v>
          </cell>
          <cell r="B683">
            <v>4356</v>
          </cell>
          <cell r="C683">
            <v>-4.16</v>
          </cell>
          <cell r="D683">
            <v>0</v>
          </cell>
        </row>
        <row r="684">
          <cell r="A684">
            <v>42687</v>
          </cell>
          <cell r="B684">
            <v>3350</v>
          </cell>
          <cell r="C684">
            <v>-4.15</v>
          </cell>
          <cell r="D684">
            <v>6.7</v>
          </cell>
        </row>
        <row r="685">
          <cell r="A685">
            <v>42688</v>
          </cell>
          <cell r="B685">
            <v>3542</v>
          </cell>
          <cell r="C685">
            <v>-4.17</v>
          </cell>
          <cell r="D685">
            <v>20.8</v>
          </cell>
        </row>
        <row r="686">
          <cell r="A686">
            <v>42689</v>
          </cell>
          <cell r="B686">
            <v>4567</v>
          </cell>
          <cell r="C686">
            <v>-4.1</v>
          </cell>
          <cell r="D686">
            <v>58.4</v>
          </cell>
        </row>
        <row r="687">
          <cell r="A687">
            <v>42690</v>
          </cell>
          <cell r="B687">
            <v>4605</v>
          </cell>
          <cell r="C687">
            <v>-4.03</v>
          </cell>
          <cell r="D687">
            <v>7.2</v>
          </cell>
        </row>
        <row r="688">
          <cell r="A688">
            <v>42691</v>
          </cell>
          <cell r="B688">
            <v>3945</v>
          </cell>
          <cell r="C688">
            <v>-3.99</v>
          </cell>
          <cell r="D688">
            <v>5</v>
          </cell>
        </row>
        <row r="689">
          <cell r="A689">
            <v>42692</v>
          </cell>
          <cell r="B689">
            <v>4691</v>
          </cell>
          <cell r="C689">
            <v>-4</v>
          </cell>
          <cell r="D689">
            <v>4.5</v>
          </cell>
        </row>
        <row r="690">
          <cell r="A690">
            <v>42693</v>
          </cell>
          <cell r="B690">
            <v>5201</v>
          </cell>
          <cell r="C690">
            <v>-4.01</v>
          </cell>
          <cell r="D690">
            <v>12</v>
          </cell>
        </row>
        <row r="691">
          <cell r="A691">
            <v>42694</v>
          </cell>
          <cell r="B691">
            <v>5163</v>
          </cell>
          <cell r="C691">
            <v>-4.03</v>
          </cell>
          <cell r="D691">
            <v>0</v>
          </cell>
        </row>
        <row r="692">
          <cell r="A692">
            <v>42695</v>
          </cell>
          <cell r="B692">
            <v>5121</v>
          </cell>
          <cell r="C692">
            <v>-4.06</v>
          </cell>
          <cell r="D692">
            <v>0</v>
          </cell>
        </row>
        <row r="693">
          <cell r="A693">
            <v>42696</v>
          </cell>
          <cell r="B693">
            <v>5375</v>
          </cell>
          <cell r="C693">
            <v>-4.1</v>
          </cell>
          <cell r="D693">
            <v>0</v>
          </cell>
        </row>
        <row r="694">
          <cell r="A694">
            <v>42697</v>
          </cell>
          <cell r="B694">
            <v>4767</v>
          </cell>
          <cell r="C694">
            <v>-4.11</v>
          </cell>
          <cell r="D694">
            <v>13.3</v>
          </cell>
        </row>
        <row r="695">
          <cell r="A695">
            <v>42698</v>
          </cell>
          <cell r="B695">
            <v>4881</v>
          </cell>
          <cell r="C695">
            <v>-4.11</v>
          </cell>
          <cell r="D695">
            <v>6.2</v>
          </cell>
        </row>
        <row r="696">
          <cell r="A696">
            <v>42699</v>
          </cell>
          <cell r="B696">
            <v>5419</v>
          </cell>
          <cell r="C696">
            <v>-4.09</v>
          </cell>
          <cell r="D696">
            <v>5.5</v>
          </cell>
        </row>
        <row r="697">
          <cell r="A697">
            <v>42700</v>
          </cell>
          <cell r="B697">
            <v>5500</v>
          </cell>
          <cell r="C697">
            <v>-4.13</v>
          </cell>
          <cell r="D697">
            <v>0</v>
          </cell>
        </row>
        <row r="698">
          <cell r="A698">
            <v>42701</v>
          </cell>
          <cell r="B698">
            <v>5247</v>
          </cell>
          <cell r="C698">
            <v>-4.13</v>
          </cell>
          <cell r="D698">
            <v>0</v>
          </cell>
        </row>
        <row r="699">
          <cell r="A699">
            <v>42702</v>
          </cell>
          <cell r="B699">
            <v>5391</v>
          </cell>
          <cell r="C699">
            <v>-4.16</v>
          </cell>
          <cell r="D699">
            <v>4.3</v>
          </cell>
        </row>
        <row r="700">
          <cell r="A700">
            <v>42703</v>
          </cell>
          <cell r="B700">
            <v>4518</v>
          </cell>
          <cell r="C700">
            <v>-4.18</v>
          </cell>
          <cell r="D700">
            <v>0</v>
          </cell>
        </row>
        <row r="701">
          <cell r="A701">
            <v>42704</v>
          </cell>
          <cell r="B701">
            <v>3871</v>
          </cell>
          <cell r="C701">
            <v>-4.18</v>
          </cell>
          <cell r="D701">
            <v>37.9</v>
          </cell>
        </row>
        <row r="702">
          <cell r="A702">
            <v>42705</v>
          </cell>
          <cell r="B702">
            <v>3535</v>
          </cell>
          <cell r="C702">
            <v>-4.08</v>
          </cell>
          <cell r="D702">
            <v>0.4</v>
          </cell>
        </row>
        <row r="703">
          <cell r="A703">
            <v>42706</v>
          </cell>
          <cell r="B703">
            <v>4793</v>
          </cell>
          <cell r="C703">
            <v>-4.04</v>
          </cell>
          <cell r="D703">
            <v>17.6</v>
          </cell>
        </row>
        <row r="704">
          <cell r="A704">
            <v>42707</v>
          </cell>
          <cell r="B704">
            <v>5299</v>
          </cell>
          <cell r="C704">
            <v>-4.02</v>
          </cell>
          <cell r="D704">
            <v>0</v>
          </cell>
        </row>
        <row r="705">
          <cell r="A705">
            <v>42708</v>
          </cell>
          <cell r="B705">
            <v>4434</v>
          </cell>
          <cell r="C705">
            <v>-4.05</v>
          </cell>
          <cell r="D705">
            <v>5.6</v>
          </cell>
        </row>
        <row r="706">
          <cell r="A706">
            <v>42709</v>
          </cell>
          <cell r="B706">
            <v>5114</v>
          </cell>
          <cell r="C706">
            <v>-3.94</v>
          </cell>
          <cell r="D706">
            <v>66.3</v>
          </cell>
        </row>
        <row r="707">
          <cell r="A707">
            <v>42710</v>
          </cell>
          <cell r="B707">
            <v>5123</v>
          </cell>
          <cell r="C707">
            <v>-3.86</v>
          </cell>
          <cell r="D707">
            <v>21</v>
          </cell>
        </row>
        <row r="708">
          <cell r="A708">
            <v>42711</v>
          </cell>
          <cell r="B708">
            <v>4845</v>
          </cell>
          <cell r="C708">
            <v>-3.84</v>
          </cell>
          <cell r="D708">
            <v>0</v>
          </cell>
        </row>
        <row r="709">
          <cell r="A709">
            <v>42712</v>
          </cell>
          <cell r="B709">
            <v>5255</v>
          </cell>
          <cell r="C709">
            <v>-3.85</v>
          </cell>
          <cell r="D709">
            <v>0</v>
          </cell>
        </row>
        <row r="710">
          <cell r="A710">
            <v>42713</v>
          </cell>
          <cell r="B710">
            <v>5204</v>
          </cell>
          <cell r="C710">
            <v>-3.86</v>
          </cell>
          <cell r="D710">
            <v>0</v>
          </cell>
        </row>
        <row r="711">
          <cell r="A711">
            <v>42714</v>
          </cell>
          <cell r="B711">
            <v>5124</v>
          </cell>
          <cell r="C711">
            <v>-3.88</v>
          </cell>
          <cell r="D711">
            <v>0</v>
          </cell>
        </row>
        <row r="712">
          <cell r="A712">
            <v>42715</v>
          </cell>
          <cell r="B712">
            <v>4855</v>
          </cell>
          <cell r="C712">
            <v>-3.88</v>
          </cell>
          <cell r="D712">
            <v>7.7</v>
          </cell>
        </row>
        <row r="713">
          <cell r="A713">
            <v>42716</v>
          </cell>
          <cell r="B713">
            <v>5097</v>
          </cell>
          <cell r="C713">
            <v>-3.88</v>
          </cell>
          <cell r="D713">
            <v>0</v>
          </cell>
        </row>
        <row r="714">
          <cell r="A714">
            <v>42717</v>
          </cell>
          <cell r="B714">
            <v>5098</v>
          </cell>
          <cell r="C714">
            <v>-3.86</v>
          </cell>
          <cell r="D714">
            <v>11.7</v>
          </cell>
        </row>
        <row r="715">
          <cell r="A715">
            <v>42718</v>
          </cell>
          <cell r="B715">
            <v>4959</v>
          </cell>
          <cell r="C715">
            <v>-3.58</v>
          </cell>
          <cell r="D715">
            <v>134.5</v>
          </cell>
        </row>
        <row r="716">
          <cell r="A716">
            <v>42719</v>
          </cell>
          <cell r="B716">
            <v>4973</v>
          </cell>
          <cell r="C716">
            <v>-3.36</v>
          </cell>
          <cell r="D716">
            <v>11</v>
          </cell>
        </row>
        <row r="717">
          <cell r="A717">
            <v>42720</v>
          </cell>
          <cell r="B717">
            <v>4960</v>
          </cell>
          <cell r="C717">
            <v>-3.15</v>
          </cell>
          <cell r="D717">
            <v>27.7</v>
          </cell>
        </row>
        <row r="718">
          <cell r="A718">
            <v>42721</v>
          </cell>
          <cell r="B718">
            <v>5010</v>
          </cell>
          <cell r="C718">
            <v>-3.05</v>
          </cell>
          <cell r="D718">
            <v>0</v>
          </cell>
        </row>
        <row r="719">
          <cell r="A719">
            <v>42722</v>
          </cell>
          <cell r="B719">
            <v>4726</v>
          </cell>
          <cell r="C719">
            <v>-3.02</v>
          </cell>
          <cell r="D719">
            <v>0</v>
          </cell>
        </row>
        <row r="720">
          <cell r="A720">
            <v>42723</v>
          </cell>
          <cell r="B720">
            <v>5204</v>
          </cell>
          <cell r="C720">
            <v>-3.01</v>
          </cell>
          <cell r="D720">
            <v>0</v>
          </cell>
        </row>
        <row r="721">
          <cell r="A721">
            <v>42724</v>
          </cell>
          <cell r="B721">
            <v>5247</v>
          </cell>
          <cell r="C721">
            <v>-3.01</v>
          </cell>
          <cell r="D721">
            <v>0</v>
          </cell>
        </row>
        <row r="722">
          <cell r="A722">
            <v>42725</v>
          </cell>
          <cell r="B722">
            <v>5168</v>
          </cell>
          <cell r="C722">
            <v>-2.99</v>
          </cell>
          <cell r="D722">
            <v>0</v>
          </cell>
        </row>
        <row r="723">
          <cell r="A723">
            <v>42726</v>
          </cell>
          <cell r="B723">
            <v>5255</v>
          </cell>
          <cell r="C723">
            <v>-3</v>
          </cell>
          <cell r="D723">
            <v>0</v>
          </cell>
        </row>
        <row r="724">
          <cell r="A724">
            <v>42727</v>
          </cell>
          <cell r="B724">
            <v>5303</v>
          </cell>
          <cell r="C724">
            <v>-3.02</v>
          </cell>
          <cell r="D724">
            <v>0.6</v>
          </cell>
        </row>
        <row r="725">
          <cell r="A725">
            <v>42728</v>
          </cell>
          <cell r="B725">
            <v>5350</v>
          </cell>
          <cell r="C725">
            <v>-3.04</v>
          </cell>
          <cell r="D725">
            <v>0</v>
          </cell>
        </row>
        <row r="726">
          <cell r="A726">
            <v>42729</v>
          </cell>
          <cell r="B726">
            <v>4771</v>
          </cell>
          <cell r="C726">
            <v>-3.05</v>
          </cell>
          <cell r="D726">
            <v>0</v>
          </cell>
        </row>
        <row r="727">
          <cell r="A727">
            <v>42730</v>
          </cell>
          <cell r="B727">
            <v>5265</v>
          </cell>
          <cell r="C727">
            <v>-3.04</v>
          </cell>
          <cell r="D727">
            <v>22.5</v>
          </cell>
        </row>
        <row r="728">
          <cell r="A728">
            <v>42731</v>
          </cell>
          <cell r="B728">
            <v>5306</v>
          </cell>
          <cell r="C728">
            <v>-3.05</v>
          </cell>
          <cell r="D728">
            <v>0</v>
          </cell>
        </row>
        <row r="729">
          <cell r="A729">
            <v>42732</v>
          </cell>
          <cell r="B729">
            <v>5135</v>
          </cell>
          <cell r="C729">
            <v>-3.07</v>
          </cell>
          <cell r="D729">
            <v>0</v>
          </cell>
        </row>
        <row r="730">
          <cell r="A730">
            <v>42733</v>
          </cell>
          <cell r="B730">
            <v>4126</v>
          </cell>
          <cell r="C730">
            <v>-3.08</v>
          </cell>
          <cell r="D730">
            <v>0</v>
          </cell>
        </row>
        <row r="731">
          <cell r="A731">
            <v>42734</v>
          </cell>
          <cell r="B731">
            <v>4390</v>
          </cell>
          <cell r="C731">
            <v>-3.06</v>
          </cell>
          <cell r="D731">
            <v>3.7</v>
          </cell>
        </row>
        <row r="732">
          <cell r="A732">
            <v>42735</v>
          </cell>
          <cell r="B732">
            <v>4335</v>
          </cell>
          <cell r="C732">
            <v>-3.06</v>
          </cell>
          <cell r="D732">
            <v>0</v>
          </cell>
        </row>
        <row r="733">
          <cell r="A733">
            <v>42736</v>
          </cell>
          <cell r="B733">
            <v>3887</v>
          </cell>
          <cell r="C733">
            <v>-3.09</v>
          </cell>
          <cell r="D733">
            <v>0</v>
          </cell>
        </row>
        <row r="734">
          <cell r="A734">
            <v>42737</v>
          </cell>
          <cell r="B734">
            <v>3839</v>
          </cell>
          <cell r="C734">
            <v>-3.1</v>
          </cell>
          <cell r="D734">
            <v>0</v>
          </cell>
        </row>
        <row r="735">
          <cell r="A735">
            <v>42738</v>
          </cell>
          <cell r="B735">
            <v>4354</v>
          </cell>
          <cell r="C735">
            <v>-3.11</v>
          </cell>
          <cell r="D735">
            <v>0</v>
          </cell>
        </row>
        <row r="736">
          <cell r="A736">
            <v>42739</v>
          </cell>
          <cell r="B736">
            <v>3934</v>
          </cell>
          <cell r="C736">
            <v>-3.12</v>
          </cell>
          <cell r="D736">
            <v>0</v>
          </cell>
        </row>
        <row r="737">
          <cell r="A737">
            <v>42740</v>
          </cell>
          <cell r="B737">
            <v>4810</v>
          </cell>
          <cell r="C737">
            <v>-3.14</v>
          </cell>
          <cell r="D737">
            <v>0</v>
          </cell>
        </row>
        <row r="738">
          <cell r="A738">
            <v>42741</v>
          </cell>
          <cell r="B738">
            <v>4221</v>
          </cell>
          <cell r="C738">
            <v>-3.14</v>
          </cell>
          <cell r="D738">
            <v>4.7</v>
          </cell>
        </row>
        <row r="739">
          <cell r="A739">
            <v>42742</v>
          </cell>
          <cell r="B739">
            <v>4378</v>
          </cell>
          <cell r="C739">
            <v>-3.13</v>
          </cell>
          <cell r="D739">
            <v>0</v>
          </cell>
        </row>
        <row r="740">
          <cell r="A740">
            <v>42743</v>
          </cell>
          <cell r="B740">
            <v>4902</v>
          </cell>
          <cell r="C740">
            <v>-3.14</v>
          </cell>
          <cell r="D740">
            <v>0</v>
          </cell>
        </row>
        <row r="741">
          <cell r="A741">
            <v>42744</v>
          </cell>
          <cell r="B741">
            <v>3856</v>
          </cell>
          <cell r="C741">
            <v>-3.18</v>
          </cell>
          <cell r="D741">
            <v>0</v>
          </cell>
        </row>
        <row r="742">
          <cell r="A742">
            <v>42745</v>
          </cell>
          <cell r="B742">
            <v>3923</v>
          </cell>
          <cell r="C742">
            <v>-3.2</v>
          </cell>
          <cell r="D742">
            <v>0</v>
          </cell>
        </row>
        <row r="743">
          <cell r="A743">
            <v>42746</v>
          </cell>
          <cell r="B743">
            <v>3746</v>
          </cell>
          <cell r="C743">
            <v>-3.2</v>
          </cell>
          <cell r="D743">
            <v>4.6</v>
          </cell>
        </row>
        <row r="744">
          <cell r="A744">
            <v>42747</v>
          </cell>
          <cell r="B744">
            <v>4014</v>
          </cell>
          <cell r="C744">
            <v>-3.2</v>
          </cell>
          <cell r="D744">
            <v>0</v>
          </cell>
        </row>
        <row r="745">
          <cell r="A745">
            <v>42748</v>
          </cell>
          <cell r="B745">
            <v>3384</v>
          </cell>
          <cell r="C745">
            <v>-3.2</v>
          </cell>
          <cell r="D745">
            <v>8.7</v>
          </cell>
        </row>
        <row r="746">
          <cell r="A746">
            <v>42749</v>
          </cell>
          <cell r="B746">
            <v>4177</v>
          </cell>
          <cell r="C746">
            <v>-3.06</v>
          </cell>
          <cell r="D746">
            <v>42</v>
          </cell>
        </row>
        <row r="747">
          <cell r="A747">
            <v>42750</v>
          </cell>
          <cell r="B747">
            <v>4542</v>
          </cell>
          <cell r="C747">
            <v>-3</v>
          </cell>
          <cell r="D747">
            <v>28.6</v>
          </cell>
        </row>
        <row r="748">
          <cell r="A748">
            <v>42751</v>
          </cell>
          <cell r="B748">
            <v>4787</v>
          </cell>
          <cell r="C748">
            <v>-2.88</v>
          </cell>
          <cell r="D748">
            <v>0</v>
          </cell>
        </row>
        <row r="749">
          <cell r="A749">
            <v>42752</v>
          </cell>
          <cell r="B749">
            <v>5164</v>
          </cell>
          <cell r="C749">
            <v>-2.85</v>
          </cell>
          <cell r="D749">
            <v>0</v>
          </cell>
        </row>
        <row r="750">
          <cell r="A750">
            <v>42753</v>
          </cell>
          <cell r="B750">
            <v>5297</v>
          </cell>
          <cell r="C750">
            <v>-2.86</v>
          </cell>
          <cell r="D750">
            <v>0</v>
          </cell>
        </row>
        <row r="751">
          <cell r="A751">
            <v>42754</v>
          </cell>
          <cell r="B751">
            <v>3576</v>
          </cell>
          <cell r="C751">
            <v>-2.88</v>
          </cell>
          <cell r="D751">
            <v>0</v>
          </cell>
        </row>
        <row r="752">
          <cell r="A752">
            <v>42755</v>
          </cell>
          <cell r="B752">
            <v>3854</v>
          </cell>
          <cell r="C752">
            <v>-2.9</v>
          </cell>
          <cell r="D752">
            <v>0</v>
          </cell>
        </row>
        <row r="753">
          <cell r="A753">
            <v>42756</v>
          </cell>
          <cell r="B753">
            <v>3218</v>
          </cell>
          <cell r="C753">
            <v>-2.88</v>
          </cell>
          <cell r="D753">
            <v>0</v>
          </cell>
        </row>
        <row r="754">
          <cell r="A754">
            <v>42757</v>
          </cell>
          <cell r="B754">
            <v>3288</v>
          </cell>
          <cell r="C754">
            <v>-2.88</v>
          </cell>
          <cell r="D754">
            <v>0</v>
          </cell>
        </row>
        <row r="755">
          <cell r="A755">
            <v>42758</v>
          </cell>
          <cell r="B755">
            <v>3461</v>
          </cell>
          <cell r="C755">
            <v>-2.9</v>
          </cell>
          <cell r="D755">
            <v>0</v>
          </cell>
        </row>
        <row r="756">
          <cell r="A756">
            <v>42759</v>
          </cell>
          <cell r="B756">
            <v>3500</v>
          </cell>
          <cell r="C756">
            <v>-2.9</v>
          </cell>
          <cell r="D756">
            <v>0</v>
          </cell>
        </row>
        <row r="757">
          <cell r="A757">
            <v>42760</v>
          </cell>
          <cell r="B757">
            <v>3358</v>
          </cell>
          <cell r="C757">
            <v>-2.89</v>
          </cell>
          <cell r="D757">
            <v>18.7</v>
          </cell>
        </row>
        <row r="758">
          <cell r="A758">
            <v>42761</v>
          </cell>
          <cell r="B758">
            <v>3961</v>
          </cell>
          <cell r="C758">
            <v>-2.89</v>
          </cell>
          <cell r="D758">
            <v>0</v>
          </cell>
        </row>
        <row r="759">
          <cell r="A759">
            <v>42762</v>
          </cell>
          <cell r="B759">
            <v>4400</v>
          </cell>
          <cell r="C759">
            <v>-2.9</v>
          </cell>
          <cell r="D759">
            <v>0</v>
          </cell>
        </row>
        <row r="760">
          <cell r="A760">
            <v>42763</v>
          </cell>
          <cell r="B760">
            <v>4275</v>
          </cell>
          <cell r="C760">
            <v>-2.91</v>
          </cell>
          <cell r="D760">
            <v>0</v>
          </cell>
        </row>
        <row r="761">
          <cell r="A761">
            <v>42764</v>
          </cell>
          <cell r="B761">
            <v>4254</v>
          </cell>
          <cell r="C761">
            <v>-2.97</v>
          </cell>
          <cell r="D761">
            <v>0</v>
          </cell>
        </row>
        <row r="762">
          <cell r="A762">
            <v>42765</v>
          </cell>
          <cell r="B762">
            <v>3689</v>
          </cell>
          <cell r="C762">
            <v>-2.97</v>
          </cell>
          <cell r="D762">
            <v>0</v>
          </cell>
        </row>
        <row r="763">
          <cell r="A763">
            <v>42766</v>
          </cell>
          <cell r="B763">
            <v>3408</v>
          </cell>
          <cell r="C763">
            <v>-3</v>
          </cell>
          <cell r="D763">
            <v>0</v>
          </cell>
        </row>
        <row r="764">
          <cell r="A764">
            <v>42767</v>
          </cell>
          <cell r="B764">
            <v>3417</v>
          </cell>
          <cell r="C764">
            <v>-3</v>
          </cell>
          <cell r="D764">
            <v>0</v>
          </cell>
        </row>
        <row r="765">
          <cell r="A765">
            <v>42768</v>
          </cell>
          <cell r="B765">
            <v>3241</v>
          </cell>
          <cell r="C765">
            <v>-3.02</v>
          </cell>
          <cell r="D765">
            <v>0</v>
          </cell>
        </row>
        <row r="766">
          <cell r="A766">
            <v>42769</v>
          </cell>
          <cell r="B766">
            <v>1588</v>
          </cell>
          <cell r="C766">
            <v>-3.01</v>
          </cell>
          <cell r="D766">
            <v>13.3</v>
          </cell>
        </row>
        <row r="767">
          <cell r="A767">
            <v>42770</v>
          </cell>
          <cell r="B767">
            <v>2085</v>
          </cell>
          <cell r="C767">
            <v>-3</v>
          </cell>
          <cell r="D767">
            <v>2.2</v>
          </cell>
        </row>
        <row r="768">
          <cell r="A768">
            <v>42771</v>
          </cell>
          <cell r="B768">
            <v>3134</v>
          </cell>
          <cell r="C768">
            <v>-3</v>
          </cell>
          <cell r="D768">
            <v>45</v>
          </cell>
        </row>
        <row r="769">
          <cell r="A769">
            <v>42772</v>
          </cell>
          <cell r="B769">
            <v>3985</v>
          </cell>
          <cell r="C769">
            <v>-2.82</v>
          </cell>
          <cell r="D769">
            <v>31.8</v>
          </cell>
        </row>
        <row r="770">
          <cell r="A770">
            <v>42773</v>
          </cell>
          <cell r="B770">
            <v>5111</v>
          </cell>
          <cell r="C770">
            <v>-2.74</v>
          </cell>
          <cell r="D770">
            <v>7.4</v>
          </cell>
        </row>
        <row r="771">
          <cell r="A771">
            <v>42774</v>
          </cell>
          <cell r="B771">
            <v>4763</v>
          </cell>
          <cell r="C771">
            <v>-2.74</v>
          </cell>
          <cell r="D771">
            <v>0</v>
          </cell>
        </row>
        <row r="772">
          <cell r="A772">
            <v>42775</v>
          </cell>
          <cell r="B772">
            <v>3976</v>
          </cell>
          <cell r="C772">
            <v>-2.74</v>
          </cell>
          <cell r="D772">
            <v>1.1</v>
          </cell>
        </row>
        <row r="773">
          <cell r="A773">
            <v>42776</v>
          </cell>
          <cell r="B773">
            <v>3617</v>
          </cell>
          <cell r="C773">
            <v>-2.73</v>
          </cell>
          <cell r="D773">
            <v>0</v>
          </cell>
        </row>
        <row r="774">
          <cell r="A774">
            <v>42777</v>
          </cell>
          <cell r="B774">
            <v>3267</v>
          </cell>
          <cell r="C774">
            <v>-2.72</v>
          </cell>
          <cell r="D774">
            <v>0</v>
          </cell>
        </row>
        <row r="775">
          <cell r="A775">
            <v>42778</v>
          </cell>
          <cell r="B775">
            <v>3325</v>
          </cell>
          <cell r="C775">
            <v>-2.73</v>
          </cell>
          <cell r="D775">
            <v>0</v>
          </cell>
        </row>
        <row r="776">
          <cell r="A776">
            <v>42779</v>
          </cell>
          <cell r="B776">
            <v>3528</v>
          </cell>
          <cell r="C776">
            <v>-2.73</v>
          </cell>
          <cell r="D776">
            <v>0</v>
          </cell>
        </row>
        <row r="777">
          <cell r="A777">
            <v>42780</v>
          </cell>
          <cell r="B777">
            <v>3555</v>
          </cell>
          <cell r="C777">
            <v>-2.75</v>
          </cell>
          <cell r="D777">
            <v>0</v>
          </cell>
        </row>
        <row r="778">
          <cell r="A778">
            <v>42781</v>
          </cell>
          <cell r="B778">
            <v>3323</v>
          </cell>
          <cell r="C778">
            <v>-2.75</v>
          </cell>
          <cell r="D778">
            <v>0</v>
          </cell>
        </row>
        <row r="779">
          <cell r="A779">
            <v>42782</v>
          </cell>
          <cell r="B779">
            <v>3486</v>
          </cell>
          <cell r="C779">
            <v>-2.76</v>
          </cell>
          <cell r="D779">
            <v>0</v>
          </cell>
        </row>
        <row r="780">
          <cell r="A780">
            <v>42783</v>
          </cell>
          <cell r="B780">
            <v>3520</v>
          </cell>
          <cell r="C780">
            <v>-2.77</v>
          </cell>
          <cell r="D780">
            <v>0</v>
          </cell>
        </row>
        <row r="781">
          <cell r="A781">
            <v>42784</v>
          </cell>
          <cell r="B781">
            <v>3300</v>
          </cell>
          <cell r="C781">
            <v>-2.78</v>
          </cell>
          <cell r="D781">
            <v>0</v>
          </cell>
        </row>
        <row r="782">
          <cell r="A782">
            <v>42785</v>
          </cell>
          <cell r="B782">
            <v>2782</v>
          </cell>
          <cell r="C782">
            <v>-2.8</v>
          </cell>
          <cell r="D782">
            <v>0</v>
          </cell>
        </row>
        <row r="783">
          <cell r="A783">
            <v>42786</v>
          </cell>
          <cell r="B783">
            <v>3436</v>
          </cell>
          <cell r="C783">
            <v>-2.81</v>
          </cell>
          <cell r="D783">
            <v>0</v>
          </cell>
        </row>
        <row r="784">
          <cell r="A784">
            <v>42787</v>
          </cell>
          <cell r="B784">
            <v>3609</v>
          </cell>
          <cell r="C784">
            <v>-2.82</v>
          </cell>
          <cell r="D784">
            <v>4.6</v>
          </cell>
        </row>
        <row r="785">
          <cell r="A785">
            <v>42788</v>
          </cell>
          <cell r="B785">
            <v>3612</v>
          </cell>
          <cell r="C785">
            <v>-2.84</v>
          </cell>
          <cell r="D785">
            <v>0</v>
          </cell>
        </row>
        <row r="786">
          <cell r="A786">
            <v>42789</v>
          </cell>
          <cell r="B786">
            <v>3425</v>
          </cell>
          <cell r="C786">
            <v>-2.85</v>
          </cell>
          <cell r="D786">
            <v>0</v>
          </cell>
        </row>
        <row r="787">
          <cell r="A787">
            <v>42790</v>
          </cell>
          <cell r="B787">
            <v>3638</v>
          </cell>
          <cell r="C787">
            <v>-2.87</v>
          </cell>
          <cell r="D787">
            <v>0</v>
          </cell>
        </row>
        <row r="788">
          <cell r="A788">
            <v>42791</v>
          </cell>
          <cell r="B788">
            <v>3175</v>
          </cell>
          <cell r="C788">
            <v>-2.89</v>
          </cell>
          <cell r="D788">
            <v>0</v>
          </cell>
        </row>
        <row r="789">
          <cell r="A789">
            <v>42792</v>
          </cell>
          <cell r="B789">
            <v>1938</v>
          </cell>
          <cell r="C789">
            <v>-2.9</v>
          </cell>
          <cell r="D789">
            <v>0.6</v>
          </cell>
        </row>
        <row r="790">
          <cell r="A790">
            <v>42793</v>
          </cell>
          <cell r="B790">
            <v>3359</v>
          </cell>
          <cell r="C790">
            <v>-2.85</v>
          </cell>
          <cell r="D790">
            <v>28</v>
          </cell>
        </row>
        <row r="791">
          <cell r="A791">
            <v>42794</v>
          </cell>
          <cell r="B791">
            <v>2448</v>
          </cell>
          <cell r="C791">
            <v>-2.85</v>
          </cell>
          <cell r="D791">
            <v>0.7</v>
          </cell>
        </row>
        <row r="792">
          <cell r="A792">
            <v>42795</v>
          </cell>
          <cell r="B792">
            <v>3620</v>
          </cell>
          <cell r="C792">
            <v>-2.85</v>
          </cell>
          <cell r="D792">
            <v>6.8</v>
          </cell>
        </row>
        <row r="793">
          <cell r="A793">
            <v>42796</v>
          </cell>
          <cell r="B793">
            <v>3272</v>
          </cell>
          <cell r="C793">
            <v>-2.82</v>
          </cell>
          <cell r="D793">
            <v>0.9</v>
          </cell>
        </row>
        <row r="794">
          <cell r="A794">
            <v>42797</v>
          </cell>
          <cell r="B794">
            <v>2866</v>
          </cell>
          <cell r="C794">
            <v>-2.81</v>
          </cell>
          <cell r="D794">
            <v>1.6</v>
          </cell>
        </row>
        <row r="795">
          <cell r="A795">
            <v>42798</v>
          </cell>
          <cell r="B795">
            <v>2586</v>
          </cell>
          <cell r="C795">
            <v>-2.79</v>
          </cell>
          <cell r="D795">
            <v>0</v>
          </cell>
        </row>
        <row r="796">
          <cell r="A796">
            <v>42799</v>
          </cell>
          <cell r="B796">
            <v>1881</v>
          </cell>
          <cell r="C796">
            <v>-2.78</v>
          </cell>
          <cell r="D796">
            <v>0</v>
          </cell>
        </row>
        <row r="797">
          <cell r="A797">
            <v>42800</v>
          </cell>
          <cell r="B797">
            <v>3075</v>
          </cell>
          <cell r="C797">
            <v>-2.8</v>
          </cell>
          <cell r="D797">
            <v>2.1</v>
          </cell>
        </row>
        <row r="798">
          <cell r="A798">
            <v>42801</v>
          </cell>
          <cell r="B798">
            <v>3132</v>
          </cell>
          <cell r="C798">
            <v>-2.8</v>
          </cell>
          <cell r="D798">
            <v>0</v>
          </cell>
        </row>
        <row r="799">
          <cell r="A799">
            <v>42802</v>
          </cell>
          <cell r="B799">
            <v>2584</v>
          </cell>
          <cell r="C799">
            <v>-2.8</v>
          </cell>
          <cell r="D799">
            <v>0</v>
          </cell>
        </row>
        <row r="800">
          <cell r="A800">
            <v>42803</v>
          </cell>
          <cell r="B800">
            <v>1927</v>
          </cell>
          <cell r="C800">
            <v>-2.75</v>
          </cell>
          <cell r="D800">
            <v>39</v>
          </cell>
        </row>
        <row r="801">
          <cell r="A801">
            <v>42804</v>
          </cell>
          <cell r="B801">
            <v>1614</v>
          </cell>
          <cell r="C801">
            <v>-2.74</v>
          </cell>
          <cell r="D801">
            <v>0</v>
          </cell>
        </row>
        <row r="802">
          <cell r="A802">
            <v>42805</v>
          </cell>
          <cell r="B802">
            <v>1936</v>
          </cell>
          <cell r="C802">
            <v>-2.71</v>
          </cell>
          <cell r="D802">
            <v>0</v>
          </cell>
        </row>
        <row r="803">
          <cell r="A803">
            <v>42806</v>
          </cell>
          <cell r="B803">
            <v>1699</v>
          </cell>
          <cell r="C803">
            <v>-2.71</v>
          </cell>
          <cell r="D803">
            <v>0</v>
          </cell>
        </row>
        <row r="804">
          <cell r="A804">
            <v>42807</v>
          </cell>
          <cell r="B804">
            <v>2715</v>
          </cell>
          <cell r="C804">
            <v>-2.72</v>
          </cell>
          <cell r="D804">
            <v>0</v>
          </cell>
        </row>
        <row r="805">
          <cell r="A805">
            <v>42808</v>
          </cell>
          <cell r="B805">
            <v>3127</v>
          </cell>
          <cell r="C805">
            <v>-2.73</v>
          </cell>
          <cell r="D805">
            <v>0</v>
          </cell>
        </row>
        <row r="806">
          <cell r="A806">
            <v>42809</v>
          </cell>
          <cell r="B806">
            <v>3673</v>
          </cell>
          <cell r="C806">
            <v>-2.75</v>
          </cell>
          <cell r="D806">
            <v>0</v>
          </cell>
        </row>
        <row r="807">
          <cell r="A807">
            <v>42810</v>
          </cell>
          <cell r="B807">
            <v>3622</v>
          </cell>
          <cell r="C807">
            <v>-2.74</v>
          </cell>
          <cell r="D807">
            <v>0</v>
          </cell>
        </row>
        <row r="808">
          <cell r="A808">
            <v>42811</v>
          </cell>
          <cell r="B808">
            <v>3650</v>
          </cell>
          <cell r="C808">
            <v>-2.76</v>
          </cell>
          <cell r="D808">
            <v>0</v>
          </cell>
        </row>
        <row r="809">
          <cell r="A809">
            <v>42812</v>
          </cell>
          <cell r="B809">
            <v>3446</v>
          </cell>
          <cell r="C809">
            <v>-2.82</v>
          </cell>
          <cell r="D809">
            <v>0</v>
          </cell>
        </row>
        <row r="810">
          <cell r="A810">
            <v>42813</v>
          </cell>
          <cell r="B810">
            <v>3509</v>
          </cell>
          <cell r="C810">
            <v>-2.8</v>
          </cell>
          <cell r="D810">
            <v>32</v>
          </cell>
        </row>
        <row r="811">
          <cell r="A811">
            <v>42814</v>
          </cell>
          <cell r="B811">
            <v>4443</v>
          </cell>
          <cell r="C811">
            <v>-2.75</v>
          </cell>
          <cell r="D811">
            <v>0.4</v>
          </cell>
        </row>
        <row r="812">
          <cell r="A812">
            <v>42815</v>
          </cell>
          <cell r="B812">
            <v>4441</v>
          </cell>
          <cell r="C812">
            <v>-2.78</v>
          </cell>
          <cell r="D812">
            <v>2.6</v>
          </cell>
        </row>
        <row r="813">
          <cell r="A813">
            <v>42816</v>
          </cell>
          <cell r="B813">
            <v>4400</v>
          </cell>
          <cell r="C813">
            <v>-2.78</v>
          </cell>
          <cell r="D813">
            <v>0</v>
          </cell>
        </row>
        <row r="814">
          <cell r="A814">
            <v>42817</v>
          </cell>
          <cell r="B814">
            <v>4158</v>
          </cell>
          <cell r="C814">
            <v>-2.8</v>
          </cell>
          <cell r="D814">
            <v>0</v>
          </cell>
        </row>
        <row r="815">
          <cell r="A815">
            <v>42818</v>
          </cell>
          <cell r="B815">
            <v>4445</v>
          </cell>
          <cell r="C815">
            <v>-2.82</v>
          </cell>
          <cell r="D815">
            <v>0</v>
          </cell>
        </row>
        <row r="816">
          <cell r="A816">
            <v>42819</v>
          </cell>
          <cell r="B816">
            <v>4400</v>
          </cell>
          <cell r="C816">
            <v>-2.84</v>
          </cell>
          <cell r="D816">
            <v>0</v>
          </cell>
        </row>
        <row r="817">
          <cell r="A817">
            <v>42820</v>
          </cell>
          <cell r="B817">
            <v>4346</v>
          </cell>
          <cell r="C817">
            <v>-2.9</v>
          </cell>
          <cell r="D817">
            <v>0</v>
          </cell>
        </row>
        <row r="818">
          <cell r="A818">
            <v>42821</v>
          </cell>
          <cell r="B818">
            <v>4133</v>
          </cell>
          <cell r="C818">
            <v>-2.89</v>
          </cell>
          <cell r="D818">
            <v>0.6</v>
          </cell>
        </row>
        <row r="819">
          <cell r="A819">
            <v>42822</v>
          </cell>
          <cell r="B819">
            <v>4133</v>
          </cell>
          <cell r="C819">
            <v>-2.86</v>
          </cell>
          <cell r="D819">
            <v>29</v>
          </cell>
        </row>
        <row r="820">
          <cell r="A820">
            <v>42823</v>
          </cell>
          <cell r="B820">
            <v>4145</v>
          </cell>
          <cell r="C820">
            <v>-2.89</v>
          </cell>
          <cell r="D820">
            <v>1.7</v>
          </cell>
        </row>
        <row r="821">
          <cell r="A821">
            <v>42824</v>
          </cell>
          <cell r="B821">
            <v>4300</v>
          </cell>
          <cell r="C821">
            <v>-2.9</v>
          </cell>
          <cell r="D821">
            <v>0</v>
          </cell>
        </row>
        <row r="822">
          <cell r="A822">
            <v>42825</v>
          </cell>
          <cell r="B822">
            <v>4352</v>
          </cell>
          <cell r="C822">
            <v>-2.9</v>
          </cell>
          <cell r="D822">
            <v>0</v>
          </cell>
        </row>
        <row r="823">
          <cell r="A823">
            <v>42826</v>
          </cell>
          <cell r="B823">
            <v>4392</v>
          </cell>
          <cell r="C823">
            <v>-2.94</v>
          </cell>
          <cell r="D823">
            <v>0</v>
          </cell>
        </row>
        <row r="824">
          <cell r="A824">
            <v>42827</v>
          </cell>
          <cell r="B824">
            <v>4000</v>
          </cell>
          <cell r="C824">
            <v>-2.96</v>
          </cell>
          <cell r="D824">
            <v>0</v>
          </cell>
        </row>
        <row r="825">
          <cell r="A825">
            <v>42828</v>
          </cell>
          <cell r="B825">
            <v>4183</v>
          </cell>
          <cell r="C825">
            <v>-2.97</v>
          </cell>
          <cell r="D825">
            <v>0</v>
          </cell>
        </row>
        <row r="826">
          <cell r="A826">
            <v>42829</v>
          </cell>
          <cell r="B826">
            <v>3950</v>
          </cell>
          <cell r="C826">
            <v>-2.98</v>
          </cell>
          <cell r="D826">
            <v>0</v>
          </cell>
        </row>
        <row r="827">
          <cell r="A827">
            <v>42830</v>
          </cell>
          <cell r="B827">
            <v>4058</v>
          </cell>
          <cell r="C827">
            <v>-3.01</v>
          </cell>
          <cell r="D827">
            <v>0</v>
          </cell>
        </row>
        <row r="828">
          <cell r="A828">
            <v>42831</v>
          </cell>
          <cell r="B828">
            <v>4150</v>
          </cell>
          <cell r="C828">
            <v>-3.03</v>
          </cell>
          <cell r="D828">
            <v>0</v>
          </cell>
        </row>
        <row r="829">
          <cell r="A829">
            <v>42832</v>
          </cell>
          <cell r="B829">
            <v>3275</v>
          </cell>
          <cell r="C829">
            <v>-3.04</v>
          </cell>
          <cell r="D829">
            <v>0</v>
          </cell>
        </row>
        <row r="830">
          <cell r="A830">
            <v>42833</v>
          </cell>
          <cell r="B830">
            <v>4214</v>
          </cell>
          <cell r="C830">
            <v>-3.06</v>
          </cell>
          <cell r="D830">
            <v>0</v>
          </cell>
        </row>
        <row r="831">
          <cell r="A831">
            <v>42834</v>
          </cell>
          <cell r="B831">
            <v>4283</v>
          </cell>
          <cell r="C831">
            <v>-3.08</v>
          </cell>
          <cell r="D831">
            <v>0</v>
          </cell>
        </row>
        <row r="832">
          <cell r="A832">
            <v>42835</v>
          </cell>
          <cell r="B832">
            <v>3613</v>
          </cell>
          <cell r="C832">
            <v>-3.11</v>
          </cell>
          <cell r="D832">
            <v>0</v>
          </cell>
        </row>
        <row r="833">
          <cell r="A833">
            <v>42836</v>
          </cell>
          <cell r="B833">
            <v>2770</v>
          </cell>
          <cell r="C833">
            <v>-3.15</v>
          </cell>
          <cell r="D833">
            <v>0</v>
          </cell>
        </row>
        <row r="834">
          <cell r="A834">
            <v>42837</v>
          </cell>
          <cell r="B834">
            <v>3429</v>
          </cell>
          <cell r="C834">
            <v>-3.16</v>
          </cell>
          <cell r="D834">
            <v>0</v>
          </cell>
        </row>
        <row r="835">
          <cell r="A835">
            <v>42838</v>
          </cell>
          <cell r="B835">
            <v>3230</v>
          </cell>
          <cell r="C835">
            <v>-3.17</v>
          </cell>
          <cell r="D835">
            <v>0</v>
          </cell>
        </row>
        <row r="836">
          <cell r="A836">
            <v>42839</v>
          </cell>
          <cell r="B836">
            <v>4400</v>
          </cell>
          <cell r="C836">
            <v>-3.18</v>
          </cell>
          <cell r="D836">
            <v>0</v>
          </cell>
        </row>
        <row r="837">
          <cell r="A837">
            <v>42840</v>
          </cell>
          <cell r="B837">
            <v>4400</v>
          </cell>
          <cell r="C837">
            <v>-3.22</v>
          </cell>
          <cell r="D837">
            <v>0</v>
          </cell>
        </row>
        <row r="838">
          <cell r="A838">
            <v>42841</v>
          </cell>
          <cell r="B838">
            <v>4196</v>
          </cell>
          <cell r="C838">
            <v>-3.24</v>
          </cell>
          <cell r="D838">
            <v>0</v>
          </cell>
        </row>
        <row r="839">
          <cell r="A839">
            <v>42842</v>
          </cell>
          <cell r="B839">
            <v>4316</v>
          </cell>
          <cell r="C839">
            <v>-3.24</v>
          </cell>
          <cell r="D839">
            <v>0</v>
          </cell>
        </row>
        <row r="840">
          <cell r="A840">
            <v>42843</v>
          </cell>
          <cell r="B840">
            <v>4400</v>
          </cell>
          <cell r="C840">
            <v>-3.26</v>
          </cell>
          <cell r="D840">
            <v>0</v>
          </cell>
        </row>
        <row r="841">
          <cell r="A841">
            <v>42844</v>
          </cell>
          <cell r="B841">
            <v>4458</v>
          </cell>
          <cell r="C841">
            <v>-3.28</v>
          </cell>
          <cell r="D841">
            <v>0</v>
          </cell>
        </row>
        <row r="842">
          <cell r="A842">
            <v>42845</v>
          </cell>
          <cell r="B842">
            <v>4400</v>
          </cell>
          <cell r="C842">
            <v>-3.35</v>
          </cell>
          <cell r="D842">
            <v>0</v>
          </cell>
        </row>
        <row r="843">
          <cell r="A843">
            <v>42846</v>
          </cell>
          <cell r="B843">
            <v>4400</v>
          </cell>
          <cell r="C843">
            <v>-3.37</v>
          </cell>
          <cell r="D843">
            <v>0</v>
          </cell>
        </row>
        <row r="844">
          <cell r="A844">
            <v>42847</v>
          </cell>
          <cell r="B844">
            <v>4309</v>
          </cell>
          <cell r="C844">
            <v>-3.39</v>
          </cell>
          <cell r="D844">
            <v>0</v>
          </cell>
        </row>
        <row r="845">
          <cell r="A845">
            <v>42848</v>
          </cell>
          <cell r="B845">
            <v>3919</v>
          </cell>
          <cell r="C845">
            <v>-3.42</v>
          </cell>
          <cell r="D845">
            <v>10.4</v>
          </cell>
        </row>
        <row r="846">
          <cell r="A846">
            <v>42849</v>
          </cell>
          <cell r="B846">
            <v>4302</v>
          </cell>
          <cell r="C846">
            <v>-3.44</v>
          </cell>
          <cell r="D846">
            <v>0</v>
          </cell>
        </row>
        <row r="847">
          <cell r="A847">
            <v>42850</v>
          </cell>
          <cell r="B847">
            <v>4400</v>
          </cell>
          <cell r="C847">
            <v>-3.46</v>
          </cell>
          <cell r="D847">
            <v>0</v>
          </cell>
        </row>
        <row r="848">
          <cell r="A848">
            <v>42851</v>
          </cell>
          <cell r="B848">
            <v>4400</v>
          </cell>
          <cell r="C848">
            <v>-3.48</v>
          </cell>
          <cell r="D848">
            <v>0</v>
          </cell>
        </row>
        <row r="849">
          <cell r="A849">
            <v>42852</v>
          </cell>
          <cell r="B849">
            <v>4400</v>
          </cell>
          <cell r="C849">
            <v>-3.52</v>
          </cell>
          <cell r="D849">
            <v>2.3</v>
          </cell>
        </row>
        <row r="850">
          <cell r="A850">
            <v>42853</v>
          </cell>
          <cell r="B850">
            <v>3161</v>
          </cell>
          <cell r="C850">
            <v>-3.51</v>
          </cell>
          <cell r="D850">
            <v>1.8</v>
          </cell>
        </row>
        <row r="851">
          <cell r="A851">
            <v>42854</v>
          </cell>
          <cell r="B851">
            <v>2778</v>
          </cell>
          <cell r="C851">
            <v>-3.5</v>
          </cell>
          <cell r="D851">
            <v>12.6</v>
          </cell>
        </row>
        <row r="852">
          <cell r="A852">
            <v>42855</v>
          </cell>
          <cell r="B852">
            <v>2550</v>
          </cell>
          <cell r="C852">
            <v>-3.51</v>
          </cell>
          <cell r="D852">
            <v>0</v>
          </cell>
        </row>
        <row r="853">
          <cell r="A853">
            <v>42856</v>
          </cell>
          <cell r="B853">
            <v>2550</v>
          </cell>
          <cell r="C853">
            <v>-3.55</v>
          </cell>
          <cell r="D853">
            <v>0</v>
          </cell>
        </row>
        <row r="854">
          <cell r="A854">
            <v>42857</v>
          </cell>
          <cell r="B854">
            <v>3425</v>
          </cell>
          <cell r="C854">
            <v>-3.56</v>
          </cell>
          <cell r="D854">
            <v>0</v>
          </cell>
        </row>
        <row r="855">
          <cell r="A855">
            <v>42858</v>
          </cell>
          <cell r="B855">
            <v>3863</v>
          </cell>
          <cell r="C855">
            <v>-3.57</v>
          </cell>
          <cell r="D855">
            <v>0</v>
          </cell>
        </row>
        <row r="856">
          <cell r="A856">
            <v>42859</v>
          </cell>
          <cell r="B856">
            <v>3900</v>
          </cell>
          <cell r="C856">
            <v>-3.6</v>
          </cell>
          <cell r="D856">
            <v>0</v>
          </cell>
        </row>
        <row r="857">
          <cell r="A857">
            <v>42860</v>
          </cell>
          <cell r="B857">
            <v>4144</v>
          </cell>
          <cell r="C857">
            <v>-3.62</v>
          </cell>
          <cell r="D857">
            <v>0</v>
          </cell>
        </row>
        <row r="858">
          <cell r="A858">
            <v>42861</v>
          </cell>
          <cell r="B858">
            <v>4160</v>
          </cell>
          <cell r="C858">
            <v>-3.65</v>
          </cell>
          <cell r="D858">
            <v>0</v>
          </cell>
        </row>
        <row r="859">
          <cell r="A859">
            <v>42862</v>
          </cell>
          <cell r="B859">
            <v>4204</v>
          </cell>
          <cell r="C859">
            <v>-3.65</v>
          </cell>
          <cell r="D859">
            <v>2.2</v>
          </cell>
        </row>
        <row r="860">
          <cell r="A860">
            <v>42863</v>
          </cell>
          <cell r="B860">
            <v>5241</v>
          </cell>
          <cell r="C860">
            <v>-3.67</v>
          </cell>
          <cell r="D860">
            <v>0</v>
          </cell>
        </row>
        <row r="861">
          <cell r="A861">
            <v>42864</v>
          </cell>
          <cell r="B861">
            <v>5407</v>
          </cell>
          <cell r="C861">
            <v>-3.72</v>
          </cell>
          <cell r="D861">
            <v>0</v>
          </cell>
        </row>
        <row r="862">
          <cell r="A862">
            <v>42865</v>
          </cell>
          <cell r="B862">
            <v>2688</v>
          </cell>
          <cell r="C862">
            <v>-3.76</v>
          </cell>
          <cell r="D862">
            <v>0</v>
          </cell>
        </row>
        <row r="863">
          <cell r="A863">
            <v>42866</v>
          </cell>
          <cell r="B863">
            <v>807</v>
          </cell>
          <cell r="C863">
            <v>-3.77</v>
          </cell>
          <cell r="D863">
            <v>0</v>
          </cell>
        </row>
        <row r="864">
          <cell r="A864">
            <v>42867</v>
          </cell>
          <cell r="B864">
            <v>969</v>
          </cell>
          <cell r="C864">
            <v>-3.76</v>
          </cell>
          <cell r="D864">
            <v>0</v>
          </cell>
        </row>
        <row r="865">
          <cell r="A865">
            <v>42868</v>
          </cell>
          <cell r="B865">
            <v>934</v>
          </cell>
          <cell r="C865">
            <v>-3.75</v>
          </cell>
          <cell r="D865">
            <v>0</v>
          </cell>
        </row>
        <row r="866">
          <cell r="A866">
            <v>42869</v>
          </cell>
          <cell r="B866">
            <v>688</v>
          </cell>
          <cell r="C866">
            <v>-3.76</v>
          </cell>
          <cell r="D866">
            <v>0</v>
          </cell>
        </row>
        <row r="867">
          <cell r="A867">
            <v>42870</v>
          </cell>
          <cell r="B867">
            <v>583</v>
          </cell>
          <cell r="C867">
            <v>-3.76</v>
          </cell>
          <cell r="D867">
            <v>0</v>
          </cell>
        </row>
        <row r="868">
          <cell r="A868">
            <v>42871</v>
          </cell>
          <cell r="B868">
            <v>813</v>
          </cell>
          <cell r="C868">
            <v>-3.76</v>
          </cell>
          <cell r="D868">
            <v>0.2</v>
          </cell>
        </row>
        <row r="869">
          <cell r="A869">
            <v>42872</v>
          </cell>
          <cell r="B869">
            <v>823</v>
          </cell>
          <cell r="C869">
            <v>-3.74</v>
          </cell>
          <cell r="D869">
            <v>0.2</v>
          </cell>
        </row>
        <row r="870">
          <cell r="A870">
            <v>42873</v>
          </cell>
          <cell r="B870">
            <v>1123</v>
          </cell>
          <cell r="C870">
            <v>-3.74</v>
          </cell>
          <cell r="D870">
            <v>0</v>
          </cell>
        </row>
        <row r="871">
          <cell r="A871">
            <v>42874</v>
          </cell>
          <cell r="B871">
            <v>687</v>
          </cell>
          <cell r="C871">
            <v>-3.74</v>
          </cell>
          <cell r="D871">
            <v>0</v>
          </cell>
        </row>
        <row r="872">
          <cell r="A872">
            <v>42875</v>
          </cell>
          <cell r="B872">
            <v>698</v>
          </cell>
          <cell r="C872">
            <v>-3.73</v>
          </cell>
          <cell r="D872">
            <v>16.5</v>
          </cell>
        </row>
        <row r="873">
          <cell r="A873">
            <v>42876</v>
          </cell>
          <cell r="B873">
            <v>1180</v>
          </cell>
          <cell r="C873">
            <v>-3.69</v>
          </cell>
          <cell r="D873">
            <v>0</v>
          </cell>
        </row>
        <row r="874">
          <cell r="A874">
            <v>42877</v>
          </cell>
          <cell r="B874">
            <v>1138</v>
          </cell>
          <cell r="C874">
            <v>-3.67</v>
          </cell>
          <cell r="D874">
            <v>0.9</v>
          </cell>
        </row>
        <row r="875">
          <cell r="A875">
            <v>42878</v>
          </cell>
          <cell r="B875">
            <v>1140</v>
          </cell>
          <cell r="C875">
            <v>-3.65</v>
          </cell>
          <cell r="D875">
            <v>2.9</v>
          </cell>
        </row>
        <row r="876">
          <cell r="A876">
            <v>42879</v>
          </cell>
          <cell r="B876">
            <v>843</v>
          </cell>
          <cell r="C876">
            <v>-3.65</v>
          </cell>
          <cell r="D876">
            <v>0</v>
          </cell>
        </row>
        <row r="877">
          <cell r="A877">
            <v>42880</v>
          </cell>
          <cell r="B877">
            <v>1124</v>
          </cell>
          <cell r="C877">
            <v>-3.63</v>
          </cell>
          <cell r="D877">
            <v>0</v>
          </cell>
        </row>
        <row r="878">
          <cell r="A878">
            <v>42881</v>
          </cell>
          <cell r="B878">
            <v>922</v>
          </cell>
          <cell r="C878">
            <v>-3.63</v>
          </cell>
          <cell r="D878">
            <v>0</v>
          </cell>
        </row>
        <row r="879">
          <cell r="A879">
            <v>42882</v>
          </cell>
          <cell r="B879">
            <v>1448</v>
          </cell>
          <cell r="C879">
            <v>-3.62</v>
          </cell>
          <cell r="D879">
            <v>0</v>
          </cell>
        </row>
        <row r="880">
          <cell r="A880">
            <v>42883</v>
          </cell>
          <cell r="B880">
            <v>1175</v>
          </cell>
          <cell r="C880">
            <v>-3.6</v>
          </cell>
          <cell r="D880">
            <v>0</v>
          </cell>
        </row>
        <row r="881">
          <cell r="A881">
            <v>42884</v>
          </cell>
          <cell r="B881">
            <v>1100</v>
          </cell>
          <cell r="C881">
            <v>-3.62</v>
          </cell>
          <cell r="D881">
            <v>0</v>
          </cell>
        </row>
        <row r="882">
          <cell r="A882">
            <v>42885</v>
          </cell>
          <cell r="B882">
            <v>959</v>
          </cell>
          <cell r="C882">
            <v>-3.62</v>
          </cell>
          <cell r="D882">
            <v>0</v>
          </cell>
        </row>
        <row r="883">
          <cell r="A883">
            <v>42886</v>
          </cell>
          <cell r="B883">
            <v>808</v>
          </cell>
          <cell r="C883">
            <v>-3.61</v>
          </cell>
          <cell r="D883">
            <v>0</v>
          </cell>
        </row>
        <row r="884">
          <cell r="A884">
            <v>42887</v>
          </cell>
          <cell r="B884">
            <v>787</v>
          </cell>
          <cell r="C884">
            <v>-3.61</v>
          </cell>
          <cell r="D884">
            <v>0</v>
          </cell>
        </row>
        <row r="885">
          <cell r="A885">
            <v>42888</v>
          </cell>
          <cell r="B885">
            <v>1050</v>
          </cell>
          <cell r="C885">
            <v>-3.6</v>
          </cell>
          <cell r="D885">
            <v>0</v>
          </cell>
        </row>
        <row r="886">
          <cell r="A886">
            <v>42889</v>
          </cell>
          <cell r="B886">
            <v>1000</v>
          </cell>
          <cell r="C886">
            <v>-3.6</v>
          </cell>
          <cell r="D886">
            <v>0</v>
          </cell>
        </row>
        <row r="887">
          <cell r="A887">
            <v>42890</v>
          </cell>
          <cell r="B887">
            <v>1000</v>
          </cell>
          <cell r="C887">
            <v>-3.6</v>
          </cell>
          <cell r="D887">
            <v>0</v>
          </cell>
        </row>
        <row r="888">
          <cell r="A888">
            <v>42891</v>
          </cell>
          <cell r="B888">
            <v>1050</v>
          </cell>
          <cell r="C888">
            <v>-3.6</v>
          </cell>
          <cell r="D888">
            <v>0</v>
          </cell>
        </row>
        <row r="889">
          <cell r="A889">
            <v>42892</v>
          </cell>
          <cell r="B889">
            <v>1009</v>
          </cell>
          <cell r="C889">
            <v>-3.59</v>
          </cell>
          <cell r="D889">
            <v>0</v>
          </cell>
        </row>
        <row r="890">
          <cell r="A890">
            <v>42893</v>
          </cell>
          <cell r="B890">
            <v>620</v>
          </cell>
          <cell r="C890">
            <v>-3.59</v>
          </cell>
          <cell r="D890">
            <v>0</v>
          </cell>
        </row>
        <row r="891">
          <cell r="A891">
            <v>42894</v>
          </cell>
          <cell r="B891">
            <v>1050</v>
          </cell>
          <cell r="C891">
            <v>-3.58</v>
          </cell>
          <cell r="D891">
            <v>0</v>
          </cell>
        </row>
        <row r="892">
          <cell r="A892">
            <v>42895</v>
          </cell>
          <cell r="B892">
            <v>1100</v>
          </cell>
          <cell r="C892">
            <v>-3.57</v>
          </cell>
          <cell r="D892">
            <v>0</v>
          </cell>
        </row>
        <row r="893">
          <cell r="A893">
            <v>42896</v>
          </cell>
          <cell r="B893">
            <v>1100</v>
          </cell>
          <cell r="C893">
            <v>-3.58</v>
          </cell>
          <cell r="D893">
            <v>0</v>
          </cell>
        </row>
        <row r="894">
          <cell r="A894">
            <v>42897</v>
          </cell>
          <cell r="B894">
            <v>1100</v>
          </cell>
          <cell r="C894">
            <v>-3.58</v>
          </cell>
          <cell r="D894">
            <v>0</v>
          </cell>
        </row>
        <row r="895">
          <cell r="A895">
            <v>42898</v>
          </cell>
          <cell r="B895">
            <v>831</v>
          </cell>
          <cell r="C895">
            <v>-3.58</v>
          </cell>
          <cell r="D895">
            <v>0</v>
          </cell>
        </row>
        <row r="896">
          <cell r="A896">
            <v>42899</v>
          </cell>
          <cell r="B896">
            <v>719</v>
          </cell>
          <cell r="C896">
            <v>-3.55</v>
          </cell>
          <cell r="D896">
            <v>19</v>
          </cell>
        </row>
        <row r="897">
          <cell r="A897">
            <v>42900</v>
          </cell>
          <cell r="B897">
            <v>1197</v>
          </cell>
          <cell r="C897">
            <v>-3.52</v>
          </cell>
          <cell r="D897">
            <v>0.3</v>
          </cell>
        </row>
        <row r="898">
          <cell r="A898">
            <v>42901</v>
          </cell>
          <cell r="B898">
            <v>1139</v>
          </cell>
          <cell r="C898">
            <v>-3.5</v>
          </cell>
          <cell r="D898">
            <v>0</v>
          </cell>
        </row>
        <row r="899">
          <cell r="A899">
            <v>42902</v>
          </cell>
          <cell r="B899">
            <v>719</v>
          </cell>
          <cell r="C899">
            <v>-3.5</v>
          </cell>
          <cell r="D899">
            <v>0</v>
          </cell>
        </row>
        <row r="900">
          <cell r="A900">
            <v>42903</v>
          </cell>
          <cell r="B900">
            <v>1100</v>
          </cell>
          <cell r="C900">
            <v>-3.5</v>
          </cell>
          <cell r="D900">
            <v>0</v>
          </cell>
        </row>
        <row r="901">
          <cell r="A901">
            <v>42904</v>
          </cell>
          <cell r="B901">
            <v>708</v>
          </cell>
          <cell r="C901">
            <v>-3.49</v>
          </cell>
          <cell r="D901">
            <v>0</v>
          </cell>
        </row>
        <row r="902">
          <cell r="A902">
            <v>42905</v>
          </cell>
          <cell r="B902">
            <v>1108</v>
          </cell>
          <cell r="C902">
            <v>-3.49</v>
          </cell>
          <cell r="D902">
            <v>0</v>
          </cell>
        </row>
        <row r="903">
          <cell r="A903">
            <v>42906</v>
          </cell>
          <cell r="B903">
            <v>2908</v>
          </cell>
          <cell r="C903">
            <v>-3.48</v>
          </cell>
          <cell r="D903">
            <v>0</v>
          </cell>
        </row>
        <row r="904">
          <cell r="A904">
            <v>42907</v>
          </cell>
          <cell r="B904">
            <v>891</v>
          </cell>
          <cell r="C904">
            <v>-3.49</v>
          </cell>
          <cell r="D904">
            <v>0</v>
          </cell>
        </row>
        <row r="905">
          <cell r="A905">
            <v>42908</v>
          </cell>
          <cell r="B905">
            <v>1118</v>
          </cell>
          <cell r="C905">
            <v>-3.49</v>
          </cell>
          <cell r="D905">
            <v>0</v>
          </cell>
        </row>
        <row r="906">
          <cell r="A906">
            <v>42909</v>
          </cell>
          <cell r="B906">
            <v>1005</v>
          </cell>
          <cell r="C906">
            <v>-3.48</v>
          </cell>
          <cell r="D906">
            <v>0</v>
          </cell>
        </row>
        <row r="907">
          <cell r="A907">
            <v>42910</v>
          </cell>
          <cell r="B907">
            <v>1100</v>
          </cell>
          <cell r="C907">
            <v>-3.48</v>
          </cell>
          <cell r="D907">
            <v>0</v>
          </cell>
        </row>
        <row r="908">
          <cell r="A908">
            <v>42911</v>
          </cell>
          <cell r="B908">
            <v>802</v>
          </cell>
          <cell r="C908">
            <v>-3.48</v>
          </cell>
          <cell r="D908">
            <v>0</v>
          </cell>
        </row>
        <row r="909">
          <cell r="A909">
            <v>42912</v>
          </cell>
          <cell r="B909">
            <v>1066</v>
          </cell>
          <cell r="C909">
            <v>-3.48</v>
          </cell>
          <cell r="D909">
            <v>0</v>
          </cell>
        </row>
        <row r="910">
          <cell r="A910">
            <v>42913</v>
          </cell>
          <cell r="B910">
            <v>1059</v>
          </cell>
          <cell r="C910">
            <v>-3.47</v>
          </cell>
          <cell r="D910">
            <v>0</v>
          </cell>
        </row>
        <row r="911">
          <cell r="A911">
            <v>42914</v>
          </cell>
          <cell r="B911">
            <v>1923</v>
          </cell>
          <cell r="C911">
            <v>-3.47</v>
          </cell>
          <cell r="D911">
            <v>0</v>
          </cell>
        </row>
        <row r="912">
          <cell r="A912">
            <v>42915</v>
          </cell>
          <cell r="B912">
            <v>1656</v>
          </cell>
          <cell r="C912">
            <v>-3.47</v>
          </cell>
          <cell r="D912">
            <v>0</v>
          </cell>
        </row>
        <row r="913">
          <cell r="A913">
            <v>42916</v>
          </cell>
          <cell r="B913">
            <v>1449</v>
          </cell>
          <cell r="C913">
            <v>-3.49</v>
          </cell>
          <cell r="D913">
            <v>0</v>
          </cell>
        </row>
        <row r="914">
          <cell r="A914">
            <v>42917</v>
          </cell>
          <cell r="B914">
            <v>1027</v>
          </cell>
          <cell r="C914">
            <v>-3.48</v>
          </cell>
          <cell r="D914">
            <v>0</v>
          </cell>
        </row>
        <row r="915">
          <cell r="A915">
            <v>42918</v>
          </cell>
          <cell r="B915">
            <v>985</v>
          </cell>
          <cell r="C915">
            <v>-3.48</v>
          </cell>
          <cell r="D915">
            <v>0</v>
          </cell>
        </row>
        <row r="916">
          <cell r="A916">
            <v>42919</v>
          </cell>
          <cell r="B916">
            <v>974</v>
          </cell>
          <cell r="C916">
            <v>-3.48</v>
          </cell>
          <cell r="D916">
            <v>0</v>
          </cell>
        </row>
        <row r="917">
          <cell r="A917">
            <v>42920</v>
          </cell>
          <cell r="B917">
            <v>919</v>
          </cell>
          <cell r="C917">
            <v>-3.49</v>
          </cell>
          <cell r="D917">
            <v>0</v>
          </cell>
        </row>
        <row r="918">
          <cell r="A918">
            <v>42921</v>
          </cell>
          <cell r="B918">
            <v>1196</v>
          </cell>
          <cell r="C918">
            <v>-3.49</v>
          </cell>
          <cell r="D918">
            <v>0</v>
          </cell>
        </row>
        <row r="919">
          <cell r="A919">
            <v>42922</v>
          </cell>
          <cell r="B919">
            <v>989</v>
          </cell>
          <cell r="C919">
            <v>-3.49</v>
          </cell>
          <cell r="D919">
            <v>0</v>
          </cell>
        </row>
        <row r="920">
          <cell r="A920">
            <v>42923</v>
          </cell>
          <cell r="B920">
            <v>681</v>
          </cell>
          <cell r="C920">
            <v>-3.49</v>
          </cell>
          <cell r="D920">
            <v>0</v>
          </cell>
        </row>
        <row r="921">
          <cell r="A921">
            <v>42924</v>
          </cell>
          <cell r="B921">
            <v>1884</v>
          </cell>
          <cell r="C921">
            <v>-3.48</v>
          </cell>
          <cell r="D921">
            <v>0</v>
          </cell>
        </row>
        <row r="922">
          <cell r="A922">
            <v>42925</v>
          </cell>
          <cell r="B922">
            <v>595</v>
          </cell>
          <cell r="C922">
            <v>-3.48</v>
          </cell>
          <cell r="D922">
            <v>0</v>
          </cell>
        </row>
        <row r="923">
          <cell r="A923">
            <v>42926</v>
          </cell>
          <cell r="B923">
            <v>972</v>
          </cell>
          <cell r="C923">
            <v>-3.48</v>
          </cell>
          <cell r="D923">
            <v>0</v>
          </cell>
        </row>
        <row r="924">
          <cell r="A924">
            <v>42927</v>
          </cell>
          <cell r="B924">
            <v>1025</v>
          </cell>
          <cell r="C924">
            <v>-3.48</v>
          </cell>
          <cell r="D924">
            <v>0</v>
          </cell>
        </row>
        <row r="925">
          <cell r="A925">
            <v>42928</v>
          </cell>
          <cell r="B925">
            <v>1965</v>
          </cell>
          <cell r="C925">
            <v>-3.47</v>
          </cell>
          <cell r="D925">
            <v>0</v>
          </cell>
        </row>
        <row r="926">
          <cell r="A926">
            <v>42929</v>
          </cell>
          <cell r="B926">
            <v>1606</v>
          </cell>
          <cell r="C926">
            <v>-3.49</v>
          </cell>
          <cell r="D926">
            <v>0</v>
          </cell>
        </row>
        <row r="927">
          <cell r="A927">
            <v>42930</v>
          </cell>
          <cell r="B927">
            <v>1074</v>
          </cell>
          <cell r="C927">
            <v>-3.49</v>
          </cell>
          <cell r="D927">
            <v>0</v>
          </cell>
        </row>
        <row r="928">
          <cell r="A928">
            <v>42931</v>
          </cell>
          <cell r="B928">
            <v>1077</v>
          </cell>
          <cell r="C928">
            <v>-3.49</v>
          </cell>
          <cell r="D928">
            <v>0</v>
          </cell>
        </row>
        <row r="929">
          <cell r="A929">
            <v>42932</v>
          </cell>
          <cell r="B929">
            <v>1298</v>
          </cell>
          <cell r="C929">
            <v>-3.48</v>
          </cell>
          <cell r="D929">
            <v>0</v>
          </cell>
        </row>
        <row r="930">
          <cell r="A930">
            <v>42933</v>
          </cell>
          <cell r="B930">
            <v>1354</v>
          </cell>
          <cell r="C930">
            <v>-3.5</v>
          </cell>
          <cell r="D930">
            <v>0</v>
          </cell>
        </row>
        <row r="931">
          <cell r="A931">
            <v>42934</v>
          </cell>
          <cell r="B931">
            <v>1183</v>
          </cell>
          <cell r="C931">
            <v>-3.5</v>
          </cell>
          <cell r="D931">
            <v>0</v>
          </cell>
        </row>
        <row r="932">
          <cell r="A932">
            <v>42935</v>
          </cell>
          <cell r="B932">
            <v>907</v>
          </cell>
          <cell r="C932">
            <v>-3.5</v>
          </cell>
          <cell r="D932">
            <v>0</v>
          </cell>
        </row>
        <row r="933">
          <cell r="A933">
            <v>42936</v>
          </cell>
          <cell r="B933">
            <v>1100</v>
          </cell>
          <cell r="C933">
            <v>-3.48</v>
          </cell>
          <cell r="D933">
            <v>0</v>
          </cell>
        </row>
        <row r="934">
          <cell r="A934">
            <v>42937</v>
          </cell>
          <cell r="B934">
            <v>1200</v>
          </cell>
          <cell r="C934">
            <v>-3.5</v>
          </cell>
          <cell r="D934">
            <v>0</v>
          </cell>
        </row>
        <row r="935">
          <cell r="A935">
            <v>42938</v>
          </cell>
          <cell r="B935">
            <v>1209</v>
          </cell>
          <cell r="C935">
            <v>-3.5</v>
          </cell>
          <cell r="D935">
            <v>0</v>
          </cell>
        </row>
        <row r="936">
          <cell r="A936">
            <v>42939</v>
          </cell>
          <cell r="B936">
            <v>1215</v>
          </cell>
          <cell r="C936">
            <v>-3.5</v>
          </cell>
          <cell r="D936">
            <v>0</v>
          </cell>
        </row>
        <row r="937">
          <cell r="A937">
            <v>42940</v>
          </cell>
          <cell r="B937">
            <v>1399</v>
          </cell>
          <cell r="C937">
            <v>-3.49</v>
          </cell>
          <cell r="D937">
            <v>0</v>
          </cell>
        </row>
        <row r="938">
          <cell r="A938">
            <v>42941</v>
          </cell>
          <cell r="B938">
            <v>963</v>
          </cell>
          <cell r="C938">
            <v>-3.53</v>
          </cell>
          <cell r="D938">
            <v>0</v>
          </cell>
        </row>
        <row r="939">
          <cell r="A939">
            <v>42942</v>
          </cell>
          <cell r="B939">
            <v>1100</v>
          </cell>
          <cell r="C939">
            <v>-3.53</v>
          </cell>
          <cell r="D939">
            <v>0</v>
          </cell>
        </row>
        <row r="940">
          <cell r="A940">
            <v>42943</v>
          </cell>
          <cell r="B940">
            <v>1100</v>
          </cell>
          <cell r="C940">
            <v>-3.53</v>
          </cell>
          <cell r="D940">
            <v>0</v>
          </cell>
        </row>
        <row r="941">
          <cell r="A941">
            <v>42944</v>
          </cell>
          <cell r="B941">
            <v>1214</v>
          </cell>
          <cell r="C941">
            <v>-3.52</v>
          </cell>
          <cell r="D941">
            <v>0</v>
          </cell>
        </row>
        <row r="942">
          <cell r="A942">
            <v>42945</v>
          </cell>
          <cell r="B942">
            <v>1031</v>
          </cell>
          <cell r="C942">
            <v>-3.54</v>
          </cell>
          <cell r="D942">
            <v>0</v>
          </cell>
        </row>
        <row r="943">
          <cell r="A943">
            <v>42946</v>
          </cell>
          <cell r="B943">
            <v>1100</v>
          </cell>
          <cell r="C943">
            <v>-3.54</v>
          </cell>
          <cell r="D943">
            <v>0</v>
          </cell>
        </row>
        <row r="944">
          <cell r="A944">
            <v>42947</v>
          </cell>
          <cell r="B944">
            <v>1204</v>
          </cell>
          <cell r="C944">
            <v>-3.54</v>
          </cell>
          <cell r="D944">
            <v>0</v>
          </cell>
        </row>
        <row r="945">
          <cell r="A945">
            <v>42948</v>
          </cell>
          <cell r="B945">
            <v>1100</v>
          </cell>
          <cell r="C945">
            <v>-3.52</v>
          </cell>
          <cell r="D945">
            <v>0</v>
          </cell>
        </row>
        <row r="946">
          <cell r="A946">
            <v>42949</v>
          </cell>
          <cell r="B946">
            <v>1142</v>
          </cell>
          <cell r="C946">
            <v>-3.55</v>
          </cell>
          <cell r="D946">
            <v>0</v>
          </cell>
        </row>
        <row r="947">
          <cell r="A947">
            <v>42950</v>
          </cell>
          <cell r="B947">
            <v>1319</v>
          </cell>
          <cell r="C947">
            <v>-3.56</v>
          </cell>
          <cell r="D947">
            <v>0</v>
          </cell>
        </row>
        <row r="948">
          <cell r="A948">
            <v>42951</v>
          </cell>
          <cell r="B948">
            <v>1288</v>
          </cell>
          <cell r="C948">
            <v>-3.56</v>
          </cell>
          <cell r="D948">
            <v>0</v>
          </cell>
        </row>
        <row r="949">
          <cell r="A949">
            <v>42952</v>
          </cell>
          <cell r="B949">
            <v>2083</v>
          </cell>
          <cell r="C949">
            <v>-3.55</v>
          </cell>
          <cell r="D949">
            <v>0</v>
          </cell>
        </row>
        <row r="950">
          <cell r="A950">
            <v>42953</v>
          </cell>
          <cell r="B950">
            <v>1936</v>
          </cell>
          <cell r="C950">
            <v>-3.58</v>
          </cell>
          <cell r="D950">
            <v>0</v>
          </cell>
        </row>
        <row r="951">
          <cell r="A951">
            <v>42954</v>
          </cell>
          <cell r="B951">
            <v>1586</v>
          </cell>
          <cell r="C951">
            <v>-3.6</v>
          </cell>
          <cell r="D951">
            <v>0</v>
          </cell>
        </row>
        <row r="952">
          <cell r="A952">
            <v>42955</v>
          </cell>
          <cell r="B952">
            <v>1765</v>
          </cell>
          <cell r="C952">
            <v>-3.61</v>
          </cell>
          <cell r="D952">
            <v>0</v>
          </cell>
        </row>
        <row r="953">
          <cell r="A953">
            <v>42956</v>
          </cell>
          <cell r="B953">
            <v>1678</v>
          </cell>
          <cell r="C953">
            <v>-3.61</v>
          </cell>
          <cell r="D953">
            <v>0</v>
          </cell>
        </row>
        <row r="954">
          <cell r="A954">
            <v>42957</v>
          </cell>
          <cell r="B954">
            <v>2079</v>
          </cell>
          <cell r="C954">
            <v>-3.62</v>
          </cell>
          <cell r="D954">
            <v>0</v>
          </cell>
        </row>
        <row r="955">
          <cell r="A955">
            <v>42958</v>
          </cell>
          <cell r="B955">
            <v>1949</v>
          </cell>
          <cell r="C955">
            <v>-3.63</v>
          </cell>
          <cell r="D955">
            <v>0</v>
          </cell>
        </row>
        <row r="956">
          <cell r="A956">
            <v>42959</v>
          </cell>
          <cell r="B956">
            <v>2020</v>
          </cell>
          <cell r="C956">
            <v>-3.64</v>
          </cell>
          <cell r="D956">
            <v>0</v>
          </cell>
        </row>
        <row r="957">
          <cell r="A957">
            <v>42960</v>
          </cell>
          <cell r="B957">
            <v>2213</v>
          </cell>
          <cell r="C957">
            <v>-3.66</v>
          </cell>
          <cell r="D957">
            <v>0</v>
          </cell>
        </row>
        <row r="958">
          <cell r="A958">
            <v>42961</v>
          </cell>
          <cell r="B958">
            <v>2387</v>
          </cell>
          <cell r="C958">
            <v>-3.67</v>
          </cell>
          <cell r="D958">
            <v>0</v>
          </cell>
        </row>
        <row r="959">
          <cell r="A959">
            <v>42962</v>
          </cell>
          <cell r="B959">
            <v>2889</v>
          </cell>
          <cell r="C959">
            <v>-3.68</v>
          </cell>
          <cell r="D959">
            <v>0</v>
          </cell>
        </row>
        <row r="960">
          <cell r="A960">
            <v>42963</v>
          </cell>
          <cell r="B960">
            <v>2402</v>
          </cell>
          <cell r="C960">
            <v>-3.69</v>
          </cell>
          <cell r="D960">
            <v>0</v>
          </cell>
        </row>
        <row r="961">
          <cell r="A961">
            <v>42964</v>
          </cell>
          <cell r="B961">
            <v>2475</v>
          </cell>
          <cell r="C961">
            <v>-3.71</v>
          </cell>
          <cell r="D961">
            <v>0</v>
          </cell>
        </row>
        <row r="962">
          <cell r="A962">
            <v>42965</v>
          </cell>
          <cell r="B962">
            <v>2106</v>
          </cell>
          <cell r="C962">
            <v>-3.73</v>
          </cell>
          <cell r="D962">
            <v>0.2</v>
          </cell>
        </row>
        <row r="963">
          <cell r="A963">
            <v>42966</v>
          </cell>
          <cell r="B963">
            <v>2600</v>
          </cell>
          <cell r="C963">
            <v>-3.74</v>
          </cell>
          <cell r="D963">
            <v>0</v>
          </cell>
        </row>
        <row r="964">
          <cell r="A964">
            <v>42967</v>
          </cell>
          <cell r="B964">
            <v>2220</v>
          </cell>
          <cell r="C964">
            <v>-3.76</v>
          </cell>
          <cell r="D964">
            <v>0</v>
          </cell>
        </row>
        <row r="965">
          <cell r="A965">
            <v>42968</v>
          </cell>
          <cell r="B965">
            <v>2420</v>
          </cell>
          <cell r="C965">
            <v>-3.78</v>
          </cell>
          <cell r="D965">
            <v>0</v>
          </cell>
        </row>
        <row r="966">
          <cell r="A966">
            <v>42969</v>
          </cell>
          <cell r="B966">
            <v>2494</v>
          </cell>
          <cell r="C966">
            <v>-3.79</v>
          </cell>
          <cell r="D966">
            <v>0</v>
          </cell>
        </row>
        <row r="967">
          <cell r="A967">
            <v>42970</v>
          </cell>
          <cell r="B967">
            <v>2225</v>
          </cell>
          <cell r="C967">
            <v>-3.81</v>
          </cell>
          <cell r="D967">
            <v>0</v>
          </cell>
        </row>
        <row r="968">
          <cell r="A968">
            <v>42971</v>
          </cell>
          <cell r="B968">
            <v>2272</v>
          </cell>
          <cell r="C968">
            <v>-3.82</v>
          </cell>
          <cell r="D968">
            <v>0</v>
          </cell>
        </row>
        <row r="969">
          <cell r="A969">
            <v>42972</v>
          </cell>
          <cell r="B969">
            <v>2371</v>
          </cell>
          <cell r="C969">
            <v>-3.84</v>
          </cell>
          <cell r="D969">
            <v>0</v>
          </cell>
        </row>
        <row r="970">
          <cell r="A970">
            <v>42973</v>
          </cell>
          <cell r="B970">
            <v>2800</v>
          </cell>
          <cell r="C970">
            <v>-3.86</v>
          </cell>
          <cell r="D970">
            <v>0</v>
          </cell>
        </row>
        <row r="971">
          <cell r="A971">
            <v>42974</v>
          </cell>
          <cell r="B971">
            <v>2769</v>
          </cell>
          <cell r="C971">
            <v>-3.88</v>
          </cell>
          <cell r="D971">
            <v>0</v>
          </cell>
        </row>
        <row r="972">
          <cell r="A972">
            <v>42975</v>
          </cell>
          <cell r="B972">
            <v>3200</v>
          </cell>
          <cell r="C972">
            <v>-3.87</v>
          </cell>
          <cell r="D972">
            <v>0</v>
          </cell>
        </row>
        <row r="973">
          <cell r="A973">
            <v>42976</v>
          </cell>
          <cell r="B973">
            <v>3143</v>
          </cell>
          <cell r="C973">
            <v>-3.92</v>
          </cell>
          <cell r="D973">
            <v>0</v>
          </cell>
        </row>
        <row r="974">
          <cell r="A974">
            <v>42977</v>
          </cell>
          <cell r="B974">
            <v>3158</v>
          </cell>
          <cell r="C974">
            <v>-3.95</v>
          </cell>
          <cell r="D974">
            <v>0</v>
          </cell>
        </row>
        <row r="975">
          <cell r="A975">
            <v>42978</v>
          </cell>
          <cell r="B975">
            <v>2682</v>
          </cell>
          <cell r="C975">
            <v>-3.98</v>
          </cell>
          <cell r="D975">
            <v>0</v>
          </cell>
        </row>
        <row r="976">
          <cell r="A976">
            <v>42979</v>
          </cell>
          <cell r="B976">
            <v>3377</v>
          </cell>
          <cell r="C976">
            <v>-3.98</v>
          </cell>
          <cell r="D976">
            <v>0</v>
          </cell>
        </row>
        <row r="977">
          <cell r="A977">
            <v>42980</v>
          </cell>
          <cell r="B977">
            <v>3359</v>
          </cell>
          <cell r="C977">
            <v>-4.06</v>
          </cell>
          <cell r="D977">
            <v>0</v>
          </cell>
        </row>
        <row r="978">
          <cell r="A978">
            <v>42981</v>
          </cell>
          <cell r="B978">
            <v>3081</v>
          </cell>
          <cell r="C978">
            <v>-4.08</v>
          </cell>
          <cell r="D978">
            <v>0</v>
          </cell>
        </row>
        <row r="979">
          <cell r="A979">
            <v>42982</v>
          </cell>
          <cell r="B979">
            <v>3000</v>
          </cell>
          <cell r="C979">
            <v>-4.11</v>
          </cell>
          <cell r="D979">
            <v>0</v>
          </cell>
        </row>
        <row r="980">
          <cell r="A980">
            <v>42983</v>
          </cell>
          <cell r="B980">
            <v>3169</v>
          </cell>
          <cell r="C980">
            <v>-4.13</v>
          </cell>
          <cell r="D980">
            <v>0</v>
          </cell>
        </row>
        <row r="981">
          <cell r="A981">
            <v>42984</v>
          </cell>
          <cell r="B981">
            <v>3069</v>
          </cell>
          <cell r="C981">
            <v>-4.14</v>
          </cell>
          <cell r="D981">
            <v>0</v>
          </cell>
        </row>
        <row r="982">
          <cell r="A982">
            <v>42985</v>
          </cell>
          <cell r="B982">
            <v>3356</v>
          </cell>
          <cell r="C982">
            <v>-4.19</v>
          </cell>
          <cell r="D982">
            <v>0</v>
          </cell>
        </row>
        <row r="983">
          <cell r="A983">
            <v>42986</v>
          </cell>
          <cell r="B983">
            <v>3111</v>
          </cell>
          <cell r="C983">
            <v>-4.21</v>
          </cell>
          <cell r="D983">
            <v>0</v>
          </cell>
        </row>
        <row r="984">
          <cell r="A984">
            <v>42987</v>
          </cell>
          <cell r="B984">
            <v>3225</v>
          </cell>
          <cell r="C984">
            <v>-4.22</v>
          </cell>
          <cell r="D984">
            <v>0</v>
          </cell>
        </row>
        <row r="985">
          <cell r="A985">
            <v>42988</v>
          </cell>
          <cell r="B985">
            <v>3927</v>
          </cell>
          <cell r="C985">
            <v>-4.26</v>
          </cell>
          <cell r="D985">
            <v>0</v>
          </cell>
        </row>
        <row r="986">
          <cell r="A986">
            <v>42989</v>
          </cell>
          <cell r="B986">
            <v>3969</v>
          </cell>
          <cell r="C986">
            <v>-4.29</v>
          </cell>
          <cell r="D986">
            <v>0</v>
          </cell>
        </row>
        <row r="987">
          <cell r="A987">
            <v>42990</v>
          </cell>
          <cell r="B987">
            <v>3752</v>
          </cell>
          <cell r="C987">
            <v>-4.32</v>
          </cell>
          <cell r="D987">
            <v>0</v>
          </cell>
        </row>
        <row r="988">
          <cell r="A988">
            <v>42991</v>
          </cell>
          <cell r="B988">
            <v>4032</v>
          </cell>
          <cell r="C988">
            <v>-4.35</v>
          </cell>
          <cell r="D988">
            <v>0</v>
          </cell>
        </row>
        <row r="989">
          <cell r="A989">
            <v>42992</v>
          </cell>
          <cell r="B989">
            <v>4058</v>
          </cell>
          <cell r="C989">
            <v>-4.39</v>
          </cell>
          <cell r="D989">
            <v>0</v>
          </cell>
        </row>
        <row r="990">
          <cell r="A990">
            <v>42993</v>
          </cell>
          <cell r="B990">
            <v>4031</v>
          </cell>
          <cell r="C990">
            <v>-4.42</v>
          </cell>
          <cell r="D990">
            <v>0</v>
          </cell>
        </row>
        <row r="991">
          <cell r="A991">
            <v>42994</v>
          </cell>
          <cell r="B991">
            <v>4267</v>
          </cell>
          <cell r="C991">
            <v>-4.46</v>
          </cell>
          <cell r="D991">
            <v>0</v>
          </cell>
        </row>
        <row r="992">
          <cell r="A992">
            <v>42995</v>
          </cell>
          <cell r="B992">
            <v>4272</v>
          </cell>
          <cell r="C992">
            <v>-4.49</v>
          </cell>
          <cell r="D992">
            <v>0</v>
          </cell>
        </row>
        <row r="993">
          <cell r="A993">
            <v>42996</v>
          </cell>
          <cell r="B993">
            <v>4022</v>
          </cell>
          <cell r="C993">
            <v>-4.53</v>
          </cell>
          <cell r="D993">
            <v>0</v>
          </cell>
        </row>
        <row r="994">
          <cell r="A994">
            <v>42997</v>
          </cell>
          <cell r="B994">
            <v>5666</v>
          </cell>
          <cell r="C994">
            <v>-4.56</v>
          </cell>
          <cell r="D994">
            <v>0</v>
          </cell>
        </row>
        <row r="995">
          <cell r="A995">
            <v>42998</v>
          </cell>
          <cell r="B995">
            <v>6196</v>
          </cell>
          <cell r="C995">
            <v>-4.61</v>
          </cell>
          <cell r="D995">
            <v>0</v>
          </cell>
        </row>
        <row r="996">
          <cell r="A996">
            <v>42999</v>
          </cell>
          <cell r="B996">
            <v>6196</v>
          </cell>
          <cell r="C996">
            <v>-4.67</v>
          </cell>
          <cell r="D996">
            <v>0</v>
          </cell>
        </row>
        <row r="997">
          <cell r="A997">
            <v>43000</v>
          </cell>
          <cell r="B997">
            <v>4913</v>
          </cell>
          <cell r="C997">
            <v>-4.73</v>
          </cell>
          <cell r="D997">
            <v>0</v>
          </cell>
        </row>
        <row r="998">
          <cell r="A998">
            <v>43001</v>
          </cell>
          <cell r="B998">
            <v>4252</v>
          </cell>
          <cell r="C998">
            <v>-4.77</v>
          </cell>
          <cell r="D998">
            <v>0</v>
          </cell>
        </row>
        <row r="999">
          <cell r="A999">
            <v>43002</v>
          </cell>
          <cell r="B999">
            <v>3998</v>
          </cell>
          <cell r="C999">
            <v>-4.8</v>
          </cell>
          <cell r="D999">
            <v>0</v>
          </cell>
        </row>
        <row r="1000">
          <cell r="A1000">
            <v>43003</v>
          </cell>
          <cell r="B1000">
            <v>3944</v>
          </cell>
          <cell r="C1000">
            <v>-4.82</v>
          </cell>
          <cell r="D1000">
            <v>0</v>
          </cell>
        </row>
        <row r="1001">
          <cell r="A1001">
            <v>43004</v>
          </cell>
          <cell r="B1001">
            <v>4237</v>
          </cell>
          <cell r="C1001">
            <v>-4.88</v>
          </cell>
          <cell r="D1001">
            <v>0</v>
          </cell>
        </row>
        <row r="1002">
          <cell r="A1002">
            <v>43005</v>
          </cell>
          <cell r="B1002">
            <v>4944</v>
          </cell>
          <cell r="C1002">
            <v>-4.91</v>
          </cell>
          <cell r="D1002">
            <v>0</v>
          </cell>
        </row>
        <row r="1003">
          <cell r="A1003">
            <v>43006</v>
          </cell>
          <cell r="B1003">
            <v>4957</v>
          </cell>
          <cell r="C1003">
            <v>-4.96</v>
          </cell>
          <cell r="D1003">
            <v>0</v>
          </cell>
        </row>
        <row r="1004">
          <cell r="A1004">
            <v>43007</v>
          </cell>
          <cell r="B1004">
            <v>4959</v>
          </cell>
          <cell r="C1004">
            <v>-4.99</v>
          </cell>
          <cell r="D1004">
            <v>1</v>
          </cell>
        </row>
        <row r="1005">
          <cell r="A1005">
            <v>43008</v>
          </cell>
          <cell r="B1005">
            <v>4476</v>
          </cell>
          <cell r="C1005">
            <v>-5.02</v>
          </cell>
          <cell r="D1005">
            <v>0.4</v>
          </cell>
        </row>
        <row r="1006">
          <cell r="A1006">
            <v>43009</v>
          </cell>
          <cell r="B1006">
            <v>3573</v>
          </cell>
          <cell r="C1006">
            <v>-5.03</v>
          </cell>
          <cell r="D1006">
            <v>18.5</v>
          </cell>
        </row>
        <row r="1007">
          <cell r="A1007">
            <v>43010</v>
          </cell>
          <cell r="B1007">
            <v>2967</v>
          </cell>
          <cell r="C1007">
            <v>-5.06</v>
          </cell>
          <cell r="D1007">
            <v>0</v>
          </cell>
        </row>
        <row r="1008">
          <cell r="A1008">
            <v>43011</v>
          </cell>
          <cell r="B1008">
            <v>2017</v>
          </cell>
          <cell r="C1008">
            <v>-5</v>
          </cell>
          <cell r="D1008">
            <v>41.8</v>
          </cell>
        </row>
        <row r="1009">
          <cell r="A1009">
            <v>43012</v>
          </cell>
          <cell r="B1009">
            <v>4208</v>
          </cell>
          <cell r="C1009">
            <v>-4.97</v>
          </cell>
          <cell r="D1009">
            <v>0.2</v>
          </cell>
        </row>
        <row r="1010">
          <cell r="A1010">
            <v>43013</v>
          </cell>
          <cell r="B1010">
            <v>4101</v>
          </cell>
          <cell r="C1010">
            <v>-4.97</v>
          </cell>
          <cell r="D1010">
            <v>0</v>
          </cell>
        </row>
        <row r="1011">
          <cell r="A1011">
            <v>43014</v>
          </cell>
          <cell r="B1011">
            <v>2058</v>
          </cell>
          <cell r="C1011">
            <v>-4.97</v>
          </cell>
          <cell r="D1011">
            <v>0</v>
          </cell>
        </row>
        <row r="1012">
          <cell r="A1012">
            <v>43015</v>
          </cell>
          <cell r="B1012">
            <v>1944</v>
          </cell>
          <cell r="C1012">
            <v>-4.97</v>
          </cell>
          <cell r="D1012">
            <v>0</v>
          </cell>
        </row>
        <row r="1013">
          <cell r="A1013">
            <v>43016</v>
          </cell>
          <cell r="B1013">
            <v>2701</v>
          </cell>
          <cell r="C1013">
            <v>-5</v>
          </cell>
          <cell r="D1013">
            <v>0</v>
          </cell>
        </row>
        <row r="1014">
          <cell r="A1014">
            <v>43017</v>
          </cell>
          <cell r="B1014">
            <v>3009</v>
          </cell>
          <cell r="C1014">
            <v>-4.99</v>
          </cell>
          <cell r="D1014">
            <v>0</v>
          </cell>
        </row>
        <row r="1015">
          <cell r="A1015">
            <v>43018</v>
          </cell>
          <cell r="B1015">
            <v>1740</v>
          </cell>
          <cell r="C1015">
            <v>-4.98</v>
          </cell>
          <cell r="D1015">
            <v>0</v>
          </cell>
        </row>
        <row r="1016">
          <cell r="A1016">
            <v>43019</v>
          </cell>
          <cell r="B1016">
            <v>1793</v>
          </cell>
          <cell r="C1016">
            <v>-5</v>
          </cell>
          <cell r="D1016">
            <v>0</v>
          </cell>
        </row>
        <row r="1017">
          <cell r="A1017">
            <v>43020</v>
          </cell>
          <cell r="B1017">
            <v>2001</v>
          </cell>
          <cell r="C1017">
            <v>-4.99</v>
          </cell>
          <cell r="D1017">
            <v>0</v>
          </cell>
        </row>
        <row r="1018">
          <cell r="A1018">
            <v>43021</v>
          </cell>
          <cell r="B1018">
            <v>2366</v>
          </cell>
          <cell r="C1018">
            <v>-5</v>
          </cell>
          <cell r="D1018">
            <v>0</v>
          </cell>
        </row>
        <row r="1019">
          <cell r="A1019">
            <v>43022</v>
          </cell>
          <cell r="B1019">
            <v>3143</v>
          </cell>
          <cell r="C1019">
            <v>-5.03</v>
          </cell>
          <cell r="D1019">
            <v>0</v>
          </cell>
        </row>
        <row r="1020">
          <cell r="A1020">
            <v>43023</v>
          </cell>
          <cell r="B1020">
            <v>4188</v>
          </cell>
          <cell r="C1020">
            <v>-5.04</v>
          </cell>
          <cell r="D1020">
            <v>0</v>
          </cell>
        </row>
        <row r="1021">
          <cell r="A1021">
            <v>43024</v>
          </cell>
          <cell r="B1021">
            <v>3134</v>
          </cell>
          <cell r="C1021">
            <v>-5.12</v>
          </cell>
          <cell r="D1021">
            <v>0</v>
          </cell>
        </row>
        <row r="1022">
          <cell r="A1022">
            <v>43025</v>
          </cell>
          <cell r="B1022">
            <v>3275</v>
          </cell>
          <cell r="C1022">
            <v>-5.14</v>
          </cell>
          <cell r="D1022">
            <v>0</v>
          </cell>
        </row>
        <row r="1023">
          <cell r="A1023">
            <v>43026</v>
          </cell>
          <cell r="B1023">
            <v>3531</v>
          </cell>
          <cell r="C1023">
            <v>-5.18</v>
          </cell>
          <cell r="D1023">
            <v>0</v>
          </cell>
        </row>
        <row r="1024">
          <cell r="A1024">
            <v>43027</v>
          </cell>
          <cell r="B1024">
            <v>3933</v>
          </cell>
          <cell r="C1024">
            <v>-5.21</v>
          </cell>
          <cell r="D1024">
            <v>0</v>
          </cell>
        </row>
        <row r="1025">
          <cell r="A1025">
            <v>43028</v>
          </cell>
          <cell r="B1025">
            <v>4100</v>
          </cell>
          <cell r="C1025">
            <v>-5.24</v>
          </cell>
          <cell r="D1025">
            <v>0</v>
          </cell>
        </row>
        <row r="1026">
          <cell r="A1026">
            <v>43029</v>
          </cell>
          <cell r="B1026">
            <v>4100</v>
          </cell>
          <cell r="C1026">
            <v>-5.25</v>
          </cell>
          <cell r="D1026">
            <v>0</v>
          </cell>
        </row>
        <row r="1027">
          <cell r="A1027">
            <v>43030</v>
          </cell>
          <cell r="B1027">
            <v>4167</v>
          </cell>
          <cell r="C1027">
            <v>-5.29</v>
          </cell>
          <cell r="D1027">
            <v>0</v>
          </cell>
        </row>
        <row r="1028">
          <cell r="A1028">
            <v>43031</v>
          </cell>
          <cell r="B1028">
            <v>4100</v>
          </cell>
          <cell r="C1028">
            <v>-5.32</v>
          </cell>
          <cell r="D1028">
            <v>3.5</v>
          </cell>
        </row>
        <row r="1029">
          <cell r="A1029">
            <v>43032</v>
          </cell>
          <cell r="B1029">
            <v>3578</v>
          </cell>
          <cell r="C1029">
            <v>-5.37</v>
          </cell>
          <cell r="D1029">
            <v>15.1</v>
          </cell>
        </row>
        <row r="1030">
          <cell r="A1030">
            <v>43033</v>
          </cell>
          <cell r="B1030">
            <v>3123</v>
          </cell>
          <cell r="C1030">
            <v>-5.4</v>
          </cell>
          <cell r="D1030">
            <v>0</v>
          </cell>
        </row>
        <row r="1031">
          <cell r="A1031">
            <v>43034</v>
          </cell>
          <cell r="B1031">
            <v>2428</v>
          </cell>
          <cell r="C1031">
            <v>-5.42</v>
          </cell>
          <cell r="D1031">
            <v>0</v>
          </cell>
        </row>
        <row r="1032">
          <cell r="A1032">
            <v>43035</v>
          </cell>
          <cell r="B1032">
            <v>2435</v>
          </cell>
          <cell r="C1032">
            <v>-5.44</v>
          </cell>
          <cell r="D1032">
            <v>0</v>
          </cell>
        </row>
        <row r="1033">
          <cell r="A1033">
            <v>43036</v>
          </cell>
          <cell r="B1033">
            <v>2600</v>
          </cell>
          <cell r="C1033">
            <v>-5.4</v>
          </cell>
          <cell r="D1033">
            <v>31.7</v>
          </cell>
        </row>
        <row r="1034">
          <cell r="A1034">
            <v>43037</v>
          </cell>
          <cell r="B1034">
            <v>2439</v>
          </cell>
          <cell r="C1034">
            <v>-5.42</v>
          </cell>
          <cell r="D1034">
            <v>4.9</v>
          </cell>
        </row>
        <row r="1035">
          <cell r="A1035">
            <v>43038</v>
          </cell>
          <cell r="B1035">
            <v>2094</v>
          </cell>
          <cell r="C1035">
            <v>-5.43</v>
          </cell>
          <cell r="D1035">
            <v>0</v>
          </cell>
        </row>
        <row r="1036">
          <cell r="A1036">
            <v>43039</v>
          </cell>
          <cell r="B1036">
            <v>1850</v>
          </cell>
          <cell r="C1036">
            <v>-5.43</v>
          </cell>
          <cell r="D1036">
            <v>20</v>
          </cell>
        </row>
        <row r="1037">
          <cell r="A1037">
            <v>43040</v>
          </cell>
          <cell r="B1037">
            <v>1132</v>
          </cell>
          <cell r="C1037">
            <v>-5.37</v>
          </cell>
          <cell r="D1037">
            <v>0</v>
          </cell>
        </row>
        <row r="1038">
          <cell r="A1038">
            <v>43041</v>
          </cell>
          <cell r="B1038">
            <v>1560</v>
          </cell>
          <cell r="C1038">
            <v>-5.4</v>
          </cell>
          <cell r="D1038">
            <v>0</v>
          </cell>
        </row>
        <row r="1039">
          <cell r="A1039">
            <v>43042</v>
          </cell>
          <cell r="B1039">
            <v>1825</v>
          </cell>
          <cell r="C1039">
            <v>-5.4</v>
          </cell>
          <cell r="D1039">
            <v>0</v>
          </cell>
        </row>
        <row r="1040">
          <cell r="A1040">
            <v>43043</v>
          </cell>
          <cell r="B1040">
            <v>2039</v>
          </cell>
          <cell r="C1040">
            <v>-5.4</v>
          </cell>
          <cell r="D1040">
            <v>0</v>
          </cell>
        </row>
        <row r="1041">
          <cell r="A1041">
            <v>43044</v>
          </cell>
          <cell r="B1041">
            <v>1661</v>
          </cell>
          <cell r="C1041">
            <v>-5.42</v>
          </cell>
          <cell r="D1041">
            <v>0.1</v>
          </cell>
        </row>
        <row r="1042">
          <cell r="A1042">
            <v>43045</v>
          </cell>
          <cell r="B1042">
            <v>2064</v>
          </cell>
          <cell r="C1042">
            <v>-5.43</v>
          </cell>
          <cell r="D1042">
            <v>0</v>
          </cell>
        </row>
        <row r="1043">
          <cell r="A1043">
            <v>43046</v>
          </cell>
          <cell r="B1043">
            <v>1650</v>
          </cell>
          <cell r="C1043">
            <v>-5.44</v>
          </cell>
          <cell r="D1043">
            <v>2</v>
          </cell>
        </row>
        <row r="1044">
          <cell r="A1044">
            <v>43047</v>
          </cell>
          <cell r="B1044">
            <v>1770</v>
          </cell>
          <cell r="C1044">
            <v>-5.45</v>
          </cell>
          <cell r="D1044">
            <v>0</v>
          </cell>
        </row>
        <row r="1045">
          <cell r="A1045">
            <v>43048</v>
          </cell>
          <cell r="B1045">
            <v>1737</v>
          </cell>
          <cell r="C1045">
            <v>-5.42</v>
          </cell>
          <cell r="D1045">
            <v>0.7</v>
          </cell>
        </row>
        <row r="1046">
          <cell r="A1046">
            <v>43049</v>
          </cell>
          <cell r="B1046">
            <v>1803</v>
          </cell>
          <cell r="C1046">
            <v>-5.42</v>
          </cell>
          <cell r="D1046">
            <v>1.5</v>
          </cell>
        </row>
        <row r="1047">
          <cell r="A1047">
            <v>43050</v>
          </cell>
          <cell r="B1047">
            <v>1352</v>
          </cell>
          <cell r="C1047">
            <v>-5.46</v>
          </cell>
          <cell r="D1047">
            <v>7</v>
          </cell>
        </row>
        <row r="1048">
          <cell r="A1048">
            <v>43051</v>
          </cell>
          <cell r="B1048">
            <v>1831</v>
          </cell>
          <cell r="C1048">
            <v>-5.47</v>
          </cell>
          <cell r="D1048">
            <v>19.4</v>
          </cell>
        </row>
        <row r="1049">
          <cell r="A1049">
            <v>43052</v>
          </cell>
          <cell r="B1049">
            <v>1952</v>
          </cell>
          <cell r="C1049">
            <v>-5.45</v>
          </cell>
          <cell r="D1049">
            <v>0</v>
          </cell>
        </row>
        <row r="1050">
          <cell r="A1050">
            <v>43053</v>
          </cell>
          <cell r="B1050">
            <v>1904</v>
          </cell>
          <cell r="C1050">
            <v>-5.46</v>
          </cell>
          <cell r="D1050">
            <v>0</v>
          </cell>
        </row>
        <row r="1051">
          <cell r="A1051">
            <v>43054</v>
          </cell>
          <cell r="B1051">
            <v>1965</v>
          </cell>
          <cell r="C1051">
            <v>-5.46</v>
          </cell>
          <cell r="D1051">
            <v>0</v>
          </cell>
        </row>
        <row r="1052">
          <cell r="A1052">
            <v>43055</v>
          </cell>
          <cell r="B1052">
            <v>1959</v>
          </cell>
          <cell r="C1052">
            <v>-5.46</v>
          </cell>
          <cell r="D1052">
            <v>0</v>
          </cell>
        </row>
        <row r="1053">
          <cell r="A1053">
            <v>43056</v>
          </cell>
          <cell r="B1053">
            <v>1904</v>
          </cell>
          <cell r="C1053">
            <v>-5.44</v>
          </cell>
          <cell r="D1053">
            <v>1.2</v>
          </cell>
        </row>
        <row r="1054">
          <cell r="A1054">
            <v>43057</v>
          </cell>
          <cell r="B1054">
            <v>1956</v>
          </cell>
          <cell r="C1054">
            <v>-5.48</v>
          </cell>
          <cell r="D1054">
            <v>0</v>
          </cell>
        </row>
        <row r="1055">
          <cell r="A1055">
            <v>43058</v>
          </cell>
          <cell r="B1055">
            <v>1246</v>
          </cell>
          <cell r="C1055">
            <v>-5.5</v>
          </cell>
          <cell r="D1055">
            <v>5.4</v>
          </cell>
        </row>
        <row r="1056">
          <cell r="A1056">
            <v>43059</v>
          </cell>
          <cell r="B1056">
            <v>1901</v>
          </cell>
          <cell r="C1056">
            <v>-5.46</v>
          </cell>
          <cell r="D1056">
            <v>18.5</v>
          </cell>
        </row>
        <row r="1057">
          <cell r="A1057">
            <v>43060</v>
          </cell>
          <cell r="B1057">
            <v>4647</v>
          </cell>
          <cell r="C1057">
            <v>-5.39</v>
          </cell>
          <cell r="D1057">
            <v>21.6</v>
          </cell>
        </row>
        <row r="1058">
          <cell r="A1058">
            <v>43061</v>
          </cell>
          <cell r="B1058">
            <v>4242</v>
          </cell>
          <cell r="C1058">
            <v>-5.3</v>
          </cell>
          <cell r="D1058">
            <v>10</v>
          </cell>
        </row>
        <row r="1059">
          <cell r="A1059">
            <v>43062</v>
          </cell>
          <cell r="B1059">
            <v>3076</v>
          </cell>
          <cell r="C1059">
            <v>-5.25</v>
          </cell>
          <cell r="D1059">
            <v>2.9</v>
          </cell>
        </row>
        <row r="1060">
          <cell r="A1060">
            <v>43063</v>
          </cell>
          <cell r="B1060">
            <v>4098</v>
          </cell>
          <cell r="C1060">
            <v>-5.22</v>
          </cell>
          <cell r="D1060">
            <v>13.7</v>
          </cell>
        </row>
        <row r="1061">
          <cell r="A1061">
            <v>43064</v>
          </cell>
          <cell r="B1061">
            <v>4770</v>
          </cell>
          <cell r="C1061">
            <v>-5.18</v>
          </cell>
          <cell r="D1061">
            <v>0</v>
          </cell>
        </row>
        <row r="1062">
          <cell r="A1062">
            <v>43065</v>
          </cell>
          <cell r="B1062">
            <v>3506</v>
          </cell>
          <cell r="C1062">
            <v>-5.19</v>
          </cell>
          <cell r="D1062">
            <v>0.4</v>
          </cell>
        </row>
        <row r="1063">
          <cell r="A1063">
            <v>43066</v>
          </cell>
          <cell r="B1063">
            <v>3252</v>
          </cell>
          <cell r="C1063">
            <v>-5.18</v>
          </cell>
          <cell r="D1063">
            <v>0</v>
          </cell>
        </row>
        <row r="1064">
          <cell r="A1064">
            <v>43067</v>
          </cell>
          <cell r="B1064">
            <v>3968</v>
          </cell>
          <cell r="C1064">
            <v>-5.17</v>
          </cell>
          <cell r="D1064">
            <v>1.7</v>
          </cell>
        </row>
        <row r="1065">
          <cell r="A1065">
            <v>43068</v>
          </cell>
          <cell r="B1065">
            <v>2709</v>
          </cell>
          <cell r="C1065">
            <v>-5.18</v>
          </cell>
          <cell r="D1065">
            <v>4.3</v>
          </cell>
        </row>
        <row r="1066">
          <cell r="A1066">
            <v>43069</v>
          </cell>
          <cell r="B1066">
            <v>2108</v>
          </cell>
          <cell r="C1066">
            <v>-5.16</v>
          </cell>
          <cell r="D1066">
            <v>4.6</v>
          </cell>
        </row>
        <row r="1067">
          <cell r="A1067">
            <v>43070</v>
          </cell>
          <cell r="B1067">
            <v>4903</v>
          </cell>
          <cell r="C1067">
            <v>-5.02</v>
          </cell>
          <cell r="D1067">
            <v>84.3</v>
          </cell>
        </row>
        <row r="1068">
          <cell r="A1068">
            <v>43071</v>
          </cell>
          <cell r="B1068">
            <v>5863</v>
          </cell>
          <cell r="C1068">
            <v>-4.74</v>
          </cell>
          <cell r="D1068">
            <v>68</v>
          </cell>
        </row>
        <row r="1069">
          <cell r="A1069">
            <v>43072</v>
          </cell>
          <cell r="B1069">
            <v>5835</v>
          </cell>
          <cell r="C1069">
            <v>-4.52</v>
          </cell>
          <cell r="D1069">
            <v>11.7</v>
          </cell>
        </row>
        <row r="1070">
          <cell r="A1070">
            <v>43073</v>
          </cell>
          <cell r="B1070">
            <v>5654</v>
          </cell>
          <cell r="C1070">
            <v>-4.42</v>
          </cell>
          <cell r="D1070">
            <v>29.8</v>
          </cell>
        </row>
        <row r="1071">
          <cell r="A1071">
            <v>43074</v>
          </cell>
          <cell r="B1071">
            <v>5954</v>
          </cell>
          <cell r="C1071">
            <v>-4.34</v>
          </cell>
          <cell r="D1071">
            <v>16.5</v>
          </cell>
        </row>
        <row r="1072">
          <cell r="A1072">
            <v>43075</v>
          </cell>
          <cell r="B1072">
            <v>5778</v>
          </cell>
          <cell r="C1072">
            <v>-4.26</v>
          </cell>
          <cell r="D1072">
            <v>0</v>
          </cell>
        </row>
        <row r="1073">
          <cell r="A1073">
            <v>43076</v>
          </cell>
          <cell r="B1073">
            <v>5545</v>
          </cell>
          <cell r="C1073">
            <v>-4.22</v>
          </cell>
          <cell r="D1073">
            <v>6.3</v>
          </cell>
        </row>
        <row r="1074">
          <cell r="A1074">
            <v>43077</v>
          </cell>
          <cell r="B1074">
            <v>5398</v>
          </cell>
          <cell r="C1074">
            <v>-4.25</v>
          </cell>
          <cell r="D1074">
            <v>2.04</v>
          </cell>
        </row>
        <row r="1075">
          <cell r="A1075">
            <v>43078</v>
          </cell>
          <cell r="B1075">
            <v>6143</v>
          </cell>
          <cell r="C1075">
            <v>-4.22</v>
          </cell>
          <cell r="D1075">
            <v>25.03</v>
          </cell>
        </row>
        <row r="1076">
          <cell r="A1076">
            <v>43079</v>
          </cell>
          <cell r="B1076">
            <v>5841</v>
          </cell>
          <cell r="C1076">
            <v>-4.17</v>
          </cell>
          <cell r="D1076">
            <v>0</v>
          </cell>
        </row>
        <row r="1077">
          <cell r="A1077">
            <v>43080</v>
          </cell>
          <cell r="B1077">
            <v>5569</v>
          </cell>
          <cell r="C1077">
            <v>-4.17</v>
          </cell>
          <cell r="D1077">
            <v>0</v>
          </cell>
        </row>
        <row r="1078">
          <cell r="A1078">
            <v>43081</v>
          </cell>
          <cell r="B1078">
            <v>5466</v>
          </cell>
          <cell r="C1078">
            <v>-4.14</v>
          </cell>
          <cell r="D1078">
            <v>35.3</v>
          </cell>
        </row>
        <row r="1079">
          <cell r="A1079">
            <v>43082</v>
          </cell>
          <cell r="B1079">
            <v>4721</v>
          </cell>
          <cell r="C1079">
            <v>-4.14</v>
          </cell>
          <cell r="D1079">
            <v>0</v>
          </cell>
        </row>
        <row r="1080">
          <cell r="A1080">
            <v>43083</v>
          </cell>
          <cell r="B1080">
            <v>3699</v>
          </cell>
          <cell r="C1080">
            <v>-4.14</v>
          </cell>
          <cell r="D1080">
            <v>0</v>
          </cell>
        </row>
        <row r="1081">
          <cell r="A1081">
            <v>43084</v>
          </cell>
          <cell r="B1081">
            <v>3397</v>
          </cell>
          <cell r="C1081">
            <v>-4.15</v>
          </cell>
          <cell r="D1081">
            <v>0</v>
          </cell>
        </row>
        <row r="1082">
          <cell r="A1082">
            <v>43085</v>
          </cell>
          <cell r="B1082">
            <v>3258</v>
          </cell>
          <cell r="C1082">
            <v>-4.13</v>
          </cell>
          <cell r="D1082">
            <v>0.3</v>
          </cell>
        </row>
        <row r="1083">
          <cell r="A1083">
            <v>43086</v>
          </cell>
          <cell r="B1083">
            <v>5099</v>
          </cell>
          <cell r="C1083">
            <v>-4.11</v>
          </cell>
          <cell r="D1083">
            <v>0</v>
          </cell>
        </row>
        <row r="1084">
          <cell r="A1084">
            <v>43087</v>
          </cell>
          <cell r="B1084">
            <v>5823</v>
          </cell>
          <cell r="C1084">
            <v>-4.11</v>
          </cell>
          <cell r="D1084">
            <v>0</v>
          </cell>
        </row>
        <row r="1085">
          <cell r="A1085">
            <v>43088</v>
          </cell>
          <cell r="B1085">
            <v>5107</v>
          </cell>
          <cell r="C1085">
            <v>-4.14</v>
          </cell>
          <cell r="D1085">
            <v>1.6</v>
          </cell>
        </row>
        <row r="1086">
          <cell r="A1086">
            <v>43089</v>
          </cell>
          <cell r="B1086">
            <v>3958</v>
          </cell>
          <cell r="C1086">
            <v>-4.15</v>
          </cell>
          <cell r="D1086">
            <v>0</v>
          </cell>
        </row>
        <row r="1087">
          <cell r="A1087">
            <v>43090</v>
          </cell>
          <cell r="B1087">
            <v>4035</v>
          </cell>
          <cell r="C1087">
            <v>-4.16</v>
          </cell>
          <cell r="D1087">
            <v>0</v>
          </cell>
        </row>
        <row r="1088">
          <cell r="A1088">
            <v>43091</v>
          </cell>
          <cell r="B1088">
            <v>3135</v>
          </cell>
          <cell r="C1088">
            <v>-4.18</v>
          </cell>
          <cell r="D1088">
            <v>0</v>
          </cell>
        </row>
        <row r="1089">
          <cell r="A1089">
            <v>43092</v>
          </cell>
          <cell r="B1089">
            <v>3376</v>
          </cell>
          <cell r="C1089">
            <v>-4.18</v>
          </cell>
          <cell r="D1089">
            <v>0.8</v>
          </cell>
        </row>
        <row r="1090">
          <cell r="A1090">
            <v>43093</v>
          </cell>
          <cell r="B1090">
            <v>5067</v>
          </cell>
          <cell r="C1090">
            <v>-4.19</v>
          </cell>
          <cell r="D1090">
            <v>0</v>
          </cell>
        </row>
        <row r="1091">
          <cell r="A1091">
            <v>43094</v>
          </cell>
          <cell r="B1091">
            <v>4709</v>
          </cell>
          <cell r="C1091">
            <v>-4.21</v>
          </cell>
          <cell r="D1091">
            <v>0</v>
          </cell>
        </row>
        <row r="1092">
          <cell r="A1092">
            <v>43095</v>
          </cell>
          <cell r="B1092">
            <v>3914</v>
          </cell>
          <cell r="C1092">
            <v>-4.23</v>
          </cell>
          <cell r="D1092">
            <v>24</v>
          </cell>
        </row>
        <row r="1093">
          <cell r="A1093">
            <v>43096</v>
          </cell>
          <cell r="B1093">
            <v>3511</v>
          </cell>
          <cell r="C1093">
            <v>-4.19</v>
          </cell>
          <cell r="D1093">
            <v>0</v>
          </cell>
        </row>
        <row r="1094">
          <cell r="A1094">
            <v>43097</v>
          </cell>
          <cell r="B1094">
            <v>3455</v>
          </cell>
          <cell r="C1094">
            <v>-4.14</v>
          </cell>
          <cell r="D1094">
            <v>38.6</v>
          </cell>
        </row>
        <row r="1095">
          <cell r="A1095">
            <v>43098</v>
          </cell>
          <cell r="B1095">
            <v>4530</v>
          </cell>
          <cell r="C1095">
            <v>-4.08</v>
          </cell>
          <cell r="D1095">
            <v>3.2</v>
          </cell>
        </row>
        <row r="1096">
          <cell r="A1096">
            <v>43099</v>
          </cell>
          <cell r="B1096">
            <v>4570</v>
          </cell>
          <cell r="C1096">
            <v>-4.08</v>
          </cell>
          <cell r="D1096">
            <v>0</v>
          </cell>
        </row>
        <row r="1097">
          <cell r="A1097">
            <v>43100</v>
          </cell>
          <cell r="B1097">
            <v>4779</v>
          </cell>
          <cell r="C1097">
            <v>-3.99</v>
          </cell>
          <cell r="D1097">
            <v>19.1</v>
          </cell>
        </row>
        <row r="1098">
          <cell r="A1098">
            <v>43101</v>
          </cell>
          <cell r="B1098">
            <v>4135</v>
          </cell>
          <cell r="C1098">
            <v>-3.93</v>
          </cell>
          <cell r="D1098">
            <v>8.9</v>
          </cell>
        </row>
        <row r="1099">
          <cell r="A1099">
            <v>43102</v>
          </cell>
          <cell r="B1099">
            <v>4156</v>
          </cell>
          <cell r="C1099">
            <v>-3.9</v>
          </cell>
          <cell r="D1099">
            <v>3.6</v>
          </cell>
        </row>
        <row r="1100">
          <cell r="A1100">
            <v>43103</v>
          </cell>
          <cell r="B1100">
            <v>2997</v>
          </cell>
          <cell r="C1100">
            <v>-3.88</v>
          </cell>
          <cell r="D1100">
            <v>20</v>
          </cell>
        </row>
        <row r="1101">
          <cell r="A1101">
            <v>43104</v>
          </cell>
          <cell r="B1101">
            <v>3036</v>
          </cell>
          <cell r="C1101">
            <v>-3.84</v>
          </cell>
          <cell r="D1101">
            <v>0.6</v>
          </cell>
        </row>
        <row r="1102">
          <cell r="A1102">
            <v>43105</v>
          </cell>
          <cell r="B1102">
            <v>3838</v>
          </cell>
          <cell r="C1102">
            <v>-3.74</v>
          </cell>
          <cell r="D1102">
            <v>56.6</v>
          </cell>
        </row>
        <row r="1103">
          <cell r="A1103">
            <v>43106</v>
          </cell>
          <cell r="B1103">
            <v>5743</v>
          </cell>
          <cell r="C1103">
            <v>-3.63</v>
          </cell>
          <cell r="D1103">
            <v>10.5</v>
          </cell>
        </row>
        <row r="1104">
          <cell r="A1104">
            <v>43107</v>
          </cell>
          <cell r="B1104">
            <v>5013</v>
          </cell>
          <cell r="C1104">
            <v>-3.6</v>
          </cell>
          <cell r="D1104">
            <v>0.9</v>
          </cell>
        </row>
        <row r="1105">
          <cell r="A1105">
            <v>43108</v>
          </cell>
          <cell r="B1105">
            <v>4965</v>
          </cell>
          <cell r="C1105">
            <v>-3.54</v>
          </cell>
          <cell r="D1105">
            <v>22.6</v>
          </cell>
        </row>
        <row r="1106">
          <cell r="A1106">
            <v>43109</v>
          </cell>
          <cell r="B1106">
            <v>5402</v>
          </cell>
          <cell r="C1106">
            <v>-3.48</v>
          </cell>
          <cell r="D1106">
            <v>0</v>
          </cell>
        </row>
        <row r="1107">
          <cell r="A1107">
            <v>43110</v>
          </cell>
          <cell r="B1107">
            <v>6092</v>
          </cell>
          <cell r="C1107">
            <v>-3.47</v>
          </cell>
          <cell r="D1107">
            <v>0</v>
          </cell>
        </row>
        <row r="1108">
          <cell r="A1108">
            <v>43111</v>
          </cell>
          <cell r="B1108">
            <v>4632</v>
          </cell>
          <cell r="C1108">
            <v>-3.47</v>
          </cell>
          <cell r="D1108">
            <v>0</v>
          </cell>
        </row>
        <row r="1109">
          <cell r="A1109">
            <v>43112</v>
          </cell>
          <cell r="B1109">
            <v>3447</v>
          </cell>
          <cell r="C1109">
            <v>-3.47</v>
          </cell>
          <cell r="D1109">
            <v>0</v>
          </cell>
        </row>
        <row r="1110">
          <cell r="A1110">
            <v>43113</v>
          </cell>
          <cell r="B1110">
            <v>3401</v>
          </cell>
          <cell r="C1110">
            <v>-3.46</v>
          </cell>
          <cell r="D1110">
            <v>0</v>
          </cell>
        </row>
        <row r="1111">
          <cell r="A1111">
            <v>43114</v>
          </cell>
          <cell r="B1111">
            <v>3395</v>
          </cell>
          <cell r="C1111">
            <v>-3.46</v>
          </cell>
          <cell r="D1111">
            <v>0</v>
          </cell>
        </row>
        <row r="1112">
          <cell r="A1112">
            <v>43115</v>
          </cell>
          <cell r="B1112">
            <v>3593</v>
          </cell>
          <cell r="C1112">
            <v>-3.42</v>
          </cell>
          <cell r="D1112">
            <v>3.9</v>
          </cell>
        </row>
        <row r="1113">
          <cell r="A1113">
            <v>43116</v>
          </cell>
          <cell r="B1113">
            <v>4525</v>
          </cell>
          <cell r="C1113">
            <v>-3.38</v>
          </cell>
          <cell r="D1113">
            <v>5.4</v>
          </cell>
        </row>
        <row r="1114">
          <cell r="A1114">
            <v>43117</v>
          </cell>
          <cell r="B1114">
            <v>3056</v>
          </cell>
          <cell r="C1114">
            <v>-3.34</v>
          </cell>
          <cell r="D1114">
            <v>0</v>
          </cell>
        </row>
        <row r="1115">
          <cell r="A1115">
            <v>43118</v>
          </cell>
          <cell r="B1115">
            <v>4063</v>
          </cell>
          <cell r="C1115">
            <v>-3.32</v>
          </cell>
          <cell r="D1115">
            <v>0</v>
          </cell>
        </row>
        <row r="1116">
          <cell r="A1116">
            <v>43119</v>
          </cell>
          <cell r="B1116">
            <v>4006</v>
          </cell>
          <cell r="C1116">
            <v>-3.34</v>
          </cell>
          <cell r="D1116">
            <v>0</v>
          </cell>
        </row>
        <row r="1117">
          <cell r="A1117">
            <v>43120</v>
          </cell>
          <cell r="B1117">
            <v>4100</v>
          </cell>
          <cell r="C1117">
            <v>-3.35</v>
          </cell>
          <cell r="D1117">
            <v>0</v>
          </cell>
        </row>
        <row r="1118">
          <cell r="A1118">
            <v>43121</v>
          </cell>
          <cell r="B1118">
            <v>3881</v>
          </cell>
          <cell r="C1118">
            <v>-3.35</v>
          </cell>
          <cell r="D1118">
            <v>0</v>
          </cell>
        </row>
        <row r="1119">
          <cell r="A1119">
            <v>43122</v>
          </cell>
          <cell r="B1119">
            <v>3048</v>
          </cell>
          <cell r="C1119">
            <v>-3.36</v>
          </cell>
          <cell r="D1119">
            <v>0</v>
          </cell>
        </row>
        <row r="1120">
          <cell r="A1120">
            <v>43123</v>
          </cell>
          <cell r="B1120">
            <v>3322</v>
          </cell>
          <cell r="C1120">
            <v>-3.36</v>
          </cell>
          <cell r="D1120">
            <v>0</v>
          </cell>
        </row>
        <row r="1121">
          <cell r="A1121">
            <v>43124</v>
          </cell>
          <cell r="B1121">
            <v>3274</v>
          </cell>
          <cell r="C1121">
            <v>-3.36</v>
          </cell>
          <cell r="D1121">
            <v>1.5</v>
          </cell>
        </row>
        <row r="1122">
          <cell r="A1122">
            <v>43125</v>
          </cell>
          <cell r="B1122">
            <v>3182</v>
          </cell>
          <cell r="C1122">
            <v>-3.36</v>
          </cell>
          <cell r="D1122">
            <v>1</v>
          </cell>
        </row>
        <row r="1123">
          <cell r="A1123">
            <v>43126</v>
          </cell>
          <cell r="B1123">
            <v>3094</v>
          </cell>
          <cell r="C1123">
            <v>-3.36</v>
          </cell>
          <cell r="D1123">
            <v>0</v>
          </cell>
        </row>
        <row r="1124">
          <cell r="A1124">
            <v>43127</v>
          </cell>
          <cell r="B1124">
            <v>3772</v>
          </cell>
          <cell r="C1124">
            <v>-3.36</v>
          </cell>
          <cell r="D1124">
            <v>0</v>
          </cell>
        </row>
        <row r="1125">
          <cell r="A1125">
            <v>43128</v>
          </cell>
          <cell r="B1125">
            <v>3915</v>
          </cell>
          <cell r="C1125">
            <v>-3.38</v>
          </cell>
          <cell r="D1125">
            <v>0.3</v>
          </cell>
        </row>
        <row r="1126">
          <cell r="A1126">
            <v>43129</v>
          </cell>
          <cell r="B1126">
            <v>3338</v>
          </cell>
          <cell r="C1126">
            <v>-3.39</v>
          </cell>
          <cell r="D1126">
            <v>0</v>
          </cell>
        </row>
        <row r="1127">
          <cell r="A1127">
            <v>43130</v>
          </cell>
          <cell r="B1127">
            <v>3564</v>
          </cell>
          <cell r="C1127">
            <v>-3.38</v>
          </cell>
          <cell r="D1127">
            <v>16.4</v>
          </cell>
        </row>
        <row r="1128">
          <cell r="A1128">
            <v>43131</v>
          </cell>
          <cell r="B1128">
            <v>4669</v>
          </cell>
          <cell r="C1128">
            <v>-3.3</v>
          </cell>
          <cell r="D1128">
            <v>59</v>
          </cell>
        </row>
        <row r="1129">
          <cell r="A1129">
            <v>43132</v>
          </cell>
          <cell r="B1129">
            <v>5647</v>
          </cell>
          <cell r="C1129">
            <v>-3.21</v>
          </cell>
          <cell r="D1129">
            <v>8.6</v>
          </cell>
        </row>
        <row r="1130">
          <cell r="A1130">
            <v>43133</v>
          </cell>
          <cell r="B1130">
            <v>4865</v>
          </cell>
          <cell r="C1130">
            <v>-3.19</v>
          </cell>
          <cell r="D1130">
            <v>4.7</v>
          </cell>
        </row>
        <row r="1131">
          <cell r="A1131">
            <v>43134</v>
          </cell>
          <cell r="B1131">
            <v>5200</v>
          </cell>
          <cell r="C1131">
            <v>-3.16</v>
          </cell>
          <cell r="D1131">
            <v>15.5</v>
          </cell>
        </row>
        <row r="1132">
          <cell r="A1132">
            <v>43135</v>
          </cell>
          <cell r="B1132">
            <v>4108</v>
          </cell>
          <cell r="C1132">
            <v>-3.16</v>
          </cell>
          <cell r="D1132">
            <v>0</v>
          </cell>
        </row>
        <row r="1133">
          <cell r="A1133">
            <v>43136</v>
          </cell>
          <cell r="B1133">
            <v>3815</v>
          </cell>
          <cell r="C1133">
            <v>-3.12</v>
          </cell>
          <cell r="D1133">
            <v>18.2</v>
          </cell>
        </row>
        <row r="1134">
          <cell r="A1134">
            <v>43137</v>
          </cell>
          <cell r="B1134">
            <v>4878</v>
          </cell>
          <cell r="C1134">
            <v>-3.03</v>
          </cell>
          <cell r="D1134">
            <v>48.5</v>
          </cell>
        </row>
        <row r="1135">
          <cell r="A1135">
            <v>43138</v>
          </cell>
          <cell r="B1135">
            <v>6063</v>
          </cell>
          <cell r="C1135">
            <v>-2.96</v>
          </cell>
          <cell r="D1135">
            <v>8.3</v>
          </cell>
        </row>
        <row r="1136">
          <cell r="A1136">
            <v>43139</v>
          </cell>
          <cell r="B1136">
            <v>6074</v>
          </cell>
          <cell r="C1136">
            <v>-2.86</v>
          </cell>
          <cell r="D1136">
            <v>0</v>
          </cell>
        </row>
        <row r="1137">
          <cell r="A1137">
            <v>43140</v>
          </cell>
          <cell r="B1137">
            <v>6131</v>
          </cell>
          <cell r="C1137">
            <v>-2.84</v>
          </cell>
          <cell r="D1137">
            <v>1.8</v>
          </cell>
        </row>
        <row r="1138">
          <cell r="A1138">
            <v>43141</v>
          </cell>
          <cell r="B1138">
            <v>6048</v>
          </cell>
          <cell r="C1138">
            <v>-2.85</v>
          </cell>
          <cell r="D1138">
            <v>0</v>
          </cell>
        </row>
        <row r="1139">
          <cell r="A1139">
            <v>43142</v>
          </cell>
          <cell r="B1139">
            <v>4884</v>
          </cell>
          <cell r="C1139">
            <v>-2.78</v>
          </cell>
          <cell r="D1139">
            <v>3.6</v>
          </cell>
        </row>
        <row r="1140">
          <cell r="A1140">
            <v>43143</v>
          </cell>
          <cell r="B1140">
            <v>4728</v>
          </cell>
          <cell r="C1140">
            <v>-2.7</v>
          </cell>
          <cell r="D1140">
            <v>0</v>
          </cell>
        </row>
        <row r="1141">
          <cell r="A1141">
            <v>43144</v>
          </cell>
          <cell r="B1141">
            <v>4958</v>
          </cell>
          <cell r="C1141">
            <v>-2.68</v>
          </cell>
          <cell r="D1141">
            <v>0</v>
          </cell>
        </row>
        <row r="1142">
          <cell r="A1142">
            <v>43145</v>
          </cell>
          <cell r="B1142">
            <v>5067</v>
          </cell>
          <cell r="C1142">
            <v>-2.67</v>
          </cell>
          <cell r="D1142">
            <v>0</v>
          </cell>
        </row>
        <row r="1143">
          <cell r="A1143">
            <v>43146</v>
          </cell>
          <cell r="B1143">
            <v>4515</v>
          </cell>
          <cell r="C1143">
            <v>-2.68</v>
          </cell>
          <cell r="D1143">
            <v>0</v>
          </cell>
        </row>
        <row r="1144">
          <cell r="A1144">
            <v>43147</v>
          </cell>
          <cell r="B1144">
            <v>4072</v>
          </cell>
          <cell r="C1144">
            <v>-2.67</v>
          </cell>
          <cell r="D1144">
            <v>0</v>
          </cell>
        </row>
        <row r="1145">
          <cell r="A1145">
            <v>43148</v>
          </cell>
          <cell r="B1145">
            <v>4432</v>
          </cell>
          <cell r="C1145">
            <v>-2.68</v>
          </cell>
          <cell r="D1145">
            <v>3.3</v>
          </cell>
        </row>
        <row r="1146">
          <cell r="A1146">
            <v>43149</v>
          </cell>
          <cell r="B1146">
            <v>4227</v>
          </cell>
          <cell r="C1146">
            <v>-2.68</v>
          </cell>
          <cell r="D1146">
            <v>0</v>
          </cell>
        </row>
        <row r="1147">
          <cell r="A1147">
            <v>43150</v>
          </cell>
          <cell r="B1147">
            <v>4367</v>
          </cell>
          <cell r="C1147">
            <v>-2.68</v>
          </cell>
          <cell r="D1147">
            <v>0</v>
          </cell>
        </row>
        <row r="1148">
          <cell r="A1148">
            <v>43151</v>
          </cell>
          <cell r="B1148">
            <v>4072</v>
          </cell>
          <cell r="C1148">
            <v>-2.66</v>
          </cell>
          <cell r="D1148">
            <v>28.4</v>
          </cell>
        </row>
        <row r="1149">
          <cell r="A1149">
            <v>43152</v>
          </cell>
          <cell r="B1149">
            <v>4308</v>
          </cell>
          <cell r="C1149">
            <v>-2.56</v>
          </cell>
          <cell r="D1149">
            <v>29.3</v>
          </cell>
        </row>
        <row r="1150">
          <cell r="A1150">
            <v>43153</v>
          </cell>
          <cell r="B1150">
            <v>4669</v>
          </cell>
          <cell r="C1150">
            <v>-2.48</v>
          </cell>
          <cell r="D1150">
            <v>52</v>
          </cell>
        </row>
        <row r="1151">
          <cell r="A1151">
            <v>43154</v>
          </cell>
          <cell r="B1151">
            <v>5063</v>
          </cell>
          <cell r="C1151">
            <v>-2.4</v>
          </cell>
          <cell r="D1151">
            <v>4.2</v>
          </cell>
        </row>
        <row r="1152">
          <cell r="A1152">
            <v>43155</v>
          </cell>
          <cell r="B1152">
            <v>4300</v>
          </cell>
          <cell r="C1152">
            <v>-2.38</v>
          </cell>
          <cell r="D1152">
            <v>0</v>
          </cell>
        </row>
        <row r="1153">
          <cell r="A1153">
            <v>43156</v>
          </cell>
          <cell r="B1153">
            <v>5351</v>
          </cell>
          <cell r="C1153">
            <v>-2.29</v>
          </cell>
          <cell r="D1153">
            <v>48.7</v>
          </cell>
        </row>
        <row r="1154">
          <cell r="A1154">
            <v>43157</v>
          </cell>
          <cell r="B1154">
            <v>4932</v>
          </cell>
          <cell r="C1154">
            <v>-2.25</v>
          </cell>
          <cell r="D1154">
            <v>0</v>
          </cell>
        </row>
        <row r="1155">
          <cell r="A1155">
            <v>43158</v>
          </cell>
          <cell r="B1155">
            <v>5138</v>
          </cell>
          <cell r="C1155">
            <v>-2.16</v>
          </cell>
          <cell r="D1155">
            <v>5.4</v>
          </cell>
        </row>
        <row r="1156">
          <cell r="A1156">
            <v>43159</v>
          </cell>
          <cell r="B1156">
            <v>4939</v>
          </cell>
          <cell r="C1156">
            <v>-2.06</v>
          </cell>
          <cell r="D1156">
            <v>0</v>
          </cell>
        </row>
        <row r="1157">
          <cell r="A1157">
            <v>43160</v>
          </cell>
          <cell r="B1157">
            <v>5105</v>
          </cell>
          <cell r="C1157">
            <v>-1.95</v>
          </cell>
          <cell r="D1157">
            <v>51.9</v>
          </cell>
        </row>
        <row r="1158">
          <cell r="A1158">
            <v>43161</v>
          </cell>
          <cell r="B1158">
            <v>5156</v>
          </cell>
          <cell r="C1158">
            <v>-1.88</v>
          </cell>
          <cell r="D1158">
            <v>7.5</v>
          </cell>
        </row>
        <row r="1159">
          <cell r="A1159">
            <v>43162</v>
          </cell>
          <cell r="B1159">
            <v>6359</v>
          </cell>
          <cell r="C1159">
            <v>-1.8</v>
          </cell>
          <cell r="D1159">
            <v>20</v>
          </cell>
        </row>
        <row r="1160">
          <cell r="A1160">
            <v>43163</v>
          </cell>
          <cell r="B1160">
            <v>6103</v>
          </cell>
          <cell r="C1160">
            <v>-1.71</v>
          </cell>
          <cell r="D1160">
            <v>0.02</v>
          </cell>
        </row>
        <row r="1161">
          <cell r="A1161">
            <v>43164</v>
          </cell>
          <cell r="B1161">
            <v>5958</v>
          </cell>
          <cell r="C1161">
            <v>-1.62</v>
          </cell>
          <cell r="D1161">
            <v>38.7</v>
          </cell>
        </row>
        <row r="1162">
          <cell r="A1162">
            <v>43165</v>
          </cell>
          <cell r="B1162">
            <v>5800</v>
          </cell>
          <cell r="C1162">
            <v>-1.56</v>
          </cell>
          <cell r="D1162">
            <v>0</v>
          </cell>
        </row>
        <row r="1163">
          <cell r="A1163">
            <v>43166</v>
          </cell>
          <cell r="B1163">
            <v>5484</v>
          </cell>
          <cell r="C1163">
            <v>-1.53</v>
          </cell>
          <cell r="D1163">
            <v>0</v>
          </cell>
        </row>
        <row r="1164">
          <cell r="A1164">
            <v>43167</v>
          </cell>
          <cell r="B1164">
            <v>5285</v>
          </cell>
          <cell r="C1164">
            <v>-1.46</v>
          </cell>
          <cell r="D1164">
            <v>29.9</v>
          </cell>
        </row>
        <row r="1165">
          <cell r="A1165">
            <v>43168</v>
          </cell>
          <cell r="B1165">
            <v>5530</v>
          </cell>
          <cell r="C1165">
            <v>-1.27</v>
          </cell>
          <cell r="D1165">
            <v>28.5</v>
          </cell>
        </row>
        <row r="1166">
          <cell r="A1166">
            <v>43169</v>
          </cell>
          <cell r="B1166">
            <v>6106</v>
          </cell>
          <cell r="C1166">
            <v>-1.09</v>
          </cell>
          <cell r="D1166">
            <v>15.48</v>
          </cell>
        </row>
        <row r="1167">
          <cell r="A1167">
            <v>43170</v>
          </cell>
          <cell r="B1167">
            <v>5823</v>
          </cell>
          <cell r="C1167">
            <v>-1.03</v>
          </cell>
          <cell r="D1167">
            <v>11.3</v>
          </cell>
        </row>
        <row r="1168">
          <cell r="A1168">
            <v>43171</v>
          </cell>
          <cell r="B1168">
            <v>5145</v>
          </cell>
          <cell r="C1168">
            <v>-0.97</v>
          </cell>
          <cell r="D1168">
            <v>0.3</v>
          </cell>
        </row>
        <row r="1169">
          <cell r="A1169">
            <v>43172</v>
          </cell>
          <cell r="B1169">
            <v>5075</v>
          </cell>
          <cell r="C1169">
            <v>-0.92</v>
          </cell>
          <cell r="D1169">
            <v>0</v>
          </cell>
        </row>
        <row r="1170">
          <cell r="A1170">
            <v>43173</v>
          </cell>
          <cell r="B1170">
            <v>4981</v>
          </cell>
          <cell r="C1170">
            <v>-0.9</v>
          </cell>
          <cell r="D1170">
            <v>0</v>
          </cell>
        </row>
        <row r="1171">
          <cell r="A1171">
            <v>43174</v>
          </cell>
          <cell r="B1171">
            <v>4913</v>
          </cell>
          <cell r="C1171">
            <v>-0.88</v>
          </cell>
          <cell r="D1171">
            <v>0</v>
          </cell>
        </row>
        <row r="1172">
          <cell r="A1172">
            <v>43175</v>
          </cell>
          <cell r="B1172">
            <v>5033</v>
          </cell>
          <cell r="C1172">
            <v>-0.88</v>
          </cell>
          <cell r="D1172">
            <v>0</v>
          </cell>
        </row>
        <row r="1173">
          <cell r="A1173">
            <v>43176</v>
          </cell>
          <cell r="B1173">
            <v>5517</v>
          </cell>
          <cell r="C1173">
            <v>-0.81</v>
          </cell>
          <cell r="D1173">
            <v>8.2</v>
          </cell>
        </row>
        <row r="1174">
          <cell r="A1174">
            <v>43177</v>
          </cell>
          <cell r="B1174">
            <v>6276</v>
          </cell>
          <cell r="C1174">
            <v>-0.73</v>
          </cell>
          <cell r="D1174">
            <v>30</v>
          </cell>
        </row>
        <row r="1175">
          <cell r="A1175">
            <v>43178</v>
          </cell>
          <cell r="B1175">
            <v>6007</v>
          </cell>
          <cell r="C1175">
            <v>-0.7</v>
          </cell>
          <cell r="D1175">
            <v>0</v>
          </cell>
        </row>
        <row r="1176">
          <cell r="A1176">
            <v>43179</v>
          </cell>
          <cell r="B1176">
            <v>6020</v>
          </cell>
          <cell r="C1176">
            <v>-0.69</v>
          </cell>
          <cell r="D1176">
            <v>0.3</v>
          </cell>
        </row>
        <row r="1177">
          <cell r="A1177">
            <v>43180</v>
          </cell>
          <cell r="B1177">
            <v>5797</v>
          </cell>
          <cell r="C1177">
            <v>-0.69</v>
          </cell>
          <cell r="D1177">
            <v>0</v>
          </cell>
        </row>
        <row r="1178">
          <cell r="A1178">
            <v>43181</v>
          </cell>
          <cell r="B1178">
            <v>5788</v>
          </cell>
          <cell r="C1178">
            <v>-0.59</v>
          </cell>
          <cell r="D1178">
            <v>19.3</v>
          </cell>
        </row>
        <row r="1179">
          <cell r="A1179">
            <v>43182</v>
          </cell>
          <cell r="B1179">
            <v>6086</v>
          </cell>
          <cell r="C1179">
            <v>-0.51</v>
          </cell>
          <cell r="D1179">
            <v>2.5</v>
          </cell>
        </row>
        <row r="1180">
          <cell r="A1180">
            <v>43183</v>
          </cell>
          <cell r="B1180">
            <v>6200</v>
          </cell>
          <cell r="C1180">
            <v>-0.47</v>
          </cell>
          <cell r="D1180">
            <v>0</v>
          </cell>
        </row>
        <row r="1181">
          <cell r="A1181">
            <v>43184</v>
          </cell>
          <cell r="B1181">
            <v>5955</v>
          </cell>
          <cell r="C1181">
            <v>-0.47</v>
          </cell>
          <cell r="D1181">
            <v>0</v>
          </cell>
        </row>
        <row r="1182">
          <cell r="A1182">
            <v>43185</v>
          </cell>
          <cell r="B1182">
            <v>6005</v>
          </cell>
          <cell r="C1182">
            <v>-0.47</v>
          </cell>
          <cell r="D1182">
            <v>0</v>
          </cell>
        </row>
        <row r="1183">
          <cell r="A1183">
            <v>43186</v>
          </cell>
          <cell r="B1183">
            <v>6190</v>
          </cell>
          <cell r="C1183">
            <v>-0.48</v>
          </cell>
          <cell r="D1183">
            <v>0</v>
          </cell>
        </row>
        <row r="1184">
          <cell r="A1184">
            <v>43187</v>
          </cell>
          <cell r="B1184">
            <v>6141</v>
          </cell>
          <cell r="C1184">
            <v>-0.47</v>
          </cell>
          <cell r="D1184">
            <v>0</v>
          </cell>
        </row>
        <row r="1185">
          <cell r="A1185">
            <v>43188</v>
          </cell>
          <cell r="B1185">
            <v>6125</v>
          </cell>
          <cell r="C1185">
            <v>-0.48</v>
          </cell>
          <cell r="D1185">
            <v>0</v>
          </cell>
        </row>
        <row r="1186">
          <cell r="A1186">
            <v>43189</v>
          </cell>
          <cell r="B1186">
            <v>6300</v>
          </cell>
          <cell r="C1186">
            <v>-0.49</v>
          </cell>
          <cell r="D1186">
            <v>0</v>
          </cell>
        </row>
        <row r="1187">
          <cell r="A1187">
            <v>43190</v>
          </cell>
          <cell r="B1187">
            <v>6077</v>
          </cell>
          <cell r="C1187">
            <v>-0.5</v>
          </cell>
          <cell r="D1187">
            <v>0</v>
          </cell>
        </row>
        <row r="1188">
          <cell r="A1188">
            <v>43191</v>
          </cell>
          <cell r="B1188">
            <v>5814</v>
          </cell>
          <cell r="C1188">
            <v>-0.51</v>
          </cell>
          <cell r="D1188">
            <v>0</v>
          </cell>
        </row>
        <row r="1189">
          <cell r="A1189">
            <v>43192</v>
          </cell>
          <cell r="B1189">
            <v>6159</v>
          </cell>
          <cell r="C1189">
            <v>-0.51</v>
          </cell>
          <cell r="D1189">
            <v>0</v>
          </cell>
        </row>
        <row r="1190">
          <cell r="A1190">
            <v>43193</v>
          </cell>
          <cell r="B1190">
            <v>6173</v>
          </cell>
          <cell r="C1190">
            <v>-0.53</v>
          </cell>
          <cell r="D1190">
            <v>0</v>
          </cell>
        </row>
        <row r="1191">
          <cell r="A1191">
            <v>43194</v>
          </cell>
          <cell r="B1191">
            <v>4967</v>
          </cell>
          <cell r="C1191">
            <v>-0.53</v>
          </cell>
          <cell r="D1191">
            <v>1.2</v>
          </cell>
        </row>
        <row r="1192">
          <cell r="A1192">
            <v>43195</v>
          </cell>
          <cell r="B1192">
            <v>4505</v>
          </cell>
          <cell r="C1192">
            <v>-0.51</v>
          </cell>
          <cell r="D1192">
            <v>0</v>
          </cell>
        </row>
        <row r="1193">
          <cell r="A1193">
            <v>43196</v>
          </cell>
          <cell r="B1193">
            <v>4278</v>
          </cell>
          <cell r="C1193">
            <v>-0.49</v>
          </cell>
          <cell r="D1193">
            <v>10.4</v>
          </cell>
        </row>
        <row r="1194">
          <cell r="A1194">
            <v>43197</v>
          </cell>
          <cell r="B1194">
            <v>4273</v>
          </cell>
          <cell r="C1194">
            <v>-0.46</v>
          </cell>
          <cell r="D1194">
            <v>0</v>
          </cell>
        </row>
        <row r="1195">
          <cell r="A1195">
            <v>43198</v>
          </cell>
          <cell r="B1195">
            <v>4000</v>
          </cell>
          <cell r="C1195">
            <v>-0.44</v>
          </cell>
          <cell r="D1195">
            <v>0</v>
          </cell>
        </row>
        <row r="1196">
          <cell r="A1196">
            <v>43199</v>
          </cell>
          <cell r="B1196">
            <v>5046</v>
          </cell>
          <cell r="C1196">
            <v>-0.44</v>
          </cell>
          <cell r="D1196">
            <v>0</v>
          </cell>
        </row>
        <row r="1197">
          <cell r="A1197">
            <v>43200</v>
          </cell>
          <cell r="B1197">
            <v>4969</v>
          </cell>
          <cell r="C1197">
            <v>-0.45</v>
          </cell>
          <cell r="D1197">
            <v>0</v>
          </cell>
        </row>
        <row r="1198">
          <cell r="A1198">
            <v>43201</v>
          </cell>
          <cell r="B1198">
            <v>4602</v>
          </cell>
          <cell r="C1198">
            <v>-0.45</v>
          </cell>
          <cell r="D1198">
            <v>1.7</v>
          </cell>
        </row>
        <row r="1199">
          <cell r="A1199">
            <v>43202</v>
          </cell>
          <cell r="B1199">
            <v>4143</v>
          </cell>
          <cell r="C1199">
            <v>-0.46</v>
          </cell>
          <cell r="D1199">
            <v>0</v>
          </cell>
        </row>
        <row r="1200">
          <cell r="A1200">
            <v>43203</v>
          </cell>
          <cell r="B1200">
            <v>4072</v>
          </cell>
          <cell r="C1200">
            <v>-0.45</v>
          </cell>
          <cell r="D1200">
            <v>2</v>
          </cell>
        </row>
        <row r="1201">
          <cell r="A1201">
            <v>43204</v>
          </cell>
          <cell r="B1201">
            <v>3929</v>
          </cell>
          <cell r="C1201">
            <v>-0.45</v>
          </cell>
          <cell r="D1201">
            <v>0</v>
          </cell>
        </row>
        <row r="1202">
          <cell r="A1202">
            <v>43205</v>
          </cell>
          <cell r="B1202">
            <v>4415</v>
          </cell>
          <cell r="C1202">
            <v>-0.47</v>
          </cell>
          <cell r="D1202">
            <v>0</v>
          </cell>
        </row>
        <row r="1203">
          <cell r="A1203">
            <v>43206</v>
          </cell>
          <cell r="B1203">
            <v>3766</v>
          </cell>
          <cell r="C1203">
            <v>-0.47</v>
          </cell>
          <cell r="D1203">
            <v>0</v>
          </cell>
        </row>
        <row r="1204">
          <cell r="A1204">
            <v>43207</v>
          </cell>
          <cell r="B1204">
            <v>3539</v>
          </cell>
          <cell r="C1204">
            <v>-0.47</v>
          </cell>
          <cell r="D1204">
            <v>0</v>
          </cell>
        </row>
        <row r="1205">
          <cell r="A1205">
            <v>43208</v>
          </cell>
          <cell r="B1205">
            <v>3894</v>
          </cell>
          <cell r="C1205">
            <v>-0.46</v>
          </cell>
          <cell r="D1205">
            <v>0</v>
          </cell>
        </row>
        <row r="1206">
          <cell r="A1206">
            <v>43209</v>
          </cell>
          <cell r="B1206">
            <v>3986</v>
          </cell>
          <cell r="C1206">
            <v>-0.46</v>
          </cell>
          <cell r="D1206">
            <v>0</v>
          </cell>
        </row>
        <row r="1207">
          <cell r="A1207">
            <v>43210</v>
          </cell>
          <cell r="B1207">
            <v>4017</v>
          </cell>
          <cell r="C1207">
            <v>-0.47</v>
          </cell>
          <cell r="D1207">
            <v>0</v>
          </cell>
        </row>
        <row r="1208">
          <cell r="A1208">
            <v>43211</v>
          </cell>
          <cell r="B1208">
            <v>4029</v>
          </cell>
          <cell r="C1208">
            <v>-0.47</v>
          </cell>
          <cell r="D1208">
            <v>0</v>
          </cell>
        </row>
        <row r="1209">
          <cell r="A1209">
            <v>43212</v>
          </cell>
          <cell r="B1209">
            <v>3731</v>
          </cell>
          <cell r="C1209">
            <v>-0.48</v>
          </cell>
          <cell r="D1209">
            <v>0</v>
          </cell>
        </row>
        <row r="1210">
          <cell r="A1210">
            <v>43213</v>
          </cell>
          <cell r="B1210">
            <v>3977</v>
          </cell>
          <cell r="C1210">
            <v>-0.49</v>
          </cell>
          <cell r="D1210">
            <v>0</v>
          </cell>
        </row>
        <row r="1211">
          <cell r="A1211">
            <v>43214</v>
          </cell>
          <cell r="B1211">
            <v>3677</v>
          </cell>
          <cell r="C1211">
            <v>-0.49</v>
          </cell>
          <cell r="D1211">
            <v>0</v>
          </cell>
        </row>
        <row r="1212">
          <cell r="A1212">
            <v>43215</v>
          </cell>
          <cell r="B1212">
            <v>4515</v>
          </cell>
          <cell r="C1212">
            <v>-0.5</v>
          </cell>
          <cell r="D1212">
            <v>0</v>
          </cell>
        </row>
        <row r="1213">
          <cell r="A1213">
            <v>43216</v>
          </cell>
          <cell r="B1213">
            <v>3867</v>
          </cell>
          <cell r="C1213">
            <v>-0.52</v>
          </cell>
          <cell r="D1213">
            <v>0</v>
          </cell>
        </row>
        <row r="1214">
          <cell r="A1214">
            <v>43217</v>
          </cell>
          <cell r="B1214">
            <v>3322</v>
          </cell>
          <cell r="C1214">
            <v>-0.53</v>
          </cell>
          <cell r="D1214">
            <v>0</v>
          </cell>
        </row>
        <row r="1215">
          <cell r="A1215">
            <v>43218</v>
          </cell>
          <cell r="B1215">
            <v>3250</v>
          </cell>
          <cell r="C1215">
            <v>-0.53</v>
          </cell>
          <cell r="D1215">
            <v>0</v>
          </cell>
        </row>
        <row r="1216">
          <cell r="A1216">
            <v>43219</v>
          </cell>
          <cell r="B1216">
            <v>2825</v>
          </cell>
          <cell r="C1216">
            <v>-0.53</v>
          </cell>
          <cell r="D1216">
            <v>0</v>
          </cell>
        </row>
        <row r="1217">
          <cell r="A1217">
            <v>43220</v>
          </cell>
          <cell r="B1217">
            <v>3234</v>
          </cell>
          <cell r="C1217">
            <v>-0.54</v>
          </cell>
          <cell r="D1217">
            <v>0</v>
          </cell>
        </row>
        <row r="1218">
          <cell r="A1218">
            <v>43221</v>
          </cell>
          <cell r="B1218">
            <v>3452</v>
          </cell>
          <cell r="C1218">
            <v>-0.55</v>
          </cell>
          <cell r="D1218">
            <v>0</v>
          </cell>
        </row>
        <row r="1219">
          <cell r="A1219">
            <v>43222</v>
          </cell>
          <cell r="B1219">
            <v>3276</v>
          </cell>
          <cell r="C1219">
            <v>-0.56</v>
          </cell>
          <cell r="D1219">
            <v>0</v>
          </cell>
        </row>
        <row r="1220">
          <cell r="A1220">
            <v>43223</v>
          </cell>
          <cell r="B1220">
            <v>3120</v>
          </cell>
          <cell r="C1220">
            <v>-0.57</v>
          </cell>
          <cell r="D1220">
            <v>0</v>
          </cell>
        </row>
        <row r="1221">
          <cell r="A1221">
            <v>43224</v>
          </cell>
          <cell r="B1221">
            <v>3257</v>
          </cell>
          <cell r="C1221">
            <v>-0.58</v>
          </cell>
          <cell r="D1221">
            <v>0</v>
          </cell>
        </row>
        <row r="1222">
          <cell r="A1222">
            <v>43225</v>
          </cell>
          <cell r="B1222">
            <v>3224</v>
          </cell>
          <cell r="C1222">
            <v>-0.59</v>
          </cell>
          <cell r="D1222">
            <v>0</v>
          </cell>
        </row>
        <row r="1223">
          <cell r="A1223">
            <v>43226</v>
          </cell>
          <cell r="B1223">
            <v>2869</v>
          </cell>
          <cell r="C1223">
            <v>-0.6</v>
          </cell>
          <cell r="D1223">
            <v>0</v>
          </cell>
        </row>
        <row r="1224">
          <cell r="A1224">
            <v>43227</v>
          </cell>
          <cell r="B1224">
            <v>2957</v>
          </cell>
          <cell r="C1224">
            <v>-0.6</v>
          </cell>
          <cell r="D1224">
            <v>0</v>
          </cell>
        </row>
        <row r="1225">
          <cell r="A1225">
            <v>43228</v>
          </cell>
          <cell r="B1225">
            <v>2987</v>
          </cell>
          <cell r="C1225">
            <v>-0.61</v>
          </cell>
          <cell r="D1225">
            <v>0</v>
          </cell>
        </row>
        <row r="1226">
          <cell r="A1226">
            <v>43229</v>
          </cell>
          <cell r="B1226">
            <v>2798</v>
          </cell>
          <cell r="C1226">
            <v>-0.62</v>
          </cell>
          <cell r="D1226">
            <v>0</v>
          </cell>
        </row>
        <row r="1227">
          <cell r="A1227">
            <v>43230</v>
          </cell>
          <cell r="B1227">
            <v>2727</v>
          </cell>
          <cell r="C1227">
            <v>-0.63</v>
          </cell>
          <cell r="D1227">
            <v>0</v>
          </cell>
        </row>
        <row r="1228">
          <cell r="A1228">
            <v>43231</v>
          </cell>
          <cell r="B1228">
            <v>3238</v>
          </cell>
          <cell r="C1228">
            <v>-0.63</v>
          </cell>
          <cell r="D1228">
            <v>0</v>
          </cell>
        </row>
        <row r="1229">
          <cell r="A1229">
            <v>43232</v>
          </cell>
          <cell r="B1229">
            <v>2998</v>
          </cell>
          <cell r="C1229">
            <v>-0.64</v>
          </cell>
          <cell r="D1229">
            <v>0</v>
          </cell>
        </row>
        <row r="1230">
          <cell r="A1230">
            <v>43233</v>
          </cell>
          <cell r="B1230">
            <v>2657</v>
          </cell>
          <cell r="C1230">
            <v>-0.66</v>
          </cell>
          <cell r="D1230">
            <v>0</v>
          </cell>
        </row>
        <row r="1231">
          <cell r="A1231">
            <v>43234</v>
          </cell>
          <cell r="B1231">
            <v>3048</v>
          </cell>
          <cell r="C1231">
            <v>-0.66</v>
          </cell>
          <cell r="D1231">
            <v>0</v>
          </cell>
        </row>
        <row r="1232">
          <cell r="A1232">
            <v>43235</v>
          </cell>
          <cell r="B1232">
            <v>3261</v>
          </cell>
          <cell r="C1232">
            <v>-0.66</v>
          </cell>
          <cell r="D1232">
            <v>0</v>
          </cell>
        </row>
        <row r="1233">
          <cell r="A1233">
            <v>43236</v>
          </cell>
          <cell r="B1233">
            <v>3215</v>
          </cell>
          <cell r="C1233">
            <v>-0.67</v>
          </cell>
          <cell r="D1233">
            <v>0</v>
          </cell>
        </row>
        <row r="1234">
          <cell r="A1234">
            <v>43237</v>
          </cell>
          <cell r="B1234">
            <v>3084</v>
          </cell>
          <cell r="C1234">
            <v>-0.68</v>
          </cell>
          <cell r="D1234">
            <v>0</v>
          </cell>
        </row>
        <row r="1235">
          <cell r="A1235">
            <v>43238</v>
          </cell>
          <cell r="B1235">
            <v>3094</v>
          </cell>
          <cell r="C1235">
            <v>-0.69</v>
          </cell>
          <cell r="D1235">
            <v>2.8</v>
          </cell>
        </row>
        <row r="1236">
          <cell r="A1236">
            <v>43239</v>
          </cell>
          <cell r="B1236">
            <v>3135</v>
          </cell>
          <cell r="C1236">
            <v>-0.7</v>
          </cell>
          <cell r="D1236">
            <v>0</v>
          </cell>
        </row>
        <row r="1237">
          <cell r="A1237">
            <v>43240</v>
          </cell>
          <cell r="B1237">
            <v>3418</v>
          </cell>
          <cell r="C1237">
            <v>-0.7</v>
          </cell>
          <cell r="D1237">
            <v>4.7</v>
          </cell>
        </row>
        <row r="1238">
          <cell r="A1238">
            <v>43241</v>
          </cell>
          <cell r="B1238">
            <v>3406</v>
          </cell>
          <cell r="C1238">
            <v>-0.71</v>
          </cell>
          <cell r="D1238">
            <v>0</v>
          </cell>
        </row>
        <row r="1239">
          <cell r="A1239">
            <v>43242</v>
          </cell>
          <cell r="B1239">
            <v>2804</v>
          </cell>
          <cell r="C1239">
            <v>-0.72</v>
          </cell>
          <cell r="D1239">
            <v>0</v>
          </cell>
        </row>
        <row r="1240">
          <cell r="A1240">
            <v>43243</v>
          </cell>
          <cell r="B1240">
            <v>2784</v>
          </cell>
          <cell r="C1240">
            <v>-0.73</v>
          </cell>
          <cell r="D1240">
            <v>0</v>
          </cell>
        </row>
        <row r="1241">
          <cell r="A1241">
            <v>43244</v>
          </cell>
          <cell r="B1241">
            <v>2972</v>
          </cell>
          <cell r="C1241">
            <v>-0.74</v>
          </cell>
          <cell r="D1241">
            <v>0</v>
          </cell>
        </row>
        <row r="1242">
          <cell r="A1242">
            <v>43245</v>
          </cell>
          <cell r="B1242">
            <v>2976</v>
          </cell>
          <cell r="C1242">
            <v>-0.75</v>
          </cell>
          <cell r="D1242">
            <v>0</v>
          </cell>
        </row>
        <row r="1243">
          <cell r="A1243">
            <v>43246</v>
          </cell>
          <cell r="B1243">
            <v>2991</v>
          </cell>
          <cell r="C1243">
            <v>-0.76</v>
          </cell>
          <cell r="D1243">
            <v>0</v>
          </cell>
        </row>
        <row r="1244">
          <cell r="A1244">
            <v>43247</v>
          </cell>
          <cell r="B1244">
            <v>5742</v>
          </cell>
          <cell r="C1244">
            <v>-0.77</v>
          </cell>
          <cell r="D1244">
            <v>0</v>
          </cell>
        </row>
        <row r="1245">
          <cell r="A1245">
            <v>43248</v>
          </cell>
          <cell r="B1245">
            <v>5730</v>
          </cell>
          <cell r="C1245">
            <v>-0.8</v>
          </cell>
          <cell r="D1245">
            <v>0</v>
          </cell>
        </row>
        <row r="1246">
          <cell r="A1246">
            <v>43249</v>
          </cell>
          <cell r="B1246">
            <v>5990</v>
          </cell>
          <cell r="C1246">
            <v>-0.83</v>
          </cell>
          <cell r="D1246">
            <v>0</v>
          </cell>
        </row>
        <row r="1247">
          <cell r="A1247">
            <v>43250</v>
          </cell>
          <cell r="B1247">
            <v>5585</v>
          </cell>
          <cell r="C1247">
            <v>-0.87</v>
          </cell>
          <cell r="D1247">
            <v>0</v>
          </cell>
        </row>
        <row r="1248">
          <cell r="A1248">
            <v>43251</v>
          </cell>
          <cell r="B1248">
            <v>6005</v>
          </cell>
          <cell r="C1248">
            <v>-0.9</v>
          </cell>
          <cell r="D1248">
            <v>0</v>
          </cell>
        </row>
        <row r="1249">
          <cell r="A1249">
            <v>43252</v>
          </cell>
          <cell r="B1249">
            <v>5777</v>
          </cell>
          <cell r="C1249">
            <v>-0.93</v>
          </cell>
          <cell r="D1249">
            <v>0</v>
          </cell>
        </row>
        <row r="1250">
          <cell r="A1250">
            <v>43253</v>
          </cell>
          <cell r="B1250">
            <v>6235</v>
          </cell>
          <cell r="C1250">
            <v>-0.96</v>
          </cell>
          <cell r="D1250">
            <v>0</v>
          </cell>
        </row>
        <row r="1251">
          <cell r="A1251">
            <v>43254</v>
          </cell>
          <cell r="B1251">
            <v>5750</v>
          </cell>
          <cell r="C1251">
            <v>-0.99</v>
          </cell>
          <cell r="D1251">
            <v>0</v>
          </cell>
        </row>
        <row r="1252">
          <cell r="A1252">
            <v>43255</v>
          </cell>
          <cell r="B1252">
            <v>5773</v>
          </cell>
          <cell r="C1252">
            <v>-1.01</v>
          </cell>
          <cell r="D1252">
            <v>0</v>
          </cell>
        </row>
        <row r="1253">
          <cell r="A1253">
            <v>43256</v>
          </cell>
          <cell r="B1253">
            <v>5936</v>
          </cell>
          <cell r="C1253">
            <v>-1.07</v>
          </cell>
          <cell r="D1253">
            <v>0</v>
          </cell>
        </row>
        <row r="1254">
          <cell r="A1254">
            <v>43257</v>
          </cell>
          <cell r="B1254">
            <v>6005</v>
          </cell>
          <cell r="C1254">
            <v>-1.1</v>
          </cell>
          <cell r="D1254">
            <v>0</v>
          </cell>
        </row>
        <row r="1255">
          <cell r="A1255">
            <v>43258</v>
          </cell>
          <cell r="B1255">
            <v>5860</v>
          </cell>
          <cell r="C1255">
            <v>-1.14</v>
          </cell>
          <cell r="D1255">
            <v>0</v>
          </cell>
        </row>
        <row r="1256">
          <cell r="A1256">
            <v>43259</v>
          </cell>
          <cell r="B1256">
            <v>5817</v>
          </cell>
          <cell r="C1256">
            <v>-1.17</v>
          </cell>
          <cell r="D1256">
            <v>1.1</v>
          </cell>
        </row>
        <row r="1257">
          <cell r="A1257">
            <v>43260</v>
          </cell>
          <cell r="B1257">
            <v>5900</v>
          </cell>
          <cell r="C1257">
            <v>-1.2</v>
          </cell>
          <cell r="D1257">
            <v>0</v>
          </cell>
        </row>
        <row r="1258">
          <cell r="A1258">
            <v>43261</v>
          </cell>
          <cell r="B1258">
            <v>5900</v>
          </cell>
          <cell r="C1258">
            <v>-1.24</v>
          </cell>
          <cell r="D1258">
            <v>0</v>
          </cell>
        </row>
        <row r="1259">
          <cell r="A1259">
            <v>43262</v>
          </cell>
          <cell r="B1259">
            <v>5775</v>
          </cell>
          <cell r="C1259">
            <v>-1.26</v>
          </cell>
          <cell r="D1259">
            <v>0</v>
          </cell>
        </row>
        <row r="1260">
          <cell r="A1260">
            <v>43263</v>
          </cell>
          <cell r="B1260">
            <v>5793</v>
          </cell>
          <cell r="C1260">
            <v>-1.3</v>
          </cell>
          <cell r="D1260">
            <v>0</v>
          </cell>
        </row>
        <row r="1261">
          <cell r="A1261">
            <v>43264</v>
          </cell>
          <cell r="B1261">
            <v>5789</v>
          </cell>
          <cell r="C1261">
            <v>-1.33</v>
          </cell>
          <cell r="D1261">
            <v>0</v>
          </cell>
        </row>
        <row r="1262">
          <cell r="A1262">
            <v>43265</v>
          </cell>
          <cell r="B1262">
            <v>5988</v>
          </cell>
          <cell r="C1262">
            <v>-1.36</v>
          </cell>
          <cell r="D1262">
            <v>0</v>
          </cell>
        </row>
        <row r="1263">
          <cell r="A1263">
            <v>43266</v>
          </cell>
          <cell r="B1263">
            <v>4995</v>
          </cell>
          <cell r="C1263">
            <v>-1.4</v>
          </cell>
          <cell r="D1263">
            <v>0</v>
          </cell>
        </row>
        <row r="1264">
          <cell r="A1264">
            <v>43267</v>
          </cell>
          <cell r="B1264">
            <v>4127</v>
          </cell>
          <cell r="C1264">
            <v>-1.43</v>
          </cell>
          <cell r="D1264">
            <v>0</v>
          </cell>
        </row>
        <row r="1265">
          <cell r="A1265">
            <v>43268</v>
          </cell>
          <cell r="B1265">
            <v>3716</v>
          </cell>
          <cell r="C1265">
            <v>-1.45</v>
          </cell>
          <cell r="D1265">
            <v>0</v>
          </cell>
        </row>
        <row r="1266">
          <cell r="A1266">
            <v>43269</v>
          </cell>
          <cell r="B1266">
            <v>3623</v>
          </cell>
          <cell r="C1266">
            <v>-1.46</v>
          </cell>
          <cell r="D1266">
            <v>0</v>
          </cell>
        </row>
        <row r="1267">
          <cell r="A1267">
            <v>43270</v>
          </cell>
          <cell r="B1267">
            <v>3469</v>
          </cell>
          <cell r="C1267">
            <v>-1.48</v>
          </cell>
          <cell r="D1267">
            <v>0</v>
          </cell>
        </row>
        <row r="1268">
          <cell r="A1268">
            <v>43271</v>
          </cell>
          <cell r="B1268">
            <v>3594</v>
          </cell>
          <cell r="C1268">
            <v>-1.5</v>
          </cell>
          <cell r="D1268">
            <v>0.5</v>
          </cell>
        </row>
        <row r="1269">
          <cell r="A1269">
            <v>43272</v>
          </cell>
          <cell r="B1269">
            <v>3528</v>
          </cell>
          <cell r="C1269">
            <v>-1.52</v>
          </cell>
          <cell r="D1269">
            <v>0</v>
          </cell>
        </row>
        <row r="1270">
          <cell r="A1270">
            <v>43273</v>
          </cell>
          <cell r="B1270">
            <v>3809</v>
          </cell>
          <cell r="C1270">
            <v>-1.54</v>
          </cell>
          <cell r="D1270">
            <v>0</v>
          </cell>
        </row>
        <row r="1271">
          <cell r="A1271">
            <v>43274</v>
          </cell>
          <cell r="B1271">
            <v>4465</v>
          </cell>
          <cell r="C1271">
            <v>-1.56</v>
          </cell>
          <cell r="D1271">
            <v>0</v>
          </cell>
        </row>
        <row r="1272">
          <cell r="A1272">
            <v>43275</v>
          </cell>
          <cell r="B1272">
            <v>3237</v>
          </cell>
          <cell r="C1272">
            <v>-1.58</v>
          </cell>
          <cell r="D1272">
            <v>0</v>
          </cell>
        </row>
        <row r="1273">
          <cell r="A1273">
            <v>43276</v>
          </cell>
          <cell r="B1273">
            <v>3533</v>
          </cell>
          <cell r="C1273">
            <v>-1.6</v>
          </cell>
          <cell r="D1273">
            <v>0</v>
          </cell>
        </row>
        <row r="1274">
          <cell r="A1274">
            <v>43277</v>
          </cell>
          <cell r="B1274">
            <v>3110</v>
          </cell>
          <cell r="C1274">
            <v>-1.61</v>
          </cell>
          <cell r="D1274">
            <v>0</v>
          </cell>
        </row>
        <row r="1275">
          <cell r="A1275">
            <v>43278</v>
          </cell>
          <cell r="B1275">
            <v>2947</v>
          </cell>
          <cell r="C1275">
            <v>-1.63</v>
          </cell>
          <cell r="D1275">
            <v>0</v>
          </cell>
        </row>
        <row r="1276">
          <cell r="A1276">
            <v>43279</v>
          </cell>
          <cell r="B1276">
            <v>2529</v>
          </cell>
          <cell r="C1276">
            <v>-1.64</v>
          </cell>
          <cell r="D1276">
            <v>0</v>
          </cell>
        </row>
        <row r="1277">
          <cell r="A1277">
            <v>43280</v>
          </cell>
          <cell r="B1277">
            <v>3403</v>
          </cell>
          <cell r="C1277">
            <v>-1.65</v>
          </cell>
          <cell r="D1277">
            <v>0</v>
          </cell>
        </row>
        <row r="1278">
          <cell r="A1278">
            <v>43281</v>
          </cell>
          <cell r="B1278">
            <v>3335</v>
          </cell>
          <cell r="C1278">
            <v>-1.67</v>
          </cell>
          <cell r="D1278">
            <v>0</v>
          </cell>
        </row>
        <row r="1279">
          <cell r="A1279">
            <v>43282</v>
          </cell>
          <cell r="B1279">
            <v>2827</v>
          </cell>
          <cell r="C1279">
            <v>-1.69</v>
          </cell>
          <cell r="D1279">
            <v>0</v>
          </cell>
        </row>
        <row r="1280">
          <cell r="A1280">
            <v>43283</v>
          </cell>
          <cell r="B1280">
            <v>2762</v>
          </cell>
          <cell r="C1280">
            <v>-1.7</v>
          </cell>
          <cell r="D1280">
            <v>0</v>
          </cell>
        </row>
        <row r="1281">
          <cell r="A1281">
            <v>43284</v>
          </cell>
          <cell r="B1281">
            <v>2736</v>
          </cell>
          <cell r="C1281">
            <v>-1.71</v>
          </cell>
          <cell r="D1281">
            <v>0</v>
          </cell>
        </row>
        <row r="1282">
          <cell r="A1282">
            <v>43285</v>
          </cell>
          <cell r="B1282">
            <v>3059</v>
          </cell>
          <cell r="C1282">
            <v>-1.72</v>
          </cell>
          <cell r="D1282">
            <v>0</v>
          </cell>
        </row>
        <row r="1283">
          <cell r="A1283">
            <v>43286</v>
          </cell>
          <cell r="B1283">
            <v>2430</v>
          </cell>
          <cell r="C1283">
            <v>-1.74</v>
          </cell>
          <cell r="D1283">
            <v>0</v>
          </cell>
        </row>
        <row r="1284">
          <cell r="A1284">
            <v>43287</v>
          </cell>
          <cell r="B1284">
            <v>2221</v>
          </cell>
          <cell r="C1284">
            <v>-1.75</v>
          </cell>
          <cell r="D1284">
            <v>0</v>
          </cell>
        </row>
        <row r="1285">
          <cell r="A1285">
            <v>43288</v>
          </cell>
          <cell r="B1285">
            <v>2940</v>
          </cell>
          <cell r="C1285">
            <v>-1.77</v>
          </cell>
          <cell r="D1285">
            <v>0</v>
          </cell>
        </row>
        <row r="1286">
          <cell r="A1286">
            <v>43289</v>
          </cell>
          <cell r="B1286">
            <v>2092</v>
          </cell>
          <cell r="C1286">
            <v>-1.77</v>
          </cell>
          <cell r="D1286">
            <v>0</v>
          </cell>
        </row>
        <row r="1287">
          <cell r="A1287">
            <v>43290</v>
          </cell>
          <cell r="B1287">
            <v>2259</v>
          </cell>
          <cell r="C1287">
            <v>-1.78</v>
          </cell>
          <cell r="D1287">
            <v>0</v>
          </cell>
        </row>
        <row r="1288">
          <cell r="A1288">
            <v>43291</v>
          </cell>
          <cell r="B1288">
            <v>2427</v>
          </cell>
          <cell r="C1288">
            <v>-1.801</v>
          </cell>
          <cell r="D1288">
            <v>0</v>
          </cell>
        </row>
        <row r="1289">
          <cell r="A1289">
            <v>43292</v>
          </cell>
          <cell r="B1289">
            <v>2166</v>
          </cell>
          <cell r="C1289">
            <v>-1.79</v>
          </cell>
          <cell r="D1289">
            <v>0</v>
          </cell>
        </row>
        <row r="1290">
          <cell r="A1290">
            <v>43293</v>
          </cell>
          <cell r="B1290">
            <v>2199</v>
          </cell>
          <cell r="C1290">
            <v>-1.81</v>
          </cell>
          <cell r="D1290">
            <v>0</v>
          </cell>
        </row>
        <row r="1291">
          <cell r="A1291">
            <v>43294</v>
          </cell>
          <cell r="B1291">
            <v>2499</v>
          </cell>
          <cell r="C1291">
            <v>-1.83</v>
          </cell>
          <cell r="D1291">
            <v>0</v>
          </cell>
        </row>
        <row r="1292">
          <cell r="A1292">
            <v>43295</v>
          </cell>
          <cell r="B1292">
            <v>2371</v>
          </cell>
          <cell r="C1292">
            <v>-1.84</v>
          </cell>
          <cell r="D1292">
            <v>0</v>
          </cell>
        </row>
        <row r="1293">
          <cell r="A1293">
            <v>43296</v>
          </cell>
          <cell r="B1293">
            <v>1995</v>
          </cell>
          <cell r="C1293">
            <v>-1.85</v>
          </cell>
          <cell r="D1293">
            <v>0</v>
          </cell>
        </row>
        <row r="1294">
          <cell r="A1294">
            <v>43297</v>
          </cell>
          <cell r="B1294">
            <v>2308</v>
          </cell>
          <cell r="C1294">
            <v>-1.86</v>
          </cell>
          <cell r="D1294">
            <v>0</v>
          </cell>
        </row>
        <row r="1295">
          <cell r="A1295">
            <v>43298</v>
          </cell>
          <cell r="B1295">
            <v>2261</v>
          </cell>
          <cell r="C1295">
            <v>-1.87</v>
          </cell>
          <cell r="D1295">
            <v>0</v>
          </cell>
        </row>
        <row r="1296">
          <cell r="A1296">
            <v>43299</v>
          </cell>
          <cell r="B1296">
            <v>2269</v>
          </cell>
          <cell r="C1296">
            <v>-1.88</v>
          </cell>
          <cell r="D1296">
            <v>0</v>
          </cell>
        </row>
        <row r="1297">
          <cell r="A1297">
            <v>43300</v>
          </cell>
          <cell r="B1297">
            <v>2485</v>
          </cell>
          <cell r="C1297">
            <v>-1.89</v>
          </cell>
          <cell r="D1297">
            <v>0</v>
          </cell>
        </row>
        <row r="1298">
          <cell r="A1298">
            <v>43301</v>
          </cell>
          <cell r="B1298">
            <v>2387</v>
          </cell>
          <cell r="C1298">
            <v>-1.9</v>
          </cell>
          <cell r="D1298">
            <v>0</v>
          </cell>
        </row>
        <row r="1299">
          <cell r="A1299">
            <v>43302</v>
          </cell>
          <cell r="B1299">
            <v>2375</v>
          </cell>
          <cell r="C1299">
            <v>-1.92</v>
          </cell>
          <cell r="D1299">
            <v>0</v>
          </cell>
        </row>
        <row r="1300">
          <cell r="A1300">
            <v>43303</v>
          </cell>
          <cell r="B1300">
            <v>1964</v>
          </cell>
          <cell r="C1300">
            <v>-1.92</v>
          </cell>
          <cell r="D1300">
            <v>0</v>
          </cell>
        </row>
        <row r="1301">
          <cell r="A1301">
            <v>43304</v>
          </cell>
          <cell r="B1301">
            <v>2344</v>
          </cell>
          <cell r="C1301">
            <v>-1.94</v>
          </cell>
          <cell r="D1301">
            <v>0</v>
          </cell>
        </row>
        <row r="1302">
          <cell r="A1302">
            <v>43305</v>
          </cell>
          <cell r="B1302">
            <v>2270</v>
          </cell>
          <cell r="C1302">
            <v>-1.95</v>
          </cell>
          <cell r="D1302">
            <v>0</v>
          </cell>
        </row>
        <row r="1303">
          <cell r="A1303">
            <v>43306</v>
          </cell>
          <cell r="B1303">
            <v>2322</v>
          </cell>
          <cell r="C1303">
            <v>-1.96</v>
          </cell>
          <cell r="D1303">
            <v>0</v>
          </cell>
        </row>
        <row r="1304">
          <cell r="A1304">
            <v>43307</v>
          </cell>
          <cell r="B1304">
            <v>2252</v>
          </cell>
          <cell r="C1304">
            <v>-1.97</v>
          </cell>
          <cell r="D1304">
            <v>0</v>
          </cell>
        </row>
        <row r="1305">
          <cell r="A1305">
            <v>43308</v>
          </cell>
          <cell r="B1305">
            <v>3024</v>
          </cell>
          <cell r="C1305">
            <v>-1.99</v>
          </cell>
          <cell r="D1305">
            <v>0</v>
          </cell>
        </row>
        <row r="1306">
          <cell r="A1306">
            <v>43309</v>
          </cell>
          <cell r="B1306">
            <v>2627</v>
          </cell>
          <cell r="C1306">
            <v>-2.01</v>
          </cell>
          <cell r="D1306">
            <v>0</v>
          </cell>
        </row>
        <row r="1307">
          <cell r="A1307">
            <v>43310</v>
          </cell>
          <cell r="B1307">
            <v>1967</v>
          </cell>
          <cell r="C1307">
            <v>-2.02</v>
          </cell>
          <cell r="D1307">
            <v>0</v>
          </cell>
        </row>
        <row r="1308">
          <cell r="A1308">
            <v>43311</v>
          </cell>
          <cell r="B1308">
            <v>2525</v>
          </cell>
          <cell r="C1308">
            <v>-2.03</v>
          </cell>
          <cell r="D1308">
            <v>0</v>
          </cell>
        </row>
        <row r="1309">
          <cell r="A1309">
            <v>43312</v>
          </cell>
          <cell r="B1309">
            <v>2709</v>
          </cell>
          <cell r="C1309">
            <v>-2.04</v>
          </cell>
          <cell r="D1309">
            <v>0</v>
          </cell>
        </row>
        <row r="1310">
          <cell r="A1310">
            <v>43313</v>
          </cell>
          <cell r="B1310">
            <v>2504</v>
          </cell>
          <cell r="C1310">
            <v>-2.06</v>
          </cell>
          <cell r="D1310">
            <v>0</v>
          </cell>
        </row>
        <row r="1311">
          <cell r="A1311">
            <v>43314</v>
          </cell>
          <cell r="B1311">
            <v>1993</v>
          </cell>
          <cell r="C1311">
            <v>-2.08</v>
          </cell>
          <cell r="D1311">
            <v>0.8</v>
          </cell>
        </row>
        <row r="1312">
          <cell r="A1312">
            <v>43315</v>
          </cell>
          <cell r="B1312">
            <v>2526</v>
          </cell>
          <cell r="C1312">
            <v>-2.09</v>
          </cell>
          <cell r="D1312">
            <v>1.6</v>
          </cell>
        </row>
        <row r="1313">
          <cell r="A1313">
            <v>43316</v>
          </cell>
          <cell r="B1313">
            <v>4906</v>
          </cell>
          <cell r="C1313">
            <v>-2.08</v>
          </cell>
          <cell r="D1313">
            <v>8</v>
          </cell>
        </row>
        <row r="1314">
          <cell r="A1314">
            <v>43317</v>
          </cell>
          <cell r="B1314">
            <v>3172</v>
          </cell>
          <cell r="C1314">
            <v>-2.08</v>
          </cell>
          <cell r="D1314">
            <v>4.7</v>
          </cell>
        </row>
        <row r="1315">
          <cell r="A1315">
            <v>43318</v>
          </cell>
          <cell r="B1315">
            <v>2270</v>
          </cell>
          <cell r="C1315">
            <v>-2.08</v>
          </cell>
          <cell r="D1315">
            <v>0</v>
          </cell>
        </row>
        <row r="1316">
          <cell r="A1316">
            <v>43319</v>
          </cell>
          <cell r="B1316">
            <v>2372</v>
          </cell>
          <cell r="C1316">
            <v>-2.08</v>
          </cell>
          <cell r="D1316">
            <v>1</v>
          </cell>
        </row>
        <row r="1317">
          <cell r="A1317">
            <v>43320</v>
          </cell>
          <cell r="B1317">
            <v>2445</v>
          </cell>
          <cell r="C1317">
            <v>-2.08</v>
          </cell>
          <cell r="D1317">
            <v>0</v>
          </cell>
        </row>
        <row r="1318">
          <cell r="A1318">
            <v>43321</v>
          </cell>
          <cell r="B1318">
            <v>2655</v>
          </cell>
          <cell r="C1318">
            <v>-2.08</v>
          </cell>
          <cell r="D1318">
            <v>0</v>
          </cell>
        </row>
        <row r="1319">
          <cell r="A1319">
            <v>43322</v>
          </cell>
          <cell r="B1319">
            <v>2090</v>
          </cell>
          <cell r="C1319">
            <v>-2.08</v>
          </cell>
          <cell r="D1319">
            <v>0</v>
          </cell>
        </row>
        <row r="1320">
          <cell r="A1320">
            <v>43323</v>
          </cell>
          <cell r="B1320">
            <v>2979</v>
          </cell>
          <cell r="C1320">
            <v>-2.09</v>
          </cell>
          <cell r="D1320">
            <v>0</v>
          </cell>
        </row>
        <row r="1321">
          <cell r="A1321">
            <v>43324</v>
          </cell>
          <cell r="B1321">
            <v>2783</v>
          </cell>
          <cell r="C1321">
            <v>-2.11</v>
          </cell>
          <cell r="D1321">
            <v>0</v>
          </cell>
        </row>
        <row r="1322">
          <cell r="A1322">
            <v>43325</v>
          </cell>
          <cell r="B1322">
            <v>2902</v>
          </cell>
          <cell r="C1322">
            <v>-2.12</v>
          </cell>
          <cell r="D1322">
            <v>0</v>
          </cell>
        </row>
        <row r="1323">
          <cell r="A1323">
            <v>43326</v>
          </cell>
          <cell r="B1323">
            <v>3653</v>
          </cell>
          <cell r="C1323">
            <v>-2.14</v>
          </cell>
          <cell r="D1323">
            <v>0</v>
          </cell>
        </row>
        <row r="1324">
          <cell r="A1324">
            <v>43327</v>
          </cell>
          <cell r="B1324">
            <v>3497</v>
          </cell>
          <cell r="C1324">
            <v>-2.16</v>
          </cell>
          <cell r="D1324">
            <v>0</v>
          </cell>
        </row>
        <row r="1325">
          <cell r="A1325">
            <v>43328</v>
          </cell>
          <cell r="B1325">
            <v>2193</v>
          </cell>
          <cell r="C1325">
            <v>-2.18</v>
          </cell>
          <cell r="D1325">
            <v>0</v>
          </cell>
        </row>
        <row r="1326">
          <cell r="A1326">
            <v>43329</v>
          </cell>
          <cell r="B1326">
            <v>1449</v>
          </cell>
          <cell r="C1326">
            <v>-2.2</v>
          </cell>
          <cell r="D1326">
            <v>0</v>
          </cell>
        </row>
        <row r="1327">
          <cell r="A1327">
            <v>43330</v>
          </cell>
          <cell r="B1327">
            <v>3270</v>
          </cell>
          <cell r="C1327">
            <v>-2.18</v>
          </cell>
          <cell r="D1327">
            <v>3</v>
          </cell>
        </row>
        <row r="1328">
          <cell r="A1328">
            <v>43331</v>
          </cell>
          <cell r="B1328">
            <v>2888</v>
          </cell>
          <cell r="C1328">
            <v>-2.2</v>
          </cell>
          <cell r="D1328">
            <v>2</v>
          </cell>
        </row>
        <row r="1329">
          <cell r="A1329">
            <v>43332</v>
          </cell>
          <cell r="B1329">
            <v>2402</v>
          </cell>
          <cell r="C1329">
            <v>-2.22</v>
          </cell>
          <cell r="D1329">
            <v>0</v>
          </cell>
        </row>
        <row r="1330">
          <cell r="A1330">
            <v>43333</v>
          </cell>
          <cell r="B1330">
            <v>2429</v>
          </cell>
          <cell r="C1330">
            <v>-2.23</v>
          </cell>
          <cell r="D1330">
            <v>0</v>
          </cell>
        </row>
        <row r="1331">
          <cell r="A1331">
            <v>43334</v>
          </cell>
          <cell r="B1331">
            <v>2200</v>
          </cell>
          <cell r="C1331">
            <v>-2.24</v>
          </cell>
          <cell r="D1331">
            <v>0</v>
          </cell>
        </row>
        <row r="1332">
          <cell r="A1332">
            <v>43335</v>
          </cell>
          <cell r="B1332">
            <v>2381</v>
          </cell>
          <cell r="C1332">
            <v>-2.26</v>
          </cell>
          <cell r="D1332">
            <v>0</v>
          </cell>
        </row>
        <row r="1333">
          <cell r="A1333">
            <v>43336</v>
          </cell>
          <cell r="B1333">
            <v>2403</v>
          </cell>
          <cell r="C1333">
            <v>-2.27</v>
          </cell>
          <cell r="D1333">
            <v>0</v>
          </cell>
        </row>
        <row r="1334">
          <cell r="A1334">
            <v>43337</v>
          </cell>
          <cell r="B1334">
            <v>2544</v>
          </cell>
          <cell r="C1334">
            <v>-2.28</v>
          </cell>
          <cell r="D1334">
            <v>0</v>
          </cell>
        </row>
        <row r="1335">
          <cell r="A1335">
            <v>43338</v>
          </cell>
          <cell r="B1335">
            <v>2517</v>
          </cell>
          <cell r="C1335">
            <v>-2.3</v>
          </cell>
          <cell r="D1335">
            <v>0</v>
          </cell>
        </row>
        <row r="1336">
          <cell r="A1336">
            <v>43339</v>
          </cell>
          <cell r="B1336">
            <v>2351</v>
          </cell>
          <cell r="C1336">
            <v>-2.3</v>
          </cell>
          <cell r="D1336">
            <v>0</v>
          </cell>
        </row>
        <row r="1337">
          <cell r="A1337">
            <v>43340</v>
          </cell>
          <cell r="B1337">
            <v>1920</v>
          </cell>
          <cell r="C1337">
            <v>-2.32</v>
          </cell>
          <cell r="D1337">
            <v>0</v>
          </cell>
        </row>
        <row r="1338">
          <cell r="A1338">
            <v>43341</v>
          </cell>
          <cell r="B1338">
            <v>2425</v>
          </cell>
          <cell r="C1338">
            <v>-2.32</v>
          </cell>
          <cell r="D1338">
            <v>0</v>
          </cell>
        </row>
        <row r="1339">
          <cell r="A1339">
            <v>43342</v>
          </cell>
          <cell r="B1339">
            <v>2414</v>
          </cell>
          <cell r="C1339">
            <v>-2.34</v>
          </cell>
          <cell r="D1339">
            <v>0</v>
          </cell>
        </row>
        <row r="1340">
          <cell r="A1340">
            <v>43343</v>
          </cell>
          <cell r="B1340">
            <v>2383</v>
          </cell>
          <cell r="C1340">
            <v>-2.36</v>
          </cell>
          <cell r="D1340">
            <v>0</v>
          </cell>
        </row>
        <row r="1341">
          <cell r="A1341">
            <v>43344</v>
          </cell>
          <cell r="B1341">
            <v>2554</v>
          </cell>
          <cell r="C1341">
            <v>-2.37</v>
          </cell>
          <cell r="D1341">
            <v>0</v>
          </cell>
        </row>
        <row r="1342">
          <cell r="A1342">
            <v>43345</v>
          </cell>
          <cell r="B1342">
            <v>3377</v>
          </cell>
          <cell r="C1342">
            <v>-2.38</v>
          </cell>
          <cell r="D1342">
            <v>0</v>
          </cell>
        </row>
        <row r="1343">
          <cell r="A1343">
            <v>43346</v>
          </cell>
          <cell r="B1343">
            <v>2670</v>
          </cell>
          <cell r="C1343">
            <v>-2.4</v>
          </cell>
          <cell r="D1343">
            <v>0</v>
          </cell>
        </row>
        <row r="1344">
          <cell r="A1344">
            <v>43347</v>
          </cell>
          <cell r="B1344">
            <v>2565</v>
          </cell>
          <cell r="C1344">
            <v>-2.42</v>
          </cell>
          <cell r="D1344">
            <v>1.5</v>
          </cell>
        </row>
        <row r="1345">
          <cell r="A1345">
            <v>43348</v>
          </cell>
          <cell r="B1345">
            <v>2372</v>
          </cell>
          <cell r="C1345">
            <v>-2.44</v>
          </cell>
          <cell r="D1345">
            <v>0</v>
          </cell>
        </row>
        <row r="1346">
          <cell r="A1346">
            <v>43349</v>
          </cell>
          <cell r="B1346">
            <v>2385</v>
          </cell>
          <cell r="C1346">
            <v>-2.46</v>
          </cell>
          <cell r="D1346">
            <v>0</v>
          </cell>
        </row>
        <row r="1347">
          <cell r="A1347">
            <v>43350</v>
          </cell>
          <cell r="B1347">
            <v>2463</v>
          </cell>
          <cell r="C1347">
            <v>-2.48</v>
          </cell>
          <cell r="D1347">
            <v>0</v>
          </cell>
        </row>
        <row r="1348">
          <cell r="A1348">
            <v>43351</v>
          </cell>
          <cell r="B1348">
            <v>2663</v>
          </cell>
          <cell r="C1348">
            <v>-2.5</v>
          </cell>
          <cell r="D1348">
            <v>0</v>
          </cell>
        </row>
        <row r="1349">
          <cell r="A1349">
            <v>43352</v>
          </cell>
          <cell r="B1349">
            <v>3600</v>
          </cell>
          <cell r="C1349">
            <v>-2.51</v>
          </cell>
          <cell r="D1349">
            <v>0</v>
          </cell>
        </row>
        <row r="1350">
          <cell r="A1350">
            <v>43353</v>
          </cell>
          <cell r="B1350">
            <v>2295</v>
          </cell>
          <cell r="C1350">
            <v>-2.54</v>
          </cell>
          <cell r="D1350">
            <v>0</v>
          </cell>
        </row>
        <row r="1351">
          <cell r="A1351">
            <v>43354</v>
          </cell>
          <cell r="B1351">
            <v>2538</v>
          </cell>
          <cell r="C1351">
            <v>-2.56</v>
          </cell>
          <cell r="D1351">
            <v>0</v>
          </cell>
        </row>
        <row r="1352">
          <cell r="A1352">
            <v>43355</v>
          </cell>
          <cell r="B1352">
            <v>2522</v>
          </cell>
          <cell r="C1352">
            <v>-2.58</v>
          </cell>
          <cell r="D1352">
            <v>0</v>
          </cell>
        </row>
        <row r="1353">
          <cell r="A1353">
            <v>43356</v>
          </cell>
          <cell r="B1353">
            <v>2527</v>
          </cell>
          <cell r="C1353">
            <v>-2.6</v>
          </cell>
          <cell r="D1353">
            <v>0</v>
          </cell>
        </row>
        <row r="1354">
          <cell r="A1354">
            <v>43357</v>
          </cell>
          <cell r="B1354">
            <v>3049</v>
          </cell>
          <cell r="C1354">
            <v>-2.62</v>
          </cell>
          <cell r="D1354">
            <v>0</v>
          </cell>
        </row>
        <row r="1355">
          <cell r="A1355">
            <v>43358</v>
          </cell>
          <cell r="B1355">
            <v>4304</v>
          </cell>
          <cell r="C1355">
            <v>-2.6</v>
          </cell>
          <cell r="D1355">
            <v>46</v>
          </cell>
        </row>
        <row r="1356">
          <cell r="A1356">
            <v>43359</v>
          </cell>
          <cell r="B1356">
            <v>3715</v>
          </cell>
          <cell r="C1356">
            <v>-2.64</v>
          </cell>
          <cell r="D1356">
            <v>1</v>
          </cell>
        </row>
        <row r="1357">
          <cell r="A1357">
            <v>43360</v>
          </cell>
          <cell r="B1357">
            <v>3192</v>
          </cell>
          <cell r="C1357">
            <v>-2.65</v>
          </cell>
          <cell r="D1357">
            <v>12.1</v>
          </cell>
        </row>
        <row r="1358">
          <cell r="A1358">
            <v>43361</v>
          </cell>
          <cell r="B1358">
            <v>2751</v>
          </cell>
          <cell r="C1358">
            <v>-2.65</v>
          </cell>
          <cell r="D1358">
            <v>8.9</v>
          </cell>
        </row>
        <row r="1359">
          <cell r="A1359">
            <v>43362</v>
          </cell>
          <cell r="B1359">
            <v>3072</v>
          </cell>
          <cell r="C1359">
            <v>-2.66</v>
          </cell>
          <cell r="D1359">
            <v>1.6</v>
          </cell>
        </row>
        <row r="1360">
          <cell r="A1360">
            <v>43363</v>
          </cell>
          <cell r="B1360">
            <v>2945</v>
          </cell>
          <cell r="C1360">
            <v>-2.68</v>
          </cell>
          <cell r="D1360">
            <v>0.1</v>
          </cell>
        </row>
        <row r="1361">
          <cell r="A1361">
            <v>43364</v>
          </cell>
          <cell r="B1361">
            <v>4567</v>
          </cell>
          <cell r="C1361">
            <v>-2.66</v>
          </cell>
          <cell r="D1361">
            <v>60.7</v>
          </cell>
        </row>
        <row r="1362">
          <cell r="A1362">
            <v>43365</v>
          </cell>
          <cell r="B1362">
            <v>4267</v>
          </cell>
          <cell r="C1362">
            <v>-2.69</v>
          </cell>
          <cell r="D1362">
            <v>0.6</v>
          </cell>
        </row>
        <row r="1363">
          <cell r="A1363">
            <v>43366</v>
          </cell>
          <cell r="B1363">
            <v>3808</v>
          </cell>
          <cell r="C1363">
            <v>-2.72</v>
          </cell>
          <cell r="D1363">
            <v>0</v>
          </cell>
        </row>
        <row r="1364">
          <cell r="A1364">
            <v>43367</v>
          </cell>
          <cell r="B1364">
            <v>3225</v>
          </cell>
          <cell r="C1364">
            <v>-2.74</v>
          </cell>
          <cell r="D1364">
            <v>0</v>
          </cell>
        </row>
        <row r="1365">
          <cell r="A1365">
            <v>43368</v>
          </cell>
          <cell r="B1365">
            <v>2506</v>
          </cell>
          <cell r="C1365">
            <v>-2.76</v>
          </cell>
          <cell r="D1365">
            <v>0</v>
          </cell>
        </row>
        <row r="1366">
          <cell r="A1366">
            <v>43369</v>
          </cell>
          <cell r="B1366">
            <v>2454</v>
          </cell>
          <cell r="C1366">
            <v>-2.77</v>
          </cell>
          <cell r="D1366">
            <v>0</v>
          </cell>
        </row>
        <row r="1367">
          <cell r="A1367">
            <v>43370</v>
          </cell>
          <cell r="B1367">
            <v>2521</v>
          </cell>
          <cell r="C1367">
            <v>-2.79</v>
          </cell>
          <cell r="D1367">
            <v>0</v>
          </cell>
        </row>
        <row r="1368">
          <cell r="A1368">
            <v>43371</v>
          </cell>
          <cell r="B1368">
            <v>2644</v>
          </cell>
          <cell r="C1368">
            <v>-2.82</v>
          </cell>
          <cell r="D1368">
            <v>0</v>
          </cell>
        </row>
        <row r="1369">
          <cell r="A1369">
            <v>43372</v>
          </cell>
          <cell r="B1369">
            <v>2756</v>
          </cell>
          <cell r="C1369">
            <v>-2.83</v>
          </cell>
          <cell r="D1369">
            <v>0.5</v>
          </cell>
        </row>
        <row r="1370">
          <cell r="A1370">
            <v>43373</v>
          </cell>
          <cell r="B1370">
            <v>2190</v>
          </cell>
          <cell r="C1370">
            <v>-2.84</v>
          </cell>
          <cell r="D1370">
            <v>1.9</v>
          </cell>
        </row>
        <row r="1371">
          <cell r="A1371">
            <v>43374</v>
          </cell>
          <cell r="B1371">
            <v>2784</v>
          </cell>
          <cell r="C1371">
            <v>-2.85</v>
          </cell>
          <cell r="D1371">
            <v>0</v>
          </cell>
        </row>
        <row r="1372">
          <cell r="A1372">
            <v>43375</v>
          </cell>
          <cell r="B1372">
            <v>2303</v>
          </cell>
          <cell r="C1372">
            <v>-2.84</v>
          </cell>
          <cell r="D1372">
            <v>5.7</v>
          </cell>
        </row>
        <row r="1373">
          <cell r="A1373">
            <v>43376</v>
          </cell>
          <cell r="B1373">
            <v>4618</v>
          </cell>
          <cell r="C1373">
            <v>-2.83</v>
          </cell>
          <cell r="D1373">
            <v>0</v>
          </cell>
        </row>
        <row r="1374">
          <cell r="A1374">
            <v>43377</v>
          </cell>
          <cell r="B1374">
            <v>4930</v>
          </cell>
          <cell r="C1374">
            <v>-2.85</v>
          </cell>
          <cell r="D1374">
            <v>0</v>
          </cell>
        </row>
        <row r="1375">
          <cell r="A1375">
            <v>43378</v>
          </cell>
          <cell r="B1375">
            <v>4879</v>
          </cell>
          <cell r="C1375">
            <v>-2.88</v>
          </cell>
          <cell r="D1375">
            <v>0</v>
          </cell>
        </row>
        <row r="1376">
          <cell r="A1376">
            <v>43379</v>
          </cell>
          <cell r="B1376">
            <v>4829</v>
          </cell>
          <cell r="C1376">
            <v>-2.9</v>
          </cell>
          <cell r="D1376">
            <v>0</v>
          </cell>
        </row>
        <row r="1377">
          <cell r="A1377">
            <v>43380</v>
          </cell>
          <cell r="B1377">
            <v>4298</v>
          </cell>
          <cell r="C1377">
            <v>-2.94</v>
          </cell>
          <cell r="D1377">
            <v>1.8</v>
          </cell>
        </row>
        <row r="1378">
          <cell r="A1378">
            <v>43381</v>
          </cell>
          <cell r="B1378">
            <v>4810</v>
          </cell>
          <cell r="C1378">
            <v>-2.95</v>
          </cell>
          <cell r="D1378">
            <v>4.7</v>
          </cell>
        </row>
        <row r="1379">
          <cell r="A1379">
            <v>43382</v>
          </cell>
          <cell r="B1379">
            <v>4726</v>
          </cell>
          <cell r="C1379">
            <v>-3</v>
          </cell>
          <cell r="D1379">
            <v>0</v>
          </cell>
        </row>
        <row r="1380">
          <cell r="A1380">
            <v>43383</v>
          </cell>
          <cell r="B1380">
            <v>4630</v>
          </cell>
          <cell r="C1380">
            <v>-3</v>
          </cell>
          <cell r="D1380">
            <v>0</v>
          </cell>
        </row>
        <row r="1381">
          <cell r="A1381">
            <v>43384</v>
          </cell>
          <cell r="B1381">
            <v>4884</v>
          </cell>
          <cell r="C1381">
            <v>-3.03</v>
          </cell>
          <cell r="D1381">
            <v>0</v>
          </cell>
        </row>
        <row r="1382">
          <cell r="A1382">
            <v>43385</v>
          </cell>
          <cell r="B1382">
            <v>4793</v>
          </cell>
          <cell r="C1382">
            <v>-3.02</v>
          </cell>
          <cell r="D1382">
            <v>16.5</v>
          </cell>
        </row>
        <row r="1383">
          <cell r="A1383">
            <v>43386</v>
          </cell>
          <cell r="B1383">
            <v>4933</v>
          </cell>
          <cell r="C1383">
            <v>-3.05</v>
          </cell>
          <cell r="D1383">
            <v>0</v>
          </cell>
        </row>
        <row r="1384">
          <cell r="A1384">
            <v>43387</v>
          </cell>
          <cell r="B1384">
            <v>4492</v>
          </cell>
          <cell r="C1384">
            <v>-3.05</v>
          </cell>
          <cell r="D1384">
            <v>26</v>
          </cell>
        </row>
        <row r="1385">
          <cell r="A1385">
            <v>43388</v>
          </cell>
          <cell r="B1385">
            <v>4850</v>
          </cell>
          <cell r="C1385">
            <v>-3.08</v>
          </cell>
          <cell r="D1385">
            <v>3.3</v>
          </cell>
        </row>
        <row r="1386">
          <cell r="A1386">
            <v>43389</v>
          </cell>
          <cell r="B1386">
            <v>5638</v>
          </cell>
          <cell r="C1386">
            <v>-3.08</v>
          </cell>
          <cell r="D1386">
            <v>14</v>
          </cell>
        </row>
        <row r="1387">
          <cell r="A1387">
            <v>43390</v>
          </cell>
          <cell r="B1387">
            <v>5883</v>
          </cell>
          <cell r="C1387">
            <v>-3.1</v>
          </cell>
          <cell r="D1387">
            <v>0</v>
          </cell>
        </row>
        <row r="1388">
          <cell r="A1388">
            <v>43391</v>
          </cell>
          <cell r="B1388">
            <v>5817</v>
          </cell>
          <cell r="C1388">
            <v>-3.14</v>
          </cell>
          <cell r="D1388">
            <v>0</v>
          </cell>
        </row>
        <row r="1389">
          <cell r="A1389">
            <v>43392</v>
          </cell>
          <cell r="B1389">
            <v>5952</v>
          </cell>
          <cell r="C1389">
            <v>-3.17</v>
          </cell>
          <cell r="D1389">
            <v>16.6</v>
          </cell>
        </row>
        <row r="1390">
          <cell r="A1390">
            <v>43393</v>
          </cell>
          <cell r="B1390">
            <v>6057</v>
          </cell>
          <cell r="C1390">
            <v>-3.15</v>
          </cell>
          <cell r="D1390">
            <v>11.8</v>
          </cell>
        </row>
        <row r="1391">
          <cell r="A1391">
            <v>43394</v>
          </cell>
          <cell r="B1391">
            <v>5840</v>
          </cell>
          <cell r="C1391">
            <v>-3.2</v>
          </cell>
          <cell r="D1391">
            <v>0</v>
          </cell>
        </row>
        <row r="1392">
          <cell r="A1392">
            <v>43395</v>
          </cell>
          <cell r="B1392">
            <v>4878</v>
          </cell>
          <cell r="C1392">
            <v>-3.24</v>
          </cell>
          <cell r="D1392">
            <v>0</v>
          </cell>
        </row>
        <row r="1393">
          <cell r="A1393">
            <v>43396</v>
          </cell>
          <cell r="B1393">
            <v>4901</v>
          </cell>
          <cell r="C1393">
            <v>-3.27</v>
          </cell>
          <cell r="D1393">
            <v>0</v>
          </cell>
        </row>
        <row r="1394">
          <cell r="A1394">
            <v>43397</v>
          </cell>
          <cell r="B1394">
            <v>4829</v>
          </cell>
          <cell r="C1394">
            <v>-3.3</v>
          </cell>
          <cell r="D1394">
            <v>0</v>
          </cell>
        </row>
        <row r="1395">
          <cell r="A1395">
            <v>43398</v>
          </cell>
          <cell r="B1395">
            <v>4805</v>
          </cell>
          <cell r="C1395">
            <v>-3.3</v>
          </cell>
          <cell r="D1395">
            <v>38.5</v>
          </cell>
        </row>
        <row r="1396">
          <cell r="A1396">
            <v>43399</v>
          </cell>
          <cell r="B1396">
            <v>4907</v>
          </cell>
          <cell r="C1396">
            <v>-3.28</v>
          </cell>
          <cell r="D1396">
            <v>8.2</v>
          </cell>
        </row>
        <row r="1397">
          <cell r="A1397">
            <v>43400</v>
          </cell>
          <cell r="B1397">
            <v>4966</v>
          </cell>
          <cell r="C1397">
            <v>-3.28</v>
          </cell>
          <cell r="D1397">
            <v>3</v>
          </cell>
        </row>
        <row r="1398">
          <cell r="A1398">
            <v>43401</v>
          </cell>
          <cell r="B1398">
            <v>4867</v>
          </cell>
          <cell r="C1398">
            <v>-3.3</v>
          </cell>
          <cell r="D1398">
            <v>1.7</v>
          </cell>
        </row>
        <row r="1399">
          <cell r="A1399">
            <v>43402</v>
          </cell>
          <cell r="B1399">
            <v>4694</v>
          </cell>
          <cell r="C1399">
            <v>-3.32</v>
          </cell>
          <cell r="D1399">
            <v>0</v>
          </cell>
        </row>
        <row r="1400">
          <cell r="A1400">
            <v>43403</v>
          </cell>
          <cell r="B1400">
            <v>4921</v>
          </cell>
          <cell r="C1400">
            <v>-3.35</v>
          </cell>
          <cell r="D1400">
            <v>0</v>
          </cell>
        </row>
        <row r="1401">
          <cell r="A1401">
            <v>43404</v>
          </cell>
          <cell r="B1401">
            <v>4894</v>
          </cell>
          <cell r="C1401">
            <v>-3.38</v>
          </cell>
          <cell r="D1401">
            <v>0</v>
          </cell>
        </row>
        <row r="1402">
          <cell r="A1402">
            <v>43405</v>
          </cell>
          <cell r="B1402">
            <v>4960</v>
          </cell>
          <cell r="C1402">
            <v>-3.4</v>
          </cell>
          <cell r="D1402">
            <v>0</v>
          </cell>
        </row>
        <row r="1403">
          <cell r="A1403">
            <v>43406</v>
          </cell>
          <cell r="B1403">
            <v>4900</v>
          </cell>
          <cell r="C1403">
            <v>-3.44</v>
          </cell>
          <cell r="D1403">
            <v>4.5</v>
          </cell>
        </row>
        <row r="1404">
          <cell r="A1404">
            <v>43407</v>
          </cell>
          <cell r="B1404">
            <v>5174</v>
          </cell>
          <cell r="C1404">
            <v>-3.47</v>
          </cell>
          <cell r="D1404">
            <v>0</v>
          </cell>
        </row>
        <row r="1405">
          <cell r="A1405">
            <v>43408</v>
          </cell>
          <cell r="B1405">
            <v>4638</v>
          </cell>
          <cell r="C1405">
            <v>-3.51</v>
          </cell>
          <cell r="D1405">
            <v>0</v>
          </cell>
        </row>
        <row r="1406">
          <cell r="A1406">
            <v>43409</v>
          </cell>
          <cell r="B1406">
            <v>4561</v>
          </cell>
          <cell r="C1406">
            <v>-3.54</v>
          </cell>
          <cell r="D1406">
            <v>0</v>
          </cell>
        </row>
        <row r="1407">
          <cell r="A1407">
            <v>43410</v>
          </cell>
          <cell r="B1407">
            <v>4805</v>
          </cell>
          <cell r="C1407">
            <v>-3.57</v>
          </cell>
          <cell r="D1407">
            <v>4.5</v>
          </cell>
        </row>
        <row r="1408">
          <cell r="A1408">
            <v>43411</v>
          </cell>
          <cell r="B1408">
            <v>4901</v>
          </cell>
          <cell r="C1408">
            <v>-3.6</v>
          </cell>
          <cell r="D1408">
            <v>0</v>
          </cell>
        </row>
        <row r="1409">
          <cell r="A1409">
            <v>43412</v>
          </cell>
          <cell r="B1409">
            <v>5099</v>
          </cell>
          <cell r="C1409">
            <v>-3.64</v>
          </cell>
          <cell r="D1409">
            <v>4.2</v>
          </cell>
        </row>
        <row r="1410">
          <cell r="A1410">
            <v>43413</v>
          </cell>
          <cell r="B1410">
            <v>4679</v>
          </cell>
          <cell r="C1410">
            <v>-3.58</v>
          </cell>
          <cell r="D1410">
            <v>45</v>
          </cell>
        </row>
        <row r="1411">
          <cell r="A1411">
            <v>43414</v>
          </cell>
          <cell r="B1411">
            <v>5913</v>
          </cell>
          <cell r="C1411">
            <v>-3.53</v>
          </cell>
          <cell r="D1411">
            <v>17</v>
          </cell>
        </row>
        <row r="1412">
          <cell r="A1412">
            <v>43415</v>
          </cell>
          <cell r="B1412">
            <v>5988</v>
          </cell>
          <cell r="C1412">
            <v>-3.52</v>
          </cell>
          <cell r="D1412">
            <v>0.3</v>
          </cell>
        </row>
        <row r="1413">
          <cell r="A1413">
            <v>43416</v>
          </cell>
          <cell r="B1413">
            <v>5072</v>
          </cell>
          <cell r="C1413">
            <v>-3.54</v>
          </cell>
          <cell r="D1413">
            <v>0</v>
          </cell>
        </row>
        <row r="1414">
          <cell r="A1414">
            <v>43417</v>
          </cell>
          <cell r="B1414">
            <v>4826</v>
          </cell>
          <cell r="C1414">
            <v>-3.57</v>
          </cell>
          <cell r="D1414">
            <v>0</v>
          </cell>
        </row>
        <row r="1415">
          <cell r="A1415">
            <v>43418</v>
          </cell>
          <cell r="B1415">
            <v>4888</v>
          </cell>
          <cell r="C1415">
            <v>-3.59</v>
          </cell>
          <cell r="D1415">
            <v>0</v>
          </cell>
        </row>
        <row r="1416">
          <cell r="A1416">
            <v>43419</v>
          </cell>
          <cell r="B1416">
            <v>5141</v>
          </cell>
          <cell r="C1416">
            <v>-3.62</v>
          </cell>
          <cell r="D1416">
            <v>0</v>
          </cell>
        </row>
        <row r="1417">
          <cell r="A1417">
            <v>43420</v>
          </cell>
          <cell r="B1417">
            <v>4770</v>
          </cell>
          <cell r="C1417">
            <v>-3.64</v>
          </cell>
          <cell r="D1417">
            <v>6.5</v>
          </cell>
        </row>
        <row r="1418">
          <cell r="A1418">
            <v>43421</v>
          </cell>
          <cell r="B1418">
            <v>4681</v>
          </cell>
          <cell r="C1418">
            <v>-3.66</v>
          </cell>
          <cell r="D1418">
            <v>2.2</v>
          </cell>
        </row>
        <row r="1419">
          <cell r="A1419">
            <v>43422</v>
          </cell>
          <cell r="B1419">
            <v>5010</v>
          </cell>
          <cell r="C1419">
            <v>-3.68</v>
          </cell>
          <cell r="D1419">
            <v>0</v>
          </cell>
        </row>
        <row r="1420">
          <cell r="A1420">
            <v>43423</v>
          </cell>
          <cell r="B1420">
            <v>5681</v>
          </cell>
          <cell r="C1420">
            <v>-3.7</v>
          </cell>
          <cell r="D1420">
            <v>2.9</v>
          </cell>
        </row>
        <row r="1421">
          <cell r="A1421">
            <v>43424</v>
          </cell>
          <cell r="B1421">
            <v>4416</v>
          </cell>
          <cell r="C1421">
            <v>-3.7</v>
          </cell>
          <cell r="D1421">
            <v>9.5</v>
          </cell>
        </row>
        <row r="1422">
          <cell r="A1422">
            <v>43425</v>
          </cell>
          <cell r="B1422">
            <v>5009</v>
          </cell>
          <cell r="C1422">
            <v>-3.6</v>
          </cell>
          <cell r="D1422">
            <v>68.9</v>
          </cell>
        </row>
        <row r="1423">
          <cell r="A1423">
            <v>43426</v>
          </cell>
          <cell r="B1423">
            <v>5958</v>
          </cell>
          <cell r="C1423">
            <v>-3.4</v>
          </cell>
          <cell r="D1423">
            <v>43</v>
          </cell>
        </row>
        <row r="1424">
          <cell r="A1424">
            <v>43427</v>
          </cell>
          <cell r="B1424">
            <v>6019</v>
          </cell>
          <cell r="C1424">
            <v>-3.3</v>
          </cell>
          <cell r="D1424">
            <v>9.4</v>
          </cell>
        </row>
        <row r="1425">
          <cell r="A1425">
            <v>43428</v>
          </cell>
          <cell r="B1425">
            <v>5973</v>
          </cell>
          <cell r="C1425">
            <v>-3.28</v>
          </cell>
          <cell r="D1425">
            <v>0</v>
          </cell>
        </row>
        <row r="1426">
          <cell r="A1426">
            <v>43429</v>
          </cell>
          <cell r="B1426">
            <v>5467</v>
          </cell>
          <cell r="C1426">
            <v>-3.28</v>
          </cell>
          <cell r="D1426">
            <v>13</v>
          </cell>
        </row>
        <row r="1427">
          <cell r="A1427">
            <v>43430</v>
          </cell>
          <cell r="B1427">
            <v>5703</v>
          </cell>
          <cell r="C1427">
            <v>-3.24</v>
          </cell>
          <cell r="D1427">
            <v>8.5</v>
          </cell>
        </row>
        <row r="1428">
          <cell r="A1428">
            <v>43431</v>
          </cell>
          <cell r="B1428">
            <v>5428</v>
          </cell>
          <cell r="C1428">
            <v>-3.23</v>
          </cell>
          <cell r="D1428">
            <v>0</v>
          </cell>
        </row>
        <row r="1429">
          <cell r="A1429">
            <v>43432</v>
          </cell>
          <cell r="B1429">
            <v>4930</v>
          </cell>
          <cell r="C1429">
            <v>-3.23</v>
          </cell>
          <cell r="D1429">
            <v>0</v>
          </cell>
        </row>
        <row r="1430">
          <cell r="A1430">
            <v>43433</v>
          </cell>
          <cell r="B1430">
            <v>4914</v>
          </cell>
          <cell r="C1430">
            <v>-3.25</v>
          </cell>
          <cell r="D1430">
            <v>0</v>
          </cell>
        </row>
        <row r="1431">
          <cell r="A1431">
            <v>43434</v>
          </cell>
          <cell r="B1431">
            <v>5059</v>
          </cell>
          <cell r="C1431">
            <v>-3.26</v>
          </cell>
          <cell r="D1431">
            <v>0</v>
          </cell>
        </row>
        <row r="1432">
          <cell r="A1432">
            <v>43435</v>
          </cell>
          <cell r="B1432">
            <v>4490</v>
          </cell>
          <cell r="C1432">
            <v>-3.27</v>
          </cell>
          <cell r="D1432">
            <v>12.2</v>
          </cell>
        </row>
        <row r="1433">
          <cell r="A1433">
            <v>43436</v>
          </cell>
          <cell r="B1433">
            <v>5050</v>
          </cell>
          <cell r="C1433">
            <v>-3.17</v>
          </cell>
          <cell r="D1433">
            <v>34.2</v>
          </cell>
        </row>
        <row r="1434">
          <cell r="A1434">
            <v>43437</v>
          </cell>
          <cell r="B1434">
            <v>5715</v>
          </cell>
          <cell r="C1434">
            <v>-3.04</v>
          </cell>
          <cell r="D1434">
            <v>77.7</v>
          </cell>
        </row>
        <row r="1435">
          <cell r="A1435">
            <v>43438</v>
          </cell>
          <cell r="B1435">
            <v>5860</v>
          </cell>
          <cell r="C1435">
            <v>-2.96</v>
          </cell>
          <cell r="D1435">
            <v>3.8</v>
          </cell>
        </row>
        <row r="1436">
          <cell r="A1436">
            <v>43439</v>
          </cell>
          <cell r="B1436">
            <v>6008</v>
          </cell>
          <cell r="C1436">
            <v>-2.95</v>
          </cell>
          <cell r="D1436">
            <v>0</v>
          </cell>
        </row>
        <row r="1437">
          <cell r="A1437">
            <v>43440</v>
          </cell>
          <cell r="B1437">
            <v>5795</v>
          </cell>
          <cell r="C1437">
            <v>-2.96</v>
          </cell>
          <cell r="D1437">
            <v>0</v>
          </cell>
        </row>
        <row r="1438">
          <cell r="A1438">
            <v>43441</v>
          </cell>
          <cell r="B1438">
            <v>6011</v>
          </cell>
          <cell r="C1438">
            <v>-2.96</v>
          </cell>
          <cell r="D1438">
            <v>0</v>
          </cell>
        </row>
        <row r="1439">
          <cell r="A1439">
            <v>43442</v>
          </cell>
          <cell r="B1439">
            <v>6038</v>
          </cell>
          <cell r="C1439">
            <v>-2.96</v>
          </cell>
          <cell r="D1439">
            <v>3.2</v>
          </cell>
        </row>
        <row r="1440">
          <cell r="A1440">
            <v>43443</v>
          </cell>
          <cell r="B1440">
            <v>5958</v>
          </cell>
          <cell r="C1440">
            <v>-2.98</v>
          </cell>
          <cell r="D1440">
            <v>0</v>
          </cell>
        </row>
        <row r="1441">
          <cell r="A1441">
            <v>43444</v>
          </cell>
          <cell r="B1441">
            <v>6046</v>
          </cell>
          <cell r="C1441">
            <v>-3.01</v>
          </cell>
          <cell r="D1441">
            <v>0</v>
          </cell>
        </row>
        <row r="1442">
          <cell r="A1442">
            <v>43445</v>
          </cell>
          <cell r="B1442">
            <v>5996</v>
          </cell>
          <cell r="C1442">
            <v>-3.02</v>
          </cell>
          <cell r="D1442">
            <v>0</v>
          </cell>
        </row>
        <row r="1443">
          <cell r="A1443">
            <v>43446</v>
          </cell>
          <cell r="B1443">
            <v>6067</v>
          </cell>
          <cell r="C1443">
            <v>-3.06</v>
          </cell>
          <cell r="D1443">
            <v>0</v>
          </cell>
        </row>
        <row r="1444">
          <cell r="A1444">
            <v>43447</v>
          </cell>
          <cell r="B1444">
            <v>6052</v>
          </cell>
          <cell r="C1444">
            <v>-3.04</v>
          </cell>
          <cell r="D1444">
            <v>42</v>
          </cell>
        </row>
        <row r="1445">
          <cell r="A1445">
            <v>43448</v>
          </cell>
          <cell r="B1445">
            <v>5130</v>
          </cell>
          <cell r="C1445">
            <v>-3.07</v>
          </cell>
          <cell r="D1445">
            <v>0</v>
          </cell>
        </row>
        <row r="1446">
          <cell r="A1446">
            <v>43449</v>
          </cell>
          <cell r="B1446">
            <v>5100</v>
          </cell>
          <cell r="C1446">
            <v>-3.1</v>
          </cell>
          <cell r="D1446">
            <v>0</v>
          </cell>
        </row>
        <row r="1447">
          <cell r="A1447">
            <v>43450</v>
          </cell>
          <cell r="B1447">
            <v>5018</v>
          </cell>
          <cell r="C1447">
            <v>-3.11</v>
          </cell>
          <cell r="D1447">
            <v>0</v>
          </cell>
        </row>
        <row r="1448">
          <cell r="A1448">
            <v>43451</v>
          </cell>
          <cell r="B1448">
            <v>5074</v>
          </cell>
          <cell r="C1448">
            <v>-3.14</v>
          </cell>
          <cell r="D1448">
            <v>0</v>
          </cell>
        </row>
        <row r="1449">
          <cell r="A1449">
            <v>43452</v>
          </cell>
          <cell r="B1449">
            <v>5001</v>
          </cell>
          <cell r="C1449">
            <v>-3.17</v>
          </cell>
          <cell r="D1449">
            <v>0</v>
          </cell>
        </row>
        <row r="1450">
          <cell r="A1450">
            <v>43453</v>
          </cell>
          <cell r="B1450">
            <v>5018</v>
          </cell>
          <cell r="C1450">
            <v>-3.2</v>
          </cell>
          <cell r="D1450">
            <v>0</v>
          </cell>
        </row>
        <row r="1451">
          <cell r="A1451">
            <v>43454</v>
          </cell>
          <cell r="B1451">
            <v>4967</v>
          </cell>
          <cell r="C1451">
            <v>-3.2</v>
          </cell>
          <cell r="D1451">
            <v>7.5</v>
          </cell>
        </row>
        <row r="1452">
          <cell r="A1452">
            <v>43455</v>
          </cell>
          <cell r="B1452">
            <v>5022</v>
          </cell>
          <cell r="C1452">
            <v>-3.21</v>
          </cell>
          <cell r="D1452">
            <v>0.5</v>
          </cell>
        </row>
        <row r="1453">
          <cell r="A1453">
            <v>43456</v>
          </cell>
          <cell r="B1453">
            <v>5025</v>
          </cell>
          <cell r="C1453">
            <v>-3.22</v>
          </cell>
          <cell r="D1453">
            <v>0.9</v>
          </cell>
        </row>
        <row r="1454">
          <cell r="A1454">
            <v>43457</v>
          </cell>
          <cell r="B1454">
            <v>5113</v>
          </cell>
          <cell r="C1454">
            <v>-3.21</v>
          </cell>
          <cell r="D1454">
            <v>0.9</v>
          </cell>
        </row>
        <row r="1455">
          <cell r="A1455">
            <v>43458</v>
          </cell>
          <cell r="B1455">
            <v>5156</v>
          </cell>
          <cell r="C1455">
            <v>-3.22</v>
          </cell>
          <cell r="D1455">
            <v>0</v>
          </cell>
        </row>
        <row r="1456">
          <cell r="A1456">
            <v>43459</v>
          </cell>
          <cell r="B1456">
            <v>5708</v>
          </cell>
          <cell r="C1456">
            <v>-3.21</v>
          </cell>
          <cell r="D1456">
            <v>33.5</v>
          </cell>
        </row>
        <row r="1457">
          <cell r="A1457">
            <v>43460</v>
          </cell>
          <cell r="B1457">
            <v>4930</v>
          </cell>
          <cell r="C1457">
            <v>-3.22</v>
          </cell>
          <cell r="D1457">
            <v>2.9</v>
          </cell>
        </row>
        <row r="1458">
          <cell r="A1458">
            <v>43461</v>
          </cell>
          <cell r="B1458">
            <v>5484</v>
          </cell>
          <cell r="C1458">
            <v>-3.2</v>
          </cell>
          <cell r="D1458">
            <v>29</v>
          </cell>
        </row>
        <row r="1459">
          <cell r="A1459">
            <v>43462</v>
          </cell>
          <cell r="B1459">
            <v>5958</v>
          </cell>
          <cell r="C1459">
            <v>-3.11</v>
          </cell>
          <cell r="D1459">
            <v>12.4</v>
          </cell>
        </row>
        <row r="1460">
          <cell r="A1460">
            <v>43463</v>
          </cell>
          <cell r="B1460">
            <v>5316</v>
          </cell>
          <cell r="C1460">
            <v>-3.06</v>
          </cell>
          <cell r="D1460">
            <v>10.7</v>
          </cell>
        </row>
        <row r="1461">
          <cell r="A1461">
            <v>43464</v>
          </cell>
          <cell r="B1461">
            <v>5654</v>
          </cell>
          <cell r="C1461">
            <v>-3.01</v>
          </cell>
          <cell r="D1461">
            <v>6.9</v>
          </cell>
        </row>
        <row r="1462">
          <cell r="A1462">
            <v>43465</v>
          </cell>
          <cell r="B1462">
            <v>5681.2</v>
          </cell>
          <cell r="C1462">
            <v>-3</v>
          </cell>
          <cell r="D1462">
            <v>4.1</v>
          </cell>
        </row>
        <row r="1463">
          <cell r="A1463">
            <v>43466</v>
          </cell>
          <cell r="B1463">
            <v>5185.42</v>
          </cell>
          <cell r="C1463">
            <v>-2.98</v>
          </cell>
          <cell r="D1463">
            <v>3.8</v>
          </cell>
        </row>
        <row r="1464">
          <cell r="A1464">
            <v>43467</v>
          </cell>
          <cell r="B1464">
            <v>6095.83</v>
          </cell>
          <cell r="C1464">
            <v>-2.97</v>
          </cell>
          <cell r="D1464">
            <v>0.9</v>
          </cell>
        </row>
        <row r="1465">
          <cell r="A1465">
            <v>43468</v>
          </cell>
          <cell r="B1465">
            <v>6031.25</v>
          </cell>
          <cell r="C1465">
            <v>-2.97</v>
          </cell>
          <cell r="D1465">
            <v>0</v>
          </cell>
        </row>
        <row r="1466">
          <cell r="A1466">
            <v>43469</v>
          </cell>
          <cell r="B1466">
            <v>5913.54</v>
          </cell>
          <cell r="C1466">
            <v>-2.97</v>
          </cell>
          <cell r="D1466">
            <v>0.3</v>
          </cell>
        </row>
        <row r="1467">
          <cell r="A1467">
            <v>43470</v>
          </cell>
          <cell r="B1467">
            <v>6143.75</v>
          </cell>
          <cell r="C1467">
            <v>-3</v>
          </cell>
          <cell r="D1467">
            <v>1.7</v>
          </cell>
        </row>
        <row r="1468">
          <cell r="A1468">
            <v>43471</v>
          </cell>
          <cell r="B1468">
            <v>6085.42</v>
          </cell>
          <cell r="C1468">
            <v>-3.01</v>
          </cell>
          <cell r="D1468">
            <v>0</v>
          </cell>
        </row>
        <row r="1469">
          <cell r="A1469">
            <v>43472</v>
          </cell>
          <cell r="B1469">
            <v>6048.96</v>
          </cell>
          <cell r="C1469">
            <v>-3.04</v>
          </cell>
          <cell r="D1469">
            <v>0</v>
          </cell>
        </row>
        <row r="1470">
          <cell r="A1470">
            <v>43473</v>
          </cell>
          <cell r="B1470">
            <v>6029</v>
          </cell>
          <cell r="C1470">
            <v>-3.06</v>
          </cell>
          <cell r="D1470">
            <v>0</v>
          </cell>
        </row>
        <row r="1471">
          <cell r="A1471">
            <v>43474</v>
          </cell>
          <cell r="B1471">
            <v>4782.29</v>
          </cell>
          <cell r="C1471">
            <v>-3.1</v>
          </cell>
          <cell r="D1471">
            <v>1.6</v>
          </cell>
        </row>
        <row r="1472">
          <cell r="A1472">
            <v>43475</v>
          </cell>
          <cell r="B1472">
            <v>4145.83</v>
          </cell>
          <cell r="C1472">
            <v>-3.11</v>
          </cell>
          <cell r="D1472">
            <v>0</v>
          </cell>
        </row>
        <row r="1473">
          <cell r="A1473">
            <v>43476</v>
          </cell>
          <cell r="B1473">
            <v>4887.5</v>
          </cell>
          <cell r="C1473">
            <v>-3.12</v>
          </cell>
          <cell r="D1473">
            <v>0</v>
          </cell>
        </row>
        <row r="1474">
          <cell r="A1474">
            <v>43477</v>
          </cell>
          <cell r="B1474">
            <v>5713.54</v>
          </cell>
          <cell r="C1474">
            <v>-3.15</v>
          </cell>
          <cell r="D1474">
            <v>0</v>
          </cell>
        </row>
        <row r="1475">
          <cell r="A1475">
            <v>43478</v>
          </cell>
          <cell r="B1475">
            <v>5243.75</v>
          </cell>
          <cell r="C1475">
            <v>-3.18</v>
          </cell>
          <cell r="D1475">
            <v>0</v>
          </cell>
        </row>
        <row r="1476">
          <cell r="A1476">
            <v>43479</v>
          </cell>
          <cell r="B1476">
            <v>3969.27</v>
          </cell>
          <cell r="C1476">
            <v>-3.22</v>
          </cell>
          <cell r="D1476">
            <v>0</v>
          </cell>
        </row>
        <row r="1477">
          <cell r="A1477">
            <v>43480</v>
          </cell>
          <cell r="B1477">
            <v>3953.13</v>
          </cell>
          <cell r="C1477">
            <v>-3.24</v>
          </cell>
          <cell r="D1477">
            <v>0</v>
          </cell>
        </row>
        <row r="1478">
          <cell r="A1478">
            <v>43481</v>
          </cell>
          <cell r="B1478">
            <v>3175</v>
          </cell>
          <cell r="C1478">
            <v>-3.25</v>
          </cell>
          <cell r="D1478">
            <v>0</v>
          </cell>
        </row>
        <row r="1479">
          <cell r="A1479">
            <v>43482</v>
          </cell>
          <cell r="B1479">
            <v>3100</v>
          </cell>
          <cell r="C1479">
            <v>-3.27</v>
          </cell>
          <cell r="D1479">
            <v>0</v>
          </cell>
        </row>
        <row r="1480">
          <cell r="A1480">
            <v>43483</v>
          </cell>
          <cell r="B1480">
            <v>3456.25</v>
          </cell>
          <cell r="C1480">
            <v>-3.28</v>
          </cell>
          <cell r="D1480">
            <v>0</v>
          </cell>
        </row>
        <row r="1481">
          <cell r="A1481">
            <v>43484</v>
          </cell>
          <cell r="B1481">
            <v>5175</v>
          </cell>
          <cell r="C1481">
            <v>-3.3</v>
          </cell>
          <cell r="D1481">
            <v>0</v>
          </cell>
        </row>
        <row r="1482">
          <cell r="A1482">
            <v>43485</v>
          </cell>
          <cell r="B1482">
            <v>5200</v>
          </cell>
          <cell r="C1482">
            <v>-3.32</v>
          </cell>
          <cell r="D1482">
            <v>0</v>
          </cell>
        </row>
        <row r="1483">
          <cell r="A1483">
            <v>43486</v>
          </cell>
          <cell r="B1483">
            <v>3625</v>
          </cell>
          <cell r="C1483">
            <v>-3.35</v>
          </cell>
          <cell r="D1483">
            <v>0</v>
          </cell>
        </row>
        <row r="1484">
          <cell r="A1484">
            <v>43487</v>
          </cell>
          <cell r="B1484">
            <v>3946.87</v>
          </cell>
          <cell r="C1484">
            <v>-3.34</v>
          </cell>
          <cell r="D1484">
            <v>17.5</v>
          </cell>
        </row>
        <row r="1485">
          <cell r="A1485">
            <v>43488</v>
          </cell>
          <cell r="B1485">
            <v>3373.96</v>
          </cell>
          <cell r="C1485">
            <v>-3.31</v>
          </cell>
          <cell r="D1485">
            <v>0</v>
          </cell>
        </row>
        <row r="1486">
          <cell r="A1486">
            <v>43489</v>
          </cell>
          <cell r="B1486">
            <v>3466.66</v>
          </cell>
          <cell r="C1486">
            <v>-3.31</v>
          </cell>
          <cell r="D1486">
            <v>0</v>
          </cell>
        </row>
        <row r="1487">
          <cell r="A1487">
            <v>43490</v>
          </cell>
          <cell r="B1487">
            <v>5576.04</v>
          </cell>
          <cell r="C1487">
            <v>-3.32</v>
          </cell>
          <cell r="D1487">
            <v>0</v>
          </cell>
        </row>
        <row r="1488">
          <cell r="A1488">
            <v>43491</v>
          </cell>
          <cell r="B1488">
            <v>6300</v>
          </cell>
          <cell r="C1488">
            <v>-3.36</v>
          </cell>
          <cell r="D1488">
            <v>0</v>
          </cell>
        </row>
        <row r="1489">
          <cell r="A1489">
            <v>43492</v>
          </cell>
          <cell r="B1489">
            <v>6013.54</v>
          </cell>
          <cell r="C1489">
            <v>-3.4</v>
          </cell>
          <cell r="D1489">
            <v>4.9</v>
          </cell>
        </row>
        <row r="1490">
          <cell r="A1490">
            <v>43493</v>
          </cell>
          <cell r="B1490">
            <v>5979.16</v>
          </cell>
          <cell r="C1490">
            <v>-3.42</v>
          </cell>
          <cell r="D1490">
            <v>0</v>
          </cell>
        </row>
        <row r="1491">
          <cell r="A1491">
            <v>43494</v>
          </cell>
          <cell r="B1491">
            <v>6095.83</v>
          </cell>
          <cell r="C1491">
            <v>-3.46</v>
          </cell>
          <cell r="D1491">
            <v>0</v>
          </cell>
        </row>
        <row r="1492">
          <cell r="A1492">
            <v>43495</v>
          </cell>
          <cell r="B1492">
            <v>5914.58</v>
          </cell>
          <cell r="C1492">
            <v>-3.5</v>
          </cell>
          <cell r="D1492">
            <v>0</v>
          </cell>
        </row>
        <row r="1493">
          <cell r="A1493">
            <v>43496</v>
          </cell>
          <cell r="B1493">
            <v>6095.83</v>
          </cell>
          <cell r="C1493">
            <v>-3.54</v>
          </cell>
          <cell r="D1493">
            <v>0</v>
          </cell>
        </row>
        <row r="1494">
          <cell r="A1494">
            <v>43497</v>
          </cell>
          <cell r="B1494">
            <v>6095.83</v>
          </cell>
          <cell r="C1494">
            <v>-3.57</v>
          </cell>
          <cell r="D1494">
            <v>0</v>
          </cell>
        </row>
        <row r="1495">
          <cell r="A1495">
            <v>43498</v>
          </cell>
          <cell r="B1495">
            <v>6300</v>
          </cell>
          <cell r="C1495">
            <v>-3.61</v>
          </cell>
          <cell r="D1495">
            <v>0</v>
          </cell>
        </row>
        <row r="1496">
          <cell r="A1496">
            <v>43499</v>
          </cell>
          <cell r="B1496">
            <v>6243.75</v>
          </cell>
          <cell r="C1496">
            <v>-3.68</v>
          </cell>
          <cell r="D1496">
            <v>0</v>
          </cell>
        </row>
        <row r="1497">
          <cell r="A1497">
            <v>43500</v>
          </cell>
          <cell r="B1497">
            <v>6062.5</v>
          </cell>
          <cell r="C1497">
            <v>-3.62</v>
          </cell>
          <cell r="D1497">
            <v>54.9</v>
          </cell>
        </row>
        <row r="1498">
          <cell r="A1498">
            <v>43501</v>
          </cell>
          <cell r="B1498">
            <v>6013.54</v>
          </cell>
          <cell r="C1498">
            <v>-3.58</v>
          </cell>
          <cell r="D1498">
            <v>3.8</v>
          </cell>
        </row>
        <row r="1499">
          <cell r="A1499">
            <v>43502</v>
          </cell>
          <cell r="B1499">
            <v>5848.96</v>
          </cell>
          <cell r="C1499">
            <v>-3.56</v>
          </cell>
          <cell r="D1499">
            <v>38</v>
          </cell>
        </row>
        <row r="1500">
          <cell r="A1500">
            <v>43503</v>
          </cell>
          <cell r="B1500">
            <v>5830.21</v>
          </cell>
          <cell r="C1500">
            <v>-3.54</v>
          </cell>
          <cell r="D1500">
            <v>12</v>
          </cell>
        </row>
        <row r="1501">
          <cell r="A1501">
            <v>43504</v>
          </cell>
          <cell r="B1501">
            <v>6031.25</v>
          </cell>
          <cell r="C1501">
            <v>-3.55</v>
          </cell>
          <cell r="D1501">
            <v>5.3</v>
          </cell>
        </row>
        <row r="1502">
          <cell r="A1502">
            <v>43505</v>
          </cell>
          <cell r="B1502">
            <v>6203.12</v>
          </cell>
          <cell r="C1502">
            <v>-3.54</v>
          </cell>
          <cell r="D1502">
            <v>0</v>
          </cell>
        </row>
        <row r="1503">
          <cell r="A1503">
            <v>43506</v>
          </cell>
          <cell r="B1503">
            <v>6181.25</v>
          </cell>
          <cell r="C1503">
            <v>-3.56</v>
          </cell>
          <cell r="D1503">
            <v>0</v>
          </cell>
        </row>
        <row r="1504">
          <cell r="A1504">
            <v>43507</v>
          </cell>
          <cell r="B1504">
            <v>6022.92</v>
          </cell>
          <cell r="C1504">
            <v>-3.55</v>
          </cell>
          <cell r="D1504">
            <v>8.7</v>
          </cell>
        </row>
        <row r="1505">
          <cell r="A1505">
            <v>43508</v>
          </cell>
          <cell r="B1505">
            <v>5996.88</v>
          </cell>
          <cell r="C1505">
            <v>-3.55</v>
          </cell>
          <cell r="D1505">
            <v>0</v>
          </cell>
        </row>
        <row r="1506">
          <cell r="A1506">
            <v>43509</v>
          </cell>
          <cell r="B1506">
            <v>5998.96</v>
          </cell>
          <cell r="C1506">
            <v>-3.56</v>
          </cell>
          <cell r="D1506">
            <v>0</v>
          </cell>
        </row>
        <row r="1507">
          <cell r="A1507">
            <v>43510</v>
          </cell>
          <cell r="B1507">
            <v>5908.33</v>
          </cell>
          <cell r="C1507">
            <v>-3.58</v>
          </cell>
          <cell r="D1507">
            <v>13.4</v>
          </cell>
        </row>
        <row r="1508">
          <cell r="A1508">
            <v>43511</v>
          </cell>
          <cell r="B1508">
            <v>6037.5</v>
          </cell>
          <cell r="C1508">
            <v>-3.55</v>
          </cell>
          <cell r="D1508">
            <v>0</v>
          </cell>
        </row>
        <row r="1509">
          <cell r="A1509">
            <v>43512</v>
          </cell>
          <cell r="B1509">
            <v>5874</v>
          </cell>
          <cell r="C1509">
            <v>-3.6</v>
          </cell>
          <cell r="D1509">
            <v>3.7</v>
          </cell>
        </row>
        <row r="1510">
          <cell r="A1510">
            <v>43513</v>
          </cell>
          <cell r="B1510">
            <v>5858.29</v>
          </cell>
          <cell r="C1510">
            <v>-3.49</v>
          </cell>
          <cell r="D1510">
            <v>51.8</v>
          </cell>
        </row>
        <row r="1511">
          <cell r="A1511">
            <v>43514</v>
          </cell>
          <cell r="B1511">
            <v>5950</v>
          </cell>
          <cell r="C1511">
            <v>-3.4</v>
          </cell>
          <cell r="D1511">
            <v>12</v>
          </cell>
        </row>
        <row r="1512">
          <cell r="A1512">
            <v>43515</v>
          </cell>
          <cell r="B1512">
            <v>6066.67</v>
          </cell>
          <cell r="C1512">
            <v>-3.36</v>
          </cell>
          <cell r="D1512">
            <v>5</v>
          </cell>
        </row>
        <row r="1513">
          <cell r="A1513">
            <v>43516</v>
          </cell>
          <cell r="B1513">
            <v>6052.08</v>
          </cell>
          <cell r="C1513">
            <v>-3.36</v>
          </cell>
          <cell r="D1513">
            <v>0.2</v>
          </cell>
        </row>
        <row r="1514">
          <cell r="A1514">
            <v>43517</v>
          </cell>
          <cell r="B1514">
            <v>6000.38</v>
          </cell>
          <cell r="C1514">
            <v>-3.34</v>
          </cell>
          <cell r="D1514">
            <v>15.2</v>
          </cell>
        </row>
        <row r="1515">
          <cell r="A1515">
            <v>43518</v>
          </cell>
          <cell r="B1515">
            <v>6022.92</v>
          </cell>
          <cell r="C1515">
            <v>-3.28</v>
          </cell>
          <cell r="D1515">
            <v>2.6</v>
          </cell>
        </row>
        <row r="1516">
          <cell r="A1516">
            <v>43519</v>
          </cell>
          <cell r="B1516">
            <v>6300</v>
          </cell>
          <cell r="C1516">
            <v>-3.24</v>
          </cell>
          <cell r="D1516">
            <v>0</v>
          </cell>
        </row>
        <row r="1517">
          <cell r="A1517">
            <v>43520</v>
          </cell>
          <cell r="B1517">
            <v>6300</v>
          </cell>
          <cell r="C1517">
            <v>-3.24</v>
          </cell>
          <cell r="D1517">
            <v>0</v>
          </cell>
        </row>
        <row r="1518">
          <cell r="A1518">
            <v>43521</v>
          </cell>
          <cell r="B1518">
            <v>6037.5</v>
          </cell>
          <cell r="C1518">
            <v>-3.26</v>
          </cell>
          <cell r="D1518">
            <v>0</v>
          </cell>
        </row>
        <row r="1519">
          <cell r="A1519">
            <v>43522</v>
          </cell>
          <cell r="B1519">
            <v>6081.25</v>
          </cell>
          <cell r="C1519">
            <v>-3.26</v>
          </cell>
          <cell r="D1519">
            <v>0</v>
          </cell>
        </row>
        <row r="1520">
          <cell r="A1520">
            <v>43523</v>
          </cell>
          <cell r="B1520">
            <v>6066.67</v>
          </cell>
          <cell r="C1520">
            <v>-3.26</v>
          </cell>
          <cell r="D1520">
            <v>24</v>
          </cell>
        </row>
        <row r="1521">
          <cell r="A1521">
            <v>43524</v>
          </cell>
          <cell r="B1521">
            <v>6037</v>
          </cell>
          <cell r="C1521">
            <v>-3.26</v>
          </cell>
          <cell r="D1521">
            <v>12</v>
          </cell>
        </row>
        <row r="1522">
          <cell r="A1522">
            <v>43525</v>
          </cell>
          <cell r="B1522">
            <v>6014.35</v>
          </cell>
          <cell r="C1522">
            <v>-3.22</v>
          </cell>
          <cell r="D1522">
            <v>42.3</v>
          </cell>
        </row>
        <row r="1523">
          <cell r="A1523">
            <v>43526</v>
          </cell>
          <cell r="B1523">
            <v>6197.67</v>
          </cell>
          <cell r="C1523">
            <v>-3.18</v>
          </cell>
          <cell r="D1523">
            <v>8.4</v>
          </cell>
        </row>
        <row r="1524">
          <cell r="A1524">
            <v>43527</v>
          </cell>
          <cell r="B1524">
            <v>5830.21</v>
          </cell>
          <cell r="C1524">
            <v>-3.17</v>
          </cell>
          <cell r="D1524">
            <v>1.4</v>
          </cell>
        </row>
        <row r="1525">
          <cell r="A1525">
            <v>43528</v>
          </cell>
          <cell r="B1525">
            <v>5891.67</v>
          </cell>
          <cell r="C1525">
            <v>-3.16</v>
          </cell>
          <cell r="D1525">
            <v>0.4</v>
          </cell>
        </row>
        <row r="1526">
          <cell r="A1526">
            <v>43529</v>
          </cell>
          <cell r="B1526">
            <v>6091.66</v>
          </cell>
          <cell r="C1526">
            <v>-3.15</v>
          </cell>
          <cell r="D1526">
            <v>0</v>
          </cell>
        </row>
        <row r="1527">
          <cell r="A1527">
            <v>43530</v>
          </cell>
          <cell r="B1527">
            <v>5913.54</v>
          </cell>
          <cell r="C1527">
            <v>-3.14</v>
          </cell>
          <cell r="D1527">
            <v>0</v>
          </cell>
        </row>
        <row r="1528">
          <cell r="A1528">
            <v>43531</v>
          </cell>
          <cell r="B1528">
            <v>6014.58</v>
          </cell>
          <cell r="C1528">
            <v>-3.17</v>
          </cell>
          <cell r="D1528">
            <v>0</v>
          </cell>
        </row>
        <row r="1529">
          <cell r="A1529">
            <v>43532</v>
          </cell>
          <cell r="B1529">
            <v>6081.25</v>
          </cell>
          <cell r="C1529">
            <v>-3.18</v>
          </cell>
          <cell r="D1529">
            <v>0</v>
          </cell>
        </row>
        <row r="1530">
          <cell r="A1530">
            <v>43533</v>
          </cell>
          <cell r="B1530">
            <v>6300</v>
          </cell>
          <cell r="C1530">
            <v>-3.2</v>
          </cell>
          <cell r="D1530">
            <v>0</v>
          </cell>
        </row>
        <row r="1531">
          <cell r="A1531">
            <v>43534</v>
          </cell>
          <cell r="B1531">
            <v>6237.5</v>
          </cell>
          <cell r="C1531">
            <v>-3.22</v>
          </cell>
          <cell r="D1531">
            <v>0</v>
          </cell>
        </row>
        <row r="1532">
          <cell r="A1532">
            <v>43535</v>
          </cell>
          <cell r="B1532">
            <v>6052.08</v>
          </cell>
          <cell r="C1532">
            <v>-3.2</v>
          </cell>
          <cell r="D1532">
            <v>9.1</v>
          </cell>
        </row>
        <row r="1533">
          <cell r="A1533">
            <v>43536</v>
          </cell>
          <cell r="B1533">
            <v>5993.75</v>
          </cell>
          <cell r="C1533">
            <v>-3.21</v>
          </cell>
          <cell r="D1533">
            <v>0.3</v>
          </cell>
        </row>
        <row r="1534">
          <cell r="A1534">
            <v>43537</v>
          </cell>
          <cell r="B1534">
            <v>6052.08</v>
          </cell>
          <cell r="C1534">
            <v>-3.22</v>
          </cell>
          <cell r="D1534">
            <v>0</v>
          </cell>
        </row>
        <row r="1535">
          <cell r="A1535">
            <v>43538</v>
          </cell>
          <cell r="B1535">
            <v>5496.88</v>
          </cell>
          <cell r="C1535">
            <v>-3.24</v>
          </cell>
          <cell r="D1535">
            <v>0</v>
          </cell>
        </row>
        <row r="1536">
          <cell r="A1536">
            <v>43539</v>
          </cell>
          <cell r="B1536">
            <v>5695.83</v>
          </cell>
          <cell r="C1536">
            <v>-3.25</v>
          </cell>
          <cell r="D1536">
            <v>0</v>
          </cell>
        </row>
        <row r="1537">
          <cell r="A1537">
            <v>43540</v>
          </cell>
          <cell r="B1537">
            <v>6263.54</v>
          </cell>
          <cell r="C1537">
            <v>-3.26</v>
          </cell>
          <cell r="D1537">
            <v>0.7</v>
          </cell>
        </row>
        <row r="1538">
          <cell r="A1538">
            <v>43541</v>
          </cell>
          <cell r="B1538">
            <v>5861.46</v>
          </cell>
          <cell r="C1538">
            <v>-3.28</v>
          </cell>
          <cell r="D1538">
            <v>5.3</v>
          </cell>
        </row>
        <row r="1539">
          <cell r="A1539">
            <v>43542</v>
          </cell>
          <cell r="B1539">
            <v>5425</v>
          </cell>
          <cell r="C1539">
            <v>-3.29</v>
          </cell>
          <cell r="D1539">
            <v>0</v>
          </cell>
        </row>
        <row r="1540">
          <cell r="A1540">
            <v>43543</v>
          </cell>
          <cell r="B1540">
            <v>5432.29</v>
          </cell>
          <cell r="C1540">
            <v>-3.3</v>
          </cell>
          <cell r="D1540">
            <v>0</v>
          </cell>
        </row>
        <row r="1541">
          <cell r="A1541">
            <v>43544</v>
          </cell>
          <cell r="B1541">
            <v>5149.31</v>
          </cell>
          <cell r="C1541">
            <v>-3.31</v>
          </cell>
          <cell r="D1541">
            <v>12.2</v>
          </cell>
        </row>
        <row r="1542">
          <cell r="A1542">
            <v>43545</v>
          </cell>
          <cell r="B1542">
            <v>5184.37</v>
          </cell>
          <cell r="C1542">
            <v>-3.31</v>
          </cell>
          <cell r="D1542">
            <v>11.4</v>
          </cell>
        </row>
        <row r="1543">
          <cell r="A1543">
            <v>43546</v>
          </cell>
          <cell r="B1543">
            <v>5140.63</v>
          </cell>
          <cell r="C1543">
            <v>-3.27</v>
          </cell>
          <cell r="D1543">
            <v>33</v>
          </cell>
        </row>
        <row r="1544">
          <cell r="A1544">
            <v>43547</v>
          </cell>
          <cell r="B1544">
            <v>6027.08</v>
          </cell>
          <cell r="C1544">
            <v>-3.25</v>
          </cell>
          <cell r="D1544">
            <v>3.5</v>
          </cell>
        </row>
        <row r="1545">
          <cell r="A1545">
            <v>43548</v>
          </cell>
          <cell r="B1545">
            <v>5683.33</v>
          </cell>
          <cell r="C1545">
            <v>-3.26</v>
          </cell>
          <cell r="D1545">
            <v>0</v>
          </cell>
        </row>
        <row r="1546">
          <cell r="A1546">
            <v>43549</v>
          </cell>
          <cell r="B1546">
            <v>6038.54</v>
          </cell>
          <cell r="C1546">
            <v>-3.27</v>
          </cell>
          <cell r="D1546">
            <v>0</v>
          </cell>
        </row>
        <row r="1547">
          <cell r="A1547">
            <v>43550</v>
          </cell>
          <cell r="B1547">
            <v>6081.25</v>
          </cell>
          <cell r="C1547">
            <v>-3.29</v>
          </cell>
          <cell r="D1547">
            <v>0</v>
          </cell>
        </row>
        <row r="1548">
          <cell r="A1548">
            <v>43551</v>
          </cell>
          <cell r="B1548">
            <v>6081.25</v>
          </cell>
          <cell r="C1548">
            <v>-3.32</v>
          </cell>
          <cell r="D1548">
            <v>0</v>
          </cell>
        </row>
        <row r="1549">
          <cell r="A1549">
            <v>43552</v>
          </cell>
          <cell r="B1549">
            <v>6081.25</v>
          </cell>
          <cell r="C1549">
            <v>-3.34</v>
          </cell>
          <cell r="D1549">
            <v>0</v>
          </cell>
        </row>
        <row r="1550">
          <cell r="A1550">
            <v>43553</v>
          </cell>
          <cell r="B1550">
            <v>6065.62</v>
          </cell>
          <cell r="C1550">
            <v>-3.37</v>
          </cell>
          <cell r="D1550">
            <v>0</v>
          </cell>
        </row>
        <row r="1551">
          <cell r="A1551">
            <v>43554</v>
          </cell>
          <cell r="B1551">
            <v>6256.25</v>
          </cell>
          <cell r="C1551">
            <v>-3.39</v>
          </cell>
          <cell r="D1551">
            <v>0</v>
          </cell>
        </row>
        <row r="1552">
          <cell r="A1552">
            <v>43555</v>
          </cell>
          <cell r="B1552">
            <v>5818.75</v>
          </cell>
          <cell r="C1552">
            <v>-3.42</v>
          </cell>
          <cell r="D1552">
            <v>0</v>
          </cell>
        </row>
        <row r="1553">
          <cell r="A1553">
            <v>43556</v>
          </cell>
          <cell r="B1553">
            <v>6095.83</v>
          </cell>
          <cell r="C1553">
            <v>-3.45</v>
          </cell>
          <cell r="D1553">
            <v>0</v>
          </cell>
        </row>
        <row r="1554">
          <cell r="A1554">
            <v>43557</v>
          </cell>
          <cell r="B1554">
            <v>6095.83</v>
          </cell>
          <cell r="C1554">
            <v>-3.46</v>
          </cell>
          <cell r="D1554">
            <v>1.9</v>
          </cell>
        </row>
        <row r="1555">
          <cell r="A1555">
            <v>43558</v>
          </cell>
          <cell r="B1555">
            <v>6095.83</v>
          </cell>
          <cell r="C1555">
            <v>-3.47</v>
          </cell>
          <cell r="D1555">
            <v>14.3</v>
          </cell>
        </row>
        <row r="1556">
          <cell r="A1556">
            <v>43559</v>
          </cell>
          <cell r="B1556">
            <v>6095.83</v>
          </cell>
          <cell r="C1556">
            <v>-3.5</v>
          </cell>
          <cell r="D1556">
            <v>0</v>
          </cell>
        </row>
        <row r="1557">
          <cell r="A1557">
            <v>43560</v>
          </cell>
          <cell r="B1557">
            <v>6095.83</v>
          </cell>
          <cell r="C1557">
            <v>-3.52</v>
          </cell>
          <cell r="D1557">
            <v>0</v>
          </cell>
        </row>
        <row r="1558">
          <cell r="A1558">
            <v>43561</v>
          </cell>
          <cell r="B1558">
            <v>6300</v>
          </cell>
          <cell r="C1558">
            <v>-3.54</v>
          </cell>
          <cell r="D1558">
            <v>10.7</v>
          </cell>
        </row>
        <row r="1559">
          <cell r="A1559">
            <v>43562</v>
          </cell>
          <cell r="B1559">
            <v>6300</v>
          </cell>
          <cell r="C1559">
            <v>-3.54</v>
          </cell>
          <cell r="D1559">
            <v>8</v>
          </cell>
        </row>
        <row r="1560">
          <cell r="A1560">
            <v>43563</v>
          </cell>
          <cell r="B1560">
            <v>6095.83</v>
          </cell>
          <cell r="C1560">
            <v>-3.56</v>
          </cell>
          <cell r="D1560">
            <v>0</v>
          </cell>
        </row>
        <row r="1561">
          <cell r="A1561">
            <v>43564</v>
          </cell>
          <cell r="B1561">
            <v>6095.83</v>
          </cell>
          <cell r="C1561">
            <v>-3.56</v>
          </cell>
          <cell r="D1561">
            <v>1.2</v>
          </cell>
        </row>
        <row r="1562">
          <cell r="A1562">
            <v>43565</v>
          </cell>
          <cell r="B1562">
            <v>6095.83</v>
          </cell>
          <cell r="C1562">
            <v>-3.56</v>
          </cell>
          <cell r="D1562">
            <v>9.8</v>
          </cell>
        </row>
        <row r="1563">
          <cell r="A1563">
            <v>43566</v>
          </cell>
          <cell r="B1563">
            <v>6095.83</v>
          </cell>
          <cell r="C1563">
            <v>-3.56</v>
          </cell>
          <cell r="D1563">
            <v>0</v>
          </cell>
        </row>
        <row r="1564">
          <cell r="A1564">
            <v>43567</v>
          </cell>
          <cell r="B1564">
            <v>6095.83</v>
          </cell>
          <cell r="C1564">
            <v>-3.59</v>
          </cell>
          <cell r="D1564">
            <v>0</v>
          </cell>
        </row>
        <row r="1565">
          <cell r="A1565">
            <v>43568</v>
          </cell>
          <cell r="B1565">
            <v>6237.5</v>
          </cell>
          <cell r="C1565">
            <v>-3.6</v>
          </cell>
          <cell r="D1565">
            <v>0</v>
          </cell>
        </row>
        <row r="1566">
          <cell r="A1566">
            <v>43569</v>
          </cell>
          <cell r="B1566">
            <v>5856.94</v>
          </cell>
          <cell r="C1566">
            <v>-3.63</v>
          </cell>
          <cell r="D1566">
            <v>0</v>
          </cell>
        </row>
        <row r="1567">
          <cell r="A1567">
            <v>43570</v>
          </cell>
          <cell r="B1567">
            <v>5964.58</v>
          </cell>
          <cell r="C1567">
            <v>-3.65</v>
          </cell>
          <cell r="D1567">
            <v>0</v>
          </cell>
        </row>
        <row r="1568">
          <cell r="A1568">
            <v>43571</v>
          </cell>
          <cell r="B1568">
            <v>6022.92</v>
          </cell>
          <cell r="C1568">
            <v>-3.6</v>
          </cell>
          <cell r="D1568">
            <v>15.7</v>
          </cell>
        </row>
        <row r="1569">
          <cell r="A1569">
            <v>43572</v>
          </cell>
          <cell r="B1569">
            <v>5956.25</v>
          </cell>
          <cell r="C1569">
            <v>-3.52</v>
          </cell>
          <cell r="D1569">
            <v>34.2</v>
          </cell>
        </row>
        <row r="1570">
          <cell r="A1570">
            <v>43573</v>
          </cell>
          <cell r="B1570">
            <v>6095.83</v>
          </cell>
          <cell r="C1570">
            <v>-3.48</v>
          </cell>
          <cell r="D1570">
            <v>23</v>
          </cell>
        </row>
        <row r="1571">
          <cell r="A1571">
            <v>43574</v>
          </cell>
          <cell r="B1571">
            <v>6008.33</v>
          </cell>
          <cell r="C1571">
            <v>-3.47</v>
          </cell>
          <cell r="D1571">
            <v>0</v>
          </cell>
        </row>
        <row r="1572">
          <cell r="A1572">
            <v>43575</v>
          </cell>
          <cell r="B1572">
            <v>5953.13</v>
          </cell>
          <cell r="C1572">
            <v>-3.48</v>
          </cell>
          <cell r="D1572">
            <v>0</v>
          </cell>
        </row>
        <row r="1573">
          <cell r="A1573">
            <v>43576</v>
          </cell>
          <cell r="B1573">
            <v>6112.5</v>
          </cell>
          <cell r="C1573">
            <v>-3.5</v>
          </cell>
          <cell r="D1573">
            <v>0</v>
          </cell>
        </row>
        <row r="1574">
          <cell r="A1574">
            <v>43577</v>
          </cell>
          <cell r="B1574">
            <v>6081.25</v>
          </cell>
          <cell r="C1574">
            <v>-3.52</v>
          </cell>
          <cell r="D1574">
            <v>0</v>
          </cell>
        </row>
        <row r="1575">
          <cell r="A1575">
            <v>43578</v>
          </cell>
          <cell r="B1575">
            <v>6095.8</v>
          </cell>
          <cell r="C1575">
            <v>-3.54</v>
          </cell>
          <cell r="D1575">
            <v>0</v>
          </cell>
        </row>
        <row r="1576">
          <cell r="A1576">
            <v>43579</v>
          </cell>
          <cell r="B1576">
            <v>6095.83</v>
          </cell>
          <cell r="C1576">
            <v>-3.56</v>
          </cell>
          <cell r="D1576">
            <v>15</v>
          </cell>
        </row>
        <row r="1577">
          <cell r="A1577">
            <v>43580</v>
          </cell>
          <cell r="B1577">
            <v>6095.83</v>
          </cell>
          <cell r="C1577">
            <v>-3.58</v>
          </cell>
          <cell r="D1577">
            <v>0</v>
          </cell>
        </row>
        <row r="1578">
          <cell r="A1578">
            <v>43581</v>
          </cell>
          <cell r="B1578">
            <v>6095.83</v>
          </cell>
          <cell r="C1578">
            <v>-3.6</v>
          </cell>
          <cell r="D1578">
            <v>0</v>
          </cell>
        </row>
        <row r="1579">
          <cell r="A1579">
            <v>43582</v>
          </cell>
          <cell r="B1579">
            <v>6300</v>
          </cell>
          <cell r="C1579">
            <v>-3.62</v>
          </cell>
          <cell r="D1579">
            <v>0</v>
          </cell>
        </row>
        <row r="1580">
          <cell r="A1580">
            <v>43583</v>
          </cell>
          <cell r="B1580">
            <v>6241.67</v>
          </cell>
          <cell r="C1580">
            <v>-3.64</v>
          </cell>
          <cell r="D1580">
            <v>0</v>
          </cell>
        </row>
        <row r="1581">
          <cell r="A1581">
            <v>43584</v>
          </cell>
          <cell r="B1581">
            <v>6095.83</v>
          </cell>
          <cell r="C1581">
            <v>-3.67</v>
          </cell>
          <cell r="D1581">
            <v>1.3</v>
          </cell>
        </row>
        <row r="1582">
          <cell r="A1582">
            <v>43585</v>
          </cell>
          <cell r="B1582">
            <v>6095.83</v>
          </cell>
          <cell r="C1582">
            <v>-3.69</v>
          </cell>
          <cell r="D1582">
            <v>0</v>
          </cell>
        </row>
        <row r="1583">
          <cell r="A1583">
            <v>43586</v>
          </cell>
          <cell r="B1583">
            <v>6300</v>
          </cell>
          <cell r="C1583">
            <v>-3.72</v>
          </cell>
          <cell r="D1583">
            <v>0</v>
          </cell>
        </row>
        <row r="1584">
          <cell r="A1584">
            <v>43587</v>
          </cell>
          <cell r="B1584">
            <v>6095.83</v>
          </cell>
          <cell r="C1584">
            <v>-3.75</v>
          </cell>
          <cell r="D1584">
            <v>3.9</v>
          </cell>
        </row>
        <row r="1585">
          <cell r="A1585">
            <v>43588</v>
          </cell>
          <cell r="B1585">
            <v>6010.42</v>
          </cell>
          <cell r="C1585">
            <v>-3.76</v>
          </cell>
          <cell r="D1585">
            <v>16.6</v>
          </cell>
        </row>
        <row r="1586">
          <cell r="A1586">
            <v>43589</v>
          </cell>
          <cell r="B1586">
            <v>6200</v>
          </cell>
          <cell r="C1586">
            <v>-3.78</v>
          </cell>
          <cell r="D1586">
            <v>0</v>
          </cell>
        </row>
        <row r="1587">
          <cell r="A1587">
            <v>43590</v>
          </cell>
          <cell r="B1587">
            <v>5696.88</v>
          </cell>
          <cell r="C1587">
            <v>-3.8</v>
          </cell>
          <cell r="D1587">
            <v>2</v>
          </cell>
        </row>
        <row r="1588">
          <cell r="A1588">
            <v>43591</v>
          </cell>
          <cell r="B1588">
            <v>5927.08</v>
          </cell>
          <cell r="C1588">
            <v>-3.82</v>
          </cell>
          <cell r="D1588">
            <v>0</v>
          </cell>
        </row>
        <row r="1589">
          <cell r="A1589">
            <v>43592</v>
          </cell>
          <cell r="B1589">
            <v>5967.71</v>
          </cell>
          <cell r="C1589">
            <v>-3.85</v>
          </cell>
          <cell r="D1589">
            <v>0</v>
          </cell>
        </row>
        <row r="1590">
          <cell r="A1590">
            <v>43593</v>
          </cell>
          <cell r="B1590">
            <v>5268.75</v>
          </cell>
          <cell r="C1590">
            <v>-3.88</v>
          </cell>
          <cell r="D1590">
            <v>0</v>
          </cell>
        </row>
        <row r="1591">
          <cell r="A1591">
            <v>43594</v>
          </cell>
          <cell r="B1591">
            <v>5967.71</v>
          </cell>
          <cell r="C1591">
            <v>-3.89</v>
          </cell>
          <cell r="D1591">
            <v>0</v>
          </cell>
        </row>
        <row r="1592">
          <cell r="A1592">
            <v>43595</v>
          </cell>
          <cell r="B1592">
            <v>6048.44</v>
          </cell>
          <cell r="C1592">
            <v>-3.92</v>
          </cell>
          <cell r="D1592">
            <v>0</v>
          </cell>
        </row>
        <row r="1593">
          <cell r="A1593">
            <v>43596</v>
          </cell>
          <cell r="B1593">
            <v>6308.85</v>
          </cell>
          <cell r="C1593">
            <v>-3.95</v>
          </cell>
          <cell r="D1593">
            <v>0</v>
          </cell>
        </row>
        <row r="1594">
          <cell r="A1594">
            <v>43597</v>
          </cell>
          <cell r="B1594">
            <v>6092.71</v>
          </cell>
          <cell r="C1594">
            <v>-3.98</v>
          </cell>
          <cell r="D1594">
            <v>0</v>
          </cell>
        </row>
        <row r="1595">
          <cell r="A1595">
            <v>43598</v>
          </cell>
          <cell r="B1595">
            <v>5916.63</v>
          </cell>
          <cell r="C1595">
            <v>-4</v>
          </cell>
          <cell r="D1595">
            <v>0</v>
          </cell>
        </row>
        <row r="1596">
          <cell r="A1596">
            <v>43599</v>
          </cell>
          <cell r="B1596">
            <v>6048.44</v>
          </cell>
          <cell r="C1596">
            <v>-4.03</v>
          </cell>
          <cell r="D1596">
            <v>0</v>
          </cell>
        </row>
        <row r="1597">
          <cell r="A1597">
            <v>43600</v>
          </cell>
          <cell r="B1597">
            <v>6014.58</v>
          </cell>
          <cell r="C1597">
            <v>-4.07</v>
          </cell>
          <cell r="D1597">
            <v>8.4</v>
          </cell>
        </row>
        <row r="1598">
          <cell r="A1598">
            <v>43601</v>
          </cell>
          <cell r="B1598">
            <v>5506.77</v>
          </cell>
          <cell r="C1598">
            <v>-4.04</v>
          </cell>
          <cell r="D1598">
            <v>11.4</v>
          </cell>
        </row>
        <row r="1599">
          <cell r="A1599">
            <v>43602</v>
          </cell>
          <cell r="B1599">
            <v>5910.42</v>
          </cell>
          <cell r="C1599">
            <v>-4.04</v>
          </cell>
          <cell r="D1599">
            <v>1.6</v>
          </cell>
        </row>
        <row r="1600">
          <cell r="A1600">
            <v>43603</v>
          </cell>
          <cell r="B1600">
            <v>5981.25</v>
          </cell>
          <cell r="C1600">
            <v>-4.05</v>
          </cell>
          <cell r="D1600">
            <v>4.2</v>
          </cell>
        </row>
        <row r="1601">
          <cell r="A1601">
            <v>43604</v>
          </cell>
          <cell r="B1601">
            <v>5257.29</v>
          </cell>
          <cell r="C1601">
            <v>-4.07</v>
          </cell>
          <cell r="D1601">
            <v>0</v>
          </cell>
        </row>
        <row r="1602">
          <cell r="A1602">
            <v>43605</v>
          </cell>
          <cell r="B1602">
            <v>5187.5</v>
          </cell>
          <cell r="C1602">
            <v>-4.08</v>
          </cell>
          <cell r="D1602">
            <v>0</v>
          </cell>
        </row>
        <row r="1603">
          <cell r="A1603">
            <v>43606</v>
          </cell>
          <cell r="B1603">
            <v>5200</v>
          </cell>
          <cell r="C1603">
            <v>-4.1</v>
          </cell>
          <cell r="D1603">
            <v>0</v>
          </cell>
        </row>
        <row r="1604">
          <cell r="A1604">
            <v>43607</v>
          </cell>
          <cell r="B1604">
            <v>5362.5</v>
          </cell>
          <cell r="C1604">
            <v>-4.13</v>
          </cell>
          <cell r="D1604">
            <v>0</v>
          </cell>
        </row>
        <row r="1605">
          <cell r="A1605">
            <v>43608</v>
          </cell>
          <cell r="B1605">
            <v>5920.83</v>
          </cell>
          <cell r="C1605">
            <v>-4.14</v>
          </cell>
          <cell r="D1605">
            <v>0</v>
          </cell>
        </row>
        <row r="1606">
          <cell r="A1606">
            <v>43609</v>
          </cell>
          <cell r="B1606">
            <v>6173.44</v>
          </cell>
          <cell r="C1606">
            <v>-4.17</v>
          </cell>
          <cell r="D1606">
            <v>0</v>
          </cell>
        </row>
        <row r="1607">
          <cell r="A1607">
            <v>43610</v>
          </cell>
          <cell r="B1607">
            <v>5926.04</v>
          </cell>
          <cell r="C1607">
            <v>-4.2</v>
          </cell>
          <cell r="D1607">
            <v>0</v>
          </cell>
        </row>
        <row r="1608">
          <cell r="A1608">
            <v>43611</v>
          </cell>
          <cell r="B1608">
            <v>5860.94</v>
          </cell>
          <cell r="C1608">
            <v>-4.23</v>
          </cell>
          <cell r="D1608">
            <v>0</v>
          </cell>
        </row>
        <row r="1609">
          <cell r="A1609">
            <v>43612</v>
          </cell>
          <cell r="B1609">
            <v>5622.4</v>
          </cell>
          <cell r="C1609">
            <v>-4.26</v>
          </cell>
          <cell r="D1609">
            <v>0</v>
          </cell>
        </row>
        <row r="1610">
          <cell r="A1610">
            <v>43613</v>
          </cell>
          <cell r="B1610">
            <v>5491.67</v>
          </cell>
          <cell r="C1610">
            <v>-4.27</v>
          </cell>
          <cell r="D1610">
            <v>0</v>
          </cell>
        </row>
        <row r="1611">
          <cell r="A1611">
            <v>43614</v>
          </cell>
          <cell r="B1611">
            <v>5559.9</v>
          </cell>
          <cell r="C1611">
            <v>-4.3</v>
          </cell>
          <cell r="D1611">
            <v>0</v>
          </cell>
        </row>
        <row r="1612">
          <cell r="A1612">
            <v>43615</v>
          </cell>
          <cell r="B1612">
            <v>5598.96</v>
          </cell>
          <cell r="C1612">
            <v>-4.33</v>
          </cell>
          <cell r="D1612">
            <v>0</v>
          </cell>
        </row>
        <row r="1613">
          <cell r="A1613">
            <v>43616</v>
          </cell>
          <cell r="B1613">
            <v>5839.58</v>
          </cell>
          <cell r="C1613">
            <v>-4.36</v>
          </cell>
          <cell r="D1613">
            <v>0</v>
          </cell>
        </row>
        <row r="1614">
          <cell r="A1614">
            <v>43617</v>
          </cell>
          <cell r="B1614">
            <v>5945.83</v>
          </cell>
          <cell r="C1614">
            <v>-4.38</v>
          </cell>
          <cell r="D1614">
            <v>0</v>
          </cell>
        </row>
        <row r="1615">
          <cell r="A1615">
            <v>43618</v>
          </cell>
          <cell r="B1615">
            <v>5170.83</v>
          </cell>
          <cell r="C1615">
            <v>-4.4</v>
          </cell>
          <cell r="D1615">
            <v>0</v>
          </cell>
        </row>
        <row r="1616">
          <cell r="A1616">
            <v>43619</v>
          </cell>
          <cell r="B1616">
            <v>5163.54</v>
          </cell>
          <cell r="C1616">
            <v>-4.43</v>
          </cell>
          <cell r="D1616">
            <v>0</v>
          </cell>
        </row>
        <row r="1617">
          <cell r="A1617">
            <v>43620</v>
          </cell>
          <cell r="B1617">
            <v>5200</v>
          </cell>
          <cell r="C1617">
            <v>-4.44</v>
          </cell>
          <cell r="D1617">
            <v>9.2</v>
          </cell>
        </row>
        <row r="1618">
          <cell r="A1618">
            <v>43621</v>
          </cell>
          <cell r="B1618">
            <v>5245.83</v>
          </cell>
          <cell r="C1618">
            <v>-4.46</v>
          </cell>
          <cell r="D1618">
            <v>0</v>
          </cell>
        </row>
        <row r="1619">
          <cell r="A1619">
            <v>43622</v>
          </cell>
          <cell r="B1619">
            <v>5185.41</v>
          </cell>
          <cell r="C1619">
            <v>-4.48</v>
          </cell>
          <cell r="D1619">
            <v>0</v>
          </cell>
        </row>
        <row r="1620">
          <cell r="A1620">
            <v>43623</v>
          </cell>
          <cell r="B1620">
            <v>5268.75</v>
          </cell>
          <cell r="C1620">
            <v>-4.5</v>
          </cell>
          <cell r="D1620">
            <v>0</v>
          </cell>
        </row>
        <row r="1621">
          <cell r="A1621">
            <v>43624</v>
          </cell>
          <cell r="B1621">
            <v>5281.25</v>
          </cell>
          <cell r="C1621">
            <v>-4.53</v>
          </cell>
          <cell r="D1621">
            <v>0</v>
          </cell>
        </row>
        <row r="1622">
          <cell r="A1622">
            <v>43625</v>
          </cell>
          <cell r="B1622">
            <v>5216.67</v>
          </cell>
          <cell r="C1622">
            <v>-4.55</v>
          </cell>
          <cell r="D1622">
            <v>0</v>
          </cell>
        </row>
        <row r="1623">
          <cell r="A1623">
            <v>43626</v>
          </cell>
          <cell r="B1623">
            <v>5230.21</v>
          </cell>
          <cell r="C1623">
            <v>-4.58</v>
          </cell>
          <cell r="D1623">
            <v>0</v>
          </cell>
        </row>
        <row r="1624">
          <cell r="A1624">
            <v>43627</v>
          </cell>
          <cell r="B1624">
            <v>5280.21</v>
          </cell>
          <cell r="C1624">
            <v>-4.6</v>
          </cell>
          <cell r="D1624">
            <v>0</v>
          </cell>
        </row>
        <row r="1625">
          <cell r="A1625">
            <v>43628</v>
          </cell>
          <cell r="B1625">
            <v>5265.63</v>
          </cell>
          <cell r="C1625">
            <v>-4.62</v>
          </cell>
          <cell r="D1625">
            <v>0</v>
          </cell>
        </row>
        <row r="1626">
          <cell r="A1626">
            <v>43629</v>
          </cell>
          <cell r="B1626">
            <v>5286.46</v>
          </cell>
          <cell r="C1626">
            <v>-4.64</v>
          </cell>
          <cell r="D1626">
            <v>0</v>
          </cell>
        </row>
        <row r="1627">
          <cell r="A1627">
            <v>43630</v>
          </cell>
          <cell r="B1627">
            <v>5255.21</v>
          </cell>
          <cell r="C1627">
            <v>-4.67</v>
          </cell>
          <cell r="D1627">
            <v>0</v>
          </cell>
        </row>
        <row r="1628">
          <cell r="A1628">
            <v>43631</v>
          </cell>
          <cell r="B1628">
            <v>5755.21</v>
          </cell>
          <cell r="C1628">
            <v>-4.69</v>
          </cell>
          <cell r="D1628">
            <v>0</v>
          </cell>
        </row>
        <row r="1629">
          <cell r="A1629">
            <v>43632</v>
          </cell>
          <cell r="B1629">
            <v>5287.5</v>
          </cell>
          <cell r="C1629">
            <v>-4.72</v>
          </cell>
          <cell r="D1629">
            <v>0</v>
          </cell>
        </row>
        <row r="1630">
          <cell r="A1630">
            <v>43633</v>
          </cell>
          <cell r="B1630">
            <v>5171.88</v>
          </cell>
          <cell r="C1630">
            <v>-4.74</v>
          </cell>
          <cell r="D1630">
            <v>0</v>
          </cell>
        </row>
        <row r="1631">
          <cell r="A1631">
            <v>43634</v>
          </cell>
          <cell r="B1631">
            <v>5341.67</v>
          </cell>
          <cell r="C1631">
            <v>-4.76</v>
          </cell>
          <cell r="D1631">
            <v>0</v>
          </cell>
        </row>
        <row r="1632">
          <cell r="A1632">
            <v>43635</v>
          </cell>
          <cell r="B1632">
            <v>5685.94</v>
          </cell>
          <cell r="C1632">
            <v>-4.8</v>
          </cell>
          <cell r="D1632">
            <v>0</v>
          </cell>
        </row>
        <row r="1633">
          <cell r="A1633">
            <v>43636</v>
          </cell>
          <cell r="B1633">
            <v>5354.17</v>
          </cell>
          <cell r="C1633">
            <v>-4.82</v>
          </cell>
          <cell r="D1633">
            <v>0</v>
          </cell>
        </row>
        <row r="1634">
          <cell r="A1634">
            <v>43637</v>
          </cell>
          <cell r="B1634">
            <v>5444.88</v>
          </cell>
          <cell r="C1634">
            <v>-4.84</v>
          </cell>
          <cell r="D1634">
            <v>0</v>
          </cell>
        </row>
        <row r="1635">
          <cell r="A1635">
            <v>43638</v>
          </cell>
          <cell r="B1635">
            <v>5350</v>
          </cell>
          <cell r="C1635">
            <v>-4.86</v>
          </cell>
          <cell r="D1635">
            <v>0</v>
          </cell>
        </row>
        <row r="1636">
          <cell r="A1636">
            <v>43639</v>
          </cell>
          <cell r="B1636">
            <v>5178.13</v>
          </cell>
          <cell r="C1636">
            <v>-4.9</v>
          </cell>
          <cell r="D1636">
            <v>0</v>
          </cell>
        </row>
        <row r="1637">
          <cell r="A1637">
            <v>43640</v>
          </cell>
          <cell r="B1637">
            <v>4888.54</v>
          </cell>
          <cell r="C1637">
            <v>-4.93</v>
          </cell>
          <cell r="D1637">
            <v>0</v>
          </cell>
        </row>
        <row r="1638">
          <cell r="A1638">
            <v>43641</v>
          </cell>
          <cell r="B1638">
            <v>5777.08</v>
          </cell>
          <cell r="C1638">
            <v>-4.94</v>
          </cell>
          <cell r="D1638">
            <v>0</v>
          </cell>
        </row>
        <row r="1639">
          <cell r="A1639">
            <v>43642</v>
          </cell>
          <cell r="B1639">
            <v>5662.5</v>
          </cell>
          <cell r="C1639">
            <v>-4.97</v>
          </cell>
          <cell r="D1639">
            <v>0</v>
          </cell>
        </row>
        <row r="1640">
          <cell r="A1640">
            <v>43643</v>
          </cell>
          <cell r="B1640">
            <v>5710.42</v>
          </cell>
          <cell r="C1640">
            <v>-5</v>
          </cell>
          <cell r="D1640">
            <v>0</v>
          </cell>
        </row>
        <row r="1641">
          <cell r="A1641">
            <v>43644</v>
          </cell>
          <cell r="B1641">
            <v>5626.04</v>
          </cell>
          <cell r="C1641">
            <v>-5.02</v>
          </cell>
          <cell r="D1641">
            <v>0</v>
          </cell>
        </row>
        <row r="1642">
          <cell r="A1642">
            <v>43645</v>
          </cell>
          <cell r="B1642">
            <v>5697.92</v>
          </cell>
          <cell r="C1642">
            <v>-5.06</v>
          </cell>
          <cell r="D1642">
            <v>0</v>
          </cell>
        </row>
        <row r="1643">
          <cell r="A1643">
            <v>43646</v>
          </cell>
          <cell r="B1643">
            <v>5192.71</v>
          </cell>
          <cell r="C1643">
            <v>-5.08</v>
          </cell>
          <cell r="D1643">
            <v>0</v>
          </cell>
        </row>
        <row r="1644">
          <cell r="A1644">
            <v>43647</v>
          </cell>
          <cell r="B1644">
            <v>5266.67</v>
          </cell>
          <cell r="C1644">
            <v>-5.1</v>
          </cell>
          <cell r="D1644">
            <v>0</v>
          </cell>
        </row>
        <row r="1645">
          <cell r="A1645">
            <v>43648</v>
          </cell>
          <cell r="B1645">
            <v>5341.67</v>
          </cell>
          <cell r="C1645">
            <v>-5.13</v>
          </cell>
          <cell r="D1645">
            <v>0</v>
          </cell>
        </row>
        <row r="1646">
          <cell r="A1646">
            <v>43649</v>
          </cell>
          <cell r="B1646">
            <v>5167.71</v>
          </cell>
          <cell r="C1646">
            <v>-5.17</v>
          </cell>
          <cell r="D1646">
            <v>0</v>
          </cell>
        </row>
        <row r="1647">
          <cell r="A1647">
            <v>43650</v>
          </cell>
          <cell r="B1647">
            <v>5137.5</v>
          </cell>
          <cell r="C1647">
            <v>-5.2</v>
          </cell>
          <cell r="D1647">
            <v>0</v>
          </cell>
        </row>
        <row r="1648">
          <cell r="A1648">
            <v>43651</v>
          </cell>
          <cell r="B1648">
            <v>5195.83</v>
          </cell>
          <cell r="C1648">
            <v>-5.23</v>
          </cell>
          <cell r="D1648">
            <v>0</v>
          </cell>
        </row>
        <row r="1649">
          <cell r="A1649">
            <v>43652</v>
          </cell>
          <cell r="B1649">
            <v>5093.75</v>
          </cell>
          <cell r="C1649">
            <v>-5.26</v>
          </cell>
          <cell r="D1649">
            <v>0</v>
          </cell>
        </row>
        <row r="1650">
          <cell r="A1650">
            <v>43653</v>
          </cell>
          <cell r="B1650">
            <v>4476.04</v>
          </cell>
          <cell r="C1650">
            <v>-5.28</v>
          </cell>
          <cell r="D1650">
            <v>0</v>
          </cell>
        </row>
        <row r="1651">
          <cell r="A1651">
            <v>43654</v>
          </cell>
          <cell r="B1651">
            <v>4863.54</v>
          </cell>
          <cell r="C1651">
            <v>-5.31</v>
          </cell>
          <cell r="D1651">
            <v>0</v>
          </cell>
        </row>
        <row r="1652">
          <cell r="A1652">
            <v>43655</v>
          </cell>
          <cell r="B1652">
            <v>4784.38</v>
          </cell>
          <cell r="C1652">
            <v>-5.34</v>
          </cell>
          <cell r="D1652">
            <v>0</v>
          </cell>
        </row>
        <row r="1653">
          <cell r="A1653">
            <v>43656</v>
          </cell>
          <cell r="B1653">
            <v>4985.83</v>
          </cell>
          <cell r="C1653">
            <v>-5.37</v>
          </cell>
          <cell r="D1653">
            <v>0</v>
          </cell>
        </row>
        <row r="1654">
          <cell r="A1654">
            <v>43657</v>
          </cell>
          <cell r="B1654">
            <v>5018.75</v>
          </cell>
          <cell r="C1654">
            <v>-5.4</v>
          </cell>
          <cell r="D1654">
            <v>0</v>
          </cell>
        </row>
        <row r="1655">
          <cell r="A1655">
            <v>43658</v>
          </cell>
          <cell r="B1655">
            <v>4814.58</v>
          </cell>
          <cell r="C1655">
            <v>-5.42</v>
          </cell>
          <cell r="D1655">
            <v>0</v>
          </cell>
        </row>
        <row r="1656">
          <cell r="A1656">
            <v>43659</v>
          </cell>
          <cell r="B1656">
            <v>4893.75</v>
          </cell>
          <cell r="C1656">
            <v>-5.45</v>
          </cell>
          <cell r="D1656">
            <v>0</v>
          </cell>
        </row>
        <row r="1657">
          <cell r="A1657">
            <v>43660</v>
          </cell>
          <cell r="B1657">
            <v>4584.38</v>
          </cell>
          <cell r="C1657">
            <v>-5.48</v>
          </cell>
          <cell r="D1657">
            <v>0</v>
          </cell>
        </row>
        <row r="1658">
          <cell r="A1658">
            <v>43661</v>
          </cell>
          <cell r="B1658">
            <v>4853.13</v>
          </cell>
          <cell r="C1658">
            <v>-5.5</v>
          </cell>
          <cell r="D1658">
            <v>0</v>
          </cell>
        </row>
        <row r="1659">
          <cell r="A1659">
            <v>43662</v>
          </cell>
          <cell r="B1659">
            <v>4840.63</v>
          </cell>
          <cell r="C1659">
            <v>-5.53</v>
          </cell>
          <cell r="D1659">
            <v>0</v>
          </cell>
        </row>
        <row r="1660">
          <cell r="A1660">
            <v>43663</v>
          </cell>
          <cell r="B1660">
            <v>4843.75</v>
          </cell>
          <cell r="C1660">
            <v>-5.56</v>
          </cell>
          <cell r="D1660">
            <v>0</v>
          </cell>
        </row>
        <row r="1661">
          <cell r="A1661">
            <v>43664</v>
          </cell>
          <cell r="B1661">
            <v>4821.88</v>
          </cell>
          <cell r="C1661">
            <v>-5.59</v>
          </cell>
          <cell r="D1661">
            <v>0</v>
          </cell>
        </row>
        <row r="1662">
          <cell r="A1662">
            <v>43665</v>
          </cell>
          <cell r="B1662">
            <v>4846.88</v>
          </cell>
          <cell r="C1662">
            <v>-5.61</v>
          </cell>
          <cell r="D1662">
            <v>0</v>
          </cell>
        </row>
        <row r="1663">
          <cell r="A1663">
            <v>43666</v>
          </cell>
          <cell r="B1663">
            <v>4847.92</v>
          </cell>
          <cell r="C1663">
            <v>-5.64</v>
          </cell>
          <cell r="D1663">
            <v>0</v>
          </cell>
        </row>
        <row r="1664">
          <cell r="A1664">
            <v>43667</v>
          </cell>
          <cell r="B1664">
            <v>4105.21</v>
          </cell>
          <cell r="C1664">
            <v>-5.67</v>
          </cell>
          <cell r="D1664">
            <v>0</v>
          </cell>
        </row>
        <row r="1665">
          <cell r="A1665">
            <v>43668</v>
          </cell>
          <cell r="B1665">
            <v>4203.13</v>
          </cell>
          <cell r="C1665">
            <v>-5.7</v>
          </cell>
          <cell r="D1665">
            <v>0</v>
          </cell>
        </row>
        <row r="1666">
          <cell r="A1666">
            <v>43669</v>
          </cell>
          <cell r="B1666">
            <v>4828.13</v>
          </cell>
          <cell r="C1666">
            <v>-5.72</v>
          </cell>
          <cell r="D1666">
            <v>0</v>
          </cell>
        </row>
        <row r="1667">
          <cell r="A1667">
            <v>43670</v>
          </cell>
          <cell r="B1667">
            <v>4834.38</v>
          </cell>
          <cell r="C1667">
            <v>-5.75</v>
          </cell>
          <cell r="D1667">
            <v>0</v>
          </cell>
        </row>
        <row r="1668">
          <cell r="A1668">
            <v>43671</v>
          </cell>
          <cell r="B1668">
            <v>4609.38</v>
          </cell>
          <cell r="C1668">
            <v>-5.78</v>
          </cell>
          <cell r="D1668">
            <v>0</v>
          </cell>
        </row>
        <row r="1669">
          <cell r="A1669">
            <v>43672</v>
          </cell>
          <cell r="B1669">
            <v>4715.62</v>
          </cell>
          <cell r="C1669">
            <v>-5.8</v>
          </cell>
          <cell r="D1669">
            <v>0</v>
          </cell>
        </row>
        <row r="1670">
          <cell r="A1670">
            <v>43673</v>
          </cell>
          <cell r="B1670">
            <v>4838.54</v>
          </cell>
          <cell r="C1670">
            <v>-5.83</v>
          </cell>
          <cell r="D1670">
            <v>0</v>
          </cell>
        </row>
        <row r="1671">
          <cell r="A1671">
            <v>43674</v>
          </cell>
          <cell r="B1671">
            <v>4893.75</v>
          </cell>
          <cell r="C1671">
            <v>-5.86</v>
          </cell>
          <cell r="D1671">
            <v>0</v>
          </cell>
        </row>
        <row r="1672">
          <cell r="A1672">
            <v>43675</v>
          </cell>
          <cell r="B1672">
            <v>4959.38</v>
          </cell>
          <cell r="C1672">
            <v>-5.89</v>
          </cell>
          <cell r="D1672">
            <v>0</v>
          </cell>
        </row>
        <row r="1673">
          <cell r="A1673">
            <v>43676</v>
          </cell>
          <cell r="B1673">
            <v>5950</v>
          </cell>
          <cell r="C1673">
            <v>-5.92</v>
          </cell>
          <cell r="D1673">
            <v>0</v>
          </cell>
        </row>
        <row r="1674">
          <cell r="A1674">
            <v>43677</v>
          </cell>
          <cell r="B1674">
            <v>6025</v>
          </cell>
          <cell r="C1674">
            <v>-5.96</v>
          </cell>
          <cell r="D1674">
            <v>0.8</v>
          </cell>
        </row>
        <row r="1675">
          <cell r="A1675">
            <v>43678</v>
          </cell>
          <cell r="B1675">
            <v>6025</v>
          </cell>
          <cell r="C1675">
            <v>-6</v>
          </cell>
          <cell r="D1675">
            <v>0</v>
          </cell>
        </row>
        <row r="1676">
          <cell r="A1676">
            <v>43679</v>
          </cell>
          <cell r="B1676">
            <v>6168.75</v>
          </cell>
          <cell r="C1676">
            <v>-6.04</v>
          </cell>
          <cell r="D1676">
            <v>0</v>
          </cell>
        </row>
        <row r="1677">
          <cell r="A1677">
            <v>43680</v>
          </cell>
          <cell r="B1677">
            <v>6208.33</v>
          </cell>
          <cell r="C1677">
            <v>-6.1</v>
          </cell>
          <cell r="D1677">
            <v>0</v>
          </cell>
        </row>
        <row r="1678">
          <cell r="A1678">
            <v>43681</v>
          </cell>
          <cell r="B1678">
            <v>6020.21</v>
          </cell>
          <cell r="C1678">
            <v>-6.14</v>
          </cell>
          <cell r="D1678">
            <v>0.9</v>
          </cell>
        </row>
        <row r="1679">
          <cell r="A1679">
            <v>43682</v>
          </cell>
          <cell r="B1679">
            <v>5752.08</v>
          </cell>
          <cell r="C1679">
            <v>-6.2</v>
          </cell>
          <cell r="D1679">
            <v>0</v>
          </cell>
        </row>
        <row r="1680">
          <cell r="A1680">
            <v>43683</v>
          </cell>
          <cell r="B1680">
            <v>5823.96</v>
          </cell>
          <cell r="C1680">
            <v>-6.24</v>
          </cell>
          <cell r="D1680">
            <v>0</v>
          </cell>
        </row>
        <row r="1681">
          <cell r="A1681">
            <v>43684</v>
          </cell>
          <cell r="B1681">
            <v>5348.96</v>
          </cell>
          <cell r="C1681">
            <v>-6.27</v>
          </cell>
          <cell r="D1681">
            <v>0</v>
          </cell>
        </row>
        <row r="1682">
          <cell r="A1682">
            <v>43685</v>
          </cell>
          <cell r="B1682">
            <v>4800</v>
          </cell>
          <cell r="C1682">
            <v>-6.3</v>
          </cell>
          <cell r="D1682">
            <v>0</v>
          </cell>
        </row>
        <row r="1683">
          <cell r="A1683">
            <v>43686</v>
          </cell>
          <cell r="B1683">
            <v>5043.75</v>
          </cell>
          <cell r="C1683">
            <v>-6.32</v>
          </cell>
          <cell r="D1683">
            <v>0</v>
          </cell>
        </row>
        <row r="1684">
          <cell r="A1684">
            <v>43687</v>
          </cell>
          <cell r="B1684">
            <v>5053.13</v>
          </cell>
          <cell r="C1684">
            <v>-6.37</v>
          </cell>
          <cell r="D1684">
            <v>0</v>
          </cell>
        </row>
        <row r="1685">
          <cell r="A1685">
            <v>43688</v>
          </cell>
          <cell r="B1685">
            <v>4203.12</v>
          </cell>
          <cell r="C1685">
            <v>-6.41</v>
          </cell>
          <cell r="D1685">
            <v>0</v>
          </cell>
        </row>
        <row r="1686">
          <cell r="A1686">
            <v>43689</v>
          </cell>
          <cell r="B1686">
            <v>4906.25</v>
          </cell>
          <cell r="C1686">
            <v>-6.42</v>
          </cell>
          <cell r="D1686">
            <v>0</v>
          </cell>
        </row>
        <row r="1687">
          <cell r="A1687">
            <v>43690</v>
          </cell>
          <cell r="B1687">
            <v>5458.33</v>
          </cell>
          <cell r="C1687">
            <v>-6.46</v>
          </cell>
          <cell r="D1687">
            <v>0</v>
          </cell>
        </row>
        <row r="1688">
          <cell r="A1688">
            <v>43691</v>
          </cell>
          <cell r="B1688">
            <v>5196.88</v>
          </cell>
          <cell r="C1688">
            <v>-6.49</v>
          </cell>
          <cell r="D1688">
            <v>0</v>
          </cell>
        </row>
        <row r="1689">
          <cell r="A1689">
            <v>43692</v>
          </cell>
          <cell r="B1689">
            <v>4917.71</v>
          </cell>
          <cell r="C1689">
            <v>-6.54</v>
          </cell>
          <cell r="D1689">
            <v>0</v>
          </cell>
        </row>
        <row r="1690">
          <cell r="A1690">
            <v>43693</v>
          </cell>
          <cell r="B1690">
            <v>5202.08</v>
          </cell>
          <cell r="C1690">
            <v>-6.58</v>
          </cell>
          <cell r="D1690">
            <v>0</v>
          </cell>
        </row>
        <row r="1691">
          <cell r="A1691">
            <v>43694</v>
          </cell>
          <cell r="B1691">
            <v>5189.58</v>
          </cell>
          <cell r="C1691">
            <v>-6.62</v>
          </cell>
          <cell r="D1691">
            <v>0</v>
          </cell>
        </row>
        <row r="1692">
          <cell r="A1692">
            <v>43695</v>
          </cell>
          <cell r="B1692">
            <v>4412.5</v>
          </cell>
          <cell r="C1692">
            <v>-6.66</v>
          </cell>
          <cell r="D1692">
            <v>0</v>
          </cell>
        </row>
        <row r="1693">
          <cell r="A1693">
            <v>43696</v>
          </cell>
          <cell r="B1693">
            <v>4896.88</v>
          </cell>
          <cell r="C1693">
            <v>-6.69</v>
          </cell>
          <cell r="D1693">
            <v>0</v>
          </cell>
        </row>
        <row r="1694">
          <cell r="A1694">
            <v>43697</v>
          </cell>
          <cell r="B1694">
            <v>4992.71</v>
          </cell>
          <cell r="C1694">
            <v>-6.72</v>
          </cell>
          <cell r="D1694">
            <v>0</v>
          </cell>
        </row>
        <row r="1695">
          <cell r="A1695">
            <v>43698</v>
          </cell>
          <cell r="B1695">
            <v>5045.83</v>
          </cell>
          <cell r="C1695">
            <v>-6.76</v>
          </cell>
          <cell r="D1695">
            <v>0</v>
          </cell>
        </row>
        <row r="1696">
          <cell r="A1696">
            <v>43699</v>
          </cell>
          <cell r="B1696">
            <v>4714.58</v>
          </cell>
          <cell r="C1696">
            <v>-6.79</v>
          </cell>
          <cell r="D1696">
            <v>0</v>
          </cell>
        </row>
        <row r="1697">
          <cell r="A1697">
            <v>43700</v>
          </cell>
          <cell r="B1697">
            <v>4843.75</v>
          </cell>
          <cell r="C1697">
            <v>-6.83</v>
          </cell>
          <cell r="D1697">
            <v>0</v>
          </cell>
        </row>
        <row r="1698">
          <cell r="A1698">
            <v>43701</v>
          </cell>
          <cell r="B1698">
            <v>4859.35</v>
          </cell>
          <cell r="C1698">
            <v>-6.86</v>
          </cell>
          <cell r="D1698">
            <v>0</v>
          </cell>
        </row>
        <row r="1699">
          <cell r="A1699">
            <v>43702</v>
          </cell>
          <cell r="B1699">
            <v>4634.38</v>
          </cell>
          <cell r="C1699">
            <v>-6.89</v>
          </cell>
          <cell r="D1699">
            <v>0</v>
          </cell>
        </row>
        <row r="1700">
          <cell r="A1700">
            <v>43703</v>
          </cell>
          <cell r="B1700">
            <v>4812.5</v>
          </cell>
          <cell r="C1700">
            <v>-6.93</v>
          </cell>
          <cell r="D1700">
            <v>0</v>
          </cell>
        </row>
        <row r="1701">
          <cell r="A1701">
            <v>43704</v>
          </cell>
          <cell r="B1701">
            <v>4714.58</v>
          </cell>
          <cell r="C1701">
            <v>-6.96</v>
          </cell>
          <cell r="D1701">
            <v>0</v>
          </cell>
        </row>
        <row r="1702">
          <cell r="A1702">
            <v>43705</v>
          </cell>
          <cell r="B1702">
            <v>4828.13</v>
          </cell>
          <cell r="C1702">
            <v>-7</v>
          </cell>
          <cell r="D1702">
            <v>0</v>
          </cell>
        </row>
        <row r="1703">
          <cell r="A1703">
            <v>43706</v>
          </cell>
          <cell r="B1703">
            <v>4425</v>
          </cell>
          <cell r="C1703">
            <v>-7.04</v>
          </cell>
          <cell r="D1703">
            <v>0</v>
          </cell>
        </row>
        <row r="1704">
          <cell r="A1704">
            <v>43707</v>
          </cell>
          <cell r="B1704">
            <v>4241.67</v>
          </cell>
          <cell r="C1704">
            <v>-7.08</v>
          </cell>
          <cell r="D1704">
            <v>0</v>
          </cell>
        </row>
        <row r="1705">
          <cell r="A1705">
            <v>43708</v>
          </cell>
          <cell r="B1705">
            <v>4600</v>
          </cell>
          <cell r="C1705">
            <v>-7.11</v>
          </cell>
          <cell r="D1705">
            <v>0</v>
          </cell>
        </row>
        <row r="1706">
          <cell r="A1706">
            <v>43709</v>
          </cell>
          <cell r="B1706">
            <v>4417.7</v>
          </cell>
          <cell r="C1706">
            <v>-7.16</v>
          </cell>
          <cell r="D1706">
            <v>0</v>
          </cell>
        </row>
        <row r="1707">
          <cell r="A1707">
            <v>43710</v>
          </cell>
          <cell r="B1707">
            <v>4341.66</v>
          </cell>
          <cell r="C1707">
            <v>-7.2</v>
          </cell>
          <cell r="D1707">
            <v>0</v>
          </cell>
        </row>
        <row r="1708">
          <cell r="A1708">
            <v>43711</v>
          </cell>
          <cell r="B1708">
            <v>4447.92</v>
          </cell>
          <cell r="C1708">
            <v>-7.24</v>
          </cell>
          <cell r="D1708">
            <v>0</v>
          </cell>
        </row>
        <row r="1709">
          <cell r="A1709">
            <v>43712</v>
          </cell>
          <cell r="B1709">
            <v>5473.63</v>
          </cell>
          <cell r="C1709">
            <v>-7.28</v>
          </cell>
          <cell r="D1709">
            <v>0</v>
          </cell>
        </row>
        <row r="1710">
          <cell r="A1710">
            <v>43713</v>
          </cell>
          <cell r="B1710">
            <v>5106.25</v>
          </cell>
          <cell r="C1710">
            <v>-7.33</v>
          </cell>
          <cell r="D1710">
            <v>0</v>
          </cell>
        </row>
        <row r="1711">
          <cell r="A1711">
            <v>43714</v>
          </cell>
          <cell r="B1711">
            <v>5231.25</v>
          </cell>
          <cell r="C1711">
            <v>-7.37</v>
          </cell>
          <cell r="D1711">
            <v>0</v>
          </cell>
        </row>
        <row r="1712">
          <cell r="A1712">
            <v>43715</v>
          </cell>
          <cell r="B1712">
            <v>4779.17</v>
          </cell>
          <cell r="C1712">
            <v>-7.42</v>
          </cell>
          <cell r="D1712">
            <v>0</v>
          </cell>
        </row>
        <row r="1713">
          <cell r="A1713">
            <v>43716</v>
          </cell>
          <cell r="B1713">
            <v>4130.21</v>
          </cell>
          <cell r="C1713">
            <v>-7.46</v>
          </cell>
          <cell r="D1713">
            <v>0</v>
          </cell>
        </row>
        <row r="1714">
          <cell r="A1714">
            <v>43717</v>
          </cell>
          <cell r="B1714">
            <v>4300</v>
          </cell>
          <cell r="C1714">
            <v>-7.49</v>
          </cell>
          <cell r="D1714">
            <v>0</v>
          </cell>
        </row>
        <row r="1715">
          <cell r="A1715">
            <v>43718</v>
          </cell>
          <cell r="B1715">
            <v>4561.46</v>
          </cell>
          <cell r="C1715">
            <v>-7.53</v>
          </cell>
          <cell r="D1715">
            <v>0</v>
          </cell>
        </row>
        <row r="1716">
          <cell r="A1716">
            <v>43719</v>
          </cell>
          <cell r="B1716">
            <v>4737.5</v>
          </cell>
          <cell r="C1716">
            <v>-7.58</v>
          </cell>
          <cell r="D1716">
            <v>0</v>
          </cell>
        </row>
        <row r="1717">
          <cell r="A1717">
            <v>43720</v>
          </cell>
          <cell r="B1717">
            <v>4958.33</v>
          </cell>
          <cell r="C1717">
            <v>-7.62</v>
          </cell>
          <cell r="D1717">
            <v>0</v>
          </cell>
        </row>
        <row r="1718">
          <cell r="A1718">
            <v>43721</v>
          </cell>
          <cell r="B1718">
            <v>5104.17</v>
          </cell>
          <cell r="C1718">
            <v>-7.67</v>
          </cell>
          <cell r="D1718">
            <v>0</v>
          </cell>
        </row>
        <row r="1719">
          <cell r="A1719">
            <v>43722</v>
          </cell>
          <cell r="B1719">
            <v>5321.88</v>
          </cell>
          <cell r="C1719">
            <v>-7.71</v>
          </cell>
          <cell r="D1719">
            <v>0</v>
          </cell>
        </row>
        <row r="1720">
          <cell r="A1720">
            <v>43723</v>
          </cell>
          <cell r="B1720">
            <v>4575</v>
          </cell>
          <cell r="C1720">
            <v>-7.76</v>
          </cell>
          <cell r="D1720">
            <v>0</v>
          </cell>
        </row>
        <row r="1721">
          <cell r="A1721">
            <v>43724</v>
          </cell>
          <cell r="B1721">
            <v>4440.63</v>
          </cell>
          <cell r="C1721">
            <v>-7.8</v>
          </cell>
          <cell r="D1721">
            <v>0</v>
          </cell>
        </row>
        <row r="1722">
          <cell r="A1722">
            <v>43725</v>
          </cell>
          <cell r="B1722">
            <v>5215.63</v>
          </cell>
          <cell r="C1722">
            <v>-7.85</v>
          </cell>
          <cell r="D1722">
            <v>0</v>
          </cell>
        </row>
        <row r="1723">
          <cell r="A1723">
            <v>43726</v>
          </cell>
          <cell r="B1723">
            <v>5075</v>
          </cell>
          <cell r="C1723">
            <v>-7.9</v>
          </cell>
          <cell r="D1723">
            <v>0</v>
          </cell>
        </row>
        <row r="1724">
          <cell r="A1724">
            <v>43727</v>
          </cell>
          <cell r="B1724">
            <v>5521.35</v>
          </cell>
          <cell r="C1724">
            <v>-7.95</v>
          </cell>
          <cell r="D1724">
            <v>0</v>
          </cell>
        </row>
        <row r="1725">
          <cell r="A1725">
            <v>43728</v>
          </cell>
          <cell r="B1725">
            <v>5581.25</v>
          </cell>
          <cell r="C1725">
            <v>-8</v>
          </cell>
          <cell r="D1725">
            <v>0</v>
          </cell>
        </row>
        <row r="1726">
          <cell r="A1726">
            <v>43729</v>
          </cell>
          <cell r="B1726">
            <v>5675</v>
          </cell>
          <cell r="C1726">
            <v>-8.05</v>
          </cell>
          <cell r="D1726">
            <v>0</v>
          </cell>
        </row>
        <row r="1727">
          <cell r="A1727">
            <v>43730</v>
          </cell>
          <cell r="B1727">
            <v>4371.35</v>
          </cell>
          <cell r="C1727">
            <v>-8.1</v>
          </cell>
          <cell r="D1727">
            <v>0</v>
          </cell>
        </row>
        <row r="1728">
          <cell r="A1728">
            <v>43731</v>
          </cell>
          <cell r="B1728">
            <v>4764.06</v>
          </cell>
          <cell r="C1728">
            <v>-8.15</v>
          </cell>
          <cell r="D1728">
            <v>0</v>
          </cell>
        </row>
        <row r="1729">
          <cell r="A1729">
            <v>43732</v>
          </cell>
          <cell r="B1729">
            <v>4331.25</v>
          </cell>
          <cell r="C1729">
            <v>-8.2</v>
          </cell>
          <cell r="D1729">
            <v>0</v>
          </cell>
        </row>
        <row r="1730">
          <cell r="A1730">
            <v>43733</v>
          </cell>
          <cell r="B1730">
            <v>4646.88</v>
          </cell>
          <cell r="C1730">
            <v>-8.24</v>
          </cell>
          <cell r="D1730">
            <v>0</v>
          </cell>
        </row>
        <row r="1731">
          <cell r="A1731">
            <v>43734</v>
          </cell>
          <cell r="B1731">
            <v>4073.96</v>
          </cell>
          <cell r="C1731">
            <v>-8.26</v>
          </cell>
          <cell r="D1731">
            <v>12</v>
          </cell>
        </row>
        <row r="1732">
          <cell r="A1732">
            <v>43735</v>
          </cell>
          <cell r="B1732">
            <v>4723.38</v>
          </cell>
          <cell r="C1732">
            <v>-8.24</v>
          </cell>
          <cell r="D1732">
            <v>40.8</v>
          </cell>
        </row>
        <row r="1733">
          <cell r="A1733">
            <v>43736</v>
          </cell>
          <cell r="B1733">
            <v>4154.17</v>
          </cell>
          <cell r="C1733">
            <v>-8.25</v>
          </cell>
          <cell r="D1733">
            <v>0</v>
          </cell>
        </row>
        <row r="1734">
          <cell r="A1734">
            <v>43737</v>
          </cell>
          <cell r="B1734">
            <v>3698</v>
          </cell>
          <cell r="C1734">
            <v>-8.26</v>
          </cell>
          <cell r="D1734">
            <v>0</v>
          </cell>
        </row>
        <row r="1735">
          <cell r="A1735">
            <v>43738</v>
          </cell>
          <cell r="B1735">
            <v>4344.91</v>
          </cell>
          <cell r="C1735">
            <v>-8.28</v>
          </cell>
          <cell r="D1735">
            <v>0</v>
          </cell>
        </row>
        <row r="1736">
          <cell r="A1736">
            <v>43739</v>
          </cell>
          <cell r="B1736">
            <v>4707.18</v>
          </cell>
          <cell r="C1736">
            <v>-8.32</v>
          </cell>
          <cell r="D1736">
            <v>0</v>
          </cell>
        </row>
        <row r="1737">
          <cell r="A1737">
            <v>43740</v>
          </cell>
          <cell r="B1737">
            <v>4234.95</v>
          </cell>
          <cell r="C1737">
            <v>-8.36</v>
          </cell>
          <cell r="D1737">
            <v>0</v>
          </cell>
        </row>
        <row r="1738">
          <cell r="A1738">
            <v>43741</v>
          </cell>
          <cell r="B1738">
            <v>4894.67</v>
          </cell>
          <cell r="C1738">
            <v>-8.39</v>
          </cell>
          <cell r="D1738">
            <v>0</v>
          </cell>
        </row>
        <row r="1739">
          <cell r="A1739">
            <v>43742</v>
          </cell>
          <cell r="B1739">
            <v>4997.69</v>
          </cell>
          <cell r="C1739">
            <v>-8.43</v>
          </cell>
          <cell r="D1739">
            <v>0</v>
          </cell>
        </row>
        <row r="1740">
          <cell r="A1740">
            <v>43743</v>
          </cell>
          <cell r="B1740">
            <v>4363.43</v>
          </cell>
          <cell r="C1740">
            <v>-8.48</v>
          </cell>
          <cell r="D1740">
            <v>0</v>
          </cell>
        </row>
        <row r="1741">
          <cell r="A1741">
            <v>43744</v>
          </cell>
          <cell r="B1741">
            <v>4094.91</v>
          </cell>
          <cell r="C1741">
            <v>-8.52</v>
          </cell>
          <cell r="D1741">
            <v>0</v>
          </cell>
        </row>
        <row r="1742">
          <cell r="A1742">
            <v>43745</v>
          </cell>
          <cell r="B1742">
            <v>4687.5</v>
          </cell>
          <cell r="C1742">
            <v>-8.56</v>
          </cell>
          <cell r="D1742">
            <v>0</v>
          </cell>
        </row>
        <row r="1743">
          <cell r="A1743">
            <v>43746</v>
          </cell>
          <cell r="B1743">
            <v>4543.98</v>
          </cell>
          <cell r="C1743">
            <v>-8.6</v>
          </cell>
          <cell r="D1743">
            <v>0</v>
          </cell>
        </row>
        <row r="1744">
          <cell r="A1744">
            <v>43747</v>
          </cell>
          <cell r="B1744">
            <v>4364.58</v>
          </cell>
          <cell r="C1744">
            <v>-8.62</v>
          </cell>
          <cell r="D1744">
            <v>0</v>
          </cell>
        </row>
        <row r="1745">
          <cell r="A1745">
            <v>43748</v>
          </cell>
          <cell r="B1745">
            <v>4383.1</v>
          </cell>
          <cell r="C1745">
            <v>-8.66</v>
          </cell>
          <cell r="D1745">
            <v>0</v>
          </cell>
        </row>
        <row r="1746">
          <cell r="A1746">
            <v>43749</v>
          </cell>
          <cell r="B1746">
            <v>5072.91</v>
          </cell>
          <cell r="C1746">
            <v>-8.68</v>
          </cell>
          <cell r="D1746">
            <v>21.8</v>
          </cell>
        </row>
        <row r="1747">
          <cell r="A1747">
            <v>43750</v>
          </cell>
          <cell r="B1747">
            <v>4612.27</v>
          </cell>
          <cell r="C1747">
            <v>-8.71</v>
          </cell>
          <cell r="D1747">
            <v>0</v>
          </cell>
        </row>
        <row r="1748">
          <cell r="A1748">
            <v>43751</v>
          </cell>
          <cell r="B1748">
            <v>3971.07</v>
          </cell>
          <cell r="C1748">
            <v>-8.75</v>
          </cell>
          <cell r="D1748">
            <v>0</v>
          </cell>
        </row>
        <row r="1749">
          <cell r="A1749">
            <v>43752</v>
          </cell>
          <cell r="B1749">
            <v>4128.47</v>
          </cell>
          <cell r="C1749">
            <v>-8.77</v>
          </cell>
          <cell r="D1749">
            <v>0</v>
          </cell>
        </row>
        <row r="1750">
          <cell r="A1750">
            <v>43753</v>
          </cell>
          <cell r="B1750">
            <v>4833.33</v>
          </cell>
          <cell r="C1750">
            <v>-8.8</v>
          </cell>
          <cell r="D1750">
            <v>0</v>
          </cell>
        </row>
        <row r="1751">
          <cell r="A1751">
            <v>43754</v>
          </cell>
          <cell r="B1751">
            <v>4743.06</v>
          </cell>
          <cell r="C1751">
            <v>-8.86</v>
          </cell>
          <cell r="D1751">
            <v>0</v>
          </cell>
        </row>
        <row r="1752">
          <cell r="A1752">
            <v>43755</v>
          </cell>
          <cell r="B1752">
            <v>4834.49</v>
          </cell>
          <cell r="C1752">
            <v>-8.9</v>
          </cell>
          <cell r="D1752">
            <v>0</v>
          </cell>
        </row>
        <row r="1753">
          <cell r="A1753">
            <v>43756</v>
          </cell>
          <cell r="B1753">
            <v>5196.75</v>
          </cell>
          <cell r="C1753">
            <v>-8.95</v>
          </cell>
          <cell r="D1753">
            <v>0</v>
          </cell>
        </row>
        <row r="1754">
          <cell r="A1754">
            <v>43757</v>
          </cell>
          <cell r="B1754">
            <v>5179.4</v>
          </cell>
          <cell r="C1754">
            <v>-8.99</v>
          </cell>
          <cell r="D1754">
            <v>0</v>
          </cell>
        </row>
        <row r="1755">
          <cell r="A1755">
            <v>43758</v>
          </cell>
          <cell r="B1755">
            <v>4701.39</v>
          </cell>
          <cell r="C1755">
            <v>-9.02</v>
          </cell>
          <cell r="D1755">
            <v>0</v>
          </cell>
        </row>
        <row r="1756">
          <cell r="A1756">
            <v>43759</v>
          </cell>
          <cell r="B1756">
            <v>4663.19</v>
          </cell>
          <cell r="C1756">
            <v>-9.06</v>
          </cell>
          <cell r="D1756">
            <v>0</v>
          </cell>
        </row>
        <row r="1757">
          <cell r="A1757">
            <v>43760</v>
          </cell>
          <cell r="B1757">
            <v>4750</v>
          </cell>
          <cell r="C1757">
            <v>-9.1</v>
          </cell>
          <cell r="D1757">
            <v>0.8</v>
          </cell>
        </row>
        <row r="1758">
          <cell r="A1758">
            <v>43761</v>
          </cell>
          <cell r="B1758">
            <v>4467.59</v>
          </cell>
          <cell r="C1758">
            <v>-9.14</v>
          </cell>
          <cell r="D1758">
            <v>0</v>
          </cell>
        </row>
        <row r="1759">
          <cell r="A1759">
            <v>43762</v>
          </cell>
          <cell r="B1759">
            <v>4994.21</v>
          </cell>
          <cell r="C1759">
            <v>-9.19</v>
          </cell>
          <cell r="D1759">
            <v>0</v>
          </cell>
        </row>
        <row r="1760">
          <cell r="A1760">
            <v>43763</v>
          </cell>
          <cell r="B1760">
            <v>5100.69</v>
          </cell>
          <cell r="C1760">
            <v>-9.23</v>
          </cell>
          <cell r="D1760">
            <v>7</v>
          </cell>
        </row>
        <row r="1761">
          <cell r="A1761">
            <v>43764</v>
          </cell>
          <cell r="B1761">
            <v>5148.15</v>
          </cell>
          <cell r="C1761">
            <v>-9.28</v>
          </cell>
          <cell r="D1761">
            <v>0</v>
          </cell>
        </row>
        <row r="1762">
          <cell r="A1762">
            <v>43765</v>
          </cell>
          <cell r="B1762">
            <v>4219.91</v>
          </cell>
          <cell r="C1762">
            <v>-9.33</v>
          </cell>
          <cell r="D1762">
            <v>0</v>
          </cell>
        </row>
        <row r="1763">
          <cell r="A1763">
            <v>43766</v>
          </cell>
          <cell r="B1763">
            <v>4597.22</v>
          </cell>
          <cell r="C1763">
            <v>-9.36</v>
          </cell>
          <cell r="D1763">
            <v>3.5</v>
          </cell>
        </row>
        <row r="1764">
          <cell r="A1764">
            <v>43767</v>
          </cell>
          <cell r="B1764">
            <v>4783.57</v>
          </cell>
          <cell r="C1764">
            <v>-9.4</v>
          </cell>
          <cell r="D1764">
            <v>1.2</v>
          </cell>
        </row>
        <row r="1765">
          <cell r="A1765">
            <v>43768</v>
          </cell>
          <cell r="B1765">
            <v>4219.91</v>
          </cell>
          <cell r="C1765">
            <v>-9.41</v>
          </cell>
          <cell r="D1765">
            <v>21.9</v>
          </cell>
        </row>
        <row r="1766">
          <cell r="A1766">
            <v>43769</v>
          </cell>
          <cell r="B1766">
            <v>4608.8</v>
          </cell>
          <cell r="C1766">
            <v>-9.36</v>
          </cell>
          <cell r="D1766">
            <v>29</v>
          </cell>
        </row>
        <row r="1767">
          <cell r="A1767">
            <v>43770</v>
          </cell>
          <cell r="B1767">
            <v>5160.88</v>
          </cell>
          <cell r="C1767">
            <v>-9.35</v>
          </cell>
          <cell r="D1767">
            <v>11.3</v>
          </cell>
        </row>
        <row r="1768">
          <cell r="A1768">
            <v>43771</v>
          </cell>
          <cell r="B1768">
            <v>4196.76</v>
          </cell>
          <cell r="C1768">
            <v>-9.36</v>
          </cell>
          <cell r="D1768">
            <v>12.4</v>
          </cell>
        </row>
        <row r="1769">
          <cell r="A1769">
            <v>43772</v>
          </cell>
          <cell r="B1769">
            <v>3899.31</v>
          </cell>
          <cell r="C1769">
            <v>-9.37</v>
          </cell>
          <cell r="D1769">
            <v>0</v>
          </cell>
        </row>
        <row r="1770">
          <cell r="A1770">
            <v>43773</v>
          </cell>
          <cell r="B1770">
            <v>4766.2</v>
          </cell>
          <cell r="C1770">
            <v>-9.38</v>
          </cell>
          <cell r="D1770">
            <v>0</v>
          </cell>
        </row>
        <row r="1771">
          <cell r="A1771">
            <v>43774</v>
          </cell>
          <cell r="B1771">
            <v>4846.06</v>
          </cell>
          <cell r="C1771">
            <v>-9.41</v>
          </cell>
          <cell r="D1771">
            <v>0</v>
          </cell>
        </row>
        <row r="1772">
          <cell r="A1772">
            <v>43775</v>
          </cell>
          <cell r="B1772">
            <v>4771.99</v>
          </cell>
          <cell r="C1772">
            <v>-9.45</v>
          </cell>
          <cell r="D1772">
            <v>2.4</v>
          </cell>
        </row>
        <row r="1773">
          <cell r="A1773">
            <v>43776</v>
          </cell>
          <cell r="B1773">
            <v>4584.49</v>
          </cell>
          <cell r="C1773">
            <v>-9.49</v>
          </cell>
          <cell r="D1773">
            <v>1.4</v>
          </cell>
        </row>
        <row r="1774">
          <cell r="A1774">
            <v>43777</v>
          </cell>
          <cell r="B1774">
            <v>5083.33</v>
          </cell>
          <cell r="C1774">
            <v>-9.52</v>
          </cell>
          <cell r="D1774">
            <v>0</v>
          </cell>
        </row>
        <row r="1775">
          <cell r="A1775">
            <v>43778</v>
          </cell>
          <cell r="B1775">
            <v>4905.09</v>
          </cell>
          <cell r="C1775">
            <v>-9.56</v>
          </cell>
          <cell r="D1775">
            <v>4.3</v>
          </cell>
        </row>
        <row r="1776">
          <cell r="A1776">
            <v>43779</v>
          </cell>
          <cell r="B1776">
            <v>4269.67</v>
          </cell>
          <cell r="C1776">
            <v>-9.59</v>
          </cell>
          <cell r="D1776">
            <v>21</v>
          </cell>
        </row>
        <row r="1777">
          <cell r="A1777">
            <v>43780</v>
          </cell>
          <cell r="B1777">
            <v>4673.61</v>
          </cell>
          <cell r="C1777">
            <v>-9.61</v>
          </cell>
          <cell r="D1777">
            <v>0</v>
          </cell>
        </row>
        <row r="1778">
          <cell r="A1778">
            <v>43781</v>
          </cell>
          <cell r="B1778">
            <v>4454.86</v>
          </cell>
          <cell r="C1778">
            <v>-9.64</v>
          </cell>
          <cell r="D1778">
            <v>0</v>
          </cell>
        </row>
        <row r="1779">
          <cell r="A1779">
            <v>43782</v>
          </cell>
          <cell r="B1779">
            <v>4634.26</v>
          </cell>
          <cell r="C1779">
            <v>-9.67</v>
          </cell>
          <cell r="D1779">
            <v>0</v>
          </cell>
        </row>
        <row r="1780">
          <cell r="A1780">
            <v>43783</v>
          </cell>
          <cell r="B1780">
            <v>4340.28</v>
          </cell>
          <cell r="C1780">
            <v>-9.7</v>
          </cell>
          <cell r="D1780">
            <v>11.4</v>
          </cell>
        </row>
        <row r="1781">
          <cell r="A1781">
            <v>43784</v>
          </cell>
          <cell r="B1781">
            <v>3812.5</v>
          </cell>
          <cell r="C1781">
            <v>-9.68</v>
          </cell>
          <cell r="D1781">
            <v>30.1</v>
          </cell>
        </row>
        <row r="1782">
          <cell r="A1782">
            <v>43785</v>
          </cell>
          <cell r="B1782">
            <v>4269.68</v>
          </cell>
          <cell r="C1782">
            <v>-9.64</v>
          </cell>
          <cell r="D1782">
            <v>3.1</v>
          </cell>
        </row>
        <row r="1783">
          <cell r="A1783">
            <v>43786</v>
          </cell>
          <cell r="B1783">
            <v>4438.66</v>
          </cell>
          <cell r="C1783">
            <v>-9.63</v>
          </cell>
          <cell r="D1783">
            <v>2</v>
          </cell>
        </row>
        <row r="1784">
          <cell r="A1784">
            <v>43787</v>
          </cell>
          <cell r="B1784">
            <v>4495.37</v>
          </cell>
          <cell r="C1784">
            <v>-9.6</v>
          </cell>
          <cell r="D1784">
            <v>1.6</v>
          </cell>
        </row>
        <row r="1785">
          <cell r="A1785">
            <v>43788</v>
          </cell>
          <cell r="B1785">
            <v>4180.41</v>
          </cell>
          <cell r="C1785">
            <v>-9.58</v>
          </cell>
          <cell r="D1785">
            <v>1.2</v>
          </cell>
        </row>
        <row r="1786">
          <cell r="A1786">
            <v>43789</v>
          </cell>
          <cell r="B1786">
            <v>3767.36</v>
          </cell>
          <cell r="C1786">
            <v>-9.55</v>
          </cell>
          <cell r="D1786">
            <v>7.5</v>
          </cell>
        </row>
        <row r="1787">
          <cell r="A1787">
            <v>43790</v>
          </cell>
          <cell r="B1787">
            <v>4905.09</v>
          </cell>
          <cell r="C1787">
            <v>-9.54</v>
          </cell>
          <cell r="D1787">
            <v>0</v>
          </cell>
        </row>
        <row r="1788">
          <cell r="A1788">
            <v>43791</v>
          </cell>
          <cell r="B1788">
            <v>4588.02</v>
          </cell>
          <cell r="C1788">
            <v>-9.53</v>
          </cell>
          <cell r="D1788">
            <v>19.5</v>
          </cell>
        </row>
        <row r="1789">
          <cell r="A1789">
            <v>43792</v>
          </cell>
          <cell r="B1789">
            <v>4527.08</v>
          </cell>
          <cell r="C1789">
            <v>-9.47</v>
          </cell>
          <cell r="D1789">
            <v>47.3</v>
          </cell>
        </row>
        <row r="1790">
          <cell r="A1790">
            <v>43793</v>
          </cell>
          <cell r="B1790">
            <v>4007.27</v>
          </cell>
          <cell r="C1790">
            <v>-9.41</v>
          </cell>
          <cell r="D1790">
            <v>7.2</v>
          </cell>
        </row>
        <row r="1791">
          <cell r="A1791">
            <v>43794</v>
          </cell>
          <cell r="B1791">
            <v>4722.16</v>
          </cell>
          <cell r="C1791">
            <v>-9.36</v>
          </cell>
          <cell r="D1791">
            <v>0</v>
          </cell>
        </row>
        <row r="1792">
          <cell r="A1792">
            <v>43795</v>
          </cell>
          <cell r="B1792">
            <v>4777.78</v>
          </cell>
          <cell r="C1792">
            <v>-9.36</v>
          </cell>
          <cell r="D1792">
            <v>0</v>
          </cell>
        </row>
        <row r="1793">
          <cell r="A1793">
            <v>43796</v>
          </cell>
          <cell r="B1793">
            <v>4578.68</v>
          </cell>
          <cell r="C1793">
            <v>-9.37</v>
          </cell>
          <cell r="D1793">
            <v>0</v>
          </cell>
        </row>
        <row r="1794">
          <cell r="A1794">
            <v>43797</v>
          </cell>
          <cell r="B1794">
            <v>4373.84</v>
          </cell>
          <cell r="C1794">
            <v>-9.39</v>
          </cell>
          <cell r="D1794">
            <v>0</v>
          </cell>
        </row>
        <row r="1795">
          <cell r="A1795">
            <v>43798</v>
          </cell>
          <cell r="B1795">
            <v>3890.05</v>
          </cell>
          <cell r="C1795">
            <v>-9.38</v>
          </cell>
          <cell r="D1795">
            <v>26</v>
          </cell>
        </row>
        <row r="1796">
          <cell r="A1796">
            <v>43799</v>
          </cell>
          <cell r="B1796">
            <v>3968.75</v>
          </cell>
          <cell r="C1796">
            <v>-9.34</v>
          </cell>
          <cell r="D1796">
            <v>20</v>
          </cell>
        </row>
        <row r="1797">
          <cell r="A1797">
            <v>43800</v>
          </cell>
          <cell r="B1797">
            <v>4140.05</v>
          </cell>
          <cell r="C1797">
            <v>-9.3</v>
          </cell>
          <cell r="D1797">
            <v>0</v>
          </cell>
        </row>
        <row r="1798">
          <cell r="A1798">
            <v>43801</v>
          </cell>
          <cell r="B1798">
            <v>4407.77</v>
          </cell>
          <cell r="C1798">
            <v>-9.23</v>
          </cell>
          <cell r="D1798">
            <v>19.7</v>
          </cell>
        </row>
        <row r="1799">
          <cell r="A1799">
            <v>43802</v>
          </cell>
          <cell r="B1799">
            <v>3940.97</v>
          </cell>
          <cell r="C1799">
            <v>-9.16</v>
          </cell>
          <cell r="D1799">
            <v>19.4</v>
          </cell>
        </row>
        <row r="1800">
          <cell r="A1800">
            <v>43803</v>
          </cell>
          <cell r="B1800">
            <v>3707.17</v>
          </cell>
          <cell r="C1800">
            <v>-9.13</v>
          </cell>
          <cell r="D1800">
            <v>0</v>
          </cell>
        </row>
        <row r="1801">
          <cell r="A1801">
            <v>43804</v>
          </cell>
          <cell r="B1801">
            <v>3826.39</v>
          </cell>
          <cell r="C1801">
            <v>-9.12</v>
          </cell>
          <cell r="D1801">
            <v>4.3</v>
          </cell>
        </row>
        <row r="1802">
          <cell r="A1802">
            <v>43805</v>
          </cell>
          <cell r="B1802">
            <v>4391.2</v>
          </cell>
          <cell r="C1802">
            <v>-9.03</v>
          </cell>
          <cell r="D1802">
            <v>23.1</v>
          </cell>
        </row>
        <row r="1803">
          <cell r="A1803">
            <v>43806</v>
          </cell>
          <cell r="B1803">
            <v>3599.54</v>
          </cell>
          <cell r="C1803">
            <v>-8.97</v>
          </cell>
          <cell r="D1803">
            <v>14.2</v>
          </cell>
        </row>
        <row r="1804">
          <cell r="A1804">
            <v>43807</v>
          </cell>
          <cell r="B1804">
            <v>3062.5</v>
          </cell>
          <cell r="C1804">
            <v>-8.91</v>
          </cell>
          <cell r="D1804">
            <v>2.4</v>
          </cell>
        </row>
        <row r="1805">
          <cell r="A1805">
            <v>43808</v>
          </cell>
          <cell r="B1805">
            <v>4149.31</v>
          </cell>
          <cell r="C1805">
            <v>-8.89</v>
          </cell>
          <cell r="D1805">
            <v>0</v>
          </cell>
        </row>
        <row r="1806">
          <cell r="A1806">
            <v>43809</v>
          </cell>
          <cell r="B1806">
            <v>4040.51</v>
          </cell>
          <cell r="C1806">
            <v>-8.84</v>
          </cell>
          <cell r="D1806">
            <v>35.9</v>
          </cell>
        </row>
        <row r="1807">
          <cell r="A1807">
            <v>43810</v>
          </cell>
          <cell r="B1807">
            <v>3585.07</v>
          </cell>
          <cell r="C1807">
            <v>-8.67</v>
          </cell>
          <cell r="D1807">
            <v>8.2</v>
          </cell>
        </row>
        <row r="1808">
          <cell r="A1808">
            <v>43811</v>
          </cell>
          <cell r="B1808">
            <v>4259.26</v>
          </cell>
          <cell r="C1808">
            <v>-8.53</v>
          </cell>
          <cell r="D1808">
            <v>26.4</v>
          </cell>
        </row>
        <row r="1809">
          <cell r="A1809">
            <v>43812</v>
          </cell>
          <cell r="B1809">
            <v>4462.96</v>
          </cell>
          <cell r="C1809">
            <v>-8.25</v>
          </cell>
          <cell r="D1809">
            <v>10.2</v>
          </cell>
        </row>
        <row r="1810">
          <cell r="A1810">
            <v>43813</v>
          </cell>
          <cell r="B1810">
            <v>4324.07</v>
          </cell>
          <cell r="C1810">
            <v>-8.05</v>
          </cell>
          <cell r="D1810">
            <v>10.76</v>
          </cell>
        </row>
        <row r="1811">
          <cell r="A1811">
            <v>43814</v>
          </cell>
          <cell r="B1811">
            <v>3821.76</v>
          </cell>
          <cell r="C1811">
            <v>-7.97</v>
          </cell>
          <cell r="D1811">
            <v>0</v>
          </cell>
        </row>
        <row r="1812">
          <cell r="A1812">
            <v>43815</v>
          </cell>
          <cell r="B1812">
            <v>4119.21</v>
          </cell>
          <cell r="C1812">
            <v>-7.92</v>
          </cell>
          <cell r="D1812">
            <v>0</v>
          </cell>
        </row>
        <row r="1813">
          <cell r="A1813">
            <v>43816</v>
          </cell>
          <cell r="B1813">
            <v>4480.32</v>
          </cell>
          <cell r="C1813">
            <v>-7.9</v>
          </cell>
          <cell r="D1813">
            <v>0</v>
          </cell>
        </row>
        <row r="1814">
          <cell r="A1814">
            <v>43817</v>
          </cell>
          <cell r="B1814">
            <v>4656.25</v>
          </cell>
          <cell r="C1814">
            <v>-7.89</v>
          </cell>
          <cell r="D1814">
            <v>0</v>
          </cell>
        </row>
        <row r="1815">
          <cell r="A1815">
            <v>43818</v>
          </cell>
          <cell r="B1815">
            <v>4728.01</v>
          </cell>
          <cell r="C1815">
            <v>-7.87</v>
          </cell>
          <cell r="D1815">
            <v>0</v>
          </cell>
        </row>
        <row r="1816">
          <cell r="A1816">
            <v>43819</v>
          </cell>
          <cell r="B1816">
            <v>4309.03</v>
          </cell>
          <cell r="C1816">
            <v>-7.85</v>
          </cell>
          <cell r="D1816">
            <v>0</v>
          </cell>
        </row>
        <row r="1817">
          <cell r="A1817">
            <v>43820</v>
          </cell>
          <cell r="B1817">
            <v>4214.12</v>
          </cell>
          <cell r="C1817">
            <v>-7.79</v>
          </cell>
          <cell r="D1817">
            <v>15.6</v>
          </cell>
        </row>
        <row r="1818">
          <cell r="A1818">
            <v>43821</v>
          </cell>
          <cell r="B1818">
            <v>3748.8</v>
          </cell>
          <cell r="C1818">
            <v>-7.7</v>
          </cell>
          <cell r="D1818">
            <v>33</v>
          </cell>
        </row>
        <row r="1819">
          <cell r="A1819">
            <v>43822</v>
          </cell>
          <cell r="B1819">
            <v>3962.96</v>
          </cell>
          <cell r="C1819">
            <v>-7.62</v>
          </cell>
          <cell r="D1819">
            <v>2.4</v>
          </cell>
        </row>
        <row r="1820">
          <cell r="A1820">
            <v>43823</v>
          </cell>
          <cell r="B1820">
            <v>3750</v>
          </cell>
          <cell r="C1820">
            <v>-7.59</v>
          </cell>
          <cell r="D1820">
            <v>3.7</v>
          </cell>
        </row>
        <row r="1821">
          <cell r="A1821">
            <v>43824</v>
          </cell>
          <cell r="B1821">
            <v>3417.82</v>
          </cell>
          <cell r="C1821">
            <v>-7.41</v>
          </cell>
          <cell r="D1821">
            <v>18.2</v>
          </cell>
        </row>
        <row r="1822">
          <cell r="A1822">
            <v>43825</v>
          </cell>
          <cell r="B1822">
            <v>4578.7</v>
          </cell>
          <cell r="C1822">
            <v>-7.34</v>
          </cell>
          <cell r="D1822">
            <v>0</v>
          </cell>
        </row>
        <row r="1823">
          <cell r="A1823">
            <v>43826</v>
          </cell>
          <cell r="B1823">
            <v>4419.91</v>
          </cell>
          <cell r="C1823">
            <v>-7.32</v>
          </cell>
          <cell r="D1823">
            <v>0</v>
          </cell>
        </row>
        <row r="1824">
          <cell r="A1824">
            <v>43827</v>
          </cell>
          <cell r="B1824">
            <v>4158.57</v>
          </cell>
          <cell r="C1824">
            <v>-7.31</v>
          </cell>
          <cell r="D1824">
            <v>0</v>
          </cell>
        </row>
        <row r="1825">
          <cell r="A1825">
            <v>43828</v>
          </cell>
          <cell r="B1825">
            <v>3583.33</v>
          </cell>
          <cell r="C1825">
            <v>-7.3</v>
          </cell>
          <cell r="D1825">
            <v>0</v>
          </cell>
        </row>
        <row r="1826">
          <cell r="A1826">
            <v>43829</v>
          </cell>
          <cell r="B1826">
            <v>4498</v>
          </cell>
          <cell r="C1826">
            <v>-7.3</v>
          </cell>
          <cell r="D1826">
            <v>0</v>
          </cell>
        </row>
        <row r="1827">
          <cell r="A1827">
            <v>43830</v>
          </cell>
          <cell r="B1827">
            <v>4663.19</v>
          </cell>
          <cell r="C1827">
            <v>-7.3</v>
          </cell>
          <cell r="D1827">
            <v>0</v>
          </cell>
        </row>
        <row r="1828">
          <cell r="A1828">
            <v>43831</v>
          </cell>
          <cell r="B1828">
            <v>3562.5</v>
          </cell>
          <cell r="C1828">
            <v>-7.31</v>
          </cell>
          <cell r="D1828">
            <v>0</v>
          </cell>
        </row>
        <row r="1829">
          <cell r="A1829">
            <v>43832</v>
          </cell>
          <cell r="B1829">
            <v>3899.31</v>
          </cell>
          <cell r="C1829">
            <v>-7.31</v>
          </cell>
          <cell r="D1829">
            <v>5.9</v>
          </cell>
        </row>
        <row r="1830">
          <cell r="A1830">
            <v>43833</v>
          </cell>
          <cell r="B1830">
            <v>4504.63</v>
          </cell>
          <cell r="C1830">
            <v>-7.19</v>
          </cell>
          <cell r="D1830">
            <v>16.5</v>
          </cell>
        </row>
        <row r="1831">
          <cell r="A1831">
            <v>43834</v>
          </cell>
          <cell r="B1831">
            <v>3937.5</v>
          </cell>
          <cell r="C1831">
            <v>-7.12</v>
          </cell>
          <cell r="D1831">
            <v>9.9</v>
          </cell>
        </row>
        <row r="1832">
          <cell r="A1832">
            <v>43835</v>
          </cell>
          <cell r="B1832">
            <v>3827.55</v>
          </cell>
          <cell r="C1832">
            <v>-6.89</v>
          </cell>
          <cell r="D1832">
            <v>18.7</v>
          </cell>
        </row>
        <row r="1833">
          <cell r="A1833">
            <v>43836</v>
          </cell>
          <cell r="B1833">
            <v>4356.48</v>
          </cell>
          <cell r="C1833">
            <v>-6.74</v>
          </cell>
          <cell r="D1833">
            <v>4.1</v>
          </cell>
        </row>
        <row r="1834">
          <cell r="A1834">
            <v>43837</v>
          </cell>
          <cell r="B1834">
            <v>4880.78</v>
          </cell>
          <cell r="C1834">
            <v>-6.7</v>
          </cell>
          <cell r="D1834">
            <v>1.6</v>
          </cell>
        </row>
        <row r="1835">
          <cell r="A1835">
            <v>43838</v>
          </cell>
          <cell r="B1835">
            <v>4383.1</v>
          </cell>
          <cell r="C1835">
            <v>-6.65</v>
          </cell>
          <cell r="D1835">
            <v>0</v>
          </cell>
        </row>
        <row r="1836">
          <cell r="A1836">
            <v>43839</v>
          </cell>
          <cell r="B1836">
            <v>4533.56</v>
          </cell>
          <cell r="C1836">
            <v>-6.6</v>
          </cell>
          <cell r="D1836">
            <v>0</v>
          </cell>
        </row>
        <row r="1837">
          <cell r="A1837">
            <v>43840</v>
          </cell>
          <cell r="B1837">
            <v>4913.19</v>
          </cell>
          <cell r="C1837">
            <v>-6.59</v>
          </cell>
          <cell r="D1837">
            <v>0</v>
          </cell>
        </row>
        <row r="1838">
          <cell r="A1838">
            <v>43841</v>
          </cell>
          <cell r="B1838">
            <v>4766.2</v>
          </cell>
          <cell r="C1838">
            <v>-6.57</v>
          </cell>
          <cell r="D1838">
            <v>0</v>
          </cell>
        </row>
        <row r="1839">
          <cell r="A1839">
            <v>43842</v>
          </cell>
          <cell r="B1839">
            <v>4740.74</v>
          </cell>
          <cell r="C1839">
            <v>-6.56</v>
          </cell>
          <cell r="D1839">
            <v>0</v>
          </cell>
        </row>
        <row r="1840">
          <cell r="A1840">
            <v>43843</v>
          </cell>
          <cell r="B1840">
            <v>4740.74</v>
          </cell>
          <cell r="C1840">
            <v>-6.58</v>
          </cell>
          <cell r="D1840">
            <v>0</v>
          </cell>
        </row>
        <row r="1841">
          <cell r="A1841">
            <v>43844</v>
          </cell>
          <cell r="B1841">
            <v>4706.02</v>
          </cell>
          <cell r="C1841">
            <v>-6.56</v>
          </cell>
          <cell r="D1841">
            <v>26</v>
          </cell>
        </row>
        <row r="1842">
          <cell r="A1842">
            <v>43845</v>
          </cell>
          <cell r="B1842">
            <v>4792.82</v>
          </cell>
          <cell r="C1842">
            <v>-6.53</v>
          </cell>
          <cell r="D1842">
            <v>31.8</v>
          </cell>
        </row>
        <row r="1843">
          <cell r="A1843">
            <v>43846</v>
          </cell>
          <cell r="B1843">
            <v>4465.28</v>
          </cell>
          <cell r="C1843">
            <v>-6.46</v>
          </cell>
          <cell r="D1843">
            <v>6.9</v>
          </cell>
        </row>
        <row r="1844">
          <cell r="A1844">
            <v>43847</v>
          </cell>
          <cell r="B1844">
            <v>4288.19</v>
          </cell>
          <cell r="C1844">
            <v>-6.26</v>
          </cell>
          <cell r="D1844">
            <v>113.7</v>
          </cell>
        </row>
        <row r="1845">
          <cell r="A1845">
            <v>43848</v>
          </cell>
          <cell r="B1845">
            <v>4746.53</v>
          </cell>
          <cell r="C1845">
            <v>-5.9</v>
          </cell>
          <cell r="D1845">
            <v>3</v>
          </cell>
        </row>
        <row r="1846">
          <cell r="A1846">
            <v>43849</v>
          </cell>
          <cell r="B1846">
            <v>4383.1</v>
          </cell>
          <cell r="C1846">
            <v>-5.71</v>
          </cell>
          <cell r="D1846">
            <v>0</v>
          </cell>
        </row>
        <row r="1847">
          <cell r="A1847">
            <v>43850</v>
          </cell>
          <cell r="B1847">
            <v>4528.94</v>
          </cell>
          <cell r="C1847">
            <v>-5.66</v>
          </cell>
          <cell r="D1847">
            <v>7.3</v>
          </cell>
        </row>
        <row r="1848">
          <cell r="A1848">
            <v>43851</v>
          </cell>
          <cell r="B1848">
            <v>4893.52</v>
          </cell>
          <cell r="C1848">
            <v>-5.56</v>
          </cell>
          <cell r="D1848">
            <v>19</v>
          </cell>
        </row>
        <row r="1849">
          <cell r="A1849">
            <v>43852</v>
          </cell>
          <cell r="B1849">
            <v>5120.83</v>
          </cell>
          <cell r="C1849">
            <v>-5.47</v>
          </cell>
          <cell r="D1849">
            <v>0</v>
          </cell>
        </row>
        <row r="1850">
          <cell r="A1850">
            <v>43853</v>
          </cell>
          <cell r="B1850">
            <v>5053.24</v>
          </cell>
          <cell r="C1850">
            <v>-5.41</v>
          </cell>
          <cell r="D1850">
            <v>2.6</v>
          </cell>
        </row>
        <row r="1851">
          <cell r="A1851">
            <v>43854</v>
          </cell>
          <cell r="B1851">
            <v>5055.56</v>
          </cell>
          <cell r="C1851">
            <v>-5.04</v>
          </cell>
          <cell r="D1851">
            <v>111.2</v>
          </cell>
        </row>
        <row r="1852">
          <cell r="A1852">
            <v>43855</v>
          </cell>
          <cell r="B1852">
            <v>5096.06</v>
          </cell>
          <cell r="C1852">
            <v>-3.96</v>
          </cell>
          <cell r="D1852">
            <v>78</v>
          </cell>
        </row>
        <row r="1853">
          <cell r="A1853">
            <v>43856</v>
          </cell>
          <cell r="B1853">
            <v>4968.75</v>
          </cell>
          <cell r="C1853">
            <v>-3.46</v>
          </cell>
          <cell r="D1853">
            <v>0.6</v>
          </cell>
        </row>
        <row r="1854">
          <cell r="A1854">
            <v>43857</v>
          </cell>
          <cell r="B1854">
            <v>5123.84</v>
          </cell>
          <cell r="C1854">
            <v>-3.28</v>
          </cell>
          <cell r="D1854">
            <v>0</v>
          </cell>
        </row>
        <row r="1855">
          <cell r="A1855">
            <v>43858</v>
          </cell>
          <cell r="B1855">
            <v>5137.73</v>
          </cell>
          <cell r="C1855">
            <v>-3.18</v>
          </cell>
          <cell r="D1855">
            <v>0</v>
          </cell>
        </row>
        <row r="1856">
          <cell r="A1856">
            <v>43859</v>
          </cell>
          <cell r="B1856">
            <v>5037.04</v>
          </cell>
          <cell r="C1856">
            <v>-2.97</v>
          </cell>
          <cell r="D1856">
            <v>50</v>
          </cell>
        </row>
        <row r="1857">
          <cell r="A1857">
            <v>43860</v>
          </cell>
          <cell r="B1857">
            <v>5778.93</v>
          </cell>
          <cell r="C1857">
            <v>-2.32</v>
          </cell>
          <cell r="D1857">
            <v>1.4</v>
          </cell>
        </row>
        <row r="1858">
          <cell r="A1858">
            <v>43861</v>
          </cell>
          <cell r="B1858">
            <v>5963.56</v>
          </cell>
          <cell r="C1858">
            <v>-2.11</v>
          </cell>
          <cell r="D1858">
            <v>0.4</v>
          </cell>
        </row>
        <row r="1859">
          <cell r="A1859">
            <v>43862</v>
          </cell>
          <cell r="B1859">
            <v>5759.26</v>
          </cell>
          <cell r="C1859">
            <v>-1.98</v>
          </cell>
          <cell r="D1859">
            <v>19.2</v>
          </cell>
        </row>
        <row r="1860">
          <cell r="A1860">
            <v>43863</v>
          </cell>
          <cell r="B1860">
            <v>5625</v>
          </cell>
          <cell r="C1860">
            <v>-1.86</v>
          </cell>
          <cell r="D1860">
            <v>0</v>
          </cell>
        </row>
        <row r="1861">
          <cell r="A1861">
            <v>43864</v>
          </cell>
          <cell r="B1861">
            <v>6009.26</v>
          </cell>
          <cell r="C1861">
            <v>-1.76</v>
          </cell>
          <cell r="D1861">
            <v>13.7</v>
          </cell>
        </row>
        <row r="1862">
          <cell r="A1862">
            <v>43865</v>
          </cell>
          <cell r="B1862">
            <v>6076</v>
          </cell>
          <cell r="C1862">
            <v>-1.71</v>
          </cell>
          <cell r="D1862">
            <v>0</v>
          </cell>
        </row>
        <row r="1863">
          <cell r="A1863">
            <v>43866</v>
          </cell>
          <cell r="B1863">
            <v>5353</v>
          </cell>
          <cell r="C1863">
            <v>-1.67</v>
          </cell>
          <cell r="D1863">
            <v>22.1</v>
          </cell>
        </row>
        <row r="1864">
          <cell r="A1864">
            <v>43867</v>
          </cell>
          <cell r="B1864">
            <v>5437.5</v>
          </cell>
          <cell r="C1864">
            <v>-1.46</v>
          </cell>
          <cell r="D1864">
            <v>53.9</v>
          </cell>
        </row>
        <row r="1865">
          <cell r="A1865">
            <v>43868</v>
          </cell>
          <cell r="B1865">
            <v>5407.41</v>
          </cell>
          <cell r="C1865">
            <v>-1.17</v>
          </cell>
          <cell r="D1865">
            <v>36.2</v>
          </cell>
        </row>
        <row r="1866">
          <cell r="A1866">
            <v>43869</v>
          </cell>
          <cell r="B1866">
            <v>5871.53</v>
          </cell>
          <cell r="C1866">
            <v>-0.94</v>
          </cell>
          <cell r="D1866">
            <v>28</v>
          </cell>
        </row>
        <row r="1867">
          <cell r="A1867">
            <v>43870</v>
          </cell>
          <cell r="B1867">
            <v>5420.14</v>
          </cell>
          <cell r="C1867">
            <v>-0.84</v>
          </cell>
          <cell r="D1867">
            <v>0.3</v>
          </cell>
        </row>
        <row r="1868">
          <cell r="A1868">
            <v>43871</v>
          </cell>
          <cell r="B1868">
            <v>5528.94</v>
          </cell>
          <cell r="C1868">
            <v>-0.78</v>
          </cell>
          <cell r="D1868">
            <v>2.9</v>
          </cell>
        </row>
        <row r="1869">
          <cell r="A1869">
            <v>43872</v>
          </cell>
          <cell r="B1869">
            <v>5321.76</v>
          </cell>
          <cell r="C1869">
            <v>-0.71</v>
          </cell>
          <cell r="D1869">
            <v>8.5</v>
          </cell>
        </row>
        <row r="1870">
          <cell r="A1870">
            <v>43873</v>
          </cell>
          <cell r="B1870">
            <v>5555.55</v>
          </cell>
          <cell r="C1870">
            <v>-0.54</v>
          </cell>
          <cell r="D1870">
            <v>58</v>
          </cell>
        </row>
        <row r="1871">
          <cell r="A1871">
            <v>43874</v>
          </cell>
          <cell r="B1871">
            <v>5210.64</v>
          </cell>
          <cell r="C1871">
            <v>-0.32</v>
          </cell>
          <cell r="D1871">
            <v>3.6</v>
          </cell>
        </row>
        <row r="1872">
          <cell r="A1872">
            <v>43875</v>
          </cell>
          <cell r="B1872">
            <v>5848.38</v>
          </cell>
          <cell r="C1872">
            <v>-0.14</v>
          </cell>
          <cell r="D1872">
            <v>2.9</v>
          </cell>
        </row>
        <row r="1873">
          <cell r="A1873">
            <v>43876</v>
          </cell>
          <cell r="B1873">
            <v>6175.93</v>
          </cell>
          <cell r="C1873">
            <v>0</v>
          </cell>
          <cell r="D1873">
            <v>1.7</v>
          </cell>
        </row>
        <row r="1874">
          <cell r="A1874">
            <v>43877</v>
          </cell>
          <cell r="B1874">
            <v>5726.85</v>
          </cell>
          <cell r="C1874">
            <v>0</v>
          </cell>
          <cell r="D1874">
            <v>4</v>
          </cell>
          <cell r="E1874">
            <v>0.06</v>
          </cell>
        </row>
        <row r="1875">
          <cell r="A1875">
            <v>43878</v>
          </cell>
          <cell r="B1875">
            <v>5586.8</v>
          </cell>
          <cell r="C1875">
            <v>0</v>
          </cell>
          <cell r="D1875">
            <v>12.2</v>
          </cell>
          <cell r="E1875">
            <v>0.15</v>
          </cell>
        </row>
        <row r="1876">
          <cell r="A1876">
            <v>43879</v>
          </cell>
          <cell r="B1876">
            <v>5788.19</v>
          </cell>
          <cell r="C1876">
            <v>0</v>
          </cell>
          <cell r="D1876">
            <v>5.1</v>
          </cell>
          <cell r="E1876">
            <v>0.27</v>
          </cell>
        </row>
        <row r="1877">
          <cell r="A1877">
            <v>43880</v>
          </cell>
          <cell r="B1877">
            <v>5457.17</v>
          </cell>
          <cell r="C1877">
            <v>0</v>
          </cell>
          <cell r="D1877">
            <v>0</v>
          </cell>
          <cell r="E1877">
            <v>0.31</v>
          </cell>
        </row>
        <row r="1878">
          <cell r="A1878">
            <v>43881</v>
          </cell>
          <cell r="B1878">
            <v>6023.15</v>
          </cell>
          <cell r="C1878">
            <v>0</v>
          </cell>
          <cell r="D1878">
            <v>0</v>
          </cell>
          <cell r="E1878">
            <v>0.29</v>
          </cell>
        </row>
        <row r="1879">
          <cell r="A1879">
            <v>43882</v>
          </cell>
          <cell r="B1879">
            <v>5932.87</v>
          </cell>
          <cell r="C1879">
            <v>0</v>
          </cell>
          <cell r="D1879">
            <v>0</v>
          </cell>
          <cell r="E1879">
            <v>0.27</v>
          </cell>
        </row>
        <row r="1880">
          <cell r="A1880">
            <v>43883</v>
          </cell>
          <cell r="B1880">
            <v>6142.36</v>
          </cell>
          <cell r="C1880">
            <v>0</v>
          </cell>
          <cell r="D1880">
            <v>26.7</v>
          </cell>
          <cell r="E1880">
            <v>0.28</v>
          </cell>
        </row>
        <row r="1881">
          <cell r="A1881">
            <v>43884</v>
          </cell>
          <cell r="B1881">
            <v>5120.37</v>
          </cell>
          <cell r="C1881">
            <v>0</v>
          </cell>
          <cell r="D1881">
            <v>15.3</v>
          </cell>
          <cell r="E1881">
            <v>0.27</v>
          </cell>
        </row>
        <row r="1882">
          <cell r="A1882">
            <v>43885</v>
          </cell>
          <cell r="B1882">
            <v>4836.8</v>
          </cell>
          <cell r="C1882">
            <v>0</v>
          </cell>
          <cell r="D1882">
            <v>0</v>
          </cell>
          <cell r="E1882">
            <v>0.26</v>
          </cell>
        </row>
        <row r="1883">
          <cell r="A1883">
            <v>43886</v>
          </cell>
          <cell r="B1883">
            <v>5722.22</v>
          </cell>
          <cell r="C1883">
            <v>0</v>
          </cell>
          <cell r="D1883">
            <v>7.8</v>
          </cell>
          <cell r="E1883">
            <v>0.25</v>
          </cell>
        </row>
        <row r="1884">
          <cell r="A1884">
            <v>43887</v>
          </cell>
          <cell r="B1884">
            <v>5684.03</v>
          </cell>
          <cell r="C1884">
            <v>0</v>
          </cell>
          <cell r="D1884">
            <v>10.7</v>
          </cell>
          <cell r="E1884">
            <v>0.25</v>
          </cell>
        </row>
        <row r="1885">
          <cell r="A1885">
            <v>43888</v>
          </cell>
          <cell r="B1885">
            <v>5677.08</v>
          </cell>
          <cell r="C1885">
            <v>0</v>
          </cell>
          <cell r="D1885">
            <v>21.4</v>
          </cell>
          <cell r="E1885">
            <v>0.28</v>
          </cell>
        </row>
        <row r="1886">
          <cell r="A1886">
            <v>43889</v>
          </cell>
          <cell r="B1886">
            <v>5756.94</v>
          </cell>
          <cell r="C1886">
            <v>0</v>
          </cell>
          <cell r="D1886">
            <v>6.9</v>
          </cell>
          <cell r="E1886">
            <v>0.28</v>
          </cell>
        </row>
        <row r="1887">
          <cell r="A1887">
            <v>43890</v>
          </cell>
          <cell r="B1887">
            <v>5474.54</v>
          </cell>
          <cell r="C1887">
            <v>0</v>
          </cell>
          <cell r="D1887">
            <v>11.2</v>
          </cell>
          <cell r="E1887">
            <v>0.27</v>
          </cell>
        </row>
        <row r="1888">
          <cell r="A1888">
            <v>43891</v>
          </cell>
          <cell r="B1888">
            <v>5664.35</v>
          </cell>
          <cell r="C1888">
            <v>0</v>
          </cell>
          <cell r="D1888">
            <v>15.1</v>
          </cell>
          <cell r="E1888">
            <v>0.34</v>
          </cell>
        </row>
        <row r="1889">
          <cell r="A1889">
            <v>43892</v>
          </cell>
          <cell r="B1889">
            <v>5409.72</v>
          </cell>
          <cell r="C1889">
            <v>0</v>
          </cell>
          <cell r="D1889">
            <v>32.9</v>
          </cell>
          <cell r="E1889">
            <v>0.43</v>
          </cell>
        </row>
        <row r="1890">
          <cell r="A1890">
            <v>43893</v>
          </cell>
          <cell r="B1890">
            <v>5349.54</v>
          </cell>
          <cell r="C1890">
            <v>0</v>
          </cell>
          <cell r="D1890">
            <v>34</v>
          </cell>
          <cell r="E1890">
            <v>0.5</v>
          </cell>
        </row>
        <row r="1891">
          <cell r="A1891">
            <v>43894</v>
          </cell>
          <cell r="B1891">
            <v>5944.44</v>
          </cell>
          <cell r="C1891">
            <v>0</v>
          </cell>
          <cell r="D1891">
            <v>14.1</v>
          </cell>
          <cell r="E1891">
            <v>0.49</v>
          </cell>
        </row>
        <row r="1892">
          <cell r="A1892">
            <v>43895</v>
          </cell>
          <cell r="B1892">
            <v>5469.91</v>
          </cell>
          <cell r="C1892">
            <v>0</v>
          </cell>
          <cell r="D1892">
            <v>87.5</v>
          </cell>
          <cell r="E1892">
            <v>0.52</v>
          </cell>
        </row>
        <row r="1893">
          <cell r="A1893">
            <v>43896</v>
          </cell>
          <cell r="B1893">
            <v>5521.99</v>
          </cell>
          <cell r="C1893">
            <v>0</v>
          </cell>
          <cell r="D1893">
            <v>6.9</v>
          </cell>
          <cell r="E1893">
            <v>0.56</v>
          </cell>
        </row>
        <row r="1894">
          <cell r="A1894">
            <v>43897</v>
          </cell>
          <cell r="B1894">
            <v>5991.9</v>
          </cell>
          <cell r="C1894">
            <v>0</v>
          </cell>
          <cell r="D1894">
            <v>0.32</v>
          </cell>
          <cell r="E1894">
            <v>0.5</v>
          </cell>
        </row>
        <row r="1895">
          <cell r="A1895">
            <v>43898</v>
          </cell>
          <cell r="B1895">
            <v>5635.42</v>
          </cell>
          <cell r="C1895">
            <v>0</v>
          </cell>
          <cell r="D1895">
            <v>0</v>
          </cell>
          <cell r="E1895">
            <v>0.45</v>
          </cell>
        </row>
        <row r="1896">
          <cell r="A1896">
            <v>43899</v>
          </cell>
          <cell r="B1896">
            <v>5789.35</v>
          </cell>
          <cell r="C1896">
            <v>0</v>
          </cell>
          <cell r="D1896">
            <v>0</v>
          </cell>
          <cell r="E1896">
            <v>0.4</v>
          </cell>
        </row>
        <row r="1897">
          <cell r="A1897">
            <v>43900</v>
          </cell>
          <cell r="B1897">
            <v>5825.23</v>
          </cell>
          <cell r="C1897">
            <v>0</v>
          </cell>
          <cell r="D1897">
            <v>0</v>
          </cell>
          <cell r="E1897">
            <v>0.36</v>
          </cell>
        </row>
        <row r="1898">
          <cell r="A1898">
            <v>43901</v>
          </cell>
          <cell r="B1898">
            <v>6084.49</v>
          </cell>
          <cell r="C1898">
            <v>0</v>
          </cell>
          <cell r="D1898">
            <v>0</v>
          </cell>
          <cell r="E1898">
            <v>0.34</v>
          </cell>
        </row>
        <row r="1899">
          <cell r="A1899">
            <v>43902</v>
          </cell>
          <cell r="B1899">
            <v>5839.12</v>
          </cell>
          <cell r="C1899">
            <v>0</v>
          </cell>
          <cell r="D1899">
            <v>0</v>
          </cell>
          <cell r="E1899">
            <v>0.29</v>
          </cell>
        </row>
        <row r="1900">
          <cell r="A1900">
            <v>43903</v>
          </cell>
          <cell r="B1900">
            <v>6028.94</v>
          </cell>
          <cell r="C1900">
            <v>0</v>
          </cell>
          <cell r="D1900">
            <v>0</v>
          </cell>
          <cell r="E1900">
            <v>0.26</v>
          </cell>
        </row>
        <row r="1901">
          <cell r="A1901">
            <v>43904</v>
          </cell>
          <cell r="B1901">
            <v>6195.6</v>
          </cell>
          <cell r="C1901">
            <v>0</v>
          </cell>
          <cell r="D1901">
            <v>0</v>
          </cell>
          <cell r="E1901">
            <v>0.24</v>
          </cell>
        </row>
        <row r="1902">
          <cell r="A1902">
            <v>43905</v>
          </cell>
          <cell r="B1902">
            <v>5711.81</v>
          </cell>
          <cell r="C1902">
            <v>0</v>
          </cell>
          <cell r="D1902">
            <v>0</v>
          </cell>
          <cell r="E1902">
            <v>0.22</v>
          </cell>
        </row>
        <row r="1903">
          <cell r="A1903">
            <v>43906</v>
          </cell>
          <cell r="B1903">
            <v>6000</v>
          </cell>
          <cell r="C1903">
            <v>0</v>
          </cell>
          <cell r="D1903">
            <v>0</v>
          </cell>
          <cell r="E1903">
            <v>0.21</v>
          </cell>
        </row>
        <row r="1904">
          <cell r="A1904">
            <v>43907</v>
          </cell>
          <cell r="B1904">
            <v>6045.14</v>
          </cell>
          <cell r="C1904">
            <v>0</v>
          </cell>
          <cell r="D1904">
            <v>0</v>
          </cell>
          <cell r="E1904">
            <v>0.19</v>
          </cell>
        </row>
        <row r="1905">
          <cell r="A1905">
            <v>43908</v>
          </cell>
          <cell r="B1905">
            <v>5991.9</v>
          </cell>
          <cell r="C1905">
            <v>0</v>
          </cell>
          <cell r="D1905">
            <v>2.6</v>
          </cell>
          <cell r="E1905">
            <v>0.18</v>
          </cell>
        </row>
        <row r="1906">
          <cell r="A1906">
            <v>43909</v>
          </cell>
          <cell r="B1906">
            <v>5979.17</v>
          </cell>
          <cell r="C1906">
            <v>0</v>
          </cell>
          <cell r="D1906">
            <v>0</v>
          </cell>
          <cell r="E1906">
            <v>0.17</v>
          </cell>
        </row>
        <row r="1907">
          <cell r="A1907">
            <v>43910</v>
          </cell>
          <cell r="B1907">
            <v>6022.4</v>
          </cell>
          <cell r="C1907">
            <v>0</v>
          </cell>
          <cell r="D1907">
            <v>24.6</v>
          </cell>
          <cell r="E1907">
            <v>0.17</v>
          </cell>
        </row>
        <row r="1908">
          <cell r="A1908">
            <v>43911</v>
          </cell>
          <cell r="B1908">
            <v>5582.29</v>
          </cell>
          <cell r="C1908">
            <v>0</v>
          </cell>
          <cell r="D1908">
            <v>38</v>
          </cell>
          <cell r="E1908">
            <v>0.2</v>
          </cell>
        </row>
        <row r="1909">
          <cell r="A1909">
            <v>43912</v>
          </cell>
          <cell r="B1909">
            <v>5766.67</v>
          </cell>
          <cell r="C1909">
            <v>0</v>
          </cell>
          <cell r="D1909">
            <v>10.1</v>
          </cell>
          <cell r="E1909">
            <v>0.22</v>
          </cell>
        </row>
        <row r="1910">
          <cell r="A1910">
            <v>43913</v>
          </cell>
          <cell r="B1910">
            <v>5914.58</v>
          </cell>
          <cell r="C1910">
            <v>0</v>
          </cell>
          <cell r="D1910">
            <v>0</v>
          </cell>
          <cell r="E1910">
            <v>0.24</v>
          </cell>
        </row>
        <row r="1911">
          <cell r="A1911">
            <v>43914</v>
          </cell>
          <cell r="B1911">
            <v>6036.52</v>
          </cell>
          <cell r="C1911">
            <v>0</v>
          </cell>
          <cell r="D1911">
            <v>0</v>
          </cell>
          <cell r="E1911">
            <v>0.21</v>
          </cell>
        </row>
        <row r="1912">
          <cell r="A1912">
            <v>43915</v>
          </cell>
          <cell r="B1912">
            <v>4765.05</v>
          </cell>
          <cell r="C1912">
            <v>0</v>
          </cell>
          <cell r="D1912">
            <v>0</v>
          </cell>
          <cell r="E1912">
            <v>0.19</v>
          </cell>
        </row>
        <row r="1913">
          <cell r="A1913">
            <v>43916</v>
          </cell>
          <cell r="B1913">
            <v>6034.72</v>
          </cell>
          <cell r="C1913">
            <v>0</v>
          </cell>
          <cell r="D1913">
            <v>0</v>
          </cell>
          <cell r="E1913">
            <v>0.18</v>
          </cell>
        </row>
        <row r="1914">
          <cell r="A1914">
            <v>43917</v>
          </cell>
          <cell r="B1914">
            <v>6021.99</v>
          </cell>
          <cell r="C1914">
            <v>0</v>
          </cell>
          <cell r="D1914">
            <v>0</v>
          </cell>
          <cell r="E1914">
            <v>0.16</v>
          </cell>
        </row>
        <row r="1915">
          <cell r="A1915">
            <v>43918</v>
          </cell>
          <cell r="B1915">
            <v>6082.18</v>
          </cell>
          <cell r="C1915">
            <v>0</v>
          </cell>
          <cell r="D1915">
            <v>0</v>
          </cell>
          <cell r="E1915">
            <v>0.15</v>
          </cell>
        </row>
        <row r="1916">
          <cell r="A1916">
            <v>43919</v>
          </cell>
          <cell r="B1916">
            <v>6113.43</v>
          </cell>
          <cell r="C1916">
            <v>0</v>
          </cell>
          <cell r="D1916">
            <v>0</v>
          </cell>
          <cell r="E1916">
            <v>0.13</v>
          </cell>
        </row>
        <row r="1917">
          <cell r="A1917">
            <v>43920</v>
          </cell>
          <cell r="B1917">
            <v>6040.72</v>
          </cell>
          <cell r="C1917">
            <v>0</v>
          </cell>
          <cell r="D1917">
            <v>0</v>
          </cell>
          <cell r="E1917">
            <v>0.12</v>
          </cell>
        </row>
        <row r="1918">
          <cell r="A1918">
            <v>43921</v>
          </cell>
          <cell r="B1918">
            <v>6071.76</v>
          </cell>
          <cell r="C1918">
            <v>0</v>
          </cell>
          <cell r="D1918">
            <v>3.4</v>
          </cell>
          <cell r="E1918">
            <v>0.21</v>
          </cell>
        </row>
        <row r="1919">
          <cell r="A1919">
            <v>43922</v>
          </cell>
          <cell r="B1919">
            <v>6003.47</v>
          </cell>
          <cell r="C1919">
            <v>0</v>
          </cell>
          <cell r="D1919">
            <v>0</v>
          </cell>
          <cell r="E1919">
            <v>0.27</v>
          </cell>
        </row>
        <row r="1920">
          <cell r="A1920">
            <v>43923</v>
          </cell>
          <cell r="B1920">
            <v>5787.04</v>
          </cell>
          <cell r="C1920">
            <v>0</v>
          </cell>
          <cell r="D1920">
            <v>1.5</v>
          </cell>
          <cell r="E1920">
            <v>0.27</v>
          </cell>
        </row>
        <row r="1921">
          <cell r="A1921">
            <v>43924</v>
          </cell>
          <cell r="B1921">
            <v>6107.63</v>
          </cell>
          <cell r="C1921">
            <v>0</v>
          </cell>
          <cell r="D1921">
            <v>0.9</v>
          </cell>
          <cell r="E1921">
            <v>0.26</v>
          </cell>
        </row>
        <row r="1922">
          <cell r="A1922">
            <v>43925</v>
          </cell>
          <cell r="B1922">
            <v>6204.86</v>
          </cell>
          <cell r="C1922">
            <v>0</v>
          </cell>
          <cell r="D1922">
            <v>0</v>
          </cell>
          <cell r="E1922">
            <v>0.25</v>
          </cell>
        </row>
        <row r="1923">
          <cell r="A1923">
            <v>43926</v>
          </cell>
          <cell r="B1923">
            <v>5828.7</v>
          </cell>
          <cell r="C1923">
            <v>0</v>
          </cell>
          <cell r="D1923">
            <v>7.6</v>
          </cell>
          <cell r="E1923">
            <v>0.25</v>
          </cell>
        </row>
        <row r="1924">
          <cell r="A1924">
            <v>43927</v>
          </cell>
          <cell r="B1924">
            <v>6055.56</v>
          </cell>
          <cell r="C1924">
            <v>0</v>
          </cell>
          <cell r="D1924">
            <v>0</v>
          </cell>
          <cell r="E1924">
            <v>0.22</v>
          </cell>
        </row>
        <row r="1925">
          <cell r="A1925">
            <v>43928</v>
          </cell>
          <cell r="B1925">
            <v>6026.62</v>
          </cell>
          <cell r="C1925">
            <v>0</v>
          </cell>
          <cell r="D1925">
            <v>0</v>
          </cell>
          <cell r="E1925">
            <v>0.19</v>
          </cell>
        </row>
        <row r="1926">
          <cell r="A1926">
            <v>43929</v>
          </cell>
          <cell r="B1926">
            <v>5969.9</v>
          </cell>
          <cell r="C1926">
            <v>0</v>
          </cell>
          <cell r="D1926">
            <v>53.9</v>
          </cell>
          <cell r="E1926">
            <v>0.25</v>
          </cell>
        </row>
        <row r="1927">
          <cell r="A1927">
            <v>43930</v>
          </cell>
          <cell r="B1927">
            <v>5974.54</v>
          </cell>
          <cell r="C1927">
            <v>0</v>
          </cell>
          <cell r="D1927">
            <v>2.3</v>
          </cell>
          <cell r="E1927">
            <v>0.3</v>
          </cell>
        </row>
        <row r="1928">
          <cell r="A1928">
            <v>43931</v>
          </cell>
          <cell r="B1928">
            <v>5988.43</v>
          </cell>
          <cell r="C1928">
            <v>0</v>
          </cell>
          <cell r="D1928">
            <v>0</v>
          </cell>
          <cell r="E1928">
            <v>0.29</v>
          </cell>
        </row>
        <row r="1929">
          <cell r="A1929">
            <v>43932</v>
          </cell>
          <cell r="B1929">
            <v>5839.12</v>
          </cell>
          <cell r="C1929">
            <v>0</v>
          </cell>
          <cell r="D1929">
            <v>0.3</v>
          </cell>
          <cell r="E1929">
            <v>0.27</v>
          </cell>
        </row>
        <row r="1930">
          <cell r="A1930">
            <v>43933</v>
          </cell>
          <cell r="B1930">
            <v>5537.03</v>
          </cell>
          <cell r="C1930">
            <v>0</v>
          </cell>
          <cell r="D1930">
            <v>3.65</v>
          </cell>
          <cell r="E1930">
            <v>0.32</v>
          </cell>
        </row>
        <row r="1931">
          <cell r="A1931">
            <v>43934</v>
          </cell>
          <cell r="B1931">
            <v>5715.28</v>
          </cell>
          <cell r="C1931">
            <v>0</v>
          </cell>
          <cell r="D1931">
            <v>0</v>
          </cell>
          <cell r="E1931">
            <v>0.3</v>
          </cell>
        </row>
        <row r="1932">
          <cell r="A1932">
            <v>43935</v>
          </cell>
          <cell r="B1932">
            <v>6031.25</v>
          </cell>
          <cell r="C1932">
            <v>0</v>
          </cell>
          <cell r="D1932">
            <v>0</v>
          </cell>
          <cell r="E1932">
            <v>0.27</v>
          </cell>
        </row>
        <row r="1933">
          <cell r="A1933">
            <v>43936</v>
          </cell>
          <cell r="B1933">
            <v>5864.58</v>
          </cell>
          <cell r="C1933">
            <v>0</v>
          </cell>
          <cell r="D1933">
            <v>1.9</v>
          </cell>
          <cell r="E1933">
            <v>0.24</v>
          </cell>
        </row>
        <row r="1934">
          <cell r="A1934">
            <v>43937</v>
          </cell>
          <cell r="B1934">
            <v>5290.51</v>
          </cell>
          <cell r="C1934">
            <v>0</v>
          </cell>
          <cell r="D1934">
            <v>41</v>
          </cell>
          <cell r="E1934">
            <v>0.26</v>
          </cell>
        </row>
        <row r="1935">
          <cell r="A1935">
            <v>43938</v>
          </cell>
          <cell r="B1935">
            <v>5862.27</v>
          </cell>
          <cell r="C1935">
            <v>0</v>
          </cell>
          <cell r="D1935">
            <v>0.3</v>
          </cell>
          <cell r="E1935">
            <v>0.26</v>
          </cell>
        </row>
        <row r="1936">
          <cell r="A1936">
            <v>43939</v>
          </cell>
          <cell r="B1936">
            <v>6028.94</v>
          </cell>
          <cell r="C1936">
            <v>0</v>
          </cell>
          <cell r="D1936">
            <v>0</v>
          </cell>
          <cell r="E1936">
            <v>0.22</v>
          </cell>
        </row>
        <row r="1937">
          <cell r="A1937">
            <v>43940</v>
          </cell>
          <cell r="B1937">
            <v>5549.77</v>
          </cell>
          <cell r="C1937">
            <v>0</v>
          </cell>
          <cell r="D1937">
            <v>0</v>
          </cell>
          <cell r="E1937">
            <v>0.2</v>
          </cell>
        </row>
        <row r="1938">
          <cell r="A1938">
            <v>43941</v>
          </cell>
          <cell r="B1938">
            <v>5752.31</v>
          </cell>
          <cell r="C1938">
            <v>0</v>
          </cell>
          <cell r="D1938">
            <v>0</v>
          </cell>
          <cell r="E1938">
            <v>0.18</v>
          </cell>
        </row>
        <row r="1939">
          <cell r="A1939">
            <v>43942</v>
          </cell>
          <cell r="B1939">
            <v>5988.43</v>
          </cell>
          <cell r="C1939">
            <v>0</v>
          </cell>
          <cell r="D1939">
            <v>0</v>
          </cell>
          <cell r="E1939">
            <v>0.16</v>
          </cell>
        </row>
        <row r="1940">
          <cell r="A1940">
            <v>43943</v>
          </cell>
          <cell r="B1940">
            <v>5950.23</v>
          </cell>
          <cell r="C1940">
            <v>0</v>
          </cell>
          <cell r="D1940">
            <v>0</v>
          </cell>
          <cell r="E1940">
            <v>0.14</v>
          </cell>
        </row>
        <row r="1941">
          <cell r="A1941">
            <v>43944</v>
          </cell>
          <cell r="B1941">
            <v>5950.23</v>
          </cell>
          <cell r="C1941">
            <v>0</v>
          </cell>
          <cell r="D1941">
            <v>0</v>
          </cell>
          <cell r="E1941">
            <v>0.12</v>
          </cell>
        </row>
        <row r="1942">
          <cell r="A1942">
            <v>43945</v>
          </cell>
          <cell r="B1942">
            <v>5643.52</v>
          </cell>
          <cell r="C1942">
            <v>0</v>
          </cell>
          <cell r="D1942">
            <v>0</v>
          </cell>
          <cell r="E1942">
            <v>0.11</v>
          </cell>
        </row>
        <row r="1943">
          <cell r="A1943">
            <v>43946</v>
          </cell>
          <cell r="B1943">
            <v>5487.26</v>
          </cell>
          <cell r="C1943">
            <v>0</v>
          </cell>
          <cell r="D1943">
            <v>0</v>
          </cell>
          <cell r="E1943">
            <v>0.1</v>
          </cell>
        </row>
        <row r="1944">
          <cell r="A1944">
            <v>43947</v>
          </cell>
          <cell r="B1944">
            <v>5530.09</v>
          </cell>
          <cell r="C1944">
            <v>0</v>
          </cell>
          <cell r="D1944">
            <v>0</v>
          </cell>
          <cell r="E1944">
            <v>0.09</v>
          </cell>
        </row>
        <row r="1945">
          <cell r="A1945">
            <v>43948</v>
          </cell>
          <cell r="B1945">
            <v>5421.3</v>
          </cell>
          <cell r="C1945">
            <v>0</v>
          </cell>
          <cell r="D1945">
            <v>0</v>
          </cell>
          <cell r="E1945">
            <v>0.08</v>
          </cell>
        </row>
        <row r="1946">
          <cell r="A1946">
            <v>43949</v>
          </cell>
          <cell r="B1946">
            <v>5421.3</v>
          </cell>
          <cell r="C1946">
            <v>0</v>
          </cell>
          <cell r="D1946">
            <v>0</v>
          </cell>
          <cell r="E1946">
            <v>0.07</v>
          </cell>
        </row>
        <row r="1947">
          <cell r="A1947">
            <v>43950</v>
          </cell>
          <cell r="B1947">
            <v>5487.27</v>
          </cell>
          <cell r="C1947">
            <v>0</v>
          </cell>
          <cell r="D1947">
            <v>0</v>
          </cell>
          <cell r="E1947">
            <v>0.06</v>
          </cell>
        </row>
        <row r="1948">
          <cell r="A1948">
            <v>43951</v>
          </cell>
          <cell r="B1948">
            <v>5415.51</v>
          </cell>
          <cell r="C1948">
            <v>0</v>
          </cell>
          <cell r="D1948">
            <v>0</v>
          </cell>
          <cell r="E1948">
            <v>0.05</v>
          </cell>
        </row>
        <row r="1949">
          <cell r="A1949">
            <v>43952</v>
          </cell>
          <cell r="B1949">
            <v>5465.28</v>
          </cell>
          <cell r="C1949">
            <v>0</v>
          </cell>
          <cell r="D1949">
            <v>0</v>
          </cell>
          <cell r="E1949">
            <v>0.04</v>
          </cell>
        </row>
        <row r="1950">
          <cell r="A1950">
            <v>43953</v>
          </cell>
          <cell r="B1950">
            <v>5472.22</v>
          </cell>
          <cell r="C1950">
            <v>0</v>
          </cell>
          <cell r="D1950">
            <v>0</v>
          </cell>
          <cell r="E1950">
            <v>0.04</v>
          </cell>
        </row>
        <row r="1951">
          <cell r="A1951">
            <v>43954</v>
          </cell>
          <cell r="B1951">
            <v>5503</v>
          </cell>
          <cell r="C1951">
            <v>0</v>
          </cell>
          <cell r="D1951">
            <v>0</v>
          </cell>
          <cell r="E1951">
            <v>0.03</v>
          </cell>
        </row>
        <row r="1952">
          <cell r="A1952">
            <v>43955</v>
          </cell>
          <cell r="B1952">
            <v>5458.33</v>
          </cell>
          <cell r="C1952">
            <v>0</v>
          </cell>
          <cell r="D1952">
            <v>0</v>
          </cell>
          <cell r="E1952">
            <v>0.02</v>
          </cell>
        </row>
        <row r="1953">
          <cell r="A1953">
            <v>43956</v>
          </cell>
          <cell r="B1953">
            <v>5414.35</v>
          </cell>
          <cell r="C1953">
            <v>0</v>
          </cell>
          <cell r="D1953">
            <v>0</v>
          </cell>
          <cell r="E1953">
            <v>0.02</v>
          </cell>
        </row>
        <row r="1954">
          <cell r="A1954">
            <v>43957</v>
          </cell>
          <cell r="B1954">
            <v>5519.67</v>
          </cell>
          <cell r="C1954">
            <v>0</v>
          </cell>
          <cell r="D1954">
            <v>0</v>
          </cell>
          <cell r="E1954">
            <v>0.01</v>
          </cell>
        </row>
        <row r="1955">
          <cell r="A1955">
            <v>43958</v>
          </cell>
          <cell r="B1955">
            <v>5386.57</v>
          </cell>
          <cell r="C1955">
            <v>0</v>
          </cell>
          <cell r="D1955">
            <v>1.8</v>
          </cell>
          <cell r="E1955">
            <v>0</v>
          </cell>
        </row>
        <row r="1956">
          <cell r="A1956">
            <v>43959</v>
          </cell>
          <cell r="B1956">
            <v>5450.23</v>
          </cell>
          <cell r="C1956">
            <v>0</v>
          </cell>
          <cell r="D1956">
            <v>1.6</v>
          </cell>
          <cell r="E1956">
            <v>0.01</v>
          </cell>
        </row>
        <row r="1957">
          <cell r="A1957">
            <v>43960</v>
          </cell>
          <cell r="B1957">
            <v>5288.88</v>
          </cell>
          <cell r="C1957">
            <v>0</v>
          </cell>
          <cell r="D1957">
            <v>0</v>
          </cell>
          <cell r="E1957">
            <v>0</v>
          </cell>
        </row>
        <row r="1958">
          <cell r="A1958">
            <v>43961</v>
          </cell>
          <cell r="B1958">
            <v>5481.48</v>
          </cell>
          <cell r="C1958">
            <v>-0.01</v>
          </cell>
          <cell r="D1958">
            <v>0</v>
          </cell>
          <cell r="E1958">
            <v>0</v>
          </cell>
        </row>
        <row r="1959">
          <cell r="A1959">
            <v>43962</v>
          </cell>
          <cell r="B1959">
            <v>5495.3</v>
          </cell>
          <cell r="C1959">
            <v>-0.01</v>
          </cell>
          <cell r="D1959">
            <v>0</v>
          </cell>
          <cell r="E1959">
            <v>0</v>
          </cell>
        </row>
        <row r="1960">
          <cell r="A1960">
            <v>43963</v>
          </cell>
          <cell r="B1960">
            <v>5482.64</v>
          </cell>
          <cell r="C1960">
            <v>-0.02</v>
          </cell>
          <cell r="D1960">
            <v>0</v>
          </cell>
          <cell r="E1960">
            <v>0</v>
          </cell>
        </row>
        <row r="1961">
          <cell r="A1961">
            <v>43964</v>
          </cell>
          <cell r="B1961">
            <v>5497.69</v>
          </cell>
          <cell r="C1961">
            <v>-0.02</v>
          </cell>
          <cell r="D1961">
            <v>0</v>
          </cell>
          <cell r="E1961">
            <v>0</v>
          </cell>
        </row>
        <row r="1962">
          <cell r="A1962">
            <v>43965</v>
          </cell>
          <cell r="B1962">
            <v>5491.9</v>
          </cell>
          <cell r="C1962">
            <v>-0.04</v>
          </cell>
          <cell r="D1962">
            <v>0</v>
          </cell>
          <cell r="E1962">
            <v>0</v>
          </cell>
        </row>
        <row r="1963">
          <cell r="A1963">
            <v>43966</v>
          </cell>
          <cell r="B1963">
            <v>5467.59</v>
          </cell>
          <cell r="C1963">
            <v>-0.02</v>
          </cell>
          <cell r="D1963">
            <v>7.2</v>
          </cell>
          <cell r="E1963">
            <v>0</v>
          </cell>
        </row>
        <row r="1964">
          <cell r="A1964">
            <v>43967</v>
          </cell>
          <cell r="B1964">
            <v>5778.94</v>
          </cell>
          <cell r="C1964">
            <v>-0.01</v>
          </cell>
          <cell r="D1964">
            <v>0</v>
          </cell>
          <cell r="E1964">
            <v>0</v>
          </cell>
        </row>
        <row r="1965">
          <cell r="A1965">
            <v>43968</v>
          </cell>
          <cell r="B1965">
            <v>5324.07</v>
          </cell>
          <cell r="C1965">
            <v>-0.01</v>
          </cell>
          <cell r="D1965">
            <v>0</v>
          </cell>
          <cell r="E1965">
            <v>0</v>
          </cell>
        </row>
        <row r="1966">
          <cell r="A1966">
            <v>43969</v>
          </cell>
          <cell r="B1966">
            <v>5542.82</v>
          </cell>
          <cell r="C1966">
            <v>-0.02</v>
          </cell>
          <cell r="D1966">
            <v>0</v>
          </cell>
          <cell r="E1966">
            <v>0</v>
          </cell>
        </row>
        <row r="1967">
          <cell r="A1967">
            <v>43970</v>
          </cell>
          <cell r="B1967">
            <v>5487.27</v>
          </cell>
          <cell r="C1967">
            <v>-0.02</v>
          </cell>
          <cell r="D1967">
            <v>0</v>
          </cell>
          <cell r="E1967">
            <v>0</v>
          </cell>
        </row>
        <row r="1968">
          <cell r="A1968">
            <v>43971</v>
          </cell>
          <cell r="B1968">
            <v>5454.86</v>
          </cell>
          <cell r="C1968">
            <v>-0.02</v>
          </cell>
          <cell r="D1968">
            <v>0</v>
          </cell>
          <cell r="E1968">
            <v>0</v>
          </cell>
        </row>
        <row r="1969">
          <cell r="A1969">
            <v>43972</v>
          </cell>
          <cell r="B1969">
            <v>5435.19</v>
          </cell>
          <cell r="C1969">
            <v>-0.02</v>
          </cell>
          <cell r="D1969">
            <v>0</v>
          </cell>
          <cell r="E1969">
            <v>0</v>
          </cell>
        </row>
        <row r="1970">
          <cell r="A1970">
            <v>43973</v>
          </cell>
          <cell r="B1970">
            <v>5483.8</v>
          </cell>
          <cell r="C1970">
            <v>-0.02</v>
          </cell>
          <cell r="D1970">
            <v>0</v>
          </cell>
          <cell r="E1970">
            <v>0</v>
          </cell>
        </row>
        <row r="1971">
          <cell r="A1971">
            <v>43974</v>
          </cell>
          <cell r="B1971">
            <v>5467.59</v>
          </cell>
          <cell r="C1971">
            <v>-0.03</v>
          </cell>
          <cell r="D1971">
            <v>0</v>
          </cell>
          <cell r="E1971">
            <v>0</v>
          </cell>
        </row>
        <row r="1972">
          <cell r="A1972">
            <v>43975</v>
          </cell>
          <cell r="B1972">
            <v>5298.61</v>
          </cell>
          <cell r="C1972">
            <v>-0.04</v>
          </cell>
          <cell r="D1972">
            <v>0.5</v>
          </cell>
          <cell r="E1972">
            <v>0</v>
          </cell>
        </row>
        <row r="1973">
          <cell r="A1973">
            <v>43976</v>
          </cell>
          <cell r="B1973">
            <v>5347.22</v>
          </cell>
          <cell r="C1973">
            <v>-0.01</v>
          </cell>
          <cell r="D1973">
            <v>13.8</v>
          </cell>
          <cell r="E1973">
            <v>0</v>
          </cell>
        </row>
        <row r="1974">
          <cell r="A1974">
            <v>43977</v>
          </cell>
          <cell r="B1974">
            <v>5445.6</v>
          </cell>
          <cell r="C1974">
            <v>-0.01</v>
          </cell>
          <cell r="D1974">
            <v>0</v>
          </cell>
          <cell r="E1974">
            <v>0</v>
          </cell>
        </row>
        <row r="1975">
          <cell r="A1975">
            <v>43978</v>
          </cell>
          <cell r="B1975">
            <v>5192.13</v>
          </cell>
          <cell r="C1975">
            <v>-0.01</v>
          </cell>
          <cell r="D1975">
            <v>0</v>
          </cell>
          <cell r="E1975">
            <v>0</v>
          </cell>
        </row>
        <row r="1976">
          <cell r="A1976">
            <v>43979</v>
          </cell>
          <cell r="B1976">
            <v>5490.74</v>
          </cell>
          <cell r="C1976">
            <v>-0.02</v>
          </cell>
          <cell r="D1976">
            <v>0</v>
          </cell>
          <cell r="E1976">
            <v>0</v>
          </cell>
        </row>
        <row r="1977">
          <cell r="A1977">
            <v>43980</v>
          </cell>
          <cell r="B1977">
            <v>5420.14</v>
          </cell>
          <cell r="C1977">
            <v>-0.03</v>
          </cell>
          <cell r="D1977">
            <v>0</v>
          </cell>
          <cell r="E1977">
            <v>0</v>
          </cell>
        </row>
        <row r="1978">
          <cell r="A1978">
            <v>43981</v>
          </cell>
          <cell r="B1978">
            <v>5474.53</v>
          </cell>
          <cell r="C1978">
            <v>-0.03</v>
          </cell>
          <cell r="D1978">
            <v>0</v>
          </cell>
          <cell r="E1978">
            <v>0</v>
          </cell>
        </row>
        <row r="1979">
          <cell r="A1979">
            <v>43982</v>
          </cell>
          <cell r="B1979">
            <v>5082.17</v>
          </cell>
          <cell r="C1979">
            <v>-0.03</v>
          </cell>
          <cell r="D1979">
            <v>0</v>
          </cell>
          <cell r="E1979">
            <v>0</v>
          </cell>
        </row>
        <row r="1980">
          <cell r="A1980">
            <v>43983</v>
          </cell>
          <cell r="B1980">
            <v>5416.67</v>
          </cell>
          <cell r="C1980">
            <v>-0.03</v>
          </cell>
          <cell r="D1980">
            <v>0</v>
          </cell>
          <cell r="E1980">
            <v>0</v>
          </cell>
        </row>
        <row r="1981">
          <cell r="A1981">
            <v>43984</v>
          </cell>
          <cell r="B1981">
            <v>5452.55</v>
          </cell>
          <cell r="C1981">
            <v>-0.03</v>
          </cell>
          <cell r="D1981">
            <v>0</v>
          </cell>
          <cell r="E1981">
            <v>0</v>
          </cell>
        </row>
        <row r="1982">
          <cell r="A1982">
            <v>43985</v>
          </cell>
          <cell r="B1982">
            <v>5464.12</v>
          </cell>
          <cell r="C1982">
            <v>-0.04</v>
          </cell>
          <cell r="D1982">
            <v>0</v>
          </cell>
          <cell r="E1982">
            <v>0</v>
          </cell>
        </row>
        <row r="1983">
          <cell r="A1983">
            <v>43986</v>
          </cell>
          <cell r="B1983">
            <v>5501.16</v>
          </cell>
          <cell r="C1983">
            <v>-0.05</v>
          </cell>
          <cell r="D1983">
            <v>0</v>
          </cell>
          <cell r="E1983">
            <v>0</v>
          </cell>
        </row>
        <row r="1984">
          <cell r="A1984">
            <v>43987</v>
          </cell>
          <cell r="B1984">
            <v>5767.36</v>
          </cell>
          <cell r="C1984">
            <v>-0.06</v>
          </cell>
          <cell r="D1984">
            <v>0</v>
          </cell>
          <cell r="E1984">
            <v>0</v>
          </cell>
        </row>
        <row r="1985">
          <cell r="A1985">
            <v>43988</v>
          </cell>
          <cell r="B1985">
            <v>5662.03</v>
          </cell>
          <cell r="C1985">
            <v>-0.06</v>
          </cell>
          <cell r="D1985">
            <v>0</v>
          </cell>
          <cell r="E1985">
            <v>0</v>
          </cell>
        </row>
        <row r="1986">
          <cell r="A1986">
            <v>43989</v>
          </cell>
          <cell r="B1986">
            <v>5297.45</v>
          </cell>
          <cell r="C1986">
            <v>-0.08</v>
          </cell>
          <cell r="D1986">
            <v>0</v>
          </cell>
          <cell r="E1986">
            <v>0</v>
          </cell>
        </row>
        <row r="1987">
          <cell r="A1987">
            <v>43990</v>
          </cell>
          <cell r="B1987">
            <v>5520.83</v>
          </cell>
          <cell r="C1987">
            <v>-0.08</v>
          </cell>
          <cell r="D1987">
            <v>0</v>
          </cell>
          <cell r="E1987">
            <v>0</v>
          </cell>
        </row>
        <row r="1988">
          <cell r="A1988">
            <v>43991</v>
          </cell>
          <cell r="B1988">
            <v>5471.07</v>
          </cell>
          <cell r="C1988">
            <v>-0.09</v>
          </cell>
          <cell r="D1988">
            <v>0</v>
          </cell>
          <cell r="E1988">
            <v>0</v>
          </cell>
        </row>
        <row r="1989">
          <cell r="A1989">
            <v>43992</v>
          </cell>
          <cell r="B1989">
            <v>5354.17</v>
          </cell>
          <cell r="C1989">
            <v>-0.09</v>
          </cell>
          <cell r="D1989">
            <v>0</v>
          </cell>
          <cell r="E1989">
            <v>0</v>
          </cell>
        </row>
        <row r="1990">
          <cell r="A1990">
            <v>43993</v>
          </cell>
          <cell r="B1990">
            <v>5673.61</v>
          </cell>
          <cell r="C1990">
            <v>-0.1</v>
          </cell>
          <cell r="D1990">
            <v>0</v>
          </cell>
        </row>
        <row r="1991">
          <cell r="A1991">
            <v>43994</v>
          </cell>
          <cell r="B1991">
            <v>5486.11</v>
          </cell>
          <cell r="C1991">
            <v>-0.12</v>
          </cell>
          <cell r="D1991">
            <v>0</v>
          </cell>
          <cell r="E1991">
            <v>0</v>
          </cell>
        </row>
        <row r="1992">
          <cell r="A1992">
            <v>43995</v>
          </cell>
          <cell r="B1992">
            <v>5450.23</v>
          </cell>
          <cell r="C1992">
            <v>-0.12</v>
          </cell>
          <cell r="D1992">
            <v>0</v>
          </cell>
          <cell r="E1992">
            <v>0</v>
          </cell>
        </row>
        <row r="1993">
          <cell r="A1993">
            <v>43996</v>
          </cell>
          <cell r="B1993">
            <v>5457.18</v>
          </cell>
          <cell r="C1993">
            <v>-0.14</v>
          </cell>
          <cell r="D1993">
            <v>0</v>
          </cell>
          <cell r="E1993">
            <v>0</v>
          </cell>
        </row>
        <row r="1994">
          <cell r="A1994">
            <v>43997</v>
          </cell>
          <cell r="B1994">
            <v>5469.91</v>
          </cell>
          <cell r="C1994">
            <v>-0.14</v>
          </cell>
          <cell r="D1994">
            <v>0</v>
          </cell>
          <cell r="E1994">
            <v>0</v>
          </cell>
        </row>
        <row r="1995">
          <cell r="A1995">
            <v>43998</v>
          </cell>
          <cell r="B1995">
            <v>5469.9</v>
          </cell>
          <cell r="C1995">
            <v>-0.16</v>
          </cell>
          <cell r="D1995">
            <v>0</v>
          </cell>
          <cell r="E1995">
            <v>0</v>
          </cell>
        </row>
        <row r="1996">
          <cell r="A1996">
            <v>43999</v>
          </cell>
          <cell r="B1996">
            <v>5245.37</v>
          </cell>
          <cell r="C1996">
            <v>-0.17</v>
          </cell>
          <cell r="D1996">
            <v>0</v>
          </cell>
          <cell r="E1996">
            <v>0</v>
          </cell>
        </row>
        <row r="1997">
          <cell r="A1997">
            <v>44000</v>
          </cell>
          <cell r="B1997">
            <v>5399.31</v>
          </cell>
          <cell r="C1997">
            <v>-0.18</v>
          </cell>
          <cell r="D1997">
            <v>0</v>
          </cell>
          <cell r="E1997">
            <v>0</v>
          </cell>
        </row>
        <row r="1998">
          <cell r="A1998">
            <v>44001</v>
          </cell>
          <cell r="B1998">
            <v>5447.92</v>
          </cell>
          <cell r="C1998">
            <v>-0.17</v>
          </cell>
          <cell r="D1998">
            <v>0</v>
          </cell>
          <cell r="E1998">
            <v>0</v>
          </cell>
        </row>
        <row r="1999">
          <cell r="A1999">
            <v>44002</v>
          </cell>
          <cell r="B1999">
            <v>5645.83</v>
          </cell>
          <cell r="C1999">
            <v>-0.2</v>
          </cell>
          <cell r="D1999">
            <v>0</v>
          </cell>
          <cell r="E1999">
            <v>0</v>
          </cell>
        </row>
        <row r="2000">
          <cell r="A2000">
            <v>44003</v>
          </cell>
          <cell r="B2000">
            <v>5473.38</v>
          </cell>
          <cell r="C2000">
            <v>-0.21</v>
          </cell>
          <cell r="D2000">
            <v>0</v>
          </cell>
          <cell r="E2000">
            <v>0</v>
          </cell>
        </row>
        <row r="2001">
          <cell r="A2001">
            <v>44004</v>
          </cell>
          <cell r="B2001">
            <v>5471.06</v>
          </cell>
          <cell r="C2001">
            <v>-0.22</v>
          </cell>
          <cell r="D2001">
            <v>0</v>
          </cell>
          <cell r="E2001">
            <v>0</v>
          </cell>
        </row>
        <row r="2002">
          <cell r="A2002">
            <v>44005</v>
          </cell>
          <cell r="B2002">
            <v>5516.2</v>
          </cell>
          <cell r="C2002">
            <v>-0.24</v>
          </cell>
          <cell r="D2002">
            <v>0</v>
          </cell>
          <cell r="E2002">
            <v>0</v>
          </cell>
        </row>
        <row r="2003">
          <cell r="A2003">
            <v>44006</v>
          </cell>
          <cell r="B2003">
            <v>5259.25</v>
          </cell>
          <cell r="C2003">
            <v>-0.25</v>
          </cell>
          <cell r="D2003">
            <v>0</v>
          </cell>
          <cell r="E2003">
            <v>0</v>
          </cell>
        </row>
        <row r="2004">
          <cell r="A2004">
            <v>44007</v>
          </cell>
          <cell r="B2004">
            <v>5462.96</v>
          </cell>
          <cell r="C2004">
            <v>-0.26</v>
          </cell>
          <cell r="D2004">
            <v>0</v>
          </cell>
          <cell r="E2004">
            <v>0</v>
          </cell>
        </row>
        <row r="2005">
          <cell r="A2005">
            <v>44008</v>
          </cell>
          <cell r="B2005">
            <v>5469.91</v>
          </cell>
          <cell r="C2005">
            <v>-0.28</v>
          </cell>
          <cell r="D2005">
            <v>0</v>
          </cell>
          <cell r="E2005">
            <v>0</v>
          </cell>
        </row>
        <row r="2006">
          <cell r="A2006">
            <v>44009</v>
          </cell>
          <cell r="B2006">
            <v>5458.33</v>
          </cell>
          <cell r="C2006">
            <v>-0.29</v>
          </cell>
          <cell r="D2006">
            <v>0</v>
          </cell>
          <cell r="E2006">
            <v>0</v>
          </cell>
        </row>
        <row r="2007">
          <cell r="A2007">
            <v>44010</v>
          </cell>
          <cell r="B2007">
            <v>5296.3</v>
          </cell>
          <cell r="C2007">
            <v>-0.3</v>
          </cell>
          <cell r="D2007">
            <v>0</v>
          </cell>
          <cell r="E2007">
            <v>0</v>
          </cell>
        </row>
        <row r="2008">
          <cell r="A2008">
            <v>44011</v>
          </cell>
          <cell r="B2008">
            <v>5452.55</v>
          </cell>
          <cell r="C2008">
            <v>-0.32</v>
          </cell>
          <cell r="D2008">
            <v>0</v>
          </cell>
          <cell r="E2008">
            <v>0</v>
          </cell>
        </row>
        <row r="2009">
          <cell r="A2009">
            <v>44012</v>
          </cell>
          <cell r="B2009">
            <v>5451.39</v>
          </cell>
          <cell r="C2009">
            <v>-0.33</v>
          </cell>
          <cell r="D2009">
            <v>0</v>
          </cell>
          <cell r="E2009">
            <v>0</v>
          </cell>
        </row>
        <row r="2010">
          <cell r="A2010">
            <v>44013</v>
          </cell>
          <cell r="B2010">
            <v>5462.91</v>
          </cell>
          <cell r="C2010">
            <v>-0.35</v>
          </cell>
          <cell r="D2010">
            <v>0</v>
          </cell>
          <cell r="E2010">
            <v>0</v>
          </cell>
        </row>
        <row r="2011">
          <cell r="A2011">
            <v>44014</v>
          </cell>
          <cell r="B2011">
            <v>5461.81</v>
          </cell>
          <cell r="C2011">
            <v>-0.36</v>
          </cell>
          <cell r="D2011">
            <v>0</v>
          </cell>
          <cell r="E2011">
            <v>0</v>
          </cell>
        </row>
        <row r="2012">
          <cell r="A2012">
            <v>44015</v>
          </cell>
          <cell r="B2012">
            <v>5451.39</v>
          </cell>
          <cell r="C2012">
            <v>-0.37</v>
          </cell>
          <cell r="D2012">
            <v>7.3</v>
          </cell>
          <cell r="E2012">
            <v>0</v>
          </cell>
        </row>
        <row r="2013">
          <cell r="A2013">
            <v>44016</v>
          </cell>
          <cell r="B2013">
            <v>5530.09</v>
          </cell>
          <cell r="C2013">
            <v>-0.38</v>
          </cell>
          <cell r="D2013">
            <v>0</v>
          </cell>
          <cell r="E2013">
            <v>0</v>
          </cell>
        </row>
        <row r="2014">
          <cell r="A2014">
            <v>44017</v>
          </cell>
          <cell r="B2014">
            <v>5430.56</v>
          </cell>
          <cell r="C2014">
            <v>-0.4</v>
          </cell>
          <cell r="D2014">
            <v>0</v>
          </cell>
          <cell r="E2014">
            <v>0</v>
          </cell>
        </row>
        <row r="2015">
          <cell r="A2015">
            <v>44018</v>
          </cell>
          <cell r="B2015">
            <v>5451.39</v>
          </cell>
          <cell r="C2015">
            <v>-0.41</v>
          </cell>
          <cell r="D2015">
            <v>0</v>
          </cell>
          <cell r="E2015">
            <v>0</v>
          </cell>
        </row>
        <row r="2016">
          <cell r="A2016">
            <v>44019</v>
          </cell>
          <cell r="B2016">
            <v>5458.33</v>
          </cell>
          <cell r="C2016">
            <v>-0.43</v>
          </cell>
          <cell r="D2016">
            <v>0</v>
          </cell>
          <cell r="E2016">
            <v>0</v>
          </cell>
        </row>
        <row r="2017">
          <cell r="A2017">
            <v>44020</v>
          </cell>
          <cell r="B2017">
            <v>5457.18</v>
          </cell>
          <cell r="C2017">
            <v>-0.45</v>
          </cell>
          <cell r="D2017">
            <v>0</v>
          </cell>
          <cell r="E2017">
            <v>0</v>
          </cell>
        </row>
        <row r="2018">
          <cell r="A2018">
            <v>44021</v>
          </cell>
          <cell r="B2018">
            <v>5440.97</v>
          </cell>
          <cell r="C2018">
            <v>-0.47</v>
          </cell>
          <cell r="D2018">
            <v>0</v>
          </cell>
          <cell r="E2018">
            <v>0</v>
          </cell>
        </row>
        <row r="2019">
          <cell r="A2019">
            <v>44022</v>
          </cell>
          <cell r="B2019">
            <v>5476.85</v>
          </cell>
          <cell r="C2019">
            <v>-0.48</v>
          </cell>
          <cell r="D2019">
            <v>0</v>
          </cell>
          <cell r="E2019">
            <v>0</v>
          </cell>
        </row>
        <row r="2020">
          <cell r="A2020">
            <v>44023</v>
          </cell>
          <cell r="B2020">
            <v>5550.93</v>
          </cell>
          <cell r="C2020">
            <v>-0.5</v>
          </cell>
          <cell r="D2020">
            <v>0</v>
          </cell>
          <cell r="E2020">
            <v>0</v>
          </cell>
        </row>
        <row r="2021">
          <cell r="A2021">
            <v>44024</v>
          </cell>
          <cell r="B2021">
            <v>5484.95</v>
          </cell>
          <cell r="C2021">
            <v>-0.52</v>
          </cell>
          <cell r="D2021">
            <v>0</v>
          </cell>
          <cell r="E2021">
            <v>0</v>
          </cell>
        </row>
        <row r="2022">
          <cell r="A2022">
            <v>44025</v>
          </cell>
          <cell r="B2022">
            <v>5432.87</v>
          </cell>
          <cell r="C2022">
            <v>-0.54</v>
          </cell>
          <cell r="D2022">
            <v>0</v>
          </cell>
          <cell r="E2022">
            <v>0</v>
          </cell>
        </row>
        <row r="2023">
          <cell r="A2023">
            <v>44026</v>
          </cell>
          <cell r="B2023">
            <v>5436.34</v>
          </cell>
          <cell r="C2023">
            <v>-0.55</v>
          </cell>
          <cell r="D2023">
            <v>0</v>
          </cell>
          <cell r="E2023">
            <v>0</v>
          </cell>
        </row>
        <row r="2024">
          <cell r="A2024">
            <v>44027</v>
          </cell>
          <cell r="B2024">
            <v>5446.76</v>
          </cell>
          <cell r="C2024">
            <v>-0.57</v>
          </cell>
          <cell r="D2024">
            <v>0</v>
          </cell>
          <cell r="E2024">
            <v>0</v>
          </cell>
        </row>
        <row r="2025">
          <cell r="A2025">
            <v>44028</v>
          </cell>
          <cell r="B2025">
            <v>5467.59</v>
          </cell>
          <cell r="C2025">
            <v>-0.6</v>
          </cell>
          <cell r="D2025">
            <v>0</v>
          </cell>
          <cell r="E2025">
            <v>0</v>
          </cell>
        </row>
        <row r="2026">
          <cell r="A2026">
            <v>44029</v>
          </cell>
          <cell r="B2026">
            <v>5444.44</v>
          </cell>
          <cell r="C2026">
            <v>-0.62</v>
          </cell>
          <cell r="D2026">
            <v>0</v>
          </cell>
          <cell r="E2026">
            <v>0</v>
          </cell>
        </row>
        <row r="2027">
          <cell r="A2027">
            <v>44030</v>
          </cell>
          <cell r="B2027">
            <v>5348.38</v>
          </cell>
          <cell r="C2027">
            <v>-0.64</v>
          </cell>
          <cell r="D2027">
            <v>0</v>
          </cell>
          <cell r="E2027">
            <v>0</v>
          </cell>
        </row>
        <row r="2028">
          <cell r="A2028">
            <v>44031</v>
          </cell>
          <cell r="B2028">
            <v>5291.67</v>
          </cell>
          <cell r="C2028">
            <v>-0.67</v>
          </cell>
          <cell r="D2028">
            <v>0</v>
          </cell>
          <cell r="E2028">
            <v>0</v>
          </cell>
        </row>
        <row r="2029">
          <cell r="A2029">
            <v>44032</v>
          </cell>
          <cell r="B2029">
            <v>5469.91</v>
          </cell>
          <cell r="C2029">
            <v>-0.7</v>
          </cell>
          <cell r="D2029">
            <v>0</v>
          </cell>
          <cell r="E2029">
            <v>0</v>
          </cell>
        </row>
        <row r="2030">
          <cell r="A2030">
            <v>44033</v>
          </cell>
          <cell r="B2030">
            <v>5465.27</v>
          </cell>
          <cell r="C2030">
            <v>-0.72</v>
          </cell>
          <cell r="D2030">
            <v>0</v>
          </cell>
          <cell r="E2030">
            <v>0</v>
          </cell>
        </row>
        <row r="2031">
          <cell r="A2031">
            <v>44034</v>
          </cell>
          <cell r="B2031">
            <v>5512.73</v>
          </cell>
          <cell r="C2031">
            <v>-0.75</v>
          </cell>
          <cell r="D2031">
            <v>0</v>
          </cell>
          <cell r="E2031">
            <v>0</v>
          </cell>
        </row>
        <row r="2032">
          <cell r="A2032">
            <v>44035</v>
          </cell>
          <cell r="B2032">
            <v>5869.21</v>
          </cell>
          <cell r="C2032">
            <v>-0.78</v>
          </cell>
          <cell r="D2032">
            <v>0</v>
          </cell>
          <cell r="E2032">
            <v>0</v>
          </cell>
        </row>
        <row r="2033">
          <cell r="A2033">
            <v>44036</v>
          </cell>
          <cell r="B2033">
            <v>5537.04</v>
          </cell>
          <cell r="C2033">
            <v>-0.8</v>
          </cell>
          <cell r="D2033">
            <v>0</v>
          </cell>
          <cell r="E2033">
            <v>0</v>
          </cell>
        </row>
        <row r="2034">
          <cell r="A2034">
            <v>44037</v>
          </cell>
          <cell r="B2034">
            <v>5696.76</v>
          </cell>
          <cell r="C2034">
            <v>-0.83</v>
          </cell>
          <cell r="D2034">
            <v>0</v>
          </cell>
          <cell r="E2034">
            <v>0</v>
          </cell>
        </row>
        <row r="2035">
          <cell r="A2035">
            <v>44038</v>
          </cell>
          <cell r="B2035">
            <v>5383.1</v>
          </cell>
          <cell r="C2035">
            <v>-0.87</v>
          </cell>
          <cell r="D2035">
            <v>0</v>
          </cell>
          <cell r="E2035">
            <v>0</v>
          </cell>
        </row>
        <row r="2036">
          <cell r="A2036">
            <v>44039</v>
          </cell>
          <cell r="B2036">
            <v>5410.88</v>
          </cell>
          <cell r="C2036">
            <v>-0.9</v>
          </cell>
          <cell r="D2036">
            <v>0</v>
          </cell>
          <cell r="E2036">
            <v>0</v>
          </cell>
        </row>
        <row r="2037">
          <cell r="A2037">
            <v>44040</v>
          </cell>
          <cell r="B2037">
            <v>5621.53</v>
          </cell>
          <cell r="C2037">
            <v>-0.92</v>
          </cell>
          <cell r="D2037">
            <v>0</v>
          </cell>
          <cell r="E2037">
            <v>0</v>
          </cell>
        </row>
        <row r="2038">
          <cell r="A2038">
            <v>44041</v>
          </cell>
          <cell r="B2038">
            <v>5534.72</v>
          </cell>
          <cell r="C2038">
            <v>-0.94</v>
          </cell>
          <cell r="D2038">
            <v>0</v>
          </cell>
          <cell r="E2038">
            <v>0</v>
          </cell>
        </row>
        <row r="2039">
          <cell r="A2039">
            <v>44042</v>
          </cell>
          <cell r="B2039">
            <v>5491.9</v>
          </cell>
          <cell r="C2039">
            <v>-0.97</v>
          </cell>
          <cell r="D2039">
            <v>0</v>
          </cell>
          <cell r="E2039">
            <v>0</v>
          </cell>
        </row>
        <row r="2040">
          <cell r="A2040">
            <v>44043</v>
          </cell>
          <cell r="B2040">
            <v>5428.24</v>
          </cell>
          <cell r="C2040">
            <v>-1</v>
          </cell>
          <cell r="D2040">
            <v>0</v>
          </cell>
          <cell r="E2040">
            <v>0</v>
          </cell>
        </row>
        <row r="2041">
          <cell r="A2041">
            <v>44044</v>
          </cell>
          <cell r="B2041">
            <v>5726.85</v>
          </cell>
          <cell r="C2041">
            <v>-1.03</v>
          </cell>
          <cell r="D2041">
            <v>0</v>
          </cell>
          <cell r="E2041">
            <v>0</v>
          </cell>
        </row>
        <row r="2042">
          <cell r="A2042">
            <v>44045</v>
          </cell>
          <cell r="B2042">
            <v>5473.38</v>
          </cell>
          <cell r="C2042">
            <v>-1.07</v>
          </cell>
          <cell r="D2042">
            <v>0</v>
          </cell>
          <cell r="E2042">
            <v>0</v>
          </cell>
        </row>
        <row r="2043">
          <cell r="A2043">
            <v>44046</v>
          </cell>
          <cell r="B2043">
            <v>5475.69</v>
          </cell>
          <cell r="C2043">
            <v>-1.1</v>
          </cell>
          <cell r="D2043">
            <v>0</v>
          </cell>
          <cell r="E2043">
            <v>0</v>
          </cell>
        </row>
        <row r="2044">
          <cell r="A2044">
            <v>44047</v>
          </cell>
          <cell r="B2044">
            <v>5531.25</v>
          </cell>
          <cell r="C2044">
            <v>-1.13</v>
          </cell>
          <cell r="D2044">
            <v>0</v>
          </cell>
          <cell r="E2044">
            <v>0</v>
          </cell>
        </row>
        <row r="2045">
          <cell r="A2045">
            <v>44048</v>
          </cell>
          <cell r="B2045">
            <v>5380.79</v>
          </cell>
          <cell r="C2045">
            <v>-1.16</v>
          </cell>
          <cell r="D2045">
            <v>0</v>
          </cell>
          <cell r="E2045">
            <v>0</v>
          </cell>
        </row>
        <row r="2046">
          <cell r="A2046">
            <v>44049</v>
          </cell>
          <cell r="B2046">
            <v>5521.99</v>
          </cell>
          <cell r="C2046">
            <v>-1.18</v>
          </cell>
          <cell r="D2046">
            <v>0</v>
          </cell>
          <cell r="E2046">
            <v>0</v>
          </cell>
        </row>
        <row r="2047">
          <cell r="A2047">
            <v>44050</v>
          </cell>
          <cell r="B2047">
            <v>5682.87</v>
          </cell>
          <cell r="C2047">
            <v>-1.2</v>
          </cell>
          <cell r="D2047">
            <v>0</v>
          </cell>
          <cell r="E2047">
            <v>0</v>
          </cell>
        </row>
        <row r="2048">
          <cell r="A2048">
            <v>44051</v>
          </cell>
          <cell r="B2048">
            <v>5613.43</v>
          </cell>
          <cell r="C2048">
            <v>-1.23</v>
          </cell>
          <cell r="D2048">
            <v>0</v>
          </cell>
          <cell r="E2048">
            <v>0</v>
          </cell>
        </row>
        <row r="2049">
          <cell r="A2049">
            <v>44052</v>
          </cell>
          <cell r="B2049">
            <v>5603.01</v>
          </cell>
          <cell r="C2049">
            <v>-1.25</v>
          </cell>
          <cell r="D2049">
            <v>0</v>
          </cell>
          <cell r="E2049">
            <v>0</v>
          </cell>
        </row>
        <row r="2050">
          <cell r="A2050">
            <v>44053</v>
          </cell>
          <cell r="B2050">
            <v>5513.39</v>
          </cell>
          <cell r="C2050">
            <v>-1.27</v>
          </cell>
          <cell r="D2050">
            <v>0</v>
          </cell>
          <cell r="E2050">
            <v>0</v>
          </cell>
        </row>
        <row r="2051">
          <cell r="A2051">
            <v>44054</v>
          </cell>
          <cell r="B2051">
            <v>5516.2</v>
          </cell>
          <cell r="C2051">
            <v>-1.29</v>
          </cell>
          <cell r="D2051">
            <v>0</v>
          </cell>
          <cell r="E2051">
            <v>0</v>
          </cell>
        </row>
        <row r="2052">
          <cell r="A2052">
            <v>44055</v>
          </cell>
          <cell r="B2052">
            <v>5519.68</v>
          </cell>
          <cell r="C2052">
            <v>-1.32</v>
          </cell>
          <cell r="D2052">
            <v>0</v>
          </cell>
          <cell r="E2052">
            <v>0</v>
          </cell>
        </row>
        <row r="2053">
          <cell r="A2053">
            <v>44056</v>
          </cell>
          <cell r="B2053">
            <v>5502.32</v>
          </cell>
          <cell r="C2053">
            <v>-1.34</v>
          </cell>
          <cell r="D2053">
            <v>0</v>
          </cell>
          <cell r="E2053">
            <v>0</v>
          </cell>
        </row>
        <row r="2054">
          <cell r="A2054">
            <v>44057</v>
          </cell>
          <cell r="B2054">
            <v>5631.94</v>
          </cell>
          <cell r="C2054">
            <v>-1.36</v>
          </cell>
          <cell r="D2054">
            <v>0</v>
          </cell>
          <cell r="E2054">
            <v>0</v>
          </cell>
        </row>
        <row r="2055">
          <cell r="A2055">
            <v>44058</v>
          </cell>
          <cell r="B2055">
            <v>5490.74</v>
          </cell>
          <cell r="C2055">
            <v>-1.38</v>
          </cell>
          <cell r="D2055">
            <v>0</v>
          </cell>
          <cell r="E2055">
            <v>0</v>
          </cell>
        </row>
        <row r="2056">
          <cell r="A2056">
            <v>44059</v>
          </cell>
          <cell r="B2056">
            <v>5465.28</v>
          </cell>
          <cell r="C2056">
            <v>-1.41</v>
          </cell>
          <cell r="D2056">
            <v>0</v>
          </cell>
          <cell r="E2056">
            <v>0</v>
          </cell>
        </row>
        <row r="2057">
          <cell r="A2057">
            <v>44060</v>
          </cell>
          <cell r="B2057">
            <v>5513.89</v>
          </cell>
          <cell r="C2057">
            <v>-1.43</v>
          </cell>
          <cell r="D2057">
            <v>0</v>
          </cell>
          <cell r="E2057">
            <v>0</v>
          </cell>
        </row>
        <row r="2058">
          <cell r="A2058">
            <v>44061</v>
          </cell>
          <cell r="B2058">
            <v>5469.91</v>
          </cell>
          <cell r="C2058">
            <v>-1.45</v>
          </cell>
          <cell r="D2058">
            <v>0</v>
          </cell>
          <cell r="E2058">
            <v>0</v>
          </cell>
        </row>
        <row r="2059">
          <cell r="A2059">
            <v>44062</v>
          </cell>
          <cell r="B2059">
            <v>5480.32</v>
          </cell>
          <cell r="C2059">
            <v>-1.48</v>
          </cell>
          <cell r="D2059">
            <v>0</v>
          </cell>
          <cell r="E2059">
            <v>0</v>
          </cell>
        </row>
        <row r="2060">
          <cell r="A2060">
            <v>44063</v>
          </cell>
          <cell r="B2060">
            <v>5803.24</v>
          </cell>
          <cell r="C2060">
            <v>-1.5</v>
          </cell>
          <cell r="D2060">
            <v>0</v>
          </cell>
          <cell r="E2060">
            <v>0</v>
          </cell>
        </row>
        <row r="2061">
          <cell r="A2061">
            <v>44064</v>
          </cell>
          <cell r="B2061">
            <v>5163.19</v>
          </cell>
          <cell r="C2061">
            <v>-1.53</v>
          </cell>
          <cell r="D2061">
            <v>0</v>
          </cell>
          <cell r="E2061">
            <v>0</v>
          </cell>
        </row>
        <row r="2062">
          <cell r="A2062">
            <v>44065</v>
          </cell>
          <cell r="B2062">
            <v>5126.16</v>
          </cell>
          <cell r="C2062">
            <v>-1.54</v>
          </cell>
          <cell r="D2062">
            <v>14.4</v>
          </cell>
          <cell r="E2062">
            <v>0</v>
          </cell>
        </row>
        <row r="2063">
          <cell r="A2063">
            <v>44066</v>
          </cell>
          <cell r="B2063">
            <v>4964.12</v>
          </cell>
          <cell r="C2063">
            <v>-1.54</v>
          </cell>
          <cell r="D2063">
            <v>8.1</v>
          </cell>
          <cell r="E2063">
            <v>0</v>
          </cell>
        </row>
        <row r="2064">
          <cell r="A2064">
            <v>44067</v>
          </cell>
          <cell r="B2064">
            <v>5388.89</v>
          </cell>
          <cell r="C2064">
            <v>-1.56</v>
          </cell>
          <cell r="D2064">
            <v>0</v>
          </cell>
          <cell r="E2064">
            <v>0</v>
          </cell>
        </row>
        <row r="2065">
          <cell r="A2065">
            <v>44068</v>
          </cell>
          <cell r="B2065">
            <v>5484.95</v>
          </cell>
          <cell r="C2065">
            <v>-1.57</v>
          </cell>
          <cell r="D2065">
            <v>0</v>
          </cell>
          <cell r="E2065">
            <v>0</v>
          </cell>
        </row>
        <row r="2066">
          <cell r="A2066">
            <v>44069</v>
          </cell>
          <cell r="B2066">
            <v>5498.84</v>
          </cell>
          <cell r="C2066">
            <v>-1.6</v>
          </cell>
          <cell r="D2066">
            <v>0</v>
          </cell>
          <cell r="E2066">
            <v>0</v>
          </cell>
        </row>
        <row r="2067">
          <cell r="A2067">
            <v>44070</v>
          </cell>
          <cell r="B2067">
            <v>5474.54</v>
          </cell>
          <cell r="C2067">
            <v>-1.62</v>
          </cell>
          <cell r="D2067">
            <v>0</v>
          </cell>
          <cell r="E2067">
            <v>0</v>
          </cell>
        </row>
        <row r="2068">
          <cell r="A2068">
            <v>44071</v>
          </cell>
          <cell r="B2068">
            <v>5418.98</v>
          </cell>
          <cell r="C2068">
            <v>-1.64</v>
          </cell>
          <cell r="D2068">
            <v>0</v>
          </cell>
          <cell r="E2068">
            <v>0</v>
          </cell>
        </row>
        <row r="2069">
          <cell r="A2069">
            <v>44072</v>
          </cell>
          <cell r="B2069">
            <v>5732.64</v>
          </cell>
          <cell r="C2069">
            <v>-1.66</v>
          </cell>
          <cell r="D2069">
            <v>0</v>
          </cell>
          <cell r="E2069">
            <v>0</v>
          </cell>
        </row>
        <row r="2070">
          <cell r="A2070">
            <v>44073</v>
          </cell>
          <cell r="B2070">
            <v>5531.25</v>
          </cell>
          <cell r="C2070">
            <v>-1.69</v>
          </cell>
          <cell r="D2070">
            <v>0</v>
          </cell>
          <cell r="E2070">
            <v>0</v>
          </cell>
        </row>
        <row r="2071">
          <cell r="A2071">
            <v>44074</v>
          </cell>
          <cell r="B2071">
            <v>5362.27</v>
          </cell>
          <cell r="C2071">
            <v>-1.72</v>
          </cell>
          <cell r="D2071">
            <v>0</v>
          </cell>
          <cell r="E2071">
            <v>0</v>
          </cell>
        </row>
        <row r="2072">
          <cell r="A2072">
            <v>44075</v>
          </cell>
          <cell r="B2072">
            <v>5591.44</v>
          </cell>
          <cell r="C2072">
            <v>-1.74</v>
          </cell>
          <cell r="D2072">
            <v>0</v>
          </cell>
          <cell r="E2072">
            <v>0</v>
          </cell>
        </row>
        <row r="2073">
          <cell r="A2073">
            <v>44076</v>
          </cell>
          <cell r="B2073">
            <v>5107.64</v>
          </cell>
          <cell r="C2073">
            <v>-1.77</v>
          </cell>
          <cell r="D2073">
            <v>0</v>
          </cell>
          <cell r="E2073">
            <v>0</v>
          </cell>
        </row>
        <row r="2074">
          <cell r="A2074">
            <v>44077</v>
          </cell>
          <cell r="B2074">
            <v>5416.67</v>
          </cell>
          <cell r="C2074">
            <v>-1.79</v>
          </cell>
          <cell r="D2074">
            <v>0</v>
          </cell>
          <cell r="E2074">
            <v>0</v>
          </cell>
        </row>
        <row r="2075">
          <cell r="A2075">
            <v>44078</v>
          </cell>
          <cell r="B2075">
            <v>5532.41</v>
          </cell>
          <cell r="C2075">
            <v>-1.82</v>
          </cell>
          <cell r="D2075">
            <v>0</v>
          </cell>
          <cell r="E2075">
            <v>0</v>
          </cell>
        </row>
        <row r="2076">
          <cell r="A2076">
            <v>44079</v>
          </cell>
          <cell r="B2076">
            <v>5540.51</v>
          </cell>
          <cell r="C2076">
            <v>-1.85</v>
          </cell>
          <cell r="D2076">
            <v>0</v>
          </cell>
          <cell r="E2076">
            <v>0</v>
          </cell>
        </row>
        <row r="2077">
          <cell r="A2077">
            <v>44080</v>
          </cell>
          <cell r="B2077">
            <v>5355.32</v>
          </cell>
          <cell r="C2077">
            <v>-1.88</v>
          </cell>
          <cell r="D2077">
            <v>0</v>
          </cell>
          <cell r="E2077">
            <v>0</v>
          </cell>
        </row>
        <row r="2078">
          <cell r="A2078">
            <v>44081</v>
          </cell>
          <cell r="B2078">
            <v>5329.86</v>
          </cell>
          <cell r="C2078">
            <v>-1.9</v>
          </cell>
          <cell r="D2078">
            <v>0</v>
          </cell>
          <cell r="E2078">
            <v>0</v>
          </cell>
        </row>
        <row r="2079">
          <cell r="A2079">
            <v>44082</v>
          </cell>
          <cell r="B2079">
            <v>5261.57</v>
          </cell>
          <cell r="C2079">
            <v>-1.93</v>
          </cell>
          <cell r="D2079">
            <v>0</v>
          </cell>
          <cell r="E2079">
            <v>0</v>
          </cell>
        </row>
        <row r="2080">
          <cell r="A2080">
            <v>44083</v>
          </cell>
          <cell r="B2080">
            <v>5396.99</v>
          </cell>
          <cell r="C2080">
            <v>-1.96</v>
          </cell>
          <cell r="D2080">
            <v>0</v>
          </cell>
          <cell r="E2080">
            <v>0</v>
          </cell>
        </row>
        <row r="2081">
          <cell r="A2081">
            <v>44084</v>
          </cell>
          <cell r="B2081">
            <v>5494.21</v>
          </cell>
          <cell r="C2081">
            <v>-1.99</v>
          </cell>
          <cell r="D2081">
            <v>0</v>
          </cell>
          <cell r="E2081">
            <v>0</v>
          </cell>
        </row>
        <row r="2082">
          <cell r="A2082">
            <v>44085</v>
          </cell>
          <cell r="B2082">
            <v>5412.04</v>
          </cell>
          <cell r="C2082">
            <v>-2.01</v>
          </cell>
          <cell r="D2082">
            <v>0</v>
          </cell>
          <cell r="E2082">
            <v>0</v>
          </cell>
        </row>
        <row r="2083">
          <cell r="A2083">
            <v>44086</v>
          </cell>
          <cell r="B2083">
            <v>5775.46</v>
          </cell>
          <cell r="C2083">
            <v>-2.04</v>
          </cell>
          <cell r="D2083">
            <v>0</v>
          </cell>
          <cell r="E2083">
            <v>0</v>
          </cell>
        </row>
        <row r="2084">
          <cell r="A2084">
            <v>44087</v>
          </cell>
          <cell r="B2084">
            <v>5299.41</v>
          </cell>
          <cell r="C2084">
            <v>-2.08</v>
          </cell>
          <cell r="D2084">
            <v>0</v>
          </cell>
          <cell r="E2084">
            <v>0</v>
          </cell>
        </row>
        <row r="2085">
          <cell r="A2085">
            <v>44088</v>
          </cell>
          <cell r="B2085">
            <v>5257.88</v>
          </cell>
          <cell r="C2085">
            <v>-2.11</v>
          </cell>
          <cell r="D2085">
            <v>0</v>
          </cell>
          <cell r="E2085">
            <v>0</v>
          </cell>
        </row>
        <row r="2086">
          <cell r="A2086">
            <v>44089</v>
          </cell>
          <cell r="B2086">
            <v>5056.94</v>
          </cell>
          <cell r="C2086">
            <v>-2.14</v>
          </cell>
          <cell r="D2086">
            <v>0</v>
          </cell>
          <cell r="E2086">
            <v>0</v>
          </cell>
        </row>
        <row r="2087">
          <cell r="A2087">
            <v>44090</v>
          </cell>
          <cell r="B2087">
            <v>5333.1</v>
          </cell>
          <cell r="C2087">
            <v>-2.18</v>
          </cell>
          <cell r="D2087">
            <v>0</v>
          </cell>
          <cell r="E2087">
            <v>0</v>
          </cell>
        </row>
        <row r="2088">
          <cell r="A2088">
            <v>44091</v>
          </cell>
          <cell r="B2088">
            <v>5292.5</v>
          </cell>
          <cell r="C2088">
            <v>-2.21</v>
          </cell>
          <cell r="D2088">
            <v>0</v>
          </cell>
          <cell r="E2088">
            <v>0</v>
          </cell>
        </row>
        <row r="2089">
          <cell r="A2089">
            <v>44092</v>
          </cell>
          <cell r="B2089">
            <v>5757.05</v>
          </cell>
          <cell r="C2089">
            <v>-2.24</v>
          </cell>
          <cell r="D2089">
            <v>0</v>
          </cell>
          <cell r="E2089">
            <v>0</v>
          </cell>
        </row>
        <row r="2090">
          <cell r="A2090">
            <v>44093</v>
          </cell>
          <cell r="B2090">
            <v>5757</v>
          </cell>
          <cell r="C2090">
            <v>-2.27</v>
          </cell>
          <cell r="D2090">
            <v>0</v>
          </cell>
          <cell r="E2090">
            <v>0</v>
          </cell>
        </row>
        <row r="2091">
          <cell r="A2091">
            <v>44094</v>
          </cell>
          <cell r="B2091">
            <v>5407.4</v>
          </cell>
          <cell r="C2091">
            <v>-2.31</v>
          </cell>
          <cell r="D2091">
            <v>0</v>
          </cell>
          <cell r="E2091">
            <v>0</v>
          </cell>
        </row>
        <row r="2092">
          <cell r="A2092">
            <v>44095</v>
          </cell>
          <cell r="B2092">
            <v>5251.16</v>
          </cell>
          <cell r="C2092">
            <v>-2.34</v>
          </cell>
          <cell r="D2092">
            <v>0</v>
          </cell>
          <cell r="E2092">
            <v>0</v>
          </cell>
        </row>
        <row r="2093">
          <cell r="A2093">
            <v>44096</v>
          </cell>
          <cell r="B2093">
            <v>5027.78</v>
          </cell>
          <cell r="C2093">
            <v>-2.36</v>
          </cell>
          <cell r="D2093">
            <v>2</v>
          </cell>
          <cell r="E2093">
            <v>0</v>
          </cell>
        </row>
        <row r="2094">
          <cell r="A2094">
            <v>44097</v>
          </cell>
          <cell r="B2094">
            <v>5347.57</v>
          </cell>
          <cell r="C2094">
            <v>-2.37</v>
          </cell>
          <cell r="D2094">
            <v>5.2</v>
          </cell>
          <cell r="E2094">
            <v>0</v>
          </cell>
        </row>
        <row r="2095">
          <cell r="A2095">
            <v>44098</v>
          </cell>
          <cell r="B2095">
            <v>5431.39</v>
          </cell>
          <cell r="C2095">
            <v>-2.4</v>
          </cell>
          <cell r="D2095">
            <v>2.5</v>
          </cell>
          <cell r="E2095">
            <v>0</v>
          </cell>
        </row>
        <row r="2096">
          <cell r="A2096">
            <v>44099</v>
          </cell>
          <cell r="B2096">
            <v>5449.48</v>
          </cell>
          <cell r="C2096">
            <v>-2.42</v>
          </cell>
          <cell r="D2096">
            <v>0</v>
          </cell>
          <cell r="E2096">
            <v>0</v>
          </cell>
        </row>
        <row r="2097">
          <cell r="A2097">
            <v>44100</v>
          </cell>
          <cell r="B2097">
            <v>5645.6</v>
          </cell>
          <cell r="C2097">
            <v>-2.44</v>
          </cell>
          <cell r="D2097">
            <v>0</v>
          </cell>
          <cell r="E2097">
            <v>0</v>
          </cell>
        </row>
        <row r="2098">
          <cell r="A2098">
            <v>44101</v>
          </cell>
          <cell r="B2098">
            <v>5371.53</v>
          </cell>
          <cell r="C2098">
            <v>-2.47</v>
          </cell>
          <cell r="D2098">
            <v>0</v>
          </cell>
          <cell r="E2098">
            <v>0</v>
          </cell>
        </row>
        <row r="2099">
          <cell r="A2099">
            <v>44102</v>
          </cell>
          <cell r="B2099">
            <v>5513.08</v>
          </cell>
          <cell r="C2099">
            <v>-2.5</v>
          </cell>
          <cell r="D2099">
            <v>0</v>
          </cell>
          <cell r="E2099">
            <v>0</v>
          </cell>
        </row>
        <row r="2100">
          <cell r="A2100">
            <v>44103</v>
          </cell>
          <cell r="B2100">
            <v>5659.84</v>
          </cell>
          <cell r="C2100">
            <v>-2.53</v>
          </cell>
          <cell r="D2100">
            <v>0</v>
          </cell>
          <cell r="E2100">
            <v>0</v>
          </cell>
        </row>
        <row r="2101">
          <cell r="A2101">
            <v>44104</v>
          </cell>
          <cell r="B2101">
            <v>5627.32</v>
          </cell>
          <cell r="C2101">
            <v>-2.56</v>
          </cell>
          <cell r="D2101">
            <v>0</v>
          </cell>
          <cell r="E2101">
            <v>0</v>
          </cell>
        </row>
        <row r="2102">
          <cell r="A2102">
            <v>44105</v>
          </cell>
          <cell r="B2102">
            <v>5513.89</v>
          </cell>
          <cell r="C2102">
            <v>-2.6</v>
          </cell>
          <cell r="D2102">
            <v>0</v>
          </cell>
          <cell r="E2102">
            <v>0</v>
          </cell>
        </row>
        <row r="2103">
          <cell r="A2103">
            <v>44106</v>
          </cell>
          <cell r="B2103">
            <v>5643.17</v>
          </cell>
          <cell r="C2103">
            <v>-2.64</v>
          </cell>
          <cell r="D2103">
            <v>0</v>
          </cell>
          <cell r="E2103">
            <v>0</v>
          </cell>
        </row>
        <row r="2104">
          <cell r="A2104">
            <v>44107</v>
          </cell>
          <cell r="B2104">
            <v>5638.89</v>
          </cell>
          <cell r="C2104">
            <v>-2.67</v>
          </cell>
          <cell r="D2104">
            <v>0</v>
          </cell>
          <cell r="E2104">
            <v>0</v>
          </cell>
        </row>
        <row r="2105">
          <cell r="A2105">
            <v>44108</v>
          </cell>
          <cell r="B2105">
            <v>5615.74</v>
          </cell>
          <cell r="C2105">
            <v>-2.71</v>
          </cell>
          <cell r="D2105">
            <v>0</v>
          </cell>
          <cell r="E2105">
            <v>0</v>
          </cell>
        </row>
        <row r="2106">
          <cell r="A2106">
            <v>44109</v>
          </cell>
          <cell r="B2106">
            <v>5339.12</v>
          </cell>
          <cell r="C2106">
            <v>-2.75</v>
          </cell>
          <cell r="D2106">
            <v>0</v>
          </cell>
          <cell r="E2106">
            <v>0</v>
          </cell>
        </row>
        <row r="2107">
          <cell r="A2107">
            <v>44110</v>
          </cell>
          <cell r="B2107">
            <v>5354.75</v>
          </cell>
          <cell r="C2107">
            <v>-2.78</v>
          </cell>
          <cell r="D2107">
            <v>0</v>
          </cell>
          <cell r="E2107">
            <v>0</v>
          </cell>
        </row>
        <row r="2108">
          <cell r="A2108">
            <v>44111</v>
          </cell>
          <cell r="B2108">
            <v>5525.46</v>
          </cell>
          <cell r="C2108">
            <v>-2.82</v>
          </cell>
          <cell r="D2108">
            <v>0</v>
          </cell>
          <cell r="E2108">
            <v>0</v>
          </cell>
        </row>
        <row r="2109">
          <cell r="A2109">
            <v>44112</v>
          </cell>
          <cell r="B2109">
            <v>5471.07</v>
          </cell>
          <cell r="C2109">
            <v>-2.84</v>
          </cell>
          <cell r="D2109">
            <v>1.9</v>
          </cell>
          <cell r="E2109">
            <v>0</v>
          </cell>
        </row>
        <row r="2110">
          <cell r="A2110">
            <v>44113</v>
          </cell>
          <cell r="B2110">
            <v>5497.69</v>
          </cell>
          <cell r="C2110">
            <v>-2.88</v>
          </cell>
          <cell r="D2110">
            <v>0</v>
          </cell>
          <cell r="E2110">
            <v>0</v>
          </cell>
        </row>
        <row r="2111">
          <cell r="A2111">
            <v>44114</v>
          </cell>
          <cell r="B2111">
            <v>5413.19</v>
          </cell>
          <cell r="C2111">
            <v>-2.92</v>
          </cell>
          <cell r="D2111">
            <v>1.2</v>
          </cell>
          <cell r="E2111">
            <v>0</v>
          </cell>
        </row>
        <row r="2112">
          <cell r="A2112">
            <v>44115</v>
          </cell>
          <cell r="B2112">
            <v>5005.79</v>
          </cell>
          <cell r="C2112">
            <v>-2.96</v>
          </cell>
          <cell r="D2112">
            <v>0.3</v>
          </cell>
          <cell r="E2112">
            <v>0</v>
          </cell>
        </row>
        <row r="2113">
          <cell r="A2113">
            <v>44116</v>
          </cell>
          <cell r="B2113">
            <v>5384.26</v>
          </cell>
          <cell r="C2113">
            <v>-2.98</v>
          </cell>
          <cell r="D2113">
            <v>0</v>
          </cell>
          <cell r="E2113">
            <v>0</v>
          </cell>
        </row>
        <row r="2114">
          <cell r="A2114">
            <v>44117</v>
          </cell>
          <cell r="B2114">
            <v>5512.7</v>
          </cell>
          <cell r="C2114">
            <v>-3.02</v>
          </cell>
          <cell r="D2114">
            <v>0</v>
          </cell>
          <cell r="E2114">
            <v>0</v>
          </cell>
        </row>
        <row r="2115">
          <cell r="A2115">
            <v>44118</v>
          </cell>
          <cell r="B2115">
            <v>5298.61</v>
          </cell>
          <cell r="C2115">
            <v>-3.06</v>
          </cell>
          <cell r="D2115">
            <v>0</v>
          </cell>
          <cell r="E2115">
            <v>0</v>
          </cell>
        </row>
        <row r="2116">
          <cell r="A2116">
            <v>44119</v>
          </cell>
          <cell r="B2116">
            <v>5290.51</v>
          </cell>
          <cell r="C2116">
            <v>-3.09</v>
          </cell>
          <cell r="D2116">
            <v>22.3</v>
          </cell>
          <cell r="E2116">
            <v>0</v>
          </cell>
        </row>
        <row r="2117">
          <cell r="A2117">
            <v>44120</v>
          </cell>
          <cell r="B2117">
            <v>5296.3</v>
          </cell>
          <cell r="C2117">
            <v>-3.1</v>
          </cell>
          <cell r="D2117">
            <v>0</v>
          </cell>
          <cell r="E2117">
            <v>0</v>
          </cell>
        </row>
        <row r="2118">
          <cell r="A2118">
            <v>44121</v>
          </cell>
          <cell r="B2118">
            <v>5028.94</v>
          </cell>
          <cell r="C2118">
            <v>-3.14</v>
          </cell>
          <cell r="D2118">
            <v>4.7</v>
          </cell>
          <cell r="E2118">
            <v>0</v>
          </cell>
        </row>
        <row r="2119">
          <cell r="A2119">
            <v>44122</v>
          </cell>
          <cell r="B2119">
            <v>4972.22</v>
          </cell>
          <cell r="C2119">
            <v>-3.17</v>
          </cell>
          <cell r="D2119">
            <v>0</v>
          </cell>
          <cell r="E2119">
            <v>0</v>
          </cell>
        </row>
        <row r="2120">
          <cell r="A2120">
            <v>44123</v>
          </cell>
          <cell r="B2120">
            <v>5466.44</v>
          </cell>
          <cell r="C2120">
            <v>-3.2</v>
          </cell>
          <cell r="D2120">
            <v>0</v>
          </cell>
          <cell r="E2120">
            <v>0</v>
          </cell>
        </row>
        <row r="2121">
          <cell r="A2121">
            <v>44124</v>
          </cell>
          <cell r="B2121">
            <v>5378.47</v>
          </cell>
          <cell r="C2121">
            <v>-3.24</v>
          </cell>
          <cell r="D2121">
            <v>0</v>
          </cell>
          <cell r="E2121">
            <v>0</v>
          </cell>
        </row>
        <row r="2122">
          <cell r="A2122">
            <v>44125</v>
          </cell>
          <cell r="B2122">
            <v>5219.91</v>
          </cell>
          <cell r="C2122">
            <v>-3.25</v>
          </cell>
          <cell r="D2122">
            <v>6.7</v>
          </cell>
          <cell r="E2122">
            <v>0</v>
          </cell>
        </row>
        <row r="2123">
          <cell r="A2123">
            <v>44126</v>
          </cell>
          <cell r="B2123">
            <v>5344.9</v>
          </cell>
          <cell r="C2123">
            <v>-3.28</v>
          </cell>
          <cell r="D2123">
            <v>1.6</v>
          </cell>
          <cell r="E2123">
            <v>0</v>
          </cell>
        </row>
        <row r="2124">
          <cell r="A2124">
            <v>44127</v>
          </cell>
          <cell r="B2124">
            <v>5138.89</v>
          </cell>
          <cell r="C2124">
            <v>-3.3</v>
          </cell>
          <cell r="D2124">
            <v>4.5</v>
          </cell>
          <cell r="E2124">
            <v>0</v>
          </cell>
        </row>
        <row r="2125">
          <cell r="A2125">
            <v>44128</v>
          </cell>
          <cell r="B2125">
            <v>5087.96</v>
          </cell>
          <cell r="C2125">
            <v>-3.32</v>
          </cell>
          <cell r="D2125">
            <v>0</v>
          </cell>
          <cell r="E2125">
            <v>0</v>
          </cell>
        </row>
        <row r="2126">
          <cell r="A2126">
            <v>44129</v>
          </cell>
          <cell r="B2126">
            <v>5023.15</v>
          </cell>
          <cell r="C2126">
            <v>-3.32</v>
          </cell>
          <cell r="D2126">
            <v>19.2</v>
          </cell>
          <cell r="E2126">
            <v>0</v>
          </cell>
        </row>
        <row r="2127">
          <cell r="A2127">
            <v>44130</v>
          </cell>
          <cell r="B2127">
            <v>5153.94</v>
          </cell>
          <cell r="C2127">
            <v>-3.32</v>
          </cell>
          <cell r="D2127">
            <v>8.2</v>
          </cell>
          <cell r="E2127">
            <v>0</v>
          </cell>
        </row>
        <row r="2128">
          <cell r="A2128">
            <v>44131</v>
          </cell>
          <cell r="B2128">
            <v>5156.25</v>
          </cell>
          <cell r="C2128">
            <v>-3.33</v>
          </cell>
          <cell r="D2128">
            <v>0</v>
          </cell>
          <cell r="E2128">
            <v>0</v>
          </cell>
        </row>
        <row r="2129">
          <cell r="A2129">
            <v>44132</v>
          </cell>
          <cell r="B2129">
            <v>5290.51</v>
          </cell>
          <cell r="C2129">
            <v>-3.34</v>
          </cell>
          <cell r="D2129">
            <v>0</v>
          </cell>
          <cell r="E2129">
            <v>0</v>
          </cell>
        </row>
        <row r="2130">
          <cell r="A2130">
            <v>44133</v>
          </cell>
          <cell r="B2130">
            <v>5432.59</v>
          </cell>
          <cell r="C2130">
            <v>-3.36</v>
          </cell>
          <cell r="D2130">
            <v>0</v>
          </cell>
          <cell r="E2130">
            <v>0</v>
          </cell>
        </row>
        <row r="2131">
          <cell r="A2131">
            <v>44134</v>
          </cell>
          <cell r="B2131">
            <v>5315.97</v>
          </cell>
          <cell r="C2131">
            <v>-3.4</v>
          </cell>
          <cell r="D2131">
            <v>0</v>
          </cell>
          <cell r="E2131">
            <v>0</v>
          </cell>
        </row>
        <row r="2132">
          <cell r="A2132">
            <v>44135</v>
          </cell>
          <cell r="B2132">
            <v>5368.06</v>
          </cell>
          <cell r="C2132">
            <v>-3.41</v>
          </cell>
          <cell r="D2132">
            <v>25.4</v>
          </cell>
          <cell r="E2132">
            <v>0</v>
          </cell>
        </row>
        <row r="2133">
          <cell r="A2133">
            <v>44136</v>
          </cell>
          <cell r="B2133">
            <v>4916.67</v>
          </cell>
          <cell r="C2133">
            <v>-3.41</v>
          </cell>
          <cell r="D2133">
            <v>0</v>
          </cell>
          <cell r="E2133">
            <v>0</v>
          </cell>
        </row>
        <row r="2134">
          <cell r="A2134">
            <v>44137</v>
          </cell>
          <cell r="B2134">
            <v>5277.78</v>
          </cell>
          <cell r="C2134">
            <v>-3.43</v>
          </cell>
          <cell r="D2134">
            <v>0</v>
          </cell>
          <cell r="E2134">
            <v>0</v>
          </cell>
        </row>
        <row r="2135">
          <cell r="A2135">
            <v>44138</v>
          </cell>
          <cell r="B2135">
            <v>5206.02</v>
          </cell>
          <cell r="C2135">
            <v>-3.44</v>
          </cell>
          <cell r="D2135">
            <v>0</v>
          </cell>
          <cell r="E2135">
            <v>0</v>
          </cell>
        </row>
        <row r="2136">
          <cell r="A2136">
            <v>44139</v>
          </cell>
          <cell r="B2136">
            <v>5228.01</v>
          </cell>
          <cell r="C2136">
            <v>-3.44</v>
          </cell>
          <cell r="D2136">
            <v>33.4</v>
          </cell>
          <cell r="E2136">
            <v>0</v>
          </cell>
        </row>
        <row r="2137">
          <cell r="A2137">
            <v>44140</v>
          </cell>
          <cell r="B2137">
            <v>5197.92</v>
          </cell>
          <cell r="C2137">
            <v>-3.43</v>
          </cell>
          <cell r="D2137">
            <v>0</v>
          </cell>
          <cell r="E2137">
            <v>0</v>
          </cell>
        </row>
        <row r="2138">
          <cell r="A2138">
            <v>44141</v>
          </cell>
          <cell r="B2138">
            <v>5230.3</v>
          </cell>
          <cell r="C2138">
            <v>-3.44</v>
          </cell>
          <cell r="D2138">
            <v>0</v>
          </cell>
          <cell r="E2138">
            <v>0</v>
          </cell>
        </row>
        <row r="2139">
          <cell r="A2139">
            <v>44142</v>
          </cell>
          <cell r="B2139">
            <v>5174.77</v>
          </cell>
          <cell r="C2139">
            <v>-3.47</v>
          </cell>
          <cell r="D2139">
            <v>0</v>
          </cell>
          <cell r="E2139">
            <v>0</v>
          </cell>
        </row>
        <row r="2140">
          <cell r="A2140">
            <v>44143</v>
          </cell>
          <cell r="B2140">
            <v>5167.82</v>
          </cell>
          <cell r="C2140">
            <v>-3.5</v>
          </cell>
          <cell r="D2140">
            <v>0</v>
          </cell>
          <cell r="E2140">
            <v>0</v>
          </cell>
        </row>
        <row r="2141">
          <cell r="A2141">
            <v>44144</v>
          </cell>
          <cell r="B2141">
            <v>5149.31</v>
          </cell>
          <cell r="C2141">
            <v>-3.53</v>
          </cell>
          <cell r="D2141">
            <v>1.8</v>
          </cell>
          <cell r="E2141">
            <v>0</v>
          </cell>
        </row>
        <row r="2142">
          <cell r="A2142">
            <v>44145</v>
          </cell>
          <cell r="B2142">
            <v>5181.71</v>
          </cell>
          <cell r="C2142">
            <v>-3.54</v>
          </cell>
          <cell r="D2142">
            <v>0</v>
          </cell>
          <cell r="E2142">
            <v>0</v>
          </cell>
        </row>
        <row r="2143">
          <cell r="A2143">
            <v>44146</v>
          </cell>
          <cell r="B2143">
            <v>5010.42</v>
          </cell>
          <cell r="C2143">
            <v>-3.56</v>
          </cell>
          <cell r="D2143">
            <v>2.6</v>
          </cell>
          <cell r="E2143">
            <v>0</v>
          </cell>
        </row>
        <row r="2144">
          <cell r="A2144">
            <v>44147</v>
          </cell>
          <cell r="B2144">
            <v>4936.34</v>
          </cell>
          <cell r="C2144">
            <v>-3.57</v>
          </cell>
          <cell r="D2144">
            <v>9.2</v>
          </cell>
          <cell r="E2144">
            <v>0</v>
          </cell>
        </row>
        <row r="2145">
          <cell r="A2145">
            <v>44148</v>
          </cell>
          <cell r="B2145">
            <v>5009.26</v>
          </cell>
          <cell r="C2145">
            <v>-3.57</v>
          </cell>
          <cell r="D2145">
            <v>20.6</v>
          </cell>
          <cell r="E2145">
            <v>0</v>
          </cell>
        </row>
        <row r="2146">
          <cell r="A2146">
            <v>44149</v>
          </cell>
          <cell r="B2146">
            <v>5195.6</v>
          </cell>
          <cell r="C2146">
            <v>-3.56</v>
          </cell>
          <cell r="D2146">
            <v>4.7</v>
          </cell>
          <cell r="E2146">
            <v>0</v>
          </cell>
        </row>
        <row r="2147">
          <cell r="A2147">
            <v>44150</v>
          </cell>
          <cell r="B2147">
            <v>4902.77</v>
          </cell>
          <cell r="C2147">
            <v>-3.55</v>
          </cell>
          <cell r="D2147">
            <v>2.1</v>
          </cell>
          <cell r="E2147">
            <v>0</v>
          </cell>
        </row>
        <row r="2148">
          <cell r="A2148">
            <v>44151</v>
          </cell>
          <cell r="B2148">
            <v>5105.32</v>
          </cell>
          <cell r="C2148">
            <v>-3.55</v>
          </cell>
          <cell r="D2148">
            <v>4.3</v>
          </cell>
          <cell r="E2148">
            <v>0</v>
          </cell>
        </row>
        <row r="2149">
          <cell r="A2149">
            <v>44152</v>
          </cell>
          <cell r="B2149">
            <v>5121.53</v>
          </cell>
          <cell r="C2149">
            <v>-3.52</v>
          </cell>
          <cell r="D2149">
            <v>24.5</v>
          </cell>
          <cell r="E2149">
            <v>0</v>
          </cell>
        </row>
        <row r="2150">
          <cell r="A2150">
            <v>44153</v>
          </cell>
          <cell r="B2150">
            <v>5163.19</v>
          </cell>
          <cell r="C2150">
            <v>-3.5</v>
          </cell>
          <cell r="D2150">
            <v>21.8</v>
          </cell>
          <cell r="E2150">
            <v>0</v>
          </cell>
        </row>
        <row r="2151">
          <cell r="A2151">
            <v>44154</v>
          </cell>
          <cell r="B2151">
            <v>5192.13</v>
          </cell>
          <cell r="C2151">
            <v>-3.49</v>
          </cell>
          <cell r="D2151">
            <v>7.4</v>
          </cell>
          <cell r="E2151">
            <v>0</v>
          </cell>
        </row>
        <row r="2152">
          <cell r="A2152">
            <v>44155</v>
          </cell>
          <cell r="B2152">
            <v>5174.77</v>
          </cell>
          <cell r="C2152">
            <v>-3.5</v>
          </cell>
          <cell r="D2152">
            <v>2.3</v>
          </cell>
          <cell r="E2152">
            <v>0</v>
          </cell>
        </row>
        <row r="2153">
          <cell r="A2153">
            <v>44156</v>
          </cell>
          <cell r="B2153">
            <v>5306.71</v>
          </cell>
          <cell r="C2153">
            <v>-3.5</v>
          </cell>
          <cell r="D2153">
            <v>0</v>
          </cell>
          <cell r="E2153">
            <v>0</v>
          </cell>
        </row>
        <row r="2154">
          <cell r="A2154">
            <v>44157</v>
          </cell>
          <cell r="B2154">
            <v>5223.38</v>
          </cell>
          <cell r="C2154">
            <v>-3.52</v>
          </cell>
          <cell r="D2154">
            <v>0</v>
          </cell>
          <cell r="E2154">
            <v>0</v>
          </cell>
        </row>
        <row r="2155">
          <cell r="A2155">
            <v>44158</v>
          </cell>
          <cell r="B2155">
            <v>5138.88</v>
          </cell>
          <cell r="C2155">
            <v>-3.54</v>
          </cell>
          <cell r="D2155">
            <v>0</v>
          </cell>
          <cell r="E2155">
            <v>0</v>
          </cell>
        </row>
        <row r="2156">
          <cell r="A2156">
            <v>44159</v>
          </cell>
          <cell r="B2156">
            <v>5167.82</v>
          </cell>
          <cell r="C2156">
            <v>-3.56</v>
          </cell>
          <cell r="D2156">
            <v>0</v>
          </cell>
          <cell r="E2156">
            <v>0</v>
          </cell>
        </row>
        <row r="2157">
          <cell r="A2157">
            <v>44160</v>
          </cell>
          <cell r="B2157">
            <v>5163.19</v>
          </cell>
          <cell r="C2157">
            <v>-3.58</v>
          </cell>
          <cell r="D2157">
            <v>1.5</v>
          </cell>
          <cell r="E2157">
            <v>0</v>
          </cell>
        </row>
        <row r="2158">
          <cell r="A2158">
            <v>44161</v>
          </cell>
          <cell r="B2158">
            <v>5200.23</v>
          </cell>
          <cell r="C2158">
            <v>-3.6</v>
          </cell>
          <cell r="D2158">
            <v>0</v>
          </cell>
          <cell r="E2158">
            <v>0</v>
          </cell>
        </row>
        <row r="2159">
          <cell r="A2159">
            <v>44162</v>
          </cell>
          <cell r="B2159">
            <v>5239.58</v>
          </cell>
          <cell r="C2159">
            <v>-3.63</v>
          </cell>
          <cell r="D2159">
            <v>0</v>
          </cell>
          <cell r="E2159">
            <v>0</v>
          </cell>
        </row>
        <row r="2160">
          <cell r="A2160">
            <v>44163</v>
          </cell>
          <cell r="B2160">
            <v>5460.65</v>
          </cell>
          <cell r="C2160">
            <v>-3.66</v>
          </cell>
          <cell r="D2160">
            <v>0</v>
          </cell>
          <cell r="E2160">
            <v>0</v>
          </cell>
        </row>
        <row r="2161">
          <cell r="A2161">
            <v>44164</v>
          </cell>
          <cell r="B2161">
            <v>5228</v>
          </cell>
          <cell r="C2161">
            <v>-3.69</v>
          </cell>
          <cell r="D2161">
            <v>0</v>
          </cell>
          <cell r="E2161">
            <v>0</v>
          </cell>
        </row>
        <row r="2162">
          <cell r="A2162">
            <v>44165</v>
          </cell>
          <cell r="B2162">
            <v>5238.43</v>
          </cell>
          <cell r="C2162">
            <v>-3.72</v>
          </cell>
          <cell r="D2162">
            <v>0</v>
          </cell>
          <cell r="E2162">
            <v>0</v>
          </cell>
        </row>
        <row r="2163">
          <cell r="A2163">
            <v>44166</v>
          </cell>
          <cell r="B2163">
            <v>5197.91</v>
          </cell>
          <cell r="C2163">
            <v>-3.76</v>
          </cell>
          <cell r="D2163">
            <v>0</v>
          </cell>
          <cell r="E2163">
            <v>0</v>
          </cell>
        </row>
        <row r="2164">
          <cell r="A2164">
            <v>44167</v>
          </cell>
          <cell r="B2164">
            <v>5246.53</v>
          </cell>
          <cell r="C2164">
            <v>-3.79</v>
          </cell>
          <cell r="D2164">
            <v>0</v>
          </cell>
          <cell r="E2164">
            <v>0</v>
          </cell>
        </row>
        <row r="2165">
          <cell r="A2165">
            <v>44168</v>
          </cell>
          <cell r="B2165">
            <v>5204.86</v>
          </cell>
          <cell r="C2165">
            <v>-3.8</v>
          </cell>
          <cell r="D2165">
            <v>17.8</v>
          </cell>
          <cell r="E2165">
            <v>0</v>
          </cell>
        </row>
        <row r="2166">
          <cell r="A2166">
            <v>44169</v>
          </cell>
          <cell r="B2166">
            <v>5087.94</v>
          </cell>
          <cell r="C2166">
            <v>-3.82</v>
          </cell>
          <cell r="D2166">
            <v>0.4</v>
          </cell>
          <cell r="E2166">
            <v>0</v>
          </cell>
        </row>
        <row r="2167">
          <cell r="A2167">
            <v>44170</v>
          </cell>
          <cell r="B2167">
            <v>5207.17</v>
          </cell>
          <cell r="C2167">
            <v>-3.84</v>
          </cell>
          <cell r="D2167">
            <v>1.4</v>
          </cell>
          <cell r="E2167">
            <v>0</v>
          </cell>
        </row>
        <row r="2168">
          <cell r="A2168">
            <v>44171</v>
          </cell>
          <cell r="B2168">
            <v>5082.18</v>
          </cell>
          <cell r="C2168">
            <v>-3.86</v>
          </cell>
          <cell r="D2168">
            <v>0.3</v>
          </cell>
          <cell r="E2168">
            <v>0</v>
          </cell>
        </row>
        <row r="2169">
          <cell r="A2169">
            <v>44172</v>
          </cell>
          <cell r="B2169">
            <v>5100.69</v>
          </cell>
          <cell r="C2169">
            <v>-3.88</v>
          </cell>
          <cell r="D2169">
            <v>0.3</v>
          </cell>
          <cell r="E2169">
            <v>0</v>
          </cell>
        </row>
        <row r="2170">
          <cell r="A2170">
            <v>44173</v>
          </cell>
          <cell r="B2170">
            <v>5178.24</v>
          </cell>
          <cell r="C2170">
            <v>-3.9</v>
          </cell>
          <cell r="D2170">
            <v>10</v>
          </cell>
          <cell r="E2170">
            <v>0</v>
          </cell>
        </row>
        <row r="2171">
          <cell r="A2171">
            <v>44174</v>
          </cell>
          <cell r="B2171">
            <v>4494.21</v>
          </cell>
          <cell r="C2171">
            <v>-3.88</v>
          </cell>
          <cell r="D2171">
            <v>7.3</v>
          </cell>
          <cell r="E2171">
            <v>0</v>
          </cell>
        </row>
        <row r="2172">
          <cell r="A2172">
            <v>44175</v>
          </cell>
          <cell r="B2172">
            <v>5067.13</v>
          </cell>
          <cell r="C2172">
            <v>-3.85</v>
          </cell>
          <cell r="D2172">
            <v>0.2</v>
          </cell>
          <cell r="E2172">
            <v>0</v>
          </cell>
        </row>
        <row r="2173">
          <cell r="A2173">
            <v>44176</v>
          </cell>
          <cell r="B2173">
            <v>5001.16</v>
          </cell>
          <cell r="C2173">
            <v>-3.79</v>
          </cell>
          <cell r="D2173">
            <v>19.8</v>
          </cell>
          <cell r="E2173">
            <v>0</v>
          </cell>
        </row>
        <row r="2174">
          <cell r="A2174">
            <v>44177</v>
          </cell>
          <cell r="B2174">
            <v>5195.6</v>
          </cell>
          <cell r="C2174">
            <v>-3.74</v>
          </cell>
          <cell r="D2174">
            <v>20.9</v>
          </cell>
          <cell r="E2174">
            <v>0</v>
          </cell>
        </row>
        <row r="2175">
          <cell r="A2175">
            <v>44178</v>
          </cell>
          <cell r="B2175">
            <v>5212.96</v>
          </cell>
          <cell r="C2175">
            <v>-3.69</v>
          </cell>
          <cell r="D2175">
            <v>5.4</v>
          </cell>
          <cell r="E2175">
            <v>0</v>
          </cell>
        </row>
        <row r="2176">
          <cell r="A2176">
            <v>44179</v>
          </cell>
          <cell r="B2176">
            <v>5137.73</v>
          </cell>
          <cell r="C2176">
            <v>-3.66</v>
          </cell>
          <cell r="D2176">
            <v>0</v>
          </cell>
          <cell r="E2176">
            <v>0</v>
          </cell>
        </row>
        <row r="2177">
          <cell r="A2177">
            <v>44180</v>
          </cell>
          <cell r="B2177">
            <v>5145.83</v>
          </cell>
          <cell r="C2177">
            <v>-3.67</v>
          </cell>
          <cell r="D2177">
            <v>0</v>
          </cell>
          <cell r="E2177">
            <v>0</v>
          </cell>
        </row>
        <row r="2178">
          <cell r="A2178">
            <v>44181</v>
          </cell>
          <cell r="B2178">
            <v>5263.89</v>
          </cell>
          <cell r="C2178">
            <v>-3.68</v>
          </cell>
          <cell r="D2178">
            <v>0</v>
          </cell>
          <cell r="E2178">
            <v>0</v>
          </cell>
        </row>
        <row r="2179">
          <cell r="A2179">
            <v>44182</v>
          </cell>
          <cell r="B2179">
            <v>5274.31</v>
          </cell>
          <cell r="C2179">
            <v>-3.71</v>
          </cell>
          <cell r="D2179">
            <v>0</v>
          </cell>
          <cell r="E2179">
            <v>0</v>
          </cell>
        </row>
        <row r="2180">
          <cell r="A2180">
            <v>44183</v>
          </cell>
          <cell r="B2180">
            <v>5268.51</v>
          </cell>
          <cell r="C2180">
            <v>-3.64</v>
          </cell>
          <cell r="D2180">
            <v>56.2</v>
          </cell>
          <cell r="E2180">
            <v>0</v>
          </cell>
        </row>
        <row r="2181">
          <cell r="A2181">
            <v>44184</v>
          </cell>
          <cell r="B2181">
            <v>4947.92</v>
          </cell>
          <cell r="C2181">
            <v>-3.58</v>
          </cell>
          <cell r="D2181">
            <v>16.7</v>
          </cell>
          <cell r="E2181">
            <v>0</v>
          </cell>
        </row>
        <row r="2182">
          <cell r="A2182">
            <v>44185</v>
          </cell>
          <cell r="B2182">
            <v>5091.43</v>
          </cell>
          <cell r="C2182">
            <v>-3.52</v>
          </cell>
          <cell r="D2182">
            <v>10.4</v>
          </cell>
          <cell r="E2182">
            <v>0</v>
          </cell>
        </row>
        <row r="2183">
          <cell r="A2183">
            <v>44186</v>
          </cell>
          <cell r="B2183">
            <v>5100.69</v>
          </cell>
          <cell r="C2183">
            <v>-3.49</v>
          </cell>
          <cell r="D2183">
            <v>0</v>
          </cell>
          <cell r="E2183">
            <v>0</v>
          </cell>
        </row>
        <row r="2184">
          <cell r="A2184">
            <v>44187</v>
          </cell>
          <cell r="B2184">
            <v>5182.9</v>
          </cell>
          <cell r="C2184">
            <v>-3.5</v>
          </cell>
          <cell r="D2184">
            <v>0.5</v>
          </cell>
          <cell r="E2184">
            <v>0</v>
          </cell>
        </row>
        <row r="2185">
          <cell r="A2185">
            <v>44188</v>
          </cell>
          <cell r="B2185">
            <v>5127.31</v>
          </cell>
          <cell r="C2185">
            <v>-3.48</v>
          </cell>
          <cell r="D2185">
            <v>29.6</v>
          </cell>
          <cell r="E2185">
            <v>0</v>
          </cell>
        </row>
        <row r="2186">
          <cell r="A2186">
            <v>44189</v>
          </cell>
          <cell r="B2186">
            <v>4978</v>
          </cell>
          <cell r="C2186">
            <v>-3.41</v>
          </cell>
          <cell r="D2186">
            <v>6.6</v>
          </cell>
          <cell r="E2186">
            <v>0</v>
          </cell>
        </row>
        <row r="2187">
          <cell r="A2187">
            <v>44190</v>
          </cell>
          <cell r="B2187">
            <v>4798.61</v>
          </cell>
          <cell r="C2187">
            <v>-3.34</v>
          </cell>
          <cell r="D2187">
            <v>41.5</v>
          </cell>
          <cell r="E2187">
            <v>0</v>
          </cell>
        </row>
        <row r="2188">
          <cell r="A2188">
            <v>44191</v>
          </cell>
          <cell r="B2188">
            <v>5187.5</v>
          </cell>
          <cell r="C2188">
            <v>-3.25</v>
          </cell>
          <cell r="D2188">
            <v>8</v>
          </cell>
          <cell r="E2188">
            <v>0</v>
          </cell>
        </row>
        <row r="2189">
          <cell r="A2189">
            <v>44192</v>
          </cell>
          <cell r="B2189">
            <v>5127.32</v>
          </cell>
          <cell r="C2189">
            <v>-3.2</v>
          </cell>
          <cell r="D2189">
            <v>1.7</v>
          </cell>
          <cell r="E2189">
            <v>0</v>
          </cell>
        </row>
        <row r="2190">
          <cell r="A2190">
            <v>44193</v>
          </cell>
          <cell r="B2190">
            <v>4922.45</v>
          </cell>
          <cell r="C2190">
            <v>-3.16</v>
          </cell>
          <cell r="D2190">
            <v>0</v>
          </cell>
          <cell r="E2190">
            <v>0</v>
          </cell>
        </row>
        <row r="2191">
          <cell r="A2191">
            <v>44194</v>
          </cell>
          <cell r="B2191">
            <v>5253.47</v>
          </cell>
          <cell r="C2191">
            <v>-3.14</v>
          </cell>
          <cell r="D2191">
            <v>0</v>
          </cell>
          <cell r="E2191">
            <v>0</v>
          </cell>
        </row>
        <row r="2192">
          <cell r="A2192">
            <v>44195</v>
          </cell>
          <cell r="B2192">
            <v>5275.46</v>
          </cell>
          <cell r="C2192">
            <v>-3.12</v>
          </cell>
          <cell r="D2192">
            <v>0</v>
          </cell>
          <cell r="E2192">
            <v>0</v>
          </cell>
        </row>
        <row r="2193">
          <cell r="A2193">
            <v>44196</v>
          </cell>
          <cell r="B2193">
            <v>5215.28</v>
          </cell>
          <cell r="C2193">
            <v>-3.13</v>
          </cell>
          <cell r="D2193">
            <v>0</v>
          </cell>
          <cell r="E2193">
            <v>0</v>
          </cell>
        </row>
        <row r="2194">
          <cell r="A2194">
            <v>44197</v>
          </cell>
          <cell r="B2194">
            <v>4868.06</v>
          </cell>
          <cell r="C2194">
            <v>-3.14</v>
          </cell>
          <cell r="D2194">
            <v>0</v>
          </cell>
          <cell r="E2194">
            <v>0</v>
          </cell>
        </row>
        <row r="2195">
          <cell r="A2195">
            <v>44198</v>
          </cell>
          <cell r="B2195">
            <v>4958.33</v>
          </cell>
          <cell r="C2195">
            <v>-3.1</v>
          </cell>
          <cell r="D2195">
            <v>12.1</v>
          </cell>
          <cell r="E2195">
            <v>0</v>
          </cell>
        </row>
        <row r="2196">
          <cell r="A2196">
            <v>44199</v>
          </cell>
          <cell r="B2196">
            <v>4978.01</v>
          </cell>
          <cell r="C2196">
            <v>-3</v>
          </cell>
          <cell r="D2196">
            <v>23.2</v>
          </cell>
          <cell r="E2196">
            <v>0</v>
          </cell>
        </row>
        <row r="2197">
          <cell r="A2197">
            <v>44200</v>
          </cell>
          <cell r="B2197">
            <v>5211.8</v>
          </cell>
          <cell r="C2197">
            <v>-2.89</v>
          </cell>
          <cell r="D2197">
            <v>8.7</v>
          </cell>
          <cell r="E2197">
            <v>0</v>
          </cell>
        </row>
        <row r="2198">
          <cell r="A2198">
            <v>44201</v>
          </cell>
          <cell r="B2198">
            <v>5184.03</v>
          </cell>
          <cell r="C2198">
            <v>-2.84</v>
          </cell>
          <cell r="D2198">
            <v>2.9</v>
          </cell>
          <cell r="E2198">
            <v>0</v>
          </cell>
        </row>
        <row r="2199">
          <cell r="A2199">
            <v>44202</v>
          </cell>
          <cell r="B2199">
            <v>4969.91</v>
          </cell>
          <cell r="C2199">
            <v>-2.83</v>
          </cell>
          <cell r="D2199">
            <v>0</v>
          </cell>
          <cell r="E2199">
            <v>0</v>
          </cell>
        </row>
        <row r="2200">
          <cell r="A2200">
            <v>44203</v>
          </cell>
          <cell r="B2200">
            <v>5079.86</v>
          </cell>
          <cell r="C2200">
            <v>-2.82</v>
          </cell>
          <cell r="D2200">
            <v>0</v>
          </cell>
          <cell r="E2200">
            <v>0</v>
          </cell>
        </row>
        <row r="2201">
          <cell r="A2201">
            <v>44204</v>
          </cell>
          <cell r="B2201">
            <v>4960.65</v>
          </cell>
          <cell r="C2201">
            <v>-2.69</v>
          </cell>
          <cell r="D2201">
            <v>53.3</v>
          </cell>
          <cell r="E2201">
            <v>0</v>
          </cell>
        </row>
        <row r="2202">
          <cell r="A2202">
            <v>44205</v>
          </cell>
          <cell r="B2202">
            <v>5259.26</v>
          </cell>
          <cell r="C2202">
            <v>-2.62</v>
          </cell>
          <cell r="D2202">
            <v>4.3</v>
          </cell>
          <cell r="E2202">
            <v>0</v>
          </cell>
        </row>
        <row r="2203">
          <cell r="A2203">
            <v>44206</v>
          </cell>
          <cell r="B2203">
            <v>5178.24</v>
          </cell>
          <cell r="C2203">
            <v>-2.57</v>
          </cell>
          <cell r="D2203">
            <v>0</v>
          </cell>
          <cell r="E2203">
            <v>0</v>
          </cell>
        </row>
        <row r="2204">
          <cell r="A2204">
            <v>44207</v>
          </cell>
          <cell r="B2204">
            <v>5231.48</v>
          </cell>
          <cell r="C2204">
            <v>-2.54</v>
          </cell>
          <cell r="D2204">
            <v>0.4</v>
          </cell>
          <cell r="E2204">
            <v>0</v>
          </cell>
        </row>
        <row r="2205">
          <cell r="A2205">
            <v>44208</v>
          </cell>
          <cell r="B2205">
            <v>5165.51</v>
          </cell>
          <cell r="C2205">
            <v>-2.49</v>
          </cell>
          <cell r="D2205">
            <v>1.4</v>
          </cell>
          <cell r="E2205">
            <v>0</v>
          </cell>
        </row>
        <row r="2206">
          <cell r="A2206">
            <v>44209</v>
          </cell>
          <cell r="B2206">
            <v>5199.07</v>
          </cell>
          <cell r="C2206">
            <v>-2.46</v>
          </cell>
          <cell r="D2206">
            <v>0</v>
          </cell>
          <cell r="E2206">
            <v>0</v>
          </cell>
        </row>
        <row r="2207">
          <cell r="A2207">
            <v>44210</v>
          </cell>
          <cell r="B2207">
            <v>5207.18</v>
          </cell>
          <cell r="C2207">
            <v>-2.36</v>
          </cell>
          <cell r="D2207">
            <v>21.4</v>
          </cell>
          <cell r="E2207">
            <v>0</v>
          </cell>
        </row>
        <row r="2208">
          <cell r="A2208">
            <v>44211</v>
          </cell>
          <cell r="B2208">
            <v>5285.88</v>
          </cell>
          <cell r="C2208">
            <v>-2.3</v>
          </cell>
          <cell r="D2208">
            <v>0</v>
          </cell>
          <cell r="E2208">
            <v>0</v>
          </cell>
        </row>
        <row r="2209">
          <cell r="A2209">
            <v>44212</v>
          </cell>
          <cell r="B2209">
            <v>4942.13</v>
          </cell>
          <cell r="C2209">
            <v>-2.28</v>
          </cell>
          <cell r="D2209">
            <v>0.3</v>
          </cell>
          <cell r="E2209">
            <v>0</v>
          </cell>
        </row>
        <row r="2210">
          <cell r="A2210">
            <v>44213</v>
          </cell>
          <cell r="B2210">
            <v>5214.12</v>
          </cell>
          <cell r="C2210">
            <v>-2.27</v>
          </cell>
          <cell r="D2210">
            <v>0</v>
          </cell>
          <cell r="E2210">
            <v>0</v>
          </cell>
        </row>
        <row r="2211">
          <cell r="A2211">
            <v>44214</v>
          </cell>
          <cell r="B2211">
            <v>5108.79</v>
          </cell>
          <cell r="C2211">
            <v>-2.26</v>
          </cell>
          <cell r="D2211">
            <v>0</v>
          </cell>
          <cell r="E2211">
            <v>0</v>
          </cell>
        </row>
        <row r="2212">
          <cell r="A2212">
            <v>44215</v>
          </cell>
          <cell r="B2212">
            <v>5278.94</v>
          </cell>
          <cell r="C2212">
            <v>-2.27</v>
          </cell>
          <cell r="D2212">
            <v>0</v>
          </cell>
          <cell r="E2212">
            <v>0</v>
          </cell>
        </row>
        <row r="2213">
          <cell r="A2213">
            <v>44216</v>
          </cell>
          <cell r="B2213">
            <v>5165.51</v>
          </cell>
          <cell r="C2213">
            <v>-2.28</v>
          </cell>
          <cell r="D2213">
            <v>0</v>
          </cell>
          <cell r="E2213">
            <v>0</v>
          </cell>
        </row>
        <row r="2214">
          <cell r="A2214">
            <v>44217</v>
          </cell>
          <cell r="B2214">
            <v>5255.79</v>
          </cell>
          <cell r="C2214">
            <v>-2.28</v>
          </cell>
          <cell r="D2214">
            <v>0</v>
          </cell>
          <cell r="E2214">
            <v>0</v>
          </cell>
        </row>
        <row r="2215">
          <cell r="A2215">
            <v>44218</v>
          </cell>
          <cell r="B2215">
            <v>5197.92</v>
          </cell>
          <cell r="C2215">
            <v>-2.3</v>
          </cell>
          <cell r="D2215">
            <v>0</v>
          </cell>
          <cell r="E2215">
            <v>0</v>
          </cell>
        </row>
        <row r="2216">
          <cell r="A2216">
            <v>44219</v>
          </cell>
          <cell r="B2216">
            <v>5336.81</v>
          </cell>
          <cell r="C2216">
            <v>-2.32</v>
          </cell>
          <cell r="D2216">
            <v>0</v>
          </cell>
          <cell r="E2216">
            <v>0</v>
          </cell>
        </row>
        <row r="2217">
          <cell r="A2217">
            <v>44220</v>
          </cell>
          <cell r="B2217">
            <v>5237.27</v>
          </cell>
          <cell r="C2217">
            <v>-2.33</v>
          </cell>
          <cell r="D2217">
            <v>0</v>
          </cell>
          <cell r="E2217">
            <v>0</v>
          </cell>
        </row>
        <row r="2218">
          <cell r="A2218">
            <v>44221</v>
          </cell>
          <cell r="B2218">
            <v>5202.55</v>
          </cell>
          <cell r="C2218">
            <v>-2.34</v>
          </cell>
          <cell r="D2218">
            <v>0</v>
          </cell>
          <cell r="E2218">
            <v>0</v>
          </cell>
        </row>
        <row r="2219">
          <cell r="A2219">
            <v>44222</v>
          </cell>
          <cell r="B2219">
            <v>5157.41</v>
          </cell>
          <cell r="C2219">
            <v>-2.36</v>
          </cell>
          <cell r="D2219">
            <v>0</v>
          </cell>
          <cell r="E2219">
            <v>0</v>
          </cell>
        </row>
        <row r="2220">
          <cell r="A2220">
            <v>44223</v>
          </cell>
          <cell r="B2220">
            <v>5175.93</v>
          </cell>
          <cell r="C2220">
            <v>-2.38</v>
          </cell>
          <cell r="D2220">
            <v>0</v>
          </cell>
          <cell r="E2220">
            <v>0</v>
          </cell>
        </row>
        <row r="2221">
          <cell r="A2221">
            <v>44224</v>
          </cell>
          <cell r="B2221">
            <v>5179.4</v>
          </cell>
          <cell r="C2221">
            <v>-2.4</v>
          </cell>
          <cell r="D2221">
            <v>0</v>
          </cell>
          <cell r="E2221">
            <v>0</v>
          </cell>
        </row>
        <row r="2222">
          <cell r="A2222">
            <v>44225</v>
          </cell>
          <cell r="B2222">
            <v>5173.61</v>
          </cell>
          <cell r="C2222">
            <v>-2.41</v>
          </cell>
          <cell r="D2222">
            <v>0</v>
          </cell>
          <cell r="E2222">
            <v>0</v>
          </cell>
        </row>
        <row r="2223">
          <cell r="A2223">
            <v>44226</v>
          </cell>
          <cell r="B2223">
            <v>4988.84</v>
          </cell>
          <cell r="C2223">
            <v>-2.44</v>
          </cell>
          <cell r="D2223">
            <v>0</v>
          </cell>
          <cell r="E2223">
            <v>0</v>
          </cell>
        </row>
        <row r="2224">
          <cell r="A2224">
            <v>44227</v>
          </cell>
          <cell r="B2224">
            <v>5173.61</v>
          </cell>
          <cell r="C2224">
            <v>-2.46</v>
          </cell>
          <cell r="D2224">
            <v>0</v>
          </cell>
          <cell r="E2224">
            <v>0</v>
          </cell>
        </row>
        <row r="2225">
          <cell r="A2225">
            <v>44228</v>
          </cell>
          <cell r="B2225">
            <v>4902.78</v>
          </cell>
          <cell r="C2225">
            <v>-2.49</v>
          </cell>
          <cell r="D2225">
            <v>0</v>
          </cell>
          <cell r="E2225">
            <v>0</v>
          </cell>
        </row>
        <row r="2226">
          <cell r="A2226">
            <v>44229</v>
          </cell>
          <cell r="B2226">
            <v>5090.28</v>
          </cell>
          <cell r="C2226">
            <v>-2.5</v>
          </cell>
          <cell r="D2226">
            <v>0</v>
          </cell>
          <cell r="E2226">
            <v>0</v>
          </cell>
        </row>
        <row r="2227">
          <cell r="A2227">
            <v>44230</v>
          </cell>
          <cell r="B2227">
            <v>4987.27</v>
          </cell>
          <cell r="C2227">
            <v>-2.52</v>
          </cell>
          <cell r="D2227">
            <v>0</v>
          </cell>
          <cell r="E2227">
            <v>0</v>
          </cell>
        </row>
        <row r="2228">
          <cell r="A2228">
            <v>44231</v>
          </cell>
          <cell r="B2228">
            <v>5015.05</v>
          </cell>
          <cell r="C2228">
            <v>-2.53</v>
          </cell>
          <cell r="D2228">
            <v>0</v>
          </cell>
          <cell r="E2228">
            <v>0</v>
          </cell>
        </row>
        <row r="2229">
          <cell r="A2229">
            <v>44232</v>
          </cell>
          <cell r="B2229">
            <v>4951.39</v>
          </cell>
          <cell r="C2229">
            <v>-2.54</v>
          </cell>
          <cell r="D2229">
            <v>3.8</v>
          </cell>
          <cell r="E2229">
            <v>0</v>
          </cell>
        </row>
        <row r="2230">
          <cell r="A2230">
            <v>44233</v>
          </cell>
          <cell r="B2230">
            <v>4978</v>
          </cell>
          <cell r="C2230">
            <v>-2.52</v>
          </cell>
          <cell r="D2230">
            <v>23</v>
          </cell>
          <cell r="E2230">
            <v>0</v>
          </cell>
        </row>
        <row r="2231">
          <cell r="A2231">
            <v>44234</v>
          </cell>
          <cell r="B2231">
            <v>4888.88</v>
          </cell>
          <cell r="C2231">
            <v>-2.48</v>
          </cell>
          <cell r="D2231">
            <v>16.5</v>
          </cell>
          <cell r="E2231">
            <v>0</v>
          </cell>
        </row>
        <row r="2232">
          <cell r="A2232">
            <v>44235</v>
          </cell>
          <cell r="B2232">
            <v>5008.1</v>
          </cell>
          <cell r="C2232">
            <v>-2.26</v>
          </cell>
          <cell r="D2232">
            <v>80.5</v>
          </cell>
          <cell r="E2232">
            <v>0</v>
          </cell>
        </row>
        <row r="2233">
          <cell r="A2233">
            <v>44236</v>
          </cell>
          <cell r="B2233">
            <v>4903.94</v>
          </cell>
          <cell r="C2233">
            <v>-2.22</v>
          </cell>
          <cell r="D2233">
            <v>0</v>
          </cell>
          <cell r="E2233">
            <v>0</v>
          </cell>
        </row>
        <row r="2234">
          <cell r="A2234">
            <v>44237</v>
          </cell>
          <cell r="B2234">
            <v>5026.62</v>
          </cell>
          <cell r="C2234">
            <v>-2.2</v>
          </cell>
          <cell r="D2234">
            <v>1.2</v>
          </cell>
          <cell r="E2234">
            <v>0</v>
          </cell>
        </row>
        <row r="2235">
          <cell r="A2235">
            <v>44238</v>
          </cell>
          <cell r="B2235">
            <v>5189.81</v>
          </cell>
          <cell r="C2235">
            <v>-2.14</v>
          </cell>
          <cell r="D2235">
            <v>0</v>
          </cell>
          <cell r="E2235">
            <v>0</v>
          </cell>
        </row>
        <row r="2236">
          <cell r="A2236">
            <v>44239</v>
          </cell>
          <cell r="B2236">
            <v>4932.87</v>
          </cell>
          <cell r="C2236">
            <v>-2.01</v>
          </cell>
          <cell r="D2236">
            <v>36.5</v>
          </cell>
          <cell r="E2236">
            <v>0</v>
          </cell>
        </row>
        <row r="2237">
          <cell r="A2237">
            <v>44240</v>
          </cell>
          <cell r="B2237">
            <v>4771.99</v>
          </cell>
          <cell r="C2237">
            <v>-1.94</v>
          </cell>
          <cell r="D2237">
            <v>2.3</v>
          </cell>
          <cell r="E2237">
            <v>0</v>
          </cell>
        </row>
        <row r="2238">
          <cell r="A2238">
            <v>44241</v>
          </cell>
          <cell r="B2238">
            <v>4957.18</v>
          </cell>
          <cell r="C2238">
            <v>-1.87</v>
          </cell>
          <cell r="D2238">
            <v>21.1</v>
          </cell>
          <cell r="E2238">
            <v>0</v>
          </cell>
        </row>
        <row r="2239">
          <cell r="A2239">
            <v>44242</v>
          </cell>
          <cell r="B2239">
            <v>4939.81</v>
          </cell>
          <cell r="C2239">
            <v>-1.78</v>
          </cell>
          <cell r="D2239">
            <v>1.7</v>
          </cell>
          <cell r="E2239">
            <v>0</v>
          </cell>
        </row>
        <row r="2240">
          <cell r="A2240">
            <v>44243</v>
          </cell>
          <cell r="B2240">
            <v>4856.48</v>
          </cell>
          <cell r="C2240">
            <v>-1.75</v>
          </cell>
          <cell r="D2240">
            <v>0</v>
          </cell>
          <cell r="E2240">
            <v>0</v>
          </cell>
        </row>
        <row r="2241">
          <cell r="A2241">
            <v>44244</v>
          </cell>
          <cell r="B2241">
            <v>4986.11</v>
          </cell>
          <cell r="C2241">
            <v>-1.74</v>
          </cell>
          <cell r="D2241">
            <v>0.6</v>
          </cell>
          <cell r="E2241">
            <v>0</v>
          </cell>
        </row>
        <row r="2242">
          <cell r="A2242">
            <v>44245</v>
          </cell>
          <cell r="B2242">
            <v>4828.7</v>
          </cell>
          <cell r="C2242">
            <v>-1.71</v>
          </cell>
          <cell r="D2242">
            <v>24.7</v>
          </cell>
          <cell r="E2242">
            <v>0</v>
          </cell>
        </row>
        <row r="2243">
          <cell r="A2243">
            <v>44246</v>
          </cell>
          <cell r="B2243">
            <v>4943.29</v>
          </cell>
          <cell r="C2243">
            <v>-1.62</v>
          </cell>
          <cell r="D2243">
            <v>32.4</v>
          </cell>
          <cell r="E2243">
            <v>0</v>
          </cell>
        </row>
        <row r="2244">
          <cell r="A2244">
            <v>44247</v>
          </cell>
          <cell r="B2244">
            <v>4414.35</v>
          </cell>
          <cell r="C2244">
            <v>-1.55</v>
          </cell>
          <cell r="D2244">
            <v>8.8</v>
          </cell>
          <cell r="E2244">
            <v>0</v>
          </cell>
        </row>
        <row r="2245">
          <cell r="A2245">
            <v>44248</v>
          </cell>
          <cell r="B2245">
            <v>4197.92</v>
          </cell>
          <cell r="C2245">
            <v>-1.5</v>
          </cell>
          <cell r="D2245">
            <v>0</v>
          </cell>
          <cell r="E2245">
            <v>0</v>
          </cell>
        </row>
        <row r="2246">
          <cell r="A2246">
            <v>44249</v>
          </cell>
          <cell r="B2246">
            <v>4978</v>
          </cell>
          <cell r="C2246">
            <v>-1.4</v>
          </cell>
          <cell r="D2246">
            <v>23.2</v>
          </cell>
          <cell r="E2246">
            <v>0</v>
          </cell>
        </row>
        <row r="2247">
          <cell r="A2247">
            <v>44250</v>
          </cell>
          <cell r="B2247">
            <v>5054.4</v>
          </cell>
          <cell r="C2247">
            <v>-1.27</v>
          </cell>
          <cell r="D2247">
            <v>14</v>
          </cell>
          <cell r="E2247">
            <v>0</v>
          </cell>
        </row>
        <row r="2248">
          <cell r="A2248">
            <v>44251</v>
          </cell>
          <cell r="B2248">
            <v>4989.58</v>
          </cell>
          <cell r="C2248">
            <v>-1.04</v>
          </cell>
          <cell r="D2248">
            <v>0.2</v>
          </cell>
          <cell r="E2248">
            <v>0</v>
          </cell>
        </row>
        <row r="2249">
          <cell r="A2249">
            <v>44252</v>
          </cell>
          <cell r="B2249">
            <v>4938.66</v>
          </cell>
          <cell r="C2249">
            <v>-0.97</v>
          </cell>
          <cell r="D2249">
            <v>0</v>
          </cell>
          <cell r="E2249">
            <v>0</v>
          </cell>
        </row>
        <row r="2250">
          <cell r="A2250">
            <v>44253</v>
          </cell>
          <cell r="B2250">
            <v>4949.07</v>
          </cell>
          <cell r="C2250">
            <v>-0.93</v>
          </cell>
          <cell r="D2250">
            <v>0</v>
          </cell>
          <cell r="E2250">
            <v>0</v>
          </cell>
        </row>
        <row r="2251">
          <cell r="A2251">
            <v>44254</v>
          </cell>
          <cell r="B2251">
            <v>4736.11</v>
          </cell>
          <cell r="C2251">
            <v>-0.88</v>
          </cell>
          <cell r="D2251">
            <v>13.5</v>
          </cell>
          <cell r="E2251">
            <v>0</v>
          </cell>
        </row>
        <row r="2252">
          <cell r="A2252">
            <v>44255</v>
          </cell>
          <cell r="B2252">
            <v>4538.19</v>
          </cell>
          <cell r="C2252">
            <v>-0.73</v>
          </cell>
          <cell r="D2252">
            <v>7.4</v>
          </cell>
          <cell r="E2252">
            <v>0</v>
          </cell>
        </row>
        <row r="2253">
          <cell r="A2253">
            <v>44256</v>
          </cell>
          <cell r="B2253">
            <v>4993.06</v>
          </cell>
          <cell r="C2253">
            <v>-0.62</v>
          </cell>
          <cell r="D2253">
            <v>0.2</v>
          </cell>
          <cell r="E2253">
            <v>0</v>
          </cell>
        </row>
        <row r="2254">
          <cell r="A2254">
            <v>44257</v>
          </cell>
          <cell r="B2254">
            <v>5018.52</v>
          </cell>
          <cell r="C2254">
            <v>-0.57</v>
          </cell>
          <cell r="D2254">
            <v>0</v>
          </cell>
          <cell r="E2254">
            <v>0</v>
          </cell>
        </row>
        <row r="2255">
          <cell r="A2255">
            <v>44258</v>
          </cell>
          <cell r="B2255">
            <v>5017.36</v>
          </cell>
          <cell r="C2255">
            <v>-0.54</v>
          </cell>
          <cell r="D2255">
            <v>0</v>
          </cell>
          <cell r="E2255">
            <v>0</v>
          </cell>
        </row>
        <row r="2256">
          <cell r="A2256">
            <v>44259</v>
          </cell>
          <cell r="B2256">
            <v>5067.13</v>
          </cell>
          <cell r="C2256">
            <v>-0.52</v>
          </cell>
          <cell r="D2256">
            <v>0</v>
          </cell>
          <cell r="E2256">
            <v>0</v>
          </cell>
        </row>
        <row r="2257">
          <cell r="A2257">
            <v>44260</v>
          </cell>
          <cell r="B2257">
            <v>5026.62</v>
          </cell>
          <cell r="C2257">
            <v>-0.5</v>
          </cell>
          <cell r="D2257">
            <v>0</v>
          </cell>
          <cell r="E2257">
            <v>0</v>
          </cell>
        </row>
        <row r="2258">
          <cell r="A2258">
            <v>44261</v>
          </cell>
          <cell r="B2258">
            <v>5010.42</v>
          </cell>
          <cell r="C2258">
            <v>-0.48</v>
          </cell>
          <cell r="D2258">
            <v>0.7</v>
          </cell>
          <cell r="E2258">
            <v>0</v>
          </cell>
        </row>
        <row r="2259">
          <cell r="A2259">
            <v>44262</v>
          </cell>
          <cell r="B2259">
            <v>4787.95</v>
          </cell>
          <cell r="C2259">
            <v>-0.43</v>
          </cell>
          <cell r="D2259">
            <v>13.5</v>
          </cell>
          <cell r="E2259">
            <v>0</v>
          </cell>
        </row>
        <row r="2260">
          <cell r="A2260">
            <v>44263</v>
          </cell>
          <cell r="B2260">
            <v>4937.5</v>
          </cell>
          <cell r="C2260">
            <v>-0.35</v>
          </cell>
          <cell r="D2260">
            <v>45.3</v>
          </cell>
          <cell r="E2260">
            <v>0</v>
          </cell>
        </row>
        <row r="2261">
          <cell r="A2261">
            <v>44264</v>
          </cell>
          <cell r="B2261">
            <v>4947.92</v>
          </cell>
          <cell r="C2261">
            <v>-0.22</v>
          </cell>
          <cell r="D2261">
            <v>2.9</v>
          </cell>
          <cell r="E2261">
            <v>0</v>
          </cell>
        </row>
        <row r="2262">
          <cell r="A2262">
            <v>44265</v>
          </cell>
          <cell r="B2262">
            <v>5046.3</v>
          </cell>
          <cell r="C2262">
            <v>-0.1</v>
          </cell>
          <cell r="D2262">
            <v>7.1</v>
          </cell>
          <cell r="E2262">
            <v>0</v>
          </cell>
        </row>
        <row r="2263">
          <cell r="A2263">
            <v>44266</v>
          </cell>
          <cell r="B2263">
            <v>5100.69</v>
          </cell>
          <cell r="C2263">
            <v>-0.02</v>
          </cell>
          <cell r="D2263">
            <v>1.3</v>
          </cell>
          <cell r="E2263">
            <v>0</v>
          </cell>
        </row>
        <row r="2264">
          <cell r="A2264">
            <v>44267</v>
          </cell>
          <cell r="B2264">
            <v>4964.12</v>
          </cell>
          <cell r="C2264">
            <v>0</v>
          </cell>
          <cell r="D2264">
            <v>0</v>
          </cell>
          <cell r="E2264">
            <v>0.01</v>
          </cell>
        </row>
        <row r="2265">
          <cell r="A2265">
            <v>44268</v>
          </cell>
          <cell r="B2265">
            <v>5210.65</v>
          </cell>
          <cell r="C2265">
            <v>0</v>
          </cell>
          <cell r="D2265">
            <v>0</v>
          </cell>
          <cell r="E2265">
            <v>0.04</v>
          </cell>
        </row>
        <row r="2266">
          <cell r="A2266">
            <v>44269</v>
          </cell>
          <cell r="B2266">
            <v>5134.26</v>
          </cell>
          <cell r="C2266">
            <v>0</v>
          </cell>
          <cell r="D2266">
            <v>0</v>
          </cell>
          <cell r="E2266">
            <v>0.06</v>
          </cell>
        </row>
        <row r="2267">
          <cell r="A2267">
            <v>44270</v>
          </cell>
          <cell r="B2267">
            <v>5009.26</v>
          </cell>
          <cell r="C2267">
            <v>0</v>
          </cell>
          <cell r="D2267">
            <v>0</v>
          </cell>
          <cell r="E2267">
            <v>0.07</v>
          </cell>
        </row>
        <row r="2268">
          <cell r="A2268">
            <v>44271</v>
          </cell>
          <cell r="B2268">
            <v>5069.44</v>
          </cell>
          <cell r="C2268">
            <v>0</v>
          </cell>
          <cell r="D2268">
            <v>0</v>
          </cell>
          <cell r="E2268">
            <v>0.07</v>
          </cell>
        </row>
        <row r="2269">
          <cell r="A2269">
            <v>44272</v>
          </cell>
          <cell r="B2269">
            <v>5071.76</v>
          </cell>
          <cell r="C2269">
            <v>0</v>
          </cell>
          <cell r="D2269">
            <v>0</v>
          </cell>
          <cell r="E2269">
            <v>0.07</v>
          </cell>
        </row>
        <row r="2270">
          <cell r="A2270">
            <v>44273</v>
          </cell>
          <cell r="B2270">
            <v>5219.9</v>
          </cell>
          <cell r="C2270">
            <v>0</v>
          </cell>
          <cell r="D2270">
            <v>0</v>
          </cell>
          <cell r="E2270">
            <v>0.07</v>
          </cell>
        </row>
        <row r="2271">
          <cell r="A2271">
            <v>44274</v>
          </cell>
          <cell r="B2271">
            <v>5149.3</v>
          </cell>
          <cell r="C2271">
            <v>0</v>
          </cell>
          <cell r="D2271">
            <v>3.4</v>
          </cell>
          <cell r="E2271">
            <v>0.08</v>
          </cell>
        </row>
        <row r="2272">
          <cell r="A2272">
            <v>44275</v>
          </cell>
          <cell r="B2272">
            <v>5130.79</v>
          </cell>
          <cell r="C2272">
            <v>0</v>
          </cell>
          <cell r="D2272">
            <v>0</v>
          </cell>
          <cell r="E2272">
            <v>0.07</v>
          </cell>
        </row>
        <row r="2273">
          <cell r="A2273">
            <v>44276</v>
          </cell>
          <cell r="B2273">
            <v>5170.14</v>
          </cell>
          <cell r="C2273">
            <v>0</v>
          </cell>
          <cell r="D2273">
            <v>0</v>
          </cell>
          <cell r="E2273">
            <v>0.07</v>
          </cell>
        </row>
        <row r="2274">
          <cell r="A2274">
            <v>44277</v>
          </cell>
          <cell r="B2274">
            <v>5090.28</v>
          </cell>
          <cell r="C2274">
            <v>0</v>
          </cell>
          <cell r="D2274">
            <v>0</v>
          </cell>
          <cell r="E2274">
            <v>0.06</v>
          </cell>
        </row>
        <row r="2275">
          <cell r="A2275">
            <v>44278</v>
          </cell>
          <cell r="B2275">
            <v>5192.13</v>
          </cell>
          <cell r="C2275">
            <v>0</v>
          </cell>
          <cell r="D2275">
            <v>0</v>
          </cell>
          <cell r="E2275">
            <v>0.06</v>
          </cell>
        </row>
        <row r="2276">
          <cell r="A2276">
            <v>44279</v>
          </cell>
          <cell r="B2276">
            <v>5166.67</v>
          </cell>
          <cell r="C2276">
            <v>0</v>
          </cell>
          <cell r="D2276">
            <v>0</v>
          </cell>
          <cell r="E2276">
            <v>0.06</v>
          </cell>
        </row>
        <row r="2277">
          <cell r="A2277">
            <v>44280</v>
          </cell>
          <cell r="B2277">
            <v>5104.17</v>
          </cell>
          <cell r="C2277">
            <v>0</v>
          </cell>
          <cell r="D2277">
            <v>0</v>
          </cell>
          <cell r="E2277">
            <v>0.04</v>
          </cell>
        </row>
        <row r="2278">
          <cell r="A2278">
            <v>44281</v>
          </cell>
          <cell r="B2278">
            <v>5248.84</v>
          </cell>
          <cell r="C2278">
            <v>0</v>
          </cell>
          <cell r="D2278">
            <v>1.1</v>
          </cell>
          <cell r="E2278">
            <v>0.04</v>
          </cell>
        </row>
        <row r="2279">
          <cell r="A2279">
            <v>44282</v>
          </cell>
          <cell r="B2279">
            <v>4799.77</v>
          </cell>
          <cell r="C2279">
            <v>0</v>
          </cell>
          <cell r="D2279">
            <v>2.4</v>
          </cell>
          <cell r="E2279">
            <v>0.04</v>
          </cell>
        </row>
        <row r="2280">
          <cell r="A2280">
            <v>44283</v>
          </cell>
          <cell r="B2280">
            <v>4916.67</v>
          </cell>
          <cell r="C2280">
            <v>0</v>
          </cell>
          <cell r="D2280">
            <v>0.9</v>
          </cell>
          <cell r="E2280">
            <v>0.05</v>
          </cell>
        </row>
        <row r="2281">
          <cell r="A2281">
            <v>44284</v>
          </cell>
          <cell r="B2281">
            <v>5113.43</v>
          </cell>
          <cell r="C2281">
            <v>0</v>
          </cell>
          <cell r="D2281">
            <v>12.3</v>
          </cell>
          <cell r="E2281">
            <v>0.07</v>
          </cell>
        </row>
        <row r="2282">
          <cell r="A2282">
            <v>44285</v>
          </cell>
          <cell r="B2282">
            <v>5071.76</v>
          </cell>
          <cell r="C2282">
            <v>0</v>
          </cell>
          <cell r="D2282">
            <v>0.3</v>
          </cell>
          <cell r="E2282">
            <v>0.06</v>
          </cell>
        </row>
        <row r="2283">
          <cell r="A2283">
            <v>44286</v>
          </cell>
          <cell r="B2283">
            <v>5115.74</v>
          </cell>
          <cell r="C2283">
            <v>0</v>
          </cell>
          <cell r="D2283">
            <v>1.3</v>
          </cell>
          <cell r="E2283">
            <v>0.06</v>
          </cell>
        </row>
        <row r="2284">
          <cell r="A2284">
            <v>44287</v>
          </cell>
          <cell r="B2284">
            <v>5171.3</v>
          </cell>
          <cell r="C2284">
            <v>0</v>
          </cell>
          <cell r="D2284">
            <v>0</v>
          </cell>
          <cell r="E2284">
            <v>0.06</v>
          </cell>
        </row>
        <row r="2285">
          <cell r="A2285">
            <v>44288</v>
          </cell>
          <cell r="B2285">
            <v>5241.9</v>
          </cell>
          <cell r="C2285">
            <v>0</v>
          </cell>
          <cell r="D2285">
            <v>0</v>
          </cell>
          <cell r="E2285">
            <v>0.05</v>
          </cell>
        </row>
        <row r="2286">
          <cell r="A2286">
            <v>44289</v>
          </cell>
          <cell r="B2286">
            <v>5224.54</v>
          </cell>
          <cell r="C2286">
            <v>0</v>
          </cell>
          <cell r="D2286">
            <v>0</v>
          </cell>
          <cell r="E2286">
            <v>0.04</v>
          </cell>
        </row>
        <row r="2287">
          <cell r="A2287">
            <v>44290</v>
          </cell>
          <cell r="B2287">
            <v>5152.77</v>
          </cell>
          <cell r="C2287">
            <v>0</v>
          </cell>
          <cell r="D2287">
            <v>0</v>
          </cell>
          <cell r="E2287">
            <v>0.03</v>
          </cell>
        </row>
        <row r="2288">
          <cell r="A2288">
            <v>44291</v>
          </cell>
          <cell r="B2288">
            <v>5112.27</v>
          </cell>
          <cell r="C2288">
            <v>0</v>
          </cell>
          <cell r="D2288">
            <v>0</v>
          </cell>
          <cell r="E2288">
            <v>0.02</v>
          </cell>
        </row>
        <row r="2289">
          <cell r="A2289">
            <v>44292</v>
          </cell>
          <cell r="B2289">
            <v>5180.56</v>
          </cell>
          <cell r="C2289">
            <v>0</v>
          </cell>
          <cell r="D2289">
            <v>0</v>
          </cell>
          <cell r="E2289">
            <v>0.02</v>
          </cell>
        </row>
        <row r="2290">
          <cell r="A2290">
            <v>44293</v>
          </cell>
          <cell r="B2290">
            <v>5179.4</v>
          </cell>
          <cell r="C2290">
            <v>0</v>
          </cell>
          <cell r="D2290">
            <v>12.4</v>
          </cell>
          <cell r="E2290">
            <v>0.03</v>
          </cell>
        </row>
        <row r="2291">
          <cell r="A2291">
            <v>44294</v>
          </cell>
          <cell r="B2291">
            <v>4895.83</v>
          </cell>
          <cell r="C2291">
            <v>0</v>
          </cell>
          <cell r="D2291">
            <v>0</v>
          </cell>
          <cell r="E2291">
            <v>0.02</v>
          </cell>
        </row>
        <row r="2292">
          <cell r="A2292">
            <v>44295</v>
          </cell>
          <cell r="B2292">
            <v>5101.85</v>
          </cell>
          <cell r="C2292">
            <v>0</v>
          </cell>
          <cell r="D2292">
            <v>0</v>
          </cell>
          <cell r="E2292">
            <v>0.02</v>
          </cell>
        </row>
        <row r="2293">
          <cell r="A2293">
            <v>44296</v>
          </cell>
          <cell r="B2293">
            <v>5165.51</v>
          </cell>
          <cell r="C2293">
            <v>0</v>
          </cell>
          <cell r="D2293">
            <v>0</v>
          </cell>
          <cell r="E2293">
            <v>0.01</v>
          </cell>
        </row>
        <row r="2294">
          <cell r="A2294">
            <v>44297</v>
          </cell>
          <cell r="B2294">
            <v>5085.65</v>
          </cell>
          <cell r="C2294">
            <v>0</v>
          </cell>
          <cell r="D2294">
            <v>0</v>
          </cell>
          <cell r="E2294">
            <v>0</v>
          </cell>
        </row>
        <row r="2295">
          <cell r="A2295">
            <v>44298</v>
          </cell>
          <cell r="B2295">
            <v>5193.29</v>
          </cell>
          <cell r="C2295">
            <v>0</v>
          </cell>
          <cell r="D2295">
            <v>0</v>
          </cell>
          <cell r="E2295">
            <v>0</v>
          </cell>
        </row>
        <row r="2296">
          <cell r="A2296">
            <v>44299</v>
          </cell>
          <cell r="B2296">
            <v>5192.13</v>
          </cell>
          <cell r="C2296">
            <v>-0.02</v>
          </cell>
          <cell r="D2296">
            <v>0</v>
          </cell>
          <cell r="E2296">
            <v>0</v>
          </cell>
        </row>
        <row r="2297">
          <cell r="A2297">
            <v>44300</v>
          </cell>
          <cell r="B2297">
            <v>5152.78</v>
          </cell>
          <cell r="C2297">
            <v>-0.03</v>
          </cell>
          <cell r="D2297">
            <v>0</v>
          </cell>
          <cell r="E2297">
            <v>0</v>
          </cell>
        </row>
        <row r="2298">
          <cell r="A2298">
            <v>44301</v>
          </cell>
          <cell r="B2298">
            <v>5196.68</v>
          </cell>
          <cell r="C2298">
            <v>-0.05</v>
          </cell>
          <cell r="D2298">
            <v>0</v>
          </cell>
          <cell r="E2298">
            <v>0</v>
          </cell>
        </row>
        <row r="2299">
          <cell r="A2299">
            <v>44302</v>
          </cell>
          <cell r="B2299">
            <v>5211.81</v>
          </cell>
          <cell r="C2299">
            <v>-0.06</v>
          </cell>
          <cell r="D2299">
            <v>0</v>
          </cell>
          <cell r="E2299">
            <v>0</v>
          </cell>
        </row>
        <row r="2300">
          <cell r="A2300">
            <v>44303</v>
          </cell>
          <cell r="B2300">
            <v>5299.8</v>
          </cell>
          <cell r="C2300">
            <v>-0.07</v>
          </cell>
          <cell r="D2300">
            <v>0</v>
          </cell>
          <cell r="E2300">
            <v>0</v>
          </cell>
        </row>
        <row r="2301">
          <cell r="A2301">
            <v>44304</v>
          </cell>
          <cell r="B2301">
            <v>5234.95</v>
          </cell>
          <cell r="C2301">
            <v>-0.09</v>
          </cell>
          <cell r="D2301">
            <v>0</v>
          </cell>
          <cell r="E2301">
            <v>0</v>
          </cell>
        </row>
        <row r="2302">
          <cell r="A2302">
            <v>44305</v>
          </cell>
          <cell r="B2302">
            <v>5190.05</v>
          </cell>
          <cell r="C2302">
            <v>-0.1</v>
          </cell>
          <cell r="D2302">
            <v>1.5</v>
          </cell>
          <cell r="E2302">
            <v>0</v>
          </cell>
        </row>
        <row r="2303">
          <cell r="A2303">
            <v>44306</v>
          </cell>
          <cell r="B2303">
            <v>5069.44</v>
          </cell>
          <cell r="C2303">
            <v>-0.11</v>
          </cell>
          <cell r="D2303">
            <v>0</v>
          </cell>
          <cell r="E2303">
            <v>0</v>
          </cell>
        </row>
        <row r="2304">
          <cell r="A2304">
            <v>44307</v>
          </cell>
          <cell r="B2304">
            <v>5311.34</v>
          </cell>
          <cell r="C2304">
            <v>-0.12</v>
          </cell>
          <cell r="D2304">
            <v>0</v>
          </cell>
          <cell r="E2304">
            <v>0</v>
          </cell>
        </row>
        <row r="2305">
          <cell r="A2305">
            <v>44308</v>
          </cell>
          <cell r="B2305">
            <v>5297.45</v>
          </cell>
          <cell r="C2305">
            <v>-0.14</v>
          </cell>
          <cell r="D2305">
            <v>0</v>
          </cell>
          <cell r="E2305">
            <v>0</v>
          </cell>
        </row>
        <row r="2306">
          <cell r="A2306">
            <v>44309</v>
          </cell>
          <cell r="B2306">
            <v>5348.38</v>
          </cell>
          <cell r="C2306">
            <v>-0.16</v>
          </cell>
          <cell r="D2306">
            <v>0</v>
          </cell>
          <cell r="E2306">
            <v>0</v>
          </cell>
        </row>
        <row r="2307">
          <cell r="A2307">
            <v>44310</v>
          </cell>
          <cell r="B2307">
            <v>5244.21</v>
          </cell>
          <cell r="C2307">
            <v>-0.17</v>
          </cell>
          <cell r="D2307">
            <v>0</v>
          </cell>
          <cell r="E2307">
            <v>0</v>
          </cell>
        </row>
        <row r="2308">
          <cell r="A2308">
            <v>44311</v>
          </cell>
          <cell r="B2308">
            <v>5228</v>
          </cell>
          <cell r="C2308">
            <v>-0.19</v>
          </cell>
          <cell r="D2308">
            <v>0</v>
          </cell>
          <cell r="E2308">
            <v>0</v>
          </cell>
        </row>
        <row r="2309">
          <cell r="A2309">
            <v>44312</v>
          </cell>
          <cell r="B2309">
            <v>5018.52</v>
          </cell>
          <cell r="C2309">
            <v>-0.2</v>
          </cell>
          <cell r="D2309">
            <v>0</v>
          </cell>
          <cell r="E2309">
            <v>0</v>
          </cell>
        </row>
        <row r="2310">
          <cell r="A2310">
            <v>44313</v>
          </cell>
          <cell r="B2310">
            <v>5035.88</v>
          </cell>
          <cell r="C2310">
            <v>-0.22</v>
          </cell>
          <cell r="D2310">
            <v>0</v>
          </cell>
          <cell r="E2310">
            <v>0</v>
          </cell>
        </row>
        <row r="2311">
          <cell r="A2311">
            <v>44314</v>
          </cell>
          <cell r="B2311">
            <v>5057.87</v>
          </cell>
          <cell r="C2311">
            <v>-0.23</v>
          </cell>
          <cell r="D2311">
            <v>2</v>
          </cell>
          <cell r="E2311">
            <v>0</v>
          </cell>
        </row>
        <row r="2312">
          <cell r="A2312">
            <v>44315</v>
          </cell>
          <cell r="B2312">
            <v>5300.93</v>
          </cell>
          <cell r="C2312">
            <v>-0.24</v>
          </cell>
          <cell r="D2312">
            <v>0</v>
          </cell>
          <cell r="E2312">
            <v>0</v>
          </cell>
        </row>
        <row r="2313">
          <cell r="A2313">
            <v>44316</v>
          </cell>
          <cell r="B2313">
            <v>5146.99</v>
          </cell>
          <cell r="C2313">
            <v>-0.25</v>
          </cell>
          <cell r="D2313">
            <v>0</v>
          </cell>
          <cell r="E2313">
            <v>0</v>
          </cell>
        </row>
        <row r="2314">
          <cell r="A2314">
            <v>44317</v>
          </cell>
          <cell r="B2314">
            <v>5395.83</v>
          </cell>
          <cell r="C2314">
            <v>-0.27</v>
          </cell>
          <cell r="D2314">
            <v>0</v>
          </cell>
          <cell r="E2314">
            <v>0</v>
          </cell>
        </row>
        <row r="2315">
          <cell r="A2315">
            <v>44318</v>
          </cell>
          <cell r="B2315">
            <v>5078.7</v>
          </cell>
          <cell r="C2315">
            <v>-0.29</v>
          </cell>
          <cell r="D2315">
            <v>0</v>
          </cell>
          <cell r="E2315">
            <v>0</v>
          </cell>
        </row>
        <row r="2316">
          <cell r="A2316">
            <v>44319</v>
          </cell>
          <cell r="B2316">
            <v>5305.56</v>
          </cell>
          <cell r="C2316">
            <v>-0.3</v>
          </cell>
          <cell r="D2316">
            <v>0</v>
          </cell>
          <cell r="E2316">
            <v>0</v>
          </cell>
        </row>
        <row r="2317">
          <cell r="A2317">
            <v>44320</v>
          </cell>
          <cell r="B2317">
            <v>5145.83</v>
          </cell>
          <cell r="C2317">
            <v>-0.32</v>
          </cell>
          <cell r="D2317">
            <v>0</v>
          </cell>
          <cell r="E2317">
            <v>0</v>
          </cell>
        </row>
        <row r="2318">
          <cell r="A2318">
            <v>44321</v>
          </cell>
          <cell r="B2318">
            <v>5351.85</v>
          </cell>
          <cell r="C2318">
            <v>-0.34</v>
          </cell>
          <cell r="D2318">
            <v>0</v>
          </cell>
          <cell r="E2318">
            <v>0</v>
          </cell>
        </row>
        <row r="2319">
          <cell r="A2319">
            <v>44322</v>
          </cell>
          <cell r="B2319">
            <v>5163.19</v>
          </cell>
          <cell r="C2319">
            <v>-0.36</v>
          </cell>
          <cell r="D2319">
            <v>0</v>
          </cell>
          <cell r="E2319">
            <v>0</v>
          </cell>
        </row>
        <row r="2320">
          <cell r="A2320">
            <v>44323</v>
          </cell>
          <cell r="B2320">
            <v>5307.87</v>
          </cell>
          <cell r="C2320">
            <v>-0.37</v>
          </cell>
          <cell r="D2320">
            <v>0</v>
          </cell>
          <cell r="E2320">
            <v>0</v>
          </cell>
        </row>
        <row r="2321">
          <cell r="A2321">
            <v>44324</v>
          </cell>
          <cell r="B2321">
            <v>5189.82</v>
          </cell>
          <cell r="C2321">
            <v>-0.39</v>
          </cell>
          <cell r="D2321">
            <v>0</v>
          </cell>
          <cell r="E2321">
            <v>0</v>
          </cell>
        </row>
        <row r="2322">
          <cell r="A2322">
            <v>44325</v>
          </cell>
          <cell r="B2322">
            <v>5105.32</v>
          </cell>
          <cell r="C2322">
            <v>-0.41</v>
          </cell>
          <cell r="D2322">
            <v>0</v>
          </cell>
          <cell r="E2322">
            <v>0</v>
          </cell>
        </row>
        <row r="2323">
          <cell r="A2323">
            <v>44326</v>
          </cell>
          <cell r="B2323">
            <v>5278.94</v>
          </cell>
          <cell r="C2323">
            <v>-0.43</v>
          </cell>
          <cell r="D2323">
            <v>0</v>
          </cell>
          <cell r="E2323">
            <v>0</v>
          </cell>
        </row>
        <row r="2324">
          <cell r="A2324">
            <v>44327</v>
          </cell>
          <cell r="B2324">
            <v>5289.35</v>
          </cell>
          <cell r="C2324">
            <v>-0.45</v>
          </cell>
          <cell r="D2324">
            <v>0</v>
          </cell>
          <cell r="E2324">
            <v>0</v>
          </cell>
        </row>
        <row r="2325">
          <cell r="A2325">
            <v>44328</v>
          </cell>
          <cell r="B2325">
            <v>5251.16</v>
          </cell>
          <cell r="C2325">
            <v>-0.47</v>
          </cell>
          <cell r="D2325">
            <v>0</v>
          </cell>
          <cell r="E2325">
            <v>0</v>
          </cell>
        </row>
        <row r="2326">
          <cell r="A2326">
            <v>44329</v>
          </cell>
          <cell r="B2326">
            <v>5293.98</v>
          </cell>
          <cell r="C2326">
            <v>-0.48</v>
          </cell>
          <cell r="D2326">
            <v>0</v>
          </cell>
          <cell r="E2326">
            <v>0</v>
          </cell>
        </row>
        <row r="2327">
          <cell r="A2327">
            <v>44330</v>
          </cell>
          <cell r="B2327">
            <v>5230.32</v>
          </cell>
          <cell r="C2327">
            <v>-0.5</v>
          </cell>
          <cell r="D2327">
            <v>0</v>
          </cell>
          <cell r="E2327">
            <v>0</v>
          </cell>
        </row>
        <row r="2328">
          <cell r="A2328">
            <v>44331</v>
          </cell>
          <cell r="B2328">
            <v>5371.53</v>
          </cell>
          <cell r="C2328">
            <v>-0.53</v>
          </cell>
          <cell r="D2328">
            <v>0</v>
          </cell>
          <cell r="E2328">
            <v>0</v>
          </cell>
        </row>
        <row r="2329">
          <cell r="A2329">
            <v>44332</v>
          </cell>
          <cell r="B2329">
            <v>5366.9</v>
          </cell>
          <cell r="C2329">
            <v>-0.55</v>
          </cell>
          <cell r="D2329">
            <v>0</v>
          </cell>
          <cell r="E2329">
            <v>0</v>
          </cell>
        </row>
        <row r="2330">
          <cell r="A2330">
            <v>44333</v>
          </cell>
          <cell r="B2330">
            <v>5307.87</v>
          </cell>
          <cell r="C2330">
            <v>-0.56</v>
          </cell>
          <cell r="D2330">
            <v>2.6</v>
          </cell>
          <cell r="E2330">
            <v>0</v>
          </cell>
        </row>
        <row r="2331">
          <cell r="A2331">
            <v>44334</v>
          </cell>
          <cell r="B2331">
            <v>5269.68</v>
          </cell>
          <cell r="C2331">
            <v>-0.58</v>
          </cell>
          <cell r="D2331">
            <v>0</v>
          </cell>
          <cell r="E2331">
            <v>0</v>
          </cell>
        </row>
        <row r="2332">
          <cell r="A2332">
            <v>44335</v>
          </cell>
          <cell r="B2332">
            <v>5290.51</v>
          </cell>
          <cell r="C2332">
            <v>-0.6</v>
          </cell>
          <cell r="D2332">
            <v>0</v>
          </cell>
          <cell r="E2332">
            <v>0</v>
          </cell>
        </row>
        <row r="2333">
          <cell r="A2333">
            <v>44336</v>
          </cell>
          <cell r="B2333">
            <v>5246.53</v>
          </cell>
          <cell r="C2333">
            <v>-0.62</v>
          </cell>
          <cell r="D2333">
            <v>0</v>
          </cell>
          <cell r="E2333">
            <v>0</v>
          </cell>
        </row>
        <row r="2334">
          <cell r="A2334">
            <v>44337</v>
          </cell>
          <cell r="B2334">
            <v>5317.13</v>
          </cell>
          <cell r="C2334">
            <v>-0.62</v>
          </cell>
          <cell r="D2334">
            <v>0</v>
          </cell>
          <cell r="E2334">
            <v>0</v>
          </cell>
        </row>
        <row r="2335">
          <cell r="A2335">
            <v>44338</v>
          </cell>
          <cell r="B2335">
            <v>5443.29</v>
          </cell>
          <cell r="C2335">
            <v>-0.65</v>
          </cell>
          <cell r="D2335">
            <v>0</v>
          </cell>
          <cell r="E2335">
            <v>0</v>
          </cell>
        </row>
        <row r="2336">
          <cell r="A2336">
            <v>44339</v>
          </cell>
          <cell r="B2336">
            <v>5258.1</v>
          </cell>
          <cell r="C2336">
            <v>-0.68</v>
          </cell>
          <cell r="D2336">
            <v>1.2</v>
          </cell>
          <cell r="E2336">
            <v>0</v>
          </cell>
        </row>
        <row r="2337">
          <cell r="A2337">
            <v>44340</v>
          </cell>
          <cell r="B2337">
            <v>5322.92</v>
          </cell>
          <cell r="C2337">
            <v>-0.69</v>
          </cell>
          <cell r="D2337">
            <v>0</v>
          </cell>
          <cell r="E2337">
            <v>0</v>
          </cell>
        </row>
        <row r="2338">
          <cell r="A2338">
            <v>44341</v>
          </cell>
          <cell r="B2338">
            <v>5377.31</v>
          </cell>
          <cell r="C2338">
            <v>-0.71</v>
          </cell>
          <cell r="D2338">
            <v>0</v>
          </cell>
          <cell r="E2338">
            <v>0</v>
          </cell>
        </row>
        <row r="2339">
          <cell r="A2339">
            <v>44342</v>
          </cell>
          <cell r="B2339">
            <v>5194.44</v>
          </cell>
          <cell r="C2339">
            <v>-0.72</v>
          </cell>
          <cell r="D2339">
            <v>0</v>
          </cell>
          <cell r="E2339">
            <v>0</v>
          </cell>
        </row>
        <row r="2340">
          <cell r="A2340">
            <v>44343</v>
          </cell>
          <cell r="B2340">
            <v>5283.57</v>
          </cell>
          <cell r="C2340">
            <v>-0.75</v>
          </cell>
          <cell r="D2340">
            <v>0</v>
          </cell>
          <cell r="E2340">
            <v>0</v>
          </cell>
        </row>
        <row r="2341">
          <cell r="A2341">
            <v>44344</v>
          </cell>
          <cell r="B2341">
            <v>5340.28</v>
          </cell>
          <cell r="C2341">
            <v>-0.77</v>
          </cell>
          <cell r="D2341">
            <v>0</v>
          </cell>
          <cell r="E2341">
            <v>0</v>
          </cell>
        </row>
        <row r="2342">
          <cell r="A2342">
            <v>44345</v>
          </cell>
          <cell r="B2342">
            <v>5428.24</v>
          </cell>
          <cell r="C2342">
            <v>-0.79</v>
          </cell>
          <cell r="D2342">
            <v>0</v>
          </cell>
          <cell r="E2342">
            <v>0</v>
          </cell>
        </row>
        <row r="2343">
          <cell r="A2343">
            <v>44346</v>
          </cell>
          <cell r="B2343">
            <v>5192.13</v>
          </cell>
          <cell r="C2343">
            <v>-0.82</v>
          </cell>
          <cell r="D2343">
            <v>0</v>
          </cell>
          <cell r="E2343">
            <v>0</v>
          </cell>
        </row>
        <row r="2344">
          <cell r="A2344">
            <v>44347</v>
          </cell>
          <cell r="B2344">
            <v>5226.85</v>
          </cell>
          <cell r="C2344">
            <v>-0.84</v>
          </cell>
          <cell r="D2344">
            <v>0</v>
          </cell>
          <cell r="E2344">
            <v>0</v>
          </cell>
        </row>
        <row r="2345">
          <cell r="A2345">
            <v>44348</v>
          </cell>
          <cell r="B2345">
            <v>5298.61</v>
          </cell>
          <cell r="C2345">
            <v>-0.83</v>
          </cell>
          <cell r="D2345">
            <v>25.3</v>
          </cell>
          <cell r="E2345">
            <v>0</v>
          </cell>
        </row>
        <row r="2346">
          <cell r="A2346">
            <v>44349</v>
          </cell>
          <cell r="B2346">
            <v>5280.32</v>
          </cell>
          <cell r="C2346">
            <v>-0.83</v>
          </cell>
          <cell r="D2346">
            <v>0</v>
          </cell>
          <cell r="E2346">
            <v>0</v>
          </cell>
        </row>
        <row r="2347">
          <cell r="A2347">
            <v>44350</v>
          </cell>
          <cell r="B2347">
            <v>5234.95</v>
          </cell>
          <cell r="C2347">
            <v>-0.85</v>
          </cell>
          <cell r="D2347">
            <v>0</v>
          </cell>
          <cell r="E2347">
            <v>0</v>
          </cell>
        </row>
        <row r="2348">
          <cell r="A2348">
            <v>44351</v>
          </cell>
          <cell r="B2348">
            <v>5223.38</v>
          </cell>
          <cell r="C2348">
            <v>-0.86</v>
          </cell>
          <cell r="D2348">
            <v>0</v>
          </cell>
          <cell r="E2348">
            <v>0</v>
          </cell>
        </row>
        <row r="2349">
          <cell r="A2349">
            <v>44352</v>
          </cell>
          <cell r="B2349">
            <v>5458.33</v>
          </cell>
          <cell r="C2349">
            <v>-0.88</v>
          </cell>
          <cell r="D2349">
            <v>0</v>
          </cell>
          <cell r="E2349">
            <v>0</v>
          </cell>
        </row>
        <row r="2350">
          <cell r="A2350">
            <v>44353</v>
          </cell>
          <cell r="B2350">
            <v>5269.67</v>
          </cell>
          <cell r="C2350">
            <v>-0.9</v>
          </cell>
          <cell r="D2350">
            <v>0</v>
          </cell>
          <cell r="E2350">
            <v>0</v>
          </cell>
        </row>
        <row r="2351">
          <cell r="A2351">
            <v>44354</v>
          </cell>
          <cell r="B2351">
            <v>5274.3</v>
          </cell>
          <cell r="C2351">
            <v>-0.92</v>
          </cell>
          <cell r="D2351">
            <v>0</v>
          </cell>
          <cell r="E2351">
            <v>0</v>
          </cell>
        </row>
        <row r="2352">
          <cell r="A2352">
            <v>44355</v>
          </cell>
          <cell r="B2352">
            <v>5288.19</v>
          </cell>
          <cell r="C2352">
            <v>-0.94</v>
          </cell>
          <cell r="D2352">
            <v>0</v>
          </cell>
          <cell r="E2352">
            <v>0</v>
          </cell>
        </row>
        <row r="2353">
          <cell r="A2353">
            <v>44356</v>
          </cell>
          <cell r="B2353">
            <v>5344.91</v>
          </cell>
          <cell r="C2353">
            <v>-0.96</v>
          </cell>
          <cell r="D2353">
            <v>0</v>
          </cell>
          <cell r="E2353">
            <v>0</v>
          </cell>
        </row>
        <row r="2354">
          <cell r="A2354">
            <v>44357</v>
          </cell>
          <cell r="B2354">
            <v>5221.06</v>
          </cell>
          <cell r="C2354">
            <v>-0.98</v>
          </cell>
          <cell r="D2354">
            <v>0</v>
          </cell>
          <cell r="E2354">
            <v>0</v>
          </cell>
        </row>
        <row r="2355">
          <cell r="A2355">
            <v>44358</v>
          </cell>
          <cell r="B2355">
            <v>5288.19</v>
          </cell>
          <cell r="C2355">
            <v>-0.99</v>
          </cell>
          <cell r="D2355">
            <v>0</v>
          </cell>
          <cell r="E2355">
            <v>0</v>
          </cell>
        </row>
        <row r="2356">
          <cell r="A2356">
            <v>44359</v>
          </cell>
          <cell r="B2356">
            <v>5336.81</v>
          </cell>
          <cell r="C2356">
            <v>-1.02</v>
          </cell>
          <cell r="D2356">
            <v>0</v>
          </cell>
          <cell r="E2356">
            <v>0</v>
          </cell>
        </row>
        <row r="2357">
          <cell r="A2357">
            <v>44360</v>
          </cell>
          <cell r="B2357">
            <v>5253.47</v>
          </cell>
          <cell r="C2357">
            <v>-1.04</v>
          </cell>
          <cell r="D2357">
            <v>0</v>
          </cell>
          <cell r="E2357">
            <v>0</v>
          </cell>
        </row>
        <row r="2358">
          <cell r="A2358">
            <v>44361</v>
          </cell>
          <cell r="B2358">
            <v>5331.02</v>
          </cell>
          <cell r="C2358">
            <v>-1.06</v>
          </cell>
          <cell r="D2358">
            <v>0</v>
          </cell>
          <cell r="E2358">
            <v>0</v>
          </cell>
        </row>
        <row r="2359">
          <cell r="A2359">
            <v>44362</v>
          </cell>
          <cell r="B2359">
            <v>5232.64</v>
          </cell>
          <cell r="C2359">
            <v>-1.08</v>
          </cell>
          <cell r="D2359">
            <v>0</v>
          </cell>
          <cell r="E2359">
            <v>0</v>
          </cell>
        </row>
        <row r="2360">
          <cell r="A2360">
            <v>44363</v>
          </cell>
          <cell r="B2360">
            <v>5202.55</v>
          </cell>
          <cell r="C2360">
            <v>-1.1</v>
          </cell>
          <cell r="D2360">
            <v>0</v>
          </cell>
          <cell r="E2360">
            <v>0</v>
          </cell>
        </row>
        <row r="2361">
          <cell r="A2361">
            <v>44364</v>
          </cell>
          <cell r="B2361">
            <v>5334.49</v>
          </cell>
          <cell r="C2361">
            <v>-1.12</v>
          </cell>
          <cell r="D2361">
            <v>0</v>
          </cell>
          <cell r="E2361">
            <v>0</v>
          </cell>
        </row>
        <row r="2362">
          <cell r="A2362">
            <v>44365</v>
          </cell>
          <cell r="B2362">
            <v>5255.79</v>
          </cell>
          <cell r="C2362">
            <v>-1.14</v>
          </cell>
          <cell r="D2362">
            <v>0</v>
          </cell>
          <cell r="E2362">
            <v>0</v>
          </cell>
        </row>
        <row r="2363">
          <cell r="A2363">
            <v>44366</v>
          </cell>
          <cell r="B2363">
            <v>5270.83</v>
          </cell>
          <cell r="C2363">
            <v>-1.17</v>
          </cell>
          <cell r="D2363">
            <v>0</v>
          </cell>
          <cell r="E2363">
            <v>0</v>
          </cell>
        </row>
        <row r="2364">
          <cell r="A2364">
            <v>44367</v>
          </cell>
          <cell r="B2364">
            <v>5214.12</v>
          </cell>
          <cell r="C2364">
            <v>-1.2</v>
          </cell>
          <cell r="D2364">
            <v>0</v>
          </cell>
          <cell r="E2364">
            <v>0</v>
          </cell>
        </row>
        <row r="2365">
          <cell r="A2365">
            <v>44368</v>
          </cell>
          <cell r="B2365">
            <v>5364.58</v>
          </cell>
          <cell r="C2365">
            <v>-1.22</v>
          </cell>
          <cell r="D2365">
            <v>0</v>
          </cell>
          <cell r="E2365">
            <v>0</v>
          </cell>
        </row>
        <row r="2366">
          <cell r="A2366">
            <v>44369</v>
          </cell>
          <cell r="B2366">
            <v>5358.8</v>
          </cell>
          <cell r="C2366">
            <v>-1.24</v>
          </cell>
          <cell r="D2366">
            <v>0</v>
          </cell>
          <cell r="E2366">
            <v>0</v>
          </cell>
        </row>
        <row r="2367">
          <cell r="A2367">
            <v>44370</v>
          </cell>
          <cell r="B2367">
            <v>5318.29</v>
          </cell>
          <cell r="C2367">
            <v>-1.26</v>
          </cell>
          <cell r="D2367">
            <v>0</v>
          </cell>
          <cell r="E2367">
            <v>0</v>
          </cell>
        </row>
        <row r="2368">
          <cell r="A2368">
            <v>44371</v>
          </cell>
          <cell r="B2368">
            <v>5369.21</v>
          </cell>
          <cell r="C2368">
            <v>-1.29</v>
          </cell>
          <cell r="D2368">
            <v>0</v>
          </cell>
          <cell r="E2368">
            <v>0</v>
          </cell>
        </row>
        <row r="2369">
          <cell r="A2369">
            <v>44372</v>
          </cell>
          <cell r="B2369">
            <v>5336.81</v>
          </cell>
          <cell r="C2369">
            <v>-1.31</v>
          </cell>
          <cell r="D2369">
            <v>0</v>
          </cell>
          <cell r="E2369">
            <v>0</v>
          </cell>
        </row>
        <row r="2370">
          <cell r="A2370">
            <v>44373</v>
          </cell>
          <cell r="B2370">
            <v>5384.26</v>
          </cell>
          <cell r="C2370">
            <v>-1.34</v>
          </cell>
          <cell r="D2370">
            <v>0</v>
          </cell>
          <cell r="E2370">
            <v>0</v>
          </cell>
        </row>
        <row r="2371">
          <cell r="A2371">
            <v>44374</v>
          </cell>
          <cell r="B2371">
            <v>4721.06</v>
          </cell>
          <cell r="C2371">
            <v>-1.36</v>
          </cell>
          <cell r="D2371">
            <v>0</v>
          </cell>
          <cell r="E2371">
            <v>0</v>
          </cell>
        </row>
        <row r="2372">
          <cell r="A2372">
            <v>44375</v>
          </cell>
          <cell r="B2372">
            <v>5337.96</v>
          </cell>
          <cell r="C2372">
            <v>-1.38</v>
          </cell>
          <cell r="D2372">
            <v>0</v>
          </cell>
          <cell r="E2372">
            <v>0</v>
          </cell>
        </row>
        <row r="2373">
          <cell r="A2373">
            <v>44376</v>
          </cell>
          <cell r="B2373">
            <v>5156.25</v>
          </cell>
          <cell r="C2373">
            <v>-1.4</v>
          </cell>
          <cell r="D2373">
            <v>0</v>
          </cell>
          <cell r="E2373">
            <v>0</v>
          </cell>
        </row>
        <row r="2374">
          <cell r="A2374">
            <v>44377</v>
          </cell>
          <cell r="B2374">
            <v>5305.55</v>
          </cell>
          <cell r="C2374">
            <v>-1.42</v>
          </cell>
          <cell r="D2374">
            <v>0</v>
          </cell>
          <cell r="E2374">
            <v>0</v>
          </cell>
        </row>
        <row r="2375">
          <cell r="A2375">
            <v>44378</v>
          </cell>
          <cell r="B2375">
            <v>5227.08</v>
          </cell>
          <cell r="C2375">
            <v>-1.45</v>
          </cell>
          <cell r="D2375">
            <v>0</v>
          </cell>
          <cell r="E2375">
            <v>0</v>
          </cell>
        </row>
        <row r="2376">
          <cell r="A2376">
            <v>44379</v>
          </cell>
          <cell r="B2376">
            <v>5311.34</v>
          </cell>
          <cell r="C2376">
            <v>-1.47</v>
          </cell>
          <cell r="D2376">
            <v>0</v>
          </cell>
          <cell r="E2376">
            <v>0</v>
          </cell>
        </row>
        <row r="2377">
          <cell r="A2377">
            <v>44380</v>
          </cell>
          <cell r="B2377">
            <v>5390.5</v>
          </cell>
          <cell r="C2377">
            <v>-1.5</v>
          </cell>
          <cell r="D2377">
            <v>0</v>
          </cell>
          <cell r="E2377">
            <v>0</v>
          </cell>
        </row>
        <row r="2378">
          <cell r="A2378">
            <v>44381</v>
          </cell>
          <cell r="B2378">
            <v>5239.58</v>
          </cell>
          <cell r="C2378">
            <v>-1.53</v>
          </cell>
          <cell r="D2378">
            <v>0</v>
          </cell>
          <cell r="E2378">
            <v>0</v>
          </cell>
        </row>
        <row r="2379">
          <cell r="A2379">
            <v>44382</v>
          </cell>
          <cell r="B2379">
            <v>5211.8</v>
          </cell>
          <cell r="C2379">
            <v>-1.56</v>
          </cell>
          <cell r="D2379">
            <v>0</v>
          </cell>
          <cell r="E2379">
            <v>0</v>
          </cell>
        </row>
        <row r="2380">
          <cell r="A2380">
            <v>44383</v>
          </cell>
          <cell r="B2380">
            <v>5340.28</v>
          </cell>
          <cell r="C2380">
            <v>-1.59</v>
          </cell>
          <cell r="D2380">
            <v>0</v>
          </cell>
          <cell r="E2380">
            <v>0</v>
          </cell>
        </row>
        <row r="2381">
          <cell r="A2381">
            <v>44384</v>
          </cell>
          <cell r="B2381">
            <v>5364.41</v>
          </cell>
          <cell r="C2381">
            <v>-1.62</v>
          </cell>
          <cell r="D2381">
            <v>0</v>
          </cell>
          <cell r="E2381">
            <v>0</v>
          </cell>
        </row>
        <row r="2382">
          <cell r="A2382">
            <v>44385</v>
          </cell>
          <cell r="B2382">
            <v>5204.86</v>
          </cell>
          <cell r="C2382">
            <v>-1.64</v>
          </cell>
          <cell r="D2382">
            <v>0</v>
          </cell>
          <cell r="E2382">
            <v>0</v>
          </cell>
        </row>
        <row r="2383">
          <cell r="A2383">
            <v>44386</v>
          </cell>
          <cell r="B2383">
            <v>5164.35</v>
          </cell>
          <cell r="C2383">
            <v>-1.66</v>
          </cell>
          <cell r="D2383">
            <v>0</v>
          </cell>
          <cell r="E2383">
            <v>0</v>
          </cell>
        </row>
        <row r="2384">
          <cell r="A2384">
            <v>44387</v>
          </cell>
          <cell r="B2384">
            <v>5453.7</v>
          </cell>
          <cell r="C2384">
            <v>-1.69</v>
          </cell>
          <cell r="D2384">
            <v>0</v>
          </cell>
          <cell r="E2384">
            <v>0</v>
          </cell>
        </row>
        <row r="2385">
          <cell r="A2385">
            <v>44388</v>
          </cell>
          <cell r="B2385">
            <v>4934.03</v>
          </cell>
          <cell r="C2385">
            <v>-1.72</v>
          </cell>
          <cell r="D2385">
            <v>0</v>
          </cell>
          <cell r="E2385">
            <v>0</v>
          </cell>
        </row>
        <row r="2386">
          <cell r="A2386">
            <v>44389</v>
          </cell>
          <cell r="B2386">
            <v>5370.37</v>
          </cell>
          <cell r="C2386">
            <v>-1.74</v>
          </cell>
          <cell r="D2386">
            <v>0</v>
          </cell>
          <cell r="E2386">
            <v>0</v>
          </cell>
        </row>
        <row r="2387">
          <cell r="A2387">
            <v>44390</v>
          </cell>
          <cell r="B2387">
            <v>5259.26</v>
          </cell>
          <cell r="C2387">
            <v>-1.76</v>
          </cell>
          <cell r="D2387">
            <v>0</v>
          </cell>
          <cell r="E2387">
            <v>0</v>
          </cell>
        </row>
        <row r="2388">
          <cell r="A2388">
            <v>44391</v>
          </cell>
          <cell r="B2388">
            <v>5254.63</v>
          </cell>
          <cell r="C2388">
            <v>-1.8</v>
          </cell>
          <cell r="D2388">
            <v>0</v>
          </cell>
          <cell r="E2388">
            <v>0</v>
          </cell>
        </row>
        <row r="2389">
          <cell r="A2389">
            <v>44392</v>
          </cell>
          <cell r="B2389">
            <v>5422.45</v>
          </cell>
          <cell r="C2389">
            <v>-1.83</v>
          </cell>
          <cell r="D2389">
            <v>0</v>
          </cell>
          <cell r="E2389">
            <v>0</v>
          </cell>
        </row>
        <row r="2390">
          <cell r="A2390">
            <v>44393</v>
          </cell>
          <cell r="B2390">
            <v>5248.84</v>
          </cell>
          <cell r="C2390">
            <v>-1.85</v>
          </cell>
          <cell r="D2390">
            <v>0</v>
          </cell>
          <cell r="E2390">
            <v>0</v>
          </cell>
        </row>
        <row r="2391">
          <cell r="A2391">
            <v>44394</v>
          </cell>
          <cell r="B2391">
            <v>5503.47</v>
          </cell>
          <cell r="C2391">
            <v>-1.88</v>
          </cell>
          <cell r="D2391">
            <v>0</v>
          </cell>
          <cell r="E2391">
            <v>0</v>
          </cell>
        </row>
        <row r="2392">
          <cell r="A2392">
            <v>44395</v>
          </cell>
          <cell r="B2392">
            <v>5113.43</v>
          </cell>
          <cell r="C2392">
            <v>-1.91</v>
          </cell>
          <cell r="D2392">
            <v>0</v>
          </cell>
          <cell r="E2392">
            <v>0</v>
          </cell>
        </row>
        <row r="2393">
          <cell r="A2393">
            <v>44396</v>
          </cell>
          <cell r="B2393">
            <v>5335.64</v>
          </cell>
          <cell r="C2393">
            <v>-1.93</v>
          </cell>
          <cell r="D2393">
            <v>0</v>
          </cell>
          <cell r="E2393">
            <v>0</v>
          </cell>
        </row>
        <row r="2394">
          <cell r="A2394">
            <v>44397</v>
          </cell>
          <cell r="B2394">
            <v>5278.93</v>
          </cell>
          <cell r="C2394">
            <v>-1.96</v>
          </cell>
          <cell r="D2394">
            <v>0</v>
          </cell>
          <cell r="E2394">
            <v>0</v>
          </cell>
        </row>
        <row r="2395">
          <cell r="A2395">
            <v>44398</v>
          </cell>
          <cell r="B2395">
            <v>5376.16</v>
          </cell>
          <cell r="C2395">
            <v>-2</v>
          </cell>
          <cell r="D2395">
            <v>0</v>
          </cell>
          <cell r="E2395">
            <v>0</v>
          </cell>
        </row>
        <row r="2396">
          <cell r="A2396">
            <v>44399</v>
          </cell>
          <cell r="B2396">
            <v>5237.27</v>
          </cell>
          <cell r="C2396">
            <v>-2.02</v>
          </cell>
          <cell r="D2396">
            <v>0</v>
          </cell>
          <cell r="E2396">
            <v>0</v>
          </cell>
        </row>
        <row r="2397">
          <cell r="A2397">
            <v>44400</v>
          </cell>
          <cell r="B2397">
            <v>5348.38</v>
          </cell>
          <cell r="C2397">
            <v>-2.04</v>
          </cell>
          <cell r="D2397">
            <v>0</v>
          </cell>
          <cell r="E2397">
            <v>0</v>
          </cell>
        </row>
        <row r="2398">
          <cell r="A2398">
            <v>44401</v>
          </cell>
          <cell r="B2398">
            <v>5449.07</v>
          </cell>
          <cell r="C2398">
            <v>-2.07</v>
          </cell>
          <cell r="D2398">
            <v>0</v>
          </cell>
          <cell r="E2398">
            <v>0</v>
          </cell>
        </row>
        <row r="2399">
          <cell r="A2399">
            <v>44402</v>
          </cell>
          <cell r="B2399">
            <v>5410.88</v>
          </cell>
          <cell r="C2399">
            <v>-2.11</v>
          </cell>
          <cell r="D2399">
            <v>0</v>
          </cell>
          <cell r="E2399">
            <v>0</v>
          </cell>
        </row>
        <row r="2400">
          <cell r="A2400">
            <v>44403</v>
          </cell>
          <cell r="B2400">
            <v>5412.04</v>
          </cell>
          <cell r="C2400">
            <v>-2.14</v>
          </cell>
          <cell r="D2400">
            <v>0</v>
          </cell>
          <cell r="E2400">
            <v>0</v>
          </cell>
        </row>
        <row r="2401">
          <cell r="A2401">
            <v>44404</v>
          </cell>
          <cell r="B2401">
            <v>5159.72</v>
          </cell>
          <cell r="C2401">
            <v>-2.17</v>
          </cell>
          <cell r="D2401">
            <v>0</v>
          </cell>
          <cell r="E2401">
            <v>0</v>
          </cell>
        </row>
        <row r="2402">
          <cell r="A2402">
            <v>44405</v>
          </cell>
          <cell r="B2402">
            <v>5354.17</v>
          </cell>
          <cell r="C2402">
            <v>-2.21</v>
          </cell>
          <cell r="D2402">
            <v>0</v>
          </cell>
          <cell r="E2402">
            <v>0</v>
          </cell>
        </row>
        <row r="2403">
          <cell r="A2403">
            <v>44406</v>
          </cell>
          <cell r="B2403">
            <v>5349.54</v>
          </cell>
          <cell r="C2403">
            <v>-2.23</v>
          </cell>
          <cell r="D2403">
            <v>0</v>
          </cell>
          <cell r="E2403">
            <v>0</v>
          </cell>
        </row>
        <row r="2404">
          <cell r="A2404">
            <v>44407</v>
          </cell>
          <cell r="B2404">
            <v>5327.55</v>
          </cell>
          <cell r="C2404">
            <v>-2.26</v>
          </cell>
          <cell r="D2404">
            <v>0</v>
          </cell>
          <cell r="E2404">
            <v>0</v>
          </cell>
        </row>
        <row r="2405">
          <cell r="A2405">
            <v>44408</v>
          </cell>
          <cell r="B2405">
            <v>4941.08</v>
          </cell>
          <cell r="C2405">
            <v>-2.29</v>
          </cell>
          <cell r="D2405">
            <v>0</v>
          </cell>
          <cell r="E2405">
            <v>0</v>
          </cell>
        </row>
        <row r="2406">
          <cell r="A2406">
            <v>44409</v>
          </cell>
          <cell r="B2406">
            <v>3180.44</v>
          </cell>
          <cell r="C2406">
            <v>-2.31</v>
          </cell>
          <cell r="D2406">
            <v>0</v>
          </cell>
        </row>
        <row r="2407">
          <cell r="A2407">
            <v>44410</v>
          </cell>
          <cell r="B2407">
            <v>5540.51</v>
          </cell>
          <cell r="C2407">
            <v>-2.34</v>
          </cell>
          <cell r="D2407">
            <v>0</v>
          </cell>
          <cell r="E2407">
            <v>0</v>
          </cell>
        </row>
        <row r="2408">
          <cell r="A2408">
            <v>44411</v>
          </cell>
          <cell r="B2408">
            <v>5466.44</v>
          </cell>
          <cell r="C2408">
            <v>-2.37</v>
          </cell>
          <cell r="D2408">
            <v>0</v>
          </cell>
          <cell r="E2408">
            <v>0</v>
          </cell>
        </row>
        <row r="2409">
          <cell r="A2409">
            <v>44412</v>
          </cell>
          <cell r="B2409">
            <v>5392.36</v>
          </cell>
          <cell r="C2409">
            <v>-2.4</v>
          </cell>
          <cell r="D2409">
            <v>0</v>
          </cell>
          <cell r="E2409">
            <v>0</v>
          </cell>
        </row>
        <row r="2410">
          <cell r="A2410">
            <v>44413</v>
          </cell>
          <cell r="B2410">
            <v>5337.96</v>
          </cell>
          <cell r="C2410">
            <v>-2.42</v>
          </cell>
          <cell r="D2410">
            <v>0</v>
          </cell>
          <cell r="E2410">
            <v>0</v>
          </cell>
        </row>
        <row r="2411">
          <cell r="A2411">
            <v>44414</v>
          </cell>
          <cell r="B2411">
            <v>5626.15</v>
          </cell>
          <cell r="C2411">
            <v>-2.46</v>
          </cell>
          <cell r="D2411">
            <v>0</v>
          </cell>
          <cell r="E2411">
            <v>0</v>
          </cell>
        </row>
        <row r="2412">
          <cell r="A2412">
            <v>44415</v>
          </cell>
          <cell r="B2412">
            <v>5777.78</v>
          </cell>
          <cell r="C2412">
            <v>-2.49</v>
          </cell>
          <cell r="D2412">
            <v>0</v>
          </cell>
          <cell r="E2412">
            <v>0</v>
          </cell>
        </row>
        <row r="2413">
          <cell r="A2413">
            <v>44416</v>
          </cell>
          <cell r="B2413">
            <v>5271.99</v>
          </cell>
          <cell r="C2413">
            <v>-2.52</v>
          </cell>
          <cell r="D2413">
            <v>0</v>
          </cell>
          <cell r="E2413">
            <v>0</v>
          </cell>
        </row>
        <row r="2414">
          <cell r="A2414">
            <v>44417</v>
          </cell>
          <cell r="B2414">
            <v>5168.98</v>
          </cell>
          <cell r="C2414">
            <v>-2.56</v>
          </cell>
          <cell r="D2414">
            <v>0</v>
          </cell>
          <cell r="E2414">
            <v>0</v>
          </cell>
        </row>
        <row r="2415">
          <cell r="A2415">
            <v>44418</v>
          </cell>
          <cell r="B2415">
            <v>5625</v>
          </cell>
          <cell r="C2415">
            <v>-2.58</v>
          </cell>
          <cell r="D2415">
            <v>0</v>
          </cell>
          <cell r="E2415">
            <v>0</v>
          </cell>
        </row>
        <row r="2416">
          <cell r="A2416">
            <v>44419</v>
          </cell>
          <cell r="B2416">
            <v>5527.78</v>
          </cell>
          <cell r="C2416">
            <v>-2.62</v>
          </cell>
          <cell r="D2416">
            <v>0</v>
          </cell>
          <cell r="E2416">
            <v>0</v>
          </cell>
        </row>
        <row r="2417">
          <cell r="A2417">
            <v>44420</v>
          </cell>
          <cell r="B2417">
            <v>5618.52</v>
          </cell>
          <cell r="C2417">
            <v>-2.64</v>
          </cell>
          <cell r="D2417">
            <v>0</v>
          </cell>
          <cell r="E2417">
            <v>0</v>
          </cell>
        </row>
        <row r="2418">
          <cell r="A2418">
            <v>44421</v>
          </cell>
          <cell r="B2418">
            <v>5675.93</v>
          </cell>
          <cell r="C2418">
            <v>-2.68</v>
          </cell>
          <cell r="D2418">
            <v>0</v>
          </cell>
          <cell r="E2418">
            <v>0</v>
          </cell>
        </row>
        <row r="2419">
          <cell r="A2419">
            <v>44422</v>
          </cell>
          <cell r="B2419">
            <v>5752.31</v>
          </cell>
          <cell r="C2419">
            <v>-2.72</v>
          </cell>
          <cell r="D2419">
            <v>0</v>
          </cell>
          <cell r="E2419">
            <v>0</v>
          </cell>
        </row>
        <row r="2420">
          <cell r="A2420">
            <v>44423</v>
          </cell>
          <cell r="B2420">
            <v>5395.83</v>
          </cell>
          <cell r="C2420">
            <v>-2.75</v>
          </cell>
          <cell r="D2420">
            <v>0</v>
          </cell>
          <cell r="E2420">
            <v>0</v>
          </cell>
        </row>
        <row r="2421">
          <cell r="A2421">
            <v>44424</v>
          </cell>
          <cell r="B2421">
            <v>5462.38</v>
          </cell>
          <cell r="C2421">
            <v>-2.78</v>
          </cell>
          <cell r="D2421">
            <v>0</v>
          </cell>
          <cell r="E2421">
            <v>0</v>
          </cell>
        </row>
        <row r="2422">
          <cell r="A2422">
            <v>44425</v>
          </cell>
          <cell r="B2422">
            <v>5429.4</v>
          </cell>
          <cell r="C2422">
            <v>-2.8</v>
          </cell>
          <cell r="D2422">
            <v>20.08</v>
          </cell>
          <cell r="E2422">
            <v>0</v>
          </cell>
        </row>
        <row r="2423">
          <cell r="A2423">
            <v>44426</v>
          </cell>
          <cell r="B2423">
            <v>5491.89</v>
          </cell>
          <cell r="C2423">
            <v>-2.82</v>
          </cell>
          <cell r="D2423">
            <v>0</v>
          </cell>
          <cell r="E2423">
            <v>0</v>
          </cell>
        </row>
        <row r="2424">
          <cell r="A2424">
            <v>44427</v>
          </cell>
          <cell r="B2424">
            <v>5508.1</v>
          </cell>
          <cell r="C2424">
            <v>-2.85</v>
          </cell>
          <cell r="D2424">
            <v>0</v>
          </cell>
          <cell r="E2424">
            <v>0</v>
          </cell>
        </row>
        <row r="2425">
          <cell r="A2425">
            <v>44428</v>
          </cell>
          <cell r="B2425">
            <v>5592.59</v>
          </cell>
          <cell r="C2425">
            <v>-2.88</v>
          </cell>
          <cell r="D2425">
            <v>0</v>
          </cell>
          <cell r="E2425">
            <v>0</v>
          </cell>
        </row>
        <row r="2426">
          <cell r="A2426">
            <v>44429</v>
          </cell>
          <cell r="B2426">
            <v>5771.99</v>
          </cell>
          <cell r="C2426">
            <v>-2.91</v>
          </cell>
          <cell r="D2426">
            <v>0</v>
          </cell>
          <cell r="E2426">
            <v>0</v>
          </cell>
        </row>
        <row r="2427">
          <cell r="A2427">
            <v>44430</v>
          </cell>
          <cell r="B2427">
            <v>5128.47</v>
          </cell>
          <cell r="C2427">
            <v>-2.95</v>
          </cell>
          <cell r="D2427">
            <v>0</v>
          </cell>
          <cell r="E2427">
            <v>0</v>
          </cell>
        </row>
        <row r="2428">
          <cell r="A2428">
            <v>44431</v>
          </cell>
          <cell r="B2428">
            <v>5458.33</v>
          </cell>
          <cell r="C2428">
            <v>-3</v>
          </cell>
          <cell r="D2428">
            <v>0</v>
          </cell>
          <cell r="E2428">
            <v>0</v>
          </cell>
        </row>
        <row r="2429">
          <cell r="A2429">
            <v>44432</v>
          </cell>
          <cell r="B2429">
            <v>5475.69</v>
          </cell>
          <cell r="C2429">
            <v>-3.02</v>
          </cell>
          <cell r="D2429">
            <v>0</v>
          </cell>
          <cell r="E2429">
            <v>0</v>
          </cell>
        </row>
        <row r="2430">
          <cell r="A2430">
            <v>44433</v>
          </cell>
          <cell r="B2430">
            <v>5546.3</v>
          </cell>
          <cell r="C2430">
            <v>-3.05</v>
          </cell>
          <cell r="D2430">
            <v>0</v>
          </cell>
          <cell r="E2430">
            <v>0</v>
          </cell>
        </row>
        <row r="2431">
          <cell r="A2431">
            <v>44434</v>
          </cell>
          <cell r="B2431">
            <v>5474.54</v>
          </cell>
          <cell r="C2431">
            <v>-3.09</v>
          </cell>
          <cell r="D2431">
            <v>0</v>
          </cell>
          <cell r="E2431">
            <v>0</v>
          </cell>
        </row>
        <row r="2432">
          <cell r="A2432">
            <v>44435</v>
          </cell>
          <cell r="B2432">
            <v>5752.32</v>
          </cell>
          <cell r="C2432">
            <v>-3.13</v>
          </cell>
          <cell r="D2432">
            <v>0</v>
          </cell>
          <cell r="E2432">
            <v>0</v>
          </cell>
        </row>
        <row r="2433">
          <cell r="A2433">
            <v>44436</v>
          </cell>
          <cell r="B2433">
            <v>5613.43</v>
          </cell>
          <cell r="C2433">
            <v>-3.17</v>
          </cell>
          <cell r="D2433">
            <v>0</v>
          </cell>
          <cell r="E2433">
            <v>0</v>
          </cell>
        </row>
        <row r="2434">
          <cell r="A2434">
            <v>44437</v>
          </cell>
          <cell r="B2434">
            <v>5677.08</v>
          </cell>
          <cell r="C2434">
            <v>-3.2</v>
          </cell>
          <cell r="D2434">
            <v>0</v>
          </cell>
          <cell r="E2434">
            <v>0</v>
          </cell>
        </row>
        <row r="2435">
          <cell r="A2435">
            <v>44438</v>
          </cell>
          <cell r="B2435">
            <v>5519.67</v>
          </cell>
          <cell r="C2435">
            <v>-3.24</v>
          </cell>
          <cell r="D2435">
            <v>0</v>
          </cell>
          <cell r="E2435">
            <v>0</v>
          </cell>
        </row>
        <row r="2436">
          <cell r="A2436">
            <v>44439</v>
          </cell>
          <cell r="B2436">
            <v>5278.94</v>
          </cell>
          <cell r="C2436">
            <v>-3.3</v>
          </cell>
          <cell r="D2436">
            <v>0</v>
          </cell>
        </row>
        <row r="2437">
          <cell r="A2437">
            <v>44440</v>
          </cell>
          <cell r="B2437">
            <v>5424.77</v>
          </cell>
          <cell r="C2437">
            <v>-3.32</v>
          </cell>
          <cell r="D2437">
            <v>0</v>
          </cell>
          <cell r="E2437">
            <v>0</v>
          </cell>
        </row>
        <row r="2438">
          <cell r="A2438">
            <v>44441</v>
          </cell>
          <cell r="B2438">
            <v>5177.08</v>
          </cell>
          <cell r="C2438">
            <v>-3.35</v>
          </cell>
          <cell r="D2438">
            <v>0</v>
          </cell>
          <cell r="E2438">
            <v>0</v>
          </cell>
        </row>
        <row r="2439">
          <cell r="A2439">
            <v>44442</v>
          </cell>
          <cell r="B2439">
            <v>5401.62</v>
          </cell>
          <cell r="C2439">
            <v>-3.38</v>
          </cell>
          <cell r="D2439">
            <v>0</v>
          </cell>
          <cell r="E2439">
            <v>0</v>
          </cell>
        </row>
        <row r="2440">
          <cell r="A2440">
            <v>44443</v>
          </cell>
          <cell r="B2440">
            <v>5574.07</v>
          </cell>
          <cell r="C2440">
            <v>-3.41</v>
          </cell>
          <cell r="D2440">
            <v>0</v>
          </cell>
        </row>
        <row r="2441">
          <cell r="A2441">
            <v>44444</v>
          </cell>
          <cell r="B2441">
            <v>5179.4</v>
          </cell>
          <cell r="C2441">
            <v>-3.46</v>
          </cell>
          <cell r="D2441">
            <v>0</v>
          </cell>
          <cell r="E2441">
            <v>0</v>
          </cell>
        </row>
        <row r="2442">
          <cell r="A2442">
            <v>44445</v>
          </cell>
          <cell r="B2442">
            <v>5542.82</v>
          </cell>
          <cell r="C2442">
            <v>-3.49</v>
          </cell>
          <cell r="D2442">
            <v>0</v>
          </cell>
          <cell r="E2442">
            <v>0</v>
          </cell>
        </row>
        <row r="2443">
          <cell r="A2443">
            <v>44446</v>
          </cell>
          <cell r="B2443">
            <v>5625</v>
          </cell>
          <cell r="C2443">
            <v>-3.52</v>
          </cell>
          <cell r="D2443">
            <v>0</v>
          </cell>
          <cell r="E2443">
            <v>0</v>
          </cell>
        </row>
        <row r="2444">
          <cell r="A2444">
            <v>44447</v>
          </cell>
          <cell r="B2444">
            <v>5514.01</v>
          </cell>
          <cell r="C2444">
            <v>-3.57</v>
          </cell>
          <cell r="D2444">
            <v>0</v>
          </cell>
          <cell r="E2444">
            <v>0</v>
          </cell>
        </row>
        <row r="2445">
          <cell r="A2445">
            <v>44448</v>
          </cell>
          <cell r="B2445">
            <v>5078.7</v>
          </cell>
          <cell r="C2445">
            <v>-3.6</v>
          </cell>
          <cell r="D2445">
            <v>0</v>
          </cell>
          <cell r="E2445">
            <v>0</v>
          </cell>
        </row>
        <row r="2446">
          <cell r="A2446">
            <v>44449</v>
          </cell>
          <cell r="B2446">
            <v>5017.36</v>
          </cell>
          <cell r="C2446">
            <v>-3.63</v>
          </cell>
          <cell r="D2446">
            <v>0</v>
          </cell>
          <cell r="E2446">
            <v>0</v>
          </cell>
        </row>
        <row r="2447">
          <cell r="A2447">
            <v>44450</v>
          </cell>
          <cell r="B2447">
            <v>5074.07</v>
          </cell>
          <cell r="C2447">
            <v>-3.67</v>
          </cell>
          <cell r="D2447">
            <v>0</v>
          </cell>
          <cell r="E2447">
            <v>0</v>
          </cell>
        </row>
        <row r="2448">
          <cell r="A2448">
            <v>44451</v>
          </cell>
          <cell r="B2448">
            <v>5442.13</v>
          </cell>
          <cell r="C2448">
            <v>-3.71</v>
          </cell>
          <cell r="D2448">
            <v>0</v>
          </cell>
          <cell r="E2448">
            <v>0</v>
          </cell>
        </row>
        <row r="2449">
          <cell r="A2449">
            <v>44452</v>
          </cell>
          <cell r="B2449">
            <v>5532.4</v>
          </cell>
          <cell r="C2449">
            <v>-3.8</v>
          </cell>
          <cell r="D2449">
            <v>0</v>
          </cell>
          <cell r="E2449">
            <v>0</v>
          </cell>
        </row>
        <row r="2450">
          <cell r="A2450">
            <v>44453</v>
          </cell>
          <cell r="B2450">
            <v>5530.09</v>
          </cell>
          <cell r="C2450">
            <v>-3.8</v>
          </cell>
          <cell r="D2450">
            <v>0</v>
          </cell>
        </row>
        <row r="2451">
          <cell r="A2451">
            <v>44454</v>
          </cell>
          <cell r="B2451">
            <v>5732.17</v>
          </cell>
          <cell r="C2451">
            <v>-3.82</v>
          </cell>
          <cell r="D2451">
            <v>0</v>
          </cell>
          <cell r="E2451">
            <v>0</v>
          </cell>
        </row>
        <row r="2452">
          <cell r="A2452">
            <v>44455</v>
          </cell>
          <cell r="B2452">
            <v>5605.32</v>
          </cell>
          <cell r="C2452">
            <v>-3.87</v>
          </cell>
          <cell r="D2452">
            <v>0</v>
          </cell>
          <cell r="E2452">
            <v>0</v>
          </cell>
        </row>
        <row r="2453">
          <cell r="A2453">
            <v>44456</v>
          </cell>
          <cell r="B2453">
            <v>5655.09</v>
          </cell>
          <cell r="C2453">
            <v>-3.9</v>
          </cell>
          <cell r="D2453">
            <v>0.4</v>
          </cell>
          <cell r="E2453">
            <v>0</v>
          </cell>
        </row>
        <row r="2454">
          <cell r="A2454">
            <v>44457</v>
          </cell>
          <cell r="B2454">
            <v>5862.27</v>
          </cell>
          <cell r="C2454">
            <v>-3.94</v>
          </cell>
          <cell r="D2454">
            <v>0</v>
          </cell>
          <cell r="E2454">
            <v>0</v>
          </cell>
        </row>
        <row r="2455">
          <cell r="A2455">
            <v>44458</v>
          </cell>
          <cell r="B2455">
            <v>5651.62</v>
          </cell>
          <cell r="C2455">
            <v>-4</v>
          </cell>
          <cell r="D2455">
            <v>0</v>
          </cell>
          <cell r="E2455">
            <v>0</v>
          </cell>
        </row>
        <row r="2456">
          <cell r="A2456">
            <v>44459</v>
          </cell>
          <cell r="B2456">
            <v>5615.74</v>
          </cell>
          <cell r="C2456">
            <v>-4.07</v>
          </cell>
          <cell r="D2456">
            <v>0</v>
          </cell>
          <cell r="E2456">
            <v>0</v>
          </cell>
        </row>
        <row r="2457">
          <cell r="A2457">
            <v>44460</v>
          </cell>
          <cell r="B2457">
            <v>5762.73</v>
          </cell>
          <cell r="C2457">
            <v>-4.12</v>
          </cell>
          <cell r="D2457">
            <v>0</v>
          </cell>
          <cell r="E2457">
            <v>0</v>
          </cell>
        </row>
        <row r="2458">
          <cell r="A2458">
            <v>44461</v>
          </cell>
          <cell r="B2458">
            <v>5842.59</v>
          </cell>
          <cell r="C2458">
            <v>-4.16</v>
          </cell>
          <cell r="D2458">
            <v>0</v>
          </cell>
          <cell r="E2458">
            <v>0</v>
          </cell>
        </row>
        <row r="2459">
          <cell r="A2459">
            <v>44462</v>
          </cell>
          <cell r="B2459">
            <v>5777.77</v>
          </cell>
          <cell r="C2459">
            <v>-4.21</v>
          </cell>
          <cell r="D2459">
            <v>0</v>
          </cell>
          <cell r="E2459">
            <v>0</v>
          </cell>
        </row>
        <row r="2460">
          <cell r="A2460">
            <v>44463</v>
          </cell>
          <cell r="B2460">
            <v>5791.67</v>
          </cell>
          <cell r="C2460">
            <v>-4.26</v>
          </cell>
          <cell r="D2460">
            <v>0</v>
          </cell>
          <cell r="E2460">
            <v>0</v>
          </cell>
        </row>
        <row r="2461">
          <cell r="A2461">
            <v>44464</v>
          </cell>
          <cell r="B2461">
            <v>5763.89</v>
          </cell>
          <cell r="C2461">
            <v>-4.3</v>
          </cell>
          <cell r="D2461">
            <v>0</v>
          </cell>
          <cell r="E2461">
            <v>0</v>
          </cell>
        </row>
        <row r="2462">
          <cell r="A2462">
            <v>44465</v>
          </cell>
          <cell r="B2462">
            <v>5635.42</v>
          </cell>
          <cell r="C2462">
            <v>-4.34</v>
          </cell>
          <cell r="D2462">
            <v>0</v>
          </cell>
          <cell r="E2462">
            <v>0</v>
          </cell>
        </row>
        <row r="2463">
          <cell r="A2463">
            <v>44466</v>
          </cell>
          <cell r="B2463">
            <v>5525.46</v>
          </cell>
          <cell r="C2463">
            <v>-4.39</v>
          </cell>
          <cell r="D2463">
            <v>2.5</v>
          </cell>
          <cell r="E2463">
            <v>0</v>
          </cell>
        </row>
        <row r="2464">
          <cell r="A2464">
            <v>44467</v>
          </cell>
          <cell r="B2464">
            <v>5184.03</v>
          </cell>
          <cell r="C2464">
            <v>-4.43</v>
          </cell>
          <cell r="D2464">
            <v>8.5</v>
          </cell>
          <cell r="E2464">
            <v>0</v>
          </cell>
        </row>
        <row r="2465">
          <cell r="A2465">
            <v>44468</v>
          </cell>
          <cell r="B2465">
            <v>5586.98</v>
          </cell>
          <cell r="C2465">
            <v>-4.46</v>
          </cell>
          <cell r="D2465">
            <v>0</v>
          </cell>
          <cell r="E2465">
            <v>0</v>
          </cell>
        </row>
        <row r="2466">
          <cell r="A2466">
            <v>44469</v>
          </cell>
          <cell r="B2466">
            <v>5635.42</v>
          </cell>
          <cell r="C2466">
            <v>-4.5</v>
          </cell>
          <cell r="D2466">
            <v>8.4</v>
          </cell>
          <cell r="E2466">
            <v>0</v>
          </cell>
        </row>
        <row r="2467">
          <cell r="A2467">
            <v>44470</v>
          </cell>
          <cell r="B2467">
            <v>4559.03</v>
          </cell>
          <cell r="C2467">
            <v>-4.52</v>
          </cell>
          <cell r="D2467">
            <v>0</v>
          </cell>
          <cell r="E2467">
            <v>0</v>
          </cell>
        </row>
        <row r="2468">
          <cell r="A2468">
            <v>44471</v>
          </cell>
          <cell r="B2468">
            <v>5564.82</v>
          </cell>
          <cell r="C2468">
            <v>-4.51</v>
          </cell>
          <cell r="D2468">
            <v>30.1</v>
          </cell>
          <cell r="E2468">
            <v>0</v>
          </cell>
        </row>
        <row r="2469">
          <cell r="A2469">
            <v>44472</v>
          </cell>
          <cell r="B2469">
            <v>5423.61</v>
          </cell>
          <cell r="C2469">
            <v>-4.51</v>
          </cell>
          <cell r="D2469">
            <v>27.8</v>
          </cell>
          <cell r="E2469">
            <v>0</v>
          </cell>
        </row>
        <row r="2470">
          <cell r="A2470">
            <v>44473</v>
          </cell>
          <cell r="B2470">
            <v>5563.66</v>
          </cell>
          <cell r="C2470">
            <v>-4.52</v>
          </cell>
          <cell r="D2470">
            <v>2.1</v>
          </cell>
          <cell r="E2470">
            <v>0</v>
          </cell>
        </row>
        <row r="2471">
          <cell r="A2471">
            <v>44474</v>
          </cell>
          <cell r="B2471">
            <v>5412.04</v>
          </cell>
          <cell r="C2471">
            <v>-4.56</v>
          </cell>
          <cell r="D2471">
            <v>0</v>
          </cell>
          <cell r="E2471">
            <v>0</v>
          </cell>
        </row>
        <row r="2472">
          <cell r="A2472">
            <v>44475</v>
          </cell>
          <cell r="B2472">
            <v>5578.7</v>
          </cell>
          <cell r="C2472">
            <v>-4.58</v>
          </cell>
          <cell r="D2472">
            <v>0</v>
          </cell>
          <cell r="E2472">
            <v>0</v>
          </cell>
        </row>
        <row r="2473">
          <cell r="A2473">
            <v>44476</v>
          </cell>
          <cell r="B2473">
            <v>5516.2</v>
          </cell>
          <cell r="C2473">
            <v>-4.6</v>
          </cell>
          <cell r="D2473">
            <v>20.1</v>
          </cell>
          <cell r="E2473">
            <v>0</v>
          </cell>
        </row>
        <row r="2474">
          <cell r="A2474">
            <v>44477</v>
          </cell>
          <cell r="B2474">
            <v>5511.57</v>
          </cell>
          <cell r="C2474">
            <v>-4.6</v>
          </cell>
          <cell r="D2474">
            <v>4.3</v>
          </cell>
          <cell r="E2474">
            <v>0</v>
          </cell>
        </row>
        <row r="2475">
          <cell r="A2475">
            <v>44478</v>
          </cell>
          <cell r="B2475">
            <v>5373.84</v>
          </cell>
          <cell r="C2475">
            <v>-4.61</v>
          </cell>
          <cell r="D2475">
            <v>1.9</v>
          </cell>
          <cell r="E2475">
            <v>0</v>
          </cell>
        </row>
        <row r="2476">
          <cell r="A2476">
            <v>44479</v>
          </cell>
          <cell r="B2476">
            <v>4710.65</v>
          </cell>
          <cell r="C2476">
            <v>-4.63</v>
          </cell>
          <cell r="D2476">
            <v>8.5</v>
          </cell>
          <cell r="E2476">
            <v>0</v>
          </cell>
        </row>
        <row r="2477">
          <cell r="A2477">
            <v>44480</v>
          </cell>
          <cell r="B2477">
            <v>5181.71</v>
          </cell>
          <cell r="C2477">
            <v>-4.61</v>
          </cell>
          <cell r="D2477">
            <v>22.4</v>
          </cell>
          <cell r="E2477">
            <v>0</v>
          </cell>
        </row>
        <row r="2478">
          <cell r="A2478">
            <v>44481</v>
          </cell>
          <cell r="B2478">
            <v>5230.32</v>
          </cell>
          <cell r="C2478">
            <v>-4.54</v>
          </cell>
          <cell r="D2478">
            <v>32.3</v>
          </cell>
          <cell r="E2478">
            <v>0</v>
          </cell>
        </row>
        <row r="2479">
          <cell r="A2479">
            <v>44482</v>
          </cell>
          <cell r="B2479">
            <v>4840.27</v>
          </cell>
          <cell r="C2479">
            <v>-4.51</v>
          </cell>
          <cell r="D2479">
            <v>0</v>
          </cell>
          <cell r="E2479">
            <v>0</v>
          </cell>
        </row>
        <row r="2480">
          <cell r="A2480">
            <v>44483</v>
          </cell>
          <cell r="B2480">
            <v>4884.26</v>
          </cell>
          <cell r="C2480">
            <v>-4.47</v>
          </cell>
          <cell r="D2480">
            <v>0</v>
          </cell>
          <cell r="E2480">
            <v>0</v>
          </cell>
        </row>
        <row r="2481">
          <cell r="A2481">
            <v>44484</v>
          </cell>
          <cell r="B2481">
            <v>5447.92</v>
          </cell>
          <cell r="C2481">
            <v>-4.54</v>
          </cell>
          <cell r="D2481">
            <v>2.2</v>
          </cell>
          <cell r="E2481">
            <v>0</v>
          </cell>
        </row>
        <row r="2482">
          <cell r="A2482">
            <v>44485</v>
          </cell>
          <cell r="B2482">
            <v>4548.61</v>
          </cell>
          <cell r="C2482">
            <v>-4.54</v>
          </cell>
          <cell r="D2482">
            <v>0</v>
          </cell>
          <cell r="E2482">
            <v>0</v>
          </cell>
        </row>
        <row r="2483">
          <cell r="A2483">
            <v>44486</v>
          </cell>
          <cell r="B2483">
            <v>5265.04</v>
          </cell>
          <cell r="C2483">
            <v>-4.56</v>
          </cell>
          <cell r="D2483">
            <v>0</v>
          </cell>
          <cell r="E2483">
            <v>0</v>
          </cell>
        </row>
        <row r="2484">
          <cell r="A2484">
            <v>44487</v>
          </cell>
          <cell r="B2484">
            <v>5386.57</v>
          </cell>
          <cell r="C2484">
            <v>-4.56</v>
          </cell>
          <cell r="D2484">
            <v>2.2</v>
          </cell>
          <cell r="E2484">
            <v>0</v>
          </cell>
        </row>
        <row r="2485">
          <cell r="A2485">
            <v>44488</v>
          </cell>
          <cell r="B2485">
            <v>5309.03</v>
          </cell>
          <cell r="C2485">
            <v>-4.54</v>
          </cell>
          <cell r="D2485">
            <v>31</v>
          </cell>
          <cell r="E2485">
            <v>0</v>
          </cell>
        </row>
        <row r="2486">
          <cell r="A2486">
            <v>44489</v>
          </cell>
          <cell r="B2486">
            <v>5152.78</v>
          </cell>
          <cell r="C2486">
            <v>-4.51</v>
          </cell>
          <cell r="D2486">
            <v>24.5</v>
          </cell>
        </row>
        <row r="2487">
          <cell r="A2487">
            <v>44490</v>
          </cell>
          <cell r="B2487">
            <v>5261.57</v>
          </cell>
          <cell r="C2487">
            <v>-4.4</v>
          </cell>
          <cell r="D2487">
            <v>31.3</v>
          </cell>
          <cell r="E2487">
            <v>0</v>
          </cell>
        </row>
        <row r="2488">
          <cell r="A2488">
            <v>44491</v>
          </cell>
          <cell r="B2488">
            <v>5596.06</v>
          </cell>
          <cell r="C2488">
            <v>-4.39</v>
          </cell>
          <cell r="D2488">
            <v>0</v>
          </cell>
          <cell r="E2488">
            <v>0</v>
          </cell>
        </row>
        <row r="2489">
          <cell r="A2489">
            <v>44492</v>
          </cell>
          <cell r="B2489">
            <v>5528.94</v>
          </cell>
          <cell r="C2489">
            <v>-4.39</v>
          </cell>
          <cell r="D2489">
            <v>0</v>
          </cell>
          <cell r="E2489">
            <v>0</v>
          </cell>
        </row>
        <row r="2490">
          <cell r="A2490">
            <v>44493</v>
          </cell>
          <cell r="B2490">
            <v>4969.91</v>
          </cell>
          <cell r="C2490">
            <v>-4.42</v>
          </cell>
          <cell r="D2490">
            <v>0</v>
          </cell>
          <cell r="E2490">
            <v>0</v>
          </cell>
        </row>
        <row r="2491">
          <cell r="A2491">
            <v>44494</v>
          </cell>
          <cell r="B2491">
            <v>5325.23</v>
          </cell>
          <cell r="C2491">
            <v>-4.4</v>
          </cell>
          <cell r="D2491">
            <v>6</v>
          </cell>
          <cell r="E2491">
            <v>0</v>
          </cell>
        </row>
        <row r="2492">
          <cell r="A2492">
            <v>44495</v>
          </cell>
          <cell r="B2492">
            <v>5505.78</v>
          </cell>
          <cell r="C2492">
            <v>-4.37</v>
          </cell>
          <cell r="D2492">
            <v>7.9</v>
          </cell>
          <cell r="E2492">
            <v>0</v>
          </cell>
        </row>
        <row r="2493">
          <cell r="A2493">
            <v>44496</v>
          </cell>
          <cell r="B2493">
            <v>5185.19</v>
          </cell>
          <cell r="C2493">
            <v>-4.21</v>
          </cell>
          <cell r="D2493">
            <v>20.05</v>
          </cell>
          <cell r="E2493">
            <v>0</v>
          </cell>
        </row>
        <row r="2494">
          <cell r="A2494">
            <v>44497</v>
          </cell>
          <cell r="B2494">
            <v>5416.67</v>
          </cell>
          <cell r="C2494">
            <v>-4.1</v>
          </cell>
          <cell r="D2494">
            <v>0</v>
          </cell>
          <cell r="E2494">
            <v>0</v>
          </cell>
        </row>
        <row r="2495">
          <cell r="A2495">
            <v>44498</v>
          </cell>
          <cell r="B2495">
            <v>5500.69</v>
          </cell>
          <cell r="C2495">
            <v>-4.1</v>
          </cell>
          <cell r="D2495">
            <v>0</v>
          </cell>
          <cell r="E2495">
            <v>0</v>
          </cell>
        </row>
        <row r="2496">
          <cell r="A2496">
            <v>44499</v>
          </cell>
          <cell r="B2496">
            <v>5597.22</v>
          </cell>
          <cell r="C2496">
            <v>-4.1</v>
          </cell>
          <cell r="D2496">
            <v>0</v>
          </cell>
          <cell r="E2496">
            <v>0</v>
          </cell>
        </row>
        <row r="2497">
          <cell r="A2497">
            <v>44500</v>
          </cell>
          <cell r="B2497">
            <v>4965.28</v>
          </cell>
          <cell r="C2497">
            <v>-4.12</v>
          </cell>
          <cell r="D2497">
            <v>0</v>
          </cell>
          <cell r="E2497">
            <v>0</v>
          </cell>
        </row>
        <row r="2498">
          <cell r="A2498">
            <v>44501</v>
          </cell>
          <cell r="B2498">
            <v>5139.46</v>
          </cell>
          <cell r="C2498">
            <v>-4.1</v>
          </cell>
          <cell r="D2498">
            <v>23.2</v>
          </cell>
        </row>
        <row r="2499">
          <cell r="A2499">
            <v>44502</v>
          </cell>
          <cell r="B2499">
            <v>5277.77</v>
          </cell>
          <cell r="C2499">
            <v>-4.03</v>
          </cell>
          <cell r="D2499">
            <v>35.5</v>
          </cell>
          <cell r="E2499">
            <v>0</v>
          </cell>
        </row>
        <row r="2500">
          <cell r="A2500">
            <v>44503</v>
          </cell>
          <cell r="B2500">
            <v>5069.44</v>
          </cell>
          <cell r="C2500">
            <v>-4.02</v>
          </cell>
          <cell r="D2500">
            <v>0</v>
          </cell>
          <cell r="E2500">
            <v>0</v>
          </cell>
        </row>
        <row r="2501">
          <cell r="A2501">
            <v>44504</v>
          </cell>
          <cell r="B2501">
            <v>5428.24</v>
          </cell>
          <cell r="C2501">
            <v>-4</v>
          </cell>
          <cell r="D2501">
            <v>0</v>
          </cell>
          <cell r="E2501">
            <v>0</v>
          </cell>
        </row>
        <row r="2502">
          <cell r="A2502">
            <v>44505</v>
          </cell>
          <cell r="B2502">
            <v>4976.85</v>
          </cell>
          <cell r="C2502">
            <v>-4.03</v>
          </cell>
          <cell r="D2502">
            <v>0</v>
          </cell>
          <cell r="E2502">
            <v>0</v>
          </cell>
        </row>
        <row r="2503">
          <cell r="A2503">
            <v>44506</v>
          </cell>
          <cell r="B2503">
            <v>5138.88</v>
          </cell>
          <cell r="C2503">
            <v>-4.04</v>
          </cell>
          <cell r="D2503">
            <v>0</v>
          </cell>
          <cell r="E2503">
            <v>0</v>
          </cell>
        </row>
        <row r="2504">
          <cell r="A2504">
            <v>44507</v>
          </cell>
          <cell r="B2504">
            <v>4837.96</v>
          </cell>
          <cell r="C2504">
            <v>-4.07</v>
          </cell>
          <cell r="D2504">
            <v>0</v>
          </cell>
          <cell r="E2504">
            <v>0</v>
          </cell>
        </row>
        <row r="2505">
          <cell r="A2505">
            <v>44508</v>
          </cell>
          <cell r="B2505">
            <v>4988.43</v>
          </cell>
          <cell r="C2505">
            <v>-4.03</v>
          </cell>
          <cell r="D2505">
            <v>58.3</v>
          </cell>
          <cell r="E2505">
            <v>0</v>
          </cell>
        </row>
        <row r="2506">
          <cell r="A2506">
            <v>44509</v>
          </cell>
          <cell r="B2506">
            <v>5125</v>
          </cell>
          <cell r="C2506">
            <v>-3.94</v>
          </cell>
          <cell r="D2506">
            <v>16.7</v>
          </cell>
          <cell r="E2506">
            <v>0</v>
          </cell>
        </row>
        <row r="2507">
          <cell r="A2507">
            <v>44510</v>
          </cell>
          <cell r="B2507">
            <v>4942.13</v>
          </cell>
          <cell r="C2507">
            <v>-3.89</v>
          </cell>
          <cell r="D2507">
            <v>0</v>
          </cell>
          <cell r="E2507">
            <v>0</v>
          </cell>
        </row>
        <row r="2508">
          <cell r="A2508">
            <v>44511</v>
          </cell>
          <cell r="B2508">
            <v>5000</v>
          </cell>
          <cell r="C2508">
            <v>-3.87</v>
          </cell>
          <cell r="D2508">
            <v>30.03</v>
          </cell>
          <cell r="E2508">
            <v>0</v>
          </cell>
        </row>
        <row r="2509">
          <cell r="A2509">
            <v>44512</v>
          </cell>
          <cell r="B2509">
            <v>5104.17</v>
          </cell>
          <cell r="C2509">
            <v>-3.8</v>
          </cell>
          <cell r="D2509">
            <v>62.5</v>
          </cell>
          <cell r="E2509">
            <v>0</v>
          </cell>
        </row>
        <row r="2510">
          <cell r="A2510">
            <v>44513</v>
          </cell>
          <cell r="B2510">
            <v>4629.63</v>
          </cell>
          <cell r="C2510">
            <v>-3.73</v>
          </cell>
          <cell r="D2510">
            <v>7.6</v>
          </cell>
          <cell r="E2510">
            <v>0</v>
          </cell>
        </row>
        <row r="2511">
          <cell r="A2511">
            <v>44514</v>
          </cell>
          <cell r="B2511">
            <v>5119.21</v>
          </cell>
          <cell r="C2511">
            <v>-3.71</v>
          </cell>
          <cell r="D2511">
            <v>0</v>
          </cell>
          <cell r="E2511">
            <v>0</v>
          </cell>
        </row>
        <row r="2512">
          <cell r="A2512">
            <v>44515</v>
          </cell>
          <cell r="B2512">
            <v>5289.35</v>
          </cell>
          <cell r="C2512">
            <v>-3.71</v>
          </cell>
          <cell r="D2512">
            <v>0</v>
          </cell>
          <cell r="E2512">
            <v>0</v>
          </cell>
        </row>
        <row r="2513">
          <cell r="A2513">
            <v>44516</v>
          </cell>
          <cell r="B2513">
            <v>5370.37</v>
          </cell>
          <cell r="C2513">
            <v>-3.72</v>
          </cell>
          <cell r="D2513">
            <v>0</v>
          </cell>
          <cell r="E2513">
            <v>0</v>
          </cell>
        </row>
        <row r="2514">
          <cell r="A2514">
            <v>44517</v>
          </cell>
          <cell r="B2514">
            <v>5219.9</v>
          </cell>
          <cell r="C2514">
            <v>-3.72</v>
          </cell>
          <cell r="D2514">
            <v>0</v>
          </cell>
          <cell r="E2514">
            <v>0</v>
          </cell>
        </row>
        <row r="2515">
          <cell r="A2515">
            <v>44518</v>
          </cell>
          <cell r="B2515">
            <v>5324.07</v>
          </cell>
          <cell r="C2515">
            <v>-3.74</v>
          </cell>
          <cell r="D2515">
            <v>0</v>
          </cell>
          <cell r="E2515">
            <v>0</v>
          </cell>
        </row>
        <row r="2516">
          <cell r="A2516">
            <v>44519</v>
          </cell>
          <cell r="B2516">
            <v>5439.82</v>
          </cell>
          <cell r="C2516">
            <v>-3.76</v>
          </cell>
          <cell r="D2516">
            <v>4.4</v>
          </cell>
          <cell r="E2516">
            <v>0</v>
          </cell>
        </row>
        <row r="2517">
          <cell r="A2517">
            <v>44520</v>
          </cell>
          <cell r="B2517">
            <v>5231.48</v>
          </cell>
          <cell r="C2517">
            <v>-3.76</v>
          </cell>
          <cell r="D2517">
            <v>8.5</v>
          </cell>
          <cell r="E2517">
            <v>0</v>
          </cell>
        </row>
        <row r="2518">
          <cell r="A2518">
            <v>44521</v>
          </cell>
          <cell r="B2518">
            <v>4965.45</v>
          </cell>
          <cell r="C2518">
            <v>-3.74</v>
          </cell>
          <cell r="D2518">
            <v>23.4</v>
          </cell>
          <cell r="E2518">
            <v>0</v>
          </cell>
        </row>
        <row r="2519">
          <cell r="A2519">
            <v>44522</v>
          </cell>
          <cell r="B2519">
            <v>5335.65</v>
          </cell>
          <cell r="C2519">
            <v>-3.72</v>
          </cell>
          <cell r="D2519">
            <v>2.5</v>
          </cell>
          <cell r="E2519">
            <v>0</v>
          </cell>
        </row>
        <row r="2520">
          <cell r="A2520">
            <v>44523</v>
          </cell>
          <cell r="B2520">
            <v>5451.39</v>
          </cell>
          <cell r="C2520">
            <v>-3.73</v>
          </cell>
          <cell r="D2520">
            <v>0</v>
          </cell>
          <cell r="E2520">
            <v>0</v>
          </cell>
        </row>
        <row r="2521">
          <cell r="A2521">
            <v>44524</v>
          </cell>
          <cell r="B2521">
            <v>5416.67</v>
          </cell>
          <cell r="C2521">
            <v>-3.74</v>
          </cell>
          <cell r="D2521">
            <v>0</v>
          </cell>
          <cell r="E2521">
            <v>0</v>
          </cell>
        </row>
        <row r="2522">
          <cell r="A2522">
            <v>44525</v>
          </cell>
          <cell r="B2522">
            <v>5574.07</v>
          </cell>
          <cell r="C2522">
            <v>-3.76</v>
          </cell>
          <cell r="D2522">
            <v>0</v>
          </cell>
          <cell r="E2522">
            <v>0</v>
          </cell>
        </row>
        <row r="2523">
          <cell r="A2523">
            <v>44526</v>
          </cell>
          <cell r="B2523">
            <v>5532.4</v>
          </cell>
          <cell r="C2523">
            <v>-3.78</v>
          </cell>
          <cell r="D2523">
            <v>0</v>
          </cell>
          <cell r="E2523">
            <v>0</v>
          </cell>
        </row>
        <row r="2524">
          <cell r="A2524">
            <v>44527</v>
          </cell>
          <cell r="B2524">
            <v>5486.11</v>
          </cell>
          <cell r="C2524">
            <v>-3.77</v>
          </cell>
          <cell r="D2524">
            <v>38.4</v>
          </cell>
          <cell r="E2524">
            <v>0</v>
          </cell>
        </row>
        <row r="2525">
          <cell r="A2525">
            <v>44528</v>
          </cell>
          <cell r="B2525">
            <v>5439.81</v>
          </cell>
          <cell r="C2525">
            <v>-3.73</v>
          </cell>
          <cell r="D2525">
            <v>0</v>
          </cell>
          <cell r="E2525">
            <v>0</v>
          </cell>
        </row>
        <row r="2526">
          <cell r="A2526">
            <v>44529</v>
          </cell>
          <cell r="B2526">
            <v>5520.83</v>
          </cell>
          <cell r="C2526">
            <v>-3.7</v>
          </cell>
          <cell r="D2526">
            <v>0</v>
          </cell>
          <cell r="E2526">
            <v>0</v>
          </cell>
        </row>
        <row r="2527">
          <cell r="A2527">
            <v>44530</v>
          </cell>
          <cell r="B2527">
            <v>5219.91</v>
          </cell>
          <cell r="C2527">
            <v>-3.71</v>
          </cell>
          <cell r="D2527">
            <v>0</v>
          </cell>
          <cell r="E2527">
            <v>0</v>
          </cell>
        </row>
        <row r="2528">
          <cell r="A2528">
            <v>44531</v>
          </cell>
          <cell r="B2528">
            <v>5208.33</v>
          </cell>
          <cell r="C2528">
            <v>-3.72</v>
          </cell>
          <cell r="D2528">
            <v>5.3</v>
          </cell>
          <cell r="E2528">
            <v>0</v>
          </cell>
        </row>
        <row r="2529">
          <cell r="A2529">
            <v>44532</v>
          </cell>
          <cell r="B2529">
            <v>4849.54</v>
          </cell>
          <cell r="C2529">
            <v>-3.71</v>
          </cell>
          <cell r="D2529">
            <v>0.9</v>
          </cell>
          <cell r="E2529">
            <v>0</v>
          </cell>
        </row>
        <row r="2530">
          <cell r="A2530">
            <v>44533</v>
          </cell>
          <cell r="B2530">
            <v>5370.37</v>
          </cell>
          <cell r="C2530">
            <v>-3.71</v>
          </cell>
          <cell r="D2530">
            <v>4</v>
          </cell>
          <cell r="E2530">
            <v>0</v>
          </cell>
        </row>
        <row r="2531">
          <cell r="A2531">
            <v>44534</v>
          </cell>
          <cell r="B2531">
            <v>5509.25</v>
          </cell>
          <cell r="C2531">
            <v>-3.73</v>
          </cell>
          <cell r="D2531">
            <v>0</v>
          </cell>
          <cell r="E2531">
            <v>0</v>
          </cell>
        </row>
        <row r="2532">
          <cell r="A2532">
            <v>44535</v>
          </cell>
          <cell r="B2532">
            <v>5243.06</v>
          </cell>
          <cell r="C2532">
            <v>-3.74</v>
          </cell>
          <cell r="D2532">
            <v>0</v>
          </cell>
          <cell r="E2532">
            <v>0</v>
          </cell>
        </row>
        <row r="2533">
          <cell r="A2533">
            <v>44536</v>
          </cell>
          <cell r="B2533">
            <v>5127.32</v>
          </cell>
          <cell r="C2533">
            <v>-3.73</v>
          </cell>
          <cell r="D2533">
            <v>25.6</v>
          </cell>
          <cell r="E2533">
            <v>0</v>
          </cell>
        </row>
        <row r="2534">
          <cell r="A2534">
            <v>44537</v>
          </cell>
          <cell r="B2534">
            <v>5405.09</v>
          </cell>
          <cell r="C2534">
            <v>-3.53</v>
          </cell>
          <cell r="D2534">
            <v>38.7</v>
          </cell>
          <cell r="E2534">
            <v>0</v>
          </cell>
        </row>
        <row r="2535">
          <cell r="A2535">
            <v>44538</v>
          </cell>
          <cell r="B2535">
            <v>5150.46</v>
          </cell>
          <cell r="C2535">
            <v>-3.43</v>
          </cell>
          <cell r="D2535">
            <v>15.1</v>
          </cell>
          <cell r="E2535">
            <v>0</v>
          </cell>
        </row>
        <row r="2536">
          <cell r="A2536">
            <v>44539</v>
          </cell>
          <cell r="B2536">
            <v>5358.8</v>
          </cell>
          <cell r="C2536">
            <v>-3.34</v>
          </cell>
          <cell r="D2536">
            <v>6.5</v>
          </cell>
          <cell r="E2536">
            <v>0</v>
          </cell>
        </row>
        <row r="2537">
          <cell r="A2537">
            <v>44540</v>
          </cell>
          <cell r="B2537">
            <v>5474.54</v>
          </cell>
          <cell r="C2537">
            <v>-3.23</v>
          </cell>
          <cell r="D2537">
            <v>0</v>
          </cell>
          <cell r="E2537">
            <v>0</v>
          </cell>
        </row>
        <row r="2538">
          <cell r="A2538">
            <v>44541</v>
          </cell>
          <cell r="B2538">
            <v>5300.92</v>
          </cell>
          <cell r="C2538">
            <v>-3.2</v>
          </cell>
          <cell r="D2538">
            <v>0</v>
          </cell>
          <cell r="E2538">
            <v>0</v>
          </cell>
        </row>
        <row r="2539">
          <cell r="A2539">
            <v>44542</v>
          </cell>
          <cell r="B2539">
            <v>5231.48</v>
          </cell>
          <cell r="C2539">
            <v>-3.2</v>
          </cell>
          <cell r="D2539">
            <v>0</v>
          </cell>
          <cell r="E2539">
            <v>0</v>
          </cell>
        </row>
        <row r="2540">
          <cell r="A2540">
            <v>44543</v>
          </cell>
          <cell r="B2540">
            <v>5474.54</v>
          </cell>
          <cell r="C2540">
            <v>-3.02</v>
          </cell>
          <cell r="D2540">
            <v>62</v>
          </cell>
          <cell r="E2540">
            <v>0</v>
          </cell>
        </row>
        <row r="2541">
          <cell r="A2541">
            <v>44544</v>
          </cell>
          <cell r="B2541">
            <v>5335.65</v>
          </cell>
          <cell r="C2541">
            <v>-2.68</v>
          </cell>
          <cell r="D2541">
            <v>0</v>
          </cell>
          <cell r="E2541">
            <v>0</v>
          </cell>
        </row>
        <row r="2542">
          <cell r="A2542">
            <v>44545</v>
          </cell>
          <cell r="B2542">
            <v>5543.98</v>
          </cell>
          <cell r="C2542">
            <v>-2.58</v>
          </cell>
          <cell r="D2542">
            <v>5.1</v>
          </cell>
          <cell r="E2542">
            <v>0</v>
          </cell>
        </row>
        <row r="2543">
          <cell r="A2543">
            <v>44546</v>
          </cell>
          <cell r="B2543">
            <v>5347.22</v>
          </cell>
          <cell r="C2543">
            <v>-2.52</v>
          </cell>
          <cell r="D2543">
            <v>2.5</v>
          </cell>
          <cell r="E2543">
            <v>0</v>
          </cell>
        </row>
        <row r="2544">
          <cell r="A2544">
            <v>44547</v>
          </cell>
          <cell r="B2544">
            <v>5046.3</v>
          </cell>
          <cell r="C2544">
            <v>-2.45</v>
          </cell>
          <cell r="D2544">
            <v>11.5</v>
          </cell>
          <cell r="E2544">
            <v>0</v>
          </cell>
        </row>
        <row r="2545">
          <cell r="A2545">
            <v>44548</v>
          </cell>
          <cell r="B2545">
            <v>5474.54</v>
          </cell>
          <cell r="C2545">
            <v>-2.32</v>
          </cell>
          <cell r="D2545">
            <v>6.9</v>
          </cell>
          <cell r="E2545">
            <v>0</v>
          </cell>
        </row>
        <row r="2546">
          <cell r="A2546">
            <v>44549</v>
          </cell>
          <cell r="B2546">
            <v>4629.62</v>
          </cell>
          <cell r="C2546">
            <v>-2.19</v>
          </cell>
          <cell r="D2546">
            <v>0</v>
          </cell>
          <cell r="E2546">
            <v>0</v>
          </cell>
        </row>
        <row r="2547">
          <cell r="A2547">
            <v>44550</v>
          </cell>
          <cell r="B2547">
            <v>5289.36</v>
          </cell>
          <cell r="C2547">
            <v>-2.12</v>
          </cell>
          <cell r="D2547">
            <v>0</v>
          </cell>
          <cell r="E2547">
            <v>0</v>
          </cell>
        </row>
        <row r="2548">
          <cell r="A2548">
            <v>44551</v>
          </cell>
          <cell r="B2548">
            <v>5347.22</v>
          </cell>
          <cell r="C2548">
            <v>-2.08</v>
          </cell>
          <cell r="D2548">
            <v>0</v>
          </cell>
          <cell r="E2548">
            <v>0</v>
          </cell>
        </row>
        <row r="2549">
          <cell r="A2549">
            <v>44552</v>
          </cell>
          <cell r="B2549">
            <v>5289.35</v>
          </cell>
          <cell r="C2549">
            <v>-2.06</v>
          </cell>
          <cell r="D2549">
            <v>0</v>
          </cell>
          <cell r="E2549">
            <v>0</v>
          </cell>
        </row>
        <row r="2550">
          <cell r="A2550">
            <v>44553</v>
          </cell>
          <cell r="B2550">
            <v>5532.41</v>
          </cell>
          <cell r="C2550">
            <v>-2.04</v>
          </cell>
          <cell r="D2550">
            <v>0.2</v>
          </cell>
          <cell r="E2550">
            <v>0</v>
          </cell>
        </row>
        <row r="2551">
          <cell r="A2551">
            <v>44554</v>
          </cell>
          <cell r="B2551">
            <v>5335.64</v>
          </cell>
          <cell r="C2551">
            <v>-2.02</v>
          </cell>
          <cell r="D2551">
            <v>22.4</v>
          </cell>
          <cell r="E2551">
            <v>0</v>
          </cell>
        </row>
        <row r="2552">
          <cell r="A2552">
            <v>44555</v>
          </cell>
          <cell r="B2552">
            <v>4756.94</v>
          </cell>
          <cell r="C2552">
            <v>-2</v>
          </cell>
          <cell r="D2552">
            <v>26.6</v>
          </cell>
          <cell r="E2552">
            <v>0</v>
          </cell>
        </row>
        <row r="2553">
          <cell r="A2553">
            <v>44556</v>
          </cell>
          <cell r="B2553">
            <v>5405.09</v>
          </cell>
          <cell r="C2553">
            <v>-2</v>
          </cell>
          <cell r="D2553">
            <v>0</v>
          </cell>
          <cell r="E2553">
            <v>0</v>
          </cell>
        </row>
        <row r="2554">
          <cell r="A2554">
            <v>44557</v>
          </cell>
          <cell r="B2554">
            <v>5520.83</v>
          </cell>
          <cell r="C2554">
            <v>-1.99</v>
          </cell>
          <cell r="D2554">
            <v>0</v>
          </cell>
          <cell r="E2554">
            <v>0</v>
          </cell>
        </row>
        <row r="2555">
          <cell r="A2555">
            <v>44558</v>
          </cell>
          <cell r="B2555">
            <v>5243.06</v>
          </cell>
          <cell r="C2555">
            <v>-1.99</v>
          </cell>
          <cell r="D2555">
            <v>0</v>
          </cell>
          <cell r="E2555">
            <v>0</v>
          </cell>
        </row>
        <row r="2556">
          <cell r="A2556">
            <v>44559</v>
          </cell>
          <cell r="B2556">
            <v>5092.59</v>
          </cell>
          <cell r="C2556">
            <v>-1.98</v>
          </cell>
          <cell r="D2556">
            <v>4.3</v>
          </cell>
          <cell r="E2556">
            <v>0</v>
          </cell>
        </row>
        <row r="2557">
          <cell r="A2557">
            <v>44560</v>
          </cell>
          <cell r="B2557">
            <v>5243.05</v>
          </cell>
          <cell r="C2557">
            <v>-1.97</v>
          </cell>
          <cell r="D2557">
            <v>11.1</v>
          </cell>
          <cell r="E2557">
            <v>0</v>
          </cell>
        </row>
        <row r="2558">
          <cell r="A2558">
            <v>44561</v>
          </cell>
          <cell r="B2558">
            <v>5289.35</v>
          </cell>
          <cell r="C2558">
            <v>-1.8</v>
          </cell>
          <cell r="D2558">
            <v>62.5</v>
          </cell>
          <cell r="E2558">
            <v>0</v>
          </cell>
        </row>
        <row r="2559">
          <cell r="A2559">
            <v>44562</v>
          </cell>
          <cell r="B2559">
            <v>4826.39</v>
          </cell>
          <cell r="C2559">
            <v>-1.6</v>
          </cell>
          <cell r="D2559">
            <v>43</v>
          </cell>
          <cell r="E2559">
            <v>0</v>
          </cell>
        </row>
        <row r="2560">
          <cell r="A2560">
            <v>44563</v>
          </cell>
          <cell r="B2560">
            <v>5011.57</v>
          </cell>
          <cell r="C2560">
            <v>-1.42</v>
          </cell>
          <cell r="D2560">
            <v>20</v>
          </cell>
          <cell r="E2560">
            <v>0</v>
          </cell>
        </row>
        <row r="2561">
          <cell r="A2561">
            <v>44564</v>
          </cell>
          <cell r="B2561">
            <v>5231.48</v>
          </cell>
          <cell r="C2561">
            <v>-1.23</v>
          </cell>
          <cell r="D2561">
            <v>51.2</v>
          </cell>
          <cell r="E2561">
            <v>0</v>
          </cell>
        </row>
        <row r="2562">
          <cell r="A2562">
            <v>44565</v>
          </cell>
          <cell r="B2562">
            <v>5451.39</v>
          </cell>
          <cell r="C2562">
            <v>-1.04</v>
          </cell>
          <cell r="D2562">
            <v>4.5</v>
          </cell>
          <cell r="E2562">
            <v>0</v>
          </cell>
        </row>
        <row r="2563">
          <cell r="A2563">
            <v>44566</v>
          </cell>
          <cell r="B2563">
            <v>5532.41</v>
          </cell>
          <cell r="C2563">
            <v>-0.93</v>
          </cell>
          <cell r="D2563">
            <v>8.5</v>
          </cell>
          <cell r="E2563">
            <v>0</v>
          </cell>
        </row>
        <row r="2564">
          <cell r="A2564">
            <v>44567</v>
          </cell>
          <cell r="B2564">
            <v>5231.48</v>
          </cell>
          <cell r="C2564">
            <v>-0.75</v>
          </cell>
          <cell r="D2564">
            <v>48.3</v>
          </cell>
          <cell r="E2564">
            <v>0</v>
          </cell>
        </row>
        <row r="2565">
          <cell r="A2565">
            <v>44568</v>
          </cell>
          <cell r="B2565">
            <v>5115.74</v>
          </cell>
          <cell r="C2565">
            <v>-0.38</v>
          </cell>
          <cell r="D2565">
            <v>17.8</v>
          </cell>
          <cell r="E2565">
            <v>0</v>
          </cell>
        </row>
        <row r="2566">
          <cell r="A2566">
            <v>44569</v>
          </cell>
          <cell r="B2566">
            <v>4652.78</v>
          </cell>
          <cell r="C2566">
            <v>0</v>
          </cell>
          <cell r="D2566">
            <v>102.3</v>
          </cell>
          <cell r="E2566">
            <v>0.5</v>
          </cell>
        </row>
        <row r="2567">
          <cell r="A2567">
            <v>44570</v>
          </cell>
          <cell r="B2567">
            <v>3622.68</v>
          </cell>
          <cell r="C2567">
            <v>0</v>
          </cell>
          <cell r="D2567">
            <v>165</v>
          </cell>
          <cell r="E2567">
            <v>1.95</v>
          </cell>
        </row>
        <row r="2568">
          <cell r="A2568">
            <v>44571</v>
          </cell>
          <cell r="B2568">
            <v>4525.46</v>
          </cell>
          <cell r="C2568">
            <v>0</v>
          </cell>
          <cell r="D2568">
            <v>111</v>
          </cell>
          <cell r="E2568">
            <v>2.27</v>
          </cell>
        </row>
        <row r="2569">
          <cell r="A2569">
            <v>44572</v>
          </cell>
          <cell r="B2569">
            <v>3888.89</v>
          </cell>
          <cell r="C2569">
            <v>0</v>
          </cell>
          <cell r="D2569">
            <v>88.5</v>
          </cell>
          <cell r="E2569">
            <v>2.27</v>
          </cell>
        </row>
        <row r="2570">
          <cell r="A2570">
            <v>44573</v>
          </cell>
          <cell r="B2570">
            <v>5194.33</v>
          </cell>
          <cell r="C2570">
            <v>0</v>
          </cell>
          <cell r="D2570">
            <v>6.7</v>
          </cell>
          <cell r="E2570">
            <v>2.18</v>
          </cell>
        </row>
        <row r="2571">
          <cell r="A2571">
            <v>44574</v>
          </cell>
          <cell r="B2571">
            <v>5729.16</v>
          </cell>
          <cell r="C2571">
            <v>0</v>
          </cell>
          <cell r="D2571">
            <v>29.6</v>
          </cell>
          <cell r="E2571">
            <v>1.78</v>
          </cell>
        </row>
        <row r="2572">
          <cell r="A2572">
            <v>44575</v>
          </cell>
          <cell r="B2572">
            <v>5636.57</v>
          </cell>
          <cell r="C2572">
            <v>0</v>
          </cell>
          <cell r="D2572">
            <v>0</v>
          </cell>
          <cell r="E2572">
            <v>1.4</v>
          </cell>
        </row>
        <row r="2573">
          <cell r="A2573">
            <v>44576</v>
          </cell>
          <cell r="B2573">
            <v>5486.11</v>
          </cell>
          <cell r="C2573">
            <v>0</v>
          </cell>
          <cell r="D2573">
            <v>0</v>
          </cell>
          <cell r="E2573">
            <v>1.15</v>
          </cell>
        </row>
        <row r="2574">
          <cell r="A2574">
            <v>44577</v>
          </cell>
          <cell r="B2574">
            <v>5324.07</v>
          </cell>
          <cell r="C2574">
            <v>0</v>
          </cell>
          <cell r="D2574">
            <v>52.5</v>
          </cell>
          <cell r="E2574">
            <v>1</v>
          </cell>
        </row>
        <row r="2575">
          <cell r="A2575">
            <v>44578</v>
          </cell>
          <cell r="B2575">
            <v>5474.54</v>
          </cell>
          <cell r="C2575">
            <v>0</v>
          </cell>
          <cell r="D2575">
            <v>0</v>
          </cell>
          <cell r="E2575">
            <v>0.92</v>
          </cell>
        </row>
        <row r="2576">
          <cell r="A2576">
            <v>44579</v>
          </cell>
          <cell r="B2576">
            <v>5393.52</v>
          </cell>
          <cell r="C2576">
            <v>0</v>
          </cell>
          <cell r="D2576">
            <v>3.4</v>
          </cell>
          <cell r="E2576">
            <v>0.82</v>
          </cell>
        </row>
        <row r="2577">
          <cell r="A2577">
            <v>44580</v>
          </cell>
          <cell r="B2577">
            <v>5659.72</v>
          </cell>
          <cell r="C2577">
            <v>0</v>
          </cell>
          <cell r="D2577">
            <v>1.9</v>
          </cell>
          <cell r="E2577">
            <v>0.76</v>
          </cell>
        </row>
        <row r="2578">
          <cell r="A2578">
            <v>44581</v>
          </cell>
          <cell r="B2578">
            <v>5706.02</v>
          </cell>
          <cell r="C2578">
            <v>0</v>
          </cell>
          <cell r="D2578">
            <v>0.3</v>
          </cell>
          <cell r="E2578">
            <v>0.69</v>
          </cell>
        </row>
        <row r="2579">
          <cell r="A2579">
            <v>44582</v>
          </cell>
          <cell r="B2579">
            <v>5810.19</v>
          </cell>
          <cell r="C2579">
            <v>0</v>
          </cell>
          <cell r="D2579">
            <v>0</v>
          </cell>
          <cell r="E2579">
            <v>0.62</v>
          </cell>
        </row>
        <row r="2580">
          <cell r="A2580">
            <v>44583</v>
          </cell>
          <cell r="B2580">
            <v>5798.61</v>
          </cell>
          <cell r="C2580">
            <v>0</v>
          </cell>
          <cell r="D2580">
            <v>0</v>
          </cell>
          <cell r="E2580">
            <v>0.59</v>
          </cell>
        </row>
        <row r="2581">
          <cell r="A2581">
            <v>44584</v>
          </cell>
          <cell r="B2581">
            <v>5462.96</v>
          </cell>
          <cell r="C2581">
            <v>0</v>
          </cell>
          <cell r="D2581">
            <v>0</v>
          </cell>
          <cell r="E2581">
            <v>0.54</v>
          </cell>
        </row>
        <row r="2582">
          <cell r="A2582">
            <v>44585</v>
          </cell>
          <cell r="B2582">
            <v>5729.17</v>
          </cell>
          <cell r="C2582">
            <v>0</v>
          </cell>
          <cell r="D2582">
            <v>0</v>
          </cell>
          <cell r="E2582">
            <v>0.5</v>
          </cell>
        </row>
        <row r="2583">
          <cell r="A2583">
            <v>44586</v>
          </cell>
          <cell r="B2583">
            <v>5879.663</v>
          </cell>
          <cell r="C2583">
            <v>0</v>
          </cell>
          <cell r="D2583">
            <v>0</v>
          </cell>
          <cell r="E2583">
            <v>0.47</v>
          </cell>
        </row>
        <row r="2584">
          <cell r="A2584">
            <v>44587</v>
          </cell>
          <cell r="B2584">
            <v>5729.17</v>
          </cell>
          <cell r="C2584">
            <v>0</v>
          </cell>
          <cell r="D2584">
            <v>0</v>
          </cell>
          <cell r="E2584">
            <v>0.44</v>
          </cell>
        </row>
        <row r="2585">
          <cell r="A2585">
            <v>44588</v>
          </cell>
          <cell r="B2585">
            <v>5844.91</v>
          </cell>
          <cell r="C2585">
            <v>0</v>
          </cell>
          <cell r="D2585">
            <v>0</v>
          </cell>
          <cell r="E2585">
            <v>0.42</v>
          </cell>
        </row>
        <row r="2586">
          <cell r="A2586">
            <v>44589</v>
          </cell>
          <cell r="B2586">
            <v>5717.59</v>
          </cell>
          <cell r="C2586">
            <v>0</v>
          </cell>
          <cell r="D2586">
            <v>0</v>
          </cell>
          <cell r="E2586">
            <v>0.39</v>
          </cell>
        </row>
        <row r="2587">
          <cell r="A2587">
            <v>44590</v>
          </cell>
          <cell r="B2587">
            <v>5752.31</v>
          </cell>
          <cell r="C2587">
            <v>0</v>
          </cell>
          <cell r="D2587">
            <v>3.6</v>
          </cell>
          <cell r="E2587">
            <v>0.38</v>
          </cell>
        </row>
        <row r="2588">
          <cell r="A2588">
            <v>44591</v>
          </cell>
          <cell r="B2588">
            <v>5069.44</v>
          </cell>
          <cell r="C2588">
            <v>0</v>
          </cell>
          <cell r="D2588">
            <v>2.6</v>
          </cell>
          <cell r="E2588">
            <v>0.38</v>
          </cell>
        </row>
        <row r="2589">
          <cell r="A2589">
            <v>44592</v>
          </cell>
          <cell r="B2589">
            <v>4687.5</v>
          </cell>
          <cell r="C2589">
            <v>0</v>
          </cell>
          <cell r="D2589">
            <v>5.5</v>
          </cell>
          <cell r="E2589">
            <v>0.4</v>
          </cell>
        </row>
        <row r="2590">
          <cell r="A2590">
            <v>44593</v>
          </cell>
          <cell r="B2590">
            <v>5347.22</v>
          </cell>
          <cell r="C2590">
            <v>0</v>
          </cell>
          <cell r="D2590">
            <v>32</v>
          </cell>
          <cell r="E2590">
            <v>0.49</v>
          </cell>
        </row>
        <row r="2591">
          <cell r="A2591">
            <v>44594</v>
          </cell>
          <cell r="B2591">
            <v>5358.8</v>
          </cell>
          <cell r="C2591">
            <v>0</v>
          </cell>
          <cell r="D2591">
            <v>7.5</v>
          </cell>
          <cell r="E2591">
            <v>0.51</v>
          </cell>
        </row>
        <row r="2592">
          <cell r="A2592">
            <v>44595</v>
          </cell>
          <cell r="B2592">
            <v>5567.13</v>
          </cell>
          <cell r="C2592">
            <v>0</v>
          </cell>
          <cell r="D2592">
            <v>3.6</v>
          </cell>
          <cell r="E2592">
            <v>0.48</v>
          </cell>
        </row>
        <row r="2593">
          <cell r="A2593">
            <v>44596</v>
          </cell>
          <cell r="B2593">
            <v>5705.73</v>
          </cell>
          <cell r="C2593">
            <v>0</v>
          </cell>
          <cell r="D2593">
            <v>9.4</v>
          </cell>
          <cell r="E2593">
            <v>0.48</v>
          </cell>
        </row>
        <row r="2594">
          <cell r="A2594">
            <v>44597</v>
          </cell>
          <cell r="B2594">
            <v>5798.61</v>
          </cell>
          <cell r="C2594">
            <v>0</v>
          </cell>
          <cell r="D2594">
            <v>28.7</v>
          </cell>
          <cell r="E2594">
            <v>0.47</v>
          </cell>
        </row>
        <row r="2595">
          <cell r="A2595">
            <v>44598</v>
          </cell>
          <cell r="B2595">
            <v>5752.31</v>
          </cell>
          <cell r="C2595">
            <v>0</v>
          </cell>
          <cell r="D2595">
            <v>24.3</v>
          </cell>
          <cell r="E2595">
            <v>0.48</v>
          </cell>
        </row>
        <row r="2596">
          <cell r="A2596">
            <v>44599</v>
          </cell>
          <cell r="B2596">
            <v>5347.22</v>
          </cell>
          <cell r="C2596">
            <v>0</v>
          </cell>
          <cell r="D2596">
            <v>1.9</v>
          </cell>
          <cell r="E2596">
            <v>0.49</v>
          </cell>
        </row>
        <row r="2597">
          <cell r="A2597">
            <v>44600</v>
          </cell>
          <cell r="B2597">
            <v>5462.96</v>
          </cell>
          <cell r="C2597">
            <v>0</v>
          </cell>
          <cell r="D2597">
            <v>26.7</v>
          </cell>
          <cell r="E2597">
            <v>0.5</v>
          </cell>
        </row>
        <row r="2598">
          <cell r="A2598">
            <v>44601</v>
          </cell>
          <cell r="B2598">
            <v>4942.13</v>
          </cell>
          <cell r="C2598">
            <v>0</v>
          </cell>
          <cell r="D2598">
            <v>33.2</v>
          </cell>
          <cell r="E2598">
            <v>0.56</v>
          </cell>
        </row>
        <row r="2599">
          <cell r="A2599">
            <v>44602</v>
          </cell>
          <cell r="B2599">
            <v>5150.46</v>
          </cell>
          <cell r="C2599">
            <v>0</v>
          </cell>
          <cell r="D2599">
            <v>15.3</v>
          </cell>
          <cell r="E2599">
            <v>0.72</v>
          </cell>
        </row>
        <row r="2600">
          <cell r="A2600">
            <v>44603</v>
          </cell>
          <cell r="B2600">
            <v>5949.07</v>
          </cell>
          <cell r="C2600">
            <v>0</v>
          </cell>
          <cell r="D2600">
            <v>22</v>
          </cell>
          <cell r="E2600">
            <v>0.78</v>
          </cell>
        </row>
        <row r="2601">
          <cell r="A2601">
            <v>44604</v>
          </cell>
          <cell r="B2601">
            <v>5254.63</v>
          </cell>
          <cell r="C2601">
            <v>0</v>
          </cell>
          <cell r="D2601">
            <v>19.4</v>
          </cell>
          <cell r="E2601">
            <v>0.71</v>
          </cell>
        </row>
        <row r="2602">
          <cell r="A2602">
            <v>44605</v>
          </cell>
          <cell r="B2602">
            <v>5706.02</v>
          </cell>
          <cell r="C2602">
            <v>0</v>
          </cell>
          <cell r="D2602">
            <v>10</v>
          </cell>
          <cell r="E2602">
            <v>0.68</v>
          </cell>
        </row>
        <row r="2603">
          <cell r="A2603">
            <v>44606</v>
          </cell>
          <cell r="B2603">
            <v>5621.53</v>
          </cell>
          <cell r="C2603">
            <v>0</v>
          </cell>
          <cell r="D2603">
            <v>0</v>
          </cell>
          <cell r="E2603">
            <v>0.62</v>
          </cell>
        </row>
        <row r="2604">
          <cell r="A2604">
            <v>44607</v>
          </cell>
          <cell r="B2604">
            <v>5486.11</v>
          </cell>
          <cell r="C2604">
            <v>0</v>
          </cell>
          <cell r="D2604">
            <v>1.9</v>
          </cell>
          <cell r="E2604">
            <v>0.57</v>
          </cell>
        </row>
        <row r="2605">
          <cell r="A2605">
            <v>44608</v>
          </cell>
          <cell r="B2605">
            <v>5636.57</v>
          </cell>
          <cell r="C2605">
            <v>0</v>
          </cell>
          <cell r="D2605">
            <v>6.1</v>
          </cell>
          <cell r="E2605">
            <v>0.58</v>
          </cell>
        </row>
        <row r="2606">
          <cell r="A2606">
            <v>44609</v>
          </cell>
          <cell r="B2606">
            <v>5729.17</v>
          </cell>
          <cell r="C2606">
            <v>0</v>
          </cell>
          <cell r="D2606">
            <v>5</v>
          </cell>
          <cell r="E2606">
            <v>0.6</v>
          </cell>
        </row>
        <row r="2607">
          <cell r="A2607">
            <v>44610</v>
          </cell>
          <cell r="B2607">
            <v>5555.55</v>
          </cell>
          <cell r="C2607">
            <v>0</v>
          </cell>
          <cell r="D2607">
            <v>15.4</v>
          </cell>
          <cell r="E2607">
            <v>0.62</v>
          </cell>
        </row>
        <row r="2608">
          <cell r="A2608">
            <v>44611</v>
          </cell>
          <cell r="B2608">
            <v>5937.5</v>
          </cell>
          <cell r="C2608">
            <v>0</v>
          </cell>
          <cell r="D2608">
            <v>15</v>
          </cell>
          <cell r="E2608">
            <v>0.6</v>
          </cell>
        </row>
        <row r="2609">
          <cell r="A2609">
            <v>44612</v>
          </cell>
          <cell r="B2609">
            <v>5891.2</v>
          </cell>
          <cell r="C2609">
            <v>0</v>
          </cell>
          <cell r="D2609">
            <v>10.6</v>
          </cell>
          <cell r="E2609">
            <v>0.58</v>
          </cell>
        </row>
        <row r="2610">
          <cell r="A2610">
            <v>44613</v>
          </cell>
          <cell r="B2610">
            <v>5775.46</v>
          </cell>
          <cell r="C2610">
            <v>0</v>
          </cell>
          <cell r="D2610">
            <v>8.9</v>
          </cell>
          <cell r="E2610">
            <v>0.58</v>
          </cell>
        </row>
        <row r="2611">
          <cell r="A2611">
            <v>44614</v>
          </cell>
          <cell r="B2611">
            <v>5729.16</v>
          </cell>
          <cell r="C2611">
            <v>0</v>
          </cell>
          <cell r="D2611">
            <v>15.7</v>
          </cell>
          <cell r="E2611">
            <v>0.66</v>
          </cell>
        </row>
        <row r="2612">
          <cell r="A2612">
            <v>44615</v>
          </cell>
          <cell r="B2612">
            <v>5821.76</v>
          </cell>
          <cell r="C2612">
            <v>0</v>
          </cell>
          <cell r="D2612">
            <v>9.2</v>
          </cell>
          <cell r="E2612">
            <v>0.64</v>
          </cell>
        </row>
        <row r="2613">
          <cell r="A2613">
            <v>44616</v>
          </cell>
          <cell r="B2613">
            <v>5925.93</v>
          </cell>
          <cell r="C2613">
            <v>0</v>
          </cell>
          <cell r="D2613">
            <v>0</v>
          </cell>
          <cell r="E2613">
            <v>0.58</v>
          </cell>
        </row>
        <row r="2614">
          <cell r="A2614">
            <v>44617</v>
          </cell>
          <cell r="B2614">
            <v>5891.2</v>
          </cell>
          <cell r="C2614">
            <v>0</v>
          </cell>
          <cell r="D2614">
            <v>0</v>
          </cell>
          <cell r="E2614">
            <v>0.52</v>
          </cell>
        </row>
        <row r="2615">
          <cell r="A2615">
            <v>44618</v>
          </cell>
          <cell r="B2615">
            <v>5902.77</v>
          </cell>
          <cell r="C2615">
            <v>0</v>
          </cell>
          <cell r="D2615">
            <v>5.7</v>
          </cell>
          <cell r="E2615">
            <v>0.48</v>
          </cell>
        </row>
        <row r="2616">
          <cell r="A2616">
            <v>44619</v>
          </cell>
          <cell r="B2616">
            <v>5694.44</v>
          </cell>
          <cell r="C2616">
            <v>0</v>
          </cell>
          <cell r="D2616">
            <v>0</v>
          </cell>
          <cell r="E2616">
            <v>0.45</v>
          </cell>
        </row>
        <row r="2617">
          <cell r="A2617">
            <v>44620</v>
          </cell>
          <cell r="B2617">
            <v>5509.26</v>
          </cell>
          <cell r="C2617">
            <v>0</v>
          </cell>
          <cell r="D2617">
            <v>0.3</v>
          </cell>
          <cell r="E2617">
            <v>0.42</v>
          </cell>
        </row>
        <row r="2618">
          <cell r="A2618">
            <v>44621</v>
          </cell>
          <cell r="B2618">
            <v>5740.74</v>
          </cell>
          <cell r="C2618">
            <v>0</v>
          </cell>
          <cell r="D2618">
            <v>0</v>
          </cell>
          <cell r="E2618">
            <v>0.4</v>
          </cell>
        </row>
        <row r="2619">
          <cell r="A2619">
            <v>44622</v>
          </cell>
          <cell r="B2619">
            <v>5879.63</v>
          </cell>
          <cell r="C2619">
            <v>0</v>
          </cell>
          <cell r="D2619">
            <v>0</v>
          </cell>
          <cell r="E2619">
            <v>0.38</v>
          </cell>
        </row>
        <row r="2620">
          <cell r="A2620">
            <v>44623</v>
          </cell>
          <cell r="B2620">
            <v>5891.2</v>
          </cell>
          <cell r="C2620">
            <v>0</v>
          </cell>
          <cell r="D2620">
            <v>0</v>
          </cell>
          <cell r="E2620">
            <v>0.36</v>
          </cell>
        </row>
        <row r="2621">
          <cell r="A2621">
            <v>44624</v>
          </cell>
          <cell r="B2621">
            <v>5902.78</v>
          </cell>
          <cell r="C2621">
            <v>0</v>
          </cell>
          <cell r="D2621">
            <v>0</v>
          </cell>
          <cell r="E2621">
            <v>0.34</v>
          </cell>
        </row>
        <row r="2622">
          <cell r="A2622">
            <v>44625</v>
          </cell>
          <cell r="B2622">
            <v>5902.78</v>
          </cell>
          <cell r="C2622">
            <v>0</v>
          </cell>
          <cell r="D2622">
            <v>0</v>
          </cell>
          <cell r="E2622">
            <v>0.32</v>
          </cell>
        </row>
        <row r="2623">
          <cell r="A2623">
            <v>44626</v>
          </cell>
          <cell r="B2623">
            <v>6018.52</v>
          </cell>
          <cell r="C2623">
            <v>0</v>
          </cell>
          <cell r="D2623">
            <v>0</v>
          </cell>
          <cell r="E2623">
            <v>0.31</v>
          </cell>
        </row>
        <row r="2624">
          <cell r="A2624">
            <v>44627</v>
          </cell>
          <cell r="B2624">
            <v>5914.35</v>
          </cell>
          <cell r="C2624">
            <v>0</v>
          </cell>
          <cell r="D2624">
            <v>0</v>
          </cell>
          <cell r="E2624">
            <v>0.3</v>
          </cell>
        </row>
        <row r="2625">
          <cell r="A2625">
            <v>44628</v>
          </cell>
          <cell r="B2625">
            <v>5960.65</v>
          </cell>
          <cell r="C2625">
            <v>0</v>
          </cell>
          <cell r="D2625">
            <v>0</v>
          </cell>
          <cell r="E2625">
            <v>0.29</v>
          </cell>
        </row>
        <row r="2626">
          <cell r="A2626">
            <v>44629</v>
          </cell>
          <cell r="B2626">
            <v>5949.07</v>
          </cell>
          <cell r="C2626">
            <v>0</v>
          </cell>
          <cell r="D2626">
            <v>0</v>
          </cell>
          <cell r="E2626">
            <v>0.28</v>
          </cell>
        </row>
        <row r="2627">
          <cell r="A2627">
            <v>44630</v>
          </cell>
          <cell r="B2627">
            <v>6006.94</v>
          </cell>
          <cell r="C2627">
            <v>0</v>
          </cell>
          <cell r="D2627">
            <v>0</v>
          </cell>
          <cell r="E2627">
            <v>0.28</v>
          </cell>
        </row>
        <row r="2628">
          <cell r="A2628">
            <v>44631</v>
          </cell>
          <cell r="B2628">
            <v>5949.07</v>
          </cell>
          <cell r="C2628">
            <v>0</v>
          </cell>
          <cell r="D2628">
            <v>0</v>
          </cell>
          <cell r="E2628">
            <v>0.27</v>
          </cell>
        </row>
        <row r="2629">
          <cell r="A2629">
            <v>44632</v>
          </cell>
          <cell r="B2629">
            <v>5960.65</v>
          </cell>
          <cell r="C2629">
            <v>0</v>
          </cell>
          <cell r="D2629">
            <v>0</v>
          </cell>
          <cell r="E2629">
            <v>0.26</v>
          </cell>
        </row>
        <row r="2630">
          <cell r="A2630">
            <v>44633</v>
          </cell>
          <cell r="B2630">
            <v>5972.22</v>
          </cell>
          <cell r="C2630">
            <v>0</v>
          </cell>
          <cell r="D2630">
            <v>0.5</v>
          </cell>
          <cell r="E2630">
            <v>0.24</v>
          </cell>
        </row>
        <row r="2631">
          <cell r="A2631">
            <v>44634</v>
          </cell>
          <cell r="B2631">
            <v>5995.37</v>
          </cell>
          <cell r="C2631">
            <v>0</v>
          </cell>
          <cell r="D2631">
            <v>0</v>
          </cell>
          <cell r="E2631">
            <v>0.24</v>
          </cell>
        </row>
        <row r="2632">
          <cell r="A2632">
            <v>44635</v>
          </cell>
          <cell r="B2632">
            <v>5960.65</v>
          </cell>
          <cell r="C2632">
            <v>0</v>
          </cell>
          <cell r="D2632">
            <v>0</v>
          </cell>
          <cell r="E2632">
            <v>0.24</v>
          </cell>
        </row>
        <row r="2633">
          <cell r="A2633">
            <v>44636</v>
          </cell>
          <cell r="B2633">
            <v>5972.22</v>
          </cell>
          <cell r="C2633">
            <v>0</v>
          </cell>
          <cell r="D2633">
            <v>0</v>
          </cell>
          <cell r="E2633" t="str">
            <v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v>
          </cell>
        </row>
        <row r="2634">
          <cell r="A2634">
            <v>44637</v>
          </cell>
          <cell r="B2634">
            <v>5995.37</v>
          </cell>
          <cell r="C2634">
            <v>0</v>
          </cell>
          <cell r="D2634">
            <v>0</v>
          </cell>
          <cell r="E2634">
            <v>0.22</v>
          </cell>
        </row>
        <row r="2635">
          <cell r="A2635">
            <v>44638</v>
          </cell>
          <cell r="B2635">
            <v>5983.8</v>
          </cell>
          <cell r="C2635">
            <v>0</v>
          </cell>
          <cell r="D2635">
            <v>0</v>
          </cell>
          <cell r="E2635">
            <v>0.21</v>
          </cell>
        </row>
        <row r="2636">
          <cell r="A2636">
            <v>44639</v>
          </cell>
          <cell r="B2636">
            <v>5995.37</v>
          </cell>
          <cell r="C2636">
            <v>0</v>
          </cell>
          <cell r="D2636">
            <v>0</v>
          </cell>
          <cell r="E2636">
            <v>0.21</v>
          </cell>
        </row>
        <row r="2637">
          <cell r="A2637">
            <v>44640</v>
          </cell>
          <cell r="B2637">
            <v>5879.63</v>
          </cell>
          <cell r="C2637">
            <v>0</v>
          </cell>
          <cell r="D2637">
            <v>0</v>
          </cell>
          <cell r="E2637" t="str">
            <v>                                                                        </v>
          </cell>
        </row>
        <row r="2638">
          <cell r="A2638">
            <v>44641</v>
          </cell>
          <cell r="B2638">
            <v>5474.54</v>
          </cell>
          <cell r="C2638">
            <v>0</v>
          </cell>
          <cell r="D2638">
            <v>0</v>
          </cell>
          <cell r="E2638">
            <v>0.19</v>
          </cell>
        </row>
        <row r="2639">
          <cell r="A2639">
            <v>44642</v>
          </cell>
          <cell r="B2639">
            <v>5567.13</v>
          </cell>
          <cell r="C2639">
            <v>0</v>
          </cell>
          <cell r="D2639">
            <v>0</v>
          </cell>
          <cell r="E2639">
            <v>0.19</v>
          </cell>
        </row>
        <row r="2640">
          <cell r="A2640">
            <v>44643</v>
          </cell>
          <cell r="B2640">
            <v>5925.93</v>
          </cell>
          <cell r="C2640">
            <v>0</v>
          </cell>
          <cell r="D2640">
            <v>0</v>
          </cell>
          <cell r="E2640">
            <v>0.18</v>
          </cell>
        </row>
        <row r="2641">
          <cell r="A2641">
            <v>44644</v>
          </cell>
          <cell r="B2641">
            <v>5949.07</v>
          </cell>
          <cell r="C2641">
            <v>0</v>
          </cell>
          <cell r="D2641">
            <v>0</v>
          </cell>
          <cell r="E2641">
            <v>0.19</v>
          </cell>
        </row>
        <row r="2642">
          <cell r="A2642">
            <v>44645</v>
          </cell>
          <cell r="B2642">
            <v>5925.92</v>
          </cell>
          <cell r="C2642">
            <v>0</v>
          </cell>
          <cell r="D2642">
            <v>0</v>
          </cell>
          <cell r="E2642">
            <v>0.18</v>
          </cell>
        </row>
        <row r="2643">
          <cell r="A2643">
            <v>44646</v>
          </cell>
          <cell r="B2643">
            <v>5995.37</v>
          </cell>
          <cell r="C2643">
            <v>0</v>
          </cell>
          <cell r="D2643">
            <v>0</v>
          </cell>
          <cell r="E2643">
            <v>0.17</v>
          </cell>
        </row>
        <row r="2644">
          <cell r="A2644">
            <v>44647</v>
          </cell>
          <cell r="B2644">
            <v>5983.8</v>
          </cell>
          <cell r="C2644">
            <v>0</v>
          </cell>
          <cell r="D2644">
            <v>0</v>
          </cell>
          <cell r="E2644">
            <v>0.16</v>
          </cell>
        </row>
        <row r="2645">
          <cell r="A2645">
            <v>44648</v>
          </cell>
          <cell r="B2645">
            <v>5949.07</v>
          </cell>
          <cell r="C2645">
            <v>0</v>
          </cell>
          <cell r="D2645">
            <v>0</v>
          </cell>
          <cell r="E2645">
            <v>0.15</v>
          </cell>
        </row>
        <row r="2646">
          <cell r="A2646">
            <v>44649</v>
          </cell>
          <cell r="B2646">
            <v>6006.94</v>
          </cell>
          <cell r="C2646">
            <v>0</v>
          </cell>
          <cell r="D2646">
            <v>3.3</v>
          </cell>
          <cell r="E2646">
            <v>0.16</v>
          </cell>
        </row>
        <row r="2647">
          <cell r="A2647">
            <v>44650</v>
          </cell>
          <cell r="B2647">
            <v>6041.67</v>
          </cell>
          <cell r="C2647">
            <v>0</v>
          </cell>
          <cell r="D2647">
            <v>0</v>
          </cell>
          <cell r="E2647">
            <v>0.13</v>
          </cell>
        </row>
        <row r="2648">
          <cell r="A2648">
            <v>44651</v>
          </cell>
          <cell r="B2648">
            <v>5902.78</v>
          </cell>
          <cell r="C2648">
            <v>0</v>
          </cell>
          <cell r="D2648">
            <v>0</v>
          </cell>
          <cell r="E2648">
            <v>0.14</v>
          </cell>
        </row>
        <row r="2649">
          <cell r="A2649">
            <v>44652</v>
          </cell>
          <cell r="B2649">
            <v>5868.05</v>
          </cell>
          <cell r="C2649">
            <v>0</v>
          </cell>
          <cell r="D2649">
            <v>2.4</v>
          </cell>
          <cell r="E2649">
            <v>0.16</v>
          </cell>
        </row>
        <row r="2650">
          <cell r="A2650">
            <v>44653</v>
          </cell>
          <cell r="B2650">
            <v>5659.72</v>
          </cell>
          <cell r="C2650">
            <v>0</v>
          </cell>
          <cell r="D2650">
            <v>0</v>
          </cell>
          <cell r="E2650">
            <v>0.16</v>
          </cell>
        </row>
        <row r="2651">
          <cell r="A2651">
            <v>44654</v>
          </cell>
          <cell r="B2651">
            <v>5370.37</v>
          </cell>
          <cell r="C2651">
            <v>0</v>
          </cell>
          <cell r="D2651">
            <v>0</v>
          </cell>
          <cell r="E2651">
            <v>0.16</v>
          </cell>
        </row>
        <row r="2652">
          <cell r="A2652">
            <v>44655</v>
          </cell>
          <cell r="B2652">
            <v>5740.74</v>
          </cell>
          <cell r="C2652">
            <v>0</v>
          </cell>
          <cell r="D2652">
            <v>0.5</v>
          </cell>
          <cell r="E2652">
            <v>0.16</v>
          </cell>
        </row>
        <row r="2653">
          <cell r="A2653">
            <v>44656</v>
          </cell>
          <cell r="B2653">
            <v>5752.31</v>
          </cell>
          <cell r="C2653">
            <v>0</v>
          </cell>
          <cell r="D2653">
            <v>0</v>
          </cell>
          <cell r="E2653">
            <v>0.17</v>
          </cell>
        </row>
        <row r="2654">
          <cell r="A2654">
            <v>44657</v>
          </cell>
          <cell r="B2654">
            <v>5763.89</v>
          </cell>
          <cell r="C2654">
            <v>0</v>
          </cell>
          <cell r="D2654">
            <v>0</v>
          </cell>
          <cell r="E2654">
            <v>0.18</v>
          </cell>
        </row>
        <row r="2655">
          <cell r="A2655">
            <v>44658</v>
          </cell>
          <cell r="B2655">
            <v>5833.33</v>
          </cell>
          <cell r="C2655">
            <v>0</v>
          </cell>
          <cell r="D2655">
            <v>0</v>
          </cell>
          <cell r="E2655">
            <v>0.18</v>
          </cell>
        </row>
        <row r="2656">
          <cell r="A2656">
            <v>44659</v>
          </cell>
          <cell r="B2656">
            <v>5821.76</v>
          </cell>
          <cell r="C2656">
            <v>0</v>
          </cell>
          <cell r="D2656">
            <v>1.1</v>
          </cell>
          <cell r="E2656">
            <v>0.18</v>
          </cell>
        </row>
        <row r="2657">
          <cell r="A2657">
            <v>44660</v>
          </cell>
          <cell r="B2657">
            <v>5879.63</v>
          </cell>
          <cell r="C2657">
            <v>0</v>
          </cell>
          <cell r="D2657">
            <v>0</v>
          </cell>
          <cell r="E2657">
            <v>0.17</v>
          </cell>
        </row>
        <row r="2658">
          <cell r="A2658">
            <v>44661</v>
          </cell>
          <cell r="B2658">
            <v>5787.04</v>
          </cell>
          <cell r="C2658">
            <v>0</v>
          </cell>
          <cell r="D2658">
            <v>2.1</v>
          </cell>
          <cell r="E2658">
            <v>0.17</v>
          </cell>
        </row>
        <row r="2659">
          <cell r="A2659">
            <v>44662</v>
          </cell>
          <cell r="B2659">
            <v>5567.13</v>
          </cell>
          <cell r="C2659">
            <v>0</v>
          </cell>
          <cell r="D2659">
            <v>0</v>
          </cell>
          <cell r="E2659">
            <v>0.17</v>
          </cell>
        </row>
        <row r="2660">
          <cell r="A2660">
            <v>44663</v>
          </cell>
          <cell r="B2660">
            <v>5868.05</v>
          </cell>
          <cell r="C2660">
            <v>0</v>
          </cell>
          <cell r="D2660">
            <v>0</v>
          </cell>
          <cell r="E2660">
            <v>0.17</v>
          </cell>
        </row>
        <row r="2661">
          <cell r="A2661">
            <v>44664</v>
          </cell>
          <cell r="B2661">
            <v>5914.35</v>
          </cell>
          <cell r="C2661">
            <v>0</v>
          </cell>
          <cell r="D2661">
            <v>0</v>
          </cell>
          <cell r="E2661">
            <v>0.16</v>
          </cell>
        </row>
        <row r="2662">
          <cell r="A2662">
            <v>44665</v>
          </cell>
          <cell r="B2662">
            <v>6030.09</v>
          </cell>
          <cell r="C2662">
            <v>0</v>
          </cell>
          <cell r="D2662">
            <v>0</v>
          </cell>
          <cell r="E2662">
            <v>0.15</v>
          </cell>
        </row>
        <row r="2663">
          <cell r="A2663">
            <v>44666</v>
          </cell>
          <cell r="B2663">
            <v>5798.61</v>
          </cell>
          <cell r="C2663">
            <v>0</v>
          </cell>
          <cell r="D2663">
            <v>4.4</v>
          </cell>
          <cell r="E2663">
            <v>0.16</v>
          </cell>
        </row>
        <row r="2664">
          <cell r="A2664">
            <v>44667</v>
          </cell>
          <cell r="B2664">
            <v>5509.26</v>
          </cell>
          <cell r="C2664">
            <v>0</v>
          </cell>
          <cell r="D2664">
            <v>0</v>
          </cell>
          <cell r="E2664">
            <v>0.15</v>
          </cell>
        </row>
        <row r="2665">
          <cell r="A2665">
            <v>44668</v>
          </cell>
          <cell r="B2665">
            <v>5046.3</v>
          </cell>
          <cell r="C2665">
            <v>0</v>
          </cell>
          <cell r="D2665">
            <v>0</v>
          </cell>
          <cell r="E2665">
            <v>0.15</v>
          </cell>
        </row>
        <row r="2666">
          <cell r="A2666">
            <v>44669</v>
          </cell>
          <cell r="B2666">
            <v>5868.06</v>
          </cell>
          <cell r="C2666">
            <v>0</v>
          </cell>
          <cell r="D2666">
            <v>0</v>
          </cell>
          <cell r="E2666">
            <v>0.14</v>
          </cell>
        </row>
        <row r="2667">
          <cell r="A2667">
            <v>44670</v>
          </cell>
          <cell r="B2667">
            <v>5763.89</v>
          </cell>
          <cell r="C2667">
            <v>0</v>
          </cell>
          <cell r="D2667">
            <v>0</v>
          </cell>
          <cell r="E2667">
            <v>0.14</v>
          </cell>
        </row>
        <row r="2668">
          <cell r="A2668">
            <v>44671</v>
          </cell>
          <cell r="B2668">
            <v>5613.43</v>
          </cell>
          <cell r="C2668">
            <v>0</v>
          </cell>
          <cell r="D2668">
            <v>0</v>
          </cell>
          <cell r="E2668">
            <v>0.14</v>
          </cell>
        </row>
        <row r="2669">
          <cell r="A2669">
            <v>44672</v>
          </cell>
          <cell r="B2669">
            <v>5798.61</v>
          </cell>
          <cell r="C2669">
            <v>0</v>
          </cell>
          <cell r="D2669">
            <v>0</v>
          </cell>
          <cell r="E2669">
            <v>0.13</v>
          </cell>
        </row>
        <row r="2670">
          <cell r="A2670">
            <v>44673</v>
          </cell>
          <cell r="B2670">
            <v>5914.35</v>
          </cell>
          <cell r="C2670">
            <v>0</v>
          </cell>
          <cell r="D2670">
            <v>0</v>
          </cell>
          <cell r="E2670">
            <v>0.12</v>
          </cell>
        </row>
        <row r="2671">
          <cell r="A2671">
            <v>44674</v>
          </cell>
          <cell r="B2671">
            <v>5925.93</v>
          </cell>
          <cell r="C2671">
            <v>0</v>
          </cell>
          <cell r="D2671">
            <v>0</v>
          </cell>
          <cell r="E2671">
            <v>0.12</v>
          </cell>
        </row>
        <row r="2672">
          <cell r="A2672">
            <v>44675</v>
          </cell>
          <cell r="B2672">
            <v>5393.52</v>
          </cell>
          <cell r="C2672">
            <v>0</v>
          </cell>
          <cell r="D2672">
            <v>0</v>
          </cell>
          <cell r="E2672">
            <v>0.12</v>
          </cell>
        </row>
        <row r="2673">
          <cell r="A2673">
            <v>44676</v>
          </cell>
          <cell r="B2673">
            <v>5694.44</v>
          </cell>
          <cell r="C2673">
            <v>0</v>
          </cell>
          <cell r="D2673">
            <v>0</v>
          </cell>
          <cell r="E2673">
            <v>0.12</v>
          </cell>
        </row>
        <row r="2674">
          <cell r="A2674">
            <v>44677</v>
          </cell>
          <cell r="B2674">
            <v>5648.15</v>
          </cell>
          <cell r="C2674">
            <v>0</v>
          </cell>
          <cell r="D2674">
            <v>0</v>
          </cell>
          <cell r="E2674">
            <v>0.11</v>
          </cell>
        </row>
        <row r="2675">
          <cell r="A2675">
            <v>44678</v>
          </cell>
          <cell r="B2675">
            <v>5659.72</v>
          </cell>
          <cell r="C2675">
            <v>0</v>
          </cell>
          <cell r="D2675">
            <v>0</v>
          </cell>
          <cell r="E2675">
            <v>0.12</v>
          </cell>
        </row>
        <row r="2676">
          <cell r="A2676">
            <v>44679</v>
          </cell>
          <cell r="B2676">
            <v>5763.89</v>
          </cell>
          <cell r="C2676">
            <v>0</v>
          </cell>
          <cell r="D2676">
            <v>0</v>
          </cell>
          <cell r="E2676">
            <v>0.12</v>
          </cell>
        </row>
        <row r="2677">
          <cell r="A2677">
            <v>44680</v>
          </cell>
          <cell r="B2677">
            <v>5868.05</v>
          </cell>
          <cell r="C2677">
            <v>0</v>
          </cell>
          <cell r="D2677">
            <v>0</v>
          </cell>
          <cell r="E2677">
            <v>0.11</v>
          </cell>
        </row>
        <row r="2678">
          <cell r="A2678">
            <v>44681</v>
          </cell>
          <cell r="B2678">
            <v>5914.35</v>
          </cell>
          <cell r="C2678">
            <v>0</v>
          </cell>
          <cell r="D2678">
            <v>0</v>
          </cell>
          <cell r="E2678">
            <v>0.11</v>
          </cell>
        </row>
        <row r="2679">
          <cell r="A2679">
            <v>44682</v>
          </cell>
          <cell r="B2679">
            <v>5775.46</v>
          </cell>
          <cell r="C2679">
            <v>0</v>
          </cell>
          <cell r="D2679">
            <v>0</v>
          </cell>
          <cell r="E2679">
            <v>0.1</v>
          </cell>
        </row>
        <row r="2680">
          <cell r="A2680">
            <v>44683</v>
          </cell>
          <cell r="B2680">
            <v>5625</v>
          </cell>
          <cell r="C2680">
            <v>0</v>
          </cell>
          <cell r="D2680">
            <v>0</v>
          </cell>
          <cell r="E2680">
            <v>0.1</v>
          </cell>
        </row>
        <row r="2681">
          <cell r="A2681">
            <v>44684</v>
          </cell>
          <cell r="B2681">
            <v>5567.13</v>
          </cell>
          <cell r="C2681">
            <v>0</v>
          </cell>
          <cell r="D2681">
            <v>0</v>
          </cell>
          <cell r="E2681">
            <v>0.09</v>
          </cell>
        </row>
        <row r="2682">
          <cell r="A2682">
            <v>44685</v>
          </cell>
          <cell r="B2682">
            <v>5752.31</v>
          </cell>
          <cell r="C2682">
            <v>0</v>
          </cell>
          <cell r="D2682">
            <v>0</v>
          </cell>
          <cell r="E2682">
            <v>0.09</v>
          </cell>
        </row>
        <row r="2683">
          <cell r="A2683">
            <v>44686</v>
          </cell>
          <cell r="B2683">
            <v>5706.01</v>
          </cell>
          <cell r="C2683">
            <v>0</v>
          </cell>
          <cell r="D2683">
            <v>42.8</v>
          </cell>
          <cell r="E2683">
            <v>0.12</v>
          </cell>
        </row>
        <row r="2684">
          <cell r="A2684">
            <v>44687</v>
          </cell>
          <cell r="B2684">
            <v>5787.04</v>
          </cell>
          <cell r="C2684">
            <v>0</v>
          </cell>
          <cell r="D2684">
            <v>2.3</v>
          </cell>
          <cell r="E2684">
            <v>0.13</v>
          </cell>
        </row>
        <row r="2685">
          <cell r="A2685">
            <v>44688</v>
          </cell>
          <cell r="B2685">
            <v>5729.17</v>
          </cell>
          <cell r="C2685">
            <v>0</v>
          </cell>
          <cell r="D2685">
            <v>0</v>
          </cell>
          <cell r="E2685">
            <v>0.13</v>
          </cell>
        </row>
        <row r="2686">
          <cell r="A2686">
            <v>44689</v>
          </cell>
          <cell r="B2686">
            <v>4965.28</v>
          </cell>
          <cell r="C2686">
            <v>0</v>
          </cell>
          <cell r="D2686">
            <v>0</v>
          </cell>
          <cell r="E2686">
            <v>0.13</v>
          </cell>
        </row>
        <row r="2687">
          <cell r="A2687">
            <v>44690</v>
          </cell>
          <cell r="B2687">
            <v>5370.37</v>
          </cell>
          <cell r="C2687">
            <v>0</v>
          </cell>
          <cell r="D2687">
            <v>0</v>
          </cell>
          <cell r="E2687">
            <v>0.13</v>
          </cell>
        </row>
        <row r="2688">
          <cell r="A2688">
            <v>44691</v>
          </cell>
          <cell r="B2688">
            <v>5567.13</v>
          </cell>
          <cell r="C2688">
            <v>0</v>
          </cell>
          <cell r="D2688">
            <v>0</v>
          </cell>
          <cell r="E2688">
            <v>0.12</v>
          </cell>
        </row>
        <row r="2689">
          <cell r="A2689">
            <v>44692</v>
          </cell>
          <cell r="B2689">
            <v>5474.54</v>
          </cell>
          <cell r="C2689">
            <v>0</v>
          </cell>
          <cell r="D2689">
            <v>0</v>
          </cell>
          <cell r="E2689">
            <v>0.11</v>
          </cell>
        </row>
        <row r="2690">
          <cell r="A2690">
            <v>44693</v>
          </cell>
          <cell r="B2690">
            <v>5428.24</v>
          </cell>
          <cell r="C2690">
            <v>0</v>
          </cell>
          <cell r="D2690">
            <v>0</v>
          </cell>
          <cell r="E2690">
            <v>0.1</v>
          </cell>
        </row>
        <row r="2691">
          <cell r="A2691">
            <v>44694</v>
          </cell>
          <cell r="B2691">
            <v>5763.89</v>
          </cell>
          <cell r="C2691">
            <v>0</v>
          </cell>
          <cell r="D2691">
            <v>0</v>
          </cell>
          <cell r="E2691">
            <v>0.1</v>
          </cell>
        </row>
        <row r="2692">
          <cell r="A2692">
            <v>44695</v>
          </cell>
          <cell r="B2692">
            <v>5902.78</v>
          </cell>
          <cell r="C2692">
            <v>0</v>
          </cell>
          <cell r="D2692">
            <v>0</v>
          </cell>
          <cell r="E2692">
            <v>0.09</v>
          </cell>
        </row>
        <row r="2693">
          <cell r="A2693">
            <v>44696</v>
          </cell>
          <cell r="B2693">
            <v>5766.53</v>
          </cell>
          <cell r="C2693">
            <v>0</v>
          </cell>
          <cell r="D2693">
            <v>0</v>
          </cell>
          <cell r="E2693">
            <v>0.09</v>
          </cell>
        </row>
        <row r="2694">
          <cell r="A2694">
            <v>44697</v>
          </cell>
          <cell r="B2694">
            <v>5219.91</v>
          </cell>
          <cell r="C2694">
            <v>0</v>
          </cell>
          <cell r="D2694">
            <v>0.3</v>
          </cell>
          <cell r="E2694">
            <v>0.09</v>
          </cell>
        </row>
        <row r="2695">
          <cell r="A2695">
            <v>44698</v>
          </cell>
          <cell r="B2695">
            <v>5185.19</v>
          </cell>
          <cell r="C2695">
            <v>0</v>
          </cell>
          <cell r="D2695">
            <v>2.3</v>
          </cell>
          <cell r="E2695">
            <v>0.09</v>
          </cell>
        </row>
        <row r="2696">
          <cell r="A2696">
            <v>44699</v>
          </cell>
          <cell r="B2696">
            <v>5150.46</v>
          </cell>
          <cell r="C2696">
            <v>0</v>
          </cell>
          <cell r="D2696">
            <v>0.3</v>
          </cell>
          <cell r="E2696">
            <v>0.09</v>
          </cell>
        </row>
        <row r="2697">
          <cell r="A2697">
            <v>44700</v>
          </cell>
          <cell r="B2697">
            <v>5000</v>
          </cell>
          <cell r="C2697">
            <v>0</v>
          </cell>
          <cell r="D2697">
            <v>0</v>
          </cell>
          <cell r="E2697">
            <v>0.11</v>
          </cell>
        </row>
        <row r="2698">
          <cell r="A2698">
            <v>44701</v>
          </cell>
          <cell r="B2698">
            <v>5567.13</v>
          </cell>
          <cell r="C2698">
            <v>0</v>
          </cell>
          <cell r="D2698">
            <v>0</v>
          </cell>
          <cell r="E2698">
            <v>0.1</v>
          </cell>
        </row>
        <row r="2699">
          <cell r="A2699">
            <v>44702</v>
          </cell>
          <cell r="B2699">
            <v>5578.7</v>
          </cell>
          <cell r="C2699">
            <v>0</v>
          </cell>
          <cell r="D2699">
            <v>0</v>
          </cell>
          <cell r="E2699">
            <v>0.1</v>
          </cell>
        </row>
        <row r="2700">
          <cell r="A2700">
            <v>44703</v>
          </cell>
          <cell r="B2700">
            <v>5497.69</v>
          </cell>
          <cell r="C2700">
            <v>0</v>
          </cell>
          <cell r="D2700">
            <v>0</v>
          </cell>
          <cell r="E2700">
            <v>0.08</v>
          </cell>
        </row>
        <row r="2701">
          <cell r="A2701">
            <v>44704</v>
          </cell>
          <cell r="B2701">
            <v>5578.7</v>
          </cell>
          <cell r="C2701">
            <v>0</v>
          </cell>
          <cell r="D2701">
            <v>0</v>
          </cell>
          <cell r="E2701">
            <v>0.08</v>
          </cell>
        </row>
        <row r="2702">
          <cell r="A2702">
            <v>44705</v>
          </cell>
          <cell r="B2702">
            <v>5497.69</v>
          </cell>
          <cell r="C2702">
            <v>0</v>
          </cell>
          <cell r="D2702">
            <v>0</v>
          </cell>
          <cell r="E2702">
            <v>0.08</v>
          </cell>
        </row>
        <row r="2703">
          <cell r="A2703">
            <v>44706</v>
          </cell>
          <cell r="B2703">
            <v>5732.31</v>
          </cell>
          <cell r="C2703">
            <v>0</v>
          </cell>
          <cell r="D2703">
            <v>0</v>
          </cell>
          <cell r="E2703">
            <v>0.08</v>
          </cell>
        </row>
        <row r="2704">
          <cell r="A2704">
            <v>44707</v>
          </cell>
          <cell r="B2704">
            <v>5474.54</v>
          </cell>
          <cell r="C2704">
            <v>0</v>
          </cell>
          <cell r="D2704">
            <v>0</v>
          </cell>
          <cell r="E2704">
            <v>0.08</v>
          </cell>
        </row>
        <row r="2705">
          <cell r="A2705">
            <v>44708</v>
          </cell>
          <cell r="B2705">
            <v>5775.46</v>
          </cell>
          <cell r="C2705">
            <v>0</v>
          </cell>
          <cell r="D2705">
            <v>0</v>
          </cell>
          <cell r="E2705">
            <v>0.07</v>
          </cell>
        </row>
        <row r="2706">
          <cell r="A2706">
            <v>44709</v>
          </cell>
          <cell r="B2706">
            <v>5451.38</v>
          </cell>
          <cell r="C2706">
            <v>0</v>
          </cell>
          <cell r="D2706">
            <v>0</v>
          </cell>
          <cell r="E2706">
            <v>0.07</v>
          </cell>
        </row>
        <row r="2707">
          <cell r="A2707">
            <v>44710</v>
          </cell>
          <cell r="B2707">
            <v>5497.69</v>
          </cell>
          <cell r="C2707">
            <v>0</v>
          </cell>
          <cell r="D2707">
            <v>0</v>
          </cell>
          <cell r="E2707">
            <v>0.04</v>
          </cell>
        </row>
        <row r="2708">
          <cell r="A2708">
            <v>44711</v>
          </cell>
          <cell r="B2708">
            <v>5347.22</v>
          </cell>
          <cell r="C2708">
            <v>0</v>
          </cell>
          <cell r="D2708">
            <v>0</v>
          </cell>
          <cell r="E2708">
            <v>0.06</v>
          </cell>
        </row>
        <row r="2709">
          <cell r="A2709">
            <v>44712</v>
          </cell>
          <cell r="B2709">
            <v>5289.35</v>
          </cell>
          <cell r="C2709">
            <v>0</v>
          </cell>
          <cell r="D2709">
            <v>0</v>
          </cell>
          <cell r="E2709">
            <v>0.06</v>
          </cell>
        </row>
        <row r="2710">
          <cell r="A2710">
            <v>44713</v>
          </cell>
          <cell r="B2710">
            <v>5543.98</v>
          </cell>
          <cell r="C2710">
            <v>0</v>
          </cell>
          <cell r="D2710">
            <v>0</v>
          </cell>
          <cell r="E2710">
            <v>0.05</v>
          </cell>
        </row>
        <row r="2711">
          <cell r="A2711">
            <v>44714</v>
          </cell>
          <cell r="B2711">
            <v>5497</v>
          </cell>
          <cell r="C2711">
            <v>0</v>
          </cell>
          <cell r="D2711">
            <v>0</v>
          </cell>
          <cell r="E2711">
            <v>0.06</v>
          </cell>
        </row>
        <row r="2712">
          <cell r="A2712">
            <v>44715</v>
          </cell>
          <cell r="B2712">
            <v>5682.87</v>
          </cell>
          <cell r="C2712">
            <v>0</v>
          </cell>
          <cell r="D2712">
            <v>0</v>
          </cell>
          <cell r="E2712">
            <v>0.06</v>
          </cell>
        </row>
        <row r="2713">
          <cell r="A2713">
            <v>44716</v>
          </cell>
          <cell r="B2713">
            <v>5532.41</v>
          </cell>
          <cell r="C2713">
            <v>0</v>
          </cell>
          <cell r="D2713">
            <v>0</v>
          </cell>
          <cell r="E2713">
            <v>0.06</v>
          </cell>
        </row>
        <row r="2714">
          <cell r="A2714">
            <v>44717</v>
          </cell>
          <cell r="B2714">
            <v>5140.17</v>
          </cell>
          <cell r="C2714">
            <v>0</v>
          </cell>
          <cell r="D2714">
            <v>0</v>
          </cell>
          <cell r="E2714">
            <v>0.05</v>
          </cell>
        </row>
        <row r="2715">
          <cell r="A2715">
            <v>44718</v>
          </cell>
          <cell r="B2715">
            <v>5092.59</v>
          </cell>
          <cell r="C2715">
            <v>0</v>
          </cell>
          <cell r="D2715">
            <v>0</v>
          </cell>
          <cell r="E2715">
            <v>0.04</v>
          </cell>
        </row>
        <row r="2716">
          <cell r="A2716">
            <v>44719</v>
          </cell>
          <cell r="B2716">
            <v>5439.82</v>
          </cell>
          <cell r="C2716">
            <v>0</v>
          </cell>
          <cell r="D2716">
            <v>0</v>
          </cell>
          <cell r="E2716">
            <v>0.03</v>
          </cell>
        </row>
        <row r="2717">
          <cell r="A2717">
            <v>44720</v>
          </cell>
          <cell r="B2717">
            <v>5462.96</v>
          </cell>
          <cell r="C2717">
            <v>0</v>
          </cell>
          <cell r="D2717">
            <v>0</v>
          </cell>
          <cell r="E2717">
            <v>0.04</v>
          </cell>
        </row>
        <row r="2718">
          <cell r="A2718">
            <v>44721</v>
          </cell>
          <cell r="B2718">
            <v>5555.55</v>
          </cell>
          <cell r="C2718">
            <v>0</v>
          </cell>
          <cell r="D2718">
            <v>0</v>
          </cell>
          <cell r="E2718">
            <v>0.04</v>
          </cell>
        </row>
        <row r="2719">
          <cell r="A2719">
            <v>44722</v>
          </cell>
          <cell r="B2719">
            <v>5451.39</v>
          </cell>
          <cell r="C2719">
            <v>0</v>
          </cell>
          <cell r="D2719">
            <v>0</v>
          </cell>
          <cell r="E2719">
            <v>0.03</v>
          </cell>
        </row>
        <row r="2720">
          <cell r="A2720">
            <v>44723</v>
          </cell>
          <cell r="B2720">
            <v>5636.57</v>
          </cell>
          <cell r="C2720">
            <v>0</v>
          </cell>
          <cell r="D2720">
            <v>0</v>
          </cell>
          <cell r="E2720">
            <v>0.02</v>
          </cell>
        </row>
        <row r="2721">
          <cell r="A2721">
            <v>44724</v>
          </cell>
          <cell r="B2721">
            <v>5358.8</v>
          </cell>
          <cell r="C2721">
            <v>0</v>
          </cell>
          <cell r="D2721">
            <v>0</v>
          </cell>
          <cell r="E2721">
            <v>0.02</v>
          </cell>
        </row>
        <row r="2722">
          <cell r="A2722">
            <v>44725</v>
          </cell>
          <cell r="B2722">
            <v>5636.57</v>
          </cell>
          <cell r="C2722">
            <v>0</v>
          </cell>
          <cell r="D2722">
            <v>0</v>
          </cell>
          <cell r="E2722">
            <v>0.02</v>
          </cell>
        </row>
        <row r="2723">
          <cell r="A2723">
            <v>44726</v>
          </cell>
          <cell r="B2723">
            <v>5752.31</v>
          </cell>
          <cell r="C2723">
            <v>0</v>
          </cell>
          <cell r="D2723">
            <v>0</v>
          </cell>
          <cell r="E2723">
            <v>0.02</v>
          </cell>
        </row>
        <row r="2724">
          <cell r="A2724">
            <v>44727</v>
          </cell>
          <cell r="B2724">
            <v>5370.37</v>
          </cell>
          <cell r="C2724">
            <v>0</v>
          </cell>
          <cell r="D2724">
            <v>0</v>
          </cell>
          <cell r="E2724">
            <v>0.02</v>
          </cell>
        </row>
        <row r="2725">
          <cell r="A2725">
            <v>44728</v>
          </cell>
          <cell r="B2725">
            <v>5625</v>
          </cell>
          <cell r="C2725">
            <v>0</v>
          </cell>
          <cell r="D2725">
            <v>0</v>
          </cell>
          <cell r="E2725">
            <v>0.02</v>
          </cell>
        </row>
        <row r="2726">
          <cell r="A2726">
            <v>44729</v>
          </cell>
          <cell r="B2726">
            <v>5601.85</v>
          </cell>
          <cell r="C2726">
            <v>0</v>
          </cell>
          <cell r="D2726">
            <v>0</v>
          </cell>
          <cell r="E2726">
            <v>0.02</v>
          </cell>
        </row>
        <row r="2727">
          <cell r="A2727">
            <v>44730</v>
          </cell>
          <cell r="B2727">
            <v>5196.76</v>
          </cell>
          <cell r="C2727">
            <v>0</v>
          </cell>
          <cell r="D2727">
            <v>0</v>
          </cell>
          <cell r="E2727">
            <v>0.02</v>
          </cell>
        </row>
        <row r="2728">
          <cell r="A2728">
            <v>44731</v>
          </cell>
          <cell r="B2728">
            <v>5081.02</v>
          </cell>
          <cell r="C2728">
            <v>0</v>
          </cell>
          <cell r="D2728">
            <v>0</v>
          </cell>
          <cell r="E2728">
            <v>0.02</v>
          </cell>
        </row>
        <row r="2729">
          <cell r="A2729">
            <v>44732</v>
          </cell>
          <cell r="B2729">
            <v>5347.22</v>
          </cell>
          <cell r="C2729">
            <v>0</v>
          </cell>
          <cell r="D2729">
            <v>0</v>
          </cell>
          <cell r="E2729">
            <v>0.02</v>
          </cell>
        </row>
        <row r="2730">
          <cell r="A2730">
            <v>44733</v>
          </cell>
          <cell r="B2730">
            <v>5127.31</v>
          </cell>
          <cell r="C2730">
            <v>0</v>
          </cell>
          <cell r="D2730">
            <v>0</v>
          </cell>
          <cell r="E2730">
            <v>0.02</v>
          </cell>
        </row>
        <row r="2731">
          <cell r="A2731">
            <v>44734</v>
          </cell>
          <cell r="B2731">
            <v>5428.24</v>
          </cell>
          <cell r="C2731">
            <v>0</v>
          </cell>
          <cell r="D2731">
            <v>0</v>
          </cell>
          <cell r="E2731">
            <v>0.02</v>
          </cell>
        </row>
        <row r="2732">
          <cell r="A2732">
            <v>44735</v>
          </cell>
          <cell r="B2732">
            <v>5763.89</v>
          </cell>
          <cell r="C2732">
            <v>0</v>
          </cell>
          <cell r="D2732">
            <v>0</v>
          </cell>
          <cell r="E2732">
            <v>0.02</v>
          </cell>
        </row>
        <row r="2733">
          <cell r="A2733">
            <v>44736</v>
          </cell>
          <cell r="B2733">
            <v>5821.76</v>
          </cell>
          <cell r="C2733">
            <v>0</v>
          </cell>
          <cell r="D2733">
            <v>0</v>
          </cell>
          <cell r="E2733">
            <v>0.02</v>
          </cell>
        </row>
        <row r="2734">
          <cell r="A2734">
            <v>44737</v>
          </cell>
          <cell r="B2734">
            <v>5659.72</v>
          </cell>
          <cell r="C2734">
            <v>0</v>
          </cell>
          <cell r="D2734">
            <v>0</v>
          </cell>
          <cell r="E2734">
            <v>0.01</v>
          </cell>
        </row>
        <row r="2735">
          <cell r="A2735">
            <v>44738</v>
          </cell>
          <cell r="B2735">
            <v>5358.79</v>
          </cell>
          <cell r="C2735">
            <v>0</v>
          </cell>
          <cell r="D2735">
            <v>0</v>
          </cell>
          <cell r="E2735">
            <v>0.01</v>
          </cell>
        </row>
        <row r="2736">
          <cell r="A2736">
            <v>44739</v>
          </cell>
          <cell r="B2736">
            <v>5289.35</v>
          </cell>
          <cell r="C2736">
            <v>0</v>
          </cell>
          <cell r="D2736">
            <v>0</v>
          </cell>
          <cell r="E2736">
            <v>0.01</v>
          </cell>
        </row>
        <row r="2737">
          <cell r="A2737">
            <v>44740</v>
          </cell>
          <cell r="B2737">
            <v>5289.35</v>
          </cell>
          <cell r="C2737">
            <v>0</v>
          </cell>
          <cell r="D2737">
            <v>0</v>
          </cell>
          <cell r="E2737">
            <v>0</v>
          </cell>
        </row>
        <row r="2738">
          <cell r="A2738">
            <v>44741</v>
          </cell>
          <cell r="B2738">
            <v>5347.22</v>
          </cell>
          <cell r="C2738">
            <v>0</v>
          </cell>
          <cell r="D2738">
            <v>0</v>
          </cell>
          <cell r="E2738">
            <v>0</v>
          </cell>
        </row>
        <row r="2739">
          <cell r="A2739">
            <v>44742</v>
          </cell>
          <cell r="B2739">
            <v>5381.94</v>
          </cell>
          <cell r="C2739">
            <v>0</v>
          </cell>
          <cell r="D2739">
            <v>0</v>
          </cell>
          <cell r="E2739">
            <v>0</v>
          </cell>
        </row>
        <row r="2740">
          <cell r="A2740">
            <v>44743</v>
          </cell>
          <cell r="B2740">
            <v>5636.57</v>
          </cell>
          <cell r="C2740">
            <v>0</v>
          </cell>
          <cell r="D2740">
            <v>0</v>
          </cell>
          <cell r="E2740">
            <v>0</v>
          </cell>
        </row>
        <row r="2741">
          <cell r="A2741">
            <v>44744</v>
          </cell>
          <cell r="B2741">
            <v>5671.3</v>
          </cell>
          <cell r="C2741">
            <v>-0.01</v>
          </cell>
          <cell r="D2741">
            <v>0</v>
          </cell>
          <cell r="E2741">
            <v>0</v>
          </cell>
        </row>
        <row r="2742">
          <cell r="A2742">
            <v>44745</v>
          </cell>
          <cell r="B2742">
            <v>5370.37</v>
          </cell>
          <cell r="C2742">
            <v>-0.02</v>
          </cell>
          <cell r="D2742">
            <v>0</v>
          </cell>
          <cell r="E2742">
            <v>0</v>
          </cell>
        </row>
        <row r="2743">
          <cell r="A2743">
            <v>44746</v>
          </cell>
          <cell r="B2743">
            <v>5428.24</v>
          </cell>
          <cell r="C2743">
            <v>-0.02</v>
          </cell>
          <cell r="D2743">
            <v>0</v>
          </cell>
          <cell r="E2743">
            <v>0</v>
          </cell>
        </row>
        <row r="2744">
          <cell r="A2744">
            <v>44747</v>
          </cell>
          <cell r="B2744">
            <v>5509.26</v>
          </cell>
          <cell r="C2744">
            <v>-0.04</v>
          </cell>
          <cell r="D2744">
            <v>0</v>
          </cell>
          <cell r="E2744">
            <v>0</v>
          </cell>
        </row>
        <row r="2745">
          <cell r="A2745">
            <v>44748</v>
          </cell>
          <cell r="B2745">
            <v>5347.22</v>
          </cell>
          <cell r="C2745">
            <v>-0.05</v>
          </cell>
          <cell r="D2745">
            <v>0</v>
          </cell>
          <cell r="E2745">
            <v>0</v>
          </cell>
        </row>
        <row r="2746">
          <cell r="A2746">
            <v>44749</v>
          </cell>
          <cell r="B2746">
            <v>5729.17</v>
          </cell>
          <cell r="C2746">
            <v>-0.06</v>
          </cell>
          <cell r="D2746">
            <v>0</v>
          </cell>
          <cell r="E2746">
            <v>0</v>
          </cell>
        </row>
        <row r="2747">
          <cell r="A2747">
            <v>44750</v>
          </cell>
          <cell r="B2747">
            <v>5613.46</v>
          </cell>
          <cell r="C2747">
            <v>-0.06</v>
          </cell>
          <cell r="D2747">
            <v>0</v>
          </cell>
          <cell r="E2747">
            <v>0</v>
          </cell>
        </row>
        <row r="2748">
          <cell r="A2748">
            <v>44751</v>
          </cell>
          <cell r="B2748">
            <v>5555.56</v>
          </cell>
          <cell r="C2748">
            <v>-0.08</v>
          </cell>
          <cell r="D2748">
            <v>0</v>
          </cell>
          <cell r="E2748">
            <v>0</v>
          </cell>
        </row>
        <row r="2749">
          <cell r="A2749">
            <v>44752</v>
          </cell>
          <cell r="B2749">
            <v>5069.44</v>
          </cell>
          <cell r="C2749">
            <v>-0.09</v>
          </cell>
          <cell r="D2749">
            <v>0</v>
          </cell>
          <cell r="E2749">
            <v>0</v>
          </cell>
        </row>
        <row r="2750">
          <cell r="A2750">
            <v>44753</v>
          </cell>
          <cell r="B2750">
            <v>5439.81</v>
          </cell>
          <cell r="C2750">
            <v>-0.09</v>
          </cell>
          <cell r="D2750">
            <v>0</v>
          </cell>
          <cell r="E2750">
            <v>0</v>
          </cell>
        </row>
        <row r="2751">
          <cell r="A2751">
            <v>44754</v>
          </cell>
          <cell r="B2751">
            <v>5462.96</v>
          </cell>
          <cell r="C2751">
            <v>-0.1</v>
          </cell>
          <cell r="D2751">
            <v>0</v>
          </cell>
          <cell r="E2751">
            <v>0</v>
          </cell>
        </row>
        <row r="2752">
          <cell r="A2752">
            <v>44755</v>
          </cell>
          <cell r="B2752">
            <v>5439.82</v>
          </cell>
          <cell r="C2752">
            <v>-0.11</v>
          </cell>
          <cell r="D2752">
            <v>0</v>
          </cell>
          <cell r="E2752">
            <v>0</v>
          </cell>
        </row>
        <row r="2753">
          <cell r="A2753">
            <v>44756</v>
          </cell>
          <cell r="B2753">
            <v>5590.28</v>
          </cell>
          <cell r="C2753">
            <v>-0.12</v>
          </cell>
          <cell r="D2753">
            <v>0</v>
          </cell>
          <cell r="E2753">
            <v>0</v>
          </cell>
        </row>
        <row r="2754">
          <cell r="A2754">
            <v>44757</v>
          </cell>
          <cell r="B2754">
            <v>5682.87</v>
          </cell>
          <cell r="C2754">
            <v>-0.14</v>
          </cell>
          <cell r="D2754">
            <v>0</v>
          </cell>
          <cell r="E2754">
            <v>0</v>
          </cell>
        </row>
        <row r="2755">
          <cell r="A2755">
            <v>44758</v>
          </cell>
          <cell r="B2755">
            <v>5625</v>
          </cell>
          <cell r="C2755">
            <v>-0.14</v>
          </cell>
          <cell r="D2755">
            <v>0</v>
          </cell>
          <cell r="E2755">
            <v>0</v>
          </cell>
        </row>
        <row r="2756">
          <cell r="A2756">
            <v>44759</v>
          </cell>
          <cell r="B2756">
            <v>5092.59</v>
          </cell>
          <cell r="C2756">
            <v>-0.14</v>
          </cell>
          <cell r="D2756">
            <v>0</v>
          </cell>
          <cell r="E2756">
            <v>0</v>
          </cell>
        </row>
        <row r="2757">
          <cell r="A2757">
            <v>44760</v>
          </cell>
          <cell r="B2757">
            <v>5081.02</v>
          </cell>
          <cell r="C2757">
            <v>-0.16</v>
          </cell>
          <cell r="D2757">
            <v>0</v>
          </cell>
          <cell r="E2757">
            <v>0</v>
          </cell>
        </row>
        <row r="2758">
          <cell r="A2758">
            <v>44761</v>
          </cell>
          <cell r="B2758">
            <v>5081.02</v>
          </cell>
          <cell r="C2758">
            <v>-0.2</v>
          </cell>
          <cell r="D2758">
            <v>0</v>
          </cell>
          <cell r="E2758">
            <v>0</v>
          </cell>
        </row>
        <row r="2759">
          <cell r="A2759">
            <v>44762</v>
          </cell>
          <cell r="B2759">
            <v>5729.16</v>
          </cell>
          <cell r="C2759">
            <v>-0.2</v>
          </cell>
          <cell r="D2759">
            <v>0</v>
          </cell>
          <cell r="E2759">
            <v>0</v>
          </cell>
        </row>
        <row r="2760">
          <cell r="A2760">
            <v>44763</v>
          </cell>
          <cell r="B2760">
            <v>5740.74</v>
          </cell>
          <cell r="C2760">
            <v>-0.21</v>
          </cell>
          <cell r="D2760">
            <v>0</v>
          </cell>
          <cell r="E2760">
            <v>0</v>
          </cell>
        </row>
        <row r="2761">
          <cell r="A2761">
            <v>44764</v>
          </cell>
          <cell r="B2761">
            <v>5601.85</v>
          </cell>
          <cell r="C2761">
            <v>-0.22</v>
          </cell>
          <cell r="D2761">
            <v>0</v>
          </cell>
          <cell r="E2761">
            <v>0</v>
          </cell>
        </row>
        <row r="2762">
          <cell r="A2762">
            <v>44765</v>
          </cell>
          <cell r="B2762">
            <v>5752.31</v>
          </cell>
          <cell r="C2762">
            <v>-0.24</v>
          </cell>
          <cell r="D2762">
            <v>0</v>
          </cell>
          <cell r="E2762">
            <v>0</v>
          </cell>
        </row>
        <row r="2763">
          <cell r="A2763">
            <v>44766</v>
          </cell>
          <cell r="B2763">
            <v>4918.98</v>
          </cell>
          <cell r="C2763">
            <v>-0.24</v>
          </cell>
          <cell r="D2763">
            <v>0</v>
          </cell>
          <cell r="E2763">
            <v>0</v>
          </cell>
        </row>
        <row r="2764">
          <cell r="A2764">
            <v>44767</v>
          </cell>
          <cell r="B2764">
            <v>5682.87</v>
          </cell>
          <cell r="C2764">
            <v>-0.26</v>
          </cell>
          <cell r="D2764">
            <v>0</v>
          </cell>
          <cell r="E2764">
            <v>0</v>
          </cell>
        </row>
        <row r="2765">
          <cell r="A2765">
            <v>44768</v>
          </cell>
          <cell r="B2765">
            <v>5752.31</v>
          </cell>
          <cell r="C2765">
            <v>-0.27</v>
          </cell>
          <cell r="D2765">
            <v>0</v>
          </cell>
          <cell r="E2765">
            <v>0</v>
          </cell>
        </row>
        <row r="2766">
          <cell r="A2766">
            <v>44769</v>
          </cell>
          <cell r="B2766">
            <v>5474.54</v>
          </cell>
          <cell r="C2766">
            <v>-0.29</v>
          </cell>
          <cell r="D2766">
            <v>0</v>
          </cell>
          <cell r="E2766">
            <v>0</v>
          </cell>
        </row>
        <row r="2767">
          <cell r="A2767">
            <v>44770</v>
          </cell>
          <cell r="B2767">
            <v>5509.26</v>
          </cell>
          <cell r="C2767">
            <v>-0.3</v>
          </cell>
          <cell r="D2767">
            <v>0</v>
          </cell>
          <cell r="E2767">
            <v>0</v>
          </cell>
        </row>
        <row r="2768">
          <cell r="A2768">
            <v>44771</v>
          </cell>
          <cell r="B2768">
            <v>5844.91</v>
          </cell>
          <cell r="C2768">
            <v>-0.32</v>
          </cell>
          <cell r="D2768">
            <v>0</v>
          </cell>
          <cell r="E2768">
            <v>0</v>
          </cell>
        </row>
        <row r="2769">
          <cell r="A2769">
            <v>44772</v>
          </cell>
          <cell r="B2769">
            <v>5787.04</v>
          </cell>
          <cell r="C2769">
            <v>-0.34</v>
          </cell>
          <cell r="D2769">
            <v>0</v>
          </cell>
          <cell r="E2769">
            <v>0</v>
          </cell>
        </row>
        <row r="2770">
          <cell r="A2770">
            <v>44773</v>
          </cell>
          <cell r="B2770">
            <v>5567.13</v>
          </cell>
          <cell r="C2770">
            <v>-0.36</v>
          </cell>
          <cell r="D2770">
            <v>0</v>
          </cell>
          <cell r="E2770">
            <v>0</v>
          </cell>
        </row>
        <row r="2771">
          <cell r="A2771">
            <v>44774</v>
          </cell>
          <cell r="B2771">
            <v>3854.17</v>
          </cell>
          <cell r="C2771">
            <v>-0.37</v>
          </cell>
          <cell r="D2771">
            <v>0</v>
          </cell>
          <cell r="E2771">
            <v>0</v>
          </cell>
        </row>
        <row r="2772">
          <cell r="A2772">
            <v>44775</v>
          </cell>
          <cell r="B2772">
            <v>5937.5</v>
          </cell>
          <cell r="C2772">
            <v>-0.38</v>
          </cell>
          <cell r="D2772">
            <v>0</v>
          </cell>
          <cell r="E2772">
            <v>0</v>
          </cell>
        </row>
        <row r="2773">
          <cell r="A2773">
            <v>44776</v>
          </cell>
          <cell r="B2773">
            <v>5775.46</v>
          </cell>
          <cell r="C2773">
            <v>-0.39</v>
          </cell>
          <cell r="D2773">
            <v>0</v>
          </cell>
          <cell r="E2773">
            <v>0</v>
          </cell>
        </row>
        <row r="2774">
          <cell r="A2774">
            <v>44777</v>
          </cell>
          <cell r="B2774">
            <v>5925.93</v>
          </cell>
          <cell r="C2774">
            <v>-0.41</v>
          </cell>
          <cell r="D2774">
            <v>0</v>
          </cell>
          <cell r="E2774">
            <v>0</v>
          </cell>
        </row>
        <row r="2775">
          <cell r="A2775">
            <v>44778</v>
          </cell>
          <cell r="B2775">
            <v>6018.52</v>
          </cell>
          <cell r="C2775">
            <v>-0.42</v>
          </cell>
          <cell r="D2775">
            <v>0</v>
          </cell>
          <cell r="E2775">
            <v>0</v>
          </cell>
        </row>
        <row r="2776">
          <cell r="A2776">
            <v>44779</v>
          </cell>
          <cell r="B2776">
            <v>6087.47</v>
          </cell>
          <cell r="C2776">
            <v>-0.44</v>
          </cell>
          <cell r="D2776">
            <v>0</v>
          </cell>
          <cell r="E2776">
            <v>0</v>
          </cell>
        </row>
        <row r="2777">
          <cell r="A2777">
            <v>44780</v>
          </cell>
          <cell r="B2777">
            <v>5821.74</v>
          </cell>
          <cell r="C2777">
            <v>-0.47</v>
          </cell>
        </row>
        <row r="2777">
          <cell r="E2777">
            <v>0</v>
          </cell>
        </row>
        <row r="2778">
          <cell r="A2778">
            <v>44781</v>
          </cell>
          <cell r="B2778">
            <v>5972.22</v>
          </cell>
          <cell r="C2778">
            <v>-0.49</v>
          </cell>
          <cell r="D2778">
            <v>0</v>
          </cell>
          <cell r="E2778">
            <v>0</v>
          </cell>
        </row>
        <row r="2779">
          <cell r="A2779">
            <v>44782</v>
          </cell>
          <cell r="B2779">
            <v>5879.63</v>
          </cell>
          <cell r="C2779">
            <v>-0.51</v>
          </cell>
          <cell r="D2779">
            <v>0</v>
          </cell>
          <cell r="E2779">
            <v>0</v>
          </cell>
        </row>
        <row r="2780">
          <cell r="A2780">
            <v>44783</v>
          </cell>
          <cell r="B2780">
            <v>5879.63</v>
          </cell>
          <cell r="C2780">
            <v>-0.54</v>
          </cell>
          <cell r="D2780">
            <v>0</v>
          </cell>
        </row>
        <row r="2781">
          <cell r="A2781">
            <v>44784</v>
          </cell>
          <cell r="B2781">
            <v>5798.61</v>
          </cell>
          <cell r="C2781">
            <v>-0.56</v>
          </cell>
          <cell r="D2781">
            <v>0</v>
          </cell>
          <cell r="E2781">
            <v>0</v>
          </cell>
        </row>
        <row r="2782">
          <cell r="A2782">
            <v>44785</v>
          </cell>
          <cell r="B2782">
            <v>5833.33</v>
          </cell>
          <cell r="C2782">
            <v>-0.57</v>
          </cell>
          <cell r="D2782">
            <v>0</v>
          </cell>
          <cell r="E2782">
            <v>0</v>
          </cell>
        </row>
        <row r="2783">
          <cell r="A2783">
            <v>44786</v>
          </cell>
          <cell r="B2783">
            <v>5925.93</v>
          </cell>
          <cell r="C2783">
            <v>-0.59</v>
          </cell>
          <cell r="D2783">
            <v>0</v>
          </cell>
          <cell r="E2783">
            <v>0</v>
          </cell>
        </row>
        <row r="2784">
          <cell r="A2784">
            <v>44787</v>
          </cell>
          <cell r="B2784">
            <v>5405.09</v>
          </cell>
          <cell r="C2784">
            <v>-0.61</v>
          </cell>
          <cell r="D2784">
            <v>0</v>
          </cell>
          <cell r="E2784">
            <v>0</v>
          </cell>
        </row>
        <row r="2785">
          <cell r="A2785">
            <v>44788</v>
          </cell>
          <cell r="B2785">
            <v>5439.81</v>
          </cell>
          <cell r="C2785">
            <v>-0.64</v>
          </cell>
          <cell r="D2785">
            <v>0</v>
          </cell>
          <cell r="E2785">
            <v>0</v>
          </cell>
        </row>
        <row r="2786">
          <cell r="A2786">
            <v>44789</v>
          </cell>
          <cell r="B2786">
            <v>5844.91</v>
          </cell>
          <cell r="C2786">
            <v>-0.65</v>
          </cell>
          <cell r="D2786">
            <v>0</v>
          </cell>
          <cell r="E2786">
            <v>0</v>
          </cell>
        </row>
        <row r="2787">
          <cell r="A2787">
            <v>44790</v>
          </cell>
          <cell r="B2787">
            <v>5787.04</v>
          </cell>
          <cell r="C2787">
            <v>-0.68</v>
          </cell>
          <cell r="D2787">
            <v>0</v>
          </cell>
          <cell r="E2787">
            <v>0</v>
          </cell>
        </row>
        <row r="2788">
          <cell r="A2788">
            <v>44791</v>
          </cell>
          <cell r="B2788">
            <v>5960.65</v>
          </cell>
          <cell r="C2788">
            <v>-0.7</v>
          </cell>
          <cell r="D2788">
            <v>0</v>
          </cell>
          <cell r="E2788">
            <v>0</v>
          </cell>
        </row>
        <row r="2789">
          <cell r="A2789">
            <v>44792</v>
          </cell>
          <cell r="B2789">
            <v>5879.63</v>
          </cell>
          <cell r="C2789">
            <v>-0.73</v>
          </cell>
          <cell r="D2789">
            <v>0</v>
          </cell>
          <cell r="E2789">
            <v>0</v>
          </cell>
        </row>
        <row r="2790">
          <cell r="A2790">
            <v>44793</v>
          </cell>
          <cell r="B2790">
            <v>6018.52</v>
          </cell>
          <cell r="C2790">
            <v>-0.75</v>
          </cell>
          <cell r="D2790">
            <v>0</v>
          </cell>
          <cell r="E2790">
            <v>0</v>
          </cell>
        </row>
        <row r="2791">
          <cell r="A2791">
            <v>44794</v>
          </cell>
          <cell r="B2791">
            <v>5868.05</v>
          </cell>
          <cell r="C2791">
            <v>-0.78</v>
          </cell>
          <cell r="D2791">
            <v>0</v>
          </cell>
          <cell r="E2791">
            <v>0</v>
          </cell>
        </row>
        <row r="2792">
          <cell r="A2792">
            <v>44795</v>
          </cell>
          <cell r="B2792">
            <v>5520.83</v>
          </cell>
          <cell r="C2792">
            <v>-0.8</v>
          </cell>
          <cell r="D2792">
            <v>0</v>
          </cell>
          <cell r="E2792">
            <v>0</v>
          </cell>
        </row>
        <row r="2793">
          <cell r="A2793">
            <v>44796</v>
          </cell>
          <cell r="B2793">
            <v>5648.15</v>
          </cell>
          <cell r="C2793">
            <v>-0.83</v>
          </cell>
          <cell r="D2793">
            <v>0</v>
          </cell>
          <cell r="E2793">
            <v>0</v>
          </cell>
        </row>
        <row r="2794">
          <cell r="A2794">
            <v>44797</v>
          </cell>
          <cell r="B2794">
            <v>5706.02</v>
          </cell>
          <cell r="C2794">
            <v>-0.85</v>
          </cell>
          <cell r="D2794">
            <v>0</v>
          </cell>
          <cell r="E2794">
            <v>0</v>
          </cell>
        </row>
        <row r="2795">
          <cell r="A2795">
            <v>44798</v>
          </cell>
          <cell r="B2795">
            <v>5474.54</v>
          </cell>
          <cell r="C2795">
            <v>-0.87</v>
          </cell>
          <cell r="D2795">
            <v>0</v>
          </cell>
          <cell r="E2795">
            <v>0</v>
          </cell>
        </row>
        <row r="2796">
          <cell r="A2796">
            <v>44799</v>
          </cell>
          <cell r="B2796">
            <v>5636.57</v>
          </cell>
          <cell r="C2796">
            <v>-0.9</v>
          </cell>
          <cell r="D2796">
            <v>0</v>
          </cell>
          <cell r="E2796">
            <v>0</v>
          </cell>
        </row>
        <row r="2797">
          <cell r="A2797">
            <v>44800</v>
          </cell>
          <cell r="B2797">
            <v>5763.89</v>
          </cell>
          <cell r="C2797">
            <v>-0.91</v>
          </cell>
          <cell r="D2797">
            <v>0</v>
          </cell>
          <cell r="E2797">
            <v>0</v>
          </cell>
        </row>
        <row r="2798">
          <cell r="A2798">
            <v>44801</v>
          </cell>
          <cell r="B2798">
            <v>5081.02</v>
          </cell>
          <cell r="C2798">
            <v>-0.94</v>
          </cell>
          <cell r="D2798">
            <v>0</v>
          </cell>
          <cell r="E2798">
            <v>0</v>
          </cell>
        </row>
        <row r="2799">
          <cell r="A2799">
            <v>44802</v>
          </cell>
          <cell r="B2799">
            <v>5578.7</v>
          </cell>
          <cell r="C2799">
            <v>-0.96</v>
          </cell>
          <cell r="D2799">
            <v>0</v>
          </cell>
          <cell r="E2799">
            <v>0</v>
          </cell>
        </row>
        <row r="2800">
          <cell r="A2800">
            <v>44803</v>
          </cell>
          <cell r="B2800">
            <v>5868.06</v>
          </cell>
          <cell r="C2800">
            <v>-0.98</v>
          </cell>
          <cell r="D2800">
            <v>0</v>
          </cell>
          <cell r="E2800">
            <v>0</v>
          </cell>
        </row>
        <row r="2801">
          <cell r="A2801">
            <v>44804</v>
          </cell>
          <cell r="B2801">
            <v>5868.06</v>
          </cell>
          <cell r="C2801">
            <v>-1.01</v>
          </cell>
          <cell r="D2801">
            <v>0</v>
          </cell>
          <cell r="E2801">
            <v>0</v>
          </cell>
        </row>
        <row r="2802">
          <cell r="A2802">
            <v>44805</v>
          </cell>
          <cell r="B2802">
            <v>5740.74</v>
          </cell>
          <cell r="C2802">
            <v>-1.04</v>
          </cell>
          <cell r="D2802">
            <v>0</v>
          </cell>
          <cell r="E2802">
            <v>0</v>
          </cell>
        </row>
        <row r="2803">
          <cell r="A2803">
            <v>44806</v>
          </cell>
          <cell r="B2803">
            <v>5891.2</v>
          </cell>
          <cell r="C2803">
            <v>-1.07</v>
          </cell>
          <cell r="D2803">
            <v>0</v>
          </cell>
          <cell r="E2803">
            <v>0</v>
          </cell>
        </row>
        <row r="2804">
          <cell r="A2804">
            <v>44807</v>
          </cell>
          <cell r="B2804">
            <v>5925.93</v>
          </cell>
          <cell r="C2804">
            <v>-1.1</v>
          </cell>
          <cell r="D2804">
            <v>0</v>
          </cell>
          <cell r="E2804">
            <v>0</v>
          </cell>
        </row>
        <row r="2805">
          <cell r="A2805">
            <v>44808</v>
          </cell>
          <cell r="B2805">
            <v>5659.72</v>
          </cell>
          <cell r="C2805">
            <v>-1.13</v>
          </cell>
          <cell r="D2805">
            <v>0</v>
          </cell>
          <cell r="E2805">
            <v>0</v>
          </cell>
        </row>
        <row r="2806">
          <cell r="A2806">
            <v>44809</v>
          </cell>
          <cell r="B2806">
            <v>5717.59</v>
          </cell>
          <cell r="C2806">
            <v>-1.15</v>
          </cell>
          <cell r="D2806">
            <v>0</v>
          </cell>
          <cell r="E2806">
            <v>0</v>
          </cell>
        </row>
        <row r="2807">
          <cell r="A2807">
            <v>44810</v>
          </cell>
          <cell r="B2807">
            <v>5555.55</v>
          </cell>
          <cell r="C2807">
            <v>-1.17</v>
          </cell>
          <cell r="D2807">
            <v>0</v>
          </cell>
          <cell r="E2807">
            <v>0</v>
          </cell>
        </row>
        <row r="2808">
          <cell r="A2808">
            <v>44811</v>
          </cell>
          <cell r="B2808">
            <v>5474.54</v>
          </cell>
          <cell r="C2808">
            <v>-1.2</v>
          </cell>
          <cell r="D2808">
            <v>0</v>
          </cell>
          <cell r="E2808">
            <v>0</v>
          </cell>
        </row>
        <row r="2809">
          <cell r="A2809">
            <v>44812</v>
          </cell>
          <cell r="B2809">
            <v>5706.02</v>
          </cell>
          <cell r="C2809">
            <v>-1.23</v>
          </cell>
          <cell r="D2809">
            <v>0</v>
          </cell>
          <cell r="E2809">
            <v>0</v>
          </cell>
        </row>
        <row r="2810">
          <cell r="A2810">
            <v>44813</v>
          </cell>
          <cell r="B2810">
            <v>5844.91</v>
          </cell>
          <cell r="C2810">
            <v>-1.25</v>
          </cell>
          <cell r="D2810">
            <v>0</v>
          </cell>
          <cell r="E2810">
            <v>0</v>
          </cell>
        </row>
        <row r="2811">
          <cell r="A2811">
            <v>44814</v>
          </cell>
          <cell r="B2811">
            <v>5833.33</v>
          </cell>
          <cell r="C2811">
            <v>-1.27</v>
          </cell>
          <cell r="D2811">
            <v>0</v>
          </cell>
          <cell r="E2811">
            <v>0</v>
          </cell>
        </row>
        <row r="2812">
          <cell r="A2812">
            <v>44815</v>
          </cell>
          <cell r="B2812">
            <v>5543.98</v>
          </cell>
          <cell r="C2812">
            <v>-1.31</v>
          </cell>
          <cell r="D2812">
            <v>0</v>
          </cell>
          <cell r="E2812">
            <v>0</v>
          </cell>
        </row>
        <row r="2813">
          <cell r="A2813">
            <v>44816</v>
          </cell>
          <cell r="B2813">
            <v>5833.91</v>
          </cell>
          <cell r="C2813">
            <v>-1.34</v>
          </cell>
          <cell r="D2813">
            <v>0</v>
          </cell>
          <cell r="E2813">
            <v>0</v>
          </cell>
        </row>
        <row r="2814">
          <cell r="A2814">
            <v>44817</v>
          </cell>
          <cell r="B2814">
            <v>5810.19</v>
          </cell>
          <cell r="C2814">
            <v>-1.35</v>
          </cell>
          <cell r="D2814">
            <v>0</v>
          </cell>
          <cell r="E2814">
            <v>0</v>
          </cell>
        </row>
        <row r="2815">
          <cell r="A2815">
            <v>44818</v>
          </cell>
          <cell r="B2815">
            <v>5879.63</v>
          </cell>
          <cell r="C2815">
            <v>-1.39</v>
          </cell>
          <cell r="D2815">
            <v>0</v>
          </cell>
          <cell r="E2815">
            <v>0</v>
          </cell>
        </row>
        <row r="2816">
          <cell r="A2816">
            <v>44819</v>
          </cell>
          <cell r="B2816">
            <v>5879.63</v>
          </cell>
          <cell r="C2816">
            <v>-1.42</v>
          </cell>
          <cell r="D2816">
            <v>0</v>
          </cell>
          <cell r="E2816">
            <v>0</v>
          </cell>
        </row>
        <row r="2817">
          <cell r="A2817">
            <v>44820</v>
          </cell>
          <cell r="B2817">
            <v>5694.44</v>
          </cell>
          <cell r="C2817">
            <v>-1.44</v>
          </cell>
          <cell r="D2817">
            <v>0</v>
          </cell>
          <cell r="E2817">
            <v>0</v>
          </cell>
        </row>
        <row r="2818">
          <cell r="A2818">
            <v>44821</v>
          </cell>
          <cell r="B2818">
            <v>5590.28</v>
          </cell>
          <cell r="C2818">
            <v>-1.46</v>
          </cell>
          <cell r="D2818">
            <v>0</v>
          </cell>
          <cell r="E2818">
            <v>0</v>
          </cell>
        </row>
        <row r="2819">
          <cell r="A2819">
            <v>44822</v>
          </cell>
          <cell r="B2819">
            <v>5509.26</v>
          </cell>
          <cell r="C2819">
            <v>-1.5</v>
          </cell>
          <cell r="D2819">
            <v>2</v>
          </cell>
          <cell r="E2819">
            <v>0</v>
          </cell>
        </row>
        <row r="2820">
          <cell r="A2820">
            <v>44823</v>
          </cell>
          <cell r="B2820">
            <v>5694.44</v>
          </cell>
          <cell r="C2820">
            <v>-1.52</v>
          </cell>
          <cell r="D2820">
            <v>0</v>
          </cell>
          <cell r="E2820">
            <v>0</v>
          </cell>
        </row>
        <row r="2821">
          <cell r="A2821">
            <v>44824</v>
          </cell>
          <cell r="B2821">
            <v>5462.96</v>
          </cell>
          <cell r="C2821">
            <v>-1.55</v>
          </cell>
          <cell r="D2821">
            <v>0</v>
          </cell>
          <cell r="E2821">
            <v>0</v>
          </cell>
        </row>
        <row r="2822">
          <cell r="A2822">
            <v>44825</v>
          </cell>
          <cell r="B2822">
            <v>5902.78</v>
          </cell>
          <cell r="C2822">
            <v>-1.57</v>
          </cell>
          <cell r="D2822">
            <v>0</v>
          </cell>
          <cell r="E2822">
            <v>0</v>
          </cell>
        </row>
        <row r="2823">
          <cell r="A2823">
            <v>44826</v>
          </cell>
          <cell r="B2823">
            <v>5347.22</v>
          </cell>
          <cell r="C2823">
            <v>-1.6</v>
          </cell>
          <cell r="D2823">
            <v>15.9</v>
          </cell>
          <cell r="E2823">
            <v>0</v>
          </cell>
        </row>
        <row r="2824">
          <cell r="A2824">
            <v>44827</v>
          </cell>
          <cell r="B2824">
            <v>5717.59</v>
          </cell>
          <cell r="C2824">
            <v>-1.61</v>
          </cell>
          <cell r="D2824">
            <v>2</v>
          </cell>
          <cell r="E2824">
            <v>0</v>
          </cell>
        </row>
        <row r="2825">
          <cell r="A2825">
            <v>44828</v>
          </cell>
          <cell r="B2825">
            <v>5914.35</v>
          </cell>
          <cell r="C2825">
            <v>-1.64</v>
          </cell>
          <cell r="D2825">
            <v>0</v>
          </cell>
          <cell r="E2825">
            <v>0</v>
          </cell>
        </row>
        <row r="2826">
          <cell r="A2826">
            <v>44829</v>
          </cell>
          <cell r="B2826">
            <v>5555.55</v>
          </cell>
          <cell r="C2826">
            <v>-1.66</v>
          </cell>
          <cell r="D2826">
            <v>0</v>
          </cell>
          <cell r="E2826">
            <v>0</v>
          </cell>
        </row>
        <row r="2827">
          <cell r="A2827">
            <v>44830</v>
          </cell>
          <cell r="B2827">
            <v>5706.02</v>
          </cell>
          <cell r="C2827">
            <v>-1.69</v>
          </cell>
          <cell r="D2827">
            <v>0</v>
          </cell>
          <cell r="E2827">
            <v>0</v>
          </cell>
        </row>
        <row r="2828">
          <cell r="A2828">
            <v>44831</v>
          </cell>
          <cell r="B2828">
            <v>5185.18</v>
          </cell>
          <cell r="C2828">
            <v>-1.71</v>
          </cell>
          <cell r="D2828">
            <v>0.4</v>
          </cell>
          <cell r="E2828">
            <v>0</v>
          </cell>
        </row>
        <row r="2829">
          <cell r="A2829">
            <v>44832</v>
          </cell>
          <cell r="B2829">
            <v>5300.93</v>
          </cell>
          <cell r="C2829">
            <v>-1.71</v>
          </cell>
          <cell r="D2829">
            <v>8.5</v>
          </cell>
          <cell r="E2829">
            <v>0</v>
          </cell>
        </row>
        <row r="2830">
          <cell r="A2830">
            <v>44833</v>
          </cell>
          <cell r="B2830">
            <v>5381.94</v>
          </cell>
          <cell r="C2830">
            <v>-1.72</v>
          </cell>
          <cell r="D2830">
            <v>3.7</v>
          </cell>
          <cell r="E2830">
            <v>0</v>
          </cell>
        </row>
        <row r="2831">
          <cell r="A2831">
            <v>44834</v>
          </cell>
          <cell r="B2831">
            <v>5590.28</v>
          </cell>
          <cell r="C2831">
            <v>-1.73</v>
          </cell>
          <cell r="D2831">
            <v>0</v>
          </cell>
          <cell r="E2831">
            <v>0</v>
          </cell>
        </row>
        <row r="2832">
          <cell r="A2832">
            <v>44835</v>
          </cell>
          <cell r="B2832">
            <v>5775.46</v>
          </cell>
          <cell r="C2832">
            <v>-1.76</v>
          </cell>
          <cell r="D2832">
            <v>5.4</v>
          </cell>
          <cell r="E2832">
            <v>0</v>
          </cell>
        </row>
        <row r="2833">
          <cell r="A2833">
            <v>44836</v>
          </cell>
          <cell r="B2833">
            <v>5127.31</v>
          </cell>
          <cell r="C2833">
            <v>-1.76</v>
          </cell>
          <cell r="D2833">
            <v>0</v>
          </cell>
          <cell r="E2833">
            <v>0</v>
          </cell>
        </row>
        <row r="2834">
          <cell r="A2834">
            <v>44837</v>
          </cell>
          <cell r="B2834">
            <v>5590.28</v>
          </cell>
          <cell r="C2834">
            <v>-1.76</v>
          </cell>
          <cell r="D2834">
            <v>29.7</v>
          </cell>
          <cell r="E2834">
            <v>0</v>
          </cell>
        </row>
        <row r="2835">
          <cell r="A2835">
            <v>44838</v>
          </cell>
          <cell r="B2835">
            <v>5509.25</v>
          </cell>
          <cell r="C2835">
            <v>-1.74</v>
          </cell>
          <cell r="D2835">
            <v>33.3</v>
          </cell>
          <cell r="E2835">
            <v>0</v>
          </cell>
        </row>
        <row r="2836">
          <cell r="A2836">
            <v>44839</v>
          </cell>
          <cell r="B2836">
            <v>5532.41</v>
          </cell>
          <cell r="C2836">
            <v>-1.74</v>
          </cell>
          <cell r="D2836">
            <v>3.8</v>
          </cell>
          <cell r="E2836">
            <v>0</v>
          </cell>
        </row>
        <row r="2837">
          <cell r="A2837">
            <v>44840</v>
          </cell>
          <cell r="B2837">
            <v>5381.94</v>
          </cell>
          <cell r="C2837">
            <v>-1.74</v>
          </cell>
          <cell r="D2837">
            <v>0</v>
          </cell>
          <cell r="E2837">
            <v>0</v>
          </cell>
        </row>
        <row r="2838">
          <cell r="A2838">
            <v>44841</v>
          </cell>
          <cell r="B2838">
            <v>5451.39</v>
          </cell>
          <cell r="C2838">
            <v>-1.73</v>
          </cell>
          <cell r="D2838">
            <v>23.3</v>
          </cell>
          <cell r="E2838">
            <v>0</v>
          </cell>
        </row>
        <row r="2839">
          <cell r="A2839">
            <v>44842</v>
          </cell>
          <cell r="B2839">
            <v>5648.15</v>
          </cell>
          <cell r="C2839">
            <v>-1.75</v>
          </cell>
          <cell r="D2839">
            <v>0</v>
          </cell>
          <cell r="E2839">
            <v>0</v>
          </cell>
        </row>
        <row r="2840">
          <cell r="A2840">
            <v>44843</v>
          </cell>
          <cell r="B2840">
            <v>4988.42</v>
          </cell>
          <cell r="C2840">
            <v>-1.76</v>
          </cell>
          <cell r="D2840">
            <v>0</v>
          </cell>
          <cell r="E2840">
            <v>0</v>
          </cell>
        </row>
        <row r="2841">
          <cell r="A2841">
            <v>44844</v>
          </cell>
          <cell r="B2841">
            <v>5532.41</v>
          </cell>
          <cell r="C2841">
            <v>-1.78</v>
          </cell>
          <cell r="D2841">
            <v>0</v>
          </cell>
          <cell r="E2841">
            <v>0</v>
          </cell>
        </row>
        <row r="2842">
          <cell r="A2842">
            <v>44845</v>
          </cell>
          <cell r="B2842">
            <v>5694.44</v>
          </cell>
          <cell r="C2842">
            <v>-1.8</v>
          </cell>
          <cell r="D2842">
            <v>0</v>
          </cell>
          <cell r="E2842">
            <v>0</v>
          </cell>
        </row>
        <row r="2843">
          <cell r="A2843">
            <v>44846</v>
          </cell>
          <cell r="B2843">
            <v>5706.02</v>
          </cell>
          <cell r="C2843">
            <v>-1.83</v>
          </cell>
          <cell r="D2843">
            <v>0</v>
          </cell>
          <cell r="E2843">
            <v>0</v>
          </cell>
        </row>
        <row r="2844">
          <cell r="A2844">
            <v>44847</v>
          </cell>
          <cell r="B2844">
            <v>5787.04</v>
          </cell>
          <cell r="C2844">
            <v>-1.86</v>
          </cell>
          <cell r="D2844">
            <v>0</v>
          </cell>
          <cell r="E2844">
            <v>0</v>
          </cell>
        </row>
        <row r="2845">
          <cell r="A2845">
            <v>44848</v>
          </cell>
          <cell r="B2845">
            <v>5902.78</v>
          </cell>
          <cell r="C2845">
            <v>-1.89</v>
          </cell>
          <cell r="D2845">
            <v>0</v>
          </cell>
          <cell r="E2845">
            <v>0</v>
          </cell>
        </row>
        <row r="2846">
          <cell r="A2846">
            <v>44849</v>
          </cell>
          <cell r="B2846">
            <v>5960.65</v>
          </cell>
          <cell r="C2846">
            <v>-1.92</v>
          </cell>
          <cell r="D2846">
            <v>0</v>
          </cell>
          <cell r="E2846">
            <v>0</v>
          </cell>
        </row>
        <row r="2847">
          <cell r="A2847">
            <v>44850</v>
          </cell>
          <cell r="B2847">
            <v>5810.19</v>
          </cell>
          <cell r="C2847">
            <v>-1.95</v>
          </cell>
          <cell r="D2847">
            <v>0</v>
          </cell>
          <cell r="E2847">
            <v>0</v>
          </cell>
        </row>
        <row r="2848">
          <cell r="A2848">
            <v>44851</v>
          </cell>
          <cell r="B2848">
            <v>5763.88</v>
          </cell>
          <cell r="C2848">
            <v>-2</v>
          </cell>
          <cell r="D2848">
            <v>0</v>
          </cell>
          <cell r="E2848">
            <v>0</v>
          </cell>
        </row>
        <row r="2849">
          <cell r="A2849">
            <v>44852</v>
          </cell>
          <cell r="B2849">
            <v>5648.15</v>
          </cell>
          <cell r="C2849">
            <v>-2.01</v>
          </cell>
          <cell r="D2849">
            <v>0</v>
          </cell>
          <cell r="E2849">
            <v>0</v>
          </cell>
        </row>
        <row r="2850">
          <cell r="A2850">
            <v>44853</v>
          </cell>
          <cell r="B2850">
            <v>5451.39</v>
          </cell>
          <cell r="C2850">
            <v>-2.04</v>
          </cell>
          <cell r="D2850">
            <v>0</v>
          </cell>
          <cell r="E2850">
            <v>0</v>
          </cell>
        </row>
        <row r="2851">
          <cell r="A2851">
            <v>44854</v>
          </cell>
          <cell r="B2851">
            <v>5648.15</v>
          </cell>
          <cell r="C2851">
            <v>-2.06</v>
          </cell>
          <cell r="D2851">
            <v>21</v>
          </cell>
          <cell r="E2851">
            <v>0</v>
          </cell>
        </row>
        <row r="2852">
          <cell r="A2852">
            <v>44855</v>
          </cell>
          <cell r="B2852">
            <v>5543.98</v>
          </cell>
          <cell r="C2852">
            <v>-2.08</v>
          </cell>
          <cell r="D2852">
            <v>0</v>
          </cell>
          <cell r="E2852">
            <v>0</v>
          </cell>
        </row>
        <row r="2853">
          <cell r="A2853">
            <v>44856</v>
          </cell>
          <cell r="B2853">
            <v>5532.41</v>
          </cell>
          <cell r="C2853">
            <v>-2.09</v>
          </cell>
          <cell r="D2853">
            <v>3.2</v>
          </cell>
          <cell r="E2853">
            <v>0</v>
          </cell>
        </row>
        <row r="2854">
          <cell r="A2854">
            <v>44857</v>
          </cell>
          <cell r="B2854">
            <v>5405.09</v>
          </cell>
          <cell r="C2854">
            <v>-2.09</v>
          </cell>
          <cell r="D2854">
            <v>18.9</v>
          </cell>
          <cell r="E2854">
            <v>0</v>
          </cell>
        </row>
        <row r="2855">
          <cell r="A2855">
            <v>44858</v>
          </cell>
          <cell r="B2855">
            <v>5289.35</v>
          </cell>
          <cell r="C2855">
            <v>-2.1</v>
          </cell>
          <cell r="D2855">
            <v>5.9</v>
          </cell>
          <cell r="E2855">
            <v>0</v>
          </cell>
        </row>
        <row r="2856">
          <cell r="A2856">
            <v>44859</v>
          </cell>
          <cell r="B2856">
            <v>5497.69</v>
          </cell>
          <cell r="C2856">
            <v>-2.12</v>
          </cell>
          <cell r="D2856">
            <v>1.9</v>
          </cell>
          <cell r="E2856">
            <v>0</v>
          </cell>
        </row>
        <row r="2857">
          <cell r="A2857">
            <v>44860</v>
          </cell>
          <cell r="B2857">
            <v>5451.39</v>
          </cell>
          <cell r="C2857">
            <v>-2.14</v>
          </cell>
          <cell r="D2857">
            <v>0</v>
          </cell>
          <cell r="E2857">
            <v>0</v>
          </cell>
        </row>
        <row r="2858">
          <cell r="A2858">
            <v>44861</v>
          </cell>
          <cell r="B2858">
            <v>5694.44</v>
          </cell>
          <cell r="C2858">
            <v>-2.16</v>
          </cell>
          <cell r="D2858">
            <v>0</v>
          </cell>
          <cell r="E2858">
            <v>0</v>
          </cell>
        </row>
        <row r="2859">
          <cell r="A2859">
            <v>44862</v>
          </cell>
          <cell r="B2859">
            <v>5509.26</v>
          </cell>
          <cell r="C2859">
            <v>-2.19</v>
          </cell>
          <cell r="D2859">
            <v>10</v>
          </cell>
          <cell r="E2859">
            <v>0</v>
          </cell>
        </row>
        <row r="2860">
          <cell r="A2860">
            <v>44863</v>
          </cell>
          <cell r="B2860">
            <v>5821.76</v>
          </cell>
          <cell r="C2860">
            <v>-2.2</v>
          </cell>
          <cell r="D2860">
            <v>1.9</v>
          </cell>
          <cell r="E2860">
            <v>0</v>
          </cell>
        </row>
        <row r="2861">
          <cell r="A2861">
            <v>44864</v>
          </cell>
          <cell r="B2861">
            <v>4965.78</v>
          </cell>
          <cell r="C2861">
            <v>-2.22</v>
          </cell>
          <cell r="D2861">
            <v>8.2</v>
          </cell>
          <cell r="E2861">
            <v>0</v>
          </cell>
        </row>
        <row r="2862">
          <cell r="A2862">
            <v>44865</v>
          </cell>
          <cell r="B2862">
            <v>5393.52</v>
          </cell>
          <cell r="C2862">
            <v>-2.21</v>
          </cell>
          <cell r="D2862">
            <v>7.4</v>
          </cell>
          <cell r="E2862">
            <v>0</v>
          </cell>
        </row>
        <row r="2863">
          <cell r="A2863">
            <v>44866</v>
          </cell>
          <cell r="B2863">
            <v>5312.5</v>
          </cell>
          <cell r="C2863">
            <v>-2.22</v>
          </cell>
          <cell r="D2863">
            <v>3.3</v>
          </cell>
          <cell r="E2863">
            <v>0</v>
          </cell>
        </row>
        <row r="2864">
          <cell r="A2864">
            <v>44867</v>
          </cell>
          <cell r="B2864">
            <v>4618.06</v>
          </cell>
          <cell r="C2864">
            <v>-2.22</v>
          </cell>
          <cell r="D2864">
            <v>0.2</v>
          </cell>
          <cell r="E2864">
            <v>0</v>
          </cell>
        </row>
        <row r="2865">
          <cell r="A2865">
            <v>44868</v>
          </cell>
          <cell r="B2865">
            <v>5162.04</v>
          </cell>
          <cell r="C2865">
            <v>-2.22</v>
          </cell>
          <cell r="D2865">
            <v>15.9</v>
          </cell>
          <cell r="E2865">
            <v>0</v>
          </cell>
        </row>
        <row r="2866">
          <cell r="A2866">
            <v>44869</v>
          </cell>
          <cell r="B2866">
            <v>5648.15</v>
          </cell>
          <cell r="C2866">
            <v>-2.24</v>
          </cell>
          <cell r="D2866">
            <v>0</v>
          </cell>
          <cell r="E2866">
            <v>0</v>
          </cell>
        </row>
        <row r="2867">
          <cell r="A2867">
            <v>44870</v>
          </cell>
          <cell r="B2867">
            <v>5787.04</v>
          </cell>
          <cell r="C2867">
            <v>-2.26</v>
          </cell>
          <cell r="D2867">
            <v>0</v>
          </cell>
          <cell r="E2867">
            <v>0</v>
          </cell>
        </row>
        <row r="2868">
          <cell r="A2868">
            <v>44871</v>
          </cell>
          <cell r="B2868">
            <v>4895.83</v>
          </cell>
          <cell r="C2868">
            <v>-2.28</v>
          </cell>
          <cell r="D2868">
            <v>0</v>
          </cell>
          <cell r="E2868">
            <v>0</v>
          </cell>
        </row>
        <row r="2869">
          <cell r="A2869">
            <v>44872</v>
          </cell>
          <cell r="B2869">
            <v>5706.02</v>
          </cell>
          <cell r="C2869">
            <v>-2.3</v>
          </cell>
          <cell r="D2869">
            <v>0.6</v>
          </cell>
          <cell r="E2869">
            <v>0</v>
          </cell>
        </row>
        <row r="2870">
          <cell r="A2870">
            <v>44873</v>
          </cell>
          <cell r="B2870">
            <v>5509.26</v>
          </cell>
          <cell r="C2870">
            <v>-2.33</v>
          </cell>
          <cell r="D2870">
            <v>2.3</v>
          </cell>
          <cell r="E2870">
            <v>0</v>
          </cell>
        </row>
        <row r="2871">
          <cell r="A2871">
            <v>44874</v>
          </cell>
          <cell r="B2871">
            <v>5439.81</v>
          </cell>
          <cell r="C2871">
            <v>-2.36</v>
          </cell>
          <cell r="D2871">
            <v>19.1</v>
          </cell>
          <cell r="E2871">
            <v>0</v>
          </cell>
        </row>
        <row r="2872">
          <cell r="A2872">
            <v>44875</v>
          </cell>
          <cell r="B2872">
            <v>5509.26</v>
          </cell>
          <cell r="C2872">
            <v>-2.38</v>
          </cell>
          <cell r="D2872">
            <v>7.4</v>
          </cell>
          <cell r="E2872">
            <v>0</v>
          </cell>
        </row>
        <row r="2873">
          <cell r="A2873">
            <v>44876</v>
          </cell>
          <cell r="B2873">
            <v>5636.57</v>
          </cell>
          <cell r="C2873">
            <v>-2.4</v>
          </cell>
          <cell r="D2873">
            <v>0</v>
          </cell>
          <cell r="E2873">
            <v>0</v>
          </cell>
        </row>
        <row r="2874">
          <cell r="A2874">
            <v>44877</v>
          </cell>
          <cell r="B2874">
            <v>5659.72</v>
          </cell>
          <cell r="C2874">
            <v>-2.41</v>
          </cell>
          <cell r="D2874">
            <v>6.6</v>
          </cell>
          <cell r="E2874">
            <v>0</v>
          </cell>
        </row>
        <row r="2875">
          <cell r="A2875">
            <v>44878</v>
          </cell>
          <cell r="B2875">
            <v>5474.54</v>
          </cell>
          <cell r="C2875">
            <v>-2.4</v>
          </cell>
          <cell r="D2875">
            <v>0</v>
          </cell>
          <cell r="E2875">
            <v>0</v>
          </cell>
        </row>
        <row r="2876">
          <cell r="A2876">
            <v>44879</v>
          </cell>
          <cell r="B2876">
            <v>5428.24</v>
          </cell>
          <cell r="C2876">
            <v>-2.41</v>
          </cell>
          <cell r="D2876">
            <v>0</v>
          </cell>
          <cell r="E2876">
            <v>0</v>
          </cell>
        </row>
        <row r="2877">
          <cell r="A2877">
            <v>44880</v>
          </cell>
          <cell r="B2877">
            <v>5567.13</v>
          </cell>
          <cell r="C2877">
            <v>-2.28</v>
          </cell>
          <cell r="D2877">
            <v>73.7</v>
          </cell>
          <cell r="E2877">
            <v>0</v>
          </cell>
        </row>
        <row r="2878">
          <cell r="A2878">
            <v>44881</v>
          </cell>
          <cell r="B2878">
            <v>5486.11</v>
          </cell>
          <cell r="C2878">
            <v>-2.21</v>
          </cell>
          <cell r="D2878">
            <v>0</v>
          </cell>
          <cell r="E2878">
            <v>0</v>
          </cell>
        </row>
        <row r="2879">
          <cell r="A2879">
            <v>44882</v>
          </cell>
          <cell r="B2879">
            <v>5403.09</v>
          </cell>
          <cell r="C2879">
            <v>-2.17</v>
          </cell>
          <cell r="D2879">
            <v>10.9</v>
          </cell>
          <cell r="E2879">
            <v>0</v>
          </cell>
        </row>
        <row r="2880">
          <cell r="A2880">
            <v>44883</v>
          </cell>
          <cell r="B2880">
            <v>5752.32</v>
          </cell>
          <cell r="C2880">
            <v>-2.16</v>
          </cell>
          <cell r="D2880">
            <v>0</v>
          </cell>
          <cell r="E2880">
            <v>0</v>
          </cell>
        </row>
        <row r="2881">
          <cell r="A2881">
            <v>44884</v>
          </cell>
          <cell r="B2881">
            <v>5625</v>
          </cell>
          <cell r="C2881">
            <v>-2.18</v>
          </cell>
          <cell r="D2881">
            <v>0</v>
          </cell>
          <cell r="E2881">
            <v>0</v>
          </cell>
        </row>
        <row r="2882">
          <cell r="A2882">
            <v>44885</v>
          </cell>
          <cell r="B2882">
            <v>5729.17</v>
          </cell>
          <cell r="C2882">
            <v>-2.2</v>
          </cell>
          <cell r="D2882">
            <v>0</v>
          </cell>
          <cell r="E2882">
            <v>0</v>
          </cell>
        </row>
        <row r="2883">
          <cell r="A2883">
            <v>44886</v>
          </cell>
          <cell r="B2883">
            <v>5613.43</v>
          </cell>
          <cell r="C2883">
            <v>-2.24</v>
          </cell>
          <cell r="D2883">
            <v>0</v>
          </cell>
          <cell r="E2883">
            <v>0</v>
          </cell>
        </row>
        <row r="2884">
          <cell r="A2884">
            <v>44887</v>
          </cell>
          <cell r="B2884">
            <v>5358.8</v>
          </cell>
          <cell r="C2884">
            <v>-2.26</v>
          </cell>
          <cell r="D2884">
            <v>0</v>
          </cell>
          <cell r="E2884">
            <v>0</v>
          </cell>
        </row>
        <row r="2885">
          <cell r="A2885">
            <v>44888</v>
          </cell>
          <cell r="B2885">
            <v>5497.69</v>
          </cell>
          <cell r="C2885">
            <v>-2.28</v>
          </cell>
          <cell r="D2885">
            <v>0</v>
          </cell>
          <cell r="E2885">
            <v>0</v>
          </cell>
        </row>
        <row r="2886">
          <cell r="A2886">
            <v>44889</v>
          </cell>
          <cell r="B2886">
            <v>5543.98</v>
          </cell>
          <cell r="C2886">
            <v>-2.3</v>
          </cell>
          <cell r="D2886">
            <v>0</v>
          </cell>
          <cell r="E2886">
            <v>0</v>
          </cell>
        </row>
        <row r="2887">
          <cell r="A2887">
            <v>44890</v>
          </cell>
          <cell r="B2887">
            <v>5532.41</v>
          </cell>
          <cell r="C2887">
            <v>-2.3</v>
          </cell>
          <cell r="D2887">
            <v>0.6</v>
          </cell>
          <cell r="E2887">
            <v>0</v>
          </cell>
        </row>
        <row r="2888">
          <cell r="A2888">
            <v>44891</v>
          </cell>
          <cell r="B2888">
            <v>5300.93</v>
          </cell>
          <cell r="C2888">
            <v>-2.29</v>
          </cell>
          <cell r="D2888">
            <v>6.9</v>
          </cell>
          <cell r="E2888">
            <v>0</v>
          </cell>
        </row>
        <row r="2889">
          <cell r="A2889">
            <v>44892</v>
          </cell>
          <cell r="B2889">
            <v>5405.09</v>
          </cell>
          <cell r="C2889">
            <v>-2.28</v>
          </cell>
          <cell r="D2889">
            <v>2.7</v>
          </cell>
          <cell r="E2889">
            <v>0</v>
          </cell>
        </row>
        <row r="2890">
          <cell r="A2890">
            <v>44893</v>
          </cell>
          <cell r="B2890">
            <v>5439.81</v>
          </cell>
          <cell r="C2890">
            <v>-2.26</v>
          </cell>
          <cell r="D2890" t="str">
            <v>4.10</v>
          </cell>
          <cell r="E2890">
            <v>0</v>
          </cell>
        </row>
        <row r="2891">
          <cell r="A2891">
            <v>44894</v>
          </cell>
          <cell r="B2891">
            <v>5422.7</v>
          </cell>
          <cell r="C2891">
            <v>-2.24</v>
          </cell>
          <cell r="D2891">
            <v>15.7</v>
          </cell>
          <cell r="E2891">
            <v>0</v>
          </cell>
        </row>
        <row r="2892">
          <cell r="A2892">
            <v>44895</v>
          </cell>
          <cell r="B2892">
            <v>5497.69</v>
          </cell>
          <cell r="C2892">
            <v>-2.24</v>
          </cell>
          <cell r="D2892">
            <v>20</v>
          </cell>
          <cell r="E2892">
            <v>0</v>
          </cell>
        </row>
        <row r="2893">
          <cell r="A2893">
            <v>44896</v>
          </cell>
          <cell r="B2893">
            <v>5532.41</v>
          </cell>
          <cell r="C2893">
            <v>-1.95</v>
          </cell>
          <cell r="D2893">
            <v>0</v>
          </cell>
          <cell r="E2893">
            <v>0</v>
          </cell>
        </row>
        <row r="2894">
          <cell r="A2894">
            <v>44897</v>
          </cell>
          <cell r="B2894">
            <v>5567.13</v>
          </cell>
          <cell r="C2894">
            <v>-1.91</v>
          </cell>
          <cell r="D2894">
            <v>0</v>
          </cell>
          <cell r="E2894">
            <v>0</v>
          </cell>
        </row>
        <row r="2895">
          <cell r="A2895">
            <v>44898</v>
          </cell>
          <cell r="B2895">
            <v>5347.22</v>
          </cell>
          <cell r="C2895">
            <v>-1.9</v>
          </cell>
          <cell r="D2895">
            <v>2.7</v>
          </cell>
          <cell r="E2895">
            <v>0</v>
          </cell>
        </row>
        <row r="2896">
          <cell r="A2896">
            <v>44899</v>
          </cell>
          <cell r="B2896">
            <v>5034.72</v>
          </cell>
          <cell r="C2896">
            <v>-1.88</v>
          </cell>
          <cell r="D2896">
            <v>2.9</v>
          </cell>
          <cell r="E2896">
            <v>0</v>
          </cell>
        </row>
        <row r="2897">
          <cell r="A2897">
            <v>44900</v>
          </cell>
          <cell r="B2897">
            <v>5486.11</v>
          </cell>
          <cell r="C2897">
            <v>-1.86</v>
          </cell>
          <cell r="D2897">
            <v>2.9</v>
          </cell>
          <cell r="E2897">
            <v>0</v>
          </cell>
        </row>
        <row r="2898">
          <cell r="A2898">
            <v>44901</v>
          </cell>
          <cell r="B2898">
            <v>5451.39</v>
          </cell>
          <cell r="C2898">
            <v>-1.85</v>
          </cell>
          <cell r="D2898">
            <v>2.3</v>
          </cell>
          <cell r="E2898">
            <v>0</v>
          </cell>
        </row>
        <row r="2899">
          <cell r="A2899">
            <v>44902</v>
          </cell>
          <cell r="B2899">
            <v>5219.91</v>
          </cell>
          <cell r="C2899">
            <v>-1.83</v>
          </cell>
          <cell r="D2899">
            <v>10.1</v>
          </cell>
          <cell r="E2899">
            <v>0</v>
          </cell>
        </row>
        <row r="2900">
          <cell r="A2900">
            <v>44903</v>
          </cell>
          <cell r="B2900">
            <v>5474.54</v>
          </cell>
          <cell r="C2900">
            <v>-1.8</v>
          </cell>
          <cell r="D2900">
            <v>4.1</v>
          </cell>
          <cell r="E2900">
            <v>0</v>
          </cell>
        </row>
        <row r="2901">
          <cell r="A2901">
            <v>44904</v>
          </cell>
          <cell r="B2901">
            <v>5462.96</v>
          </cell>
          <cell r="C2901">
            <v>-1.78</v>
          </cell>
          <cell r="D2901">
            <v>0</v>
          </cell>
          <cell r="E2901">
            <v>0</v>
          </cell>
        </row>
        <row r="2902">
          <cell r="A2902">
            <v>44905</v>
          </cell>
          <cell r="B2902">
            <v>5520.83</v>
          </cell>
          <cell r="C2902">
            <v>-1.78</v>
          </cell>
          <cell r="D2902">
            <v>0</v>
          </cell>
          <cell r="E2902">
            <v>0</v>
          </cell>
        </row>
        <row r="2903">
          <cell r="A2903">
            <v>44906</v>
          </cell>
          <cell r="B2903">
            <v>5289.35</v>
          </cell>
          <cell r="C2903">
            <v>-1.75</v>
          </cell>
          <cell r="D2903">
            <v>24.7</v>
          </cell>
          <cell r="E2903">
            <v>0</v>
          </cell>
        </row>
        <row r="2904">
          <cell r="A2904">
            <v>44907</v>
          </cell>
          <cell r="B2904">
            <v>5520.83</v>
          </cell>
          <cell r="C2904">
            <v>-1.74</v>
          </cell>
          <cell r="D2904">
            <v>0</v>
          </cell>
          <cell r="E2904">
            <v>0</v>
          </cell>
        </row>
        <row r="2905">
          <cell r="A2905">
            <v>44908</v>
          </cell>
          <cell r="B2905">
            <v>5381.94</v>
          </cell>
          <cell r="C2905">
            <v>-1.72</v>
          </cell>
          <cell r="D2905">
            <v>12.4</v>
          </cell>
          <cell r="E2905">
            <v>0</v>
          </cell>
        </row>
        <row r="2906">
          <cell r="A2906">
            <v>44909</v>
          </cell>
          <cell r="B2906">
            <v>5555.55</v>
          </cell>
          <cell r="C2906">
            <v>-1.69</v>
          </cell>
          <cell r="D2906">
            <v>15.2</v>
          </cell>
          <cell r="E2906">
            <v>0</v>
          </cell>
        </row>
        <row r="2907">
          <cell r="A2907">
            <v>44910</v>
          </cell>
          <cell r="B2907">
            <v>5393.52</v>
          </cell>
          <cell r="C2907">
            <v>-1.68</v>
          </cell>
          <cell r="D2907">
            <v>0</v>
          </cell>
          <cell r="E2907">
            <v>0</v>
          </cell>
        </row>
        <row r="2908">
          <cell r="A2908">
            <v>44911</v>
          </cell>
          <cell r="B2908">
            <v>5416.67</v>
          </cell>
          <cell r="C2908">
            <v>-1.69</v>
          </cell>
          <cell r="D2908">
            <v>0</v>
          </cell>
          <cell r="E2908">
            <v>0</v>
          </cell>
        </row>
        <row r="2909">
          <cell r="A2909">
            <v>44912</v>
          </cell>
          <cell r="B2909">
            <v>5474.54</v>
          </cell>
          <cell r="C2909">
            <v>-1.7</v>
          </cell>
          <cell r="D2909">
            <v>0</v>
          </cell>
          <cell r="E2909">
            <v>0</v>
          </cell>
        </row>
        <row r="2910">
          <cell r="A2910">
            <v>44913</v>
          </cell>
          <cell r="B2910">
            <v>5370.37</v>
          </cell>
          <cell r="C2910">
            <v>-1.68</v>
          </cell>
          <cell r="D2910">
            <v>23.4</v>
          </cell>
          <cell r="E2910">
            <v>0</v>
          </cell>
        </row>
        <row r="2911">
          <cell r="A2911">
            <v>44914</v>
          </cell>
          <cell r="B2911">
            <v>5381.94</v>
          </cell>
          <cell r="C2911">
            <v>-1.63</v>
          </cell>
          <cell r="D2911">
            <v>0</v>
          </cell>
          <cell r="E2911">
            <v>0</v>
          </cell>
        </row>
        <row r="2912">
          <cell r="A2912">
            <v>44915</v>
          </cell>
          <cell r="B2912">
            <v>5443.98</v>
          </cell>
          <cell r="C2912">
            <v>-1.59</v>
          </cell>
          <cell r="D2912">
            <v>25.1</v>
          </cell>
          <cell r="E2912">
            <v>0</v>
          </cell>
        </row>
        <row r="2913">
          <cell r="A2913">
            <v>44916</v>
          </cell>
          <cell r="B2913">
            <v>5532.41</v>
          </cell>
          <cell r="C2913">
            <v>-1.46</v>
          </cell>
          <cell r="D2913">
            <v>47.9</v>
          </cell>
          <cell r="E2913">
            <v>0</v>
          </cell>
        </row>
        <row r="2914">
          <cell r="A2914">
            <v>44917</v>
          </cell>
          <cell r="B2914">
            <v>5497.69</v>
          </cell>
          <cell r="C2914">
            <v>-1.3</v>
          </cell>
          <cell r="D2914">
            <v>1.7</v>
          </cell>
          <cell r="E2914">
            <v>0</v>
          </cell>
        </row>
        <row r="2915">
          <cell r="A2915">
            <v>44918</v>
          </cell>
          <cell r="B2915">
            <v>5462.96</v>
          </cell>
          <cell r="C2915">
            <v>-1.26</v>
          </cell>
          <cell r="D2915">
            <v>0</v>
          </cell>
          <cell r="E2915">
            <v>0</v>
          </cell>
        </row>
        <row r="2916">
          <cell r="A2916">
            <v>44919</v>
          </cell>
          <cell r="B2916">
            <v>5405.09</v>
          </cell>
          <cell r="C2916">
            <v>-1.24</v>
          </cell>
          <cell r="D2916">
            <v>0</v>
          </cell>
          <cell r="E2916">
            <v>0</v>
          </cell>
        </row>
        <row r="2917">
          <cell r="A2917">
            <v>44920</v>
          </cell>
          <cell r="B2917">
            <v>5069.44</v>
          </cell>
          <cell r="C2917">
            <v>-1.22</v>
          </cell>
          <cell r="D2917">
            <v>2.8</v>
          </cell>
          <cell r="E2917">
            <v>0</v>
          </cell>
        </row>
        <row r="2918">
          <cell r="A2918">
            <v>44921</v>
          </cell>
          <cell r="B2918">
            <v>5347.22</v>
          </cell>
          <cell r="C2918">
            <v>-1.19</v>
          </cell>
          <cell r="D2918">
            <v>3.7</v>
          </cell>
          <cell r="E2918">
            <v>0</v>
          </cell>
        </row>
        <row r="2919">
          <cell r="A2919">
            <v>44922</v>
          </cell>
          <cell r="B2919">
            <v>5266.2</v>
          </cell>
          <cell r="C2919">
            <v>-1.13</v>
          </cell>
          <cell r="D2919">
            <v>29.3</v>
          </cell>
          <cell r="E2919">
            <v>0</v>
          </cell>
        </row>
        <row r="2920">
          <cell r="A2920">
            <v>44923</v>
          </cell>
          <cell r="B2920">
            <v>5578.7</v>
          </cell>
          <cell r="C2920">
            <v>-1.07</v>
          </cell>
          <cell r="D2920">
            <v>1.1</v>
          </cell>
          <cell r="E2920">
            <v>0</v>
          </cell>
        </row>
        <row r="2921">
          <cell r="A2921">
            <v>44924</v>
          </cell>
          <cell r="B2921">
            <v>5405.09</v>
          </cell>
          <cell r="C2921">
            <v>-1.04</v>
          </cell>
          <cell r="D2921">
            <v>0</v>
          </cell>
          <cell r="E2921">
            <v>0</v>
          </cell>
        </row>
        <row r="2922">
          <cell r="A2922">
            <v>44925</v>
          </cell>
          <cell r="B2922">
            <v>5555.55</v>
          </cell>
          <cell r="C2922">
            <v>-1</v>
          </cell>
          <cell r="D2922">
            <v>4.3</v>
          </cell>
          <cell r="E2922">
            <v>0</v>
          </cell>
        </row>
        <row r="2923">
          <cell r="A2923">
            <v>44926</v>
          </cell>
          <cell r="B2923">
            <v>5231</v>
          </cell>
          <cell r="C2923">
            <v>-0.98</v>
          </cell>
          <cell r="D2923">
            <v>1</v>
          </cell>
          <cell r="E2923">
            <v>0</v>
          </cell>
        </row>
        <row r="2924">
          <cell r="A2924">
            <v>44927</v>
          </cell>
          <cell r="B2924">
            <v>4722.22</v>
          </cell>
          <cell r="C2924">
            <v>-0.92</v>
          </cell>
          <cell r="D2924">
            <v>6.8</v>
          </cell>
          <cell r="E2924">
            <v>0</v>
          </cell>
        </row>
        <row r="2925">
          <cell r="A2925">
            <v>44928</v>
          </cell>
          <cell r="B2925">
            <v>5347.22</v>
          </cell>
          <cell r="C2925">
            <v>-0.78</v>
          </cell>
          <cell r="D2925">
            <v>67.6</v>
          </cell>
          <cell r="E2925">
            <v>0</v>
          </cell>
        </row>
        <row r="2926">
          <cell r="A2926">
            <v>44929</v>
          </cell>
          <cell r="B2926">
            <v>5300.93</v>
          </cell>
          <cell r="C2926">
            <v>-0.66</v>
          </cell>
          <cell r="D2926">
            <v>14.6</v>
          </cell>
          <cell r="E2926">
            <v>0</v>
          </cell>
        </row>
        <row r="2927">
          <cell r="A2927">
            <v>44930</v>
          </cell>
          <cell r="B2927">
            <v>5057.87</v>
          </cell>
          <cell r="C2927">
            <v>-0.56</v>
          </cell>
          <cell r="D2927">
            <v>24.8</v>
          </cell>
          <cell r="E2927">
            <v>0</v>
          </cell>
        </row>
        <row r="2928">
          <cell r="A2928">
            <v>44931</v>
          </cell>
          <cell r="B2928">
            <v>5011.57</v>
          </cell>
          <cell r="C2928">
            <v>-0.44</v>
          </cell>
          <cell r="D2928">
            <v>16.4</v>
          </cell>
          <cell r="E2928">
            <v>0</v>
          </cell>
        </row>
        <row r="2929">
          <cell r="A2929">
            <v>44932</v>
          </cell>
          <cell r="B2929">
            <v>5023.15</v>
          </cell>
          <cell r="C2929">
            <v>-0.32</v>
          </cell>
          <cell r="D2929">
            <v>48.1</v>
          </cell>
          <cell r="E2929">
            <v>0</v>
          </cell>
        </row>
        <row r="2930">
          <cell r="A2930">
            <v>44933</v>
          </cell>
          <cell r="B2930">
            <v>5034.72</v>
          </cell>
          <cell r="C2930">
            <v>0</v>
          </cell>
          <cell r="D2930">
            <v>41.3</v>
          </cell>
          <cell r="E2930">
            <v>0.04</v>
          </cell>
        </row>
        <row r="2931">
          <cell r="A2931">
            <v>44934</v>
          </cell>
          <cell r="B2931">
            <v>4745.37</v>
          </cell>
          <cell r="C2931">
            <v>0</v>
          </cell>
          <cell r="D2931">
            <v>42.4</v>
          </cell>
          <cell r="E2931">
            <v>0.58</v>
          </cell>
        </row>
        <row r="2932">
          <cell r="A2932">
            <v>44935</v>
          </cell>
          <cell r="B2932">
            <v>5254.63</v>
          </cell>
          <cell r="C2932">
            <v>0</v>
          </cell>
          <cell r="D2932">
            <v>33.2</v>
          </cell>
          <cell r="E2932">
            <v>0.88</v>
          </cell>
        </row>
        <row r="2933">
          <cell r="A2933">
            <v>44936</v>
          </cell>
          <cell r="B2933">
            <v>5277.78</v>
          </cell>
          <cell r="C2933">
            <v>0</v>
          </cell>
          <cell r="D2933">
            <v>24.9</v>
          </cell>
          <cell r="E2933">
            <v>0.92</v>
          </cell>
        </row>
        <row r="2934">
          <cell r="A2934">
            <v>44937</v>
          </cell>
          <cell r="B2934">
            <v>5092.59</v>
          </cell>
          <cell r="C2934">
            <v>0</v>
          </cell>
          <cell r="D2934">
            <v>1.01</v>
          </cell>
          <cell r="E2934">
            <v>0.94</v>
          </cell>
        </row>
        <row r="2935">
          <cell r="A2935">
            <v>44938</v>
          </cell>
          <cell r="B2935">
            <v>5312.5</v>
          </cell>
          <cell r="C2935">
            <v>0</v>
          </cell>
          <cell r="D2935">
            <v>5.2</v>
          </cell>
          <cell r="E2935">
            <v>0.82</v>
          </cell>
        </row>
        <row r="2936">
          <cell r="A2936">
            <v>44939</v>
          </cell>
          <cell r="B2936">
            <v>4884.26</v>
          </cell>
          <cell r="C2936">
            <v>0</v>
          </cell>
          <cell r="D2936">
            <v>0</v>
          </cell>
          <cell r="E2936">
            <v>0.7</v>
          </cell>
        </row>
        <row r="2937">
          <cell r="A2937">
            <v>44940</v>
          </cell>
          <cell r="B2937">
            <v>5543.98</v>
          </cell>
          <cell r="C2937">
            <v>0</v>
          </cell>
          <cell r="D2937">
            <v>47.6</v>
          </cell>
          <cell r="E2937">
            <v>0.65</v>
          </cell>
        </row>
        <row r="2938">
          <cell r="A2938">
            <v>44941</v>
          </cell>
          <cell r="B2938">
            <v>5590.28</v>
          </cell>
          <cell r="C2938">
            <v>0</v>
          </cell>
          <cell r="D2938">
            <v>0</v>
          </cell>
          <cell r="E2938">
            <v>0.59</v>
          </cell>
        </row>
        <row r="2939">
          <cell r="A2939">
            <v>44942</v>
          </cell>
          <cell r="B2939">
            <v>5543.98</v>
          </cell>
          <cell r="C2939">
            <v>0</v>
          </cell>
          <cell r="D2939">
            <v>14</v>
          </cell>
          <cell r="E2939">
            <v>0.52</v>
          </cell>
        </row>
        <row r="2940">
          <cell r="A2940">
            <v>44943</v>
          </cell>
          <cell r="B2940">
            <v>5416.67</v>
          </cell>
          <cell r="C2940">
            <v>0</v>
          </cell>
          <cell r="D2940">
            <v>0</v>
          </cell>
          <cell r="E2940">
            <v>0.46</v>
          </cell>
        </row>
        <row r="2941">
          <cell r="A2941">
            <v>44944</v>
          </cell>
          <cell r="B2941">
            <v>5520.83</v>
          </cell>
          <cell r="C2941">
            <v>0</v>
          </cell>
          <cell r="D2941">
            <v>0</v>
          </cell>
          <cell r="E2941">
            <v>0.4</v>
          </cell>
        </row>
        <row r="2942">
          <cell r="A2942">
            <v>44945</v>
          </cell>
          <cell r="B2942">
            <v>5520.83</v>
          </cell>
          <cell r="C2942">
            <v>0</v>
          </cell>
          <cell r="D2942">
            <v>25.6</v>
          </cell>
          <cell r="E2942">
            <v>0.41</v>
          </cell>
        </row>
        <row r="2943">
          <cell r="A2943">
            <v>44946</v>
          </cell>
          <cell r="B2943">
            <v>5231.48</v>
          </cell>
          <cell r="C2943">
            <v>0</v>
          </cell>
          <cell r="D2943">
            <v>8.3</v>
          </cell>
          <cell r="E2943">
            <v>0.67</v>
          </cell>
        </row>
        <row r="2944">
          <cell r="A2944">
            <v>44947</v>
          </cell>
          <cell r="B2944">
            <v>5023.15</v>
          </cell>
          <cell r="C2944">
            <v>0</v>
          </cell>
          <cell r="D2944">
            <v>12.8</v>
          </cell>
          <cell r="E2944">
            <v>0.63</v>
          </cell>
        </row>
        <row r="2945">
          <cell r="A2945">
            <v>44948</v>
          </cell>
          <cell r="B2945">
            <v>5324.04</v>
          </cell>
          <cell r="C2945">
            <v>0</v>
          </cell>
          <cell r="D2945">
            <v>29.9</v>
          </cell>
          <cell r="E2945">
            <v>0.6</v>
          </cell>
        </row>
        <row r="2946">
          <cell r="A2946">
            <v>44949</v>
          </cell>
          <cell r="B2946">
            <v>5451.39</v>
          </cell>
          <cell r="C2946">
            <v>0</v>
          </cell>
          <cell r="D2946">
            <v>16</v>
          </cell>
          <cell r="E2946">
            <v>0.58</v>
          </cell>
        </row>
        <row r="2947">
          <cell r="A2947">
            <v>44950</v>
          </cell>
          <cell r="B2947">
            <v>5173.61</v>
          </cell>
          <cell r="C2947">
            <v>0</v>
          </cell>
          <cell r="D2947">
            <v>1.3</v>
          </cell>
          <cell r="E2947">
            <v>0.52</v>
          </cell>
        </row>
        <row r="2948">
          <cell r="A2948">
            <v>44951</v>
          </cell>
          <cell r="B2948">
            <v>5162.04</v>
          </cell>
          <cell r="C2948">
            <v>0</v>
          </cell>
          <cell r="D2948">
            <v>24.6</v>
          </cell>
          <cell r="E2948">
            <v>0.52</v>
          </cell>
        </row>
        <row r="2949">
          <cell r="A2949">
            <v>44952</v>
          </cell>
          <cell r="B2949">
            <v>5324.07</v>
          </cell>
          <cell r="C2949">
            <v>0</v>
          </cell>
          <cell r="D2949">
            <v>21.4</v>
          </cell>
          <cell r="E2949">
            <v>0.54</v>
          </cell>
        </row>
        <row r="2950">
          <cell r="A2950">
            <v>44953</v>
          </cell>
          <cell r="B2950">
            <v>5474.54</v>
          </cell>
          <cell r="C2950">
            <v>0</v>
          </cell>
          <cell r="D2950">
            <v>2</v>
          </cell>
          <cell r="E2950">
            <v>0.5</v>
          </cell>
        </row>
        <row r="2951">
          <cell r="A2951">
            <v>44954</v>
          </cell>
          <cell r="B2951">
            <v>5474.53</v>
          </cell>
          <cell r="C2951">
            <v>0</v>
          </cell>
          <cell r="D2951">
            <v>0.5</v>
          </cell>
          <cell r="E2951">
            <v>0.44</v>
          </cell>
        </row>
        <row r="2952">
          <cell r="A2952">
            <v>44955</v>
          </cell>
          <cell r="B2952">
            <v>4282.41</v>
          </cell>
          <cell r="C2952">
            <v>0</v>
          </cell>
          <cell r="D2952">
            <v>0</v>
          </cell>
          <cell r="E2952">
            <v>0.4</v>
          </cell>
        </row>
        <row r="2953">
          <cell r="A2953">
            <v>44956</v>
          </cell>
          <cell r="B2953">
            <v>5497.69</v>
          </cell>
          <cell r="C2953">
            <v>0</v>
          </cell>
          <cell r="D2953">
            <v>35.3</v>
          </cell>
          <cell r="E2953">
            <v>0.4</v>
          </cell>
        </row>
        <row r="2954">
          <cell r="A2954">
            <v>44957</v>
          </cell>
          <cell r="B2954">
            <v>5543.98</v>
          </cell>
          <cell r="C2954">
            <v>0</v>
          </cell>
          <cell r="D2954">
            <v>7.8</v>
          </cell>
          <cell r="E2954">
            <v>0.41</v>
          </cell>
        </row>
        <row r="2955">
          <cell r="A2955">
            <v>44958</v>
          </cell>
          <cell r="B2955">
            <v>5509.26</v>
          </cell>
          <cell r="C2955">
            <v>0</v>
          </cell>
          <cell r="D2955">
            <v>0</v>
          </cell>
          <cell r="E2955">
            <v>0.38</v>
          </cell>
        </row>
        <row r="2956">
          <cell r="A2956">
            <v>44959</v>
          </cell>
          <cell r="B2956">
            <v>5486.11</v>
          </cell>
          <cell r="C2956">
            <v>0</v>
          </cell>
          <cell r="D2956">
            <v>0</v>
          </cell>
          <cell r="E2956">
            <v>0.34</v>
          </cell>
        </row>
        <row r="2957">
          <cell r="A2957">
            <v>44960</v>
          </cell>
          <cell r="B2957">
            <v>5509.26</v>
          </cell>
          <cell r="C2957">
            <v>0</v>
          </cell>
          <cell r="D2957">
            <v>0</v>
          </cell>
          <cell r="E2957">
            <v>0.31</v>
          </cell>
        </row>
        <row r="2958">
          <cell r="A2958">
            <v>44961</v>
          </cell>
          <cell r="B2958">
            <v>5740.74</v>
          </cell>
          <cell r="C2958">
            <v>0</v>
          </cell>
          <cell r="D2958">
            <v>0</v>
          </cell>
          <cell r="E2958">
            <v>0.3</v>
          </cell>
        </row>
        <row r="2959">
          <cell r="A2959">
            <v>44962</v>
          </cell>
          <cell r="B2959">
            <v>5613.43</v>
          </cell>
          <cell r="C2959">
            <v>0</v>
          </cell>
          <cell r="D2959">
            <v>0</v>
          </cell>
          <cell r="E2959">
            <v>0.24</v>
          </cell>
        </row>
        <row r="2960">
          <cell r="A2960">
            <v>44963</v>
          </cell>
          <cell r="B2960">
            <v>5543.98</v>
          </cell>
          <cell r="C2960">
            <v>0</v>
          </cell>
          <cell r="D2960">
            <v>0</v>
          </cell>
          <cell r="E2960">
            <v>0.25</v>
          </cell>
        </row>
        <row r="2961">
          <cell r="A2961">
            <v>44964</v>
          </cell>
          <cell r="B2961">
            <v>5567.3</v>
          </cell>
          <cell r="C2961">
            <v>0</v>
          </cell>
          <cell r="D2961">
            <v>0.4</v>
          </cell>
          <cell r="E2961">
            <v>0.28</v>
          </cell>
        </row>
        <row r="2962">
          <cell r="A2962">
            <v>44965</v>
          </cell>
          <cell r="B2962">
            <v>5590.28</v>
          </cell>
          <cell r="C2962">
            <v>0</v>
          </cell>
          <cell r="D2962">
            <v>13.9</v>
          </cell>
          <cell r="E2962">
            <v>0.34</v>
          </cell>
        </row>
        <row r="2963">
          <cell r="A2963">
            <v>44966</v>
          </cell>
          <cell r="B2963">
            <v>5532.41</v>
          </cell>
          <cell r="C2963">
            <v>0</v>
          </cell>
          <cell r="D2963">
            <v>0</v>
          </cell>
          <cell r="E2963">
            <v>0.36</v>
          </cell>
        </row>
        <row r="2964">
          <cell r="A2964">
            <v>44967</v>
          </cell>
          <cell r="B2964">
            <v>5520.83</v>
          </cell>
          <cell r="C2964">
            <v>0</v>
          </cell>
          <cell r="D2964">
            <v>0</v>
          </cell>
          <cell r="E2964">
            <v>0.34</v>
          </cell>
        </row>
        <row r="2965">
          <cell r="A2965">
            <v>44968</v>
          </cell>
          <cell r="B2965">
            <v>5659.72</v>
          </cell>
          <cell r="C2965">
            <v>0</v>
          </cell>
          <cell r="D2965">
            <v>0.3</v>
          </cell>
          <cell r="E2965">
            <v>0.34</v>
          </cell>
        </row>
        <row r="2966">
          <cell r="A2966">
            <v>44969</v>
          </cell>
          <cell r="B2966">
            <v>5706.01</v>
          </cell>
          <cell r="C2966">
            <v>0</v>
          </cell>
          <cell r="D2966">
            <v>0</v>
          </cell>
          <cell r="E2966">
            <v>0.33</v>
          </cell>
        </row>
        <row r="2967">
          <cell r="A2967">
            <v>44970</v>
          </cell>
          <cell r="B2967">
            <v>5636.57</v>
          </cell>
          <cell r="C2967">
            <v>0</v>
          </cell>
          <cell r="D2967">
            <v>13</v>
          </cell>
          <cell r="E2967">
            <v>0.38</v>
          </cell>
        </row>
        <row r="2968">
          <cell r="A2968">
            <v>44971</v>
          </cell>
          <cell r="B2968">
            <v>5520.83</v>
          </cell>
          <cell r="C2968">
            <v>0</v>
          </cell>
          <cell r="D2968">
            <v>0</v>
          </cell>
          <cell r="E2968">
            <v>0.38</v>
          </cell>
        </row>
        <row r="2969">
          <cell r="A2969">
            <v>44972</v>
          </cell>
          <cell r="B2969">
            <v>5568.77</v>
          </cell>
          <cell r="C2969">
            <v>0</v>
          </cell>
          <cell r="D2969">
            <v>1.1</v>
          </cell>
          <cell r="E2969">
            <v>0.35</v>
          </cell>
        </row>
        <row r="2970">
          <cell r="A2970">
            <v>44973</v>
          </cell>
          <cell r="B2970">
            <v>4945.48</v>
          </cell>
          <cell r="C2970">
            <v>0</v>
          </cell>
          <cell r="D2970">
            <v>54.7</v>
          </cell>
          <cell r="E2970">
            <v>0.35</v>
          </cell>
        </row>
        <row r="2971">
          <cell r="A2971">
            <v>44974</v>
          </cell>
          <cell r="B2971">
            <v>5317.01</v>
          </cell>
          <cell r="C2971">
            <v>0</v>
          </cell>
          <cell r="D2971">
            <v>0</v>
          </cell>
          <cell r="E2971">
            <v>0.42</v>
          </cell>
        </row>
        <row r="2972">
          <cell r="A2972">
            <v>44975</v>
          </cell>
          <cell r="B2972">
            <v>5418.75</v>
          </cell>
          <cell r="C2972">
            <v>0</v>
          </cell>
          <cell r="D2972">
            <v>30.5</v>
          </cell>
          <cell r="E2972">
            <v>0.39</v>
          </cell>
        </row>
        <row r="2973">
          <cell r="A2973">
            <v>44976</v>
          </cell>
          <cell r="B2973">
            <v>5486.11</v>
          </cell>
          <cell r="C2973">
            <v>0</v>
          </cell>
          <cell r="D2973">
            <v>0.2</v>
          </cell>
          <cell r="E2973">
            <v>0.36</v>
          </cell>
        </row>
        <row r="2974">
          <cell r="A2974">
            <v>44977</v>
          </cell>
          <cell r="B2974">
            <v>5416.66</v>
          </cell>
          <cell r="C2974">
            <v>0</v>
          </cell>
          <cell r="D2974">
            <v>1.03</v>
          </cell>
          <cell r="E2974">
            <v>0.36</v>
          </cell>
        </row>
        <row r="2975">
          <cell r="A2975">
            <v>44978</v>
          </cell>
          <cell r="B2975">
            <v>5659.72</v>
          </cell>
          <cell r="C2975">
            <v>0</v>
          </cell>
          <cell r="D2975">
            <v>0</v>
          </cell>
          <cell r="E2975">
            <v>0.34</v>
          </cell>
        </row>
        <row r="2976">
          <cell r="A2976">
            <v>44979</v>
          </cell>
          <cell r="B2976">
            <v>5601.85</v>
          </cell>
          <cell r="C2976">
            <v>0</v>
          </cell>
          <cell r="D2976">
            <v>0</v>
          </cell>
          <cell r="E2976">
            <v>0.31</v>
          </cell>
        </row>
        <row r="2977">
          <cell r="A2977">
            <v>44980</v>
          </cell>
          <cell r="B2977">
            <v>5636.57</v>
          </cell>
          <cell r="C2977">
            <v>0</v>
          </cell>
          <cell r="D2977">
            <v>0</v>
          </cell>
          <cell r="E2977">
            <v>0.27</v>
          </cell>
        </row>
        <row r="2978">
          <cell r="A2978">
            <v>44981</v>
          </cell>
          <cell r="B2978">
            <v>5625</v>
          </cell>
          <cell r="C2978">
            <v>0</v>
          </cell>
          <cell r="D2978">
            <v>0</v>
          </cell>
          <cell r="E2978">
            <v>0.26</v>
          </cell>
        </row>
        <row r="2979">
          <cell r="A2979">
            <v>44982</v>
          </cell>
          <cell r="B2979">
            <v>5682.87</v>
          </cell>
          <cell r="C2979">
            <v>0</v>
          </cell>
          <cell r="D2979">
            <v>0</v>
          </cell>
          <cell r="E2979">
            <v>0.24</v>
          </cell>
        </row>
        <row r="2980">
          <cell r="A2980">
            <v>44983</v>
          </cell>
          <cell r="B2980">
            <v>5682.87</v>
          </cell>
          <cell r="C2980">
            <v>0</v>
          </cell>
          <cell r="D2980">
            <v>0</v>
          </cell>
          <cell r="E2980">
            <v>0.22</v>
          </cell>
        </row>
        <row r="2981">
          <cell r="A2981">
            <v>44984</v>
          </cell>
          <cell r="B2981">
            <v>5474.54</v>
          </cell>
          <cell r="C2981">
            <v>0</v>
          </cell>
          <cell r="D2981">
            <v>0</v>
          </cell>
          <cell r="E2981">
            <v>0.2</v>
          </cell>
        </row>
        <row r="2982">
          <cell r="A2982">
            <v>44985</v>
          </cell>
          <cell r="B2982">
            <v>5740.74</v>
          </cell>
          <cell r="C2982">
            <v>0</v>
          </cell>
          <cell r="D2982">
            <v>0</v>
          </cell>
          <cell r="E2982">
            <v>0.19</v>
          </cell>
        </row>
        <row r="2983">
          <cell r="A2983">
            <v>44986</v>
          </cell>
          <cell r="B2983">
            <v>5590.28</v>
          </cell>
          <cell r="C2983">
            <v>0</v>
          </cell>
          <cell r="D2983">
            <v>0</v>
          </cell>
          <cell r="E2983">
            <v>0.18</v>
          </cell>
        </row>
        <row r="2984">
          <cell r="A2984">
            <v>44987</v>
          </cell>
          <cell r="B2984">
            <v>5671.3</v>
          </cell>
          <cell r="C2984">
            <v>0</v>
          </cell>
          <cell r="D2984">
            <v>0.3</v>
          </cell>
          <cell r="E2984">
            <v>0.16</v>
          </cell>
        </row>
        <row r="2985">
          <cell r="A2985">
            <v>44988</v>
          </cell>
          <cell r="B2985">
            <v>5671.3</v>
          </cell>
          <cell r="C2985">
            <v>0</v>
          </cell>
          <cell r="D2985">
            <v>0</v>
          </cell>
          <cell r="E2985">
            <v>0.16</v>
          </cell>
        </row>
        <row r="2986">
          <cell r="A2986">
            <v>44989</v>
          </cell>
          <cell r="B2986">
            <v>5571.76</v>
          </cell>
          <cell r="C2986">
            <v>0</v>
          </cell>
          <cell r="D2986">
            <v>0</v>
          </cell>
          <cell r="E2986">
            <v>0.15</v>
          </cell>
        </row>
        <row r="2987">
          <cell r="A2987">
            <v>44990</v>
          </cell>
          <cell r="B2987">
            <v>4942.13</v>
          </cell>
          <cell r="C2987">
            <v>0</v>
          </cell>
          <cell r="D2987">
            <v>0</v>
          </cell>
          <cell r="E2987">
            <v>0.14</v>
          </cell>
        </row>
        <row r="2988">
          <cell r="A2988">
            <v>44991</v>
          </cell>
          <cell r="B2988">
            <v>4444.44</v>
          </cell>
          <cell r="C2988">
            <v>0</v>
          </cell>
          <cell r="D2988">
            <v>0</v>
          </cell>
          <cell r="E2988">
            <v>0.13</v>
          </cell>
        </row>
        <row r="2989">
          <cell r="A2989">
            <v>44992</v>
          </cell>
          <cell r="B2989">
            <v>5787.04</v>
          </cell>
          <cell r="C2989">
            <v>0</v>
          </cell>
          <cell r="D2989">
            <v>0</v>
          </cell>
          <cell r="E2989">
            <v>0.14</v>
          </cell>
        </row>
        <row r="2990">
          <cell r="A2990">
            <v>44993</v>
          </cell>
          <cell r="B2990">
            <v>5452.81</v>
          </cell>
          <cell r="C2990">
            <v>0</v>
          </cell>
          <cell r="D2990">
            <v>5.3</v>
          </cell>
          <cell r="E2990">
            <v>0.14</v>
          </cell>
        </row>
        <row r="2991">
          <cell r="A2991">
            <v>44994</v>
          </cell>
          <cell r="B2991">
            <v>5648.15</v>
          </cell>
          <cell r="C2991">
            <v>0</v>
          </cell>
          <cell r="D2991">
            <v>0</v>
          </cell>
          <cell r="E2991">
            <v>0.17</v>
          </cell>
        </row>
        <row r="2992">
          <cell r="A2992">
            <v>44995</v>
          </cell>
          <cell r="B2992">
            <v>5844.91</v>
          </cell>
          <cell r="C2992">
            <v>0</v>
          </cell>
          <cell r="D2992">
            <v>0</v>
          </cell>
          <cell r="E2992">
            <v>0.16</v>
          </cell>
        </row>
        <row r="2993">
          <cell r="A2993">
            <v>44996</v>
          </cell>
          <cell r="B2993">
            <v>5497.69</v>
          </cell>
          <cell r="C2993">
            <v>0</v>
          </cell>
          <cell r="D2993">
            <v>8.1</v>
          </cell>
          <cell r="E2993">
            <v>0.16</v>
          </cell>
        </row>
        <row r="2994">
          <cell r="A2994">
            <v>44997</v>
          </cell>
          <cell r="B2994">
            <v>5520.83</v>
          </cell>
          <cell r="C2994">
            <v>0</v>
          </cell>
          <cell r="D2994">
            <v>36.8</v>
          </cell>
          <cell r="E2994">
            <v>0.2</v>
          </cell>
        </row>
        <row r="2995">
          <cell r="A2995">
            <v>44998</v>
          </cell>
          <cell r="B2995">
            <v>5509.25</v>
          </cell>
          <cell r="C2995">
            <v>0</v>
          </cell>
          <cell r="D2995">
            <v>0</v>
          </cell>
          <cell r="E2995">
            <v>0.24</v>
          </cell>
        </row>
        <row r="2996">
          <cell r="A2996">
            <v>44999</v>
          </cell>
          <cell r="B2996">
            <v>5520.83</v>
          </cell>
          <cell r="C2996">
            <v>0</v>
          </cell>
          <cell r="D2996">
            <v>0</v>
          </cell>
          <cell r="E2996">
            <v>0.22</v>
          </cell>
        </row>
        <row r="2997">
          <cell r="A2997">
            <v>45000</v>
          </cell>
          <cell r="B2997">
            <v>5578.7</v>
          </cell>
          <cell r="C2997">
            <v>0</v>
          </cell>
          <cell r="D2997">
            <v>0.5</v>
          </cell>
          <cell r="E2997">
            <v>0.22</v>
          </cell>
        </row>
        <row r="2998">
          <cell r="A2998">
            <v>45001</v>
          </cell>
          <cell r="B2998">
            <v>5590.28</v>
          </cell>
          <cell r="C2998">
            <v>0</v>
          </cell>
          <cell r="D2998">
            <v>0</v>
          </cell>
          <cell r="E2998">
            <v>0.22</v>
          </cell>
        </row>
        <row r="2999">
          <cell r="A2999">
            <v>45002</v>
          </cell>
          <cell r="B2999">
            <v>5601.85</v>
          </cell>
          <cell r="C2999">
            <v>0</v>
          </cell>
          <cell r="D2999">
            <v>0</v>
          </cell>
          <cell r="E2999">
            <v>0.18</v>
          </cell>
        </row>
        <row r="3000">
          <cell r="A3000">
            <v>45003</v>
          </cell>
          <cell r="B3000">
            <v>5868.06</v>
          </cell>
          <cell r="C3000">
            <v>0</v>
          </cell>
          <cell r="D3000">
            <v>0</v>
          </cell>
          <cell r="E3000">
            <v>0.16</v>
          </cell>
        </row>
        <row r="3001">
          <cell r="A3001">
            <v>45004</v>
          </cell>
          <cell r="B3001">
            <v>5636.57</v>
          </cell>
          <cell r="C3001">
            <v>0</v>
          </cell>
          <cell r="D3001">
            <v>0</v>
          </cell>
          <cell r="E3001">
            <v>0.14</v>
          </cell>
        </row>
        <row r="3002">
          <cell r="A3002">
            <v>45005</v>
          </cell>
          <cell r="B3002">
            <v>5428.24</v>
          </cell>
          <cell r="C3002">
            <v>0</v>
          </cell>
          <cell r="D3002">
            <v>0</v>
          </cell>
          <cell r="E3002">
            <v>0.13</v>
          </cell>
        </row>
        <row r="3003">
          <cell r="A3003">
            <v>45006</v>
          </cell>
          <cell r="B3003">
            <v>5462.96</v>
          </cell>
          <cell r="C3003">
            <v>0</v>
          </cell>
          <cell r="D3003">
            <v>2.5</v>
          </cell>
          <cell r="E3003">
            <v>0.16</v>
          </cell>
        </row>
        <row r="3004">
          <cell r="A3004">
            <v>45007</v>
          </cell>
          <cell r="B3004">
            <v>5069.44</v>
          </cell>
          <cell r="C3004">
            <v>0</v>
          </cell>
          <cell r="D3004">
            <v>0</v>
          </cell>
          <cell r="E3004">
            <v>0.19</v>
          </cell>
        </row>
        <row r="3005">
          <cell r="A3005">
            <v>45008</v>
          </cell>
          <cell r="B3005">
            <v>5162.04</v>
          </cell>
          <cell r="C3005">
            <v>0</v>
          </cell>
          <cell r="D3005">
            <v>4.7</v>
          </cell>
          <cell r="E3005">
            <v>0.19</v>
          </cell>
        </row>
        <row r="3006">
          <cell r="A3006">
            <v>45009</v>
          </cell>
          <cell r="B3006">
            <v>4791.67</v>
          </cell>
          <cell r="C3006">
            <v>0</v>
          </cell>
          <cell r="D3006">
            <v>0</v>
          </cell>
          <cell r="E3006">
            <v>0.17</v>
          </cell>
        </row>
        <row r="3007">
          <cell r="A3007">
            <v>45010</v>
          </cell>
          <cell r="B3007">
            <v>4768.52</v>
          </cell>
          <cell r="C3007">
            <v>0</v>
          </cell>
          <cell r="D3007">
            <v>0</v>
          </cell>
          <cell r="E3007">
            <v>0.16</v>
          </cell>
        </row>
        <row r="3008">
          <cell r="A3008">
            <v>45011</v>
          </cell>
          <cell r="B3008">
            <v>5752.32</v>
          </cell>
          <cell r="C3008">
            <v>0</v>
          </cell>
          <cell r="D3008">
            <v>0</v>
          </cell>
          <cell r="E3008">
            <v>0.14</v>
          </cell>
        </row>
        <row r="3009">
          <cell r="A3009">
            <v>45012</v>
          </cell>
          <cell r="B3009">
            <v>5059.1</v>
          </cell>
          <cell r="C3009">
            <v>0</v>
          </cell>
          <cell r="D3009">
            <v>0</v>
          </cell>
          <cell r="E3009">
            <v>0.13</v>
          </cell>
        </row>
        <row r="3010">
          <cell r="A3010">
            <v>45013</v>
          </cell>
          <cell r="B3010">
            <v>4733.8</v>
          </cell>
          <cell r="C3010">
            <v>0</v>
          </cell>
          <cell r="D3010">
            <v>20.4</v>
          </cell>
          <cell r="E3010">
            <v>0.18</v>
          </cell>
        </row>
        <row r="3011">
          <cell r="A3011">
            <v>45014</v>
          </cell>
          <cell r="B3011">
            <v>4571.76</v>
          </cell>
          <cell r="C3011">
            <v>0</v>
          </cell>
          <cell r="D3011">
            <v>0</v>
          </cell>
          <cell r="E3011">
            <v>0.2</v>
          </cell>
        </row>
        <row r="3012">
          <cell r="A3012">
            <v>45015</v>
          </cell>
          <cell r="B3012">
            <v>4710.65</v>
          </cell>
          <cell r="C3012">
            <v>0</v>
          </cell>
          <cell r="D3012">
            <v>0</v>
          </cell>
          <cell r="E3012">
            <v>0.2</v>
          </cell>
        </row>
        <row r="3013">
          <cell r="A3013">
            <v>45016</v>
          </cell>
          <cell r="B3013">
            <v>5092.59</v>
          </cell>
          <cell r="C3013">
            <v>0</v>
          </cell>
          <cell r="D3013">
            <v>0</v>
          </cell>
          <cell r="E3013">
            <v>0.18</v>
          </cell>
        </row>
        <row r="3014">
          <cell r="A3014">
            <v>45017</v>
          </cell>
          <cell r="B3014">
            <v>5185.19</v>
          </cell>
          <cell r="C3014">
            <v>0</v>
          </cell>
          <cell r="D3014">
            <v>7.5</v>
          </cell>
          <cell r="E3014">
            <v>0.19</v>
          </cell>
        </row>
        <row r="3015">
          <cell r="A3015">
            <v>45018</v>
          </cell>
          <cell r="B3015">
            <v>5671.29</v>
          </cell>
          <cell r="C3015">
            <v>0</v>
          </cell>
          <cell r="D3015">
            <v>0</v>
          </cell>
          <cell r="E3015">
            <v>0.16</v>
          </cell>
        </row>
        <row r="3016">
          <cell r="A3016">
            <v>45019</v>
          </cell>
          <cell r="B3016">
            <v>5381.94</v>
          </cell>
          <cell r="C3016">
            <v>0</v>
          </cell>
          <cell r="D3016">
            <v>0</v>
          </cell>
          <cell r="E3016">
            <v>0.14</v>
          </cell>
        </row>
        <row r="3017">
          <cell r="A3017">
            <v>45020</v>
          </cell>
          <cell r="B3017">
            <v>5069.44</v>
          </cell>
          <cell r="C3017">
            <v>0</v>
          </cell>
          <cell r="D3017">
            <v>0</v>
          </cell>
          <cell r="E3017">
            <v>0.13</v>
          </cell>
        </row>
        <row r="3018">
          <cell r="A3018">
            <v>45021</v>
          </cell>
          <cell r="B3018">
            <v>4634.72</v>
          </cell>
          <cell r="C3018">
            <v>0</v>
          </cell>
          <cell r="D3018">
            <v>0</v>
          </cell>
          <cell r="E3018">
            <v>0.12</v>
          </cell>
        </row>
        <row r="3019">
          <cell r="A3019">
            <v>45022</v>
          </cell>
          <cell r="B3019">
            <v>4675.92</v>
          </cell>
          <cell r="C3019">
            <v>0</v>
          </cell>
          <cell r="D3019">
            <v>0</v>
          </cell>
          <cell r="E3019">
            <v>0.12</v>
          </cell>
        </row>
        <row r="3020">
          <cell r="A3020">
            <v>45023</v>
          </cell>
          <cell r="B3020">
            <v>5474.54</v>
          </cell>
          <cell r="C3020">
            <v>0</v>
          </cell>
          <cell r="D3020">
            <v>0</v>
          </cell>
          <cell r="E3020">
            <v>0.1</v>
          </cell>
        </row>
        <row r="3021">
          <cell r="A3021">
            <v>45024</v>
          </cell>
          <cell r="B3021">
            <v>5416.67</v>
          </cell>
          <cell r="C3021">
            <v>0</v>
          </cell>
          <cell r="D3021">
            <v>1.8</v>
          </cell>
          <cell r="E3021">
            <v>0.09</v>
          </cell>
        </row>
        <row r="3022">
          <cell r="A3022">
            <v>45025</v>
          </cell>
          <cell r="B3022">
            <v>5497.69</v>
          </cell>
          <cell r="C3022">
            <v>0</v>
          </cell>
          <cell r="D3022">
            <v>9.3</v>
          </cell>
          <cell r="E3022">
            <v>0.1</v>
          </cell>
        </row>
        <row r="3023">
          <cell r="A3023">
            <v>45026</v>
          </cell>
          <cell r="B3023">
            <v>4467.59</v>
          </cell>
          <cell r="C3023">
            <v>0</v>
          </cell>
          <cell r="D3023">
            <v>6.3</v>
          </cell>
          <cell r="E3023">
            <v>0.1</v>
          </cell>
        </row>
        <row r="3024">
          <cell r="A3024">
            <v>45027</v>
          </cell>
          <cell r="B3024">
            <v>4849.54</v>
          </cell>
          <cell r="C3024">
            <v>0</v>
          </cell>
          <cell r="D3024">
            <v>0</v>
          </cell>
          <cell r="E3024">
            <v>0.1</v>
          </cell>
        </row>
        <row r="3025">
          <cell r="A3025">
            <v>45028</v>
          </cell>
          <cell r="B3025">
            <v>4479.17</v>
          </cell>
          <cell r="C3025">
            <v>0</v>
          </cell>
          <cell r="D3025">
            <v>0</v>
          </cell>
          <cell r="E3025">
            <v>0.1</v>
          </cell>
        </row>
        <row r="3026">
          <cell r="A3026">
            <v>45029</v>
          </cell>
          <cell r="B3026">
            <v>4710.65</v>
          </cell>
          <cell r="C3026">
            <v>0</v>
          </cell>
          <cell r="D3026">
            <v>0</v>
          </cell>
          <cell r="E3026">
            <v>0.1</v>
          </cell>
        </row>
        <row r="3027">
          <cell r="A3027">
            <v>45030</v>
          </cell>
          <cell r="B3027">
            <v>5196.76</v>
          </cell>
          <cell r="C3027">
            <v>0</v>
          </cell>
          <cell r="D3027">
            <v>0</v>
          </cell>
          <cell r="E3027">
            <v>0.1</v>
          </cell>
        </row>
        <row r="3028">
          <cell r="A3028">
            <v>45031</v>
          </cell>
          <cell r="B3028">
            <v>5798.61</v>
          </cell>
          <cell r="C3028">
            <v>0</v>
          </cell>
          <cell r="D3028">
            <v>2.9</v>
          </cell>
          <cell r="E3028">
            <v>0.1</v>
          </cell>
        </row>
        <row r="3029">
          <cell r="A3029">
            <v>45032</v>
          </cell>
          <cell r="B3029">
            <v>5613.43</v>
          </cell>
          <cell r="C3029">
            <v>0</v>
          </cell>
          <cell r="D3029">
            <v>0</v>
          </cell>
          <cell r="E3029">
            <v>0.1</v>
          </cell>
        </row>
        <row r="3030">
          <cell r="A3030">
            <v>45033</v>
          </cell>
          <cell r="B3030">
            <v>5613.43</v>
          </cell>
          <cell r="C3030">
            <v>0</v>
          </cell>
          <cell r="D3030">
            <v>0</v>
          </cell>
          <cell r="E3030">
            <v>0.09</v>
          </cell>
        </row>
        <row r="3031">
          <cell r="A3031">
            <v>45034</v>
          </cell>
          <cell r="B3031">
            <v>5509.26</v>
          </cell>
          <cell r="C3031">
            <v>0</v>
          </cell>
          <cell r="D3031">
            <v>0</v>
          </cell>
          <cell r="E3031">
            <v>0.08</v>
          </cell>
        </row>
        <row r="3032">
          <cell r="A3032">
            <v>45035</v>
          </cell>
          <cell r="B3032">
            <v>5578.7</v>
          </cell>
          <cell r="C3032">
            <v>0</v>
          </cell>
          <cell r="D3032">
            <v>5.9</v>
          </cell>
          <cell r="E3032">
            <v>0.08</v>
          </cell>
        </row>
        <row r="3033">
          <cell r="A3033">
            <v>45036</v>
          </cell>
          <cell r="B3033">
            <v>5671.3</v>
          </cell>
          <cell r="C3033">
            <v>0</v>
          </cell>
          <cell r="D3033">
            <v>2.7</v>
          </cell>
          <cell r="E3033">
            <v>0.1</v>
          </cell>
        </row>
        <row r="3034">
          <cell r="A3034">
            <v>45037</v>
          </cell>
          <cell r="B3034">
            <v>5613.43</v>
          </cell>
          <cell r="C3034">
            <v>0</v>
          </cell>
          <cell r="D3034">
            <v>0</v>
          </cell>
          <cell r="E3034">
            <v>0.1</v>
          </cell>
        </row>
        <row r="3035">
          <cell r="A3035">
            <v>45038</v>
          </cell>
          <cell r="B3035">
            <v>5520.83</v>
          </cell>
          <cell r="C3035">
            <v>0</v>
          </cell>
          <cell r="D3035">
            <v>0</v>
          </cell>
          <cell r="E3035">
            <v>0.09</v>
          </cell>
        </row>
        <row r="3036">
          <cell r="A3036">
            <v>45039</v>
          </cell>
          <cell r="B3036">
            <v>5057.87</v>
          </cell>
          <cell r="C3036">
            <v>0</v>
          </cell>
          <cell r="D3036">
            <v>0</v>
          </cell>
          <cell r="E3036">
            <v>0.08</v>
          </cell>
        </row>
        <row r="3037">
          <cell r="A3037">
            <v>45040</v>
          </cell>
          <cell r="B3037">
            <v>5370.37</v>
          </cell>
          <cell r="C3037">
            <v>0</v>
          </cell>
          <cell r="D3037">
            <v>0</v>
          </cell>
          <cell r="E3037">
            <v>0.07</v>
          </cell>
        </row>
        <row r="3038">
          <cell r="A3038">
            <v>45041</v>
          </cell>
          <cell r="B3038">
            <v>5509.26</v>
          </cell>
          <cell r="C3038">
            <v>0</v>
          </cell>
          <cell r="D3038">
            <v>0</v>
          </cell>
          <cell r="E3038">
            <v>0.07</v>
          </cell>
        </row>
        <row r="3039">
          <cell r="A3039">
            <v>45042</v>
          </cell>
          <cell r="B3039">
            <v>5682.87</v>
          </cell>
          <cell r="C3039">
            <v>0</v>
          </cell>
          <cell r="D3039">
            <v>0</v>
          </cell>
          <cell r="E3039">
            <v>0.07</v>
          </cell>
        </row>
        <row r="3040">
          <cell r="A3040">
            <v>45043</v>
          </cell>
          <cell r="B3040">
            <v>5023.15</v>
          </cell>
          <cell r="C3040">
            <v>0</v>
          </cell>
          <cell r="D3040">
            <v>1.2</v>
          </cell>
          <cell r="E3040">
            <v>0.06</v>
          </cell>
        </row>
        <row r="3041">
          <cell r="A3041">
            <v>45044</v>
          </cell>
          <cell r="B3041">
            <v>5081.02</v>
          </cell>
          <cell r="C3041">
            <v>0</v>
          </cell>
          <cell r="D3041">
            <v>13.3</v>
          </cell>
          <cell r="E3041">
            <v>0.07</v>
          </cell>
        </row>
        <row r="3042">
          <cell r="A3042">
            <v>45045</v>
          </cell>
          <cell r="B3042">
            <v>4166.66</v>
          </cell>
          <cell r="C3042">
            <v>0</v>
          </cell>
          <cell r="D3042">
            <v>2.9</v>
          </cell>
          <cell r="E3042">
            <v>0.1</v>
          </cell>
        </row>
        <row r="3043">
          <cell r="A3043">
            <v>45046</v>
          </cell>
          <cell r="B3043">
            <v>5497.69</v>
          </cell>
          <cell r="C3043">
            <v>0</v>
          </cell>
          <cell r="D3043">
            <v>27</v>
          </cell>
          <cell r="E3043">
            <v>0.14</v>
          </cell>
        </row>
        <row r="3044">
          <cell r="A3044">
            <v>45047</v>
          </cell>
          <cell r="B3044">
            <v>5486.11</v>
          </cell>
          <cell r="C3044">
            <v>0</v>
          </cell>
          <cell r="D3044">
            <v>4.3</v>
          </cell>
          <cell r="E3044">
            <v>0.13</v>
          </cell>
        </row>
        <row r="3045">
          <cell r="A3045">
            <v>45048</v>
          </cell>
          <cell r="B3045">
            <v>4004.63</v>
          </cell>
          <cell r="C3045">
            <v>0</v>
          </cell>
          <cell r="D3045">
            <v>0.2</v>
          </cell>
          <cell r="E3045">
            <v>0.14</v>
          </cell>
        </row>
        <row r="3046">
          <cell r="A3046">
            <v>45049</v>
          </cell>
          <cell r="B3046">
            <v>3923.61</v>
          </cell>
          <cell r="C3046">
            <v>0</v>
          </cell>
          <cell r="D3046">
            <v>0</v>
          </cell>
          <cell r="E3046">
            <v>0.14</v>
          </cell>
        </row>
        <row r="3047">
          <cell r="A3047">
            <v>45050</v>
          </cell>
          <cell r="B3047">
            <v>4525.46</v>
          </cell>
          <cell r="C3047">
            <v>0</v>
          </cell>
          <cell r="D3047">
            <v>0</v>
          </cell>
          <cell r="E3047">
            <v>0.14</v>
          </cell>
        </row>
        <row r="3048">
          <cell r="A3048">
            <v>45051</v>
          </cell>
          <cell r="B3048">
            <v>5520.83</v>
          </cell>
          <cell r="C3048">
            <v>0</v>
          </cell>
          <cell r="D3048">
            <v>0</v>
          </cell>
          <cell r="E3048">
            <v>0.13</v>
          </cell>
        </row>
        <row r="3049">
          <cell r="A3049">
            <v>45052</v>
          </cell>
          <cell r="B3049">
            <v>5127.31</v>
          </cell>
          <cell r="C3049">
            <v>0</v>
          </cell>
          <cell r="D3049">
            <v>0</v>
          </cell>
          <cell r="E3049">
            <v>0.11</v>
          </cell>
        </row>
        <row r="3050">
          <cell r="A3050">
            <v>45053</v>
          </cell>
          <cell r="B3050">
            <v>5451.33</v>
          </cell>
          <cell r="C3050">
            <v>0</v>
          </cell>
          <cell r="D3050">
            <v>0</v>
          </cell>
          <cell r="E3050">
            <v>0.1</v>
          </cell>
        </row>
        <row r="3051">
          <cell r="A3051">
            <v>45054</v>
          </cell>
          <cell r="B3051">
            <v>4965.28</v>
          </cell>
          <cell r="C3051">
            <v>0</v>
          </cell>
          <cell r="D3051">
            <v>0</v>
          </cell>
          <cell r="E3051">
            <v>0.09</v>
          </cell>
        </row>
        <row r="3052">
          <cell r="A3052">
            <v>45055</v>
          </cell>
          <cell r="B3052">
            <v>4606.48</v>
          </cell>
          <cell r="C3052">
            <v>0</v>
          </cell>
          <cell r="D3052">
            <v>0</v>
          </cell>
          <cell r="E3052">
            <v>0.08</v>
          </cell>
        </row>
        <row r="3053">
          <cell r="A3053">
            <v>45056</v>
          </cell>
          <cell r="B3053">
            <v>4814.81</v>
          </cell>
          <cell r="C3053">
            <v>0</v>
          </cell>
          <cell r="D3053">
            <v>0</v>
          </cell>
          <cell r="E3053">
            <v>0.07</v>
          </cell>
        </row>
        <row r="3054">
          <cell r="A3054">
            <v>45057</v>
          </cell>
          <cell r="B3054">
            <v>4224.54</v>
          </cell>
          <cell r="C3054">
            <v>0</v>
          </cell>
          <cell r="D3054">
            <v>0</v>
          </cell>
          <cell r="E3054">
            <v>0.06</v>
          </cell>
        </row>
        <row r="3055">
          <cell r="A3055">
            <v>45058</v>
          </cell>
          <cell r="B3055">
            <v>5578.7</v>
          </cell>
          <cell r="C3055">
            <v>0</v>
          </cell>
          <cell r="D3055">
            <v>0</v>
          </cell>
          <cell r="E3055">
            <v>0.07</v>
          </cell>
        </row>
        <row r="3056">
          <cell r="A3056">
            <v>45059</v>
          </cell>
          <cell r="B3056">
            <v>5590.28</v>
          </cell>
          <cell r="C3056">
            <v>0</v>
          </cell>
          <cell r="D3056">
            <v>0</v>
          </cell>
          <cell r="E3056">
            <v>0.05</v>
          </cell>
        </row>
        <row r="3057">
          <cell r="A3057">
            <v>45060</v>
          </cell>
          <cell r="B3057">
            <v>5324.07</v>
          </cell>
          <cell r="C3057">
            <v>0</v>
          </cell>
          <cell r="D3057">
            <v>0</v>
          </cell>
          <cell r="E3057">
            <v>0.04</v>
          </cell>
        </row>
        <row r="3058">
          <cell r="A3058">
            <v>45061</v>
          </cell>
          <cell r="B3058">
            <v>4375</v>
          </cell>
          <cell r="C3058">
            <v>0</v>
          </cell>
          <cell r="D3058">
            <v>0</v>
          </cell>
          <cell r="E3058">
            <v>0.03</v>
          </cell>
        </row>
        <row r="3059">
          <cell r="A3059">
            <v>45062</v>
          </cell>
          <cell r="B3059">
            <v>4409.72</v>
          </cell>
          <cell r="C3059">
            <v>0</v>
          </cell>
          <cell r="D3059">
            <v>0</v>
          </cell>
          <cell r="E3059">
            <v>0.03</v>
          </cell>
        </row>
        <row r="3060">
          <cell r="A3060">
            <v>45063</v>
          </cell>
          <cell r="B3060">
            <v>4513.89</v>
          </cell>
          <cell r="C3060">
            <v>0</v>
          </cell>
          <cell r="D3060">
            <v>0</v>
          </cell>
          <cell r="E3060">
            <v>0.03</v>
          </cell>
        </row>
        <row r="3061">
          <cell r="A3061">
            <v>45064</v>
          </cell>
          <cell r="B3061">
            <v>5347.22</v>
          </cell>
          <cell r="C3061">
            <v>0</v>
          </cell>
          <cell r="D3061">
            <v>0</v>
          </cell>
          <cell r="E3061">
            <v>0.02</v>
          </cell>
        </row>
        <row r="3062">
          <cell r="A3062">
            <v>45065</v>
          </cell>
          <cell r="B3062">
            <v>5694.44</v>
          </cell>
          <cell r="C3062">
            <v>0</v>
          </cell>
          <cell r="D3062">
            <v>0</v>
          </cell>
          <cell r="E3062">
            <v>0.02</v>
          </cell>
        </row>
        <row r="3063">
          <cell r="A3063">
            <v>45066</v>
          </cell>
          <cell r="B3063">
            <v>5358.79</v>
          </cell>
          <cell r="C3063">
            <v>0</v>
          </cell>
          <cell r="D3063">
            <v>0</v>
          </cell>
          <cell r="E3063">
            <v>0</v>
          </cell>
        </row>
        <row r="3064">
          <cell r="A3064">
            <v>45067</v>
          </cell>
          <cell r="B3064">
            <v>5081.02</v>
          </cell>
          <cell r="C3064">
            <v>-0.01</v>
          </cell>
          <cell r="D3064">
            <v>0</v>
          </cell>
          <cell r="E3064">
            <v>0</v>
          </cell>
        </row>
        <row r="3065">
          <cell r="A3065">
            <v>45068</v>
          </cell>
          <cell r="B3065">
            <v>5486.11</v>
          </cell>
          <cell r="C3065">
            <v>-0.02</v>
          </cell>
          <cell r="D3065">
            <v>0</v>
          </cell>
          <cell r="E3065">
            <v>0</v>
          </cell>
        </row>
        <row r="3066">
          <cell r="A3066">
            <v>45069</v>
          </cell>
          <cell r="B3066">
            <v>5462.96</v>
          </cell>
          <cell r="C3066">
            <v>-0.03</v>
          </cell>
          <cell r="D3066">
            <v>0</v>
          </cell>
          <cell r="E3066">
            <v>0</v>
          </cell>
        </row>
        <row r="3067">
          <cell r="A3067">
            <v>45070</v>
          </cell>
          <cell r="B3067">
            <v>5011.57</v>
          </cell>
          <cell r="C3067">
            <v>-0.04</v>
          </cell>
          <cell r="D3067">
            <v>0</v>
          </cell>
          <cell r="E3067">
            <v>0</v>
          </cell>
        </row>
        <row r="3068">
          <cell r="A3068">
            <v>45071</v>
          </cell>
          <cell r="B3068">
            <v>5532.41</v>
          </cell>
          <cell r="C3068">
            <v>-0.05</v>
          </cell>
          <cell r="D3068">
            <v>0</v>
          </cell>
          <cell r="E3068">
            <v>0</v>
          </cell>
        </row>
        <row r="3069">
          <cell r="A3069">
            <v>45072</v>
          </cell>
          <cell r="B3069">
            <v>4467.59</v>
          </cell>
          <cell r="C3069">
            <v>-0.06</v>
          </cell>
          <cell r="D3069">
            <v>0</v>
          </cell>
          <cell r="E3069">
            <v>0</v>
          </cell>
        </row>
        <row r="3070">
          <cell r="A3070">
            <v>45073</v>
          </cell>
          <cell r="B3070">
            <v>4849.54</v>
          </cell>
          <cell r="C3070">
            <v>-0.06</v>
          </cell>
          <cell r="D3070">
            <v>0</v>
          </cell>
          <cell r="E3070">
            <v>0</v>
          </cell>
        </row>
        <row r="3071">
          <cell r="A3071">
            <v>45074</v>
          </cell>
          <cell r="B3071">
            <v>5555.55</v>
          </cell>
          <cell r="C3071">
            <v>-0.07</v>
          </cell>
          <cell r="D3071">
            <v>0</v>
          </cell>
          <cell r="E3071">
            <v>0</v>
          </cell>
        </row>
        <row r="3072">
          <cell r="A3072">
            <v>45075</v>
          </cell>
          <cell r="B3072">
            <v>5104.17</v>
          </cell>
          <cell r="C3072">
            <v>-0.09</v>
          </cell>
          <cell r="D3072">
            <v>0</v>
          </cell>
          <cell r="E3072">
            <v>0</v>
          </cell>
        </row>
        <row r="3073">
          <cell r="A3073">
            <v>45076</v>
          </cell>
          <cell r="B3073">
            <v>4375</v>
          </cell>
          <cell r="C3073">
            <v>-0.1</v>
          </cell>
          <cell r="D3073">
            <v>0</v>
          </cell>
          <cell r="E3073">
            <v>0</v>
          </cell>
        </row>
        <row r="3074">
          <cell r="A3074">
            <v>45077</v>
          </cell>
          <cell r="B3074">
            <v>4756.94</v>
          </cell>
          <cell r="C3074">
            <v>-0.1</v>
          </cell>
          <cell r="D3074">
            <v>0</v>
          </cell>
          <cell r="E3074">
            <v>0</v>
          </cell>
        </row>
        <row r="3075">
          <cell r="A3075">
            <v>45078</v>
          </cell>
          <cell r="B3075">
            <v>5613.42</v>
          </cell>
          <cell r="C3075">
            <v>-0.1</v>
          </cell>
          <cell r="D3075">
            <v>2</v>
          </cell>
          <cell r="E3075">
            <v>0</v>
          </cell>
        </row>
        <row r="3076">
          <cell r="A3076">
            <v>45079</v>
          </cell>
          <cell r="B3076">
            <v>5578.7</v>
          </cell>
          <cell r="C3076">
            <v>-0.12</v>
          </cell>
          <cell r="D3076">
            <v>0</v>
          </cell>
          <cell r="E3076">
            <v>0</v>
          </cell>
        </row>
        <row r="3077">
          <cell r="A3077">
            <v>45080</v>
          </cell>
          <cell r="B3077">
            <v>5663.08</v>
          </cell>
          <cell r="C3077">
            <v>-0.13</v>
          </cell>
          <cell r="D3077">
            <v>0</v>
          </cell>
          <cell r="E3077">
            <v>0</v>
          </cell>
        </row>
        <row r="3078">
          <cell r="A3078">
            <v>45081</v>
          </cell>
          <cell r="B3078">
            <v>4768.52</v>
          </cell>
          <cell r="C3078">
            <v>-0.14</v>
          </cell>
          <cell r="D3078">
            <v>0</v>
          </cell>
          <cell r="E3078">
            <v>0</v>
          </cell>
        </row>
        <row r="3079">
          <cell r="A3079">
            <v>45082</v>
          </cell>
          <cell r="B3079">
            <v>4895.83</v>
          </cell>
          <cell r="C3079">
            <v>-0.15</v>
          </cell>
          <cell r="D3079">
            <v>0</v>
          </cell>
          <cell r="E3079">
            <v>0</v>
          </cell>
        </row>
        <row r="3080">
          <cell r="A3080">
            <v>45083</v>
          </cell>
          <cell r="B3080">
            <v>4490.74</v>
          </cell>
          <cell r="C3080">
            <v>-0.16</v>
          </cell>
          <cell r="D3080">
            <v>0</v>
          </cell>
          <cell r="E3080">
            <v>0</v>
          </cell>
        </row>
        <row r="3081">
          <cell r="A3081">
            <v>45084</v>
          </cell>
          <cell r="B3081">
            <v>5289.35</v>
          </cell>
          <cell r="C3081">
            <v>-0.16</v>
          </cell>
          <cell r="D3081">
            <v>0</v>
          </cell>
          <cell r="E3081">
            <v>0</v>
          </cell>
        </row>
        <row r="3082">
          <cell r="A3082">
            <v>45085</v>
          </cell>
          <cell r="B3082">
            <v>5543.98</v>
          </cell>
          <cell r="C3082">
            <v>-0.18</v>
          </cell>
          <cell r="D3082">
            <v>0</v>
          </cell>
          <cell r="E3082">
            <v>0</v>
          </cell>
        </row>
        <row r="3083">
          <cell r="A3083">
            <v>45086</v>
          </cell>
          <cell r="B3083">
            <v>5393.52</v>
          </cell>
          <cell r="C3083">
            <v>-0.19</v>
          </cell>
          <cell r="D3083">
            <v>0</v>
          </cell>
          <cell r="E3083">
            <v>0</v>
          </cell>
        </row>
        <row r="3084">
          <cell r="A3084">
            <v>45087</v>
          </cell>
          <cell r="B3084">
            <v>5231.48</v>
          </cell>
          <cell r="C3084">
            <v>-0.2</v>
          </cell>
          <cell r="D3084">
            <v>0</v>
          </cell>
          <cell r="E3084">
            <v>0</v>
          </cell>
        </row>
        <row r="3085">
          <cell r="A3085">
            <v>45088</v>
          </cell>
          <cell r="B3085">
            <v>5150.46</v>
          </cell>
          <cell r="C3085">
            <v>-0.22</v>
          </cell>
          <cell r="D3085">
            <v>0</v>
          </cell>
          <cell r="E3085">
            <v>0</v>
          </cell>
        </row>
        <row r="3086">
          <cell r="A3086">
            <v>45089</v>
          </cell>
          <cell r="B3086">
            <v>4236.12</v>
          </cell>
          <cell r="C3086">
            <v>-0.22</v>
          </cell>
          <cell r="D3086">
            <v>0</v>
          </cell>
          <cell r="E3086">
            <v>0</v>
          </cell>
        </row>
        <row r="3087">
          <cell r="A3087">
            <v>45090</v>
          </cell>
          <cell r="B3087">
            <v>4178.24</v>
          </cell>
          <cell r="C3087">
            <v>-0.26</v>
          </cell>
          <cell r="D3087">
            <v>0</v>
          </cell>
          <cell r="E3087">
            <v>0</v>
          </cell>
        </row>
        <row r="3088">
          <cell r="A3088">
            <v>45091</v>
          </cell>
          <cell r="B3088">
            <v>4062.5</v>
          </cell>
          <cell r="C3088">
            <v>-0.26</v>
          </cell>
          <cell r="D3088">
            <v>0</v>
          </cell>
          <cell r="E3088">
            <v>0</v>
          </cell>
        </row>
        <row r="3089">
          <cell r="A3089">
            <v>45092</v>
          </cell>
          <cell r="B3089">
            <v>5405.09</v>
          </cell>
          <cell r="C3089">
            <v>-0.24</v>
          </cell>
          <cell r="D3089">
            <v>0</v>
          </cell>
          <cell r="E3089">
            <v>0</v>
          </cell>
        </row>
        <row r="3090">
          <cell r="A3090">
            <v>45093</v>
          </cell>
          <cell r="B3090">
            <v>5532.41</v>
          </cell>
          <cell r="C3090">
            <v>-0.25</v>
          </cell>
          <cell r="D3090">
            <v>0</v>
          </cell>
          <cell r="E3090">
            <v>0</v>
          </cell>
        </row>
        <row r="3091">
          <cell r="A3091">
            <v>45094</v>
          </cell>
          <cell r="B3091">
            <v>3900.46</v>
          </cell>
          <cell r="C3091">
            <v>-0.25</v>
          </cell>
          <cell r="D3091">
            <v>3.2</v>
          </cell>
          <cell r="E3091">
            <v>0</v>
          </cell>
        </row>
        <row r="3092">
          <cell r="A3092">
            <v>45095</v>
          </cell>
          <cell r="B3092">
            <v>5543.98</v>
          </cell>
          <cell r="C3092">
            <v>-0.25</v>
          </cell>
          <cell r="D3092">
            <v>1.2</v>
          </cell>
          <cell r="E3092">
            <v>0</v>
          </cell>
        </row>
        <row r="3093">
          <cell r="A3093">
            <v>45096</v>
          </cell>
          <cell r="B3093">
            <v>5185.19</v>
          </cell>
          <cell r="C3093">
            <v>-0.26</v>
          </cell>
          <cell r="D3093">
            <v>0</v>
          </cell>
          <cell r="E3093">
            <v>0</v>
          </cell>
        </row>
        <row r="3094">
          <cell r="A3094">
            <v>45097</v>
          </cell>
          <cell r="B3094">
            <v>5451.39</v>
          </cell>
          <cell r="C3094">
            <v>-0.27</v>
          </cell>
          <cell r="D3094">
            <v>0</v>
          </cell>
          <cell r="E3094">
            <v>0</v>
          </cell>
        </row>
        <row r="3095">
          <cell r="A3095">
            <v>45098</v>
          </cell>
          <cell r="B3095">
            <v>5081.01</v>
          </cell>
          <cell r="C3095">
            <v>-0.28</v>
          </cell>
          <cell r="D3095">
            <v>0</v>
          </cell>
          <cell r="E3095">
            <v>0</v>
          </cell>
        </row>
        <row r="3096">
          <cell r="A3096">
            <v>45099</v>
          </cell>
          <cell r="B3096">
            <v>4062.5</v>
          </cell>
          <cell r="C3096">
            <v>-0.3</v>
          </cell>
          <cell r="D3096">
            <v>0</v>
          </cell>
          <cell r="E3096">
            <v>0</v>
          </cell>
        </row>
        <row r="3097">
          <cell r="A3097">
            <v>45100</v>
          </cell>
          <cell r="B3097">
            <v>4618.06</v>
          </cell>
          <cell r="C3097">
            <v>-0.31</v>
          </cell>
          <cell r="D3097">
            <v>0</v>
          </cell>
          <cell r="E3097">
            <v>0</v>
          </cell>
        </row>
        <row r="3098">
          <cell r="A3098">
            <v>45101</v>
          </cell>
          <cell r="B3098">
            <v>4849.54</v>
          </cell>
          <cell r="C3098">
            <v>-0.32</v>
          </cell>
          <cell r="D3098">
            <v>0</v>
          </cell>
          <cell r="E3098">
            <v>0</v>
          </cell>
        </row>
        <row r="3099">
          <cell r="A3099">
            <v>45102</v>
          </cell>
          <cell r="B3099">
            <v>5081.02</v>
          </cell>
          <cell r="C3099">
            <v>-0.32</v>
          </cell>
          <cell r="D3099">
            <v>0</v>
          </cell>
          <cell r="E3099">
            <v>0</v>
          </cell>
        </row>
        <row r="3100">
          <cell r="A3100">
            <v>45103</v>
          </cell>
          <cell r="B3100">
            <v>3703.7</v>
          </cell>
          <cell r="C3100">
            <v>-0.34</v>
          </cell>
          <cell r="D3100">
            <v>0</v>
          </cell>
          <cell r="E3100">
            <v>0</v>
          </cell>
        </row>
        <row r="3101">
          <cell r="A3101">
            <v>45104</v>
          </cell>
          <cell r="B3101">
            <v>5289.35</v>
          </cell>
          <cell r="C3101">
            <v>-0.34</v>
          </cell>
          <cell r="D3101">
            <v>0</v>
          </cell>
          <cell r="E3101">
            <v>0</v>
          </cell>
        </row>
        <row r="3102">
          <cell r="A3102">
            <v>45105</v>
          </cell>
          <cell r="B3102">
            <v>5439.81</v>
          </cell>
          <cell r="C3102">
            <v>-0.36</v>
          </cell>
          <cell r="D3102">
            <v>0</v>
          </cell>
          <cell r="E3102">
            <v>0</v>
          </cell>
        </row>
        <row r="3103">
          <cell r="A3103">
            <v>45106</v>
          </cell>
          <cell r="B3103">
            <v>5532.41</v>
          </cell>
          <cell r="C3103">
            <v>-0.37</v>
          </cell>
          <cell r="D3103">
            <v>0</v>
          </cell>
          <cell r="E3103">
            <v>0</v>
          </cell>
        </row>
        <row r="3104">
          <cell r="A3104">
            <v>45107</v>
          </cell>
          <cell r="B3104">
            <v>5625</v>
          </cell>
          <cell r="C3104">
            <v>-0.39</v>
          </cell>
          <cell r="D3104">
            <v>0</v>
          </cell>
          <cell r="E3104">
            <v>0</v>
          </cell>
        </row>
        <row r="3105">
          <cell r="A3105">
            <v>45108</v>
          </cell>
          <cell r="B3105">
            <v>5787.04</v>
          </cell>
          <cell r="C3105">
            <v>-0.41</v>
          </cell>
          <cell r="D3105">
            <v>0</v>
          </cell>
          <cell r="E3105">
            <v>0</v>
          </cell>
        </row>
        <row r="3106">
          <cell r="A3106">
            <v>45109</v>
          </cell>
          <cell r="B3106">
            <v>5613.43</v>
          </cell>
          <cell r="C3106">
            <v>-0.43</v>
          </cell>
          <cell r="D3106">
            <v>0</v>
          </cell>
          <cell r="E3106">
            <v>0</v>
          </cell>
        </row>
        <row r="3107">
          <cell r="A3107">
            <v>45110</v>
          </cell>
          <cell r="B3107">
            <v>5474.53</v>
          </cell>
          <cell r="C3107">
            <v>-0.44</v>
          </cell>
          <cell r="D3107">
            <v>0</v>
          </cell>
          <cell r="E3107">
            <v>0</v>
          </cell>
        </row>
        <row r="3108">
          <cell r="A3108">
            <v>45111</v>
          </cell>
          <cell r="B3108">
            <v>5625</v>
          </cell>
          <cell r="C3108">
            <v>-0.46</v>
          </cell>
          <cell r="D3108">
            <v>0</v>
          </cell>
          <cell r="E3108">
            <v>0</v>
          </cell>
        </row>
        <row r="3109">
          <cell r="A3109">
            <v>45112</v>
          </cell>
          <cell r="B3109">
            <v>5208.33</v>
          </cell>
          <cell r="C3109">
            <v>-0.49</v>
          </cell>
          <cell r="D3109">
            <v>0</v>
          </cell>
          <cell r="E3109">
            <v>0</v>
          </cell>
        </row>
        <row r="3110">
          <cell r="A3110">
            <v>45113</v>
          </cell>
          <cell r="B3110">
            <v>5381.94</v>
          </cell>
          <cell r="C3110">
            <v>-0.5</v>
          </cell>
          <cell r="D3110">
            <v>0</v>
          </cell>
          <cell r="E3110">
            <v>0</v>
          </cell>
        </row>
        <row r="3111">
          <cell r="A3111">
            <v>45114</v>
          </cell>
          <cell r="B3111">
            <v>5578.7</v>
          </cell>
          <cell r="C3111">
            <v>-0.52</v>
          </cell>
          <cell r="D3111">
            <v>0</v>
          </cell>
          <cell r="E3111">
            <v>0</v>
          </cell>
        </row>
        <row r="3112">
          <cell r="A3112">
            <v>45115</v>
          </cell>
          <cell r="B3112">
            <v>5405.09</v>
          </cell>
          <cell r="C3112">
            <v>-0.54</v>
          </cell>
          <cell r="D3112">
            <v>0</v>
          </cell>
          <cell r="E3112">
            <v>0</v>
          </cell>
        </row>
        <row r="3113">
          <cell r="A3113">
            <v>45116</v>
          </cell>
          <cell r="B3113">
            <v>5266.2</v>
          </cell>
          <cell r="C3113">
            <v>-0.56</v>
          </cell>
          <cell r="D3113">
            <v>0</v>
          </cell>
          <cell r="E3113">
            <v>0</v>
          </cell>
        </row>
        <row r="3114">
          <cell r="A3114">
            <v>45117</v>
          </cell>
          <cell r="B3114">
            <v>5543.98</v>
          </cell>
          <cell r="C3114">
            <v>-0.58</v>
          </cell>
          <cell r="D3114">
            <v>0</v>
          </cell>
          <cell r="E3114">
            <v>0</v>
          </cell>
        </row>
        <row r="3115">
          <cell r="A3115">
            <v>45118</v>
          </cell>
          <cell r="B3115">
            <v>5520.83</v>
          </cell>
          <cell r="C3115">
            <v>-0.6</v>
          </cell>
          <cell r="D3115">
            <v>0</v>
          </cell>
          <cell r="E3115">
            <v>0</v>
          </cell>
        </row>
        <row r="3116">
          <cell r="A3116">
            <v>45119</v>
          </cell>
          <cell r="B3116">
            <v>5462.96</v>
          </cell>
          <cell r="C3116">
            <v>-0.62</v>
          </cell>
          <cell r="D3116">
            <v>0</v>
          </cell>
          <cell r="E3116">
            <v>0</v>
          </cell>
        </row>
        <row r="3117">
          <cell r="A3117">
            <v>45120</v>
          </cell>
          <cell r="B3117">
            <v>5567.13</v>
          </cell>
          <cell r="C3117">
            <v>-0.64</v>
          </cell>
          <cell r="D3117">
            <v>0</v>
          </cell>
          <cell r="E3117">
            <v>0</v>
          </cell>
        </row>
        <row r="3118">
          <cell r="A3118">
            <v>45121</v>
          </cell>
          <cell r="B3118">
            <v>5532.41</v>
          </cell>
          <cell r="C3118">
            <v>-0.66</v>
          </cell>
          <cell r="D3118">
            <v>0.8</v>
          </cell>
          <cell r="E3118">
            <v>0</v>
          </cell>
        </row>
        <row r="3119">
          <cell r="A3119">
            <v>45122</v>
          </cell>
          <cell r="B3119">
            <v>5416.67</v>
          </cell>
          <cell r="C3119">
            <v>-0.68</v>
          </cell>
          <cell r="D3119">
            <v>0</v>
          </cell>
          <cell r="E3119">
            <v>0</v>
          </cell>
        </row>
        <row r="3120">
          <cell r="A3120">
            <v>45123</v>
          </cell>
          <cell r="B3120">
            <v>5428.24</v>
          </cell>
          <cell r="C3120">
            <v>-0.7</v>
          </cell>
          <cell r="D3120">
            <v>0</v>
          </cell>
          <cell r="E3120">
            <v>0</v>
          </cell>
        </row>
        <row r="3121">
          <cell r="A3121">
            <v>45124</v>
          </cell>
          <cell r="B3121">
            <v>5300.92</v>
          </cell>
          <cell r="C3121">
            <v>-0.73</v>
          </cell>
          <cell r="D3121">
            <v>0</v>
          </cell>
          <cell r="E3121">
            <v>0</v>
          </cell>
        </row>
        <row r="3122">
          <cell r="A3122">
            <v>45125</v>
          </cell>
          <cell r="B3122">
            <v>5428.24</v>
          </cell>
          <cell r="C3122">
            <v>-0.74</v>
          </cell>
          <cell r="D3122">
            <v>0</v>
          </cell>
          <cell r="E3122">
            <v>0</v>
          </cell>
        </row>
        <row r="3123">
          <cell r="A3123">
            <v>45126</v>
          </cell>
          <cell r="B3123">
            <v>5173.61</v>
          </cell>
          <cell r="C3123">
            <v>-0.76</v>
          </cell>
          <cell r="D3123">
            <v>0</v>
          </cell>
          <cell r="E3123">
            <v>0</v>
          </cell>
        </row>
        <row r="3124">
          <cell r="A3124">
            <v>45127</v>
          </cell>
          <cell r="B3124">
            <v>5335.65</v>
          </cell>
          <cell r="C3124">
            <v>-0.79</v>
          </cell>
          <cell r="D3124">
            <v>3.3</v>
          </cell>
          <cell r="E3124">
            <v>0</v>
          </cell>
        </row>
        <row r="3125">
          <cell r="A3125">
            <v>45128</v>
          </cell>
          <cell r="B3125">
            <v>5474.54</v>
          </cell>
          <cell r="C3125">
            <v>-0.8</v>
          </cell>
          <cell r="D3125">
            <v>0</v>
          </cell>
          <cell r="E3125">
            <v>0</v>
          </cell>
        </row>
        <row r="3126">
          <cell r="A3126">
            <v>45129</v>
          </cell>
          <cell r="B3126">
            <v>5462.96</v>
          </cell>
          <cell r="C3126">
            <v>-0.82</v>
          </cell>
          <cell r="D3126">
            <v>0</v>
          </cell>
          <cell r="E3126">
            <v>0</v>
          </cell>
        </row>
        <row r="3127">
          <cell r="A3127">
            <v>45130</v>
          </cell>
          <cell r="B3127">
            <v>4943.75</v>
          </cell>
          <cell r="C3127">
            <v>-0.85</v>
          </cell>
          <cell r="D3127">
            <v>0</v>
          </cell>
          <cell r="E3127">
            <v>0</v>
          </cell>
        </row>
        <row r="3128">
          <cell r="A3128">
            <v>45131</v>
          </cell>
          <cell r="B3128">
            <v>5442.71</v>
          </cell>
          <cell r="C3128">
            <v>-0.87</v>
          </cell>
          <cell r="D3128">
            <v>0</v>
          </cell>
          <cell r="E3128">
            <v>0</v>
          </cell>
        </row>
        <row r="3129">
          <cell r="A3129">
            <v>45132</v>
          </cell>
          <cell r="B3129">
            <v>5520.83</v>
          </cell>
          <cell r="C3129">
            <v>-0.9</v>
          </cell>
          <cell r="D3129">
            <v>0</v>
          </cell>
          <cell r="E3129">
            <v>0</v>
          </cell>
        </row>
        <row r="3130">
          <cell r="A3130">
            <v>45133</v>
          </cell>
          <cell r="B3130">
            <v>5474.53</v>
          </cell>
          <cell r="C3130">
            <v>-0.91</v>
          </cell>
          <cell r="D3130">
            <v>0</v>
          </cell>
          <cell r="E3130">
            <v>0</v>
          </cell>
        </row>
        <row r="3131">
          <cell r="A3131">
            <v>45134</v>
          </cell>
          <cell r="B3131">
            <v>5590.28</v>
          </cell>
          <cell r="C3131">
            <v>-0.94</v>
          </cell>
          <cell r="D3131">
            <v>0</v>
          </cell>
          <cell r="E3131">
            <v>0</v>
          </cell>
        </row>
        <row r="3132">
          <cell r="A3132">
            <v>45135</v>
          </cell>
          <cell r="B3132">
            <v>5752.32</v>
          </cell>
          <cell r="C3132">
            <v>-0.97</v>
          </cell>
          <cell r="D3132">
            <v>0</v>
          </cell>
          <cell r="E3132">
            <v>0</v>
          </cell>
        </row>
        <row r="3133">
          <cell r="A3133">
            <v>45136</v>
          </cell>
          <cell r="B3133">
            <v>5740.74</v>
          </cell>
          <cell r="C3133">
            <v>-0.99</v>
          </cell>
          <cell r="D3133">
            <v>0</v>
          </cell>
          <cell r="E3133">
            <v>0</v>
          </cell>
        </row>
        <row r="3134">
          <cell r="A3134">
            <v>45137</v>
          </cell>
          <cell r="B3134">
            <v>5439.81</v>
          </cell>
          <cell r="C3134">
            <v>-1.01</v>
          </cell>
          <cell r="D3134">
            <v>0</v>
          </cell>
          <cell r="E3134">
            <v>0</v>
          </cell>
        </row>
        <row r="3135">
          <cell r="A3135">
            <v>45138</v>
          </cell>
          <cell r="B3135">
            <v>5729.17</v>
          </cell>
          <cell r="C3135">
            <v>-1.04</v>
          </cell>
          <cell r="D3135">
            <v>0</v>
          </cell>
          <cell r="E3135">
            <v>0</v>
          </cell>
        </row>
        <row r="3136">
          <cell r="A3136">
            <v>45139</v>
          </cell>
          <cell r="B3136">
            <v>5694.44</v>
          </cell>
          <cell r="C3136">
            <v>-1.07</v>
          </cell>
          <cell r="D3136">
            <v>0</v>
          </cell>
          <cell r="E3136">
            <v>0</v>
          </cell>
        </row>
        <row r="3137">
          <cell r="A3137">
            <v>45140</v>
          </cell>
          <cell r="B3137">
            <v>5324.07</v>
          </cell>
          <cell r="C3137">
            <v>-1.1</v>
          </cell>
          <cell r="D3137">
            <v>0</v>
          </cell>
          <cell r="E3137">
            <v>0</v>
          </cell>
        </row>
        <row r="3138">
          <cell r="A3138">
            <v>45141</v>
          </cell>
          <cell r="B3138">
            <v>5601.85</v>
          </cell>
          <cell r="C3138">
            <v>-1.11</v>
          </cell>
          <cell r="D3138">
            <v>0</v>
          </cell>
          <cell r="E3138">
            <v>0</v>
          </cell>
        </row>
        <row r="3139">
          <cell r="A3139">
            <v>45142</v>
          </cell>
          <cell r="B3139">
            <v>5613.43</v>
          </cell>
          <cell r="C3139">
            <v>-1.14</v>
          </cell>
          <cell r="D3139">
            <v>0</v>
          </cell>
          <cell r="E3139">
            <v>0</v>
          </cell>
        </row>
        <row r="3140">
          <cell r="A3140">
            <v>45143</v>
          </cell>
          <cell r="B3140">
            <v>5694.44</v>
          </cell>
          <cell r="C3140">
            <v>-1.17</v>
          </cell>
          <cell r="D3140">
            <v>0</v>
          </cell>
          <cell r="E3140">
            <v>0</v>
          </cell>
        </row>
        <row r="3141">
          <cell r="A3141">
            <v>45144</v>
          </cell>
          <cell r="B3141">
            <v>5208.33</v>
          </cell>
          <cell r="C3141">
            <v>-1.2</v>
          </cell>
          <cell r="D3141">
            <v>0</v>
          </cell>
          <cell r="E3141">
            <v>0</v>
          </cell>
        </row>
        <row r="3142">
          <cell r="A3142">
            <v>45145</v>
          </cell>
          <cell r="B3142">
            <v>5648.15</v>
          </cell>
          <cell r="C3142">
            <v>-1.23</v>
          </cell>
          <cell r="D3142">
            <v>0</v>
          </cell>
          <cell r="E3142">
            <v>0</v>
          </cell>
        </row>
        <row r="3143">
          <cell r="A3143">
            <v>45146</v>
          </cell>
          <cell r="B3143">
            <v>5509.26</v>
          </cell>
          <cell r="C3143">
            <v>-1.25</v>
          </cell>
          <cell r="D3143">
            <v>0</v>
          </cell>
          <cell r="E3143">
            <v>0</v>
          </cell>
        </row>
        <row r="3144">
          <cell r="A3144">
            <v>45147</v>
          </cell>
          <cell r="B3144">
            <v>5763.89</v>
          </cell>
          <cell r="C3144">
            <v>-1.27</v>
          </cell>
          <cell r="D3144">
            <v>0</v>
          </cell>
          <cell r="E3144">
            <v>0</v>
          </cell>
        </row>
        <row r="3145">
          <cell r="A3145">
            <v>45148</v>
          </cell>
          <cell r="B3145">
            <v>5706.02</v>
          </cell>
          <cell r="C3145">
            <v>-1.31</v>
          </cell>
          <cell r="D3145">
            <v>0</v>
          </cell>
          <cell r="E3145">
            <v>0</v>
          </cell>
        </row>
        <row r="3146">
          <cell r="A3146">
            <v>45149</v>
          </cell>
          <cell r="B3146">
            <v>5694.44</v>
          </cell>
          <cell r="C3146">
            <v>-1.34</v>
          </cell>
          <cell r="D3146">
            <v>0</v>
          </cell>
          <cell r="E3146">
            <v>0</v>
          </cell>
        </row>
        <row r="3147">
          <cell r="A3147">
            <v>45150</v>
          </cell>
          <cell r="B3147">
            <v>5763.89</v>
          </cell>
          <cell r="C3147">
            <v>-1.36</v>
          </cell>
          <cell r="D3147">
            <v>0</v>
          </cell>
          <cell r="E3147">
            <v>0</v>
          </cell>
        </row>
        <row r="3148">
          <cell r="A3148">
            <v>45151</v>
          </cell>
          <cell r="B3148">
            <v>5671.3</v>
          </cell>
          <cell r="C3148">
            <v>-1.4</v>
          </cell>
          <cell r="D3148">
            <v>0</v>
          </cell>
          <cell r="E3148">
            <v>0</v>
          </cell>
        </row>
        <row r="3149">
          <cell r="A3149">
            <v>45152</v>
          </cell>
          <cell r="B3149">
            <v>5636.57</v>
          </cell>
          <cell r="C3149">
            <v>-1.43</v>
          </cell>
          <cell r="D3149">
            <v>0</v>
          </cell>
          <cell r="E3149">
            <v>0</v>
          </cell>
        </row>
        <row r="3150">
          <cell r="A3150">
            <v>45153</v>
          </cell>
          <cell r="B3150">
            <v>5509.26</v>
          </cell>
          <cell r="C3150">
            <v>-1.44</v>
          </cell>
          <cell r="D3150">
            <v>7.8</v>
          </cell>
          <cell r="E3150">
            <v>0</v>
          </cell>
        </row>
        <row r="3151">
          <cell r="A3151">
            <v>45154</v>
          </cell>
          <cell r="B3151">
            <v>5798.61</v>
          </cell>
          <cell r="C3151">
            <v>-1.47</v>
          </cell>
          <cell r="D3151">
            <v>0</v>
          </cell>
          <cell r="E3151">
            <v>0</v>
          </cell>
        </row>
        <row r="3152">
          <cell r="A3152">
            <v>45155</v>
          </cell>
          <cell r="B3152">
            <v>5729.17</v>
          </cell>
          <cell r="C3152">
            <v>-1.5</v>
          </cell>
          <cell r="D3152">
            <v>0</v>
          </cell>
          <cell r="E3152">
            <v>0</v>
          </cell>
        </row>
        <row r="3153">
          <cell r="A3153">
            <v>45156</v>
          </cell>
          <cell r="B3153">
            <v>5706.02</v>
          </cell>
          <cell r="C3153">
            <v>-1.53</v>
          </cell>
          <cell r="D3153">
            <v>0</v>
          </cell>
          <cell r="E3153">
            <v>0</v>
          </cell>
        </row>
        <row r="3154">
          <cell r="A3154">
            <v>45157</v>
          </cell>
          <cell r="B3154">
            <v>5833.33</v>
          </cell>
          <cell r="C3154">
            <v>-1.56</v>
          </cell>
          <cell r="D3154">
            <v>0</v>
          </cell>
          <cell r="E3154">
            <v>0</v>
          </cell>
        </row>
        <row r="3155">
          <cell r="A3155">
            <v>45158</v>
          </cell>
          <cell r="B3155">
            <v>5358.8</v>
          </cell>
          <cell r="C3155">
            <v>-1.6</v>
          </cell>
          <cell r="D3155">
            <v>0</v>
          </cell>
          <cell r="E3155">
            <v>0</v>
          </cell>
        </row>
        <row r="3156">
          <cell r="A3156">
            <v>45159</v>
          </cell>
          <cell r="B3156">
            <v>5543.98</v>
          </cell>
          <cell r="C3156">
            <v>-1.6</v>
          </cell>
          <cell r="D3156">
            <v>6.9</v>
          </cell>
          <cell r="E3156">
            <v>0</v>
          </cell>
        </row>
        <row r="3157">
          <cell r="A3157">
            <v>45160</v>
          </cell>
          <cell r="B3157">
            <v>5555.55</v>
          </cell>
          <cell r="C3157">
            <v>-1.63</v>
          </cell>
          <cell r="D3157">
            <v>0</v>
          </cell>
          <cell r="E3157">
            <v>0</v>
          </cell>
        </row>
        <row r="3158">
          <cell r="A3158">
            <v>45161</v>
          </cell>
          <cell r="B3158">
            <v>5752.31</v>
          </cell>
          <cell r="C3158">
            <v>-1.65</v>
          </cell>
          <cell r="D3158">
            <v>0</v>
          </cell>
          <cell r="E3158">
            <v>0</v>
          </cell>
        </row>
        <row r="3159">
          <cell r="A3159">
            <v>45162</v>
          </cell>
          <cell r="B3159">
            <v>5636.57</v>
          </cell>
          <cell r="C3159">
            <v>-1.7</v>
          </cell>
          <cell r="D3159">
            <v>0</v>
          </cell>
          <cell r="E3159">
            <v>0</v>
          </cell>
        </row>
        <row r="3160">
          <cell r="A3160">
            <v>45163</v>
          </cell>
          <cell r="B3160">
            <v>5613.43</v>
          </cell>
          <cell r="C3160">
            <v>-1.72</v>
          </cell>
          <cell r="D3160">
            <v>0</v>
          </cell>
          <cell r="E3160">
            <v>0</v>
          </cell>
        </row>
        <row r="3161">
          <cell r="A3161">
            <v>45164</v>
          </cell>
          <cell r="B3161">
            <v>5787.03</v>
          </cell>
          <cell r="C3161">
            <v>-1.75</v>
          </cell>
          <cell r="D3161">
            <v>0</v>
          </cell>
          <cell r="E3161">
            <v>0</v>
          </cell>
        </row>
        <row r="3162">
          <cell r="A3162">
            <v>45165</v>
          </cell>
          <cell r="B3162">
            <v>5185.19</v>
          </cell>
          <cell r="C3162">
            <v>-1.78</v>
          </cell>
          <cell r="D3162">
            <v>2.6</v>
          </cell>
          <cell r="E3162">
            <v>0</v>
          </cell>
        </row>
        <row r="3163">
          <cell r="A3163">
            <v>45166</v>
          </cell>
          <cell r="B3163">
            <v>5011.57</v>
          </cell>
          <cell r="C3163">
            <v>-1.81</v>
          </cell>
          <cell r="D3163">
            <v>2.3</v>
          </cell>
          <cell r="E3163">
            <v>0</v>
          </cell>
        </row>
        <row r="3164">
          <cell r="A3164">
            <v>45167</v>
          </cell>
          <cell r="B3164">
            <v>5416.67</v>
          </cell>
          <cell r="C3164">
            <v>-1.83</v>
          </cell>
          <cell r="D3164">
            <v>0</v>
          </cell>
          <cell r="E3164">
            <v>0</v>
          </cell>
        </row>
        <row r="3165">
          <cell r="A3165">
            <v>45168</v>
          </cell>
          <cell r="B3165">
            <v>5532.41</v>
          </cell>
          <cell r="C3165">
            <v>-1.85</v>
          </cell>
          <cell r="D3165">
            <v>0.4</v>
          </cell>
          <cell r="E3165">
            <v>0</v>
          </cell>
        </row>
        <row r="3166">
          <cell r="A3166">
            <v>45169</v>
          </cell>
          <cell r="B3166">
            <v>5578.7</v>
          </cell>
          <cell r="C3166">
            <v>-1.88</v>
          </cell>
          <cell r="D3166">
            <v>0</v>
          </cell>
          <cell r="E3166">
            <v>0</v>
          </cell>
        </row>
        <row r="3167">
          <cell r="A3167">
            <v>45170</v>
          </cell>
          <cell r="B3167">
            <v>5405.09</v>
          </cell>
          <cell r="C3167">
            <v>-1.91</v>
          </cell>
          <cell r="D3167">
            <v>0</v>
          </cell>
          <cell r="E3167">
            <v>0</v>
          </cell>
        </row>
        <row r="3168">
          <cell r="A3168">
            <v>45171</v>
          </cell>
          <cell r="B3168">
            <v>5775.46</v>
          </cell>
          <cell r="C3168">
            <v>-1.94</v>
          </cell>
          <cell r="D3168">
            <v>0</v>
          </cell>
          <cell r="E3168">
            <v>0</v>
          </cell>
        </row>
        <row r="3169">
          <cell r="A3169">
            <v>45172</v>
          </cell>
          <cell r="B3169">
            <v>5833.33</v>
          </cell>
          <cell r="C3169">
            <v>-1.97</v>
          </cell>
          <cell r="D3169">
            <v>0</v>
          </cell>
          <cell r="E3169">
            <v>0</v>
          </cell>
        </row>
        <row r="3170">
          <cell r="A3170">
            <v>45173</v>
          </cell>
          <cell r="B3170">
            <v>5729.17</v>
          </cell>
          <cell r="C3170">
            <v>-2</v>
          </cell>
          <cell r="D3170">
            <v>0</v>
          </cell>
          <cell r="E3170">
            <v>0</v>
          </cell>
        </row>
        <row r="3171">
          <cell r="A3171">
            <v>45174</v>
          </cell>
          <cell r="B3171">
            <v>5663.19</v>
          </cell>
          <cell r="C3171">
            <v>-2.04</v>
          </cell>
          <cell r="D3171">
            <v>0</v>
          </cell>
          <cell r="E3171">
            <v>0</v>
          </cell>
        </row>
        <row r="3172">
          <cell r="A3172">
            <v>45175</v>
          </cell>
          <cell r="B3172">
            <v>5451.39</v>
          </cell>
          <cell r="C3172">
            <v>-2.07</v>
          </cell>
          <cell r="D3172">
            <v>15</v>
          </cell>
          <cell r="E3172">
            <v>0</v>
          </cell>
        </row>
        <row r="3173">
          <cell r="A3173">
            <v>45176</v>
          </cell>
          <cell r="B3173">
            <v>5509.26</v>
          </cell>
          <cell r="C3173">
            <v>-2.1</v>
          </cell>
          <cell r="D3173">
            <v>0</v>
          </cell>
          <cell r="E3173">
            <v>0</v>
          </cell>
        </row>
        <row r="3174">
          <cell r="A3174">
            <v>45177</v>
          </cell>
          <cell r="B3174">
            <v>5613.43</v>
          </cell>
          <cell r="C3174">
            <v>-2.13</v>
          </cell>
          <cell r="D3174">
            <v>0</v>
          </cell>
          <cell r="E3174">
            <v>0</v>
          </cell>
        </row>
        <row r="3175">
          <cell r="A3175">
            <v>45178</v>
          </cell>
          <cell r="B3175">
            <v>5277.77</v>
          </cell>
          <cell r="C3175">
            <v>-2.17</v>
          </cell>
          <cell r="D3175">
            <v>0</v>
          </cell>
          <cell r="E3175">
            <v>0</v>
          </cell>
        </row>
        <row r="3176">
          <cell r="A3176">
            <v>45179</v>
          </cell>
          <cell r="B3176">
            <v>5555.56</v>
          </cell>
          <cell r="C3176">
            <v>-2.2</v>
          </cell>
          <cell r="D3176">
            <v>0</v>
          </cell>
          <cell r="E3176">
            <v>0</v>
          </cell>
        </row>
        <row r="3177">
          <cell r="A3177">
            <v>45180</v>
          </cell>
          <cell r="B3177">
            <v>5578.7</v>
          </cell>
          <cell r="C3177">
            <v>-2.24</v>
          </cell>
          <cell r="D3177">
            <v>0</v>
          </cell>
          <cell r="E3177">
            <v>0</v>
          </cell>
        </row>
        <row r="3178">
          <cell r="A3178">
            <v>45181</v>
          </cell>
          <cell r="B3178">
            <v>5613.42</v>
          </cell>
          <cell r="C3178">
            <v>-2.28</v>
          </cell>
          <cell r="D3178">
            <v>0</v>
          </cell>
          <cell r="E3178">
            <v>0</v>
          </cell>
        </row>
        <row r="3179">
          <cell r="A3179">
            <v>45182</v>
          </cell>
          <cell r="B3179">
            <v>5578.7</v>
          </cell>
          <cell r="C3179">
            <v>-2.32</v>
          </cell>
          <cell r="D3179">
            <v>0</v>
          </cell>
          <cell r="E3179">
            <v>0</v>
          </cell>
        </row>
        <row r="3180">
          <cell r="A3180">
            <v>45183</v>
          </cell>
          <cell r="B3180">
            <v>5706.02</v>
          </cell>
          <cell r="C3180">
            <v>-2.34</v>
          </cell>
          <cell r="D3180">
            <v>0</v>
          </cell>
          <cell r="E3180">
            <v>0</v>
          </cell>
        </row>
        <row r="3181">
          <cell r="A3181">
            <v>45184</v>
          </cell>
          <cell r="B3181">
            <v>5740.74</v>
          </cell>
          <cell r="C3181">
            <v>-2.38</v>
          </cell>
          <cell r="D3181">
            <v>3.2</v>
          </cell>
          <cell r="E3181">
            <v>0</v>
          </cell>
        </row>
        <row r="3182">
          <cell r="A3182">
            <v>45185</v>
          </cell>
          <cell r="B3182">
            <v>5925.93</v>
          </cell>
          <cell r="C3182">
            <v>-2.42</v>
          </cell>
          <cell r="D3182">
            <v>0</v>
          </cell>
          <cell r="E3182">
            <v>0</v>
          </cell>
        </row>
        <row r="3183">
          <cell r="A3183">
            <v>45186</v>
          </cell>
          <cell r="B3183">
            <v>5601.85</v>
          </cell>
          <cell r="C3183">
            <v>-2.46</v>
          </cell>
          <cell r="D3183">
            <v>0</v>
          </cell>
          <cell r="E3183">
            <v>0</v>
          </cell>
        </row>
        <row r="3184">
          <cell r="A3184">
            <v>45187</v>
          </cell>
          <cell r="B3184">
            <v>5648.15</v>
          </cell>
          <cell r="C3184">
            <v>-2.5</v>
          </cell>
          <cell r="D3184">
            <v>0</v>
          </cell>
          <cell r="E3184">
            <v>0</v>
          </cell>
        </row>
        <row r="3185">
          <cell r="A3185">
            <v>45188</v>
          </cell>
          <cell r="B3185">
            <v>5752.31</v>
          </cell>
          <cell r="C3185">
            <v>-2.54</v>
          </cell>
          <cell r="D3185">
            <v>0</v>
          </cell>
          <cell r="E3185">
            <v>0</v>
          </cell>
        </row>
        <row r="3186">
          <cell r="A3186">
            <v>45189</v>
          </cell>
          <cell r="B3186">
            <v>5763.89</v>
          </cell>
          <cell r="C3186">
            <v>-2.58</v>
          </cell>
          <cell r="D3186">
            <v>0</v>
          </cell>
          <cell r="E3186">
            <v>0</v>
          </cell>
        </row>
        <row r="3187">
          <cell r="A3187">
            <v>45190</v>
          </cell>
          <cell r="B3187">
            <v>5752.31</v>
          </cell>
          <cell r="C3187">
            <v>-2.62</v>
          </cell>
          <cell r="D3187">
            <v>0</v>
          </cell>
          <cell r="E3187">
            <v>0</v>
          </cell>
        </row>
        <row r="3188">
          <cell r="A3188">
            <v>45191</v>
          </cell>
          <cell r="B3188">
            <v>5763.89</v>
          </cell>
          <cell r="C3188">
            <v>-2.67</v>
          </cell>
          <cell r="D3188">
            <v>0</v>
          </cell>
          <cell r="E3188">
            <v>0</v>
          </cell>
        </row>
        <row r="3189">
          <cell r="A3189">
            <v>45192</v>
          </cell>
          <cell r="B3189">
            <v>5798.61</v>
          </cell>
          <cell r="C3189">
            <v>-2.71</v>
          </cell>
          <cell r="D3189">
            <v>0</v>
          </cell>
          <cell r="E3189">
            <v>0</v>
          </cell>
        </row>
        <row r="3190">
          <cell r="A3190">
            <v>45193</v>
          </cell>
          <cell r="B3190">
            <v>5520.08</v>
          </cell>
          <cell r="C3190">
            <v>-2.76</v>
          </cell>
          <cell r="D3190">
            <v>0</v>
          </cell>
          <cell r="E3190">
            <v>0</v>
          </cell>
        </row>
        <row r="3191">
          <cell r="A3191">
            <v>45194</v>
          </cell>
          <cell r="B3191">
            <v>5856.48</v>
          </cell>
          <cell r="C3191">
            <v>-2.8</v>
          </cell>
          <cell r="D3191">
            <v>0</v>
          </cell>
          <cell r="E3191">
            <v>0</v>
          </cell>
        </row>
        <row r="3192">
          <cell r="A3192">
            <v>45195</v>
          </cell>
          <cell r="B3192">
            <v>5937.5</v>
          </cell>
          <cell r="C3192">
            <v>-2.84</v>
          </cell>
          <cell r="D3192">
            <v>0</v>
          </cell>
          <cell r="E3192">
            <v>0</v>
          </cell>
        </row>
        <row r="3193">
          <cell r="A3193">
            <v>45196</v>
          </cell>
          <cell r="B3193">
            <v>5983.8</v>
          </cell>
          <cell r="C3193">
            <v>-2.89</v>
          </cell>
          <cell r="D3193">
            <v>0</v>
          </cell>
          <cell r="E3193">
            <v>0</v>
          </cell>
        </row>
        <row r="3194">
          <cell r="A3194">
            <v>45197</v>
          </cell>
          <cell r="B3194">
            <v>5972.22</v>
          </cell>
          <cell r="C3194">
            <v>-2.94</v>
          </cell>
          <cell r="D3194">
            <v>5.9</v>
          </cell>
          <cell r="E3194">
            <v>0</v>
          </cell>
        </row>
        <row r="3195">
          <cell r="A3195">
            <v>45198</v>
          </cell>
          <cell r="B3195">
            <v>5833.33</v>
          </cell>
          <cell r="C3195">
            <v>-2.95</v>
          </cell>
          <cell r="D3195">
            <v>28.5</v>
          </cell>
          <cell r="E3195">
            <v>0</v>
          </cell>
        </row>
        <row r="3196">
          <cell r="A3196">
            <v>45199</v>
          </cell>
          <cell r="B3196">
            <v>5960.65</v>
          </cell>
          <cell r="C3196">
            <v>-2.98</v>
          </cell>
          <cell r="D3196">
            <v>0</v>
          </cell>
          <cell r="E3196">
            <v>0</v>
          </cell>
        </row>
        <row r="3197">
          <cell r="A3197">
            <v>45200</v>
          </cell>
          <cell r="B3197">
            <v>5775.46</v>
          </cell>
          <cell r="C3197">
            <v>-3.01</v>
          </cell>
          <cell r="D3197">
            <v>0</v>
          </cell>
          <cell r="E3197">
            <v>0</v>
          </cell>
        </row>
        <row r="3198">
          <cell r="A3198">
            <v>45201</v>
          </cell>
          <cell r="B3198">
            <v>5648.15</v>
          </cell>
          <cell r="C3198">
            <v>-3.04</v>
          </cell>
          <cell r="D3198">
            <v>17.8</v>
          </cell>
          <cell r="E3198">
            <v>0</v>
          </cell>
        </row>
        <row r="3199">
          <cell r="A3199">
            <v>45202</v>
          </cell>
          <cell r="B3199">
            <v>5543.98</v>
          </cell>
          <cell r="C3199">
            <v>-3.07</v>
          </cell>
          <cell r="D3199">
            <v>1.9</v>
          </cell>
          <cell r="E3199">
            <v>0</v>
          </cell>
        </row>
        <row r="3200">
          <cell r="A3200">
            <v>45203</v>
          </cell>
          <cell r="B3200">
            <v>5729.17</v>
          </cell>
          <cell r="C3200">
            <v>-3.04</v>
          </cell>
          <cell r="D3200">
            <v>0.7</v>
          </cell>
          <cell r="E3200">
            <v>0</v>
          </cell>
        </row>
        <row r="3201">
          <cell r="A3201">
            <v>45204</v>
          </cell>
          <cell r="B3201">
            <v>5648.15</v>
          </cell>
          <cell r="C3201">
            <v>-3.13</v>
          </cell>
          <cell r="D3201">
            <v>0</v>
          </cell>
          <cell r="E3201">
            <v>0</v>
          </cell>
        </row>
        <row r="3202">
          <cell r="A3202">
            <v>45205</v>
          </cell>
          <cell r="B3202">
            <v>5694.44</v>
          </cell>
          <cell r="C3202">
            <v>-3.17</v>
          </cell>
          <cell r="D3202">
            <v>1.9</v>
          </cell>
          <cell r="E3202">
            <v>0</v>
          </cell>
        </row>
        <row r="3203">
          <cell r="A3203">
            <v>45206</v>
          </cell>
          <cell r="B3203">
            <v>5798.61</v>
          </cell>
          <cell r="C3203">
            <v>-3.2</v>
          </cell>
          <cell r="D3203">
            <v>0</v>
          </cell>
          <cell r="E3203">
            <v>0</v>
          </cell>
        </row>
        <row r="3204">
          <cell r="A3204">
            <v>45207</v>
          </cell>
          <cell r="B3204">
            <v>5937.5</v>
          </cell>
          <cell r="C3204">
            <v>-3.23</v>
          </cell>
          <cell r="D3204">
            <v>0</v>
          </cell>
          <cell r="E3204">
            <v>0</v>
          </cell>
        </row>
        <row r="3205">
          <cell r="A3205">
            <v>45208</v>
          </cell>
          <cell r="B3205">
            <v>5706.02</v>
          </cell>
          <cell r="C3205">
            <v>-3.25</v>
          </cell>
          <cell r="D3205">
            <v>0</v>
          </cell>
          <cell r="E3205">
            <v>0</v>
          </cell>
        </row>
        <row r="3206">
          <cell r="A3206">
            <v>45209</v>
          </cell>
          <cell r="B3206">
            <v>5763.89</v>
          </cell>
          <cell r="C3206">
            <v>-3.28</v>
          </cell>
          <cell r="D3206">
            <v>0</v>
          </cell>
          <cell r="E3206">
            <v>0</v>
          </cell>
        </row>
        <row r="3207">
          <cell r="A3207">
            <v>45210</v>
          </cell>
          <cell r="B3207">
            <v>5671.3</v>
          </cell>
          <cell r="C3207">
            <v>-3.33</v>
          </cell>
          <cell r="D3207">
            <v>0</v>
          </cell>
          <cell r="E3207">
            <v>0</v>
          </cell>
        </row>
        <row r="3208">
          <cell r="A3208">
            <v>45211</v>
          </cell>
          <cell r="B3208">
            <v>5856.48</v>
          </cell>
          <cell r="C3208">
            <v>-3.68</v>
          </cell>
          <cell r="D3208">
            <v>0</v>
          </cell>
          <cell r="E3208">
            <v>0</v>
          </cell>
        </row>
        <row r="3209">
          <cell r="A3209">
            <v>45212</v>
          </cell>
          <cell r="B3209">
            <v>5729.17</v>
          </cell>
          <cell r="C3209">
            <v>-3.4</v>
          </cell>
          <cell r="D3209">
            <v>8</v>
          </cell>
          <cell r="E3209">
            <v>0</v>
          </cell>
        </row>
        <row r="3210">
          <cell r="A3210">
            <v>45213</v>
          </cell>
          <cell r="B3210">
            <v>5740.74</v>
          </cell>
          <cell r="C3210">
            <v>-3.44</v>
          </cell>
          <cell r="D3210">
            <v>0</v>
          </cell>
          <cell r="E3210">
            <v>0</v>
          </cell>
        </row>
        <row r="3211">
          <cell r="A3211">
            <v>45214</v>
          </cell>
          <cell r="B3211">
            <v>5740.74</v>
          </cell>
          <cell r="C3211">
            <v>-3.47</v>
          </cell>
          <cell r="D3211">
            <v>6.8</v>
          </cell>
          <cell r="E3211">
            <v>0</v>
          </cell>
        </row>
        <row r="3212">
          <cell r="A3212">
            <v>45215</v>
          </cell>
          <cell r="B3212">
            <v>5856.48</v>
          </cell>
          <cell r="C3212">
            <v>-3.5</v>
          </cell>
          <cell r="D3212">
            <v>0</v>
          </cell>
          <cell r="E3212">
            <v>0</v>
          </cell>
        </row>
        <row r="3213">
          <cell r="A3213">
            <v>45216</v>
          </cell>
          <cell r="B3213">
            <v>5729.17</v>
          </cell>
          <cell r="C3213">
            <v>-3.55</v>
          </cell>
          <cell r="D3213">
            <v>0</v>
          </cell>
          <cell r="E3213">
            <v>0</v>
          </cell>
        </row>
        <row r="3214">
          <cell r="A3214">
            <v>45217</v>
          </cell>
          <cell r="B3214">
            <v>5937.5</v>
          </cell>
          <cell r="C3214">
            <v>-3.59</v>
          </cell>
          <cell r="D3214">
            <v>0</v>
          </cell>
          <cell r="E3214">
            <v>0</v>
          </cell>
        </row>
        <row r="3215">
          <cell r="A3215">
            <v>45218</v>
          </cell>
          <cell r="B3215">
            <v>5810.19</v>
          </cell>
          <cell r="C3215">
            <v>-3.64</v>
          </cell>
          <cell r="D3215">
            <v>3</v>
          </cell>
          <cell r="E3215">
            <v>0</v>
          </cell>
        </row>
        <row r="3216">
          <cell r="A3216">
            <v>45219</v>
          </cell>
          <cell r="B3216">
            <v>5613.43</v>
          </cell>
          <cell r="C3216">
            <v>-3.66</v>
          </cell>
          <cell r="D3216">
            <v>13.8</v>
          </cell>
          <cell r="E3216">
            <v>0</v>
          </cell>
        </row>
        <row r="3217">
          <cell r="A3217">
            <v>45220</v>
          </cell>
          <cell r="B3217">
            <v>5752.32</v>
          </cell>
          <cell r="C3217">
            <v>-3.65</v>
          </cell>
          <cell r="D3217">
            <v>29.1</v>
          </cell>
          <cell r="E3217">
            <v>0</v>
          </cell>
        </row>
        <row r="3218">
          <cell r="A3218">
            <v>45221</v>
          </cell>
          <cell r="B3218">
            <v>5555.55</v>
          </cell>
          <cell r="C3218">
            <v>-3.66</v>
          </cell>
          <cell r="D3218">
            <v>0</v>
          </cell>
          <cell r="E3218">
            <v>0</v>
          </cell>
        </row>
        <row r="3219">
          <cell r="A3219">
            <v>45222</v>
          </cell>
          <cell r="B3219">
            <v>5798.61</v>
          </cell>
          <cell r="C3219">
            <v>-3.7</v>
          </cell>
          <cell r="D3219">
            <v>0</v>
          </cell>
          <cell r="E3219">
            <v>0</v>
          </cell>
        </row>
        <row r="3220">
          <cell r="A3220">
            <v>45223</v>
          </cell>
          <cell r="B3220">
            <v>5778.94</v>
          </cell>
          <cell r="C3220">
            <v>-3.73</v>
          </cell>
          <cell r="D3220">
            <v>0</v>
          </cell>
          <cell r="E3220">
            <v>0</v>
          </cell>
        </row>
        <row r="3221">
          <cell r="A3221">
            <v>45224</v>
          </cell>
          <cell r="B3221">
            <v>5532.41</v>
          </cell>
          <cell r="C3221">
            <v>-3.78</v>
          </cell>
          <cell r="D3221">
            <v>0</v>
          </cell>
          <cell r="E3221">
            <v>0</v>
          </cell>
        </row>
        <row r="3222">
          <cell r="A3222">
            <v>45225</v>
          </cell>
          <cell r="B3222">
            <v>5625</v>
          </cell>
          <cell r="C3222">
            <v>-3.81</v>
          </cell>
          <cell r="D3222">
            <v>8</v>
          </cell>
          <cell r="E3222">
            <v>0</v>
          </cell>
        </row>
        <row r="3223">
          <cell r="A3223">
            <v>45226</v>
          </cell>
          <cell r="B3223">
            <v>5844.91</v>
          </cell>
          <cell r="C3223">
            <v>-3.86</v>
          </cell>
          <cell r="D3223">
            <v>2.4</v>
          </cell>
          <cell r="E3223">
            <v>0</v>
          </cell>
        </row>
        <row r="3224">
          <cell r="A3224">
            <v>45227</v>
          </cell>
          <cell r="B3224">
            <v>5682.87</v>
          </cell>
          <cell r="C3224">
            <v>-3.86</v>
          </cell>
          <cell r="D3224">
            <v>15.3</v>
          </cell>
          <cell r="E3224">
            <v>0</v>
          </cell>
        </row>
        <row r="3225">
          <cell r="A3225">
            <v>45228</v>
          </cell>
          <cell r="B3225">
            <v>5763.89</v>
          </cell>
          <cell r="C3225">
            <v>-3.87</v>
          </cell>
          <cell r="D3225">
            <v>0</v>
          </cell>
          <cell r="E3225">
            <v>0</v>
          </cell>
        </row>
        <row r="3226">
          <cell r="A3226">
            <v>45229</v>
          </cell>
          <cell r="B3226">
            <v>5643.52</v>
          </cell>
          <cell r="C3226">
            <v>-3.88</v>
          </cell>
          <cell r="D3226">
            <v>4.7</v>
          </cell>
          <cell r="E3226">
            <v>0</v>
          </cell>
        </row>
        <row r="3227">
          <cell r="A3227">
            <v>45230</v>
          </cell>
          <cell r="B3227">
            <v>5626.16</v>
          </cell>
          <cell r="C3227">
            <v>-3.9</v>
          </cell>
          <cell r="D3227">
            <v>0</v>
          </cell>
          <cell r="E3227">
            <v>0</v>
          </cell>
        </row>
        <row r="3228">
          <cell r="A3228">
            <v>45231</v>
          </cell>
          <cell r="B3228">
            <v>5659.72</v>
          </cell>
          <cell r="C3228">
            <v>-3.93</v>
          </cell>
          <cell r="D3228">
            <v>8.3</v>
          </cell>
          <cell r="E3228">
            <v>0</v>
          </cell>
        </row>
        <row r="3229">
          <cell r="A3229">
            <v>45232</v>
          </cell>
          <cell r="B3229">
            <v>5775.4</v>
          </cell>
          <cell r="C3229">
            <v>-3.97</v>
          </cell>
          <cell r="D3229">
            <v>0</v>
          </cell>
          <cell r="E3229">
            <v>0</v>
          </cell>
        </row>
        <row r="3230">
          <cell r="A3230">
            <v>45233</v>
          </cell>
          <cell r="B3230">
            <v>5775.46</v>
          </cell>
          <cell r="C3230">
            <v>-3.94</v>
          </cell>
          <cell r="D3230">
            <v>15</v>
          </cell>
          <cell r="E3230">
            <v>0</v>
          </cell>
        </row>
        <row r="3231">
          <cell r="A3231">
            <v>45234</v>
          </cell>
          <cell r="B3231">
            <v>5185.18</v>
          </cell>
          <cell r="C3231">
            <v>-3.93</v>
          </cell>
          <cell r="D3231">
            <v>13.6</v>
          </cell>
          <cell r="E3231">
            <v>0</v>
          </cell>
        </row>
        <row r="3232">
          <cell r="A3232">
            <v>45235</v>
          </cell>
          <cell r="B3232">
            <v>5621.53</v>
          </cell>
          <cell r="C3232">
            <v>-3.92</v>
          </cell>
          <cell r="D3232">
            <v>0</v>
          </cell>
          <cell r="E3232">
            <v>0</v>
          </cell>
        </row>
        <row r="3233">
          <cell r="A3233">
            <v>45236</v>
          </cell>
          <cell r="B3233">
            <v>5644.67</v>
          </cell>
          <cell r="C3233">
            <v>-3.94</v>
          </cell>
          <cell r="D3233">
            <v>0</v>
          </cell>
          <cell r="E3233">
            <v>0</v>
          </cell>
        </row>
        <row r="3234">
          <cell r="A3234">
            <v>45237</v>
          </cell>
          <cell r="B3234">
            <v>5762.27</v>
          </cell>
          <cell r="C3234">
            <v>-3.98</v>
          </cell>
          <cell r="D3234">
            <v>0</v>
          </cell>
          <cell r="E3234">
            <v>0</v>
          </cell>
        </row>
        <row r="3235">
          <cell r="A3235">
            <v>45238</v>
          </cell>
          <cell r="B3235">
            <v>5729.17</v>
          </cell>
          <cell r="C3235">
            <v>-4.03</v>
          </cell>
          <cell r="D3235">
            <v>0</v>
          </cell>
          <cell r="E3235">
            <v>0</v>
          </cell>
        </row>
        <row r="3236">
          <cell r="A3236">
            <v>45239</v>
          </cell>
          <cell r="B3236">
            <v>4787.04</v>
          </cell>
          <cell r="C3236">
            <v>-4.09</v>
          </cell>
          <cell r="D3236">
            <v>0</v>
          </cell>
          <cell r="E3236">
            <v>0</v>
          </cell>
        </row>
        <row r="3237">
          <cell r="A3237">
            <v>45240</v>
          </cell>
          <cell r="B3237">
            <v>5759.49</v>
          </cell>
          <cell r="C3237">
            <v>-4.14</v>
          </cell>
          <cell r="D3237">
            <v>0</v>
          </cell>
          <cell r="E3237">
            <v>0</v>
          </cell>
        </row>
        <row r="3238">
          <cell r="A3238">
            <v>45241</v>
          </cell>
          <cell r="B3238">
            <v>6000</v>
          </cell>
          <cell r="C3238">
            <v>-4.18</v>
          </cell>
          <cell r="D3238">
            <v>0</v>
          </cell>
          <cell r="E3238">
            <v>0</v>
          </cell>
        </row>
        <row r="3239">
          <cell r="A3239">
            <v>45242</v>
          </cell>
          <cell r="B3239">
            <v>5910.19</v>
          </cell>
          <cell r="C3239">
            <v>-4.22</v>
          </cell>
          <cell r="D3239">
            <v>0</v>
          </cell>
          <cell r="E3239">
            <v>0</v>
          </cell>
        </row>
        <row r="3240">
          <cell r="A3240">
            <v>45243</v>
          </cell>
          <cell r="B3240">
            <v>5833.33</v>
          </cell>
          <cell r="C3240">
            <v>-4.27</v>
          </cell>
          <cell r="D3240">
            <v>0</v>
          </cell>
          <cell r="E3240">
            <v>0</v>
          </cell>
        </row>
        <row r="3241">
          <cell r="A3241">
            <v>45244</v>
          </cell>
          <cell r="B3241">
            <v>5940.28</v>
          </cell>
          <cell r="C3241">
            <v>-4.32</v>
          </cell>
          <cell r="D3241">
            <v>0</v>
          </cell>
          <cell r="E3241">
            <v>0</v>
          </cell>
        </row>
        <row r="3242">
          <cell r="A3242">
            <v>45245</v>
          </cell>
          <cell r="B3242">
            <v>5958.1</v>
          </cell>
          <cell r="C3242">
            <v>-4.36</v>
          </cell>
          <cell r="D3242">
            <v>0</v>
          </cell>
          <cell r="E3242">
            <v>0</v>
          </cell>
        </row>
        <row r="3243">
          <cell r="A3243">
            <v>45246</v>
          </cell>
          <cell r="B3243">
            <v>5915.28</v>
          </cell>
          <cell r="C3243">
            <v>-4.38</v>
          </cell>
          <cell r="D3243">
            <v>4.6</v>
          </cell>
          <cell r="E3243">
            <v>0</v>
          </cell>
        </row>
        <row r="3244">
          <cell r="A3244">
            <v>45247</v>
          </cell>
          <cell r="B3244">
            <v>6050.93</v>
          </cell>
          <cell r="C3244">
            <v>-4.4</v>
          </cell>
          <cell r="D3244">
            <v>0</v>
          </cell>
          <cell r="E3244">
            <v>0</v>
          </cell>
        </row>
        <row r="3245">
          <cell r="A3245">
            <v>45248</v>
          </cell>
          <cell r="B3245">
            <v>6009.26</v>
          </cell>
          <cell r="C3245">
            <v>-4.44</v>
          </cell>
          <cell r="D3245">
            <v>0</v>
          </cell>
          <cell r="E3245">
            <v>0</v>
          </cell>
        </row>
        <row r="3246">
          <cell r="A3246">
            <v>45249</v>
          </cell>
          <cell r="B3246">
            <v>5985.19</v>
          </cell>
          <cell r="C3246">
            <v>-4.49</v>
          </cell>
          <cell r="D3246">
            <v>0</v>
          </cell>
          <cell r="E3246">
            <v>0</v>
          </cell>
        </row>
        <row r="3247">
          <cell r="A3247">
            <v>45250</v>
          </cell>
          <cell r="B3247">
            <v>4885.41</v>
          </cell>
          <cell r="C3247">
            <v>-4.44</v>
          </cell>
          <cell r="D3247">
            <v>40.7</v>
          </cell>
          <cell r="E3247">
            <v>0</v>
          </cell>
        </row>
        <row r="3248">
          <cell r="A3248">
            <v>45251</v>
          </cell>
          <cell r="B3248">
            <v>4983.22</v>
          </cell>
          <cell r="C3248">
            <v>-4.35</v>
          </cell>
          <cell r="D3248">
            <v>6.7</v>
          </cell>
          <cell r="E3248">
            <v>0</v>
          </cell>
        </row>
        <row r="3249">
          <cell r="A3249">
            <v>45252</v>
          </cell>
          <cell r="B3249">
            <v>5803</v>
          </cell>
          <cell r="C3249">
            <v>-4.33</v>
          </cell>
          <cell r="D3249">
            <v>0</v>
          </cell>
          <cell r="E3249">
            <v>0</v>
          </cell>
        </row>
        <row r="3250">
          <cell r="A3250">
            <v>45253</v>
          </cell>
          <cell r="B3250">
            <v>5856.48</v>
          </cell>
          <cell r="C3250">
            <v>-4.34</v>
          </cell>
          <cell r="D3250">
            <v>0</v>
          </cell>
          <cell r="E3250">
            <v>0</v>
          </cell>
        </row>
        <row r="3251">
          <cell r="A3251">
            <v>45254</v>
          </cell>
          <cell r="B3251">
            <v>5729.17</v>
          </cell>
          <cell r="C3251">
            <v>-4.39</v>
          </cell>
          <cell r="D3251">
            <v>0</v>
          </cell>
          <cell r="E3251">
            <v>0</v>
          </cell>
        </row>
        <row r="3252">
          <cell r="A3252">
            <v>45255</v>
          </cell>
          <cell r="B3252">
            <v>5775.46</v>
          </cell>
          <cell r="C3252">
            <v>-4.36</v>
          </cell>
          <cell r="D3252">
            <v>61.4</v>
          </cell>
          <cell r="E3252">
            <v>0</v>
          </cell>
        </row>
        <row r="3253">
          <cell r="A3253">
            <v>45256</v>
          </cell>
          <cell r="B3253">
            <v>5893.52</v>
          </cell>
          <cell r="C3253">
            <v>-4.34</v>
          </cell>
          <cell r="D3253">
            <v>0</v>
          </cell>
          <cell r="E3253">
            <v>0</v>
          </cell>
        </row>
        <row r="3254">
          <cell r="A3254">
            <v>45257</v>
          </cell>
          <cell r="B3254">
            <v>5219.9</v>
          </cell>
          <cell r="C3254">
            <v>-4.36</v>
          </cell>
          <cell r="D3254">
            <v>0</v>
          </cell>
          <cell r="E3254">
            <v>0</v>
          </cell>
        </row>
        <row r="3255">
          <cell r="A3255">
            <v>45258</v>
          </cell>
          <cell r="B3255">
            <v>5775.46</v>
          </cell>
          <cell r="C3255">
            <v>-4.38</v>
          </cell>
          <cell r="D3255">
            <v>0</v>
          </cell>
          <cell r="E3255">
            <v>0</v>
          </cell>
        </row>
        <row r="3256">
          <cell r="A3256">
            <v>45259</v>
          </cell>
          <cell r="B3256">
            <v>5740.74</v>
          </cell>
          <cell r="C3256">
            <v>-4.41</v>
          </cell>
          <cell r="D3256">
            <v>0</v>
          </cell>
          <cell r="E3256">
            <v>0</v>
          </cell>
        </row>
        <row r="3257">
          <cell r="A3257">
            <v>45260</v>
          </cell>
          <cell r="B3257">
            <v>5810.19</v>
          </cell>
          <cell r="C3257">
            <v>-4.44</v>
          </cell>
          <cell r="D3257">
            <v>0</v>
          </cell>
          <cell r="E3257">
            <v>0</v>
          </cell>
        </row>
        <row r="3258">
          <cell r="A3258">
            <v>45261</v>
          </cell>
          <cell r="B3258">
            <v>5914.35</v>
          </cell>
          <cell r="C3258">
            <v>-4.47</v>
          </cell>
          <cell r="D3258">
            <v>0</v>
          </cell>
          <cell r="E3258">
            <v>0</v>
          </cell>
        </row>
        <row r="3259">
          <cell r="A3259">
            <v>45262</v>
          </cell>
          <cell r="B3259">
            <v>5846.06</v>
          </cell>
          <cell r="C3259">
            <v>-4.5</v>
          </cell>
          <cell r="D3259">
            <v>0</v>
          </cell>
          <cell r="E3259">
            <v>0</v>
          </cell>
        </row>
        <row r="3260">
          <cell r="A3260">
            <v>45263</v>
          </cell>
          <cell r="B3260">
            <v>5797.45</v>
          </cell>
          <cell r="C3260">
            <v>-4.52</v>
          </cell>
          <cell r="D3260">
            <v>3.4</v>
          </cell>
          <cell r="E3260">
            <v>0</v>
          </cell>
        </row>
        <row r="3261">
          <cell r="A3261">
            <v>45264</v>
          </cell>
          <cell r="B3261">
            <v>5752.31</v>
          </cell>
          <cell r="C3261">
            <v>-4.51</v>
          </cell>
          <cell r="D3261">
            <v>0</v>
          </cell>
          <cell r="E3261">
            <v>0</v>
          </cell>
        </row>
        <row r="3262">
          <cell r="A3262">
            <v>45265</v>
          </cell>
          <cell r="B3262">
            <v>5789.83</v>
          </cell>
          <cell r="C3262">
            <v>-4.52</v>
          </cell>
          <cell r="D3262">
            <v>2.2</v>
          </cell>
          <cell r="E3262">
            <v>0</v>
          </cell>
        </row>
        <row r="3263">
          <cell r="A3263">
            <v>45266</v>
          </cell>
          <cell r="B3263">
            <v>5828.13</v>
          </cell>
          <cell r="C3263">
            <v>-4.55</v>
          </cell>
          <cell r="D3263">
            <v>0.4</v>
          </cell>
          <cell r="E3263">
            <v>0</v>
          </cell>
        </row>
        <row r="3264">
          <cell r="A3264">
            <v>45267</v>
          </cell>
          <cell r="B3264">
            <v>5781.25</v>
          </cell>
          <cell r="C3264">
            <v>-4.58</v>
          </cell>
          <cell r="D3264">
            <v>0</v>
          </cell>
          <cell r="E3264">
            <v>0</v>
          </cell>
        </row>
        <row r="3265">
          <cell r="A3265">
            <v>45268</v>
          </cell>
          <cell r="B3265">
            <v>5886.57</v>
          </cell>
          <cell r="C3265">
            <v>-4.59</v>
          </cell>
          <cell r="D3265">
            <v>0</v>
          </cell>
          <cell r="E3265">
            <v>0</v>
          </cell>
        </row>
        <row r="3266">
          <cell r="A3266">
            <v>45269</v>
          </cell>
          <cell r="B3266">
            <v>5997.69</v>
          </cell>
          <cell r="C3266">
            <v>-4.61</v>
          </cell>
          <cell r="D3266">
            <v>0</v>
          </cell>
          <cell r="E3266">
            <v>0</v>
          </cell>
        </row>
        <row r="3267">
          <cell r="A3267">
            <v>45270</v>
          </cell>
          <cell r="B3267">
            <v>5648.15</v>
          </cell>
          <cell r="C3267">
            <v>-4.65</v>
          </cell>
          <cell r="D3267">
            <v>0</v>
          </cell>
          <cell r="E3267">
            <v>0</v>
          </cell>
        </row>
        <row r="3268">
          <cell r="A3268">
            <v>45271</v>
          </cell>
          <cell r="B3268">
            <v>5833.33</v>
          </cell>
          <cell r="C3268">
            <v>-4.69</v>
          </cell>
          <cell r="D3268">
            <v>0</v>
          </cell>
          <cell r="E3268">
            <v>0</v>
          </cell>
        </row>
        <row r="3269">
          <cell r="A3269">
            <v>45272</v>
          </cell>
          <cell r="B3269">
            <v>5798.61</v>
          </cell>
          <cell r="C3269">
            <v>-4.74</v>
          </cell>
          <cell r="D3269">
            <v>0</v>
          </cell>
          <cell r="E3269">
            <v>0</v>
          </cell>
        </row>
        <row r="3270">
          <cell r="A3270">
            <v>45273</v>
          </cell>
          <cell r="B3270">
            <v>5937.5</v>
          </cell>
          <cell r="C3270">
            <v>-4.77</v>
          </cell>
          <cell r="D3270">
            <v>0</v>
          </cell>
          <cell r="E3270">
            <v>0</v>
          </cell>
        </row>
        <row r="3271">
          <cell r="A3271">
            <v>45274</v>
          </cell>
          <cell r="B3271">
            <v>5864.58</v>
          </cell>
          <cell r="C3271">
            <v>-4.81</v>
          </cell>
          <cell r="D3271">
            <v>0</v>
          </cell>
          <cell r="E3271">
            <v>0</v>
          </cell>
        </row>
        <row r="3272">
          <cell r="A3272">
            <v>45275</v>
          </cell>
          <cell r="B3272">
            <v>5848.38</v>
          </cell>
          <cell r="C3272">
            <v>-4.85</v>
          </cell>
          <cell r="D3272">
            <v>0</v>
          </cell>
          <cell r="E3272">
            <v>0</v>
          </cell>
        </row>
        <row r="3273">
          <cell r="A3273">
            <v>45276</v>
          </cell>
          <cell r="B3273">
            <v>5960.65</v>
          </cell>
          <cell r="C3273">
            <v>-4.9</v>
          </cell>
          <cell r="D3273">
            <v>0</v>
          </cell>
          <cell r="E3273">
            <v>0</v>
          </cell>
        </row>
        <row r="3274">
          <cell r="A3274">
            <v>45277</v>
          </cell>
          <cell r="B3274">
            <v>5900</v>
          </cell>
          <cell r="C3274">
            <v>-4.95</v>
          </cell>
          <cell r="D3274">
            <v>0</v>
          </cell>
          <cell r="E3274">
            <v>0</v>
          </cell>
        </row>
        <row r="3275">
          <cell r="A3275">
            <v>45278</v>
          </cell>
          <cell r="B3275">
            <v>5800.93</v>
          </cell>
          <cell r="C3275">
            <v>-5</v>
          </cell>
          <cell r="D3275">
            <v>0</v>
          </cell>
          <cell r="E3275">
            <v>0</v>
          </cell>
        </row>
        <row r="3276">
          <cell r="A3276">
            <v>45279</v>
          </cell>
          <cell r="B3276">
            <v>5775.46</v>
          </cell>
          <cell r="C3276">
            <v>-5.03</v>
          </cell>
          <cell r="D3276">
            <v>0</v>
          </cell>
          <cell r="E3276">
            <v>0</v>
          </cell>
        </row>
        <row r="3277">
          <cell r="A3277">
            <v>45280</v>
          </cell>
          <cell r="B3277">
            <v>6006.94</v>
          </cell>
          <cell r="C3277">
            <v>-5.05</v>
          </cell>
          <cell r="D3277">
            <v>0</v>
          </cell>
          <cell r="E3277">
            <v>0</v>
          </cell>
        </row>
        <row r="3278">
          <cell r="A3278">
            <v>45281</v>
          </cell>
          <cell r="B3278">
            <v>5889.81</v>
          </cell>
          <cell r="C3278">
            <v>-5.11</v>
          </cell>
          <cell r="D3278">
            <v>0</v>
          </cell>
          <cell r="E3278">
            <v>0</v>
          </cell>
        </row>
        <row r="3279">
          <cell r="A3279">
            <v>45282</v>
          </cell>
          <cell r="B3279">
            <v>5810.19</v>
          </cell>
          <cell r="C3279">
            <v>-5.1</v>
          </cell>
          <cell r="D3279">
            <v>38.5</v>
          </cell>
          <cell r="E3279">
            <v>0</v>
          </cell>
        </row>
        <row r="3280">
          <cell r="A3280">
            <v>45283</v>
          </cell>
          <cell r="B3280">
            <v>5879.63</v>
          </cell>
          <cell r="C3280">
            <v>-5.09</v>
          </cell>
          <cell r="D3280">
            <v>0.4</v>
          </cell>
          <cell r="E3280">
            <v>0</v>
          </cell>
        </row>
        <row r="3281">
          <cell r="A3281">
            <v>45284</v>
          </cell>
          <cell r="B3281">
            <v>5671.3</v>
          </cell>
          <cell r="C3281">
            <v>-5.08</v>
          </cell>
          <cell r="D3281">
            <v>4.3</v>
          </cell>
          <cell r="E3281">
            <v>0</v>
          </cell>
        </row>
        <row r="3282">
          <cell r="A3282">
            <v>45285</v>
          </cell>
          <cell r="B3282">
            <v>5352.78</v>
          </cell>
          <cell r="C3282">
            <v>-5.1</v>
          </cell>
          <cell r="D3282">
            <v>0.9</v>
          </cell>
          <cell r="E3282">
            <v>0</v>
          </cell>
        </row>
        <row r="3283">
          <cell r="A3283">
            <v>45286</v>
          </cell>
          <cell r="B3283">
            <v>5856.48</v>
          </cell>
          <cell r="C3283">
            <v>-5.1</v>
          </cell>
          <cell r="D3283">
            <v>0</v>
          </cell>
          <cell r="E3283">
            <v>0</v>
          </cell>
        </row>
        <row r="3284">
          <cell r="A3284">
            <v>45287</v>
          </cell>
          <cell r="B3284">
            <v>5810.19</v>
          </cell>
          <cell r="C3284">
            <v>-5.14</v>
          </cell>
          <cell r="D3284">
            <v>3.2</v>
          </cell>
          <cell r="E3284">
            <v>0</v>
          </cell>
        </row>
        <row r="3285">
          <cell r="A3285">
            <v>45288</v>
          </cell>
          <cell r="B3285">
            <v>5810.19</v>
          </cell>
          <cell r="C3285">
            <v>-5.18</v>
          </cell>
          <cell r="D3285">
            <v>0.03</v>
          </cell>
          <cell r="E3285">
            <v>0</v>
          </cell>
        </row>
        <row r="3286">
          <cell r="A3286">
            <v>45289</v>
          </cell>
          <cell r="B3286">
            <v>5776.85</v>
          </cell>
          <cell r="C3286">
            <v>-5.22</v>
          </cell>
          <cell r="D3286">
            <v>0</v>
          </cell>
          <cell r="E3286">
            <v>0</v>
          </cell>
        </row>
        <row r="3287">
          <cell r="A3287">
            <v>45290</v>
          </cell>
          <cell r="B3287">
            <v>5613.43</v>
          </cell>
          <cell r="C3287">
            <v>-5.26</v>
          </cell>
          <cell r="D3287">
            <v>0.3</v>
          </cell>
          <cell r="E3287">
            <v>0</v>
          </cell>
        </row>
        <row r="3288">
          <cell r="A3288">
            <v>45291</v>
          </cell>
          <cell r="B3288">
            <v>5902.78</v>
          </cell>
          <cell r="C3288">
            <v>-5.3</v>
          </cell>
          <cell r="D3288">
            <v>5.4</v>
          </cell>
          <cell r="E3288">
            <v>0</v>
          </cell>
        </row>
        <row r="3289">
          <cell r="A3289">
            <v>45292</v>
          </cell>
          <cell r="B3289">
            <v>5219.91</v>
          </cell>
          <cell r="C3289">
            <v>-5.22</v>
          </cell>
          <cell r="D3289">
            <v>64.7</v>
          </cell>
          <cell r="E3289">
            <v>0</v>
          </cell>
        </row>
        <row r="3290">
          <cell r="A3290">
            <v>45293</v>
          </cell>
          <cell r="B3290">
            <v>5844.91</v>
          </cell>
          <cell r="C3290">
            <v>-5.18</v>
          </cell>
          <cell r="D3290">
            <v>20.1</v>
          </cell>
          <cell r="E3290">
            <v>0</v>
          </cell>
        </row>
        <row r="3291">
          <cell r="A3291">
            <v>45294</v>
          </cell>
          <cell r="B3291">
            <v>5567.13</v>
          </cell>
          <cell r="C3291">
            <v>-5.1</v>
          </cell>
          <cell r="D3291">
            <v>48.4</v>
          </cell>
          <cell r="E3291">
            <v>0</v>
          </cell>
        </row>
        <row r="3292">
          <cell r="A3292">
            <v>45295</v>
          </cell>
          <cell r="B3292">
            <v>5856.48</v>
          </cell>
          <cell r="C3292">
            <v>-5</v>
          </cell>
          <cell r="D3292">
            <v>55.5</v>
          </cell>
          <cell r="E3292">
            <v>0</v>
          </cell>
        </row>
        <row r="3293">
          <cell r="A3293">
            <v>45296</v>
          </cell>
          <cell r="B3293">
            <v>5787.04</v>
          </cell>
          <cell r="C3293">
            <v>-4.74</v>
          </cell>
          <cell r="D3293">
            <v>40.8</v>
          </cell>
          <cell r="E3293">
            <v>0</v>
          </cell>
        </row>
        <row r="3294">
          <cell r="A3294">
            <v>45297</v>
          </cell>
          <cell r="B3294">
            <v>6076.39</v>
          </cell>
          <cell r="C3294">
            <v>-4.6</v>
          </cell>
          <cell r="D3294">
            <v>0</v>
          </cell>
          <cell r="E3294">
            <v>0</v>
          </cell>
        </row>
        <row r="3295">
          <cell r="A3295">
            <v>45298</v>
          </cell>
          <cell r="B3295">
            <v>5844.91</v>
          </cell>
          <cell r="C3295">
            <v>-4.58</v>
          </cell>
          <cell r="D3295">
            <v>2.7</v>
          </cell>
          <cell r="E3295">
            <v>0</v>
          </cell>
        </row>
        <row r="3296">
          <cell r="A3296">
            <v>45299</v>
          </cell>
          <cell r="B3296">
            <v>5844.91</v>
          </cell>
          <cell r="C3296">
            <v>-4.54</v>
          </cell>
          <cell r="D3296">
            <v>6.9</v>
          </cell>
          <cell r="E3296">
            <v>0</v>
          </cell>
        </row>
        <row r="3297">
          <cell r="A3297">
            <v>45300</v>
          </cell>
          <cell r="B3297">
            <v>5844.91</v>
          </cell>
          <cell r="C3297">
            <v>-4.51</v>
          </cell>
          <cell r="D3297">
            <v>1.3</v>
          </cell>
          <cell r="E3297">
            <v>0</v>
          </cell>
        </row>
        <row r="3298">
          <cell r="A3298">
            <v>45301</v>
          </cell>
          <cell r="B3298">
            <v>5717.59</v>
          </cell>
          <cell r="C3298">
            <v>-4.51</v>
          </cell>
          <cell r="D3298">
            <v>0</v>
          </cell>
          <cell r="E3298">
            <v>0</v>
          </cell>
        </row>
        <row r="3299">
          <cell r="A3299">
            <v>45302</v>
          </cell>
          <cell r="B3299">
            <v>5763.89</v>
          </cell>
          <cell r="C3299">
            <v>-4.48</v>
          </cell>
          <cell r="D3299">
            <v>13.3</v>
          </cell>
          <cell r="E3299">
            <v>0</v>
          </cell>
        </row>
        <row r="3300">
          <cell r="A3300">
            <v>45303</v>
          </cell>
          <cell r="B3300">
            <v>4432.87</v>
          </cell>
          <cell r="C3300">
            <v>-4.48</v>
          </cell>
          <cell r="D3300">
            <v>0</v>
          </cell>
          <cell r="E3300">
            <v>0</v>
          </cell>
        </row>
        <row r="3301">
          <cell r="A3301">
            <v>45304</v>
          </cell>
          <cell r="B3301">
            <v>5717.59</v>
          </cell>
          <cell r="C3301">
            <v>-4.43</v>
          </cell>
          <cell r="D3301">
            <v>9.1</v>
          </cell>
          <cell r="E3301">
            <v>0</v>
          </cell>
        </row>
        <row r="3302">
          <cell r="A3302">
            <v>45305</v>
          </cell>
          <cell r="B3302">
            <v>5968.06</v>
          </cell>
          <cell r="C3302">
            <v>-4.31</v>
          </cell>
          <cell r="D3302">
            <v>21.9</v>
          </cell>
          <cell r="E3302">
            <v>0</v>
          </cell>
        </row>
        <row r="3303">
          <cell r="A3303">
            <v>45306</v>
          </cell>
          <cell r="B3303">
            <v>5798.61</v>
          </cell>
          <cell r="C3303">
            <v>-4.22</v>
          </cell>
          <cell r="D3303">
            <v>6.1</v>
          </cell>
          <cell r="E3303">
            <v>0</v>
          </cell>
        </row>
        <row r="3304">
          <cell r="A3304">
            <v>45307</v>
          </cell>
          <cell r="B3304">
            <v>5833.33</v>
          </cell>
          <cell r="C3304">
            <v>-4.18</v>
          </cell>
          <cell r="D3304">
            <v>2.3</v>
          </cell>
          <cell r="E3304">
            <v>0</v>
          </cell>
        </row>
        <row r="3305">
          <cell r="A3305">
            <v>45308</v>
          </cell>
          <cell r="B3305">
            <v>5894.44</v>
          </cell>
          <cell r="C3305">
            <v>-4.18</v>
          </cell>
          <cell r="D3305">
            <v>16.5</v>
          </cell>
          <cell r="E3305">
            <v>0</v>
          </cell>
        </row>
        <row r="3306">
          <cell r="A3306">
            <v>45309</v>
          </cell>
          <cell r="B3306">
            <v>5833.33</v>
          </cell>
          <cell r="C3306">
            <v>-4.18</v>
          </cell>
          <cell r="D3306">
            <v>0</v>
          </cell>
          <cell r="E3306">
            <v>0</v>
          </cell>
        </row>
        <row r="3307">
          <cell r="A3307">
            <v>45310</v>
          </cell>
          <cell r="B3307">
            <v>5833.33</v>
          </cell>
          <cell r="C3307">
            <v>-4.16</v>
          </cell>
          <cell r="D3307">
            <v>0</v>
          </cell>
          <cell r="E3307">
            <v>0</v>
          </cell>
        </row>
        <row r="3308">
          <cell r="A3308">
            <v>45311</v>
          </cell>
          <cell r="B3308">
            <v>5891.2</v>
          </cell>
          <cell r="C3308">
            <v>-4.16</v>
          </cell>
          <cell r="D3308">
            <v>6.4</v>
          </cell>
          <cell r="E3308">
            <v>0</v>
          </cell>
        </row>
        <row r="3309">
          <cell r="A3309">
            <v>45312</v>
          </cell>
          <cell r="B3309">
            <v>5947.68</v>
          </cell>
          <cell r="C3309">
            <v>-4.07</v>
          </cell>
          <cell r="D3309">
            <v>1.9</v>
          </cell>
          <cell r="E3309">
            <v>0</v>
          </cell>
        </row>
        <row r="3310">
          <cell r="A3310">
            <v>45313</v>
          </cell>
          <cell r="B3310">
            <v>5774.07</v>
          </cell>
          <cell r="C3310">
            <v>-4.05</v>
          </cell>
          <cell r="D3310">
            <v>2.4</v>
          </cell>
          <cell r="E3310">
            <v>0</v>
          </cell>
        </row>
        <row r="3311">
          <cell r="A3311">
            <v>45314</v>
          </cell>
          <cell r="B3311">
            <v>5856.48</v>
          </cell>
          <cell r="C3311">
            <v>-4.06</v>
          </cell>
          <cell r="D3311">
            <v>0</v>
          </cell>
          <cell r="E3311">
            <v>0</v>
          </cell>
        </row>
        <row r="3312">
          <cell r="A3312">
            <v>45315</v>
          </cell>
          <cell r="B3312">
            <v>5902.78</v>
          </cell>
          <cell r="C3312">
            <v>-3.82</v>
          </cell>
          <cell r="D3312">
            <v>54.5</v>
          </cell>
          <cell r="E3312">
            <v>0</v>
          </cell>
        </row>
        <row r="3313">
          <cell r="A3313">
            <v>45316</v>
          </cell>
          <cell r="B3313">
            <v>5763.89</v>
          </cell>
          <cell r="C3313">
            <v>-3.59</v>
          </cell>
          <cell r="D3313">
            <v>0</v>
          </cell>
          <cell r="E3313">
            <v>0</v>
          </cell>
        </row>
        <row r="3314">
          <cell r="A3314">
            <v>45317</v>
          </cell>
          <cell r="B3314">
            <v>5818.75</v>
          </cell>
          <cell r="C3314">
            <v>-3.52</v>
          </cell>
          <cell r="D3314">
            <v>0</v>
          </cell>
          <cell r="E3314">
            <v>0</v>
          </cell>
        </row>
        <row r="3315">
          <cell r="A3315">
            <v>45318</v>
          </cell>
          <cell r="B3315">
            <v>5740.74</v>
          </cell>
          <cell r="C3315">
            <v>-3.5</v>
          </cell>
          <cell r="D3315">
            <v>0</v>
          </cell>
          <cell r="E3315">
            <v>0</v>
          </cell>
        </row>
        <row r="3316">
          <cell r="A3316">
            <v>45319</v>
          </cell>
          <cell r="B3316">
            <v>5729.17</v>
          </cell>
          <cell r="C3316">
            <v>-3.48</v>
          </cell>
          <cell r="D3316">
            <v>0</v>
          </cell>
          <cell r="E3316">
            <v>0</v>
          </cell>
        </row>
        <row r="3317">
          <cell r="A3317">
            <v>45320</v>
          </cell>
          <cell r="B3317">
            <v>5775.46</v>
          </cell>
          <cell r="C3317">
            <v>-3.42</v>
          </cell>
          <cell r="D3317">
            <v>13.6</v>
          </cell>
          <cell r="E3317">
            <v>0</v>
          </cell>
        </row>
        <row r="3318">
          <cell r="A3318">
            <v>45321</v>
          </cell>
          <cell r="B3318">
            <v>5706.02</v>
          </cell>
          <cell r="C3318">
            <v>-3.4</v>
          </cell>
          <cell r="D3318">
            <v>8.5</v>
          </cell>
          <cell r="E3318">
            <v>0</v>
          </cell>
        </row>
        <row r="3319">
          <cell r="A3319">
            <v>45322</v>
          </cell>
          <cell r="B3319">
            <v>5682.7</v>
          </cell>
          <cell r="C3319">
            <v>-3.28</v>
          </cell>
          <cell r="D3319">
            <v>0</v>
          </cell>
          <cell r="E3319">
            <v>0</v>
          </cell>
        </row>
        <row r="3320">
          <cell r="A3320">
            <v>45323</v>
          </cell>
          <cell r="B3320">
            <v>5902.78</v>
          </cell>
          <cell r="C3320">
            <v>-3.26</v>
          </cell>
          <cell r="D3320">
            <v>10</v>
          </cell>
          <cell r="E3320">
            <v>0</v>
          </cell>
        </row>
        <row r="3321">
          <cell r="A3321">
            <v>45324</v>
          </cell>
          <cell r="B3321">
            <v>5712.5</v>
          </cell>
          <cell r="C3321">
            <v>-3.25</v>
          </cell>
          <cell r="D3321">
            <v>0</v>
          </cell>
          <cell r="E3321">
            <v>0</v>
          </cell>
        </row>
        <row r="3322">
          <cell r="A3322">
            <v>45325</v>
          </cell>
          <cell r="B3322">
            <v>6043.98</v>
          </cell>
          <cell r="C3322">
            <v>-3.24</v>
          </cell>
          <cell r="D3322">
            <v>0</v>
          </cell>
          <cell r="E3322">
            <v>0</v>
          </cell>
        </row>
        <row r="3323">
          <cell r="A3323">
            <v>45326</v>
          </cell>
          <cell r="B3323">
            <v>5750</v>
          </cell>
          <cell r="C3323">
            <v>-3.24</v>
          </cell>
          <cell r="D3323">
            <v>0</v>
          </cell>
          <cell r="E3323">
            <v>0</v>
          </cell>
        </row>
        <row r="3324">
          <cell r="A3324">
            <v>45327</v>
          </cell>
          <cell r="B3324">
            <v>5685.42</v>
          </cell>
          <cell r="C3324">
            <v>-3.24</v>
          </cell>
          <cell r="D3324">
            <v>0</v>
          </cell>
          <cell r="E3324">
            <v>0</v>
          </cell>
        </row>
        <row r="3325">
          <cell r="A3325">
            <v>45328</v>
          </cell>
          <cell r="B3325">
            <v>5788.54</v>
          </cell>
          <cell r="C3325">
            <v>-3.19</v>
          </cell>
          <cell r="D3325">
            <v>40.1</v>
          </cell>
          <cell r="E3325">
            <v>0</v>
          </cell>
        </row>
        <row r="3326">
          <cell r="A3326">
            <v>45329</v>
          </cell>
          <cell r="B3326">
            <v>5792.71</v>
          </cell>
          <cell r="C3326">
            <v>-3.11</v>
          </cell>
          <cell r="D3326">
            <v>1.3</v>
          </cell>
          <cell r="E3326">
            <v>0</v>
          </cell>
        </row>
        <row r="3327">
          <cell r="A3327">
            <v>45330</v>
          </cell>
          <cell r="B3327">
            <v>5733.33</v>
          </cell>
          <cell r="C3327">
            <v>-3.07</v>
          </cell>
          <cell r="D3327">
            <v>0</v>
          </cell>
          <cell r="E3327">
            <v>0</v>
          </cell>
        </row>
        <row r="3328">
          <cell r="A3328">
            <v>45331</v>
          </cell>
          <cell r="B3328">
            <v>5828.13</v>
          </cell>
          <cell r="C3328">
            <v>-3.03</v>
          </cell>
          <cell r="D3328">
            <v>0</v>
          </cell>
          <cell r="E3328">
            <v>0</v>
          </cell>
        </row>
        <row r="3329">
          <cell r="A3329">
            <v>45332</v>
          </cell>
          <cell r="B3329">
            <v>5838.54</v>
          </cell>
          <cell r="C3329">
            <v>-3</v>
          </cell>
          <cell r="D3329">
            <v>0.1</v>
          </cell>
          <cell r="E3329">
            <v>0</v>
          </cell>
        </row>
        <row r="3330">
          <cell r="A3330">
            <v>45333</v>
          </cell>
          <cell r="B3330">
            <v>5197.92</v>
          </cell>
          <cell r="C3330">
            <v>-3</v>
          </cell>
          <cell r="D3330">
            <v>0</v>
          </cell>
          <cell r="E3330">
            <v>0</v>
          </cell>
        </row>
        <row r="3331">
          <cell r="A3331">
            <v>45334</v>
          </cell>
          <cell r="B3331">
            <v>5756.25</v>
          </cell>
          <cell r="C3331">
            <v>-3.01</v>
          </cell>
          <cell r="D3331">
            <v>0</v>
          </cell>
          <cell r="E3331">
            <v>0</v>
          </cell>
        </row>
        <row r="3332">
          <cell r="A3332">
            <v>45335</v>
          </cell>
          <cell r="B3332">
            <v>6000</v>
          </cell>
          <cell r="C3332">
            <v>-3.02</v>
          </cell>
          <cell r="D3332">
            <v>0</v>
          </cell>
          <cell r="E3332">
            <v>0</v>
          </cell>
        </row>
        <row r="3333">
          <cell r="A3333">
            <v>45336</v>
          </cell>
          <cell r="B3333">
            <v>5775</v>
          </cell>
          <cell r="C3333">
            <v>-3.04</v>
          </cell>
          <cell r="D3333">
            <v>0</v>
          </cell>
          <cell r="E3333">
            <v>0</v>
          </cell>
        </row>
        <row r="3334">
          <cell r="A3334">
            <v>45337</v>
          </cell>
          <cell r="B3334">
            <v>5758.33</v>
          </cell>
          <cell r="C3334">
            <v>-3.07</v>
          </cell>
          <cell r="D3334">
            <v>7.9</v>
          </cell>
          <cell r="E3334">
            <v>0</v>
          </cell>
        </row>
        <row r="3335">
          <cell r="A3335">
            <v>45338</v>
          </cell>
          <cell r="B3335">
            <v>5741.67</v>
          </cell>
          <cell r="C3335">
            <v>-3.01</v>
          </cell>
          <cell r="D3335">
            <v>27.3</v>
          </cell>
          <cell r="E3335">
            <v>0</v>
          </cell>
        </row>
        <row r="3336">
          <cell r="A3336">
            <v>45339</v>
          </cell>
          <cell r="B3336">
            <v>5885.42</v>
          </cell>
          <cell r="C3336">
            <v>-2.98</v>
          </cell>
          <cell r="D3336">
            <v>2.5</v>
          </cell>
          <cell r="E3336">
            <v>0</v>
          </cell>
        </row>
        <row r="3337">
          <cell r="A3337">
            <v>45340</v>
          </cell>
          <cell r="B3337">
            <v>5612.5</v>
          </cell>
          <cell r="C3337">
            <v>-2.98</v>
          </cell>
          <cell r="D3337">
            <v>0</v>
          </cell>
          <cell r="E3337">
            <v>0</v>
          </cell>
        </row>
        <row r="3338">
          <cell r="A3338">
            <v>45341</v>
          </cell>
          <cell r="B3338">
            <v>5826.04</v>
          </cell>
          <cell r="C3338">
            <v>-2.97</v>
          </cell>
          <cell r="D3338">
            <v>1</v>
          </cell>
          <cell r="E3338">
            <v>0</v>
          </cell>
        </row>
        <row r="3339">
          <cell r="A3339">
            <v>45342</v>
          </cell>
          <cell r="B3339">
            <v>5200</v>
          </cell>
          <cell r="C3339">
            <v>-2.97</v>
          </cell>
          <cell r="D3339">
            <v>15.3</v>
          </cell>
          <cell r="E3339">
            <v>0</v>
          </cell>
        </row>
        <row r="3340">
          <cell r="A3340">
            <v>45343</v>
          </cell>
          <cell r="B3340">
            <v>5784.38</v>
          </cell>
          <cell r="C3340">
            <v>-2.94</v>
          </cell>
          <cell r="D3340">
            <v>21</v>
          </cell>
          <cell r="E3340">
            <v>0</v>
          </cell>
        </row>
        <row r="3341">
          <cell r="A3341">
            <v>45344</v>
          </cell>
          <cell r="B3341">
            <v>5541.67</v>
          </cell>
          <cell r="C3341">
            <v>-2.86</v>
          </cell>
          <cell r="D3341">
            <v>27</v>
          </cell>
          <cell r="E3341">
            <v>0</v>
          </cell>
        </row>
        <row r="3342">
          <cell r="A3342">
            <v>45345</v>
          </cell>
          <cell r="B3342">
            <v>5867.71</v>
          </cell>
          <cell r="C3342">
            <v>-2.79</v>
          </cell>
          <cell r="D3342">
            <v>16.4</v>
          </cell>
          <cell r="E3342">
            <v>0</v>
          </cell>
        </row>
        <row r="3343">
          <cell r="A3343">
            <v>45346</v>
          </cell>
          <cell r="B3343">
            <v>5780.21</v>
          </cell>
          <cell r="C3343">
            <v>-2.76</v>
          </cell>
          <cell r="D3343">
            <v>0</v>
          </cell>
          <cell r="E3343">
            <v>0</v>
          </cell>
        </row>
        <row r="3344">
          <cell r="A3344">
            <v>45347</v>
          </cell>
          <cell r="B3344">
            <v>5887.5</v>
          </cell>
          <cell r="C3344">
            <v>-2.74</v>
          </cell>
          <cell r="D3344">
            <v>0</v>
          </cell>
          <cell r="E3344">
            <v>0</v>
          </cell>
        </row>
        <row r="3345">
          <cell r="A3345">
            <v>45348</v>
          </cell>
          <cell r="B3345">
            <v>5795.83</v>
          </cell>
          <cell r="C3345">
            <v>-2.74</v>
          </cell>
          <cell r="D3345">
            <v>0.1</v>
          </cell>
          <cell r="E3345">
            <v>0</v>
          </cell>
        </row>
        <row r="3346">
          <cell r="A3346">
            <v>45349</v>
          </cell>
          <cell r="B3346">
            <v>5832.06</v>
          </cell>
          <cell r="C3346">
            <v>-2.73</v>
          </cell>
          <cell r="D3346">
            <v>0</v>
          </cell>
          <cell r="E3346">
            <v>0</v>
          </cell>
        </row>
        <row r="3347">
          <cell r="A3347">
            <v>45350</v>
          </cell>
          <cell r="B3347">
            <v>5895.71</v>
          </cell>
          <cell r="C3347">
            <v>-2.74</v>
          </cell>
          <cell r="D3347">
            <v>0</v>
          </cell>
          <cell r="E3347">
            <v>0</v>
          </cell>
        </row>
        <row r="3348">
          <cell r="A3348">
            <v>45351</v>
          </cell>
        </row>
        <row r="3348">
          <cell r="C3348">
            <v>-2.74</v>
          </cell>
          <cell r="D3348">
            <v>0.7</v>
          </cell>
          <cell r="E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2">
          <cell r="A2">
            <v>42005</v>
          </cell>
          <cell r="B2">
            <v>631.076388888889</v>
          </cell>
          <cell r="C2">
            <v>-20.39</v>
          </cell>
          <cell r="D2">
            <v>0</v>
          </cell>
        </row>
        <row r="3">
          <cell r="A3">
            <v>42006</v>
          </cell>
          <cell r="B3">
            <v>440.671296296296</v>
          </cell>
          <cell r="C3">
            <v>-20.42</v>
          </cell>
          <cell r="D3">
            <v>0</v>
          </cell>
        </row>
        <row r="4">
          <cell r="A4">
            <v>42007</v>
          </cell>
          <cell r="B4">
            <v>541.655092592593</v>
          </cell>
          <cell r="C4">
            <v>-20.45</v>
          </cell>
          <cell r="D4">
            <v>0</v>
          </cell>
        </row>
        <row r="5">
          <cell r="A5">
            <v>42008</v>
          </cell>
          <cell r="B5">
            <v>660.99537037037</v>
          </cell>
          <cell r="C5">
            <v>-20.48</v>
          </cell>
          <cell r="D5">
            <v>0</v>
          </cell>
        </row>
        <row r="6">
          <cell r="A6">
            <v>42009</v>
          </cell>
          <cell r="B6">
            <v>660.99537037037</v>
          </cell>
          <cell r="C6">
            <v>-20.5</v>
          </cell>
          <cell r="D6">
            <v>5.5</v>
          </cell>
        </row>
        <row r="7">
          <cell r="A7">
            <v>42010</v>
          </cell>
          <cell r="B7">
            <v>660.99537037037</v>
          </cell>
          <cell r="C7">
            <v>-20.52</v>
          </cell>
          <cell r="D7">
            <v>0</v>
          </cell>
        </row>
        <row r="8">
          <cell r="A8">
            <v>42011</v>
          </cell>
          <cell r="B8">
            <v>660.99537037037</v>
          </cell>
          <cell r="C8">
            <v>-20.54</v>
          </cell>
          <cell r="D8">
            <v>0</v>
          </cell>
        </row>
        <row r="9">
          <cell r="A9">
            <v>42012</v>
          </cell>
          <cell r="B9">
            <v>693.425925925926</v>
          </cell>
          <cell r="C9">
            <v>-20.57</v>
          </cell>
          <cell r="D9">
            <v>0</v>
          </cell>
        </row>
        <row r="10">
          <cell r="A10">
            <v>42013</v>
          </cell>
          <cell r="B10">
            <v>564.606481481481</v>
          </cell>
          <cell r="C10">
            <v>-20.6</v>
          </cell>
          <cell r="D10">
            <v>0</v>
          </cell>
        </row>
        <row r="11">
          <cell r="A11">
            <v>42014</v>
          </cell>
          <cell r="B11">
            <v>661</v>
          </cell>
          <cell r="C11">
            <v>-20.64</v>
          </cell>
          <cell r="D11">
            <v>0</v>
          </cell>
        </row>
        <row r="12">
          <cell r="A12">
            <v>42015</v>
          </cell>
          <cell r="B12">
            <v>661</v>
          </cell>
          <cell r="C12">
            <v>-20.68</v>
          </cell>
          <cell r="D12">
            <v>0</v>
          </cell>
        </row>
        <row r="13">
          <cell r="A13">
            <v>42016</v>
          </cell>
          <cell r="B13">
            <v>661</v>
          </cell>
          <cell r="C13">
            <v>-20.72</v>
          </cell>
          <cell r="D13">
            <v>0</v>
          </cell>
        </row>
        <row r="14">
          <cell r="A14">
            <v>42017</v>
          </cell>
          <cell r="B14">
            <v>661</v>
          </cell>
          <cell r="C14">
            <v>-20.77</v>
          </cell>
          <cell r="D14">
            <v>0</v>
          </cell>
        </row>
        <row r="15">
          <cell r="A15">
            <v>42018</v>
          </cell>
          <cell r="B15">
            <v>661</v>
          </cell>
          <cell r="C15">
            <v>-20.81</v>
          </cell>
          <cell r="D15">
            <v>0</v>
          </cell>
        </row>
        <row r="16">
          <cell r="A16">
            <v>42019</v>
          </cell>
          <cell r="B16">
            <v>661</v>
          </cell>
          <cell r="C16">
            <v>-20.86</v>
          </cell>
          <cell r="D16">
            <v>0</v>
          </cell>
        </row>
        <row r="17">
          <cell r="A17">
            <v>42020</v>
          </cell>
          <cell r="B17">
            <v>656</v>
          </cell>
          <cell r="C17">
            <v>-20.9</v>
          </cell>
          <cell r="D17">
            <v>0</v>
          </cell>
        </row>
        <row r="18">
          <cell r="A18">
            <v>42021</v>
          </cell>
          <cell r="B18">
            <v>661</v>
          </cell>
          <cell r="C18">
            <v>-20.95</v>
          </cell>
          <cell r="D18">
            <v>0</v>
          </cell>
        </row>
        <row r="19">
          <cell r="A19">
            <v>42022</v>
          </cell>
          <cell r="B19">
            <v>661</v>
          </cell>
          <cell r="C19">
            <v>-21</v>
          </cell>
          <cell r="D19">
            <v>0</v>
          </cell>
        </row>
        <row r="20">
          <cell r="A20">
            <v>42023</v>
          </cell>
          <cell r="B20">
            <v>661</v>
          </cell>
          <cell r="C20">
            <v>-21.04</v>
          </cell>
          <cell r="D20">
            <v>0</v>
          </cell>
        </row>
        <row r="21">
          <cell r="A21">
            <v>42024</v>
          </cell>
          <cell r="B21">
            <v>661</v>
          </cell>
          <cell r="C21">
            <v>-21.08</v>
          </cell>
          <cell r="D21">
            <v>0</v>
          </cell>
        </row>
        <row r="22">
          <cell r="A22">
            <v>42025</v>
          </cell>
          <cell r="B22">
            <v>564</v>
          </cell>
          <cell r="C22">
            <v>-21.13</v>
          </cell>
          <cell r="D22">
            <v>0</v>
          </cell>
        </row>
        <row r="23">
          <cell r="A23">
            <v>42026</v>
          </cell>
          <cell r="B23">
            <v>568.99</v>
          </cell>
          <cell r="C23">
            <v>-21.17</v>
          </cell>
          <cell r="D23">
            <v>0</v>
          </cell>
        </row>
        <row r="24">
          <cell r="A24">
            <v>42027</v>
          </cell>
          <cell r="B24">
            <v>562.04</v>
          </cell>
          <cell r="C24">
            <v>-21.22</v>
          </cell>
          <cell r="D24">
            <v>0</v>
          </cell>
        </row>
        <row r="25">
          <cell r="A25">
            <v>42028</v>
          </cell>
          <cell r="B25">
            <v>582</v>
          </cell>
          <cell r="C25">
            <v>-21.26</v>
          </cell>
          <cell r="D25">
            <v>1.8</v>
          </cell>
        </row>
        <row r="26">
          <cell r="A26">
            <v>42029</v>
          </cell>
          <cell r="B26">
            <v>346.62</v>
          </cell>
          <cell r="C26">
            <v>-21.14</v>
          </cell>
          <cell r="D26">
            <v>48</v>
          </cell>
        </row>
        <row r="27">
          <cell r="A27">
            <v>42030</v>
          </cell>
          <cell r="B27">
            <v>410.34</v>
          </cell>
          <cell r="C27">
            <v>-21.13</v>
          </cell>
          <cell r="D27">
            <v>1.5</v>
          </cell>
        </row>
        <row r="28">
          <cell r="A28">
            <v>42031</v>
          </cell>
          <cell r="B28">
            <v>268.29</v>
          </cell>
          <cell r="C28">
            <v>-21.12</v>
          </cell>
          <cell r="D28">
            <v>16</v>
          </cell>
        </row>
        <row r="29">
          <cell r="A29">
            <v>42032</v>
          </cell>
          <cell r="B29">
            <v>182</v>
          </cell>
          <cell r="C29">
            <v>-21.07</v>
          </cell>
          <cell r="D29">
            <v>5.5</v>
          </cell>
        </row>
        <row r="30">
          <cell r="A30">
            <v>42033</v>
          </cell>
          <cell r="B30">
            <v>171.23</v>
          </cell>
          <cell r="C30">
            <v>-20.87</v>
          </cell>
          <cell r="D30">
            <v>37</v>
          </cell>
        </row>
        <row r="31">
          <cell r="A31">
            <v>42034</v>
          </cell>
          <cell r="B31">
            <v>193.88</v>
          </cell>
          <cell r="C31">
            <v>-20.79</v>
          </cell>
          <cell r="D31">
            <v>0</v>
          </cell>
        </row>
        <row r="32">
          <cell r="A32">
            <v>42035</v>
          </cell>
          <cell r="B32">
            <v>205.63</v>
          </cell>
          <cell r="C32">
            <v>-20.76</v>
          </cell>
          <cell r="D32">
            <v>0</v>
          </cell>
        </row>
        <row r="33">
          <cell r="A33">
            <v>42036</v>
          </cell>
          <cell r="B33">
            <v>199.6</v>
          </cell>
          <cell r="C33">
            <v>-20.74</v>
          </cell>
          <cell r="D33">
            <v>0</v>
          </cell>
        </row>
        <row r="34">
          <cell r="A34">
            <v>42037</v>
          </cell>
          <cell r="B34">
            <v>217.37</v>
          </cell>
          <cell r="C34">
            <v>-20.74</v>
          </cell>
          <cell r="D34">
            <v>0</v>
          </cell>
        </row>
        <row r="35">
          <cell r="A35">
            <v>42038</v>
          </cell>
          <cell r="B35">
            <v>220</v>
          </cell>
          <cell r="C35">
            <v>-20.74</v>
          </cell>
          <cell r="D35">
            <v>0</v>
          </cell>
        </row>
        <row r="36">
          <cell r="A36">
            <v>42039</v>
          </cell>
          <cell r="B36">
            <v>211.5</v>
          </cell>
          <cell r="C36">
            <v>-20.74</v>
          </cell>
          <cell r="D36">
            <v>0</v>
          </cell>
        </row>
        <row r="37">
          <cell r="A37">
            <v>42040</v>
          </cell>
          <cell r="B37">
            <v>167.56</v>
          </cell>
          <cell r="C37">
            <v>-20.72</v>
          </cell>
          <cell r="D37">
            <v>34</v>
          </cell>
        </row>
        <row r="38">
          <cell r="A38">
            <v>42041</v>
          </cell>
          <cell r="B38">
            <v>194</v>
          </cell>
          <cell r="C38">
            <v>-20.58</v>
          </cell>
          <cell r="D38">
            <v>68</v>
          </cell>
        </row>
        <row r="39">
          <cell r="A39">
            <v>42042</v>
          </cell>
          <cell r="B39">
            <v>175.88</v>
          </cell>
          <cell r="C39">
            <v>-20.5</v>
          </cell>
          <cell r="D39">
            <v>2.8</v>
          </cell>
        </row>
        <row r="40">
          <cell r="A40">
            <v>42043</v>
          </cell>
          <cell r="B40">
            <v>126.93</v>
          </cell>
          <cell r="C40">
            <v>-20.46</v>
          </cell>
          <cell r="D40">
            <v>6.9</v>
          </cell>
        </row>
        <row r="41">
          <cell r="A41">
            <v>42044</v>
          </cell>
          <cell r="B41">
            <v>127.31</v>
          </cell>
          <cell r="C41">
            <v>-20.35</v>
          </cell>
          <cell r="D41">
            <v>42</v>
          </cell>
        </row>
        <row r="42">
          <cell r="A42">
            <v>42045</v>
          </cell>
          <cell r="B42">
            <v>39.81</v>
          </cell>
          <cell r="C42">
            <v>-20.16</v>
          </cell>
          <cell r="D42">
            <v>1.7</v>
          </cell>
        </row>
        <row r="43">
          <cell r="A43">
            <v>42046</v>
          </cell>
          <cell r="B43">
            <v>162.55</v>
          </cell>
          <cell r="C43">
            <v>-20.05</v>
          </cell>
          <cell r="D43">
            <v>0</v>
          </cell>
        </row>
        <row r="44">
          <cell r="A44">
            <v>42047</v>
          </cell>
          <cell r="B44">
            <v>765.23</v>
          </cell>
          <cell r="C44">
            <v>-19.94</v>
          </cell>
          <cell r="D44">
            <v>0</v>
          </cell>
        </row>
        <row r="45">
          <cell r="A45">
            <v>42048</v>
          </cell>
          <cell r="B45">
            <v>193.29</v>
          </cell>
          <cell r="C45">
            <v>-19.92</v>
          </cell>
          <cell r="D45">
            <v>0</v>
          </cell>
        </row>
        <row r="46">
          <cell r="A46">
            <v>42049</v>
          </cell>
          <cell r="B46">
            <v>213.28</v>
          </cell>
          <cell r="C46">
            <v>-19.88</v>
          </cell>
          <cell r="D46">
            <v>0</v>
          </cell>
        </row>
        <row r="47">
          <cell r="A47">
            <v>42050</v>
          </cell>
          <cell r="B47">
            <v>226.62</v>
          </cell>
          <cell r="C47">
            <v>-19.86</v>
          </cell>
          <cell r="D47">
            <v>0</v>
          </cell>
        </row>
        <row r="48">
          <cell r="A48">
            <v>42051</v>
          </cell>
          <cell r="B48">
            <v>205.63</v>
          </cell>
          <cell r="C48">
            <v>-19.84</v>
          </cell>
          <cell r="D48">
            <v>1.9</v>
          </cell>
        </row>
        <row r="49">
          <cell r="A49">
            <v>42052</v>
          </cell>
          <cell r="B49">
            <v>205.97</v>
          </cell>
          <cell r="C49">
            <v>-19.81</v>
          </cell>
          <cell r="D49">
            <v>0.7</v>
          </cell>
        </row>
        <row r="50">
          <cell r="A50">
            <v>42053</v>
          </cell>
          <cell r="B50">
            <v>185.08</v>
          </cell>
          <cell r="C50">
            <v>-19.73</v>
          </cell>
          <cell r="D50">
            <v>3.2</v>
          </cell>
        </row>
        <row r="51">
          <cell r="A51">
            <v>42054</v>
          </cell>
          <cell r="B51">
            <v>152.5</v>
          </cell>
          <cell r="C51">
            <v>-19.6</v>
          </cell>
          <cell r="D51">
            <v>32</v>
          </cell>
        </row>
        <row r="52">
          <cell r="A52">
            <v>42055</v>
          </cell>
          <cell r="B52">
            <v>184.09</v>
          </cell>
          <cell r="C52">
            <v>-19.5</v>
          </cell>
          <cell r="D52">
            <v>0.2</v>
          </cell>
        </row>
        <row r="53">
          <cell r="A53">
            <v>42056</v>
          </cell>
          <cell r="B53">
            <v>217.37</v>
          </cell>
          <cell r="C53">
            <v>-19.46</v>
          </cell>
          <cell r="D53">
            <v>0</v>
          </cell>
        </row>
        <row r="54">
          <cell r="A54">
            <v>42057</v>
          </cell>
          <cell r="B54">
            <v>184.75</v>
          </cell>
          <cell r="C54">
            <v>-19.43</v>
          </cell>
          <cell r="D54">
            <v>0</v>
          </cell>
        </row>
        <row r="55">
          <cell r="A55">
            <v>42058</v>
          </cell>
          <cell r="B55">
            <v>177.37</v>
          </cell>
          <cell r="C55">
            <v>-19.4</v>
          </cell>
          <cell r="D55">
            <v>0.2</v>
          </cell>
        </row>
        <row r="56">
          <cell r="A56">
            <v>42059</v>
          </cell>
          <cell r="B56">
            <v>190.52</v>
          </cell>
          <cell r="C56">
            <v>-19.38</v>
          </cell>
          <cell r="D56">
            <v>0</v>
          </cell>
        </row>
        <row r="57">
          <cell r="A57">
            <v>42060</v>
          </cell>
          <cell r="B57">
            <v>191.59</v>
          </cell>
          <cell r="C57">
            <v>-19.36</v>
          </cell>
          <cell r="D57">
            <v>0</v>
          </cell>
        </row>
        <row r="58">
          <cell r="A58">
            <v>42061</v>
          </cell>
          <cell r="B58">
            <v>182.56</v>
          </cell>
          <cell r="C58">
            <v>-19.34</v>
          </cell>
          <cell r="D58">
            <v>5.8</v>
          </cell>
        </row>
        <row r="59">
          <cell r="A59">
            <v>42062</v>
          </cell>
          <cell r="B59">
            <v>177.92</v>
          </cell>
          <cell r="C59">
            <v>-19.28</v>
          </cell>
          <cell r="D59">
            <v>14.4</v>
          </cell>
        </row>
        <row r="60">
          <cell r="A60">
            <v>42063</v>
          </cell>
          <cell r="B60">
            <v>211.5</v>
          </cell>
          <cell r="C60">
            <v>-19.2</v>
          </cell>
          <cell r="D60">
            <v>45.3</v>
          </cell>
        </row>
        <row r="61">
          <cell r="A61">
            <v>42064</v>
          </cell>
          <cell r="B61">
            <v>166.14</v>
          </cell>
          <cell r="C61">
            <v>-19.17</v>
          </cell>
          <cell r="D61">
            <v>0</v>
          </cell>
        </row>
        <row r="62">
          <cell r="A62">
            <v>42065</v>
          </cell>
          <cell r="B62">
            <v>202.87</v>
          </cell>
          <cell r="C62">
            <v>-19.14</v>
          </cell>
          <cell r="D62">
            <v>0</v>
          </cell>
        </row>
        <row r="63">
          <cell r="A63">
            <v>42066</v>
          </cell>
          <cell r="B63">
            <v>186.38</v>
          </cell>
          <cell r="C63">
            <v>-19.12</v>
          </cell>
          <cell r="D63">
            <v>0</v>
          </cell>
        </row>
        <row r="64">
          <cell r="A64">
            <v>42067</v>
          </cell>
          <cell r="B64">
            <v>177.19</v>
          </cell>
          <cell r="C64">
            <v>-19.11</v>
          </cell>
          <cell r="D64">
            <v>0</v>
          </cell>
        </row>
        <row r="65">
          <cell r="A65">
            <v>42068</v>
          </cell>
          <cell r="B65">
            <v>214.38</v>
          </cell>
          <cell r="C65">
            <v>-19.1</v>
          </cell>
          <cell r="D65">
            <v>17.8</v>
          </cell>
        </row>
        <row r="66">
          <cell r="A66">
            <v>42069</v>
          </cell>
          <cell r="B66">
            <v>193.33</v>
          </cell>
          <cell r="C66">
            <v>-19.08</v>
          </cell>
          <cell r="D66">
            <v>0</v>
          </cell>
        </row>
        <row r="67">
          <cell r="A67">
            <v>42070</v>
          </cell>
          <cell r="B67">
            <v>204.66</v>
          </cell>
          <cell r="C67">
            <v>-19.06</v>
          </cell>
          <cell r="D67">
            <v>0</v>
          </cell>
        </row>
        <row r="68">
          <cell r="A68">
            <v>42071</v>
          </cell>
          <cell r="B68">
            <v>169.17</v>
          </cell>
          <cell r="C68">
            <v>-19.02</v>
          </cell>
          <cell r="D68">
            <v>19.8</v>
          </cell>
        </row>
        <row r="69">
          <cell r="A69">
            <v>42072</v>
          </cell>
          <cell r="B69">
            <v>177.11</v>
          </cell>
          <cell r="C69">
            <v>-18.92</v>
          </cell>
          <cell r="D69">
            <v>4.3</v>
          </cell>
        </row>
        <row r="70">
          <cell r="A70">
            <v>42073</v>
          </cell>
          <cell r="B70">
            <v>305.46</v>
          </cell>
          <cell r="C70">
            <v>-18.75</v>
          </cell>
          <cell r="D70">
            <v>37</v>
          </cell>
        </row>
        <row r="71">
          <cell r="A71">
            <v>42074</v>
          </cell>
          <cell r="B71">
            <v>193.67</v>
          </cell>
          <cell r="C71">
            <v>-18.44</v>
          </cell>
          <cell r="D71">
            <v>9</v>
          </cell>
        </row>
        <row r="72">
          <cell r="A72">
            <v>42075</v>
          </cell>
          <cell r="B72">
            <v>326.82</v>
          </cell>
          <cell r="C72">
            <v>-18.25</v>
          </cell>
          <cell r="D72">
            <v>23.5</v>
          </cell>
        </row>
        <row r="73">
          <cell r="A73">
            <v>42076</v>
          </cell>
          <cell r="B73">
            <v>296.55</v>
          </cell>
          <cell r="C73">
            <v>-18.06</v>
          </cell>
          <cell r="D73">
            <v>0</v>
          </cell>
        </row>
        <row r="74">
          <cell r="A74">
            <v>42077</v>
          </cell>
          <cell r="B74">
            <v>217.87</v>
          </cell>
          <cell r="C74">
            <v>-17.92</v>
          </cell>
          <cell r="D74">
            <v>0</v>
          </cell>
        </row>
        <row r="75">
          <cell r="A75">
            <v>42078</v>
          </cell>
          <cell r="B75">
            <v>349</v>
          </cell>
          <cell r="C75">
            <v>-17.88</v>
          </cell>
          <cell r="D75">
            <v>0</v>
          </cell>
        </row>
        <row r="76">
          <cell r="A76">
            <v>42079</v>
          </cell>
          <cell r="B76">
            <v>318.74</v>
          </cell>
          <cell r="C76">
            <v>-17.83</v>
          </cell>
          <cell r="D76">
            <v>0</v>
          </cell>
        </row>
        <row r="77">
          <cell r="A77">
            <v>42080</v>
          </cell>
          <cell r="B77">
            <v>391.37</v>
          </cell>
          <cell r="C77">
            <v>-17.79</v>
          </cell>
          <cell r="D77">
            <v>0</v>
          </cell>
        </row>
        <row r="78">
          <cell r="A78">
            <v>42081</v>
          </cell>
          <cell r="B78">
            <v>332.87</v>
          </cell>
          <cell r="C78">
            <v>-17.74</v>
          </cell>
          <cell r="D78">
            <v>7.6</v>
          </cell>
        </row>
        <row r="79">
          <cell r="A79">
            <v>42082</v>
          </cell>
          <cell r="B79">
            <v>378.87</v>
          </cell>
          <cell r="C79">
            <v>-17.69</v>
          </cell>
          <cell r="D79">
            <v>0</v>
          </cell>
        </row>
        <row r="80">
          <cell r="A80">
            <v>42083</v>
          </cell>
          <cell r="B80">
            <v>992.14</v>
          </cell>
          <cell r="C80">
            <v>-17.65</v>
          </cell>
          <cell r="D80">
            <v>0</v>
          </cell>
        </row>
        <row r="81">
          <cell r="A81">
            <v>42084</v>
          </cell>
          <cell r="B81">
            <v>1218.01</v>
          </cell>
          <cell r="C81">
            <v>-17.62</v>
          </cell>
          <cell r="D81">
            <v>20</v>
          </cell>
        </row>
        <row r="82">
          <cell r="A82">
            <v>42085</v>
          </cell>
          <cell r="B82">
            <v>426.04</v>
          </cell>
          <cell r="C82">
            <v>-17.54</v>
          </cell>
          <cell r="D82">
            <v>5.8</v>
          </cell>
        </row>
        <row r="83">
          <cell r="A83">
            <v>42086</v>
          </cell>
          <cell r="B83">
            <v>278.83</v>
          </cell>
          <cell r="C83">
            <v>-17.46</v>
          </cell>
          <cell r="D83">
            <v>3.8</v>
          </cell>
        </row>
        <row r="84">
          <cell r="A84">
            <v>42087</v>
          </cell>
          <cell r="B84">
            <v>344.81</v>
          </cell>
          <cell r="C84">
            <v>-17.02</v>
          </cell>
          <cell r="D84">
            <v>27.7</v>
          </cell>
        </row>
        <row r="85">
          <cell r="A85">
            <v>42088</v>
          </cell>
          <cell r="B85">
            <v>363.97</v>
          </cell>
          <cell r="C85">
            <v>-16.8</v>
          </cell>
          <cell r="D85">
            <v>3.5</v>
          </cell>
        </row>
        <row r="86">
          <cell r="A86">
            <v>42089</v>
          </cell>
          <cell r="B86">
            <v>427.82</v>
          </cell>
          <cell r="C86">
            <v>-16.71</v>
          </cell>
          <cell r="D86">
            <v>0</v>
          </cell>
        </row>
        <row r="87">
          <cell r="A87">
            <v>42090</v>
          </cell>
          <cell r="B87">
            <v>485.29</v>
          </cell>
          <cell r="C87">
            <v>-16.65</v>
          </cell>
          <cell r="D87">
            <v>0</v>
          </cell>
        </row>
        <row r="88">
          <cell r="A88">
            <v>42091</v>
          </cell>
          <cell r="B88">
            <v>1081.61</v>
          </cell>
          <cell r="C88">
            <v>-16.61</v>
          </cell>
          <cell r="D88">
            <v>0</v>
          </cell>
        </row>
        <row r="89">
          <cell r="A89">
            <v>42092</v>
          </cell>
          <cell r="B89">
            <v>872.12</v>
          </cell>
          <cell r="C89">
            <v>-16.59</v>
          </cell>
          <cell r="D89">
            <v>0</v>
          </cell>
        </row>
        <row r="90">
          <cell r="A90">
            <v>42093</v>
          </cell>
          <cell r="B90">
            <v>415.06</v>
          </cell>
          <cell r="C90">
            <v>-16.57</v>
          </cell>
          <cell r="D90">
            <v>1.6</v>
          </cell>
        </row>
        <row r="91">
          <cell r="A91">
            <v>42094</v>
          </cell>
          <cell r="B91">
            <v>370.36</v>
          </cell>
          <cell r="C91">
            <v>-16.53</v>
          </cell>
          <cell r="D91">
            <v>0</v>
          </cell>
        </row>
        <row r="92">
          <cell r="A92">
            <v>42095</v>
          </cell>
          <cell r="B92">
            <v>364</v>
          </cell>
          <cell r="C92">
            <v>-16.49</v>
          </cell>
          <cell r="D92">
            <v>0</v>
          </cell>
        </row>
        <row r="93">
          <cell r="A93">
            <v>42096</v>
          </cell>
          <cell r="B93">
            <v>440.59</v>
          </cell>
          <cell r="C93">
            <v>-16.46</v>
          </cell>
          <cell r="D93">
            <v>5.3</v>
          </cell>
        </row>
        <row r="94">
          <cell r="A94">
            <v>42097</v>
          </cell>
          <cell r="B94">
            <v>464.01</v>
          </cell>
          <cell r="C94">
            <v>-16.43</v>
          </cell>
          <cell r="D94">
            <v>0</v>
          </cell>
        </row>
        <row r="95">
          <cell r="A95">
            <v>42098</v>
          </cell>
          <cell r="B95">
            <v>229.87</v>
          </cell>
          <cell r="C95">
            <v>-16.4</v>
          </cell>
          <cell r="D95">
            <v>0</v>
          </cell>
        </row>
        <row r="96">
          <cell r="A96">
            <v>42099</v>
          </cell>
          <cell r="B96">
            <v>351.2</v>
          </cell>
          <cell r="C96">
            <v>-16.37</v>
          </cell>
          <cell r="D96">
            <v>0</v>
          </cell>
        </row>
        <row r="97">
          <cell r="A97">
            <v>42100</v>
          </cell>
          <cell r="B97">
            <v>311.69</v>
          </cell>
          <cell r="C97">
            <v>-16.35</v>
          </cell>
          <cell r="D97">
            <v>0</v>
          </cell>
        </row>
        <row r="98">
          <cell r="A98">
            <v>42101</v>
          </cell>
          <cell r="B98">
            <v>405.43</v>
          </cell>
          <cell r="C98">
            <v>-16.3</v>
          </cell>
          <cell r="D98">
            <v>6.5</v>
          </cell>
        </row>
        <row r="99">
          <cell r="A99">
            <v>42102</v>
          </cell>
          <cell r="B99">
            <v>359.26</v>
          </cell>
          <cell r="C99">
            <v>-16.29</v>
          </cell>
          <cell r="D99">
            <v>0</v>
          </cell>
        </row>
        <row r="100">
          <cell r="A100">
            <v>42103</v>
          </cell>
          <cell r="B100">
            <v>342.75</v>
          </cell>
          <cell r="C100">
            <v>-16.27</v>
          </cell>
          <cell r="D100">
            <v>1</v>
          </cell>
        </row>
        <row r="101">
          <cell r="A101">
            <v>42104</v>
          </cell>
          <cell r="B101">
            <v>703.59</v>
          </cell>
          <cell r="C101">
            <v>-16.25</v>
          </cell>
          <cell r="D101">
            <v>0</v>
          </cell>
        </row>
        <row r="102">
          <cell r="A102">
            <v>42105</v>
          </cell>
          <cell r="B102">
            <v>416.44</v>
          </cell>
          <cell r="C102">
            <v>-16.24</v>
          </cell>
          <cell r="D102">
            <v>0</v>
          </cell>
        </row>
        <row r="103">
          <cell r="A103">
            <v>42106</v>
          </cell>
          <cell r="B103">
            <v>357.18</v>
          </cell>
          <cell r="C103">
            <v>-16.22</v>
          </cell>
          <cell r="D103">
            <v>0</v>
          </cell>
        </row>
        <row r="104">
          <cell r="A104">
            <v>42107</v>
          </cell>
          <cell r="B104">
            <v>370.87</v>
          </cell>
          <cell r="C104">
            <v>-16.21</v>
          </cell>
          <cell r="D104">
            <v>0</v>
          </cell>
        </row>
        <row r="105">
          <cell r="A105">
            <v>42108</v>
          </cell>
          <cell r="B105">
            <v>356.25</v>
          </cell>
          <cell r="C105">
            <v>-16.2</v>
          </cell>
          <cell r="D105">
            <v>0</v>
          </cell>
        </row>
        <row r="106">
          <cell r="A106">
            <v>42109</v>
          </cell>
          <cell r="B106">
            <v>381.48</v>
          </cell>
          <cell r="C106">
            <v>-16.19</v>
          </cell>
          <cell r="D106">
            <v>0</v>
          </cell>
        </row>
        <row r="107">
          <cell r="A107">
            <v>42110</v>
          </cell>
          <cell r="B107">
            <v>427.31</v>
          </cell>
          <cell r="C107">
            <v>-16.18</v>
          </cell>
          <cell r="D107">
            <v>0</v>
          </cell>
        </row>
        <row r="108">
          <cell r="A108">
            <v>42111</v>
          </cell>
          <cell r="B108">
            <v>356.34</v>
          </cell>
          <cell r="C108">
            <v>-16.18</v>
          </cell>
          <cell r="D108">
            <v>0</v>
          </cell>
        </row>
        <row r="109">
          <cell r="A109">
            <v>42112</v>
          </cell>
          <cell r="B109">
            <v>396.53</v>
          </cell>
          <cell r="C109">
            <v>-16.17</v>
          </cell>
          <cell r="D109">
            <v>0</v>
          </cell>
        </row>
        <row r="110">
          <cell r="A110">
            <v>42113</v>
          </cell>
          <cell r="B110">
            <v>362.57</v>
          </cell>
          <cell r="C110">
            <v>-16.16</v>
          </cell>
          <cell r="D110">
            <v>0</v>
          </cell>
        </row>
        <row r="111">
          <cell r="A111">
            <v>42114</v>
          </cell>
          <cell r="B111">
            <v>421.88</v>
          </cell>
          <cell r="C111">
            <v>-16.15</v>
          </cell>
          <cell r="D111">
            <v>0</v>
          </cell>
        </row>
        <row r="112">
          <cell r="A112">
            <v>42115</v>
          </cell>
          <cell r="B112">
            <v>391.89</v>
          </cell>
          <cell r="C112">
            <v>-16.15</v>
          </cell>
          <cell r="D112">
            <v>0</v>
          </cell>
        </row>
        <row r="113">
          <cell r="A113">
            <v>42116</v>
          </cell>
          <cell r="B113">
            <v>375.81</v>
          </cell>
          <cell r="C113">
            <v>-16.14</v>
          </cell>
          <cell r="D113">
            <v>4.8</v>
          </cell>
        </row>
        <row r="114">
          <cell r="A114">
            <v>42117</v>
          </cell>
          <cell r="B114">
            <v>388.46</v>
          </cell>
          <cell r="C114">
            <v>-16.12</v>
          </cell>
          <cell r="D114">
            <v>0.5</v>
          </cell>
        </row>
        <row r="115">
          <cell r="A115">
            <v>42118</v>
          </cell>
          <cell r="B115">
            <v>783.8</v>
          </cell>
          <cell r="C115">
            <v>-16.13</v>
          </cell>
          <cell r="D115">
            <v>0</v>
          </cell>
        </row>
        <row r="116">
          <cell r="A116">
            <v>42119</v>
          </cell>
          <cell r="B116">
            <v>478.15</v>
          </cell>
          <cell r="C116">
            <v>-16.14</v>
          </cell>
          <cell r="D116">
            <v>0</v>
          </cell>
        </row>
        <row r="117">
          <cell r="A117">
            <v>42120</v>
          </cell>
          <cell r="B117">
            <v>379.17</v>
          </cell>
          <cell r="C117">
            <v>-16.14</v>
          </cell>
          <cell r="D117">
            <v>0</v>
          </cell>
        </row>
        <row r="118">
          <cell r="A118">
            <v>42121</v>
          </cell>
          <cell r="B118">
            <v>456.15</v>
          </cell>
          <cell r="C118">
            <v>-16.14</v>
          </cell>
          <cell r="D118">
            <v>0</v>
          </cell>
        </row>
        <row r="119">
          <cell r="A119">
            <v>42122</v>
          </cell>
          <cell r="B119">
            <v>397.34</v>
          </cell>
          <cell r="C119">
            <v>-16.14</v>
          </cell>
          <cell r="D119">
            <v>0</v>
          </cell>
        </row>
        <row r="120">
          <cell r="A120">
            <v>42123</v>
          </cell>
          <cell r="B120">
            <v>400.41</v>
          </cell>
          <cell r="C120">
            <v>-16.14</v>
          </cell>
          <cell r="D120">
            <v>0</v>
          </cell>
        </row>
        <row r="121">
          <cell r="A121">
            <v>42124</v>
          </cell>
          <cell r="B121">
            <v>393.63</v>
          </cell>
          <cell r="C121">
            <v>-16.15</v>
          </cell>
          <cell r="D121">
            <v>0.8</v>
          </cell>
        </row>
        <row r="122">
          <cell r="A122">
            <v>42125</v>
          </cell>
          <cell r="B122">
            <v>879.09</v>
          </cell>
          <cell r="C122">
            <v>-16.15</v>
          </cell>
          <cell r="D122">
            <v>1.6</v>
          </cell>
        </row>
        <row r="123">
          <cell r="A123">
            <v>42126</v>
          </cell>
          <cell r="B123">
            <v>454.4</v>
          </cell>
          <cell r="C123">
            <v>-16.17</v>
          </cell>
          <cell r="D123">
            <v>0</v>
          </cell>
        </row>
        <row r="124">
          <cell r="A124">
            <v>42127</v>
          </cell>
          <cell r="B124">
            <v>352</v>
          </cell>
          <cell r="C124">
            <v>-16.17</v>
          </cell>
          <cell r="D124">
            <v>0</v>
          </cell>
        </row>
        <row r="125">
          <cell r="A125">
            <v>42128</v>
          </cell>
          <cell r="B125">
            <v>456.02</v>
          </cell>
          <cell r="C125">
            <v>-16.17</v>
          </cell>
          <cell r="D125">
            <v>0</v>
          </cell>
        </row>
        <row r="126">
          <cell r="A126">
            <v>42129</v>
          </cell>
          <cell r="B126">
            <v>350.08</v>
          </cell>
          <cell r="C126">
            <v>-16.17</v>
          </cell>
          <cell r="D126">
            <v>9.5</v>
          </cell>
        </row>
        <row r="127">
          <cell r="A127">
            <v>42130</v>
          </cell>
          <cell r="B127">
            <v>386.46</v>
          </cell>
          <cell r="C127">
            <v>-16.15</v>
          </cell>
          <cell r="D127">
            <v>7.3</v>
          </cell>
        </row>
        <row r="128">
          <cell r="A128">
            <v>42131</v>
          </cell>
          <cell r="B128">
            <v>346.99</v>
          </cell>
          <cell r="C128">
            <v>-16.14</v>
          </cell>
          <cell r="D128">
            <v>8.9</v>
          </cell>
        </row>
        <row r="129">
          <cell r="A129">
            <v>42132</v>
          </cell>
          <cell r="B129">
            <v>720.14</v>
          </cell>
          <cell r="C129">
            <v>-16.13</v>
          </cell>
          <cell r="D129">
            <v>0</v>
          </cell>
        </row>
        <row r="130">
          <cell r="A130">
            <v>42133</v>
          </cell>
          <cell r="B130">
            <v>361.57</v>
          </cell>
          <cell r="C130">
            <v>-16.13</v>
          </cell>
          <cell r="D130">
            <v>0</v>
          </cell>
        </row>
        <row r="131">
          <cell r="A131">
            <v>42134</v>
          </cell>
          <cell r="B131">
            <v>370.37</v>
          </cell>
          <cell r="C131">
            <v>-16.14</v>
          </cell>
          <cell r="D131">
            <v>0</v>
          </cell>
        </row>
        <row r="132">
          <cell r="A132">
            <v>42135</v>
          </cell>
          <cell r="B132">
            <v>298.85</v>
          </cell>
          <cell r="C132">
            <v>-16.13</v>
          </cell>
          <cell r="D132">
            <v>6.2</v>
          </cell>
        </row>
        <row r="133">
          <cell r="A133">
            <v>42136</v>
          </cell>
          <cell r="B133">
            <v>422.92</v>
          </cell>
          <cell r="C133">
            <v>-16.12</v>
          </cell>
          <cell r="D133">
            <v>0.6</v>
          </cell>
        </row>
        <row r="134">
          <cell r="A134">
            <v>42137</v>
          </cell>
          <cell r="B134">
            <v>391.55</v>
          </cell>
          <cell r="C134">
            <v>-16.11</v>
          </cell>
          <cell r="D134">
            <v>0</v>
          </cell>
        </row>
        <row r="135">
          <cell r="A135">
            <v>42138</v>
          </cell>
          <cell r="B135">
            <v>391.9</v>
          </cell>
          <cell r="C135">
            <v>-16.1</v>
          </cell>
          <cell r="D135">
            <v>0</v>
          </cell>
        </row>
        <row r="136">
          <cell r="A136">
            <v>42139</v>
          </cell>
          <cell r="B136">
            <v>394.38</v>
          </cell>
          <cell r="C136">
            <v>-16.1</v>
          </cell>
          <cell r="D136">
            <v>0</v>
          </cell>
        </row>
        <row r="137">
          <cell r="A137">
            <v>42140</v>
          </cell>
          <cell r="B137">
            <v>557.75</v>
          </cell>
          <cell r="C137">
            <v>-16.1</v>
          </cell>
          <cell r="D137">
            <v>0</v>
          </cell>
        </row>
        <row r="138">
          <cell r="A138">
            <v>42141</v>
          </cell>
          <cell r="B138">
            <v>317.51</v>
          </cell>
          <cell r="C138">
            <v>-16.11</v>
          </cell>
          <cell r="D138">
            <v>0</v>
          </cell>
        </row>
        <row r="139">
          <cell r="A139">
            <v>42142</v>
          </cell>
          <cell r="B139">
            <v>391.95</v>
          </cell>
          <cell r="C139">
            <v>-16.11</v>
          </cell>
          <cell r="D139">
            <v>0</v>
          </cell>
        </row>
        <row r="140">
          <cell r="A140">
            <v>42143</v>
          </cell>
          <cell r="B140">
            <v>373.74</v>
          </cell>
          <cell r="C140">
            <v>-16.11</v>
          </cell>
          <cell r="D140">
            <v>0</v>
          </cell>
        </row>
        <row r="141">
          <cell r="A141">
            <v>42144</v>
          </cell>
          <cell r="B141">
            <v>382.18</v>
          </cell>
          <cell r="C141">
            <v>-16.11</v>
          </cell>
          <cell r="D141">
            <v>0</v>
          </cell>
        </row>
        <row r="142">
          <cell r="A142">
            <v>42145</v>
          </cell>
          <cell r="B142">
            <v>374.19</v>
          </cell>
          <cell r="C142">
            <v>-16.11</v>
          </cell>
          <cell r="D142">
            <v>0</v>
          </cell>
        </row>
        <row r="143">
          <cell r="A143">
            <v>42146</v>
          </cell>
          <cell r="B143">
            <v>584.95</v>
          </cell>
          <cell r="C143">
            <v>-16.11</v>
          </cell>
          <cell r="D143">
            <v>0</v>
          </cell>
        </row>
        <row r="144">
          <cell r="A144">
            <v>42147</v>
          </cell>
          <cell r="B144">
            <v>493.31</v>
          </cell>
          <cell r="C144">
            <v>-16.12</v>
          </cell>
          <cell r="D144">
            <v>0</v>
          </cell>
        </row>
        <row r="145">
          <cell r="A145">
            <v>42148</v>
          </cell>
          <cell r="B145">
            <v>348.61</v>
          </cell>
          <cell r="C145">
            <v>-16.13</v>
          </cell>
          <cell r="D145">
            <v>0</v>
          </cell>
        </row>
        <row r="146">
          <cell r="A146">
            <v>42149</v>
          </cell>
          <cell r="B146">
            <v>397.22</v>
          </cell>
          <cell r="C146">
            <v>-16.13</v>
          </cell>
          <cell r="D146">
            <v>0</v>
          </cell>
        </row>
        <row r="147">
          <cell r="A147">
            <v>42150</v>
          </cell>
          <cell r="B147">
            <v>399.88</v>
          </cell>
          <cell r="C147">
            <v>-16.13</v>
          </cell>
          <cell r="D147">
            <v>0</v>
          </cell>
        </row>
        <row r="148">
          <cell r="A148">
            <v>42151</v>
          </cell>
          <cell r="B148">
            <v>312.51</v>
          </cell>
          <cell r="C148">
            <v>-16.14</v>
          </cell>
          <cell r="D148">
            <v>0</v>
          </cell>
        </row>
        <row r="149">
          <cell r="A149">
            <v>42152</v>
          </cell>
          <cell r="B149">
            <v>411.57</v>
          </cell>
          <cell r="C149">
            <v>-16.14</v>
          </cell>
          <cell r="D149">
            <v>0</v>
          </cell>
        </row>
        <row r="150">
          <cell r="A150">
            <v>42153</v>
          </cell>
          <cell r="B150">
            <v>465.97</v>
          </cell>
          <cell r="C150">
            <v>-16.15</v>
          </cell>
          <cell r="D150">
            <v>2.2</v>
          </cell>
        </row>
        <row r="151">
          <cell r="A151">
            <v>42154</v>
          </cell>
          <cell r="B151">
            <v>523.61</v>
          </cell>
          <cell r="C151">
            <v>-16.15</v>
          </cell>
          <cell r="D151">
            <v>6.6</v>
          </cell>
        </row>
        <row r="152">
          <cell r="A152">
            <v>42155</v>
          </cell>
          <cell r="B152">
            <v>290.1</v>
          </cell>
          <cell r="C152">
            <v>-16.15</v>
          </cell>
          <cell r="D152">
            <v>0</v>
          </cell>
        </row>
        <row r="153">
          <cell r="A153">
            <v>42156</v>
          </cell>
          <cell r="B153">
            <v>400</v>
          </cell>
          <cell r="C153">
            <v>-16.15</v>
          </cell>
          <cell r="D153">
            <v>0</v>
          </cell>
        </row>
        <row r="154">
          <cell r="A154">
            <v>42157</v>
          </cell>
          <cell r="B154">
            <v>274.11</v>
          </cell>
          <cell r="C154">
            <v>-16.15</v>
          </cell>
          <cell r="D154">
            <v>0</v>
          </cell>
        </row>
        <row r="155">
          <cell r="A155">
            <v>42158</v>
          </cell>
          <cell r="B155">
            <v>503.01</v>
          </cell>
          <cell r="C155">
            <v>-16.15</v>
          </cell>
          <cell r="D155">
            <v>4</v>
          </cell>
        </row>
        <row r="156">
          <cell r="A156">
            <v>42159</v>
          </cell>
          <cell r="B156">
            <v>1078.98</v>
          </cell>
          <cell r="C156">
            <v>-16.15</v>
          </cell>
          <cell r="D156">
            <v>0</v>
          </cell>
        </row>
        <row r="157">
          <cell r="A157">
            <v>42160</v>
          </cell>
          <cell r="B157">
            <v>711.6</v>
          </cell>
          <cell r="C157">
            <v>-16.17</v>
          </cell>
          <cell r="D157">
            <v>0</v>
          </cell>
        </row>
        <row r="158">
          <cell r="A158">
            <v>42161</v>
          </cell>
          <cell r="B158">
            <v>485.19</v>
          </cell>
          <cell r="C158">
            <v>-16.18</v>
          </cell>
          <cell r="D158">
            <v>0</v>
          </cell>
        </row>
        <row r="159">
          <cell r="A159">
            <v>42162</v>
          </cell>
          <cell r="B159">
            <v>398.61</v>
          </cell>
          <cell r="C159">
            <v>-16.19</v>
          </cell>
          <cell r="D159">
            <v>0</v>
          </cell>
        </row>
        <row r="160">
          <cell r="A160">
            <v>42163</v>
          </cell>
          <cell r="B160">
            <v>507.18</v>
          </cell>
          <cell r="C160">
            <v>-16.2</v>
          </cell>
          <cell r="D160">
            <v>0</v>
          </cell>
        </row>
        <row r="161">
          <cell r="A161">
            <v>42164</v>
          </cell>
          <cell r="B161">
            <v>559.61</v>
          </cell>
          <cell r="C161">
            <v>-16.21</v>
          </cell>
          <cell r="D161">
            <v>0</v>
          </cell>
        </row>
        <row r="162">
          <cell r="A162">
            <v>42165</v>
          </cell>
          <cell r="B162">
            <v>335.42</v>
          </cell>
          <cell r="C162">
            <v>-16.22</v>
          </cell>
          <cell r="D162">
            <v>0</v>
          </cell>
        </row>
        <row r="163">
          <cell r="A163">
            <v>42166</v>
          </cell>
          <cell r="B163">
            <v>464.81</v>
          </cell>
          <cell r="C163">
            <v>-16.23</v>
          </cell>
          <cell r="D163">
            <v>0</v>
          </cell>
        </row>
        <row r="164">
          <cell r="A164">
            <v>42167</v>
          </cell>
          <cell r="B164">
            <v>465.83</v>
          </cell>
          <cell r="C164">
            <v>-16.24</v>
          </cell>
          <cell r="D164">
            <v>0</v>
          </cell>
        </row>
        <row r="165">
          <cell r="A165">
            <v>42168</v>
          </cell>
          <cell r="B165">
            <v>503.7</v>
          </cell>
          <cell r="C165">
            <v>-16.25</v>
          </cell>
          <cell r="D165">
            <v>0</v>
          </cell>
        </row>
        <row r="166">
          <cell r="A166">
            <v>42169</v>
          </cell>
          <cell r="B166">
            <v>384.64</v>
          </cell>
          <cell r="C166">
            <v>-16.26</v>
          </cell>
          <cell r="D166">
            <v>0</v>
          </cell>
        </row>
        <row r="167">
          <cell r="A167">
            <v>42170</v>
          </cell>
          <cell r="B167">
            <v>387.15</v>
          </cell>
          <cell r="C167">
            <v>-16.28</v>
          </cell>
          <cell r="D167">
            <v>0</v>
          </cell>
        </row>
        <row r="168">
          <cell r="A168">
            <v>42171</v>
          </cell>
          <cell r="B168">
            <v>331.2</v>
          </cell>
          <cell r="C168">
            <v>-16.28</v>
          </cell>
          <cell r="D168">
            <v>0.7</v>
          </cell>
        </row>
        <row r="169">
          <cell r="A169">
            <v>42172</v>
          </cell>
          <cell r="B169">
            <v>388.66</v>
          </cell>
          <cell r="C169">
            <v>-16.29</v>
          </cell>
          <cell r="D169">
            <v>0</v>
          </cell>
        </row>
        <row r="170">
          <cell r="A170">
            <v>42173</v>
          </cell>
          <cell r="B170">
            <v>370.52</v>
          </cell>
          <cell r="C170">
            <v>-16.29</v>
          </cell>
          <cell r="D170">
            <v>0</v>
          </cell>
        </row>
        <row r="171">
          <cell r="A171">
            <v>42174</v>
          </cell>
          <cell r="B171">
            <v>624.31</v>
          </cell>
          <cell r="C171">
            <v>-16.3</v>
          </cell>
          <cell r="D171">
            <v>0</v>
          </cell>
        </row>
        <row r="172">
          <cell r="A172">
            <v>42175</v>
          </cell>
          <cell r="B172">
            <v>505.94</v>
          </cell>
          <cell r="C172">
            <v>-16.31</v>
          </cell>
          <cell r="D172">
            <v>0</v>
          </cell>
        </row>
        <row r="173">
          <cell r="A173">
            <v>42176</v>
          </cell>
          <cell r="B173">
            <v>378.7</v>
          </cell>
          <cell r="C173">
            <v>-16.33</v>
          </cell>
          <cell r="D173">
            <v>0</v>
          </cell>
        </row>
        <row r="174">
          <cell r="A174">
            <v>42177</v>
          </cell>
          <cell r="B174">
            <v>388.51</v>
          </cell>
          <cell r="C174">
            <v>-16.35</v>
          </cell>
          <cell r="D174">
            <v>0</v>
          </cell>
        </row>
        <row r="175">
          <cell r="A175">
            <v>42178</v>
          </cell>
          <cell r="B175">
            <v>377.78</v>
          </cell>
          <cell r="C175">
            <v>-16.36</v>
          </cell>
          <cell r="D175">
            <v>0</v>
          </cell>
        </row>
        <row r="176">
          <cell r="A176">
            <v>42179</v>
          </cell>
          <cell r="B176">
            <v>382.26</v>
          </cell>
          <cell r="C176">
            <v>-16.37</v>
          </cell>
          <cell r="D176">
            <v>0</v>
          </cell>
        </row>
        <row r="177">
          <cell r="A177">
            <v>42180</v>
          </cell>
          <cell r="B177">
            <v>376.62</v>
          </cell>
          <cell r="C177">
            <v>-16.38</v>
          </cell>
          <cell r="D177">
            <v>0</v>
          </cell>
        </row>
        <row r="178">
          <cell r="A178">
            <v>42181</v>
          </cell>
          <cell r="B178">
            <v>502.57</v>
          </cell>
          <cell r="C178">
            <v>-16.39</v>
          </cell>
          <cell r="D178">
            <v>0</v>
          </cell>
        </row>
        <row r="179">
          <cell r="A179">
            <v>42182</v>
          </cell>
          <cell r="B179">
            <v>508.56</v>
          </cell>
          <cell r="C179">
            <v>-16.41</v>
          </cell>
          <cell r="D179">
            <v>0</v>
          </cell>
        </row>
        <row r="180">
          <cell r="A180">
            <v>42183</v>
          </cell>
          <cell r="B180">
            <v>329.63</v>
          </cell>
          <cell r="C180">
            <v>-16.43</v>
          </cell>
          <cell r="D180">
            <v>0</v>
          </cell>
        </row>
        <row r="181">
          <cell r="A181">
            <v>42184</v>
          </cell>
          <cell r="B181">
            <v>415.39</v>
          </cell>
          <cell r="C181">
            <v>-16.44</v>
          </cell>
          <cell r="D181">
            <v>0</v>
          </cell>
        </row>
        <row r="182">
          <cell r="A182">
            <v>42185</v>
          </cell>
          <cell r="B182">
            <v>341.13</v>
          </cell>
          <cell r="C182">
            <v>-16.46</v>
          </cell>
          <cell r="D182">
            <v>0</v>
          </cell>
        </row>
        <row r="183">
          <cell r="A183">
            <v>42186</v>
          </cell>
          <cell r="B183">
            <v>380.21</v>
          </cell>
          <cell r="C183">
            <v>-16.47</v>
          </cell>
          <cell r="D183">
            <v>0</v>
          </cell>
        </row>
        <row r="184">
          <cell r="A184">
            <v>42187</v>
          </cell>
          <cell r="B184">
            <v>386.19</v>
          </cell>
          <cell r="C184">
            <v>-16.49</v>
          </cell>
          <cell r="D184">
            <v>0</v>
          </cell>
        </row>
        <row r="185">
          <cell r="A185">
            <v>42188</v>
          </cell>
          <cell r="B185">
            <v>488.08</v>
          </cell>
          <cell r="C185">
            <v>-16.49</v>
          </cell>
          <cell r="D185">
            <v>0</v>
          </cell>
        </row>
        <row r="186">
          <cell r="A186">
            <v>42189</v>
          </cell>
          <cell r="B186">
            <v>388.66</v>
          </cell>
          <cell r="C186">
            <v>-16.52</v>
          </cell>
          <cell r="D186">
            <v>0</v>
          </cell>
        </row>
        <row r="187">
          <cell r="A187">
            <v>42190</v>
          </cell>
          <cell r="B187">
            <v>410.65</v>
          </cell>
          <cell r="C187">
            <v>-16.53</v>
          </cell>
          <cell r="D187">
            <v>0</v>
          </cell>
        </row>
        <row r="188">
          <cell r="A188">
            <v>42191</v>
          </cell>
          <cell r="B188">
            <v>373.39</v>
          </cell>
          <cell r="C188">
            <v>-16.54</v>
          </cell>
          <cell r="D188">
            <v>0</v>
          </cell>
        </row>
        <row r="189">
          <cell r="A189">
            <v>42192</v>
          </cell>
          <cell r="B189">
            <v>373.15</v>
          </cell>
          <cell r="C189">
            <v>-16.56</v>
          </cell>
          <cell r="D189">
            <v>0</v>
          </cell>
        </row>
        <row r="190">
          <cell r="A190">
            <v>42193</v>
          </cell>
          <cell r="B190">
            <v>488.5</v>
          </cell>
          <cell r="C190">
            <v>-16.57</v>
          </cell>
          <cell r="D190">
            <v>0</v>
          </cell>
        </row>
        <row r="191">
          <cell r="A191">
            <v>42194</v>
          </cell>
          <cell r="B191">
            <v>395.37</v>
          </cell>
          <cell r="C191">
            <v>-16.59</v>
          </cell>
          <cell r="D191">
            <v>0</v>
          </cell>
        </row>
        <row r="192">
          <cell r="A192">
            <v>42195</v>
          </cell>
          <cell r="B192">
            <v>494.48</v>
          </cell>
          <cell r="C192">
            <v>-16.6</v>
          </cell>
          <cell r="D192">
            <v>0</v>
          </cell>
        </row>
        <row r="193">
          <cell r="A193">
            <v>42196</v>
          </cell>
          <cell r="B193">
            <v>477.89</v>
          </cell>
          <cell r="C193">
            <v>-16.62</v>
          </cell>
          <cell r="D193">
            <v>0</v>
          </cell>
        </row>
        <row r="194">
          <cell r="A194">
            <v>42197</v>
          </cell>
          <cell r="B194">
            <v>372.97</v>
          </cell>
          <cell r="C194">
            <v>-16.64</v>
          </cell>
          <cell r="D194">
            <v>0</v>
          </cell>
        </row>
        <row r="195">
          <cell r="A195">
            <v>42198</v>
          </cell>
          <cell r="B195">
            <v>434.38</v>
          </cell>
          <cell r="C195">
            <v>-16.65</v>
          </cell>
          <cell r="D195">
            <v>0</v>
          </cell>
        </row>
        <row r="196">
          <cell r="A196">
            <v>42199</v>
          </cell>
          <cell r="B196">
            <v>337.52</v>
          </cell>
          <cell r="C196">
            <v>-16.67</v>
          </cell>
          <cell r="D196">
            <v>0</v>
          </cell>
        </row>
        <row r="197">
          <cell r="A197">
            <v>42200</v>
          </cell>
          <cell r="B197">
            <v>411.46</v>
          </cell>
          <cell r="C197">
            <v>-16.69</v>
          </cell>
          <cell r="D197">
            <v>0</v>
          </cell>
        </row>
        <row r="198">
          <cell r="A198">
            <v>42201</v>
          </cell>
          <cell r="B198">
            <v>344.65</v>
          </cell>
          <cell r="C198">
            <v>-16.71</v>
          </cell>
          <cell r="D198">
            <v>0</v>
          </cell>
        </row>
        <row r="199">
          <cell r="A199">
            <v>42202</v>
          </cell>
          <cell r="B199">
            <v>639.35</v>
          </cell>
          <cell r="C199">
            <v>-16.72</v>
          </cell>
          <cell r="D199">
            <v>0</v>
          </cell>
        </row>
        <row r="200">
          <cell r="A200">
            <v>42203</v>
          </cell>
          <cell r="B200">
            <v>429.97</v>
          </cell>
          <cell r="C200">
            <v>-16.75</v>
          </cell>
          <cell r="D200">
            <v>0</v>
          </cell>
        </row>
        <row r="201">
          <cell r="A201">
            <v>42204</v>
          </cell>
          <cell r="B201">
            <v>359.72</v>
          </cell>
          <cell r="C201">
            <v>-16.77</v>
          </cell>
          <cell r="D201">
            <v>0</v>
          </cell>
        </row>
        <row r="202">
          <cell r="A202">
            <v>42205</v>
          </cell>
          <cell r="B202">
            <v>380.06</v>
          </cell>
          <cell r="C202">
            <v>-16.79</v>
          </cell>
          <cell r="D202">
            <v>0</v>
          </cell>
        </row>
        <row r="203">
          <cell r="A203">
            <v>42206</v>
          </cell>
          <cell r="B203">
            <v>411.46</v>
          </cell>
          <cell r="C203">
            <v>-16.8</v>
          </cell>
          <cell r="D203">
            <v>0</v>
          </cell>
        </row>
        <row r="204">
          <cell r="A204">
            <v>42207</v>
          </cell>
          <cell r="B204">
            <v>352.2</v>
          </cell>
          <cell r="C204">
            <v>-16.83</v>
          </cell>
          <cell r="D204">
            <v>0</v>
          </cell>
        </row>
        <row r="205">
          <cell r="A205">
            <v>42208</v>
          </cell>
          <cell r="B205">
            <v>362.96</v>
          </cell>
          <cell r="C205">
            <v>-16.84</v>
          </cell>
          <cell r="D205">
            <v>0</v>
          </cell>
        </row>
        <row r="206">
          <cell r="A206">
            <v>42209</v>
          </cell>
          <cell r="B206">
            <v>710.61</v>
          </cell>
          <cell r="C206">
            <v>-16.86</v>
          </cell>
          <cell r="D206">
            <v>0</v>
          </cell>
        </row>
        <row r="207">
          <cell r="A207">
            <v>42210</v>
          </cell>
          <cell r="B207">
            <v>912.5</v>
          </cell>
          <cell r="C207">
            <v>-16.89</v>
          </cell>
          <cell r="D207">
            <v>0</v>
          </cell>
        </row>
        <row r="208">
          <cell r="A208">
            <v>42211</v>
          </cell>
          <cell r="B208">
            <v>828.15</v>
          </cell>
          <cell r="C208">
            <v>-16.92</v>
          </cell>
          <cell r="D208">
            <v>0</v>
          </cell>
        </row>
        <row r="209">
          <cell r="A209">
            <v>42212</v>
          </cell>
          <cell r="B209">
            <v>873.03</v>
          </cell>
          <cell r="C209">
            <v>-16.97</v>
          </cell>
          <cell r="D209">
            <v>0</v>
          </cell>
        </row>
        <row r="210">
          <cell r="A210">
            <v>42213</v>
          </cell>
          <cell r="B210">
            <v>940.07</v>
          </cell>
          <cell r="C210">
            <v>-17</v>
          </cell>
          <cell r="D210">
            <v>0</v>
          </cell>
        </row>
        <row r="211">
          <cell r="A211">
            <v>42214</v>
          </cell>
          <cell r="B211">
            <v>438.89</v>
          </cell>
          <cell r="C211">
            <v>-17.04</v>
          </cell>
          <cell r="D211">
            <v>0</v>
          </cell>
        </row>
        <row r="212">
          <cell r="A212">
            <v>42215</v>
          </cell>
          <cell r="B212">
            <v>473.03</v>
          </cell>
          <cell r="C212">
            <v>-17.06</v>
          </cell>
          <cell r="D212">
            <v>0</v>
          </cell>
        </row>
        <row r="213">
          <cell r="A213">
            <v>42216</v>
          </cell>
          <cell r="B213">
            <v>527.2</v>
          </cell>
          <cell r="C213">
            <v>-17.09</v>
          </cell>
          <cell r="D213">
            <v>0</v>
          </cell>
        </row>
        <row r="214">
          <cell r="A214">
            <v>42217</v>
          </cell>
          <cell r="B214">
            <v>415.37</v>
          </cell>
          <cell r="C214">
            <v>-17.11</v>
          </cell>
          <cell r="D214">
            <v>0</v>
          </cell>
        </row>
        <row r="215">
          <cell r="A215">
            <v>42218</v>
          </cell>
          <cell r="B215">
            <v>334.66</v>
          </cell>
          <cell r="C215">
            <v>-17.13</v>
          </cell>
          <cell r="D215">
            <v>0</v>
          </cell>
        </row>
        <row r="216">
          <cell r="A216">
            <v>42219</v>
          </cell>
          <cell r="B216">
            <v>392.92</v>
          </cell>
          <cell r="C216">
            <v>-17.15</v>
          </cell>
          <cell r="D216">
            <v>0</v>
          </cell>
        </row>
        <row r="217">
          <cell r="A217">
            <v>42220</v>
          </cell>
          <cell r="B217">
            <v>675.46</v>
          </cell>
          <cell r="C217">
            <v>-17.18</v>
          </cell>
          <cell r="D217">
            <v>0</v>
          </cell>
        </row>
        <row r="218">
          <cell r="A218">
            <v>42221</v>
          </cell>
          <cell r="B218">
            <v>353.51</v>
          </cell>
          <cell r="C218">
            <v>-17.21</v>
          </cell>
          <cell r="D218">
            <v>0</v>
          </cell>
        </row>
        <row r="219">
          <cell r="A219">
            <v>42222</v>
          </cell>
          <cell r="B219">
            <v>361.23</v>
          </cell>
          <cell r="C219">
            <v>-17.23</v>
          </cell>
          <cell r="D219">
            <v>0</v>
          </cell>
        </row>
        <row r="220">
          <cell r="A220">
            <v>42223</v>
          </cell>
          <cell r="B220">
            <v>771.3</v>
          </cell>
          <cell r="C220">
            <v>-17.25</v>
          </cell>
          <cell r="D220">
            <v>0</v>
          </cell>
        </row>
        <row r="221">
          <cell r="A221">
            <v>42224</v>
          </cell>
          <cell r="B221">
            <v>848.61</v>
          </cell>
          <cell r="C221">
            <v>-17.29</v>
          </cell>
          <cell r="D221">
            <v>0</v>
          </cell>
        </row>
        <row r="222">
          <cell r="A222">
            <v>42225</v>
          </cell>
          <cell r="B222">
            <v>761.11</v>
          </cell>
          <cell r="C222">
            <v>-17.32</v>
          </cell>
          <cell r="D222">
            <v>0</v>
          </cell>
        </row>
        <row r="223">
          <cell r="A223">
            <v>42226</v>
          </cell>
          <cell r="B223">
            <v>356.37</v>
          </cell>
          <cell r="C223">
            <v>-17.37</v>
          </cell>
          <cell r="D223">
            <v>0</v>
          </cell>
        </row>
        <row r="224">
          <cell r="A224">
            <v>42227</v>
          </cell>
          <cell r="B224">
            <v>452.2</v>
          </cell>
          <cell r="C224">
            <v>-17.39</v>
          </cell>
          <cell r="D224">
            <v>0</v>
          </cell>
        </row>
        <row r="225">
          <cell r="A225">
            <v>42228</v>
          </cell>
          <cell r="B225">
            <v>365.86</v>
          </cell>
          <cell r="C225">
            <v>-17.41</v>
          </cell>
          <cell r="D225">
            <v>0</v>
          </cell>
        </row>
        <row r="226">
          <cell r="A226">
            <v>42229</v>
          </cell>
          <cell r="B226">
            <v>335.65</v>
          </cell>
          <cell r="C226">
            <v>-17.43</v>
          </cell>
          <cell r="D226">
            <v>0</v>
          </cell>
        </row>
        <row r="227">
          <cell r="A227">
            <v>42230</v>
          </cell>
          <cell r="B227">
            <v>682.27</v>
          </cell>
          <cell r="C227">
            <v>-17.45</v>
          </cell>
          <cell r="D227">
            <v>0</v>
          </cell>
        </row>
        <row r="228">
          <cell r="A228">
            <v>42231</v>
          </cell>
          <cell r="B228">
            <v>606.25</v>
          </cell>
          <cell r="C228">
            <v>-17.49</v>
          </cell>
          <cell r="D228">
            <v>0</v>
          </cell>
        </row>
        <row r="229">
          <cell r="A229">
            <v>42232</v>
          </cell>
          <cell r="B229">
            <v>423.84</v>
          </cell>
          <cell r="C229">
            <v>-17.51</v>
          </cell>
          <cell r="D229">
            <v>0</v>
          </cell>
        </row>
        <row r="230">
          <cell r="A230">
            <v>42233</v>
          </cell>
          <cell r="B230">
            <v>400.58</v>
          </cell>
          <cell r="C230">
            <v>-17.55</v>
          </cell>
          <cell r="D230">
            <v>0</v>
          </cell>
        </row>
        <row r="231">
          <cell r="A231">
            <v>42234</v>
          </cell>
          <cell r="B231">
            <v>406.25</v>
          </cell>
          <cell r="C231">
            <v>-17.57</v>
          </cell>
          <cell r="D231">
            <v>0</v>
          </cell>
        </row>
        <row r="232">
          <cell r="A232">
            <v>42235</v>
          </cell>
          <cell r="B232">
            <v>745.83</v>
          </cell>
          <cell r="C232">
            <v>-17.59</v>
          </cell>
          <cell r="D232">
            <v>0</v>
          </cell>
        </row>
        <row r="233">
          <cell r="A233">
            <v>42236</v>
          </cell>
          <cell r="B233">
            <v>684.84</v>
          </cell>
          <cell r="C233">
            <v>-17.63</v>
          </cell>
          <cell r="D233">
            <v>0</v>
          </cell>
        </row>
        <row r="234">
          <cell r="A234">
            <v>42237</v>
          </cell>
          <cell r="B234">
            <v>600.46</v>
          </cell>
          <cell r="C234">
            <v>-17.67</v>
          </cell>
          <cell r="D234">
            <v>0</v>
          </cell>
        </row>
        <row r="235">
          <cell r="A235">
            <v>42238</v>
          </cell>
          <cell r="B235">
            <v>821.41</v>
          </cell>
          <cell r="C235">
            <v>-17.71</v>
          </cell>
          <cell r="D235">
            <v>0</v>
          </cell>
        </row>
        <row r="236">
          <cell r="A236">
            <v>42239</v>
          </cell>
          <cell r="B236">
            <v>818.06</v>
          </cell>
          <cell r="C236">
            <v>-17.74</v>
          </cell>
          <cell r="D236">
            <v>0</v>
          </cell>
        </row>
        <row r="237">
          <cell r="A237">
            <v>42240</v>
          </cell>
          <cell r="B237">
            <v>1001.97</v>
          </cell>
          <cell r="C237">
            <v>-17.79</v>
          </cell>
          <cell r="D237">
            <v>0</v>
          </cell>
        </row>
        <row r="238">
          <cell r="A238">
            <v>42241</v>
          </cell>
          <cell r="B238">
            <v>1100.35</v>
          </cell>
          <cell r="C238">
            <v>-17.84</v>
          </cell>
          <cell r="D238">
            <v>0</v>
          </cell>
        </row>
        <row r="239">
          <cell r="A239">
            <v>42242</v>
          </cell>
          <cell r="B239">
            <v>393.87</v>
          </cell>
          <cell r="C239">
            <v>-17.9</v>
          </cell>
          <cell r="D239">
            <v>0</v>
          </cell>
        </row>
        <row r="240">
          <cell r="A240">
            <v>42243</v>
          </cell>
          <cell r="B240">
            <v>393.98</v>
          </cell>
          <cell r="C240">
            <v>-17.92</v>
          </cell>
          <cell r="D240">
            <v>0</v>
          </cell>
        </row>
        <row r="241">
          <cell r="A241">
            <v>42244</v>
          </cell>
          <cell r="B241">
            <v>724.54</v>
          </cell>
          <cell r="C241">
            <v>-17.94</v>
          </cell>
          <cell r="D241">
            <v>0</v>
          </cell>
        </row>
        <row r="242">
          <cell r="A242">
            <v>42245</v>
          </cell>
          <cell r="B242">
            <v>439.58</v>
          </cell>
          <cell r="C242">
            <v>-17.98</v>
          </cell>
          <cell r="D242">
            <v>0</v>
          </cell>
        </row>
        <row r="243">
          <cell r="A243">
            <v>42246</v>
          </cell>
          <cell r="B243">
            <v>394.33</v>
          </cell>
          <cell r="C243">
            <v>-18.02</v>
          </cell>
          <cell r="D243">
            <v>0</v>
          </cell>
        </row>
        <row r="244">
          <cell r="A244">
            <v>42247</v>
          </cell>
          <cell r="B244">
            <v>830.56</v>
          </cell>
          <cell r="C244">
            <v>-18.08</v>
          </cell>
          <cell r="D244">
            <v>0</v>
          </cell>
        </row>
        <row r="245">
          <cell r="A245">
            <v>42248</v>
          </cell>
          <cell r="B245">
            <v>832.87</v>
          </cell>
          <cell r="C245">
            <v>-18.1</v>
          </cell>
          <cell r="D245">
            <v>0</v>
          </cell>
        </row>
        <row r="246">
          <cell r="A246">
            <v>42249</v>
          </cell>
          <cell r="B246">
            <v>502.62</v>
          </cell>
          <cell r="C246">
            <v>-18.15</v>
          </cell>
          <cell r="D246">
            <v>0</v>
          </cell>
        </row>
        <row r="247">
          <cell r="A247">
            <v>42250</v>
          </cell>
          <cell r="B247">
            <v>372.57</v>
          </cell>
          <cell r="C247">
            <v>-18.18</v>
          </cell>
          <cell r="D247">
            <v>0</v>
          </cell>
        </row>
        <row r="248">
          <cell r="A248">
            <v>42251</v>
          </cell>
          <cell r="B248">
            <v>920.95</v>
          </cell>
          <cell r="C248">
            <v>-18.2</v>
          </cell>
          <cell r="D248">
            <v>0</v>
          </cell>
        </row>
        <row r="249">
          <cell r="A249">
            <v>42252</v>
          </cell>
          <cell r="B249">
            <v>1049.77</v>
          </cell>
          <cell r="C249">
            <v>-18.26</v>
          </cell>
          <cell r="D249">
            <v>0</v>
          </cell>
        </row>
        <row r="250">
          <cell r="A250">
            <v>42253</v>
          </cell>
          <cell r="B250">
            <v>1089.93</v>
          </cell>
          <cell r="C250">
            <v>-18.32</v>
          </cell>
          <cell r="D250">
            <v>0</v>
          </cell>
        </row>
        <row r="251">
          <cell r="A251">
            <v>42254</v>
          </cell>
          <cell r="B251">
            <v>444.79</v>
          </cell>
          <cell r="C251">
            <v>-18.38</v>
          </cell>
          <cell r="D251">
            <v>2.1</v>
          </cell>
        </row>
        <row r="252">
          <cell r="A252">
            <v>42255</v>
          </cell>
          <cell r="B252">
            <v>375.81</v>
          </cell>
          <cell r="C252">
            <v>-18.38</v>
          </cell>
          <cell r="D252">
            <v>13.5</v>
          </cell>
        </row>
        <row r="253">
          <cell r="A253">
            <v>42256</v>
          </cell>
          <cell r="B253">
            <v>345.83</v>
          </cell>
          <cell r="C253">
            <v>-18.31</v>
          </cell>
          <cell r="D253">
            <v>34</v>
          </cell>
        </row>
        <row r="254">
          <cell r="A254">
            <v>42257</v>
          </cell>
          <cell r="B254">
            <v>331.94</v>
          </cell>
          <cell r="C254">
            <v>-18.2</v>
          </cell>
          <cell r="D254">
            <v>11</v>
          </cell>
        </row>
        <row r="255">
          <cell r="A255">
            <v>42258</v>
          </cell>
          <cell r="B255">
            <v>717.13</v>
          </cell>
          <cell r="C255">
            <v>-18.15</v>
          </cell>
          <cell r="D255">
            <v>0</v>
          </cell>
        </row>
        <row r="256">
          <cell r="A256">
            <v>42259</v>
          </cell>
          <cell r="B256">
            <v>367.59</v>
          </cell>
          <cell r="C256">
            <v>-18.16</v>
          </cell>
          <cell r="D256">
            <v>0.1</v>
          </cell>
        </row>
        <row r="257">
          <cell r="A257">
            <v>42260</v>
          </cell>
          <cell r="B257">
            <v>346.06</v>
          </cell>
          <cell r="C257">
            <v>-18.16</v>
          </cell>
          <cell r="D257">
            <v>0</v>
          </cell>
        </row>
        <row r="258">
          <cell r="A258">
            <v>42261</v>
          </cell>
          <cell r="B258">
            <v>299.07</v>
          </cell>
          <cell r="C258">
            <v>-18.13</v>
          </cell>
          <cell r="D258">
            <v>19.7</v>
          </cell>
        </row>
        <row r="259">
          <cell r="A259">
            <v>42262</v>
          </cell>
          <cell r="B259">
            <v>440.97</v>
          </cell>
          <cell r="C259">
            <v>-18.12</v>
          </cell>
          <cell r="D259">
            <v>0</v>
          </cell>
        </row>
        <row r="260">
          <cell r="A260">
            <v>42263</v>
          </cell>
          <cell r="B260">
            <v>352.31</v>
          </cell>
          <cell r="C260">
            <v>-18.13</v>
          </cell>
          <cell r="D260">
            <v>0</v>
          </cell>
        </row>
        <row r="261">
          <cell r="A261">
            <v>42264</v>
          </cell>
          <cell r="B261">
            <v>746.3</v>
          </cell>
          <cell r="C261">
            <v>-18.14</v>
          </cell>
          <cell r="D261">
            <v>0</v>
          </cell>
        </row>
        <row r="262">
          <cell r="A262">
            <v>42265</v>
          </cell>
          <cell r="B262">
            <v>601.74</v>
          </cell>
          <cell r="C262">
            <v>-18.17</v>
          </cell>
          <cell r="D262">
            <v>0</v>
          </cell>
        </row>
        <row r="263">
          <cell r="A263">
            <v>42266</v>
          </cell>
          <cell r="B263">
            <v>872.34</v>
          </cell>
          <cell r="C263">
            <v>-18.2</v>
          </cell>
          <cell r="D263">
            <v>0</v>
          </cell>
        </row>
        <row r="264">
          <cell r="A264">
            <v>42267</v>
          </cell>
          <cell r="B264">
            <v>919.33</v>
          </cell>
          <cell r="C264">
            <v>-18.24</v>
          </cell>
          <cell r="D264">
            <v>0</v>
          </cell>
        </row>
        <row r="265">
          <cell r="A265">
            <v>42268</v>
          </cell>
          <cell r="B265">
            <v>1014.58</v>
          </cell>
          <cell r="C265">
            <v>-18.28</v>
          </cell>
          <cell r="D265">
            <v>0</v>
          </cell>
        </row>
        <row r="266">
          <cell r="A266">
            <v>42269</v>
          </cell>
          <cell r="B266">
            <v>564</v>
          </cell>
          <cell r="C266">
            <v>-18.33</v>
          </cell>
          <cell r="D266">
            <v>0</v>
          </cell>
        </row>
        <row r="267">
          <cell r="A267">
            <v>42270</v>
          </cell>
          <cell r="B267">
            <v>670.6</v>
          </cell>
          <cell r="C267">
            <v>-18.36</v>
          </cell>
          <cell r="D267">
            <v>0</v>
          </cell>
        </row>
        <row r="268">
          <cell r="A268">
            <v>42271</v>
          </cell>
          <cell r="B268">
            <v>819.68</v>
          </cell>
          <cell r="C268">
            <v>-18.39</v>
          </cell>
          <cell r="D268">
            <v>0</v>
          </cell>
        </row>
        <row r="269">
          <cell r="A269">
            <v>42272</v>
          </cell>
          <cell r="B269">
            <v>1077.89</v>
          </cell>
          <cell r="C269">
            <v>-18.44</v>
          </cell>
          <cell r="D269">
            <v>0</v>
          </cell>
        </row>
        <row r="270">
          <cell r="A270">
            <v>42273</v>
          </cell>
          <cell r="B270">
            <v>1194.33</v>
          </cell>
          <cell r="C270">
            <v>-18.49</v>
          </cell>
          <cell r="D270">
            <v>0</v>
          </cell>
        </row>
        <row r="271">
          <cell r="A271">
            <v>42274</v>
          </cell>
          <cell r="B271">
            <v>871.41</v>
          </cell>
          <cell r="C271">
            <v>-18.55</v>
          </cell>
          <cell r="D271">
            <v>0</v>
          </cell>
        </row>
        <row r="272">
          <cell r="A272">
            <v>42275</v>
          </cell>
          <cell r="B272">
            <v>741.32</v>
          </cell>
          <cell r="C272">
            <v>-18.6</v>
          </cell>
          <cell r="D272">
            <v>0</v>
          </cell>
        </row>
        <row r="273">
          <cell r="A273">
            <v>42276</v>
          </cell>
          <cell r="B273">
            <v>651.97</v>
          </cell>
          <cell r="C273">
            <v>-18.64</v>
          </cell>
          <cell r="D273">
            <v>0</v>
          </cell>
        </row>
        <row r="274">
          <cell r="A274">
            <v>42277</v>
          </cell>
          <cell r="B274">
            <v>491.9</v>
          </cell>
          <cell r="C274">
            <v>-18.68</v>
          </cell>
          <cell r="D274">
            <v>0</v>
          </cell>
        </row>
        <row r="275">
          <cell r="A275">
            <v>42278</v>
          </cell>
          <cell r="B275">
            <v>583.8</v>
          </cell>
          <cell r="C275">
            <v>-18.71</v>
          </cell>
          <cell r="D275">
            <v>0</v>
          </cell>
        </row>
        <row r="276">
          <cell r="A276">
            <v>42279</v>
          </cell>
          <cell r="B276">
            <v>1205.79</v>
          </cell>
          <cell r="C276">
            <v>-18.74</v>
          </cell>
          <cell r="D276">
            <v>0</v>
          </cell>
        </row>
        <row r="277">
          <cell r="A277">
            <v>42280</v>
          </cell>
          <cell r="B277">
            <v>1349.88</v>
          </cell>
          <cell r="C277">
            <v>-18.79</v>
          </cell>
          <cell r="D277">
            <v>8.7</v>
          </cell>
        </row>
        <row r="278">
          <cell r="A278">
            <v>42281</v>
          </cell>
          <cell r="B278">
            <v>1166.09</v>
          </cell>
          <cell r="C278">
            <v>-18.86</v>
          </cell>
          <cell r="D278">
            <v>0</v>
          </cell>
        </row>
        <row r="279">
          <cell r="A279">
            <v>42282</v>
          </cell>
          <cell r="B279">
            <v>841.32</v>
          </cell>
          <cell r="C279">
            <v>-18.92</v>
          </cell>
          <cell r="D279">
            <v>0</v>
          </cell>
        </row>
        <row r="280">
          <cell r="A280">
            <v>42283</v>
          </cell>
          <cell r="B280">
            <v>928.47</v>
          </cell>
          <cell r="C280">
            <v>-18.97</v>
          </cell>
          <cell r="D280">
            <v>0</v>
          </cell>
        </row>
        <row r="281">
          <cell r="A281">
            <v>42284</v>
          </cell>
          <cell r="B281">
            <v>1259.38</v>
          </cell>
          <cell r="C281">
            <v>-19.04</v>
          </cell>
          <cell r="D281">
            <v>0</v>
          </cell>
        </row>
        <row r="282">
          <cell r="A282">
            <v>42285</v>
          </cell>
          <cell r="B282">
            <v>1230.9</v>
          </cell>
          <cell r="C282">
            <v>-19.11</v>
          </cell>
          <cell r="D282">
            <v>0</v>
          </cell>
        </row>
        <row r="283">
          <cell r="A283">
            <v>42286</v>
          </cell>
          <cell r="B283">
            <v>1042.71</v>
          </cell>
          <cell r="C283">
            <v>-19.18</v>
          </cell>
          <cell r="D283">
            <v>0</v>
          </cell>
        </row>
        <row r="284">
          <cell r="A284">
            <v>42287</v>
          </cell>
          <cell r="B284">
            <v>1426.62</v>
          </cell>
          <cell r="C284">
            <v>-19.24</v>
          </cell>
          <cell r="D284">
            <v>0</v>
          </cell>
        </row>
        <row r="285">
          <cell r="A285">
            <v>42288</v>
          </cell>
          <cell r="B285">
            <v>387.5</v>
          </cell>
          <cell r="C285">
            <v>-19.31</v>
          </cell>
          <cell r="D285">
            <v>0</v>
          </cell>
        </row>
        <row r="286">
          <cell r="A286">
            <v>42289</v>
          </cell>
          <cell r="B286">
            <v>906.94</v>
          </cell>
          <cell r="C286">
            <v>-19.35</v>
          </cell>
          <cell r="D286">
            <v>0</v>
          </cell>
        </row>
        <row r="287">
          <cell r="A287">
            <v>42290</v>
          </cell>
          <cell r="B287">
            <v>901.39</v>
          </cell>
          <cell r="C287">
            <v>-19.42</v>
          </cell>
          <cell r="D287">
            <v>0</v>
          </cell>
        </row>
        <row r="288">
          <cell r="A288">
            <v>42291</v>
          </cell>
          <cell r="B288">
            <v>1366.9</v>
          </cell>
          <cell r="C288">
            <v>-19.48</v>
          </cell>
          <cell r="D288">
            <v>0</v>
          </cell>
        </row>
        <row r="289">
          <cell r="A289">
            <v>42292</v>
          </cell>
          <cell r="B289">
            <v>1305.09</v>
          </cell>
          <cell r="C289">
            <v>-19.56</v>
          </cell>
          <cell r="D289">
            <v>0</v>
          </cell>
        </row>
        <row r="290">
          <cell r="A290">
            <v>42293</v>
          </cell>
          <cell r="B290">
            <v>1423.84</v>
          </cell>
          <cell r="C290">
            <v>-19.64</v>
          </cell>
          <cell r="D290">
            <v>0</v>
          </cell>
        </row>
        <row r="291">
          <cell r="A291">
            <v>42294</v>
          </cell>
          <cell r="B291">
            <v>1487.38</v>
          </cell>
          <cell r="C291">
            <v>-19.73</v>
          </cell>
          <cell r="D291">
            <v>0</v>
          </cell>
        </row>
        <row r="292">
          <cell r="A292">
            <v>42295</v>
          </cell>
          <cell r="B292">
            <v>1315.16</v>
          </cell>
          <cell r="C292">
            <v>-19.83</v>
          </cell>
          <cell r="D292">
            <v>0</v>
          </cell>
        </row>
        <row r="293">
          <cell r="A293">
            <v>42296</v>
          </cell>
          <cell r="B293">
            <v>1375.69</v>
          </cell>
          <cell r="C293">
            <v>-19.91</v>
          </cell>
          <cell r="D293">
            <v>0</v>
          </cell>
        </row>
        <row r="294">
          <cell r="A294">
            <v>42297</v>
          </cell>
          <cell r="B294">
            <v>1247.11</v>
          </cell>
          <cell r="C294">
            <v>-20</v>
          </cell>
          <cell r="D294">
            <v>0</v>
          </cell>
        </row>
        <row r="295">
          <cell r="A295">
            <v>42298</v>
          </cell>
          <cell r="B295">
            <v>1114.12</v>
          </cell>
          <cell r="C295">
            <v>-20.07</v>
          </cell>
          <cell r="D295">
            <v>0</v>
          </cell>
        </row>
        <row r="296">
          <cell r="A296">
            <v>42299</v>
          </cell>
          <cell r="B296">
            <v>1150.93</v>
          </cell>
          <cell r="C296">
            <v>-20.14</v>
          </cell>
          <cell r="D296">
            <v>0</v>
          </cell>
        </row>
        <row r="297">
          <cell r="A297">
            <v>42300</v>
          </cell>
          <cell r="B297">
            <v>899.19</v>
          </cell>
          <cell r="C297">
            <v>-20.17</v>
          </cell>
          <cell r="D297">
            <v>24.5</v>
          </cell>
        </row>
        <row r="298">
          <cell r="A298">
            <v>42301</v>
          </cell>
          <cell r="B298">
            <v>1108.8</v>
          </cell>
          <cell r="C298">
            <v>-20.24</v>
          </cell>
          <cell r="D298">
            <v>0</v>
          </cell>
        </row>
        <row r="299">
          <cell r="A299">
            <v>42302</v>
          </cell>
          <cell r="B299">
            <v>767.36</v>
          </cell>
          <cell r="C299">
            <v>-20.32</v>
          </cell>
          <cell r="D299">
            <v>0</v>
          </cell>
        </row>
        <row r="300">
          <cell r="A300">
            <v>42303</v>
          </cell>
          <cell r="B300">
            <v>784.49</v>
          </cell>
          <cell r="C300">
            <v>-20.36</v>
          </cell>
          <cell r="D300">
            <v>0</v>
          </cell>
        </row>
        <row r="301">
          <cell r="A301">
            <v>42304</v>
          </cell>
          <cell r="B301">
            <v>422.45</v>
          </cell>
          <cell r="C301">
            <v>-20.42</v>
          </cell>
          <cell r="D301">
            <v>0</v>
          </cell>
        </row>
        <row r="302">
          <cell r="A302">
            <v>42305</v>
          </cell>
          <cell r="B302">
            <v>245.25</v>
          </cell>
          <cell r="C302">
            <v>-20.43</v>
          </cell>
          <cell r="D302">
            <v>15.5</v>
          </cell>
        </row>
        <row r="303">
          <cell r="A303">
            <v>42306</v>
          </cell>
          <cell r="B303">
            <v>257.64</v>
          </cell>
          <cell r="C303">
            <v>-20.44</v>
          </cell>
          <cell r="D303">
            <v>1.2</v>
          </cell>
        </row>
        <row r="304">
          <cell r="A304">
            <v>42307</v>
          </cell>
          <cell r="B304">
            <v>625.69</v>
          </cell>
          <cell r="C304">
            <v>-20.46</v>
          </cell>
          <cell r="D304">
            <v>0</v>
          </cell>
        </row>
        <row r="305">
          <cell r="A305">
            <v>42308</v>
          </cell>
          <cell r="B305">
            <v>1024.54</v>
          </cell>
          <cell r="C305">
            <v>-20.5</v>
          </cell>
          <cell r="D305">
            <v>0</v>
          </cell>
        </row>
        <row r="306">
          <cell r="A306">
            <v>42309</v>
          </cell>
          <cell r="B306">
            <v>1037.5</v>
          </cell>
          <cell r="C306">
            <v>-20.57</v>
          </cell>
          <cell r="D306">
            <v>0</v>
          </cell>
        </row>
        <row r="307">
          <cell r="A307">
            <v>42310</v>
          </cell>
          <cell r="B307">
            <v>427.31</v>
          </cell>
          <cell r="C307">
            <v>-20.65</v>
          </cell>
          <cell r="D307">
            <v>0</v>
          </cell>
        </row>
        <row r="308">
          <cell r="A308">
            <v>42311</v>
          </cell>
          <cell r="B308">
            <v>414.35</v>
          </cell>
          <cell r="C308">
            <v>-20.68</v>
          </cell>
          <cell r="D308">
            <v>0</v>
          </cell>
        </row>
        <row r="309">
          <cell r="A309">
            <v>42312</v>
          </cell>
          <cell r="B309">
            <v>512.85</v>
          </cell>
          <cell r="C309">
            <v>-20.71</v>
          </cell>
          <cell r="D309">
            <v>0</v>
          </cell>
        </row>
        <row r="310">
          <cell r="A310">
            <v>42313</v>
          </cell>
          <cell r="B310">
            <v>883.1</v>
          </cell>
          <cell r="C310">
            <v>-20.76</v>
          </cell>
          <cell r="D310">
            <v>0</v>
          </cell>
        </row>
        <row r="311">
          <cell r="A311">
            <v>42314</v>
          </cell>
          <cell r="B311">
            <v>1226.97</v>
          </cell>
          <cell r="C311">
            <v>-20.82</v>
          </cell>
          <cell r="D311">
            <v>0</v>
          </cell>
        </row>
        <row r="312">
          <cell r="A312">
            <v>42315</v>
          </cell>
          <cell r="B312">
            <v>1137.04</v>
          </cell>
          <cell r="C312">
            <v>-20.9</v>
          </cell>
          <cell r="D312">
            <v>1.5</v>
          </cell>
        </row>
        <row r="313">
          <cell r="A313">
            <v>42316</v>
          </cell>
          <cell r="B313">
            <v>1477.89</v>
          </cell>
          <cell r="C313">
            <v>-21</v>
          </cell>
          <cell r="D313">
            <v>0</v>
          </cell>
        </row>
        <row r="314">
          <cell r="A314">
            <v>42317</v>
          </cell>
          <cell r="B314">
            <v>936.34</v>
          </cell>
          <cell r="C314">
            <v>-21.11</v>
          </cell>
          <cell r="D314">
            <v>0</v>
          </cell>
        </row>
        <row r="315">
          <cell r="A315">
            <v>42318</v>
          </cell>
          <cell r="B315">
            <v>894.56</v>
          </cell>
          <cell r="C315">
            <v>-21.18</v>
          </cell>
          <cell r="D315">
            <v>0</v>
          </cell>
        </row>
        <row r="316">
          <cell r="A316">
            <v>42319</v>
          </cell>
          <cell r="B316">
            <v>498.15</v>
          </cell>
          <cell r="C316">
            <v>-21.26</v>
          </cell>
          <cell r="D316">
            <v>0</v>
          </cell>
        </row>
        <row r="317">
          <cell r="A317">
            <v>42320</v>
          </cell>
          <cell r="B317">
            <v>393.29</v>
          </cell>
          <cell r="C317">
            <v>-21.3</v>
          </cell>
          <cell r="D317">
            <v>0</v>
          </cell>
        </row>
        <row r="318">
          <cell r="A318">
            <v>42321</v>
          </cell>
          <cell r="B318">
            <v>1014.24</v>
          </cell>
          <cell r="C318">
            <v>-21.34</v>
          </cell>
          <cell r="D318">
            <v>2.5</v>
          </cell>
        </row>
        <row r="319">
          <cell r="A319">
            <v>42322</v>
          </cell>
          <cell r="B319">
            <v>786.81</v>
          </cell>
          <cell r="C319">
            <v>-21.37</v>
          </cell>
          <cell r="D319">
            <v>47</v>
          </cell>
        </row>
        <row r="320">
          <cell r="A320">
            <v>42323</v>
          </cell>
          <cell r="B320">
            <v>363.43</v>
          </cell>
          <cell r="C320">
            <v>-21.42</v>
          </cell>
          <cell r="D320">
            <v>0</v>
          </cell>
        </row>
        <row r="321">
          <cell r="A321">
            <v>42324</v>
          </cell>
          <cell r="B321">
            <v>456.48</v>
          </cell>
          <cell r="C321">
            <v>-21.46</v>
          </cell>
          <cell r="D321">
            <v>2.2</v>
          </cell>
        </row>
        <row r="322">
          <cell r="A322">
            <v>42325</v>
          </cell>
          <cell r="B322">
            <v>301.85</v>
          </cell>
          <cell r="C322">
            <v>-21.48</v>
          </cell>
          <cell r="D322">
            <v>13.5</v>
          </cell>
        </row>
        <row r="323">
          <cell r="A323">
            <v>42326</v>
          </cell>
          <cell r="B323">
            <v>180.67</v>
          </cell>
          <cell r="C323">
            <v>-21.42</v>
          </cell>
          <cell r="D323">
            <v>52.5</v>
          </cell>
        </row>
        <row r="324">
          <cell r="A324">
            <v>42327</v>
          </cell>
          <cell r="B324">
            <v>386.34</v>
          </cell>
          <cell r="C324">
            <v>-21.43</v>
          </cell>
          <cell r="D324">
            <v>0</v>
          </cell>
        </row>
        <row r="325">
          <cell r="A325">
            <v>42328</v>
          </cell>
          <cell r="B325">
            <v>190.28</v>
          </cell>
          <cell r="C325">
            <v>-21.4</v>
          </cell>
          <cell r="D325">
            <v>45.7</v>
          </cell>
        </row>
        <row r="326">
          <cell r="A326">
            <v>42329</v>
          </cell>
          <cell r="B326">
            <v>234.14</v>
          </cell>
          <cell r="C326">
            <v>-21.3</v>
          </cell>
          <cell r="D326">
            <v>30.3</v>
          </cell>
        </row>
        <row r="327">
          <cell r="A327">
            <v>42330</v>
          </cell>
          <cell r="B327">
            <v>253.47</v>
          </cell>
          <cell r="C327">
            <v>-21.25</v>
          </cell>
          <cell r="D327">
            <v>0</v>
          </cell>
        </row>
        <row r="328">
          <cell r="A328">
            <v>42331</v>
          </cell>
          <cell r="B328">
            <v>244.44</v>
          </cell>
          <cell r="C328">
            <v>-21.23</v>
          </cell>
          <cell r="D328">
            <v>1.2</v>
          </cell>
        </row>
        <row r="329">
          <cell r="A329">
            <v>42332</v>
          </cell>
          <cell r="B329">
            <v>215.97</v>
          </cell>
          <cell r="C329">
            <v>-21.16</v>
          </cell>
          <cell r="D329">
            <v>38.5</v>
          </cell>
        </row>
        <row r="330">
          <cell r="A330">
            <v>42333</v>
          </cell>
          <cell r="B330">
            <v>170.83</v>
          </cell>
          <cell r="C330">
            <v>-21.12</v>
          </cell>
          <cell r="D330">
            <v>0</v>
          </cell>
        </row>
        <row r="331">
          <cell r="A331">
            <v>42334</v>
          </cell>
          <cell r="B331">
            <v>211.23</v>
          </cell>
          <cell r="C331">
            <v>-21.09</v>
          </cell>
          <cell r="D331">
            <v>0</v>
          </cell>
        </row>
        <row r="332">
          <cell r="A332">
            <v>42335</v>
          </cell>
          <cell r="B332">
            <v>257.18</v>
          </cell>
          <cell r="C332">
            <v>-21.09</v>
          </cell>
          <cell r="D332">
            <v>0</v>
          </cell>
        </row>
        <row r="333">
          <cell r="A333">
            <v>42336</v>
          </cell>
          <cell r="B333">
            <v>837.27</v>
          </cell>
          <cell r="C333">
            <v>-21.09</v>
          </cell>
          <cell r="D333">
            <v>0</v>
          </cell>
        </row>
        <row r="334">
          <cell r="A334">
            <v>42337</v>
          </cell>
          <cell r="B334">
            <v>1303.36</v>
          </cell>
          <cell r="C334">
            <v>-21.13</v>
          </cell>
          <cell r="D334">
            <v>0</v>
          </cell>
        </row>
        <row r="335">
          <cell r="A335">
            <v>42338</v>
          </cell>
          <cell r="B335">
            <v>267.36</v>
          </cell>
          <cell r="C335">
            <v>-21.21</v>
          </cell>
          <cell r="D335">
            <v>3.5</v>
          </cell>
        </row>
        <row r="336">
          <cell r="A336">
            <v>42339</v>
          </cell>
          <cell r="B336">
            <v>179.05</v>
          </cell>
          <cell r="C336">
            <v>-21.17</v>
          </cell>
          <cell r="D336">
            <v>24.6</v>
          </cell>
        </row>
        <row r="337">
          <cell r="A337">
            <v>42340</v>
          </cell>
          <cell r="B337">
            <v>229.28</v>
          </cell>
          <cell r="C337">
            <v>-21.11</v>
          </cell>
          <cell r="D337">
            <v>0</v>
          </cell>
        </row>
        <row r="338">
          <cell r="A338">
            <v>42341</v>
          </cell>
          <cell r="B338">
            <v>196.76</v>
          </cell>
          <cell r="C338">
            <v>-21.08</v>
          </cell>
          <cell r="D338">
            <v>7.2</v>
          </cell>
        </row>
        <row r="339">
          <cell r="A339">
            <v>42342</v>
          </cell>
          <cell r="B339">
            <v>311.92</v>
          </cell>
          <cell r="C339">
            <v>-21.1</v>
          </cell>
          <cell r="D339">
            <v>0</v>
          </cell>
        </row>
        <row r="340">
          <cell r="A340">
            <v>42343</v>
          </cell>
          <cell r="B340">
            <v>736.57</v>
          </cell>
          <cell r="C340">
            <v>-21.06</v>
          </cell>
          <cell r="D340">
            <v>11.8</v>
          </cell>
        </row>
        <row r="341">
          <cell r="A341">
            <v>42344</v>
          </cell>
          <cell r="B341">
            <v>250.81</v>
          </cell>
          <cell r="C341">
            <v>-20.98</v>
          </cell>
          <cell r="D341">
            <v>3.6</v>
          </cell>
        </row>
        <row r="342">
          <cell r="A342">
            <v>42345</v>
          </cell>
          <cell r="B342">
            <v>203.36</v>
          </cell>
          <cell r="C342">
            <v>-20.95</v>
          </cell>
          <cell r="D342">
            <v>0.8</v>
          </cell>
        </row>
        <row r="343">
          <cell r="A343">
            <v>42346</v>
          </cell>
          <cell r="B343">
            <v>232.99</v>
          </cell>
          <cell r="C343">
            <v>-20.9</v>
          </cell>
          <cell r="D343">
            <v>9.5</v>
          </cell>
        </row>
        <row r="344">
          <cell r="A344">
            <v>42347</v>
          </cell>
          <cell r="B344">
            <v>204.17</v>
          </cell>
          <cell r="C344">
            <v>-20.88</v>
          </cell>
          <cell r="D344">
            <v>0</v>
          </cell>
        </row>
        <row r="345">
          <cell r="A345">
            <v>42348</v>
          </cell>
          <cell r="B345">
            <v>794.21</v>
          </cell>
          <cell r="C345">
            <v>-20.83</v>
          </cell>
          <cell r="D345">
            <v>3.5</v>
          </cell>
        </row>
        <row r="346">
          <cell r="A346">
            <v>42349</v>
          </cell>
          <cell r="B346">
            <v>475.23</v>
          </cell>
          <cell r="C346">
            <v>-20.82</v>
          </cell>
          <cell r="D346">
            <v>16</v>
          </cell>
        </row>
        <row r="347">
          <cell r="A347">
            <v>42350</v>
          </cell>
          <cell r="B347">
            <v>199.42</v>
          </cell>
          <cell r="C347">
            <v>-20.76</v>
          </cell>
          <cell r="D347">
            <v>0</v>
          </cell>
        </row>
        <row r="348">
          <cell r="A348">
            <v>42351</v>
          </cell>
          <cell r="B348">
            <v>813.31</v>
          </cell>
          <cell r="C348">
            <v>-20.72</v>
          </cell>
          <cell r="D348">
            <v>0</v>
          </cell>
        </row>
        <row r="349">
          <cell r="A349">
            <v>42352</v>
          </cell>
          <cell r="B349">
            <v>1336.92</v>
          </cell>
          <cell r="C349">
            <v>-20.7</v>
          </cell>
          <cell r="D349">
            <v>43</v>
          </cell>
        </row>
        <row r="350">
          <cell r="A350">
            <v>42353</v>
          </cell>
          <cell r="B350">
            <v>378.13</v>
          </cell>
          <cell r="C350">
            <v>-20.69</v>
          </cell>
          <cell r="D350">
            <v>0</v>
          </cell>
        </row>
        <row r="351">
          <cell r="A351">
            <v>42354</v>
          </cell>
          <cell r="B351">
            <v>201.16</v>
          </cell>
          <cell r="C351">
            <v>-20.66</v>
          </cell>
          <cell r="D351">
            <v>0</v>
          </cell>
        </row>
        <row r="352">
          <cell r="A352">
            <v>42355</v>
          </cell>
          <cell r="B352">
            <v>234.03</v>
          </cell>
          <cell r="C352">
            <v>-20.64</v>
          </cell>
          <cell r="D352">
            <v>0</v>
          </cell>
        </row>
        <row r="353">
          <cell r="A353">
            <v>42356</v>
          </cell>
          <cell r="B353">
            <v>209.84</v>
          </cell>
          <cell r="C353">
            <v>-20.63</v>
          </cell>
          <cell r="D353">
            <v>0</v>
          </cell>
        </row>
        <row r="354">
          <cell r="A354">
            <v>42357</v>
          </cell>
          <cell r="B354">
            <v>214.24</v>
          </cell>
          <cell r="C354">
            <v>-20.54</v>
          </cell>
          <cell r="D354">
            <v>32.5</v>
          </cell>
        </row>
        <row r="355">
          <cell r="A355">
            <v>42358</v>
          </cell>
          <cell r="B355">
            <v>373.15</v>
          </cell>
          <cell r="C355">
            <v>-20.47</v>
          </cell>
          <cell r="D355">
            <v>7</v>
          </cell>
        </row>
        <row r="356">
          <cell r="A356">
            <v>42359</v>
          </cell>
          <cell r="B356">
            <v>332.75</v>
          </cell>
          <cell r="C356">
            <v>-20.45</v>
          </cell>
          <cell r="D356">
            <v>0</v>
          </cell>
        </row>
        <row r="357">
          <cell r="A357">
            <v>42360</v>
          </cell>
          <cell r="B357">
            <v>169.68</v>
          </cell>
          <cell r="C357">
            <v>-20.43</v>
          </cell>
          <cell r="D357">
            <v>0</v>
          </cell>
        </row>
        <row r="358">
          <cell r="A358">
            <v>42361</v>
          </cell>
          <cell r="B358">
            <v>391.55</v>
          </cell>
          <cell r="C358">
            <v>-20.42</v>
          </cell>
          <cell r="D358">
            <v>0</v>
          </cell>
        </row>
        <row r="359">
          <cell r="A359">
            <v>42362</v>
          </cell>
          <cell r="B359">
            <v>251.85</v>
          </cell>
          <cell r="C359">
            <v>-20.43</v>
          </cell>
          <cell r="D359">
            <v>0</v>
          </cell>
        </row>
        <row r="360">
          <cell r="A360">
            <v>42363</v>
          </cell>
          <cell r="B360">
            <v>261.69</v>
          </cell>
          <cell r="C360">
            <v>-20.43</v>
          </cell>
          <cell r="D360">
            <v>0</v>
          </cell>
        </row>
        <row r="361">
          <cell r="A361">
            <v>42364</v>
          </cell>
          <cell r="B361">
            <v>178.7</v>
          </cell>
          <cell r="C361">
            <v>-20.43</v>
          </cell>
          <cell r="D361">
            <v>0</v>
          </cell>
        </row>
        <row r="362">
          <cell r="A362">
            <v>42365</v>
          </cell>
          <cell r="B362">
            <v>227.55</v>
          </cell>
          <cell r="C362">
            <v>-20.43</v>
          </cell>
          <cell r="D362">
            <v>4.2</v>
          </cell>
        </row>
        <row r="363">
          <cell r="A363">
            <v>42366</v>
          </cell>
          <cell r="B363">
            <v>220.83</v>
          </cell>
          <cell r="C363">
            <v>-20.43</v>
          </cell>
          <cell r="D363">
            <v>0</v>
          </cell>
        </row>
        <row r="364">
          <cell r="A364">
            <v>42367</v>
          </cell>
          <cell r="B364">
            <v>238.77</v>
          </cell>
          <cell r="C364">
            <v>-20.43</v>
          </cell>
          <cell r="D364">
            <v>0</v>
          </cell>
        </row>
        <row r="365">
          <cell r="A365">
            <v>42368</v>
          </cell>
          <cell r="B365">
            <v>202.43</v>
          </cell>
          <cell r="C365">
            <v>-20.44</v>
          </cell>
          <cell r="D365">
            <v>0</v>
          </cell>
        </row>
        <row r="366">
          <cell r="A366">
            <v>42369</v>
          </cell>
          <cell r="B366">
            <v>319.68</v>
          </cell>
          <cell r="C366">
            <v>-20.44</v>
          </cell>
          <cell r="D366">
            <v>0</v>
          </cell>
        </row>
        <row r="367">
          <cell r="A367">
            <v>42370</v>
          </cell>
          <cell r="B367">
            <v>247.92</v>
          </cell>
          <cell r="C367">
            <v>-20.45</v>
          </cell>
          <cell r="D367">
            <v>0</v>
          </cell>
        </row>
        <row r="367">
          <cell r="F367" t="str">
            <v>PLUVIOMETRIA</v>
          </cell>
        </row>
        <row r="368">
          <cell r="A368">
            <v>42371</v>
          </cell>
          <cell r="B368">
            <v>260.19</v>
          </cell>
          <cell r="C368">
            <v>-20.46</v>
          </cell>
          <cell r="D368">
            <v>0</v>
          </cell>
        </row>
        <row r="368">
          <cell r="F368">
            <v>42005</v>
          </cell>
          <cell r="G368">
            <v>115.3</v>
          </cell>
        </row>
        <row r="369">
          <cell r="A369">
            <v>42372</v>
          </cell>
          <cell r="B369">
            <v>185.53</v>
          </cell>
          <cell r="C369">
            <v>-20.46</v>
          </cell>
          <cell r="D369">
            <v>0.8</v>
          </cell>
        </row>
        <row r="369">
          <cell r="F369">
            <v>42036</v>
          </cell>
          <cell r="G369">
            <v>259.1</v>
          </cell>
        </row>
        <row r="370">
          <cell r="A370">
            <v>42373</v>
          </cell>
          <cell r="B370">
            <v>167.01</v>
          </cell>
          <cell r="C370">
            <v>-20.36</v>
          </cell>
          <cell r="D370">
            <v>49</v>
          </cell>
        </row>
        <row r="370">
          <cell r="F370">
            <v>42064</v>
          </cell>
          <cell r="G370">
            <v>181.4</v>
          </cell>
        </row>
        <row r="371">
          <cell r="A371">
            <v>42374</v>
          </cell>
          <cell r="B371">
            <v>240.28</v>
          </cell>
          <cell r="C371">
            <v>-20.26</v>
          </cell>
          <cell r="D371">
            <v>4</v>
          </cell>
        </row>
        <row r="371">
          <cell r="F371">
            <v>42095</v>
          </cell>
          <cell r="G371">
            <v>18.9</v>
          </cell>
        </row>
        <row r="372">
          <cell r="A372">
            <v>42375</v>
          </cell>
          <cell r="B372">
            <v>253.01</v>
          </cell>
          <cell r="C372">
            <v>-20.21</v>
          </cell>
          <cell r="D372">
            <v>0</v>
          </cell>
        </row>
        <row r="372">
          <cell r="F372">
            <v>42125</v>
          </cell>
          <cell r="G372">
            <v>42.9</v>
          </cell>
        </row>
        <row r="373">
          <cell r="A373">
            <v>42376</v>
          </cell>
          <cell r="B373">
            <v>160.19</v>
          </cell>
          <cell r="C373">
            <v>-20.2</v>
          </cell>
          <cell r="D373">
            <v>0</v>
          </cell>
        </row>
        <row r="373">
          <cell r="F373">
            <v>42156</v>
          </cell>
          <cell r="G373">
            <v>4.7</v>
          </cell>
        </row>
        <row r="374">
          <cell r="A374">
            <v>42377</v>
          </cell>
          <cell r="B374">
            <v>262.27</v>
          </cell>
          <cell r="C374">
            <v>-20.18</v>
          </cell>
          <cell r="D374">
            <v>0</v>
          </cell>
        </row>
        <row r="374">
          <cell r="F374">
            <v>42186</v>
          </cell>
          <cell r="G374">
            <v>0</v>
          </cell>
        </row>
        <row r="375">
          <cell r="A375">
            <v>42378</v>
          </cell>
          <cell r="B375">
            <v>238.08</v>
          </cell>
          <cell r="C375">
            <v>-20.13</v>
          </cell>
          <cell r="D375">
            <v>31</v>
          </cell>
        </row>
        <row r="375">
          <cell r="F375">
            <v>42217</v>
          </cell>
          <cell r="G375">
            <v>0</v>
          </cell>
        </row>
        <row r="376">
          <cell r="A376">
            <v>42379</v>
          </cell>
          <cell r="B376">
            <v>249.88</v>
          </cell>
          <cell r="C376">
            <v>-20.1</v>
          </cell>
          <cell r="D376">
            <v>6.5</v>
          </cell>
        </row>
        <row r="376">
          <cell r="F376">
            <v>42248</v>
          </cell>
          <cell r="G376">
            <v>80.4</v>
          </cell>
        </row>
        <row r="377">
          <cell r="A377">
            <v>42380</v>
          </cell>
          <cell r="B377">
            <v>204.17</v>
          </cell>
          <cell r="C377">
            <v>-20.1</v>
          </cell>
          <cell r="D377">
            <v>0</v>
          </cell>
        </row>
        <row r="377">
          <cell r="F377">
            <v>42278</v>
          </cell>
          <cell r="G377">
            <v>49.9</v>
          </cell>
        </row>
        <row r="378">
          <cell r="A378">
            <v>42381</v>
          </cell>
          <cell r="B378">
            <v>171.34</v>
          </cell>
          <cell r="C378">
            <v>-20.08</v>
          </cell>
          <cell r="D378">
            <v>1.5</v>
          </cell>
        </row>
        <row r="378">
          <cell r="F378">
            <v>42309</v>
          </cell>
          <cell r="G378">
            <v>238.4</v>
          </cell>
        </row>
        <row r="379">
          <cell r="A379">
            <v>42382</v>
          </cell>
          <cell r="B379">
            <v>252.89</v>
          </cell>
          <cell r="C379">
            <v>-20.04</v>
          </cell>
          <cell r="D379">
            <v>23.5</v>
          </cell>
        </row>
        <row r="379">
          <cell r="F379">
            <v>42339</v>
          </cell>
          <cell r="G379">
            <v>163.7</v>
          </cell>
        </row>
        <row r="380">
          <cell r="A380">
            <v>42383</v>
          </cell>
          <cell r="B380">
            <v>214</v>
          </cell>
          <cell r="C380">
            <v>-20.01</v>
          </cell>
          <cell r="D380">
            <v>6.5</v>
          </cell>
        </row>
        <row r="380">
          <cell r="F380" t="str">
            <v>TOTAL 2015</v>
          </cell>
          <cell r="G380">
            <v>1154.7</v>
          </cell>
        </row>
        <row r="381">
          <cell r="A381">
            <v>42384</v>
          </cell>
          <cell r="B381">
            <v>240.28</v>
          </cell>
          <cell r="C381">
            <v>-19.96</v>
          </cell>
          <cell r="D381">
            <v>16</v>
          </cell>
        </row>
        <row r="381">
          <cell r="F381">
            <v>42370</v>
          </cell>
          <cell r="G381">
            <v>488.3</v>
          </cell>
        </row>
        <row r="382">
          <cell r="A382">
            <v>42385</v>
          </cell>
          <cell r="B382">
            <v>172.92</v>
          </cell>
          <cell r="C382">
            <v>-19.66</v>
          </cell>
          <cell r="D382">
            <v>52.3</v>
          </cell>
        </row>
        <row r="382">
          <cell r="F382">
            <v>42401</v>
          </cell>
          <cell r="G382">
            <v>63.67</v>
          </cell>
        </row>
        <row r="383">
          <cell r="A383">
            <v>42386</v>
          </cell>
          <cell r="B383">
            <v>177.94</v>
          </cell>
          <cell r="C383">
            <v>-18.98</v>
          </cell>
          <cell r="D383">
            <v>93</v>
          </cell>
        </row>
        <row r="383">
          <cell r="F383">
            <v>42430</v>
          </cell>
          <cell r="G383">
            <v>103.6</v>
          </cell>
        </row>
        <row r="384">
          <cell r="A384">
            <v>42387</v>
          </cell>
          <cell r="B384">
            <v>227.89</v>
          </cell>
          <cell r="C384">
            <v>-17.92</v>
          </cell>
          <cell r="D384">
            <v>20</v>
          </cell>
        </row>
        <row r="384">
          <cell r="F384">
            <v>42461</v>
          </cell>
          <cell r="G384">
            <v>50</v>
          </cell>
        </row>
        <row r="385">
          <cell r="A385">
            <v>42388</v>
          </cell>
          <cell r="B385">
            <v>211.69</v>
          </cell>
          <cell r="C385">
            <v>-17.4</v>
          </cell>
          <cell r="D385">
            <v>22</v>
          </cell>
        </row>
        <row r="385">
          <cell r="F385">
            <v>42491</v>
          </cell>
          <cell r="G385">
            <v>11.2</v>
          </cell>
        </row>
        <row r="386">
          <cell r="A386">
            <v>42389</v>
          </cell>
          <cell r="B386">
            <v>203.13</v>
          </cell>
          <cell r="C386">
            <v>-16.16</v>
          </cell>
          <cell r="D386">
            <v>94.8</v>
          </cell>
        </row>
        <row r="386">
          <cell r="F386">
            <v>42522</v>
          </cell>
          <cell r="G386">
            <v>66.4</v>
          </cell>
        </row>
        <row r="387">
          <cell r="A387">
            <v>42390</v>
          </cell>
          <cell r="B387">
            <v>248.03</v>
          </cell>
          <cell r="C387">
            <v>-15.36</v>
          </cell>
          <cell r="D387">
            <v>0</v>
          </cell>
        </row>
        <row r="387">
          <cell r="F387">
            <v>42552</v>
          </cell>
          <cell r="G387">
            <v>0</v>
          </cell>
        </row>
        <row r="388">
          <cell r="A388">
            <v>42391</v>
          </cell>
          <cell r="B388">
            <v>245.49</v>
          </cell>
          <cell r="C388">
            <v>-15.09</v>
          </cell>
          <cell r="D388">
            <v>0</v>
          </cell>
        </row>
        <row r="388">
          <cell r="F388">
            <v>42583</v>
          </cell>
          <cell r="G388">
            <v>2</v>
          </cell>
        </row>
        <row r="389">
          <cell r="A389">
            <v>42392</v>
          </cell>
          <cell r="B389">
            <v>245.14</v>
          </cell>
          <cell r="C389">
            <v>-14.91</v>
          </cell>
          <cell r="D389">
            <v>0</v>
          </cell>
        </row>
        <row r="389">
          <cell r="F389">
            <v>42614</v>
          </cell>
          <cell r="G389">
            <v>97.5</v>
          </cell>
        </row>
        <row r="390">
          <cell r="A390">
            <v>42393</v>
          </cell>
          <cell r="B390">
            <v>189.24</v>
          </cell>
          <cell r="C390">
            <v>-14.76</v>
          </cell>
          <cell r="D390">
            <v>0</v>
          </cell>
        </row>
        <row r="390">
          <cell r="F390">
            <v>42644</v>
          </cell>
          <cell r="G390">
            <v>72.1</v>
          </cell>
        </row>
        <row r="391">
          <cell r="A391">
            <v>42394</v>
          </cell>
          <cell r="B391">
            <v>194.44</v>
          </cell>
          <cell r="C391">
            <v>-14.64</v>
          </cell>
          <cell r="D391">
            <v>2.2</v>
          </cell>
        </row>
        <row r="391">
          <cell r="F391">
            <v>42675</v>
          </cell>
          <cell r="G391">
            <v>242.6</v>
          </cell>
        </row>
        <row r="392">
          <cell r="A392">
            <v>42395</v>
          </cell>
          <cell r="B392">
            <v>262.27</v>
          </cell>
          <cell r="C392">
            <v>-14.51</v>
          </cell>
          <cell r="D392">
            <v>20.9</v>
          </cell>
        </row>
        <row r="392">
          <cell r="F392">
            <v>42705</v>
          </cell>
          <cell r="G392">
            <v>296.6</v>
          </cell>
        </row>
        <row r="393">
          <cell r="A393">
            <v>42396</v>
          </cell>
          <cell r="B393">
            <v>204.51</v>
          </cell>
          <cell r="C393">
            <v>-14.42</v>
          </cell>
          <cell r="D393">
            <v>0.3</v>
          </cell>
        </row>
        <row r="393">
          <cell r="F393" t="str">
            <v>TOTAL 2016</v>
          </cell>
          <cell r="G393">
            <v>1493.97</v>
          </cell>
        </row>
        <row r="394">
          <cell r="A394">
            <v>42397</v>
          </cell>
          <cell r="B394">
            <v>191.9</v>
          </cell>
          <cell r="C394">
            <v>-14.3</v>
          </cell>
          <cell r="D394">
            <v>10.7</v>
          </cell>
        </row>
        <row r="394">
          <cell r="F394">
            <v>42736</v>
          </cell>
          <cell r="G394">
            <v>176.7</v>
          </cell>
        </row>
        <row r="395">
          <cell r="A395">
            <v>42398</v>
          </cell>
          <cell r="B395">
            <v>213.77</v>
          </cell>
          <cell r="C395">
            <v>-14.08</v>
          </cell>
          <cell r="D395">
            <v>30.6</v>
          </cell>
        </row>
        <row r="395">
          <cell r="F395">
            <v>42767</v>
          </cell>
          <cell r="G395">
            <v>126.8</v>
          </cell>
        </row>
        <row r="396">
          <cell r="A396">
            <v>42399</v>
          </cell>
          <cell r="B396">
            <v>257.29</v>
          </cell>
          <cell r="C396">
            <v>-13.6</v>
          </cell>
          <cell r="D396">
            <v>2.7</v>
          </cell>
        </row>
        <row r="396">
          <cell r="F396">
            <v>42795</v>
          </cell>
          <cell r="G396">
            <v>160.9</v>
          </cell>
        </row>
        <row r="397">
          <cell r="A397">
            <v>42400</v>
          </cell>
          <cell r="B397">
            <v>244.44</v>
          </cell>
          <cell r="C397">
            <v>-13.44</v>
          </cell>
          <cell r="D397">
            <v>0</v>
          </cell>
        </row>
        <row r="397">
          <cell r="F397">
            <v>42826</v>
          </cell>
          <cell r="G397">
            <v>16.3</v>
          </cell>
        </row>
        <row r="398">
          <cell r="A398">
            <v>42401</v>
          </cell>
          <cell r="B398">
            <v>941.9</v>
          </cell>
          <cell r="C398">
            <v>-13.33</v>
          </cell>
          <cell r="D398">
            <v>0</v>
          </cell>
        </row>
        <row r="398">
          <cell r="F398">
            <v>42856</v>
          </cell>
          <cell r="G398">
            <v>7.8</v>
          </cell>
        </row>
        <row r="399">
          <cell r="A399">
            <v>42402</v>
          </cell>
          <cell r="B399">
            <v>377.55</v>
          </cell>
          <cell r="C399">
            <v>-13.27</v>
          </cell>
          <cell r="D399">
            <v>0</v>
          </cell>
        </row>
        <row r="399">
          <cell r="F399">
            <v>42887</v>
          </cell>
          <cell r="G399">
            <v>47.5</v>
          </cell>
        </row>
        <row r="400">
          <cell r="A400">
            <v>42403</v>
          </cell>
          <cell r="B400">
            <v>640.39</v>
          </cell>
          <cell r="C400">
            <v>-13.1</v>
          </cell>
          <cell r="D400">
            <v>0</v>
          </cell>
        </row>
        <row r="400">
          <cell r="F400">
            <v>42917</v>
          </cell>
          <cell r="G400">
            <v>0</v>
          </cell>
        </row>
        <row r="401">
          <cell r="A401">
            <v>42404</v>
          </cell>
          <cell r="B401">
            <v>772.92</v>
          </cell>
          <cell r="C401">
            <v>-13.14</v>
          </cell>
          <cell r="D401">
            <v>0</v>
          </cell>
        </row>
        <row r="401">
          <cell r="F401">
            <v>42948</v>
          </cell>
          <cell r="G401">
            <v>0</v>
          </cell>
        </row>
        <row r="402">
          <cell r="A402">
            <v>42405</v>
          </cell>
          <cell r="B402">
            <v>762.62</v>
          </cell>
          <cell r="C402">
            <v>-13.12</v>
          </cell>
          <cell r="D402">
            <v>0</v>
          </cell>
        </row>
        <row r="402">
          <cell r="F402">
            <v>42979</v>
          </cell>
          <cell r="G402">
            <v>6</v>
          </cell>
        </row>
        <row r="403">
          <cell r="A403">
            <v>42406</v>
          </cell>
          <cell r="B403">
            <v>627.89</v>
          </cell>
          <cell r="C403">
            <v>-13.08</v>
          </cell>
          <cell r="D403">
            <v>0</v>
          </cell>
        </row>
        <row r="403">
          <cell r="F403">
            <v>43009</v>
          </cell>
          <cell r="G403">
            <v>126.9</v>
          </cell>
        </row>
        <row r="404">
          <cell r="A404">
            <v>42407</v>
          </cell>
          <cell r="B404">
            <v>271.53</v>
          </cell>
          <cell r="C404">
            <v>-13.05</v>
          </cell>
          <cell r="D404">
            <v>0</v>
          </cell>
        </row>
        <row r="404">
          <cell r="F404">
            <v>43040</v>
          </cell>
          <cell r="G404">
            <v>119.8</v>
          </cell>
        </row>
        <row r="405">
          <cell r="A405">
            <v>42408</v>
          </cell>
          <cell r="B405">
            <v>369.91</v>
          </cell>
          <cell r="C405">
            <v>-13.02</v>
          </cell>
          <cell r="D405">
            <v>0</v>
          </cell>
        </row>
        <row r="405">
          <cell r="F405">
            <v>43070</v>
          </cell>
          <cell r="G405">
            <v>251</v>
          </cell>
        </row>
        <row r="406">
          <cell r="A406">
            <v>42409</v>
          </cell>
          <cell r="B406">
            <v>460.3</v>
          </cell>
          <cell r="C406">
            <v>-12.98</v>
          </cell>
          <cell r="D406">
            <v>0</v>
          </cell>
        </row>
        <row r="406">
          <cell r="F406" t="str">
            <v>TOTAL 2017</v>
          </cell>
          <cell r="G406">
            <v>1039.7</v>
          </cell>
        </row>
        <row r="407">
          <cell r="A407">
            <v>42410</v>
          </cell>
          <cell r="B407">
            <v>540.63</v>
          </cell>
          <cell r="C407">
            <v>-12.96</v>
          </cell>
          <cell r="D407">
            <v>0</v>
          </cell>
        </row>
        <row r="407">
          <cell r="F407">
            <v>43101</v>
          </cell>
          <cell r="G407">
            <v>168</v>
          </cell>
        </row>
        <row r="408">
          <cell r="A408">
            <v>42411</v>
          </cell>
          <cell r="B408">
            <v>532.87</v>
          </cell>
          <cell r="C408">
            <v>-12.94</v>
          </cell>
          <cell r="D408">
            <v>0</v>
          </cell>
        </row>
        <row r="408">
          <cell r="F408">
            <v>43132</v>
          </cell>
          <cell r="G408">
            <v>295.2</v>
          </cell>
        </row>
        <row r="409">
          <cell r="A409">
            <v>42412</v>
          </cell>
          <cell r="B409">
            <v>545.72</v>
          </cell>
          <cell r="C409">
            <v>-12.91</v>
          </cell>
          <cell r="D409">
            <v>2.8</v>
          </cell>
        </row>
        <row r="409">
          <cell r="F409">
            <v>43160</v>
          </cell>
          <cell r="G409">
            <v>231.35</v>
          </cell>
        </row>
        <row r="410">
          <cell r="A410">
            <v>42413</v>
          </cell>
          <cell r="B410">
            <v>641.67</v>
          </cell>
          <cell r="C410">
            <v>-12.85</v>
          </cell>
          <cell r="D410">
            <v>11.7</v>
          </cell>
        </row>
        <row r="410">
          <cell r="F410">
            <v>43191</v>
          </cell>
          <cell r="G410">
            <v>29.38</v>
          </cell>
        </row>
        <row r="411">
          <cell r="A411">
            <v>42414</v>
          </cell>
          <cell r="B411">
            <v>500.81</v>
          </cell>
          <cell r="C411">
            <v>-12.8</v>
          </cell>
          <cell r="D411">
            <v>0</v>
          </cell>
        </row>
        <row r="411">
          <cell r="F411">
            <v>43221</v>
          </cell>
          <cell r="G411">
            <v>17.9</v>
          </cell>
        </row>
        <row r="412">
          <cell r="A412">
            <v>42415</v>
          </cell>
          <cell r="B412">
            <v>265.74</v>
          </cell>
          <cell r="C412">
            <v>-12.76</v>
          </cell>
          <cell r="D412">
            <v>0</v>
          </cell>
        </row>
        <row r="412">
          <cell r="F412">
            <v>43252</v>
          </cell>
          <cell r="G412">
            <v>2.9</v>
          </cell>
        </row>
        <row r="413">
          <cell r="A413">
            <v>42416</v>
          </cell>
          <cell r="B413">
            <v>211.57</v>
          </cell>
          <cell r="C413">
            <v>-12.72</v>
          </cell>
          <cell r="D413">
            <v>0</v>
          </cell>
        </row>
        <row r="413">
          <cell r="F413">
            <v>43282</v>
          </cell>
          <cell r="G413">
            <v>0</v>
          </cell>
        </row>
        <row r="414">
          <cell r="A414">
            <v>42417</v>
          </cell>
          <cell r="B414">
            <v>386.11</v>
          </cell>
          <cell r="C414">
            <v>-12.7</v>
          </cell>
          <cell r="D414">
            <v>0</v>
          </cell>
        </row>
        <row r="414">
          <cell r="F414">
            <v>43313</v>
          </cell>
          <cell r="G414">
            <v>39.4</v>
          </cell>
        </row>
        <row r="415">
          <cell r="A415">
            <v>42418</v>
          </cell>
          <cell r="B415">
            <v>370.37</v>
          </cell>
          <cell r="C415">
            <v>-12.66</v>
          </cell>
          <cell r="D415">
            <v>8.1</v>
          </cell>
        </row>
        <row r="415">
          <cell r="F415">
            <v>43344</v>
          </cell>
          <cell r="G415">
            <v>79.3</v>
          </cell>
        </row>
        <row r="416">
          <cell r="A416">
            <v>42419</v>
          </cell>
          <cell r="B416">
            <v>324.54</v>
          </cell>
          <cell r="C416">
            <v>-12.57</v>
          </cell>
          <cell r="D416">
            <v>0</v>
          </cell>
        </row>
        <row r="416">
          <cell r="F416">
            <v>43374</v>
          </cell>
          <cell r="G416">
            <v>127</v>
          </cell>
        </row>
        <row r="417">
          <cell r="A417">
            <v>42420</v>
          </cell>
          <cell r="B417">
            <v>627.66</v>
          </cell>
          <cell r="C417">
            <v>-12.51</v>
          </cell>
          <cell r="D417">
            <v>0</v>
          </cell>
        </row>
        <row r="417">
          <cell r="F417">
            <v>43405</v>
          </cell>
          <cell r="G417">
            <v>221.7</v>
          </cell>
        </row>
        <row r="418">
          <cell r="A418">
            <v>42421</v>
          </cell>
          <cell r="B418">
            <v>649.42</v>
          </cell>
          <cell r="C418">
            <v>-12.49</v>
          </cell>
          <cell r="D418">
            <v>0</v>
          </cell>
        </row>
        <row r="418">
          <cell r="F418">
            <v>43435</v>
          </cell>
          <cell r="G418">
            <v>257.9</v>
          </cell>
        </row>
        <row r="419">
          <cell r="A419">
            <v>42422</v>
          </cell>
          <cell r="B419">
            <v>522.97</v>
          </cell>
          <cell r="C419">
            <v>-12.46</v>
          </cell>
          <cell r="D419">
            <v>0</v>
          </cell>
        </row>
        <row r="419">
          <cell r="F419" t="str">
            <v>TOTAL 2018</v>
          </cell>
          <cell r="G419">
            <v>1470.03</v>
          </cell>
        </row>
        <row r="420">
          <cell r="A420">
            <v>42423</v>
          </cell>
          <cell r="B420">
            <v>403.24</v>
          </cell>
          <cell r="C420">
            <v>-12.44</v>
          </cell>
          <cell r="D420">
            <v>0</v>
          </cell>
        </row>
        <row r="420">
          <cell r="F420">
            <v>43466</v>
          </cell>
          <cell r="G420">
            <v>56.5</v>
          </cell>
        </row>
        <row r="421">
          <cell r="A421">
            <v>42424</v>
          </cell>
          <cell r="B421">
            <v>329.4</v>
          </cell>
          <cell r="C421">
            <v>-12.42</v>
          </cell>
          <cell r="D421">
            <v>0</v>
          </cell>
        </row>
        <row r="421">
          <cell r="F421">
            <v>43497</v>
          </cell>
          <cell r="G421">
            <v>244.4</v>
          </cell>
        </row>
        <row r="422">
          <cell r="A422">
            <v>42425</v>
          </cell>
          <cell r="B422">
            <v>307.06</v>
          </cell>
          <cell r="C422">
            <v>-12.4</v>
          </cell>
          <cell r="D422">
            <v>0</v>
          </cell>
        </row>
        <row r="422">
          <cell r="F422">
            <v>43525</v>
          </cell>
          <cell r="G422">
            <v>100</v>
          </cell>
        </row>
        <row r="423">
          <cell r="A423">
            <v>42426</v>
          </cell>
          <cell r="B423">
            <v>383.22</v>
          </cell>
          <cell r="C423">
            <v>-12.3</v>
          </cell>
          <cell r="D423">
            <v>25.5</v>
          </cell>
        </row>
        <row r="423">
          <cell r="F423">
            <v>43556</v>
          </cell>
          <cell r="G423">
            <v>177.7</v>
          </cell>
        </row>
        <row r="424">
          <cell r="A424">
            <v>42427</v>
          </cell>
          <cell r="B424">
            <v>244.79</v>
          </cell>
          <cell r="C424">
            <v>-12.12</v>
          </cell>
          <cell r="D424">
            <v>0</v>
          </cell>
        </row>
        <row r="424">
          <cell r="F424">
            <v>43586</v>
          </cell>
          <cell r="G424">
            <v>88</v>
          </cell>
        </row>
        <row r="425">
          <cell r="A425">
            <v>42428</v>
          </cell>
          <cell r="B425">
            <v>228.24</v>
          </cell>
          <cell r="C425">
            <v>-12.05</v>
          </cell>
          <cell r="D425">
            <v>0.5</v>
          </cell>
        </row>
        <row r="425">
          <cell r="F425">
            <v>43617</v>
          </cell>
          <cell r="G425">
            <v>12.3</v>
          </cell>
        </row>
        <row r="426">
          <cell r="A426">
            <v>42429</v>
          </cell>
          <cell r="B426">
            <v>255.32</v>
          </cell>
          <cell r="C426">
            <v>-11.99</v>
          </cell>
          <cell r="D426">
            <v>15.07</v>
          </cell>
        </row>
        <row r="426">
          <cell r="F426">
            <v>43647</v>
          </cell>
          <cell r="G426">
            <v>0</v>
          </cell>
        </row>
        <row r="427">
          <cell r="A427">
            <v>42430</v>
          </cell>
          <cell r="B427">
            <v>244.33</v>
          </cell>
          <cell r="C427">
            <v>-11.85</v>
          </cell>
          <cell r="D427">
            <v>0</v>
          </cell>
        </row>
        <row r="427">
          <cell r="F427">
            <v>43678</v>
          </cell>
          <cell r="G427">
            <v>0.5</v>
          </cell>
        </row>
        <row r="428">
          <cell r="A428">
            <v>42431</v>
          </cell>
          <cell r="B428">
            <v>238.89</v>
          </cell>
          <cell r="C428">
            <v>-11.78</v>
          </cell>
          <cell r="D428">
            <v>0</v>
          </cell>
        </row>
        <row r="428">
          <cell r="F428">
            <v>43709</v>
          </cell>
          <cell r="G428">
            <v>31</v>
          </cell>
        </row>
        <row r="429">
          <cell r="A429">
            <v>42432</v>
          </cell>
          <cell r="B429">
            <v>249.88</v>
          </cell>
          <cell r="C429">
            <v>-11.75</v>
          </cell>
          <cell r="D429">
            <v>0</v>
          </cell>
        </row>
        <row r="429">
          <cell r="F429">
            <v>43739</v>
          </cell>
          <cell r="G429">
            <v>71.2</v>
          </cell>
        </row>
        <row r="430">
          <cell r="A430">
            <v>42433</v>
          </cell>
          <cell r="B430">
            <v>173.73</v>
          </cell>
          <cell r="C430">
            <v>-11.71</v>
          </cell>
          <cell r="D430">
            <v>0</v>
          </cell>
        </row>
        <row r="430">
          <cell r="F430">
            <v>43770</v>
          </cell>
          <cell r="G430">
            <v>230.3</v>
          </cell>
        </row>
        <row r="431">
          <cell r="A431">
            <v>42434</v>
          </cell>
          <cell r="B431">
            <v>434.03</v>
          </cell>
          <cell r="C431">
            <v>-11.64</v>
          </cell>
          <cell r="D431">
            <v>33</v>
          </cell>
        </row>
        <row r="431">
          <cell r="F431">
            <v>43800</v>
          </cell>
          <cell r="G431">
            <v>257.3</v>
          </cell>
        </row>
        <row r="432">
          <cell r="A432">
            <v>42435</v>
          </cell>
          <cell r="B432">
            <v>476.97</v>
          </cell>
          <cell r="C432">
            <v>-11.57</v>
          </cell>
          <cell r="D432">
            <v>0</v>
          </cell>
        </row>
        <row r="432">
          <cell r="F432" t="str">
            <v>TOTAL 2019</v>
          </cell>
          <cell r="G432">
            <v>1269.2</v>
          </cell>
        </row>
        <row r="433">
          <cell r="A433">
            <v>42436</v>
          </cell>
          <cell r="B433">
            <v>247.57</v>
          </cell>
          <cell r="C433">
            <v>-11.53</v>
          </cell>
          <cell r="D433">
            <v>0</v>
          </cell>
        </row>
        <row r="433">
          <cell r="F433">
            <v>43831</v>
          </cell>
          <cell r="G433">
            <v>538.6</v>
          </cell>
        </row>
        <row r="434">
          <cell r="A434">
            <v>42437</v>
          </cell>
          <cell r="B434">
            <v>154.51</v>
          </cell>
          <cell r="C434">
            <v>-11.5</v>
          </cell>
          <cell r="D434">
            <v>0</v>
          </cell>
        </row>
        <row r="434">
          <cell r="F434">
            <v>43862</v>
          </cell>
          <cell r="G434">
            <v>278.9</v>
          </cell>
        </row>
        <row r="435">
          <cell r="A435">
            <v>42438</v>
          </cell>
          <cell r="B435">
            <v>268.95</v>
          </cell>
          <cell r="C435">
            <v>-11.46</v>
          </cell>
          <cell r="D435">
            <v>0</v>
          </cell>
        </row>
        <row r="435">
          <cell r="F435">
            <v>43891</v>
          </cell>
          <cell r="G435">
            <v>249.5</v>
          </cell>
        </row>
        <row r="436">
          <cell r="A436">
            <v>42439</v>
          </cell>
          <cell r="B436">
            <v>244.68</v>
          </cell>
          <cell r="C436">
            <v>-11.43</v>
          </cell>
          <cell r="D436">
            <v>0</v>
          </cell>
        </row>
        <row r="436">
          <cell r="F436">
            <v>43922</v>
          </cell>
          <cell r="G436">
            <v>38.5</v>
          </cell>
        </row>
        <row r="437">
          <cell r="A437">
            <v>42440</v>
          </cell>
          <cell r="B437">
            <v>288.54</v>
          </cell>
          <cell r="C437">
            <v>-11.41</v>
          </cell>
          <cell r="D437">
            <v>0</v>
          </cell>
        </row>
        <row r="437">
          <cell r="F437">
            <v>43952</v>
          </cell>
          <cell r="G437">
            <v>35.7</v>
          </cell>
        </row>
        <row r="438">
          <cell r="A438">
            <v>42441</v>
          </cell>
          <cell r="B438">
            <v>238.89</v>
          </cell>
          <cell r="C438">
            <v>-11.35</v>
          </cell>
          <cell r="D438">
            <v>8.5</v>
          </cell>
        </row>
        <row r="438">
          <cell r="F438">
            <v>43983</v>
          </cell>
          <cell r="G438">
            <v>3.8</v>
          </cell>
        </row>
        <row r="439">
          <cell r="A439">
            <v>42442</v>
          </cell>
          <cell r="B439">
            <v>227.66</v>
          </cell>
          <cell r="C439">
            <v>-11.25</v>
          </cell>
          <cell r="D439">
            <v>16.7</v>
          </cell>
        </row>
        <row r="439">
          <cell r="F439">
            <v>44013</v>
          </cell>
          <cell r="G439">
            <v>9.2</v>
          </cell>
        </row>
        <row r="440">
          <cell r="A440">
            <v>42443</v>
          </cell>
          <cell r="B440">
            <v>249.07</v>
          </cell>
          <cell r="C440">
            <v>-11.17</v>
          </cell>
          <cell r="D440">
            <v>32.5</v>
          </cell>
        </row>
        <row r="440">
          <cell r="F440">
            <v>44044</v>
          </cell>
          <cell r="G440">
            <v>12.3</v>
          </cell>
        </row>
        <row r="441">
          <cell r="A441">
            <v>42444</v>
          </cell>
          <cell r="B441">
            <v>252.78</v>
          </cell>
          <cell r="C441">
            <v>-11.12</v>
          </cell>
          <cell r="D441">
            <v>0</v>
          </cell>
        </row>
        <row r="441">
          <cell r="F441">
            <v>44075</v>
          </cell>
          <cell r="G441">
            <v>15.5</v>
          </cell>
        </row>
        <row r="442">
          <cell r="A442">
            <v>42445</v>
          </cell>
          <cell r="B442">
            <v>282.18</v>
          </cell>
          <cell r="C442">
            <v>-11.09</v>
          </cell>
          <cell r="D442">
            <v>0</v>
          </cell>
        </row>
        <row r="442">
          <cell r="F442">
            <v>44105</v>
          </cell>
          <cell r="G442">
            <v>82.6</v>
          </cell>
        </row>
        <row r="443">
          <cell r="A443">
            <v>42446</v>
          </cell>
          <cell r="B443">
            <v>207.99</v>
          </cell>
          <cell r="C443">
            <v>-11.05</v>
          </cell>
          <cell r="D443">
            <v>0</v>
          </cell>
        </row>
        <row r="443">
          <cell r="F443">
            <v>44136</v>
          </cell>
          <cell r="G443">
            <v>86.9</v>
          </cell>
        </row>
        <row r="444">
          <cell r="A444">
            <v>42447</v>
          </cell>
          <cell r="B444">
            <v>276.74</v>
          </cell>
          <cell r="C444">
            <v>-11.02</v>
          </cell>
          <cell r="D444">
            <v>0</v>
          </cell>
        </row>
        <row r="444">
          <cell r="F444">
            <v>44166</v>
          </cell>
          <cell r="G444">
            <v>246.7</v>
          </cell>
        </row>
        <row r="445">
          <cell r="A445">
            <v>42448</v>
          </cell>
          <cell r="B445">
            <v>337.04</v>
          </cell>
          <cell r="C445">
            <v>-10.96</v>
          </cell>
          <cell r="D445">
            <v>0</v>
          </cell>
        </row>
        <row r="445">
          <cell r="F445" t="str">
            <v>TOTAL 2020</v>
          </cell>
          <cell r="G445">
            <v>1598.2</v>
          </cell>
        </row>
        <row r="446">
          <cell r="A446">
            <v>42449</v>
          </cell>
          <cell r="B446">
            <v>361.23</v>
          </cell>
          <cell r="C446">
            <v>-10.94</v>
          </cell>
          <cell r="D446">
            <v>0</v>
          </cell>
        </row>
        <row r="446">
          <cell r="F446">
            <v>44197</v>
          </cell>
          <cell r="G446">
            <v>214.5</v>
          </cell>
        </row>
        <row r="447">
          <cell r="A447">
            <v>42450</v>
          </cell>
          <cell r="B447">
            <v>231.71</v>
          </cell>
          <cell r="C447">
            <v>-10.92</v>
          </cell>
          <cell r="D447">
            <v>0</v>
          </cell>
        </row>
        <row r="447">
          <cell r="F447">
            <v>44228</v>
          </cell>
          <cell r="G447">
            <v>344</v>
          </cell>
        </row>
        <row r="448">
          <cell r="A448">
            <v>42451</v>
          </cell>
          <cell r="B448">
            <v>272.92</v>
          </cell>
          <cell r="C448">
            <v>-10.9</v>
          </cell>
          <cell r="D448">
            <v>0</v>
          </cell>
        </row>
        <row r="448">
          <cell r="F448">
            <v>44256</v>
          </cell>
          <cell r="G448">
            <v>82.5</v>
          </cell>
        </row>
        <row r="449">
          <cell r="A449">
            <v>42452</v>
          </cell>
          <cell r="B449">
            <v>254.17</v>
          </cell>
          <cell r="C449">
            <v>-10.89</v>
          </cell>
          <cell r="D449">
            <v>0</v>
          </cell>
        </row>
        <row r="449">
          <cell r="F449">
            <v>44287</v>
          </cell>
          <cell r="G449">
            <v>0</v>
          </cell>
        </row>
        <row r="450">
          <cell r="A450">
            <v>42453</v>
          </cell>
          <cell r="B450">
            <v>253.47</v>
          </cell>
          <cell r="C450">
            <v>-10.87</v>
          </cell>
          <cell r="D450">
            <v>3.5</v>
          </cell>
        </row>
        <row r="450">
          <cell r="F450">
            <v>44317</v>
          </cell>
          <cell r="G450">
            <v>3.4</v>
          </cell>
        </row>
        <row r="451">
          <cell r="A451">
            <v>42454</v>
          </cell>
          <cell r="B451">
            <v>232.18</v>
          </cell>
          <cell r="C451">
            <v>-10.84</v>
          </cell>
          <cell r="D451">
            <v>8.5</v>
          </cell>
        </row>
        <row r="451">
          <cell r="F451">
            <v>44348</v>
          </cell>
          <cell r="G451">
            <v>26.6</v>
          </cell>
        </row>
        <row r="452">
          <cell r="A452">
            <v>42455</v>
          </cell>
          <cell r="B452">
            <v>252.2</v>
          </cell>
          <cell r="C452">
            <v>-10.82</v>
          </cell>
          <cell r="D452">
            <v>0.6</v>
          </cell>
        </row>
        <row r="452">
          <cell r="F452">
            <v>44378</v>
          </cell>
          <cell r="G452">
            <v>0</v>
          </cell>
        </row>
        <row r="453">
          <cell r="A453">
            <v>42456</v>
          </cell>
          <cell r="B453">
            <v>245.72</v>
          </cell>
          <cell r="C453">
            <v>-10.8</v>
          </cell>
          <cell r="D453">
            <v>0.3</v>
          </cell>
        </row>
        <row r="453">
          <cell r="F453">
            <v>44409</v>
          </cell>
          <cell r="G453">
            <v>10</v>
          </cell>
        </row>
        <row r="454">
          <cell r="A454">
            <v>42457</v>
          </cell>
          <cell r="B454">
            <v>255.67</v>
          </cell>
          <cell r="C454">
            <v>-10.78</v>
          </cell>
          <cell r="D454">
            <v>0</v>
          </cell>
        </row>
        <row r="454">
          <cell r="F454">
            <v>44440</v>
          </cell>
          <cell r="G454">
            <v>26.2</v>
          </cell>
        </row>
        <row r="455">
          <cell r="A455">
            <v>42458</v>
          </cell>
          <cell r="B455">
            <v>233.8</v>
          </cell>
          <cell r="C455">
            <v>-10.76</v>
          </cell>
          <cell r="D455">
            <v>0</v>
          </cell>
        </row>
        <row r="455">
          <cell r="F455">
            <v>44470</v>
          </cell>
          <cell r="G455">
            <v>222.41</v>
          </cell>
        </row>
        <row r="456">
          <cell r="A456">
            <v>42459</v>
          </cell>
          <cell r="B456">
            <v>284.95</v>
          </cell>
          <cell r="C456">
            <v>-10.75</v>
          </cell>
          <cell r="D456">
            <v>0</v>
          </cell>
        </row>
        <row r="456">
          <cell r="F456">
            <v>44501</v>
          </cell>
          <cell r="G456">
            <v>220</v>
          </cell>
        </row>
        <row r="457">
          <cell r="A457">
            <v>42460</v>
          </cell>
          <cell r="B457">
            <v>258.56</v>
          </cell>
          <cell r="C457">
            <v>-10.74</v>
          </cell>
          <cell r="D457">
            <v>0</v>
          </cell>
        </row>
        <row r="457">
          <cell r="F457">
            <v>44531</v>
          </cell>
          <cell r="G457">
            <v>431.5</v>
          </cell>
        </row>
        <row r="458">
          <cell r="A458">
            <v>42461</v>
          </cell>
          <cell r="B458">
            <v>273.84</v>
          </cell>
          <cell r="C458">
            <v>-10.72</v>
          </cell>
          <cell r="D458">
            <v>0</v>
          </cell>
        </row>
        <row r="458">
          <cell r="F458" t="str">
            <v>TOTAL 2021</v>
          </cell>
          <cell r="G458">
            <v>1581.11</v>
          </cell>
        </row>
        <row r="459">
          <cell r="A459">
            <v>42462</v>
          </cell>
          <cell r="B459">
            <v>518.98</v>
          </cell>
          <cell r="C459">
            <v>-10.72</v>
          </cell>
          <cell r="D459">
            <v>0</v>
          </cell>
        </row>
        <row r="459">
          <cell r="F459">
            <v>44562</v>
          </cell>
          <cell r="G459">
            <v>663.8</v>
          </cell>
        </row>
        <row r="460">
          <cell r="A460">
            <v>42463</v>
          </cell>
          <cell r="B460">
            <v>252.89</v>
          </cell>
          <cell r="C460">
            <v>-10.71</v>
          </cell>
          <cell r="D460">
            <v>0</v>
          </cell>
        </row>
        <row r="460">
          <cell r="F460">
            <v>44593</v>
          </cell>
          <cell r="G460">
            <v>326.4</v>
          </cell>
        </row>
        <row r="461">
          <cell r="A461">
            <v>42464</v>
          </cell>
          <cell r="B461">
            <v>247.57</v>
          </cell>
          <cell r="C461">
            <v>-10.7</v>
          </cell>
          <cell r="D461">
            <v>0</v>
          </cell>
        </row>
        <row r="461">
          <cell r="F461">
            <v>44621</v>
          </cell>
          <cell r="G461">
            <v>0</v>
          </cell>
        </row>
        <row r="462">
          <cell r="A462">
            <v>42465</v>
          </cell>
          <cell r="B462">
            <v>271.88</v>
          </cell>
          <cell r="C462">
            <v>-10.69</v>
          </cell>
          <cell r="D462">
            <v>0</v>
          </cell>
        </row>
        <row r="462">
          <cell r="F462">
            <v>44652</v>
          </cell>
          <cell r="G462">
            <v>38.1</v>
          </cell>
        </row>
        <row r="463">
          <cell r="A463">
            <v>42466</v>
          </cell>
          <cell r="B463">
            <v>218.63</v>
          </cell>
          <cell r="C463">
            <v>-10.69</v>
          </cell>
          <cell r="D463">
            <v>0</v>
          </cell>
        </row>
        <row r="463">
          <cell r="F463">
            <v>44682</v>
          </cell>
          <cell r="G463">
            <v>52.3</v>
          </cell>
        </row>
        <row r="464">
          <cell r="A464">
            <v>42467</v>
          </cell>
          <cell r="B464">
            <v>420.02</v>
          </cell>
          <cell r="C464">
            <v>-10.68</v>
          </cell>
          <cell r="D464">
            <v>0</v>
          </cell>
        </row>
        <row r="464">
          <cell r="F464">
            <v>44713</v>
          </cell>
          <cell r="G464">
            <v>0</v>
          </cell>
        </row>
        <row r="465">
          <cell r="A465">
            <v>42468</v>
          </cell>
          <cell r="B465">
            <v>278.7</v>
          </cell>
          <cell r="C465">
            <v>-10.68</v>
          </cell>
          <cell r="D465">
            <v>0</v>
          </cell>
        </row>
        <row r="465">
          <cell r="F465">
            <v>44743</v>
          </cell>
          <cell r="G465">
            <v>0</v>
          </cell>
        </row>
        <row r="466">
          <cell r="A466">
            <v>42469</v>
          </cell>
          <cell r="B466">
            <v>641.32</v>
          </cell>
          <cell r="C466">
            <v>-10.68</v>
          </cell>
          <cell r="D466">
            <v>0</v>
          </cell>
        </row>
        <row r="466">
          <cell r="F466">
            <v>44774</v>
          </cell>
          <cell r="G466">
            <v>0</v>
          </cell>
        </row>
        <row r="467">
          <cell r="A467">
            <v>42470</v>
          </cell>
          <cell r="B467">
            <v>411.92</v>
          </cell>
          <cell r="C467">
            <v>-10.69</v>
          </cell>
          <cell r="D467">
            <v>0</v>
          </cell>
        </row>
        <row r="467">
          <cell r="F467">
            <v>44805</v>
          </cell>
          <cell r="G467">
            <v>13.8</v>
          </cell>
        </row>
        <row r="468">
          <cell r="A468">
            <v>42471</v>
          </cell>
          <cell r="B468">
            <v>512.04</v>
          </cell>
          <cell r="C468">
            <v>-10.68</v>
          </cell>
          <cell r="D468">
            <v>0</v>
          </cell>
        </row>
        <row r="468">
          <cell r="F468">
            <v>44835</v>
          </cell>
          <cell r="G468">
            <v>127.13</v>
          </cell>
        </row>
        <row r="469">
          <cell r="A469">
            <v>42472</v>
          </cell>
          <cell r="B469">
            <v>440.74</v>
          </cell>
          <cell r="C469">
            <v>-10.69</v>
          </cell>
          <cell r="D469">
            <v>0</v>
          </cell>
        </row>
        <row r="469">
          <cell r="F469">
            <v>44866</v>
          </cell>
          <cell r="G469">
            <v>249.6</v>
          </cell>
        </row>
        <row r="470">
          <cell r="A470">
            <v>42473</v>
          </cell>
          <cell r="B470">
            <v>288.54</v>
          </cell>
          <cell r="C470">
            <v>-10.7</v>
          </cell>
          <cell r="D470">
            <v>0</v>
          </cell>
        </row>
        <row r="470">
          <cell r="F470">
            <v>44896</v>
          </cell>
          <cell r="G470">
            <v>300.1</v>
          </cell>
        </row>
        <row r="471">
          <cell r="A471">
            <v>42474</v>
          </cell>
          <cell r="B471">
            <v>293.63</v>
          </cell>
          <cell r="C471">
            <v>-10.7</v>
          </cell>
          <cell r="D471">
            <v>0</v>
          </cell>
        </row>
        <row r="471">
          <cell r="F471" t="str">
            <v>TOTAL 2022</v>
          </cell>
          <cell r="G471">
            <v>1771.23</v>
          </cell>
        </row>
        <row r="472">
          <cell r="A472">
            <v>42475</v>
          </cell>
          <cell r="B472">
            <v>652.08</v>
          </cell>
          <cell r="C472">
            <v>-10.7</v>
          </cell>
          <cell r="D472">
            <v>0</v>
          </cell>
        </row>
        <row r="472">
          <cell r="F472">
            <v>44927</v>
          </cell>
          <cell r="G472">
            <v>470.8</v>
          </cell>
        </row>
        <row r="473">
          <cell r="A473">
            <v>42476</v>
          </cell>
          <cell r="B473">
            <v>714.35</v>
          </cell>
          <cell r="C473">
            <v>-10.7</v>
          </cell>
          <cell r="D473">
            <v>0</v>
          </cell>
        </row>
        <row r="473">
          <cell r="F473">
            <v>44958</v>
          </cell>
          <cell r="G473">
            <v>40.6</v>
          </cell>
        </row>
        <row r="474">
          <cell r="A474">
            <v>42477</v>
          </cell>
          <cell r="B474">
            <v>932.24</v>
          </cell>
          <cell r="C474">
            <v>-10.71</v>
          </cell>
          <cell r="D474">
            <v>0</v>
          </cell>
        </row>
        <row r="474">
          <cell r="F474">
            <v>44986</v>
          </cell>
          <cell r="G474">
            <v>107.9</v>
          </cell>
        </row>
        <row r="475">
          <cell r="A475">
            <v>42478</v>
          </cell>
          <cell r="B475">
            <v>193.98</v>
          </cell>
          <cell r="C475">
            <v>-10.73</v>
          </cell>
          <cell r="D475">
            <v>0</v>
          </cell>
        </row>
        <row r="475">
          <cell r="F475">
            <v>45017</v>
          </cell>
          <cell r="G475">
            <v>133.4</v>
          </cell>
        </row>
        <row r="476">
          <cell r="A476">
            <v>42479</v>
          </cell>
          <cell r="B476">
            <v>287.04</v>
          </cell>
          <cell r="C476">
            <v>-10.73</v>
          </cell>
          <cell r="D476">
            <v>0</v>
          </cell>
        </row>
        <row r="476">
          <cell r="F476">
            <v>45047</v>
          </cell>
          <cell r="G476">
            <v>1.6</v>
          </cell>
        </row>
        <row r="477">
          <cell r="A477">
            <v>42480</v>
          </cell>
          <cell r="B477">
            <v>268.4</v>
          </cell>
          <cell r="C477">
            <v>-10.73</v>
          </cell>
          <cell r="D477">
            <v>0</v>
          </cell>
        </row>
        <row r="477">
          <cell r="F477">
            <v>45078</v>
          </cell>
          <cell r="G477">
            <v>5.3</v>
          </cell>
        </row>
        <row r="478">
          <cell r="A478">
            <v>42481</v>
          </cell>
          <cell r="B478">
            <v>241.78</v>
          </cell>
          <cell r="C478">
            <v>-10.74</v>
          </cell>
          <cell r="D478">
            <v>0</v>
          </cell>
        </row>
        <row r="478">
          <cell r="F478">
            <v>45108</v>
          </cell>
          <cell r="G478">
            <v>0</v>
          </cell>
        </row>
        <row r="479">
          <cell r="A479">
            <v>42482</v>
          </cell>
          <cell r="B479">
            <v>350.69</v>
          </cell>
          <cell r="C479">
            <v>-10.73</v>
          </cell>
          <cell r="D479">
            <v>0</v>
          </cell>
        </row>
        <row r="479">
          <cell r="F479">
            <v>45139</v>
          </cell>
          <cell r="G479">
            <v>20.2</v>
          </cell>
        </row>
        <row r="480">
          <cell r="A480">
            <v>42483</v>
          </cell>
          <cell r="B480">
            <v>265.16</v>
          </cell>
          <cell r="C480">
            <v>-10.74</v>
          </cell>
          <cell r="D480">
            <v>0</v>
          </cell>
        </row>
        <row r="480">
          <cell r="F480">
            <v>45170</v>
          </cell>
          <cell r="G480">
            <v>38.1</v>
          </cell>
        </row>
        <row r="481">
          <cell r="A481">
            <v>42484</v>
          </cell>
          <cell r="B481">
            <v>226.74</v>
          </cell>
          <cell r="C481">
            <v>-10.73</v>
          </cell>
          <cell r="D481">
            <v>0</v>
          </cell>
        </row>
        <row r="481">
          <cell r="F481">
            <v>45200</v>
          </cell>
          <cell r="G481">
            <v>98.7</v>
          </cell>
        </row>
        <row r="482">
          <cell r="A482">
            <v>42485</v>
          </cell>
          <cell r="B482">
            <v>365.05</v>
          </cell>
          <cell r="C482">
            <v>-10.74</v>
          </cell>
          <cell r="D482">
            <v>0</v>
          </cell>
        </row>
        <row r="482">
          <cell r="F482">
            <v>45231</v>
          </cell>
          <cell r="G482">
            <v>107.4</v>
          </cell>
        </row>
        <row r="483">
          <cell r="A483">
            <v>42486</v>
          </cell>
          <cell r="B483">
            <v>249.88</v>
          </cell>
          <cell r="C483">
            <v>-10.75</v>
          </cell>
          <cell r="D483">
            <v>0</v>
          </cell>
        </row>
        <row r="483">
          <cell r="F483">
            <v>45261</v>
          </cell>
          <cell r="G483">
            <v>83.9</v>
          </cell>
        </row>
        <row r="484">
          <cell r="A484">
            <v>42487</v>
          </cell>
          <cell r="B484">
            <v>255.67</v>
          </cell>
          <cell r="C484">
            <v>-10.75</v>
          </cell>
          <cell r="D484">
            <v>0</v>
          </cell>
        </row>
        <row r="484">
          <cell r="F484" t="str">
            <v>TOTAL 2023</v>
          </cell>
          <cell r="G484">
            <v>1107.9</v>
          </cell>
        </row>
        <row r="485">
          <cell r="A485">
            <v>42488</v>
          </cell>
          <cell r="B485">
            <v>285.76</v>
          </cell>
          <cell r="C485">
            <v>-10.76</v>
          </cell>
          <cell r="D485">
            <v>0</v>
          </cell>
        </row>
        <row r="485">
          <cell r="F485">
            <v>45292</v>
          </cell>
          <cell r="G485">
            <v>313.5</v>
          </cell>
        </row>
        <row r="486">
          <cell r="A486">
            <v>42489</v>
          </cell>
          <cell r="B486">
            <v>200.46</v>
          </cell>
          <cell r="C486">
            <v>-10.73</v>
          </cell>
          <cell r="D486">
            <v>37</v>
          </cell>
        </row>
        <row r="486">
          <cell r="F486">
            <v>45323</v>
          </cell>
          <cell r="G486">
            <v>146.8</v>
          </cell>
        </row>
        <row r="487">
          <cell r="A487">
            <v>42490</v>
          </cell>
          <cell r="B487">
            <v>218.4</v>
          </cell>
          <cell r="C487">
            <v>-10.7</v>
          </cell>
          <cell r="D487">
            <v>13</v>
          </cell>
        </row>
        <row r="487">
          <cell r="F487">
            <v>45352</v>
          </cell>
          <cell r="G487">
            <v>0</v>
          </cell>
        </row>
        <row r="488">
          <cell r="A488">
            <v>42491</v>
          </cell>
          <cell r="B488">
            <v>273.26</v>
          </cell>
          <cell r="C488">
            <v>-10.68</v>
          </cell>
          <cell r="D488">
            <v>0</v>
          </cell>
        </row>
        <row r="488">
          <cell r="F488">
            <v>45383</v>
          </cell>
          <cell r="G488">
            <v>0</v>
          </cell>
        </row>
        <row r="489">
          <cell r="A489">
            <v>42492</v>
          </cell>
          <cell r="B489">
            <v>234.49</v>
          </cell>
          <cell r="C489">
            <v>-10.68</v>
          </cell>
          <cell r="D489">
            <v>0</v>
          </cell>
        </row>
        <row r="489">
          <cell r="F489">
            <v>45413</v>
          </cell>
          <cell r="G489">
            <v>0</v>
          </cell>
        </row>
        <row r="490">
          <cell r="A490">
            <v>42493</v>
          </cell>
          <cell r="B490">
            <v>195.6</v>
          </cell>
          <cell r="C490">
            <v>-10.68</v>
          </cell>
          <cell r="D490">
            <v>0</v>
          </cell>
        </row>
        <row r="490">
          <cell r="F490">
            <v>45444</v>
          </cell>
          <cell r="G490">
            <v>0</v>
          </cell>
        </row>
        <row r="491">
          <cell r="A491">
            <v>42494</v>
          </cell>
          <cell r="B491">
            <v>235.53</v>
          </cell>
          <cell r="C491">
            <v>-10.68</v>
          </cell>
          <cell r="D491">
            <v>0</v>
          </cell>
        </row>
        <row r="491">
          <cell r="F491">
            <v>45474</v>
          </cell>
          <cell r="G491">
            <v>0</v>
          </cell>
        </row>
        <row r="492">
          <cell r="A492">
            <v>42495</v>
          </cell>
          <cell r="B492">
            <v>281.71</v>
          </cell>
          <cell r="C492">
            <v>-10.68</v>
          </cell>
          <cell r="D492">
            <v>0</v>
          </cell>
        </row>
        <row r="492">
          <cell r="F492">
            <v>45505</v>
          </cell>
          <cell r="G492">
            <v>0</v>
          </cell>
        </row>
        <row r="493">
          <cell r="A493">
            <v>42496</v>
          </cell>
          <cell r="B493">
            <v>380.44</v>
          </cell>
          <cell r="C493">
            <v>-10.68</v>
          </cell>
          <cell r="D493">
            <v>0</v>
          </cell>
        </row>
        <row r="493">
          <cell r="F493">
            <v>45536</v>
          </cell>
          <cell r="G493">
            <v>0</v>
          </cell>
        </row>
        <row r="494">
          <cell r="A494">
            <v>42497</v>
          </cell>
          <cell r="B494">
            <v>512.5</v>
          </cell>
          <cell r="C494">
            <v>-10.68</v>
          </cell>
          <cell r="D494">
            <v>0</v>
          </cell>
        </row>
        <row r="494">
          <cell r="F494">
            <v>45566</v>
          </cell>
          <cell r="G494">
            <v>0</v>
          </cell>
        </row>
        <row r="495">
          <cell r="A495">
            <v>42498</v>
          </cell>
          <cell r="B495">
            <v>197.92</v>
          </cell>
          <cell r="C495">
            <v>-10.68</v>
          </cell>
          <cell r="D495">
            <v>0</v>
          </cell>
        </row>
        <row r="495">
          <cell r="F495">
            <v>45597</v>
          </cell>
          <cell r="G495">
            <v>0</v>
          </cell>
        </row>
        <row r="496">
          <cell r="A496">
            <v>42499</v>
          </cell>
          <cell r="B496">
            <v>339</v>
          </cell>
          <cell r="C496">
            <v>-10.68</v>
          </cell>
          <cell r="D496">
            <v>0</v>
          </cell>
        </row>
        <row r="496">
          <cell r="F496">
            <v>45627</v>
          </cell>
          <cell r="G496">
            <v>0</v>
          </cell>
        </row>
        <row r="497">
          <cell r="A497">
            <v>42500</v>
          </cell>
          <cell r="B497">
            <v>227.08</v>
          </cell>
          <cell r="C497">
            <v>-10.68</v>
          </cell>
          <cell r="D497">
            <v>0</v>
          </cell>
        </row>
        <row r="497">
          <cell r="F497" t="str">
            <v>TOTAL 2024</v>
          </cell>
          <cell r="G497">
            <v>460.3</v>
          </cell>
        </row>
        <row r="498">
          <cell r="A498">
            <v>42501</v>
          </cell>
          <cell r="B498">
            <v>354.2</v>
          </cell>
          <cell r="C498">
            <v>-10.68</v>
          </cell>
          <cell r="D498">
            <v>0</v>
          </cell>
        </row>
        <row r="498">
          <cell r="F498">
            <v>45658</v>
          </cell>
          <cell r="G498">
            <v>0</v>
          </cell>
        </row>
        <row r="499">
          <cell r="A499">
            <v>42502</v>
          </cell>
          <cell r="B499">
            <v>495.79</v>
          </cell>
          <cell r="C499">
            <v>-10.69</v>
          </cell>
          <cell r="D499">
            <v>0</v>
          </cell>
        </row>
        <row r="499">
          <cell r="F499">
            <v>45689</v>
          </cell>
          <cell r="G499">
            <v>0</v>
          </cell>
        </row>
        <row r="500">
          <cell r="A500">
            <v>42503</v>
          </cell>
          <cell r="B500">
            <v>394.91</v>
          </cell>
          <cell r="C500">
            <v>-10.7</v>
          </cell>
          <cell r="D500">
            <v>0</v>
          </cell>
        </row>
        <row r="500">
          <cell r="F500">
            <v>45717</v>
          </cell>
          <cell r="G500">
            <v>0</v>
          </cell>
        </row>
        <row r="501">
          <cell r="A501">
            <v>42504</v>
          </cell>
          <cell r="B501">
            <v>262.5</v>
          </cell>
          <cell r="C501">
            <v>-10.7</v>
          </cell>
          <cell r="D501">
            <v>0</v>
          </cell>
        </row>
        <row r="501">
          <cell r="F501">
            <v>45748</v>
          </cell>
          <cell r="G501">
            <v>0</v>
          </cell>
        </row>
        <row r="502">
          <cell r="A502">
            <v>42505</v>
          </cell>
          <cell r="B502">
            <v>216.44</v>
          </cell>
          <cell r="C502">
            <v>-10.7</v>
          </cell>
          <cell r="D502">
            <v>0</v>
          </cell>
        </row>
        <row r="502">
          <cell r="F502">
            <v>45778</v>
          </cell>
          <cell r="G502">
            <v>0</v>
          </cell>
        </row>
        <row r="503">
          <cell r="A503">
            <v>42506</v>
          </cell>
          <cell r="B503">
            <v>306.13</v>
          </cell>
          <cell r="C503">
            <v>-10.7</v>
          </cell>
          <cell r="D503">
            <v>0</v>
          </cell>
        </row>
        <row r="503">
          <cell r="F503">
            <v>45809</v>
          </cell>
          <cell r="G503">
            <v>0</v>
          </cell>
        </row>
        <row r="504">
          <cell r="A504">
            <v>42507</v>
          </cell>
          <cell r="B504">
            <v>537.62</v>
          </cell>
          <cell r="C504">
            <v>-10.7</v>
          </cell>
          <cell r="D504">
            <v>0</v>
          </cell>
        </row>
        <row r="504">
          <cell r="F504">
            <v>45839</v>
          </cell>
          <cell r="G504">
            <v>0</v>
          </cell>
        </row>
        <row r="505">
          <cell r="A505">
            <v>42508</v>
          </cell>
          <cell r="B505">
            <v>838.19</v>
          </cell>
          <cell r="C505">
            <v>-10.71</v>
          </cell>
          <cell r="D505">
            <v>0</v>
          </cell>
        </row>
        <row r="505">
          <cell r="F505">
            <v>45870</v>
          </cell>
          <cell r="G505">
            <v>0</v>
          </cell>
        </row>
        <row r="506">
          <cell r="A506">
            <v>42509</v>
          </cell>
          <cell r="B506">
            <v>228.24</v>
          </cell>
          <cell r="C506">
            <v>-10.73</v>
          </cell>
          <cell r="D506">
            <v>0</v>
          </cell>
        </row>
        <row r="506">
          <cell r="F506">
            <v>45901</v>
          </cell>
          <cell r="G506">
            <v>0</v>
          </cell>
        </row>
        <row r="507">
          <cell r="A507">
            <v>42510</v>
          </cell>
          <cell r="B507">
            <v>236.69</v>
          </cell>
          <cell r="C507">
            <v>-10.72</v>
          </cell>
          <cell r="D507">
            <v>11.2</v>
          </cell>
        </row>
        <row r="507">
          <cell r="F507">
            <v>45931</v>
          </cell>
          <cell r="G507">
            <v>0</v>
          </cell>
        </row>
        <row r="508">
          <cell r="A508">
            <v>42511</v>
          </cell>
          <cell r="B508">
            <v>338.08</v>
          </cell>
          <cell r="C508">
            <v>-10.71</v>
          </cell>
          <cell r="D508">
            <v>0</v>
          </cell>
        </row>
        <row r="508">
          <cell r="F508">
            <v>45962</v>
          </cell>
          <cell r="G508">
            <v>0</v>
          </cell>
        </row>
        <row r="509">
          <cell r="A509">
            <v>42512</v>
          </cell>
          <cell r="B509">
            <v>257.06</v>
          </cell>
          <cell r="C509">
            <v>-10.71</v>
          </cell>
          <cell r="D509">
            <v>0</v>
          </cell>
        </row>
        <row r="509">
          <cell r="F509">
            <v>45992</v>
          </cell>
          <cell r="G509">
            <v>0</v>
          </cell>
        </row>
        <row r="510">
          <cell r="A510">
            <v>42513</v>
          </cell>
          <cell r="B510">
            <v>283.68</v>
          </cell>
          <cell r="C510">
            <v>-10.7</v>
          </cell>
          <cell r="D510">
            <v>0</v>
          </cell>
        </row>
        <row r="510">
          <cell r="F510" t="str">
            <v>TOTAL 2025</v>
          </cell>
          <cell r="G510">
            <v>0</v>
          </cell>
        </row>
        <row r="511">
          <cell r="A511">
            <v>42514</v>
          </cell>
          <cell r="B511">
            <v>464.24</v>
          </cell>
          <cell r="C511">
            <v>-10.7</v>
          </cell>
          <cell r="D511">
            <v>0</v>
          </cell>
        </row>
        <row r="512">
          <cell r="A512">
            <v>42515</v>
          </cell>
          <cell r="B512">
            <v>273.15</v>
          </cell>
          <cell r="C512">
            <v>-10.71</v>
          </cell>
          <cell r="D512">
            <v>0</v>
          </cell>
        </row>
        <row r="513">
          <cell r="A513">
            <v>42516</v>
          </cell>
          <cell r="B513">
            <v>248.61</v>
          </cell>
          <cell r="C513">
            <v>-10.71</v>
          </cell>
          <cell r="D513">
            <v>0</v>
          </cell>
        </row>
        <row r="514">
          <cell r="A514">
            <v>42517</v>
          </cell>
          <cell r="B514">
            <v>299.65</v>
          </cell>
          <cell r="C514">
            <v>-10.71</v>
          </cell>
          <cell r="D514">
            <v>0</v>
          </cell>
        </row>
        <row r="515">
          <cell r="A515">
            <v>42518</v>
          </cell>
          <cell r="B515">
            <v>234.72</v>
          </cell>
          <cell r="C515">
            <v>-10.72</v>
          </cell>
          <cell r="D515">
            <v>0</v>
          </cell>
        </row>
        <row r="516">
          <cell r="A516">
            <v>42519</v>
          </cell>
          <cell r="B516">
            <v>290.51</v>
          </cell>
          <cell r="C516">
            <v>-10.72</v>
          </cell>
          <cell r="D516">
            <v>0</v>
          </cell>
        </row>
        <row r="517">
          <cell r="A517">
            <v>42520</v>
          </cell>
          <cell r="B517">
            <v>403.36</v>
          </cell>
          <cell r="C517">
            <v>-10.72</v>
          </cell>
          <cell r="D517">
            <v>0</v>
          </cell>
        </row>
        <row r="518">
          <cell r="A518">
            <v>42521</v>
          </cell>
          <cell r="B518">
            <v>617.13</v>
          </cell>
          <cell r="C518">
            <v>-10.73</v>
          </cell>
          <cell r="D518">
            <v>0</v>
          </cell>
        </row>
        <row r="519">
          <cell r="A519">
            <v>42522</v>
          </cell>
          <cell r="B519">
            <v>669.1</v>
          </cell>
          <cell r="C519">
            <v>-10.74</v>
          </cell>
          <cell r="D519">
            <v>0</v>
          </cell>
        </row>
        <row r="520">
          <cell r="A520">
            <v>42523</v>
          </cell>
          <cell r="B520">
            <v>443.75</v>
          </cell>
          <cell r="C520">
            <v>-10.74</v>
          </cell>
          <cell r="D520">
            <v>10.5</v>
          </cell>
        </row>
        <row r="521">
          <cell r="A521">
            <v>42524</v>
          </cell>
          <cell r="B521">
            <v>208.94</v>
          </cell>
          <cell r="C521">
            <v>-10.7</v>
          </cell>
          <cell r="D521">
            <v>21</v>
          </cell>
        </row>
        <row r="522">
          <cell r="A522">
            <v>42525</v>
          </cell>
          <cell r="B522">
            <v>468.69</v>
          </cell>
          <cell r="C522">
            <v>-10.62</v>
          </cell>
          <cell r="D522">
            <v>27.5</v>
          </cell>
        </row>
        <row r="523">
          <cell r="A523">
            <v>42526</v>
          </cell>
          <cell r="B523">
            <v>436.44</v>
          </cell>
          <cell r="C523">
            <v>-10.6</v>
          </cell>
          <cell r="D523">
            <v>1</v>
          </cell>
        </row>
        <row r="524">
          <cell r="A524">
            <v>42527</v>
          </cell>
          <cell r="B524">
            <v>764.98</v>
          </cell>
          <cell r="C524">
            <v>-10.59</v>
          </cell>
          <cell r="D524">
            <v>0</v>
          </cell>
        </row>
        <row r="525">
          <cell r="A525">
            <v>42528</v>
          </cell>
          <cell r="B525">
            <v>697.5</v>
          </cell>
          <cell r="C525">
            <v>-10.59</v>
          </cell>
          <cell r="D525">
            <v>0</v>
          </cell>
        </row>
        <row r="526">
          <cell r="A526">
            <v>42529</v>
          </cell>
          <cell r="B526">
            <v>553.36</v>
          </cell>
          <cell r="C526">
            <v>-10.58</v>
          </cell>
          <cell r="D526">
            <v>6.1</v>
          </cell>
        </row>
        <row r="527">
          <cell r="A527">
            <v>42530</v>
          </cell>
          <cell r="B527">
            <v>306.56</v>
          </cell>
          <cell r="C527">
            <v>-10.58</v>
          </cell>
          <cell r="D527">
            <v>0</v>
          </cell>
        </row>
        <row r="528">
          <cell r="A528">
            <v>42531</v>
          </cell>
          <cell r="B528">
            <v>445.56</v>
          </cell>
          <cell r="C528">
            <v>-10.58</v>
          </cell>
          <cell r="D528">
            <v>0</v>
          </cell>
        </row>
        <row r="529">
          <cell r="A529">
            <v>42532</v>
          </cell>
          <cell r="B529">
            <v>220.25</v>
          </cell>
          <cell r="C529">
            <v>-10.58</v>
          </cell>
          <cell r="D529">
            <v>0.3</v>
          </cell>
        </row>
        <row r="530">
          <cell r="A530">
            <v>42533</v>
          </cell>
          <cell r="B530">
            <v>206.56</v>
          </cell>
          <cell r="C530">
            <v>-10.58</v>
          </cell>
          <cell r="D530">
            <v>0</v>
          </cell>
        </row>
        <row r="531">
          <cell r="A531">
            <v>42534</v>
          </cell>
          <cell r="B531">
            <v>294.03</v>
          </cell>
          <cell r="C531">
            <v>-10.57</v>
          </cell>
          <cell r="D531">
            <v>0</v>
          </cell>
        </row>
        <row r="532">
          <cell r="A532">
            <v>42535</v>
          </cell>
          <cell r="B532">
            <v>218.88</v>
          </cell>
          <cell r="C532">
            <v>-10.57</v>
          </cell>
          <cell r="D532">
            <v>0</v>
          </cell>
        </row>
        <row r="533">
          <cell r="A533">
            <v>42536</v>
          </cell>
          <cell r="B533">
            <v>216.9</v>
          </cell>
          <cell r="C533">
            <v>-10.57</v>
          </cell>
          <cell r="D533">
            <v>0</v>
          </cell>
        </row>
        <row r="534">
          <cell r="A534">
            <v>42537</v>
          </cell>
          <cell r="B534">
            <v>289.09</v>
          </cell>
          <cell r="C534">
            <v>-10.57</v>
          </cell>
          <cell r="D534">
            <v>0</v>
          </cell>
        </row>
        <row r="535">
          <cell r="A535">
            <v>42538</v>
          </cell>
          <cell r="B535">
            <v>265.08</v>
          </cell>
          <cell r="C535">
            <v>-10.57</v>
          </cell>
          <cell r="D535">
            <v>0</v>
          </cell>
        </row>
        <row r="536">
          <cell r="A536">
            <v>42539</v>
          </cell>
          <cell r="B536">
            <v>251.93</v>
          </cell>
          <cell r="C536">
            <v>-10.58</v>
          </cell>
          <cell r="D536">
            <v>0</v>
          </cell>
        </row>
        <row r="537">
          <cell r="A537">
            <v>42540</v>
          </cell>
          <cell r="B537">
            <v>1184.7</v>
          </cell>
          <cell r="C537">
            <v>-10.58</v>
          </cell>
          <cell r="D537">
            <v>0</v>
          </cell>
        </row>
        <row r="538">
          <cell r="A538">
            <v>42541</v>
          </cell>
          <cell r="B538">
            <v>347.42</v>
          </cell>
          <cell r="C538">
            <v>-10.6</v>
          </cell>
          <cell r="D538">
            <v>0</v>
          </cell>
        </row>
        <row r="539">
          <cell r="A539">
            <v>42542</v>
          </cell>
          <cell r="B539">
            <v>205.74</v>
          </cell>
          <cell r="C539">
            <v>-10.6</v>
          </cell>
          <cell r="D539">
            <v>0</v>
          </cell>
        </row>
        <row r="540">
          <cell r="A540">
            <v>42543</v>
          </cell>
          <cell r="B540">
            <v>238.15</v>
          </cell>
          <cell r="C540">
            <v>-10.6</v>
          </cell>
          <cell r="D540">
            <v>0</v>
          </cell>
        </row>
        <row r="541">
          <cell r="A541">
            <v>42544</v>
          </cell>
          <cell r="B541">
            <v>222.58</v>
          </cell>
          <cell r="C541">
            <v>-10.6</v>
          </cell>
          <cell r="D541">
            <v>0</v>
          </cell>
        </row>
        <row r="542">
          <cell r="A542">
            <v>42545</v>
          </cell>
          <cell r="B542">
            <v>238.74</v>
          </cell>
          <cell r="C542">
            <v>-10.61</v>
          </cell>
          <cell r="D542">
            <v>0</v>
          </cell>
        </row>
        <row r="543">
          <cell r="A543">
            <v>42546</v>
          </cell>
          <cell r="B543">
            <v>297.78</v>
          </cell>
          <cell r="C543">
            <v>-10.6</v>
          </cell>
          <cell r="D543">
            <v>0</v>
          </cell>
        </row>
        <row r="544">
          <cell r="A544">
            <v>42547</v>
          </cell>
          <cell r="B544">
            <v>227.22</v>
          </cell>
          <cell r="C544">
            <v>-10.6</v>
          </cell>
          <cell r="D544">
            <v>0</v>
          </cell>
        </row>
        <row r="545">
          <cell r="A545">
            <v>42548</v>
          </cell>
          <cell r="B545">
            <v>239.81</v>
          </cell>
          <cell r="C545">
            <v>-10.61</v>
          </cell>
          <cell r="D545">
            <v>0</v>
          </cell>
        </row>
        <row r="546">
          <cell r="A546">
            <v>42549</v>
          </cell>
          <cell r="B546">
            <v>194.36</v>
          </cell>
          <cell r="C546">
            <v>-10.61</v>
          </cell>
          <cell r="D546">
            <v>0</v>
          </cell>
        </row>
        <row r="547">
          <cell r="A547">
            <v>42550</v>
          </cell>
          <cell r="B547">
            <v>214.14</v>
          </cell>
          <cell r="C547">
            <v>-10.61</v>
          </cell>
          <cell r="D547">
            <v>0</v>
          </cell>
        </row>
        <row r="548">
          <cell r="A548">
            <v>42551</v>
          </cell>
          <cell r="B548">
            <v>419.88</v>
          </cell>
          <cell r="C548">
            <v>-10.62</v>
          </cell>
          <cell r="D548">
            <v>0</v>
          </cell>
        </row>
        <row r="549">
          <cell r="A549">
            <v>42552</v>
          </cell>
          <cell r="B549">
            <v>337.82</v>
          </cell>
          <cell r="C549">
            <v>-10.62</v>
          </cell>
          <cell r="D549">
            <v>0</v>
          </cell>
        </row>
        <row r="550">
          <cell r="A550">
            <v>42553</v>
          </cell>
          <cell r="B550">
            <v>263.97</v>
          </cell>
          <cell r="C550">
            <v>-10.63</v>
          </cell>
          <cell r="D550">
            <v>0</v>
          </cell>
        </row>
        <row r="551">
          <cell r="A551">
            <v>42554</v>
          </cell>
          <cell r="B551">
            <v>521.17</v>
          </cell>
          <cell r="C551">
            <v>-10.63</v>
          </cell>
          <cell r="D551">
            <v>0</v>
          </cell>
        </row>
        <row r="552">
          <cell r="A552">
            <v>42555</v>
          </cell>
          <cell r="B552">
            <v>320.32</v>
          </cell>
          <cell r="C552">
            <v>-10.64</v>
          </cell>
          <cell r="D552">
            <v>0</v>
          </cell>
        </row>
        <row r="553">
          <cell r="A553">
            <v>42556</v>
          </cell>
          <cell r="B553">
            <v>214.61</v>
          </cell>
          <cell r="C553">
            <v>-10.64</v>
          </cell>
          <cell r="D553">
            <v>0</v>
          </cell>
        </row>
        <row r="554">
          <cell r="A554">
            <v>42557</v>
          </cell>
          <cell r="B554">
            <v>215.21</v>
          </cell>
          <cell r="C554">
            <v>-10.64</v>
          </cell>
          <cell r="D554">
            <v>0</v>
          </cell>
        </row>
        <row r="555">
          <cell r="A555">
            <v>42558</v>
          </cell>
          <cell r="B555">
            <v>205.27</v>
          </cell>
          <cell r="C555">
            <v>-10.65</v>
          </cell>
          <cell r="D555">
            <v>0</v>
          </cell>
        </row>
        <row r="556">
          <cell r="A556">
            <v>42559</v>
          </cell>
          <cell r="B556">
            <v>259.91</v>
          </cell>
          <cell r="C556">
            <v>-10.65</v>
          </cell>
          <cell r="D556">
            <v>0</v>
          </cell>
        </row>
        <row r="557">
          <cell r="A557">
            <v>42560</v>
          </cell>
          <cell r="B557">
            <v>231.59</v>
          </cell>
          <cell r="C557">
            <v>-10.66</v>
          </cell>
          <cell r="D557">
            <v>0</v>
          </cell>
        </row>
        <row r="558">
          <cell r="A558">
            <v>42561</v>
          </cell>
          <cell r="B558">
            <v>234.26</v>
          </cell>
          <cell r="C558">
            <v>-10.66</v>
          </cell>
          <cell r="D558">
            <v>0</v>
          </cell>
        </row>
        <row r="559">
          <cell r="A559">
            <v>42562</v>
          </cell>
          <cell r="B559">
            <v>207.55</v>
          </cell>
          <cell r="C559">
            <v>-10.67</v>
          </cell>
          <cell r="D559">
            <v>0</v>
          </cell>
        </row>
        <row r="560">
          <cell r="A560">
            <v>42563</v>
          </cell>
          <cell r="B560">
            <v>238.44</v>
          </cell>
          <cell r="C560">
            <v>-10.67</v>
          </cell>
          <cell r="D560">
            <v>0</v>
          </cell>
        </row>
        <row r="561">
          <cell r="A561">
            <v>42564</v>
          </cell>
          <cell r="B561">
            <v>238.68</v>
          </cell>
          <cell r="C561">
            <v>-10.67</v>
          </cell>
          <cell r="D561">
            <v>0</v>
          </cell>
        </row>
        <row r="562">
          <cell r="A562">
            <v>42565</v>
          </cell>
          <cell r="B562">
            <v>223</v>
          </cell>
          <cell r="C562">
            <v>-10.68</v>
          </cell>
          <cell r="D562">
            <v>0</v>
          </cell>
        </row>
        <row r="563">
          <cell r="A563">
            <v>42566</v>
          </cell>
          <cell r="B563">
            <v>241.98</v>
          </cell>
          <cell r="C563">
            <v>-10.68</v>
          </cell>
          <cell r="D563">
            <v>0</v>
          </cell>
        </row>
        <row r="564">
          <cell r="A564">
            <v>42567</v>
          </cell>
          <cell r="B564">
            <v>245.96</v>
          </cell>
          <cell r="C564">
            <v>-10.69</v>
          </cell>
          <cell r="D564">
            <v>0</v>
          </cell>
        </row>
        <row r="565">
          <cell r="A565">
            <v>42568</v>
          </cell>
          <cell r="B565">
            <v>439.93</v>
          </cell>
          <cell r="C565">
            <v>-10.7</v>
          </cell>
          <cell r="D565">
            <v>0</v>
          </cell>
        </row>
        <row r="566">
          <cell r="A566">
            <v>42569</v>
          </cell>
          <cell r="B566">
            <v>247.5</v>
          </cell>
          <cell r="C566">
            <v>-10.72</v>
          </cell>
          <cell r="D566">
            <v>0</v>
          </cell>
        </row>
        <row r="567">
          <cell r="A567">
            <v>42570</v>
          </cell>
          <cell r="B567">
            <v>239.43</v>
          </cell>
          <cell r="C567">
            <v>-10.73</v>
          </cell>
          <cell r="D567">
            <v>0</v>
          </cell>
        </row>
        <row r="568">
          <cell r="A568">
            <v>42571</v>
          </cell>
          <cell r="B568">
            <v>206.28</v>
          </cell>
          <cell r="C568">
            <v>-10.73</v>
          </cell>
          <cell r="D568">
            <v>0</v>
          </cell>
        </row>
        <row r="569">
          <cell r="A569">
            <v>42572</v>
          </cell>
          <cell r="B569">
            <v>296.89</v>
          </cell>
          <cell r="C569">
            <v>-10.74</v>
          </cell>
          <cell r="D569">
            <v>0</v>
          </cell>
        </row>
        <row r="570">
          <cell r="A570">
            <v>42573</v>
          </cell>
          <cell r="B570">
            <v>249.07</v>
          </cell>
          <cell r="C570">
            <v>-10.75</v>
          </cell>
          <cell r="D570">
            <v>0</v>
          </cell>
        </row>
        <row r="571">
          <cell r="A571">
            <v>42574</v>
          </cell>
          <cell r="B571">
            <v>240.13</v>
          </cell>
          <cell r="C571">
            <v>-10.75</v>
          </cell>
          <cell r="D571">
            <v>0</v>
          </cell>
        </row>
        <row r="572">
          <cell r="A572">
            <v>42575</v>
          </cell>
          <cell r="B572">
            <v>232.41</v>
          </cell>
          <cell r="C572">
            <v>-10.76</v>
          </cell>
          <cell r="D572">
            <v>0</v>
          </cell>
        </row>
        <row r="573">
          <cell r="A573">
            <v>42576</v>
          </cell>
          <cell r="B573">
            <v>208.38</v>
          </cell>
          <cell r="C573">
            <v>-10.77</v>
          </cell>
          <cell r="D573">
            <v>0</v>
          </cell>
        </row>
        <row r="574">
          <cell r="A574">
            <v>42577</v>
          </cell>
          <cell r="B574">
            <v>254.4</v>
          </cell>
          <cell r="C574">
            <v>-10.78</v>
          </cell>
          <cell r="D574">
            <v>0</v>
          </cell>
        </row>
        <row r="575">
          <cell r="A575">
            <v>42578</v>
          </cell>
          <cell r="B575">
            <v>234.76</v>
          </cell>
          <cell r="C575">
            <v>-10.78</v>
          </cell>
          <cell r="D575">
            <v>0</v>
          </cell>
        </row>
        <row r="576">
          <cell r="A576">
            <v>42579</v>
          </cell>
          <cell r="B576">
            <v>302.87</v>
          </cell>
          <cell r="C576">
            <v>-10.79</v>
          </cell>
          <cell r="D576">
            <v>0</v>
          </cell>
        </row>
        <row r="577">
          <cell r="A577">
            <v>42580</v>
          </cell>
          <cell r="B577">
            <v>219.62</v>
          </cell>
          <cell r="C577">
            <v>-10.79</v>
          </cell>
          <cell r="D577">
            <v>0</v>
          </cell>
        </row>
        <row r="578">
          <cell r="A578">
            <v>42581</v>
          </cell>
          <cell r="B578">
            <v>246.38</v>
          </cell>
          <cell r="C578">
            <v>-10.8</v>
          </cell>
          <cell r="D578">
            <v>0</v>
          </cell>
        </row>
        <row r="579">
          <cell r="A579">
            <v>42582</v>
          </cell>
          <cell r="B579">
            <v>212.47</v>
          </cell>
          <cell r="C579">
            <v>-10.81</v>
          </cell>
          <cell r="D579">
            <v>0</v>
          </cell>
        </row>
        <row r="580">
          <cell r="A580">
            <v>42583</v>
          </cell>
          <cell r="B580">
            <v>228.6</v>
          </cell>
          <cell r="C580">
            <v>-10.82</v>
          </cell>
          <cell r="D580">
            <v>0</v>
          </cell>
        </row>
        <row r="581">
          <cell r="A581">
            <v>42584</v>
          </cell>
          <cell r="B581">
            <v>257.72</v>
          </cell>
          <cell r="C581">
            <v>-10.83</v>
          </cell>
          <cell r="D581">
            <v>0</v>
          </cell>
        </row>
        <row r="582">
          <cell r="A582">
            <v>42585</v>
          </cell>
          <cell r="B582">
            <v>200.03</v>
          </cell>
          <cell r="C582">
            <v>-10.84</v>
          </cell>
          <cell r="D582">
            <v>0</v>
          </cell>
        </row>
        <row r="583">
          <cell r="A583">
            <v>42586</v>
          </cell>
          <cell r="B583">
            <v>256.05</v>
          </cell>
          <cell r="C583">
            <v>-10.85</v>
          </cell>
          <cell r="D583">
            <v>0</v>
          </cell>
        </row>
        <row r="584">
          <cell r="A584">
            <v>42587</v>
          </cell>
          <cell r="B584">
            <v>313.06</v>
          </cell>
          <cell r="C584">
            <v>-10.86</v>
          </cell>
          <cell r="D584">
            <v>0</v>
          </cell>
        </row>
        <row r="585">
          <cell r="A585">
            <v>42588</v>
          </cell>
          <cell r="B585">
            <v>338.8</v>
          </cell>
          <cell r="C585">
            <v>-10.87</v>
          </cell>
          <cell r="D585">
            <v>0</v>
          </cell>
        </row>
        <row r="586">
          <cell r="A586">
            <v>42589</v>
          </cell>
          <cell r="B586">
            <v>238.37</v>
          </cell>
          <cell r="C586">
            <v>-10.88</v>
          </cell>
          <cell r="D586">
            <v>0</v>
          </cell>
        </row>
        <row r="587">
          <cell r="A587">
            <v>42590</v>
          </cell>
          <cell r="B587">
            <v>227.74</v>
          </cell>
          <cell r="C587">
            <v>-10.89</v>
          </cell>
          <cell r="D587">
            <v>0</v>
          </cell>
        </row>
        <row r="588">
          <cell r="A588">
            <v>42591</v>
          </cell>
          <cell r="B588">
            <v>234.05</v>
          </cell>
          <cell r="C588">
            <v>-10.9</v>
          </cell>
          <cell r="D588">
            <v>0</v>
          </cell>
        </row>
        <row r="589">
          <cell r="A589">
            <v>42592</v>
          </cell>
          <cell r="B589">
            <v>231.12</v>
          </cell>
          <cell r="C589">
            <v>-10.91</v>
          </cell>
          <cell r="D589">
            <v>0</v>
          </cell>
        </row>
        <row r="590">
          <cell r="A590">
            <v>42593</v>
          </cell>
          <cell r="B590">
            <v>341.93</v>
          </cell>
          <cell r="C590">
            <v>-10.92</v>
          </cell>
          <cell r="D590">
            <v>0</v>
          </cell>
        </row>
        <row r="591">
          <cell r="A591">
            <v>42594</v>
          </cell>
          <cell r="B591">
            <v>350.21</v>
          </cell>
          <cell r="C591">
            <v>-10.94</v>
          </cell>
          <cell r="D591">
            <v>0</v>
          </cell>
        </row>
        <row r="592">
          <cell r="A592">
            <v>42595</v>
          </cell>
          <cell r="B592">
            <v>255.76</v>
          </cell>
          <cell r="C592">
            <v>-10.95</v>
          </cell>
          <cell r="D592">
            <v>0</v>
          </cell>
        </row>
        <row r="593">
          <cell r="A593">
            <v>42596</v>
          </cell>
          <cell r="B593">
            <v>214.57</v>
          </cell>
          <cell r="C593">
            <v>-10.96</v>
          </cell>
          <cell r="D593">
            <v>0</v>
          </cell>
        </row>
        <row r="594">
          <cell r="A594">
            <v>42597</v>
          </cell>
          <cell r="B594">
            <v>309.12</v>
          </cell>
          <cell r="C594">
            <v>-10.97</v>
          </cell>
          <cell r="D594">
            <v>0</v>
          </cell>
        </row>
        <row r="595">
          <cell r="A595">
            <v>42598</v>
          </cell>
          <cell r="B595">
            <v>193.19</v>
          </cell>
          <cell r="C595">
            <v>-10.99</v>
          </cell>
          <cell r="D595">
            <v>2</v>
          </cell>
        </row>
        <row r="596">
          <cell r="A596">
            <v>42599</v>
          </cell>
          <cell r="B596">
            <v>263.84</v>
          </cell>
          <cell r="C596">
            <v>-10.99</v>
          </cell>
          <cell r="D596">
            <v>0</v>
          </cell>
        </row>
        <row r="597">
          <cell r="A597">
            <v>42600</v>
          </cell>
          <cell r="B597">
            <v>218.51</v>
          </cell>
          <cell r="C597">
            <v>-11.01</v>
          </cell>
          <cell r="D597">
            <v>0</v>
          </cell>
        </row>
        <row r="598">
          <cell r="A598">
            <v>42601</v>
          </cell>
          <cell r="B598">
            <v>556.42</v>
          </cell>
          <cell r="C598">
            <v>-11.03</v>
          </cell>
          <cell r="D598">
            <v>0</v>
          </cell>
        </row>
        <row r="599">
          <cell r="A599">
            <v>42602</v>
          </cell>
          <cell r="B599">
            <v>497.89</v>
          </cell>
          <cell r="C599">
            <v>-11.07</v>
          </cell>
          <cell r="D599">
            <v>0</v>
          </cell>
        </row>
        <row r="600">
          <cell r="A600">
            <v>42603</v>
          </cell>
          <cell r="B600">
            <v>238.26</v>
          </cell>
          <cell r="C600">
            <v>-11.08</v>
          </cell>
          <cell r="D600">
            <v>0</v>
          </cell>
        </row>
        <row r="601">
          <cell r="A601">
            <v>42604</v>
          </cell>
          <cell r="B601">
            <v>212.29</v>
          </cell>
          <cell r="C601">
            <v>-11.09</v>
          </cell>
          <cell r="D601">
            <v>0</v>
          </cell>
        </row>
        <row r="602">
          <cell r="A602">
            <v>42605</v>
          </cell>
          <cell r="B602">
            <v>336.05</v>
          </cell>
          <cell r="C602">
            <v>-11.1</v>
          </cell>
          <cell r="D602">
            <v>0</v>
          </cell>
        </row>
        <row r="603">
          <cell r="A603">
            <v>42606</v>
          </cell>
          <cell r="B603">
            <v>440.1</v>
          </cell>
          <cell r="C603">
            <v>-11.12</v>
          </cell>
          <cell r="D603">
            <v>0</v>
          </cell>
        </row>
        <row r="604">
          <cell r="A604">
            <v>42607</v>
          </cell>
          <cell r="B604">
            <v>401.56</v>
          </cell>
          <cell r="C604">
            <v>-11.13</v>
          </cell>
          <cell r="D604">
            <v>0</v>
          </cell>
        </row>
        <row r="605">
          <cell r="A605">
            <v>42608</v>
          </cell>
          <cell r="B605">
            <v>239.92</v>
          </cell>
          <cell r="C605">
            <v>-11.15</v>
          </cell>
          <cell r="D605">
            <v>0</v>
          </cell>
        </row>
        <row r="606">
          <cell r="A606">
            <v>42609</v>
          </cell>
          <cell r="B606">
            <v>583.01</v>
          </cell>
          <cell r="C606">
            <v>-11.17</v>
          </cell>
          <cell r="D606">
            <v>0</v>
          </cell>
        </row>
        <row r="607">
          <cell r="A607">
            <v>42610</v>
          </cell>
          <cell r="B607">
            <v>224.02</v>
          </cell>
          <cell r="C607">
            <v>-11.19</v>
          </cell>
          <cell r="D607">
            <v>0</v>
          </cell>
        </row>
        <row r="608">
          <cell r="A608">
            <v>42611</v>
          </cell>
          <cell r="B608">
            <v>256.93</v>
          </cell>
          <cell r="C608">
            <v>-11.21</v>
          </cell>
          <cell r="D608">
            <v>0</v>
          </cell>
        </row>
        <row r="609">
          <cell r="A609">
            <v>42612</v>
          </cell>
          <cell r="B609">
            <v>263.78</v>
          </cell>
          <cell r="C609">
            <v>-11.22</v>
          </cell>
          <cell r="D609">
            <v>0</v>
          </cell>
        </row>
        <row r="610">
          <cell r="A610">
            <v>42613</v>
          </cell>
          <cell r="B610">
            <v>249.34</v>
          </cell>
          <cell r="C610">
            <v>-11.23</v>
          </cell>
          <cell r="D610">
            <v>0</v>
          </cell>
        </row>
        <row r="611">
          <cell r="A611">
            <v>42614</v>
          </cell>
          <cell r="B611">
            <v>232.8</v>
          </cell>
          <cell r="C611">
            <v>-11.23</v>
          </cell>
          <cell r="D611">
            <v>16.1</v>
          </cell>
        </row>
        <row r="612">
          <cell r="A612">
            <v>42615</v>
          </cell>
          <cell r="B612">
            <v>476.05</v>
          </cell>
          <cell r="C612">
            <v>-11.24</v>
          </cell>
          <cell r="D612">
            <v>0</v>
          </cell>
        </row>
        <row r="613">
          <cell r="A613">
            <v>42616</v>
          </cell>
          <cell r="B613">
            <v>300.75</v>
          </cell>
          <cell r="C613">
            <v>-11.26</v>
          </cell>
          <cell r="D613">
            <v>0</v>
          </cell>
        </row>
        <row r="614">
          <cell r="A614">
            <v>42617</v>
          </cell>
          <cell r="B614">
            <v>225.15</v>
          </cell>
          <cell r="C614">
            <v>-11.27</v>
          </cell>
          <cell r="D614">
            <v>0</v>
          </cell>
        </row>
        <row r="615">
          <cell r="A615">
            <v>42618</v>
          </cell>
          <cell r="B615">
            <v>267.03</v>
          </cell>
          <cell r="C615">
            <v>-11.28</v>
          </cell>
          <cell r="D615">
            <v>0</v>
          </cell>
        </row>
        <row r="616">
          <cell r="A616">
            <v>42619</v>
          </cell>
          <cell r="B616">
            <v>244.4</v>
          </cell>
          <cell r="C616">
            <v>-11.3</v>
          </cell>
          <cell r="D616">
            <v>0</v>
          </cell>
        </row>
        <row r="617">
          <cell r="A617">
            <v>42620</v>
          </cell>
          <cell r="B617">
            <v>312.75</v>
          </cell>
          <cell r="C617">
            <v>-11.31</v>
          </cell>
          <cell r="D617">
            <v>0</v>
          </cell>
        </row>
        <row r="618">
          <cell r="A618">
            <v>42621</v>
          </cell>
          <cell r="B618">
            <v>512.57</v>
          </cell>
          <cell r="C618">
            <v>-11.33</v>
          </cell>
          <cell r="D618">
            <v>0</v>
          </cell>
        </row>
        <row r="619">
          <cell r="A619">
            <v>42622</v>
          </cell>
          <cell r="B619">
            <v>591.72</v>
          </cell>
          <cell r="C619">
            <v>-11.34</v>
          </cell>
          <cell r="D619">
            <v>0</v>
          </cell>
        </row>
        <row r="620">
          <cell r="A620">
            <v>42623</v>
          </cell>
          <cell r="B620">
            <v>497.15</v>
          </cell>
          <cell r="C620">
            <v>-11.37</v>
          </cell>
          <cell r="D620">
            <v>2</v>
          </cell>
        </row>
        <row r="621">
          <cell r="A621">
            <v>42624</v>
          </cell>
          <cell r="B621">
            <v>200.41</v>
          </cell>
          <cell r="C621">
            <v>-11.39</v>
          </cell>
          <cell r="D621">
            <v>0</v>
          </cell>
        </row>
        <row r="622">
          <cell r="A622">
            <v>42625</v>
          </cell>
          <cell r="B622">
            <v>281.84</v>
          </cell>
          <cell r="C622">
            <v>-11.4</v>
          </cell>
          <cell r="D622">
            <v>0</v>
          </cell>
        </row>
        <row r="623">
          <cell r="A623">
            <v>42626</v>
          </cell>
          <cell r="B623">
            <v>560.5</v>
          </cell>
          <cell r="C623">
            <v>-11.42</v>
          </cell>
          <cell r="D623">
            <v>0</v>
          </cell>
        </row>
        <row r="624">
          <cell r="A624">
            <v>42627</v>
          </cell>
          <cell r="B624">
            <v>702.82</v>
          </cell>
          <cell r="C624">
            <v>-11.44</v>
          </cell>
          <cell r="D624">
            <v>0</v>
          </cell>
        </row>
        <row r="625">
          <cell r="A625">
            <v>42628</v>
          </cell>
          <cell r="B625">
            <v>632.28</v>
          </cell>
          <cell r="C625">
            <v>-11.47</v>
          </cell>
          <cell r="D625">
            <v>0</v>
          </cell>
        </row>
        <row r="626">
          <cell r="A626">
            <v>42629</v>
          </cell>
          <cell r="B626">
            <v>500.29</v>
          </cell>
          <cell r="C626">
            <v>-11.48</v>
          </cell>
          <cell r="D626">
            <v>13.4</v>
          </cell>
        </row>
        <row r="627">
          <cell r="A627">
            <v>42630</v>
          </cell>
          <cell r="B627">
            <v>1196.26</v>
          </cell>
          <cell r="C627">
            <v>-11.5</v>
          </cell>
          <cell r="D627">
            <v>0</v>
          </cell>
        </row>
        <row r="628">
          <cell r="A628">
            <v>42631</v>
          </cell>
          <cell r="B628">
            <v>261.72</v>
          </cell>
          <cell r="C628">
            <v>-11.54</v>
          </cell>
          <cell r="D628">
            <v>0</v>
          </cell>
        </row>
        <row r="629">
          <cell r="A629">
            <v>42632</v>
          </cell>
          <cell r="B629">
            <v>1238.07</v>
          </cell>
          <cell r="C629">
            <v>-11.55</v>
          </cell>
          <cell r="D629">
            <v>0</v>
          </cell>
        </row>
        <row r="630">
          <cell r="A630">
            <v>42633</v>
          </cell>
          <cell r="B630">
            <v>177.59</v>
          </cell>
          <cell r="C630">
            <v>-11.58</v>
          </cell>
          <cell r="D630">
            <v>10</v>
          </cell>
        </row>
        <row r="631">
          <cell r="A631">
            <v>42634</v>
          </cell>
          <cell r="B631">
            <v>217.37</v>
          </cell>
          <cell r="C631">
            <v>-11.59</v>
          </cell>
          <cell r="D631">
            <v>0</v>
          </cell>
        </row>
        <row r="632">
          <cell r="A632">
            <v>42635</v>
          </cell>
          <cell r="B632">
            <v>250.52</v>
          </cell>
          <cell r="C632">
            <v>-11.6</v>
          </cell>
          <cell r="D632">
            <v>0</v>
          </cell>
        </row>
        <row r="633">
          <cell r="A633">
            <v>42636</v>
          </cell>
          <cell r="B633">
            <v>828.99</v>
          </cell>
          <cell r="C633">
            <v>-11.62</v>
          </cell>
          <cell r="D633">
            <v>0</v>
          </cell>
        </row>
        <row r="634">
          <cell r="A634">
            <v>42637</v>
          </cell>
          <cell r="B634">
            <v>494.43</v>
          </cell>
          <cell r="C634">
            <v>-11.65</v>
          </cell>
          <cell r="D634">
            <v>0</v>
          </cell>
        </row>
        <row r="635">
          <cell r="A635">
            <v>42638</v>
          </cell>
          <cell r="B635">
            <v>219.83</v>
          </cell>
          <cell r="C635">
            <v>-11.66</v>
          </cell>
          <cell r="D635">
            <v>15</v>
          </cell>
        </row>
        <row r="636">
          <cell r="A636">
            <v>42639</v>
          </cell>
          <cell r="B636">
            <v>449.49</v>
          </cell>
          <cell r="C636">
            <v>-11.64</v>
          </cell>
          <cell r="D636">
            <v>41</v>
          </cell>
        </row>
        <row r="637">
          <cell r="A637">
            <v>42640</v>
          </cell>
          <cell r="B637">
            <v>207.23</v>
          </cell>
          <cell r="C637">
            <v>-11.65</v>
          </cell>
          <cell r="D637">
            <v>0</v>
          </cell>
        </row>
        <row r="638">
          <cell r="A638">
            <v>42641</v>
          </cell>
          <cell r="B638">
            <v>351.54</v>
          </cell>
          <cell r="C638">
            <v>-11.66</v>
          </cell>
          <cell r="D638">
            <v>0</v>
          </cell>
        </row>
        <row r="639">
          <cell r="A639">
            <v>42642</v>
          </cell>
          <cell r="B639">
            <v>513.46</v>
          </cell>
          <cell r="C639">
            <v>-11.67</v>
          </cell>
          <cell r="D639">
            <v>0</v>
          </cell>
        </row>
        <row r="640">
          <cell r="A640">
            <v>42643</v>
          </cell>
          <cell r="B640">
            <v>403.1</v>
          </cell>
          <cell r="C640">
            <v>-11.7</v>
          </cell>
          <cell r="D640">
            <v>0</v>
          </cell>
        </row>
        <row r="641">
          <cell r="A641">
            <v>42644</v>
          </cell>
          <cell r="B641">
            <v>447.71</v>
          </cell>
          <cell r="C641">
            <v>-11.72</v>
          </cell>
          <cell r="D641">
            <v>0</v>
          </cell>
        </row>
        <row r="642">
          <cell r="A642">
            <v>42645</v>
          </cell>
          <cell r="B642">
            <v>171.27</v>
          </cell>
          <cell r="C642">
            <v>-11.72</v>
          </cell>
          <cell r="D642">
            <v>14</v>
          </cell>
        </row>
        <row r="643">
          <cell r="A643">
            <v>42646</v>
          </cell>
          <cell r="B643">
            <v>221.22</v>
          </cell>
          <cell r="C643">
            <v>-11.73</v>
          </cell>
          <cell r="D643">
            <v>0</v>
          </cell>
        </row>
        <row r="644">
          <cell r="A644">
            <v>42647</v>
          </cell>
          <cell r="B644">
            <v>229.29</v>
          </cell>
          <cell r="C644">
            <v>-11.72</v>
          </cell>
          <cell r="D644">
            <v>24</v>
          </cell>
        </row>
        <row r="645">
          <cell r="A645">
            <v>42648</v>
          </cell>
          <cell r="B645">
            <v>307.38</v>
          </cell>
          <cell r="C645">
            <v>-11.71</v>
          </cell>
          <cell r="D645">
            <v>3.5</v>
          </cell>
        </row>
        <row r="646">
          <cell r="A646">
            <v>42649</v>
          </cell>
          <cell r="B646">
            <v>408.23</v>
          </cell>
          <cell r="C646">
            <v>-11.71</v>
          </cell>
          <cell r="D646">
            <v>10</v>
          </cell>
        </row>
        <row r="647">
          <cell r="A647">
            <v>42650</v>
          </cell>
          <cell r="B647">
            <v>463.34</v>
          </cell>
          <cell r="C647">
            <v>-11.72</v>
          </cell>
          <cell r="D647">
            <v>6.7</v>
          </cell>
        </row>
        <row r="648">
          <cell r="A648">
            <v>42651</v>
          </cell>
          <cell r="B648">
            <v>648.08</v>
          </cell>
          <cell r="C648">
            <v>-11.73</v>
          </cell>
          <cell r="D648">
            <v>0</v>
          </cell>
        </row>
        <row r="649">
          <cell r="A649">
            <v>42652</v>
          </cell>
          <cell r="B649">
            <v>242.63</v>
          </cell>
          <cell r="C649">
            <v>-11.75</v>
          </cell>
          <cell r="D649">
            <v>0</v>
          </cell>
        </row>
        <row r="650">
          <cell r="A650">
            <v>42653</v>
          </cell>
          <cell r="B650">
            <v>248.53</v>
          </cell>
          <cell r="C650">
            <v>-11.76</v>
          </cell>
          <cell r="D650">
            <v>0</v>
          </cell>
        </row>
        <row r="651">
          <cell r="A651">
            <v>42654</v>
          </cell>
          <cell r="B651">
            <v>483.21</v>
          </cell>
          <cell r="C651">
            <v>-11.77</v>
          </cell>
          <cell r="D651">
            <v>0</v>
          </cell>
        </row>
        <row r="652">
          <cell r="A652">
            <v>42655</v>
          </cell>
          <cell r="B652">
            <v>230.67</v>
          </cell>
          <cell r="C652">
            <v>-11.79</v>
          </cell>
          <cell r="D652">
            <v>0</v>
          </cell>
        </row>
        <row r="653">
          <cell r="A653">
            <v>42656</v>
          </cell>
          <cell r="B653">
            <v>292.59</v>
          </cell>
          <cell r="C653">
            <v>-11.81</v>
          </cell>
          <cell r="D653">
            <v>0</v>
          </cell>
        </row>
        <row r="654">
          <cell r="A654">
            <v>42657</v>
          </cell>
          <cell r="B654">
            <v>514.9</v>
          </cell>
          <cell r="C654">
            <v>-11.82</v>
          </cell>
          <cell r="D654">
            <v>0</v>
          </cell>
        </row>
        <row r="655">
          <cell r="A655">
            <v>42658</v>
          </cell>
          <cell r="B655">
            <v>491.15</v>
          </cell>
          <cell r="C655">
            <v>-11.84</v>
          </cell>
          <cell r="D655">
            <v>0</v>
          </cell>
        </row>
        <row r="656">
          <cell r="A656">
            <v>42659</v>
          </cell>
          <cell r="B656">
            <v>211.37</v>
          </cell>
          <cell r="C656">
            <v>-11.86</v>
          </cell>
          <cell r="D656">
            <v>1.5</v>
          </cell>
        </row>
        <row r="657">
          <cell r="A657">
            <v>42660</v>
          </cell>
          <cell r="B657">
            <v>367.07</v>
          </cell>
          <cell r="C657">
            <v>-11.87</v>
          </cell>
          <cell r="D657">
            <v>0</v>
          </cell>
        </row>
        <row r="658">
          <cell r="A658">
            <v>42661</v>
          </cell>
          <cell r="B658">
            <v>396.2</v>
          </cell>
          <cell r="C658">
            <v>-11.89</v>
          </cell>
          <cell r="D658">
            <v>0</v>
          </cell>
        </row>
        <row r="659">
          <cell r="A659">
            <v>42662</v>
          </cell>
          <cell r="B659">
            <v>694.54</v>
          </cell>
          <cell r="C659">
            <v>-11.91</v>
          </cell>
          <cell r="D659">
            <v>0</v>
          </cell>
        </row>
        <row r="660">
          <cell r="A660">
            <v>42663</v>
          </cell>
          <cell r="B660">
            <v>946.34</v>
          </cell>
          <cell r="C660">
            <v>-11.95</v>
          </cell>
          <cell r="D660">
            <v>0</v>
          </cell>
        </row>
        <row r="661">
          <cell r="A661">
            <v>42664</v>
          </cell>
          <cell r="B661">
            <v>1034.14</v>
          </cell>
          <cell r="C661">
            <v>-11.97</v>
          </cell>
          <cell r="D661">
            <v>0</v>
          </cell>
        </row>
        <row r="662">
          <cell r="A662">
            <v>42665</v>
          </cell>
          <cell r="B662">
            <v>765.51</v>
          </cell>
          <cell r="C662">
            <v>-12</v>
          </cell>
          <cell r="D662">
            <v>2.4</v>
          </cell>
        </row>
        <row r="663">
          <cell r="A663">
            <v>42666</v>
          </cell>
          <cell r="B663">
            <v>448.15</v>
          </cell>
          <cell r="C663">
            <v>-12.04</v>
          </cell>
          <cell r="D663">
            <v>0</v>
          </cell>
        </row>
        <row r="664">
          <cell r="A664">
            <v>42667</v>
          </cell>
          <cell r="B664">
            <v>635.3</v>
          </cell>
          <cell r="C664">
            <v>-12.06</v>
          </cell>
          <cell r="D664">
            <v>0</v>
          </cell>
        </row>
        <row r="665">
          <cell r="A665">
            <v>42668</v>
          </cell>
          <cell r="B665">
            <v>721.3</v>
          </cell>
          <cell r="C665">
            <v>-12.08</v>
          </cell>
          <cell r="D665">
            <v>0</v>
          </cell>
        </row>
        <row r="666">
          <cell r="A666">
            <v>42669</v>
          </cell>
          <cell r="B666">
            <v>471.06</v>
          </cell>
          <cell r="C666">
            <v>-12.1</v>
          </cell>
          <cell r="D666">
            <v>10</v>
          </cell>
        </row>
        <row r="667">
          <cell r="A667">
            <v>42670</v>
          </cell>
          <cell r="B667">
            <v>1045.02</v>
          </cell>
          <cell r="C667">
            <v>-12.12</v>
          </cell>
          <cell r="D667">
            <v>0</v>
          </cell>
        </row>
        <row r="668">
          <cell r="A668">
            <v>42671</v>
          </cell>
          <cell r="B668">
            <v>768.98</v>
          </cell>
          <cell r="C668">
            <v>-12.16</v>
          </cell>
          <cell r="D668">
            <v>0</v>
          </cell>
        </row>
        <row r="669">
          <cell r="A669">
            <v>42672</v>
          </cell>
          <cell r="B669">
            <v>611.11</v>
          </cell>
          <cell r="C669">
            <v>-12.19</v>
          </cell>
          <cell r="D669">
            <v>0</v>
          </cell>
        </row>
        <row r="670">
          <cell r="A670">
            <v>42673</v>
          </cell>
          <cell r="B670">
            <v>193.52</v>
          </cell>
          <cell r="C670">
            <v>-12.21</v>
          </cell>
          <cell r="D670">
            <v>0</v>
          </cell>
        </row>
        <row r="671">
          <cell r="A671">
            <v>42674</v>
          </cell>
          <cell r="B671">
            <v>380.32</v>
          </cell>
          <cell r="C671">
            <v>-12.23</v>
          </cell>
          <cell r="D671">
            <v>0</v>
          </cell>
        </row>
        <row r="672">
          <cell r="A672">
            <v>42675</v>
          </cell>
          <cell r="B672">
            <v>528.01</v>
          </cell>
          <cell r="C672">
            <v>-12.25</v>
          </cell>
          <cell r="D672">
            <v>0</v>
          </cell>
        </row>
        <row r="673">
          <cell r="A673">
            <v>42676</v>
          </cell>
          <cell r="B673">
            <v>423.03</v>
          </cell>
          <cell r="C673">
            <v>-12.28</v>
          </cell>
          <cell r="D673">
            <v>0</v>
          </cell>
        </row>
        <row r="674">
          <cell r="A674">
            <v>42677</v>
          </cell>
          <cell r="B674">
            <v>286.11</v>
          </cell>
          <cell r="C674">
            <v>-12.3</v>
          </cell>
          <cell r="D674">
            <v>0</v>
          </cell>
        </row>
        <row r="675">
          <cell r="A675">
            <v>42678</v>
          </cell>
          <cell r="B675">
            <v>456.02</v>
          </cell>
          <cell r="C675">
            <v>-12.32</v>
          </cell>
          <cell r="D675">
            <v>0</v>
          </cell>
        </row>
        <row r="676">
          <cell r="A676">
            <v>42679</v>
          </cell>
          <cell r="B676">
            <v>335.07</v>
          </cell>
          <cell r="C676">
            <v>-12.32</v>
          </cell>
          <cell r="D676">
            <v>19</v>
          </cell>
        </row>
        <row r="677">
          <cell r="A677">
            <v>42680</v>
          </cell>
          <cell r="B677">
            <v>236.57</v>
          </cell>
          <cell r="C677">
            <v>-12.33</v>
          </cell>
          <cell r="D677">
            <v>1</v>
          </cell>
        </row>
        <row r="678">
          <cell r="A678">
            <v>42681</v>
          </cell>
          <cell r="B678">
            <v>247.92</v>
          </cell>
          <cell r="C678">
            <v>-12.35</v>
          </cell>
          <cell r="D678">
            <v>0</v>
          </cell>
        </row>
        <row r="679">
          <cell r="A679">
            <v>42682</v>
          </cell>
          <cell r="B679">
            <v>214.47</v>
          </cell>
          <cell r="C679">
            <v>-12.36</v>
          </cell>
          <cell r="D679">
            <v>11.5</v>
          </cell>
        </row>
        <row r="680">
          <cell r="A680">
            <v>42683</v>
          </cell>
          <cell r="B680">
            <v>203.94</v>
          </cell>
          <cell r="C680">
            <v>-12.36</v>
          </cell>
          <cell r="D680">
            <v>3.2</v>
          </cell>
        </row>
        <row r="681">
          <cell r="A681">
            <v>42684</v>
          </cell>
          <cell r="B681">
            <v>211.57</v>
          </cell>
          <cell r="C681">
            <v>-12.36</v>
          </cell>
          <cell r="D681">
            <v>4.5</v>
          </cell>
        </row>
        <row r="682">
          <cell r="A682">
            <v>42685</v>
          </cell>
          <cell r="B682">
            <v>290.39</v>
          </cell>
          <cell r="C682">
            <v>-12.37</v>
          </cell>
          <cell r="D682">
            <v>1</v>
          </cell>
        </row>
        <row r="683">
          <cell r="A683">
            <v>42686</v>
          </cell>
          <cell r="B683">
            <v>240.39</v>
          </cell>
          <cell r="C683">
            <v>-12.38</v>
          </cell>
          <cell r="D683">
            <v>1.1</v>
          </cell>
        </row>
        <row r="684">
          <cell r="A684">
            <v>42687</v>
          </cell>
          <cell r="B684">
            <v>237.14</v>
          </cell>
          <cell r="C684">
            <v>-12.37</v>
          </cell>
          <cell r="D684">
            <v>10.2</v>
          </cell>
        </row>
        <row r="685">
          <cell r="A685">
            <v>42688</v>
          </cell>
          <cell r="B685">
            <v>205.9</v>
          </cell>
          <cell r="C685">
            <v>-12.35</v>
          </cell>
          <cell r="D685">
            <v>22.5</v>
          </cell>
        </row>
        <row r="686">
          <cell r="A686">
            <v>42689</v>
          </cell>
          <cell r="B686">
            <v>210.65</v>
          </cell>
          <cell r="C686">
            <v>-12.29</v>
          </cell>
          <cell r="D686">
            <v>26.7</v>
          </cell>
        </row>
        <row r="687">
          <cell r="A687">
            <v>42690</v>
          </cell>
          <cell r="B687">
            <v>216.78</v>
          </cell>
          <cell r="C687">
            <v>-12.21</v>
          </cell>
          <cell r="D687">
            <v>22.7</v>
          </cell>
        </row>
        <row r="688">
          <cell r="A688">
            <v>42691</v>
          </cell>
          <cell r="B688">
            <v>221.99</v>
          </cell>
          <cell r="C688">
            <v>-12.2</v>
          </cell>
          <cell r="D688">
            <v>0</v>
          </cell>
        </row>
        <row r="689">
          <cell r="A689">
            <v>42692</v>
          </cell>
          <cell r="B689">
            <v>249.42</v>
          </cell>
          <cell r="C689">
            <v>-12.16</v>
          </cell>
          <cell r="D689">
            <v>11.8</v>
          </cell>
        </row>
        <row r="690">
          <cell r="A690">
            <v>42693</v>
          </cell>
          <cell r="B690">
            <v>213.08</v>
          </cell>
          <cell r="C690">
            <v>-12.15</v>
          </cell>
          <cell r="D690">
            <v>1.3</v>
          </cell>
        </row>
        <row r="691">
          <cell r="A691">
            <v>42694</v>
          </cell>
          <cell r="B691">
            <v>217.71</v>
          </cell>
          <cell r="C691">
            <v>-12.15</v>
          </cell>
          <cell r="D691">
            <v>0</v>
          </cell>
        </row>
        <row r="692">
          <cell r="A692">
            <v>42695</v>
          </cell>
          <cell r="B692">
            <v>218.52</v>
          </cell>
          <cell r="C692">
            <v>-12.15</v>
          </cell>
          <cell r="D692">
            <v>0</v>
          </cell>
        </row>
        <row r="693">
          <cell r="A693">
            <v>42696</v>
          </cell>
          <cell r="B693">
            <v>233.8</v>
          </cell>
          <cell r="C693">
            <v>-12.15</v>
          </cell>
          <cell r="D693">
            <v>0</v>
          </cell>
        </row>
        <row r="694">
          <cell r="A694">
            <v>42697</v>
          </cell>
          <cell r="B694">
            <v>228.01</v>
          </cell>
          <cell r="C694">
            <v>-12.14</v>
          </cell>
          <cell r="D694">
            <v>16.3</v>
          </cell>
        </row>
        <row r="695">
          <cell r="A695">
            <v>42698</v>
          </cell>
          <cell r="B695">
            <v>270.72</v>
          </cell>
          <cell r="C695">
            <v>-12.13</v>
          </cell>
          <cell r="D695">
            <v>8.3</v>
          </cell>
        </row>
        <row r="696">
          <cell r="A696">
            <v>42699</v>
          </cell>
          <cell r="B696">
            <v>417.82</v>
          </cell>
          <cell r="C696">
            <v>-12.08</v>
          </cell>
          <cell r="D696">
            <v>21.5</v>
          </cell>
        </row>
        <row r="697">
          <cell r="A697">
            <v>42700</v>
          </cell>
          <cell r="B697">
            <v>257.99</v>
          </cell>
          <cell r="C697">
            <v>-12.07</v>
          </cell>
          <cell r="D697">
            <v>0</v>
          </cell>
        </row>
        <row r="698">
          <cell r="A698">
            <v>42701</v>
          </cell>
          <cell r="B698">
            <v>222.22</v>
          </cell>
          <cell r="C698">
            <v>-12.07</v>
          </cell>
          <cell r="D698">
            <v>0</v>
          </cell>
        </row>
        <row r="699">
          <cell r="A699">
            <v>42702</v>
          </cell>
          <cell r="B699">
            <v>233.15</v>
          </cell>
          <cell r="C699">
            <v>-12.07</v>
          </cell>
          <cell r="D699">
            <v>2</v>
          </cell>
        </row>
        <row r="700">
          <cell r="A700">
            <v>42703</v>
          </cell>
          <cell r="B700">
            <v>575.23</v>
          </cell>
          <cell r="C700">
            <v>-12.07</v>
          </cell>
          <cell r="D700">
            <v>0</v>
          </cell>
        </row>
        <row r="701">
          <cell r="A701">
            <v>42704</v>
          </cell>
          <cell r="B701">
            <v>222.34</v>
          </cell>
          <cell r="C701">
            <v>-12.02</v>
          </cell>
          <cell r="D701">
            <v>58</v>
          </cell>
        </row>
        <row r="702">
          <cell r="A702">
            <v>42705</v>
          </cell>
          <cell r="B702">
            <v>219.33</v>
          </cell>
          <cell r="C702">
            <v>-12</v>
          </cell>
          <cell r="D702">
            <v>0</v>
          </cell>
        </row>
        <row r="703">
          <cell r="A703">
            <v>42706</v>
          </cell>
          <cell r="B703">
            <v>348.5</v>
          </cell>
          <cell r="C703">
            <v>-11.94</v>
          </cell>
          <cell r="D703">
            <v>14.2</v>
          </cell>
        </row>
        <row r="704">
          <cell r="A704">
            <v>42707</v>
          </cell>
          <cell r="B704">
            <v>564.93</v>
          </cell>
          <cell r="C704">
            <v>-11.91</v>
          </cell>
          <cell r="D704">
            <v>0</v>
          </cell>
        </row>
        <row r="705">
          <cell r="A705">
            <v>42708</v>
          </cell>
          <cell r="B705">
            <v>780.32</v>
          </cell>
          <cell r="C705">
            <v>-11.88</v>
          </cell>
          <cell r="D705">
            <v>12.5</v>
          </cell>
        </row>
        <row r="706">
          <cell r="A706">
            <v>42709</v>
          </cell>
          <cell r="B706">
            <v>409.61</v>
          </cell>
          <cell r="C706">
            <v>-11.66</v>
          </cell>
          <cell r="D706">
            <v>116</v>
          </cell>
        </row>
        <row r="707">
          <cell r="A707">
            <v>42710</v>
          </cell>
          <cell r="B707">
            <v>237.5</v>
          </cell>
          <cell r="C707">
            <v>-11.39</v>
          </cell>
          <cell r="D707">
            <v>16.5</v>
          </cell>
        </row>
        <row r="708">
          <cell r="A708">
            <v>42711</v>
          </cell>
          <cell r="B708">
            <v>514</v>
          </cell>
          <cell r="C708">
            <v>-11.27</v>
          </cell>
          <cell r="D708">
            <v>0</v>
          </cell>
        </row>
        <row r="709">
          <cell r="A709">
            <v>42712</v>
          </cell>
          <cell r="B709">
            <v>612.96</v>
          </cell>
          <cell r="C709">
            <v>-11.24</v>
          </cell>
          <cell r="D709">
            <v>0</v>
          </cell>
        </row>
        <row r="710">
          <cell r="A710">
            <v>42713</v>
          </cell>
          <cell r="B710">
            <v>244.21</v>
          </cell>
          <cell r="C710">
            <v>-11.22</v>
          </cell>
          <cell r="D710">
            <v>0</v>
          </cell>
        </row>
        <row r="711">
          <cell r="A711">
            <v>42714</v>
          </cell>
          <cell r="B711">
            <v>231.71</v>
          </cell>
          <cell r="C711">
            <v>-11.21</v>
          </cell>
          <cell r="D711">
            <v>0</v>
          </cell>
        </row>
        <row r="712">
          <cell r="A712">
            <v>42715</v>
          </cell>
          <cell r="B712">
            <v>224.77</v>
          </cell>
          <cell r="C712">
            <v>-11.18</v>
          </cell>
          <cell r="D712">
            <v>5.9</v>
          </cell>
        </row>
        <row r="713">
          <cell r="A713">
            <v>42716</v>
          </cell>
          <cell r="B713">
            <v>275.93</v>
          </cell>
          <cell r="C713">
            <v>-11.15</v>
          </cell>
          <cell r="D713">
            <v>0.8</v>
          </cell>
        </row>
        <row r="714">
          <cell r="A714">
            <v>42717</v>
          </cell>
          <cell r="B714">
            <v>467.59</v>
          </cell>
          <cell r="C714">
            <v>-11.13</v>
          </cell>
          <cell r="D714">
            <v>12</v>
          </cell>
        </row>
        <row r="715">
          <cell r="A715">
            <v>42718</v>
          </cell>
          <cell r="B715">
            <v>317.94</v>
          </cell>
          <cell r="C715">
            <v>-10.94</v>
          </cell>
          <cell r="D715">
            <v>73.6</v>
          </cell>
        </row>
        <row r="716">
          <cell r="A716">
            <v>42719</v>
          </cell>
          <cell r="B716">
            <v>341.44</v>
          </cell>
          <cell r="C716">
            <v>-10.78</v>
          </cell>
          <cell r="D716">
            <v>3.6</v>
          </cell>
        </row>
        <row r="717">
          <cell r="A717">
            <v>42720</v>
          </cell>
          <cell r="B717">
            <v>187.73</v>
          </cell>
          <cell r="C717">
            <v>-10.68</v>
          </cell>
          <cell r="D717">
            <v>15.6</v>
          </cell>
        </row>
        <row r="718">
          <cell r="A718">
            <v>42721</v>
          </cell>
          <cell r="B718">
            <v>213.43</v>
          </cell>
          <cell r="C718">
            <v>-10.62</v>
          </cell>
          <cell r="D718">
            <v>0</v>
          </cell>
        </row>
        <row r="719">
          <cell r="A719">
            <v>42722</v>
          </cell>
          <cell r="B719">
            <v>227.55</v>
          </cell>
          <cell r="C719">
            <v>-10.58</v>
          </cell>
          <cell r="D719">
            <v>0</v>
          </cell>
        </row>
        <row r="720">
          <cell r="A720">
            <v>42723</v>
          </cell>
          <cell r="B720">
            <v>233.22</v>
          </cell>
          <cell r="C720">
            <v>-10.55</v>
          </cell>
          <cell r="D720">
            <v>0</v>
          </cell>
        </row>
        <row r="721">
          <cell r="A721">
            <v>42724</v>
          </cell>
          <cell r="B721">
            <v>251.97</v>
          </cell>
          <cell r="C721">
            <v>-10.52</v>
          </cell>
          <cell r="D721">
            <v>0</v>
          </cell>
        </row>
        <row r="722">
          <cell r="A722">
            <v>42725</v>
          </cell>
          <cell r="B722">
            <v>237.73</v>
          </cell>
          <cell r="C722">
            <v>-10.51</v>
          </cell>
          <cell r="D722">
            <v>0</v>
          </cell>
        </row>
        <row r="723">
          <cell r="A723">
            <v>42726</v>
          </cell>
          <cell r="B723">
            <v>383.1</v>
          </cell>
          <cell r="C723">
            <v>-10.5</v>
          </cell>
          <cell r="D723">
            <v>0</v>
          </cell>
        </row>
        <row r="724">
          <cell r="A724">
            <v>42727</v>
          </cell>
          <cell r="B724">
            <v>846.41</v>
          </cell>
          <cell r="C724">
            <v>-10.49</v>
          </cell>
          <cell r="D724">
            <v>0</v>
          </cell>
        </row>
        <row r="725">
          <cell r="A725">
            <v>42728</v>
          </cell>
          <cell r="B725">
            <v>973.73</v>
          </cell>
          <cell r="C725">
            <v>-10.49</v>
          </cell>
          <cell r="D725">
            <v>0</v>
          </cell>
        </row>
        <row r="726">
          <cell r="A726">
            <v>42729</v>
          </cell>
          <cell r="B726">
            <v>218.06</v>
          </cell>
          <cell r="C726">
            <v>-10.51</v>
          </cell>
          <cell r="D726">
            <v>0</v>
          </cell>
        </row>
        <row r="727">
          <cell r="A727">
            <v>42730</v>
          </cell>
          <cell r="B727">
            <v>279.98</v>
          </cell>
          <cell r="C727">
            <v>-10.45</v>
          </cell>
          <cell r="D727">
            <v>25.5</v>
          </cell>
        </row>
        <row r="728">
          <cell r="A728">
            <v>42731</v>
          </cell>
          <cell r="B728">
            <v>599.31</v>
          </cell>
          <cell r="C728">
            <v>-10.42</v>
          </cell>
          <cell r="D728">
            <v>0</v>
          </cell>
        </row>
        <row r="729">
          <cell r="A729">
            <v>42732</v>
          </cell>
          <cell r="B729">
            <v>242.48</v>
          </cell>
          <cell r="C729">
            <v>-10.4</v>
          </cell>
          <cell r="D729">
            <v>0.4</v>
          </cell>
        </row>
        <row r="730">
          <cell r="A730">
            <v>42733</v>
          </cell>
          <cell r="B730">
            <v>614.58</v>
          </cell>
          <cell r="C730">
            <v>-10.38</v>
          </cell>
          <cell r="D730">
            <v>0</v>
          </cell>
        </row>
        <row r="731">
          <cell r="A731">
            <v>42734</v>
          </cell>
          <cell r="B731">
            <v>708.68</v>
          </cell>
          <cell r="C731">
            <v>-10.36</v>
          </cell>
          <cell r="D731">
            <v>0</v>
          </cell>
        </row>
        <row r="732">
          <cell r="A732">
            <v>42735</v>
          </cell>
          <cell r="B732">
            <v>683.56</v>
          </cell>
          <cell r="C732">
            <v>-10.37</v>
          </cell>
          <cell r="D732">
            <v>0</v>
          </cell>
        </row>
        <row r="733">
          <cell r="A733">
            <v>42736</v>
          </cell>
          <cell r="B733">
            <v>226.5</v>
          </cell>
          <cell r="C733">
            <v>-10.37</v>
          </cell>
          <cell r="D733">
            <v>0</v>
          </cell>
        </row>
        <row r="734">
          <cell r="A734">
            <v>42737</v>
          </cell>
          <cell r="B734">
            <v>245.72</v>
          </cell>
          <cell r="C734">
            <v>-10.37</v>
          </cell>
          <cell r="D734">
            <v>0</v>
          </cell>
        </row>
        <row r="735">
          <cell r="A735">
            <v>42738</v>
          </cell>
          <cell r="B735">
            <v>731.48</v>
          </cell>
          <cell r="C735">
            <v>-10.37</v>
          </cell>
          <cell r="D735">
            <v>0</v>
          </cell>
        </row>
        <row r="736">
          <cell r="A736">
            <v>42739</v>
          </cell>
          <cell r="B736">
            <v>411.57</v>
          </cell>
          <cell r="C736">
            <v>-10.38</v>
          </cell>
          <cell r="D736">
            <v>0</v>
          </cell>
        </row>
        <row r="737">
          <cell r="A737">
            <v>42740</v>
          </cell>
          <cell r="B737">
            <v>365.51</v>
          </cell>
          <cell r="C737">
            <v>-10.37</v>
          </cell>
          <cell r="D737">
            <v>0</v>
          </cell>
        </row>
        <row r="738">
          <cell r="A738">
            <v>42741</v>
          </cell>
          <cell r="B738">
            <v>770.6</v>
          </cell>
          <cell r="C738">
            <v>-10.38</v>
          </cell>
          <cell r="D738">
            <v>0</v>
          </cell>
        </row>
        <row r="739">
          <cell r="A739">
            <v>42742</v>
          </cell>
          <cell r="B739">
            <v>438.19</v>
          </cell>
          <cell r="C739">
            <v>-10.39</v>
          </cell>
          <cell r="D739">
            <v>0</v>
          </cell>
        </row>
        <row r="740">
          <cell r="A740">
            <v>42743</v>
          </cell>
          <cell r="B740">
            <v>535.3</v>
          </cell>
          <cell r="C740">
            <v>-10.39</v>
          </cell>
          <cell r="D740">
            <v>0</v>
          </cell>
        </row>
        <row r="741">
          <cell r="A741">
            <v>42744</v>
          </cell>
          <cell r="B741">
            <v>677.55</v>
          </cell>
          <cell r="C741">
            <v>-10.41</v>
          </cell>
          <cell r="D741">
            <v>0</v>
          </cell>
        </row>
        <row r="742">
          <cell r="A742">
            <v>42745</v>
          </cell>
          <cell r="B742">
            <v>249.54</v>
          </cell>
          <cell r="C742">
            <v>-10.42</v>
          </cell>
          <cell r="D742">
            <v>0</v>
          </cell>
        </row>
        <row r="743">
          <cell r="A743">
            <v>42746</v>
          </cell>
          <cell r="B743">
            <v>510.88</v>
          </cell>
          <cell r="C743">
            <v>-10.4</v>
          </cell>
          <cell r="D743">
            <v>13.5</v>
          </cell>
        </row>
        <row r="744">
          <cell r="A744">
            <v>42747</v>
          </cell>
          <cell r="B744">
            <v>318.98</v>
          </cell>
          <cell r="C744">
            <v>-10.41</v>
          </cell>
          <cell r="D744">
            <v>0</v>
          </cell>
        </row>
        <row r="745">
          <cell r="A745">
            <v>42748</v>
          </cell>
          <cell r="B745">
            <v>413.43</v>
          </cell>
          <cell r="C745">
            <v>-10.37</v>
          </cell>
          <cell r="D745">
            <v>49.3</v>
          </cell>
        </row>
        <row r="746">
          <cell r="A746">
            <v>42749</v>
          </cell>
          <cell r="B746">
            <v>1342.48</v>
          </cell>
          <cell r="C746">
            <v>-10.32</v>
          </cell>
          <cell r="D746">
            <v>22.5</v>
          </cell>
        </row>
        <row r="747">
          <cell r="A747">
            <v>42750</v>
          </cell>
          <cell r="B747">
            <v>246.99</v>
          </cell>
          <cell r="C747">
            <v>-10.14</v>
          </cell>
          <cell r="D747">
            <v>72</v>
          </cell>
        </row>
        <row r="748">
          <cell r="A748">
            <v>42751</v>
          </cell>
          <cell r="B748">
            <v>223.84</v>
          </cell>
          <cell r="C748">
            <v>-10.04</v>
          </cell>
          <cell r="D748">
            <v>0.4</v>
          </cell>
        </row>
        <row r="749">
          <cell r="A749">
            <v>42752</v>
          </cell>
          <cell r="B749">
            <v>386</v>
          </cell>
          <cell r="C749">
            <v>-10</v>
          </cell>
          <cell r="D749">
            <v>0</v>
          </cell>
        </row>
        <row r="750">
          <cell r="A750">
            <v>42753</v>
          </cell>
          <cell r="B750">
            <v>250.35</v>
          </cell>
          <cell r="C750">
            <v>-10</v>
          </cell>
          <cell r="D750">
            <v>0</v>
          </cell>
        </row>
        <row r="751">
          <cell r="A751">
            <v>42754</v>
          </cell>
          <cell r="B751">
            <v>541.67</v>
          </cell>
          <cell r="C751">
            <v>-9.98</v>
          </cell>
          <cell r="D751">
            <v>0</v>
          </cell>
        </row>
        <row r="752">
          <cell r="A752">
            <v>42755</v>
          </cell>
          <cell r="B752">
            <v>524.77</v>
          </cell>
          <cell r="C752">
            <v>-9.98</v>
          </cell>
          <cell r="D752">
            <v>0</v>
          </cell>
        </row>
        <row r="753">
          <cell r="A753">
            <v>42756</v>
          </cell>
          <cell r="B753">
            <v>423.84</v>
          </cell>
          <cell r="C753">
            <v>-9.98</v>
          </cell>
          <cell r="D753">
            <v>0</v>
          </cell>
        </row>
        <row r="754">
          <cell r="A754">
            <v>42757</v>
          </cell>
          <cell r="B754">
            <v>341.9</v>
          </cell>
          <cell r="C754">
            <v>-9.98</v>
          </cell>
          <cell r="D754">
            <v>0</v>
          </cell>
        </row>
        <row r="755">
          <cell r="A755">
            <v>42758</v>
          </cell>
          <cell r="B755">
            <v>417.36</v>
          </cell>
          <cell r="C755">
            <v>-9.98</v>
          </cell>
          <cell r="D755">
            <v>0</v>
          </cell>
        </row>
        <row r="756">
          <cell r="A756">
            <v>42759</v>
          </cell>
          <cell r="B756">
            <v>320.72</v>
          </cell>
          <cell r="C756">
            <v>-9.98</v>
          </cell>
          <cell r="D756">
            <v>0</v>
          </cell>
        </row>
        <row r="757">
          <cell r="A757">
            <v>42760</v>
          </cell>
          <cell r="B757">
            <v>340.74</v>
          </cell>
          <cell r="C757">
            <v>-9.97</v>
          </cell>
          <cell r="D757">
            <v>19</v>
          </cell>
        </row>
        <row r="758">
          <cell r="A758">
            <v>42761</v>
          </cell>
          <cell r="B758">
            <v>487.62</v>
          </cell>
          <cell r="C758">
            <v>-9.97</v>
          </cell>
          <cell r="D758">
            <v>0</v>
          </cell>
        </row>
        <row r="759">
          <cell r="A759">
            <v>42762</v>
          </cell>
          <cell r="B759">
            <v>847.57</v>
          </cell>
          <cell r="C759">
            <v>-9.97</v>
          </cell>
          <cell r="D759">
            <v>0</v>
          </cell>
        </row>
        <row r="760">
          <cell r="A760">
            <v>42763</v>
          </cell>
          <cell r="B760">
            <v>559.61</v>
          </cell>
          <cell r="C760">
            <v>-9.99</v>
          </cell>
          <cell r="D760">
            <v>0</v>
          </cell>
        </row>
        <row r="761">
          <cell r="A761">
            <v>42764</v>
          </cell>
          <cell r="B761">
            <v>349.31</v>
          </cell>
          <cell r="C761">
            <v>-10</v>
          </cell>
          <cell r="D761">
            <v>0</v>
          </cell>
        </row>
        <row r="762">
          <cell r="A762">
            <v>42765</v>
          </cell>
          <cell r="B762">
            <v>255.67</v>
          </cell>
          <cell r="C762">
            <v>-10.01</v>
          </cell>
          <cell r="D762">
            <v>0</v>
          </cell>
        </row>
        <row r="763">
          <cell r="A763">
            <v>42766</v>
          </cell>
          <cell r="B763">
            <v>550</v>
          </cell>
          <cell r="C763">
            <v>-10.02</v>
          </cell>
          <cell r="D763">
            <v>0</v>
          </cell>
        </row>
        <row r="764">
          <cell r="A764">
            <v>42767</v>
          </cell>
          <cell r="B764">
            <v>613.96</v>
          </cell>
          <cell r="C764">
            <v>-10.03</v>
          </cell>
          <cell r="D764">
            <v>0</v>
          </cell>
        </row>
        <row r="765">
          <cell r="A765">
            <v>42768</v>
          </cell>
          <cell r="B765">
            <v>252.31</v>
          </cell>
          <cell r="C765">
            <v>-10.04</v>
          </cell>
          <cell r="D765">
            <v>0</v>
          </cell>
        </row>
        <row r="766">
          <cell r="A766">
            <v>42769</v>
          </cell>
          <cell r="B766">
            <v>236.81</v>
          </cell>
          <cell r="C766">
            <v>-10.04</v>
          </cell>
          <cell r="D766">
            <v>8.3</v>
          </cell>
        </row>
        <row r="767">
          <cell r="A767">
            <v>42770</v>
          </cell>
          <cell r="B767">
            <v>895.95</v>
          </cell>
          <cell r="C767">
            <v>-10.04</v>
          </cell>
          <cell r="D767">
            <v>1.9</v>
          </cell>
        </row>
        <row r="768">
          <cell r="A768">
            <v>42771</v>
          </cell>
          <cell r="B768">
            <v>239.24</v>
          </cell>
          <cell r="C768">
            <v>-10.03</v>
          </cell>
          <cell r="D768">
            <v>1.3</v>
          </cell>
        </row>
        <row r="769">
          <cell r="A769">
            <v>42772</v>
          </cell>
          <cell r="B769">
            <v>229.17</v>
          </cell>
          <cell r="C769">
            <v>-9.93</v>
          </cell>
          <cell r="D769">
            <v>76</v>
          </cell>
        </row>
        <row r="770">
          <cell r="A770">
            <v>42773</v>
          </cell>
          <cell r="B770">
            <v>242.01</v>
          </cell>
          <cell r="C770">
            <v>-9.74</v>
          </cell>
          <cell r="D770">
            <v>15.7</v>
          </cell>
        </row>
        <row r="771">
          <cell r="A771">
            <v>42774</v>
          </cell>
          <cell r="B771">
            <v>641.55</v>
          </cell>
          <cell r="C771">
            <v>-9.7</v>
          </cell>
          <cell r="D771">
            <v>0</v>
          </cell>
        </row>
        <row r="772">
          <cell r="A772">
            <v>42775</v>
          </cell>
          <cell r="B772">
            <v>252.55</v>
          </cell>
          <cell r="C772">
            <v>-9.68</v>
          </cell>
          <cell r="D772">
            <v>0</v>
          </cell>
        </row>
        <row r="773">
          <cell r="A773">
            <v>42776</v>
          </cell>
          <cell r="B773">
            <v>359.95</v>
          </cell>
          <cell r="C773">
            <v>-9.67</v>
          </cell>
          <cell r="D773">
            <v>0</v>
          </cell>
        </row>
        <row r="774">
          <cell r="A774">
            <v>42777</v>
          </cell>
          <cell r="B774">
            <v>272.45</v>
          </cell>
          <cell r="C774">
            <v>-9.66</v>
          </cell>
          <cell r="D774">
            <v>0</v>
          </cell>
        </row>
        <row r="775">
          <cell r="A775">
            <v>42778</v>
          </cell>
          <cell r="B775">
            <v>236.23</v>
          </cell>
          <cell r="C775">
            <v>-9.66</v>
          </cell>
          <cell r="D775">
            <v>0</v>
          </cell>
        </row>
        <row r="776">
          <cell r="A776">
            <v>42779</v>
          </cell>
          <cell r="B776">
            <v>250.23</v>
          </cell>
          <cell r="C776">
            <v>-9.66</v>
          </cell>
          <cell r="D776">
            <v>0</v>
          </cell>
        </row>
        <row r="777">
          <cell r="A777">
            <v>42780</v>
          </cell>
          <cell r="B777">
            <v>334.14</v>
          </cell>
          <cell r="C777">
            <v>-9.66</v>
          </cell>
          <cell r="D777">
            <v>0</v>
          </cell>
        </row>
        <row r="778">
          <cell r="A778">
            <v>42781</v>
          </cell>
          <cell r="B778">
            <v>271.3</v>
          </cell>
          <cell r="C778">
            <v>-9.67</v>
          </cell>
          <cell r="D778">
            <v>0</v>
          </cell>
        </row>
        <row r="779">
          <cell r="A779">
            <v>42782</v>
          </cell>
          <cell r="B779">
            <v>334.61</v>
          </cell>
          <cell r="C779">
            <v>-9.67</v>
          </cell>
          <cell r="D779">
            <v>0</v>
          </cell>
        </row>
        <row r="780">
          <cell r="A780">
            <v>42783</v>
          </cell>
          <cell r="B780">
            <v>547.57</v>
          </cell>
          <cell r="C780">
            <v>-9.67</v>
          </cell>
          <cell r="D780">
            <v>0</v>
          </cell>
        </row>
        <row r="781">
          <cell r="A781">
            <v>42784</v>
          </cell>
          <cell r="B781">
            <v>1219.79</v>
          </cell>
          <cell r="C781">
            <v>-9.69</v>
          </cell>
          <cell r="D781">
            <v>0</v>
          </cell>
        </row>
        <row r="782">
          <cell r="A782">
            <v>42785</v>
          </cell>
          <cell r="B782">
            <v>822.34</v>
          </cell>
          <cell r="C782">
            <v>-9.71</v>
          </cell>
          <cell r="D782">
            <v>0</v>
          </cell>
        </row>
        <row r="783">
          <cell r="A783">
            <v>42786</v>
          </cell>
          <cell r="B783">
            <v>230.09</v>
          </cell>
          <cell r="C783">
            <v>-9.73</v>
          </cell>
          <cell r="D783">
            <v>0</v>
          </cell>
        </row>
        <row r="784">
          <cell r="A784">
            <v>42787</v>
          </cell>
          <cell r="B784">
            <v>575.23</v>
          </cell>
          <cell r="C784">
            <v>-9.73</v>
          </cell>
          <cell r="D784">
            <v>1</v>
          </cell>
        </row>
        <row r="785">
          <cell r="A785">
            <v>42788</v>
          </cell>
          <cell r="B785">
            <v>373.26</v>
          </cell>
          <cell r="C785">
            <v>-9.75</v>
          </cell>
          <cell r="D785">
            <v>0</v>
          </cell>
        </row>
        <row r="786">
          <cell r="A786">
            <v>42789</v>
          </cell>
          <cell r="B786">
            <v>480.44</v>
          </cell>
          <cell r="C786">
            <v>-9.76</v>
          </cell>
          <cell r="D786">
            <v>0</v>
          </cell>
        </row>
        <row r="787">
          <cell r="A787">
            <v>42790</v>
          </cell>
          <cell r="B787">
            <v>763.58</v>
          </cell>
          <cell r="C787">
            <v>-9.77</v>
          </cell>
          <cell r="D787">
            <v>0</v>
          </cell>
        </row>
        <row r="788">
          <cell r="A788">
            <v>42791</v>
          </cell>
          <cell r="B788">
            <v>584.51</v>
          </cell>
          <cell r="C788">
            <v>-9.79</v>
          </cell>
          <cell r="D788">
            <v>0</v>
          </cell>
        </row>
        <row r="789">
          <cell r="A789">
            <v>42792</v>
          </cell>
          <cell r="B789">
            <v>217.71</v>
          </cell>
          <cell r="C789">
            <v>-9.8</v>
          </cell>
          <cell r="D789">
            <v>2.4</v>
          </cell>
        </row>
        <row r="790">
          <cell r="A790">
            <v>42793</v>
          </cell>
          <cell r="B790">
            <v>221.99</v>
          </cell>
          <cell r="C790">
            <v>-9.79</v>
          </cell>
          <cell r="D790">
            <v>12.5</v>
          </cell>
        </row>
        <row r="791">
          <cell r="A791">
            <v>42794</v>
          </cell>
          <cell r="B791">
            <v>226.02</v>
          </cell>
          <cell r="C791">
            <v>-9.77</v>
          </cell>
          <cell r="D791">
            <v>7.7</v>
          </cell>
        </row>
        <row r="792">
          <cell r="A792">
            <v>42795</v>
          </cell>
          <cell r="B792">
            <v>228.1</v>
          </cell>
          <cell r="C792">
            <v>-9.76</v>
          </cell>
          <cell r="D792">
            <v>1.7</v>
          </cell>
        </row>
        <row r="793">
          <cell r="A793">
            <v>42796</v>
          </cell>
          <cell r="B793">
            <v>286.22</v>
          </cell>
          <cell r="C793">
            <v>-9.74</v>
          </cell>
          <cell r="D793">
            <v>1.6</v>
          </cell>
        </row>
        <row r="794">
          <cell r="A794">
            <v>42797</v>
          </cell>
          <cell r="B794">
            <v>380.44</v>
          </cell>
          <cell r="C794">
            <v>-9.68</v>
          </cell>
          <cell r="D794">
            <v>20.5</v>
          </cell>
        </row>
        <row r="795">
          <cell r="A795">
            <v>42798</v>
          </cell>
          <cell r="B795">
            <v>960.19</v>
          </cell>
          <cell r="C795">
            <v>-9.67</v>
          </cell>
          <cell r="D795">
            <v>0</v>
          </cell>
        </row>
        <row r="796">
          <cell r="A796">
            <v>42799</v>
          </cell>
          <cell r="B796">
            <v>1419.21</v>
          </cell>
          <cell r="C796">
            <v>-9.69</v>
          </cell>
          <cell r="D796">
            <v>0</v>
          </cell>
        </row>
        <row r="797">
          <cell r="A797">
            <v>42800</v>
          </cell>
          <cell r="B797">
            <v>787.47</v>
          </cell>
          <cell r="C797">
            <v>-9.68</v>
          </cell>
          <cell r="D797">
            <v>20.6</v>
          </cell>
        </row>
        <row r="798">
          <cell r="A798">
            <v>42801</v>
          </cell>
          <cell r="B798">
            <v>352.78</v>
          </cell>
          <cell r="C798">
            <v>-9.69</v>
          </cell>
          <cell r="D798">
            <v>0</v>
          </cell>
        </row>
        <row r="799">
          <cell r="A799">
            <v>42802</v>
          </cell>
          <cell r="B799">
            <v>282.87</v>
          </cell>
          <cell r="C799">
            <v>-9.69</v>
          </cell>
          <cell r="D799">
            <v>0</v>
          </cell>
        </row>
        <row r="800">
          <cell r="A800">
            <v>42803</v>
          </cell>
          <cell r="B800">
            <v>220.83</v>
          </cell>
          <cell r="C800">
            <v>-9.69</v>
          </cell>
          <cell r="D800">
            <v>1.3</v>
          </cell>
        </row>
        <row r="801">
          <cell r="A801">
            <v>42804</v>
          </cell>
          <cell r="B801">
            <v>674.05</v>
          </cell>
          <cell r="C801">
            <v>-9.7</v>
          </cell>
          <cell r="D801">
            <v>0</v>
          </cell>
        </row>
        <row r="802">
          <cell r="A802">
            <v>42805</v>
          </cell>
          <cell r="B802">
            <v>313.19</v>
          </cell>
          <cell r="C802">
            <v>-9.71</v>
          </cell>
          <cell r="D802">
            <v>0</v>
          </cell>
        </row>
        <row r="803">
          <cell r="A803">
            <v>42806</v>
          </cell>
          <cell r="B803">
            <v>223.15</v>
          </cell>
          <cell r="C803">
            <v>-9.72</v>
          </cell>
          <cell r="D803">
            <v>0</v>
          </cell>
        </row>
        <row r="804">
          <cell r="A804">
            <v>42807</v>
          </cell>
          <cell r="B804">
            <v>516.61</v>
          </cell>
          <cell r="C804">
            <v>-9.74</v>
          </cell>
          <cell r="D804">
            <v>0</v>
          </cell>
        </row>
        <row r="805">
          <cell r="A805">
            <v>42808</v>
          </cell>
          <cell r="B805">
            <v>539.58</v>
          </cell>
          <cell r="C805">
            <v>-9.75</v>
          </cell>
          <cell r="D805">
            <v>0</v>
          </cell>
        </row>
        <row r="806">
          <cell r="A806">
            <v>42809</v>
          </cell>
          <cell r="B806">
            <v>284.95</v>
          </cell>
          <cell r="C806">
            <v>-9.77</v>
          </cell>
          <cell r="D806">
            <v>0</v>
          </cell>
        </row>
        <row r="807">
          <cell r="A807">
            <v>42810</v>
          </cell>
          <cell r="B807">
            <v>498.61</v>
          </cell>
          <cell r="C807">
            <v>-9.78</v>
          </cell>
          <cell r="D807">
            <v>0</v>
          </cell>
        </row>
        <row r="808">
          <cell r="A808">
            <v>42811</v>
          </cell>
          <cell r="B808">
            <v>661.11</v>
          </cell>
          <cell r="C808">
            <v>-9.8</v>
          </cell>
          <cell r="D808">
            <v>0</v>
          </cell>
        </row>
        <row r="809">
          <cell r="A809">
            <v>42812</v>
          </cell>
          <cell r="B809">
            <v>627.71</v>
          </cell>
          <cell r="C809">
            <v>-9.81</v>
          </cell>
          <cell r="D809">
            <v>0</v>
          </cell>
        </row>
        <row r="810">
          <cell r="A810">
            <v>42813</v>
          </cell>
          <cell r="B810">
            <v>234.14</v>
          </cell>
          <cell r="C810">
            <v>-9.73</v>
          </cell>
          <cell r="D810">
            <v>97</v>
          </cell>
        </row>
        <row r="811">
          <cell r="A811">
            <v>42814</v>
          </cell>
          <cell r="B811">
            <v>222.4</v>
          </cell>
          <cell r="C811">
            <v>-9.72</v>
          </cell>
          <cell r="D811">
            <v>1.1</v>
          </cell>
        </row>
        <row r="812">
          <cell r="A812">
            <v>42815</v>
          </cell>
          <cell r="B812">
            <v>253.94</v>
          </cell>
          <cell r="C812">
            <v>-9.71</v>
          </cell>
          <cell r="D812">
            <v>0.3</v>
          </cell>
        </row>
        <row r="813">
          <cell r="A813">
            <v>42816</v>
          </cell>
          <cell r="B813">
            <v>235.42</v>
          </cell>
          <cell r="C813">
            <v>-9.71</v>
          </cell>
          <cell r="D813">
            <v>0</v>
          </cell>
        </row>
        <row r="814">
          <cell r="A814">
            <v>42817</v>
          </cell>
          <cell r="B814">
            <v>828.82</v>
          </cell>
          <cell r="C814">
            <v>-9.72</v>
          </cell>
          <cell r="D814">
            <v>0</v>
          </cell>
        </row>
        <row r="815">
          <cell r="A815">
            <v>42818</v>
          </cell>
          <cell r="B815">
            <v>202.78</v>
          </cell>
          <cell r="C815">
            <v>-9.74</v>
          </cell>
          <cell r="D815">
            <v>0</v>
          </cell>
        </row>
        <row r="816">
          <cell r="A816">
            <v>42819</v>
          </cell>
          <cell r="B816">
            <v>680.56</v>
          </cell>
          <cell r="C816">
            <v>-9.75</v>
          </cell>
          <cell r="D816">
            <v>0</v>
          </cell>
        </row>
        <row r="817">
          <cell r="A817">
            <v>42820</v>
          </cell>
          <cell r="B817">
            <v>584.38</v>
          </cell>
          <cell r="C817">
            <v>-9.77</v>
          </cell>
          <cell r="D817">
            <v>0</v>
          </cell>
        </row>
        <row r="818">
          <cell r="A818">
            <v>42821</v>
          </cell>
          <cell r="B818">
            <v>210.76</v>
          </cell>
          <cell r="C818">
            <v>-9.78</v>
          </cell>
          <cell r="D818">
            <v>2.8</v>
          </cell>
        </row>
        <row r="819">
          <cell r="A819">
            <v>42822</v>
          </cell>
          <cell r="B819">
            <v>216.67</v>
          </cell>
          <cell r="C819">
            <v>-9.76</v>
          </cell>
          <cell r="D819">
            <v>13.5</v>
          </cell>
        </row>
        <row r="820">
          <cell r="A820">
            <v>42823</v>
          </cell>
          <cell r="B820">
            <v>463.66</v>
          </cell>
          <cell r="C820">
            <v>-9.76</v>
          </cell>
          <cell r="D820">
            <v>0.5</v>
          </cell>
        </row>
        <row r="821">
          <cell r="A821">
            <v>42824</v>
          </cell>
          <cell r="B821">
            <v>840.39</v>
          </cell>
          <cell r="C821">
            <v>-9.76</v>
          </cell>
          <cell r="D821">
            <v>0</v>
          </cell>
        </row>
        <row r="822">
          <cell r="A822">
            <v>42825</v>
          </cell>
          <cell r="B822">
            <v>429.51</v>
          </cell>
          <cell r="C822">
            <v>-9.78</v>
          </cell>
          <cell r="D822">
            <v>0</v>
          </cell>
        </row>
        <row r="823">
          <cell r="A823">
            <v>42826</v>
          </cell>
          <cell r="B823">
            <v>404.17</v>
          </cell>
          <cell r="C823">
            <v>-9.8</v>
          </cell>
          <cell r="D823">
            <v>0</v>
          </cell>
        </row>
        <row r="824">
          <cell r="A824">
            <v>42827</v>
          </cell>
          <cell r="B824">
            <v>264</v>
          </cell>
          <cell r="C824">
            <v>-9.81</v>
          </cell>
          <cell r="D824">
            <v>0</v>
          </cell>
        </row>
        <row r="825">
          <cell r="A825">
            <v>42828</v>
          </cell>
          <cell r="B825">
            <v>649.65</v>
          </cell>
          <cell r="C825">
            <v>-9.81</v>
          </cell>
          <cell r="D825">
            <v>0</v>
          </cell>
        </row>
        <row r="826">
          <cell r="A826">
            <v>42829</v>
          </cell>
          <cell r="B826">
            <v>557.41</v>
          </cell>
          <cell r="C826">
            <v>-9.83</v>
          </cell>
          <cell r="D826">
            <v>0</v>
          </cell>
        </row>
        <row r="827">
          <cell r="A827">
            <v>42830</v>
          </cell>
          <cell r="B827">
            <v>837.27</v>
          </cell>
          <cell r="C827">
            <v>-9.85</v>
          </cell>
          <cell r="D827">
            <v>0</v>
          </cell>
        </row>
        <row r="828">
          <cell r="A828">
            <v>42831</v>
          </cell>
          <cell r="B828">
            <v>641.2</v>
          </cell>
          <cell r="C828">
            <v>-9.87</v>
          </cell>
          <cell r="D828">
            <v>0</v>
          </cell>
        </row>
        <row r="829">
          <cell r="A829">
            <v>42832</v>
          </cell>
          <cell r="B829">
            <v>799.54</v>
          </cell>
          <cell r="C829">
            <v>-9.89</v>
          </cell>
          <cell r="D829">
            <v>0</v>
          </cell>
        </row>
        <row r="830">
          <cell r="A830">
            <v>42833</v>
          </cell>
          <cell r="B830">
            <v>337.37</v>
          </cell>
          <cell r="C830">
            <v>-9.92</v>
          </cell>
          <cell r="D830">
            <v>0</v>
          </cell>
        </row>
        <row r="831">
          <cell r="A831">
            <v>42834</v>
          </cell>
          <cell r="B831">
            <v>300.25</v>
          </cell>
          <cell r="C831">
            <v>-9.93</v>
          </cell>
          <cell r="D831">
            <v>0</v>
          </cell>
        </row>
        <row r="832">
          <cell r="A832">
            <v>42835</v>
          </cell>
          <cell r="B832">
            <v>336.83</v>
          </cell>
          <cell r="C832">
            <v>-9.94</v>
          </cell>
          <cell r="D832">
            <v>0</v>
          </cell>
        </row>
        <row r="833">
          <cell r="A833">
            <v>42836</v>
          </cell>
          <cell r="B833">
            <v>1181.6</v>
          </cell>
          <cell r="C833">
            <v>-9.95</v>
          </cell>
          <cell r="D833">
            <v>0</v>
          </cell>
        </row>
        <row r="834">
          <cell r="A834">
            <v>42837</v>
          </cell>
          <cell r="B834">
            <v>432.99</v>
          </cell>
          <cell r="C834">
            <v>-9.98</v>
          </cell>
          <cell r="D834">
            <v>0</v>
          </cell>
        </row>
        <row r="835">
          <cell r="A835">
            <v>42838</v>
          </cell>
          <cell r="B835">
            <v>254.86</v>
          </cell>
          <cell r="C835">
            <v>-10</v>
          </cell>
          <cell r="D835">
            <v>0</v>
          </cell>
        </row>
        <row r="836">
          <cell r="A836">
            <v>42839</v>
          </cell>
          <cell r="B836">
            <v>216.6</v>
          </cell>
          <cell r="C836">
            <v>-10</v>
          </cell>
          <cell r="D836">
            <v>0</v>
          </cell>
        </row>
        <row r="837">
          <cell r="A837">
            <v>42840</v>
          </cell>
          <cell r="B837">
            <v>286.46</v>
          </cell>
          <cell r="C837">
            <v>-10.02</v>
          </cell>
          <cell r="D837">
            <v>0</v>
          </cell>
        </row>
        <row r="838">
          <cell r="A838">
            <v>42841</v>
          </cell>
          <cell r="B838">
            <v>244.56</v>
          </cell>
          <cell r="C838">
            <v>-10.02</v>
          </cell>
          <cell r="D838">
            <v>0</v>
          </cell>
        </row>
        <row r="839">
          <cell r="A839">
            <v>42842</v>
          </cell>
          <cell r="B839">
            <v>306.94</v>
          </cell>
          <cell r="C839">
            <v>-10.03</v>
          </cell>
          <cell r="D839">
            <v>0</v>
          </cell>
        </row>
        <row r="840">
          <cell r="A840">
            <v>42843</v>
          </cell>
          <cell r="B840">
            <v>268.29</v>
          </cell>
          <cell r="C840">
            <v>-10.04</v>
          </cell>
          <cell r="D840">
            <v>0</v>
          </cell>
        </row>
        <row r="841">
          <cell r="A841">
            <v>42844</v>
          </cell>
          <cell r="B841">
            <v>249.65</v>
          </cell>
          <cell r="C841">
            <v>-10.05</v>
          </cell>
          <cell r="D841">
            <v>0</v>
          </cell>
        </row>
        <row r="842">
          <cell r="A842">
            <v>42845</v>
          </cell>
          <cell r="B842">
            <v>393.06</v>
          </cell>
          <cell r="C842">
            <v>-10.06</v>
          </cell>
          <cell r="D842">
            <v>0</v>
          </cell>
        </row>
        <row r="843">
          <cell r="A843">
            <v>42846</v>
          </cell>
          <cell r="B843">
            <v>634.03</v>
          </cell>
          <cell r="C843">
            <v>-10.08</v>
          </cell>
          <cell r="D843">
            <v>0</v>
          </cell>
        </row>
        <row r="844">
          <cell r="A844">
            <v>42847</v>
          </cell>
          <cell r="B844">
            <v>220.49</v>
          </cell>
          <cell r="C844">
            <v>-10.1</v>
          </cell>
          <cell r="D844">
            <v>0</v>
          </cell>
        </row>
        <row r="845">
          <cell r="A845">
            <v>42848</v>
          </cell>
          <cell r="B845">
            <v>392.82</v>
          </cell>
          <cell r="C845">
            <v>-10.12</v>
          </cell>
          <cell r="D845">
            <v>1</v>
          </cell>
        </row>
        <row r="846">
          <cell r="A846">
            <v>42849</v>
          </cell>
          <cell r="B846">
            <v>370.37</v>
          </cell>
          <cell r="C846">
            <v>-10.12</v>
          </cell>
          <cell r="D846">
            <v>0</v>
          </cell>
        </row>
        <row r="847">
          <cell r="A847">
            <v>42850</v>
          </cell>
          <cell r="B847">
            <v>476.39</v>
          </cell>
          <cell r="C847">
            <v>-10.14</v>
          </cell>
          <cell r="D847">
            <v>0</v>
          </cell>
        </row>
        <row r="848">
          <cell r="A848">
            <v>42851</v>
          </cell>
          <cell r="B848">
            <v>332.87</v>
          </cell>
          <cell r="C848">
            <v>-10.16</v>
          </cell>
          <cell r="D848">
            <v>0</v>
          </cell>
        </row>
        <row r="849">
          <cell r="A849">
            <v>42852</v>
          </cell>
          <cell r="B849">
            <v>231.94</v>
          </cell>
          <cell r="C849">
            <v>-10.17</v>
          </cell>
          <cell r="D849">
            <v>12.5</v>
          </cell>
        </row>
        <row r="850">
          <cell r="A850">
            <v>42853</v>
          </cell>
          <cell r="B850">
            <v>973.5</v>
          </cell>
          <cell r="C850">
            <v>-10.18</v>
          </cell>
          <cell r="D850">
            <v>1.2</v>
          </cell>
        </row>
        <row r="851">
          <cell r="A851">
            <v>42854</v>
          </cell>
          <cell r="B851">
            <v>756.71</v>
          </cell>
          <cell r="C851">
            <v>-10.2</v>
          </cell>
          <cell r="D851">
            <v>1.6</v>
          </cell>
        </row>
        <row r="852">
          <cell r="A852">
            <v>42855</v>
          </cell>
          <cell r="B852">
            <v>354.86</v>
          </cell>
          <cell r="C852">
            <v>-10.23</v>
          </cell>
          <cell r="D852">
            <v>0</v>
          </cell>
        </row>
        <row r="853">
          <cell r="A853">
            <v>42856</v>
          </cell>
          <cell r="B853">
            <v>861.34</v>
          </cell>
          <cell r="C853">
            <v>-10.24</v>
          </cell>
          <cell r="D853">
            <v>0</v>
          </cell>
        </row>
        <row r="854">
          <cell r="A854">
            <v>42857</v>
          </cell>
          <cell r="B854">
            <v>765.86</v>
          </cell>
          <cell r="C854">
            <v>-10.27</v>
          </cell>
          <cell r="D854">
            <v>0</v>
          </cell>
        </row>
        <row r="855">
          <cell r="A855">
            <v>42858</v>
          </cell>
          <cell r="B855">
            <v>787.85</v>
          </cell>
          <cell r="C855">
            <v>-10.29</v>
          </cell>
          <cell r="D855">
            <v>0</v>
          </cell>
        </row>
        <row r="856">
          <cell r="A856">
            <v>42859</v>
          </cell>
          <cell r="B856">
            <v>601.04</v>
          </cell>
          <cell r="C856">
            <v>-10.32</v>
          </cell>
          <cell r="D856">
            <v>0</v>
          </cell>
        </row>
        <row r="857">
          <cell r="A857">
            <v>42860</v>
          </cell>
          <cell r="B857">
            <v>850</v>
          </cell>
          <cell r="C857">
            <v>-10.34</v>
          </cell>
          <cell r="D857">
            <v>0</v>
          </cell>
        </row>
        <row r="858">
          <cell r="A858">
            <v>42861</v>
          </cell>
          <cell r="B858">
            <v>269.79</v>
          </cell>
          <cell r="C858">
            <v>-10.37</v>
          </cell>
          <cell r="D858">
            <v>0</v>
          </cell>
        </row>
        <row r="859">
          <cell r="A859">
            <v>42862</v>
          </cell>
          <cell r="B859">
            <v>369.33</v>
          </cell>
          <cell r="C859">
            <v>-10.37</v>
          </cell>
          <cell r="D859">
            <v>4.2</v>
          </cell>
        </row>
        <row r="860">
          <cell r="A860">
            <v>42863</v>
          </cell>
          <cell r="B860">
            <v>208.22</v>
          </cell>
          <cell r="C860">
            <v>-10.39</v>
          </cell>
          <cell r="D860">
            <v>0</v>
          </cell>
        </row>
        <row r="861">
          <cell r="A861">
            <v>42864</v>
          </cell>
          <cell r="B861">
            <v>519.79</v>
          </cell>
          <cell r="C861">
            <v>-10.4</v>
          </cell>
          <cell r="D861">
            <v>0</v>
          </cell>
        </row>
        <row r="862">
          <cell r="A862">
            <v>42865</v>
          </cell>
          <cell r="B862">
            <v>237.96</v>
          </cell>
          <cell r="C862">
            <v>-10.42</v>
          </cell>
          <cell r="D862">
            <v>0</v>
          </cell>
        </row>
        <row r="863">
          <cell r="A863">
            <v>42866</v>
          </cell>
          <cell r="B863">
            <v>436.46</v>
          </cell>
          <cell r="C863">
            <v>-10.43</v>
          </cell>
          <cell r="D863">
            <v>0</v>
          </cell>
        </row>
        <row r="864">
          <cell r="A864">
            <v>42867</v>
          </cell>
          <cell r="B864">
            <v>304.05</v>
          </cell>
          <cell r="C864">
            <v>-10.45</v>
          </cell>
          <cell r="D864">
            <v>0</v>
          </cell>
        </row>
        <row r="865">
          <cell r="A865">
            <v>42868</v>
          </cell>
          <cell r="B865">
            <v>443.29</v>
          </cell>
          <cell r="C865">
            <v>-10.46</v>
          </cell>
          <cell r="D865">
            <v>0</v>
          </cell>
        </row>
        <row r="866">
          <cell r="A866">
            <v>42869</v>
          </cell>
          <cell r="B866">
            <v>401.04</v>
          </cell>
          <cell r="C866">
            <v>-10.48</v>
          </cell>
          <cell r="D866">
            <v>0</v>
          </cell>
        </row>
        <row r="867">
          <cell r="A867">
            <v>42870</v>
          </cell>
          <cell r="B867">
            <v>385.65</v>
          </cell>
          <cell r="C867">
            <v>-10.5</v>
          </cell>
          <cell r="D867">
            <v>0</v>
          </cell>
        </row>
        <row r="868">
          <cell r="A868">
            <v>42871</v>
          </cell>
          <cell r="B868">
            <v>233.68</v>
          </cell>
          <cell r="C868">
            <v>-10.52</v>
          </cell>
          <cell r="D868">
            <v>0</v>
          </cell>
        </row>
        <row r="869">
          <cell r="A869">
            <v>42872</v>
          </cell>
          <cell r="B869">
            <v>227.89</v>
          </cell>
          <cell r="C869">
            <v>-10.53</v>
          </cell>
          <cell r="D869">
            <v>0</v>
          </cell>
        </row>
        <row r="870">
          <cell r="A870">
            <v>42873</v>
          </cell>
          <cell r="B870">
            <v>234.49</v>
          </cell>
          <cell r="C870">
            <v>-10.54</v>
          </cell>
          <cell r="D870">
            <v>0</v>
          </cell>
        </row>
        <row r="871">
          <cell r="A871">
            <v>42874</v>
          </cell>
          <cell r="B871">
            <v>234.72</v>
          </cell>
          <cell r="C871">
            <v>-10.56</v>
          </cell>
          <cell r="D871">
            <v>0</v>
          </cell>
        </row>
        <row r="872">
          <cell r="A872">
            <v>42875</v>
          </cell>
          <cell r="B872">
            <v>210.3</v>
          </cell>
          <cell r="C872">
            <v>-10.54</v>
          </cell>
          <cell r="D872">
            <v>0</v>
          </cell>
        </row>
        <row r="873">
          <cell r="A873">
            <v>42876</v>
          </cell>
          <cell r="B873">
            <v>224.77</v>
          </cell>
          <cell r="C873">
            <v>-10.56</v>
          </cell>
          <cell r="D873">
            <v>0.4</v>
          </cell>
        </row>
        <row r="874">
          <cell r="A874">
            <v>42877</v>
          </cell>
          <cell r="B874">
            <v>235.53</v>
          </cell>
          <cell r="C874">
            <v>-10.56</v>
          </cell>
          <cell r="D874">
            <v>2.8</v>
          </cell>
        </row>
        <row r="875">
          <cell r="A875">
            <v>42878</v>
          </cell>
          <cell r="B875">
            <v>198.26</v>
          </cell>
          <cell r="C875">
            <v>-10.56</v>
          </cell>
          <cell r="D875">
            <v>0.4</v>
          </cell>
        </row>
        <row r="876">
          <cell r="A876">
            <v>42879</v>
          </cell>
          <cell r="B876">
            <v>245.83</v>
          </cell>
          <cell r="C876">
            <v>-10.57</v>
          </cell>
          <cell r="D876">
            <v>0</v>
          </cell>
        </row>
        <row r="877">
          <cell r="A877">
            <v>42880</v>
          </cell>
          <cell r="B877">
            <v>247.11</v>
          </cell>
          <cell r="C877">
            <v>-10.58</v>
          </cell>
          <cell r="D877">
            <v>0</v>
          </cell>
        </row>
        <row r="878">
          <cell r="A878">
            <v>42881</v>
          </cell>
          <cell r="B878">
            <v>230.21</v>
          </cell>
          <cell r="C878">
            <v>-10.59</v>
          </cell>
          <cell r="D878">
            <v>0</v>
          </cell>
        </row>
        <row r="879">
          <cell r="A879">
            <v>42882</v>
          </cell>
          <cell r="B879">
            <v>232.52</v>
          </cell>
          <cell r="C879">
            <v>-10.6</v>
          </cell>
          <cell r="D879">
            <v>0</v>
          </cell>
        </row>
        <row r="880">
          <cell r="A880">
            <v>42883</v>
          </cell>
          <cell r="B880">
            <v>246.88</v>
          </cell>
          <cell r="C880">
            <v>-10.61</v>
          </cell>
          <cell r="D880">
            <v>0</v>
          </cell>
        </row>
        <row r="881">
          <cell r="A881">
            <v>42884</v>
          </cell>
          <cell r="B881">
            <v>228.7</v>
          </cell>
          <cell r="C881">
            <v>-10.63</v>
          </cell>
          <cell r="D881">
            <v>0</v>
          </cell>
        </row>
        <row r="882">
          <cell r="A882">
            <v>42885</v>
          </cell>
          <cell r="B882">
            <v>239.47</v>
          </cell>
          <cell r="C882">
            <v>-10.65</v>
          </cell>
          <cell r="D882">
            <v>0</v>
          </cell>
        </row>
        <row r="883">
          <cell r="A883">
            <v>42886</v>
          </cell>
          <cell r="B883">
            <v>228.24</v>
          </cell>
          <cell r="C883">
            <v>-10.67</v>
          </cell>
          <cell r="D883">
            <v>0</v>
          </cell>
        </row>
        <row r="884">
          <cell r="A884">
            <v>42887</v>
          </cell>
          <cell r="B884">
            <v>368.17</v>
          </cell>
          <cell r="C884">
            <v>-10.69</v>
          </cell>
          <cell r="D884">
            <v>0</v>
          </cell>
        </row>
        <row r="885">
          <cell r="A885">
            <v>42888</v>
          </cell>
          <cell r="B885">
            <v>372.34</v>
          </cell>
          <cell r="C885">
            <v>-10.7</v>
          </cell>
          <cell r="D885">
            <v>0</v>
          </cell>
        </row>
        <row r="886">
          <cell r="A886">
            <v>42889</v>
          </cell>
          <cell r="B886">
            <v>545.25</v>
          </cell>
          <cell r="C886">
            <v>-10.72</v>
          </cell>
          <cell r="D886">
            <v>0</v>
          </cell>
        </row>
        <row r="887">
          <cell r="A887">
            <v>42890</v>
          </cell>
          <cell r="B887">
            <v>221.9</v>
          </cell>
          <cell r="C887">
            <v>-10.74</v>
          </cell>
          <cell r="D887">
            <v>0</v>
          </cell>
        </row>
        <row r="888">
          <cell r="A888">
            <v>42891</v>
          </cell>
          <cell r="B888">
            <v>235.19</v>
          </cell>
          <cell r="C888">
            <v>-10.75</v>
          </cell>
          <cell r="D888">
            <v>0</v>
          </cell>
        </row>
        <row r="889">
          <cell r="A889">
            <v>42892</v>
          </cell>
          <cell r="B889">
            <v>252.43</v>
          </cell>
          <cell r="C889">
            <v>-10.77</v>
          </cell>
          <cell r="D889">
            <v>0</v>
          </cell>
        </row>
        <row r="890">
          <cell r="A890">
            <v>42893</v>
          </cell>
          <cell r="B890">
            <v>231.94</v>
          </cell>
          <cell r="C890">
            <v>-10.78</v>
          </cell>
          <cell r="D890">
            <v>0</v>
          </cell>
        </row>
        <row r="891">
          <cell r="A891">
            <v>42894</v>
          </cell>
          <cell r="B891">
            <v>239.12</v>
          </cell>
          <cell r="C891">
            <v>-10.79</v>
          </cell>
          <cell r="D891">
            <v>0</v>
          </cell>
        </row>
        <row r="892">
          <cell r="A892">
            <v>42895</v>
          </cell>
          <cell r="B892">
            <v>274.88</v>
          </cell>
          <cell r="C892">
            <v>-10.81</v>
          </cell>
          <cell r="D892">
            <v>0</v>
          </cell>
        </row>
        <row r="893">
          <cell r="A893">
            <v>42896</v>
          </cell>
          <cell r="B893">
            <v>586.11</v>
          </cell>
          <cell r="C893">
            <v>-10.82</v>
          </cell>
          <cell r="D893">
            <v>0</v>
          </cell>
        </row>
        <row r="894">
          <cell r="A894">
            <v>42897</v>
          </cell>
          <cell r="B894">
            <v>445.02</v>
          </cell>
          <cell r="C894">
            <v>-10.84</v>
          </cell>
          <cell r="D894">
            <v>0</v>
          </cell>
        </row>
        <row r="895">
          <cell r="A895">
            <v>42898</v>
          </cell>
          <cell r="B895">
            <v>218.29</v>
          </cell>
          <cell r="C895">
            <v>-10.87</v>
          </cell>
          <cell r="D895">
            <v>0</v>
          </cell>
        </row>
        <row r="896">
          <cell r="A896">
            <v>42899</v>
          </cell>
          <cell r="B896">
            <v>242.01</v>
          </cell>
          <cell r="C896">
            <v>-10.82</v>
          </cell>
          <cell r="D896">
            <v>47.5</v>
          </cell>
        </row>
        <row r="897">
          <cell r="A897">
            <v>42900</v>
          </cell>
          <cell r="B897">
            <v>227.31</v>
          </cell>
          <cell r="C897">
            <v>-10.8</v>
          </cell>
          <cell r="D897">
            <v>0</v>
          </cell>
        </row>
        <row r="898">
          <cell r="A898">
            <v>42901</v>
          </cell>
          <cell r="B898">
            <v>235.83</v>
          </cell>
          <cell r="C898">
            <v>-10.82</v>
          </cell>
          <cell r="D898">
            <v>0</v>
          </cell>
        </row>
        <row r="899">
          <cell r="A899">
            <v>42902</v>
          </cell>
          <cell r="B899">
            <v>259.14</v>
          </cell>
          <cell r="C899">
            <v>-10.83</v>
          </cell>
          <cell r="D899">
            <v>0</v>
          </cell>
        </row>
        <row r="900">
          <cell r="A900">
            <v>42903</v>
          </cell>
          <cell r="B900">
            <v>223.26</v>
          </cell>
          <cell r="C900">
            <v>-10.84</v>
          </cell>
          <cell r="D900">
            <v>0</v>
          </cell>
        </row>
        <row r="901">
          <cell r="A901">
            <v>42904</v>
          </cell>
          <cell r="B901">
            <v>247.34</v>
          </cell>
          <cell r="C901">
            <v>-10.85</v>
          </cell>
          <cell r="D901">
            <v>0</v>
          </cell>
        </row>
        <row r="902">
          <cell r="A902">
            <v>42905</v>
          </cell>
          <cell r="B902">
            <v>202.31</v>
          </cell>
          <cell r="C902">
            <v>-10.86</v>
          </cell>
          <cell r="D902">
            <v>0</v>
          </cell>
        </row>
        <row r="903">
          <cell r="A903">
            <v>42906</v>
          </cell>
          <cell r="B903">
            <v>248.26</v>
          </cell>
          <cell r="C903">
            <v>-10.86</v>
          </cell>
          <cell r="D903">
            <v>0</v>
          </cell>
        </row>
        <row r="904">
          <cell r="A904">
            <v>42907</v>
          </cell>
          <cell r="B904">
            <v>231.25</v>
          </cell>
          <cell r="C904">
            <v>-10.88</v>
          </cell>
          <cell r="D904">
            <v>0</v>
          </cell>
        </row>
        <row r="905">
          <cell r="A905">
            <v>42908</v>
          </cell>
          <cell r="B905">
            <v>249.07</v>
          </cell>
          <cell r="C905">
            <v>-10.89</v>
          </cell>
          <cell r="D905">
            <v>0</v>
          </cell>
        </row>
        <row r="906">
          <cell r="A906">
            <v>42909</v>
          </cell>
          <cell r="B906">
            <v>231.94</v>
          </cell>
          <cell r="C906">
            <v>-10.9</v>
          </cell>
          <cell r="D906">
            <v>0</v>
          </cell>
        </row>
        <row r="907">
          <cell r="A907">
            <v>42910</v>
          </cell>
          <cell r="B907">
            <v>221.06</v>
          </cell>
          <cell r="C907">
            <v>-10.92</v>
          </cell>
          <cell r="D907">
            <v>0</v>
          </cell>
        </row>
        <row r="908">
          <cell r="A908">
            <v>42911</v>
          </cell>
          <cell r="B908">
            <v>281.25</v>
          </cell>
          <cell r="C908">
            <v>-10.93</v>
          </cell>
          <cell r="D908">
            <v>0</v>
          </cell>
        </row>
        <row r="909">
          <cell r="A909">
            <v>42912</v>
          </cell>
          <cell r="B909">
            <v>230.21</v>
          </cell>
          <cell r="C909">
            <v>-10.95</v>
          </cell>
          <cell r="D909">
            <v>0</v>
          </cell>
        </row>
        <row r="910">
          <cell r="A910">
            <v>42913</v>
          </cell>
          <cell r="B910">
            <v>246.3</v>
          </cell>
          <cell r="C910">
            <v>-10.96</v>
          </cell>
          <cell r="D910">
            <v>0</v>
          </cell>
        </row>
        <row r="911">
          <cell r="A911">
            <v>42914</v>
          </cell>
          <cell r="B911">
            <v>246.3</v>
          </cell>
          <cell r="C911">
            <v>-10.97</v>
          </cell>
          <cell r="D911">
            <v>0</v>
          </cell>
        </row>
        <row r="912">
          <cell r="A912">
            <v>42915</v>
          </cell>
          <cell r="B912">
            <v>247.34</v>
          </cell>
          <cell r="C912">
            <v>-10.99</v>
          </cell>
          <cell r="D912">
            <v>0</v>
          </cell>
        </row>
        <row r="913">
          <cell r="A913">
            <v>42916</v>
          </cell>
          <cell r="B913">
            <v>304.05</v>
          </cell>
          <cell r="C913">
            <v>-11</v>
          </cell>
          <cell r="D913">
            <v>0</v>
          </cell>
        </row>
        <row r="914">
          <cell r="A914">
            <v>42917</v>
          </cell>
          <cell r="B914">
            <v>565.63</v>
          </cell>
          <cell r="C914">
            <v>-11.03</v>
          </cell>
          <cell r="D914">
            <v>0</v>
          </cell>
        </row>
        <row r="915">
          <cell r="A915">
            <v>42918</v>
          </cell>
          <cell r="B915">
            <v>248.5</v>
          </cell>
          <cell r="C915">
            <v>-11.05</v>
          </cell>
          <cell r="D915">
            <v>0</v>
          </cell>
        </row>
        <row r="916">
          <cell r="A916">
            <v>42919</v>
          </cell>
          <cell r="B916">
            <v>228.13</v>
          </cell>
          <cell r="C916">
            <v>-11.06</v>
          </cell>
          <cell r="D916">
            <v>0</v>
          </cell>
        </row>
        <row r="917">
          <cell r="A917">
            <v>42920</v>
          </cell>
          <cell r="B917">
            <v>234.84</v>
          </cell>
          <cell r="C917">
            <v>-11.08</v>
          </cell>
          <cell r="D917">
            <v>0</v>
          </cell>
        </row>
        <row r="918">
          <cell r="A918">
            <v>42921</v>
          </cell>
          <cell r="B918">
            <v>250.93</v>
          </cell>
          <cell r="C918">
            <v>-11.1</v>
          </cell>
          <cell r="D918">
            <v>0</v>
          </cell>
        </row>
        <row r="919">
          <cell r="A919">
            <v>42922</v>
          </cell>
          <cell r="B919">
            <v>234.72</v>
          </cell>
          <cell r="C919">
            <v>-11.12</v>
          </cell>
          <cell r="D919">
            <v>0</v>
          </cell>
        </row>
        <row r="920">
          <cell r="A920">
            <v>42923</v>
          </cell>
          <cell r="B920">
            <v>535.76</v>
          </cell>
          <cell r="C920">
            <v>-11.14</v>
          </cell>
          <cell r="D920">
            <v>0</v>
          </cell>
        </row>
        <row r="921">
          <cell r="A921">
            <v>42924</v>
          </cell>
          <cell r="B921">
            <v>748.26</v>
          </cell>
          <cell r="C921">
            <v>-11.15</v>
          </cell>
          <cell r="D921">
            <v>0</v>
          </cell>
        </row>
        <row r="922">
          <cell r="A922">
            <v>42925</v>
          </cell>
          <cell r="B922">
            <v>1511.11</v>
          </cell>
          <cell r="C922">
            <v>-11.18</v>
          </cell>
          <cell r="D922">
            <v>0</v>
          </cell>
        </row>
        <row r="923">
          <cell r="A923">
            <v>42926</v>
          </cell>
          <cell r="B923">
            <v>220.72</v>
          </cell>
          <cell r="C923">
            <v>-11.23</v>
          </cell>
          <cell r="D923">
            <v>0</v>
          </cell>
        </row>
        <row r="924">
          <cell r="A924">
            <v>42927</v>
          </cell>
          <cell r="B924">
            <v>490.97</v>
          </cell>
          <cell r="C924">
            <v>-11.24</v>
          </cell>
          <cell r="D924">
            <v>0</v>
          </cell>
        </row>
        <row r="925">
          <cell r="A925">
            <v>42928</v>
          </cell>
          <cell r="B925">
            <v>239.93</v>
          </cell>
          <cell r="C925">
            <v>-11.26</v>
          </cell>
          <cell r="D925">
            <v>0</v>
          </cell>
        </row>
        <row r="926">
          <cell r="A926">
            <v>42929</v>
          </cell>
          <cell r="B926">
            <v>258.45</v>
          </cell>
          <cell r="C926">
            <v>-11.28</v>
          </cell>
          <cell r="D926">
            <v>0</v>
          </cell>
        </row>
        <row r="927">
          <cell r="A927">
            <v>42930</v>
          </cell>
          <cell r="B927">
            <v>266.9</v>
          </cell>
          <cell r="C927">
            <v>-11.3</v>
          </cell>
          <cell r="D927">
            <v>0</v>
          </cell>
        </row>
        <row r="928">
          <cell r="A928">
            <v>42931</v>
          </cell>
          <cell r="B928">
            <v>698.5</v>
          </cell>
          <cell r="C928">
            <v>-11.31</v>
          </cell>
          <cell r="D928">
            <v>0</v>
          </cell>
        </row>
        <row r="929">
          <cell r="A929">
            <v>42932</v>
          </cell>
          <cell r="B929">
            <v>388.66</v>
          </cell>
          <cell r="C929">
            <v>-11.34</v>
          </cell>
          <cell r="D929">
            <v>0</v>
          </cell>
        </row>
        <row r="930">
          <cell r="A930">
            <v>42933</v>
          </cell>
          <cell r="B930">
            <v>248.15</v>
          </cell>
          <cell r="C930">
            <v>-11.36</v>
          </cell>
          <cell r="D930">
            <v>0</v>
          </cell>
        </row>
        <row r="931">
          <cell r="A931">
            <v>42934</v>
          </cell>
          <cell r="B931">
            <v>281.02</v>
          </cell>
          <cell r="C931">
            <v>-11.37</v>
          </cell>
          <cell r="D931">
            <v>0</v>
          </cell>
        </row>
        <row r="932">
          <cell r="A932">
            <v>42935</v>
          </cell>
          <cell r="B932">
            <v>254.63</v>
          </cell>
          <cell r="C932">
            <v>-11.39</v>
          </cell>
          <cell r="D932">
            <v>0</v>
          </cell>
        </row>
        <row r="933">
          <cell r="A933">
            <v>42936</v>
          </cell>
          <cell r="B933">
            <v>683.1</v>
          </cell>
          <cell r="C933">
            <v>-11.4</v>
          </cell>
          <cell r="D933">
            <v>0</v>
          </cell>
        </row>
        <row r="934">
          <cell r="A934">
            <v>42937</v>
          </cell>
          <cell r="B934">
            <v>492.94</v>
          </cell>
          <cell r="C934">
            <v>-11.43</v>
          </cell>
          <cell r="D934">
            <v>0</v>
          </cell>
        </row>
        <row r="935">
          <cell r="A935">
            <v>42938</v>
          </cell>
          <cell r="B935">
            <v>595.25</v>
          </cell>
          <cell r="C935">
            <v>-11.45</v>
          </cell>
          <cell r="D935">
            <v>0</v>
          </cell>
        </row>
        <row r="936">
          <cell r="A936">
            <v>42939</v>
          </cell>
          <cell r="B936">
            <v>258.68</v>
          </cell>
          <cell r="C936">
            <v>-11.47</v>
          </cell>
          <cell r="D936">
            <v>0</v>
          </cell>
        </row>
        <row r="937">
          <cell r="A937">
            <v>42940</v>
          </cell>
          <cell r="B937">
            <v>521.18</v>
          </cell>
          <cell r="C937">
            <v>-11.49</v>
          </cell>
          <cell r="D937">
            <v>0</v>
          </cell>
        </row>
        <row r="938">
          <cell r="A938">
            <v>42941</v>
          </cell>
          <cell r="B938">
            <v>294.44</v>
          </cell>
          <cell r="C938">
            <v>-11.51</v>
          </cell>
          <cell r="D938">
            <v>0</v>
          </cell>
        </row>
        <row r="939">
          <cell r="A939">
            <v>42942</v>
          </cell>
          <cell r="B939">
            <v>237.27</v>
          </cell>
          <cell r="C939">
            <v>-11.53</v>
          </cell>
          <cell r="D939">
            <v>0</v>
          </cell>
        </row>
        <row r="940">
          <cell r="A940">
            <v>42943</v>
          </cell>
          <cell r="B940">
            <v>247.45</v>
          </cell>
          <cell r="C940">
            <v>-11.55</v>
          </cell>
          <cell r="D940">
            <v>0</v>
          </cell>
        </row>
        <row r="941">
          <cell r="A941">
            <v>42944</v>
          </cell>
          <cell r="B941">
            <v>883.8</v>
          </cell>
          <cell r="C941">
            <v>-11.57</v>
          </cell>
          <cell r="D941">
            <v>0</v>
          </cell>
        </row>
        <row r="942">
          <cell r="A942">
            <v>42945</v>
          </cell>
          <cell r="B942">
            <v>458.22</v>
          </cell>
          <cell r="C942">
            <v>-11.6</v>
          </cell>
          <cell r="D942">
            <v>0</v>
          </cell>
        </row>
        <row r="943">
          <cell r="A943">
            <v>42946</v>
          </cell>
          <cell r="B943">
            <v>187.85</v>
          </cell>
          <cell r="C943">
            <v>-11.62</v>
          </cell>
          <cell r="D943">
            <v>0</v>
          </cell>
        </row>
        <row r="944">
          <cell r="A944">
            <v>42947</v>
          </cell>
          <cell r="B944">
            <v>241.09</v>
          </cell>
          <cell r="C944">
            <v>-11.64</v>
          </cell>
          <cell r="D944">
            <v>0</v>
          </cell>
        </row>
        <row r="945">
          <cell r="A945">
            <v>42948</v>
          </cell>
          <cell r="B945">
            <v>233.22</v>
          </cell>
          <cell r="C945">
            <v>-11.66</v>
          </cell>
          <cell r="D945">
            <v>0</v>
          </cell>
        </row>
        <row r="946">
          <cell r="A946">
            <v>42949</v>
          </cell>
          <cell r="B946">
            <v>233.22</v>
          </cell>
          <cell r="C946">
            <v>-11.67</v>
          </cell>
          <cell r="D946">
            <v>0</v>
          </cell>
        </row>
        <row r="947">
          <cell r="A947">
            <v>42950</v>
          </cell>
          <cell r="B947">
            <v>812.15</v>
          </cell>
          <cell r="C947">
            <v>-11.7</v>
          </cell>
          <cell r="D947">
            <v>0</v>
          </cell>
        </row>
        <row r="948">
          <cell r="A948">
            <v>42951</v>
          </cell>
          <cell r="B948">
            <v>974.65</v>
          </cell>
          <cell r="C948">
            <v>-11.73</v>
          </cell>
          <cell r="D948">
            <v>0</v>
          </cell>
        </row>
        <row r="949">
          <cell r="A949">
            <v>42952</v>
          </cell>
          <cell r="B949">
            <v>877.78</v>
          </cell>
          <cell r="C949">
            <v>-11.77</v>
          </cell>
          <cell r="D949">
            <v>0</v>
          </cell>
        </row>
        <row r="950">
          <cell r="A950">
            <v>42953</v>
          </cell>
          <cell r="B950">
            <v>259.84</v>
          </cell>
          <cell r="C950">
            <v>-11.79</v>
          </cell>
          <cell r="D950">
            <v>0</v>
          </cell>
        </row>
        <row r="951">
          <cell r="A951">
            <v>42954</v>
          </cell>
          <cell r="B951">
            <v>843.17</v>
          </cell>
          <cell r="C951">
            <v>-11.82</v>
          </cell>
          <cell r="D951">
            <v>0</v>
          </cell>
        </row>
        <row r="952">
          <cell r="A952">
            <v>42955</v>
          </cell>
          <cell r="B952">
            <v>673.61</v>
          </cell>
          <cell r="C952">
            <v>-11.85</v>
          </cell>
          <cell r="D952">
            <v>0</v>
          </cell>
        </row>
        <row r="953">
          <cell r="A953">
            <v>42956</v>
          </cell>
          <cell r="B953">
            <v>787.5</v>
          </cell>
          <cell r="C953">
            <v>-11.88</v>
          </cell>
          <cell r="D953">
            <v>0</v>
          </cell>
        </row>
        <row r="954">
          <cell r="A954">
            <v>42957</v>
          </cell>
          <cell r="B954">
            <v>1220.14</v>
          </cell>
          <cell r="C954">
            <v>-11.91</v>
          </cell>
          <cell r="D954">
            <v>0</v>
          </cell>
        </row>
        <row r="955">
          <cell r="A955">
            <v>42958</v>
          </cell>
          <cell r="B955">
            <v>1627.89</v>
          </cell>
          <cell r="C955">
            <v>-11.96</v>
          </cell>
          <cell r="D955">
            <v>0</v>
          </cell>
        </row>
        <row r="956">
          <cell r="A956">
            <v>42959</v>
          </cell>
          <cell r="B956">
            <v>608.33</v>
          </cell>
          <cell r="C956">
            <v>-12.01</v>
          </cell>
          <cell r="D956">
            <v>0</v>
          </cell>
        </row>
        <row r="957">
          <cell r="A957">
            <v>42960</v>
          </cell>
          <cell r="B957">
            <v>255.79</v>
          </cell>
          <cell r="C957">
            <v>-12.03</v>
          </cell>
          <cell r="D957">
            <v>0</v>
          </cell>
        </row>
        <row r="958">
          <cell r="A958">
            <v>42961</v>
          </cell>
          <cell r="B958">
            <v>939.35</v>
          </cell>
          <cell r="C958">
            <v>-12.05</v>
          </cell>
          <cell r="D958">
            <v>0</v>
          </cell>
        </row>
        <row r="959">
          <cell r="A959">
            <v>42962</v>
          </cell>
          <cell r="B959">
            <v>1509.95</v>
          </cell>
          <cell r="C959">
            <v>-12.08</v>
          </cell>
          <cell r="D959">
            <v>0</v>
          </cell>
        </row>
        <row r="960">
          <cell r="A960">
            <v>42963</v>
          </cell>
          <cell r="B960">
            <v>592.01</v>
          </cell>
          <cell r="C960">
            <v>-12.14</v>
          </cell>
          <cell r="D960">
            <v>0</v>
          </cell>
        </row>
        <row r="961">
          <cell r="A961">
            <v>42964</v>
          </cell>
          <cell r="B961">
            <v>679.17</v>
          </cell>
          <cell r="C961">
            <v>-12.17</v>
          </cell>
          <cell r="D961">
            <v>0</v>
          </cell>
        </row>
        <row r="962">
          <cell r="A962">
            <v>42965</v>
          </cell>
          <cell r="B962">
            <v>1221.99</v>
          </cell>
          <cell r="C962">
            <v>-12.2</v>
          </cell>
          <cell r="D962">
            <v>0</v>
          </cell>
        </row>
        <row r="963">
          <cell r="A963">
            <v>42966</v>
          </cell>
          <cell r="B963">
            <v>1223.26</v>
          </cell>
          <cell r="C963">
            <v>-12.24</v>
          </cell>
          <cell r="D963">
            <v>0</v>
          </cell>
        </row>
        <row r="964">
          <cell r="A964">
            <v>42967</v>
          </cell>
          <cell r="B964">
            <v>626.85</v>
          </cell>
          <cell r="C964">
            <v>-12.29</v>
          </cell>
          <cell r="D964">
            <v>0</v>
          </cell>
        </row>
        <row r="965">
          <cell r="A965">
            <v>42968</v>
          </cell>
          <cell r="B965">
            <v>756.25</v>
          </cell>
          <cell r="C965">
            <v>-12.32</v>
          </cell>
          <cell r="D965">
            <v>0</v>
          </cell>
        </row>
        <row r="966">
          <cell r="A966">
            <v>42969</v>
          </cell>
          <cell r="B966">
            <v>707.06</v>
          </cell>
          <cell r="C966">
            <v>-12.35</v>
          </cell>
          <cell r="D966">
            <v>0</v>
          </cell>
        </row>
        <row r="967">
          <cell r="A967">
            <v>42970</v>
          </cell>
          <cell r="B967">
            <v>752.89</v>
          </cell>
          <cell r="C967">
            <v>-12.39</v>
          </cell>
          <cell r="D967">
            <v>0</v>
          </cell>
        </row>
        <row r="968">
          <cell r="A968">
            <v>42971</v>
          </cell>
          <cell r="B968">
            <v>659.38</v>
          </cell>
          <cell r="C968">
            <v>-12.42</v>
          </cell>
          <cell r="D968">
            <v>0</v>
          </cell>
        </row>
        <row r="969">
          <cell r="A969">
            <v>42972</v>
          </cell>
          <cell r="B969">
            <v>645.14</v>
          </cell>
          <cell r="C969">
            <v>-12.46</v>
          </cell>
          <cell r="D969">
            <v>0</v>
          </cell>
        </row>
        <row r="970">
          <cell r="A970">
            <v>42973</v>
          </cell>
          <cell r="B970">
            <v>991.67</v>
          </cell>
          <cell r="C970">
            <v>-12.49</v>
          </cell>
          <cell r="D970">
            <v>0</v>
          </cell>
        </row>
        <row r="971">
          <cell r="A971">
            <v>42974</v>
          </cell>
          <cell r="B971">
            <v>849.65</v>
          </cell>
          <cell r="C971">
            <v>-12.52</v>
          </cell>
          <cell r="D971">
            <v>0</v>
          </cell>
        </row>
        <row r="972">
          <cell r="A972">
            <v>42975</v>
          </cell>
          <cell r="B972">
            <v>944.91</v>
          </cell>
          <cell r="C972">
            <v>-12.56</v>
          </cell>
          <cell r="D972">
            <v>0</v>
          </cell>
        </row>
        <row r="973">
          <cell r="A973">
            <v>42976</v>
          </cell>
          <cell r="B973">
            <v>1056.71</v>
          </cell>
          <cell r="C973">
            <v>-12.6</v>
          </cell>
          <cell r="D973">
            <v>0</v>
          </cell>
        </row>
        <row r="974">
          <cell r="A974">
            <v>42977</v>
          </cell>
          <cell r="B974">
            <v>1262.04</v>
          </cell>
          <cell r="C974">
            <v>-12.64</v>
          </cell>
          <cell r="D974">
            <v>0</v>
          </cell>
        </row>
        <row r="975">
          <cell r="A975">
            <v>42978</v>
          </cell>
          <cell r="B975">
            <v>1325.69</v>
          </cell>
          <cell r="C975">
            <v>-12.7</v>
          </cell>
          <cell r="D975">
            <v>0</v>
          </cell>
        </row>
        <row r="976">
          <cell r="A976">
            <v>42979</v>
          </cell>
          <cell r="B976">
            <v>1002.43</v>
          </cell>
          <cell r="C976">
            <v>-12.74</v>
          </cell>
          <cell r="D976">
            <v>0</v>
          </cell>
        </row>
        <row r="977">
          <cell r="A977">
            <v>42980</v>
          </cell>
          <cell r="B977">
            <v>1177.78</v>
          </cell>
          <cell r="C977">
            <v>-12.79</v>
          </cell>
          <cell r="D977">
            <v>0</v>
          </cell>
        </row>
        <row r="978">
          <cell r="A978">
            <v>42981</v>
          </cell>
          <cell r="B978">
            <v>813.66</v>
          </cell>
          <cell r="C978">
            <v>-12.84</v>
          </cell>
          <cell r="D978">
            <v>0</v>
          </cell>
        </row>
        <row r="979">
          <cell r="A979">
            <v>42982</v>
          </cell>
          <cell r="B979">
            <v>965.97</v>
          </cell>
          <cell r="C979">
            <v>-12.88</v>
          </cell>
          <cell r="D979">
            <v>0</v>
          </cell>
        </row>
        <row r="980">
          <cell r="A980">
            <v>42983</v>
          </cell>
          <cell r="B980">
            <v>855.67</v>
          </cell>
          <cell r="C980">
            <v>-12.92</v>
          </cell>
          <cell r="D980">
            <v>0</v>
          </cell>
        </row>
        <row r="981">
          <cell r="A981">
            <v>42984</v>
          </cell>
          <cell r="B981">
            <v>910.65</v>
          </cell>
          <cell r="C981">
            <v>-12.96</v>
          </cell>
          <cell r="D981">
            <v>0</v>
          </cell>
        </row>
        <row r="982">
          <cell r="A982">
            <v>42985</v>
          </cell>
          <cell r="B982">
            <v>1065.51</v>
          </cell>
          <cell r="C982">
            <v>-13</v>
          </cell>
          <cell r="D982">
            <v>0</v>
          </cell>
        </row>
        <row r="983">
          <cell r="A983">
            <v>42986</v>
          </cell>
          <cell r="B983">
            <v>963.19</v>
          </cell>
          <cell r="C983">
            <v>-13.04</v>
          </cell>
          <cell r="D983">
            <v>0</v>
          </cell>
        </row>
        <row r="984">
          <cell r="A984">
            <v>42987</v>
          </cell>
          <cell r="B984">
            <v>1041.78</v>
          </cell>
          <cell r="C984">
            <v>-13.08</v>
          </cell>
          <cell r="D984">
            <v>0</v>
          </cell>
        </row>
        <row r="985">
          <cell r="A985">
            <v>42988</v>
          </cell>
          <cell r="B985">
            <v>626.39</v>
          </cell>
          <cell r="C985">
            <v>-13.13</v>
          </cell>
          <cell r="D985">
            <v>0</v>
          </cell>
        </row>
        <row r="986">
          <cell r="A986">
            <v>42989</v>
          </cell>
          <cell r="B986">
            <v>1034.61</v>
          </cell>
          <cell r="C986">
            <v>-13.16</v>
          </cell>
          <cell r="D986">
            <v>0</v>
          </cell>
        </row>
        <row r="987">
          <cell r="A987">
            <v>42990</v>
          </cell>
          <cell r="B987">
            <v>1284.14</v>
          </cell>
          <cell r="C987">
            <v>-13.2</v>
          </cell>
          <cell r="D987">
            <v>0</v>
          </cell>
        </row>
        <row r="988">
          <cell r="A988">
            <v>42991</v>
          </cell>
          <cell r="B988">
            <v>1044.91</v>
          </cell>
          <cell r="C988">
            <v>-13.26</v>
          </cell>
          <cell r="D988">
            <v>0</v>
          </cell>
        </row>
        <row r="989">
          <cell r="A989">
            <v>42992</v>
          </cell>
          <cell r="B989">
            <v>1252.55</v>
          </cell>
          <cell r="C989">
            <v>-13.31</v>
          </cell>
          <cell r="D989">
            <v>0</v>
          </cell>
        </row>
        <row r="990">
          <cell r="A990">
            <v>42993</v>
          </cell>
          <cell r="B990">
            <v>1545.25</v>
          </cell>
          <cell r="C990">
            <v>-13.36</v>
          </cell>
          <cell r="D990">
            <v>0</v>
          </cell>
        </row>
        <row r="991">
          <cell r="A991">
            <v>42994</v>
          </cell>
          <cell r="B991">
            <v>1331.02</v>
          </cell>
          <cell r="C991">
            <v>-13.42</v>
          </cell>
          <cell r="D991">
            <v>0</v>
          </cell>
        </row>
        <row r="992">
          <cell r="A992">
            <v>42995</v>
          </cell>
          <cell r="B992">
            <v>763.19</v>
          </cell>
          <cell r="C992">
            <v>-13.48</v>
          </cell>
          <cell r="D992">
            <v>0</v>
          </cell>
        </row>
        <row r="993">
          <cell r="A993">
            <v>42996</v>
          </cell>
          <cell r="B993">
            <v>938.77</v>
          </cell>
          <cell r="C993">
            <v>-13.52</v>
          </cell>
          <cell r="D993">
            <v>0</v>
          </cell>
        </row>
        <row r="994">
          <cell r="A994">
            <v>42997</v>
          </cell>
          <cell r="B994">
            <v>1247.22</v>
          </cell>
          <cell r="C994">
            <v>-13.56</v>
          </cell>
          <cell r="D994">
            <v>0</v>
          </cell>
        </row>
        <row r="995">
          <cell r="A995">
            <v>42998</v>
          </cell>
          <cell r="B995">
            <v>891.78</v>
          </cell>
          <cell r="C995">
            <v>-13.62</v>
          </cell>
          <cell r="D995">
            <v>0</v>
          </cell>
        </row>
        <row r="996">
          <cell r="A996">
            <v>42999</v>
          </cell>
          <cell r="B996">
            <v>991.9</v>
          </cell>
          <cell r="C996">
            <v>-13.66</v>
          </cell>
          <cell r="D996">
            <v>0</v>
          </cell>
        </row>
        <row r="997">
          <cell r="A997">
            <v>43000</v>
          </cell>
          <cell r="B997">
            <v>1343.98</v>
          </cell>
          <cell r="C997">
            <v>-13.71</v>
          </cell>
          <cell r="D997">
            <v>0</v>
          </cell>
        </row>
        <row r="998">
          <cell r="A998">
            <v>43001</v>
          </cell>
          <cell r="B998">
            <v>1494.33</v>
          </cell>
          <cell r="C998">
            <v>-13.76</v>
          </cell>
          <cell r="D998">
            <v>0</v>
          </cell>
        </row>
        <row r="999">
          <cell r="A999">
            <v>43002</v>
          </cell>
          <cell r="B999">
            <v>450</v>
          </cell>
          <cell r="C999">
            <v>-13.84</v>
          </cell>
          <cell r="D999">
            <v>0</v>
          </cell>
        </row>
        <row r="1000">
          <cell r="A1000">
            <v>43003</v>
          </cell>
          <cell r="B1000">
            <v>854.86</v>
          </cell>
          <cell r="C1000">
            <v>-13.86</v>
          </cell>
          <cell r="D1000">
            <v>0</v>
          </cell>
        </row>
        <row r="1001">
          <cell r="A1001">
            <v>43004</v>
          </cell>
          <cell r="B1001">
            <v>1050.23</v>
          </cell>
          <cell r="C1001">
            <v>-13.9</v>
          </cell>
          <cell r="D1001">
            <v>0</v>
          </cell>
        </row>
        <row r="1002">
          <cell r="A1002">
            <v>43005</v>
          </cell>
          <cell r="B1002">
            <v>1215.05</v>
          </cell>
          <cell r="C1002">
            <v>-13.95</v>
          </cell>
          <cell r="D1002">
            <v>0</v>
          </cell>
        </row>
        <row r="1003">
          <cell r="A1003">
            <v>43006</v>
          </cell>
          <cell r="B1003">
            <v>1209.49</v>
          </cell>
          <cell r="C1003">
            <v>-14.01</v>
          </cell>
          <cell r="D1003">
            <v>0</v>
          </cell>
        </row>
        <row r="1004">
          <cell r="A1004">
            <v>43007</v>
          </cell>
          <cell r="B1004">
            <v>812.15</v>
          </cell>
          <cell r="C1004">
            <v>-14.06</v>
          </cell>
          <cell r="D1004">
            <v>0</v>
          </cell>
        </row>
        <row r="1005">
          <cell r="A1005">
            <v>43008</v>
          </cell>
          <cell r="B1005">
            <v>546.3</v>
          </cell>
          <cell r="C1005">
            <v>-14.09</v>
          </cell>
          <cell r="D1005">
            <v>6</v>
          </cell>
        </row>
        <row r="1006">
          <cell r="A1006">
            <v>43009</v>
          </cell>
          <cell r="B1006">
            <v>488.66</v>
          </cell>
          <cell r="C1006">
            <v>-14.1</v>
          </cell>
          <cell r="D1006">
            <v>10.3</v>
          </cell>
        </row>
        <row r="1007">
          <cell r="A1007">
            <v>43010</v>
          </cell>
          <cell r="B1007">
            <v>206.94</v>
          </cell>
          <cell r="C1007">
            <v>-14.13</v>
          </cell>
          <cell r="D1007">
            <v>0</v>
          </cell>
        </row>
        <row r="1008">
          <cell r="A1008">
            <v>43011</v>
          </cell>
          <cell r="B1008">
            <v>205.79</v>
          </cell>
          <cell r="C1008">
            <v>-14.11</v>
          </cell>
          <cell r="D1008">
            <v>34.5</v>
          </cell>
        </row>
        <row r="1009">
          <cell r="A1009">
            <v>43012</v>
          </cell>
          <cell r="B1009">
            <v>203.59</v>
          </cell>
          <cell r="C1009">
            <v>-14.1</v>
          </cell>
          <cell r="D1009">
            <v>0</v>
          </cell>
        </row>
        <row r="1010">
          <cell r="A1010">
            <v>43013</v>
          </cell>
          <cell r="B1010">
            <v>208.68</v>
          </cell>
          <cell r="C1010">
            <v>-14.1</v>
          </cell>
          <cell r="D1010">
            <v>0</v>
          </cell>
        </row>
        <row r="1011">
          <cell r="A1011">
            <v>43014</v>
          </cell>
          <cell r="B1011">
            <v>239.93</v>
          </cell>
          <cell r="C1011">
            <v>-14.11</v>
          </cell>
          <cell r="D1011">
            <v>0</v>
          </cell>
        </row>
        <row r="1012">
          <cell r="A1012">
            <v>43015</v>
          </cell>
          <cell r="B1012">
            <v>311.34</v>
          </cell>
          <cell r="C1012">
            <v>-14.12</v>
          </cell>
          <cell r="D1012">
            <v>0</v>
          </cell>
        </row>
        <row r="1013">
          <cell r="A1013">
            <v>43016</v>
          </cell>
          <cell r="B1013">
            <v>543.52</v>
          </cell>
          <cell r="C1013">
            <v>-14.14</v>
          </cell>
          <cell r="D1013">
            <v>0</v>
          </cell>
        </row>
        <row r="1014">
          <cell r="A1014">
            <v>43017</v>
          </cell>
          <cell r="B1014">
            <v>417.94</v>
          </cell>
          <cell r="C1014">
            <v>-14.16</v>
          </cell>
          <cell r="D1014">
            <v>0</v>
          </cell>
        </row>
        <row r="1015">
          <cell r="A1015">
            <v>43018</v>
          </cell>
          <cell r="B1015">
            <v>951.62</v>
          </cell>
          <cell r="C1015">
            <v>-14.19</v>
          </cell>
          <cell r="D1015">
            <v>0</v>
          </cell>
        </row>
        <row r="1016">
          <cell r="A1016">
            <v>43019</v>
          </cell>
          <cell r="B1016">
            <v>1098.26</v>
          </cell>
          <cell r="C1016">
            <v>-14.23</v>
          </cell>
          <cell r="D1016">
            <v>0</v>
          </cell>
        </row>
        <row r="1017">
          <cell r="A1017">
            <v>43020</v>
          </cell>
          <cell r="B1017">
            <v>942.01</v>
          </cell>
          <cell r="C1017">
            <v>-14.28</v>
          </cell>
          <cell r="D1017">
            <v>0</v>
          </cell>
        </row>
        <row r="1018">
          <cell r="A1018">
            <v>43021</v>
          </cell>
          <cell r="B1018">
            <v>1252.43</v>
          </cell>
          <cell r="C1018">
            <v>-14.32</v>
          </cell>
          <cell r="D1018">
            <v>0</v>
          </cell>
        </row>
        <row r="1019">
          <cell r="A1019">
            <v>43022</v>
          </cell>
          <cell r="B1019">
            <v>1557.75</v>
          </cell>
          <cell r="C1019">
            <v>-14.37</v>
          </cell>
          <cell r="D1019">
            <v>0</v>
          </cell>
        </row>
        <row r="1020">
          <cell r="A1020">
            <v>43023</v>
          </cell>
          <cell r="B1020">
            <v>1728.82</v>
          </cell>
          <cell r="C1020">
            <v>-14.43</v>
          </cell>
          <cell r="D1020">
            <v>0</v>
          </cell>
        </row>
        <row r="1021">
          <cell r="A1021">
            <v>43024</v>
          </cell>
          <cell r="B1021">
            <v>1342.94</v>
          </cell>
          <cell r="C1021">
            <v>-14.51</v>
          </cell>
          <cell r="D1021">
            <v>0</v>
          </cell>
        </row>
        <row r="1022">
          <cell r="A1022">
            <v>43025</v>
          </cell>
          <cell r="B1022">
            <v>1308.91</v>
          </cell>
          <cell r="C1022">
            <v>-14.56</v>
          </cell>
          <cell r="D1022">
            <v>0</v>
          </cell>
        </row>
        <row r="1023">
          <cell r="A1023">
            <v>43026</v>
          </cell>
          <cell r="B1023">
            <v>1531.71</v>
          </cell>
          <cell r="C1023">
            <v>-14.62</v>
          </cell>
          <cell r="D1023">
            <v>0</v>
          </cell>
        </row>
        <row r="1024">
          <cell r="A1024">
            <v>43027</v>
          </cell>
          <cell r="B1024">
            <v>1606.48</v>
          </cell>
          <cell r="C1024">
            <v>-14.69</v>
          </cell>
          <cell r="D1024">
            <v>0</v>
          </cell>
        </row>
        <row r="1025">
          <cell r="A1025">
            <v>43028</v>
          </cell>
          <cell r="B1025">
            <v>1602.55</v>
          </cell>
          <cell r="C1025">
            <v>-14.76</v>
          </cell>
          <cell r="D1025">
            <v>0</v>
          </cell>
        </row>
        <row r="1026">
          <cell r="A1026">
            <v>43029</v>
          </cell>
          <cell r="B1026">
            <v>1489.35</v>
          </cell>
          <cell r="C1026">
            <v>-14.82</v>
          </cell>
          <cell r="D1026">
            <v>0</v>
          </cell>
        </row>
        <row r="1027">
          <cell r="A1027">
            <v>43030</v>
          </cell>
          <cell r="B1027">
            <v>663.89</v>
          </cell>
          <cell r="C1027">
            <v>-14.89</v>
          </cell>
          <cell r="D1027">
            <v>0</v>
          </cell>
        </row>
        <row r="1028">
          <cell r="A1028">
            <v>43031</v>
          </cell>
          <cell r="B1028">
            <v>1434.84</v>
          </cell>
          <cell r="C1028">
            <v>-14.92</v>
          </cell>
          <cell r="D1028">
            <v>2</v>
          </cell>
        </row>
        <row r="1029">
          <cell r="A1029">
            <v>43032</v>
          </cell>
          <cell r="B1029">
            <v>1616.78</v>
          </cell>
          <cell r="C1029">
            <v>-14.98</v>
          </cell>
          <cell r="D1029">
            <v>0</v>
          </cell>
        </row>
        <row r="1030">
          <cell r="A1030">
            <v>43033</v>
          </cell>
          <cell r="B1030">
            <v>1709.38</v>
          </cell>
          <cell r="C1030">
            <v>-15.06</v>
          </cell>
          <cell r="D1030">
            <v>0</v>
          </cell>
        </row>
        <row r="1031">
          <cell r="A1031">
            <v>43034</v>
          </cell>
          <cell r="B1031">
            <v>1418.75</v>
          </cell>
          <cell r="C1031">
            <v>-15.11</v>
          </cell>
          <cell r="D1031">
            <v>0</v>
          </cell>
        </row>
        <row r="1032">
          <cell r="A1032">
            <v>43035</v>
          </cell>
          <cell r="B1032">
            <v>1464.58</v>
          </cell>
          <cell r="C1032">
            <v>-15.17</v>
          </cell>
          <cell r="D1032">
            <v>0</v>
          </cell>
        </row>
        <row r="1033">
          <cell r="A1033">
            <v>43036</v>
          </cell>
          <cell r="B1033">
            <v>390.97</v>
          </cell>
          <cell r="C1033">
            <v>-15.17</v>
          </cell>
          <cell r="D1033">
            <v>63.2</v>
          </cell>
        </row>
        <row r="1034">
          <cell r="A1034">
            <v>43037</v>
          </cell>
          <cell r="B1034">
            <v>213.08</v>
          </cell>
          <cell r="C1034">
            <v>-15.18</v>
          </cell>
          <cell r="D1034">
            <v>0.2</v>
          </cell>
        </row>
        <row r="1035">
          <cell r="A1035">
            <v>43038</v>
          </cell>
          <cell r="B1035">
            <v>224.88</v>
          </cell>
          <cell r="C1035">
            <v>-15.2</v>
          </cell>
          <cell r="D1035">
            <v>0</v>
          </cell>
        </row>
        <row r="1036">
          <cell r="A1036">
            <v>43039</v>
          </cell>
          <cell r="B1036">
            <v>229.4</v>
          </cell>
          <cell r="C1036">
            <v>-15.2</v>
          </cell>
          <cell r="D1036">
            <v>16.7</v>
          </cell>
        </row>
        <row r="1037">
          <cell r="A1037">
            <v>43040</v>
          </cell>
          <cell r="B1037">
            <v>287.85</v>
          </cell>
          <cell r="C1037">
            <v>-15.2</v>
          </cell>
          <cell r="D1037">
            <v>0</v>
          </cell>
        </row>
        <row r="1038">
          <cell r="A1038">
            <v>43041</v>
          </cell>
          <cell r="B1038">
            <v>420.72</v>
          </cell>
          <cell r="C1038">
            <v>-15.22</v>
          </cell>
          <cell r="D1038">
            <v>0</v>
          </cell>
        </row>
        <row r="1039">
          <cell r="A1039">
            <v>43042</v>
          </cell>
          <cell r="B1039">
            <v>533.1</v>
          </cell>
          <cell r="C1039">
            <v>-15.24</v>
          </cell>
          <cell r="D1039">
            <v>0</v>
          </cell>
        </row>
        <row r="1040">
          <cell r="A1040">
            <v>43043</v>
          </cell>
          <cell r="B1040">
            <v>355.44</v>
          </cell>
          <cell r="C1040">
            <v>-15.26</v>
          </cell>
          <cell r="D1040">
            <v>0</v>
          </cell>
        </row>
        <row r="1041">
          <cell r="A1041">
            <v>43044</v>
          </cell>
          <cell r="B1041">
            <v>225.58</v>
          </cell>
          <cell r="C1041">
            <v>-15.28</v>
          </cell>
          <cell r="D1041">
            <v>1.9</v>
          </cell>
        </row>
        <row r="1042">
          <cell r="A1042">
            <v>43045</v>
          </cell>
          <cell r="B1042">
            <v>472.45</v>
          </cell>
          <cell r="C1042">
            <v>-15.31</v>
          </cell>
          <cell r="D1042">
            <v>0</v>
          </cell>
        </row>
        <row r="1043">
          <cell r="A1043">
            <v>43046</v>
          </cell>
          <cell r="B1043">
            <v>207.64</v>
          </cell>
          <cell r="C1043">
            <v>-15.31</v>
          </cell>
          <cell r="D1043">
            <v>7</v>
          </cell>
        </row>
        <row r="1044">
          <cell r="A1044">
            <v>43047</v>
          </cell>
          <cell r="B1044">
            <v>220.95</v>
          </cell>
          <cell r="C1044">
            <v>-15.33</v>
          </cell>
          <cell r="D1044">
            <v>0</v>
          </cell>
        </row>
        <row r="1045">
          <cell r="A1045">
            <v>43048</v>
          </cell>
          <cell r="B1045">
            <v>208.68</v>
          </cell>
          <cell r="C1045">
            <v>-15.35</v>
          </cell>
          <cell r="D1045">
            <v>0</v>
          </cell>
        </row>
        <row r="1046">
          <cell r="A1046">
            <v>43049</v>
          </cell>
          <cell r="B1046">
            <v>215.16</v>
          </cell>
          <cell r="C1046">
            <v>-15.36</v>
          </cell>
          <cell r="D1046">
            <v>0</v>
          </cell>
        </row>
        <row r="1047">
          <cell r="A1047">
            <v>43050</v>
          </cell>
          <cell r="B1047">
            <v>199.07</v>
          </cell>
          <cell r="C1047">
            <v>-15.38</v>
          </cell>
          <cell r="D1047">
            <v>1.1</v>
          </cell>
        </row>
        <row r="1048">
          <cell r="A1048">
            <v>43051</v>
          </cell>
          <cell r="B1048">
            <v>216.55</v>
          </cell>
          <cell r="C1048">
            <v>-15.33</v>
          </cell>
          <cell r="D1048">
            <v>49.5</v>
          </cell>
        </row>
        <row r="1049">
          <cell r="A1049">
            <v>43052</v>
          </cell>
          <cell r="B1049">
            <v>215.39</v>
          </cell>
          <cell r="C1049">
            <v>-15.34</v>
          </cell>
          <cell r="D1049">
            <v>0</v>
          </cell>
        </row>
        <row r="1050">
          <cell r="A1050">
            <v>43053</v>
          </cell>
          <cell r="B1050">
            <v>222.8</v>
          </cell>
          <cell r="C1050">
            <v>-15.35</v>
          </cell>
          <cell r="D1050">
            <v>0</v>
          </cell>
        </row>
        <row r="1051">
          <cell r="A1051">
            <v>43054</v>
          </cell>
          <cell r="B1051">
            <v>218.75</v>
          </cell>
          <cell r="C1051">
            <v>-15.36</v>
          </cell>
          <cell r="D1051">
            <v>0</v>
          </cell>
        </row>
        <row r="1052">
          <cell r="A1052">
            <v>43055</v>
          </cell>
          <cell r="B1052">
            <v>518.06</v>
          </cell>
          <cell r="C1052">
            <v>-15.38</v>
          </cell>
          <cell r="D1052">
            <v>0</v>
          </cell>
        </row>
        <row r="1053">
          <cell r="A1053">
            <v>43056</v>
          </cell>
          <cell r="B1053">
            <v>1225.23</v>
          </cell>
          <cell r="C1053">
            <v>-15.4</v>
          </cell>
          <cell r="D1053">
            <v>0</v>
          </cell>
        </row>
        <row r="1054">
          <cell r="A1054">
            <v>43057</v>
          </cell>
          <cell r="B1054">
            <v>635.3</v>
          </cell>
          <cell r="C1054">
            <v>-15.46</v>
          </cell>
          <cell r="D1054">
            <v>0</v>
          </cell>
        </row>
        <row r="1055">
          <cell r="A1055">
            <v>43058</v>
          </cell>
          <cell r="B1055">
            <v>202.66</v>
          </cell>
          <cell r="C1055">
            <v>-15.49</v>
          </cell>
          <cell r="D1055">
            <v>4.5</v>
          </cell>
        </row>
        <row r="1056">
          <cell r="A1056">
            <v>43059</v>
          </cell>
          <cell r="B1056">
            <v>234.72</v>
          </cell>
          <cell r="C1056">
            <v>-15.47</v>
          </cell>
          <cell r="D1056">
            <v>23.7</v>
          </cell>
        </row>
        <row r="1057">
          <cell r="A1057">
            <v>43060</v>
          </cell>
          <cell r="B1057">
            <v>218.75</v>
          </cell>
          <cell r="C1057">
            <v>-15.46</v>
          </cell>
          <cell r="D1057">
            <v>8</v>
          </cell>
        </row>
        <row r="1058">
          <cell r="A1058">
            <v>43061</v>
          </cell>
          <cell r="B1058">
            <v>198.03</v>
          </cell>
          <cell r="C1058">
            <v>-15.46</v>
          </cell>
          <cell r="D1058">
            <v>4.7</v>
          </cell>
        </row>
        <row r="1059">
          <cell r="A1059">
            <v>43062</v>
          </cell>
          <cell r="B1059">
            <v>350.35</v>
          </cell>
          <cell r="C1059">
            <v>-15.44</v>
          </cell>
          <cell r="D1059">
            <v>0.4</v>
          </cell>
        </row>
        <row r="1060">
          <cell r="A1060">
            <v>43063</v>
          </cell>
          <cell r="B1060">
            <v>399.54</v>
          </cell>
          <cell r="C1060">
            <v>-15.44</v>
          </cell>
          <cell r="D1060">
            <v>7.4</v>
          </cell>
        </row>
        <row r="1061">
          <cell r="A1061">
            <v>43064</v>
          </cell>
          <cell r="B1061">
            <v>413.66</v>
          </cell>
          <cell r="C1061">
            <v>-15.44</v>
          </cell>
          <cell r="D1061">
            <v>0</v>
          </cell>
        </row>
        <row r="1062">
          <cell r="A1062">
            <v>43065</v>
          </cell>
          <cell r="B1062">
            <v>228.47</v>
          </cell>
          <cell r="C1062">
            <v>-15.45</v>
          </cell>
          <cell r="D1062">
            <v>2</v>
          </cell>
        </row>
        <row r="1063">
          <cell r="A1063">
            <v>43066</v>
          </cell>
          <cell r="B1063">
            <v>212.15</v>
          </cell>
          <cell r="C1063">
            <v>-15.46</v>
          </cell>
          <cell r="D1063">
            <v>0.4</v>
          </cell>
        </row>
        <row r="1064">
          <cell r="A1064">
            <v>43067</v>
          </cell>
          <cell r="B1064">
            <v>271.76</v>
          </cell>
          <cell r="C1064">
            <v>-15.46</v>
          </cell>
          <cell r="D1064">
            <v>1</v>
          </cell>
        </row>
        <row r="1065">
          <cell r="A1065">
            <v>43068</v>
          </cell>
          <cell r="B1065">
            <v>237.27</v>
          </cell>
          <cell r="C1065">
            <v>-15.48</v>
          </cell>
          <cell r="D1065">
            <v>0</v>
          </cell>
        </row>
        <row r="1066">
          <cell r="A1066">
            <v>43069</v>
          </cell>
          <cell r="B1066">
            <v>238.77</v>
          </cell>
          <cell r="C1066">
            <v>-15.47</v>
          </cell>
          <cell r="D1066">
            <v>8.2</v>
          </cell>
        </row>
        <row r="1067">
          <cell r="A1067">
            <v>43070</v>
          </cell>
          <cell r="B1067">
            <v>230.09</v>
          </cell>
          <cell r="C1067">
            <v>-15.43</v>
          </cell>
          <cell r="D1067">
            <v>23</v>
          </cell>
        </row>
        <row r="1068">
          <cell r="A1068">
            <v>43071</v>
          </cell>
          <cell r="B1068">
            <v>262.96</v>
          </cell>
          <cell r="C1068">
            <v>-15.19</v>
          </cell>
          <cell r="D1068">
            <v>49</v>
          </cell>
        </row>
        <row r="1069">
          <cell r="A1069">
            <v>43072</v>
          </cell>
          <cell r="B1069">
            <v>236.69</v>
          </cell>
          <cell r="C1069">
            <v>-14.93</v>
          </cell>
          <cell r="D1069">
            <v>12.5</v>
          </cell>
        </row>
        <row r="1070">
          <cell r="A1070">
            <v>43073</v>
          </cell>
          <cell r="B1070">
            <v>248.5</v>
          </cell>
          <cell r="C1070">
            <v>-14.8</v>
          </cell>
          <cell r="D1070">
            <v>16.5</v>
          </cell>
        </row>
        <row r="1071">
          <cell r="A1071">
            <v>43074</v>
          </cell>
          <cell r="B1071">
            <v>242.25</v>
          </cell>
          <cell r="C1071">
            <v>-14.69</v>
          </cell>
          <cell r="D1071">
            <v>0.7</v>
          </cell>
        </row>
        <row r="1072">
          <cell r="A1072">
            <v>43075</v>
          </cell>
          <cell r="B1072">
            <v>241.55</v>
          </cell>
          <cell r="C1072">
            <v>-14.61</v>
          </cell>
          <cell r="D1072">
            <v>9.7</v>
          </cell>
        </row>
        <row r="1073">
          <cell r="A1073">
            <v>43076</v>
          </cell>
          <cell r="B1073">
            <v>207.29</v>
          </cell>
          <cell r="C1073">
            <v>-14.41</v>
          </cell>
          <cell r="D1073">
            <v>55</v>
          </cell>
        </row>
        <row r="1074">
          <cell r="A1074">
            <v>43077</v>
          </cell>
          <cell r="B1074">
            <v>236.92</v>
          </cell>
          <cell r="C1074">
            <v>-14.29</v>
          </cell>
          <cell r="D1074">
            <v>21.4</v>
          </cell>
        </row>
        <row r="1075">
          <cell r="A1075">
            <v>43078</v>
          </cell>
          <cell r="B1075">
            <v>214.58</v>
          </cell>
          <cell r="C1075">
            <v>-14.08</v>
          </cell>
          <cell r="D1075">
            <v>28.5</v>
          </cell>
        </row>
        <row r="1076">
          <cell r="A1076">
            <v>43079</v>
          </cell>
          <cell r="B1076">
            <v>234.14</v>
          </cell>
          <cell r="C1076">
            <v>-13.91</v>
          </cell>
          <cell r="D1076">
            <v>0</v>
          </cell>
        </row>
        <row r="1077">
          <cell r="A1077">
            <v>43080</v>
          </cell>
          <cell r="B1077">
            <v>218.06</v>
          </cell>
          <cell r="C1077">
            <v>-13.84</v>
          </cell>
          <cell r="D1077">
            <v>0</v>
          </cell>
        </row>
        <row r="1078">
          <cell r="A1078">
            <v>43081</v>
          </cell>
          <cell r="B1078">
            <v>212.38</v>
          </cell>
          <cell r="C1078">
            <v>-13.78</v>
          </cell>
          <cell r="D1078">
            <v>0</v>
          </cell>
        </row>
        <row r="1079">
          <cell r="A1079">
            <v>43082</v>
          </cell>
          <cell r="B1079">
            <v>203.47</v>
          </cell>
          <cell r="C1079">
            <v>-13.73</v>
          </cell>
          <cell r="D1079">
            <v>0</v>
          </cell>
        </row>
        <row r="1080">
          <cell r="A1080">
            <v>43083</v>
          </cell>
          <cell r="B1080">
            <v>217.94</v>
          </cell>
          <cell r="C1080">
            <v>-13.69</v>
          </cell>
          <cell r="D1080">
            <v>1</v>
          </cell>
        </row>
        <row r="1081">
          <cell r="A1081">
            <v>43084</v>
          </cell>
          <cell r="B1081">
            <v>212.27</v>
          </cell>
          <cell r="C1081">
            <v>-13.67</v>
          </cell>
          <cell r="D1081">
            <v>0</v>
          </cell>
        </row>
        <row r="1082">
          <cell r="A1082">
            <v>43085</v>
          </cell>
          <cell r="B1082">
            <v>235.65</v>
          </cell>
          <cell r="C1082">
            <v>-13.64</v>
          </cell>
          <cell r="D1082">
            <v>0</v>
          </cell>
        </row>
        <row r="1083">
          <cell r="A1083">
            <v>43086</v>
          </cell>
          <cell r="B1083">
            <v>201.62</v>
          </cell>
          <cell r="C1083">
            <v>-13.6</v>
          </cell>
          <cell r="D1083">
            <v>17</v>
          </cell>
        </row>
        <row r="1084">
          <cell r="A1084">
            <v>43087</v>
          </cell>
          <cell r="B1084">
            <v>220.95</v>
          </cell>
          <cell r="C1084">
            <v>-13.56</v>
          </cell>
          <cell r="D1084">
            <v>0</v>
          </cell>
        </row>
        <row r="1085">
          <cell r="A1085">
            <v>43088</v>
          </cell>
          <cell r="B1085">
            <v>418.98</v>
          </cell>
          <cell r="C1085">
            <v>-13.53</v>
          </cell>
          <cell r="D1085">
            <v>0</v>
          </cell>
        </row>
        <row r="1086">
          <cell r="A1086">
            <v>43089</v>
          </cell>
          <cell r="B1086">
            <v>220.02</v>
          </cell>
          <cell r="C1086">
            <v>-13.52</v>
          </cell>
          <cell r="D1086">
            <v>0</v>
          </cell>
        </row>
        <row r="1087">
          <cell r="A1087">
            <v>43090</v>
          </cell>
          <cell r="B1087">
            <v>228.01</v>
          </cell>
          <cell r="C1087">
            <v>-13.51</v>
          </cell>
          <cell r="D1087">
            <v>0</v>
          </cell>
        </row>
        <row r="1088">
          <cell r="A1088">
            <v>43091</v>
          </cell>
          <cell r="B1088">
            <v>371.53</v>
          </cell>
          <cell r="C1088">
            <v>-13.5</v>
          </cell>
          <cell r="D1088">
            <v>0</v>
          </cell>
        </row>
        <row r="1089">
          <cell r="A1089">
            <v>43092</v>
          </cell>
          <cell r="B1089">
            <v>220.25</v>
          </cell>
          <cell r="C1089">
            <v>-13.5</v>
          </cell>
          <cell r="D1089">
            <v>0</v>
          </cell>
        </row>
        <row r="1090">
          <cell r="A1090">
            <v>43093</v>
          </cell>
          <cell r="B1090">
            <v>271.18</v>
          </cell>
          <cell r="C1090">
            <v>-13.5</v>
          </cell>
          <cell r="D1090">
            <v>0</v>
          </cell>
        </row>
        <row r="1091">
          <cell r="A1091">
            <v>43094</v>
          </cell>
          <cell r="B1091">
            <v>212.04</v>
          </cell>
          <cell r="C1091">
            <v>-13.49</v>
          </cell>
          <cell r="D1091">
            <v>0</v>
          </cell>
        </row>
        <row r="1092">
          <cell r="A1092">
            <v>43095</v>
          </cell>
          <cell r="B1092">
            <v>250.58</v>
          </cell>
          <cell r="C1092">
            <v>-13.48</v>
          </cell>
          <cell r="D1092">
            <v>7.2</v>
          </cell>
        </row>
        <row r="1093">
          <cell r="A1093">
            <v>43096</v>
          </cell>
          <cell r="B1093">
            <v>478.94</v>
          </cell>
          <cell r="C1093">
            <v>-13.44</v>
          </cell>
          <cell r="D1093">
            <v>0</v>
          </cell>
        </row>
        <row r="1094">
          <cell r="A1094">
            <v>43097</v>
          </cell>
          <cell r="B1094">
            <v>265.72</v>
          </cell>
          <cell r="C1094">
            <v>-13.41</v>
          </cell>
          <cell r="D1094">
            <v>0</v>
          </cell>
        </row>
        <row r="1095">
          <cell r="A1095">
            <v>43098</v>
          </cell>
          <cell r="B1095">
            <v>557.18</v>
          </cell>
          <cell r="C1095">
            <v>-13.28</v>
          </cell>
          <cell r="D1095">
            <v>0</v>
          </cell>
        </row>
        <row r="1096">
          <cell r="A1096">
            <v>43099</v>
          </cell>
          <cell r="B1096">
            <v>229.05</v>
          </cell>
          <cell r="C1096">
            <v>-13.25</v>
          </cell>
          <cell r="D1096">
            <v>0</v>
          </cell>
        </row>
        <row r="1097">
          <cell r="A1097">
            <v>43100</v>
          </cell>
          <cell r="B1097">
            <v>230.67</v>
          </cell>
          <cell r="C1097">
            <v>-13.21</v>
          </cell>
          <cell r="D1097">
            <v>9.5</v>
          </cell>
        </row>
        <row r="1098">
          <cell r="A1098">
            <v>43101</v>
          </cell>
          <cell r="B1098">
            <v>234.38</v>
          </cell>
          <cell r="C1098">
            <v>-13.16</v>
          </cell>
          <cell r="D1098">
            <v>0.4</v>
          </cell>
        </row>
        <row r="1099">
          <cell r="A1099">
            <v>43102</v>
          </cell>
          <cell r="B1099">
            <v>215.16</v>
          </cell>
          <cell r="C1099">
            <v>-13.13</v>
          </cell>
          <cell r="D1099">
            <v>0</v>
          </cell>
        </row>
        <row r="1100">
          <cell r="A1100">
            <v>43103</v>
          </cell>
          <cell r="B1100">
            <v>245.95</v>
          </cell>
          <cell r="C1100">
            <v>-13.1</v>
          </cell>
          <cell r="D1100">
            <v>2.9</v>
          </cell>
        </row>
        <row r="1101">
          <cell r="A1101">
            <v>43104</v>
          </cell>
          <cell r="B1101">
            <v>204.75</v>
          </cell>
          <cell r="C1101">
            <v>-13.07</v>
          </cell>
          <cell r="D1101">
            <v>1.9</v>
          </cell>
        </row>
        <row r="1102">
          <cell r="A1102">
            <v>43105</v>
          </cell>
          <cell r="B1102">
            <v>203.59</v>
          </cell>
          <cell r="C1102">
            <v>-12.86</v>
          </cell>
          <cell r="D1102">
            <v>98.7</v>
          </cell>
        </row>
        <row r="1103">
          <cell r="A1103">
            <v>43106</v>
          </cell>
          <cell r="B1103">
            <v>222.22</v>
          </cell>
          <cell r="C1103">
            <v>-12.68</v>
          </cell>
          <cell r="D1103">
            <v>4.8</v>
          </cell>
        </row>
        <row r="1104">
          <cell r="A1104">
            <v>43107</v>
          </cell>
          <cell r="B1104">
            <v>222.34</v>
          </cell>
          <cell r="C1104">
            <v>-12.59</v>
          </cell>
          <cell r="D1104">
            <v>2.4</v>
          </cell>
        </row>
        <row r="1105">
          <cell r="A1105">
            <v>43108</v>
          </cell>
          <cell r="B1105">
            <v>228.47</v>
          </cell>
          <cell r="C1105">
            <v>-12.48</v>
          </cell>
          <cell r="D1105">
            <v>1.8</v>
          </cell>
        </row>
        <row r="1106">
          <cell r="A1106">
            <v>43109</v>
          </cell>
          <cell r="B1106">
            <v>309.03</v>
          </cell>
          <cell r="C1106">
            <v>-12.36</v>
          </cell>
          <cell r="D1106">
            <v>0</v>
          </cell>
        </row>
        <row r="1107">
          <cell r="A1107">
            <v>43110</v>
          </cell>
          <cell r="B1107">
            <v>224.31</v>
          </cell>
          <cell r="C1107">
            <v>-12.3</v>
          </cell>
          <cell r="D1107">
            <v>0</v>
          </cell>
        </row>
        <row r="1108">
          <cell r="A1108">
            <v>43111</v>
          </cell>
          <cell r="B1108">
            <v>235.53</v>
          </cell>
          <cell r="C1108">
            <v>-12.27</v>
          </cell>
          <cell r="D1108">
            <v>0</v>
          </cell>
        </row>
        <row r="1109">
          <cell r="A1109">
            <v>43112</v>
          </cell>
          <cell r="B1109">
            <v>272.92</v>
          </cell>
          <cell r="C1109">
            <v>-12.24</v>
          </cell>
          <cell r="D1109">
            <v>0</v>
          </cell>
        </row>
        <row r="1110">
          <cell r="A1110">
            <v>43113</v>
          </cell>
          <cell r="B1110">
            <v>253.01</v>
          </cell>
          <cell r="C1110">
            <v>-12.21</v>
          </cell>
          <cell r="D1110">
            <v>0</v>
          </cell>
        </row>
        <row r="1111">
          <cell r="A1111">
            <v>43114</v>
          </cell>
          <cell r="B1111">
            <v>226.16</v>
          </cell>
          <cell r="C1111">
            <v>-12.18</v>
          </cell>
          <cell r="D1111">
            <v>0</v>
          </cell>
        </row>
        <row r="1112">
          <cell r="A1112">
            <v>43115</v>
          </cell>
          <cell r="B1112">
            <v>223.96</v>
          </cell>
          <cell r="C1112">
            <v>-12.16</v>
          </cell>
          <cell r="D1112">
            <v>2.1</v>
          </cell>
        </row>
        <row r="1113">
          <cell r="A1113">
            <v>43116</v>
          </cell>
          <cell r="B1113">
            <v>282.06</v>
          </cell>
          <cell r="C1113">
            <v>-12.12</v>
          </cell>
          <cell r="D1113">
            <v>0.2</v>
          </cell>
        </row>
        <row r="1114">
          <cell r="A1114">
            <v>43117</v>
          </cell>
          <cell r="B1114">
            <v>251.5</v>
          </cell>
          <cell r="C1114">
            <v>-12.08</v>
          </cell>
          <cell r="D1114">
            <v>0</v>
          </cell>
        </row>
        <row r="1115">
          <cell r="A1115">
            <v>43118</v>
          </cell>
          <cell r="B1115">
            <v>301.04</v>
          </cell>
          <cell r="C1115">
            <v>-12.06</v>
          </cell>
          <cell r="D1115">
            <v>0</v>
          </cell>
        </row>
        <row r="1116">
          <cell r="A1116">
            <v>43119</v>
          </cell>
          <cell r="B1116">
            <v>494.33</v>
          </cell>
          <cell r="C1116">
            <v>-12.04</v>
          </cell>
          <cell r="D1116">
            <v>0</v>
          </cell>
        </row>
        <row r="1117">
          <cell r="A1117">
            <v>43120</v>
          </cell>
          <cell r="B1117">
            <v>404.75</v>
          </cell>
          <cell r="C1117">
            <v>-12.04</v>
          </cell>
          <cell r="D1117">
            <v>0</v>
          </cell>
        </row>
        <row r="1118">
          <cell r="A1118">
            <v>43121</v>
          </cell>
          <cell r="B1118">
            <v>228.01</v>
          </cell>
          <cell r="C1118">
            <v>-12.04</v>
          </cell>
          <cell r="D1118">
            <v>0</v>
          </cell>
        </row>
        <row r="1119">
          <cell r="A1119">
            <v>43122</v>
          </cell>
          <cell r="B1119">
            <v>293.98</v>
          </cell>
          <cell r="C1119">
            <v>-12.02</v>
          </cell>
          <cell r="D1119">
            <v>0</v>
          </cell>
        </row>
        <row r="1120">
          <cell r="A1120">
            <v>43123</v>
          </cell>
          <cell r="B1120">
            <v>261.69</v>
          </cell>
          <cell r="C1120">
            <v>-12.02</v>
          </cell>
          <cell r="D1120">
            <v>0</v>
          </cell>
        </row>
        <row r="1121">
          <cell r="A1121">
            <v>43124</v>
          </cell>
          <cell r="B1121">
            <v>233.8</v>
          </cell>
          <cell r="C1121">
            <v>-12.02</v>
          </cell>
          <cell r="D1121">
            <v>0</v>
          </cell>
        </row>
        <row r="1122">
          <cell r="A1122">
            <v>43125</v>
          </cell>
          <cell r="B1122">
            <v>572.11</v>
          </cell>
          <cell r="C1122">
            <v>-12.01</v>
          </cell>
          <cell r="D1122">
            <v>0</v>
          </cell>
        </row>
        <row r="1123">
          <cell r="A1123">
            <v>43126</v>
          </cell>
          <cell r="B1123">
            <v>453.36</v>
          </cell>
          <cell r="C1123">
            <v>-12.01</v>
          </cell>
          <cell r="D1123">
            <v>0</v>
          </cell>
        </row>
        <row r="1124">
          <cell r="A1124">
            <v>43127</v>
          </cell>
          <cell r="B1124">
            <v>764.12</v>
          </cell>
          <cell r="C1124">
            <v>-12.02</v>
          </cell>
          <cell r="D1124">
            <v>0</v>
          </cell>
        </row>
        <row r="1125">
          <cell r="A1125">
            <v>43128</v>
          </cell>
          <cell r="B1125">
            <v>281.02</v>
          </cell>
          <cell r="C1125">
            <v>-12.03</v>
          </cell>
          <cell r="D1125">
            <v>0</v>
          </cell>
        </row>
        <row r="1126">
          <cell r="A1126">
            <v>43129</v>
          </cell>
          <cell r="B1126">
            <v>288.19</v>
          </cell>
          <cell r="C1126">
            <v>-12.03</v>
          </cell>
          <cell r="D1126">
            <v>0</v>
          </cell>
        </row>
        <row r="1127">
          <cell r="A1127">
            <v>43130</v>
          </cell>
          <cell r="B1127">
            <v>248.73</v>
          </cell>
          <cell r="C1127">
            <v>-12.02</v>
          </cell>
          <cell r="D1127">
            <v>6.3</v>
          </cell>
        </row>
        <row r="1128">
          <cell r="A1128">
            <v>43131</v>
          </cell>
          <cell r="B1128">
            <v>240.63</v>
          </cell>
          <cell r="C1128">
            <v>-11.94</v>
          </cell>
          <cell r="D1128">
            <v>46.5</v>
          </cell>
        </row>
        <row r="1129">
          <cell r="A1129">
            <v>43132</v>
          </cell>
          <cell r="B1129">
            <v>231.37</v>
          </cell>
          <cell r="C1129">
            <v>-11.87</v>
          </cell>
          <cell r="D1129">
            <v>19.8</v>
          </cell>
        </row>
        <row r="1130">
          <cell r="A1130">
            <v>43133</v>
          </cell>
          <cell r="B1130">
            <v>216.67</v>
          </cell>
          <cell r="C1130">
            <v>-11.81</v>
          </cell>
          <cell r="D1130">
            <v>18.1</v>
          </cell>
        </row>
        <row r="1131">
          <cell r="A1131">
            <v>43134</v>
          </cell>
          <cell r="B1131">
            <v>205.67</v>
          </cell>
          <cell r="C1131">
            <v>-11.72</v>
          </cell>
          <cell r="D1131">
            <v>31</v>
          </cell>
        </row>
        <row r="1132">
          <cell r="A1132">
            <v>43135</v>
          </cell>
          <cell r="B1132">
            <v>237.96</v>
          </cell>
          <cell r="C1132">
            <v>-11.68</v>
          </cell>
          <cell r="D1132">
            <v>0.1</v>
          </cell>
        </row>
        <row r="1133">
          <cell r="A1133">
            <v>43136</v>
          </cell>
          <cell r="B1133">
            <v>202.31</v>
          </cell>
          <cell r="C1133">
            <v>-11.64</v>
          </cell>
          <cell r="D1133">
            <v>13.4</v>
          </cell>
        </row>
        <row r="1134">
          <cell r="A1134">
            <v>43137</v>
          </cell>
          <cell r="B1134">
            <v>222.8</v>
          </cell>
          <cell r="C1134">
            <v>-11.51</v>
          </cell>
          <cell r="D1134">
            <v>40</v>
          </cell>
        </row>
        <row r="1135">
          <cell r="A1135">
            <v>43138</v>
          </cell>
          <cell r="B1135">
            <v>227.31</v>
          </cell>
          <cell r="C1135">
            <v>-11.42</v>
          </cell>
          <cell r="D1135">
            <v>4</v>
          </cell>
        </row>
        <row r="1136">
          <cell r="A1136">
            <v>43139</v>
          </cell>
          <cell r="B1136">
            <v>236.81</v>
          </cell>
          <cell r="C1136">
            <v>-11.37</v>
          </cell>
          <cell r="D1136">
            <v>0</v>
          </cell>
        </row>
        <row r="1137">
          <cell r="A1137">
            <v>43140</v>
          </cell>
          <cell r="B1137">
            <v>363.77</v>
          </cell>
          <cell r="C1137">
            <v>-11.3</v>
          </cell>
          <cell r="D1137">
            <v>6.5</v>
          </cell>
        </row>
        <row r="1138">
          <cell r="A1138">
            <v>43141</v>
          </cell>
          <cell r="B1138">
            <v>247.57</v>
          </cell>
          <cell r="C1138">
            <v>-11.27</v>
          </cell>
          <cell r="D1138">
            <v>0</v>
          </cell>
        </row>
        <row r="1139">
          <cell r="A1139">
            <v>43142</v>
          </cell>
          <cell r="B1139">
            <v>238.89</v>
          </cell>
          <cell r="C1139">
            <v>-11.25</v>
          </cell>
          <cell r="D1139">
            <v>0</v>
          </cell>
        </row>
        <row r="1140">
          <cell r="A1140">
            <v>43143</v>
          </cell>
          <cell r="B1140">
            <v>259.14</v>
          </cell>
          <cell r="C1140">
            <v>-11.22</v>
          </cell>
          <cell r="D1140">
            <v>0</v>
          </cell>
        </row>
        <row r="1141">
          <cell r="A1141">
            <v>43144</v>
          </cell>
          <cell r="B1141">
            <v>260.53</v>
          </cell>
          <cell r="C1141">
            <v>-11.2</v>
          </cell>
          <cell r="D1141">
            <v>0</v>
          </cell>
        </row>
        <row r="1142">
          <cell r="A1142">
            <v>43145</v>
          </cell>
          <cell r="B1142">
            <v>407.41</v>
          </cell>
          <cell r="C1142">
            <v>-11.19</v>
          </cell>
          <cell r="D1142">
            <v>0</v>
          </cell>
        </row>
        <row r="1143">
          <cell r="A1143">
            <v>43146</v>
          </cell>
          <cell r="B1143">
            <v>575.12</v>
          </cell>
          <cell r="C1143">
            <v>-11.18</v>
          </cell>
          <cell r="D1143">
            <v>0</v>
          </cell>
        </row>
        <row r="1144">
          <cell r="A1144">
            <v>43147</v>
          </cell>
          <cell r="B1144">
            <v>269.44</v>
          </cell>
          <cell r="C1144">
            <v>-11.18</v>
          </cell>
          <cell r="D1144">
            <v>0</v>
          </cell>
        </row>
        <row r="1145">
          <cell r="A1145">
            <v>43148</v>
          </cell>
          <cell r="B1145">
            <v>248.26</v>
          </cell>
          <cell r="C1145">
            <v>-11.17</v>
          </cell>
          <cell r="D1145">
            <v>0.5</v>
          </cell>
        </row>
        <row r="1146">
          <cell r="A1146">
            <v>43149</v>
          </cell>
          <cell r="B1146">
            <v>264.63</v>
          </cell>
          <cell r="C1146">
            <v>-11.16</v>
          </cell>
          <cell r="D1146">
            <v>0</v>
          </cell>
        </row>
        <row r="1147">
          <cell r="A1147">
            <v>43150</v>
          </cell>
          <cell r="B1147">
            <v>226.04</v>
          </cell>
          <cell r="C1147">
            <v>-11.14</v>
          </cell>
          <cell r="D1147">
            <v>0</v>
          </cell>
        </row>
        <row r="1148">
          <cell r="A1148">
            <v>43151</v>
          </cell>
          <cell r="B1148">
            <v>218.98</v>
          </cell>
          <cell r="C1148">
            <v>-11.07</v>
          </cell>
          <cell r="D1148">
            <v>63.1</v>
          </cell>
        </row>
        <row r="1149">
          <cell r="A1149">
            <v>43152</v>
          </cell>
          <cell r="B1149">
            <v>217.48</v>
          </cell>
          <cell r="C1149">
            <v>-10.95</v>
          </cell>
          <cell r="D1149">
            <v>0.5</v>
          </cell>
        </row>
        <row r="1150">
          <cell r="A1150">
            <v>43153</v>
          </cell>
          <cell r="B1150">
            <v>221.76</v>
          </cell>
          <cell r="C1150">
            <v>-10.82</v>
          </cell>
          <cell r="D1150">
            <v>85</v>
          </cell>
        </row>
        <row r="1151">
          <cell r="A1151">
            <v>43154</v>
          </cell>
          <cell r="B1151">
            <v>209.03</v>
          </cell>
          <cell r="C1151">
            <v>-10.72</v>
          </cell>
          <cell r="D1151">
            <v>8.7</v>
          </cell>
        </row>
        <row r="1152">
          <cell r="A1152">
            <v>43155</v>
          </cell>
          <cell r="B1152">
            <v>1390.51</v>
          </cell>
          <cell r="C1152">
            <v>-10.66</v>
          </cell>
          <cell r="D1152">
            <v>0</v>
          </cell>
        </row>
        <row r="1153">
          <cell r="A1153">
            <v>43156</v>
          </cell>
          <cell r="B1153">
            <v>727.31</v>
          </cell>
          <cell r="C1153">
            <v>-10.47</v>
          </cell>
          <cell r="D1153">
            <v>2.5</v>
          </cell>
        </row>
        <row r="1154">
          <cell r="A1154">
            <v>43157</v>
          </cell>
          <cell r="B1154">
            <v>425.35</v>
          </cell>
          <cell r="C1154">
            <v>-10.34</v>
          </cell>
          <cell r="D1154">
            <v>1.5</v>
          </cell>
        </row>
        <row r="1155">
          <cell r="A1155">
            <v>43158</v>
          </cell>
          <cell r="B1155">
            <v>190.16</v>
          </cell>
          <cell r="C1155">
            <v>-10.27</v>
          </cell>
          <cell r="D1155">
            <v>0.5</v>
          </cell>
        </row>
        <row r="1156">
          <cell r="A1156">
            <v>43159</v>
          </cell>
          <cell r="B1156">
            <v>256.02</v>
          </cell>
          <cell r="C1156">
            <v>-10.21</v>
          </cell>
          <cell r="D1156">
            <v>0</v>
          </cell>
        </row>
        <row r="1157">
          <cell r="A1157">
            <v>43160</v>
          </cell>
          <cell r="B1157">
            <v>316.9</v>
          </cell>
          <cell r="C1157">
            <v>-9.98</v>
          </cell>
          <cell r="D1157">
            <v>60.05</v>
          </cell>
        </row>
        <row r="1158">
          <cell r="A1158">
            <v>43161</v>
          </cell>
          <cell r="B1158">
            <v>402.89</v>
          </cell>
          <cell r="C1158">
            <v>-9.82</v>
          </cell>
          <cell r="D1158">
            <v>1.5</v>
          </cell>
        </row>
        <row r="1159">
          <cell r="A1159">
            <v>43162</v>
          </cell>
          <cell r="B1159">
            <v>524.77</v>
          </cell>
          <cell r="C1159">
            <v>-9.76</v>
          </cell>
          <cell r="D1159">
            <v>0</v>
          </cell>
        </row>
        <row r="1160">
          <cell r="A1160">
            <v>43163</v>
          </cell>
          <cell r="B1160">
            <v>210.19</v>
          </cell>
          <cell r="C1160">
            <v>-9.69</v>
          </cell>
          <cell r="D1160">
            <v>0</v>
          </cell>
        </row>
        <row r="1161">
          <cell r="A1161">
            <v>43164</v>
          </cell>
          <cell r="B1161">
            <v>220.83</v>
          </cell>
          <cell r="C1161">
            <v>-9.6</v>
          </cell>
          <cell r="D1161">
            <v>39.8</v>
          </cell>
        </row>
        <row r="1162">
          <cell r="A1162">
            <v>43165</v>
          </cell>
          <cell r="B1162">
            <v>355.44</v>
          </cell>
          <cell r="C1162">
            <v>-9.55</v>
          </cell>
          <cell r="D1162">
            <v>0</v>
          </cell>
        </row>
        <row r="1163">
          <cell r="A1163">
            <v>43166</v>
          </cell>
          <cell r="B1163">
            <v>418.29</v>
          </cell>
          <cell r="C1163">
            <v>-9.51</v>
          </cell>
          <cell r="D1163">
            <v>0</v>
          </cell>
        </row>
        <row r="1164">
          <cell r="A1164">
            <v>43167</v>
          </cell>
          <cell r="B1164">
            <v>827.55</v>
          </cell>
          <cell r="C1164">
            <v>-9.39</v>
          </cell>
          <cell r="D1164">
            <v>33.2</v>
          </cell>
        </row>
        <row r="1165">
          <cell r="A1165">
            <v>43168</v>
          </cell>
          <cell r="B1165">
            <v>203.63</v>
          </cell>
          <cell r="C1165">
            <v>-9.27</v>
          </cell>
          <cell r="D1165">
            <v>5.5</v>
          </cell>
        </row>
        <row r="1166">
          <cell r="A1166">
            <v>43169</v>
          </cell>
          <cell r="B1166">
            <v>240.16</v>
          </cell>
          <cell r="C1166">
            <v>-9.17</v>
          </cell>
          <cell r="D1166">
            <v>20.2</v>
          </cell>
        </row>
        <row r="1167">
          <cell r="A1167">
            <v>43170</v>
          </cell>
          <cell r="B1167">
            <v>222.69</v>
          </cell>
          <cell r="C1167">
            <v>-9.05</v>
          </cell>
          <cell r="D1167">
            <v>11.4</v>
          </cell>
        </row>
        <row r="1168">
          <cell r="A1168">
            <v>43171</v>
          </cell>
          <cell r="B1168">
            <v>222.8</v>
          </cell>
          <cell r="C1168">
            <v>-8.91</v>
          </cell>
          <cell r="D1168">
            <v>3.3</v>
          </cell>
        </row>
        <row r="1169">
          <cell r="A1169">
            <v>43172</v>
          </cell>
          <cell r="B1169">
            <v>380.32</v>
          </cell>
          <cell r="C1169">
            <v>-8.84</v>
          </cell>
          <cell r="D1169">
            <v>0</v>
          </cell>
        </row>
        <row r="1170">
          <cell r="A1170">
            <v>43173</v>
          </cell>
          <cell r="B1170">
            <v>213.19</v>
          </cell>
          <cell r="C1170">
            <v>-8.79</v>
          </cell>
          <cell r="D1170">
            <v>1.7</v>
          </cell>
        </row>
        <row r="1171">
          <cell r="A1171">
            <v>43174</v>
          </cell>
          <cell r="B1171">
            <v>367.71</v>
          </cell>
          <cell r="C1171">
            <v>-8.74</v>
          </cell>
          <cell r="D1171">
            <v>0</v>
          </cell>
        </row>
        <row r="1172">
          <cell r="A1172">
            <v>43175</v>
          </cell>
          <cell r="B1172">
            <v>247.8</v>
          </cell>
          <cell r="C1172">
            <v>-8.7</v>
          </cell>
          <cell r="D1172">
            <v>0</v>
          </cell>
        </row>
        <row r="1173">
          <cell r="A1173">
            <v>43176</v>
          </cell>
          <cell r="B1173">
            <v>137.15</v>
          </cell>
          <cell r="C1173">
            <v>-8.63</v>
          </cell>
          <cell r="D1173">
            <v>28.9</v>
          </cell>
        </row>
        <row r="1174">
          <cell r="A1174">
            <v>43177</v>
          </cell>
          <cell r="B1174">
            <v>351.16</v>
          </cell>
          <cell r="C1174">
            <v>-8.53</v>
          </cell>
          <cell r="D1174">
            <v>7.5</v>
          </cell>
        </row>
        <row r="1175">
          <cell r="A1175">
            <v>43178</v>
          </cell>
          <cell r="B1175">
            <v>228.13</v>
          </cell>
          <cell r="C1175">
            <v>-8.49</v>
          </cell>
          <cell r="D1175">
            <v>0</v>
          </cell>
        </row>
        <row r="1176">
          <cell r="A1176">
            <v>43179</v>
          </cell>
          <cell r="B1176">
            <v>243.4</v>
          </cell>
          <cell r="C1176">
            <v>-8.45</v>
          </cell>
          <cell r="D1176">
            <v>1.3</v>
          </cell>
        </row>
        <row r="1177">
          <cell r="A1177">
            <v>43180</v>
          </cell>
          <cell r="B1177">
            <v>224.19</v>
          </cell>
          <cell r="C1177">
            <v>-8.41</v>
          </cell>
          <cell r="D1177">
            <v>1</v>
          </cell>
        </row>
        <row r="1178">
          <cell r="A1178">
            <v>43181</v>
          </cell>
          <cell r="B1178">
            <v>234.84</v>
          </cell>
          <cell r="C1178">
            <v>-8.34</v>
          </cell>
          <cell r="D1178">
            <v>8.7</v>
          </cell>
        </row>
        <row r="1179">
          <cell r="A1179">
            <v>43182</v>
          </cell>
          <cell r="B1179">
            <v>475.58</v>
          </cell>
          <cell r="C1179">
            <v>-8.27</v>
          </cell>
          <cell r="D1179">
            <v>7.3</v>
          </cell>
        </row>
        <row r="1180">
          <cell r="A1180">
            <v>43183</v>
          </cell>
          <cell r="B1180">
            <v>205.32</v>
          </cell>
          <cell r="C1180">
            <v>-8.23</v>
          </cell>
          <cell r="D1180">
            <v>0</v>
          </cell>
        </row>
        <row r="1181">
          <cell r="A1181">
            <v>43184</v>
          </cell>
          <cell r="B1181">
            <v>221.06</v>
          </cell>
          <cell r="C1181">
            <v>-8.2</v>
          </cell>
          <cell r="D1181">
            <v>0</v>
          </cell>
        </row>
        <row r="1182">
          <cell r="A1182">
            <v>43185</v>
          </cell>
          <cell r="B1182">
            <v>256.94</v>
          </cell>
          <cell r="C1182">
            <v>-8.16</v>
          </cell>
          <cell r="D1182">
            <v>0</v>
          </cell>
        </row>
        <row r="1183">
          <cell r="A1183">
            <v>43186</v>
          </cell>
          <cell r="B1183">
            <v>263.19</v>
          </cell>
          <cell r="C1183">
            <v>-8.14</v>
          </cell>
          <cell r="D1183">
            <v>0</v>
          </cell>
        </row>
        <row r="1184">
          <cell r="A1184">
            <v>43187</v>
          </cell>
          <cell r="B1184">
            <v>230.79</v>
          </cell>
          <cell r="C1184">
            <v>-8.12</v>
          </cell>
          <cell r="D1184">
            <v>0</v>
          </cell>
        </row>
        <row r="1185">
          <cell r="A1185">
            <v>43188</v>
          </cell>
          <cell r="B1185">
            <v>218.29</v>
          </cell>
          <cell r="C1185">
            <v>-8.09</v>
          </cell>
          <cell r="D1185">
            <v>0</v>
          </cell>
        </row>
        <row r="1186">
          <cell r="A1186">
            <v>43189</v>
          </cell>
          <cell r="B1186">
            <v>272.8</v>
          </cell>
          <cell r="C1186">
            <v>-8.06</v>
          </cell>
          <cell r="D1186">
            <v>0</v>
          </cell>
        </row>
        <row r="1187">
          <cell r="A1187">
            <v>43190</v>
          </cell>
          <cell r="B1187">
            <v>237.27</v>
          </cell>
          <cell r="C1187">
            <v>-8.04</v>
          </cell>
          <cell r="D1187">
            <v>0</v>
          </cell>
        </row>
        <row r="1188">
          <cell r="A1188">
            <v>43191</v>
          </cell>
          <cell r="B1188">
            <v>254.75</v>
          </cell>
          <cell r="C1188">
            <v>-8.03</v>
          </cell>
          <cell r="D1188">
            <v>0</v>
          </cell>
        </row>
        <row r="1189">
          <cell r="A1189">
            <v>43192</v>
          </cell>
          <cell r="B1189">
            <v>232.29</v>
          </cell>
          <cell r="C1189">
            <v>-8.01</v>
          </cell>
          <cell r="D1189">
            <v>0</v>
          </cell>
        </row>
        <row r="1190">
          <cell r="A1190">
            <v>43193</v>
          </cell>
          <cell r="B1190">
            <v>245.49</v>
          </cell>
          <cell r="C1190">
            <v>-8</v>
          </cell>
          <cell r="D1190">
            <v>0</v>
          </cell>
        </row>
        <row r="1191">
          <cell r="A1191">
            <v>43194</v>
          </cell>
          <cell r="B1191">
            <v>210.53</v>
          </cell>
          <cell r="C1191">
            <v>-7.97</v>
          </cell>
          <cell r="D1191">
            <v>6.3</v>
          </cell>
        </row>
        <row r="1192">
          <cell r="A1192">
            <v>43195</v>
          </cell>
          <cell r="B1192">
            <v>230.9</v>
          </cell>
          <cell r="C1192">
            <v>-7.95</v>
          </cell>
          <cell r="D1192">
            <v>0</v>
          </cell>
        </row>
        <row r="1193">
          <cell r="A1193">
            <v>43196</v>
          </cell>
          <cell r="B1193">
            <v>225.81</v>
          </cell>
          <cell r="C1193">
            <v>-7.91</v>
          </cell>
          <cell r="D1193">
            <v>23.08</v>
          </cell>
        </row>
        <row r="1194">
          <cell r="A1194">
            <v>43197</v>
          </cell>
          <cell r="B1194">
            <v>240.28</v>
          </cell>
          <cell r="C1194">
            <v>-7.86</v>
          </cell>
          <cell r="D1194">
            <v>0</v>
          </cell>
        </row>
        <row r="1195">
          <cell r="A1195">
            <v>43198</v>
          </cell>
          <cell r="B1195">
            <v>205.79</v>
          </cell>
          <cell r="C1195">
            <v>-7.83</v>
          </cell>
          <cell r="D1195">
            <v>0</v>
          </cell>
        </row>
        <row r="1196">
          <cell r="A1196">
            <v>43199</v>
          </cell>
          <cell r="B1196">
            <v>246.88</v>
          </cell>
          <cell r="C1196">
            <v>-7.81</v>
          </cell>
          <cell r="D1196">
            <v>0</v>
          </cell>
        </row>
        <row r="1197">
          <cell r="A1197">
            <v>43200</v>
          </cell>
          <cell r="B1197">
            <v>216.78</v>
          </cell>
          <cell r="C1197">
            <v>-7.79</v>
          </cell>
          <cell r="D1197">
            <v>0</v>
          </cell>
        </row>
        <row r="1198">
          <cell r="A1198">
            <v>43201</v>
          </cell>
          <cell r="B1198">
            <v>323.03</v>
          </cell>
          <cell r="C1198">
            <v>-7.78</v>
          </cell>
          <cell r="D1198">
            <v>0</v>
          </cell>
        </row>
        <row r="1199">
          <cell r="A1199">
            <v>43202</v>
          </cell>
          <cell r="B1199">
            <v>239.35</v>
          </cell>
          <cell r="C1199">
            <v>-7.76</v>
          </cell>
          <cell r="D1199">
            <v>0</v>
          </cell>
        </row>
        <row r="1200">
          <cell r="A1200">
            <v>43203</v>
          </cell>
          <cell r="B1200">
            <v>232.52</v>
          </cell>
          <cell r="C1200">
            <v>-7.75</v>
          </cell>
          <cell r="D1200">
            <v>0</v>
          </cell>
        </row>
        <row r="1201">
          <cell r="A1201">
            <v>43204</v>
          </cell>
          <cell r="B1201">
            <v>257.41</v>
          </cell>
          <cell r="C1201">
            <v>-7.73</v>
          </cell>
          <cell r="D1201">
            <v>0</v>
          </cell>
        </row>
        <row r="1202">
          <cell r="A1202">
            <v>43205</v>
          </cell>
          <cell r="B1202">
            <v>247.8</v>
          </cell>
          <cell r="C1202">
            <v>-7.72</v>
          </cell>
          <cell r="D1202">
            <v>0</v>
          </cell>
        </row>
        <row r="1203">
          <cell r="A1203">
            <v>43206</v>
          </cell>
          <cell r="B1203">
            <v>221.06</v>
          </cell>
          <cell r="C1203">
            <v>-7.71</v>
          </cell>
          <cell r="D1203">
            <v>0</v>
          </cell>
        </row>
        <row r="1204">
          <cell r="A1204">
            <v>43207</v>
          </cell>
          <cell r="B1204">
            <v>237.38</v>
          </cell>
          <cell r="C1204">
            <v>-7.69</v>
          </cell>
          <cell r="D1204">
            <v>0</v>
          </cell>
        </row>
        <row r="1205">
          <cell r="A1205">
            <v>43208</v>
          </cell>
          <cell r="B1205">
            <v>227.89</v>
          </cell>
          <cell r="C1205">
            <v>-7.68</v>
          </cell>
          <cell r="D1205">
            <v>0</v>
          </cell>
        </row>
        <row r="1206">
          <cell r="A1206">
            <v>43209</v>
          </cell>
          <cell r="B1206">
            <v>225.12</v>
          </cell>
          <cell r="C1206">
            <v>-7.68</v>
          </cell>
          <cell r="D1206">
            <v>0</v>
          </cell>
        </row>
        <row r="1207">
          <cell r="A1207">
            <v>43210</v>
          </cell>
          <cell r="B1207">
            <v>251.62</v>
          </cell>
          <cell r="C1207">
            <v>-7.67</v>
          </cell>
          <cell r="D1207">
            <v>0</v>
          </cell>
        </row>
        <row r="1208">
          <cell r="A1208">
            <v>43211</v>
          </cell>
          <cell r="B1208">
            <v>257.99</v>
          </cell>
          <cell r="C1208">
            <v>-7.66</v>
          </cell>
          <cell r="D1208">
            <v>0</v>
          </cell>
        </row>
        <row r="1209">
          <cell r="A1209">
            <v>43212</v>
          </cell>
          <cell r="B1209">
            <v>228.47</v>
          </cell>
          <cell r="C1209">
            <v>-7.65</v>
          </cell>
          <cell r="D1209">
            <v>0</v>
          </cell>
        </row>
        <row r="1210">
          <cell r="A1210">
            <v>43213</v>
          </cell>
          <cell r="B1210">
            <v>231.71</v>
          </cell>
          <cell r="C1210">
            <v>-7.65</v>
          </cell>
          <cell r="D1210">
            <v>0</v>
          </cell>
        </row>
        <row r="1211">
          <cell r="A1211">
            <v>43214</v>
          </cell>
          <cell r="B1211">
            <v>214.81</v>
          </cell>
          <cell r="C1211">
            <v>-7.64</v>
          </cell>
          <cell r="D1211">
            <v>0</v>
          </cell>
        </row>
        <row r="1212">
          <cell r="A1212">
            <v>43215</v>
          </cell>
          <cell r="B1212">
            <v>240.16</v>
          </cell>
          <cell r="C1212">
            <v>-7.63</v>
          </cell>
          <cell r="D1212">
            <v>0</v>
          </cell>
        </row>
        <row r="1213">
          <cell r="A1213">
            <v>43216</v>
          </cell>
          <cell r="B1213">
            <v>246.53</v>
          </cell>
          <cell r="C1213">
            <v>-7.63</v>
          </cell>
          <cell r="D1213">
            <v>0</v>
          </cell>
        </row>
        <row r="1214">
          <cell r="A1214">
            <v>43217</v>
          </cell>
          <cell r="B1214">
            <v>245.72</v>
          </cell>
          <cell r="C1214">
            <v>-7.62</v>
          </cell>
          <cell r="D1214">
            <v>0</v>
          </cell>
        </row>
        <row r="1215">
          <cell r="A1215">
            <v>43218</v>
          </cell>
          <cell r="B1215">
            <v>230.67</v>
          </cell>
          <cell r="C1215">
            <v>-7.61</v>
          </cell>
          <cell r="D1215">
            <v>0</v>
          </cell>
        </row>
        <row r="1216">
          <cell r="A1216">
            <v>43219</v>
          </cell>
          <cell r="B1216">
            <v>248.73</v>
          </cell>
          <cell r="C1216">
            <v>-7.6</v>
          </cell>
          <cell r="D1216">
            <v>0</v>
          </cell>
        </row>
        <row r="1217">
          <cell r="A1217">
            <v>43220</v>
          </cell>
          <cell r="B1217">
            <v>228.01</v>
          </cell>
          <cell r="C1217">
            <v>-7.59</v>
          </cell>
          <cell r="D1217">
            <v>0</v>
          </cell>
        </row>
        <row r="1218">
          <cell r="A1218">
            <v>43221</v>
          </cell>
          <cell r="B1218">
            <v>247.11</v>
          </cell>
          <cell r="C1218">
            <v>-7.59</v>
          </cell>
          <cell r="D1218">
            <v>0</v>
          </cell>
        </row>
        <row r="1219">
          <cell r="A1219">
            <v>43222</v>
          </cell>
          <cell r="B1219">
            <v>233.91</v>
          </cell>
          <cell r="C1219">
            <v>-7.59</v>
          </cell>
          <cell r="D1219">
            <v>0</v>
          </cell>
        </row>
        <row r="1220">
          <cell r="A1220">
            <v>43223</v>
          </cell>
          <cell r="B1220">
            <v>231.94</v>
          </cell>
          <cell r="C1220">
            <v>-7.59</v>
          </cell>
          <cell r="D1220">
            <v>0</v>
          </cell>
        </row>
        <row r="1221">
          <cell r="A1221">
            <v>43224</v>
          </cell>
          <cell r="B1221">
            <v>254.17</v>
          </cell>
          <cell r="C1221">
            <v>-7.58</v>
          </cell>
          <cell r="D1221">
            <v>0</v>
          </cell>
        </row>
        <row r="1222">
          <cell r="A1222">
            <v>43225</v>
          </cell>
          <cell r="B1222">
            <v>267.94</v>
          </cell>
          <cell r="C1222">
            <v>-7.58</v>
          </cell>
          <cell r="D1222">
            <v>0</v>
          </cell>
        </row>
        <row r="1223">
          <cell r="A1223">
            <v>43226</v>
          </cell>
          <cell r="B1223">
            <v>232.99</v>
          </cell>
          <cell r="C1223">
            <v>-7.58</v>
          </cell>
          <cell r="D1223">
            <v>0</v>
          </cell>
        </row>
        <row r="1224">
          <cell r="A1224">
            <v>43227</v>
          </cell>
          <cell r="B1224">
            <v>272.69</v>
          </cell>
          <cell r="C1224">
            <v>-7.57</v>
          </cell>
          <cell r="D1224">
            <v>0</v>
          </cell>
        </row>
        <row r="1225">
          <cell r="A1225">
            <v>43228</v>
          </cell>
          <cell r="B1225">
            <v>526.85</v>
          </cell>
          <cell r="C1225">
            <v>-7.57</v>
          </cell>
          <cell r="D1225">
            <v>0</v>
          </cell>
        </row>
        <row r="1226">
          <cell r="A1226">
            <v>43229</v>
          </cell>
          <cell r="B1226">
            <v>267.71</v>
          </cell>
          <cell r="C1226">
            <v>-7.57</v>
          </cell>
          <cell r="D1226">
            <v>0</v>
          </cell>
        </row>
        <row r="1227">
          <cell r="A1227">
            <v>43230</v>
          </cell>
          <cell r="B1227">
            <v>231.94</v>
          </cell>
          <cell r="C1227">
            <v>-7.57</v>
          </cell>
          <cell r="D1227">
            <v>0</v>
          </cell>
        </row>
        <row r="1228">
          <cell r="A1228">
            <v>43231</v>
          </cell>
          <cell r="B1228">
            <v>254.4</v>
          </cell>
          <cell r="C1228">
            <v>-7.57</v>
          </cell>
          <cell r="D1228">
            <v>0</v>
          </cell>
        </row>
        <row r="1229">
          <cell r="A1229">
            <v>43232</v>
          </cell>
          <cell r="B1229">
            <v>252.66</v>
          </cell>
          <cell r="C1229">
            <v>-7.57</v>
          </cell>
          <cell r="D1229">
            <v>0</v>
          </cell>
        </row>
        <row r="1230">
          <cell r="A1230">
            <v>43233</v>
          </cell>
          <cell r="B1230">
            <v>251.04</v>
          </cell>
          <cell r="C1230">
            <v>-7.57</v>
          </cell>
          <cell r="D1230">
            <v>0</v>
          </cell>
        </row>
        <row r="1231">
          <cell r="A1231">
            <v>43234</v>
          </cell>
          <cell r="B1231">
            <v>222.8</v>
          </cell>
          <cell r="C1231">
            <v>-7.57</v>
          </cell>
          <cell r="D1231">
            <v>0</v>
          </cell>
        </row>
        <row r="1232">
          <cell r="A1232">
            <v>43235</v>
          </cell>
          <cell r="B1232">
            <v>242.36</v>
          </cell>
          <cell r="C1232">
            <v>-7.57</v>
          </cell>
          <cell r="D1232">
            <v>0.3</v>
          </cell>
        </row>
        <row r="1233">
          <cell r="A1233">
            <v>43236</v>
          </cell>
          <cell r="B1233">
            <v>248.26</v>
          </cell>
          <cell r="C1233">
            <v>-7.57</v>
          </cell>
          <cell r="D1233">
            <v>0</v>
          </cell>
        </row>
        <row r="1234">
          <cell r="A1234">
            <v>43237</v>
          </cell>
          <cell r="B1234">
            <v>253.7</v>
          </cell>
          <cell r="C1234">
            <v>-7.57</v>
          </cell>
          <cell r="D1234">
            <v>0</v>
          </cell>
        </row>
        <row r="1235">
          <cell r="A1235">
            <v>43238</v>
          </cell>
          <cell r="B1235">
            <v>250.81</v>
          </cell>
          <cell r="C1235">
            <v>-7.57</v>
          </cell>
          <cell r="D1235">
            <v>7.8</v>
          </cell>
        </row>
        <row r="1236">
          <cell r="A1236">
            <v>43239</v>
          </cell>
          <cell r="B1236">
            <v>273.15</v>
          </cell>
          <cell r="C1236">
            <v>-7.56</v>
          </cell>
          <cell r="D1236">
            <v>0</v>
          </cell>
        </row>
        <row r="1237">
          <cell r="A1237">
            <v>43240</v>
          </cell>
          <cell r="B1237">
            <v>194.44</v>
          </cell>
          <cell r="C1237">
            <v>-7.56</v>
          </cell>
          <cell r="D1237">
            <v>9.8</v>
          </cell>
        </row>
        <row r="1238">
          <cell r="A1238">
            <v>43241</v>
          </cell>
          <cell r="B1238">
            <v>206.71</v>
          </cell>
          <cell r="C1238">
            <v>-7.54</v>
          </cell>
          <cell r="D1238">
            <v>0</v>
          </cell>
        </row>
        <row r="1239">
          <cell r="A1239">
            <v>43242</v>
          </cell>
          <cell r="B1239">
            <v>219.33</v>
          </cell>
          <cell r="C1239">
            <v>-7.54</v>
          </cell>
          <cell r="D1239">
            <v>0</v>
          </cell>
        </row>
        <row r="1240">
          <cell r="A1240">
            <v>43243</v>
          </cell>
          <cell r="B1240">
            <v>226.27</v>
          </cell>
          <cell r="C1240">
            <v>-7.54</v>
          </cell>
          <cell r="D1240">
            <v>0</v>
          </cell>
        </row>
        <row r="1241">
          <cell r="A1241">
            <v>43244</v>
          </cell>
          <cell r="B1241">
            <v>229.05</v>
          </cell>
          <cell r="C1241">
            <v>-7.54</v>
          </cell>
          <cell r="D1241">
            <v>0</v>
          </cell>
        </row>
        <row r="1242">
          <cell r="A1242">
            <v>43245</v>
          </cell>
          <cell r="B1242">
            <v>241.43</v>
          </cell>
          <cell r="C1242">
            <v>-7.54</v>
          </cell>
          <cell r="D1242">
            <v>0</v>
          </cell>
        </row>
        <row r="1243">
          <cell r="A1243">
            <v>43246</v>
          </cell>
          <cell r="B1243">
            <v>263.07</v>
          </cell>
          <cell r="C1243">
            <v>-7.54</v>
          </cell>
          <cell r="D1243">
            <v>0</v>
          </cell>
        </row>
        <row r="1244">
          <cell r="A1244">
            <v>43247</v>
          </cell>
          <cell r="B1244">
            <v>221.3</v>
          </cell>
          <cell r="C1244">
            <v>-7.54</v>
          </cell>
          <cell r="D1244">
            <v>0</v>
          </cell>
        </row>
        <row r="1245">
          <cell r="A1245">
            <v>43248</v>
          </cell>
          <cell r="B1245">
            <v>226.16</v>
          </cell>
          <cell r="C1245">
            <v>-7.53</v>
          </cell>
          <cell r="D1245">
            <v>0</v>
          </cell>
        </row>
        <row r="1246">
          <cell r="A1246">
            <v>43249</v>
          </cell>
          <cell r="B1246">
            <v>228.59</v>
          </cell>
          <cell r="C1246">
            <v>-7.53</v>
          </cell>
          <cell r="D1246">
            <v>0</v>
          </cell>
        </row>
        <row r="1247">
          <cell r="A1247">
            <v>43250</v>
          </cell>
          <cell r="B1247">
            <v>220.37</v>
          </cell>
          <cell r="C1247">
            <v>-7.53</v>
          </cell>
          <cell r="D1247">
            <v>0</v>
          </cell>
        </row>
        <row r="1248">
          <cell r="A1248">
            <v>43251</v>
          </cell>
          <cell r="B1248">
            <v>236.34</v>
          </cell>
          <cell r="C1248">
            <v>-7.53</v>
          </cell>
          <cell r="D1248">
            <v>0</v>
          </cell>
        </row>
        <row r="1249">
          <cell r="A1249">
            <v>43252</v>
          </cell>
          <cell r="B1249">
            <v>287.15</v>
          </cell>
          <cell r="C1249">
            <v>-7.53</v>
          </cell>
          <cell r="D1249">
            <v>0</v>
          </cell>
        </row>
        <row r="1250">
          <cell r="A1250">
            <v>43253</v>
          </cell>
          <cell r="B1250">
            <v>242.82</v>
          </cell>
          <cell r="C1250">
            <v>-7.54</v>
          </cell>
          <cell r="D1250">
            <v>0</v>
          </cell>
        </row>
        <row r="1251">
          <cell r="A1251">
            <v>43254</v>
          </cell>
          <cell r="B1251">
            <v>215.16</v>
          </cell>
          <cell r="C1251">
            <v>-7.54</v>
          </cell>
          <cell r="D1251">
            <v>0</v>
          </cell>
        </row>
        <row r="1252">
          <cell r="A1252">
            <v>43255</v>
          </cell>
          <cell r="B1252">
            <v>248.73</v>
          </cell>
          <cell r="C1252">
            <v>-7.54</v>
          </cell>
          <cell r="D1252">
            <v>0</v>
          </cell>
        </row>
        <row r="1253">
          <cell r="A1253">
            <v>43256</v>
          </cell>
          <cell r="B1253">
            <v>215.16</v>
          </cell>
          <cell r="C1253">
            <v>-7.54</v>
          </cell>
          <cell r="D1253">
            <v>0</v>
          </cell>
        </row>
        <row r="1254">
          <cell r="A1254">
            <v>43257</v>
          </cell>
          <cell r="B1254">
            <v>358.45</v>
          </cell>
          <cell r="C1254">
            <v>-7.54</v>
          </cell>
          <cell r="D1254">
            <v>0</v>
          </cell>
        </row>
        <row r="1255">
          <cell r="A1255">
            <v>43258</v>
          </cell>
          <cell r="B1255">
            <v>229.17</v>
          </cell>
          <cell r="C1255">
            <v>-7.54</v>
          </cell>
          <cell r="D1255">
            <v>0</v>
          </cell>
        </row>
        <row r="1256">
          <cell r="A1256">
            <v>43259</v>
          </cell>
          <cell r="B1256">
            <v>445.72</v>
          </cell>
          <cell r="C1256">
            <v>-7.55</v>
          </cell>
          <cell r="D1256">
            <v>2.9</v>
          </cell>
        </row>
        <row r="1257">
          <cell r="A1257">
            <v>43260</v>
          </cell>
          <cell r="B1257">
            <v>226.04</v>
          </cell>
          <cell r="C1257">
            <v>-7.55</v>
          </cell>
          <cell r="D1257">
            <v>0</v>
          </cell>
        </row>
        <row r="1258">
          <cell r="A1258">
            <v>43261</v>
          </cell>
          <cell r="B1258">
            <v>223.96</v>
          </cell>
          <cell r="C1258">
            <v>-7.55</v>
          </cell>
          <cell r="D1258">
            <v>0</v>
          </cell>
        </row>
        <row r="1259">
          <cell r="A1259">
            <v>43262</v>
          </cell>
          <cell r="B1259">
            <v>479.4</v>
          </cell>
          <cell r="C1259">
            <v>-7.55</v>
          </cell>
          <cell r="D1259">
            <v>0</v>
          </cell>
        </row>
        <row r="1260">
          <cell r="A1260">
            <v>43263</v>
          </cell>
          <cell r="B1260">
            <v>465.51</v>
          </cell>
          <cell r="C1260">
            <v>-7.55</v>
          </cell>
          <cell r="D1260">
            <v>0</v>
          </cell>
        </row>
        <row r="1261">
          <cell r="A1261">
            <v>43264</v>
          </cell>
          <cell r="B1261">
            <v>397.45</v>
          </cell>
          <cell r="C1261">
            <v>-7.56</v>
          </cell>
          <cell r="D1261">
            <v>0</v>
          </cell>
        </row>
        <row r="1262">
          <cell r="A1262">
            <v>43265</v>
          </cell>
          <cell r="B1262">
            <v>229.63</v>
          </cell>
          <cell r="C1262">
            <v>-7.57</v>
          </cell>
          <cell r="D1262">
            <v>0</v>
          </cell>
        </row>
        <row r="1263">
          <cell r="A1263">
            <v>43266</v>
          </cell>
          <cell r="B1263">
            <v>317.94</v>
          </cell>
          <cell r="C1263">
            <v>-7.57</v>
          </cell>
          <cell r="D1263">
            <v>0</v>
          </cell>
        </row>
        <row r="1264">
          <cell r="A1264">
            <v>43267</v>
          </cell>
          <cell r="B1264">
            <v>248.73</v>
          </cell>
          <cell r="C1264">
            <v>-7.57</v>
          </cell>
          <cell r="D1264">
            <v>0</v>
          </cell>
        </row>
        <row r="1265">
          <cell r="A1265">
            <v>43268</v>
          </cell>
          <cell r="B1265">
            <v>226.27</v>
          </cell>
          <cell r="C1265">
            <v>-7.58</v>
          </cell>
          <cell r="D1265">
            <v>0</v>
          </cell>
        </row>
        <row r="1266">
          <cell r="A1266">
            <v>43269</v>
          </cell>
          <cell r="B1266">
            <v>245.95</v>
          </cell>
          <cell r="C1266">
            <v>-7.58</v>
          </cell>
          <cell r="D1266">
            <v>0</v>
          </cell>
        </row>
        <row r="1267">
          <cell r="A1267">
            <v>43270</v>
          </cell>
          <cell r="B1267">
            <v>227.78</v>
          </cell>
          <cell r="C1267">
            <v>-7.58</v>
          </cell>
          <cell r="D1267">
            <v>0</v>
          </cell>
        </row>
        <row r="1268">
          <cell r="A1268">
            <v>43271</v>
          </cell>
          <cell r="B1268">
            <v>238.77</v>
          </cell>
          <cell r="C1268">
            <v>-7.59</v>
          </cell>
          <cell r="D1268">
            <v>0</v>
          </cell>
        </row>
        <row r="1269">
          <cell r="A1269">
            <v>43272</v>
          </cell>
          <cell r="B1269">
            <v>224.42</v>
          </cell>
          <cell r="C1269">
            <v>-7.59</v>
          </cell>
          <cell r="D1269">
            <v>0</v>
          </cell>
        </row>
        <row r="1270">
          <cell r="A1270">
            <v>43273</v>
          </cell>
          <cell r="B1270">
            <v>255.32</v>
          </cell>
          <cell r="C1270">
            <v>-7.59</v>
          </cell>
          <cell r="D1270">
            <v>0</v>
          </cell>
        </row>
        <row r="1271">
          <cell r="A1271">
            <v>43274</v>
          </cell>
          <cell r="B1271">
            <v>249.54</v>
          </cell>
          <cell r="C1271">
            <v>-7.6</v>
          </cell>
          <cell r="D1271">
            <v>0</v>
          </cell>
        </row>
        <row r="1272">
          <cell r="A1272">
            <v>43275</v>
          </cell>
          <cell r="B1272">
            <v>241.67</v>
          </cell>
          <cell r="C1272">
            <v>-7.61</v>
          </cell>
          <cell r="D1272">
            <v>0</v>
          </cell>
        </row>
        <row r="1273">
          <cell r="A1273">
            <v>43276</v>
          </cell>
          <cell r="B1273">
            <v>220.14</v>
          </cell>
          <cell r="C1273">
            <v>-7.61</v>
          </cell>
          <cell r="D1273">
            <v>0</v>
          </cell>
        </row>
        <row r="1274">
          <cell r="A1274">
            <v>43277</v>
          </cell>
          <cell r="B1274">
            <v>238.54</v>
          </cell>
          <cell r="C1274">
            <v>-7.61</v>
          </cell>
          <cell r="D1274">
            <v>0</v>
          </cell>
        </row>
        <row r="1275">
          <cell r="A1275">
            <v>43278</v>
          </cell>
          <cell r="B1275">
            <v>218.75</v>
          </cell>
          <cell r="C1275">
            <v>-7.61</v>
          </cell>
          <cell r="D1275">
            <v>0</v>
          </cell>
        </row>
        <row r="1276">
          <cell r="A1276">
            <v>43279</v>
          </cell>
          <cell r="B1276">
            <v>251.39</v>
          </cell>
          <cell r="C1276">
            <v>-7.62</v>
          </cell>
          <cell r="D1276">
            <v>0</v>
          </cell>
        </row>
        <row r="1277">
          <cell r="A1277">
            <v>43280</v>
          </cell>
          <cell r="B1277">
            <v>236.34</v>
          </cell>
          <cell r="C1277">
            <v>-7.63</v>
          </cell>
          <cell r="D1277">
            <v>0</v>
          </cell>
        </row>
        <row r="1278">
          <cell r="A1278">
            <v>43281</v>
          </cell>
          <cell r="B1278">
            <v>244.1</v>
          </cell>
          <cell r="C1278">
            <v>-7.63</v>
          </cell>
          <cell r="D1278">
            <v>0</v>
          </cell>
        </row>
        <row r="1279">
          <cell r="A1279">
            <v>43282</v>
          </cell>
          <cell r="B1279">
            <v>300.23</v>
          </cell>
          <cell r="C1279">
            <v>-7.64</v>
          </cell>
          <cell r="D1279">
            <v>0</v>
          </cell>
        </row>
        <row r="1280">
          <cell r="A1280">
            <v>43283</v>
          </cell>
          <cell r="B1280">
            <v>198.26</v>
          </cell>
          <cell r="C1280">
            <v>-7.64</v>
          </cell>
          <cell r="D1280">
            <v>0</v>
          </cell>
        </row>
        <row r="1281">
          <cell r="A1281">
            <v>43284</v>
          </cell>
          <cell r="B1281">
            <v>227.08</v>
          </cell>
          <cell r="C1281">
            <v>-7.65</v>
          </cell>
          <cell r="D1281">
            <v>0</v>
          </cell>
        </row>
        <row r="1282">
          <cell r="A1282">
            <v>43285</v>
          </cell>
          <cell r="B1282">
            <v>235.07</v>
          </cell>
          <cell r="C1282">
            <v>-7.65</v>
          </cell>
          <cell r="D1282">
            <v>0</v>
          </cell>
        </row>
        <row r="1283">
          <cell r="A1283">
            <v>43286</v>
          </cell>
          <cell r="B1283">
            <v>456.37</v>
          </cell>
          <cell r="C1283">
            <v>-7.66</v>
          </cell>
          <cell r="D1283">
            <v>0</v>
          </cell>
        </row>
        <row r="1284">
          <cell r="A1284">
            <v>43287</v>
          </cell>
          <cell r="B1284">
            <v>228.36</v>
          </cell>
          <cell r="C1284">
            <v>-7.67</v>
          </cell>
          <cell r="D1284">
            <v>0</v>
          </cell>
        </row>
        <row r="1285">
          <cell r="A1285">
            <v>43288</v>
          </cell>
          <cell r="B1285">
            <v>236.23</v>
          </cell>
          <cell r="C1285">
            <v>-7.67</v>
          </cell>
          <cell r="D1285">
            <v>0</v>
          </cell>
        </row>
        <row r="1286">
          <cell r="A1286">
            <v>43289</v>
          </cell>
          <cell r="B1286">
            <v>255.09</v>
          </cell>
          <cell r="C1286">
            <v>-7.68</v>
          </cell>
          <cell r="D1286">
            <v>0</v>
          </cell>
        </row>
        <row r="1287">
          <cell r="A1287">
            <v>43290</v>
          </cell>
          <cell r="B1287">
            <v>209.72</v>
          </cell>
          <cell r="C1287">
            <v>-7.69</v>
          </cell>
          <cell r="D1287">
            <v>0</v>
          </cell>
        </row>
        <row r="1288">
          <cell r="A1288">
            <v>43291</v>
          </cell>
          <cell r="B1288">
            <v>510.19</v>
          </cell>
          <cell r="C1288">
            <v>-7.69</v>
          </cell>
          <cell r="D1288">
            <v>0</v>
          </cell>
        </row>
        <row r="1289">
          <cell r="A1289">
            <v>43292</v>
          </cell>
          <cell r="B1289">
            <v>309.26</v>
          </cell>
          <cell r="C1289">
            <v>-7.7</v>
          </cell>
          <cell r="D1289">
            <v>0</v>
          </cell>
        </row>
        <row r="1290">
          <cell r="A1290">
            <v>43293</v>
          </cell>
          <cell r="B1290">
            <v>424.42</v>
          </cell>
          <cell r="C1290">
            <v>-7.71</v>
          </cell>
          <cell r="D1290">
            <v>0</v>
          </cell>
        </row>
        <row r="1291">
          <cell r="A1291">
            <v>43294</v>
          </cell>
          <cell r="B1291">
            <v>665.28</v>
          </cell>
          <cell r="C1291">
            <v>-7.73</v>
          </cell>
          <cell r="D1291">
            <v>0</v>
          </cell>
        </row>
        <row r="1292">
          <cell r="A1292">
            <v>43295</v>
          </cell>
          <cell r="B1292">
            <v>233.91</v>
          </cell>
          <cell r="C1292">
            <v>-7.74</v>
          </cell>
          <cell r="D1292">
            <v>0</v>
          </cell>
        </row>
        <row r="1293">
          <cell r="A1293">
            <v>43296</v>
          </cell>
          <cell r="B1293">
            <v>219.33</v>
          </cell>
          <cell r="C1293">
            <v>-7.75</v>
          </cell>
          <cell r="D1293">
            <v>0</v>
          </cell>
        </row>
        <row r="1294">
          <cell r="A1294">
            <v>43297</v>
          </cell>
          <cell r="B1294">
            <v>464.47</v>
          </cell>
          <cell r="C1294">
            <v>-7.76</v>
          </cell>
          <cell r="D1294">
            <v>0</v>
          </cell>
        </row>
        <row r="1295">
          <cell r="A1295">
            <v>43298</v>
          </cell>
          <cell r="B1295">
            <v>507.75</v>
          </cell>
          <cell r="C1295">
            <v>-7.77</v>
          </cell>
          <cell r="D1295">
            <v>0</v>
          </cell>
        </row>
        <row r="1296">
          <cell r="A1296">
            <v>43299</v>
          </cell>
          <cell r="B1296">
            <v>454.75</v>
          </cell>
          <cell r="C1296">
            <v>-7.78</v>
          </cell>
          <cell r="D1296">
            <v>0</v>
          </cell>
        </row>
        <row r="1297">
          <cell r="A1297">
            <v>43300</v>
          </cell>
          <cell r="B1297">
            <v>434.61</v>
          </cell>
          <cell r="C1297">
            <v>-7.79</v>
          </cell>
          <cell r="D1297">
            <v>0</v>
          </cell>
        </row>
        <row r="1298">
          <cell r="A1298">
            <v>43301</v>
          </cell>
          <cell r="B1298">
            <v>649.65</v>
          </cell>
          <cell r="C1298">
            <v>-7.8</v>
          </cell>
          <cell r="D1298">
            <v>0</v>
          </cell>
        </row>
        <row r="1299">
          <cell r="A1299">
            <v>43302</v>
          </cell>
          <cell r="B1299">
            <v>335.42</v>
          </cell>
          <cell r="C1299">
            <v>-7.82</v>
          </cell>
          <cell r="D1299">
            <v>0</v>
          </cell>
        </row>
        <row r="1300">
          <cell r="A1300">
            <v>43303</v>
          </cell>
          <cell r="B1300">
            <v>235.42</v>
          </cell>
          <cell r="C1300">
            <v>-7.83</v>
          </cell>
          <cell r="D1300">
            <v>0</v>
          </cell>
        </row>
        <row r="1301">
          <cell r="A1301">
            <v>43304</v>
          </cell>
          <cell r="B1301">
            <v>232.64</v>
          </cell>
          <cell r="C1301">
            <v>-7.84</v>
          </cell>
          <cell r="D1301">
            <v>0</v>
          </cell>
        </row>
        <row r="1302">
          <cell r="A1302">
            <v>43305</v>
          </cell>
          <cell r="B1302">
            <v>247.57</v>
          </cell>
          <cell r="C1302">
            <v>-7.85</v>
          </cell>
          <cell r="D1302">
            <v>0</v>
          </cell>
        </row>
        <row r="1303">
          <cell r="A1303">
            <v>43306</v>
          </cell>
          <cell r="B1303">
            <v>443.4</v>
          </cell>
          <cell r="C1303">
            <v>-7.86</v>
          </cell>
          <cell r="D1303">
            <v>0</v>
          </cell>
        </row>
        <row r="1304">
          <cell r="A1304">
            <v>43307</v>
          </cell>
          <cell r="B1304">
            <v>540.63</v>
          </cell>
          <cell r="C1304">
            <v>-7.87</v>
          </cell>
          <cell r="D1304">
            <v>0</v>
          </cell>
        </row>
        <row r="1305">
          <cell r="A1305">
            <v>43308</v>
          </cell>
          <cell r="B1305">
            <v>1024.07</v>
          </cell>
          <cell r="C1305">
            <v>-7.88</v>
          </cell>
          <cell r="D1305">
            <v>0</v>
          </cell>
        </row>
        <row r="1306">
          <cell r="A1306">
            <v>43309</v>
          </cell>
          <cell r="B1306">
            <v>488.08</v>
          </cell>
          <cell r="C1306">
            <v>-7.91</v>
          </cell>
          <cell r="D1306">
            <v>0</v>
          </cell>
        </row>
        <row r="1307">
          <cell r="A1307">
            <v>43310</v>
          </cell>
          <cell r="B1307">
            <v>238.77</v>
          </cell>
          <cell r="C1307">
            <v>-7.92</v>
          </cell>
          <cell r="D1307">
            <v>0</v>
          </cell>
        </row>
        <row r="1308">
          <cell r="A1308">
            <v>43311</v>
          </cell>
          <cell r="B1308">
            <v>741.55</v>
          </cell>
          <cell r="C1308">
            <v>-7.93</v>
          </cell>
          <cell r="D1308">
            <v>0</v>
          </cell>
        </row>
        <row r="1309">
          <cell r="A1309">
            <v>43312</v>
          </cell>
          <cell r="B1309">
            <v>818.4</v>
          </cell>
          <cell r="C1309">
            <v>-7.95</v>
          </cell>
          <cell r="D1309">
            <v>0</v>
          </cell>
        </row>
        <row r="1310">
          <cell r="A1310">
            <v>43313</v>
          </cell>
          <cell r="B1310">
            <v>268.29</v>
          </cell>
          <cell r="C1310">
            <v>-7.97</v>
          </cell>
          <cell r="D1310">
            <v>0</v>
          </cell>
        </row>
        <row r="1311">
          <cell r="A1311">
            <v>43314</v>
          </cell>
          <cell r="B1311">
            <v>384.95</v>
          </cell>
          <cell r="C1311">
            <v>-7.98</v>
          </cell>
          <cell r="D1311">
            <v>0</v>
          </cell>
        </row>
        <row r="1312">
          <cell r="A1312">
            <v>43315</v>
          </cell>
          <cell r="B1312">
            <v>665.74</v>
          </cell>
          <cell r="C1312">
            <v>-7.98</v>
          </cell>
          <cell r="D1312">
            <v>3.3</v>
          </cell>
        </row>
        <row r="1313">
          <cell r="A1313">
            <v>43316</v>
          </cell>
          <cell r="B1313">
            <v>233.8</v>
          </cell>
          <cell r="C1313">
            <v>-7.98</v>
          </cell>
          <cell r="D1313">
            <v>16.8</v>
          </cell>
        </row>
        <row r="1314">
          <cell r="A1314">
            <v>43317</v>
          </cell>
          <cell r="B1314">
            <v>207.06</v>
          </cell>
          <cell r="C1314">
            <v>-7.97</v>
          </cell>
          <cell r="D1314">
            <v>8.2</v>
          </cell>
        </row>
        <row r="1315">
          <cell r="A1315">
            <v>43318</v>
          </cell>
          <cell r="B1315">
            <v>225.81</v>
          </cell>
          <cell r="C1315">
            <v>-7.97</v>
          </cell>
          <cell r="D1315">
            <v>0</v>
          </cell>
        </row>
        <row r="1316">
          <cell r="A1316">
            <v>43319</v>
          </cell>
          <cell r="B1316">
            <v>207.06</v>
          </cell>
          <cell r="C1316">
            <v>-7.97</v>
          </cell>
          <cell r="D1316">
            <v>11.1</v>
          </cell>
        </row>
        <row r="1317">
          <cell r="A1317">
            <v>43320</v>
          </cell>
          <cell r="B1317">
            <v>205.44</v>
          </cell>
          <cell r="C1317">
            <v>-7.97</v>
          </cell>
          <cell r="D1317">
            <v>0</v>
          </cell>
        </row>
        <row r="1318">
          <cell r="A1318">
            <v>43321</v>
          </cell>
          <cell r="B1318">
            <v>236</v>
          </cell>
          <cell r="C1318">
            <v>-7.97</v>
          </cell>
          <cell r="D1318">
            <v>0</v>
          </cell>
        </row>
        <row r="1319">
          <cell r="A1319">
            <v>43322</v>
          </cell>
          <cell r="B1319">
            <v>219.1</v>
          </cell>
          <cell r="C1319">
            <v>-7.98</v>
          </cell>
          <cell r="D1319">
            <v>0</v>
          </cell>
        </row>
        <row r="1320">
          <cell r="A1320">
            <v>43323</v>
          </cell>
          <cell r="B1320">
            <v>394.33</v>
          </cell>
          <cell r="C1320">
            <v>-7.98</v>
          </cell>
          <cell r="D1320">
            <v>0</v>
          </cell>
        </row>
        <row r="1321">
          <cell r="A1321">
            <v>43324</v>
          </cell>
          <cell r="B1321">
            <v>178.36</v>
          </cell>
          <cell r="C1321">
            <v>-7.99</v>
          </cell>
          <cell r="D1321">
            <v>0</v>
          </cell>
        </row>
        <row r="1322">
          <cell r="A1322">
            <v>43325</v>
          </cell>
          <cell r="B1322">
            <v>246.88</v>
          </cell>
          <cell r="C1322">
            <v>-8</v>
          </cell>
          <cell r="D1322">
            <v>0</v>
          </cell>
        </row>
        <row r="1323">
          <cell r="A1323">
            <v>43326</v>
          </cell>
          <cell r="B1323">
            <v>246.88</v>
          </cell>
          <cell r="C1323">
            <v>-8</v>
          </cell>
          <cell r="D1323">
            <v>0</v>
          </cell>
        </row>
        <row r="1324">
          <cell r="A1324">
            <v>43327</v>
          </cell>
          <cell r="B1324">
            <v>320.72</v>
          </cell>
          <cell r="C1324">
            <v>-8.01</v>
          </cell>
          <cell r="D1324">
            <v>0</v>
          </cell>
        </row>
        <row r="1325">
          <cell r="A1325">
            <v>43328</v>
          </cell>
          <cell r="B1325">
            <v>227.67</v>
          </cell>
          <cell r="C1325">
            <v>-8.02</v>
          </cell>
          <cell r="D1325">
            <v>0</v>
          </cell>
        </row>
        <row r="1326">
          <cell r="A1326">
            <v>43329</v>
          </cell>
          <cell r="B1326">
            <v>373.5</v>
          </cell>
          <cell r="C1326">
            <v>-8.03</v>
          </cell>
          <cell r="D1326">
            <v>0</v>
          </cell>
        </row>
        <row r="1327">
          <cell r="A1327">
            <v>43330</v>
          </cell>
          <cell r="B1327">
            <v>247.69</v>
          </cell>
          <cell r="C1327">
            <v>-8.03</v>
          </cell>
          <cell r="D1327">
            <v>0</v>
          </cell>
        </row>
        <row r="1328">
          <cell r="A1328">
            <v>43331</v>
          </cell>
          <cell r="B1328">
            <v>261</v>
          </cell>
          <cell r="C1328">
            <v>-8.04</v>
          </cell>
          <cell r="D1328">
            <v>0</v>
          </cell>
        </row>
        <row r="1329">
          <cell r="A1329">
            <v>43332</v>
          </cell>
          <cell r="B1329">
            <v>204.22</v>
          </cell>
          <cell r="C1329">
            <v>-8.06</v>
          </cell>
          <cell r="D1329">
            <v>0</v>
          </cell>
        </row>
        <row r="1330">
          <cell r="A1330">
            <v>43333</v>
          </cell>
          <cell r="B1330">
            <v>234.72</v>
          </cell>
          <cell r="C1330">
            <v>-8.06</v>
          </cell>
          <cell r="D1330">
            <v>0</v>
          </cell>
        </row>
        <row r="1331">
          <cell r="A1331">
            <v>43334</v>
          </cell>
          <cell r="B1331">
            <v>312.5</v>
          </cell>
          <cell r="C1331">
            <v>-8.07</v>
          </cell>
          <cell r="D1331">
            <v>0</v>
          </cell>
        </row>
        <row r="1332">
          <cell r="A1332">
            <v>43335</v>
          </cell>
          <cell r="B1332">
            <v>266.2</v>
          </cell>
          <cell r="C1332">
            <v>-8.08</v>
          </cell>
          <cell r="D1332">
            <v>0</v>
          </cell>
        </row>
        <row r="1333">
          <cell r="A1333">
            <v>43336</v>
          </cell>
          <cell r="B1333">
            <v>239.12</v>
          </cell>
          <cell r="C1333">
            <v>-8.09</v>
          </cell>
          <cell r="D1333">
            <v>0</v>
          </cell>
        </row>
        <row r="1334">
          <cell r="A1334">
            <v>43337</v>
          </cell>
          <cell r="B1334">
            <v>256.71</v>
          </cell>
          <cell r="C1334">
            <v>-8.1</v>
          </cell>
          <cell r="D1334">
            <v>0</v>
          </cell>
        </row>
        <row r="1335">
          <cell r="A1335">
            <v>43338</v>
          </cell>
          <cell r="B1335">
            <v>202.43</v>
          </cell>
          <cell r="C1335">
            <v>-8.11</v>
          </cell>
          <cell r="D1335">
            <v>0</v>
          </cell>
        </row>
        <row r="1336">
          <cell r="A1336">
            <v>43339</v>
          </cell>
          <cell r="B1336">
            <v>227.78</v>
          </cell>
          <cell r="C1336">
            <v>-8.12</v>
          </cell>
          <cell r="D1336">
            <v>0</v>
          </cell>
        </row>
        <row r="1337">
          <cell r="A1337">
            <v>43340</v>
          </cell>
          <cell r="B1337">
            <v>246.18</v>
          </cell>
          <cell r="C1337">
            <v>-8.13</v>
          </cell>
          <cell r="D1337">
            <v>0</v>
          </cell>
        </row>
        <row r="1338">
          <cell r="A1338">
            <v>43341</v>
          </cell>
          <cell r="B1338">
            <v>230.21</v>
          </cell>
          <cell r="C1338">
            <v>-8.14</v>
          </cell>
          <cell r="D1338">
            <v>0</v>
          </cell>
        </row>
        <row r="1339">
          <cell r="A1339">
            <v>43342</v>
          </cell>
          <cell r="B1339">
            <v>241.09</v>
          </cell>
          <cell r="C1339">
            <v>-8.15</v>
          </cell>
          <cell r="D1339">
            <v>0</v>
          </cell>
        </row>
        <row r="1340">
          <cell r="A1340">
            <v>43343</v>
          </cell>
          <cell r="B1340">
            <v>252.66</v>
          </cell>
          <cell r="C1340">
            <v>-8.16</v>
          </cell>
          <cell r="D1340">
            <v>0</v>
          </cell>
        </row>
        <row r="1341">
          <cell r="A1341">
            <v>43344</v>
          </cell>
          <cell r="B1341">
            <v>554.63</v>
          </cell>
          <cell r="C1341">
            <v>-8.17</v>
          </cell>
          <cell r="D1341">
            <v>0</v>
          </cell>
        </row>
        <row r="1342">
          <cell r="A1342">
            <v>43345</v>
          </cell>
          <cell r="B1342">
            <v>233.45</v>
          </cell>
          <cell r="C1342">
            <v>-8.18</v>
          </cell>
          <cell r="D1342">
            <v>0</v>
          </cell>
        </row>
        <row r="1343">
          <cell r="A1343">
            <v>43346</v>
          </cell>
          <cell r="B1343">
            <v>568.98</v>
          </cell>
          <cell r="C1343">
            <v>-8.2</v>
          </cell>
          <cell r="D1343">
            <v>0</v>
          </cell>
        </row>
        <row r="1344">
          <cell r="A1344">
            <v>43347</v>
          </cell>
          <cell r="B1344">
            <v>228.59</v>
          </cell>
          <cell r="C1344">
            <v>-8.21</v>
          </cell>
          <cell r="D1344">
            <v>0</v>
          </cell>
        </row>
        <row r="1345">
          <cell r="A1345">
            <v>43348</v>
          </cell>
          <cell r="B1345">
            <v>381.6</v>
          </cell>
          <cell r="C1345">
            <v>-8.22</v>
          </cell>
          <cell r="D1345">
            <v>0</v>
          </cell>
        </row>
        <row r="1346">
          <cell r="A1346">
            <v>43349</v>
          </cell>
          <cell r="B1346">
            <v>485.88</v>
          </cell>
          <cell r="C1346">
            <v>-8.24</v>
          </cell>
          <cell r="D1346">
            <v>0</v>
          </cell>
        </row>
        <row r="1347">
          <cell r="A1347">
            <v>43350</v>
          </cell>
          <cell r="B1347">
            <v>859.95</v>
          </cell>
          <cell r="C1347">
            <v>-8.26</v>
          </cell>
          <cell r="D1347">
            <v>0</v>
          </cell>
        </row>
        <row r="1348">
          <cell r="A1348">
            <v>43351</v>
          </cell>
          <cell r="B1348">
            <v>510.3</v>
          </cell>
          <cell r="C1348">
            <v>-8.28</v>
          </cell>
          <cell r="D1348">
            <v>0</v>
          </cell>
        </row>
        <row r="1349">
          <cell r="A1349">
            <v>43352</v>
          </cell>
          <cell r="B1349">
            <v>230.44</v>
          </cell>
          <cell r="C1349">
            <v>-8.3</v>
          </cell>
          <cell r="D1349">
            <v>0</v>
          </cell>
        </row>
        <row r="1350">
          <cell r="A1350">
            <v>43353</v>
          </cell>
          <cell r="B1350">
            <v>679.17</v>
          </cell>
          <cell r="C1350">
            <v>-8.32</v>
          </cell>
          <cell r="D1350">
            <v>0</v>
          </cell>
        </row>
        <row r="1351">
          <cell r="A1351">
            <v>43354</v>
          </cell>
          <cell r="B1351">
            <v>968.4</v>
          </cell>
          <cell r="C1351">
            <v>-8.33</v>
          </cell>
          <cell r="D1351">
            <v>0</v>
          </cell>
        </row>
        <row r="1352">
          <cell r="A1352">
            <v>43355</v>
          </cell>
          <cell r="B1352">
            <v>732.41</v>
          </cell>
          <cell r="C1352">
            <v>-8.36</v>
          </cell>
          <cell r="D1352">
            <v>0</v>
          </cell>
        </row>
        <row r="1353">
          <cell r="A1353">
            <v>43356</v>
          </cell>
          <cell r="B1353">
            <v>1018.75</v>
          </cell>
          <cell r="C1353">
            <v>-8.38</v>
          </cell>
          <cell r="D1353">
            <v>0.3</v>
          </cell>
        </row>
        <row r="1354">
          <cell r="A1354">
            <v>43357</v>
          </cell>
          <cell r="B1354">
            <v>1437.62</v>
          </cell>
          <cell r="C1354">
            <v>-8.41</v>
          </cell>
          <cell r="D1354">
            <v>0</v>
          </cell>
        </row>
        <row r="1355">
          <cell r="A1355">
            <v>43358</v>
          </cell>
          <cell r="B1355">
            <v>511.92</v>
          </cell>
          <cell r="C1355">
            <v>-8.41</v>
          </cell>
          <cell r="D1355">
            <v>28.4</v>
          </cell>
        </row>
        <row r="1356">
          <cell r="A1356">
            <v>43359</v>
          </cell>
          <cell r="B1356">
            <v>495.25</v>
          </cell>
          <cell r="C1356">
            <v>-8.41</v>
          </cell>
          <cell r="D1356">
            <v>8.6</v>
          </cell>
        </row>
        <row r="1357">
          <cell r="A1357">
            <v>43360</v>
          </cell>
          <cell r="B1357">
            <v>258.33</v>
          </cell>
          <cell r="C1357">
            <v>-8.41</v>
          </cell>
          <cell r="D1357">
            <v>3.6</v>
          </cell>
        </row>
        <row r="1358">
          <cell r="A1358">
            <v>43361</v>
          </cell>
          <cell r="B1358">
            <v>201.04</v>
          </cell>
          <cell r="C1358">
            <v>-8.41</v>
          </cell>
          <cell r="D1358">
            <v>1.7</v>
          </cell>
        </row>
        <row r="1359">
          <cell r="A1359">
            <v>43362</v>
          </cell>
          <cell r="B1359">
            <v>272.57</v>
          </cell>
          <cell r="C1359">
            <v>-8.4</v>
          </cell>
          <cell r="D1359">
            <v>0.6</v>
          </cell>
        </row>
        <row r="1360">
          <cell r="A1360">
            <v>43363</v>
          </cell>
          <cell r="B1360">
            <v>213.43</v>
          </cell>
          <cell r="C1360">
            <v>-8.4</v>
          </cell>
          <cell r="D1360">
            <v>2</v>
          </cell>
        </row>
        <row r="1361">
          <cell r="A1361">
            <v>43364</v>
          </cell>
          <cell r="B1361">
            <v>316.67</v>
          </cell>
          <cell r="C1361">
            <v>-8.35</v>
          </cell>
          <cell r="D1361">
            <v>22.5</v>
          </cell>
        </row>
        <row r="1362">
          <cell r="A1362">
            <v>43365</v>
          </cell>
          <cell r="B1362">
            <v>350.12</v>
          </cell>
          <cell r="C1362">
            <v>-8.33</v>
          </cell>
          <cell r="D1362">
            <v>0</v>
          </cell>
        </row>
        <row r="1363">
          <cell r="A1363">
            <v>43366</v>
          </cell>
          <cell r="B1363">
            <v>232.18</v>
          </cell>
          <cell r="C1363">
            <v>-8.33</v>
          </cell>
          <cell r="D1363">
            <v>0</v>
          </cell>
        </row>
        <row r="1364">
          <cell r="A1364">
            <v>43367</v>
          </cell>
          <cell r="B1364">
            <v>364</v>
          </cell>
          <cell r="C1364">
            <v>-8.33</v>
          </cell>
          <cell r="D1364">
            <v>0</v>
          </cell>
        </row>
        <row r="1365">
          <cell r="A1365">
            <v>43368</v>
          </cell>
          <cell r="B1365">
            <v>597.45</v>
          </cell>
          <cell r="C1365">
            <v>-8.35</v>
          </cell>
          <cell r="D1365">
            <v>0</v>
          </cell>
        </row>
        <row r="1366">
          <cell r="A1366">
            <v>43369</v>
          </cell>
          <cell r="B1366">
            <v>851.62</v>
          </cell>
          <cell r="C1366">
            <v>-8.36</v>
          </cell>
          <cell r="D1366">
            <v>0</v>
          </cell>
        </row>
        <row r="1367">
          <cell r="A1367">
            <v>43370</v>
          </cell>
          <cell r="B1367">
            <v>949.65</v>
          </cell>
          <cell r="C1367">
            <v>-8.38</v>
          </cell>
          <cell r="D1367">
            <v>0</v>
          </cell>
        </row>
        <row r="1368">
          <cell r="A1368">
            <v>43371</v>
          </cell>
          <cell r="B1368">
            <v>853.94</v>
          </cell>
          <cell r="C1368">
            <v>-8.4</v>
          </cell>
          <cell r="D1368">
            <v>0</v>
          </cell>
        </row>
        <row r="1369">
          <cell r="A1369">
            <v>43372</v>
          </cell>
          <cell r="B1369">
            <v>772.92</v>
          </cell>
          <cell r="C1369">
            <v>-8.42</v>
          </cell>
          <cell r="D1369">
            <v>0</v>
          </cell>
        </row>
        <row r="1370">
          <cell r="A1370">
            <v>43373</v>
          </cell>
          <cell r="B1370">
            <v>226.39</v>
          </cell>
          <cell r="C1370">
            <v>-8.43</v>
          </cell>
          <cell r="D1370">
            <v>11.6</v>
          </cell>
        </row>
        <row r="1371">
          <cell r="A1371">
            <v>43374</v>
          </cell>
          <cell r="B1371">
            <v>210.42</v>
          </cell>
          <cell r="C1371">
            <v>-8.44</v>
          </cell>
          <cell r="D1371">
            <v>0</v>
          </cell>
        </row>
        <row r="1372">
          <cell r="A1372">
            <v>43375</v>
          </cell>
          <cell r="B1372">
            <v>240.28</v>
          </cell>
          <cell r="C1372">
            <v>-8.44</v>
          </cell>
          <cell r="D1372">
            <v>0</v>
          </cell>
        </row>
        <row r="1373">
          <cell r="A1373">
            <v>43376</v>
          </cell>
          <cell r="B1373">
            <v>241.67</v>
          </cell>
          <cell r="C1373">
            <v>-8.45</v>
          </cell>
          <cell r="D1373">
            <v>0</v>
          </cell>
        </row>
        <row r="1374">
          <cell r="A1374">
            <v>43377</v>
          </cell>
          <cell r="B1374">
            <v>431.13</v>
          </cell>
          <cell r="C1374">
            <v>-8.46</v>
          </cell>
          <cell r="D1374">
            <v>0</v>
          </cell>
        </row>
        <row r="1375">
          <cell r="A1375">
            <v>43378</v>
          </cell>
          <cell r="B1375">
            <v>417.71</v>
          </cell>
          <cell r="C1375">
            <v>-8.47</v>
          </cell>
          <cell r="D1375">
            <v>0</v>
          </cell>
        </row>
        <row r="1376">
          <cell r="A1376">
            <v>43379</v>
          </cell>
          <cell r="B1376">
            <v>200.69</v>
          </cell>
          <cell r="C1376">
            <v>-8.48</v>
          </cell>
          <cell r="D1376">
            <v>0</v>
          </cell>
        </row>
        <row r="1377">
          <cell r="A1377">
            <v>43380</v>
          </cell>
          <cell r="B1377">
            <v>238.43</v>
          </cell>
          <cell r="C1377">
            <v>-8.48</v>
          </cell>
          <cell r="D1377">
            <v>4.6</v>
          </cell>
        </row>
        <row r="1378">
          <cell r="A1378">
            <v>43381</v>
          </cell>
          <cell r="B1378">
            <v>221.06</v>
          </cell>
          <cell r="C1378">
            <v>-8.49</v>
          </cell>
          <cell r="D1378">
            <v>3.9</v>
          </cell>
        </row>
        <row r="1379">
          <cell r="A1379">
            <v>43382</v>
          </cell>
          <cell r="B1379">
            <v>414.24</v>
          </cell>
          <cell r="C1379">
            <v>-8.5</v>
          </cell>
          <cell r="D1379">
            <v>0</v>
          </cell>
        </row>
        <row r="1380">
          <cell r="A1380">
            <v>43383</v>
          </cell>
          <cell r="B1380">
            <v>404.86</v>
          </cell>
          <cell r="C1380">
            <v>-8.5</v>
          </cell>
          <cell r="D1380">
            <v>0</v>
          </cell>
        </row>
        <row r="1381">
          <cell r="A1381">
            <v>43384</v>
          </cell>
          <cell r="B1381">
            <v>364</v>
          </cell>
          <cell r="C1381">
            <v>-8.52</v>
          </cell>
          <cell r="D1381">
            <v>0</v>
          </cell>
        </row>
        <row r="1382">
          <cell r="A1382">
            <v>43385</v>
          </cell>
          <cell r="B1382">
            <v>243.06</v>
          </cell>
          <cell r="C1382">
            <v>-8.52</v>
          </cell>
          <cell r="D1382">
            <v>3.7</v>
          </cell>
        </row>
        <row r="1383">
          <cell r="A1383">
            <v>43386</v>
          </cell>
          <cell r="B1383">
            <v>260.88</v>
          </cell>
          <cell r="C1383">
            <v>-8.52</v>
          </cell>
          <cell r="D1383">
            <v>0</v>
          </cell>
        </row>
        <row r="1384">
          <cell r="A1384">
            <v>43387</v>
          </cell>
          <cell r="B1384">
            <v>286.23</v>
          </cell>
          <cell r="C1384">
            <v>-8.53</v>
          </cell>
          <cell r="D1384">
            <v>0</v>
          </cell>
        </row>
        <row r="1385">
          <cell r="A1385">
            <v>43388</v>
          </cell>
          <cell r="B1385">
            <v>455.79</v>
          </cell>
          <cell r="C1385">
            <v>-8.54</v>
          </cell>
          <cell r="D1385">
            <v>0</v>
          </cell>
        </row>
        <row r="1386">
          <cell r="A1386">
            <v>43389</v>
          </cell>
          <cell r="B1386">
            <v>236.69</v>
          </cell>
          <cell r="C1386">
            <v>-8.52</v>
          </cell>
          <cell r="D1386">
            <v>26.8</v>
          </cell>
        </row>
        <row r="1387">
          <cell r="A1387">
            <v>43390</v>
          </cell>
          <cell r="B1387">
            <v>550.81</v>
          </cell>
          <cell r="C1387">
            <v>-8.53</v>
          </cell>
          <cell r="D1387">
            <v>3.4</v>
          </cell>
        </row>
        <row r="1388">
          <cell r="A1388">
            <v>43391</v>
          </cell>
          <cell r="B1388">
            <v>237.81</v>
          </cell>
          <cell r="C1388">
            <v>-8.54</v>
          </cell>
          <cell r="D1388">
            <v>2</v>
          </cell>
        </row>
        <row r="1389">
          <cell r="A1389">
            <v>43392</v>
          </cell>
          <cell r="B1389">
            <v>222.22</v>
          </cell>
          <cell r="C1389">
            <v>-8.53</v>
          </cell>
          <cell r="D1389">
            <v>17.3</v>
          </cell>
        </row>
        <row r="1390">
          <cell r="A1390">
            <v>43393</v>
          </cell>
          <cell r="B1390">
            <v>342.82</v>
          </cell>
          <cell r="C1390">
            <v>-8.52</v>
          </cell>
          <cell r="D1390">
            <v>0.7</v>
          </cell>
        </row>
        <row r="1391">
          <cell r="A1391">
            <v>43394</v>
          </cell>
          <cell r="B1391">
            <v>181.25</v>
          </cell>
          <cell r="C1391">
            <v>-8.52</v>
          </cell>
          <cell r="D1391">
            <v>0</v>
          </cell>
        </row>
        <row r="1392">
          <cell r="A1392">
            <v>43395</v>
          </cell>
          <cell r="B1392">
            <v>253.01</v>
          </cell>
          <cell r="C1392">
            <v>-8.51</v>
          </cell>
          <cell r="D1392">
            <v>0</v>
          </cell>
        </row>
        <row r="1393">
          <cell r="A1393">
            <v>43396</v>
          </cell>
          <cell r="B1393">
            <v>240.74</v>
          </cell>
          <cell r="C1393">
            <v>-8.52</v>
          </cell>
          <cell r="D1393">
            <v>0</v>
          </cell>
        </row>
        <row r="1394">
          <cell r="A1394">
            <v>43397</v>
          </cell>
          <cell r="B1394">
            <v>232.41</v>
          </cell>
          <cell r="C1394">
            <v>-8.53</v>
          </cell>
          <cell r="D1394">
            <v>0</v>
          </cell>
        </row>
        <row r="1395">
          <cell r="A1395">
            <v>43398</v>
          </cell>
          <cell r="B1395">
            <v>229.51</v>
          </cell>
          <cell r="C1395">
            <v>-8.48</v>
          </cell>
          <cell r="D1395">
            <v>40.7</v>
          </cell>
        </row>
        <row r="1396">
          <cell r="A1396">
            <v>43399</v>
          </cell>
          <cell r="B1396">
            <v>246.06</v>
          </cell>
          <cell r="C1396">
            <v>-8.35</v>
          </cell>
          <cell r="D1396">
            <v>11.5</v>
          </cell>
        </row>
        <row r="1397">
          <cell r="A1397">
            <v>43400</v>
          </cell>
          <cell r="B1397">
            <v>371.18</v>
          </cell>
          <cell r="C1397">
            <v>-8.22</v>
          </cell>
          <cell r="D1397">
            <v>0.7</v>
          </cell>
        </row>
        <row r="1398">
          <cell r="A1398">
            <v>43401</v>
          </cell>
          <cell r="B1398">
            <v>208.45</v>
          </cell>
          <cell r="C1398">
            <v>-8.18</v>
          </cell>
          <cell r="D1398">
            <v>11.7</v>
          </cell>
        </row>
        <row r="1399">
          <cell r="A1399">
            <v>43402</v>
          </cell>
          <cell r="B1399">
            <v>269.44</v>
          </cell>
          <cell r="C1399">
            <v>-8.17</v>
          </cell>
          <cell r="D1399">
            <v>0</v>
          </cell>
        </row>
        <row r="1400">
          <cell r="A1400">
            <v>43403</v>
          </cell>
          <cell r="B1400">
            <v>243.52</v>
          </cell>
          <cell r="C1400">
            <v>-8.16</v>
          </cell>
          <cell r="D1400">
            <v>0</v>
          </cell>
        </row>
        <row r="1401">
          <cell r="A1401">
            <v>43404</v>
          </cell>
          <cell r="B1401">
            <v>243.52</v>
          </cell>
          <cell r="C1401">
            <v>-8.15</v>
          </cell>
          <cell r="D1401">
            <v>0</v>
          </cell>
        </row>
        <row r="1402">
          <cell r="A1402">
            <v>43405</v>
          </cell>
          <cell r="B1402">
            <v>260.19</v>
          </cell>
          <cell r="C1402">
            <v>-8.15</v>
          </cell>
          <cell r="D1402">
            <v>0</v>
          </cell>
        </row>
        <row r="1403">
          <cell r="A1403">
            <v>43406</v>
          </cell>
          <cell r="B1403">
            <v>233.22</v>
          </cell>
          <cell r="C1403">
            <v>-8.13</v>
          </cell>
          <cell r="D1403">
            <v>5.6</v>
          </cell>
        </row>
        <row r="1404">
          <cell r="A1404">
            <v>43407</v>
          </cell>
          <cell r="B1404">
            <v>416.9</v>
          </cell>
          <cell r="C1404">
            <v>-8.13</v>
          </cell>
          <cell r="D1404">
            <v>0</v>
          </cell>
        </row>
        <row r="1405">
          <cell r="A1405">
            <v>43408</v>
          </cell>
          <cell r="B1405">
            <v>246.18</v>
          </cell>
          <cell r="C1405">
            <v>-8.13</v>
          </cell>
          <cell r="D1405">
            <v>0</v>
          </cell>
        </row>
        <row r="1406">
          <cell r="A1406">
            <v>43409</v>
          </cell>
          <cell r="B1406">
            <v>200.46</v>
          </cell>
          <cell r="C1406">
            <v>-8.13</v>
          </cell>
          <cell r="D1406">
            <v>3.7</v>
          </cell>
        </row>
        <row r="1407">
          <cell r="A1407">
            <v>43410</v>
          </cell>
          <cell r="B1407">
            <v>220.14</v>
          </cell>
          <cell r="C1407">
            <v>-8.13</v>
          </cell>
          <cell r="D1407">
            <v>1.6</v>
          </cell>
        </row>
        <row r="1408">
          <cell r="A1408">
            <v>43411</v>
          </cell>
          <cell r="B1408">
            <v>232.52</v>
          </cell>
          <cell r="C1408">
            <v>-8.13</v>
          </cell>
          <cell r="D1408">
            <v>0</v>
          </cell>
        </row>
        <row r="1409">
          <cell r="A1409">
            <v>43412</v>
          </cell>
          <cell r="B1409">
            <v>216.78</v>
          </cell>
          <cell r="C1409">
            <v>-8.12</v>
          </cell>
          <cell r="D1409">
            <v>4.2</v>
          </cell>
        </row>
        <row r="1410">
          <cell r="A1410">
            <v>43413</v>
          </cell>
          <cell r="B1410">
            <v>195.6</v>
          </cell>
          <cell r="C1410">
            <v>-8.05</v>
          </cell>
          <cell r="D1410">
            <v>43.1</v>
          </cell>
        </row>
        <row r="1411">
          <cell r="A1411">
            <v>43414</v>
          </cell>
          <cell r="B1411">
            <v>218.17</v>
          </cell>
          <cell r="C1411">
            <v>-7.96</v>
          </cell>
          <cell r="D1411">
            <v>36.2</v>
          </cell>
        </row>
        <row r="1412">
          <cell r="A1412">
            <v>43415</v>
          </cell>
          <cell r="B1412">
            <v>234.95</v>
          </cell>
          <cell r="C1412">
            <v>-7.89</v>
          </cell>
          <cell r="D1412">
            <v>2</v>
          </cell>
        </row>
        <row r="1413">
          <cell r="A1413">
            <v>43416</v>
          </cell>
          <cell r="B1413">
            <v>405.56</v>
          </cell>
          <cell r="C1413">
            <v>-7.86</v>
          </cell>
          <cell r="D1413">
            <v>0</v>
          </cell>
        </row>
        <row r="1414">
          <cell r="A1414">
            <v>43417</v>
          </cell>
          <cell r="B1414">
            <v>229.05</v>
          </cell>
          <cell r="C1414">
            <v>-7.85</v>
          </cell>
          <cell r="D1414">
            <v>0</v>
          </cell>
        </row>
        <row r="1415">
          <cell r="A1415">
            <v>43418</v>
          </cell>
          <cell r="B1415">
            <v>470.14</v>
          </cell>
          <cell r="C1415">
            <v>-7.84</v>
          </cell>
          <cell r="D1415">
            <v>0</v>
          </cell>
        </row>
        <row r="1416">
          <cell r="A1416">
            <v>43419</v>
          </cell>
          <cell r="B1416">
            <v>345.25</v>
          </cell>
          <cell r="C1416">
            <v>-7.83</v>
          </cell>
          <cell r="D1416">
            <v>0</v>
          </cell>
        </row>
        <row r="1417">
          <cell r="A1417">
            <v>43420</v>
          </cell>
          <cell r="B1417">
            <v>257.75</v>
          </cell>
          <cell r="C1417">
            <v>-7.81</v>
          </cell>
          <cell r="D1417">
            <v>8.8</v>
          </cell>
        </row>
        <row r="1418">
          <cell r="A1418">
            <v>43421</v>
          </cell>
          <cell r="B1418">
            <v>234.38</v>
          </cell>
          <cell r="C1418">
            <v>-7.8</v>
          </cell>
          <cell r="D1418">
            <v>1.1</v>
          </cell>
        </row>
        <row r="1419">
          <cell r="A1419">
            <v>43422</v>
          </cell>
          <cell r="B1419">
            <v>227.55</v>
          </cell>
          <cell r="C1419">
            <v>-7.8</v>
          </cell>
          <cell r="D1419">
            <v>0</v>
          </cell>
        </row>
        <row r="1420">
          <cell r="A1420">
            <v>43423</v>
          </cell>
          <cell r="B1420">
            <v>247.8</v>
          </cell>
          <cell r="C1420">
            <v>-7.78</v>
          </cell>
          <cell r="D1420">
            <v>6.8</v>
          </cell>
        </row>
        <row r="1421">
          <cell r="A1421">
            <v>43424</v>
          </cell>
          <cell r="B1421">
            <v>207.64</v>
          </cell>
          <cell r="C1421">
            <v>-7.75</v>
          </cell>
          <cell r="D1421">
            <v>18.8</v>
          </cell>
        </row>
        <row r="1422">
          <cell r="A1422">
            <v>43425</v>
          </cell>
          <cell r="B1422">
            <v>196.18</v>
          </cell>
          <cell r="C1422">
            <v>-7.61</v>
          </cell>
          <cell r="D1422">
            <v>59.2</v>
          </cell>
        </row>
        <row r="1423">
          <cell r="A1423">
            <v>43426</v>
          </cell>
          <cell r="B1423">
            <v>246.88</v>
          </cell>
          <cell r="C1423">
            <v>-7.46</v>
          </cell>
          <cell r="D1423">
            <v>14.4</v>
          </cell>
        </row>
        <row r="1424">
          <cell r="A1424">
            <v>43427</v>
          </cell>
          <cell r="B1424">
            <v>336.57</v>
          </cell>
          <cell r="C1424">
            <v>-7.38</v>
          </cell>
          <cell r="D1424">
            <v>0</v>
          </cell>
        </row>
        <row r="1425">
          <cell r="A1425">
            <v>43428</v>
          </cell>
          <cell r="B1425">
            <v>222.22</v>
          </cell>
          <cell r="C1425">
            <v>-7.34</v>
          </cell>
          <cell r="D1425">
            <v>0</v>
          </cell>
        </row>
        <row r="1426">
          <cell r="A1426">
            <v>43429</v>
          </cell>
          <cell r="B1426">
            <v>213.54</v>
          </cell>
          <cell r="C1426">
            <v>-7.29</v>
          </cell>
          <cell r="D1426">
            <v>11.9</v>
          </cell>
        </row>
        <row r="1427">
          <cell r="A1427">
            <v>43430</v>
          </cell>
          <cell r="B1427">
            <v>218.98</v>
          </cell>
          <cell r="C1427">
            <v>-7.24</v>
          </cell>
          <cell r="D1427">
            <v>4.3</v>
          </cell>
        </row>
        <row r="1428">
          <cell r="A1428">
            <v>43431</v>
          </cell>
          <cell r="B1428">
            <v>266.67</v>
          </cell>
          <cell r="C1428">
            <v>-7.21</v>
          </cell>
          <cell r="D1428">
            <v>0</v>
          </cell>
        </row>
        <row r="1429">
          <cell r="A1429">
            <v>43432</v>
          </cell>
          <cell r="B1429">
            <v>222.8</v>
          </cell>
          <cell r="C1429">
            <v>-7.19</v>
          </cell>
          <cell r="D1429">
            <v>0</v>
          </cell>
        </row>
        <row r="1430">
          <cell r="A1430">
            <v>43433</v>
          </cell>
          <cell r="B1430">
            <v>378.01</v>
          </cell>
          <cell r="C1430">
            <v>-7.17</v>
          </cell>
          <cell r="D1430">
            <v>0</v>
          </cell>
        </row>
        <row r="1431">
          <cell r="A1431">
            <v>43434</v>
          </cell>
          <cell r="B1431">
            <v>378.13</v>
          </cell>
          <cell r="C1431">
            <v>-7.16</v>
          </cell>
          <cell r="D1431">
            <v>0</v>
          </cell>
        </row>
        <row r="1432">
          <cell r="A1432">
            <v>43435</v>
          </cell>
          <cell r="B1432">
            <v>216.32</v>
          </cell>
          <cell r="C1432">
            <v>-7.13</v>
          </cell>
          <cell r="D1432">
            <v>16.6</v>
          </cell>
        </row>
        <row r="1433">
          <cell r="A1433">
            <v>43436</v>
          </cell>
          <cell r="B1433">
            <v>208.33</v>
          </cell>
          <cell r="C1433">
            <v>-7.03</v>
          </cell>
          <cell r="D1433">
            <v>27.2</v>
          </cell>
        </row>
        <row r="1434">
          <cell r="A1434">
            <v>43437</v>
          </cell>
          <cell r="B1434">
            <v>229.17</v>
          </cell>
          <cell r="C1434">
            <v>-6.9</v>
          </cell>
          <cell r="D1434">
            <v>43</v>
          </cell>
        </row>
        <row r="1435">
          <cell r="A1435">
            <v>43438</v>
          </cell>
          <cell r="B1435">
            <v>218.52</v>
          </cell>
          <cell r="C1435">
            <v>-6.69</v>
          </cell>
          <cell r="D1435">
            <v>3.9</v>
          </cell>
        </row>
        <row r="1436">
          <cell r="A1436">
            <v>43439</v>
          </cell>
          <cell r="B1436">
            <v>248.96</v>
          </cell>
          <cell r="C1436">
            <v>-6.62</v>
          </cell>
          <cell r="D1436">
            <v>0</v>
          </cell>
        </row>
        <row r="1437">
          <cell r="A1437">
            <v>43440</v>
          </cell>
          <cell r="B1437">
            <v>252.89</v>
          </cell>
          <cell r="C1437">
            <v>-6.57</v>
          </cell>
          <cell r="D1437">
            <v>0</v>
          </cell>
        </row>
        <row r="1438">
          <cell r="A1438">
            <v>43441</v>
          </cell>
          <cell r="B1438">
            <v>223.15</v>
          </cell>
          <cell r="C1438">
            <v>-6.53</v>
          </cell>
          <cell r="D1438">
            <v>1.4</v>
          </cell>
        </row>
        <row r="1439">
          <cell r="A1439">
            <v>43442</v>
          </cell>
          <cell r="B1439">
            <v>238.77</v>
          </cell>
          <cell r="C1439">
            <v>-6.47</v>
          </cell>
          <cell r="D1439">
            <v>27.7</v>
          </cell>
        </row>
        <row r="1440">
          <cell r="A1440">
            <v>43443</v>
          </cell>
          <cell r="B1440">
            <v>250.81</v>
          </cell>
          <cell r="C1440">
            <v>-6.43</v>
          </cell>
          <cell r="D1440">
            <v>0</v>
          </cell>
        </row>
        <row r="1441">
          <cell r="A1441">
            <v>43444</v>
          </cell>
          <cell r="B1441">
            <v>249.88</v>
          </cell>
          <cell r="C1441">
            <v>-6.41</v>
          </cell>
          <cell r="D1441">
            <v>0</v>
          </cell>
        </row>
        <row r="1442">
          <cell r="A1442">
            <v>43445</v>
          </cell>
          <cell r="B1442">
            <v>244.1</v>
          </cell>
          <cell r="C1442">
            <v>-6.39</v>
          </cell>
          <cell r="D1442">
            <v>0</v>
          </cell>
        </row>
        <row r="1443">
          <cell r="A1443">
            <v>43446</v>
          </cell>
          <cell r="B1443">
            <v>299.54</v>
          </cell>
          <cell r="C1443">
            <v>-6.37</v>
          </cell>
          <cell r="D1443">
            <v>0</v>
          </cell>
        </row>
        <row r="1444">
          <cell r="A1444">
            <v>43447</v>
          </cell>
          <cell r="B1444">
            <v>238.77</v>
          </cell>
          <cell r="C1444">
            <v>-6.35</v>
          </cell>
          <cell r="D1444">
            <v>9.7</v>
          </cell>
        </row>
        <row r="1445">
          <cell r="A1445">
            <v>43448</v>
          </cell>
          <cell r="B1445">
            <v>514.47</v>
          </cell>
          <cell r="C1445">
            <v>-6.33</v>
          </cell>
          <cell r="D1445">
            <v>1.5</v>
          </cell>
        </row>
        <row r="1446">
          <cell r="A1446">
            <v>43449</v>
          </cell>
          <cell r="B1446">
            <v>649.65</v>
          </cell>
          <cell r="C1446">
            <v>-6.4</v>
          </cell>
          <cell r="D1446">
            <v>0</v>
          </cell>
        </row>
        <row r="1447">
          <cell r="A1447">
            <v>43450</v>
          </cell>
          <cell r="B1447">
            <v>506.94</v>
          </cell>
          <cell r="C1447">
            <v>-6.35</v>
          </cell>
          <cell r="D1447">
            <v>0</v>
          </cell>
        </row>
        <row r="1448">
          <cell r="A1448">
            <v>43451</v>
          </cell>
          <cell r="B1448">
            <v>444.56</v>
          </cell>
          <cell r="C1448">
            <v>-6.32</v>
          </cell>
          <cell r="D1448">
            <v>0</v>
          </cell>
        </row>
        <row r="1449">
          <cell r="A1449">
            <v>43452</v>
          </cell>
          <cell r="B1449">
            <v>643.06</v>
          </cell>
          <cell r="C1449">
            <v>-6.31</v>
          </cell>
          <cell r="D1449">
            <v>0</v>
          </cell>
        </row>
        <row r="1450">
          <cell r="A1450">
            <v>43453</v>
          </cell>
          <cell r="B1450">
            <v>485.42</v>
          </cell>
          <cell r="C1450">
            <v>-6.31</v>
          </cell>
          <cell r="D1450">
            <v>0</v>
          </cell>
        </row>
        <row r="1451">
          <cell r="A1451">
            <v>43454</v>
          </cell>
          <cell r="B1451">
            <v>736.69</v>
          </cell>
          <cell r="C1451">
            <v>-6.28</v>
          </cell>
          <cell r="D1451">
            <v>13.9</v>
          </cell>
        </row>
        <row r="1452">
          <cell r="A1452">
            <v>43455</v>
          </cell>
          <cell r="B1452">
            <v>626.97</v>
          </cell>
          <cell r="C1452">
            <v>-6.26</v>
          </cell>
          <cell r="D1452">
            <v>7.2</v>
          </cell>
        </row>
        <row r="1453">
          <cell r="A1453">
            <v>43456</v>
          </cell>
          <cell r="B1453">
            <v>231.94</v>
          </cell>
          <cell r="C1453">
            <v>-6.24</v>
          </cell>
          <cell r="D1453">
            <v>0</v>
          </cell>
        </row>
        <row r="1454">
          <cell r="A1454">
            <v>43457</v>
          </cell>
          <cell r="B1454">
            <v>244.44</v>
          </cell>
          <cell r="C1454">
            <v>-6.23</v>
          </cell>
          <cell r="D1454">
            <v>0</v>
          </cell>
        </row>
        <row r="1455">
          <cell r="A1455">
            <v>43458</v>
          </cell>
          <cell r="B1455">
            <v>265.74</v>
          </cell>
          <cell r="C1455">
            <v>-6.22</v>
          </cell>
          <cell r="D1455">
            <v>0</v>
          </cell>
        </row>
        <row r="1456">
          <cell r="A1456">
            <v>43459</v>
          </cell>
          <cell r="B1456">
            <v>230.32</v>
          </cell>
          <cell r="C1456">
            <v>-6.15</v>
          </cell>
          <cell r="D1456">
            <v>13.8</v>
          </cell>
        </row>
        <row r="1457">
          <cell r="A1457">
            <v>43460</v>
          </cell>
          <cell r="B1457">
            <v>237.27</v>
          </cell>
          <cell r="C1457">
            <v>-6.11</v>
          </cell>
          <cell r="D1457">
            <v>0</v>
          </cell>
        </row>
        <row r="1458">
          <cell r="A1458">
            <v>43461</v>
          </cell>
          <cell r="B1458">
            <v>221.99</v>
          </cell>
          <cell r="C1458">
            <v>-6.02</v>
          </cell>
          <cell r="D1458">
            <v>18.3</v>
          </cell>
        </row>
        <row r="1459">
          <cell r="A1459">
            <v>43462</v>
          </cell>
          <cell r="B1459">
            <v>231.48</v>
          </cell>
          <cell r="C1459">
            <v>-5.97</v>
          </cell>
          <cell r="D1459">
            <v>18.6</v>
          </cell>
        </row>
        <row r="1460">
          <cell r="A1460">
            <v>43463</v>
          </cell>
          <cell r="B1460">
            <v>235.53</v>
          </cell>
          <cell r="C1460">
            <v>-5.89</v>
          </cell>
          <cell r="D1460">
            <v>45.6</v>
          </cell>
        </row>
        <row r="1461">
          <cell r="A1461">
            <v>43464</v>
          </cell>
          <cell r="B1461">
            <v>223.03</v>
          </cell>
          <cell r="C1461">
            <v>-5.77</v>
          </cell>
          <cell r="D1461">
            <v>9.5</v>
          </cell>
        </row>
        <row r="1462">
          <cell r="A1462">
            <v>43465</v>
          </cell>
          <cell r="B1462">
            <v>238.08</v>
          </cell>
          <cell r="C1462">
            <v>-5.7</v>
          </cell>
          <cell r="D1462">
            <v>0</v>
          </cell>
        </row>
        <row r="1463">
          <cell r="A1463">
            <v>43466</v>
          </cell>
          <cell r="B1463">
            <v>237.15</v>
          </cell>
          <cell r="C1463">
            <v>-5.65</v>
          </cell>
          <cell r="D1463">
            <v>0</v>
          </cell>
        </row>
        <row r="1464">
          <cell r="A1464">
            <v>43467</v>
          </cell>
          <cell r="B1464">
            <v>357.29</v>
          </cell>
          <cell r="C1464">
            <v>-5.6</v>
          </cell>
          <cell r="D1464">
            <v>6.3</v>
          </cell>
        </row>
        <row r="1465">
          <cell r="A1465">
            <v>43468</v>
          </cell>
          <cell r="B1465">
            <v>232.64</v>
          </cell>
          <cell r="C1465">
            <v>-5.56</v>
          </cell>
          <cell r="D1465">
            <v>0</v>
          </cell>
        </row>
        <row r="1466">
          <cell r="A1466">
            <v>43469</v>
          </cell>
          <cell r="B1466">
            <v>234.61</v>
          </cell>
          <cell r="C1466">
            <v>-5.52</v>
          </cell>
          <cell r="D1466">
            <v>6.9</v>
          </cell>
        </row>
        <row r="1467">
          <cell r="A1467">
            <v>43470</v>
          </cell>
          <cell r="B1467">
            <v>277.08</v>
          </cell>
          <cell r="C1467">
            <v>-5.48</v>
          </cell>
          <cell r="D1467">
            <v>2</v>
          </cell>
        </row>
        <row r="1468">
          <cell r="A1468">
            <v>43471</v>
          </cell>
          <cell r="B1468">
            <v>251.27</v>
          </cell>
          <cell r="C1468">
            <v>-5.46</v>
          </cell>
          <cell r="D1468">
            <v>1</v>
          </cell>
        </row>
        <row r="1469">
          <cell r="A1469">
            <v>43472</v>
          </cell>
          <cell r="B1469">
            <v>363.89</v>
          </cell>
          <cell r="C1469">
            <v>-5.44</v>
          </cell>
          <cell r="D1469">
            <v>0</v>
          </cell>
        </row>
        <row r="1470">
          <cell r="A1470">
            <v>43473</v>
          </cell>
          <cell r="B1470">
            <v>391.78</v>
          </cell>
          <cell r="C1470">
            <v>-5.43</v>
          </cell>
          <cell r="D1470">
            <v>0</v>
          </cell>
        </row>
        <row r="1471">
          <cell r="A1471">
            <v>43474</v>
          </cell>
          <cell r="B1471">
            <v>570.02</v>
          </cell>
          <cell r="C1471">
            <v>-5.42</v>
          </cell>
          <cell r="D1471">
            <v>0</v>
          </cell>
        </row>
        <row r="1472">
          <cell r="A1472">
            <v>43475</v>
          </cell>
          <cell r="B1472">
            <v>517.25</v>
          </cell>
          <cell r="C1472">
            <v>-5.41</v>
          </cell>
          <cell r="D1472">
            <v>0</v>
          </cell>
        </row>
        <row r="1473">
          <cell r="A1473">
            <v>43476</v>
          </cell>
          <cell r="B1473">
            <v>616.67</v>
          </cell>
          <cell r="C1473">
            <v>-5.41</v>
          </cell>
          <cell r="D1473">
            <v>0</v>
          </cell>
        </row>
        <row r="1474">
          <cell r="A1474">
            <v>43477</v>
          </cell>
          <cell r="B1474">
            <v>488.31</v>
          </cell>
          <cell r="C1474">
            <v>-5.4</v>
          </cell>
          <cell r="D1474">
            <v>0</v>
          </cell>
        </row>
        <row r="1475">
          <cell r="A1475">
            <v>43478</v>
          </cell>
          <cell r="B1475">
            <v>458.22</v>
          </cell>
          <cell r="C1475">
            <v>-5.4</v>
          </cell>
          <cell r="D1475">
            <v>0</v>
          </cell>
        </row>
        <row r="1476">
          <cell r="A1476">
            <v>43479</v>
          </cell>
          <cell r="B1476">
            <v>325.35</v>
          </cell>
          <cell r="C1476">
            <v>-5.4</v>
          </cell>
          <cell r="D1476">
            <v>0</v>
          </cell>
        </row>
        <row r="1477">
          <cell r="A1477">
            <v>43480</v>
          </cell>
          <cell r="B1477">
            <v>412.85</v>
          </cell>
          <cell r="C1477">
            <v>-5.4</v>
          </cell>
          <cell r="D1477">
            <v>0</v>
          </cell>
        </row>
        <row r="1478">
          <cell r="A1478">
            <v>43481</v>
          </cell>
          <cell r="B1478">
            <v>700</v>
          </cell>
          <cell r="C1478">
            <v>-5.39</v>
          </cell>
          <cell r="D1478">
            <v>0</v>
          </cell>
        </row>
        <row r="1479">
          <cell r="A1479">
            <v>43482</v>
          </cell>
          <cell r="B1479">
            <v>648.61</v>
          </cell>
          <cell r="C1479">
            <v>-5.39</v>
          </cell>
          <cell r="D1479">
            <v>0</v>
          </cell>
        </row>
        <row r="1480">
          <cell r="A1480">
            <v>43483</v>
          </cell>
          <cell r="B1480">
            <v>798.38</v>
          </cell>
          <cell r="C1480">
            <v>-5.4</v>
          </cell>
          <cell r="D1480">
            <v>0</v>
          </cell>
        </row>
        <row r="1481">
          <cell r="A1481">
            <v>43484</v>
          </cell>
          <cell r="B1481">
            <v>652.78</v>
          </cell>
          <cell r="C1481">
            <v>-5.41</v>
          </cell>
          <cell r="D1481">
            <v>0</v>
          </cell>
        </row>
        <row r="1482">
          <cell r="A1482">
            <v>43485</v>
          </cell>
          <cell r="B1482">
            <v>249.07</v>
          </cell>
          <cell r="C1482">
            <v>-5.42</v>
          </cell>
          <cell r="D1482">
            <v>0</v>
          </cell>
        </row>
        <row r="1483">
          <cell r="A1483">
            <v>43486</v>
          </cell>
          <cell r="B1483">
            <v>393.17</v>
          </cell>
          <cell r="C1483">
            <v>-5.38</v>
          </cell>
          <cell r="D1483">
            <v>24.4</v>
          </cell>
        </row>
        <row r="1484">
          <cell r="A1484">
            <v>43487</v>
          </cell>
          <cell r="B1484">
            <v>559.26</v>
          </cell>
          <cell r="C1484">
            <v>-5.38</v>
          </cell>
          <cell r="D1484">
            <v>1.3</v>
          </cell>
        </row>
        <row r="1485">
          <cell r="A1485">
            <v>43488</v>
          </cell>
          <cell r="B1485">
            <v>645.6</v>
          </cell>
          <cell r="C1485">
            <v>-5.36</v>
          </cell>
          <cell r="D1485">
            <v>10.5</v>
          </cell>
        </row>
        <row r="1486">
          <cell r="A1486">
            <v>43489</v>
          </cell>
          <cell r="B1486">
            <v>773.73</v>
          </cell>
          <cell r="C1486">
            <v>-5.36</v>
          </cell>
          <cell r="D1486">
            <v>0</v>
          </cell>
        </row>
        <row r="1487">
          <cell r="A1487">
            <v>43490</v>
          </cell>
          <cell r="B1487">
            <v>1451.5</v>
          </cell>
          <cell r="C1487">
            <v>-5.37</v>
          </cell>
          <cell r="D1487">
            <v>0</v>
          </cell>
        </row>
        <row r="1488">
          <cell r="A1488">
            <v>43491</v>
          </cell>
          <cell r="B1488">
            <v>700.93</v>
          </cell>
          <cell r="C1488">
            <v>-5.39</v>
          </cell>
          <cell r="D1488">
            <v>0</v>
          </cell>
        </row>
        <row r="1489">
          <cell r="A1489">
            <v>43492</v>
          </cell>
          <cell r="B1489">
            <v>222.8</v>
          </cell>
          <cell r="C1489">
            <v>-5.39</v>
          </cell>
          <cell r="D1489">
            <v>4.1</v>
          </cell>
        </row>
        <row r="1490">
          <cell r="A1490">
            <v>43493</v>
          </cell>
          <cell r="B1490">
            <v>988.89</v>
          </cell>
          <cell r="C1490">
            <v>-5.39</v>
          </cell>
          <cell r="D1490">
            <v>0</v>
          </cell>
        </row>
        <row r="1491">
          <cell r="A1491">
            <v>43494</v>
          </cell>
          <cell r="B1491">
            <v>1076.97</v>
          </cell>
          <cell r="C1491">
            <v>-5.4</v>
          </cell>
          <cell r="D1491">
            <v>0</v>
          </cell>
        </row>
        <row r="1492">
          <cell r="A1492">
            <v>43495</v>
          </cell>
          <cell r="B1492">
            <v>1042.21</v>
          </cell>
          <cell r="C1492">
            <v>-5.41</v>
          </cell>
          <cell r="D1492">
            <v>0</v>
          </cell>
        </row>
        <row r="1493">
          <cell r="A1493">
            <v>43496</v>
          </cell>
          <cell r="B1493">
            <v>643.06</v>
          </cell>
          <cell r="C1493">
            <v>-5.43</v>
          </cell>
          <cell r="D1493">
            <v>0</v>
          </cell>
        </row>
        <row r="1494">
          <cell r="A1494">
            <v>43497</v>
          </cell>
          <cell r="B1494">
            <v>1046.41</v>
          </cell>
          <cell r="C1494">
            <v>-5.44</v>
          </cell>
          <cell r="D1494">
            <v>0</v>
          </cell>
        </row>
        <row r="1495">
          <cell r="A1495">
            <v>43498</v>
          </cell>
          <cell r="B1495">
            <v>1152.2</v>
          </cell>
          <cell r="C1495">
            <v>-5.45</v>
          </cell>
          <cell r="D1495">
            <v>0</v>
          </cell>
        </row>
        <row r="1496">
          <cell r="A1496">
            <v>43499</v>
          </cell>
          <cell r="B1496">
            <v>821.17</v>
          </cell>
          <cell r="C1496">
            <v>-5.47</v>
          </cell>
          <cell r="D1496">
            <v>0</v>
          </cell>
        </row>
        <row r="1497">
          <cell r="A1497">
            <v>43500</v>
          </cell>
          <cell r="B1497">
            <v>464.12</v>
          </cell>
          <cell r="C1497">
            <v>-5.44</v>
          </cell>
          <cell r="D1497">
            <v>65</v>
          </cell>
        </row>
        <row r="1498">
          <cell r="A1498">
            <v>43501</v>
          </cell>
          <cell r="B1498">
            <v>885.76</v>
          </cell>
          <cell r="C1498">
            <v>-5.42</v>
          </cell>
          <cell r="D1498">
            <v>18</v>
          </cell>
        </row>
        <row r="1499">
          <cell r="A1499">
            <v>43502</v>
          </cell>
          <cell r="B1499">
            <v>681.37</v>
          </cell>
          <cell r="C1499">
            <v>-5.35</v>
          </cell>
          <cell r="D1499">
            <v>42.2</v>
          </cell>
        </row>
        <row r="1500">
          <cell r="A1500">
            <v>43503</v>
          </cell>
          <cell r="B1500">
            <v>404.4</v>
          </cell>
          <cell r="C1500">
            <v>-5.3</v>
          </cell>
          <cell r="D1500">
            <v>3.3</v>
          </cell>
        </row>
        <row r="1501">
          <cell r="A1501">
            <v>43504</v>
          </cell>
          <cell r="B1501">
            <v>635.3</v>
          </cell>
          <cell r="C1501">
            <v>-5.28</v>
          </cell>
          <cell r="D1501">
            <v>4.1</v>
          </cell>
        </row>
        <row r="1502">
          <cell r="A1502">
            <v>43505</v>
          </cell>
          <cell r="B1502">
            <v>571.3</v>
          </cell>
          <cell r="C1502">
            <v>-5.26</v>
          </cell>
          <cell r="D1502">
            <v>1.3</v>
          </cell>
        </row>
        <row r="1503">
          <cell r="A1503">
            <v>43506</v>
          </cell>
          <cell r="B1503">
            <v>568.29</v>
          </cell>
          <cell r="C1503">
            <v>-5.26</v>
          </cell>
          <cell r="D1503">
            <v>0</v>
          </cell>
        </row>
        <row r="1504">
          <cell r="A1504">
            <v>43507</v>
          </cell>
          <cell r="B1504">
            <v>481.25</v>
          </cell>
          <cell r="C1504">
            <v>-5.25</v>
          </cell>
          <cell r="D1504">
            <v>2</v>
          </cell>
        </row>
        <row r="1505">
          <cell r="A1505">
            <v>43508</v>
          </cell>
          <cell r="B1505">
            <v>690.86</v>
          </cell>
          <cell r="C1505">
            <v>-5.14</v>
          </cell>
          <cell r="D1505">
            <v>0</v>
          </cell>
        </row>
        <row r="1506">
          <cell r="A1506">
            <v>43509</v>
          </cell>
          <cell r="B1506">
            <v>552.2</v>
          </cell>
          <cell r="C1506">
            <v>-5.11</v>
          </cell>
          <cell r="D1506">
            <v>0</v>
          </cell>
        </row>
        <row r="1507">
          <cell r="A1507">
            <v>43510</v>
          </cell>
          <cell r="B1507">
            <v>442.36</v>
          </cell>
          <cell r="C1507">
            <v>-5.09</v>
          </cell>
          <cell r="D1507">
            <v>0</v>
          </cell>
        </row>
        <row r="1508">
          <cell r="A1508">
            <v>43511</v>
          </cell>
          <cell r="B1508">
            <v>219.56</v>
          </cell>
          <cell r="C1508">
            <v>-5.07</v>
          </cell>
          <cell r="D1508">
            <v>0</v>
          </cell>
        </row>
        <row r="1509">
          <cell r="A1509">
            <v>43512</v>
          </cell>
          <cell r="B1509">
            <v>225.12</v>
          </cell>
          <cell r="C1509">
            <v>-5.04</v>
          </cell>
          <cell r="D1509">
            <v>12.8</v>
          </cell>
        </row>
        <row r="1510">
          <cell r="A1510">
            <v>43513</v>
          </cell>
          <cell r="B1510">
            <v>230.32</v>
          </cell>
          <cell r="C1510">
            <v>-4.96</v>
          </cell>
          <cell r="D1510">
            <v>33.4</v>
          </cell>
        </row>
        <row r="1511">
          <cell r="A1511">
            <v>43514</v>
          </cell>
          <cell r="B1511">
            <v>286.92</v>
          </cell>
          <cell r="C1511">
            <v>-4.84</v>
          </cell>
          <cell r="D1511">
            <v>9</v>
          </cell>
        </row>
        <row r="1512">
          <cell r="A1512">
            <v>43515</v>
          </cell>
          <cell r="B1512">
            <v>447.8</v>
          </cell>
          <cell r="C1512">
            <v>-4.8</v>
          </cell>
          <cell r="D1512">
            <v>6.1</v>
          </cell>
        </row>
        <row r="1513">
          <cell r="A1513">
            <v>43516</v>
          </cell>
          <cell r="B1513">
            <v>427.08</v>
          </cell>
          <cell r="C1513">
            <v>-4.75</v>
          </cell>
          <cell r="D1513">
            <v>0</v>
          </cell>
        </row>
        <row r="1514">
          <cell r="A1514">
            <v>43517</v>
          </cell>
          <cell r="B1514">
            <v>192.59</v>
          </cell>
          <cell r="C1514">
            <v>-4.7</v>
          </cell>
          <cell r="D1514">
            <v>25.2</v>
          </cell>
        </row>
        <row r="1515">
          <cell r="A1515">
            <v>43518</v>
          </cell>
          <cell r="B1515">
            <v>657.99</v>
          </cell>
          <cell r="C1515">
            <v>-4.66</v>
          </cell>
          <cell r="D1515">
            <v>3</v>
          </cell>
        </row>
        <row r="1516">
          <cell r="A1516">
            <v>43519</v>
          </cell>
          <cell r="B1516">
            <v>530.56</v>
          </cell>
          <cell r="C1516">
            <v>-4.63</v>
          </cell>
          <cell r="D1516">
            <v>0</v>
          </cell>
        </row>
        <row r="1517">
          <cell r="A1517">
            <v>43520</v>
          </cell>
          <cell r="B1517">
            <v>284.95</v>
          </cell>
          <cell r="C1517">
            <v>-4.61</v>
          </cell>
          <cell r="D1517">
            <v>0</v>
          </cell>
        </row>
        <row r="1518">
          <cell r="A1518">
            <v>43521</v>
          </cell>
          <cell r="B1518">
            <v>965.74</v>
          </cell>
          <cell r="C1518">
            <v>-4.6</v>
          </cell>
          <cell r="D1518">
            <v>0</v>
          </cell>
        </row>
        <row r="1519">
          <cell r="A1519">
            <v>43522</v>
          </cell>
          <cell r="B1519">
            <v>712.27</v>
          </cell>
          <cell r="C1519">
            <v>-4.6</v>
          </cell>
          <cell r="D1519">
            <v>0</v>
          </cell>
        </row>
        <row r="1520">
          <cell r="A1520">
            <v>43523</v>
          </cell>
          <cell r="B1520">
            <v>318.4</v>
          </cell>
          <cell r="C1520">
            <v>-4.59</v>
          </cell>
          <cell r="D1520">
            <v>2.5</v>
          </cell>
        </row>
        <row r="1521">
          <cell r="A1521">
            <v>43524</v>
          </cell>
          <cell r="B1521">
            <v>638.54</v>
          </cell>
          <cell r="C1521">
            <v>-4.56</v>
          </cell>
          <cell r="D1521">
            <v>16.5</v>
          </cell>
        </row>
        <row r="1522">
          <cell r="A1522">
            <v>43525</v>
          </cell>
          <cell r="B1522">
            <v>328.59</v>
          </cell>
          <cell r="C1522">
            <v>-4.52</v>
          </cell>
          <cell r="D1522">
            <v>6.5</v>
          </cell>
        </row>
        <row r="1523">
          <cell r="A1523">
            <v>43526</v>
          </cell>
          <cell r="B1523">
            <v>268.06</v>
          </cell>
          <cell r="C1523">
            <v>-4.47</v>
          </cell>
          <cell r="D1523">
            <v>3.5</v>
          </cell>
        </row>
        <row r="1524">
          <cell r="A1524">
            <v>43527</v>
          </cell>
          <cell r="B1524">
            <v>263.54</v>
          </cell>
          <cell r="C1524">
            <v>-4.41</v>
          </cell>
          <cell r="D1524">
            <v>0.9</v>
          </cell>
        </row>
        <row r="1525">
          <cell r="A1525">
            <v>43528</v>
          </cell>
          <cell r="B1525">
            <v>238.54</v>
          </cell>
          <cell r="C1525">
            <v>-4.39</v>
          </cell>
          <cell r="D1525">
            <v>0</v>
          </cell>
        </row>
        <row r="1526">
          <cell r="A1526">
            <v>43529</v>
          </cell>
          <cell r="B1526">
            <v>256.83</v>
          </cell>
          <cell r="C1526">
            <v>-4.36</v>
          </cell>
          <cell r="D1526">
            <v>0</v>
          </cell>
        </row>
        <row r="1527">
          <cell r="A1527">
            <v>43530</v>
          </cell>
          <cell r="B1527">
            <v>657.99</v>
          </cell>
          <cell r="C1527">
            <v>-4.35</v>
          </cell>
          <cell r="D1527">
            <v>0</v>
          </cell>
        </row>
        <row r="1528">
          <cell r="A1528">
            <v>43531</v>
          </cell>
          <cell r="B1528">
            <v>462.62</v>
          </cell>
          <cell r="C1528">
            <v>-4.33</v>
          </cell>
          <cell r="D1528">
            <v>1.7</v>
          </cell>
        </row>
        <row r="1529">
          <cell r="A1529">
            <v>43532</v>
          </cell>
          <cell r="B1529">
            <v>770.02</v>
          </cell>
          <cell r="C1529">
            <v>-4.32</v>
          </cell>
          <cell r="D1529">
            <v>0</v>
          </cell>
        </row>
        <row r="1530">
          <cell r="A1530">
            <v>43533</v>
          </cell>
          <cell r="B1530">
            <v>770.02</v>
          </cell>
          <cell r="C1530">
            <v>-4.31</v>
          </cell>
          <cell r="D1530">
            <v>0</v>
          </cell>
        </row>
        <row r="1531">
          <cell r="A1531">
            <v>43534</v>
          </cell>
          <cell r="B1531">
            <v>337.27</v>
          </cell>
          <cell r="C1531">
            <v>-4.31</v>
          </cell>
          <cell r="D1531">
            <v>0</v>
          </cell>
        </row>
        <row r="1532">
          <cell r="A1532">
            <v>43535</v>
          </cell>
          <cell r="B1532">
            <v>506.83</v>
          </cell>
          <cell r="C1532">
            <v>-4.29</v>
          </cell>
          <cell r="D1532">
            <v>24</v>
          </cell>
        </row>
        <row r="1533">
          <cell r="A1533">
            <v>43536</v>
          </cell>
          <cell r="B1533">
            <v>572.92</v>
          </cell>
          <cell r="C1533">
            <v>-4.27</v>
          </cell>
          <cell r="D1533">
            <v>0</v>
          </cell>
        </row>
        <row r="1534">
          <cell r="A1534">
            <v>43537</v>
          </cell>
          <cell r="B1534">
            <v>422.57</v>
          </cell>
          <cell r="C1534">
            <v>-4.26</v>
          </cell>
          <cell r="D1534">
            <v>0</v>
          </cell>
        </row>
        <row r="1535">
          <cell r="A1535">
            <v>43538</v>
          </cell>
          <cell r="B1535">
            <v>1064.24</v>
          </cell>
          <cell r="C1535">
            <v>-4.26</v>
          </cell>
          <cell r="D1535">
            <v>2.4</v>
          </cell>
        </row>
        <row r="1536">
          <cell r="A1536">
            <v>43539</v>
          </cell>
          <cell r="B1536">
            <v>844.1</v>
          </cell>
          <cell r="C1536">
            <v>-4.26</v>
          </cell>
          <cell r="D1536">
            <v>0</v>
          </cell>
        </row>
        <row r="1537">
          <cell r="A1537">
            <v>43540</v>
          </cell>
          <cell r="B1537">
            <v>593.4</v>
          </cell>
          <cell r="C1537">
            <v>-4.26</v>
          </cell>
          <cell r="D1537">
            <v>0</v>
          </cell>
        </row>
        <row r="1538">
          <cell r="A1538">
            <v>43541</v>
          </cell>
          <cell r="B1538">
            <v>263.54</v>
          </cell>
          <cell r="C1538">
            <v>-4.23</v>
          </cell>
          <cell r="D1538">
            <v>14</v>
          </cell>
        </row>
        <row r="1539">
          <cell r="A1539">
            <v>43542</v>
          </cell>
          <cell r="B1539">
            <v>1255.56</v>
          </cell>
          <cell r="C1539">
            <v>-4.21</v>
          </cell>
          <cell r="D1539">
            <v>0</v>
          </cell>
        </row>
        <row r="1540">
          <cell r="A1540">
            <v>43543</v>
          </cell>
          <cell r="B1540">
            <v>1267.59</v>
          </cell>
          <cell r="C1540">
            <v>-4.22</v>
          </cell>
          <cell r="D1540">
            <v>0</v>
          </cell>
        </row>
        <row r="1541">
          <cell r="A1541">
            <v>43544</v>
          </cell>
          <cell r="B1541">
            <v>1270.49</v>
          </cell>
          <cell r="C1541">
            <v>-4.22</v>
          </cell>
          <cell r="D1541">
            <v>0</v>
          </cell>
        </row>
        <row r="1542">
          <cell r="A1542">
            <v>43545</v>
          </cell>
          <cell r="B1542">
            <v>1270.49</v>
          </cell>
          <cell r="C1542">
            <v>-4.19</v>
          </cell>
          <cell r="D1542">
            <v>16.5</v>
          </cell>
        </row>
        <row r="1543">
          <cell r="A1543">
            <v>43546</v>
          </cell>
          <cell r="B1543">
            <v>1153.47</v>
          </cell>
          <cell r="C1543">
            <v>-4.1</v>
          </cell>
          <cell r="D1543">
            <v>28</v>
          </cell>
        </row>
        <row r="1544">
          <cell r="A1544">
            <v>43547</v>
          </cell>
          <cell r="B1544">
            <v>557.75</v>
          </cell>
          <cell r="C1544">
            <v>-4.04</v>
          </cell>
          <cell r="D1544">
            <v>2.5</v>
          </cell>
        </row>
        <row r="1545">
          <cell r="A1545">
            <v>43548</v>
          </cell>
          <cell r="B1545">
            <v>336.92</v>
          </cell>
          <cell r="C1545">
            <v>-4.02</v>
          </cell>
          <cell r="D1545">
            <v>0</v>
          </cell>
        </row>
        <row r="1546">
          <cell r="A1546">
            <v>43549</v>
          </cell>
          <cell r="B1546">
            <v>425.69</v>
          </cell>
          <cell r="C1546">
            <v>-4</v>
          </cell>
          <cell r="D1546">
            <v>0</v>
          </cell>
        </row>
        <row r="1547">
          <cell r="A1547">
            <v>43550</v>
          </cell>
          <cell r="B1547">
            <v>555.79</v>
          </cell>
          <cell r="C1547">
            <v>-3.99</v>
          </cell>
          <cell r="D1547">
            <v>0</v>
          </cell>
        </row>
        <row r="1548">
          <cell r="A1548">
            <v>43551</v>
          </cell>
          <cell r="B1548">
            <v>572.57</v>
          </cell>
          <cell r="C1548">
            <v>-3.98</v>
          </cell>
          <cell r="D1548">
            <v>0</v>
          </cell>
        </row>
        <row r="1549">
          <cell r="A1549">
            <v>43552</v>
          </cell>
          <cell r="B1549">
            <v>573.5</v>
          </cell>
          <cell r="C1549">
            <v>-3.98</v>
          </cell>
          <cell r="D1549">
            <v>0</v>
          </cell>
        </row>
        <row r="1550">
          <cell r="A1550">
            <v>43553</v>
          </cell>
          <cell r="B1550">
            <v>573.5</v>
          </cell>
          <cell r="C1550">
            <v>-3.97</v>
          </cell>
          <cell r="D1550">
            <v>0</v>
          </cell>
        </row>
        <row r="1551">
          <cell r="A1551">
            <v>43554</v>
          </cell>
          <cell r="B1551">
            <v>671.24</v>
          </cell>
          <cell r="C1551">
            <v>-3.97</v>
          </cell>
          <cell r="D1551">
            <v>0</v>
          </cell>
        </row>
        <row r="1552">
          <cell r="A1552">
            <v>43555</v>
          </cell>
          <cell r="B1552">
            <v>675.58</v>
          </cell>
          <cell r="C1552">
            <v>-3.97</v>
          </cell>
          <cell r="D1552">
            <v>0</v>
          </cell>
        </row>
        <row r="1553">
          <cell r="A1553">
            <v>43556</v>
          </cell>
          <cell r="B1553">
            <v>573.03</v>
          </cell>
          <cell r="C1553">
            <v>-3.96</v>
          </cell>
          <cell r="D1553">
            <v>0</v>
          </cell>
        </row>
        <row r="1554">
          <cell r="A1554">
            <v>43557</v>
          </cell>
          <cell r="B1554">
            <v>573.03</v>
          </cell>
          <cell r="C1554">
            <v>-3.96</v>
          </cell>
          <cell r="D1554">
            <v>0</v>
          </cell>
        </row>
        <row r="1555">
          <cell r="A1555">
            <v>43558</v>
          </cell>
          <cell r="B1555">
            <v>951.04</v>
          </cell>
          <cell r="C1555">
            <v>-3.96</v>
          </cell>
          <cell r="D1555">
            <v>0</v>
          </cell>
        </row>
        <row r="1556">
          <cell r="A1556">
            <v>43559</v>
          </cell>
          <cell r="B1556">
            <v>967.59</v>
          </cell>
          <cell r="C1556">
            <v>-3.97</v>
          </cell>
          <cell r="D1556">
            <v>0</v>
          </cell>
        </row>
        <row r="1557">
          <cell r="A1557">
            <v>43560</v>
          </cell>
          <cell r="B1557">
            <v>1099.88</v>
          </cell>
          <cell r="C1557">
            <v>-3.98</v>
          </cell>
          <cell r="D1557">
            <v>0</v>
          </cell>
        </row>
        <row r="1558">
          <cell r="A1558">
            <v>43561</v>
          </cell>
          <cell r="B1558">
            <v>1229.4</v>
          </cell>
          <cell r="C1558">
            <v>-3.98</v>
          </cell>
          <cell r="D1558">
            <v>0</v>
          </cell>
        </row>
        <row r="1559">
          <cell r="A1559">
            <v>43562</v>
          </cell>
          <cell r="B1559">
            <v>474.19</v>
          </cell>
          <cell r="C1559">
            <v>-3.98</v>
          </cell>
          <cell r="D1559">
            <v>10.7</v>
          </cell>
        </row>
        <row r="1560">
          <cell r="A1560">
            <v>43563</v>
          </cell>
          <cell r="B1560">
            <v>900.93</v>
          </cell>
          <cell r="C1560">
            <v>-3.94</v>
          </cell>
          <cell r="D1560">
            <v>38.5</v>
          </cell>
        </row>
        <row r="1561">
          <cell r="A1561">
            <v>43564</v>
          </cell>
          <cell r="B1561">
            <v>825.12</v>
          </cell>
          <cell r="C1561">
            <v>-3.93</v>
          </cell>
          <cell r="D1561">
            <v>15.3</v>
          </cell>
        </row>
        <row r="1562">
          <cell r="A1562">
            <v>43565</v>
          </cell>
          <cell r="B1562">
            <v>920.25</v>
          </cell>
          <cell r="C1562">
            <v>-3.93</v>
          </cell>
          <cell r="D1562">
            <v>0</v>
          </cell>
        </row>
        <row r="1563">
          <cell r="A1563">
            <v>43566</v>
          </cell>
          <cell r="B1563">
            <v>901.27</v>
          </cell>
          <cell r="C1563">
            <v>-3.93</v>
          </cell>
          <cell r="D1563">
            <v>0</v>
          </cell>
        </row>
        <row r="1564">
          <cell r="A1564">
            <v>43567</v>
          </cell>
          <cell r="B1564">
            <v>1055.79</v>
          </cell>
          <cell r="C1564">
            <v>-3.93</v>
          </cell>
          <cell r="D1564">
            <v>0</v>
          </cell>
        </row>
        <row r="1565">
          <cell r="A1565">
            <v>43568</v>
          </cell>
          <cell r="B1565">
            <v>776.74</v>
          </cell>
          <cell r="C1565">
            <v>-3.94</v>
          </cell>
          <cell r="D1565">
            <v>0</v>
          </cell>
        </row>
        <row r="1566">
          <cell r="A1566">
            <v>43569</v>
          </cell>
          <cell r="B1566">
            <v>531.83</v>
          </cell>
          <cell r="C1566">
            <v>-3.94</v>
          </cell>
          <cell r="D1566">
            <v>0</v>
          </cell>
        </row>
        <row r="1567">
          <cell r="A1567">
            <v>43570</v>
          </cell>
          <cell r="B1567">
            <v>624.31</v>
          </cell>
          <cell r="C1567">
            <v>-3.94</v>
          </cell>
          <cell r="D1567">
            <v>0</v>
          </cell>
        </row>
        <row r="1568">
          <cell r="A1568">
            <v>43571</v>
          </cell>
          <cell r="B1568">
            <v>218.98</v>
          </cell>
          <cell r="C1568">
            <v>-3.83</v>
          </cell>
          <cell r="D1568">
            <v>65</v>
          </cell>
        </row>
        <row r="1569">
          <cell r="A1569">
            <v>43572</v>
          </cell>
          <cell r="B1569">
            <v>399.54</v>
          </cell>
          <cell r="C1569">
            <v>-3.71</v>
          </cell>
          <cell r="D1569">
            <v>37.8</v>
          </cell>
        </row>
        <row r="1570">
          <cell r="A1570">
            <v>43573</v>
          </cell>
          <cell r="B1570">
            <v>653.36</v>
          </cell>
          <cell r="C1570">
            <v>-3.63</v>
          </cell>
          <cell r="D1570">
            <v>9.3</v>
          </cell>
        </row>
        <row r="1571">
          <cell r="A1571">
            <v>43574</v>
          </cell>
          <cell r="B1571">
            <v>354.75</v>
          </cell>
          <cell r="C1571">
            <v>-3.61</v>
          </cell>
          <cell r="D1571">
            <v>0</v>
          </cell>
        </row>
        <row r="1572">
          <cell r="A1572">
            <v>43575</v>
          </cell>
          <cell r="B1572">
            <v>267.01</v>
          </cell>
          <cell r="C1572">
            <v>-3.6</v>
          </cell>
          <cell r="D1572">
            <v>0</v>
          </cell>
        </row>
        <row r="1573">
          <cell r="A1573">
            <v>43576</v>
          </cell>
          <cell r="B1573">
            <v>272.92</v>
          </cell>
          <cell r="C1573">
            <v>-3.58</v>
          </cell>
          <cell r="D1573">
            <v>0</v>
          </cell>
        </row>
        <row r="1574">
          <cell r="A1574">
            <v>43577</v>
          </cell>
          <cell r="B1574">
            <v>549.54</v>
          </cell>
          <cell r="C1574">
            <v>-3.57</v>
          </cell>
          <cell r="D1574">
            <v>0</v>
          </cell>
        </row>
        <row r="1575">
          <cell r="A1575">
            <v>43578</v>
          </cell>
          <cell r="B1575">
            <v>519.79</v>
          </cell>
          <cell r="C1575">
            <v>-3.56</v>
          </cell>
          <cell r="D1575">
            <v>0</v>
          </cell>
        </row>
        <row r="1576">
          <cell r="A1576">
            <v>43579</v>
          </cell>
          <cell r="B1576">
            <v>508.56</v>
          </cell>
          <cell r="C1576">
            <v>-3.56</v>
          </cell>
          <cell r="D1576">
            <v>0</v>
          </cell>
        </row>
        <row r="1577">
          <cell r="A1577">
            <v>43580</v>
          </cell>
          <cell r="B1577">
            <v>556.13</v>
          </cell>
          <cell r="C1577">
            <v>-3.55</v>
          </cell>
          <cell r="D1577">
            <v>0</v>
          </cell>
        </row>
        <row r="1578">
          <cell r="A1578">
            <v>43581</v>
          </cell>
          <cell r="B1578">
            <v>707.87</v>
          </cell>
          <cell r="C1578">
            <v>-3.55</v>
          </cell>
          <cell r="D1578">
            <v>0</v>
          </cell>
        </row>
        <row r="1579">
          <cell r="A1579">
            <v>43582</v>
          </cell>
          <cell r="B1579">
            <v>783.33</v>
          </cell>
          <cell r="C1579">
            <v>-3.54</v>
          </cell>
          <cell r="D1579">
            <v>0</v>
          </cell>
        </row>
        <row r="1580">
          <cell r="A1580">
            <v>43583</v>
          </cell>
          <cell r="B1580">
            <v>231.13</v>
          </cell>
          <cell r="C1580">
            <v>-3.54</v>
          </cell>
          <cell r="D1580">
            <v>0</v>
          </cell>
        </row>
        <row r="1581">
          <cell r="A1581">
            <v>43584</v>
          </cell>
          <cell r="B1581">
            <v>458.1</v>
          </cell>
          <cell r="C1581">
            <v>-3.54</v>
          </cell>
          <cell r="D1581">
            <v>0</v>
          </cell>
        </row>
        <row r="1582">
          <cell r="A1582">
            <v>43585</v>
          </cell>
          <cell r="B1582">
            <v>543.17</v>
          </cell>
          <cell r="C1582">
            <v>-3.53</v>
          </cell>
          <cell r="D1582">
            <v>1.1</v>
          </cell>
        </row>
        <row r="1583">
          <cell r="A1583">
            <v>43586</v>
          </cell>
          <cell r="B1583">
            <v>557.75</v>
          </cell>
          <cell r="C1583">
            <v>-3.53</v>
          </cell>
          <cell r="D1583">
            <v>0</v>
          </cell>
        </row>
        <row r="1584">
          <cell r="A1584">
            <v>43587</v>
          </cell>
          <cell r="B1584">
            <v>223.03</v>
          </cell>
          <cell r="C1584">
            <v>-3.52</v>
          </cell>
          <cell r="D1584">
            <v>0</v>
          </cell>
        </row>
        <row r="1585">
          <cell r="A1585">
            <v>43588</v>
          </cell>
          <cell r="B1585">
            <v>745.49</v>
          </cell>
          <cell r="C1585">
            <v>-3.48</v>
          </cell>
          <cell r="D1585">
            <v>46.7</v>
          </cell>
        </row>
        <row r="1586">
          <cell r="A1586">
            <v>43589</v>
          </cell>
          <cell r="B1586">
            <v>251.27</v>
          </cell>
          <cell r="C1586">
            <v>-3.48</v>
          </cell>
          <cell r="D1586">
            <v>0</v>
          </cell>
        </row>
        <row r="1587">
          <cell r="A1587">
            <v>43590</v>
          </cell>
          <cell r="B1587">
            <v>731.02</v>
          </cell>
          <cell r="C1587">
            <v>-3.47</v>
          </cell>
          <cell r="D1587">
            <v>0</v>
          </cell>
        </row>
        <row r="1588">
          <cell r="A1588">
            <v>43591</v>
          </cell>
          <cell r="B1588">
            <v>429.86</v>
          </cell>
          <cell r="C1588">
            <v>-3.47</v>
          </cell>
          <cell r="D1588">
            <v>0</v>
          </cell>
        </row>
        <row r="1589">
          <cell r="A1589">
            <v>43592</v>
          </cell>
          <cell r="B1589">
            <v>597.8</v>
          </cell>
          <cell r="C1589">
            <v>-3.47</v>
          </cell>
          <cell r="D1589">
            <v>0</v>
          </cell>
        </row>
        <row r="1590">
          <cell r="A1590">
            <v>43593</v>
          </cell>
          <cell r="B1590">
            <v>210.07</v>
          </cell>
          <cell r="C1590">
            <v>-3.47</v>
          </cell>
          <cell r="D1590">
            <v>0</v>
          </cell>
        </row>
        <row r="1591">
          <cell r="A1591">
            <v>43594</v>
          </cell>
          <cell r="B1591">
            <v>210.07</v>
          </cell>
          <cell r="C1591">
            <v>-3.45</v>
          </cell>
          <cell r="D1591">
            <v>4.9</v>
          </cell>
        </row>
        <row r="1592">
          <cell r="A1592">
            <v>43595</v>
          </cell>
          <cell r="B1592">
            <v>374.65</v>
          </cell>
          <cell r="C1592">
            <v>-3.45</v>
          </cell>
          <cell r="D1592">
            <v>0</v>
          </cell>
        </row>
        <row r="1593">
          <cell r="A1593">
            <v>43596</v>
          </cell>
          <cell r="B1593">
            <v>1019.44</v>
          </cell>
          <cell r="C1593">
            <v>-3.45</v>
          </cell>
          <cell r="D1593">
            <v>0</v>
          </cell>
        </row>
        <row r="1594">
          <cell r="A1594">
            <v>43597</v>
          </cell>
          <cell r="B1594">
            <v>220.14</v>
          </cell>
          <cell r="C1594">
            <v>-3.45</v>
          </cell>
          <cell r="D1594">
            <v>0</v>
          </cell>
        </row>
        <row r="1595">
          <cell r="A1595">
            <v>43598</v>
          </cell>
          <cell r="B1595">
            <v>220.14</v>
          </cell>
          <cell r="C1595">
            <v>-3.45</v>
          </cell>
          <cell r="D1595">
            <v>0</v>
          </cell>
        </row>
        <row r="1596">
          <cell r="A1596">
            <v>43599</v>
          </cell>
          <cell r="B1596">
            <v>495.83</v>
          </cell>
          <cell r="C1596">
            <v>-3.45</v>
          </cell>
          <cell r="D1596">
            <v>0</v>
          </cell>
        </row>
        <row r="1597">
          <cell r="A1597">
            <v>43600</v>
          </cell>
          <cell r="B1597">
            <v>521.99</v>
          </cell>
          <cell r="C1597">
            <v>-3.43</v>
          </cell>
          <cell r="D1597">
            <v>2.6</v>
          </cell>
        </row>
        <row r="1598">
          <cell r="A1598">
            <v>43601</v>
          </cell>
          <cell r="B1598">
            <v>463.54</v>
          </cell>
          <cell r="C1598">
            <v>-3.33</v>
          </cell>
          <cell r="D1598">
            <v>32</v>
          </cell>
        </row>
        <row r="1599">
          <cell r="A1599">
            <v>43602</v>
          </cell>
          <cell r="B1599">
            <v>669.91</v>
          </cell>
          <cell r="C1599">
            <v>-3.31</v>
          </cell>
          <cell r="D1599">
            <v>0</v>
          </cell>
        </row>
        <row r="1600">
          <cell r="A1600">
            <v>43603</v>
          </cell>
          <cell r="B1600">
            <v>617.94</v>
          </cell>
          <cell r="C1600">
            <v>-3.29</v>
          </cell>
          <cell r="D1600">
            <v>1.8</v>
          </cell>
        </row>
        <row r="1601">
          <cell r="A1601">
            <v>43604</v>
          </cell>
          <cell r="B1601">
            <v>952.31</v>
          </cell>
          <cell r="C1601">
            <v>-3.28</v>
          </cell>
          <cell r="D1601">
            <v>0</v>
          </cell>
        </row>
        <row r="1602">
          <cell r="A1602">
            <v>43605</v>
          </cell>
          <cell r="B1602">
            <v>617.94</v>
          </cell>
          <cell r="C1602">
            <v>-3.28</v>
          </cell>
          <cell r="D1602">
            <v>0</v>
          </cell>
        </row>
        <row r="1603">
          <cell r="A1603">
            <v>43606</v>
          </cell>
          <cell r="B1603">
            <v>1142.71</v>
          </cell>
          <cell r="C1603">
            <v>-3.28</v>
          </cell>
          <cell r="D1603">
            <v>0</v>
          </cell>
        </row>
        <row r="1604">
          <cell r="A1604">
            <v>43607</v>
          </cell>
          <cell r="B1604">
            <v>1090.51</v>
          </cell>
          <cell r="C1604">
            <v>-3.29</v>
          </cell>
          <cell r="D1604">
            <v>0</v>
          </cell>
        </row>
        <row r="1605">
          <cell r="A1605">
            <v>43608</v>
          </cell>
          <cell r="B1605">
            <v>823.03</v>
          </cell>
          <cell r="C1605">
            <v>-3.29</v>
          </cell>
          <cell r="D1605">
            <v>0</v>
          </cell>
        </row>
        <row r="1606">
          <cell r="A1606">
            <v>43609</v>
          </cell>
          <cell r="B1606">
            <v>685.19</v>
          </cell>
          <cell r="C1606">
            <v>-3.29</v>
          </cell>
          <cell r="D1606">
            <v>0</v>
          </cell>
        </row>
        <row r="1607">
          <cell r="A1607">
            <v>43610</v>
          </cell>
          <cell r="B1607">
            <v>1128.47</v>
          </cell>
          <cell r="C1607">
            <v>-3.3</v>
          </cell>
          <cell r="D1607">
            <v>0</v>
          </cell>
        </row>
        <row r="1608">
          <cell r="A1608">
            <v>43611</v>
          </cell>
          <cell r="B1608">
            <v>383.22</v>
          </cell>
          <cell r="C1608">
            <v>-3.3</v>
          </cell>
          <cell r="D1608">
            <v>0</v>
          </cell>
        </row>
        <row r="1609">
          <cell r="A1609">
            <v>43612</v>
          </cell>
          <cell r="B1609">
            <v>992.13</v>
          </cell>
          <cell r="C1609">
            <v>-3.3</v>
          </cell>
          <cell r="D1609">
            <v>0</v>
          </cell>
        </row>
        <row r="1610">
          <cell r="A1610">
            <v>43613</v>
          </cell>
          <cell r="B1610">
            <v>951.74</v>
          </cell>
          <cell r="C1610">
            <v>-3.3</v>
          </cell>
          <cell r="D1610">
            <v>0</v>
          </cell>
        </row>
        <row r="1611">
          <cell r="A1611">
            <v>43614</v>
          </cell>
          <cell r="B1611">
            <v>1080.44</v>
          </cell>
          <cell r="C1611">
            <v>-3.31</v>
          </cell>
          <cell r="D1611">
            <v>0</v>
          </cell>
        </row>
        <row r="1612">
          <cell r="A1612">
            <v>43615</v>
          </cell>
          <cell r="B1612">
            <v>1107.87</v>
          </cell>
          <cell r="C1612">
            <v>-3.31</v>
          </cell>
          <cell r="D1612">
            <v>0</v>
          </cell>
        </row>
        <row r="1613">
          <cell r="A1613">
            <v>43616</v>
          </cell>
          <cell r="B1613">
            <v>1107.87</v>
          </cell>
          <cell r="C1613">
            <v>-3.32</v>
          </cell>
          <cell r="D1613">
            <v>0</v>
          </cell>
        </row>
        <row r="1614">
          <cell r="A1614">
            <v>43617</v>
          </cell>
          <cell r="B1614">
            <v>1250.93</v>
          </cell>
          <cell r="C1614">
            <v>-3.34</v>
          </cell>
          <cell r="D1614">
            <v>0</v>
          </cell>
        </row>
        <row r="1615">
          <cell r="A1615">
            <v>43618</v>
          </cell>
          <cell r="B1615">
            <v>1135.76</v>
          </cell>
          <cell r="C1615">
            <v>-3.35</v>
          </cell>
          <cell r="D1615">
            <v>0</v>
          </cell>
        </row>
        <row r="1616">
          <cell r="A1616">
            <v>43619</v>
          </cell>
          <cell r="B1616">
            <v>1066.09</v>
          </cell>
          <cell r="C1616">
            <v>-3.36</v>
          </cell>
          <cell r="D1616">
            <v>0</v>
          </cell>
        </row>
        <row r="1617">
          <cell r="A1617">
            <v>43620</v>
          </cell>
          <cell r="B1617">
            <v>1114.93</v>
          </cell>
          <cell r="C1617">
            <v>-3.35</v>
          </cell>
          <cell r="D1617">
            <v>12.3</v>
          </cell>
        </row>
        <row r="1618">
          <cell r="A1618">
            <v>43621</v>
          </cell>
          <cell r="B1618">
            <v>1096.88</v>
          </cell>
          <cell r="C1618">
            <v>-3.36</v>
          </cell>
          <cell r="D1618">
            <v>0</v>
          </cell>
        </row>
        <row r="1619">
          <cell r="A1619">
            <v>43622</v>
          </cell>
          <cell r="B1619">
            <v>1097.92</v>
          </cell>
          <cell r="C1619">
            <v>-3.37</v>
          </cell>
          <cell r="D1619">
            <v>0</v>
          </cell>
        </row>
        <row r="1620">
          <cell r="A1620">
            <v>43623</v>
          </cell>
          <cell r="B1620">
            <v>1121.41</v>
          </cell>
          <cell r="C1620">
            <v>-3.38</v>
          </cell>
          <cell r="D1620">
            <v>0</v>
          </cell>
        </row>
        <row r="1621">
          <cell r="A1621">
            <v>43624</v>
          </cell>
          <cell r="B1621">
            <v>1281.6</v>
          </cell>
          <cell r="C1621">
            <v>-3.39</v>
          </cell>
          <cell r="D1621">
            <v>0</v>
          </cell>
        </row>
        <row r="1622">
          <cell r="A1622">
            <v>43625</v>
          </cell>
          <cell r="B1622">
            <v>794.33</v>
          </cell>
          <cell r="C1622">
            <v>-3.4</v>
          </cell>
          <cell r="D1622">
            <v>0</v>
          </cell>
        </row>
        <row r="1623">
          <cell r="A1623">
            <v>43626</v>
          </cell>
          <cell r="B1623">
            <v>1059.84</v>
          </cell>
          <cell r="C1623">
            <v>-3.41</v>
          </cell>
          <cell r="D1623">
            <v>0</v>
          </cell>
        </row>
        <row r="1624">
          <cell r="A1624">
            <v>43627</v>
          </cell>
          <cell r="B1624">
            <v>1040.97</v>
          </cell>
          <cell r="C1624">
            <v>-3.42</v>
          </cell>
          <cell r="D1624">
            <v>0</v>
          </cell>
        </row>
        <row r="1625">
          <cell r="A1625">
            <v>43628</v>
          </cell>
          <cell r="B1625">
            <v>1114.35</v>
          </cell>
          <cell r="C1625">
            <v>-3.43</v>
          </cell>
          <cell r="D1625">
            <v>0</v>
          </cell>
        </row>
        <row r="1626">
          <cell r="A1626">
            <v>43629</v>
          </cell>
          <cell r="B1626">
            <v>1117.36</v>
          </cell>
          <cell r="C1626">
            <v>-3.44</v>
          </cell>
          <cell r="D1626">
            <v>0</v>
          </cell>
        </row>
        <row r="1627">
          <cell r="A1627">
            <v>43630</v>
          </cell>
          <cell r="B1627">
            <v>1117.82</v>
          </cell>
          <cell r="C1627">
            <v>-3.45</v>
          </cell>
          <cell r="D1627">
            <v>0</v>
          </cell>
        </row>
        <row r="1628">
          <cell r="A1628">
            <v>43631</v>
          </cell>
          <cell r="B1628">
            <v>1283.68</v>
          </cell>
          <cell r="C1628">
            <v>-3.47</v>
          </cell>
          <cell r="D1628">
            <v>0</v>
          </cell>
        </row>
        <row r="1629">
          <cell r="A1629">
            <v>43632</v>
          </cell>
          <cell r="B1629">
            <v>1059.14</v>
          </cell>
          <cell r="C1629">
            <v>-3.48</v>
          </cell>
          <cell r="D1629">
            <v>0</v>
          </cell>
        </row>
        <row r="1630">
          <cell r="A1630">
            <v>43633</v>
          </cell>
          <cell r="B1630">
            <v>1114.35</v>
          </cell>
          <cell r="C1630">
            <v>-3.49</v>
          </cell>
          <cell r="D1630">
            <v>0</v>
          </cell>
        </row>
        <row r="1631">
          <cell r="A1631">
            <v>43634</v>
          </cell>
          <cell r="B1631">
            <v>1021.88</v>
          </cell>
          <cell r="C1631">
            <v>-3.5</v>
          </cell>
          <cell r="D1631">
            <v>0</v>
          </cell>
        </row>
        <row r="1632">
          <cell r="A1632">
            <v>43635</v>
          </cell>
          <cell r="B1632">
            <v>1091.67</v>
          </cell>
          <cell r="C1632">
            <v>-3.51</v>
          </cell>
          <cell r="D1632">
            <v>0</v>
          </cell>
        </row>
        <row r="1633">
          <cell r="A1633">
            <v>43636</v>
          </cell>
          <cell r="B1633">
            <v>1321.3</v>
          </cell>
          <cell r="C1633">
            <v>-3.52</v>
          </cell>
          <cell r="D1633">
            <v>0</v>
          </cell>
        </row>
        <row r="1634">
          <cell r="A1634">
            <v>43637</v>
          </cell>
          <cell r="B1634">
            <v>1112.04</v>
          </cell>
          <cell r="C1634">
            <v>-3.54</v>
          </cell>
          <cell r="D1634">
            <v>0</v>
          </cell>
        </row>
        <row r="1635">
          <cell r="A1635">
            <v>43638</v>
          </cell>
          <cell r="B1635">
            <v>1141.2</v>
          </cell>
          <cell r="C1635">
            <v>-3.55</v>
          </cell>
          <cell r="D1635">
            <v>0</v>
          </cell>
        </row>
        <row r="1636">
          <cell r="A1636">
            <v>43639</v>
          </cell>
          <cell r="B1636">
            <v>959.61</v>
          </cell>
          <cell r="C1636">
            <v>-3.56</v>
          </cell>
          <cell r="D1636">
            <v>0</v>
          </cell>
        </row>
        <row r="1637">
          <cell r="A1637">
            <v>43640</v>
          </cell>
          <cell r="B1637">
            <v>1099.77</v>
          </cell>
          <cell r="C1637">
            <v>-3.58</v>
          </cell>
          <cell r="D1637">
            <v>0</v>
          </cell>
        </row>
        <row r="1638">
          <cell r="A1638">
            <v>43641</v>
          </cell>
          <cell r="B1638">
            <v>1107.55</v>
          </cell>
          <cell r="C1638">
            <v>-3.6</v>
          </cell>
          <cell r="D1638">
            <v>0</v>
          </cell>
        </row>
        <row r="1639">
          <cell r="A1639">
            <v>43642</v>
          </cell>
          <cell r="B1639">
            <v>1109.26</v>
          </cell>
          <cell r="C1639">
            <v>-3.6</v>
          </cell>
          <cell r="D1639">
            <v>0</v>
          </cell>
        </row>
        <row r="1640">
          <cell r="A1640">
            <v>43643</v>
          </cell>
          <cell r="B1640">
            <v>1077.08</v>
          </cell>
          <cell r="C1640">
            <v>-3.62</v>
          </cell>
          <cell r="D1640">
            <v>0</v>
          </cell>
        </row>
        <row r="1641">
          <cell r="A1641">
            <v>43644</v>
          </cell>
          <cell r="B1641">
            <v>1098.38</v>
          </cell>
          <cell r="C1641">
            <v>-3.62</v>
          </cell>
          <cell r="D1641">
            <v>0</v>
          </cell>
        </row>
        <row r="1642">
          <cell r="A1642">
            <v>43645</v>
          </cell>
          <cell r="B1642">
            <v>1313.77</v>
          </cell>
          <cell r="C1642">
            <v>-3.63</v>
          </cell>
          <cell r="D1642">
            <v>0</v>
          </cell>
        </row>
        <row r="1643">
          <cell r="A1643">
            <v>43646</v>
          </cell>
          <cell r="B1643">
            <v>971.64</v>
          </cell>
          <cell r="C1643">
            <v>-3.66</v>
          </cell>
          <cell r="D1643">
            <v>0</v>
          </cell>
        </row>
        <row r="1644">
          <cell r="A1644">
            <v>43647</v>
          </cell>
          <cell r="B1644">
            <v>1119.79</v>
          </cell>
          <cell r="C1644">
            <v>-3.67</v>
          </cell>
          <cell r="D1644">
            <v>0</v>
          </cell>
        </row>
        <row r="1645">
          <cell r="A1645">
            <v>43648</v>
          </cell>
          <cell r="B1645">
            <v>1283.8</v>
          </cell>
          <cell r="C1645">
            <v>-3.68</v>
          </cell>
          <cell r="D1645">
            <v>0</v>
          </cell>
        </row>
        <row r="1646">
          <cell r="A1646">
            <v>43649</v>
          </cell>
          <cell r="B1646">
            <v>1319.44</v>
          </cell>
          <cell r="C1646">
            <v>-3.7</v>
          </cell>
          <cell r="D1646">
            <v>0</v>
          </cell>
        </row>
        <row r="1647">
          <cell r="A1647">
            <v>43650</v>
          </cell>
          <cell r="B1647">
            <v>1466.09</v>
          </cell>
          <cell r="C1647">
            <v>-3.72</v>
          </cell>
          <cell r="D1647">
            <v>0</v>
          </cell>
        </row>
        <row r="1648">
          <cell r="A1648">
            <v>43651</v>
          </cell>
          <cell r="B1648">
            <v>1367.71</v>
          </cell>
          <cell r="C1648">
            <v>-3.74</v>
          </cell>
          <cell r="D1648">
            <v>0</v>
          </cell>
        </row>
        <row r="1649">
          <cell r="A1649">
            <v>43652</v>
          </cell>
          <cell r="B1649">
            <v>1449.42</v>
          </cell>
          <cell r="C1649">
            <v>-3.75</v>
          </cell>
          <cell r="D1649">
            <v>0</v>
          </cell>
        </row>
        <row r="1650">
          <cell r="A1650">
            <v>43653</v>
          </cell>
          <cell r="B1650">
            <v>1623.38</v>
          </cell>
          <cell r="C1650">
            <v>-3.77</v>
          </cell>
          <cell r="D1650">
            <v>0</v>
          </cell>
        </row>
        <row r="1651">
          <cell r="A1651">
            <v>43654</v>
          </cell>
          <cell r="B1651">
            <v>1352.46</v>
          </cell>
          <cell r="C1651">
            <v>-3.8</v>
          </cell>
          <cell r="D1651">
            <v>0</v>
          </cell>
        </row>
        <row r="1652">
          <cell r="A1652">
            <v>43655</v>
          </cell>
          <cell r="B1652">
            <v>1180.79</v>
          </cell>
          <cell r="C1652">
            <v>-3.82</v>
          </cell>
          <cell r="D1652">
            <v>0</v>
          </cell>
        </row>
        <row r="1653">
          <cell r="A1653">
            <v>43656</v>
          </cell>
          <cell r="B1653">
            <v>1582.52</v>
          </cell>
          <cell r="C1653">
            <v>-3.84</v>
          </cell>
          <cell r="D1653">
            <v>0</v>
          </cell>
        </row>
        <row r="1654">
          <cell r="A1654">
            <v>43657</v>
          </cell>
          <cell r="B1654">
            <v>1582.52</v>
          </cell>
          <cell r="C1654">
            <v>-3.88</v>
          </cell>
          <cell r="D1654">
            <v>0</v>
          </cell>
        </row>
        <row r="1655">
          <cell r="A1655">
            <v>43658</v>
          </cell>
          <cell r="B1655">
            <v>1582.06</v>
          </cell>
          <cell r="C1655">
            <v>-3.88</v>
          </cell>
          <cell r="D1655">
            <v>0</v>
          </cell>
        </row>
        <row r="1656">
          <cell r="A1656">
            <v>43659</v>
          </cell>
          <cell r="B1656">
            <v>1850.69</v>
          </cell>
          <cell r="C1656">
            <v>-3.89</v>
          </cell>
          <cell r="D1656">
            <v>0</v>
          </cell>
        </row>
        <row r="1657">
          <cell r="A1657">
            <v>43660</v>
          </cell>
          <cell r="B1657">
            <v>1304.86</v>
          </cell>
          <cell r="C1657">
            <v>-3.92</v>
          </cell>
          <cell r="D1657">
            <v>0</v>
          </cell>
        </row>
        <row r="1658">
          <cell r="A1658">
            <v>43661</v>
          </cell>
          <cell r="B1658">
            <v>1464.35</v>
          </cell>
          <cell r="C1658">
            <v>-3.95</v>
          </cell>
          <cell r="D1658">
            <v>0</v>
          </cell>
        </row>
        <row r="1659">
          <cell r="A1659">
            <v>43662</v>
          </cell>
          <cell r="B1659">
            <v>1573.03</v>
          </cell>
          <cell r="C1659">
            <v>-3.96</v>
          </cell>
          <cell r="D1659">
            <v>0</v>
          </cell>
        </row>
        <row r="1660">
          <cell r="A1660">
            <v>43663</v>
          </cell>
          <cell r="B1660">
            <v>1546.76</v>
          </cell>
          <cell r="C1660">
            <v>-3.99</v>
          </cell>
          <cell r="D1660">
            <v>0</v>
          </cell>
        </row>
        <row r="1661">
          <cell r="A1661">
            <v>43664</v>
          </cell>
          <cell r="B1661">
            <v>1350.12</v>
          </cell>
          <cell r="C1661">
            <v>-4.02</v>
          </cell>
          <cell r="D1661">
            <v>0</v>
          </cell>
        </row>
        <row r="1662">
          <cell r="A1662">
            <v>43665</v>
          </cell>
          <cell r="B1662">
            <v>1552.66</v>
          </cell>
          <cell r="C1662">
            <v>-4.04</v>
          </cell>
          <cell r="D1662">
            <v>0</v>
          </cell>
        </row>
        <row r="1663">
          <cell r="A1663">
            <v>43666</v>
          </cell>
          <cell r="B1663">
            <v>1833.56</v>
          </cell>
          <cell r="C1663">
            <v>-4.06</v>
          </cell>
          <cell r="D1663">
            <v>0</v>
          </cell>
        </row>
        <row r="1664">
          <cell r="A1664">
            <v>43667</v>
          </cell>
          <cell r="B1664">
            <v>1492.82</v>
          </cell>
          <cell r="C1664">
            <v>-4.09</v>
          </cell>
          <cell r="D1664">
            <v>0</v>
          </cell>
        </row>
        <row r="1665">
          <cell r="A1665">
            <v>43668</v>
          </cell>
          <cell r="B1665">
            <v>1434.03</v>
          </cell>
          <cell r="C1665">
            <v>-4.11</v>
          </cell>
          <cell r="D1665">
            <v>0</v>
          </cell>
        </row>
        <row r="1666">
          <cell r="A1666">
            <v>43669</v>
          </cell>
          <cell r="B1666">
            <v>1517.59</v>
          </cell>
          <cell r="C1666">
            <v>-4.14</v>
          </cell>
          <cell r="D1666">
            <v>0</v>
          </cell>
        </row>
        <row r="1667">
          <cell r="A1667">
            <v>43670</v>
          </cell>
          <cell r="B1667">
            <v>1572.57</v>
          </cell>
          <cell r="C1667">
            <v>-4.16</v>
          </cell>
          <cell r="D1667">
            <v>0</v>
          </cell>
        </row>
        <row r="1668">
          <cell r="A1668">
            <v>43671</v>
          </cell>
          <cell r="B1668">
            <v>1532.38</v>
          </cell>
          <cell r="C1668">
            <v>-4.18</v>
          </cell>
          <cell r="D1668">
            <v>0</v>
          </cell>
        </row>
        <row r="1669">
          <cell r="A1669">
            <v>43672</v>
          </cell>
          <cell r="B1669">
            <v>1526.85</v>
          </cell>
          <cell r="C1669">
            <v>-4.2</v>
          </cell>
          <cell r="D1669">
            <v>0</v>
          </cell>
        </row>
        <row r="1670">
          <cell r="A1670">
            <v>43673</v>
          </cell>
          <cell r="B1670">
            <v>1852.2</v>
          </cell>
          <cell r="C1670">
            <v>-4.23</v>
          </cell>
          <cell r="D1670">
            <v>0</v>
          </cell>
        </row>
        <row r="1671">
          <cell r="A1671">
            <v>43674</v>
          </cell>
          <cell r="B1671">
            <v>1853.7</v>
          </cell>
          <cell r="C1671">
            <v>-4.26</v>
          </cell>
          <cell r="D1671">
            <v>0</v>
          </cell>
        </row>
        <row r="1672">
          <cell r="A1672">
            <v>43675</v>
          </cell>
          <cell r="B1672">
            <v>1562.62</v>
          </cell>
          <cell r="C1672">
            <v>-4.29</v>
          </cell>
          <cell r="D1672">
            <v>0</v>
          </cell>
        </row>
        <row r="1673">
          <cell r="A1673">
            <v>43676</v>
          </cell>
          <cell r="B1673">
            <v>554.17</v>
          </cell>
          <cell r="C1673">
            <v>-4.31</v>
          </cell>
          <cell r="D1673">
            <v>0</v>
          </cell>
        </row>
        <row r="1674">
          <cell r="A1674">
            <v>43677</v>
          </cell>
          <cell r="B1674">
            <v>378.01</v>
          </cell>
          <cell r="C1674">
            <v>-4.32</v>
          </cell>
          <cell r="D1674">
            <v>0</v>
          </cell>
        </row>
        <row r="1675">
          <cell r="A1675">
            <v>43678</v>
          </cell>
          <cell r="B1675">
            <v>417.25</v>
          </cell>
          <cell r="C1675">
            <v>-4.32</v>
          </cell>
          <cell r="D1675">
            <v>0</v>
          </cell>
        </row>
        <row r="1676">
          <cell r="A1676">
            <v>43679</v>
          </cell>
          <cell r="B1676">
            <v>508.91</v>
          </cell>
          <cell r="C1676">
            <v>-4.33</v>
          </cell>
          <cell r="D1676">
            <v>0</v>
          </cell>
        </row>
        <row r="1677">
          <cell r="A1677">
            <v>43680</v>
          </cell>
          <cell r="B1677">
            <v>571.53</v>
          </cell>
          <cell r="C1677">
            <v>-4.34</v>
          </cell>
          <cell r="D1677">
            <v>0</v>
          </cell>
        </row>
        <row r="1678">
          <cell r="A1678">
            <v>43681</v>
          </cell>
          <cell r="B1678">
            <v>497.92</v>
          </cell>
          <cell r="C1678">
            <v>-4.35</v>
          </cell>
          <cell r="D1678">
            <v>0.5</v>
          </cell>
        </row>
        <row r="1679">
          <cell r="A1679">
            <v>43682</v>
          </cell>
          <cell r="B1679">
            <v>497.92</v>
          </cell>
          <cell r="C1679">
            <v>-4.36</v>
          </cell>
          <cell r="D1679">
            <v>0</v>
          </cell>
        </row>
        <row r="1680">
          <cell r="A1680">
            <v>43683</v>
          </cell>
          <cell r="B1680">
            <v>562.04</v>
          </cell>
          <cell r="C1680">
            <v>-4.37</v>
          </cell>
          <cell r="D1680">
            <v>0</v>
          </cell>
        </row>
        <row r="1681">
          <cell r="A1681">
            <v>43684</v>
          </cell>
          <cell r="B1681">
            <v>1184.38</v>
          </cell>
          <cell r="C1681">
            <v>-4.38</v>
          </cell>
          <cell r="D1681">
            <v>0</v>
          </cell>
        </row>
        <row r="1682">
          <cell r="A1682">
            <v>43685</v>
          </cell>
          <cell r="B1682">
            <v>1184.38</v>
          </cell>
          <cell r="C1682">
            <v>-4.4</v>
          </cell>
          <cell r="D1682">
            <v>0</v>
          </cell>
        </row>
        <row r="1683">
          <cell r="A1683">
            <v>43686</v>
          </cell>
          <cell r="B1683">
            <v>1576.27</v>
          </cell>
          <cell r="C1683">
            <v>-4.43</v>
          </cell>
          <cell r="D1683">
            <v>0</v>
          </cell>
        </row>
        <row r="1684">
          <cell r="A1684">
            <v>43687</v>
          </cell>
          <cell r="B1684">
            <v>1825.23</v>
          </cell>
          <cell r="C1684">
            <v>-4.45</v>
          </cell>
          <cell r="D1684">
            <v>0</v>
          </cell>
        </row>
        <row r="1685">
          <cell r="A1685">
            <v>43688</v>
          </cell>
          <cell r="B1685">
            <v>1940.97</v>
          </cell>
          <cell r="C1685">
            <v>-4.48</v>
          </cell>
          <cell r="D1685">
            <v>0</v>
          </cell>
        </row>
        <row r="1686">
          <cell r="A1686">
            <v>43689</v>
          </cell>
          <cell r="B1686">
            <v>1846.76</v>
          </cell>
          <cell r="C1686">
            <v>-4.5</v>
          </cell>
          <cell r="D1686">
            <v>0</v>
          </cell>
        </row>
        <row r="1687">
          <cell r="A1687">
            <v>43690</v>
          </cell>
          <cell r="B1687">
            <v>1589.81</v>
          </cell>
          <cell r="C1687">
            <v>-4.53</v>
          </cell>
          <cell r="D1687">
            <v>0</v>
          </cell>
        </row>
        <row r="1688">
          <cell r="A1688">
            <v>43691</v>
          </cell>
          <cell r="B1688">
            <v>1598.26</v>
          </cell>
          <cell r="C1688">
            <v>-4.56</v>
          </cell>
          <cell r="D1688">
            <v>0</v>
          </cell>
        </row>
        <row r="1689">
          <cell r="A1689">
            <v>43692</v>
          </cell>
          <cell r="B1689">
            <v>1572.69</v>
          </cell>
          <cell r="C1689">
            <v>-4.59</v>
          </cell>
          <cell r="D1689">
            <v>0</v>
          </cell>
        </row>
        <row r="1690">
          <cell r="A1690">
            <v>43693</v>
          </cell>
          <cell r="B1690">
            <v>1570.49</v>
          </cell>
          <cell r="C1690">
            <v>-4.61</v>
          </cell>
          <cell r="D1690">
            <v>0</v>
          </cell>
        </row>
        <row r="1691">
          <cell r="A1691">
            <v>43694</v>
          </cell>
          <cell r="B1691">
            <v>1439.93</v>
          </cell>
          <cell r="C1691">
            <v>-4.65</v>
          </cell>
          <cell r="D1691">
            <v>0</v>
          </cell>
        </row>
        <row r="1692">
          <cell r="A1692">
            <v>43695</v>
          </cell>
          <cell r="B1692">
            <v>1825</v>
          </cell>
          <cell r="C1692">
            <v>-4.67</v>
          </cell>
          <cell r="D1692">
            <v>0</v>
          </cell>
        </row>
        <row r="1693">
          <cell r="A1693">
            <v>43696</v>
          </cell>
          <cell r="B1693">
            <v>1498.84</v>
          </cell>
          <cell r="C1693">
            <v>-4.71</v>
          </cell>
          <cell r="D1693">
            <v>0</v>
          </cell>
        </row>
        <row r="1694">
          <cell r="A1694">
            <v>43697</v>
          </cell>
          <cell r="B1694">
            <v>1571.41</v>
          </cell>
          <cell r="C1694">
            <v>-4.73</v>
          </cell>
          <cell r="D1694">
            <v>0</v>
          </cell>
        </row>
        <row r="1695">
          <cell r="A1695">
            <v>43698</v>
          </cell>
          <cell r="B1695">
            <v>1553.59</v>
          </cell>
          <cell r="C1695">
            <v>-4.76</v>
          </cell>
          <cell r="D1695">
            <v>0</v>
          </cell>
        </row>
        <row r="1696">
          <cell r="A1696">
            <v>43699</v>
          </cell>
          <cell r="B1696">
            <v>1554.75</v>
          </cell>
          <cell r="C1696">
            <v>-4.79</v>
          </cell>
          <cell r="D1696">
            <v>0</v>
          </cell>
        </row>
        <row r="1697">
          <cell r="A1697">
            <v>43700</v>
          </cell>
          <cell r="B1697">
            <v>1717.25</v>
          </cell>
          <cell r="C1697">
            <v>-4.81</v>
          </cell>
          <cell r="D1697">
            <v>0</v>
          </cell>
        </row>
        <row r="1698">
          <cell r="A1698">
            <v>43701</v>
          </cell>
          <cell r="B1698">
            <v>1905.67</v>
          </cell>
          <cell r="C1698">
            <v>-4.84</v>
          </cell>
          <cell r="D1698">
            <v>0</v>
          </cell>
        </row>
        <row r="1699">
          <cell r="A1699">
            <v>43702</v>
          </cell>
          <cell r="B1699">
            <v>1484.49</v>
          </cell>
          <cell r="C1699">
            <v>-4.87</v>
          </cell>
          <cell r="D1699">
            <v>0</v>
          </cell>
        </row>
        <row r="1700">
          <cell r="A1700">
            <v>43703</v>
          </cell>
          <cell r="B1700">
            <v>1659.14</v>
          </cell>
          <cell r="C1700">
            <v>-4.9</v>
          </cell>
          <cell r="D1700">
            <v>0</v>
          </cell>
        </row>
        <row r="1701">
          <cell r="A1701">
            <v>43704</v>
          </cell>
          <cell r="B1701">
            <v>1843.52</v>
          </cell>
          <cell r="C1701">
            <v>-4.93</v>
          </cell>
          <cell r="D1701">
            <v>0</v>
          </cell>
        </row>
        <row r="1702">
          <cell r="A1702">
            <v>43705</v>
          </cell>
          <cell r="B1702">
            <v>1779.4</v>
          </cell>
          <cell r="C1702">
            <v>-4.96</v>
          </cell>
          <cell r="D1702">
            <v>0</v>
          </cell>
        </row>
        <row r="1703">
          <cell r="A1703">
            <v>43706</v>
          </cell>
          <cell r="B1703">
            <v>1792.94</v>
          </cell>
          <cell r="C1703">
            <v>-5</v>
          </cell>
          <cell r="D1703">
            <v>0</v>
          </cell>
        </row>
        <row r="1704">
          <cell r="A1704">
            <v>43707</v>
          </cell>
          <cell r="B1704">
            <v>1862.5</v>
          </cell>
          <cell r="C1704">
            <v>-5.03</v>
          </cell>
          <cell r="D1704">
            <v>0</v>
          </cell>
        </row>
        <row r="1705">
          <cell r="A1705">
            <v>43708</v>
          </cell>
          <cell r="B1705">
            <v>2325.12</v>
          </cell>
          <cell r="C1705">
            <v>-5.06</v>
          </cell>
          <cell r="D1705">
            <v>0</v>
          </cell>
        </row>
        <row r="1706">
          <cell r="A1706">
            <v>43709</v>
          </cell>
          <cell r="B1706">
            <v>2294.56</v>
          </cell>
          <cell r="C1706">
            <v>-5.1</v>
          </cell>
          <cell r="D1706">
            <v>0</v>
          </cell>
        </row>
        <row r="1707">
          <cell r="A1707">
            <v>43710</v>
          </cell>
          <cell r="B1707">
            <v>2077.89</v>
          </cell>
          <cell r="C1707">
            <v>-5.14</v>
          </cell>
          <cell r="D1707">
            <v>0</v>
          </cell>
        </row>
        <row r="1708">
          <cell r="A1708">
            <v>43711</v>
          </cell>
          <cell r="B1708">
            <v>2067.25</v>
          </cell>
          <cell r="C1708">
            <v>-5.18</v>
          </cell>
          <cell r="D1708">
            <v>0</v>
          </cell>
        </row>
        <row r="1709">
          <cell r="A1709">
            <v>43712</v>
          </cell>
          <cell r="B1709">
            <v>2030.21</v>
          </cell>
          <cell r="C1709">
            <v>-5.21</v>
          </cell>
          <cell r="D1709">
            <v>0</v>
          </cell>
        </row>
        <row r="1710">
          <cell r="A1710">
            <v>43713</v>
          </cell>
          <cell r="B1710">
            <v>2093.29</v>
          </cell>
          <cell r="C1710">
            <v>-5.25</v>
          </cell>
          <cell r="D1710">
            <v>0</v>
          </cell>
        </row>
        <row r="1711">
          <cell r="A1711">
            <v>43714</v>
          </cell>
          <cell r="B1711">
            <v>2159.61</v>
          </cell>
          <cell r="C1711">
            <v>-5.29</v>
          </cell>
          <cell r="D1711">
            <v>0</v>
          </cell>
        </row>
        <row r="1712">
          <cell r="A1712">
            <v>43715</v>
          </cell>
          <cell r="B1712">
            <v>2245.37</v>
          </cell>
          <cell r="C1712">
            <v>-5.33</v>
          </cell>
          <cell r="D1712">
            <v>0</v>
          </cell>
        </row>
        <row r="1713">
          <cell r="A1713">
            <v>43716</v>
          </cell>
          <cell r="B1713">
            <v>2296.88</v>
          </cell>
          <cell r="C1713">
            <v>-5.38</v>
          </cell>
          <cell r="D1713">
            <v>0</v>
          </cell>
        </row>
        <row r="1714">
          <cell r="A1714">
            <v>43717</v>
          </cell>
          <cell r="B1714">
            <v>2166.32</v>
          </cell>
          <cell r="C1714">
            <v>-5.42</v>
          </cell>
          <cell r="D1714">
            <v>0</v>
          </cell>
        </row>
        <row r="1715">
          <cell r="A1715">
            <v>43718</v>
          </cell>
          <cell r="B1715">
            <v>2004.05</v>
          </cell>
          <cell r="C1715">
            <v>-5.46</v>
          </cell>
          <cell r="D1715">
            <v>0</v>
          </cell>
        </row>
        <row r="1716">
          <cell r="A1716">
            <v>43719</v>
          </cell>
          <cell r="B1716">
            <v>2018.29</v>
          </cell>
          <cell r="C1716">
            <v>-5.5</v>
          </cell>
          <cell r="D1716">
            <v>0</v>
          </cell>
        </row>
        <row r="1717">
          <cell r="A1717">
            <v>43720</v>
          </cell>
          <cell r="B1717">
            <v>2047.22</v>
          </cell>
          <cell r="C1717">
            <v>-5.54</v>
          </cell>
          <cell r="D1717">
            <v>0</v>
          </cell>
        </row>
        <row r="1718">
          <cell r="A1718">
            <v>43721</v>
          </cell>
          <cell r="B1718">
            <v>2061.46</v>
          </cell>
          <cell r="C1718">
            <v>-5.58</v>
          </cell>
          <cell r="D1718">
            <v>0</v>
          </cell>
        </row>
        <row r="1719">
          <cell r="A1719">
            <v>43722</v>
          </cell>
          <cell r="B1719">
            <v>1287.73</v>
          </cell>
          <cell r="C1719">
            <v>-5.62</v>
          </cell>
          <cell r="D1719">
            <v>0</v>
          </cell>
        </row>
        <row r="1720">
          <cell r="A1720">
            <v>43723</v>
          </cell>
          <cell r="B1720">
            <v>2353.36</v>
          </cell>
          <cell r="C1720">
            <v>-5.67</v>
          </cell>
          <cell r="D1720">
            <v>0</v>
          </cell>
        </row>
        <row r="1721">
          <cell r="A1721">
            <v>43724</v>
          </cell>
          <cell r="B1721">
            <v>2055.21</v>
          </cell>
          <cell r="C1721">
            <v>-5.72</v>
          </cell>
          <cell r="D1721">
            <v>0</v>
          </cell>
        </row>
        <row r="1722">
          <cell r="A1722">
            <v>43725</v>
          </cell>
          <cell r="B1722">
            <v>2145.37</v>
          </cell>
          <cell r="C1722">
            <v>-5.76</v>
          </cell>
          <cell r="D1722">
            <v>0</v>
          </cell>
        </row>
        <row r="1723">
          <cell r="A1723">
            <v>43726</v>
          </cell>
          <cell r="B1723">
            <v>2215.28</v>
          </cell>
          <cell r="C1723">
            <v>-5.8</v>
          </cell>
          <cell r="D1723">
            <v>0</v>
          </cell>
        </row>
        <row r="1724">
          <cell r="A1724">
            <v>43727</v>
          </cell>
          <cell r="B1724">
            <v>2531.71</v>
          </cell>
          <cell r="C1724">
            <v>-5.85</v>
          </cell>
          <cell r="D1724">
            <v>0</v>
          </cell>
        </row>
        <row r="1725">
          <cell r="A1725">
            <v>43728</v>
          </cell>
          <cell r="B1725">
            <v>2487.5</v>
          </cell>
          <cell r="C1725">
            <v>-5.9</v>
          </cell>
          <cell r="D1725">
            <v>0</v>
          </cell>
        </row>
        <row r="1726">
          <cell r="A1726">
            <v>43729</v>
          </cell>
          <cell r="B1726">
            <v>2351.97</v>
          </cell>
          <cell r="C1726">
            <v>-5.95</v>
          </cell>
          <cell r="D1726">
            <v>0</v>
          </cell>
        </row>
        <row r="1727">
          <cell r="A1727">
            <v>43730</v>
          </cell>
          <cell r="B1727">
            <v>2482.18</v>
          </cell>
          <cell r="C1727">
            <v>-6</v>
          </cell>
          <cell r="D1727">
            <v>0</v>
          </cell>
        </row>
        <row r="1728">
          <cell r="A1728">
            <v>43731</v>
          </cell>
          <cell r="B1728">
            <v>2044.1</v>
          </cell>
          <cell r="C1728">
            <v>-6.04</v>
          </cell>
          <cell r="D1728">
            <v>0</v>
          </cell>
        </row>
        <row r="1729">
          <cell r="A1729">
            <v>43732</v>
          </cell>
          <cell r="B1729">
            <v>2094.44</v>
          </cell>
          <cell r="C1729">
            <v>-6.06</v>
          </cell>
          <cell r="D1729">
            <v>0</v>
          </cell>
        </row>
        <row r="1730">
          <cell r="A1730">
            <v>43733</v>
          </cell>
          <cell r="B1730">
            <v>1625.93</v>
          </cell>
          <cell r="C1730">
            <v>-6.1</v>
          </cell>
          <cell r="D1730">
            <v>0</v>
          </cell>
        </row>
        <row r="1731">
          <cell r="A1731">
            <v>43734</v>
          </cell>
          <cell r="B1731">
            <v>1990.28</v>
          </cell>
          <cell r="C1731">
            <v>-6.12</v>
          </cell>
          <cell r="D1731">
            <v>8.1</v>
          </cell>
        </row>
        <row r="1732">
          <cell r="A1732">
            <v>43735</v>
          </cell>
          <cell r="B1732">
            <v>1951.39</v>
          </cell>
          <cell r="C1732">
            <v>-6.13</v>
          </cell>
          <cell r="D1732">
            <v>22.9</v>
          </cell>
        </row>
        <row r="1733">
          <cell r="A1733">
            <v>43736</v>
          </cell>
          <cell r="B1733">
            <v>2368.17</v>
          </cell>
          <cell r="C1733">
            <v>-6.15</v>
          </cell>
          <cell r="D1733">
            <v>0</v>
          </cell>
        </row>
        <row r="1734">
          <cell r="A1734">
            <v>43737</v>
          </cell>
          <cell r="B1734">
            <v>2438.31</v>
          </cell>
          <cell r="C1734">
            <v>-6.19</v>
          </cell>
          <cell r="D1734">
            <v>0</v>
          </cell>
        </row>
        <row r="1735">
          <cell r="A1735">
            <v>43738</v>
          </cell>
          <cell r="B1735">
            <v>2114</v>
          </cell>
          <cell r="C1735">
            <v>-6.23</v>
          </cell>
          <cell r="D1735">
            <v>0</v>
          </cell>
        </row>
        <row r="1736">
          <cell r="A1736">
            <v>43739</v>
          </cell>
          <cell r="B1736">
            <v>2049.07</v>
          </cell>
          <cell r="C1736">
            <v>-6.26</v>
          </cell>
          <cell r="D1736">
            <v>0</v>
          </cell>
        </row>
        <row r="1737">
          <cell r="A1737">
            <v>43740</v>
          </cell>
          <cell r="B1737">
            <v>2098.03</v>
          </cell>
          <cell r="C1737">
            <v>-6.3</v>
          </cell>
          <cell r="D1737">
            <v>0</v>
          </cell>
        </row>
        <row r="1738">
          <cell r="A1738">
            <v>43741</v>
          </cell>
          <cell r="B1738">
            <v>2059.03</v>
          </cell>
          <cell r="C1738">
            <v>-6.34</v>
          </cell>
          <cell r="D1738">
            <v>0</v>
          </cell>
        </row>
        <row r="1739">
          <cell r="A1739">
            <v>43742</v>
          </cell>
          <cell r="B1739">
            <v>2150.81</v>
          </cell>
          <cell r="C1739">
            <v>-6.39</v>
          </cell>
          <cell r="D1739">
            <v>0</v>
          </cell>
        </row>
        <row r="1740">
          <cell r="A1740">
            <v>43743</v>
          </cell>
          <cell r="B1740">
            <v>2446.76</v>
          </cell>
          <cell r="C1740">
            <v>-6.45</v>
          </cell>
          <cell r="D1740">
            <v>0</v>
          </cell>
        </row>
        <row r="1741">
          <cell r="A1741">
            <v>43744</v>
          </cell>
          <cell r="B1741">
            <v>2555.56</v>
          </cell>
          <cell r="C1741">
            <v>-6.48</v>
          </cell>
          <cell r="D1741">
            <v>0</v>
          </cell>
        </row>
        <row r="1742">
          <cell r="A1742">
            <v>43745</v>
          </cell>
          <cell r="B1742">
            <v>2130.79</v>
          </cell>
          <cell r="C1742">
            <v>-6.52</v>
          </cell>
          <cell r="D1742">
            <v>0</v>
          </cell>
        </row>
        <row r="1743">
          <cell r="A1743">
            <v>43746</v>
          </cell>
          <cell r="B1743">
            <v>2144.79</v>
          </cell>
          <cell r="C1743">
            <v>-6.56</v>
          </cell>
          <cell r="D1743">
            <v>0</v>
          </cell>
        </row>
        <row r="1744">
          <cell r="A1744">
            <v>43747</v>
          </cell>
          <cell r="B1744">
            <v>2057.75</v>
          </cell>
          <cell r="C1744">
            <v>-6.6</v>
          </cell>
          <cell r="D1744">
            <v>6.6</v>
          </cell>
        </row>
        <row r="1745">
          <cell r="A1745">
            <v>43748</v>
          </cell>
          <cell r="B1745">
            <v>2259.38</v>
          </cell>
          <cell r="C1745">
            <v>-6.64</v>
          </cell>
          <cell r="D1745">
            <v>0</v>
          </cell>
        </row>
        <row r="1746">
          <cell r="A1746">
            <v>43749</v>
          </cell>
          <cell r="B1746">
            <v>2222.8</v>
          </cell>
          <cell r="C1746">
            <v>-6.68</v>
          </cell>
          <cell r="D1746">
            <v>4.9</v>
          </cell>
        </row>
        <row r="1747">
          <cell r="A1747">
            <v>43750</v>
          </cell>
          <cell r="B1747">
            <v>2317.36</v>
          </cell>
          <cell r="C1747">
            <v>-6.72</v>
          </cell>
          <cell r="D1747">
            <v>0</v>
          </cell>
        </row>
        <row r="1748">
          <cell r="A1748">
            <v>43751</v>
          </cell>
          <cell r="B1748">
            <v>2339.31</v>
          </cell>
          <cell r="C1748">
            <v>-6.76</v>
          </cell>
          <cell r="D1748">
            <v>0</v>
          </cell>
        </row>
        <row r="1749">
          <cell r="A1749">
            <v>43752</v>
          </cell>
          <cell r="B1749">
            <v>2112.5</v>
          </cell>
          <cell r="C1749">
            <v>-6.8</v>
          </cell>
          <cell r="D1749">
            <v>0</v>
          </cell>
        </row>
        <row r="1750">
          <cell r="A1750">
            <v>43753</v>
          </cell>
          <cell r="B1750">
            <v>2196.76</v>
          </cell>
          <cell r="C1750">
            <v>-6.84</v>
          </cell>
          <cell r="D1750">
            <v>0</v>
          </cell>
        </row>
        <row r="1751">
          <cell r="A1751">
            <v>43754</v>
          </cell>
          <cell r="B1751">
            <v>2217.71</v>
          </cell>
          <cell r="C1751">
            <v>-6.89</v>
          </cell>
          <cell r="D1751">
            <v>0</v>
          </cell>
        </row>
        <row r="1752">
          <cell r="A1752">
            <v>43755</v>
          </cell>
          <cell r="B1752">
            <v>2145.37</v>
          </cell>
          <cell r="C1752">
            <v>-6.94</v>
          </cell>
          <cell r="D1752">
            <v>0</v>
          </cell>
        </row>
        <row r="1753">
          <cell r="A1753">
            <v>43756</v>
          </cell>
          <cell r="B1753">
            <v>2210.88</v>
          </cell>
          <cell r="C1753">
            <v>-6.98</v>
          </cell>
          <cell r="D1753">
            <v>0</v>
          </cell>
        </row>
        <row r="1754">
          <cell r="A1754">
            <v>43757</v>
          </cell>
          <cell r="B1754">
            <v>2617.48</v>
          </cell>
          <cell r="C1754">
            <v>-7.03</v>
          </cell>
          <cell r="D1754">
            <v>0</v>
          </cell>
        </row>
        <row r="1755">
          <cell r="A1755">
            <v>43758</v>
          </cell>
          <cell r="B1755">
            <v>2451.74</v>
          </cell>
          <cell r="C1755">
            <v>-7.08</v>
          </cell>
          <cell r="D1755">
            <v>0</v>
          </cell>
        </row>
        <row r="1756">
          <cell r="A1756">
            <v>43759</v>
          </cell>
          <cell r="B1756">
            <v>2025.81</v>
          </cell>
          <cell r="C1756">
            <v>-7.13</v>
          </cell>
          <cell r="D1756">
            <v>0</v>
          </cell>
        </row>
        <row r="1757">
          <cell r="A1757">
            <v>43760</v>
          </cell>
          <cell r="B1757">
            <v>2202.43</v>
          </cell>
          <cell r="C1757">
            <v>-7.17</v>
          </cell>
          <cell r="D1757">
            <v>1.9</v>
          </cell>
        </row>
        <row r="1758">
          <cell r="A1758">
            <v>43761</v>
          </cell>
          <cell r="B1758">
            <v>2175.23</v>
          </cell>
          <cell r="C1758">
            <v>-7.22</v>
          </cell>
          <cell r="D1758">
            <v>0</v>
          </cell>
        </row>
        <row r="1759">
          <cell r="A1759">
            <v>43762</v>
          </cell>
          <cell r="B1759">
            <v>2171.41</v>
          </cell>
          <cell r="C1759">
            <v>-7.24</v>
          </cell>
          <cell r="D1759">
            <v>31</v>
          </cell>
        </row>
        <row r="1760">
          <cell r="A1760">
            <v>43763</v>
          </cell>
          <cell r="B1760">
            <v>2045.72</v>
          </cell>
          <cell r="C1760">
            <v>-7.29</v>
          </cell>
          <cell r="D1760">
            <v>0</v>
          </cell>
        </row>
        <row r="1761">
          <cell r="A1761">
            <v>43764</v>
          </cell>
          <cell r="B1761">
            <v>2551.04</v>
          </cell>
          <cell r="C1761">
            <v>-7.33</v>
          </cell>
          <cell r="D1761">
            <v>0</v>
          </cell>
        </row>
        <row r="1762">
          <cell r="A1762">
            <v>43765</v>
          </cell>
          <cell r="B1762">
            <v>2533.33</v>
          </cell>
          <cell r="C1762">
            <v>-7.38</v>
          </cell>
          <cell r="D1762">
            <v>0</v>
          </cell>
        </row>
        <row r="1763">
          <cell r="A1763">
            <v>43766</v>
          </cell>
          <cell r="B1763">
            <v>2032.18</v>
          </cell>
          <cell r="C1763">
            <v>-7.44</v>
          </cell>
          <cell r="D1763">
            <v>0</v>
          </cell>
        </row>
        <row r="1764">
          <cell r="A1764">
            <v>43767</v>
          </cell>
          <cell r="B1764">
            <v>1921.64</v>
          </cell>
          <cell r="C1764">
            <v>-7.47</v>
          </cell>
          <cell r="D1764">
            <v>0</v>
          </cell>
        </row>
        <row r="1765">
          <cell r="A1765">
            <v>43768</v>
          </cell>
          <cell r="B1765">
            <v>2205.9</v>
          </cell>
          <cell r="C1765">
            <v>-7.48</v>
          </cell>
          <cell r="D1765">
            <v>23.3</v>
          </cell>
        </row>
        <row r="1766">
          <cell r="A1766">
            <v>43769</v>
          </cell>
          <cell r="B1766">
            <v>2064.47</v>
          </cell>
          <cell r="C1766">
            <v>-7.5</v>
          </cell>
          <cell r="D1766">
            <v>3.5</v>
          </cell>
        </row>
        <row r="1767">
          <cell r="A1767">
            <v>43770</v>
          </cell>
          <cell r="B1767">
            <v>1342.13</v>
          </cell>
          <cell r="C1767">
            <v>-7.49</v>
          </cell>
          <cell r="D1767">
            <v>17.3</v>
          </cell>
        </row>
        <row r="1768">
          <cell r="A1768">
            <v>43771</v>
          </cell>
          <cell r="B1768">
            <v>2260.42</v>
          </cell>
          <cell r="C1768">
            <v>-7.48</v>
          </cell>
          <cell r="D1768">
            <v>1.2</v>
          </cell>
        </row>
        <row r="1769">
          <cell r="A1769">
            <v>43772</v>
          </cell>
          <cell r="B1769">
            <v>2465.39</v>
          </cell>
          <cell r="C1769">
            <v>-7.52</v>
          </cell>
          <cell r="D1769">
            <v>0</v>
          </cell>
        </row>
        <row r="1770">
          <cell r="A1770">
            <v>43773</v>
          </cell>
          <cell r="B1770">
            <v>2135.65</v>
          </cell>
          <cell r="C1770">
            <v>-7.56</v>
          </cell>
          <cell r="D1770">
            <v>0</v>
          </cell>
        </row>
        <row r="1771">
          <cell r="A1771">
            <v>43774</v>
          </cell>
          <cell r="B1771">
            <v>2245.72</v>
          </cell>
          <cell r="C1771">
            <v>-7.6</v>
          </cell>
          <cell r="D1771">
            <v>0</v>
          </cell>
        </row>
        <row r="1772">
          <cell r="A1772">
            <v>43775</v>
          </cell>
          <cell r="B1772">
            <v>2069.44</v>
          </cell>
          <cell r="C1772">
            <v>-7.63</v>
          </cell>
          <cell r="D1772">
            <v>2</v>
          </cell>
        </row>
        <row r="1773">
          <cell r="A1773">
            <v>43776</v>
          </cell>
          <cell r="B1773">
            <v>2096.88</v>
          </cell>
          <cell r="C1773">
            <v>-7.67</v>
          </cell>
          <cell r="D1773">
            <v>8.5</v>
          </cell>
        </row>
        <row r="1774">
          <cell r="A1774">
            <v>43777</v>
          </cell>
          <cell r="B1774">
            <v>2166.44</v>
          </cell>
          <cell r="C1774">
            <v>-7.71</v>
          </cell>
          <cell r="D1774">
            <v>0</v>
          </cell>
        </row>
        <row r="1775">
          <cell r="A1775">
            <v>43778</v>
          </cell>
          <cell r="B1775">
            <v>2200.46</v>
          </cell>
          <cell r="C1775">
            <v>-7.74</v>
          </cell>
          <cell r="D1775">
            <v>0</v>
          </cell>
        </row>
        <row r="1776">
          <cell r="A1776">
            <v>43779</v>
          </cell>
          <cell r="B1776">
            <v>2519.33</v>
          </cell>
          <cell r="C1776">
            <v>-7.77</v>
          </cell>
          <cell r="D1776">
            <v>9.2</v>
          </cell>
        </row>
        <row r="1777">
          <cell r="A1777">
            <v>43780</v>
          </cell>
          <cell r="B1777">
            <v>2180.9</v>
          </cell>
          <cell r="C1777">
            <v>-7.83</v>
          </cell>
          <cell r="D1777">
            <v>0</v>
          </cell>
        </row>
        <row r="1778">
          <cell r="A1778">
            <v>43781</v>
          </cell>
          <cell r="B1778">
            <v>2171.53</v>
          </cell>
          <cell r="C1778">
            <v>-7.87</v>
          </cell>
          <cell r="D1778">
            <v>0</v>
          </cell>
        </row>
        <row r="1779">
          <cell r="A1779">
            <v>43782</v>
          </cell>
          <cell r="B1779">
            <v>2191.2</v>
          </cell>
          <cell r="C1779">
            <v>-7.91</v>
          </cell>
          <cell r="D1779">
            <v>0</v>
          </cell>
        </row>
        <row r="1780">
          <cell r="A1780">
            <v>43783</v>
          </cell>
          <cell r="B1780">
            <v>2131.37</v>
          </cell>
          <cell r="C1780">
            <v>-7.94</v>
          </cell>
          <cell r="D1780">
            <v>23.3</v>
          </cell>
        </row>
        <row r="1781">
          <cell r="A1781">
            <v>43784</v>
          </cell>
          <cell r="B1781">
            <v>2334.14</v>
          </cell>
          <cell r="C1781">
            <v>-7.92</v>
          </cell>
          <cell r="D1781">
            <v>33.7</v>
          </cell>
        </row>
        <row r="1782">
          <cell r="A1782">
            <v>43785</v>
          </cell>
          <cell r="B1782">
            <v>2096.76</v>
          </cell>
          <cell r="C1782">
            <v>-7.93</v>
          </cell>
          <cell r="D1782">
            <v>15.7</v>
          </cell>
        </row>
        <row r="1783">
          <cell r="A1783">
            <v>43786</v>
          </cell>
          <cell r="B1783">
            <v>1721.99</v>
          </cell>
          <cell r="C1783">
            <v>-7.94</v>
          </cell>
          <cell r="D1783">
            <v>0.4</v>
          </cell>
        </row>
        <row r="1784">
          <cell r="A1784">
            <v>43787</v>
          </cell>
          <cell r="B1784">
            <v>1561.34</v>
          </cell>
          <cell r="C1784">
            <v>-7.96</v>
          </cell>
          <cell r="D1784">
            <v>0</v>
          </cell>
        </row>
        <row r="1785">
          <cell r="A1785">
            <v>43788</v>
          </cell>
          <cell r="B1785">
            <v>1854.86</v>
          </cell>
          <cell r="C1785">
            <v>-7.96</v>
          </cell>
          <cell r="D1785">
            <v>6.1</v>
          </cell>
        </row>
        <row r="1786">
          <cell r="A1786">
            <v>43789</v>
          </cell>
          <cell r="B1786">
            <v>1927.2</v>
          </cell>
          <cell r="C1786">
            <v>-7.96</v>
          </cell>
          <cell r="D1786">
            <v>12.5</v>
          </cell>
        </row>
        <row r="1787">
          <cell r="A1787">
            <v>43790</v>
          </cell>
          <cell r="B1787">
            <v>1462.96</v>
          </cell>
          <cell r="C1787">
            <v>-7.98</v>
          </cell>
          <cell r="D1787">
            <v>0</v>
          </cell>
        </row>
        <row r="1788">
          <cell r="A1788">
            <v>43791</v>
          </cell>
          <cell r="B1788">
            <v>2162.38</v>
          </cell>
          <cell r="C1788">
            <v>-8</v>
          </cell>
          <cell r="D1788">
            <v>0</v>
          </cell>
        </row>
        <row r="1789">
          <cell r="A1789">
            <v>43792</v>
          </cell>
          <cell r="B1789">
            <v>2509.61</v>
          </cell>
          <cell r="C1789">
            <v>-7.98</v>
          </cell>
          <cell r="D1789">
            <v>25.9</v>
          </cell>
        </row>
        <row r="1790">
          <cell r="A1790">
            <v>43793</v>
          </cell>
          <cell r="B1790">
            <v>2069.44</v>
          </cell>
          <cell r="C1790">
            <v>-7.97</v>
          </cell>
          <cell r="D1790">
            <v>8.3</v>
          </cell>
        </row>
        <row r="1791">
          <cell r="A1791">
            <v>43794</v>
          </cell>
          <cell r="B1791">
            <v>1204.98</v>
          </cell>
          <cell r="C1791">
            <v>-7.96</v>
          </cell>
          <cell r="D1791">
            <v>38</v>
          </cell>
        </row>
        <row r="1792">
          <cell r="A1792">
            <v>43795</v>
          </cell>
          <cell r="B1792">
            <v>2141.9</v>
          </cell>
          <cell r="C1792">
            <v>-7.97</v>
          </cell>
          <cell r="D1792">
            <v>0</v>
          </cell>
        </row>
        <row r="1793">
          <cell r="A1793">
            <v>43796</v>
          </cell>
          <cell r="B1793">
            <v>1896.76</v>
          </cell>
          <cell r="C1793">
            <v>-8</v>
          </cell>
          <cell r="D1793">
            <v>0</v>
          </cell>
        </row>
        <row r="1794">
          <cell r="A1794">
            <v>43797</v>
          </cell>
          <cell r="B1794">
            <v>2101.04</v>
          </cell>
          <cell r="C1794">
            <v>-8.02</v>
          </cell>
          <cell r="D1794">
            <v>0</v>
          </cell>
        </row>
        <row r="1795">
          <cell r="A1795">
            <v>43798</v>
          </cell>
          <cell r="B1795">
            <v>2054.17</v>
          </cell>
          <cell r="C1795">
            <v>-8.04</v>
          </cell>
          <cell r="D1795">
            <v>20</v>
          </cell>
        </row>
        <row r="1796">
          <cell r="A1796">
            <v>43799</v>
          </cell>
          <cell r="B1796">
            <v>2372.11</v>
          </cell>
          <cell r="C1796">
            <v>-8.04</v>
          </cell>
          <cell r="D1796">
            <v>8.2</v>
          </cell>
        </row>
        <row r="1797">
          <cell r="A1797">
            <v>43800</v>
          </cell>
          <cell r="B1797">
            <v>2033.22</v>
          </cell>
          <cell r="C1797">
            <v>-8.05</v>
          </cell>
          <cell r="D1797">
            <v>2.1</v>
          </cell>
        </row>
        <row r="1798">
          <cell r="A1798">
            <v>43801</v>
          </cell>
          <cell r="B1798">
            <v>2141.9</v>
          </cell>
          <cell r="C1798">
            <v>-8.02</v>
          </cell>
          <cell r="D1798">
            <v>31.6</v>
          </cell>
        </row>
        <row r="1799">
          <cell r="A1799">
            <v>43802</v>
          </cell>
          <cell r="B1799">
            <v>2088.77</v>
          </cell>
          <cell r="C1799">
            <v>-8</v>
          </cell>
          <cell r="D1799">
            <v>6.2</v>
          </cell>
        </row>
        <row r="1800">
          <cell r="A1800">
            <v>43803</v>
          </cell>
          <cell r="B1800">
            <v>2085.19</v>
          </cell>
          <cell r="C1800">
            <v>-8</v>
          </cell>
          <cell r="D1800">
            <v>0</v>
          </cell>
        </row>
        <row r="1801">
          <cell r="A1801">
            <v>43804</v>
          </cell>
          <cell r="B1801">
            <v>2179.05</v>
          </cell>
          <cell r="C1801">
            <v>-8.02</v>
          </cell>
          <cell r="D1801">
            <v>6.1</v>
          </cell>
        </row>
        <row r="1802">
          <cell r="A1802">
            <v>43805</v>
          </cell>
          <cell r="B1802">
            <v>2182.87</v>
          </cell>
          <cell r="C1802">
            <v>-7.98</v>
          </cell>
          <cell r="D1802">
            <v>28.6</v>
          </cell>
        </row>
        <row r="1803">
          <cell r="A1803">
            <v>43806</v>
          </cell>
          <cell r="B1803">
            <v>2494.44</v>
          </cell>
          <cell r="C1803">
            <v>-7.95</v>
          </cell>
          <cell r="D1803">
            <v>9.6</v>
          </cell>
        </row>
        <row r="1804">
          <cell r="A1804">
            <v>43807</v>
          </cell>
          <cell r="B1804">
            <v>2492.94</v>
          </cell>
          <cell r="C1804">
            <v>-7.93</v>
          </cell>
          <cell r="D1804">
            <v>16.7</v>
          </cell>
        </row>
        <row r="1805">
          <cell r="A1805">
            <v>43808</v>
          </cell>
          <cell r="B1805">
            <v>2123.84</v>
          </cell>
          <cell r="C1805">
            <v>-7.94</v>
          </cell>
          <cell r="D1805">
            <v>0</v>
          </cell>
        </row>
        <row r="1806">
          <cell r="A1806">
            <v>43809</v>
          </cell>
          <cell r="B1806">
            <v>2141.44</v>
          </cell>
          <cell r="C1806">
            <v>-7.91</v>
          </cell>
          <cell r="D1806">
            <v>24.2</v>
          </cell>
        </row>
        <row r="1807">
          <cell r="A1807">
            <v>43810</v>
          </cell>
          <cell r="B1807">
            <v>2159.03</v>
          </cell>
          <cell r="C1807">
            <v>-7.81</v>
          </cell>
          <cell r="D1807">
            <v>1.4</v>
          </cell>
        </row>
        <row r="1808">
          <cell r="A1808">
            <v>43811</v>
          </cell>
          <cell r="B1808">
            <v>1758.8</v>
          </cell>
          <cell r="C1808">
            <v>-7.76</v>
          </cell>
          <cell r="D1808">
            <v>5.6</v>
          </cell>
        </row>
        <row r="1809">
          <cell r="A1809">
            <v>43812</v>
          </cell>
          <cell r="B1809">
            <v>2207.29</v>
          </cell>
          <cell r="C1809">
            <v>-7.72</v>
          </cell>
          <cell r="D1809">
            <v>1.3</v>
          </cell>
        </row>
        <row r="1810">
          <cell r="A1810">
            <v>43813</v>
          </cell>
          <cell r="B1810">
            <v>2557.99</v>
          </cell>
          <cell r="C1810">
            <v>-7.67</v>
          </cell>
          <cell r="D1810">
            <v>29.7</v>
          </cell>
        </row>
        <row r="1811">
          <cell r="A1811">
            <v>43814</v>
          </cell>
          <cell r="B1811">
            <v>2491.9</v>
          </cell>
          <cell r="C1811">
            <v>-7.67</v>
          </cell>
          <cell r="D1811">
            <v>0</v>
          </cell>
        </row>
        <row r="1812">
          <cell r="A1812">
            <v>43815</v>
          </cell>
          <cell r="B1812">
            <v>2188.08</v>
          </cell>
          <cell r="C1812">
            <v>-7.67</v>
          </cell>
          <cell r="D1812">
            <v>0</v>
          </cell>
        </row>
        <row r="1813">
          <cell r="A1813">
            <v>43816</v>
          </cell>
          <cell r="B1813">
            <v>2193.75</v>
          </cell>
          <cell r="C1813">
            <v>-7.69</v>
          </cell>
          <cell r="D1813">
            <v>0</v>
          </cell>
        </row>
        <row r="1814">
          <cell r="A1814">
            <v>43817</v>
          </cell>
          <cell r="B1814">
            <v>2205.32</v>
          </cell>
          <cell r="C1814">
            <v>-7.71</v>
          </cell>
          <cell r="D1814">
            <v>0</v>
          </cell>
        </row>
        <row r="1815">
          <cell r="A1815">
            <v>43818</v>
          </cell>
          <cell r="B1815">
            <v>2123.38</v>
          </cell>
          <cell r="C1815">
            <v>-7.73</v>
          </cell>
          <cell r="D1815">
            <v>0</v>
          </cell>
        </row>
        <row r="1816">
          <cell r="A1816">
            <v>43819</v>
          </cell>
          <cell r="B1816">
            <v>2123.84</v>
          </cell>
          <cell r="C1816">
            <v>-7.72</v>
          </cell>
          <cell r="D1816">
            <v>25.5</v>
          </cell>
        </row>
        <row r="1817">
          <cell r="A1817">
            <v>43820</v>
          </cell>
          <cell r="B1817">
            <v>2533.56</v>
          </cell>
          <cell r="C1817">
            <v>-7.65</v>
          </cell>
          <cell r="D1817">
            <v>36.3</v>
          </cell>
        </row>
        <row r="1818">
          <cell r="A1818">
            <v>43821</v>
          </cell>
          <cell r="B1818">
            <v>2564.47</v>
          </cell>
          <cell r="C1818">
            <v>-7.61</v>
          </cell>
          <cell r="D1818">
            <v>0</v>
          </cell>
        </row>
        <row r="1819">
          <cell r="A1819">
            <v>43822</v>
          </cell>
          <cell r="B1819">
            <v>2110.76</v>
          </cell>
          <cell r="C1819">
            <v>-7.6</v>
          </cell>
          <cell r="D1819">
            <v>14.3</v>
          </cell>
        </row>
        <row r="1820">
          <cell r="A1820">
            <v>43823</v>
          </cell>
          <cell r="B1820">
            <v>2092.36</v>
          </cell>
          <cell r="C1820">
            <v>-7.6</v>
          </cell>
          <cell r="D1820">
            <v>3</v>
          </cell>
        </row>
        <row r="1821">
          <cell r="A1821">
            <v>43824</v>
          </cell>
          <cell r="B1821">
            <v>2473.26</v>
          </cell>
          <cell r="C1821">
            <v>-7.52</v>
          </cell>
          <cell r="D1821">
            <v>15.1</v>
          </cell>
        </row>
        <row r="1822">
          <cell r="A1822">
            <v>43825</v>
          </cell>
          <cell r="B1822">
            <v>2170.37</v>
          </cell>
          <cell r="C1822">
            <v>-7.49</v>
          </cell>
          <cell r="D1822">
            <v>0</v>
          </cell>
        </row>
        <row r="1823">
          <cell r="A1823">
            <v>43826</v>
          </cell>
          <cell r="B1823">
            <v>2168.17</v>
          </cell>
          <cell r="C1823">
            <v>-7.48</v>
          </cell>
          <cell r="D1823">
            <v>0</v>
          </cell>
        </row>
        <row r="1824">
          <cell r="A1824">
            <v>43827</v>
          </cell>
          <cell r="B1824">
            <v>965.74</v>
          </cell>
          <cell r="C1824">
            <v>-7.47</v>
          </cell>
          <cell r="D1824">
            <v>0</v>
          </cell>
        </row>
        <row r="1825">
          <cell r="A1825">
            <v>43828</v>
          </cell>
          <cell r="B1825">
            <v>2510.65</v>
          </cell>
          <cell r="C1825">
            <v>-7.46</v>
          </cell>
          <cell r="D1825">
            <v>0</v>
          </cell>
        </row>
        <row r="1826">
          <cell r="A1826">
            <v>43829</v>
          </cell>
          <cell r="B1826">
            <v>2027.2</v>
          </cell>
          <cell r="C1826">
            <v>-7.44</v>
          </cell>
          <cell r="D1826">
            <v>0</v>
          </cell>
        </row>
        <row r="1827">
          <cell r="A1827">
            <v>43830</v>
          </cell>
          <cell r="B1827">
            <v>1843.63</v>
          </cell>
          <cell r="C1827">
            <v>-7.48</v>
          </cell>
          <cell r="D1827">
            <v>0</v>
          </cell>
        </row>
        <row r="1828">
          <cell r="A1828">
            <v>43831</v>
          </cell>
          <cell r="B1828">
            <v>2350.35</v>
          </cell>
          <cell r="C1828">
            <v>-7.51</v>
          </cell>
          <cell r="D1828">
            <v>0</v>
          </cell>
        </row>
        <row r="1829">
          <cell r="A1829">
            <v>43832</v>
          </cell>
          <cell r="B1829">
            <v>2107.41</v>
          </cell>
          <cell r="C1829">
            <v>-7.55</v>
          </cell>
          <cell r="D1829">
            <v>0</v>
          </cell>
        </row>
        <row r="1830">
          <cell r="A1830">
            <v>43833</v>
          </cell>
          <cell r="B1830">
            <v>1673.15</v>
          </cell>
          <cell r="C1830">
            <v>-7.58</v>
          </cell>
          <cell r="D1830">
            <v>21.4</v>
          </cell>
        </row>
        <row r="1831">
          <cell r="A1831">
            <v>43834</v>
          </cell>
          <cell r="B1831">
            <v>1975.46</v>
          </cell>
          <cell r="C1831">
            <v>-7.56</v>
          </cell>
          <cell r="D1831">
            <v>5.8</v>
          </cell>
        </row>
        <row r="1832">
          <cell r="A1832">
            <v>43835</v>
          </cell>
          <cell r="B1832">
            <v>1864.24</v>
          </cell>
          <cell r="C1832">
            <v>-7.53</v>
          </cell>
          <cell r="D1832">
            <v>15.8</v>
          </cell>
        </row>
        <row r="1833">
          <cell r="A1833">
            <v>43836</v>
          </cell>
          <cell r="B1833">
            <v>1859.38</v>
          </cell>
          <cell r="C1833">
            <v>-7.52</v>
          </cell>
          <cell r="D1833">
            <v>0</v>
          </cell>
        </row>
        <row r="1834">
          <cell r="A1834">
            <v>43837</v>
          </cell>
          <cell r="B1834">
            <v>1834.51</v>
          </cell>
          <cell r="C1834">
            <v>-7.52</v>
          </cell>
          <cell r="D1834">
            <v>2</v>
          </cell>
        </row>
        <row r="1835">
          <cell r="A1835">
            <v>43838</v>
          </cell>
          <cell r="B1835">
            <v>1973.96</v>
          </cell>
          <cell r="C1835">
            <v>-7.54</v>
          </cell>
          <cell r="D1835">
            <v>0</v>
          </cell>
        </row>
        <row r="1836">
          <cell r="A1836">
            <v>43839</v>
          </cell>
          <cell r="B1836">
            <v>2135.42</v>
          </cell>
          <cell r="C1836">
            <v>-7.54</v>
          </cell>
          <cell r="D1836">
            <v>0</v>
          </cell>
        </row>
        <row r="1837">
          <cell r="A1837">
            <v>43840</v>
          </cell>
          <cell r="B1837">
            <v>1966.67</v>
          </cell>
          <cell r="C1837">
            <v>-7.55</v>
          </cell>
          <cell r="D1837">
            <v>2.5</v>
          </cell>
        </row>
        <row r="1838">
          <cell r="A1838">
            <v>43841</v>
          </cell>
          <cell r="B1838">
            <v>2246.41</v>
          </cell>
          <cell r="C1838">
            <v>-7.56</v>
          </cell>
          <cell r="D1838">
            <v>0</v>
          </cell>
        </row>
        <row r="1839">
          <cell r="A1839">
            <v>43842</v>
          </cell>
          <cell r="B1839">
            <v>1639.12</v>
          </cell>
          <cell r="C1839">
            <v>-7.58</v>
          </cell>
          <cell r="D1839">
            <v>0</v>
          </cell>
        </row>
        <row r="1840">
          <cell r="A1840">
            <v>43843</v>
          </cell>
          <cell r="B1840">
            <v>1915.16</v>
          </cell>
          <cell r="C1840">
            <v>-7.61</v>
          </cell>
          <cell r="D1840">
            <v>0</v>
          </cell>
        </row>
        <row r="1841">
          <cell r="A1841">
            <v>43844</v>
          </cell>
          <cell r="B1841">
            <v>1859.61</v>
          </cell>
          <cell r="C1841">
            <v>-7.63</v>
          </cell>
          <cell r="D1841">
            <v>0</v>
          </cell>
        </row>
        <row r="1842">
          <cell r="A1842">
            <v>43845</v>
          </cell>
          <cell r="B1842">
            <v>1944.1</v>
          </cell>
          <cell r="C1842">
            <v>-7.65</v>
          </cell>
          <cell r="D1842">
            <v>1.2</v>
          </cell>
        </row>
        <row r="1843">
          <cell r="A1843">
            <v>43846</v>
          </cell>
          <cell r="B1843">
            <v>1956.13</v>
          </cell>
          <cell r="C1843">
            <v>-7.67</v>
          </cell>
          <cell r="D1843">
            <v>0</v>
          </cell>
        </row>
        <row r="1844">
          <cell r="A1844">
            <v>43847</v>
          </cell>
          <cell r="B1844">
            <v>2010.65</v>
          </cell>
          <cell r="C1844">
            <v>-7.65</v>
          </cell>
          <cell r="D1844">
            <v>41.7</v>
          </cell>
        </row>
        <row r="1845">
          <cell r="A1845">
            <v>43848</v>
          </cell>
          <cell r="B1845">
            <v>2050.12</v>
          </cell>
          <cell r="C1845">
            <v>-7.6</v>
          </cell>
          <cell r="D1845">
            <v>2.4</v>
          </cell>
        </row>
        <row r="1846">
          <cell r="A1846">
            <v>43849</v>
          </cell>
          <cell r="B1846">
            <v>1828.7</v>
          </cell>
          <cell r="C1846">
            <v>-7.59</v>
          </cell>
          <cell r="D1846">
            <v>0</v>
          </cell>
        </row>
        <row r="1847">
          <cell r="A1847">
            <v>43850</v>
          </cell>
          <cell r="B1847">
            <v>1504.86</v>
          </cell>
          <cell r="C1847">
            <v>-7.59</v>
          </cell>
          <cell r="D1847">
            <v>15</v>
          </cell>
        </row>
        <row r="1848">
          <cell r="A1848">
            <v>43851</v>
          </cell>
          <cell r="B1848">
            <v>1165.16</v>
          </cell>
          <cell r="C1848">
            <v>-7.56</v>
          </cell>
          <cell r="D1848">
            <v>14.7</v>
          </cell>
        </row>
        <row r="1849">
          <cell r="A1849">
            <v>43852</v>
          </cell>
          <cell r="B1849">
            <v>1243.29</v>
          </cell>
          <cell r="C1849">
            <v>-7.5</v>
          </cell>
          <cell r="D1849">
            <v>47.5</v>
          </cell>
        </row>
        <row r="1850">
          <cell r="A1850">
            <v>43853</v>
          </cell>
          <cell r="B1850">
            <v>407.75</v>
          </cell>
          <cell r="C1850">
            <v>-7.39</v>
          </cell>
          <cell r="D1850">
            <v>1.5</v>
          </cell>
        </row>
        <row r="1851">
          <cell r="A1851">
            <v>43854</v>
          </cell>
          <cell r="B1851">
            <v>781.37</v>
          </cell>
          <cell r="C1851">
            <v>-7.04</v>
          </cell>
          <cell r="D1851">
            <v>118.8</v>
          </cell>
        </row>
        <row r="1852">
          <cell r="A1852">
            <v>43855</v>
          </cell>
          <cell r="B1852">
            <v>1848.03</v>
          </cell>
          <cell r="C1852">
            <v>-6.34</v>
          </cell>
          <cell r="D1852">
            <v>143.9</v>
          </cell>
        </row>
        <row r="1853">
          <cell r="A1853">
            <v>43856</v>
          </cell>
          <cell r="B1853">
            <v>1188.89</v>
          </cell>
          <cell r="C1853">
            <v>-6.01</v>
          </cell>
          <cell r="D1853">
            <v>61.9</v>
          </cell>
        </row>
        <row r="1854">
          <cell r="A1854">
            <v>43857</v>
          </cell>
          <cell r="B1854">
            <v>1260.76</v>
          </cell>
          <cell r="C1854">
            <v>-5.9</v>
          </cell>
          <cell r="D1854">
            <v>0</v>
          </cell>
        </row>
        <row r="1855">
          <cell r="A1855">
            <v>43858</v>
          </cell>
          <cell r="B1855">
            <v>1113.31</v>
          </cell>
          <cell r="C1855">
            <v>-5.82</v>
          </cell>
          <cell r="D1855">
            <v>0</v>
          </cell>
        </row>
        <row r="1856">
          <cell r="A1856">
            <v>43859</v>
          </cell>
          <cell r="B1856">
            <v>668.29</v>
          </cell>
          <cell r="C1856">
            <v>-5.67</v>
          </cell>
          <cell r="D1856">
            <v>31.6</v>
          </cell>
        </row>
        <row r="1857">
          <cell r="A1857">
            <v>43860</v>
          </cell>
          <cell r="B1857">
            <v>551.62</v>
          </cell>
          <cell r="C1857">
            <v>-5.44</v>
          </cell>
          <cell r="D1857">
            <v>10.9</v>
          </cell>
        </row>
        <row r="1858">
          <cell r="A1858">
            <v>43861</v>
          </cell>
          <cell r="B1858">
            <v>632.29</v>
          </cell>
          <cell r="C1858">
            <v>-5.33</v>
          </cell>
          <cell r="D1858">
            <v>0</v>
          </cell>
        </row>
        <row r="1859">
          <cell r="A1859">
            <v>43862</v>
          </cell>
          <cell r="B1859">
            <v>1137.15</v>
          </cell>
          <cell r="C1859">
            <v>-5.23</v>
          </cell>
          <cell r="D1859">
            <v>33</v>
          </cell>
        </row>
        <row r="1860">
          <cell r="A1860">
            <v>43863</v>
          </cell>
          <cell r="B1860">
            <v>453.7</v>
          </cell>
          <cell r="C1860">
            <v>-5.12</v>
          </cell>
          <cell r="D1860">
            <v>0</v>
          </cell>
        </row>
        <row r="1861">
          <cell r="A1861">
            <v>43864</v>
          </cell>
          <cell r="B1861">
            <v>440.16</v>
          </cell>
          <cell r="C1861">
            <v>-5.04</v>
          </cell>
          <cell r="D1861">
            <v>6</v>
          </cell>
        </row>
        <row r="1862">
          <cell r="A1862">
            <v>43865</v>
          </cell>
          <cell r="B1862">
            <v>462.27</v>
          </cell>
          <cell r="C1862">
            <v>-4.99</v>
          </cell>
          <cell r="D1862">
            <v>0</v>
          </cell>
        </row>
        <row r="1863">
          <cell r="A1863">
            <v>43866</v>
          </cell>
          <cell r="B1863">
            <v>422.45</v>
          </cell>
          <cell r="C1863">
            <v>-4.93</v>
          </cell>
          <cell r="D1863">
            <v>5.5</v>
          </cell>
        </row>
        <row r="1864">
          <cell r="A1864">
            <v>43867</v>
          </cell>
          <cell r="B1864">
            <v>358.91</v>
          </cell>
          <cell r="C1864">
            <v>-4.85</v>
          </cell>
          <cell r="D1864">
            <v>11</v>
          </cell>
        </row>
        <row r="1865">
          <cell r="A1865">
            <v>43868</v>
          </cell>
          <cell r="B1865">
            <v>421.99</v>
          </cell>
          <cell r="C1865">
            <v>-4.69</v>
          </cell>
          <cell r="D1865">
            <v>66</v>
          </cell>
        </row>
        <row r="1866">
          <cell r="A1866">
            <v>43869</v>
          </cell>
          <cell r="B1866">
            <v>341.67</v>
          </cell>
          <cell r="C1866">
            <v>-4.6</v>
          </cell>
          <cell r="D1866">
            <v>0</v>
          </cell>
        </row>
        <row r="1867">
          <cell r="A1867">
            <v>43870</v>
          </cell>
          <cell r="B1867">
            <v>363.31</v>
          </cell>
          <cell r="C1867">
            <v>-4.54</v>
          </cell>
          <cell r="D1867">
            <v>1.7</v>
          </cell>
        </row>
        <row r="1868">
          <cell r="A1868">
            <v>43871</v>
          </cell>
          <cell r="B1868">
            <v>406.37</v>
          </cell>
          <cell r="C1868">
            <v>-4.48</v>
          </cell>
          <cell r="D1868">
            <v>11</v>
          </cell>
        </row>
        <row r="1869">
          <cell r="A1869">
            <v>43872</v>
          </cell>
          <cell r="B1869">
            <v>350.12</v>
          </cell>
          <cell r="C1869">
            <v>-4.42</v>
          </cell>
          <cell r="D1869">
            <v>7</v>
          </cell>
        </row>
        <row r="1870">
          <cell r="A1870">
            <v>43873</v>
          </cell>
          <cell r="B1870">
            <v>325.35</v>
          </cell>
          <cell r="C1870">
            <v>-4.25</v>
          </cell>
          <cell r="D1870">
            <v>55.1</v>
          </cell>
        </row>
        <row r="1871">
          <cell r="A1871">
            <v>43874</v>
          </cell>
          <cell r="B1871">
            <v>386</v>
          </cell>
          <cell r="C1871">
            <v>-4.03</v>
          </cell>
          <cell r="D1871">
            <v>2.8</v>
          </cell>
        </row>
        <row r="1872">
          <cell r="A1872">
            <v>43875</v>
          </cell>
          <cell r="B1872">
            <v>456.13</v>
          </cell>
          <cell r="C1872">
            <v>-3.88</v>
          </cell>
          <cell r="D1872">
            <v>12.2</v>
          </cell>
        </row>
        <row r="1873">
          <cell r="A1873">
            <v>43876</v>
          </cell>
          <cell r="B1873">
            <v>263.66</v>
          </cell>
          <cell r="C1873">
            <v>-3.76</v>
          </cell>
          <cell r="D1873">
            <v>0</v>
          </cell>
        </row>
        <row r="1874">
          <cell r="A1874">
            <v>43877</v>
          </cell>
          <cell r="B1874">
            <v>375.93</v>
          </cell>
          <cell r="C1874">
            <v>-3.68</v>
          </cell>
          <cell r="D1874">
            <v>2.8</v>
          </cell>
        </row>
        <row r="1875">
          <cell r="A1875">
            <v>43878</v>
          </cell>
          <cell r="B1875">
            <v>270.37</v>
          </cell>
          <cell r="C1875">
            <v>-3.6</v>
          </cell>
          <cell r="D1875">
            <v>15.2</v>
          </cell>
        </row>
        <row r="1876">
          <cell r="A1876">
            <v>43879</v>
          </cell>
          <cell r="B1876">
            <v>546.64</v>
          </cell>
          <cell r="C1876">
            <v>-3.43</v>
          </cell>
          <cell r="D1876">
            <v>1.9</v>
          </cell>
        </row>
        <row r="1877">
          <cell r="A1877">
            <v>43880</v>
          </cell>
          <cell r="B1877">
            <v>509.84</v>
          </cell>
          <cell r="C1877">
            <v>-3.34</v>
          </cell>
          <cell r="D1877">
            <v>0</v>
          </cell>
        </row>
        <row r="1878">
          <cell r="A1878">
            <v>43881</v>
          </cell>
          <cell r="B1878">
            <v>357.52</v>
          </cell>
          <cell r="C1878">
            <v>-3.3</v>
          </cell>
          <cell r="D1878">
            <v>0</v>
          </cell>
        </row>
        <row r="1879">
          <cell r="A1879">
            <v>43882</v>
          </cell>
          <cell r="B1879">
            <v>350.46</v>
          </cell>
          <cell r="C1879">
            <v>-3.22</v>
          </cell>
          <cell r="D1879">
            <v>0</v>
          </cell>
        </row>
        <row r="1880">
          <cell r="A1880">
            <v>43883</v>
          </cell>
          <cell r="B1880">
            <v>295.95</v>
          </cell>
          <cell r="C1880">
            <v>-3.17</v>
          </cell>
          <cell r="D1880">
            <v>5.3</v>
          </cell>
        </row>
        <row r="1881">
          <cell r="A1881">
            <v>43884</v>
          </cell>
          <cell r="B1881">
            <v>257.41</v>
          </cell>
          <cell r="C1881">
            <v>-3.1</v>
          </cell>
          <cell r="D1881">
            <v>1.7</v>
          </cell>
        </row>
        <row r="1882">
          <cell r="A1882">
            <v>43885</v>
          </cell>
          <cell r="B1882">
            <v>273.73</v>
          </cell>
          <cell r="C1882">
            <v>-3.03</v>
          </cell>
          <cell r="D1882">
            <v>0</v>
          </cell>
        </row>
        <row r="1883">
          <cell r="A1883">
            <v>43886</v>
          </cell>
          <cell r="B1883">
            <v>272.11</v>
          </cell>
          <cell r="C1883">
            <v>-2.96</v>
          </cell>
          <cell r="D1883">
            <v>8.3</v>
          </cell>
        </row>
        <row r="1884">
          <cell r="A1884">
            <v>43887</v>
          </cell>
          <cell r="B1884">
            <v>262.85</v>
          </cell>
          <cell r="C1884">
            <v>-2.89</v>
          </cell>
          <cell r="D1884">
            <v>0.9</v>
          </cell>
        </row>
        <row r="1885">
          <cell r="A1885">
            <v>43888</v>
          </cell>
          <cell r="B1885">
            <v>272.45</v>
          </cell>
          <cell r="C1885">
            <v>-2.81</v>
          </cell>
          <cell r="D1885">
            <v>10.4</v>
          </cell>
        </row>
        <row r="1886">
          <cell r="A1886">
            <v>43889</v>
          </cell>
          <cell r="B1886">
            <v>272.45</v>
          </cell>
          <cell r="C1886">
            <v>-2.73</v>
          </cell>
          <cell r="D1886">
            <v>9.9</v>
          </cell>
        </row>
        <row r="1887">
          <cell r="A1887">
            <v>43890</v>
          </cell>
          <cell r="B1887">
            <v>267.59</v>
          </cell>
          <cell r="C1887">
            <v>-2.65</v>
          </cell>
          <cell r="D1887">
            <v>11.2</v>
          </cell>
        </row>
        <row r="1888">
          <cell r="A1888">
            <v>43891</v>
          </cell>
          <cell r="B1888">
            <v>269.58</v>
          </cell>
          <cell r="C1888">
            <v>-2.58</v>
          </cell>
          <cell r="D1888">
            <v>0.2</v>
          </cell>
        </row>
        <row r="1889">
          <cell r="A1889">
            <v>43892</v>
          </cell>
          <cell r="B1889">
            <v>220.6</v>
          </cell>
          <cell r="C1889">
            <v>-2.45</v>
          </cell>
          <cell r="D1889">
            <v>41</v>
          </cell>
        </row>
        <row r="1890">
          <cell r="A1890">
            <v>43893</v>
          </cell>
          <cell r="B1890">
            <v>244.79</v>
          </cell>
          <cell r="C1890">
            <v>-2.28</v>
          </cell>
          <cell r="D1890">
            <v>22.4</v>
          </cell>
        </row>
        <row r="1891">
          <cell r="A1891">
            <v>43894</v>
          </cell>
          <cell r="B1891">
            <v>260.07</v>
          </cell>
          <cell r="C1891">
            <v>-2.17</v>
          </cell>
          <cell r="D1891">
            <v>12.5</v>
          </cell>
        </row>
        <row r="1892">
          <cell r="A1892">
            <v>43895</v>
          </cell>
          <cell r="B1892">
            <v>1092.82</v>
          </cell>
          <cell r="C1892">
            <v>-2.09</v>
          </cell>
          <cell r="D1892">
            <v>1.5</v>
          </cell>
        </row>
        <row r="1893">
          <cell r="A1893">
            <v>43896</v>
          </cell>
          <cell r="B1893">
            <v>261.57</v>
          </cell>
          <cell r="C1893">
            <v>-2.01</v>
          </cell>
          <cell r="D1893">
            <v>1.5</v>
          </cell>
        </row>
        <row r="1894">
          <cell r="A1894">
            <v>43897</v>
          </cell>
          <cell r="B1894">
            <v>271.53</v>
          </cell>
          <cell r="C1894">
            <v>-1.94</v>
          </cell>
          <cell r="D1894">
            <v>4.1</v>
          </cell>
        </row>
        <row r="1895">
          <cell r="A1895">
            <v>43898</v>
          </cell>
          <cell r="B1895">
            <v>252.43</v>
          </cell>
          <cell r="C1895">
            <v>-1.88</v>
          </cell>
          <cell r="D1895">
            <v>0</v>
          </cell>
        </row>
        <row r="1896">
          <cell r="A1896">
            <v>43899</v>
          </cell>
          <cell r="B1896">
            <v>322.11</v>
          </cell>
          <cell r="C1896">
            <v>-1.82</v>
          </cell>
          <cell r="D1896">
            <v>0</v>
          </cell>
        </row>
        <row r="1897">
          <cell r="A1897">
            <v>43900</v>
          </cell>
          <cell r="B1897">
            <v>256.71</v>
          </cell>
          <cell r="C1897">
            <v>-1.78</v>
          </cell>
          <cell r="D1897">
            <v>0</v>
          </cell>
        </row>
        <row r="1898">
          <cell r="A1898">
            <v>43901</v>
          </cell>
          <cell r="B1898">
            <v>279.98</v>
          </cell>
          <cell r="C1898">
            <v>-1.72</v>
          </cell>
          <cell r="D1898">
            <v>0</v>
          </cell>
        </row>
        <row r="1899">
          <cell r="A1899">
            <v>43902</v>
          </cell>
          <cell r="B1899">
            <v>280.9</v>
          </cell>
          <cell r="C1899">
            <v>-1.68</v>
          </cell>
          <cell r="D1899">
            <v>0</v>
          </cell>
        </row>
        <row r="1900">
          <cell r="A1900">
            <v>43903</v>
          </cell>
          <cell r="B1900">
            <v>448.38</v>
          </cell>
          <cell r="C1900">
            <v>-1.64</v>
          </cell>
          <cell r="D1900">
            <v>0.2</v>
          </cell>
        </row>
        <row r="1901">
          <cell r="A1901">
            <v>43904</v>
          </cell>
          <cell r="B1901">
            <v>294.44</v>
          </cell>
          <cell r="C1901">
            <v>-1.6</v>
          </cell>
          <cell r="D1901">
            <v>0</v>
          </cell>
        </row>
        <row r="1902">
          <cell r="A1902">
            <v>43905</v>
          </cell>
          <cell r="B1902">
            <v>245.37</v>
          </cell>
          <cell r="C1902">
            <v>-1.57</v>
          </cell>
          <cell r="D1902">
            <v>0</v>
          </cell>
        </row>
        <row r="1903">
          <cell r="A1903">
            <v>43906</v>
          </cell>
          <cell r="B1903">
            <v>349.19</v>
          </cell>
          <cell r="C1903">
            <v>-1.53</v>
          </cell>
          <cell r="D1903">
            <v>0</v>
          </cell>
        </row>
        <row r="1904">
          <cell r="A1904">
            <v>43907</v>
          </cell>
          <cell r="B1904">
            <v>462.15</v>
          </cell>
          <cell r="C1904">
            <v>-1.51</v>
          </cell>
          <cell r="D1904">
            <v>0</v>
          </cell>
        </row>
        <row r="1905">
          <cell r="A1905">
            <v>43908</v>
          </cell>
          <cell r="B1905">
            <v>309.61</v>
          </cell>
          <cell r="C1905">
            <v>-1.47</v>
          </cell>
          <cell r="D1905">
            <v>0</v>
          </cell>
        </row>
        <row r="1906">
          <cell r="A1906">
            <v>43909</v>
          </cell>
          <cell r="B1906">
            <v>788.77</v>
          </cell>
          <cell r="C1906">
            <v>-1.43</v>
          </cell>
          <cell r="D1906">
            <v>3.2</v>
          </cell>
        </row>
        <row r="1907">
          <cell r="A1907">
            <v>43910</v>
          </cell>
          <cell r="B1907">
            <v>280.21</v>
          </cell>
          <cell r="C1907">
            <v>-1.34</v>
          </cell>
          <cell r="D1907">
            <v>76</v>
          </cell>
        </row>
        <row r="1908">
          <cell r="A1908">
            <v>43911</v>
          </cell>
          <cell r="B1908">
            <v>304.86</v>
          </cell>
          <cell r="C1908">
            <v>-1.17</v>
          </cell>
          <cell r="D1908">
            <v>62.8</v>
          </cell>
        </row>
        <row r="1909">
          <cell r="A1909">
            <v>43912</v>
          </cell>
          <cell r="B1909">
            <v>263.43</v>
          </cell>
          <cell r="C1909">
            <v>-0.99</v>
          </cell>
          <cell r="D1909">
            <v>24.1</v>
          </cell>
        </row>
        <row r="1910">
          <cell r="A1910">
            <v>43913</v>
          </cell>
          <cell r="B1910">
            <v>339.24</v>
          </cell>
          <cell r="C1910">
            <v>-0.91</v>
          </cell>
          <cell r="D1910">
            <v>0</v>
          </cell>
        </row>
        <row r="1911">
          <cell r="A1911">
            <v>43914</v>
          </cell>
          <cell r="B1911">
            <v>254.75</v>
          </cell>
          <cell r="C1911">
            <v>-0.86</v>
          </cell>
          <cell r="D1911">
            <v>0</v>
          </cell>
        </row>
        <row r="1912">
          <cell r="A1912">
            <v>43915</v>
          </cell>
          <cell r="B1912">
            <v>720.72</v>
          </cell>
          <cell r="C1912">
            <v>-0.81</v>
          </cell>
          <cell r="D1912">
            <v>0</v>
          </cell>
        </row>
        <row r="1913">
          <cell r="A1913">
            <v>43916</v>
          </cell>
          <cell r="B1913">
            <v>1208.22</v>
          </cell>
          <cell r="C1913">
            <v>-0.78</v>
          </cell>
          <cell r="D1913">
            <v>0</v>
          </cell>
        </row>
        <row r="1914">
          <cell r="A1914">
            <v>43917</v>
          </cell>
          <cell r="B1914">
            <v>525.81</v>
          </cell>
          <cell r="C1914">
            <v>-0.76</v>
          </cell>
          <cell r="D1914">
            <v>0</v>
          </cell>
        </row>
        <row r="1915">
          <cell r="A1915">
            <v>43918</v>
          </cell>
          <cell r="B1915">
            <v>212.38</v>
          </cell>
          <cell r="C1915">
            <v>-0.73</v>
          </cell>
          <cell r="D1915">
            <v>0</v>
          </cell>
        </row>
        <row r="1916">
          <cell r="A1916">
            <v>43919</v>
          </cell>
          <cell r="B1916">
            <v>281.6</v>
          </cell>
          <cell r="C1916">
            <v>-0.69</v>
          </cell>
          <cell r="D1916">
            <v>0</v>
          </cell>
        </row>
        <row r="1917">
          <cell r="A1917">
            <v>43920</v>
          </cell>
          <cell r="B1917">
            <v>424.31</v>
          </cell>
          <cell r="C1917">
            <v>-0.66</v>
          </cell>
          <cell r="D1917">
            <v>0</v>
          </cell>
        </row>
        <row r="1918">
          <cell r="A1918">
            <v>43921</v>
          </cell>
          <cell r="B1918">
            <v>606.71</v>
          </cell>
          <cell r="C1918">
            <v>-0.63</v>
          </cell>
          <cell r="D1918">
            <v>0</v>
          </cell>
        </row>
        <row r="1919">
          <cell r="A1919">
            <v>43922</v>
          </cell>
          <cell r="B1919">
            <v>268.52</v>
          </cell>
          <cell r="C1919">
            <v>-0.61</v>
          </cell>
          <cell r="D1919">
            <v>0</v>
          </cell>
        </row>
        <row r="1920">
          <cell r="A1920">
            <v>43923</v>
          </cell>
          <cell r="B1920">
            <v>253.82</v>
          </cell>
          <cell r="C1920">
            <v>-0.57</v>
          </cell>
          <cell r="D1920">
            <v>1.9</v>
          </cell>
        </row>
        <row r="1921">
          <cell r="A1921">
            <v>43924</v>
          </cell>
          <cell r="B1921">
            <v>275</v>
          </cell>
          <cell r="C1921">
            <v>-0.53</v>
          </cell>
          <cell r="D1921">
            <v>10.4</v>
          </cell>
        </row>
        <row r="1922">
          <cell r="A1922">
            <v>43925</v>
          </cell>
          <cell r="B1922">
            <v>251.39</v>
          </cell>
          <cell r="C1922">
            <v>-0.49</v>
          </cell>
          <cell r="D1922">
            <v>10</v>
          </cell>
        </row>
        <row r="1923">
          <cell r="A1923">
            <v>43926</v>
          </cell>
          <cell r="B1923">
            <v>488.54</v>
          </cell>
          <cell r="C1923">
            <v>-0.46</v>
          </cell>
          <cell r="D1923">
            <v>0</v>
          </cell>
        </row>
        <row r="1924">
          <cell r="A1924">
            <v>43927</v>
          </cell>
          <cell r="B1924">
            <v>370.83</v>
          </cell>
          <cell r="C1924">
            <v>-0.43</v>
          </cell>
          <cell r="D1924">
            <v>0</v>
          </cell>
        </row>
        <row r="1925">
          <cell r="A1925">
            <v>43928</v>
          </cell>
          <cell r="B1925">
            <v>256.13</v>
          </cell>
          <cell r="C1925">
            <v>-0.4</v>
          </cell>
          <cell r="D1925">
            <v>0</v>
          </cell>
        </row>
        <row r="1926">
          <cell r="A1926">
            <v>43929</v>
          </cell>
          <cell r="B1926">
            <v>263.89</v>
          </cell>
          <cell r="C1926">
            <v>-0.37</v>
          </cell>
          <cell r="D1926">
            <v>0</v>
          </cell>
        </row>
        <row r="1927">
          <cell r="A1927">
            <v>43930</v>
          </cell>
          <cell r="B1927">
            <v>272.69</v>
          </cell>
          <cell r="C1927">
            <v>-0.32</v>
          </cell>
          <cell r="D1927">
            <v>0</v>
          </cell>
        </row>
        <row r="1928">
          <cell r="A1928">
            <v>43931</v>
          </cell>
          <cell r="B1928">
            <v>268.52</v>
          </cell>
          <cell r="C1928">
            <v>-0.29</v>
          </cell>
          <cell r="D1928">
            <v>0</v>
          </cell>
        </row>
        <row r="1929">
          <cell r="A1929">
            <v>43932</v>
          </cell>
          <cell r="B1929">
            <v>293.63</v>
          </cell>
          <cell r="C1929">
            <v>-0.26</v>
          </cell>
          <cell r="D1929">
            <v>2.2</v>
          </cell>
        </row>
        <row r="1930">
          <cell r="A1930">
            <v>43933</v>
          </cell>
          <cell r="B1930">
            <v>253.36</v>
          </cell>
          <cell r="C1930">
            <v>-0.22</v>
          </cell>
          <cell r="D1930">
            <v>2.6</v>
          </cell>
        </row>
        <row r="1931">
          <cell r="A1931">
            <v>43934</v>
          </cell>
          <cell r="B1931">
            <v>451.62</v>
          </cell>
          <cell r="C1931">
            <v>-0.19</v>
          </cell>
          <cell r="D1931">
            <v>0</v>
          </cell>
        </row>
        <row r="1932">
          <cell r="A1932">
            <v>43935</v>
          </cell>
          <cell r="B1932">
            <v>259.72</v>
          </cell>
          <cell r="C1932">
            <v>-0.17</v>
          </cell>
          <cell r="D1932">
            <v>0</v>
          </cell>
        </row>
        <row r="1933">
          <cell r="A1933">
            <v>43936</v>
          </cell>
          <cell r="B1933">
            <v>267.01</v>
          </cell>
          <cell r="C1933">
            <v>-0.14</v>
          </cell>
          <cell r="D1933">
            <v>3.9</v>
          </cell>
        </row>
        <row r="1934">
          <cell r="A1934">
            <v>43937</v>
          </cell>
          <cell r="B1934">
            <v>255.44</v>
          </cell>
          <cell r="C1934">
            <v>-0.07</v>
          </cell>
          <cell r="D1934">
            <v>7.5</v>
          </cell>
        </row>
        <row r="1935">
          <cell r="A1935">
            <v>43938</v>
          </cell>
          <cell r="B1935">
            <v>491.2</v>
          </cell>
          <cell r="C1935">
            <v>-0.02</v>
          </cell>
          <cell r="D1935">
            <v>0</v>
          </cell>
        </row>
        <row r="1936">
          <cell r="A1936">
            <v>43939</v>
          </cell>
          <cell r="B1936">
            <v>269.33</v>
          </cell>
          <cell r="C1936">
            <v>0</v>
          </cell>
          <cell r="D1936">
            <v>0</v>
          </cell>
        </row>
        <row r="1937">
          <cell r="A1937">
            <v>43940</v>
          </cell>
          <cell r="B1937">
            <v>280.09</v>
          </cell>
          <cell r="C1937">
            <v>0</v>
          </cell>
          <cell r="D1937">
            <v>0</v>
          </cell>
        </row>
        <row r="1938">
          <cell r="A1938">
            <v>43941</v>
          </cell>
          <cell r="B1938">
            <v>255.21</v>
          </cell>
          <cell r="C1938">
            <v>0</v>
          </cell>
          <cell r="D1938">
            <v>0</v>
          </cell>
        </row>
        <row r="1939">
          <cell r="A1939">
            <v>43942</v>
          </cell>
          <cell r="B1939">
            <v>371.3</v>
          </cell>
          <cell r="C1939">
            <v>0</v>
          </cell>
          <cell r="D1939">
            <v>0</v>
          </cell>
        </row>
        <row r="1940">
          <cell r="A1940">
            <v>43943</v>
          </cell>
          <cell r="B1940">
            <v>417.82</v>
          </cell>
          <cell r="C1940">
            <v>0</v>
          </cell>
          <cell r="D1940">
            <v>0</v>
          </cell>
        </row>
        <row r="1941">
          <cell r="A1941">
            <v>43944</v>
          </cell>
          <cell r="B1941">
            <v>246.3</v>
          </cell>
          <cell r="C1941">
            <v>0</v>
          </cell>
          <cell r="D1941">
            <v>0</v>
          </cell>
        </row>
        <row r="1942">
          <cell r="A1942">
            <v>43945</v>
          </cell>
          <cell r="B1942">
            <v>728.01</v>
          </cell>
          <cell r="C1942">
            <v>0</v>
          </cell>
          <cell r="D1942">
            <v>0</v>
          </cell>
        </row>
        <row r="1943">
          <cell r="A1943">
            <v>43946</v>
          </cell>
          <cell r="B1943">
            <v>740.28</v>
          </cell>
          <cell r="C1943">
            <v>0</v>
          </cell>
          <cell r="D1943">
            <v>0</v>
          </cell>
        </row>
        <row r="1944">
          <cell r="A1944">
            <v>43947</v>
          </cell>
          <cell r="B1944">
            <v>128.7</v>
          </cell>
          <cell r="C1944">
            <v>0</v>
          </cell>
          <cell r="D1944">
            <v>0</v>
          </cell>
        </row>
        <row r="1945">
          <cell r="A1945">
            <v>43948</v>
          </cell>
          <cell r="B1945">
            <v>738.89</v>
          </cell>
          <cell r="C1945">
            <v>0</v>
          </cell>
          <cell r="D1945">
            <v>0</v>
          </cell>
        </row>
        <row r="1946">
          <cell r="A1946">
            <v>43949</v>
          </cell>
          <cell r="B1946">
            <v>932.06</v>
          </cell>
          <cell r="C1946">
            <v>0</v>
          </cell>
          <cell r="D1946">
            <v>0</v>
          </cell>
        </row>
        <row r="1947">
          <cell r="A1947">
            <v>43950</v>
          </cell>
          <cell r="B1947">
            <v>876.85</v>
          </cell>
          <cell r="C1947">
            <v>0</v>
          </cell>
          <cell r="D1947">
            <v>0</v>
          </cell>
        </row>
        <row r="1948">
          <cell r="A1948">
            <v>43951</v>
          </cell>
          <cell r="B1948">
            <v>996.64</v>
          </cell>
          <cell r="C1948">
            <v>0</v>
          </cell>
          <cell r="D1948">
            <v>0</v>
          </cell>
        </row>
        <row r="1949">
          <cell r="A1949">
            <v>43952</v>
          </cell>
          <cell r="B1949">
            <v>1185.07</v>
          </cell>
          <cell r="C1949">
            <v>0</v>
          </cell>
          <cell r="D1949">
            <v>0</v>
          </cell>
        </row>
        <row r="1950">
          <cell r="A1950">
            <v>43953</v>
          </cell>
          <cell r="B1950">
            <v>1044.33</v>
          </cell>
          <cell r="C1950">
            <v>0</v>
          </cell>
          <cell r="D1950">
            <v>0</v>
          </cell>
        </row>
        <row r="1951">
          <cell r="A1951">
            <v>43954</v>
          </cell>
          <cell r="B1951">
            <v>899.65</v>
          </cell>
          <cell r="C1951">
            <v>0</v>
          </cell>
          <cell r="D1951">
            <v>0</v>
          </cell>
        </row>
        <row r="1952">
          <cell r="A1952">
            <v>43955</v>
          </cell>
          <cell r="B1952">
            <v>1105.44</v>
          </cell>
          <cell r="C1952">
            <v>0</v>
          </cell>
          <cell r="D1952">
            <v>0</v>
          </cell>
        </row>
        <row r="1953">
          <cell r="A1953">
            <v>43956</v>
          </cell>
          <cell r="B1953">
            <v>1135.88</v>
          </cell>
          <cell r="C1953">
            <v>0</v>
          </cell>
          <cell r="D1953">
            <v>0</v>
          </cell>
        </row>
        <row r="1954">
          <cell r="A1954">
            <v>43957</v>
          </cell>
          <cell r="B1954">
            <v>1164.93</v>
          </cell>
          <cell r="C1954">
            <v>0</v>
          </cell>
          <cell r="D1954">
            <v>0</v>
          </cell>
        </row>
        <row r="1955">
          <cell r="A1955">
            <v>43958</v>
          </cell>
          <cell r="B1955">
            <v>787.85</v>
          </cell>
          <cell r="C1955">
            <v>0</v>
          </cell>
          <cell r="D1955">
            <v>3.8</v>
          </cell>
        </row>
        <row r="1956">
          <cell r="A1956">
            <v>43959</v>
          </cell>
          <cell r="B1956">
            <v>1155.56</v>
          </cell>
          <cell r="C1956">
            <v>0</v>
          </cell>
          <cell r="D1956">
            <v>1.7</v>
          </cell>
        </row>
        <row r="1957">
          <cell r="A1957">
            <v>43960</v>
          </cell>
          <cell r="B1957">
            <v>1038.54</v>
          </cell>
          <cell r="C1957">
            <v>0</v>
          </cell>
          <cell r="D1957">
            <v>0</v>
          </cell>
        </row>
        <row r="1958">
          <cell r="A1958">
            <v>43961</v>
          </cell>
          <cell r="B1958">
            <v>384.38</v>
          </cell>
          <cell r="C1958">
            <v>0</v>
          </cell>
          <cell r="D1958">
            <v>0</v>
          </cell>
        </row>
        <row r="1959">
          <cell r="A1959">
            <v>43962</v>
          </cell>
          <cell r="B1959">
            <v>921.06</v>
          </cell>
          <cell r="C1959">
            <v>0</v>
          </cell>
          <cell r="D1959">
            <v>0</v>
          </cell>
        </row>
        <row r="1960">
          <cell r="A1960">
            <v>43963</v>
          </cell>
          <cell r="B1960">
            <v>1159.38</v>
          </cell>
          <cell r="C1960">
            <v>0</v>
          </cell>
          <cell r="D1960">
            <v>0</v>
          </cell>
        </row>
        <row r="1961">
          <cell r="A1961">
            <v>43964</v>
          </cell>
          <cell r="B1961">
            <v>1091.44</v>
          </cell>
          <cell r="C1961">
            <v>0</v>
          </cell>
          <cell r="D1961">
            <v>0</v>
          </cell>
        </row>
        <row r="1962">
          <cell r="A1962">
            <v>43965</v>
          </cell>
          <cell r="B1962">
            <v>1168.29</v>
          </cell>
          <cell r="C1962">
            <v>0</v>
          </cell>
          <cell r="D1962">
            <v>0</v>
          </cell>
        </row>
        <row r="1963">
          <cell r="A1963">
            <v>43966</v>
          </cell>
          <cell r="B1963">
            <v>645.6</v>
          </cell>
          <cell r="C1963">
            <v>0</v>
          </cell>
          <cell r="D1963">
            <v>4.4</v>
          </cell>
        </row>
        <row r="1964">
          <cell r="A1964">
            <v>43967</v>
          </cell>
          <cell r="B1964">
            <v>520.14</v>
          </cell>
          <cell r="C1964">
            <v>0</v>
          </cell>
          <cell r="D1964">
            <v>0</v>
          </cell>
        </row>
        <row r="1965">
          <cell r="A1965">
            <v>43968</v>
          </cell>
          <cell r="B1965">
            <v>939.12</v>
          </cell>
          <cell r="C1965">
            <v>0</v>
          </cell>
          <cell r="D1965">
            <v>0.5</v>
          </cell>
        </row>
        <row r="1966">
          <cell r="A1966">
            <v>43969</v>
          </cell>
          <cell r="B1966">
            <v>1025.12</v>
          </cell>
          <cell r="C1966">
            <v>0</v>
          </cell>
          <cell r="D1966">
            <v>0</v>
          </cell>
        </row>
        <row r="1967">
          <cell r="A1967">
            <v>43970</v>
          </cell>
          <cell r="B1967">
            <v>1090.39</v>
          </cell>
          <cell r="C1967">
            <v>0</v>
          </cell>
          <cell r="D1967">
            <v>0</v>
          </cell>
        </row>
        <row r="1968">
          <cell r="A1968">
            <v>43971</v>
          </cell>
          <cell r="B1968">
            <v>742.82</v>
          </cell>
          <cell r="C1968">
            <v>0</v>
          </cell>
          <cell r="D1968">
            <v>0</v>
          </cell>
        </row>
        <row r="1969">
          <cell r="A1969">
            <v>43972</v>
          </cell>
          <cell r="B1969">
            <v>1098.61</v>
          </cell>
          <cell r="C1969">
            <v>0</v>
          </cell>
          <cell r="D1969">
            <v>0</v>
          </cell>
        </row>
        <row r="1970">
          <cell r="A1970">
            <v>43973</v>
          </cell>
          <cell r="B1970">
            <v>851.27</v>
          </cell>
          <cell r="C1970">
            <v>0</v>
          </cell>
          <cell r="D1970">
            <v>0</v>
          </cell>
        </row>
        <row r="1971">
          <cell r="A1971">
            <v>43974</v>
          </cell>
          <cell r="B1971">
            <v>1286.92</v>
          </cell>
          <cell r="C1971">
            <v>0</v>
          </cell>
          <cell r="D1971">
            <v>0</v>
          </cell>
        </row>
        <row r="1972">
          <cell r="A1972">
            <v>43975</v>
          </cell>
          <cell r="B1972">
            <v>710.19</v>
          </cell>
          <cell r="C1972">
            <v>0</v>
          </cell>
          <cell r="D1972">
            <v>5.1</v>
          </cell>
        </row>
        <row r="1973">
          <cell r="A1973">
            <v>43976</v>
          </cell>
          <cell r="B1973">
            <v>742.59</v>
          </cell>
          <cell r="C1973">
            <v>0</v>
          </cell>
          <cell r="D1973">
            <v>19.8</v>
          </cell>
        </row>
        <row r="1974">
          <cell r="A1974">
            <v>43977</v>
          </cell>
          <cell r="B1974">
            <v>889.93</v>
          </cell>
          <cell r="C1974">
            <v>0</v>
          </cell>
          <cell r="D1974">
            <v>0.4</v>
          </cell>
        </row>
        <row r="1975">
          <cell r="A1975">
            <v>43978</v>
          </cell>
          <cell r="B1975">
            <v>839.93</v>
          </cell>
          <cell r="C1975">
            <v>0</v>
          </cell>
          <cell r="D1975">
            <v>0</v>
          </cell>
        </row>
        <row r="1976">
          <cell r="A1976">
            <v>43979</v>
          </cell>
          <cell r="B1976">
            <v>773.5</v>
          </cell>
          <cell r="C1976">
            <v>0</v>
          </cell>
          <cell r="D1976">
            <v>0</v>
          </cell>
        </row>
        <row r="1977">
          <cell r="A1977">
            <v>43980</v>
          </cell>
          <cell r="B1977">
            <v>1031.94</v>
          </cell>
          <cell r="C1977">
            <v>0</v>
          </cell>
          <cell r="D1977">
            <v>0</v>
          </cell>
        </row>
        <row r="1978">
          <cell r="A1978">
            <v>43981</v>
          </cell>
          <cell r="B1978">
            <v>1051.97</v>
          </cell>
          <cell r="C1978">
            <v>0</v>
          </cell>
          <cell r="D1978">
            <v>0</v>
          </cell>
        </row>
        <row r="1979">
          <cell r="A1979">
            <v>43982</v>
          </cell>
          <cell r="B1979">
            <v>752.89</v>
          </cell>
          <cell r="C1979">
            <v>0</v>
          </cell>
          <cell r="D1979">
            <v>0</v>
          </cell>
        </row>
        <row r="1980">
          <cell r="A1980">
            <v>43983</v>
          </cell>
          <cell r="B1980">
            <v>990.97</v>
          </cell>
          <cell r="C1980">
            <v>0</v>
          </cell>
          <cell r="D1980">
            <v>0</v>
          </cell>
        </row>
        <row r="1981">
          <cell r="A1981">
            <v>43984</v>
          </cell>
          <cell r="B1981">
            <v>1094.33</v>
          </cell>
          <cell r="C1981">
            <v>0</v>
          </cell>
          <cell r="D1981">
            <v>0</v>
          </cell>
        </row>
        <row r="1982">
          <cell r="A1982">
            <v>43985</v>
          </cell>
          <cell r="B1982">
            <v>1036</v>
          </cell>
          <cell r="C1982">
            <v>0</v>
          </cell>
          <cell r="D1982">
            <v>0</v>
          </cell>
        </row>
        <row r="1983">
          <cell r="A1983">
            <v>43986</v>
          </cell>
          <cell r="B1983">
            <v>1173.73</v>
          </cell>
          <cell r="C1983">
            <v>0</v>
          </cell>
          <cell r="D1983">
            <v>0</v>
          </cell>
        </row>
        <row r="1984">
          <cell r="A1984">
            <v>43987</v>
          </cell>
          <cell r="B1984">
            <v>1500.93</v>
          </cell>
          <cell r="C1984">
            <v>0</v>
          </cell>
          <cell r="D1984">
            <v>0</v>
          </cell>
        </row>
        <row r="1985">
          <cell r="A1985">
            <v>43988</v>
          </cell>
          <cell r="B1985">
            <v>920.6</v>
          </cell>
          <cell r="C1985">
            <v>0</v>
          </cell>
          <cell r="D1985">
            <v>0</v>
          </cell>
        </row>
        <row r="1986">
          <cell r="A1986">
            <v>43989</v>
          </cell>
          <cell r="B1986">
            <v>1039.7</v>
          </cell>
          <cell r="C1986">
            <v>0</v>
          </cell>
          <cell r="D1986">
            <v>0</v>
          </cell>
        </row>
        <row r="1987">
          <cell r="A1987">
            <v>43990</v>
          </cell>
          <cell r="B1987">
            <v>1036</v>
          </cell>
          <cell r="C1987">
            <v>0</v>
          </cell>
          <cell r="D1987">
            <v>0</v>
          </cell>
        </row>
        <row r="1988">
          <cell r="A1988">
            <v>43991</v>
          </cell>
          <cell r="B1988">
            <v>1076.74</v>
          </cell>
          <cell r="C1988">
            <v>0</v>
          </cell>
          <cell r="D1988">
            <v>1.6</v>
          </cell>
        </row>
        <row r="1989">
          <cell r="A1989">
            <v>43992</v>
          </cell>
          <cell r="B1989">
            <v>930.56</v>
          </cell>
          <cell r="C1989">
            <v>0</v>
          </cell>
          <cell r="D1989">
            <v>0</v>
          </cell>
        </row>
        <row r="1990">
          <cell r="A1990">
            <v>43993</v>
          </cell>
          <cell r="B1990">
            <v>1359</v>
          </cell>
          <cell r="C1990">
            <v>0</v>
          </cell>
          <cell r="D1990">
            <v>0</v>
          </cell>
        </row>
        <row r="1991">
          <cell r="A1991">
            <v>43994</v>
          </cell>
          <cell r="B1991">
            <v>1064.47</v>
          </cell>
          <cell r="C1991">
            <v>0</v>
          </cell>
          <cell r="D1991">
            <v>0</v>
          </cell>
        </row>
        <row r="1992">
          <cell r="A1992">
            <v>43995</v>
          </cell>
          <cell r="B1992">
            <v>1368.29</v>
          </cell>
          <cell r="C1992">
            <v>0</v>
          </cell>
          <cell r="D1992">
            <v>0</v>
          </cell>
        </row>
        <row r="1993">
          <cell r="A1993">
            <v>43996</v>
          </cell>
          <cell r="B1993">
            <v>742.36</v>
          </cell>
          <cell r="C1993">
            <v>0</v>
          </cell>
          <cell r="D1993">
            <v>0</v>
          </cell>
        </row>
        <row r="1994">
          <cell r="A1994">
            <v>43997</v>
          </cell>
          <cell r="B1994">
            <v>1137.62</v>
          </cell>
          <cell r="C1994">
            <v>0</v>
          </cell>
          <cell r="D1994">
            <v>0</v>
          </cell>
        </row>
        <row r="1995">
          <cell r="A1995">
            <v>43998</v>
          </cell>
          <cell r="B1995">
            <v>1094.68</v>
          </cell>
          <cell r="C1995">
            <v>0</v>
          </cell>
          <cell r="D1995">
            <v>0.6</v>
          </cell>
        </row>
        <row r="1996">
          <cell r="A1996">
            <v>43999</v>
          </cell>
          <cell r="B1996">
            <v>908.33</v>
          </cell>
          <cell r="C1996">
            <v>0</v>
          </cell>
          <cell r="D1996">
            <v>0</v>
          </cell>
        </row>
        <row r="1997">
          <cell r="A1997">
            <v>44000</v>
          </cell>
          <cell r="B1997">
            <v>1017.71</v>
          </cell>
          <cell r="C1997">
            <v>0</v>
          </cell>
          <cell r="D1997">
            <v>0</v>
          </cell>
        </row>
        <row r="1998">
          <cell r="A1998">
            <v>44001</v>
          </cell>
          <cell r="B1998">
            <v>1172.69</v>
          </cell>
          <cell r="C1998">
            <v>-0.01</v>
          </cell>
          <cell r="D1998">
            <v>0</v>
          </cell>
        </row>
        <row r="1999">
          <cell r="A1999">
            <v>44002</v>
          </cell>
          <cell r="B1999">
            <v>981.02</v>
          </cell>
          <cell r="C1999">
            <v>-0.02</v>
          </cell>
          <cell r="D1999">
            <v>0</v>
          </cell>
        </row>
        <row r="2000">
          <cell r="A2000">
            <v>44003</v>
          </cell>
          <cell r="B2000">
            <v>678.36</v>
          </cell>
          <cell r="C2000">
            <v>-0.02</v>
          </cell>
          <cell r="D2000">
            <v>1.6</v>
          </cell>
        </row>
        <row r="2001">
          <cell r="A2001">
            <v>44004</v>
          </cell>
          <cell r="B2001">
            <v>1075.69</v>
          </cell>
          <cell r="C2001">
            <v>-0.02</v>
          </cell>
          <cell r="D2001">
            <v>0</v>
          </cell>
        </row>
        <row r="2002">
          <cell r="A2002">
            <v>44005</v>
          </cell>
          <cell r="B2002">
            <v>1365.63</v>
          </cell>
          <cell r="C2002">
            <v>-0.02</v>
          </cell>
          <cell r="D2002">
            <v>0</v>
          </cell>
        </row>
        <row r="2003">
          <cell r="A2003">
            <v>44006</v>
          </cell>
          <cell r="B2003">
            <v>1365.63</v>
          </cell>
          <cell r="C2003">
            <v>-0.03</v>
          </cell>
          <cell r="D2003">
            <v>0</v>
          </cell>
        </row>
        <row r="2004">
          <cell r="A2004">
            <v>44007</v>
          </cell>
          <cell r="B2004">
            <v>1012.38</v>
          </cell>
          <cell r="C2004">
            <v>-0.03</v>
          </cell>
          <cell r="D2004">
            <v>0</v>
          </cell>
        </row>
        <row r="2005">
          <cell r="A2005">
            <v>44008</v>
          </cell>
          <cell r="B2005">
            <v>1055.56</v>
          </cell>
          <cell r="C2005">
            <v>-0.03</v>
          </cell>
          <cell r="D2005">
            <v>0</v>
          </cell>
        </row>
        <row r="2006">
          <cell r="A2006">
            <v>44009</v>
          </cell>
          <cell r="B2006">
            <v>1335.76</v>
          </cell>
          <cell r="C2006">
            <v>-0.03</v>
          </cell>
          <cell r="D2006">
            <v>0</v>
          </cell>
        </row>
        <row r="2007">
          <cell r="A2007">
            <v>44010</v>
          </cell>
          <cell r="B2007">
            <v>820.95</v>
          </cell>
          <cell r="C2007">
            <v>-0.04</v>
          </cell>
          <cell r="D2007">
            <v>0</v>
          </cell>
        </row>
        <row r="2008">
          <cell r="A2008">
            <v>44011</v>
          </cell>
          <cell r="B2008">
            <v>1051.5</v>
          </cell>
          <cell r="C2008">
            <v>-0.04</v>
          </cell>
          <cell r="D2008">
            <v>0</v>
          </cell>
        </row>
        <row r="2009">
          <cell r="A2009">
            <v>44012</v>
          </cell>
          <cell r="B2009">
            <v>1011</v>
          </cell>
          <cell r="C2009">
            <v>-0.05</v>
          </cell>
          <cell r="D2009">
            <v>0</v>
          </cell>
        </row>
        <row r="2010">
          <cell r="A2010">
            <v>44013</v>
          </cell>
          <cell r="B2010">
            <v>953.24</v>
          </cell>
          <cell r="C2010">
            <v>-0.05</v>
          </cell>
          <cell r="D2010">
            <v>0</v>
          </cell>
        </row>
        <row r="2011">
          <cell r="A2011">
            <v>44014</v>
          </cell>
          <cell r="B2011">
            <v>953.24</v>
          </cell>
          <cell r="C2011">
            <v>-0.05</v>
          </cell>
          <cell r="D2011">
            <v>0</v>
          </cell>
        </row>
        <row r="2012">
          <cell r="A2012">
            <v>44015</v>
          </cell>
          <cell r="B2012">
            <v>1160.42</v>
          </cell>
          <cell r="C2012">
            <v>-0.05</v>
          </cell>
          <cell r="D2012">
            <v>9.2</v>
          </cell>
        </row>
        <row r="2013">
          <cell r="A2013">
            <v>44016</v>
          </cell>
          <cell r="B2013">
            <v>1138.19</v>
          </cell>
          <cell r="C2013">
            <v>-0.05</v>
          </cell>
          <cell r="D2013">
            <v>0</v>
          </cell>
        </row>
        <row r="2014">
          <cell r="A2014">
            <v>44017</v>
          </cell>
          <cell r="B2014">
            <v>750.23</v>
          </cell>
          <cell r="C2014">
            <v>-0.05</v>
          </cell>
          <cell r="D2014">
            <v>0</v>
          </cell>
        </row>
        <row r="2015">
          <cell r="A2015">
            <v>44018</v>
          </cell>
          <cell r="B2015">
            <v>958.45</v>
          </cell>
          <cell r="C2015">
            <v>-0.05</v>
          </cell>
          <cell r="D2015">
            <v>0</v>
          </cell>
        </row>
        <row r="2016">
          <cell r="A2016">
            <v>44019</v>
          </cell>
          <cell r="B2016">
            <v>1036.23</v>
          </cell>
          <cell r="C2016">
            <v>-0.06</v>
          </cell>
          <cell r="D2016">
            <v>0</v>
          </cell>
        </row>
        <row r="2017">
          <cell r="A2017">
            <v>44020</v>
          </cell>
          <cell r="B2017">
            <v>911.92</v>
          </cell>
          <cell r="C2017">
            <v>-0.06</v>
          </cell>
          <cell r="D2017">
            <v>0</v>
          </cell>
        </row>
        <row r="2018">
          <cell r="A2018">
            <v>44021</v>
          </cell>
          <cell r="B2018">
            <v>1067.36</v>
          </cell>
          <cell r="C2018">
            <v>-0.07</v>
          </cell>
          <cell r="D2018">
            <v>0</v>
          </cell>
        </row>
        <row r="2019">
          <cell r="A2019">
            <v>44022</v>
          </cell>
          <cell r="B2019">
            <v>1143.29</v>
          </cell>
          <cell r="C2019">
            <v>-0.07</v>
          </cell>
          <cell r="D2019">
            <v>0</v>
          </cell>
        </row>
        <row r="2020">
          <cell r="A2020">
            <v>44023</v>
          </cell>
          <cell r="B2020">
            <v>1264.47</v>
          </cell>
          <cell r="C2020">
            <v>-0.08</v>
          </cell>
          <cell r="D2020">
            <v>0</v>
          </cell>
        </row>
        <row r="2021">
          <cell r="A2021">
            <v>44024</v>
          </cell>
          <cell r="B2021">
            <v>635.07</v>
          </cell>
          <cell r="C2021">
            <v>-0.09</v>
          </cell>
          <cell r="D2021">
            <v>0</v>
          </cell>
        </row>
        <row r="2022">
          <cell r="A2022">
            <v>44025</v>
          </cell>
          <cell r="B2022">
            <v>1120.37</v>
          </cell>
          <cell r="C2022">
            <v>-0.09</v>
          </cell>
          <cell r="D2022">
            <v>0</v>
          </cell>
        </row>
        <row r="2023">
          <cell r="A2023">
            <v>44026</v>
          </cell>
          <cell r="B2023">
            <v>1101.16</v>
          </cell>
          <cell r="C2023">
            <v>-0.09</v>
          </cell>
          <cell r="D2023">
            <v>0</v>
          </cell>
        </row>
        <row r="2024">
          <cell r="A2024">
            <v>44027</v>
          </cell>
          <cell r="B2024">
            <v>1052.08</v>
          </cell>
          <cell r="C2024">
            <v>-0.1</v>
          </cell>
          <cell r="D2024">
            <v>0</v>
          </cell>
        </row>
        <row r="2025">
          <cell r="A2025">
            <v>44028</v>
          </cell>
          <cell r="B2025">
            <v>1082.75</v>
          </cell>
          <cell r="C2025">
            <v>-0.12</v>
          </cell>
          <cell r="D2025">
            <v>0</v>
          </cell>
        </row>
        <row r="2026">
          <cell r="A2026">
            <v>44029</v>
          </cell>
          <cell r="B2026">
            <v>1056.37</v>
          </cell>
          <cell r="C2026">
            <v>-0.13</v>
          </cell>
          <cell r="D2026">
            <v>0</v>
          </cell>
        </row>
        <row r="2027">
          <cell r="A2027">
            <v>44030</v>
          </cell>
          <cell r="B2027">
            <v>1183.56</v>
          </cell>
          <cell r="C2027">
            <v>-0.13</v>
          </cell>
          <cell r="D2027">
            <v>0</v>
          </cell>
        </row>
        <row r="2028">
          <cell r="A2028">
            <v>44031</v>
          </cell>
          <cell r="B2028">
            <v>1032.06</v>
          </cell>
          <cell r="C2028">
            <v>-0.14</v>
          </cell>
          <cell r="D2028">
            <v>0</v>
          </cell>
        </row>
        <row r="2029">
          <cell r="A2029">
            <v>44032</v>
          </cell>
          <cell r="B2029">
            <v>923.5</v>
          </cell>
          <cell r="C2029">
            <v>-0.15</v>
          </cell>
          <cell r="D2029">
            <v>0</v>
          </cell>
        </row>
        <row r="2030">
          <cell r="A2030">
            <v>44033</v>
          </cell>
          <cell r="B2030">
            <v>1026.85</v>
          </cell>
          <cell r="C2030">
            <v>-0.16</v>
          </cell>
          <cell r="D2030">
            <v>0</v>
          </cell>
        </row>
        <row r="2031">
          <cell r="A2031">
            <v>44034</v>
          </cell>
          <cell r="B2031">
            <v>1150.69</v>
          </cell>
          <cell r="C2031">
            <v>-0.17</v>
          </cell>
          <cell r="D2031">
            <v>0</v>
          </cell>
        </row>
        <row r="2032">
          <cell r="A2032">
            <v>44035</v>
          </cell>
          <cell r="B2032">
            <v>976.16</v>
          </cell>
          <cell r="C2032">
            <v>-0.18</v>
          </cell>
          <cell r="D2032">
            <v>0</v>
          </cell>
        </row>
        <row r="2033">
          <cell r="A2033">
            <v>44036</v>
          </cell>
          <cell r="B2033">
            <v>1149.54</v>
          </cell>
          <cell r="C2033">
            <v>-0.19</v>
          </cell>
          <cell r="D2033">
            <v>0</v>
          </cell>
        </row>
        <row r="2034">
          <cell r="A2034">
            <v>44037</v>
          </cell>
          <cell r="B2034">
            <v>1255.32</v>
          </cell>
          <cell r="C2034">
            <v>-0.2</v>
          </cell>
          <cell r="D2034">
            <v>0</v>
          </cell>
        </row>
        <row r="2035">
          <cell r="A2035">
            <v>44038</v>
          </cell>
          <cell r="B2035">
            <v>898.61</v>
          </cell>
          <cell r="C2035">
            <v>-0.21</v>
          </cell>
          <cell r="D2035">
            <v>0</v>
          </cell>
        </row>
        <row r="2036">
          <cell r="A2036">
            <v>44039</v>
          </cell>
          <cell r="B2036">
            <v>1024.88</v>
          </cell>
          <cell r="C2036">
            <v>-0.22</v>
          </cell>
          <cell r="D2036">
            <v>0</v>
          </cell>
        </row>
        <row r="2037">
          <cell r="A2037">
            <v>44040</v>
          </cell>
          <cell r="B2037">
            <v>1109.03</v>
          </cell>
          <cell r="C2037">
            <v>-0.23</v>
          </cell>
          <cell r="D2037">
            <v>0</v>
          </cell>
        </row>
        <row r="2038">
          <cell r="A2038">
            <v>44041</v>
          </cell>
          <cell r="B2038">
            <v>955.44</v>
          </cell>
          <cell r="C2038">
            <v>-0.23</v>
          </cell>
          <cell r="D2038">
            <v>0</v>
          </cell>
        </row>
        <row r="2039">
          <cell r="A2039">
            <v>44042</v>
          </cell>
          <cell r="B2039">
            <v>1304.75</v>
          </cell>
          <cell r="C2039">
            <v>-0.24</v>
          </cell>
          <cell r="D2039">
            <v>0</v>
          </cell>
        </row>
        <row r="2040">
          <cell r="A2040">
            <v>44043</v>
          </cell>
          <cell r="B2040">
            <v>1147.45</v>
          </cell>
          <cell r="C2040">
            <v>-0.26</v>
          </cell>
          <cell r="D2040">
            <v>0</v>
          </cell>
        </row>
        <row r="2041">
          <cell r="A2041">
            <v>44044</v>
          </cell>
          <cell r="B2041">
            <v>1106.6</v>
          </cell>
          <cell r="C2041">
            <v>-0.27</v>
          </cell>
          <cell r="D2041">
            <v>0</v>
          </cell>
        </row>
        <row r="2042">
          <cell r="A2042">
            <v>44045</v>
          </cell>
          <cell r="B2042">
            <v>1106.48</v>
          </cell>
          <cell r="C2042">
            <v>-0.28</v>
          </cell>
          <cell r="D2042">
            <v>0</v>
          </cell>
        </row>
        <row r="2043">
          <cell r="A2043">
            <v>44046</v>
          </cell>
          <cell r="B2043">
            <v>1108.8</v>
          </cell>
          <cell r="C2043">
            <v>-0.29</v>
          </cell>
          <cell r="D2043">
            <v>0</v>
          </cell>
        </row>
        <row r="2044">
          <cell r="A2044">
            <v>44047</v>
          </cell>
          <cell r="B2044">
            <v>1140.05</v>
          </cell>
          <cell r="C2044">
            <v>-0.3</v>
          </cell>
          <cell r="D2044">
            <v>0</v>
          </cell>
        </row>
        <row r="2045">
          <cell r="A2045">
            <v>44048</v>
          </cell>
          <cell r="B2045">
            <v>1157.06</v>
          </cell>
          <cell r="C2045">
            <v>-0.31</v>
          </cell>
          <cell r="D2045">
            <v>0</v>
          </cell>
        </row>
        <row r="2046">
          <cell r="A2046">
            <v>44049</v>
          </cell>
          <cell r="B2046">
            <v>1119.1</v>
          </cell>
          <cell r="C2046">
            <v>-0.32</v>
          </cell>
          <cell r="D2046">
            <v>0</v>
          </cell>
        </row>
        <row r="2047">
          <cell r="A2047">
            <v>44050</v>
          </cell>
          <cell r="B2047">
            <v>1134.49</v>
          </cell>
          <cell r="C2047">
            <v>-0.33</v>
          </cell>
          <cell r="D2047">
            <v>0</v>
          </cell>
        </row>
        <row r="2048">
          <cell r="A2048">
            <v>44051</v>
          </cell>
          <cell r="B2048">
            <v>1351.85</v>
          </cell>
          <cell r="C2048">
            <v>-0.35</v>
          </cell>
          <cell r="D2048">
            <v>0</v>
          </cell>
        </row>
        <row r="2049">
          <cell r="A2049">
            <v>44052</v>
          </cell>
          <cell r="B2049">
            <v>637.15</v>
          </cell>
          <cell r="C2049">
            <v>-0.36</v>
          </cell>
          <cell r="D2049">
            <v>0</v>
          </cell>
        </row>
        <row r="2050">
          <cell r="A2050">
            <v>44053</v>
          </cell>
          <cell r="B2050">
            <v>1094.91</v>
          </cell>
          <cell r="C2050">
            <v>-0.36</v>
          </cell>
          <cell r="D2050">
            <v>0</v>
          </cell>
        </row>
        <row r="2051">
          <cell r="A2051">
            <v>44054</v>
          </cell>
          <cell r="B2051">
            <v>1161.92</v>
          </cell>
          <cell r="C2051">
            <v>-0.37</v>
          </cell>
          <cell r="D2051">
            <v>0</v>
          </cell>
        </row>
        <row r="2052">
          <cell r="A2052">
            <v>44055</v>
          </cell>
          <cell r="B2052">
            <v>1167.94</v>
          </cell>
          <cell r="C2052">
            <v>-0.38</v>
          </cell>
          <cell r="D2052">
            <v>0</v>
          </cell>
        </row>
        <row r="2053">
          <cell r="A2053">
            <v>44056</v>
          </cell>
          <cell r="B2053">
            <v>1170.95</v>
          </cell>
          <cell r="C2053">
            <v>-0.39</v>
          </cell>
          <cell r="D2053">
            <v>0</v>
          </cell>
        </row>
        <row r="2054">
          <cell r="A2054">
            <v>44057</v>
          </cell>
          <cell r="B2054">
            <v>1214.47</v>
          </cell>
          <cell r="C2054">
            <v>-0.41</v>
          </cell>
          <cell r="D2054">
            <v>0</v>
          </cell>
        </row>
        <row r="2055">
          <cell r="A2055">
            <v>44058</v>
          </cell>
          <cell r="B2055">
            <v>1692.01</v>
          </cell>
          <cell r="C2055">
            <v>-0.42</v>
          </cell>
          <cell r="D2055">
            <v>0</v>
          </cell>
        </row>
        <row r="2056">
          <cell r="A2056">
            <v>44059</v>
          </cell>
          <cell r="B2056">
            <v>1158.1</v>
          </cell>
          <cell r="C2056">
            <v>-0.44</v>
          </cell>
          <cell r="D2056">
            <v>0</v>
          </cell>
        </row>
        <row r="2057">
          <cell r="A2057">
            <v>44060</v>
          </cell>
          <cell r="B2057">
            <v>1095.25</v>
          </cell>
          <cell r="C2057">
            <v>-0.45</v>
          </cell>
          <cell r="D2057">
            <v>0</v>
          </cell>
        </row>
        <row r="2058">
          <cell r="A2058">
            <v>44061</v>
          </cell>
          <cell r="B2058">
            <v>1228.47</v>
          </cell>
          <cell r="C2058">
            <v>-0.46</v>
          </cell>
          <cell r="D2058">
            <v>0</v>
          </cell>
        </row>
        <row r="2059">
          <cell r="A2059">
            <v>44062</v>
          </cell>
          <cell r="B2059">
            <v>1356.83</v>
          </cell>
          <cell r="C2059">
            <v>-0.47</v>
          </cell>
          <cell r="D2059">
            <v>0</v>
          </cell>
        </row>
        <row r="2060">
          <cell r="A2060">
            <v>44063</v>
          </cell>
          <cell r="B2060">
            <v>1525.93</v>
          </cell>
          <cell r="C2060">
            <v>-0.49</v>
          </cell>
          <cell r="D2060">
            <v>0</v>
          </cell>
        </row>
        <row r="2061">
          <cell r="A2061">
            <v>44064</v>
          </cell>
          <cell r="B2061">
            <v>1253.36</v>
          </cell>
          <cell r="C2061">
            <v>-0.5</v>
          </cell>
          <cell r="D2061">
            <v>0</v>
          </cell>
        </row>
        <row r="2062">
          <cell r="A2062">
            <v>44065</v>
          </cell>
          <cell r="B2062">
            <v>596.18</v>
          </cell>
          <cell r="C2062">
            <v>-0.51</v>
          </cell>
          <cell r="D2062">
            <v>7.4</v>
          </cell>
        </row>
        <row r="2063">
          <cell r="A2063">
            <v>44066</v>
          </cell>
          <cell r="B2063">
            <v>857.41</v>
          </cell>
          <cell r="C2063">
            <v>-0.51</v>
          </cell>
          <cell r="D2063">
            <v>4.9</v>
          </cell>
        </row>
        <row r="2064">
          <cell r="A2064">
            <v>44067</v>
          </cell>
          <cell r="B2064">
            <v>1036.46</v>
          </cell>
          <cell r="C2064">
            <v>-0.51</v>
          </cell>
          <cell r="D2064">
            <v>0</v>
          </cell>
        </row>
        <row r="2065">
          <cell r="A2065">
            <v>44068</v>
          </cell>
          <cell r="B2065">
            <v>902.31</v>
          </cell>
          <cell r="C2065">
            <v>-0.52</v>
          </cell>
          <cell r="D2065">
            <v>0</v>
          </cell>
        </row>
        <row r="2066">
          <cell r="A2066">
            <v>44069</v>
          </cell>
          <cell r="B2066">
            <v>1012.62</v>
          </cell>
          <cell r="C2066">
            <v>-0.53</v>
          </cell>
          <cell r="D2066">
            <v>0</v>
          </cell>
        </row>
        <row r="2067">
          <cell r="A2067">
            <v>44070</v>
          </cell>
          <cell r="B2067">
            <v>1031.25</v>
          </cell>
          <cell r="C2067">
            <v>-0.54</v>
          </cell>
          <cell r="D2067">
            <v>0</v>
          </cell>
        </row>
        <row r="2068">
          <cell r="A2068">
            <v>44071</v>
          </cell>
          <cell r="B2068">
            <v>1539.58</v>
          </cell>
          <cell r="C2068">
            <v>-0.55</v>
          </cell>
          <cell r="D2068">
            <v>0</v>
          </cell>
        </row>
        <row r="2069">
          <cell r="A2069">
            <v>44072</v>
          </cell>
          <cell r="B2069">
            <v>1109.03</v>
          </cell>
          <cell r="C2069">
            <v>-0.57</v>
          </cell>
          <cell r="D2069">
            <v>0</v>
          </cell>
        </row>
        <row r="2070">
          <cell r="A2070">
            <v>44073</v>
          </cell>
          <cell r="B2070">
            <v>1076.04</v>
          </cell>
          <cell r="C2070">
            <v>-0.58</v>
          </cell>
          <cell r="D2070">
            <v>0</v>
          </cell>
        </row>
        <row r="2071">
          <cell r="A2071">
            <v>44074</v>
          </cell>
          <cell r="B2071">
            <v>1232.52</v>
          </cell>
          <cell r="C2071">
            <v>-0.59</v>
          </cell>
          <cell r="D2071">
            <v>0</v>
          </cell>
        </row>
        <row r="2072">
          <cell r="A2072">
            <v>44075</v>
          </cell>
          <cell r="B2072">
            <v>1458.45</v>
          </cell>
          <cell r="C2072">
            <v>-0.6</v>
          </cell>
          <cell r="D2072">
            <v>0</v>
          </cell>
        </row>
        <row r="2073">
          <cell r="A2073">
            <v>44076</v>
          </cell>
          <cell r="B2073">
            <v>1171</v>
          </cell>
          <cell r="C2073">
            <v>-0.63</v>
          </cell>
          <cell r="D2073">
            <v>0</v>
          </cell>
        </row>
        <row r="2074">
          <cell r="A2074">
            <v>44077</v>
          </cell>
          <cell r="B2074">
            <v>1150.12</v>
          </cell>
          <cell r="C2074">
            <v>-0.64</v>
          </cell>
          <cell r="D2074">
            <v>0</v>
          </cell>
        </row>
        <row r="2075">
          <cell r="A2075">
            <v>44078</v>
          </cell>
          <cell r="B2075">
            <v>1445.6</v>
          </cell>
          <cell r="C2075">
            <v>-0.65</v>
          </cell>
          <cell r="D2075">
            <v>0</v>
          </cell>
        </row>
        <row r="2076">
          <cell r="A2076">
            <v>44079</v>
          </cell>
          <cell r="B2076">
            <v>1619.1</v>
          </cell>
          <cell r="C2076">
            <v>-0.67</v>
          </cell>
          <cell r="D2076">
            <v>0</v>
          </cell>
        </row>
        <row r="2077">
          <cell r="A2077">
            <v>44080</v>
          </cell>
          <cell r="B2077">
            <v>701.04</v>
          </cell>
          <cell r="C2077">
            <v>-0.69</v>
          </cell>
          <cell r="D2077">
            <v>0</v>
          </cell>
        </row>
        <row r="2078">
          <cell r="A2078">
            <v>44081</v>
          </cell>
          <cell r="B2078">
            <v>1297.22</v>
          </cell>
          <cell r="C2078">
            <v>-0.71</v>
          </cell>
          <cell r="D2078">
            <v>0</v>
          </cell>
        </row>
        <row r="2079">
          <cell r="A2079">
            <v>44082</v>
          </cell>
          <cell r="B2079">
            <v>1399.07</v>
          </cell>
          <cell r="C2079">
            <v>-0.72</v>
          </cell>
          <cell r="D2079">
            <v>0</v>
          </cell>
        </row>
        <row r="2080">
          <cell r="A2080">
            <v>44083</v>
          </cell>
          <cell r="B2080">
            <v>1659.49</v>
          </cell>
          <cell r="C2080">
            <v>-0.74</v>
          </cell>
          <cell r="D2080">
            <v>0</v>
          </cell>
        </row>
        <row r="2081">
          <cell r="A2081">
            <v>44084</v>
          </cell>
          <cell r="B2081">
            <v>1560.07</v>
          </cell>
          <cell r="C2081">
            <v>-0.76</v>
          </cell>
          <cell r="D2081">
            <v>0</v>
          </cell>
        </row>
        <row r="2082">
          <cell r="A2082">
            <v>44085</v>
          </cell>
          <cell r="B2082">
            <v>1715.28</v>
          </cell>
          <cell r="C2082">
            <v>-0.78</v>
          </cell>
          <cell r="D2082">
            <v>0</v>
          </cell>
        </row>
        <row r="2083">
          <cell r="A2083">
            <v>44086</v>
          </cell>
          <cell r="B2083">
            <v>1674.65</v>
          </cell>
          <cell r="C2083">
            <v>-0.8</v>
          </cell>
          <cell r="D2083">
            <v>0</v>
          </cell>
        </row>
        <row r="2084">
          <cell r="A2084">
            <v>44087</v>
          </cell>
          <cell r="B2084">
            <v>1331.48</v>
          </cell>
          <cell r="C2084">
            <v>-0.82</v>
          </cell>
          <cell r="D2084">
            <v>0</v>
          </cell>
        </row>
        <row r="2085">
          <cell r="A2085">
            <v>44088</v>
          </cell>
          <cell r="B2085">
            <v>1505.32</v>
          </cell>
          <cell r="C2085">
            <v>-0.85</v>
          </cell>
          <cell r="D2085">
            <v>0</v>
          </cell>
        </row>
        <row r="2086">
          <cell r="A2086">
            <v>44089</v>
          </cell>
          <cell r="B2086">
            <v>1375.35</v>
          </cell>
          <cell r="C2086">
            <v>-0.87</v>
          </cell>
          <cell r="D2086">
            <v>0</v>
          </cell>
        </row>
        <row r="2087">
          <cell r="A2087">
            <v>44090</v>
          </cell>
          <cell r="B2087">
            <v>1403.47</v>
          </cell>
          <cell r="C2087">
            <v>-0.89</v>
          </cell>
          <cell r="D2087">
            <v>0</v>
          </cell>
        </row>
        <row r="2088">
          <cell r="A2088">
            <v>44091</v>
          </cell>
          <cell r="B2088">
            <v>1528.24</v>
          </cell>
          <cell r="C2088">
            <v>-0.91</v>
          </cell>
          <cell r="D2088">
            <v>0</v>
          </cell>
        </row>
        <row r="2089">
          <cell r="A2089">
            <v>44092</v>
          </cell>
          <cell r="B2089">
            <v>1830.67</v>
          </cell>
          <cell r="C2089">
            <v>-0.93</v>
          </cell>
          <cell r="D2089">
            <v>0</v>
          </cell>
        </row>
        <row r="2090">
          <cell r="A2090">
            <v>44093</v>
          </cell>
          <cell r="B2090">
            <v>2222.8</v>
          </cell>
          <cell r="C2090">
            <v>-0.95</v>
          </cell>
          <cell r="D2090">
            <v>0</v>
          </cell>
        </row>
        <row r="2091">
          <cell r="A2091">
            <v>44094</v>
          </cell>
          <cell r="B2091">
            <v>1567.36</v>
          </cell>
          <cell r="C2091">
            <v>-0.98</v>
          </cell>
          <cell r="D2091">
            <v>0</v>
          </cell>
        </row>
        <row r="2092">
          <cell r="A2092">
            <v>44095</v>
          </cell>
          <cell r="B2092">
            <v>1313.89</v>
          </cell>
          <cell r="C2092">
            <v>-1</v>
          </cell>
          <cell r="D2092">
            <v>0</v>
          </cell>
        </row>
        <row r="2093">
          <cell r="A2093">
            <v>44096</v>
          </cell>
          <cell r="B2093">
            <v>1148.5</v>
          </cell>
          <cell r="C2093">
            <v>-1.02</v>
          </cell>
          <cell r="D2093">
            <v>4.5</v>
          </cell>
        </row>
        <row r="2094">
          <cell r="A2094">
            <v>44097</v>
          </cell>
          <cell r="B2094">
            <v>1031.37</v>
          </cell>
          <cell r="C2094">
            <v>-1.03</v>
          </cell>
          <cell r="D2094">
            <v>9.6</v>
          </cell>
        </row>
        <row r="2095">
          <cell r="A2095">
            <v>44098</v>
          </cell>
          <cell r="B2095">
            <v>1157.18</v>
          </cell>
          <cell r="C2095">
            <v>-1.03</v>
          </cell>
          <cell r="D2095">
            <v>1.4</v>
          </cell>
        </row>
        <row r="2096">
          <cell r="A2096">
            <v>44099</v>
          </cell>
          <cell r="B2096">
            <v>1519.91</v>
          </cell>
          <cell r="C2096">
            <v>-1.04</v>
          </cell>
          <cell r="D2096">
            <v>0</v>
          </cell>
        </row>
        <row r="2097">
          <cell r="A2097">
            <v>44100</v>
          </cell>
          <cell r="B2097">
            <v>1886.23</v>
          </cell>
          <cell r="C2097">
            <v>-1.06</v>
          </cell>
          <cell r="D2097">
            <v>0</v>
          </cell>
        </row>
        <row r="2098">
          <cell r="A2098">
            <v>44101</v>
          </cell>
          <cell r="B2098">
            <v>1403.24</v>
          </cell>
          <cell r="C2098">
            <v>-1.08</v>
          </cell>
          <cell r="D2098">
            <v>0</v>
          </cell>
        </row>
        <row r="2099">
          <cell r="A2099">
            <v>44102</v>
          </cell>
          <cell r="B2099">
            <v>1655.21</v>
          </cell>
          <cell r="C2099">
            <v>-1.1</v>
          </cell>
          <cell r="D2099">
            <v>0</v>
          </cell>
        </row>
        <row r="2100">
          <cell r="A2100">
            <v>44103</v>
          </cell>
          <cell r="B2100">
            <v>2045.14</v>
          </cell>
          <cell r="C2100">
            <v>-1.12</v>
          </cell>
          <cell r="D2100">
            <v>0</v>
          </cell>
        </row>
        <row r="2101">
          <cell r="A2101">
            <v>44104</v>
          </cell>
          <cell r="B2101">
            <v>2042.59</v>
          </cell>
          <cell r="C2101">
            <v>-1.14</v>
          </cell>
          <cell r="D2101">
            <v>0</v>
          </cell>
        </row>
        <row r="2102">
          <cell r="A2102">
            <v>44105</v>
          </cell>
          <cell r="B2102">
            <v>2070.83</v>
          </cell>
          <cell r="C2102">
            <v>-1.18</v>
          </cell>
          <cell r="D2102">
            <v>0</v>
          </cell>
        </row>
        <row r="2103">
          <cell r="A2103">
            <v>44106</v>
          </cell>
          <cell r="B2103">
            <v>2334.72</v>
          </cell>
          <cell r="C2103">
            <v>-1.2</v>
          </cell>
          <cell r="D2103">
            <v>0</v>
          </cell>
        </row>
        <row r="2104">
          <cell r="A2104">
            <v>44107</v>
          </cell>
          <cell r="B2104">
            <v>2198.82</v>
          </cell>
          <cell r="C2104">
            <v>-1.24</v>
          </cell>
          <cell r="D2104">
            <v>0</v>
          </cell>
        </row>
        <row r="2105">
          <cell r="A2105">
            <v>44108</v>
          </cell>
          <cell r="B2105">
            <v>1923.96</v>
          </cell>
          <cell r="C2105">
            <v>-1.28</v>
          </cell>
          <cell r="D2105">
            <v>0</v>
          </cell>
        </row>
        <row r="2106">
          <cell r="A2106">
            <v>44109</v>
          </cell>
          <cell r="B2106">
            <v>2104.28</v>
          </cell>
          <cell r="C2106">
            <v>-1.3</v>
          </cell>
          <cell r="D2106">
            <v>0</v>
          </cell>
        </row>
        <row r="2107">
          <cell r="A2107">
            <v>44110</v>
          </cell>
          <cell r="B2107">
            <v>2016.2</v>
          </cell>
          <cell r="C2107">
            <v>-1.33</v>
          </cell>
          <cell r="D2107">
            <v>0</v>
          </cell>
        </row>
        <row r="2108">
          <cell r="A2108">
            <v>44111</v>
          </cell>
          <cell r="B2108">
            <v>1987.38</v>
          </cell>
          <cell r="C2108">
            <v>-1.36</v>
          </cell>
          <cell r="D2108">
            <v>0</v>
          </cell>
        </row>
        <row r="2109">
          <cell r="A2109">
            <v>44112</v>
          </cell>
          <cell r="B2109">
            <v>2069</v>
          </cell>
          <cell r="C2109">
            <v>-1.38</v>
          </cell>
          <cell r="D2109">
            <v>0.8</v>
          </cell>
        </row>
        <row r="2110">
          <cell r="A2110">
            <v>44113</v>
          </cell>
          <cell r="B2110">
            <v>2077.08</v>
          </cell>
          <cell r="C2110">
            <v>-1.41</v>
          </cell>
          <cell r="D2110">
            <v>0</v>
          </cell>
        </row>
        <row r="2111">
          <cell r="A2111">
            <v>44114</v>
          </cell>
          <cell r="B2111">
            <v>1946.53</v>
          </cell>
          <cell r="C2111">
            <v>-1.44</v>
          </cell>
          <cell r="D2111">
            <v>1.8</v>
          </cell>
        </row>
        <row r="2112">
          <cell r="A2112">
            <v>44115</v>
          </cell>
          <cell r="B2112">
            <v>975.93</v>
          </cell>
          <cell r="C2112">
            <v>-1.46</v>
          </cell>
          <cell r="D2112">
            <v>0</v>
          </cell>
        </row>
        <row r="2113">
          <cell r="A2113">
            <v>44116</v>
          </cell>
          <cell r="B2113">
            <v>903.7</v>
          </cell>
          <cell r="C2113">
            <v>-1.48</v>
          </cell>
          <cell r="D2113">
            <v>0</v>
          </cell>
        </row>
        <row r="2114">
          <cell r="A2114">
            <v>44117</v>
          </cell>
          <cell r="B2114">
            <v>1404.28</v>
          </cell>
          <cell r="C2114">
            <v>-1.5</v>
          </cell>
          <cell r="D2114">
            <v>0</v>
          </cell>
        </row>
        <row r="2115">
          <cell r="A2115">
            <v>44118</v>
          </cell>
          <cell r="B2115">
            <v>1909.26</v>
          </cell>
          <cell r="C2115">
            <v>-1.52</v>
          </cell>
          <cell r="D2115">
            <v>0</v>
          </cell>
        </row>
        <row r="2116">
          <cell r="A2116">
            <v>44119</v>
          </cell>
          <cell r="B2116">
            <v>1553.01</v>
          </cell>
          <cell r="C2116">
            <v>-1.55</v>
          </cell>
          <cell r="D2116">
            <v>0.5</v>
          </cell>
        </row>
        <row r="2117">
          <cell r="A2117">
            <v>44120</v>
          </cell>
          <cell r="B2117">
            <v>1343.75</v>
          </cell>
          <cell r="C2117">
            <v>-1.58</v>
          </cell>
          <cell r="D2117">
            <v>0</v>
          </cell>
        </row>
        <row r="2118">
          <cell r="A2118">
            <v>44121</v>
          </cell>
          <cell r="B2118">
            <v>1654.17</v>
          </cell>
          <cell r="C2118">
            <v>-1.6</v>
          </cell>
          <cell r="D2118">
            <v>5.1</v>
          </cell>
        </row>
        <row r="2119">
          <cell r="A2119">
            <v>44122</v>
          </cell>
          <cell r="B2119">
            <v>1516.2</v>
          </cell>
          <cell r="C2119">
            <v>-1.62</v>
          </cell>
          <cell r="D2119">
            <v>0</v>
          </cell>
        </row>
        <row r="2120">
          <cell r="A2120">
            <v>44123</v>
          </cell>
          <cell r="B2120">
            <v>1002.08</v>
          </cell>
          <cell r="C2120">
            <v>-1.64</v>
          </cell>
          <cell r="D2120">
            <v>0</v>
          </cell>
        </row>
        <row r="2121">
          <cell r="A2121">
            <v>44124</v>
          </cell>
          <cell r="B2121">
            <v>713.54</v>
          </cell>
          <cell r="C2121">
            <v>-1.65</v>
          </cell>
          <cell r="D2121">
            <v>0</v>
          </cell>
        </row>
        <row r="2122">
          <cell r="A2122">
            <v>44125</v>
          </cell>
          <cell r="B2122">
            <v>940.05</v>
          </cell>
          <cell r="C2122">
            <v>-1.65</v>
          </cell>
          <cell r="D2122">
            <v>17.1</v>
          </cell>
        </row>
        <row r="2123">
          <cell r="A2123">
            <v>44126</v>
          </cell>
          <cell r="B2123">
            <v>1171.64</v>
          </cell>
          <cell r="C2123">
            <v>-1.66</v>
          </cell>
          <cell r="D2123">
            <v>2.9</v>
          </cell>
        </row>
        <row r="2124">
          <cell r="A2124">
            <v>44127</v>
          </cell>
          <cell r="B2124">
            <v>1361.11</v>
          </cell>
          <cell r="C2124">
            <v>-1.67</v>
          </cell>
          <cell r="D2124">
            <v>0</v>
          </cell>
        </row>
        <row r="2125">
          <cell r="A2125">
            <v>44128</v>
          </cell>
          <cell r="B2125">
            <v>787.73</v>
          </cell>
          <cell r="C2125">
            <v>-1.68</v>
          </cell>
          <cell r="D2125">
            <v>0</v>
          </cell>
        </row>
        <row r="2126">
          <cell r="A2126">
            <v>44129</v>
          </cell>
          <cell r="B2126">
            <v>870.83</v>
          </cell>
          <cell r="C2126">
            <v>-1.68</v>
          </cell>
          <cell r="D2126">
            <v>18.3</v>
          </cell>
        </row>
        <row r="2127">
          <cell r="A2127">
            <v>44130</v>
          </cell>
          <cell r="B2127">
            <v>1662.38</v>
          </cell>
          <cell r="C2127">
            <v>-1.67</v>
          </cell>
          <cell r="D2127">
            <v>9.6</v>
          </cell>
        </row>
        <row r="2128">
          <cell r="A2128">
            <v>44131</v>
          </cell>
          <cell r="B2128">
            <v>1470.49</v>
          </cell>
          <cell r="C2128">
            <v>-1.68</v>
          </cell>
          <cell r="D2128">
            <v>0</v>
          </cell>
        </row>
        <row r="2129">
          <cell r="A2129">
            <v>44132</v>
          </cell>
          <cell r="B2129">
            <v>1612.85</v>
          </cell>
          <cell r="C2129">
            <v>-1.7</v>
          </cell>
          <cell r="D2129">
            <v>0</v>
          </cell>
        </row>
        <row r="2130">
          <cell r="A2130">
            <v>44133</v>
          </cell>
          <cell r="B2130">
            <v>1375.81</v>
          </cell>
          <cell r="C2130">
            <v>-1.71</v>
          </cell>
          <cell r="D2130">
            <v>1.9</v>
          </cell>
        </row>
        <row r="2131">
          <cell r="A2131">
            <v>44134</v>
          </cell>
          <cell r="B2131">
            <v>1328.47</v>
          </cell>
          <cell r="C2131">
            <v>-1.74</v>
          </cell>
          <cell r="D2131">
            <v>0</v>
          </cell>
        </row>
        <row r="2132">
          <cell r="A2132">
            <v>44135</v>
          </cell>
          <cell r="B2132">
            <v>1279.98</v>
          </cell>
          <cell r="C2132">
            <v>-1.71</v>
          </cell>
          <cell r="D2132">
            <v>24.6</v>
          </cell>
        </row>
        <row r="2133">
          <cell r="A2133">
            <v>44136</v>
          </cell>
          <cell r="B2133">
            <v>725.23</v>
          </cell>
          <cell r="C2133">
            <v>-1.71</v>
          </cell>
          <cell r="D2133">
            <v>0</v>
          </cell>
        </row>
        <row r="2134">
          <cell r="A2134">
            <v>44137</v>
          </cell>
          <cell r="B2134">
            <v>1195.83</v>
          </cell>
          <cell r="C2134">
            <v>-1.71</v>
          </cell>
          <cell r="D2134">
            <v>0</v>
          </cell>
        </row>
        <row r="2135">
          <cell r="A2135">
            <v>44138</v>
          </cell>
          <cell r="B2135">
            <v>925.69</v>
          </cell>
          <cell r="C2135">
            <v>-1.72</v>
          </cell>
          <cell r="D2135">
            <v>0</v>
          </cell>
        </row>
        <row r="2136">
          <cell r="A2136">
            <v>44139</v>
          </cell>
          <cell r="B2136">
            <v>1342.48</v>
          </cell>
          <cell r="C2136">
            <v>-1.7</v>
          </cell>
          <cell r="D2136">
            <v>35.3</v>
          </cell>
        </row>
        <row r="2137">
          <cell r="A2137">
            <v>44140</v>
          </cell>
          <cell r="B2137">
            <v>1297.45</v>
          </cell>
          <cell r="C2137">
            <v>-1.7</v>
          </cell>
          <cell r="D2137">
            <v>0</v>
          </cell>
        </row>
        <row r="2138">
          <cell r="A2138">
            <v>44141</v>
          </cell>
          <cell r="B2138">
            <v>1363.08</v>
          </cell>
          <cell r="C2138">
            <v>-1.71</v>
          </cell>
          <cell r="D2138">
            <v>0</v>
          </cell>
        </row>
        <row r="2139">
          <cell r="A2139">
            <v>44142</v>
          </cell>
          <cell r="B2139">
            <v>1932.06</v>
          </cell>
          <cell r="C2139">
            <v>-1.72</v>
          </cell>
          <cell r="D2139">
            <v>0</v>
          </cell>
        </row>
        <row r="2140">
          <cell r="A2140">
            <v>44143</v>
          </cell>
          <cell r="B2140">
            <v>1720.02</v>
          </cell>
          <cell r="C2140">
            <v>-1.74</v>
          </cell>
          <cell r="D2140">
            <v>0</v>
          </cell>
        </row>
        <row r="2141">
          <cell r="A2141">
            <v>44144</v>
          </cell>
          <cell r="B2141">
            <v>1388.31</v>
          </cell>
          <cell r="C2141">
            <v>-1.76</v>
          </cell>
          <cell r="D2141">
            <v>0</v>
          </cell>
        </row>
        <row r="2142">
          <cell r="A2142">
            <v>44145</v>
          </cell>
          <cell r="B2142">
            <v>1206.71</v>
          </cell>
          <cell r="C2142">
            <v>-1.78</v>
          </cell>
          <cell r="D2142">
            <v>0</v>
          </cell>
        </row>
        <row r="2143">
          <cell r="A2143">
            <v>44146</v>
          </cell>
          <cell r="B2143">
            <v>1582.06</v>
          </cell>
          <cell r="C2143">
            <v>-1.78</v>
          </cell>
          <cell r="D2143">
            <v>15.9</v>
          </cell>
        </row>
        <row r="2144">
          <cell r="A2144">
            <v>44147</v>
          </cell>
          <cell r="B2144">
            <v>1388.54</v>
          </cell>
          <cell r="C2144">
            <v>-1.79</v>
          </cell>
          <cell r="D2144">
            <v>0.5</v>
          </cell>
        </row>
        <row r="2145">
          <cell r="A2145">
            <v>44148</v>
          </cell>
          <cell r="B2145">
            <v>1403.24</v>
          </cell>
          <cell r="C2145">
            <v>-1.8</v>
          </cell>
          <cell r="D2145">
            <v>1.5</v>
          </cell>
        </row>
        <row r="2146">
          <cell r="A2146">
            <v>44149</v>
          </cell>
          <cell r="B2146">
            <v>1238.19</v>
          </cell>
          <cell r="C2146">
            <v>-1.81</v>
          </cell>
          <cell r="D2146">
            <v>3.2</v>
          </cell>
        </row>
        <row r="2147">
          <cell r="A2147">
            <v>44150</v>
          </cell>
          <cell r="B2147">
            <v>1220.83</v>
          </cell>
          <cell r="C2147">
            <v>-1.81</v>
          </cell>
          <cell r="D2147">
            <v>4.9</v>
          </cell>
        </row>
        <row r="2148">
          <cell r="A2148">
            <v>44151</v>
          </cell>
          <cell r="B2148">
            <v>1433.1</v>
          </cell>
          <cell r="C2148">
            <v>-1.82</v>
          </cell>
          <cell r="D2148">
            <v>5.5</v>
          </cell>
        </row>
        <row r="2149">
          <cell r="A2149">
            <v>44152</v>
          </cell>
          <cell r="B2149">
            <v>1391.9</v>
          </cell>
          <cell r="C2149">
            <v>-1.84</v>
          </cell>
          <cell r="D2149">
            <v>2.5</v>
          </cell>
        </row>
        <row r="2150">
          <cell r="A2150">
            <v>44153</v>
          </cell>
          <cell r="B2150">
            <v>1312.96</v>
          </cell>
          <cell r="C2150">
            <v>-1.84</v>
          </cell>
          <cell r="D2150">
            <v>2.6</v>
          </cell>
        </row>
        <row r="2151">
          <cell r="A2151">
            <v>44154</v>
          </cell>
          <cell r="B2151">
            <v>1142.59</v>
          </cell>
          <cell r="C2151">
            <v>-1.84</v>
          </cell>
          <cell r="D2151">
            <v>12.4</v>
          </cell>
        </row>
        <row r="2152">
          <cell r="A2152">
            <v>44155</v>
          </cell>
          <cell r="B2152">
            <v>1367.82</v>
          </cell>
          <cell r="C2152">
            <v>-1.84</v>
          </cell>
          <cell r="D2152">
            <v>2.6</v>
          </cell>
        </row>
        <row r="2153">
          <cell r="A2153">
            <v>44156</v>
          </cell>
          <cell r="B2153">
            <v>1010.42</v>
          </cell>
          <cell r="C2153">
            <v>-1.85</v>
          </cell>
          <cell r="D2153">
            <v>0</v>
          </cell>
        </row>
        <row r="2154">
          <cell r="A2154">
            <v>44157</v>
          </cell>
          <cell r="B2154">
            <v>1003.59</v>
          </cell>
          <cell r="C2154">
            <v>-1.86</v>
          </cell>
          <cell r="D2154">
            <v>0</v>
          </cell>
        </row>
        <row r="2155">
          <cell r="A2155">
            <v>44158</v>
          </cell>
          <cell r="B2155">
            <v>1538.31</v>
          </cell>
          <cell r="C2155">
            <v>-1.88</v>
          </cell>
          <cell r="D2155">
            <v>0</v>
          </cell>
        </row>
        <row r="2156">
          <cell r="A2156">
            <v>44159</v>
          </cell>
          <cell r="B2156">
            <v>1460.08</v>
          </cell>
          <cell r="C2156">
            <v>-1.9</v>
          </cell>
          <cell r="D2156">
            <v>0</v>
          </cell>
        </row>
        <row r="2157">
          <cell r="A2157">
            <v>44160</v>
          </cell>
          <cell r="B2157">
            <v>1436.34</v>
          </cell>
          <cell r="C2157">
            <v>-1.92</v>
          </cell>
          <cell r="D2157">
            <v>0</v>
          </cell>
        </row>
        <row r="2158">
          <cell r="A2158">
            <v>44161</v>
          </cell>
          <cell r="B2158">
            <v>1385.19</v>
          </cell>
          <cell r="C2158">
            <v>-1.94</v>
          </cell>
          <cell r="D2158">
            <v>0</v>
          </cell>
        </row>
        <row r="2159">
          <cell r="A2159">
            <v>44162</v>
          </cell>
          <cell r="B2159">
            <v>1632.52</v>
          </cell>
          <cell r="C2159">
            <v>-1.96</v>
          </cell>
          <cell r="D2159">
            <v>0</v>
          </cell>
        </row>
        <row r="2160">
          <cell r="A2160">
            <v>44163</v>
          </cell>
          <cell r="B2160">
            <v>1701.27</v>
          </cell>
          <cell r="C2160">
            <v>-1.98</v>
          </cell>
          <cell r="D2160">
            <v>0</v>
          </cell>
        </row>
        <row r="2161">
          <cell r="A2161">
            <v>44164</v>
          </cell>
          <cell r="B2161">
            <v>981.71</v>
          </cell>
          <cell r="C2161">
            <v>-2</v>
          </cell>
          <cell r="D2161">
            <v>0</v>
          </cell>
        </row>
        <row r="2162">
          <cell r="A2162">
            <v>44165</v>
          </cell>
          <cell r="B2162">
            <v>1423.38</v>
          </cell>
          <cell r="C2162">
            <v>-2.02</v>
          </cell>
          <cell r="D2162">
            <v>0</v>
          </cell>
        </row>
        <row r="2163">
          <cell r="A2163">
            <v>44166</v>
          </cell>
          <cell r="B2163">
            <v>1620.95</v>
          </cell>
          <cell r="C2163">
            <v>-2.04</v>
          </cell>
          <cell r="D2163">
            <v>0</v>
          </cell>
        </row>
        <row r="2164">
          <cell r="A2164">
            <v>44167</v>
          </cell>
          <cell r="B2164">
            <v>1406.02</v>
          </cell>
          <cell r="C2164">
            <v>-2.07</v>
          </cell>
          <cell r="D2164">
            <v>0</v>
          </cell>
        </row>
        <row r="2165">
          <cell r="A2165">
            <v>44168</v>
          </cell>
          <cell r="B2165">
            <v>1263.54</v>
          </cell>
          <cell r="C2165">
            <v>-2.08</v>
          </cell>
          <cell r="D2165">
            <v>13.2</v>
          </cell>
        </row>
        <row r="2166">
          <cell r="A2166">
            <v>44169</v>
          </cell>
          <cell r="B2166">
            <v>1526.62</v>
          </cell>
          <cell r="C2166">
            <v>-2.1</v>
          </cell>
          <cell r="D2166">
            <v>0</v>
          </cell>
        </row>
        <row r="2167">
          <cell r="A2167">
            <v>44170</v>
          </cell>
          <cell r="B2167">
            <v>1334.84</v>
          </cell>
          <cell r="C2167">
            <v>-2.12</v>
          </cell>
          <cell r="D2167">
            <v>3.4</v>
          </cell>
        </row>
        <row r="2168">
          <cell r="A2168">
            <v>44171</v>
          </cell>
          <cell r="B2168">
            <v>852.91</v>
          </cell>
          <cell r="C2168">
            <v>-2.14</v>
          </cell>
          <cell r="D2168">
            <v>0</v>
          </cell>
        </row>
        <row r="2169">
          <cell r="A2169">
            <v>44172</v>
          </cell>
          <cell r="B2169">
            <v>1209.26</v>
          </cell>
          <cell r="C2169">
            <v>-2.14</v>
          </cell>
          <cell r="D2169">
            <v>5.4</v>
          </cell>
        </row>
        <row r="2170">
          <cell r="A2170">
            <v>44173</v>
          </cell>
          <cell r="B2170">
            <v>1206.48</v>
          </cell>
          <cell r="C2170">
            <v>-2.14</v>
          </cell>
          <cell r="D2170">
            <v>9.3</v>
          </cell>
        </row>
        <row r="2171">
          <cell r="A2171">
            <v>44174</v>
          </cell>
          <cell r="B2171">
            <v>1252.08</v>
          </cell>
          <cell r="C2171">
            <v>-2.15</v>
          </cell>
          <cell r="D2171">
            <v>3.9</v>
          </cell>
        </row>
        <row r="2172">
          <cell r="A2172">
            <v>44175</v>
          </cell>
          <cell r="B2172">
            <v>1075.23</v>
          </cell>
          <cell r="C2172">
            <v>-2.16</v>
          </cell>
          <cell r="D2172">
            <v>0.6</v>
          </cell>
        </row>
        <row r="2173">
          <cell r="A2173">
            <v>44176</v>
          </cell>
          <cell r="B2173">
            <v>1562.15</v>
          </cell>
          <cell r="C2173">
            <v>-2.16</v>
          </cell>
          <cell r="D2173">
            <v>38.2</v>
          </cell>
        </row>
        <row r="2174">
          <cell r="A2174">
            <v>44177</v>
          </cell>
          <cell r="B2174">
            <v>1763.19</v>
          </cell>
          <cell r="C2174">
            <v>-2.12</v>
          </cell>
          <cell r="D2174">
            <v>25.5</v>
          </cell>
        </row>
        <row r="2175">
          <cell r="A2175">
            <v>44178</v>
          </cell>
          <cell r="B2175">
            <v>1386.69</v>
          </cell>
          <cell r="C2175">
            <v>-2.1</v>
          </cell>
          <cell r="D2175">
            <v>10.2</v>
          </cell>
        </row>
        <row r="2176">
          <cell r="A2176">
            <v>44179</v>
          </cell>
          <cell r="B2176">
            <v>1474.54</v>
          </cell>
          <cell r="C2176">
            <v>-2.11</v>
          </cell>
          <cell r="D2176">
            <v>0</v>
          </cell>
        </row>
        <row r="2177">
          <cell r="A2177">
            <v>44180</v>
          </cell>
          <cell r="B2177">
            <v>1555.79</v>
          </cell>
          <cell r="C2177">
            <v>-2.12</v>
          </cell>
          <cell r="D2177">
            <v>0</v>
          </cell>
        </row>
        <row r="2178">
          <cell r="A2178">
            <v>44181</v>
          </cell>
          <cell r="B2178">
            <v>1878.13</v>
          </cell>
          <cell r="C2178">
            <v>-2.14</v>
          </cell>
          <cell r="D2178">
            <v>0</v>
          </cell>
        </row>
        <row r="2179">
          <cell r="A2179">
            <v>44182</v>
          </cell>
          <cell r="B2179">
            <v>1954.17</v>
          </cell>
          <cell r="C2179">
            <v>-2.16</v>
          </cell>
          <cell r="D2179">
            <v>0</v>
          </cell>
        </row>
        <row r="2180">
          <cell r="A2180">
            <v>44183</v>
          </cell>
          <cell r="B2180">
            <v>2010.07</v>
          </cell>
          <cell r="C2180">
            <v>-2.16</v>
          </cell>
          <cell r="D2180">
            <v>21.5</v>
          </cell>
        </row>
        <row r="2181">
          <cell r="A2181">
            <v>44184</v>
          </cell>
          <cell r="B2181">
            <v>2037.62</v>
          </cell>
          <cell r="C2181">
            <v>-2.16</v>
          </cell>
          <cell r="D2181">
            <v>6.9</v>
          </cell>
        </row>
        <row r="2182">
          <cell r="A2182">
            <v>44185</v>
          </cell>
          <cell r="B2182">
            <v>1458.91</v>
          </cell>
          <cell r="C2182">
            <v>-2.15</v>
          </cell>
          <cell r="D2182">
            <v>3</v>
          </cell>
        </row>
        <row r="2183">
          <cell r="A2183">
            <v>44186</v>
          </cell>
          <cell r="B2183">
            <v>1538.19</v>
          </cell>
          <cell r="C2183">
            <v>-2.16</v>
          </cell>
          <cell r="D2183">
            <v>0</v>
          </cell>
        </row>
        <row r="2184">
          <cell r="A2184">
            <v>44187</v>
          </cell>
          <cell r="B2184">
            <v>1463.66</v>
          </cell>
          <cell r="C2184">
            <v>-2.13</v>
          </cell>
          <cell r="D2184">
            <v>25.7</v>
          </cell>
        </row>
        <row r="2185">
          <cell r="A2185">
            <v>44188</v>
          </cell>
          <cell r="B2185">
            <v>1360.3</v>
          </cell>
          <cell r="C2185">
            <v>-2.05</v>
          </cell>
          <cell r="D2185">
            <v>0</v>
          </cell>
        </row>
        <row r="2186">
          <cell r="A2186">
            <v>44189</v>
          </cell>
          <cell r="B2186">
            <v>1271.76</v>
          </cell>
          <cell r="C2186">
            <v>-2.01</v>
          </cell>
          <cell r="D2186">
            <v>12.7</v>
          </cell>
        </row>
        <row r="2187">
          <cell r="A2187">
            <v>44190</v>
          </cell>
          <cell r="B2187">
            <v>718.4</v>
          </cell>
          <cell r="C2187">
            <v>-1.91</v>
          </cell>
          <cell r="D2187">
            <v>53.2</v>
          </cell>
        </row>
        <row r="2188">
          <cell r="A2188">
            <v>44191</v>
          </cell>
          <cell r="B2188">
            <v>973.03</v>
          </cell>
          <cell r="C2188">
            <v>-1.83</v>
          </cell>
          <cell r="D2188">
            <v>14</v>
          </cell>
        </row>
        <row r="2189">
          <cell r="A2189">
            <v>44192</v>
          </cell>
          <cell r="B2189">
            <v>798.96</v>
          </cell>
          <cell r="C2189">
            <v>-1.81</v>
          </cell>
          <cell r="D2189">
            <v>0</v>
          </cell>
        </row>
        <row r="2190">
          <cell r="A2190">
            <v>44193</v>
          </cell>
          <cell r="B2190">
            <v>1559.49</v>
          </cell>
          <cell r="C2190">
            <v>-1.78</v>
          </cell>
          <cell r="D2190">
            <v>0</v>
          </cell>
        </row>
        <row r="2191">
          <cell r="A2191">
            <v>44194</v>
          </cell>
          <cell r="B2191">
            <v>1603.59</v>
          </cell>
          <cell r="C2191">
            <v>-1.78</v>
          </cell>
          <cell r="D2191">
            <v>0</v>
          </cell>
        </row>
        <row r="2192">
          <cell r="A2192">
            <v>44195</v>
          </cell>
          <cell r="B2192">
            <v>1550.12</v>
          </cell>
          <cell r="C2192">
            <v>-1.78</v>
          </cell>
          <cell r="D2192">
            <v>0</v>
          </cell>
        </row>
        <row r="2193">
          <cell r="A2193">
            <v>44196</v>
          </cell>
          <cell r="B2193">
            <v>1704.05</v>
          </cell>
          <cell r="C2193">
            <v>-1.79</v>
          </cell>
          <cell r="D2193">
            <v>0</v>
          </cell>
        </row>
        <row r="2194">
          <cell r="A2194">
            <v>44197</v>
          </cell>
          <cell r="B2194">
            <v>1281.25</v>
          </cell>
          <cell r="C2194">
            <v>-1.8</v>
          </cell>
          <cell r="D2194">
            <v>0</v>
          </cell>
        </row>
        <row r="2195">
          <cell r="A2195">
            <v>44198</v>
          </cell>
          <cell r="B2195">
            <v>1082.87</v>
          </cell>
          <cell r="C2195">
            <v>-1.8</v>
          </cell>
          <cell r="D2195">
            <v>6.1</v>
          </cell>
        </row>
        <row r="2196">
          <cell r="A2196">
            <v>44199</v>
          </cell>
          <cell r="B2196">
            <v>1028.59</v>
          </cell>
          <cell r="C2196">
            <v>-1.75</v>
          </cell>
          <cell r="D2196">
            <v>36.7</v>
          </cell>
        </row>
        <row r="2197">
          <cell r="A2197">
            <v>44200</v>
          </cell>
          <cell r="B2197">
            <v>1375.12</v>
          </cell>
          <cell r="C2197">
            <v>-1.68</v>
          </cell>
          <cell r="D2197">
            <v>14.8</v>
          </cell>
        </row>
        <row r="2198">
          <cell r="A2198">
            <v>44201</v>
          </cell>
          <cell r="B2198">
            <v>1572.45</v>
          </cell>
          <cell r="C2198">
            <v>-1.64</v>
          </cell>
          <cell r="D2198">
            <v>11.5</v>
          </cell>
        </row>
        <row r="2199">
          <cell r="A2199">
            <v>44202</v>
          </cell>
          <cell r="B2199">
            <v>1693.87</v>
          </cell>
          <cell r="C2199">
            <v>-1.64</v>
          </cell>
          <cell r="D2199">
            <v>0</v>
          </cell>
        </row>
        <row r="2200">
          <cell r="A2200">
            <v>44203</v>
          </cell>
          <cell r="B2200">
            <v>1696.99</v>
          </cell>
          <cell r="C2200">
            <v>-1.64</v>
          </cell>
          <cell r="D2200">
            <v>0</v>
          </cell>
        </row>
        <row r="2201">
          <cell r="A2201">
            <v>44204</v>
          </cell>
          <cell r="B2201">
            <v>1603.94</v>
          </cell>
          <cell r="C2201">
            <v>-1.52</v>
          </cell>
          <cell r="D2201">
            <v>55.8</v>
          </cell>
        </row>
        <row r="2202">
          <cell r="A2202">
            <v>44205</v>
          </cell>
          <cell r="B2202">
            <v>1430.32</v>
          </cell>
          <cell r="C2202">
            <v>-1.45</v>
          </cell>
          <cell r="D2202">
            <v>13.5</v>
          </cell>
        </row>
        <row r="2203">
          <cell r="A2203">
            <v>44206</v>
          </cell>
          <cell r="B2203">
            <v>1029.75</v>
          </cell>
          <cell r="C2203">
            <v>-1.43</v>
          </cell>
          <cell r="D2203">
            <v>3</v>
          </cell>
        </row>
        <row r="2204">
          <cell r="A2204">
            <v>44207</v>
          </cell>
          <cell r="B2204">
            <v>1644.1</v>
          </cell>
          <cell r="C2204">
            <v>-1.42</v>
          </cell>
          <cell r="D2204">
            <v>0</v>
          </cell>
        </row>
        <row r="2205">
          <cell r="A2205">
            <v>44208</v>
          </cell>
          <cell r="B2205">
            <v>1537.5</v>
          </cell>
          <cell r="C2205">
            <v>-1.4</v>
          </cell>
          <cell r="D2205">
            <v>34.3</v>
          </cell>
        </row>
        <row r="2206">
          <cell r="A2206">
            <v>44209</v>
          </cell>
          <cell r="B2206">
            <v>1529.86</v>
          </cell>
          <cell r="C2206">
            <v>-1.39</v>
          </cell>
          <cell r="D2206">
            <v>2.7</v>
          </cell>
        </row>
        <row r="2207">
          <cell r="A2207">
            <v>44210</v>
          </cell>
          <cell r="B2207">
            <v>1193.75</v>
          </cell>
          <cell r="C2207">
            <v>-1.38</v>
          </cell>
          <cell r="D2207">
            <v>2.4</v>
          </cell>
        </row>
        <row r="2208">
          <cell r="A2208">
            <v>44211</v>
          </cell>
          <cell r="B2208">
            <v>1938.31</v>
          </cell>
          <cell r="C2208">
            <v>-1.36</v>
          </cell>
          <cell r="D2208">
            <v>31.9</v>
          </cell>
        </row>
        <row r="2209">
          <cell r="A2209">
            <v>44212</v>
          </cell>
          <cell r="B2209">
            <v>1623.15</v>
          </cell>
          <cell r="C2209">
            <v>-1.35</v>
          </cell>
          <cell r="D2209">
            <v>1.8</v>
          </cell>
        </row>
        <row r="2210">
          <cell r="A2210">
            <v>44213</v>
          </cell>
          <cell r="B2210">
            <v>1416.9</v>
          </cell>
          <cell r="C2210">
            <v>-1.34</v>
          </cell>
          <cell r="D2210">
            <v>0</v>
          </cell>
        </row>
        <row r="2211">
          <cell r="A2211">
            <v>44214</v>
          </cell>
          <cell r="B2211">
            <v>1108.56</v>
          </cell>
          <cell r="C2211">
            <v>-1.34</v>
          </cell>
          <cell r="D2211">
            <v>0</v>
          </cell>
        </row>
        <row r="2212">
          <cell r="A2212">
            <v>44215</v>
          </cell>
          <cell r="B2212">
            <v>1823.38</v>
          </cell>
          <cell r="C2212">
            <v>-1.35</v>
          </cell>
          <cell r="D2212">
            <v>0</v>
          </cell>
        </row>
        <row r="2213">
          <cell r="A2213">
            <v>44216</v>
          </cell>
          <cell r="B2213">
            <v>1729.86</v>
          </cell>
          <cell r="C2213">
            <v>-1.35</v>
          </cell>
          <cell r="D2213">
            <v>0</v>
          </cell>
        </row>
        <row r="2214">
          <cell r="A2214">
            <v>44217</v>
          </cell>
          <cell r="B2214">
            <v>1645.6</v>
          </cell>
          <cell r="C2214">
            <v>-1.37</v>
          </cell>
          <cell r="D2214">
            <v>0</v>
          </cell>
        </row>
        <row r="2215">
          <cell r="A2215">
            <v>44218</v>
          </cell>
          <cell r="B2215">
            <v>1850.23</v>
          </cell>
          <cell r="C2215">
            <v>-1.38</v>
          </cell>
          <cell r="D2215">
            <v>0</v>
          </cell>
        </row>
        <row r="2216">
          <cell r="A2216">
            <v>44219</v>
          </cell>
          <cell r="B2216">
            <v>1767.36</v>
          </cell>
          <cell r="C2216">
            <v>-1.4</v>
          </cell>
          <cell r="D2216">
            <v>0</v>
          </cell>
        </row>
        <row r="2217">
          <cell r="A2217">
            <v>44220</v>
          </cell>
          <cell r="B2217">
            <v>1385.3</v>
          </cell>
          <cell r="C2217">
            <v>-1.42</v>
          </cell>
          <cell r="D2217">
            <v>0</v>
          </cell>
        </row>
        <row r="2218">
          <cell r="A2218">
            <v>44221</v>
          </cell>
          <cell r="B2218">
            <v>1632.06</v>
          </cell>
          <cell r="C2218">
            <v>-1.42</v>
          </cell>
          <cell r="D2218">
            <v>0</v>
          </cell>
        </row>
        <row r="2219">
          <cell r="A2219">
            <v>44222</v>
          </cell>
          <cell r="B2219">
            <v>1754.86</v>
          </cell>
          <cell r="C2219">
            <v>-1.44</v>
          </cell>
          <cell r="D2219">
            <v>0</v>
          </cell>
        </row>
        <row r="2220">
          <cell r="A2220">
            <v>44223</v>
          </cell>
          <cell r="B2220">
            <v>1676.62</v>
          </cell>
          <cell r="C2220">
            <v>-1.46</v>
          </cell>
          <cell r="D2220">
            <v>0</v>
          </cell>
        </row>
        <row r="2221">
          <cell r="A2221">
            <v>44224</v>
          </cell>
          <cell r="B2221">
            <v>1912.85</v>
          </cell>
          <cell r="C2221">
            <v>-1.47</v>
          </cell>
          <cell r="D2221">
            <v>0</v>
          </cell>
        </row>
        <row r="2222">
          <cell r="A2222">
            <v>44225</v>
          </cell>
          <cell r="B2222">
            <v>2021.3</v>
          </cell>
          <cell r="C2222">
            <v>-1.49</v>
          </cell>
          <cell r="D2222">
            <v>0</v>
          </cell>
        </row>
        <row r="2223">
          <cell r="A2223">
            <v>44226</v>
          </cell>
          <cell r="B2223">
            <v>2377.66</v>
          </cell>
          <cell r="C2223">
            <v>-1.52</v>
          </cell>
          <cell r="D2223">
            <v>0</v>
          </cell>
        </row>
        <row r="2224">
          <cell r="A2224">
            <v>44227</v>
          </cell>
          <cell r="B2224">
            <v>1974.65</v>
          </cell>
          <cell r="C2224">
            <v>-1.54</v>
          </cell>
          <cell r="D2224">
            <v>0</v>
          </cell>
        </row>
        <row r="2225">
          <cell r="A2225">
            <v>44228</v>
          </cell>
          <cell r="B2225">
            <v>1949.77</v>
          </cell>
          <cell r="C2225">
            <v>-1.57</v>
          </cell>
          <cell r="D2225">
            <v>0</v>
          </cell>
        </row>
        <row r="2226">
          <cell r="A2226">
            <v>44229</v>
          </cell>
          <cell r="B2226">
            <v>1971.3</v>
          </cell>
          <cell r="C2226">
            <v>-1.59</v>
          </cell>
          <cell r="D2226">
            <v>0</v>
          </cell>
        </row>
        <row r="2227">
          <cell r="A2227">
            <v>44230</v>
          </cell>
          <cell r="B2227">
            <v>2294.79</v>
          </cell>
          <cell r="C2227">
            <v>-1.6</v>
          </cell>
          <cell r="D2227">
            <v>9.6</v>
          </cell>
        </row>
        <row r="2228">
          <cell r="A2228">
            <v>44231</v>
          </cell>
          <cell r="B2228">
            <v>2003.36</v>
          </cell>
          <cell r="C2228">
            <v>-1.62</v>
          </cell>
          <cell r="D2228">
            <v>0</v>
          </cell>
        </row>
        <row r="2229">
          <cell r="A2229">
            <v>44232</v>
          </cell>
          <cell r="B2229">
            <v>1919.21</v>
          </cell>
          <cell r="C2229">
            <v>-1.63</v>
          </cell>
          <cell r="D2229">
            <v>0.7</v>
          </cell>
        </row>
        <row r="2230">
          <cell r="A2230">
            <v>44233</v>
          </cell>
          <cell r="B2230">
            <v>1398.84</v>
          </cell>
          <cell r="C2230">
            <v>-1.6</v>
          </cell>
          <cell r="D2230">
            <v>18.7</v>
          </cell>
        </row>
        <row r="2231">
          <cell r="A2231">
            <v>44234</v>
          </cell>
          <cell r="B2231">
            <v>834.03</v>
          </cell>
          <cell r="C2231">
            <v>-1.56</v>
          </cell>
          <cell r="D2231">
            <v>47</v>
          </cell>
        </row>
        <row r="2232">
          <cell r="A2232">
            <v>44235</v>
          </cell>
          <cell r="B2232">
            <v>1601.74</v>
          </cell>
          <cell r="C2232">
            <v>-1.42</v>
          </cell>
          <cell r="D2232">
            <v>52</v>
          </cell>
        </row>
        <row r="2233">
          <cell r="A2233">
            <v>44236</v>
          </cell>
          <cell r="B2233">
            <v>1696.64</v>
          </cell>
          <cell r="C2233">
            <v>-1.39</v>
          </cell>
          <cell r="D2233">
            <v>0</v>
          </cell>
        </row>
        <row r="2234">
          <cell r="A2234">
            <v>44237</v>
          </cell>
          <cell r="B2234">
            <v>1579.88</v>
          </cell>
          <cell r="C2234">
            <v>-1.38</v>
          </cell>
          <cell r="D2234">
            <v>0</v>
          </cell>
        </row>
        <row r="2235">
          <cell r="A2235">
            <v>44238</v>
          </cell>
          <cell r="B2235">
            <v>1632.06</v>
          </cell>
          <cell r="C2235">
            <v>-1.38</v>
          </cell>
          <cell r="D2235">
            <v>3.3</v>
          </cell>
        </row>
        <row r="2236">
          <cell r="A2236">
            <v>44239</v>
          </cell>
          <cell r="B2236">
            <v>1423.15</v>
          </cell>
          <cell r="C2236">
            <v>-1.34</v>
          </cell>
          <cell r="D2236">
            <v>34</v>
          </cell>
        </row>
        <row r="2237">
          <cell r="A2237">
            <v>44240</v>
          </cell>
          <cell r="B2237">
            <v>1388.89</v>
          </cell>
          <cell r="C2237">
            <v>-1.28</v>
          </cell>
          <cell r="D2237">
            <v>0.3</v>
          </cell>
        </row>
        <row r="2238">
          <cell r="A2238">
            <v>44241</v>
          </cell>
          <cell r="B2238">
            <v>1170.49</v>
          </cell>
          <cell r="C2238">
            <v>-1.23</v>
          </cell>
          <cell r="D2238">
            <v>12</v>
          </cell>
        </row>
        <row r="2239">
          <cell r="A2239">
            <v>44242</v>
          </cell>
          <cell r="B2239">
            <v>1605.9</v>
          </cell>
          <cell r="C2239">
            <v>-1.21</v>
          </cell>
          <cell r="D2239">
            <v>1.5</v>
          </cell>
        </row>
        <row r="2240">
          <cell r="A2240">
            <v>44243</v>
          </cell>
          <cell r="B2240">
            <v>1287.85</v>
          </cell>
          <cell r="C2240">
            <v>-1.2</v>
          </cell>
          <cell r="D2240">
            <v>0</v>
          </cell>
        </row>
        <row r="2241">
          <cell r="A2241">
            <v>44244</v>
          </cell>
          <cell r="B2241">
            <v>1468.87</v>
          </cell>
          <cell r="C2241">
            <v>-1.19</v>
          </cell>
          <cell r="D2241">
            <v>0</v>
          </cell>
        </row>
        <row r="2242">
          <cell r="A2242">
            <v>44245</v>
          </cell>
          <cell r="B2242">
            <v>1160.3</v>
          </cell>
          <cell r="C2242">
            <v>-1.18</v>
          </cell>
          <cell r="D2242">
            <v>5.3</v>
          </cell>
        </row>
        <row r="2243">
          <cell r="A2243">
            <v>44246</v>
          </cell>
          <cell r="B2243">
            <v>1652.08</v>
          </cell>
          <cell r="C2243">
            <v>-1.14</v>
          </cell>
          <cell r="D2243">
            <v>4.8</v>
          </cell>
        </row>
        <row r="2244">
          <cell r="A2244">
            <v>44247</v>
          </cell>
          <cell r="B2244">
            <v>1881.94</v>
          </cell>
          <cell r="C2244">
            <v>-0.99</v>
          </cell>
          <cell r="D2244">
            <v>49.2</v>
          </cell>
        </row>
        <row r="2245">
          <cell r="A2245">
            <v>44248</v>
          </cell>
          <cell r="B2245">
            <v>1941.44</v>
          </cell>
          <cell r="C2245">
            <v>-0.96</v>
          </cell>
          <cell r="D2245">
            <v>0</v>
          </cell>
        </row>
        <row r="2246">
          <cell r="A2246">
            <v>44249</v>
          </cell>
          <cell r="B2246">
            <v>1365.05</v>
          </cell>
          <cell r="C2246">
            <v>-0.88</v>
          </cell>
          <cell r="D2246">
            <v>42.4</v>
          </cell>
        </row>
        <row r="2247">
          <cell r="A2247">
            <v>44250</v>
          </cell>
          <cell r="B2247">
            <v>1839</v>
          </cell>
          <cell r="C2247">
            <v>-0.72</v>
          </cell>
          <cell r="D2247">
            <v>8.6</v>
          </cell>
        </row>
        <row r="2248">
          <cell r="A2248">
            <v>44251</v>
          </cell>
          <cell r="B2248">
            <v>1503.24</v>
          </cell>
          <cell r="C2248">
            <v>-0.61</v>
          </cell>
          <cell r="D2248">
            <v>16.9</v>
          </cell>
        </row>
        <row r="2249">
          <cell r="A2249">
            <v>44252</v>
          </cell>
          <cell r="B2249">
            <v>1590.63</v>
          </cell>
          <cell r="C2249">
            <v>-0.58</v>
          </cell>
          <cell r="D2249">
            <v>0</v>
          </cell>
        </row>
        <row r="2250">
          <cell r="A2250">
            <v>44253</v>
          </cell>
          <cell r="B2250">
            <v>1476.39</v>
          </cell>
          <cell r="C2250">
            <v>-0.55</v>
          </cell>
          <cell r="D2250">
            <v>0</v>
          </cell>
        </row>
        <row r="2251">
          <cell r="A2251">
            <v>44254</v>
          </cell>
          <cell r="B2251">
            <v>1414.47</v>
          </cell>
          <cell r="C2251">
            <v>-0.49</v>
          </cell>
          <cell r="D2251">
            <v>34</v>
          </cell>
        </row>
        <row r="2252">
          <cell r="A2252">
            <v>44255</v>
          </cell>
          <cell r="B2252">
            <v>1507.52</v>
          </cell>
          <cell r="C2252">
            <v>-0.49</v>
          </cell>
          <cell r="D2252">
            <v>3.7</v>
          </cell>
        </row>
        <row r="2253">
          <cell r="A2253">
            <v>44256</v>
          </cell>
          <cell r="B2253">
            <v>1017.94</v>
          </cell>
          <cell r="C2253">
            <v>-0.35</v>
          </cell>
          <cell r="D2253">
            <v>0</v>
          </cell>
        </row>
        <row r="2254">
          <cell r="A2254">
            <v>44257</v>
          </cell>
          <cell r="B2254">
            <v>1298.03</v>
          </cell>
          <cell r="C2254">
            <v>-0.32</v>
          </cell>
          <cell r="D2254">
            <v>0</v>
          </cell>
        </row>
        <row r="2255">
          <cell r="A2255">
            <v>44258</v>
          </cell>
          <cell r="B2255">
            <v>1771.06</v>
          </cell>
          <cell r="C2255">
            <v>-0.3</v>
          </cell>
          <cell r="D2255">
            <v>0</v>
          </cell>
        </row>
        <row r="2256">
          <cell r="A2256">
            <v>44259</v>
          </cell>
          <cell r="B2256">
            <v>1870.02</v>
          </cell>
          <cell r="C2256">
            <v>-0.28</v>
          </cell>
          <cell r="D2256">
            <v>0</v>
          </cell>
        </row>
        <row r="2257">
          <cell r="A2257">
            <v>44260</v>
          </cell>
          <cell r="B2257">
            <v>1810.53</v>
          </cell>
          <cell r="C2257">
            <v>-0.28</v>
          </cell>
          <cell r="D2257">
            <v>0</v>
          </cell>
        </row>
        <row r="2258">
          <cell r="A2258">
            <v>44261</v>
          </cell>
          <cell r="B2258">
            <v>1650.81</v>
          </cell>
          <cell r="C2258">
            <v>-0.27</v>
          </cell>
          <cell r="D2258">
            <v>0</v>
          </cell>
        </row>
        <row r="2259">
          <cell r="A2259">
            <v>44262</v>
          </cell>
          <cell r="B2259">
            <v>1349.07</v>
          </cell>
          <cell r="C2259">
            <v>-0.24</v>
          </cell>
          <cell r="D2259">
            <v>21.5</v>
          </cell>
        </row>
        <row r="2260">
          <cell r="A2260">
            <v>44263</v>
          </cell>
          <cell r="B2260">
            <v>1358.1</v>
          </cell>
          <cell r="C2260">
            <v>-0.16</v>
          </cell>
          <cell r="D2260">
            <v>46.8</v>
          </cell>
        </row>
        <row r="2261">
          <cell r="A2261">
            <v>44264</v>
          </cell>
          <cell r="B2261">
            <v>964.81</v>
          </cell>
          <cell r="C2261">
            <v>-0.07</v>
          </cell>
          <cell r="D2261">
            <v>3.1</v>
          </cell>
        </row>
        <row r="2262">
          <cell r="A2262">
            <v>44265</v>
          </cell>
          <cell r="B2262">
            <v>1520.25</v>
          </cell>
          <cell r="C2262">
            <v>0</v>
          </cell>
          <cell r="D2262">
            <v>1.3</v>
          </cell>
        </row>
        <row r="2263">
          <cell r="A2263">
            <v>44266</v>
          </cell>
          <cell r="B2263">
            <v>1593.17</v>
          </cell>
          <cell r="C2263">
            <v>0</v>
          </cell>
          <cell r="D2263">
            <v>3.5</v>
          </cell>
        </row>
        <row r="2264">
          <cell r="A2264">
            <v>44267</v>
          </cell>
          <cell r="B2264">
            <v>1611.34</v>
          </cell>
          <cell r="C2264">
            <v>0</v>
          </cell>
          <cell r="D2264">
            <v>0</v>
          </cell>
        </row>
        <row r="2265">
          <cell r="A2265">
            <v>44268</v>
          </cell>
          <cell r="B2265">
            <v>1536</v>
          </cell>
          <cell r="C2265">
            <v>0</v>
          </cell>
          <cell r="D2265">
            <v>0</v>
          </cell>
        </row>
        <row r="2266">
          <cell r="A2266">
            <v>44269</v>
          </cell>
          <cell r="B2266">
            <v>1607.99</v>
          </cell>
          <cell r="C2266">
            <v>0</v>
          </cell>
          <cell r="D2266">
            <v>0</v>
          </cell>
        </row>
        <row r="2267">
          <cell r="A2267">
            <v>44270</v>
          </cell>
          <cell r="B2267">
            <v>1588.19</v>
          </cell>
          <cell r="C2267">
            <v>0</v>
          </cell>
          <cell r="D2267">
            <v>0</v>
          </cell>
        </row>
        <row r="2268">
          <cell r="A2268">
            <v>44271</v>
          </cell>
          <cell r="B2268">
            <v>1640.51</v>
          </cell>
          <cell r="C2268">
            <v>0</v>
          </cell>
          <cell r="D2268">
            <v>0</v>
          </cell>
        </row>
        <row r="2269">
          <cell r="A2269">
            <v>44272</v>
          </cell>
          <cell r="B2269">
            <v>1645.02</v>
          </cell>
          <cell r="C2269">
            <v>0</v>
          </cell>
          <cell r="D2269">
            <v>0</v>
          </cell>
        </row>
        <row r="2270">
          <cell r="A2270">
            <v>44273</v>
          </cell>
          <cell r="B2270">
            <v>1626.97</v>
          </cell>
          <cell r="C2270">
            <v>0</v>
          </cell>
          <cell r="D2270">
            <v>0</v>
          </cell>
        </row>
        <row r="2271">
          <cell r="A2271">
            <v>44274</v>
          </cell>
          <cell r="B2271">
            <v>1638.77</v>
          </cell>
          <cell r="C2271">
            <v>0</v>
          </cell>
          <cell r="D2271">
            <v>0</v>
          </cell>
        </row>
        <row r="2272">
          <cell r="A2272">
            <v>44275</v>
          </cell>
          <cell r="B2272">
            <v>1689.93</v>
          </cell>
          <cell r="C2272">
            <v>0</v>
          </cell>
          <cell r="D2272">
            <v>0</v>
          </cell>
        </row>
        <row r="2273">
          <cell r="A2273">
            <v>44276</v>
          </cell>
          <cell r="B2273">
            <v>1506.81</v>
          </cell>
          <cell r="C2273">
            <v>0</v>
          </cell>
          <cell r="D2273">
            <v>0</v>
          </cell>
        </row>
        <row r="2274">
          <cell r="A2274">
            <v>44277</v>
          </cell>
          <cell r="B2274">
            <v>1529.05</v>
          </cell>
          <cell r="C2274">
            <v>0</v>
          </cell>
          <cell r="D2274">
            <v>0</v>
          </cell>
        </row>
        <row r="2275">
          <cell r="A2275">
            <v>44278</v>
          </cell>
          <cell r="B2275">
            <v>1679.28</v>
          </cell>
          <cell r="C2275">
            <v>0</v>
          </cell>
          <cell r="D2275">
            <v>0</v>
          </cell>
        </row>
        <row r="2276">
          <cell r="A2276">
            <v>44279</v>
          </cell>
          <cell r="B2276">
            <v>1593.06</v>
          </cell>
          <cell r="C2276">
            <v>0</v>
          </cell>
          <cell r="D2276">
            <v>0</v>
          </cell>
        </row>
        <row r="2277">
          <cell r="A2277">
            <v>44280</v>
          </cell>
          <cell r="B2277">
            <v>1712.09</v>
          </cell>
          <cell r="C2277">
            <v>0</v>
          </cell>
          <cell r="D2277">
            <v>0</v>
          </cell>
        </row>
        <row r="2278">
          <cell r="A2278">
            <v>44281</v>
          </cell>
          <cell r="B2278">
            <v>2241.32</v>
          </cell>
          <cell r="C2278">
            <v>0</v>
          </cell>
          <cell r="D2278">
            <v>0</v>
          </cell>
        </row>
        <row r="2279">
          <cell r="A2279">
            <v>44282</v>
          </cell>
          <cell r="B2279">
            <v>2375.93</v>
          </cell>
          <cell r="C2279">
            <v>0</v>
          </cell>
          <cell r="D2279">
            <v>0</v>
          </cell>
        </row>
        <row r="2280">
          <cell r="A2280">
            <v>44283</v>
          </cell>
          <cell r="B2280">
            <v>1896.99</v>
          </cell>
          <cell r="C2280">
            <v>0</v>
          </cell>
          <cell r="D2280">
            <v>0</v>
          </cell>
        </row>
        <row r="2281">
          <cell r="A2281">
            <v>44284</v>
          </cell>
          <cell r="B2281">
            <v>1858.33</v>
          </cell>
          <cell r="C2281">
            <v>0</v>
          </cell>
          <cell r="D2281">
            <v>0</v>
          </cell>
        </row>
        <row r="2282">
          <cell r="A2282">
            <v>44285</v>
          </cell>
          <cell r="B2282">
            <v>1677.55</v>
          </cell>
          <cell r="C2282">
            <v>0</v>
          </cell>
          <cell r="D2282">
            <v>6.3</v>
          </cell>
        </row>
        <row r="2283">
          <cell r="A2283">
            <v>44286</v>
          </cell>
          <cell r="B2283">
            <v>1873.03</v>
          </cell>
          <cell r="C2283">
            <v>0</v>
          </cell>
          <cell r="D2283">
            <v>0</v>
          </cell>
        </row>
        <row r="2284">
          <cell r="A2284">
            <v>44287</v>
          </cell>
          <cell r="B2284">
            <v>1385.88</v>
          </cell>
          <cell r="C2284">
            <v>0</v>
          </cell>
          <cell r="D2284">
            <v>0</v>
          </cell>
        </row>
        <row r="2285">
          <cell r="A2285">
            <v>44288</v>
          </cell>
          <cell r="B2285">
            <v>1846.41</v>
          </cell>
          <cell r="C2285">
            <v>0</v>
          </cell>
          <cell r="D2285">
            <v>0</v>
          </cell>
        </row>
        <row r="2286">
          <cell r="A2286">
            <v>44289</v>
          </cell>
          <cell r="B2286">
            <v>1614.12</v>
          </cell>
          <cell r="C2286">
            <v>0</v>
          </cell>
          <cell r="D2286">
            <v>0</v>
          </cell>
        </row>
        <row r="2287">
          <cell r="A2287">
            <v>44290</v>
          </cell>
          <cell r="B2287">
            <v>1366.44</v>
          </cell>
          <cell r="C2287">
            <v>0</v>
          </cell>
          <cell r="D2287">
            <v>0</v>
          </cell>
        </row>
        <row r="2288">
          <cell r="A2288">
            <v>44291</v>
          </cell>
          <cell r="B2288">
            <v>1683.45</v>
          </cell>
          <cell r="C2288">
            <v>0</v>
          </cell>
          <cell r="D2288">
            <v>0</v>
          </cell>
        </row>
        <row r="2289">
          <cell r="A2289">
            <v>44292</v>
          </cell>
          <cell r="B2289">
            <v>1514</v>
          </cell>
          <cell r="C2289">
            <v>0</v>
          </cell>
          <cell r="D2289">
            <v>0</v>
          </cell>
        </row>
        <row r="2290">
          <cell r="A2290">
            <v>44293</v>
          </cell>
          <cell r="B2290">
            <v>1708.1</v>
          </cell>
          <cell r="C2290">
            <v>0</v>
          </cell>
          <cell r="D2290">
            <v>0</v>
          </cell>
        </row>
        <row r="2291">
          <cell r="A2291">
            <v>44294</v>
          </cell>
          <cell r="B2291">
            <v>1658.56</v>
          </cell>
          <cell r="C2291">
            <v>0</v>
          </cell>
          <cell r="D2291">
            <v>0</v>
          </cell>
        </row>
        <row r="2292">
          <cell r="A2292">
            <v>44295</v>
          </cell>
          <cell r="B2292">
            <v>1756.48</v>
          </cell>
          <cell r="C2292">
            <v>-0.02</v>
          </cell>
          <cell r="D2292">
            <v>0</v>
          </cell>
        </row>
        <row r="2293">
          <cell r="A2293">
            <v>44296</v>
          </cell>
          <cell r="B2293">
            <v>2254.75</v>
          </cell>
          <cell r="C2293">
            <v>-0.03</v>
          </cell>
          <cell r="D2293">
            <v>0</v>
          </cell>
        </row>
        <row r="2294">
          <cell r="A2294">
            <v>44297</v>
          </cell>
          <cell r="B2294">
            <v>1815.16</v>
          </cell>
          <cell r="C2294">
            <v>-0.05</v>
          </cell>
          <cell r="D2294">
            <v>0</v>
          </cell>
        </row>
        <row r="2295">
          <cell r="A2295">
            <v>44298</v>
          </cell>
          <cell r="B2295">
            <v>1755.09</v>
          </cell>
          <cell r="C2295">
            <v>-0.06</v>
          </cell>
          <cell r="D2295">
            <v>0</v>
          </cell>
        </row>
        <row r="2296">
          <cell r="A2296">
            <v>44299</v>
          </cell>
          <cell r="B2296">
            <v>1758.91</v>
          </cell>
          <cell r="C2296">
            <v>-0.06</v>
          </cell>
          <cell r="D2296">
            <v>0</v>
          </cell>
        </row>
        <row r="2297">
          <cell r="A2297">
            <v>44300</v>
          </cell>
          <cell r="B2297">
            <v>1715.16</v>
          </cell>
          <cell r="C2297">
            <v>-0.08</v>
          </cell>
          <cell r="D2297">
            <v>0</v>
          </cell>
        </row>
        <row r="2298">
          <cell r="A2298">
            <v>44301</v>
          </cell>
          <cell r="B2298">
            <v>1618.75</v>
          </cell>
          <cell r="C2298">
            <v>-0.09</v>
          </cell>
          <cell r="D2298">
            <v>0</v>
          </cell>
        </row>
        <row r="2299">
          <cell r="A2299">
            <v>44302</v>
          </cell>
          <cell r="B2299">
            <v>1901.5</v>
          </cell>
          <cell r="C2299">
            <v>-0.1</v>
          </cell>
          <cell r="D2299">
            <v>0</v>
          </cell>
        </row>
        <row r="2300">
          <cell r="A2300">
            <v>44303</v>
          </cell>
          <cell r="B2300">
            <v>1968.63</v>
          </cell>
          <cell r="C2300">
            <v>-0.11</v>
          </cell>
          <cell r="D2300">
            <v>0</v>
          </cell>
        </row>
        <row r="2301">
          <cell r="A2301">
            <v>44304</v>
          </cell>
          <cell r="B2301">
            <v>1208.1</v>
          </cell>
          <cell r="C2301">
            <v>-0.13</v>
          </cell>
          <cell r="D2301">
            <v>0</v>
          </cell>
        </row>
        <row r="2302">
          <cell r="A2302">
            <v>44305</v>
          </cell>
          <cell r="B2302">
            <v>1700</v>
          </cell>
          <cell r="C2302">
            <v>-0.13</v>
          </cell>
          <cell r="D2302">
            <v>0</v>
          </cell>
        </row>
        <row r="2303">
          <cell r="A2303">
            <v>44306</v>
          </cell>
          <cell r="B2303">
            <v>1065.0462962963</v>
          </cell>
          <cell r="C2303">
            <v>-0.14</v>
          </cell>
          <cell r="D2303">
            <v>0</v>
          </cell>
        </row>
        <row r="2304">
          <cell r="A2304">
            <v>44307</v>
          </cell>
          <cell r="B2304">
            <v>1101.38888888889</v>
          </cell>
          <cell r="C2304">
            <v>-0.14</v>
          </cell>
          <cell r="D2304">
            <v>0</v>
          </cell>
        </row>
        <row r="2305">
          <cell r="A2305">
            <v>44308</v>
          </cell>
          <cell r="B2305">
            <v>1866.08796296296</v>
          </cell>
          <cell r="C2305">
            <v>-0.15</v>
          </cell>
          <cell r="D2305">
            <v>0</v>
          </cell>
        </row>
        <row r="2306">
          <cell r="A2306">
            <v>44309</v>
          </cell>
          <cell r="B2306">
            <v>1909.9537037037</v>
          </cell>
          <cell r="C2306">
            <v>-0.16</v>
          </cell>
          <cell r="D2306">
            <v>0</v>
          </cell>
        </row>
        <row r="2307">
          <cell r="A2307">
            <v>44310</v>
          </cell>
          <cell r="B2307">
            <v>1724.88425925926</v>
          </cell>
          <cell r="C2307">
            <v>-0.18</v>
          </cell>
          <cell r="D2307">
            <v>0</v>
          </cell>
        </row>
        <row r="2308">
          <cell r="A2308">
            <v>44311</v>
          </cell>
          <cell r="B2308">
            <v>1618.40277777778</v>
          </cell>
          <cell r="C2308">
            <v>-0.19</v>
          </cell>
          <cell r="D2308">
            <v>0</v>
          </cell>
        </row>
        <row r="2309">
          <cell r="A2309">
            <v>44312</v>
          </cell>
          <cell r="B2309">
            <v>1777.77777777778</v>
          </cell>
          <cell r="C2309">
            <v>-0.2</v>
          </cell>
          <cell r="D2309">
            <v>0</v>
          </cell>
        </row>
        <row r="2310">
          <cell r="A2310">
            <v>44313</v>
          </cell>
          <cell r="B2310">
            <v>1425.5787037037</v>
          </cell>
          <cell r="C2310">
            <v>-0.21</v>
          </cell>
          <cell r="D2310">
            <v>0</v>
          </cell>
        </row>
        <row r="2311">
          <cell r="A2311">
            <v>44314</v>
          </cell>
          <cell r="B2311">
            <v>1590.50925925926</v>
          </cell>
          <cell r="C2311">
            <v>-0.22</v>
          </cell>
          <cell r="D2311">
            <v>0</v>
          </cell>
        </row>
        <row r="2312">
          <cell r="A2312">
            <v>44315</v>
          </cell>
          <cell r="B2312">
            <v>1714.00462962963</v>
          </cell>
          <cell r="C2312">
            <v>-0.23</v>
          </cell>
          <cell r="D2312">
            <v>0</v>
          </cell>
        </row>
        <row r="2313">
          <cell r="A2313">
            <v>44316</v>
          </cell>
          <cell r="B2313">
            <v>1746.52777777778</v>
          </cell>
          <cell r="C2313">
            <v>-0.24</v>
          </cell>
          <cell r="D2313">
            <v>0</v>
          </cell>
        </row>
        <row r="2314">
          <cell r="A2314">
            <v>44317</v>
          </cell>
          <cell r="B2314">
            <v>1689.93055555556</v>
          </cell>
          <cell r="C2314">
            <v>-0.26</v>
          </cell>
          <cell r="D2314">
            <v>0</v>
          </cell>
        </row>
        <row r="2315">
          <cell r="A2315">
            <v>44318</v>
          </cell>
          <cell r="B2315">
            <v>1533.21759259259</v>
          </cell>
          <cell r="C2315">
            <v>-0.27</v>
          </cell>
          <cell r="D2315">
            <v>0</v>
          </cell>
        </row>
        <row r="2316">
          <cell r="A2316">
            <v>44319</v>
          </cell>
          <cell r="B2316">
            <v>1315.39351851852</v>
          </cell>
          <cell r="C2316">
            <v>-0.28</v>
          </cell>
          <cell r="D2316">
            <v>0</v>
          </cell>
        </row>
        <row r="2317">
          <cell r="A2317">
            <v>44320</v>
          </cell>
          <cell r="B2317">
            <v>1675.23148148148</v>
          </cell>
          <cell r="C2317">
            <v>-0.29</v>
          </cell>
          <cell r="D2317">
            <v>0</v>
          </cell>
        </row>
        <row r="2318">
          <cell r="A2318">
            <v>44321</v>
          </cell>
          <cell r="B2318">
            <v>1755.20833333333</v>
          </cell>
          <cell r="C2318">
            <v>-0.3</v>
          </cell>
          <cell r="D2318">
            <v>0</v>
          </cell>
        </row>
        <row r="2319">
          <cell r="A2319">
            <v>44322</v>
          </cell>
          <cell r="B2319">
            <v>1828.93518518519</v>
          </cell>
          <cell r="C2319">
            <v>-0.32</v>
          </cell>
          <cell r="D2319">
            <v>0</v>
          </cell>
        </row>
        <row r="2320">
          <cell r="A2320">
            <v>44323</v>
          </cell>
          <cell r="B2320">
            <v>1858.7962962963</v>
          </cell>
          <cell r="C2320">
            <v>-0.33</v>
          </cell>
          <cell r="D2320">
            <v>0</v>
          </cell>
        </row>
        <row r="2321">
          <cell r="A2321">
            <v>44324</v>
          </cell>
          <cell r="B2321">
            <v>1764.81481481481</v>
          </cell>
          <cell r="C2321">
            <v>-0.35</v>
          </cell>
          <cell r="D2321">
            <v>0</v>
          </cell>
        </row>
        <row r="2322">
          <cell r="A2322">
            <v>44325</v>
          </cell>
          <cell r="B2322">
            <v>1305.90277777778</v>
          </cell>
          <cell r="C2322">
            <v>-0.36</v>
          </cell>
          <cell r="D2322">
            <v>0</v>
          </cell>
        </row>
        <row r="2323">
          <cell r="A2323">
            <v>44326</v>
          </cell>
          <cell r="B2323">
            <v>1584.60648148148</v>
          </cell>
          <cell r="C2323">
            <v>-0.37</v>
          </cell>
          <cell r="D2323">
            <v>0</v>
          </cell>
        </row>
        <row r="2324">
          <cell r="A2324">
            <v>44327</v>
          </cell>
          <cell r="B2324">
            <v>1574.18981481481</v>
          </cell>
          <cell r="C2324">
            <v>-0.39</v>
          </cell>
          <cell r="D2324">
            <v>0</v>
          </cell>
        </row>
        <row r="2325">
          <cell r="A2325">
            <v>44328</v>
          </cell>
          <cell r="B2325">
            <v>1665.16203703704</v>
          </cell>
          <cell r="C2325">
            <v>-0.4</v>
          </cell>
          <cell r="D2325">
            <v>0</v>
          </cell>
        </row>
        <row r="2326">
          <cell r="A2326">
            <v>44329</v>
          </cell>
          <cell r="B2326">
            <v>1631.25</v>
          </cell>
          <cell r="C2326">
            <v>-0.42</v>
          </cell>
          <cell r="D2326">
            <v>0</v>
          </cell>
        </row>
        <row r="2327">
          <cell r="A2327">
            <v>44330</v>
          </cell>
          <cell r="B2327">
            <v>1991.55092592593</v>
          </cell>
          <cell r="C2327">
            <v>-0.44</v>
          </cell>
          <cell r="D2327">
            <v>0</v>
          </cell>
        </row>
        <row r="2328">
          <cell r="A2328">
            <v>44331</v>
          </cell>
          <cell r="B2328">
            <v>1835.41666666667</v>
          </cell>
          <cell r="C2328">
            <v>-0.45</v>
          </cell>
          <cell r="D2328">
            <v>0</v>
          </cell>
        </row>
        <row r="2329">
          <cell r="A2329">
            <v>44332</v>
          </cell>
          <cell r="B2329">
            <v>1342.24537037037</v>
          </cell>
          <cell r="C2329">
            <v>-0.46</v>
          </cell>
          <cell r="D2329">
            <v>0</v>
          </cell>
        </row>
        <row r="2330">
          <cell r="A2330">
            <v>44333</v>
          </cell>
          <cell r="B2330">
            <v>1553.93518518519</v>
          </cell>
          <cell r="C2330">
            <v>-0.47</v>
          </cell>
          <cell r="D2330">
            <v>0</v>
          </cell>
        </row>
        <row r="2331">
          <cell r="A2331">
            <v>44334</v>
          </cell>
          <cell r="B2331">
            <v>1517.93981481481</v>
          </cell>
          <cell r="C2331">
            <v>-0.48</v>
          </cell>
          <cell r="D2331">
            <v>0</v>
          </cell>
        </row>
        <row r="2332">
          <cell r="A2332">
            <v>44335</v>
          </cell>
          <cell r="B2332">
            <v>1627.66203703704</v>
          </cell>
          <cell r="C2332">
            <v>-0.5</v>
          </cell>
          <cell r="D2332">
            <v>0</v>
          </cell>
        </row>
        <row r="2333">
          <cell r="A2333">
            <v>44336</v>
          </cell>
          <cell r="B2333">
            <v>1803.7037037037</v>
          </cell>
          <cell r="C2333">
            <v>-0.51</v>
          </cell>
          <cell r="D2333">
            <v>0</v>
          </cell>
        </row>
        <row r="2334">
          <cell r="A2334">
            <v>44337</v>
          </cell>
          <cell r="B2334">
            <v>1940.97222222222</v>
          </cell>
          <cell r="C2334">
            <v>-0.53</v>
          </cell>
          <cell r="D2334">
            <v>0</v>
          </cell>
        </row>
        <row r="2335">
          <cell r="A2335">
            <v>44338</v>
          </cell>
          <cell r="B2335">
            <v>2247.22222222222</v>
          </cell>
          <cell r="C2335">
            <v>-0.55</v>
          </cell>
          <cell r="D2335">
            <v>0</v>
          </cell>
        </row>
        <row r="2336">
          <cell r="A2336">
            <v>44339</v>
          </cell>
          <cell r="B2336">
            <v>1585.53240740741</v>
          </cell>
          <cell r="C2336">
            <v>-0.57</v>
          </cell>
          <cell r="D2336">
            <v>0.5</v>
          </cell>
        </row>
        <row r="2337">
          <cell r="A2337">
            <v>44340</v>
          </cell>
          <cell r="B2337">
            <v>1812.15277777778</v>
          </cell>
          <cell r="C2337">
            <v>-0.59</v>
          </cell>
          <cell r="D2337">
            <v>0</v>
          </cell>
        </row>
        <row r="2338">
          <cell r="A2338">
            <v>44341</v>
          </cell>
          <cell r="B2338">
            <v>1731.13425925926</v>
          </cell>
          <cell r="C2338">
            <v>-0.6</v>
          </cell>
          <cell r="D2338">
            <v>0</v>
          </cell>
        </row>
        <row r="2339">
          <cell r="A2339">
            <v>44342</v>
          </cell>
          <cell r="B2339">
            <v>1697.33796296296</v>
          </cell>
          <cell r="C2339">
            <v>-0.62</v>
          </cell>
          <cell r="D2339">
            <v>0</v>
          </cell>
        </row>
        <row r="2340">
          <cell r="A2340">
            <v>44343</v>
          </cell>
          <cell r="B2340">
            <v>1938.88888888889</v>
          </cell>
          <cell r="C2340">
            <v>-0.63</v>
          </cell>
          <cell r="D2340">
            <v>2.9</v>
          </cell>
        </row>
        <row r="2341">
          <cell r="A2341">
            <v>44344</v>
          </cell>
          <cell r="B2341">
            <v>1827.31481481481</v>
          </cell>
          <cell r="C2341">
            <v>-0.65</v>
          </cell>
          <cell r="D2341">
            <v>0</v>
          </cell>
        </row>
        <row r="2342">
          <cell r="A2342">
            <v>44345</v>
          </cell>
          <cell r="B2342">
            <v>2101.38888888889</v>
          </cell>
          <cell r="C2342">
            <v>-0.66</v>
          </cell>
          <cell r="D2342">
            <v>0</v>
          </cell>
        </row>
        <row r="2343">
          <cell r="A2343">
            <v>44346</v>
          </cell>
          <cell r="B2343">
            <v>1625.34722222222</v>
          </cell>
          <cell r="C2343">
            <v>-0.69</v>
          </cell>
          <cell r="D2343">
            <v>0</v>
          </cell>
        </row>
        <row r="2344">
          <cell r="A2344">
            <v>44347</v>
          </cell>
          <cell r="B2344">
            <v>1707.98611111111</v>
          </cell>
          <cell r="C2344">
            <v>-0.7</v>
          </cell>
          <cell r="D2344">
            <v>0</v>
          </cell>
        </row>
        <row r="2345">
          <cell r="A2345">
            <v>44348</v>
          </cell>
          <cell r="B2345">
            <v>1463.42592592593</v>
          </cell>
          <cell r="C2345">
            <v>-0.68</v>
          </cell>
          <cell r="D2345">
            <v>24.5</v>
          </cell>
        </row>
        <row r="2346">
          <cell r="A2346">
            <v>44349</v>
          </cell>
          <cell r="B2346">
            <v>1530.32407407407</v>
          </cell>
          <cell r="C2346">
            <v>-0.69</v>
          </cell>
          <cell r="D2346">
            <v>0</v>
          </cell>
        </row>
        <row r="2347">
          <cell r="A2347">
            <v>44350</v>
          </cell>
          <cell r="B2347">
            <v>1832.75462962963</v>
          </cell>
          <cell r="C2347">
            <v>-0.7</v>
          </cell>
          <cell r="D2347">
            <v>2.1</v>
          </cell>
        </row>
        <row r="2348">
          <cell r="A2348">
            <v>44351</v>
          </cell>
          <cell r="B2348">
            <v>1506.94444444444</v>
          </cell>
          <cell r="C2348">
            <v>-0.71</v>
          </cell>
          <cell r="D2348">
            <v>0</v>
          </cell>
        </row>
        <row r="2349">
          <cell r="A2349">
            <v>44352</v>
          </cell>
          <cell r="B2349">
            <v>1335.41666666667</v>
          </cell>
          <cell r="C2349">
            <v>-0.73</v>
          </cell>
          <cell r="D2349">
            <v>0</v>
          </cell>
        </row>
        <row r="2350">
          <cell r="A2350">
            <v>44353</v>
          </cell>
          <cell r="B2350">
            <v>1265.85648148148</v>
          </cell>
          <cell r="C2350">
            <v>-0.74</v>
          </cell>
          <cell r="D2350">
            <v>0</v>
          </cell>
        </row>
        <row r="2351">
          <cell r="A2351">
            <v>44354</v>
          </cell>
          <cell r="B2351">
            <v>1638.88888888889</v>
          </cell>
          <cell r="C2351">
            <v>-0.75</v>
          </cell>
          <cell r="D2351">
            <v>0</v>
          </cell>
        </row>
        <row r="2352">
          <cell r="A2352">
            <v>44355</v>
          </cell>
          <cell r="B2352">
            <v>1693.98148148148</v>
          </cell>
          <cell r="C2352">
            <v>-0.76</v>
          </cell>
          <cell r="D2352">
            <v>0</v>
          </cell>
        </row>
        <row r="2353">
          <cell r="A2353">
            <v>44356</v>
          </cell>
          <cell r="B2353">
            <v>1582.06018518519</v>
          </cell>
          <cell r="C2353">
            <v>-0.78</v>
          </cell>
          <cell r="D2353">
            <v>0</v>
          </cell>
        </row>
        <row r="2354">
          <cell r="A2354">
            <v>44357</v>
          </cell>
          <cell r="B2354">
            <v>1646.18055555556</v>
          </cell>
          <cell r="C2354">
            <v>-0.79</v>
          </cell>
          <cell r="D2354">
            <v>0</v>
          </cell>
        </row>
        <row r="2355">
          <cell r="A2355">
            <v>44358</v>
          </cell>
          <cell r="B2355">
            <v>1645.83333333333</v>
          </cell>
          <cell r="C2355">
            <v>-0.81</v>
          </cell>
          <cell r="D2355">
            <v>0</v>
          </cell>
        </row>
        <row r="2356">
          <cell r="A2356">
            <v>44359</v>
          </cell>
          <cell r="B2356">
            <v>1582.17592592593</v>
          </cell>
          <cell r="C2356">
            <v>-0.82</v>
          </cell>
          <cell r="D2356">
            <v>0</v>
          </cell>
        </row>
        <row r="2357">
          <cell r="A2357">
            <v>44360</v>
          </cell>
          <cell r="B2357">
            <v>978.009259259259</v>
          </cell>
          <cell r="C2357">
            <v>-0.84</v>
          </cell>
          <cell r="D2357">
            <v>0</v>
          </cell>
        </row>
        <row r="2358">
          <cell r="A2358">
            <v>44361</v>
          </cell>
          <cell r="B2358">
            <v>1314.81481481481</v>
          </cell>
          <cell r="C2358">
            <v>-0.85</v>
          </cell>
          <cell r="D2358">
            <v>0</v>
          </cell>
        </row>
        <row r="2359">
          <cell r="A2359">
            <v>44362</v>
          </cell>
          <cell r="B2359">
            <v>1666.66666666667</v>
          </cell>
          <cell r="C2359">
            <v>-0.86</v>
          </cell>
          <cell r="D2359">
            <v>0</v>
          </cell>
        </row>
        <row r="2360">
          <cell r="A2360">
            <v>44363</v>
          </cell>
          <cell r="B2360">
            <v>1737.26851851852</v>
          </cell>
          <cell r="C2360">
            <v>-0.87</v>
          </cell>
          <cell r="D2360">
            <v>0</v>
          </cell>
        </row>
        <row r="2361">
          <cell r="A2361">
            <v>44364</v>
          </cell>
          <cell r="B2361">
            <v>1731.48148148148</v>
          </cell>
          <cell r="C2361">
            <v>-0.88</v>
          </cell>
          <cell r="D2361">
            <v>0</v>
          </cell>
        </row>
        <row r="2362">
          <cell r="A2362">
            <v>44365</v>
          </cell>
          <cell r="B2362">
            <v>1664.35185185185</v>
          </cell>
          <cell r="C2362">
            <v>-0.9</v>
          </cell>
          <cell r="D2362">
            <v>0</v>
          </cell>
        </row>
        <row r="2363">
          <cell r="A2363">
            <v>44366</v>
          </cell>
          <cell r="B2363">
            <v>1840.27777777778</v>
          </cell>
          <cell r="C2363">
            <v>-0.92</v>
          </cell>
          <cell r="D2363">
            <v>0</v>
          </cell>
        </row>
        <row r="2364">
          <cell r="A2364">
            <v>44367</v>
          </cell>
          <cell r="B2364">
            <v>1884.25925925926</v>
          </cell>
          <cell r="C2364">
            <v>-0.94</v>
          </cell>
          <cell r="D2364">
            <v>0</v>
          </cell>
        </row>
        <row r="2365">
          <cell r="A2365">
            <v>44368</v>
          </cell>
          <cell r="B2365">
            <v>1410.87962962963</v>
          </cell>
          <cell r="C2365">
            <v>-0.96</v>
          </cell>
          <cell r="D2365">
            <v>0</v>
          </cell>
        </row>
        <row r="2366">
          <cell r="A2366">
            <v>44369</v>
          </cell>
          <cell r="B2366">
            <v>1706.01851851852</v>
          </cell>
          <cell r="C2366">
            <v>-0.98</v>
          </cell>
          <cell r="D2366">
            <v>0</v>
          </cell>
        </row>
        <row r="2367">
          <cell r="A2367">
            <v>44370</v>
          </cell>
          <cell r="B2367">
            <v>1333.33333333333</v>
          </cell>
          <cell r="C2367">
            <v>-1</v>
          </cell>
          <cell r="D2367">
            <v>0</v>
          </cell>
        </row>
        <row r="2368">
          <cell r="A2368">
            <v>44371</v>
          </cell>
          <cell r="B2368">
            <v>1393.51851851852</v>
          </cell>
          <cell r="C2368">
            <v>-1.01</v>
          </cell>
          <cell r="D2368">
            <v>0</v>
          </cell>
        </row>
        <row r="2369">
          <cell r="A2369">
            <v>44372</v>
          </cell>
          <cell r="B2369">
            <v>1833.91203703704</v>
          </cell>
          <cell r="C2369">
            <v>-1.01</v>
          </cell>
          <cell r="D2369">
            <v>0</v>
          </cell>
        </row>
        <row r="2370">
          <cell r="A2370">
            <v>44373</v>
          </cell>
          <cell r="B2370">
            <v>1972.22222222222</v>
          </cell>
          <cell r="C2370">
            <v>-1.04</v>
          </cell>
          <cell r="D2370">
            <v>0</v>
          </cell>
        </row>
        <row r="2371">
          <cell r="A2371">
            <v>44374</v>
          </cell>
          <cell r="B2371">
            <v>1886.68981481481</v>
          </cell>
          <cell r="C2371">
            <v>-1.06</v>
          </cell>
          <cell r="D2371">
            <v>0</v>
          </cell>
        </row>
        <row r="2372">
          <cell r="A2372">
            <v>44375</v>
          </cell>
          <cell r="B2372">
            <v>1949.4212962963</v>
          </cell>
          <cell r="C2372">
            <v>-1.08</v>
          </cell>
          <cell r="D2372">
            <v>0</v>
          </cell>
        </row>
        <row r="2373">
          <cell r="A2373">
            <v>44376</v>
          </cell>
          <cell r="B2373">
            <v>1921.75925925926</v>
          </cell>
          <cell r="C2373">
            <v>-1.11</v>
          </cell>
          <cell r="D2373">
            <v>0</v>
          </cell>
        </row>
        <row r="2374">
          <cell r="A2374">
            <v>44377</v>
          </cell>
          <cell r="B2374">
            <v>1488.0787037037</v>
          </cell>
          <cell r="C2374">
            <v>-1.13</v>
          </cell>
          <cell r="D2374">
            <v>0</v>
          </cell>
        </row>
        <row r="2375">
          <cell r="A2375">
            <v>44378</v>
          </cell>
          <cell r="B2375">
            <v>1773.03240740741</v>
          </cell>
          <cell r="C2375">
            <v>-1.15</v>
          </cell>
          <cell r="D2375">
            <v>0</v>
          </cell>
        </row>
        <row r="2376">
          <cell r="A2376">
            <v>44379</v>
          </cell>
          <cell r="B2376">
            <v>1481.36574074074</v>
          </cell>
          <cell r="C2376">
            <v>-1.17</v>
          </cell>
          <cell r="D2376">
            <v>0</v>
          </cell>
        </row>
        <row r="2377">
          <cell r="A2377">
            <v>44380</v>
          </cell>
          <cell r="B2377">
            <v>1761.11111111111</v>
          </cell>
          <cell r="C2377">
            <v>-1.18</v>
          </cell>
          <cell r="D2377">
            <v>0</v>
          </cell>
        </row>
        <row r="2378">
          <cell r="A2378">
            <v>44381</v>
          </cell>
          <cell r="B2378">
            <v>1362.5</v>
          </cell>
          <cell r="C2378">
            <v>-1.2</v>
          </cell>
          <cell r="D2378">
            <v>0</v>
          </cell>
        </row>
        <row r="2379">
          <cell r="A2379">
            <v>44382</v>
          </cell>
          <cell r="B2379">
            <v>1573.37962962963</v>
          </cell>
          <cell r="C2379">
            <v>-1.21</v>
          </cell>
          <cell r="D2379">
            <v>0</v>
          </cell>
        </row>
        <row r="2380">
          <cell r="A2380">
            <v>44383</v>
          </cell>
          <cell r="B2380">
            <v>1784.25925925926</v>
          </cell>
          <cell r="C2380">
            <v>-1.23</v>
          </cell>
          <cell r="D2380">
            <v>0</v>
          </cell>
        </row>
        <row r="2381">
          <cell r="A2381">
            <v>44384</v>
          </cell>
          <cell r="B2381">
            <v>1559.72222222222</v>
          </cell>
          <cell r="C2381">
            <v>-1.24</v>
          </cell>
          <cell r="D2381">
            <v>0</v>
          </cell>
        </row>
        <row r="2382">
          <cell r="A2382">
            <v>44385</v>
          </cell>
          <cell r="B2382">
            <v>1735.30092592593</v>
          </cell>
          <cell r="C2382">
            <v>-1.26</v>
          </cell>
          <cell r="D2382">
            <v>0</v>
          </cell>
        </row>
        <row r="2383">
          <cell r="A2383">
            <v>44386</v>
          </cell>
          <cell r="B2383">
            <v>1772.91666666667</v>
          </cell>
          <cell r="C2383">
            <v>-1.28</v>
          </cell>
          <cell r="D2383">
            <v>0</v>
          </cell>
        </row>
        <row r="2384">
          <cell r="A2384">
            <v>44387</v>
          </cell>
          <cell r="B2384">
            <v>1951.73611111111</v>
          </cell>
          <cell r="C2384">
            <v>-1.3</v>
          </cell>
          <cell r="D2384">
            <v>0</v>
          </cell>
        </row>
        <row r="2385">
          <cell r="A2385">
            <v>44388</v>
          </cell>
          <cell r="B2385">
            <v>1427.43055555556</v>
          </cell>
          <cell r="C2385">
            <v>-1.32</v>
          </cell>
          <cell r="D2385">
            <v>0</v>
          </cell>
        </row>
        <row r="2386">
          <cell r="A2386">
            <v>44389</v>
          </cell>
          <cell r="B2386">
            <v>1665.0462962963</v>
          </cell>
          <cell r="C2386">
            <v>-1.34</v>
          </cell>
          <cell r="D2386">
            <v>0</v>
          </cell>
        </row>
        <row r="2387">
          <cell r="A2387">
            <v>44390</v>
          </cell>
          <cell r="B2387">
            <v>1875.46296296296</v>
          </cell>
          <cell r="C2387">
            <v>-1.36</v>
          </cell>
          <cell r="D2387">
            <v>0</v>
          </cell>
        </row>
        <row r="2388">
          <cell r="A2388">
            <v>44391</v>
          </cell>
          <cell r="B2388">
            <v>1666.78240740741</v>
          </cell>
          <cell r="C2388">
            <v>-1.38</v>
          </cell>
          <cell r="D2388">
            <v>0</v>
          </cell>
        </row>
        <row r="2389">
          <cell r="A2389">
            <v>44392</v>
          </cell>
          <cell r="B2389">
            <v>1754.51388888889</v>
          </cell>
          <cell r="C2389">
            <v>-1.4</v>
          </cell>
          <cell r="D2389">
            <v>0</v>
          </cell>
        </row>
        <row r="2390">
          <cell r="A2390">
            <v>44393</v>
          </cell>
          <cell r="B2390">
            <v>1782.40740740741</v>
          </cell>
          <cell r="C2390">
            <v>-1.42</v>
          </cell>
          <cell r="D2390">
            <v>0</v>
          </cell>
        </row>
        <row r="2391">
          <cell r="A2391">
            <v>44394</v>
          </cell>
          <cell r="B2391">
            <v>2151.15740740741</v>
          </cell>
          <cell r="C2391">
            <v>-1.44</v>
          </cell>
          <cell r="D2391">
            <v>0</v>
          </cell>
        </row>
        <row r="2392">
          <cell r="A2392">
            <v>44395</v>
          </cell>
          <cell r="B2392">
            <v>1771.18055555556</v>
          </cell>
          <cell r="C2392">
            <v>-1.46</v>
          </cell>
          <cell r="D2392">
            <v>0</v>
          </cell>
        </row>
        <row r="2393">
          <cell r="A2393">
            <v>44396</v>
          </cell>
          <cell r="B2393">
            <v>1796.41203703704</v>
          </cell>
          <cell r="C2393">
            <v>-1.48</v>
          </cell>
          <cell r="D2393">
            <v>0</v>
          </cell>
        </row>
        <row r="2394">
          <cell r="A2394">
            <v>44397</v>
          </cell>
          <cell r="B2394">
            <v>1783.68055555556</v>
          </cell>
          <cell r="C2394">
            <v>-1.5</v>
          </cell>
          <cell r="D2394">
            <v>0</v>
          </cell>
        </row>
        <row r="2395">
          <cell r="A2395">
            <v>44398</v>
          </cell>
          <cell r="B2395">
            <v>1808.10185185185</v>
          </cell>
          <cell r="C2395">
            <v>-1.52</v>
          </cell>
          <cell r="D2395">
            <v>0</v>
          </cell>
        </row>
        <row r="2396">
          <cell r="A2396">
            <v>44399</v>
          </cell>
          <cell r="B2396">
            <v>1803.35648148148</v>
          </cell>
          <cell r="C2396">
            <v>-1.54</v>
          </cell>
          <cell r="D2396">
            <v>0</v>
          </cell>
        </row>
        <row r="2397">
          <cell r="A2397">
            <v>44400</v>
          </cell>
          <cell r="B2397">
            <v>1529.74537037037</v>
          </cell>
          <cell r="C2397">
            <v>-1.57</v>
          </cell>
          <cell r="D2397">
            <v>0</v>
          </cell>
        </row>
        <row r="2398">
          <cell r="A2398">
            <v>44401</v>
          </cell>
          <cell r="B2398">
            <v>1794.09722222222</v>
          </cell>
          <cell r="C2398">
            <v>-1.59</v>
          </cell>
          <cell r="D2398">
            <v>0</v>
          </cell>
        </row>
        <row r="2399">
          <cell r="A2399">
            <v>44402</v>
          </cell>
          <cell r="B2399">
            <v>998.842592592593</v>
          </cell>
          <cell r="C2399">
            <v>-1.61</v>
          </cell>
          <cell r="D2399">
            <v>0</v>
          </cell>
        </row>
        <row r="2400">
          <cell r="A2400">
            <v>44403</v>
          </cell>
          <cell r="B2400">
            <v>1703.24074074074</v>
          </cell>
          <cell r="C2400">
            <v>-1.62</v>
          </cell>
          <cell r="D2400">
            <v>0</v>
          </cell>
        </row>
        <row r="2401">
          <cell r="A2401">
            <v>44404</v>
          </cell>
          <cell r="B2401">
            <v>1920.37037037037</v>
          </cell>
          <cell r="C2401">
            <v>-1.64</v>
          </cell>
          <cell r="D2401">
            <v>0</v>
          </cell>
        </row>
        <row r="2402">
          <cell r="A2402">
            <v>44405</v>
          </cell>
          <cell r="B2402">
            <v>1689.12037037037</v>
          </cell>
          <cell r="C2402">
            <v>-1.66</v>
          </cell>
          <cell r="D2402">
            <v>0</v>
          </cell>
        </row>
        <row r="2403">
          <cell r="A2403">
            <v>44406</v>
          </cell>
          <cell r="B2403">
            <v>1855.6712962963</v>
          </cell>
          <cell r="C2403">
            <v>-1.68</v>
          </cell>
          <cell r="D2403">
            <v>0</v>
          </cell>
        </row>
        <row r="2404">
          <cell r="A2404">
            <v>44407</v>
          </cell>
          <cell r="B2404">
            <v>2064.69907407407</v>
          </cell>
          <cell r="C2404">
            <v>-1.71</v>
          </cell>
          <cell r="D2404">
            <v>0</v>
          </cell>
        </row>
        <row r="2405">
          <cell r="A2405">
            <v>44408</v>
          </cell>
          <cell r="B2405">
            <v>2499.53703703704</v>
          </cell>
          <cell r="C2405">
            <v>-1.74</v>
          </cell>
          <cell r="D2405">
            <v>0</v>
          </cell>
        </row>
        <row r="2406">
          <cell r="A2406">
            <v>44409</v>
          </cell>
          <cell r="B2406">
            <v>2076.62037037037</v>
          </cell>
          <cell r="C2406">
            <v>-1.77</v>
          </cell>
          <cell r="D2406">
            <v>0</v>
          </cell>
        </row>
        <row r="2407">
          <cell r="A2407">
            <v>44410</v>
          </cell>
          <cell r="B2407">
            <v>2020.02314814815</v>
          </cell>
          <cell r="C2407">
            <v>-1.8</v>
          </cell>
          <cell r="D2407">
            <v>0</v>
          </cell>
        </row>
        <row r="2408">
          <cell r="A2408">
            <v>44411</v>
          </cell>
          <cell r="B2408">
            <v>2109.60648148148</v>
          </cell>
          <cell r="C2408">
            <v>-1.82</v>
          </cell>
          <cell r="D2408">
            <v>0</v>
          </cell>
        </row>
        <row r="2409">
          <cell r="A2409">
            <v>44412</v>
          </cell>
          <cell r="B2409">
            <v>1671.52777777778</v>
          </cell>
          <cell r="C2409">
            <v>-1.85</v>
          </cell>
          <cell r="D2409">
            <v>0</v>
          </cell>
        </row>
        <row r="2410">
          <cell r="A2410">
            <v>44413</v>
          </cell>
          <cell r="B2410">
            <v>1737.38425925926</v>
          </cell>
          <cell r="C2410">
            <v>-1.87</v>
          </cell>
          <cell r="D2410">
            <v>0</v>
          </cell>
        </row>
        <row r="2411">
          <cell r="A2411">
            <v>44414</v>
          </cell>
          <cell r="B2411">
            <v>2134.60648148148</v>
          </cell>
          <cell r="C2411">
            <v>-1.89</v>
          </cell>
          <cell r="D2411">
            <v>0</v>
          </cell>
        </row>
        <row r="2412">
          <cell r="A2412">
            <v>44415</v>
          </cell>
          <cell r="B2412">
            <v>2047.4537037037</v>
          </cell>
          <cell r="C2412">
            <v>-1.92</v>
          </cell>
          <cell r="D2412">
            <v>0</v>
          </cell>
        </row>
        <row r="2413">
          <cell r="A2413">
            <v>44416</v>
          </cell>
          <cell r="B2413">
            <v>1639.93055555556</v>
          </cell>
          <cell r="C2413">
            <v>-1.94</v>
          </cell>
          <cell r="D2413">
            <v>0</v>
          </cell>
        </row>
        <row r="2414">
          <cell r="A2414">
            <v>44417</v>
          </cell>
          <cell r="B2414">
            <v>2040.97222222222</v>
          </cell>
          <cell r="C2414">
            <v>-1.96</v>
          </cell>
          <cell r="D2414">
            <v>0</v>
          </cell>
        </row>
        <row r="2415">
          <cell r="A2415">
            <v>44418</v>
          </cell>
          <cell r="B2415">
            <v>2240.0462962963</v>
          </cell>
          <cell r="C2415">
            <v>-1.98</v>
          </cell>
          <cell r="D2415">
            <v>0</v>
          </cell>
        </row>
        <row r="2416">
          <cell r="A2416">
            <v>44419</v>
          </cell>
          <cell r="B2416">
            <v>2251.62037037037</v>
          </cell>
          <cell r="C2416">
            <v>-2.01</v>
          </cell>
          <cell r="D2416">
            <v>0</v>
          </cell>
        </row>
        <row r="2417">
          <cell r="A2417">
            <v>44420</v>
          </cell>
          <cell r="B2417">
            <v>2196.99074074074</v>
          </cell>
          <cell r="C2417">
            <v>-2.04</v>
          </cell>
          <cell r="D2417">
            <v>0</v>
          </cell>
        </row>
        <row r="2418">
          <cell r="A2418">
            <v>44421</v>
          </cell>
          <cell r="B2418">
            <v>2105.32407407407</v>
          </cell>
          <cell r="C2418">
            <v>-2.08</v>
          </cell>
          <cell r="D2418">
            <v>0</v>
          </cell>
        </row>
        <row r="2419">
          <cell r="A2419">
            <v>44422</v>
          </cell>
          <cell r="B2419">
            <v>2609.375</v>
          </cell>
          <cell r="C2419">
            <v>-2.1</v>
          </cell>
          <cell r="D2419">
            <v>0</v>
          </cell>
        </row>
        <row r="2420">
          <cell r="A2420">
            <v>44423</v>
          </cell>
          <cell r="B2420">
            <v>1824.18981481481</v>
          </cell>
          <cell r="C2420">
            <v>-2.13</v>
          </cell>
          <cell r="D2420">
            <v>0</v>
          </cell>
        </row>
        <row r="2421">
          <cell r="A2421">
            <v>44424</v>
          </cell>
          <cell r="B2421">
            <v>1925</v>
          </cell>
          <cell r="C2421">
            <v>-2.16</v>
          </cell>
          <cell r="D2421">
            <v>0</v>
          </cell>
        </row>
        <row r="2422">
          <cell r="A2422">
            <v>44425</v>
          </cell>
          <cell r="B2422">
            <v>2030.78703703704</v>
          </cell>
          <cell r="C2422">
            <v>-2.18</v>
          </cell>
          <cell r="D2422">
            <v>10</v>
          </cell>
        </row>
        <row r="2423">
          <cell r="A2423">
            <v>44426</v>
          </cell>
          <cell r="B2423">
            <v>1720.13888888889</v>
          </cell>
          <cell r="C2423">
            <v>-2.2</v>
          </cell>
          <cell r="D2423">
            <v>0</v>
          </cell>
        </row>
        <row r="2424">
          <cell r="A2424">
            <v>44427</v>
          </cell>
          <cell r="B2424">
            <v>1842.70833333333</v>
          </cell>
          <cell r="C2424">
            <v>-2.22</v>
          </cell>
          <cell r="D2424">
            <v>0</v>
          </cell>
        </row>
        <row r="2425">
          <cell r="A2425">
            <v>44428</v>
          </cell>
          <cell r="B2425">
            <v>1537.03703703704</v>
          </cell>
          <cell r="C2425">
            <v>-2.24</v>
          </cell>
          <cell r="D2425">
            <v>0</v>
          </cell>
        </row>
        <row r="2426">
          <cell r="A2426">
            <v>44429</v>
          </cell>
          <cell r="B2426">
            <v>1768.75</v>
          </cell>
          <cell r="C2426">
            <v>-2.26</v>
          </cell>
          <cell r="D2426">
            <v>0</v>
          </cell>
        </row>
        <row r="2427">
          <cell r="A2427">
            <v>44430</v>
          </cell>
          <cell r="B2427">
            <v>1622.10648148148</v>
          </cell>
          <cell r="C2427">
            <v>-2.29</v>
          </cell>
          <cell r="D2427">
            <v>0</v>
          </cell>
        </row>
        <row r="2428">
          <cell r="A2428">
            <v>44431</v>
          </cell>
          <cell r="B2428">
            <v>1876.96759259259</v>
          </cell>
          <cell r="C2428">
            <v>-2.31</v>
          </cell>
          <cell r="D2428">
            <v>0</v>
          </cell>
        </row>
        <row r="2429">
          <cell r="A2429">
            <v>44432</v>
          </cell>
          <cell r="B2429">
            <v>1940.39351851852</v>
          </cell>
          <cell r="C2429">
            <v>-2.33</v>
          </cell>
          <cell r="D2429">
            <v>0</v>
          </cell>
        </row>
        <row r="2430">
          <cell r="A2430">
            <v>44433</v>
          </cell>
          <cell r="B2430">
            <v>1601.50462962963</v>
          </cell>
          <cell r="C2430">
            <v>-2.36</v>
          </cell>
          <cell r="D2430">
            <v>0</v>
          </cell>
        </row>
        <row r="2431">
          <cell r="A2431">
            <v>44434</v>
          </cell>
          <cell r="B2431">
            <v>2036.57407407407</v>
          </cell>
          <cell r="C2431">
            <v>-2.38</v>
          </cell>
          <cell r="D2431">
            <v>0</v>
          </cell>
        </row>
        <row r="2432">
          <cell r="A2432">
            <v>44435</v>
          </cell>
          <cell r="B2432">
            <v>1846.41203703704</v>
          </cell>
          <cell r="C2432">
            <v>-2.42</v>
          </cell>
          <cell r="D2432">
            <v>0</v>
          </cell>
        </row>
        <row r="2433">
          <cell r="A2433">
            <v>44436</v>
          </cell>
          <cell r="B2433">
            <v>1799.4212962963</v>
          </cell>
          <cell r="C2433">
            <v>-2.44</v>
          </cell>
          <cell r="D2433">
            <v>0</v>
          </cell>
        </row>
        <row r="2434">
          <cell r="A2434">
            <v>44437</v>
          </cell>
          <cell r="B2434">
            <v>1095.25462962963</v>
          </cell>
          <cell r="C2434">
            <v>-2.46</v>
          </cell>
          <cell r="D2434">
            <v>0</v>
          </cell>
        </row>
        <row r="2435">
          <cell r="A2435">
            <v>44438</v>
          </cell>
          <cell r="B2435">
            <v>1726.15740740741</v>
          </cell>
          <cell r="C2435">
            <v>-2.48</v>
          </cell>
          <cell r="D2435">
            <v>0</v>
          </cell>
        </row>
        <row r="2436">
          <cell r="A2436">
            <v>44439</v>
          </cell>
          <cell r="B2436">
            <v>1519.87268518519</v>
          </cell>
          <cell r="C2436">
            <v>-2.51</v>
          </cell>
          <cell r="D2436">
            <v>0</v>
          </cell>
        </row>
        <row r="2437">
          <cell r="A2437">
            <v>44440</v>
          </cell>
          <cell r="B2437">
            <v>1695.25462962963</v>
          </cell>
          <cell r="C2437">
            <v>-2.53</v>
          </cell>
          <cell r="D2437">
            <v>0</v>
          </cell>
        </row>
        <row r="2438">
          <cell r="A2438">
            <v>44441</v>
          </cell>
          <cell r="B2438">
            <v>1727.08333333333</v>
          </cell>
          <cell r="C2438">
            <v>-2.55</v>
          </cell>
          <cell r="D2438">
            <v>1.2</v>
          </cell>
        </row>
        <row r="2439">
          <cell r="A2439">
            <v>44442</v>
          </cell>
          <cell r="B2439">
            <v>1942.70833333333</v>
          </cell>
          <cell r="C2439">
            <v>-2.58</v>
          </cell>
          <cell r="D2439">
            <v>0</v>
          </cell>
        </row>
        <row r="2440">
          <cell r="A2440">
            <v>44443</v>
          </cell>
          <cell r="B2440">
            <v>2135.41666666667</v>
          </cell>
          <cell r="C2440">
            <v>-2.6</v>
          </cell>
          <cell r="D2440">
            <v>0</v>
          </cell>
        </row>
        <row r="2441">
          <cell r="A2441">
            <v>44444</v>
          </cell>
          <cell r="B2441">
            <v>1346.64351851852</v>
          </cell>
          <cell r="C2441">
            <v>-2.63</v>
          </cell>
          <cell r="D2441">
            <v>0</v>
          </cell>
        </row>
        <row r="2442">
          <cell r="A2442">
            <v>44445</v>
          </cell>
          <cell r="B2442">
            <v>1700.23148148148</v>
          </cell>
          <cell r="C2442">
            <v>-2.66</v>
          </cell>
          <cell r="D2442">
            <v>0</v>
          </cell>
        </row>
        <row r="2443">
          <cell r="A2443">
            <v>44446</v>
          </cell>
          <cell r="B2443">
            <v>1960.99537037037</v>
          </cell>
          <cell r="C2443">
            <v>-2.68</v>
          </cell>
          <cell r="D2443">
            <v>0</v>
          </cell>
        </row>
        <row r="2444">
          <cell r="A2444">
            <v>44447</v>
          </cell>
          <cell r="B2444">
            <v>1676.85185185185</v>
          </cell>
          <cell r="C2444">
            <v>-2.71</v>
          </cell>
          <cell r="D2444">
            <v>0</v>
          </cell>
        </row>
        <row r="2445">
          <cell r="A2445">
            <v>44448</v>
          </cell>
          <cell r="B2445">
            <v>2051.62037037037</v>
          </cell>
          <cell r="C2445">
            <v>-2.73</v>
          </cell>
          <cell r="D2445">
            <v>0</v>
          </cell>
        </row>
        <row r="2446">
          <cell r="A2446">
            <v>44449</v>
          </cell>
          <cell r="B2446">
            <v>2373.14814814815</v>
          </cell>
          <cell r="C2446">
            <v>-2.76</v>
          </cell>
          <cell r="D2446">
            <v>0</v>
          </cell>
        </row>
        <row r="2447">
          <cell r="A2447">
            <v>44450</v>
          </cell>
          <cell r="B2447">
            <v>2706.21527777778</v>
          </cell>
          <cell r="C2447">
            <v>-2.8</v>
          </cell>
          <cell r="D2447">
            <v>0</v>
          </cell>
        </row>
        <row r="2448">
          <cell r="A2448">
            <v>44451</v>
          </cell>
          <cell r="B2448">
            <v>2627.5462962963</v>
          </cell>
          <cell r="C2448">
            <v>-2.83</v>
          </cell>
          <cell r="D2448">
            <v>0</v>
          </cell>
        </row>
        <row r="2449">
          <cell r="A2449">
            <v>44452</v>
          </cell>
          <cell r="B2449">
            <v>2150.5787037037</v>
          </cell>
          <cell r="C2449">
            <v>-2.87</v>
          </cell>
          <cell r="D2449">
            <v>0</v>
          </cell>
        </row>
        <row r="2450">
          <cell r="A2450">
            <v>44453</v>
          </cell>
          <cell r="B2450">
            <v>2238.31018518519</v>
          </cell>
          <cell r="C2450">
            <v>-2.91</v>
          </cell>
          <cell r="D2450">
            <v>0</v>
          </cell>
        </row>
        <row r="2451">
          <cell r="A2451">
            <v>44454</v>
          </cell>
          <cell r="B2451">
            <v>2455.43981481482</v>
          </cell>
          <cell r="C2451">
            <v>-2.94</v>
          </cell>
          <cell r="D2451">
            <v>0</v>
          </cell>
        </row>
        <row r="2452">
          <cell r="A2452">
            <v>44455</v>
          </cell>
          <cell r="B2452">
            <v>2139.69907407407</v>
          </cell>
          <cell r="C2452">
            <v>-2.98</v>
          </cell>
          <cell r="D2452">
            <v>0</v>
          </cell>
        </row>
        <row r="2453">
          <cell r="A2453">
            <v>44456</v>
          </cell>
          <cell r="B2453">
            <v>2246.52777777778</v>
          </cell>
          <cell r="C2453">
            <v>-3.02</v>
          </cell>
          <cell r="D2453">
            <v>0</v>
          </cell>
        </row>
        <row r="2454">
          <cell r="A2454">
            <v>44457</v>
          </cell>
          <cell r="B2454">
            <v>2339.12037037037</v>
          </cell>
          <cell r="C2454">
            <v>-3.04</v>
          </cell>
          <cell r="D2454">
            <v>0</v>
          </cell>
        </row>
        <row r="2455">
          <cell r="A2455">
            <v>44458</v>
          </cell>
          <cell r="B2455">
            <v>2200.5787037037</v>
          </cell>
          <cell r="C2455">
            <v>-3.08</v>
          </cell>
          <cell r="D2455">
            <v>0</v>
          </cell>
        </row>
        <row r="2456">
          <cell r="A2456">
            <v>44459</v>
          </cell>
          <cell r="B2456">
            <v>2113.0787037037</v>
          </cell>
          <cell r="C2456">
            <v>-3.12</v>
          </cell>
          <cell r="D2456">
            <v>0</v>
          </cell>
        </row>
        <row r="2457">
          <cell r="A2457">
            <v>44460</v>
          </cell>
          <cell r="B2457">
            <v>2071.18055555556</v>
          </cell>
          <cell r="C2457">
            <v>-3.16</v>
          </cell>
          <cell r="D2457">
            <v>0</v>
          </cell>
        </row>
        <row r="2458">
          <cell r="A2458">
            <v>44461</v>
          </cell>
          <cell r="B2458">
            <v>2401.50462962963</v>
          </cell>
          <cell r="C2458">
            <v>-3.18</v>
          </cell>
          <cell r="D2458">
            <v>0</v>
          </cell>
        </row>
        <row r="2459">
          <cell r="A2459">
            <v>44462</v>
          </cell>
          <cell r="B2459">
            <v>2235.76388888889</v>
          </cell>
          <cell r="C2459">
            <v>-3.22</v>
          </cell>
          <cell r="D2459">
            <v>0</v>
          </cell>
        </row>
        <row r="2460">
          <cell r="A2460">
            <v>44463</v>
          </cell>
          <cell r="B2460">
            <v>2104.74537037037</v>
          </cell>
          <cell r="C2460">
            <v>-3.26</v>
          </cell>
          <cell r="D2460">
            <v>0</v>
          </cell>
        </row>
        <row r="2461">
          <cell r="A2461">
            <v>44464</v>
          </cell>
          <cell r="B2461">
            <v>2160.06944444444</v>
          </cell>
          <cell r="C2461">
            <v>-3.3</v>
          </cell>
          <cell r="D2461">
            <v>0</v>
          </cell>
        </row>
        <row r="2462">
          <cell r="A2462">
            <v>44465</v>
          </cell>
          <cell r="B2462">
            <v>1659.375</v>
          </cell>
          <cell r="C2462">
            <v>-3.33</v>
          </cell>
          <cell r="D2462">
            <v>0</v>
          </cell>
        </row>
        <row r="2463">
          <cell r="A2463">
            <v>44466</v>
          </cell>
          <cell r="B2463">
            <v>1932.52314814815</v>
          </cell>
          <cell r="C2463">
            <v>-3.36</v>
          </cell>
          <cell r="D2463">
            <v>0</v>
          </cell>
        </row>
        <row r="2464">
          <cell r="A2464">
            <v>44467</v>
          </cell>
          <cell r="B2464">
            <v>1972.80092592593</v>
          </cell>
          <cell r="C2464">
            <v>-3.38</v>
          </cell>
          <cell r="D2464">
            <v>13.5</v>
          </cell>
        </row>
        <row r="2465">
          <cell r="A2465">
            <v>44468</v>
          </cell>
          <cell r="B2465">
            <v>1422.33796296296</v>
          </cell>
          <cell r="C2465">
            <v>-3.41</v>
          </cell>
          <cell r="D2465">
            <v>0</v>
          </cell>
        </row>
        <row r="2466">
          <cell r="A2466">
            <v>44469</v>
          </cell>
          <cell r="B2466">
            <v>1745.60185185185</v>
          </cell>
          <cell r="C2466">
            <v>-3.43</v>
          </cell>
          <cell r="D2466">
            <v>11.5</v>
          </cell>
        </row>
        <row r="2467">
          <cell r="A2467">
            <v>44470</v>
          </cell>
          <cell r="B2467">
            <v>2078.24074074074</v>
          </cell>
          <cell r="C2467">
            <v>-3.45</v>
          </cell>
          <cell r="D2467">
            <v>0</v>
          </cell>
        </row>
        <row r="2468">
          <cell r="A2468">
            <v>44471</v>
          </cell>
          <cell r="B2468">
            <v>2047.33796296296</v>
          </cell>
          <cell r="C2468">
            <v>-3.44</v>
          </cell>
          <cell r="D2468">
            <v>23.8</v>
          </cell>
        </row>
        <row r="2469">
          <cell r="A2469">
            <v>44472</v>
          </cell>
          <cell r="B2469">
            <v>1154.28240740741</v>
          </cell>
          <cell r="C2469">
            <v>-3.44</v>
          </cell>
          <cell r="D2469">
            <v>20.1</v>
          </cell>
        </row>
        <row r="2470">
          <cell r="A2470">
            <v>44473</v>
          </cell>
          <cell r="B2470">
            <v>1645.02314814815</v>
          </cell>
          <cell r="C2470">
            <v>-3.44</v>
          </cell>
          <cell r="D2470">
            <v>0</v>
          </cell>
        </row>
        <row r="2471">
          <cell r="A2471">
            <v>44474</v>
          </cell>
          <cell r="B2471">
            <v>2236.34259259259</v>
          </cell>
          <cell r="C2471">
            <v>-3.46</v>
          </cell>
          <cell r="D2471">
            <v>0</v>
          </cell>
        </row>
        <row r="2472">
          <cell r="A2472">
            <v>44475</v>
          </cell>
          <cell r="B2472">
            <v>1769.67592592593</v>
          </cell>
          <cell r="C2472">
            <v>-3.49</v>
          </cell>
          <cell r="D2472">
            <v>0</v>
          </cell>
        </row>
        <row r="2473">
          <cell r="A2473">
            <v>44476</v>
          </cell>
          <cell r="B2473">
            <v>1157.75462962963</v>
          </cell>
          <cell r="C2473">
            <v>-3.5</v>
          </cell>
          <cell r="D2473">
            <v>19.5</v>
          </cell>
        </row>
        <row r="2474">
          <cell r="A2474">
            <v>44477</v>
          </cell>
          <cell r="B2474">
            <v>1569.44444444444</v>
          </cell>
          <cell r="C2474">
            <v>-3.5</v>
          </cell>
          <cell r="D2474">
            <v>6.2</v>
          </cell>
        </row>
        <row r="2475">
          <cell r="A2475">
            <v>44478</v>
          </cell>
          <cell r="B2475">
            <v>1507.52314814815</v>
          </cell>
          <cell r="C2475">
            <v>-3.52</v>
          </cell>
          <cell r="D2475">
            <v>1.4</v>
          </cell>
        </row>
        <row r="2476">
          <cell r="A2476">
            <v>44479</v>
          </cell>
          <cell r="B2476">
            <v>1043.40277777778</v>
          </cell>
          <cell r="C2476">
            <v>-3.52</v>
          </cell>
          <cell r="D2476">
            <v>13.3</v>
          </cell>
        </row>
        <row r="2477">
          <cell r="A2477">
            <v>44480</v>
          </cell>
          <cell r="B2477">
            <v>792.24537037037</v>
          </cell>
          <cell r="C2477">
            <v>-3.52</v>
          </cell>
          <cell r="D2477">
            <v>11.7</v>
          </cell>
        </row>
        <row r="2478">
          <cell r="A2478">
            <v>44481</v>
          </cell>
          <cell r="B2478">
            <v>1459.25925925926</v>
          </cell>
          <cell r="C2478">
            <v>-3.5</v>
          </cell>
          <cell r="D2478">
            <v>23.6</v>
          </cell>
        </row>
        <row r="2479">
          <cell r="A2479">
            <v>44482</v>
          </cell>
          <cell r="B2479">
            <v>1663.77314814815</v>
          </cell>
          <cell r="C2479">
            <v>-3.49</v>
          </cell>
          <cell r="D2479">
            <v>0</v>
          </cell>
        </row>
        <row r="2480">
          <cell r="A2480">
            <v>44483</v>
          </cell>
          <cell r="B2480">
            <v>1650.92592592593</v>
          </cell>
          <cell r="C2480">
            <v>-3.5</v>
          </cell>
          <cell r="D2480">
            <v>0</v>
          </cell>
        </row>
        <row r="2481">
          <cell r="A2481">
            <v>44484</v>
          </cell>
          <cell r="B2481">
            <v>1778.58796296296</v>
          </cell>
          <cell r="C2481">
            <v>-3.51</v>
          </cell>
          <cell r="D2481">
            <v>4.8</v>
          </cell>
        </row>
        <row r="2482">
          <cell r="A2482">
            <v>44485</v>
          </cell>
          <cell r="B2482">
            <v>2052.89351851852</v>
          </cell>
          <cell r="C2482">
            <v>-3.53</v>
          </cell>
          <cell r="D2482">
            <v>0</v>
          </cell>
        </row>
        <row r="2483">
          <cell r="A2483">
            <v>44486</v>
          </cell>
          <cell r="B2483">
            <v>1237.73148148148</v>
          </cell>
          <cell r="C2483">
            <v>-3.55</v>
          </cell>
          <cell r="D2483">
            <v>0</v>
          </cell>
        </row>
        <row r="2484">
          <cell r="A2484">
            <v>44487</v>
          </cell>
          <cell r="B2484">
            <v>1315.85648148148</v>
          </cell>
          <cell r="C2484">
            <v>-3.57</v>
          </cell>
          <cell r="D2484">
            <v>2.01</v>
          </cell>
        </row>
        <row r="2485">
          <cell r="A2485">
            <v>44488</v>
          </cell>
          <cell r="B2485">
            <v>1375.5787037037</v>
          </cell>
          <cell r="C2485">
            <v>-3.55</v>
          </cell>
          <cell r="D2485">
            <v>12.5</v>
          </cell>
        </row>
        <row r="2486">
          <cell r="A2486">
            <v>44489</v>
          </cell>
          <cell r="B2486">
            <v>1261.22685185185</v>
          </cell>
          <cell r="C2486">
            <v>-3.46</v>
          </cell>
          <cell r="D2486">
            <v>23</v>
          </cell>
        </row>
        <row r="2487">
          <cell r="A2487">
            <v>44490</v>
          </cell>
          <cell r="B2487">
            <v>1699.4212962963</v>
          </cell>
          <cell r="C2487">
            <v>-3.36</v>
          </cell>
          <cell r="D2487">
            <v>27.1</v>
          </cell>
        </row>
        <row r="2488">
          <cell r="A2488">
            <v>44491</v>
          </cell>
          <cell r="B2488">
            <v>1876.73611111111</v>
          </cell>
          <cell r="C2488">
            <v>-3.35</v>
          </cell>
          <cell r="D2488">
            <v>0</v>
          </cell>
        </row>
        <row r="2489">
          <cell r="A2489">
            <v>44492</v>
          </cell>
          <cell r="B2489">
            <v>1748.37962962963</v>
          </cell>
          <cell r="C2489">
            <v>-3.34</v>
          </cell>
          <cell r="D2489">
            <v>0</v>
          </cell>
        </row>
        <row r="2490">
          <cell r="A2490">
            <v>44493</v>
          </cell>
          <cell r="B2490">
            <v>1311.57407407407</v>
          </cell>
          <cell r="C2490">
            <v>-3.36</v>
          </cell>
          <cell r="D2490">
            <v>0</v>
          </cell>
        </row>
        <row r="2491">
          <cell r="A2491">
            <v>44494</v>
          </cell>
          <cell r="B2491">
            <v>1639.35185185185</v>
          </cell>
          <cell r="C2491">
            <v>-3.36</v>
          </cell>
          <cell r="D2491">
            <v>7.7</v>
          </cell>
        </row>
        <row r="2492">
          <cell r="A2492">
            <v>44495</v>
          </cell>
          <cell r="B2492">
            <v>1546.41203703704</v>
          </cell>
          <cell r="C2492">
            <v>-3.35</v>
          </cell>
          <cell r="D2492">
            <v>19.5</v>
          </cell>
        </row>
        <row r="2493">
          <cell r="A2493">
            <v>44496</v>
          </cell>
          <cell r="B2493">
            <v>1548.72685185185</v>
          </cell>
          <cell r="C2493">
            <v>-3.35</v>
          </cell>
          <cell r="D2493">
            <v>6.2</v>
          </cell>
        </row>
        <row r="2494">
          <cell r="A2494">
            <v>44497</v>
          </cell>
          <cell r="B2494">
            <v>1701.85185185185</v>
          </cell>
          <cell r="C2494">
            <v>-3.33</v>
          </cell>
          <cell r="D2494">
            <v>0</v>
          </cell>
        </row>
        <row r="2495">
          <cell r="A2495">
            <v>44498</v>
          </cell>
          <cell r="B2495">
            <v>1595.48611111111</v>
          </cell>
          <cell r="C2495">
            <v>-3.34</v>
          </cell>
          <cell r="D2495">
            <v>0</v>
          </cell>
        </row>
        <row r="2496">
          <cell r="A2496">
            <v>44499</v>
          </cell>
          <cell r="B2496">
            <v>1701.85185185185</v>
          </cell>
          <cell r="C2496">
            <v>-3.34</v>
          </cell>
          <cell r="D2496">
            <v>0</v>
          </cell>
        </row>
        <row r="2497">
          <cell r="A2497">
            <v>44500</v>
          </cell>
          <cell r="B2497">
            <v>1191.2037037037</v>
          </cell>
          <cell r="C2497">
            <v>-3.36</v>
          </cell>
          <cell r="D2497">
            <v>0</v>
          </cell>
        </row>
        <row r="2498">
          <cell r="A2498">
            <v>44501</v>
          </cell>
          <cell r="B2498">
            <v>1071.52777777778</v>
          </cell>
          <cell r="C2498">
            <v>-3.36</v>
          </cell>
          <cell r="D2498">
            <v>8.9</v>
          </cell>
        </row>
        <row r="2499">
          <cell r="A2499">
            <v>44502</v>
          </cell>
          <cell r="B2499">
            <v>1313.31018518519</v>
          </cell>
          <cell r="C2499">
            <v>-3.26</v>
          </cell>
          <cell r="D2499">
            <v>56.7</v>
          </cell>
        </row>
        <row r="2500">
          <cell r="A2500">
            <v>44503</v>
          </cell>
          <cell r="B2500">
            <v>1794.09722222222</v>
          </cell>
          <cell r="C2500">
            <v>-3.25</v>
          </cell>
          <cell r="D2500">
            <v>0</v>
          </cell>
        </row>
        <row r="2501">
          <cell r="A2501">
            <v>44504</v>
          </cell>
          <cell r="B2501">
            <v>1458.44907407407</v>
          </cell>
          <cell r="C2501">
            <v>-3.26</v>
          </cell>
          <cell r="D2501">
            <v>0</v>
          </cell>
        </row>
        <row r="2502">
          <cell r="A2502">
            <v>44505</v>
          </cell>
          <cell r="B2502">
            <v>1686.57407407407</v>
          </cell>
          <cell r="C2502">
            <v>-3.26</v>
          </cell>
          <cell r="D2502">
            <v>0</v>
          </cell>
        </row>
        <row r="2503">
          <cell r="A2503">
            <v>44506</v>
          </cell>
          <cell r="B2503">
            <v>1759.14351851852</v>
          </cell>
          <cell r="C2503">
            <v>-3.28</v>
          </cell>
          <cell r="D2503">
            <v>0</v>
          </cell>
        </row>
        <row r="2504">
          <cell r="A2504">
            <v>44507</v>
          </cell>
          <cell r="B2504">
            <v>1400.23148148148</v>
          </cell>
          <cell r="C2504">
            <v>-3.29</v>
          </cell>
          <cell r="D2504">
            <v>0</v>
          </cell>
        </row>
        <row r="2505">
          <cell r="A2505">
            <v>44508</v>
          </cell>
          <cell r="B2505">
            <v>1319.79166666667</v>
          </cell>
          <cell r="C2505">
            <v>-3.3</v>
          </cell>
          <cell r="D2505">
            <v>3.2</v>
          </cell>
        </row>
        <row r="2506">
          <cell r="A2506">
            <v>44509</v>
          </cell>
          <cell r="B2506">
            <v>1570.71759259259</v>
          </cell>
          <cell r="C2506">
            <v>-3.24</v>
          </cell>
          <cell r="D2506">
            <v>40.1</v>
          </cell>
        </row>
        <row r="2507">
          <cell r="A2507">
            <v>44510</v>
          </cell>
          <cell r="B2507">
            <v>1316.89814814815</v>
          </cell>
          <cell r="C2507">
            <v>-3.25</v>
          </cell>
          <cell r="D2507">
            <v>0</v>
          </cell>
        </row>
        <row r="2508">
          <cell r="A2508">
            <v>44511</v>
          </cell>
          <cell r="B2508">
            <v>742.476851851852</v>
          </cell>
          <cell r="C2508">
            <v>-3.21</v>
          </cell>
          <cell r="D2508">
            <v>12.8</v>
          </cell>
        </row>
        <row r="2509">
          <cell r="A2509">
            <v>44512</v>
          </cell>
          <cell r="B2509">
            <v>1242.12962962963</v>
          </cell>
          <cell r="C2509">
            <v>-3</v>
          </cell>
          <cell r="D2509">
            <v>39.4</v>
          </cell>
        </row>
        <row r="2510">
          <cell r="A2510">
            <v>44513</v>
          </cell>
          <cell r="B2510">
            <v>1600.69444444444</v>
          </cell>
          <cell r="C2510">
            <v>-2.94</v>
          </cell>
          <cell r="D2510">
            <v>4.2</v>
          </cell>
        </row>
        <row r="2511">
          <cell r="A2511">
            <v>44514</v>
          </cell>
          <cell r="B2511">
            <v>1219.09722222222</v>
          </cell>
          <cell r="C2511">
            <v>-2.92</v>
          </cell>
          <cell r="D2511">
            <v>0</v>
          </cell>
        </row>
        <row r="2512">
          <cell r="A2512">
            <v>44515</v>
          </cell>
          <cell r="B2512">
            <v>1595.83333333333</v>
          </cell>
          <cell r="C2512">
            <v>-2.91</v>
          </cell>
          <cell r="D2512">
            <v>0</v>
          </cell>
        </row>
        <row r="2513">
          <cell r="A2513">
            <v>44516</v>
          </cell>
          <cell r="B2513">
            <v>1575.34722222222</v>
          </cell>
          <cell r="C2513">
            <v>-2.91</v>
          </cell>
          <cell r="D2513">
            <v>0</v>
          </cell>
        </row>
        <row r="2514">
          <cell r="A2514">
            <v>44517</v>
          </cell>
          <cell r="B2514">
            <v>1616.55092592593</v>
          </cell>
          <cell r="C2514">
            <v>-2.91</v>
          </cell>
          <cell r="D2514">
            <v>0</v>
          </cell>
        </row>
        <row r="2515">
          <cell r="A2515">
            <v>44518</v>
          </cell>
          <cell r="B2515">
            <v>1503.81944444444</v>
          </cell>
          <cell r="C2515">
            <v>-2.92</v>
          </cell>
          <cell r="D2515">
            <v>0</v>
          </cell>
        </row>
        <row r="2516">
          <cell r="A2516">
            <v>44519</v>
          </cell>
          <cell r="B2516">
            <v>1281.59722222222</v>
          </cell>
          <cell r="C2516">
            <v>-2.92</v>
          </cell>
          <cell r="D2516">
            <v>5</v>
          </cell>
        </row>
        <row r="2517">
          <cell r="A2517">
            <v>44520</v>
          </cell>
          <cell r="B2517">
            <v>1056.01851851852</v>
          </cell>
          <cell r="C2517">
            <v>-2.9</v>
          </cell>
          <cell r="D2517">
            <v>6.8</v>
          </cell>
        </row>
        <row r="2518">
          <cell r="A2518">
            <v>44521</v>
          </cell>
          <cell r="B2518">
            <v>1202.08333333333</v>
          </cell>
          <cell r="C2518">
            <v>-2.87</v>
          </cell>
          <cell r="D2518">
            <v>14.9</v>
          </cell>
        </row>
        <row r="2519">
          <cell r="A2519">
            <v>44522</v>
          </cell>
          <cell r="B2519">
            <v>1558.21759259259</v>
          </cell>
          <cell r="C2519">
            <v>-2.85</v>
          </cell>
          <cell r="D2519">
            <v>2</v>
          </cell>
        </row>
        <row r="2520">
          <cell r="A2520">
            <v>44523</v>
          </cell>
          <cell r="B2520">
            <v>1307.17592592593</v>
          </cell>
          <cell r="C2520">
            <v>-2.85</v>
          </cell>
          <cell r="D2520">
            <v>0</v>
          </cell>
        </row>
        <row r="2521">
          <cell r="A2521">
            <v>44524</v>
          </cell>
          <cell r="B2521">
            <v>1578.00925925926</v>
          </cell>
          <cell r="C2521">
            <v>-2.85</v>
          </cell>
          <cell r="D2521">
            <v>0</v>
          </cell>
        </row>
        <row r="2522">
          <cell r="A2522">
            <v>44525</v>
          </cell>
          <cell r="B2522">
            <v>1466.55092592593</v>
          </cell>
          <cell r="C2522">
            <v>-2.87</v>
          </cell>
          <cell r="D2522">
            <v>0</v>
          </cell>
        </row>
        <row r="2523">
          <cell r="A2523">
            <v>44526</v>
          </cell>
          <cell r="B2523">
            <v>1444.21296296296</v>
          </cell>
          <cell r="C2523">
            <v>-2.87</v>
          </cell>
          <cell r="D2523">
            <v>0</v>
          </cell>
        </row>
        <row r="2524">
          <cell r="A2524">
            <v>44527</v>
          </cell>
          <cell r="B2524">
            <v>1332.06018518519</v>
          </cell>
          <cell r="C2524">
            <v>-2.84</v>
          </cell>
          <cell r="D2524">
            <v>26</v>
          </cell>
        </row>
        <row r="2525">
          <cell r="A2525">
            <v>44528</v>
          </cell>
          <cell r="B2525">
            <v>573.148148148148</v>
          </cell>
          <cell r="C2525">
            <v>-2.83</v>
          </cell>
          <cell r="D2525">
            <v>0</v>
          </cell>
        </row>
        <row r="2526">
          <cell r="A2526">
            <v>44529</v>
          </cell>
          <cell r="B2526">
            <v>1513.42592592593</v>
          </cell>
          <cell r="C2526">
            <v>-2.8</v>
          </cell>
          <cell r="D2526">
            <v>0</v>
          </cell>
        </row>
        <row r="2527">
          <cell r="A2527">
            <v>44530</v>
          </cell>
          <cell r="B2527">
            <v>1681.48148148148</v>
          </cell>
          <cell r="C2527">
            <v>-2.8</v>
          </cell>
          <cell r="D2527">
            <v>0</v>
          </cell>
        </row>
        <row r="2528">
          <cell r="A2528">
            <v>44531</v>
          </cell>
          <cell r="B2528">
            <v>1041.78240740741</v>
          </cell>
          <cell r="C2528">
            <v>-2.8</v>
          </cell>
          <cell r="D2528">
            <v>34</v>
          </cell>
        </row>
        <row r="2529">
          <cell r="A2529">
            <v>44532</v>
          </cell>
          <cell r="B2529">
            <v>1558.68055555556</v>
          </cell>
          <cell r="C2529">
            <v>-2.79</v>
          </cell>
          <cell r="D2529">
            <v>2.4</v>
          </cell>
        </row>
        <row r="2530">
          <cell r="A2530">
            <v>44533</v>
          </cell>
          <cell r="B2530">
            <v>1436.68981481481</v>
          </cell>
          <cell r="C2530">
            <v>-2.8</v>
          </cell>
          <cell r="D2530">
            <v>0</v>
          </cell>
        </row>
        <row r="2531">
          <cell r="A2531">
            <v>44534</v>
          </cell>
          <cell r="B2531">
            <v>1279.05092592593</v>
          </cell>
          <cell r="C2531">
            <v>-2.8</v>
          </cell>
          <cell r="D2531">
            <v>4</v>
          </cell>
        </row>
        <row r="2532">
          <cell r="A2532">
            <v>44535</v>
          </cell>
          <cell r="B2532">
            <v>1192.47685185185</v>
          </cell>
          <cell r="C2532">
            <v>-2.8</v>
          </cell>
          <cell r="D2532">
            <v>0</v>
          </cell>
        </row>
        <row r="2533">
          <cell r="A2533">
            <v>44536</v>
          </cell>
          <cell r="B2533">
            <v>891.550925925926</v>
          </cell>
          <cell r="C2533">
            <v>-2.75</v>
          </cell>
          <cell r="D2533">
            <v>63.8</v>
          </cell>
        </row>
        <row r="2534">
          <cell r="A2534">
            <v>44537</v>
          </cell>
          <cell r="B2534">
            <v>1296.41203703704</v>
          </cell>
          <cell r="C2534">
            <v>-2.48</v>
          </cell>
          <cell r="D2534">
            <v>57.8</v>
          </cell>
        </row>
        <row r="2535">
          <cell r="A2535">
            <v>44538</v>
          </cell>
          <cell r="B2535">
            <v>1123.61111111111</v>
          </cell>
          <cell r="C2535">
            <v>-2.35</v>
          </cell>
          <cell r="D2535">
            <v>61.8</v>
          </cell>
        </row>
        <row r="2536">
          <cell r="A2536">
            <v>44539</v>
          </cell>
          <cell r="B2536">
            <v>1771.875</v>
          </cell>
          <cell r="C2536">
            <v>-2.29</v>
          </cell>
          <cell r="D2536">
            <v>4.8</v>
          </cell>
        </row>
        <row r="2537">
          <cell r="A2537">
            <v>44540</v>
          </cell>
          <cell r="B2537">
            <v>1832.75462962963</v>
          </cell>
          <cell r="C2537">
            <v>-2.28</v>
          </cell>
          <cell r="D2537">
            <v>0</v>
          </cell>
        </row>
        <row r="2538">
          <cell r="A2538">
            <v>44541</v>
          </cell>
          <cell r="B2538">
            <v>1864.12037037037</v>
          </cell>
          <cell r="C2538">
            <v>-2.26</v>
          </cell>
          <cell r="D2538">
            <v>0</v>
          </cell>
        </row>
        <row r="2539">
          <cell r="A2539">
            <v>44542</v>
          </cell>
          <cell r="B2539">
            <v>1755.32407407407</v>
          </cell>
          <cell r="C2539">
            <v>-2.25</v>
          </cell>
          <cell r="D2539">
            <v>0</v>
          </cell>
        </row>
        <row r="2540">
          <cell r="A2540">
            <v>44543</v>
          </cell>
          <cell r="B2540">
            <v>1310.99537037037</v>
          </cell>
          <cell r="C2540">
            <v>-2.15</v>
          </cell>
          <cell r="D2540">
            <v>47.5</v>
          </cell>
        </row>
        <row r="2541">
          <cell r="A2541">
            <v>44544</v>
          </cell>
          <cell r="B2541">
            <v>1092.12962962963</v>
          </cell>
          <cell r="C2541">
            <v>-2</v>
          </cell>
          <cell r="D2541">
            <v>0</v>
          </cell>
        </row>
        <row r="2542">
          <cell r="A2542">
            <v>44545</v>
          </cell>
          <cell r="B2542">
            <v>1130.55555555556</v>
          </cell>
          <cell r="C2542">
            <v>-1.93</v>
          </cell>
          <cell r="D2542">
            <v>16.3</v>
          </cell>
        </row>
        <row r="2543">
          <cell r="A2543">
            <v>44546</v>
          </cell>
          <cell r="B2543">
            <v>1332.75462962963</v>
          </cell>
          <cell r="C2543">
            <v>-1.85</v>
          </cell>
          <cell r="D2543">
            <v>7</v>
          </cell>
        </row>
        <row r="2544">
          <cell r="A2544">
            <v>44547</v>
          </cell>
          <cell r="B2544">
            <v>1423.03240740741</v>
          </cell>
          <cell r="C2544">
            <v>-1.78</v>
          </cell>
          <cell r="D2544">
            <v>14.3</v>
          </cell>
        </row>
        <row r="2545">
          <cell r="A2545">
            <v>44548</v>
          </cell>
          <cell r="B2545">
            <v>1233.44907407407</v>
          </cell>
          <cell r="C2545">
            <v>-1.69</v>
          </cell>
          <cell r="D2545">
            <v>8.1</v>
          </cell>
        </row>
        <row r="2546">
          <cell r="A2546">
            <v>44549</v>
          </cell>
          <cell r="B2546">
            <v>1601.15740740741</v>
          </cell>
          <cell r="C2546">
            <v>-1.64</v>
          </cell>
          <cell r="D2546">
            <v>0</v>
          </cell>
        </row>
        <row r="2547">
          <cell r="A2547">
            <v>44550</v>
          </cell>
          <cell r="B2547">
            <v>1745.37037037037</v>
          </cell>
          <cell r="C2547">
            <v>-1.62</v>
          </cell>
          <cell r="D2547">
            <v>0</v>
          </cell>
        </row>
        <row r="2548">
          <cell r="A2548">
            <v>44551</v>
          </cell>
          <cell r="B2548">
            <v>1465.85648148148</v>
          </cell>
          <cell r="C2548">
            <v>-1.59</v>
          </cell>
          <cell r="D2548">
            <v>0</v>
          </cell>
        </row>
        <row r="2549">
          <cell r="A2549">
            <v>44552</v>
          </cell>
          <cell r="B2549">
            <v>1700.34722222222</v>
          </cell>
          <cell r="C2549">
            <v>-1.57</v>
          </cell>
          <cell r="D2549">
            <v>0</v>
          </cell>
        </row>
        <row r="2550">
          <cell r="A2550">
            <v>44553</v>
          </cell>
          <cell r="B2550">
            <v>1590.39351851852</v>
          </cell>
          <cell r="C2550">
            <v>-1.56</v>
          </cell>
          <cell r="D2550">
            <v>0</v>
          </cell>
        </row>
        <row r="2551">
          <cell r="A2551">
            <v>44554</v>
          </cell>
          <cell r="B2551">
            <v>1374.07407407407</v>
          </cell>
          <cell r="C2551">
            <v>-1.54</v>
          </cell>
          <cell r="D2551">
            <v>6</v>
          </cell>
        </row>
        <row r="2552">
          <cell r="A2552">
            <v>44555</v>
          </cell>
          <cell r="B2552">
            <v>942.708333333333</v>
          </cell>
          <cell r="C2552">
            <v>-1.52</v>
          </cell>
          <cell r="D2552">
            <v>5.9</v>
          </cell>
        </row>
        <row r="2553">
          <cell r="A2553">
            <v>44556</v>
          </cell>
          <cell r="B2553">
            <v>893.75</v>
          </cell>
          <cell r="C2553">
            <v>-1.49</v>
          </cell>
          <cell r="D2553">
            <v>0</v>
          </cell>
        </row>
        <row r="2554">
          <cell r="A2554">
            <v>44557</v>
          </cell>
          <cell r="B2554">
            <v>1772.22222222222</v>
          </cell>
          <cell r="C2554">
            <v>-1.48</v>
          </cell>
          <cell r="D2554">
            <v>0</v>
          </cell>
        </row>
        <row r="2555">
          <cell r="A2555">
            <v>44558</v>
          </cell>
          <cell r="B2555">
            <v>1696.41203703704</v>
          </cell>
          <cell r="C2555">
            <v>-1.48</v>
          </cell>
          <cell r="D2555">
            <v>0</v>
          </cell>
        </row>
        <row r="2556">
          <cell r="A2556">
            <v>44559</v>
          </cell>
          <cell r="B2556">
            <v>1629.62962962963</v>
          </cell>
          <cell r="C2556">
            <v>-1.43</v>
          </cell>
          <cell r="D2556">
            <v>40.6</v>
          </cell>
        </row>
        <row r="2557">
          <cell r="A2557">
            <v>44560</v>
          </cell>
          <cell r="B2557">
            <v>831.134259259259</v>
          </cell>
          <cell r="C2557">
            <v>-1.4</v>
          </cell>
          <cell r="D2557">
            <v>12.7</v>
          </cell>
        </row>
        <row r="2558">
          <cell r="A2558">
            <v>44561</v>
          </cell>
          <cell r="B2558">
            <v>1011.68981481481</v>
          </cell>
          <cell r="C2558">
            <v>-1.26</v>
          </cell>
          <cell r="D2558">
            <v>44.5</v>
          </cell>
        </row>
        <row r="2559">
          <cell r="A2559">
            <v>44562</v>
          </cell>
          <cell r="B2559">
            <v>1075.34722222222</v>
          </cell>
          <cell r="C2559">
            <v>-1.12</v>
          </cell>
          <cell r="D2559">
            <v>25.7</v>
          </cell>
        </row>
        <row r="2560">
          <cell r="A2560">
            <v>44563</v>
          </cell>
          <cell r="B2560">
            <v>1024.07407407407</v>
          </cell>
          <cell r="C2560">
            <v>-1.03</v>
          </cell>
          <cell r="D2560">
            <v>15.8</v>
          </cell>
        </row>
        <row r="2561">
          <cell r="A2561">
            <v>44564</v>
          </cell>
          <cell r="B2561">
            <v>1271.18055555556</v>
          </cell>
          <cell r="C2561">
            <v>-0.87</v>
          </cell>
          <cell r="D2561">
            <v>36</v>
          </cell>
        </row>
        <row r="2562">
          <cell r="A2562">
            <v>44565</v>
          </cell>
          <cell r="B2562">
            <v>1330.20833333333</v>
          </cell>
          <cell r="C2562">
            <v>-0.71</v>
          </cell>
          <cell r="D2562">
            <v>5.5</v>
          </cell>
        </row>
        <row r="2563">
          <cell r="A2563">
            <v>44566</v>
          </cell>
          <cell r="B2563">
            <v>846.643518518519</v>
          </cell>
          <cell r="C2563">
            <v>-0.63</v>
          </cell>
          <cell r="D2563">
            <v>0.3</v>
          </cell>
        </row>
        <row r="2564">
          <cell r="A2564">
            <v>44567</v>
          </cell>
          <cell r="B2564">
            <v>1126.15740740741</v>
          </cell>
          <cell r="C2564">
            <v>-0.5</v>
          </cell>
          <cell r="D2564">
            <v>31.1</v>
          </cell>
        </row>
        <row r="2565">
          <cell r="A2565">
            <v>44568</v>
          </cell>
          <cell r="B2565">
            <v>971.412037037037</v>
          </cell>
          <cell r="C2565">
            <v>-0.33</v>
          </cell>
          <cell r="D2565">
            <v>21</v>
          </cell>
        </row>
        <row r="2566">
          <cell r="A2566">
            <v>44569</v>
          </cell>
          <cell r="B2566">
            <v>1335.53240740741</v>
          </cell>
          <cell r="C2566">
            <v>0</v>
          </cell>
          <cell r="D2566">
            <v>62.5</v>
          </cell>
        </row>
        <row r="2567">
          <cell r="A2567">
            <v>44570</v>
          </cell>
          <cell r="B2567">
            <v>2248.14814814815</v>
          </cell>
          <cell r="C2567">
            <v>0</v>
          </cell>
          <cell r="D2567">
            <v>142</v>
          </cell>
        </row>
        <row r="2568">
          <cell r="A2568">
            <v>44571</v>
          </cell>
          <cell r="B2568">
            <v>1862.61574074074</v>
          </cell>
          <cell r="C2568">
            <v>0</v>
          </cell>
          <cell r="D2568">
            <v>114.8</v>
          </cell>
        </row>
        <row r="2569">
          <cell r="A2569">
            <v>44572</v>
          </cell>
          <cell r="B2569">
            <v>2455.55555555556</v>
          </cell>
          <cell r="C2569">
            <v>0</v>
          </cell>
          <cell r="D2569">
            <v>88</v>
          </cell>
        </row>
        <row r="2570">
          <cell r="A2570">
            <v>44573</v>
          </cell>
          <cell r="B2570">
            <v>2376.04166666667</v>
          </cell>
          <cell r="C2570">
            <v>0</v>
          </cell>
          <cell r="D2570">
            <v>8.3</v>
          </cell>
        </row>
        <row r="2571">
          <cell r="A2571">
            <v>44574</v>
          </cell>
          <cell r="B2571">
            <v>2060.76388888889</v>
          </cell>
          <cell r="C2571">
            <v>0</v>
          </cell>
          <cell r="D2571">
            <v>44.5</v>
          </cell>
        </row>
        <row r="2572">
          <cell r="A2572">
            <v>44575</v>
          </cell>
          <cell r="B2572">
            <v>2323.49537037037</v>
          </cell>
          <cell r="C2572">
            <v>0</v>
          </cell>
          <cell r="D2572">
            <v>0</v>
          </cell>
        </row>
        <row r="2573">
          <cell r="A2573">
            <v>44576</v>
          </cell>
          <cell r="B2573">
            <v>1639.46759259259</v>
          </cell>
          <cell r="C2573">
            <v>0</v>
          </cell>
          <cell r="D2573">
            <v>0</v>
          </cell>
        </row>
        <row r="2574">
          <cell r="A2574">
            <v>44577</v>
          </cell>
          <cell r="B2574">
            <v>1297.4537037037</v>
          </cell>
          <cell r="C2574">
            <v>0</v>
          </cell>
          <cell r="D2574">
            <v>25</v>
          </cell>
        </row>
        <row r="2575">
          <cell r="A2575">
            <v>44578</v>
          </cell>
          <cell r="B2575">
            <v>1668.51851851852</v>
          </cell>
          <cell r="C2575">
            <v>0</v>
          </cell>
          <cell r="D2575">
            <v>20</v>
          </cell>
        </row>
        <row r="2576">
          <cell r="A2576">
            <v>44579</v>
          </cell>
          <cell r="B2576">
            <v>1544.09722222222</v>
          </cell>
          <cell r="C2576">
            <v>0</v>
          </cell>
          <cell r="D2576">
            <v>0</v>
          </cell>
        </row>
        <row r="2577">
          <cell r="A2577">
            <v>44580</v>
          </cell>
          <cell r="B2577">
            <v>1312.61574074074</v>
          </cell>
          <cell r="C2577">
            <v>0</v>
          </cell>
          <cell r="D2577">
            <v>0</v>
          </cell>
        </row>
        <row r="2578">
          <cell r="A2578">
            <v>44581</v>
          </cell>
          <cell r="B2578">
            <v>1474.4212962963</v>
          </cell>
          <cell r="C2578">
            <v>0</v>
          </cell>
          <cell r="D2578">
            <v>0</v>
          </cell>
        </row>
        <row r="2579">
          <cell r="A2579">
            <v>44582</v>
          </cell>
          <cell r="B2579">
            <v>1535.53240740741</v>
          </cell>
          <cell r="C2579">
            <v>0</v>
          </cell>
          <cell r="D2579">
            <v>0</v>
          </cell>
        </row>
        <row r="2580">
          <cell r="A2580">
            <v>44583</v>
          </cell>
          <cell r="B2580">
            <v>1526.96759259259</v>
          </cell>
          <cell r="C2580">
            <v>0</v>
          </cell>
          <cell r="D2580">
            <v>0</v>
          </cell>
        </row>
        <row r="2581">
          <cell r="A2581">
            <v>44584</v>
          </cell>
          <cell r="B2581">
            <v>1466.55092592593</v>
          </cell>
          <cell r="C2581">
            <v>0</v>
          </cell>
          <cell r="D2581">
            <v>0</v>
          </cell>
        </row>
        <row r="2582">
          <cell r="A2582">
            <v>44585</v>
          </cell>
          <cell r="B2582">
            <v>669.444444444444</v>
          </cell>
          <cell r="C2582">
            <v>0</v>
          </cell>
          <cell r="D2582">
            <v>0</v>
          </cell>
        </row>
        <row r="2583">
          <cell r="A2583">
            <v>44586</v>
          </cell>
          <cell r="B2583">
            <v>1346.75925925926</v>
          </cell>
          <cell r="C2583">
            <v>0</v>
          </cell>
          <cell r="D2583">
            <v>0</v>
          </cell>
        </row>
        <row r="2584">
          <cell r="A2584">
            <v>44587</v>
          </cell>
          <cell r="B2584">
            <v>1631.36574074074</v>
          </cell>
          <cell r="C2584">
            <v>0</v>
          </cell>
          <cell r="D2584">
            <v>0</v>
          </cell>
        </row>
        <row r="2585">
          <cell r="A2585">
            <v>44588</v>
          </cell>
          <cell r="B2585">
            <v>1520.83333333333</v>
          </cell>
          <cell r="C2585">
            <v>0</v>
          </cell>
          <cell r="D2585">
            <v>0</v>
          </cell>
        </row>
        <row r="2586">
          <cell r="A2586">
            <v>44589</v>
          </cell>
          <cell r="B2586">
            <v>1532.98611111111</v>
          </cell>
          <cell r="C2586">
            <v>0</v>
          </cell>
          <cell r="D2586">
            <v>0</v>
          </cell>
        </row>
        <row r="2587">
          <cell r="A2587">
            <v>44590</v>
          </cell>
          <cell r="B2587">
            <v>1539.00462962963</v>
          </cell>
          <cell r="C2587">
            <v>0</v>
          </cell>
          <cell r="D2587">
            <v>2.6</v>
          </cell>
        </row>
        <row r="2588">
          <cell r="A2588">
            <v>44591</v>
          </cell>
          <cell r="B2588">
            <v>1530.09259259259</v>
          </cell>
          <cell r="C2588">
            <v>0</v>
          </cell>
          <cell r="D2588">
            <v>6.7</v>
          </cell>
        </row>
        <row r="2589">
          <cell r="A2589">
            <v>44592</v>
          </cell>
          <cell r="B2589">
            <v>1535.64814814815</v>
          </cell>
          <cell r="C2589">
            <v>0</v>
          </cell>
          <cell r="D2589">
            <v>14</v>
          </cell>
        </row>
        <row r="2590">
          <cell r="A2590">
            <v>44593</v>
          </cell>
          <cell r="B2590">
            <v>1536.11111111111</v>
          </cell>
          <cell r="C2590">
            <v>0</v>
          </cell>
          <cell r="D2590">
            <v>24</v>
          </cell>
        </row>
        <row r="2591">
          <cell r="A2591">
            <v>44594</v>
          </cell>
          <cell r="B2591">
            <v>1376.04166666667</v>
          </cell>
          <cell r="C2591">
            <v>0</v>
          </cell>
          <cell r="D2591">
            <v>2.5</v>
          </cell>
        </row>
        <row r="2592">
          <cell r="A2592">
            <v>44595</v>
          </cell>
          <cell r="B2592">
            <v>645.138888888889</v>
          </cell>
          <cell r="C2592">
            <v>0</v>
          </cell>
          <cell r="D2592">
            <v>0</v>
          </cell>
        </row>
        <row r="2593">
          <cell r="A2593">
            <v>44596</v>
          </cell>
          <cell r="B2593">
            <v>1049.88425925926</v>
          </cell>
          <cell r="C2593">
            <v>0</v>
          </cell>
          <cell r="D2593">
            <v>10.2</v>
          </cell>
        </row>
        <row r="2594">
          <cell r="A2594">
            <v>44597</v>
          </cell>
          <cell r="B2594">
            <v>724.409722222222</v>
          </cell>
          <cell r="C2594">
            <v>0</v>
          </cell>
          <cell r="D2594">
            <v>1.7</v>
          </cell>
        </row>
        <row r="2595">
          <cell r="A2595">
            <v>44598</v>
          </cell>
          <cell r="B2595">
            <v>1063.88888888889</v>
          </cell>
          <cell r="C2595">
            <v>0</v>
          </cell>
          <cell r="D2595">
            <v>33.5</v>
          </cell>
        </row>
        <row r="2596">
          <cell r="A2596">
            <v>44599</v>
          </cell>
          <cell r="B2596">
            <v>1178.81944444444</v>
          </cell>
          <cell r="C2596">
            <v>0</v>
          </cell>
          <cell r="D2596">
            <v>3.5</v>
          </cell>
        </row>
        <row r="2597">
          <cell r="A2597">
            <v>44600</v>
          </cell>
          <cell r="B2597">
            <v>1213.65740740741</v>
          </cell>
          <cell r="C2597">
            <v>0</v>
          </cell>
          <cell r="D2597">
            <v>21</v>
          </cell>
        </row>
        <row r="2598">
          <cell r="A2598">
            <v>44601</v>
          </cell>
          <cell r="B2598">
            <v>1359.60648148148</v>
          </cell>
          <cell r="C2598">
            <v>0</v>
          </cell>
          <cell r="D2598">
            <v>33.5</v>
          </cell>
        </row>
        <row r="2599">
          <cell r="A2599">
            <v>44602</v>
          </cell>
          <cell r="B2599">
            <v>1360.06944444444</v>
          </cell>
          <cell r="C2599">
            <v>0</v>
          </cell>
          <cell r="D2599">
            <v>29.1</v>
          </cell>
        </row>
        <row r="2600">
          <cell r="A2600">
            <v>44603</v>
          </cell>
          <cell r="B2600">
            <v>1331.71296296296</v>
          </cell>
          <cell r="C2600">
            <v>0</v>
          </cell>
          <cell r="D2600">
            <v>17.6</v>
          </cell>
        </row>
        <row r="2601">
          <cell r="A2601">
            <v>44604</v>
          </cell>
          <cell r="B2601">
            <v>1374.18981481481</v>
          </cell>
          <cell r="C2601">
            <v>0</v>
          </cell>
          <cell r="D2601">
            <v>19.8</v>
          </cell>
        </row>
        <row r="2602">
          <cell r="A2602">
            <v>44605</v>
          </cell>
          <cell r="B2602">
            <v>1348.72685185185</v>
          </cell>
          <cell r="C2602">
            <v>0</v>
          </cell>
          <cell r="D2602">
            <v>4.3</v>
          </cell>
        </row>
        <row r="2603">
          <cell r="A2603">
            <v>44606</v>
          </cell>
          <cell r="B2603">
            <v>1317.24537037037</v>
          </cell>
          <cell r="C2603">
            <v>0</v>
          </cell>
          <cell r="D2603">
            <v>4.4</v>
          </cell>
        </row>
        <row r="2604">
          <cell r="A2604">
            <v>44607</v>
          </cell>
          <cell r="B2604">
            <v>1282.40740740741</v>
          </cell>
          <cell r="C2604">
            <v>0</v>
          </cell>
          <cell r="D2604">
            <v>6.5</v>
          </cell>
        </row>
        <row r="2605">
          <cell r="A2605">
            <v>44608</v>
          </cell>
          <cell r="B2605">
            <v>1133.91203703704</v>
          </cell>
          <cell r="C2605">
            <v>0</v>
          </cell>
          <cell r="D2605">
            <v>50.2</v>
          </cell>
        </row>
        <row r="2606">
          <cell r="A2606">
            <v>44609</v>
          </cell>
          <cell r="B2606">
            <v>1135.87962962963</v>
          </cell>
          <cell r="C2606">
            <v>0</v>
          </cell>
          <cell r="D2606">
            <v>33.8</v>
          </cell>
        </row>
        <row r="2607">
          <cell r="A2607">
            <v>44610</v>
          </cell>
          <cell r="B2607">
            <v>905.324074074074</v>
          </cell>
          <cell r="C2607">
            <v>0</v>
          </cell>
          <cell r="D2607">
            <v>19</v>
          </cell>
        </row>
        <row r="2608">
          <cell r="A2608">
            <v>44611</v>
          </cell>
          <cell r="B2608">
            <v>644.733796296296</v>
          </cell>
          <cell r="C2608">
            <v>0</v>
          </cell>
          <cell r="D2608">
            <v>3.3</v>
          </cell>
        </row>
        <row r="2609">
          <cell r="A2609">
            <v>44612</v>
          </cell>
          <cell r="B2609">
            <v>677.777777777778</v>
          </cell>
          <cell r="C2609">
            <v>0</v>
          </cell>
          <cell r="D2609">
            <v>2</v>
          </cell>
        </row>
        <row r="2610">
          <cell r="A2610">
            <v>44613</v>
          </cell>
          <cell r="B2610">
            <v>673.032407407407</v>
          </cell>
          <cell r="C2610">
            <v>0</v>
          </cell>
          <cell r="D2610">
            <v>0</v>
          </cell>
        </row>
        <row r="2611">
          <cell r="A2611">
            <v>44614</v>
          </cell>
          <cell r="B2611">
            <v>674.074074074074</v>
          </cell>
          <cell r="C2611">
            <v>0</v>
          </cell>
          <cell r="D2611">
            <v>6.5</v>
          </cell>
        </row>
        <row r="2612">
          <cell r="A2612">
            <v>44615</v>
          </cell>
          <cell r="B2612">
            <v>677.546296296296</v>
          </cell>
          <cell r="C2612">
            <v>0</v>
          </cell>
          <cell r="D2612">
            <v>0</v>
          </cell>
        </row>
        <row r="2613">
          <cell r="A2613">
            <v>44616</v>
          </cell>
          <cell r="B2613">
            <v>1213.0787037037</v>
          </cell>
          <cell r="C2613">
            <v>0</v>
          </cell>
          <cell r="D2613">
            <v>0</v>
          </cell>
        </row>
        <row r="2614">
          <cell r="A2614">
            <v>44617</v>
          </cell>
          <cell r="B2614">
            <v>1352.43055555556</v>
          </cell>
          <cell r="C2614">
            <v>0</v>
          </cell>
          <cell r="D2614">
            <v>0</v>
          </cell>
        </row>
        <row r="2615">
          <cell r="A2615">
            <v>44618</v>
          </cell>
          <cell r="B2615">
            <v>1357.87037037037</v>
          </cell>
          <cell r="C2615">
            <v>0</v>
          </cell>
          <cell r="D2615">
            <v>0</v>
          </cell>
        </row>
        <row r="2616">
          <cell r="A2616">
            <v>44619</v>
          </cell>
          <cell r="B2616">
            <v>1355.55555555556</v>
          </cell>
          <cell r="C2616">
            <v>0</v>
          </cell>
          <cell r="D2616">
            <v>0</v>
          </cell>
        </row>
        <row r="2617">
          <cell r="A2617">
            <v>44620</v>
          </cell>
          <cell r="B2617">
            <v>1358.91203703704</v>
          </cell>
          <cell r="C2617">
            <v>0</v>
          </cell>
          <cell r="D2617">
            <v>0</v>
          </cell>
        </row>
        <row r="2618">
          <cell r="A2618">
            <v>44621</v>
          </cell>
          <cell r="B2618">
            <v>714.00462962963</v>
          </cell>
          <cell r="C2618">
            <v>0</v>
          </cell>
          <cell r="D2618">
            <v>0</v>
          </cell>
        </row>
        <row r="2619">
          <cell r="A2619">
            <v>44622</v>
          </cell>
          <cell r="B2619">
            <v>224.537037037037</v>
          </cell>
          <cell r="C2619">
            <v>0</v>
          </cell>
          <cell r="D2619">
            <v>0</v>
          </cell>
        </row>
        <row r="2620">
          <cell r="A2620">
            <v>44623</v>
          </cell>
          <cell r="B2620">
            <v>570.949074074074</v>
          </cell>
          <cell r="C2620">
            <v>0</v>
          </cell>
          <cell r="D2620">
            <v>0</v>
          </cell>
        </row>
        <row r="2621">
          <cell r="A2621">
            <v>44624</v>
          </cell>
          <cell r="B2621">
            <v>460.648148148148</v>
          </cell>
          <cell r="C2621">
            <v>0</v>
          </cell>
          <cell r="D2621">
            <v>0</v>
          </cell>
        </row>
        <row r="2622">
          <cell r="A2622">
            <v>44625</v>
          </cell>
          <cell r="B2622">
            <v>514.00462962963</v>
          </cell>
          <cell r="C2622">
            <v>0</v>
          </cell>
          <cell r="D2622">
            <v>0</v>
          </cell>
        </row>
        <row r="2623">
          <cell r="A2623">
            <v>44626</v>
          </cell>
          <cell r="B2623">
            <v>534.490740740741</v>
          </cell>
          <cell r="C2623">
            <v>0</v>
          </cell>
          <cell r="D2623">
            <v>0</v>
          </cell>
        </row>
        <row r="2624">
          <cell r="A2624">
            <v>44627</v>
          </cell>
          <cell r="B2624">
            <v>451.851851851852</v>
          </cell>
          <cell r="C2624">
            <v>0</v>
          </cell>
          <cell r="D2624">
            <v>0</v>
          </cell>
        </row>
        <row r="2625">
          <cell r="A2625">
            <v>44628</v>
          </cell>
          <cell r="B2625">
            <v>552.55</v>
          </cell>
          <cell r="C2625">
            <v>0</v>
          </cell>
          <cell r="D2625">
            <v>0</v>
          </cell>
        </row>
        <row r="2626">
          <cell r="A2626">
            <v>44629</v>
          </cell>
          <cell r="B2626">
            <v>438.54</v>
          </cell>
          <cell r="C2626">
            <v>0</v>
          </cell>
          <cell r="D2626">
            <v>0</v>
          </cell>
        </row>
        <row r="2627">
          <cell r="A2627">
            <v>44630</v>
          </cell>
          <cell r="B2627">
            <v>469.1</v>
          </cell>
          <cell r="C2627">
            <v>0</v>
          </cell>
          <cell r="D2627">
            <v>0</v>
          </cell>
        </row>
        <row r="2628">
          <cell r="A2628">
            <v>44631</v>
          </cell>
          <cell r="B2628">
            <v>471.41</v>
          </cell>
          <cell r="C2628">
            <v>0</v>
          </cell>
          <cell r="D2628">
            <v>0</v>
          </cell>
        </row>
        <row r="2629">
          <cell r="A2629">
            <v>44632</v>
          </cell>
          <cell r="B2629">
            <v>498.73</v>
          </cell>
          <cell r="C2629">
            <v>0</v>
          </cell>
          <cell r="D2629">
            <v>0</v>
          </cell>
        </row>
        <row r="2630">
          <cell r="A2630">
            <v>44633</v>
          </cell>
          <cell r="B2630">
            <v>480.56</v>
          </cell>
          <cell r="C2630">
            <v>0</v>
          </cell>
          <cell r="D2630">
            <v>0</v>
          </cell>
        </row>
        <row r="2631">
          <cell r="A2631">
            <v>44634</v>
          </cell>
          <cell r="B2631">
            <v>424.07</v>
          </cell>
          <cell r="C2631">
            <v>0</v>
          </cell>
          <cell r="D2631">
            <v>0</v>
          </cell>
        </row>
        <row r="2632">
          <cell r="A2632">
            <v>44635</v>
          </cell>
          <cell r="B2632">
            <v>498.15</v>
          </cell>
          <cell r="C2632">
            <v>0</v>
          </cell>
          <cell r="D2632">
            <v>0</v>
          </cell>
        </row>
        <row r="2633">
          <cell r="A2633">
            <v>44636</v>
          </cell>
          <cell r="B2633">
            <v>452.2</v>
          </cell>
          <cell r="C2633">
            <v>0</v>
          </cell>
          <cell r="D2633">
            <v>0</v>
          </cell>
        </row>
        <row r="2634">
          <cell r="A2634">
            <v>44637</v>
          </cell>
          <cell r="B2634">
            <v>341.9</v>
          </cell>
          <cell r="C2634">
            <v>0</v>
          </cell>
          <cell r="D2634">
            <v>0</v>
          </cell>
        </row>
        <row r="2635">
          <cell r="A2635">
            <v>44638</v>
          </cell>
          <cell r="B2635">
            <v>1325.23</v>
          </cell>
          <cell r="C2635">
            <v>0</v>
          </cell>
          <cell r="D2635">
            <v>0</v>
          </cell>
        </row>
        <row r="2636">
          <cell r="A2636">
            <v>44639</v>
          </cell>
          <cell r="B2636">
            <v>1273.15</v>
          </cell>
          <cell r="C2636">
            <v>0</v>
          </cell>
          <cell r="D2636">
            <v>0</v>
          </cell>
        </row>
        <row r="2637">
          <cell r="A2637">
            <v>44640</v>
          </cell>
          <cell r="B2637">
            <v>1156.71</v>
          </cell>
          <cell r="C2637">
            <v>0</v>
          </cell>
          <cell r="D2637">
            <v>0</v>
          </cell>
        </row>
        <row r="2638">
          <cell r="A2638">
            <v>44641</v>
          </cell>
          <cell r="B2638">
            <v>1329.05</v>
          </cell>
          <cell r="C2638">
            <v>0</v>
          </cell>
          <cell r="D2638">
            <v>0</v>
          </cell>
        </row>
        <row r="2639">
          <cell r="A2639">
            <v>44642</v>
          </cell>
          <cell r="B2639">
            <v>1329.05</v>
          </cell>
          <cell r="C2639">
            <v>0</v>
          </cell>
          <cell r="D2639">
            <v>0</v>
          </cell>
        </row>
        <row r="2640">
          <cell r="A2640">
            <v>44643</v>
          </cell>
          <cell r="B2640">
            <v>1335.76</v>
          </cell>
          <cell r="C2640">
            <v>0</v>
          </cell>
          <cell r="D2640">
            <v>0</v>
          </cell>
        </row>
        <row r="2641">
          <cell r="A2641">
            <v>44644</v>
          </cell>
          <cell r="B2641">
            <v>1204.05</v>
          </cell>
          <cell r="C2641">
            <v>0</v>
          </cell>
          <cell r="D2641">
            <v>0</v>
          </cell>
        </row>
        <row r="2642">
          <cell r="A2642">
            <v>44645</v>
          </cell>
          <cell r="B2642">
            <v>1322.34</v>
          </cell>
          <cell r="C2642">
            <v>0</v>
          </cell>
          <cell r="D2642">
            <v>0</v>
          </cell>
        </row>
        <row r="2643">
          <cell r="A2643">
            <v>44646</v>
          </cell>
          <cell r="B2643">
            <v>1338.31</v>
          </cell>
          <cell r="C2643">
            <v>0</v>
          </cell>
          <cell r="D2643">
            <v>0</v>
          </cell>
        </row>
        <row r="2644">
          <cell r="A2644">
            <v>44647</v>
          </cell>
          <cell r="B2644">
            <v>1186.92</v>
          </cell>
          <cell r="C2644">
            <v>0</v>
          </cell>
          <cell r="D2644">
            <v>0</v>
          </cell>
        </row>
        <row r="2645">
          <cell r="A2645">
            <v>44648</v>
          </cell>
          <cell r="B2645">
            <v>1314.12</v>
          </cell>
          <cell r="C2645">
            <v>0</v>
          </cell>
          <cell r="D2645">
            <v>0</v>
          </cell>
        </row>
        <row r="2646">
          <cell r="A2646">
            <v>44649</v>
          </cell>
          <cell r="B2646">
            <v>1091.78</v>
          </cell>
          <cell r="C2646">
            <v>0</v>
          </cell>
          <cell r="D2646">
            <v>0</v>
          </cell>
        </row>
        <row r="2647">
          <cell r="A2647">
            <v>44650</v>
          </cell>
          <cell r="B2647">
            <v>1317.82</v>
          </cell>
          <cell r="C2647">
            <v>0</v>
          </cell>
          <cell r="D2647">
            <v>0</v>
          </cell>
        </row>
        <row r="2648">
          <cell r="A2648">
            <v>44651</v>
          </cell>
          <cell r="B2648">
            <v>1331.71</v>
          </cell>
          <cell r="C2648">
            <v>0</v>
          </cell>
          <cell r="D2648">
            <v>0</v>
          </cell>
        </row>
        <row r="2649">
          <cell r="A2649">
            <v>44652</v>
          </cell>
          <cell r="B2649">
            <v>1339.7</v>
          </cell>
          <cell r="C2649">
            <v>0</v>
          </cell>
          <cell r="D2649">
            <v>7.9</v>
          </cell>
        </row>
        <row r="2650">
          <cell r="A2650">
            <v>44653</v>
          </cell>
          <cell r="B2650">
            <v>1326.39</v>
          </cell>
          <cell r="C2650">
            <v>0</v>
          </cell>
          <cell r="D2650">
            <v>0</v>
          </cell>
        </row>
        <row r="2651">
          <cell r="A2651">
            <v>44654</v>
          </cell>
          <cell r="B2651">
            <v>1277.43</v>
          </cell>
          <cell r="C2651">
            <v>0</v>
          </cell>
          <cell r="D2651">
            <v>10.6</v>
          </cell>
        </row>
        <row r="2652">
          <cell r="A2652">
            <v>44655</v>
          </cell>
          <cell r="B2652">
            <v>1291.9</v>
          </cell>
          <cell r="C2652">
            <v>0</v>
          </cell>
          <cell r="D2652">
            <v>0</v>
          </cell>
        </row>
        <row r="2653">
          <cell r="A2653">
            <v>44656</v>
          </cell>
          <cell r="B2653">
            <v>1284.61</v>
          </cell>
          <cell r="C2653">
            <v>0</v>
          </cell>
          <cell r="D2653">
            <v>0</v>
          </cell>
        </row>
        <row r="2654">
          <cell r="A2654">
            <v>44657</v>
          </cell>
          <cell r="B2654">
            <v>1248.84</v>
          </cell>
          <cell r="C2654">
            <v>0</v>
          </cell>
          <cell r="D2654">
            <v>0</v>
          </cell>
        </row>
        <row r="2655">
          <cell r="A2655">
            <v>44658</v>
          </cell>
          <cell r="B2655">
            <v>1263.66</v>
          </cell>
          <cell r="C2655">
            <v>0</v>
          </cell>
          <cell r="D2655">
            <v>1</v>
          </cell>
        </row>
        <row r="2656">
          <cell r="A2656">
            <v>44659</v>
          </cell>
          <cell r="B2656">
            <v>1245.37</v>
          </cell>
          <cell r="C2656">
            <v>0</v>
          </cell>
          <cell r="D2656">
            <v>4.7</v>
          </cell>
        </row>
        <row r="2657">
          <cell r="A2657">
            <v>44660</v>
          </cell>
          <cell r="B2657">
            <v>1237.27</v>
          </cell>
          <cell r="C2657">
            <v>0</v>
          </cell>
          <cell r="D2657">
            <v>0</v>
          </cell>
        </row>
        <row r="2658">
          <cell r="A2658">
            <v>44661</v>
          </cell>
          <cell r="B2658">
            <v>1248.15</v>
          </cell>
          <cell r="C2658">
            <v>0</v>
          </cell>
          <cell r="D2658">
            <v>13.4</v>
          </cell>
        </row>
        <row r="2659">
          <cell r="A2659">
            <v>44662</v>
          </cell>
          <cell r="B2659">
            <v>1291.55</v>
          </cell>
          <cell r="C2659">
            <v>0</v>
          </cell>
          <cell r="D2659">
            <v>0</v>
          </cell>
        </row>
        <row r="2660">
          <cell r="A2660">
            <v>44663</v>
          </cell>
          <cell r="B2660">
            <v>924.86</v>
          </cell>
          <cell r="C2660">
            <v>0</v>
          </cell>
          <cell r="D2660">
            <v>0</v>
          </cell>
        </row>
        <row r="2661">
          <cell r="A2661">
            <v>44664</v>
          </cell>
          <cell r="B2661">
            <v>571.88</v>
          </cell>
          <cell r="C2661">
            <v>0</v>
          </cell>
          <cell r="D2661">
            <v>0</v>
          </cell>
        </row>
        <row r="2662">
          <cell r="A2662">
            <v>44665</v>
          </cell>
          <cell r="B2662">
            <v>1318.29</v>
          </cell>
          <cell r="C2662">
            <v>0</v>
          </cell>
          <cell r="D2662">
            <v>0.5</v>
          </cell>
        </row>
        <row r="2663">
          <cell r="A2663">
            <v>44666</v>
          </cell>
          <cell r="B2663">
            <v>1353.94</v>
          </cell>
          <cell r="C2663">
            <v>0</v>
          </cell>
          <cell r="D2663">
            <v>0</v>
          </cell>
        </row>
        <row r="2664">
          <cell r="A2664">
            <v>44667</v>
          </cell>
          <cell r="B2664">
            <v>1313.66</v>
          </cell>
          <cell r="C2664">
            <v>0</v>
          </cell>
          <cell r="D2664">
            <v>0</v>
          </cell>
        </row>
        <row r="2665">
          <cell r="A2665">
            <v>44668</v>
          </cell>
          <cell r="B2665">
            <v>1330.32</v>
          </cell>
          <cell r="C2665">
            <v>0</v>
          </cell>
          <cell r="D2665">
            <v>0</v>
          </cell>
        </row>
        <row r="2666">
          <cell r="A2666">
            <v>44669</v>
          </cell>
          <cell r="B2666">
            <v>1296.18</v>
          </cell>
          <cell r="C2666">
            <v>0</v>
          </cell>
          <cell r="D2666">
            <v>0</v>
          </cell>
        </row>
        <row r="2667">
          <cell r="A2667">
            <v>44670</v>
          </cell>
          <cell r="B2667">
            <v>1349.07</v>
          </cell>
          <cell r="C2667">
            <v>0</v>
          </cell>
          <cell r="D2667">
            <v>0</v>
          </cell>
        </row>
        <row r="2668">
          <cell r="A2668">
            <v>44671</v>
          </cell>
          <cell r="B2668">
            <v>1351.62</v>
          </cell>
          <cell r="C2668">
            <v>0</v>
          </cell>
          <cell r="D2668">
            <v>0</v>
          </cell>
        </row>
        <row r="2669">
          <cell r="A2669">
            <v>44672</v>
          </cell>
          <cell r="B2669">
            <v>1246.64</v>
          </cell>
          <cell r="C2669">
            <v>0</v>
          </cell>
          <cell r="D2669">
            <v>0</v>
          </cell>
        </row>
        <row r="2670">
          <cell r="A2670">
            <v>44673</v>
          </cell>
          <cell r="B2670">
            <v>1314.12</v>
          </cell>
          <cell r="C2670">
            <v>0</v>
          </cell>
          <cell r="D2670">
            <v>0</v>
          </cell>
        </row>
        <row r="2671">
          <cell r="A2671">
            <v>44674</v>
          </cell>
          <cell r="B2671">
            <v>1337.85</v>
          </cell>
          <cell r="C2671">
            <v>0</v>
          </cell>
          <cell r="D2671">
            <v>0</v>
          </cell>
        </row>
        <row r="2672">
          <cell r="A2672">
            <v>44675</v>
          </cell>
          <cell r="B2672">
            <v>1353.36</v>
          </cell>
          <cell r="C2672">
            <v>0</v>
          </cell>
          <cell r="D2672">
            <v>0</v>
          </cell>
        </row>
        <row r="2673">
          <cell r="A2673">
            <v>44676</v>
          </cell>
          <cell r="B2673">
            <v>1317.48</v>
          </cell>
          <cell r="C2673">
            <v>0</v>
          </cell>
          <cell r="D2673">
            <v>0</v>
          </cell>
        </row>
        <row r="2674">
          <cell r="A2674">
            <v>44677</v>
          </cell>
          <cell r="B2674">
            <v>1309.84</v>
          </cell>
          <cell r="C2674">
            <v>0</v>
          </cell>
          <cell r="D2674">
            <v>0</v>
          </cell>
        </row>
        <row r="2675">
          <cell r="A2675">
            <v>44678</v>
          </cell>
          <cell r="B2675">
            <v>1296.76</v>
          </cell>
          <cell r="C2675">
            <v>0</v>
          </cell>
          <cell r="D2675">
            <v>0</v>
          </cell>
        </row>
        <row r="2676">
          <cell r="A2676">
            <v>44679</v>
          </cell>
          <cell r="B2676">
            <v>1352.31</v>
          </cell>
          <cell r="C2676">
            <v>0</v>
          </cell>
          <cell r="D2676">
            <v>0</v>
          </cell>
        </row>
        <row r="2677">
          <cell r="A2677">
            <v>44680</v>
          </cell>
          <cell r="B2677">
            <v>1355.9</v>
          </cell>
          <cell r="C2677">
            <v>0</v>
          </cell>
          <cell r="D2677">
            <v>0</v>
          </cell>
        </row>
        <row r="2678">
          <cell r="A2678">
            <v>44681</v>
          </cell>
          <cell r="B2678">
            <v>1368.4</v>
          </cell>
          <cell r="C2678">
            <v>0</v>
          </cell>
          <cell r="D2678">
            <v>0</v>
          </cell>
        </row>
        <row r="2679">
          <cell r="A2679">
            <v>44682</v>
          </cell>
          <cell r="B2679">
            <v>1219.33</v>
          </cell>
          <cell r="C2679">
            <v>0</v>
          </cell>
          <cell r="D2679">
            <v>0</v>
          </cell>
        </row>
        <row r="2680">
          <cell r="A2680">
            <v>44683</v>
          </cell>
          <cell r="B2680">
            <v>1302.55</v>
          </cell>
          <cell r="C2680">
            <v>0</v>
          </cell>
          <cell r="D2680">
            <v>0</v>
          </cell>
        </row>
        <row r="2681">
          <cell r="A2681">
            <v>44684</v>
          </cell>
          <cell r="B2681">
            <v>1355.67</v>
          </cell>
          <cell r="C2681">
            <v>0</v>
          </cell>
          <cell r="D2681">
            <v>0</v>
          </cell>
        </row>
        <row r="2682">
          <cell r="A2682">
            <v>44685</v>
          </cell>
          <cell r="B2682">
            <v>680.56</v>
          </cell>
          <cell r="C2682">
            <v>0</v>
          </cell>
          <cell r="D2682">
            <v>0</v>
          </cell>
        </row>
        <row r="2683">
          <cell r="A2683">
            <v>44686</v>
          </cell>
          <cell r="B2683">
            <v>1156.83</v>
          </cell>
          <cell r="C2683">
            <v>0</v>
          </cell>
          <cell r="D2683">
            <v>41</v>
          </cell>
        </row>
        <row r="2684">
          <cell r="A2684">
            <v>44687</v>
          </cell>
          <cell r="B2684">
            <v>1355.32</v>
          </cell>
          <cell r="C2684">
            <v>0</v>
          </cell>
          <cell r="D2684">
            <v>2.7</v>
          </cell>
        </row>
        <row r="2685">
          <cell r="A2685">
            <v>44688</v>
          </cell>
          <cell r="B2685">
            <v>1351.74</v>
          </cell>
          <cell r="C2685">
            <v>0</v>
          </cell>
          <cell r="D2685">
            <v>0</v>
          </cell>
        </row>
        <row r="2686">
          <cell r="A2686">
            <v>44689</v>
          </cell>
          <cell r="B2686">
            <v>1323.26</v>
          </cell>
          <cell r="C2686">
            <v>0</v>
          </cell>
          <cell r="D2686">
            <v>0</v>
          </cell>
        </row>
        <row r="2687">
          <cell r="A2687">
            <v>44690</v>
          </cell>
          <cell r="B2687">
            <v>1262.27</v>
          </cell>
          <cell r="C2687">
            <v>0</v>
          </cell>
          <cell r="D2687">
            <v>0</v>
          </cell>
        </row>
        <row r="2688">
          <cell r="A2688">
            <v>44691</v>
          </cell>
          <cell r="B2688">
            <v>1333.22</v>
          </cell>
          <cell r="C2688">
            <v>0</v>
          </cell>
          <cell r="D2688">
            <v>0</v>
          </cell>
        </row>
        <row r="2689">
          <cell r="A2689">
            <v>44692</v>
          </cell>
          <cell r="B2689">
            <v>1293.06</v>
          </cell>
          <cell r="C2689">
            <v>0</v>
          </cell>
          <cell r="D2689">
            <v>0</v>
          </cell>
        </row>
        <row r="2690">
          <cell r="A2690">
            <v>44693</v>
          </cell>
          <cell r="B2690">
            <v>1236.34</v>
          </cell>
          <cell r="C2690">
            <v>0</v>
          </cell>
          <cell r="D2690">
            <v>0</v>
          </cell>
        </row>
        <row r="2691">
          <cell r="A2691">
            <v>44694</v>
          </cell>
          <cell r="B2691">
            <v>1215.51</v>
          </cell>
          <cell r="C2691">
            <v>0</v>
          </cell>
          <cell r="D2691">
            <v>0</v>
          </cell>
        </row>
        <row r="2692">
          <cell r="A2692">
            <v>44695</v>
          </cell>
          <cell r="B2692">
            <v>1263.08</v>
          </cell>
          <cell r="C2692">
            <v>0</v>
          </cell>
          <cell r="D2692">
            <v>0</v>
          </cell>
        </row>
        <row r="2693">
          <cell r="A2693">
            <v>44696</v>
          </cell>
          <cell r="B2693">
            <v>1160.07</v>
          </cell>
          <cell r="C2693">
            <v>0</v>
          </cell>
          <cell r="D2693">
            <v>0</v>
          </cell>
        </row>
        <row r="2694">
          <cell r="A2694">
            <v>44697</v>
          </cell>
          <cell r="B2694">
            <v>1176.09</v>
          </cell>
          <cell r="C2694">
            <v>0</v>
          </cell>
          <cell r="D2694">
            <v>1.7</v>
          </cell>
        </row>
        <row r="2695">
          <cell r="A2695">
            <v>44698</v>
          </cell>
          <cell r="B2695">
            <v>1192.13</v>
          </cell>
          <cell r="C2695">
            <v>0</v>
          </cell>
          <cell r="D2695">
            <v>6.9</v>
          </cell>
        </row>
        <row r="2696">
          <cell r="A2696">
            <v>44699</v>
          </cell>
          <cell r="B2696">
            <v>1282.41</v>
          </cell>
          <cell r="C2696">
            <v>0</v>
          </cell>
          <cell r="D2696">
            <v>0</v>
          </cell>
        </row>
        <row r="2697">
          <cell r="A2697">
            <v>44700</v>
          </cell>
          <cell r="B2697">
            <v>1231.02</v>
          </cell>
          <cell r="C2697">
            <v>0</v>
          </cell>
          <cell r="D2697">
            <v>0</v>
          </cell>
        </row>
        <row r="2698">
          <cell r="A2698">
            <v>44701</v>
          </cell>
          <cell r="B2698">
            <v>1212.73</v>
          </cell>
          <cell r="C2698">
            <v>0</v>
          </cell>
          <cell r="D2698">
            <v>0</v>
          </cell>
        </row>
        <row r="2699">
          <cell r="A2699">
            <v>44702</v>
          </cell>
          <cell r="B2699">
            <v>1193.75</v>
          </cell>
          <cell r="C2699">
            <v>0</v>
          </cell>
          <cell r="D2699">
            <v>0</v>
          </cell>
        </row>
        <row r="2700">
          <cell r="A2700">
            <v>44703</v>
          </cell>
          <cell r="B2700">
            <v>1130.21</v>
          </cell>
          <cell r="C2700">
            <v>0</v>
          </cell>
          <cell r="D2700">
            <v>0</v>
          </cell>
        </row>
        <row r="2701">
          <cell r="A2701">
            <v>44704</v>
          </cell>
          <cell r="B2701">
            <v>1228.47</v>
          </cell>
          <cell r="C2701">
            <v>0</v>
          </cell>
          <cell r="D2701">
            <v>0</v>
          </cell>
        </row>
        <row r="2702">
          <cell r="A2702">
            <v>44705</v>
          </cell>
          <cell r="B2702">
            <v>1212.15</v>
          </cell>
          <cell r="C2702">
            <v>0</v>
          </cell>
          <cell r="D2702">
            <v>0</v>
          </cell>
        </row>
        <row r="2703">
          <cell r="A2703">
            <v>44706</v>
          </cell>
          <cell r="B2703">
            <v>1220.49</v>
          </cell>
          <cell r="C2703">
            <v>0</v>
          </cell>
          <cell r="D2703">
            <v>0</v>
          </cell>
        </row>
        <row r="2704">
          <cell r="A2704">
            <v>44707</v>
          </cell>
          <cell r="B2704">
            <v>1127.66</v>
          </cell>
          <cell r="C2704">
            <v>0</v>
          </cell>
          <cell r="D2704">
            <v>0</v>
          </cell>
        </row>
        <row r="2705">
          <cell r="A2705">
            <v>44708</v>
          </cell>
          <cell r="B2705">
            <v>1190.63</v>
          </cell>
          <cell r="C2705">
            <v>0</v>
          </cell>
          <cell r="D2705">
            <v>0</v>
          </cell>
        </row>
        <row r="2706">
          <cell r="A2706">
            <v>44709</v>
          </cell>
          <cell r="B2706">
            <v>1217.59</v>
          </cell>
          <cell r="C2706">
            <v>0</v>
          </cell>
          <cell r="D2706">
            <v>0</v>
          </cell>
        </row>
        <row r="2707">
          <cell r="A2707">
            <v>44710</v>
          </cell>
          <cell r="B2707">
            <v>1166.9</v>
          </cell>
          <cell r="C2707">
            <v>0</v>
          </cell>
          <cell r="D2707">
            <v>0</v>
          </cell>
        </row>
        <row r="2708">
          <cell r="A2708">
            <v>44711</v>
          </cell>
          <cell r="B2708">
            <v>1187.27</v>
          </cell>
          <cell r="C2708">
            <v>0</v>
          </cell>
          <cell r="D2708">
            <v>0</v>
          </cell>
        </row>
        <row r="2709">
          <cell r="A2709">
            <v>44712</v>
          </cell>
          <cell r="B2709">
            <v>1236</v>
          </cell>
          <cell r="C2709">
            <v>0</v>
          </cell>
          <cell r="D2709">
            <v>0</v>
          </cell>
        </row>
        <row r="2710">
          <cell r="A2710">
            <v>44713</v>
          </cell>
          <cell r="B2710">
            <v>1211.11</v>
          </cell>
          <cell r="C2710">
            <v>0</v>
          </cell>
          <cell r="D2710">
            <v>0</v>
          </cell>
        </row>
        <row r="2711">
          <cell r="A2711">
            <v>44714</v>
          </cell>
          <cell r="B2711">
            <v>1113.43</v>
          </cell>
          <cell r="C2711">
            <v>0</v>
          </cell>
          <cell r="D2711">
            <v>0</v>
          </cell>
        </row>
        <row r="2712">
          <cell r="A2712">
            <v>44715</v>
          </cell>
          <cell r="B2712">
            <v>1244.68</v>
          </cell>
          <cell r="C2712">
            <v>0</v>
          </cell>
          <cell r="D2712">
            <v>0</v>
          </cell>
        </row>
        <row r="2713">
          <cell r="A2713">
            <v>44716</v>
          </cell>
          <cell r="B2713">
            <v>1210.19</v>
          </cell>
          <cell r="C2713">
            <v>0</v>
          </cell>
          <cell r="D2713">
            <v>0</v>
          </cell>
        </row>
        <row r="2714">
          <cell r="A2714">
            <v>44717</v>
          </cell>
          <cell r="B2714">
            <v>1207.87</v>
          </cell>
          <cell r="C2714">
            <v>0</v>
          </cell>
          <cell r="D2714">
            <v>0</v>
          </cell>
        </row>
        <row r="2715">
          <cell r="A2715">
            <v>44718</v>
          </cell>
          <cell r="B2715">
            <v>1148.61</v>
          </cell>
          <cell r="C2715">
            <v>0</v>
          </cell>
          <cell r="D2715">
            <v>0</v>
          </cell>
        </row>
        <row r="2716">
          <cell r="A2716">
            <v>44719</v>
          </cell>
          <cell r="B2716">
            <v>1169.68</v>
          </cell>
          <cell r="C2716">
            <v>0</v>
          </cell>
          <cell r="D2716">
            <v>0</v>
          </cell>
        </row>
        <row r="2717">
          <cell r="A2717">
            <v>44720</v>
          </cell>
          <cell r="B2717">
            <v>1147.45</v>
          </cell>
          <cell r="C2717">
            <v>0</v>
          </cell>
          <cell r="D2717">
            <v>0</v>
          </cell>
        </row>
        <row r="2718">
          <cell r="A2718">
            <v>44721</v>
          </cell>
          <cell r="B2718">
            <v>1137.5</v>
          </cell>
          <cell r="C2718">
            <v>0</v>
          </cell>
          <cell r="D2718">
            <v>0</v>
          </cell>
        </row>
        <row r="2719">
          <cell r="A2719">
            <v>44722</v>
          </cell>
          <cell r="B2719">
            <v>1188.19</v>
          </cell>
          <cell r="C2719">
            <v>0</v>
          </cell>
          <cell r="D2719">
            <v>0</v>
          </cell>
        </row>
        <row r="2720">
          <cell r="A2720">
            <v>44723</v>
          </cell>
          <cell r="B2720">
            <v>1185.3</v>
          </cell>
          <cell r="C2720">
            <v>0</v>
          </cell>
          <cell r="D2720">
            <v>0</v>
          </cell>
        </row>
        <row r="2721">
          <cell r="A2721">
            <v>44724</v>
          </cell>
          <cell r="B2721">
            <v>1108.8</v>
          </cell>
          <cell r="C2721">
            <v>0</v>
          </cell>
          <cell r="D2721">
            <v>0</v>
          </cell>
        </row>
        <row r="2722">
          <cell r="A2722">
            <v>44725</v>
          </cell>
          <cell r="B2722">
            <v>1214</v>
          </cell>
          <cell r="C2722">
            <v>0</v>
          </cell>
          <cell r="D2722">
            <v>0</v>
          </cell>
        </row>
        <row r="2723">
          <cell r="A2723">
            <v>44726</v>
          </cell>
          <cell r="B2723">
            <v>1135.76</v>
          </cell>
          <cell r="C2723">
            <v>0</v>
          </cell>
          <cell r="D2723">
            <v>0</v>
          </cell>
        </row>
        <row r="2724">
          <cell r="A2724">
            <v>44727</v>
          </cell>
          <cell r="B2724">
            <v>1166.09</v>
          </cell>
          <cell r="C2724">
            <v>0</v>
          </cell>
          <cell r="D2724">
            <v>0</v>
          </cell>
        </row>
        <row r="2725">
          <cell r="A2725">
            <v>44728</v>
          </cell>
          <cell r="B2725">
            <v>1154.86</v>
          </cell>
          <cell r="C2725">
            <v>0</v>
          </cell>
          <cell r="D2725">
            <v>0</v>
          </cell>
        </row>
        <row r="2726">
          <cell r="A2726">
            <v>44729</v>
          </cell>
          <cell r="B2726">
            <v>1220.83</v>
          </cell>
          <cell r="C2726">
            <v>0</v>
          </cell>
          <cell r="D2726">
            <v>0</v>
          </cell>
        </row>
        <row r="2727">
          <cell r="A2727">
            <v>44730</v>
          </cell>
          <cell r="B2727">
            <v>1237.5</v>
          </cell>
          <cell r="C2727">
            <v>0</v>
          </cell>
          <cell r="D2727">
            <v>0</v>
          </cell>
        </row>
        <row r="2728">
          <cell r="A2728">
            <v>44731</v>
          </cell>
          <cell r="B2728">
            <v>1110.19</v>
          </cell>
          <cell r="C2728">
            <v>0</v>
          </cell>
          <cell r="D2728">
            <v>0</v>
          </cell>
        </row>
        <row r="2729">
          <cell r="A2729">
            <v>44732</v>
          </cell>
          <cell r="B2729">
            <v>1140.16</v>
          </cell>
          <cell r="C2729">
            <v>0</v>
          </cell>
          <cell r="D2729">
            <v>0</v>
          </cell>
        </row>
        <row r="2730">
          <cell r="A2730">
            <v>44733</v>
          </cell>
          <cell r="B2730">
            <v>1172.69</v>
          </cell>
          <cell r="C2730">
            <v>0</v>
          </cell>
          <cell r="D2730">
            <v>0</v>
          </cell>
        </row>
        <row r="2731">
          <cell r="A2731">
            <v>44734</v>
          </cell>
          <cell r="B2731">
            <v>1176.97</v>
          </cell>
          <cell r="C2731">
            <v>0</v>
          </cell>
          <cell r="D2731">
            <v>0</v>
          </cell>
        </row>
        <row r="2732">
          <cell r="A2732">
            <v>44735</v>
          </cell>
          <cell r="B2732">
            <v>1163.08</v>
          </cell>
          <cell r="C2732">
            <v>0</v>
          </cell>
          <cell r="D2732">
            <v>0</v>
          </cell>
        </row>
        <row r="2733">
          <cell r="A2733">
            <v>44736</v>
          </cell>
          <cell r="B2733">
            <v>1153.94</v>
          </cell>
          <cell r="C2733">
            <v>0</v>
          </cell>
          <cell r="D2733">
            <v>0</v>
          </cell>
        </row>
        <row r="2734">
          <cell r="A2734">
            <v>44737</v>
          </cell>
          <cell r="B2734">
            <v>1178.47</v>
          </cell>
          <cell r="C2734">
            <v>0</v>
          </cell>
          <cell r="D2734">
            <v>0</v>
          </cell>
        </row>
        <row r="2735">
          <cell r="A2735">
            <v>44738</v>
          </cell>
          <cell r="B2735">
            <v>1173.15</v>
          </cell>
          <cell r="C2735">
            <v>0</v>
          </cell>
          <cell r="D2735">
            <v>0</v>
          </cell>
        </row>
        <row r="2736">
          <cell r="A2736">
            <v>44739</v>
          </cell>
          <cell r="B2736">
            <v>1143.17</v>
          </cell>
          <cell r="C2736">
            <v>0</v>
          </cell>
          <cell r="D2736">
            <v>0</v>
          </cell>
        </row>
        <row r="2737">
          <cell r="A2737">
            <v>44740</v>
          </cell>
          <cell r="B2737">
            <v>1125.93</v>
          </cell>
          <cell r="C2737">
            <v>0</v>
          </cell>
          <cell r="D2737">
            <v>0</v>
          </cell>
        </row>
        <row r="2738">
          <cell r="A2738">
            <v>44741</v>
          </cell>
          <cell r="B2738">
            <v>1204.63</v>
          </cell>
          <cell r="C2738">
            <v>0</v>
          </cell>
          <cell r="D2738">
            <v>0</v>
          </cell>
        </row>
        <row r="2739">
          <cell r="A2739">
            <v>44742</v>
          </cell>
          <cell r="B2739">
            <v>1184.26</v>
          </cell>
          <cell r="C2739">
            <v>0</v>
          </cell>
          <cell r="D2739">
            <v>0</v>
          </cell>
        </row>
        <row r="2740">
          <cell r="A2740">
            <v>44743</v>
          </cell>
          <cell r="B2740">
            <v>1135.07</v>
          </cell>
          <cell r="C2740">
            <v>0</v>
          </cell>
          <cell r="D2740">
            <v>0</v>
          </cell>
        </row>
        <row r="2741">
          <cell r="A2741">
            <v>44744</v>
          </cell>
          <cell r="B2741">
            <v>1188.08</v>
          </cell>
          <cell r="C2741">
            <v>0</v>
          </cell>
          <cell r="D2741">
            <v>0</v>
          </cell>
        </row>
        <row r="2742">
          <cell r="A2742">
            <v>44745</v>
          </cell>
          <cell r="B2742">
            <v>1131.13</v>
          </cell>
          <cell r="C2742">
            <v>0</v>
          </cell>
          <cell r="D2742">
            <v>0</v>
          </cell>
        </row>
        <row r="2743">
          <cell r="A2743">
            <v>44746</v>
          </cell>
          <cell r="B2743">
            <v>1100.35</v>
          </cell>
          <cell r="C2743">
            <v>0</v>
          </cell>
          <cell r="D2743">
            <v>0</v>
          </cell>
        </row>
        <row r="2744">
          <cell r="A2744">
            <v>44747</v>
          </cell>
          <cell r="B2744">
            <v>1068.75</v>
          </cell>
          <cell r="C2744">
            <v>0</v>
          </cell>
          <cell r="D2744">
            <v>0</v>
          </cell>
        </row>
        <row r="2745">
          <cell r="A2745">
            <v>44748</v>
          </cell>
          <cell r="B2745">
            <v>1088.31</v>
          </cell>
          <cell r="C2745">
            <v>0</v>
          </cell>
          <cell r="D2745">
            <v>0</v>
          </cell>
        </row>
        <row r="2746">
          <cell r="A2746">
            <v>44749</v>
          </cell>
          <cell r="B2746">
            <v>1093.98</v>
          </cell>
          <cell r="C2746">
            <v>0</v>
          </cell>
          <cell r="D2746">
            <v>0</v>
          </cell>
        </row>
        <row r="2747">
          <cell r="A2747">
            <v>44750</v>
          </cell>
          <cell r="B2747">
            <v>1104.86</v>
          </cell>
          <cell r="C2747">
            <v>-0.01</v>
          </cell>
          <cell r="D2747">
            <v>0</v>
          </cell>
        </row>
        <row r="2748">
          <cell r="A2748">
            <v>44751</v>
          </cell>
          <cell r="B2748">
            <v>1081.6</v>
          </cell>
          <cell r="C2748">
            <v>-0.02</v>
          </cell>
          <cell r="D2748">
            <v>0</v>
          </cell>
        </row>
        <row r="2749">
          <cell r="A2749">
            <v>44752</v>
          </cell>
          <cell r="B2749">
            <v>1110.19</v>
          </cell>
          <cell r="C2749">
            <v>-0.02</v>
          </cell>
          <cell r="D2749">
            <v>0</v>
          </cell>
        </row>
        <row r="2750">
          <cell r="A2750">
            <v>44753</v>
          </cell>
          <cell r="B2750">
            <v>1191.78</v>
          </cell>
          <cell r="C2750">
            <v>-0.03</v>
          </cell>
          <cell r="D2750">
            <v>0</v>
          </cell>
        </row>
        <row r="2751">
          <cell r="A2751">
            <v>44754</v>
          </cell>
          <cell r="B2751">
            <v>1108.22</v>
          </cell>
          <cell r="C2751">
            <v>-0.03</v>
          </cell>
          <cell r="D2751">
            <v>0</v>
          </cell>
        </row>
        <row r="2752">
          <cell r="A2752">
            <v>44755</v>
          </cell>
          <cell r="B2752">
            <v>1103.59</v>
          </cell>
          <cell r="C2752">
            <v>-0.04</v>
          </cell>
          <cell r="D2752">
            <v>0</v>
          </cell>
        </row>
        <row r="2753">
          <cell r="A2753">
            <v>44756</v>
          </cell>
          <cell r="B2753">
            <v>1121.06</v>
          </cell>
          <cell r="C2753">
            <v>-0.04</v>
          </cell>
          <cell r="D2753">
            <v>0</v>
          </cell>
        </row>
        <row r="2754">
          <cell r="A2754">
            <v>44757</v>
          </cell>
          <cell r="B2754">
            <v>1178.36</v>
          </cell>
          <cell r="C2754">
            <v>-0.05</v>
          </cell>
          <cell r="D2754">
            <v>0</v>
          </cell>
        </row>
        <row r="2755">
          <cell r="A2755">
            <v>44758</v>
          </cell>
          <cell r="B2755">
            <v>1067.94</v>
          </cell>
          <cell r="C2755">
            <v>-0.05</v>
          </cell>
          <cell r="D2755">
            <v>0</v>
          </cell>
        </row>
        <row r="2756">
          <cell r="A2756">
            <v>44759</v>
          </cell>
          <cell r="B2756">
            <v>1061.81</v>
          </cell>
          <cell r="C2756">
            <v>-0.06</v>
          </cell>
          <cell r="D2756">
            <v>0</v>
          </cell>
        </row>
        <row r="2757">
          <cell r="A2757">
            <v>44760</v>
          </cell>
          <cell r="B2757">
            <v>1149.31</v>
          </cell>
          <cell r="C2757">
            <v>-0.06</v>
          </cell>
          <cell r="D2757">
            <v>0</v>
          </cell>
        </row>
        <row r="2758">
          <cell r="A2758">
            <v>44761</v>
          </cell>
          <cell r="B2758">
            <v>1023.96</v>
          </cell>
          <cell r="C2758">
            <v>-0.07</v>
          </cell>
          <cell r="D2758">
            <v>0</v>
          </cell>
        </row>
        <row r="2759">
          <cell r="A2759">
            <v>44762</v>
          </cell>
          <cell r="B2759">
            <v>1039.93</v>
          </cell>
          <cell r="C2759">
            <v>-0.07</v>
          </cell>
          <cell r="D2759">
            <v>0</v>
          </cell>
        </row>
        <row r="2760">
          <cell r="A2760">
            <v>44763</v>
          </cell>
          <cell r="B2760">
            <v>1012.73</v>
          </cell>
          <cell r="C2760">
            <v>-0.08</v>
          </cell>
          <cell r="D2760">
            <v>0</v>
          </cell>
        </row>
        <row r="2761">
          <cell r="A2761">
            <v>44764</v>
          </cell>
          <cell r="B2761">
            <v>1085.76</v>
          </cell>
          <cell r="C2761">
            <v>-0.08</v>
          </cell>
          <cell r="D2761">
            <v>0</v>
          </cell>
        </row>
        <row r="2762">
          <cell r="A2762">
            <v>44765</v>
          </cell>
          <cell r="B2762">
            <v>1182.87</v>
          </cell>
          <cell r="C2762">
            <v>-0.09</v>
          </cell>
          <cell r="D2762">
            <v>0</v>
          </cell>
        </row>
        <row r="2763">
          <cell r="A2763">
            <v>44766</v>
          </cell>
          <cell r="B2763">
            <v>1054.05</v>
          </cell>
          <cell r="C2763">
            <v>-0.09</v>
          </cell>
          <cell r="D2763">
            <v>0</v>
          </cell>
        </row>
        <row r="2764">
          <cell r="A2764">
            <v>44767</v>
          </cell>
          <cell r="B2764">
            <v>1027.78</v>
          </cell>
          <cell r="C2764">
            <v>-0.09</v>
          </cell>
          <cell r="D2764">
            <v>0</v>
          </cell>
        </row>
        <row r="2765">
          <cell r="A2765">
            <v>44768</v>
          </cell>
          <cell r="B2765">
            <v>1073.26</v>
          </cell>
          <cell r="C2765">
            <v>-0.1</v>
          </cell>
          <cell r="D2765">
            <v>0</v>
          </cell>
        </row>
        <row r="2766">
          <cell r="A2766">
            <v>44769</v>
          </cell>
          <cell r="B2766">
            <v>1115.16</v>
          </cell>
          <cell r="C2766">
            <v>-0.11</v>
          </cell>
          <cell r="D2766">
            <v>0</v>
          </cell>
        </row>
        <row r="2767">
          <cell r="A2767">
            <v>44770</v>
          </cell>
          <cell r="B2767">
            <v>1005.09</v>
          </cell>
          <cell r="C2767">
            <v>-0.11</v>
          </cell>
          <cell r="D2767">
            <v>0</v>
          </cell>
        </row>
        <row r="2768">
          <cell r="A2768">
            <v>44771</v>
          </cell>
          <cell r="B2768">
            <v>1013.66</v>
          </cell>
          <cell r="C2768">
            <v>-0.12</v>
          </cell>
          <cell r="D2768">
            <v>0</v>
          </cell>
        </row>
        <row r="2769">
          <cell r="A2769">
            <v>44772</v>
          </cell>
          <cell r="B2769">
            <v>1018.29</v>
          </cell>
          <cell r="C2769">
            <v>-0.13</v>
          </cell>
          <cell r="D2769">
            <v>0</v>
          </cell>
        </row>
        <row r="2770">
          <cell r="A2770">
            <v>44773</v>
          </cell>
          <cell r="B2770">
            <v>1040.97</v>
          </cell>
          <cell r="C2770">
            <v>-0.13</v>
          </cell>
          <cell r="D2770">
            <v>0</v>
          </cell>
        </row>
        <row r="2771">
          <cell r="A2771">
            <v>44774</v>
          </cell>
          <cell r="B2771">
            <v>838.77</v>
          </cell>
          <cell r="C2771">
            <v>-0.14</v>
          </cell>
          <cell r="D2771">
            <v>0</v>
          </cell>
        </row>
        <row r="2772">
          <cell r="A2772">
            <v>44775</v>
          </cell>
          <cell r="B2772">
            <v>1051.27</v>
          </cell>
          <cell r="C2772">
            <v>-0.14</v>
          </cell>
          <cell r="D2772">
            <v>0</v>
          </cell>
        </row>
        <row r="2773">
          <cell r="A2773">
            <v>44776</v>
          </cell>
          <cell r="B2773">
            <v>1063.19</v>
          </cell>
          <cell r="C2773">
            <v>-0.15</v>
          </cell>
          <cell r="D2773">
            <v>0</v>
          </cell>
        </row>
        <row r="2774">
          <cell r="A2774">
            <v>44777</v>
          </cell>
          <cell r="B2774">
            <v>1039</v>
          </cell>
          <cell r="C2774">
            <v>-0.16</v>
          </cell>
          <cell r="D2774">
            <v>0</v>
          </cell>
        </row>
        <row r="2775">
          <cell r="A2775">
            <v>44778</v>
          </cell>
          <cell r="B2775">
            <v>1007.64</v>
          </cell>
          <cell r="C2775">
            <v>-0.16</v>
          </cell>
          <cell r="D2775">
            <v>0</v>
          </cell>
        </row>
        <row r="2776">
          <cell r="A2776">
            <v>44779</v>
          </cell>
          <cell r="B2776">
            <v>1078.24</v>
          </cell>
          <cell r="C2776">
            <v>-0.17</v>
          </cell>
          <cell r="D2776">
            <v>0</v>
          </cell>
        </row>
        <row r="2777">
          <cell r="A2777">
            <v>44780</v>
          </cell>
          <cell r="B2777">
            <v>999.77</v>
          </cell>
          <cell r="C2777">
            <v>-0.18</v>
          </cell>
          <cell r="D2777">
            <v>0</v>
          </cell>
        </row>
        <row r="2778">
          <cell r="A2778">
            <v>44781</v>
          </cell>
          <cell r="B2778">
            <v>1020.83</v>
          </cell>
          <cell r="C2778">
            <v>-0.19</v>
          </cell>
          <cell r="D2778">
            <v>0</v>
          </cell>
        </row>
        <row r="2779">
          <cell r="A2779">
            <v>44782</v>
          </cell>
          <cell r="B2779">
            <v>909.72</v>
          </cell>
          <cell r="C2779">
            <v>-0.2</v>
          </cell>
          <cell r="D2779">
            <v>0</v>
          </cell>
        </row>
        <row r="2780">
          <cell r="A2780">
            <v>44783</v>
          </cell>
          <cell r="B2780">
            <v>918.4</v>
          </cell>
          <cell r="C2780">
            <v>-0.2</v>
          </cell>
          <cell r="D2780">
            <v>0</v>
          </cell>
        </row>
        <row r="2781">
          <cell r="A2781">
            <v>44784</v>
          </cell>
          <cell r="B2781">
            <v>1037.38</v>
          </cell>
          <cell r="C2781">
            <v>-0.21</v>
          </cell>
          <cell r="D2781">
            <v>0</v>
          </cell>
        </row>
        <row r="2782">
          <cell r="A2782">
            <v>44785</v>
          </cell>
          <cell r="B2782">
            <v>1005.93</v>
          </cell>
          <cell r="C2782">
            <v>-0.22</v>
          </cell>
          <cell r="D2782">
            <v>0</v>
          </cell>
        </row>
        <row r="2783">
          <cell r="A2783">
            <v>44786</v>
          </cell>
          <cell r="B2783">
            <v>943.17</v>
          </cell>
          <cell r="C2783">
            <v>-0.23</v>
          </cell>
          <cell r="D2783">
            <v>0</v>
          </cell>
        </row>
        <row r="2784">
          <cell r="A2784">
            <v>44787</v>
          </cell>
          <cell r="B2784">
            <v>962.73</v>
          </cell>
          <cell r="C2784">
            <v>-0.24</v>
          </cell>
          <cell r="D2784">
            <v>0</v>
          </cell>
        </row>
        <row r="2785">
          <cell r="A2785">
            <v>44788</v>
          </cell>
          <cell r="B2785">
            <v>944.68</v>
          </cell>
          <cell r="C2785">
            <v>-0.25</v>
          </cell>
          <cell r="D2785">
            <v>0</v>
          </cell>
        </row>
        <row r="2786">
          <cell r="A2786">
            <v>44789</v>
          </cell>
          <cell r="B2786">
            <v>940.39</v>
          </cell>
          <cell r="C2786">
            <v>-0.25</v>
          </cell>
          <cell r="D2786">
            <v>0</v>
          </cell>
        </row>
        <row r="2787">
          <cell r="A2787">
            <v>44790</v>
          </cell>
          <cell r="B2787">
            <v>915.86</v>
          </cell>
          <cell r="C2787">
            <v>-0.26</v>
          </cell>
          <cell r="D2787">
            <v>0</v>
          </cell>
        </row>
        <row r="2788">
          <cell r="A2788">
            <v>44791</v>
          </cell>
          <cell r="B2788">
            <v>930.09</v>
          </cell>
          <cell r="C2788">
            <v>-0.27</v>
          </cell>
          <cell r="D2788">
            <v>0</v>
          </cell>
        </row>
        <row r="2789">
          <cell r="A2789">
            <v>44792</v>
          </cell>
          <cell r="B2789">
            <v>979.75</v>
          </cell>
          <cell r="C2789">
            <v>-0.28</v>
          </cell>
          <cell r="D2789">
            <v>0</v>
          </cell>
        </row>
        <row r="2790">
          <cell r="A2790">
            <v>44793</v>
          </cell>
          <cell r="B2790">
            <v>925.23</v>
          </cell>
          <cell r="C2790">
            <v>-0.29</v>
          </cell>
          <cell r="D2790">
            <v>0</v>
          </cell>
        </row>
        <row r="2791">
          <cell r="A2791">
            <v>44794</v>
          </cell>
          <cell r="B2791">
            <v>948.73</v>
          </cell>
          <cell r="C2791">
            <v>-0.31</v>
          </cell>
          <cell r="D2791">
            <v>0</v>
          </cell>
        </row>
        <row r="2792">
          <cell r="A2792">
            <v>44795</v>
          </cell>
          <cell r="B2792">
            <v>1781.48</v>
          </cell>
          <cell r="C2792">
            <v>-0.32</v>
          </cell>
          <cell r="D2792">
            <v>0</v>
          </cell>
        </row>
        <row r="2793">
          <cell r="A2793">
            <v>44796</v>
          </cell>
          <cell r="B2793">
            <v>1584.38</v>
          </cell>
          <cell r="C2793">
            <v>-0.34</v>
          </cell>
          <cell r="D2793">
            <v>0</v>
          </cell>
        </row>
        <row r="2794">
          <cell r="A2794">
            <v>44797</v>
          </cell>
          <cell r="B2794">
            <v>1505.9</v>
          </cell>
          <cell r="C2794">
            <v>-0.36</v>
          </cell>
          <cell r="D2794">
            <v>0</v>
          </cell>
        </row>
        <row r="2795">
          <cell r="A2795">
            <v>44798</v>
          </cell>
          <cell r="B2795">
            <v>1671.76</v>
          </cell>
          <cell r="C2795">
            <v>-0.38</v>
          </cell>
          <cell r="D2795">
            <v>0</v>
          </cell>
        </row>
        <row r="2796">
          <cell r="A2796">
            <v>44799</v>
          </cell>
          <cell r="B2796">
            <v>1771.3</v>
          </cell>
          <cell r="C2796">
            <v>-0.4</v>
          </cell>
          <cell r="D2796">
            <v>0</v>
          </cell>
        </row>
        <row r="2797">
          <cell r="A2797">
            <v>44800</v>
          </cell>
          <cell r="B2797">
            <v>2177.08</v>
          </cell>
          <cell r="C2797">
            <v>-0.42</v>
          </cell>
          <cell r="D2797">
            <v>0</v>
          </cell>
        </row>
        <row r="2798">
          <cell r="A2798">
            <v>44801</v>
          </cell>
          <cell r="B2798">
            <v>2244.44</v>
          </cell>
          <cell r="C2798">
            <v>-0.44</v>
          </cell>
          <cell r="D2798">
            <v>0</v>
          </cell>
        </row>
        <row r="2799">
          <cell r="A2799">
            <v>44802</v>
          </cell>
          <cell r="B2799">
            <v>1795.14</v>
          </cell>
          <cell r="C2799">
            <v>-0.47</v>
          </cell>
          <cell r="D2799">
            <v>0</v>
          </cell>
        </row>
        <row r="2800">
          <cell r="A2800">
            <v>44803</v>
          </cell>
          <cell r="B2800">
            <v>1451.85</v>
          </cell>
          <cell r="C2800">
            <v>-0.49</v>
          </cell>
          <cell r="D2800">
            <v>0</v>
          </cell>
        </row>
        <row r="2801">
          <cell r="A2801">
            <v>44804</v>
          </cell>
          <cell r="B2801">
            <v>1744.91</v>
          </cell>
          <cell r="C2801">
            <v>-0.51</v>
          </cell>
          <cell r="D2801">
            <v>0</v>
          </cell>
        </row>
        <row r="2802">
          <cell r="A2802">
            <v>44805</v>
          </cell>
          <cell r="B2802">
            <v>1644.56</v>
          </cell>
          <cell r="C2802">
            <v>-0.53</v>
          </cell>
          <cell r="D2802">
            <v>0</v>
          </cell>
        </row>
        <row r="2803">
          <cell r="A2803">
            <v>44806</v>
          </cell>
          <cell r="B2803">
            <v>1827.66</v>
          </cell>
          <cell r="C2803">
            <v>-0.56</v>
          </cell>
          <cell r="D2803">
            <v>0</v>
          </cell>
        </row>
        <row r="2804">
          <cell r="A2804">
            <v>44807</v>
          </cell>
          <cell r="B2804">
            <v>2281.71</v>
          </cell>
          <cell r="C2804">
            <v>-0.58</v>
          </cell>
          <cell r="D2804">
            <v>0</v>
          </cell>
        </row>
        <row r="2805">
          <cell r="A2805">
            <v>44808</v>
          </cell>
          <cell r="B2805">
            <v>1442.71</v>
          </cell>
          <cell r="C2805">
            <v>-0.61</v>
          </cell>
          <cell r="D2805">
            <v>0</v>
          </cell>
        </row>
        <row r="2806">
          <cell r="A2806">
            <v>44809</v>
          </cell>
          <cell r="B2806">
            <v>1867.59</v>
          </cell>
          <cell r="C2806">
            <v>-0.62</v>
          </cell>
          <cell r="D2806">
            <v>0</v>
          </cell>
        </row>
        <row r="2807">
          <cell r="A2807">
            <v>44810</v>
          </cell>
          <cell r="B2807">
            <v>1409.49</v>
          </cell>
          <cell r="C2807">
            <v>-0.65</v>
          </cell>
          <cell r="D2807">
            <v>0</v>
          </cell>
        </row>
        <row r="2808">
          <cell r="A2808">
            <v>44811</v>
          </cell>
          <cell r="B2808">
            <v>1528.59</v>
          </cell>
          <cell r="C2808">
            <v>-0.67</v>
          </cell>
          <cell r="D2808">
            <v>0</v>
          </cell>
        </row>
        <row r="2809">
          <cell r="A2809">
            <v>44812</v>
          </cell>
          <cell r="B2809">
            <v>1541.9</v>
          </cell>
          <cell r="C2809">
            <v>-0.68</v>
          </cell>
          <cell r="D2809">
            <v>0</v>
          </cell>
        </row>
        <row r="2810">
          <cell r="A2810">
            <v>44813</v>
          </cell>
          <cell r="B2810">
            <v>1766.09</v>
          </cell>
          <cell r="C2810">
            <v>-0.7</v>
          </cell>
          <cell r="D2810">
            <v>0</v>
          </cell>
        </row>
        <row r="2811">
          <cell r="A2811">
            <v>44814</v>
          </cell>
          <cell r="B2811">
            <v>1984.84</v>
          </cell>
          <cell r="C2811">
            <v>-0.73</v>
          </cell>
          <cell r="D2811">
            <v>0</v>
          </cell>
        </row>
        <row r="2812">
          <cell r="A2812">
            <v>44815</v>
          </cell>
          <cell r="B2812">
            <v>1538.08</v>
          </cell>
          <cell r="C2812">
            <v>-0.75</v>
          </cell>
          <cell r="D2812">
            <v>0</v>
          </cell>
        </row>
        <row r="2813">
          <cell r="A2813">
            <v>44816</v>
          </cell>
          <cell r="B2813">
            <v>1818.52</v>
          </cell>
          <cell r="C2813">
            <v>-0.77</v>
          </cell>
          <cell r="D2813">
            <v>0</v>
          </cell>
        </row>
        <row r="2814">
          <cell r="A2814">
            <v>44817</v>
          </cell>
          <cell r="B2814">
            <v>1600.12</v>
          </cell>
          <cell r="C2814">
            <v>-0.8</v>
          </cell>
          <cell r="D2814">
            <v>0</v>
          </cell>
        </row>
        <row r="2815">
          <cell r="A2815">
            <v>44818</v>
          </cell>
          <cell r="B2815">
            <v>1765.63</v>
          </cell>
          <cell r="C2815">
            <v>-0.81</v>
          </cell>
          <cell r="D2815">
            <v>0</v>
          </cell>
        </row>
        <row r="2816">
          <cell r="A2816">
            <v>44819</v>
          </cell>
          <cell r="B2816">
            <v>1778.47</v>
          </cell>
          <cell r="C2816">
            <v>-0.84</v>
          </cell>
          <cell r="D2816">
            <v>0</v>
          </cell>
        </row>
        <row r="2817">
          <cell r="A2817">
            <v>44820</v>
          </cell>
          <cell r="B2817">
            <v>1615.05</v>
          </cell>
          <cell r="C2817">
            <v>-0.86</v>
          </cell>
          <cell r="D2817">
            <v>0</v>
          </cell>
        </row>
        <row r="2818">
          <cell r="A2818">
            <v>44821</v>
          </cell>
          <cell r="B2818">
            <v>1307.87</v>
          </cell>
          <cell r="C2818">
            <v>-0.88</v>
          </cell>
          <cell r="D2818">
            <v>0</v>
          </cell>
        </row>
        <row r="2819">
          <cell r="A2819">
            <v>44822</v>
          </cell>
          <cell r="B2819">
            <v>1286.23</v>
          </cell>
          <cell r="C2819">
            <v>-0.9</v>
          </cell>
          <cell r="D2819">
            <v>0</v>
          </cell>
        </row>
        <row r="2820">
          <cell r="A2820">
            <v>44823</v>
          </cell>
          <cell r="B2820">
            <v>1504.98</v>
          </cell>
          <cell r="C2820">
            <v>-0.92</v>
          </cell>
          <cell r="D2820">
            <v>0</v>
          </cell>
        </row>
        <row r="2821">
          <cell r="A2821">
            <v>44824</v>
          </cell>
          <cell r="B2821">
            <v>1539.93</v>
          </cell>
          <cell r="C2821">
            <v>-0.94</v>
          </cell>
          <cell r="D2821">
            <v>0</v>
          </cell>
        </row>
        <row r="2822">
          <cell r="A2822">
            <v>44825</v>
          </cell>
          <cell r="B2822">
            <v>1316.78</v>
          </cell>
          <cell r="C2822">
            <v>-0.96</v>
          </cell>
          <cell r="D2822">
            <v>0</v>
          </cell>
        </row>
        <row r="2823">
          <cell r="A2823">
            <v>44826</v>
          </cell>
          <cell r="B2823">
            <v>1451.85</v>
          </cell>
          <cell r="C2823">
            <v>-0.97</v>
          </cell>
          <cell r="D2823">
            <v>2.9</v>
          </cell>
        </row>
        <row r="2824">
          <cell r="A2824">
            <v>44827</v>
          </cell>
          <cell r="B2824">
            <v>1295.02</v>
          </cell>
          <cell r="C2824">
            <v>-0.98</v>
          </cell>
          <cell r="D2824">
            <v>0</v>
          </cell>
        </row>
        <row r="2825">
          <cell r="A2825">
            <v>44828</v>
          </cell>
          <cell r="B2825">
            <v>1747.11</v>
          </cell>
          <cell r="C2825">
            <v>-0.99</v>
          </cell>
          <cell r="D2825">
            <v>0</v>
          </cell>
        </row>
        <row r="2826">
          <cell r="A2826">
            <v>44829</v>
          </cell>
          <cell r="B2826">
            <v>1514.81</v>
          </cell>
          <cell r="C2826">
            <v>-1.01</v>
          </cell>
          <cell r="D2826">
            <v>0</v>
          </cell>
        </row>
        <row r="2827">
          <cell r="A2827">
            <v>44830</v>
          </cell>
          <cell r="B2827">
            <v>1674.19</v>
          </cell>
          <cell r="C2827">
            <v>-1.03</v>
          </cell>
          <cell r="D2827">
            <v>0</v>
          </cell>
        </row>
        <row r="2828">
          <cell r="A2828">
            <v>44831</v>
          </cell>
          <cell r="B2828">
            <v>1356.13</v>
          </cell>
          <cell r="C2828">
            <v>-1.05</v>
          </cell>
          <cell r="D2828">
            <v>0</v>
          </cell>
        </row>
        <row r="2829">
          <cell r="A2829">
            <v>44832</v>
          </cell>
          <cell r="B2829">
            <v>1419.91</v>
          </cell>
          <cell r="C2829">
            <v>-1.05</v>
          </cell>
          <cell r="D2829">
            <v>7.9</v>
          </cell>
        </row>
        <row r="2830">
          <cell r="A2830">
            <v>44833</v>
          </cell>
          <cell r="B2830">
            <v>1226.27</v>
          </cell>
          <cell r="C2830">
            <v>-1.05</v>
          </cell>
          <cell r="D2830">
            <v>3</v>
          </cell>
        </row>
        <row r="2831">
          <cell r="A2831">
            <v>44834</v>
          </cell>
          <cell r="B2831">
            <v>1078.82</v>
          </cell>
          <cell r="C2831">
            <v>-1.06</v>
          </cell>
          <cell r="D2831">
            <v>0</v>
          </cell>
        </row>
        <row r="2832">
          <cell r="A2832">
            <v>44835</v>
          </cell>
          <cell r="B2832">
            <v>1369.44</v>
          </cell>
          <cell r="C2832">
            <v>-1.06</v>
          </cell>
          <cell r="D2832">
            <v>6.8</v>
          </cell>
        </row>
        <row r="2833">
          <cell r="A2833">
            <v>44836</v>
          </cell>
          <cell r="B2833">
            <v>1466.44</v>
          </cell>
          <cell r="C2833">
            <v>-1.07</v>
          </cell>
          <cell r="D2833">
            <v>0</v>
          </cell>
        </row>
        <row r="2834">
          <cell r="A2834">
            <v>44837</v>
          </cell>
          <cell r="B2834">
            <v>1165.86</v>
          </cell>
          <cell r="C2834">
            <v>-1.09</v>
          </cell>
          <cell r="D2834">
            <v>0</v>
          </cell>
        </row>
        <row r="2835">
          <cell r="A2835">
            <v>44838</v>
          </cell>
          <cell r="B2835">
            <v>1226.85</v>
          </cell>
          <cell r="C2835">
            <v>-1.04</v>
          </cell>
          <cell r="D2835">
            <v>40.1</v>
          </cell>
        </row>
        <row r="2836">
          <cell r="A2836">
            <v>44839</v>
          </cell>
          <cell r="B2836">
            <v>1348.15</v>
          </cell>
          <cell r="C2836">
            <v>-1</v>
          </cell>
          <cell r="D2836">
            <v>10.03</v>
          </cell>
        </row>
        <row r="2837">
          <cell r="A2837">
            <v>44840</v>
          </cell>
          <cell r="B2837">
            <v>1333.22</v>
          </cell>
          <cell r="C2837">
            <v>-1.01</v>
          </cell>
          <cell r="D2837">
            <v>0</v>
          </cell>
        </row>
        <row r="2838">
          <cell r="A2838">
            <v>44841</v>
          </cell>
          <cell r="B2838">
            <v>1323.15</v>
          </cell>
          <cell r="C2838">
            <v>-0.99</v>
          </cell>
          <cell r="D2838">
            <v>20.6</v>
          </cell>
        </row>
        <row r="2839">
          <cell r="A2839">
            <v>44842</v>
          </cell>
          <cell r="B2839">
            <v>1095.95</v>
          </cell>
          <cell r="C2839">
            <v>-1</v>
          </cell>
          <cell r="D2839">
            <v>1.5</v>
          </cell>
        </row>
        <row r="2840">
          <cell r="A2840">
            <v>44843</v>
          </cell>
          <cell r="B2840">
            <v>1107.99</v>
          </cell>
          <cell r="C2840">
            <v>-1</v>
          </cell>
          <cell r="D2840">
            <v>0</v>
          </cell>
        </row>
        <row r="2841">
          <cell r="A2841">
            <v>44844</v>
          </cell>
          <cell r="B2841">
            <v>1456.13</v>
          </cell>
          <cell r="C2841">
            <v>-1</v>
          </cell>
          <cell r="D2841">
            <v>0.5</v>
          </cell>
        </row>
        <row r="2842">
          <cell r="A2842">
            <v>44845</v>
          </cell>
          <cell r="B2842">
            <v>1523.26</v>
          </cell>
          <cell r="C2842">
            <v>-1.02</v>
          </cell>
          <cell r="D2842">
            <v>0</v>
          </cell>
        </row>
        <row r="2843">
          <cell r="A2843">
            <v>44846</v>
          </cell>
          <cell r="B2843">
            <v>1363.31</v>
          </cell>
          <cell r="C2843">
            <v>-1.04</v>
          </cell>
          <cell r="D2843">
            <v>0</v>
          </cell>
        </row>
        <row r="2844">
          <cell r="A2844">
            <v>44847</v>
          </cell>
          <cell r="B2844">
            <v>1629.17</v>
          </cell>
          <cell r="C2844">
            <v>-1.05</v>
          </cell>
          <cell r="D2844">
            <v>0</v>
          </cell>
        </row>
        <row r="2845">
          <cell r="A2845">
            <v>44848</v>
          </cell>
          <cell r="B2845">
            <v>1823.96</v>
          </cell>
          <cell r="C2845">
            <v>-1.07</v>
          </cell>
          <cell r="D2845">
            <v>0</v>
          </cell>
        </row>
        <row r="2846">
          <cell r="A2846">
            <v>44849</v>
          </cell>
          <cell r="B2846">
            <v>1622.69</v>
          </cell>
          <cell r="C2846">
            <v>-1.1</v>
          </cell>
          <cell r="D2846">
            <v>0</v>
          </cell>
        </row>
        <row r="2847">
          <cell r="A2847">
            <v>44850</v>
          </cell>
          <cell r="B2847">
            <v>671.99</v>
          </cell>
          <cell r="C2847">
            <v>-1.12</v>
          </cell>
          <cell r="D2847">
            <v>0</v>
          </cell>
        </row>
        <row r="2848">
          <cell r="A2848">
            <v>44851</v>
          </cell>
          <cell r="B2848">
            <v>1856.71</v>
          </cell>
          <cell r="C2848">
            <v>-1.13</v>
          </cell>
          <cell r="D2848">
            <v>0</v>
          </cell>
        </row>
        <row r="2849">
          <cell r="A2849">
            <v>44852</v>
          </cell>
          <cell r="B2849">
            <v>1812.04</v>
          </cell>
          <cell r="C2849">
            <v>-1.16</v>
          </cell>
          <cell r="D2849">
            <v>0</v>
          </cell>
        </row>
        <row r="2850">
          <cell r="A2850">
            <v>44853</v>
          </cell>
          <cell r="B2850">
            <v>1745.6</v>
          </cell>
          <cell r="C2850">
            <v>-1.18</v>
          </cell>
          <cell r="D2850">
            <v>0</v>
          </cell>
        </row>
        <row r="2851">
          <cell r="A2851">
            <v>44854</v>
          </cell>
          <cell r="B2851">
            <v>1639.47</v>
          </cell>
          <cell r="C2851">
            <v>-1.17</v>
          </cell>
          <cell r="D2851">
            <v>35.7</v>
          </cell>
        </row>
        <row r="2852">
          <cell r="A2852">
            <v>44855</v>
          </cell>
          <cell r="B2852">
            <v>1708.22</v>
          </cell>
          <cell r="C2852">
            <v>-1.19</v>
          </cell>
          <cell r="D2852">
            <v>0</v>
          </cell>
        </row>
        <row r="2853">
          <cell r="A2853">
            <v>44856</v>
          </cell>
          <cell r="B2853">
            <v>1295.02</v>
          </cell>
          <cell r="C2853">
            <v>-1.19</v>
          </cell>
          <cell r="D2853">
            <v>0</v>
          </cell>
        </row>
        <row r="2854">
          <cell r="A2854">
            <v>44857</v>
          </cell>
          <cell r="B2854">
            <v>993.87</v>
          </cell>
          <cell r="C2854">
            <v>-1.19</v>
          </cell>
          <cell r="D2854">
            <v>0</v>
          </cell>
        </row>
        <row r="2855">
          <cell r="A2855">
            <v>44858</v>
          </cell>
          <cell r="B2855">
            <v>1607.75</v>
          </cell>
          <cell r="C2855">
            <v>-1.2</v>
          </cell>
          <cell r="D2855">
            <v>0</v>
          </cell>
        </row>
        <row r="2856">
          <cell r="A2856">
            <v>44859</v>
          </cell>
          <cell r="B2856">
            <v>1306.13</v>
          </cell>
          <cell r="C2856">
            <v>-1.21</v>
          </cell>
          <cell r="D2856">
            <v>0</v>
          </cell>
        </row>
        <row r="2857">
          <cell r="A2857">
            <v>44860</v>
          </cell>
          <cell r="B2857">
            <v>1354.05</v>
          </cell>
          <cell r="C2857">
            <v>-1.22</v>
          </cell>
          <cell r="D2857">
            <v>0</v>
          </cell>
        </row>
        <row r="2858">
          <cell r="A2858">
            <v>44861</v>
          </cell>
          <cell r="B2858">
            <v>1541.09</v>
          </cell>
          <cell r="C2858">
            <v>-1.24</v>
          </cell>
          <cell r="D2858">
            <v>0</v>
          </cell>
        </row>
        <row r="2859">
          <cell r="A2859">
            <v>44862</v>
          </cell>
          <cell r="B2859">
            <v>1740.05</v>
          </cell>
          <cell r="C2859">
            <v>-1.25</v>
          </cell>
          <cell r="D2859">
            <v>0</v>
          </cell>
        </row>
        <row r="2860">
          <cell r="A2860">
            <v>44863</v>
          </cell>
          <cell r="B2860">
            <v>1589.93</v>
          </cell>
          <cell r="C2860">
            <v>-1.25</v>
          </cell>
          <cell r="D2860">
            <v>0</v>
          </cell>
        </row>
        <row r="2861">
          <cell r="A2861">
            <v>44864</v>
          </cell>
          <cell r="B2861">
            <v>1587.5</v>
          </cell>
          <cell r="C2861">
            <v>-1.26</v>
          </cell>
          <cell r="D2861">
            <v>4</v>
          </cell>
        </row>
        <row r="2862">
          <cell r="A2862">
            <v>44865</v>
          </cell>
          <cell r="B2862">
            <v>1278.82</v>
          </cell>
          <cell r="C2862">
            <v>-1.26</v>
          </cell>
          <cell r="D2862">
            <v>7.9</v>
          </cell>
        </row>
        <row r="2863">
          <cell r="A2863">
            <v>44866</v>
          </cell>
          <cell r="B2863">
            <v>1464.24</v>
          </cell>
          <cell r="C2863">
            <v>-1.25</v>
          </cell>
          <cell r="D2863">
            <v>7.2</v>
          </cell>
        </row>
        <row r="2864">
          <cell r="A2864">
            <v>44867</v>
          </cell>
          <cell r="B2864">
            <v>1413.66</v>
          </cell>
          <cell r="C2864">
            <v>-1.25</v>
          </cell>
          <cell r="D2864">
            <v>9.4</v>
          </cell>
        </row>
        <row r="2865">
          <cell r="A2865">
            <v>44868</v>
          </cell>
          <cell r="B2865">
            <v>1272.11</v>
          </cell>
          <cell r="C2865">
            <v>-1.25</v>
          </cell>
          <cell r="D2865">
            <v>14.9</v>
          </cell>
        </row>
        <row r="2866">
          <cell r="A2866">
            <v>44869</v>
          </cell>
          <cell r="B2866">
            <v>1222.45</v>
          </cell>
          <cell r="C2866">
            <v>-1.26</v>
          </cell>
          <cell r="D2866">
            <v>0</v>
          </cell>
        </row>
        <row r="2867">
          <cell r="A2867">
            <v>44870</v>
          </cell>
          <cell r="B2867">
            <v>1326.04</v>
          </cell>
          <cell r="C2867">
            <v>-1.27</v>
          </cell>
          <cell r="D2867">
            <v>0</v>
          </cell>
        </row>
        <row r="2868">
          <cell r="A2868">
            <v>44871</v>
          </cell>
          <cell r="B2868">
            <v>2103.7</v>
          </cell>
          <cell r="C2868">
            <v>-1.28</v>
          </cell>
          <cell r="D2868">
            <v>0</v>
          </cell>
        </row>
        <row r="2869">
          <cell r="A2869">
            <v>44872</v>
          </cell>
          <cell r="B2869">
            <v>1485.3</v>
          </cell>
          <cell r="C2869">
            <v>-1.31</v>
          </cell>
          <cell r="D2869">
            <v>0</v>
          </cell>
        </row>
        <row r="2870">
          <cell r="A2870">
            <v>44873</v>
          </cell>
          <cell r="B2870">
            <v>1658.33</v>
          </cell>
          <cell r="C2870">
            <v>-1.32</v>
          </cell>
          <cell r="D2870">
            <v>2.4</v>
          </cell>
        </row>
        <row r="2871">
          <cell r="A2871">
            <v>44874</v>
          </cell>
          <cell r="B2871">
            <v>1690.39</v>
          </cell>
          <cell r="C2871">
            <v>-1.3</v>
          </cell>
          <cell r="D2871">
            <v>32.3</v>
          </cell>
        </row>
        <row r="2872">
          <cell r="A2872">
            <v>44875</v>
          </cell>
          <cell r="B2872">
            <v>1849.77</v>
          </cell>
          <cell r="C2872">
            <v>-1.3</v>
          </cell>
          <cell r="D2872">
            <v>2.3</v>
          </cell>
        </row>
        <row r="2873">
          <cell r="A2873">
            <v>44876</v>
          </cell>
          <cell r="B2873">
            <v>1934.03</v>
          </cell>
          <cell r="C2873">
            <v>-1.31</v>
          </cell>
          <cell r="D2873">
            <v>0</v>
          </cell>
        </row>
        <row r="2874">
          <cell r="A2874">
            <v>44877</v>
          </cell>
          <cell r="B2874">
            <v>1454.05</v>
          </cell>
          <cell r="C2874">
            <v>-1.31</v>
          </cell>
          <cell r="D2874">
            <v>12.2</v>
          </cell>
        </row>
        <row r="2875">
          <cell r="A2875">
            <v>44878</v>
          </cell>
          <cell r="B2875">
            <v>1592.58</v>
          </cell>
          <cell r="C2875">
            <v>-1.32</v>
          </cell>
          <cell r="D2875">
            <v>0</v>
          </cell>
        </row>
        <row r="2876">
          <cell r="A2876">
            <v>44879</v>
          </cell>
          <cell r="B2876">
            <v>1407.87</v>
          </cell>
          <cell r="C2876">
            <v>-1.32</v>
          </cell>
          <cell r="D2876">
            <v>0</v>
          </cell>
        </row>
        <row r="2877">
          <cell r="A2877">
            <v>44880</v>
          </cell>
          <cell r="B2877">
            <v>1697.8</v>
          </cell>
          <cell r="C2877">
            <v>-1.28</v>
          </cell>
          <cell r="D2877">
            <v>66.6</v>
          </cell>
        </row>
        <row r="2878">
          <cell r="A2878">
            <v>44881</v>
          </cell>
          <cell r="B2878">
            <v>1727.08</v>
          </cell>
          <cell r="C2878">
            <v>-1.29</v>
          </cell>
          <cell r="D2878">
            <v>1.3</v>
          </cell>
        </row>
        <row r="2879">
          <cell r="A2879">
            <v>44882</v>
          </cell>
          <cell r="B2879">
            <v>1834.14</v>
          </cell>
          <cell r="C2879">
            <v>-1.29</v>
          </cell>
          <cell r="D2879">
            <v>0</v>
          </cell>
        </row>
        <row r="2880">
          <cell r="A2880">
            <v>44883</v>
          </cell>
          <cell r="B2880">
            <v>1808.22</v>
          </cell>
          <cell r="C2880">
            <v>-1.3</v>
          </cell>
          <cell r="D2880">
            <v>0</v>
          </cell>
        </row>
        <row r="2881">
          <cell r="A2881">
            <v>44884</v>
          </cell>
          <cell r="B2881">
            <v>1550</v>
          </cell>
          <cell r="C2881">
            <v>-1.32</v>
          </cell>
          <cell r="D2881">
            <v>0</v>
          </cell>
        </row>
        <row r="2882">
          <cell r="A2882">
            <v>44885</v>
          </cell>
          <cell r="B2882">
            <v>1173.5</v>
          </cell>
          <cell r="C2882">
            <v>-1.34</v>
          </cell>
          <cell r="D2882">
            <v>0</v>
          </cell>
        </row>
        <row r="2883">
          <cell r="A2883">
            <v>44886</v>
          </cell>
          <cell r="B2883">
            <v>1661.33</v>
          </cell>
          <cell r="C2883">
            <v>-1.35</v>
          </cell>
          <cell r="D2883">
            <v>0</v>
          </cell>
        </row>
        <row r="2884">
          <cell r="A2884">
            <v>44887</v>
          </cell>
          <cell r="B2884">
            <v>1855.73</v>
          </cell>
          <cell r="C2884">
            <v>-1.36</v>
          </cell>
          <cell r="D2884">
            <v>0</v>
          </cell>
        </row>
        <row r="2885">
          <cell r="A2885">
            <v>44888</v>
          </cell>
          <cell r="B2885">
            <v>1576.71</v>
          </cell>
          <cell r="C2885">
            <v>-1.38</v>
          </cell>
          <cell r="D2885">
            <v>0</v>
          </cell>
        </row>
        <row r="2886">
          <cell r="A2886">
            <v>44889</v>
          </cell>
          <cell r="B2886">
            <v>1152.2</v>
          </cell>
          <cell r="C2886">
            <v>-1.39</v>
          </cell>
          <cell r="D2886">
            <v>0</v>
          </cell>
        </row>
        <row r="2887">
          <cell r="A2887">
            <v>44890</v>
          </cell>
          <cell r="B2887">
            <v>1355.76</v>
          </cell>
          <cell r="C2887">
            <v>-1.39</v>
          </cell>
          <cell r="D2887">
            <v>0.9</v>
          </cell>
        </row>
        <row r="2888">
          <cell r="A2888">
            <v>44891</v>
          </cell>
          <cell r="B2888">
            <v>1776.83</v>
          </cell>
          <cell r="C2888">
            <v>-1.36</v>
          </cell>
          <cell r="D2888">
            <v>7.6</v>
          </cell>
        </row>
        <row r="2889">
          <cell r="A2889">
            <v>44892</v>
          </cell>
          <cell r="B2889">
            <v>1066.18</v>
          </cell>
          <cell r="C2889">
            <v>-1.35</v>
          </cell>
          <cell r="D2889">
            <v>10.4</v>
          </cell>
        </row>
        <row r="2890">
          <cell r="A2890">
            <v>44893</v>
          </cell>
          <cell r="B2890">
            <v>1479.17</v>
          </cell>
          <cell r="C2890">
            <v>-1.33</v>
          </cell>
          <cell r="D2890">
            <v>0</v>
          </cell>
        </row>
        <row r="2891">
          <cell r="A2891">
            <v>44894</v>
          </cell>
          <cell r="B2891">
            <v>1873.37</v>
          </cell>
          <cell r="C2891">
            <v>-1.3</v>
          </cell>
          <cell r="D2891">
            <v>16.4</v>
          </cell>
        </row>
        <row r="2892">
          <cell r="A2892">
            <v>44895</v>
          </cell>
          <cell r="B2892">
            <v>1825.69</v>
          </cell>
          <cell r="C2892">
            <v>-1.21</v>
          </cell>
          <cell r="D2892">
            <v>65.7</v>
          </cell>
        </row>
        <row r="2893">
          <cell r="A2893">
            <v>44896</v>
          </cell>
          <cell r="B2893">
            <v>1696.06</v>
          </cell>
          <cell r="C2893">
            <v>-1.17</v>
          </cell>
          <cell r="D2893">
            <v>4.5</v>
          </cell>
        </row>
        <row r="2894">
          <cell r="A2894">
            <v>44897</v>
          </cell>
          <cell r="B2894">
            <v>1822.22</v>
          </cell>
          <cell r="C2894">
            <v>-1.16</v>
          </cell>
          <cell r="D2894">
            <v>0.8</v>
          </cell>
        </row>
        <row r="2895">
          <cell r="A2895">
            <v>44898</v>
          </cell>
          <cell r="B2895">
            <v>1506.83</v>
          </cell>
          <cell r="C2895">
            <v>-1.1</v>
          </cell>
          <cell r="D2895">
            <v>0</v>
          </cell>
        </row>
        <row r="2896">
          <cell r="A2896">
            <v>44899</v>
          </cell>
          <cell r="B2896">
            <v>1353.94</v>
          </cell>
          <cell r="C2896">
            <v>-1.04</v>
          </cell>
          <cell r="D2896">
            <v>33.6</v>
          </cell>
        </row>
        <row r="2897">
          <cell r="A2897">
            <v>44900</v>
          </cell>
          <cell r="B2897">
            <v>1510.19</v>
          </cell>
          <cell r="C2897">
            <v>-0.98</v>
          </cell>
          <cell r="D2897">
            <v>39.5</v>
          </cell>
        </row>
        <row r="2898">
          <cell r="A2898">
            <v>44901</v>
          </cell>
          <cell r="B2898">
            <v>1365.39</v>
          </cell>
          <cell r="C2898">
            <v>-0.95</v>
          </cell>
          <cell r="D2898">
            <v>2</v>
          </cell>
        </row>
        <row r="2899">
          <cell r="A2899">
            <v>44902</v>
          </cell>
          <cell r="B2899">
            <v>1453.01</v>
          </cell>
          <cell r="C2899">
            <v>-0.93</v>
          </cell>
          <cell r="D2899">
            <v>8.8</v>
          </cell>
        </row>
        <row r="2900">
          <cell r="A2900">
            <v>44903</v>
          </cell>
          <cell r="B2900">
            <v>1788.08</v>
          </cell>
          <cell r="C2900">
            <v>-0.87</v>
          </cell>
          <cell r="D2900">
            <v>38.5</v>
          </cell>
        </row>
        <row r="2901">
          <cell r="A2901">
            <v>44904</v>
          </cell>
          <cell r="B2901">
            <v>1718.29</v>
          </cell>
          <cell r="C2901">
            <v>-0.85</v>
          </cell>
          <cell r="D2901">
            <v>0</v>
          </cell>
        </row>
        <row r="2902">
          <cell r="A2902">
            <v>44905</v>
          </cell>
          <cell r="B2902">
            <v>1603.01</v>
          </cell>
          <cell r="C2902">
            <v>-0.85</v>
          </cell>
          <cell r="D2902">
            <v>0</v>
          </cell>
        </row>
        <row r="2903">
          <cell r="A2903">
            <v>44906</v>
          </cell>
          <cell r="B2903">
            <v>1684.14</v>
          </cell>
          <cell r="C2903">
            <v>-0.75</v>
          </cell>
          <cell r="D2903">
            <v>18.7</v>
          </cell>
        </row>
        <row r="2904">
          <cell r="A2904">
            <v>44907</v>
          </cell>
          <cell r="B2904">
            <v>1778.13</v>
          </cell>
          <cell r="C2904">
            <v>-0.68</v>
          </cell>
          <cell r="D2904">
            <v>5.1</v>
          </cell>
        </row>
        <row r="2905">
          <cell r="A2905">
            <v>44908</v>
          </cell>
          <cell r="B2905">
            <v>1273.84</v>
          </cell>
          <cell r="C2905">
            <v>-0.65</v>
          </cell>
          <cell r="D2905">
            <v>7.2</v>
          </cell>
        </row>
        <row r="2906">
          <cell r="A2906">
            <v>44909</v>
          </cell>
          <cell r="B2906">
            <v>1198.26</v>
          </cell>
          <cell r="C2906">
            <v>-0.57</v>
          </cell>
          <cell r="D2906">
            <v>11.7</v>
          </cell>
        </row>
        <row r="2907">
          <cell r="A2907">
            <v>44910</v>
          </cell>
          <cell r="B2907">
            <v>1291.09</v>
          </cell>
          <cell r="C2907">
            <v>-0.53</v>
          </cell>
          <cell r="D2907">
            <v>0</v>
          </cell>
        </row>
        <row r="2908">
          <cell r="A2908">
            <v>44911</v>
          </cell>
          <cell r="B2908">
            <v>1485.07</v>
          </cell>
          <cell r="C2908">
            <v>-0.52</v>
          </cell>
          <cell r="D2908">
            <v>0</v>
          </cell>
        </row>
        <row r="2909">
          <cell r="A2909">
            <v>44912</v>
          </cell>
          <cell r="B2909">
            <v>1172.45</v>
          </cell>
          <cell r="C2909">
            <v>-0.51</v>
          </cell>
          <cell r="D2909">
            <v>0</v>
          </cell>
        </row>
        <row r="2910">
          <cell r="A2910">
            <v>44913</v>
          </cell>
          <cell r="B2910">
            <v>1353.7</v>
          </cell>
          <cell r="C2910">
            <v>-0.46</v>
          </cell>
          <cell r="D2910">
            <v>3.9</v>
          </cell>
        </row>
        <row r="2911">
          <cell r="A2911">
            <v>44914</v>
          </cell>
          <cell r="B2911">
            <v>1214.7</v>
          </cell>
          <cell r="C2911">
            <v>-0.45</v>
          </cell>
          <cell r="D2911">
            <v>0</v>
          </cell>
        </row>
        <row r="2912">
          <cell r="A2912">
            <v>44915</v>
          </cell>
          <cell r="B2912">
            <v>1017.13</v>
          </cell>
          <cell r="C2912">
            <v>-0.41</v>
          </cell>
          <cell r="D2912">
            <v>20.2</v>
          </cell>
        </row>
        <row r="2913">
          <cell r="A2913">
            <v>44916</v>
          </cell>
          <cell r="B2913">
            <v>1288.19</v>
          </cell>
          <cell r="C2913">
            <v>-0.29</v>
          </cell>
          <cell r="D2913">
            <v>37.7</v>
          </cell>
        </row>
        <row r="2914">
          <cell r="A2914">
            <v>44917</v>
          </cell>
          <cell r="B2914">
            <v>1371.06</v>
          </cell>
          <cell r="C2914">
            <v>-0.19</v>
          </cell>
          <cell r="D2914">
            <v>21</v>
          </cell>
        </row>
        <row r="2915">
          <cell r="A2915">
            <v>44918</v>
          </cell>
          <cell r="B2915">
            <v>1354.05</v>
          </cell>
          <cell r="C2915">
            <v>-0.16</v>
          </cell>
          <cell r="D2915">
            <v>0</v>
          </cell>
        </row>
        <row r="2916">
          <cell r="A2916">
            <v>44919</v>
          </cell>
          <cell r="B2916">
            <v>1467.48</v>
          </cell>
          <cell r="C2916">
            <v>-0.14</v>
          </cell>
          <cell r="D2916">
            <v>0</v>
          </cell>
        </row>
        <row r="2917">
          <cell r="A2917">
            <v>44920</v>
          </cell>
          <cell r="B2917">
            <v>1070.19</v>
          </cell>
          <cell r="C2917">
            <v>-0.11</v>
          </cell>
          <cell r="D2917">
            <v>0</v>
          </cell>
        </row>
        <row r="2918">
          <cell r="A2918">
            <v>44921</v>
          </cell>
          <cell r="B2918">
            <v>1320.49</v>
          </cell>
          <cell r="C2918">
            <v>-0.08</v>
          </cell>
          <cell r="D2918">
            <v>15.2</v>
          </cell>
        </row>
        <row r="2919">
          <cell r="A2919">
            <v>44922</v>
          </cell>
          <cell r="B2919">
            <v>1380.9</v>
          </cell>
          <cell r="C2919">
            <v>0</v>
          </cell>
          <cell r="D2919">
            <v>25.2</v>
          </cell>
        </row>
        <row r="2920">
          <cell r="A2920">
            <v>44923</v>
          </cell>
          <cell r="B2920">
            <v>1300.93</v>
          </cell>
          <cell r="C2920">
            <v>0</v>
          </cell>
          <cell r="D2920">
            <v>3.2</v>
          </cell>
        </row>
        <row r="2921">
          <cell r="A2921">
            <v>44924</v>
          </cell>
          <cell r="B2921">
            <v>1390.39</v>
          </cell>
          <cell r="C2921">
            <v>0</v>
          </cell>
          <cell r="D2921">
            <v>0.3</v>
          </cell>
        </row>
        <row r="2922">
          <cell r="A2922">
            <v>44925</v>
          </cell>
          <cell r="B2922">
            <v>1480.56</v>
          </cell>
          <cell r="C2922">
            <v>0</v>
          </cell>
          <cell r="D2922">
            <v>2.6</v>
          </cell>
        </row>
        <row r="2923">
          <cell r="A2923">
            <v>44926</v>
          </cell>
          <cell r="B2923">
            <v>1082.18</v>
          </cell>
          <cell r="C2923">
            <v>0</v>
          </cell>
          <cell r="D2923">
            <v>0.4</v>
          </cell>
        </row>
        <row r="2924">
          <cell r="A2924">
            <v>44927</v>
          </cell>
          <cell r="B2924">
            <v>793.52</v>
          </cell>
          <cell r="C2924">
            <v>0</v>
          </cell>
          <cell r="D2924">
            <v>15.4</v>
          </cell>
        </row>
        <row r="2925">
          <cell r="A2925">
            <v>44928</v>
          </cell>
          <cell r="B2925">
            <v>1510.53</v>
          </cell>
          <cell r="C2925">
            <v>0</v>
          </cell>
          <cell r="D2925">
            <v>22.5</v>
          </cell>
        </row>
        <row r="2926">
          <cell r="A2926">
            <v>44929</v>
          </cell>
          <cell r="B2926">
            <v>1303.24</v>
          </cell>
          <cell r="C2926">
            <v>0</v>
          </cell>
          <cell r="D2926">
            <v>22.7</v>
          </cell>
        </row>
        <row r="2927">
          <cell r="A2927">
            <v>44930</v>
          </cell>
          <cell r="B2927">
            <v>1251.27</v>
          </cell>
          <cell r="C2927">
            <v>0</v>
          </cell>
          <cell r="D2927">
            <v>23.3</v>
          </cell>
        </row>
        <row r="2928">
          <cell r="A2928">
            <v>44931</v>
          </cell>
          <cell r="B2928">
            <v>1147.69</v>
          </cell>
          <cell r="C2928">
            <v>0</v>
          </cell>
          <cell r="D2928">
            <v>10.2</v>
          </cell>
        </row>
        <row r="2929">
          <cell r="A2929">
            <v>44932</v>
          </cell>
          <cell r="B2929">
            <v>1365.74</v>
          </cell>
          <cell r="C2929">
            <v>0</v>
          </cell>
          <cell r="D2929">
            <v>42.3</v>
          </cell>
        </row>
        <row r="2930">
          <cell r="A2930">
            <v>44933</v>
          </cell>
          <cell r="B2930">
            <v>1389</v>
          </cell>
          <cell r="C2930">
            <v>0</v>
          </cell>
          <cell r="D2930">
            <v>31.6</v>
          </cell>
        </row>
        <row r="2931">
          <cell r="A2931">
            <v>44934</v>
          </cell>
          <cell r="B2931">
            <v>1479.75</v>
          </cell>
          <cell r="C2931">
            <v>0</v>
          </cell>
          <cell r="D2931">
            <v>65.8</v>
          </cell>
        </row>
        <row r="2932">
          <cell r="A2932">
            <v>44935</v>
          </cell>
          <cell r="B2932">
            <v>1775.35</v>
          </cell>
          <cell r="C2932">
            <v>0</v>
          </cell>
          <cell r="D2932">
            <v>21.3</v>
          </cell>
        </row>
        <row r="2933">
          <cell r="A2933">
            <v>44936</v>
          </cell>
          <cell r="B2933">
            <v>1938.66</v>
          </cell>
          <cell r="C2933">
            <v>0</v>
          </cell>
          <cell r="D2933">
            <v>24.7</v>
          </cell>
        </row>
        <row r="2934">
          <cell r="A2934">
            <v>44937</v>
          </cell>
          <cell r="B2934">
            <v>1882.87</v>
          </cell>
          <cell r="C2934">
            <v>0</v>
          </cell>
          <cell r="D2934">
            <v>15.1</v>
          </cell>
        </row>
        <row r="2935">
          <cell r="A2935">
            <v>44938</v>
          </cell>
          <cell r="B2935">
            <v>1307.87</v>
          </cell>
          <cell r="C2935">
            <v>0</v>
          </cell>
          <cell r="D2935">
            <v>17.1</v>
          </cell>
        </row>
        <row r="2936">
          <cell r="A2936">
            <v>44939</v>
          </cell>
          <cell r="B2936">
            <v>1842.71</v>
          </cell>
          <cell r="C2936">
            <v>0</v>
          </cell>
          <cell r="D2936">
            <v>0</v>
          </cell>
        </row>
        <row r="2937">
          <cell r="A2937">
            <v>44940</v>
          </cell>
          <cell r="B2937">
            <v>1586.81</v>
          </cell>
          <cell r="C2937">
            <v>0</v>
          </cell>
          <cell r="D2937">
            <v>27.3</v>
          </cell>
        </row>
        <row r="2938">
          <cell r="A2938">
            <v>44941</v>
          </cell>
          <cell r="B2938">
            <v>1711.81</v>
          </cell>
          <cell r="C2938">
            <v>0</v>
          </cell>
          <cell r="D2938">
            <v>0</v>
          </cell>
        </row>
        <row r="2939">
          <cell r="A2939">
            <v>44942</v>
          </cell>
          <cell r="B2939">
            <v>1767.94</v>
          </cell>
          <cell r="C2939">
            <v>0</v>
          </cell>
          <cell r="D2939">
            <v>0</v>
          </cell>
        </row>
        <row r="2940">
          <cell r="A2940">
            <v>44943</v>
          </cell>
          <cell r="B2940">
            <v>1896.88</v>
          </cell>
          <cell r="C2940">
            <v>0</v>
          </cell>
          <cell r="D2940">
            <v>0</v>
          </cell>
        </row>
        <row r="2941">
          <cell r="A2941">
            <v>44944</v>
          </cell>
          <cell r="B2941">
            <v>1888.89</v>
          </cell>
          <cell r="C2941">
            <v>0</v>
          </cell>
          <cell r="D2941">
            <v>0</v>
          </cell>
        </row>
        <row r="2942">
          <cell r="A2942">
            <v>44945</v>
          </cell>
          <cell r="B2942">
            <v>1468.17</v>
          </cell>
          <cell r="C2942">
            <v>0</v>
          </cell>
          <cell r="D2942">
            <v>3.9</v>
          </cell>
        </row>
        <row r="2943">
          <cell r="A2943">
            <v>44946</v>
          </cell>
          <cell r="B2943">
            <v>1340.51</v>
          </cell>
          <cell r="C2943">
            <v>0</v>
          </cell>
          <cell r="D2943">
            <v>0</v>
          </cell>
        </row>
        <row r="2944">
          <cell r="A2944">
            <v>44947</v>
          </cell>
          <cell r="B2944">
            <v>1385.19</v>
          </cell>
          <cell r="C2944">
            <v>0</v>
          </cell>
          <cell r="D2944">
            <v>9</v>
          </cell>
        </row>
        <row r="2945">
          <cell r="A2945">
            <v>44948</v>
          </cell>
          <cell r="B2945">
            <v>1109.61</v>
          </cell>
          <cell r="C2945">
            <v>0</v>
          </cell>
          <cell r="D2945">
            <v>17</v>
          </cell>
        </row>
        <row r="2946">
          <cell r="A2946">
            <v>44949</v>
          </cell>
          <cell r="B2946">
            <v>1441.09</v>
          </cell>
          <cell r="C2946">
            <v>0</v>
          </cell>
          <cell r="D2946">
            <v>7.5</v>
          </cell>
        </row>
        <row r="2947">
          <cell r="A2947">
            <v>44950</v>
          </cell>
          <cell r="B2947">
            <v>1520.72</v>
          </cell>
          <cell r="C2947">
            <v>0</v>
          </cell>
          <cell r="D2947">
            <v>4.6</v>
          </cell>
        </row>
        <row r="2948">
          <cell r="A2948">
            <v>44951</v>
          </cell>
          <cell r="B2948">
            <v>1371.88</v>
          </cell>
          <cell r="C2948">
            <v>0</v>
          </cell>
          <cell r="D2948">
            <v>45.6</v>
          </cell>
        </row>
        <row r="2949">
          <cell r="A2949">
            <v>44952</v>
          </cell>
          <cell r="B2949">
            <v>1471.64</v>
          </cell>
          <cell r="C2949">
            <v>0</v>
          </cell>
          <cell r="D2949">
            <v>7.2</v>
          </cell>
        </row>
        <row r="2950">
          <cell r="A2950">
            <v>44953</v>
          </cell>
          <cell r="B2950">
            <v>1378.59</v>
          </cell>
          <cell r="C2950">
            <v>0</v>
          </cell>
          <cell r="D2950">
            <v>21</v>
          </cell>
        </row>
        <row r="2951">
          <cell r="A2951">
            <v>44954</v>
          </cell>
          <cell r="B2951">
            <v>1383.8</v>
          </cell>
          <cell r="C2951">
            <v>0</v>
          </cell>
          <cell r="D2951">
            <v>0</v>
          </cell>
        </row>
        <row r="2952">
          <cell r="A2952">
            <v>44955</v>
          </cell>
          <cell r="B2952">
            <v>1700.46</v>
          </cell>
          <cell r="C2952">
            <v>0</v>
          </cell>
          <cell r="D2952">
            <v>0</v>
          </cell>
        </row>
        <row r="2953">
          <cell r="A2953">
            <v>44956</v>
          </cell>
          <cell r="B2953">
            <v>1509.49</v>
          </cell>
          <cell r="C2953">
            <v>0</v>
          </cell>
          <cell r="D2953">
            <v>10.1</v>
          </cell>
        </row>
        <row r="2954">
          <cell r="A2954">
            <v>44957</v>
          </cell>
          <cell r="B2954">
            <v>1382.99</v>
          </cell>
          <cell r="C2954">
            <v>0</v>
          </cell>
          <cell r="D2954">
            <v>5.6</v>
          </cell>
        </row>
        <row r="2955">
          <cell r="A2955">
            <v>44958</v>
          </cell>
          <cell r="B2955">
            <v>1357.64</v>
          </cell>
          <cell r="C2955">
            <v>0</v>
          </cell>
          <cell r="D2955">
            <v>0</v>
          </cell>
        </row>
        <row r="2956">
          <cell r="A2956">
            <v>44959</v>
          </cell>
          <cell r="B2956">
            <v>1431.13</v>
          </cell>
          <cell r="C2956">
            <v>0</v>
          </cell>
          <cell r="D2956">
            <v>0</v>
          </cell>
        </row>
        <row r="2957">
          <cell r="A2957">
            <v>44960</v>
          </cell>
          <cell r="B2957">
            <v>1536.23</v>
          </cell>
          <cell r="C2957">
            <v>0</v>
          </cell>
          <cell r="D2957">
            <v>0</v>
          </cell>
        </row>
        <row r="2958">
          <cell r="A2958">
            <v>44961</v>
          </cell>
          <cell r="B2958">
            <v>1931.94</v>
          </cell>
          <cell r="C2958">
            <v>0</v>
          </cell>
          <cell r="D2958">
            <v>0</v>
          </cell>
        </row>
        <row r="2959">
          <cell r="A2959">
            <v>44962</v>
          </cell>
          <cell r="B2959">
            <v>1915.05</v>
          </cell>
          <cell r="C2959">
            <v>0</v>
          </cell>
          <cell r="D2959">
            <v>0</v>
          </cell>
        </row>
        <row r="2960">
          <cell r="A2960">
            <v>44963</v>
          </cell>
          <cell r="B2960">
            <v>1590.16</v>
          </cell>
          <cell r="C2960">
            <v>0</v>
          </cell>
          <cell r="D2960">
            <v>0</v>
          </cell>
        </row>
        <row r="2961">
          <cell r="A2961">
            <v>44964</v>
          </cell>
          <cell r="B2961">
            <v>1720.49</v>
          </cell>
          <cell r="C2961">
            <v>0</v>
          </cell>
          <cell r="D2961">
            <v>0</v>
          </cell>
        </row>
        <row r="2962">
          <cell r="A2962">
            <v>44965</v>
          </cell>
          <cell r="B2962">
            <v>1642.82</v>
          </cell>
          <cell r="C2962">
            <v>0</v>
          </cell>
          <cell r="D2962">
            <v>19.3</v>
          </cell>
        </row>
        <row r="2963">
          <cell r="A2963">
            <v>44966</v>
          </cell>
          <cell r="B2963">
            <v>1581.6</v>
          </cell>
          <cell r="C2963">
            <v>0</v>
          </cell>
          <cell r="D2963">
            <v>0</v>
          </cell>
        </row>
        <row r="2964">
          <cell r="A2964">
            <v>44967</v>
          </cell>
          <cell r="B2964">
            <v>1578.24</v>
          </cell>
          <cell r="C2964">
            <v>0</v>
          </cell>
          <cell r="D2964">
            <v>3.9</v>
          </cell>
        </row>
        <row r="2965">
          <cell r="A2965">
            <v>44968</v>
          </cell>
          <cell r="B2965">
            <v>1992.82</v>
          </cell>
          <cell r="C2965">
            <v>0</v>
          </cell>
          <cell r="D2965">
            <v>2.7</v>
          </cell>
        </row>
        <row r="2966">
          <cell r="A2966">
            <v>44969</v>
          </cell>
          <cell r="B2966">
            <v>1606.71</v>
          </cell>
          <cell r="C2966">
            <v>0</v>
          </cell>
          <cell r="D2966">
            <v>0</v>
          </cell>
        </row>
        <row r="2967">
          <cell r="A2967">
            <v>44970</v>
          </cell>
          <cell r="B2967">
            <v>1561.11</v>
          </cell>
          <cell r="C2967">
            <v>0</v>
          </cell>
          <cell r="D2967">
            <v>3</v>
          </cell>
        </row>
        <row r="2968">
          <cell r="A2968">
            <v>44971</v>
          </cell>
          <cell r="B2968">
            <v>1487.27</v>
          </cell>
          <cell r="C2968">
            <v>0</v>
          </cell>
          <cell r="D2968">
            <v>0</v>
          </cell>
        </row>
        <row r="2969">
          <cell r="A2969">
            <v>44972</v>
          </cell>
          <cell r="B2969">
            <v>1780.56</v>
          </cell>
          <cell r="C2969">
            <v>0</v>
          </cell>
          <cell r="D2969">
            <v>0</v>
          </cell>
        </row>
        <row r="2970">
          <cell r="A2970">
            <v>44973</v>
          </cell>
          <cell r="B2970">
            <v>2652.78</v>
          </cell>
          <cell r="C2970">
            <v>0</v>
          </cell>
          <cell r="D2970">
            <v>10.2</v>
          </cell>
        </row>
        <row r="2971">
          <cell r="A2971">
            <v>44974</v>
          </cell>
          <cell r="B2971">
            <v>2273.15</v>
          </cell>
          <cell r="C2971">
            <v>0</v>
          </cell>
          <cell r="D2971">
            <v>0</v>
          </cell>
        </row>
        <row r="2972">
          <cell r="A2972">
            <v>44975</v>
          </cell>
          <cell r="B2972">
            <v>1460.65</v>
          </cell>
          <cell r="C2972">
            <v>0</v>
          </cell>
          <cell r="D2972">
            <v>0</v>
          </cell>
        </row>
        <row r="2973">
          <cell r="A2973">
            <v>44976</v>
          </cell>
          <cell r="B2973">
            <v>871.64</v>
          </cell>
          <cell r="C2973">
            <v>0</v>
          </cell>
          <cell r="D2973">
            <v>1.5</v>
          </cell>
        </row>
        <row r="2974">
          <cell r="A2974">
            <v>44977</v>
          </cell>
          <cell r="B2974">
            <v>1342.13</v>
          </cell>
          <cell r="C2974">
            <v>0</v>
          </cell>
          <cell r="D2974">
            <v>0</v>
          </cell>
        </row>
        <row r="2975">
          <cell r="A2975">
            <v>44978</v>
          </cell>
          <cell r="B2975">
            <v>1133.56</v>
          </cell>
          <cell r="C2975">
            <v>0</v>
          </cell>
          <cell r="D2975">
            <v>0</v>
          </cell>
        </row>
        <row r="2976">
          <cell r="A2976">
            <v>44979</v>
          </cell>
          <cell r="B2976">
            <v>1675.46</v>
          </cell>
          <cell r="C2976">
            <v>0</v>
          </cell>
          <cell r="D2976">
            <v>0</v>
          </cell>
        </row>
        <row r="2977">
          <cell r="A2977">
            <v>44980</v>
          </cell>
          <cell r="B2977">
            <v>1723.38</v>
          </cell>
          <cell r="C2977">
            <v>0</v>
          </cell>
          <cell r="D2977">
            <v>0</v>
          </cell>
        </row>
        <row r="2978">
          <cell r="A2978">
            <v>44981</v>
          </cell>
          <cell r="B2978">
            <v>1540.86</v>
          </cell>
          <cell r="C2978">
            <v>0</v>
          </cell>
          <cell r="D2978">
            <v>0</v>
          </cell>
        </row>
        <row r="2979">
          <cell r="A2979">
            <v>44982</v>
          </cell>
          <cell r="B2979">
            <v>1770.02</v>
          </cell>
          <cell r="C2979">
            <v>0</v>
          </cell>
          <cell r="D2979">
            <v>0</v>
          </cell>
        </row>
        <row r="2980">
          <cell r="A2980">
            <v>44983</v>
          </cell>
          <cell r="B2980">
            <v>1565.51</v>
          </cell>
          <cell r="C2980">
            <v>0</v>
          </cell>
          <cell r="D2980">
            <v>0</v>
          </cell>
        </row>
        <row r="2981">
          <cell r="A2981">
            <v>44984</v>
          </cell>
          <cell r="B2981">
            <v>1688.43</v>
          </cell>
          <cell r="C2981">
            <v>0</v>
          </cell>
          <cell r="D2981">
            <v>0</v>
          </cell>
        </row>
        <row r="2982">
          <cell r="A2982">
            <v>44985</v>
          </cell>
          <cell r="B2982">
            <v>1865.86</v>
          </cell>
          <cell r="C2982">
            <v>0</v>
          </cell>
          <cell r="D2982">
            <v>0</v>
          </cell>
        </row>
        <row r="2983">
          <cell r="A2983">
            <v>44986</v>
          </cell>
          <cell r="B2983">
            <v>1720.72</v>
          </cell>
          <cell r="C2983">
            <v>0</v>
          </cell>
          <cell r="D2983">
            <v>0</v>
          </cell>
        </row>
        <row r="2984">
          <cell r="A2984">
            <v>44987</v>
          </cell>
          <cell r="B2984">
            <v>1805.67</v>
          </cell>
          <cell r="C2984">
            <v>0</v>
          </cell>
          <cell r="D2984">
            <v>0</v>
          </cell>
        </row>
        <row r="2985">
          <cell r="A2985">
            <v>44988</v>
          </cell>
          <cell r="B2985">
            <v>1976.5</v>
          </cell>
          <cell r="C2985">
            <v>0</v>
          </cell>
          <cell r="D2985">
            <v>0</v>
          </cell>
        </row>
        <row r="2986">
          <cell r="A2986">
            <v>44989</v>
          </cell>
          <cell r="B2986">
            <v>2251.04</v>
          </cell>
          <cell r="C2986">
            <v>0</v>
          </cell>
          <cell r="D2986">
            <v>0</v>
          </cell>
        </row>
        <row r="2987">
          <cell r="A2987">
            <v>44990</v>
          </cell>
          <cell r="B2987">
            <v>2131.37</v>
          </cell>
          <cell r="C2987">
            <v>0</v>
          </cell>
          <cell r="D2987">
            <v>0</v>
          </cell>
        </row>
        <row r="2988">
          <cell r="A2988">
            <v>44991</v>
          </cell>
          <cell r="B2988">
            <v>1809.84</v>
          </cell>
          <cell r="C2988">
            <v>0</v>
          </cell>
          <cell r="D2988">
            <v>0</v>
          </cell>
        </row>
        <row r="2989">
          <cell r="A2989">
            <v>44992</v>
          </cell>
          <cell r="B2989">
            <v>1780.32</v>
          </cell>
          <cell r="C2989">
            <v>0</v>
          </cell>
          <cell r="D2989">
            <v>1.1</v>
          </cell>
        </row>
        <row r="2990">
          <cell r="A2990">
            <v>44993</v>
          </cell>
          <cell r="B2990">
            <v>2176.5</v>
          </cell>
          <cell r="C2990">
            <v>0</v>
          </cell>
          <cell r="D2990">
            <v>11.3</v>
          </cell>
        </row>
        <row r="2991">
          <cell r="A2991">
            <v>44994</v>
          </cell>
          <cell r="B2991">
            <v>1657.06</v>
          </cell>
          <cell r="C2991">
            <v>0</v>
          </cell>
          <cell r="D2991">
            <v>0.4</v>
          </cell>
        </row>
        <row r="2992">
          <cell r="A2992">
            <v>44995</v>
          </cell>
          <cell r="B2992">
            <v>1875.93</v>
          </cell>
          <cell r="C2992">
            <v>0</v>
          </cell>
          <cell r="D2992">
            <v>0</v>
          </cell>
        </row>
        <row r="2993">
          <cell r="A2993">
            <v>44996</v>
          </cell>
          <cell r="B2993">
            <v>2516.44</v>
          </cell>
          <cell r="C2993">
            <v>0</v>
          </cell>
          <cell r="D2993">
            <v>0</v>
          </cell>
        </row>
        <row r="2994">
          <cell r="A2994">
            <v>44997</v>
          </cell>
          <cell r="B2994">
            <v>2052.55</v>
          </cell>
          <cell r="C2994">
            <v>0</v>
          </cell>
          <cell r="D2994">
            <v>53.6</v>
          </cell>
        </row>
        <row r="2995">
          <cell r="A2995">
            <v>44998</v>
          </cell>
          <cell r="B2995">
            <v>1699.65</v>
          </cell>
          <cell r="C2995">
            <v>0</v>
          </cell>
          <cell r="D2995">
            <v>0</v>
          </cell>
        </row>
        <row r="2996">
          <cell r="A2996">
            <v>44999</v>
          </cell>
          <cell r="B2996">
            <v>1491.44</v>
          </cell>
          <cell r="C2996">
            <v>0</v>
          </cell>
          <cell r="D2996">
            <v>0</v>
          </cell>
        </row>
        <row r="2997">
          <cell r="A2997">
            <v>45000</v>
          </cell>
          <cell r="B2997">
            <v>1571.3</v>
          </cell>
          <cell r="C2997">
            <v>0</v>
          </cell>
          <cell r="D2997">
            <v>0</v>
          </cell>
        </row>
        <row r="2998">
          <cell r="A2998">
            <v>45001</v>
          </cell>
          <cell r="B2998">
            <v>1760.42</v>
          </cell>
          <cell r="C2998">
            <v>0</v>
          </cell>
          <cell r="D2998">
            <v>0</v>
          </cell>
        </row>
        <row r="2999">
          <cell r="A2999">
            <v>45002</v>
          </cell>
          <cell r="B2999">
            <v>1709.26</v>
          </cell>
          <cell r="C2999">
            <v>0</v>
          </cell>
          <cell r="D2999">
            <v>0</v>
          </cell>
        </row>
        <row r="3000">
          <cell r="A3000">
            <v>45003</v>
          </cell>
          <cell r="B3000">
            <v>1536.57</v>
          </cell>
          <cell r="C3000">
            <v>0</v>
          </cell>
          <cell r="D3000">
            <v>0</v>
          </cell>
        </row>
        <row r="3001">
          <cell r="A3001">
            <v>45004</v>
          </cell>
          <cell r="B3001">
            <v>1368.52</v>
          </cell>
          <cell r="C3001">
            <v>0</v>
          </cell>
          <cell r="D3001">
            <v>0</v>
          </cell>
        </row>
        <row r="3002">
          <cell r="A3002">
            <v>45005</v>
          </cell>
          <cell r="B3002">
            <v>1438.43</v>
          </cell>
          <cell r="C3002">
            <v>0</v>
          </cell>
          <cell r="D3002">
            <v>0</v>
          </cell>
        </row>
        <row r="3003">
          <cell r="A3003">
            <v>45006</v>
          </cell>
          <cell r="B3003">
            <v>1458.56</v>
          </cell>
          <cell r="C3003">
            <v>0</v>
          </cell>
          <cell r="D3003">
            <v>0</v>
          </cell>
        </row>
        <row r="3004">
          <cell r="A3004">
            <v>45007</v>
          </cell>
          <cell r="B3004">
            <v>1564</v>
          </cell>
          <cell r="C3004">
            <v>0</v>
          </cell>
          <cell r="D3004">
            <v>0</v>
          </cell>
        </row>
        <row r="3005">
          <cell r="A3005">
            <v>45008</v>
          </cell>
          <cell r="B3005">
            <v>1647.22</v>
          </cell>
          <cell r="C3005">
            <v>0</v>
          </cell>
          <cell r="D3005">
            <v>3.9</v>
          </cell>
        </row>
        <row r="3006">
          <cell r="A3006">
            <v>45009</v>
          </cell>
          <cell r="B3006">
            <v>1781.13</v>
          </cell>
          <cell r="C3006">
            <v>0</v>
          </cell>
          <cell r="D3006">
            <v>0</v>
          </cell>
        </row>
        <row r="3007">
          <cell r="A3007">
            <v>45010</v>
          </cell>
          <cell r="B3007">
            <v>2237.73</v>
          </cell>
          <cell r="C3007">
            <v>0</v>
          </cell>
          <cell r="D3007">
            <v>0</v>
          </cell>
        </row>
        <row r="3008">
          <cell r="A3008">
            <v>45011</v>
          </cell>
          <cell r="B3008">
            <v>1601.5</v>
          </cell>
          <cell r="C3008">
            <v>0</v>
          </cell>
          <cell r="D3008">
            <v>0</v>
          </cell>
        </row>
        <row r="3009">
          <cell r="A3009">
            <v>45012</v>
          </cell>
          <cell r="B3009">
            <v>1861.11</v>
          </cell>
          <cell r="C3009">
            <v>0</v>
          </cell>
          <cell r="D3009">
            <v>0</v>
          </cell>
        </row>
        <row r="3010">
          <cell r="A3010">
            <v>45013</v>
          </cell>
          <cell r="B3010">
            <v>1671.11</v>
          </cell>
          <cell r="C3010">
            <v>0</v>
          </cell>
          <cell r="D3010">
            <v>0</v>
          </cell>
        </row>
        <row r="3011">
          <cell r="A3011">
            <v>45014</v>
          </cell>
          <cell r="B3011">
            <v>1600.81</v>
          </cell>
          <cell r="C3011">
            <v>0</v>
          </cell>
          <cell r="D3011">
            <v>37.6</v>
          </cell>
        </row>
        <row r="3012">
          <cell r="A3012">
            <v>45015</v>
          </cell>
          <cell r="B3012">
            <v>1773.84</v>
          </cell>
          <cell r="C3012">
            <v>0</v>
          </cell>
          <cell r="D3012">
            <v>0</v>
          </cell>
        </row>
        <row r="3013">
          <cell r="A3013">
            <v>45016</v>
          </cell>
          <cell r="B3013">
            <v>1660.53</v>
          </cell>
          <cell r="C3013">
            <v>0</v>
          </cell>
          <cell r="D3013">
            <v>0</v>
          </cell>
        </row>
        <row r="3014">
          <cell r="A3014">
            <v>45017</v>
          </cell>
          <cell r="B3014">
            <v>2094.1</v>
          </cell>
          <cell r="C3014">
            <v>0</v>
          </cell>
          <cell r="D3014">
            <v>0</v>
          </cell>
        </row>
        <row r="3015">
          <cell r="A3015">
            <v>45018</v>
          </cell>
          <cell r="B3015">
            <v>1519.56</v>
          </cell>
          <cell r="C3015">
            <v>0</v>
          </cell>
          <cell r="D3015">
            <v>0</v>
          </cell>
        </row>
        <row r="3016">
          <cell r="A3016">
            <v>45019</v>
          </cell>
          <cell r="B3016">
            <v>1397.57</v>
          </cell>
          <cell r="C3016">
            <v>0</v>
          </cell>
          <cell r="D3016">
            <v>0</v>
          </cell>
        </row>
        <row r="3017">
          <cell r="A3017">
            <v>45020</v>
          </cell>
          <cell r="B3017">
            <v>1388.77</v>
          </cell>
          <cell r="C3017">
            <v>0</v>
          </cell>
          <cell r="D3017">
            <v>0.2</v>
          </cell>
        </row>
        <row r="3018">
          <cell r="A3018">
            <v>45021</v>
          </cell>
          <cell r="B3018">
            <v>1882.06</v>
          </cell>
          <cell r="C3018">
            <v>0</v>
          </cell>
          <cell r="D3018">
            <v>0</v>
          </cell>
        </row>
        <row r="3019">
          <cell r="A3019">
            <v>45022</v>
          </cell>
          <cell r="B3019">
            <v>1864.35</v>
          </cell>
          <cell r="C3019">
            <v>0</v>
          </cell>
          <cell r="D3019">
            <v>0</v>
          </cell>
        </row>
        <row r="3020">
          <cell r="A3020">
            <v>45023</v>
          </cell>
          <cell r="B3020">
            <v>1663.66</v>
          </cell>
          <cell r="C3020">
            <v>0</v>
          </cell>
          <cell r="D3020">
            <v>0</v>
          </cell>
        </row>
        <row r="3021">
          <cell r="A3021">
            <v>45024</v>
          </cell>
          <cell r="B3021">
            <v>1265.86</v>
          </cell>
          <cell r="C3021">
            <v>0</v>
          </cell>
          <cell r="D3021">
            <v>1.4</v>
          </cell>
        </row>
        <row r="3022">
          <cell r="A3022">
            <v>45025</v>
          </cell>
          <cell r="B3022">
            <v>951.85</v>
          </cell>
          <cell r="C3022">
            <v>0</v>
          </cell>
          <cell r="D3022">
            <v>19.4</v>
          </cell>
        </row>
        <row r="3023">
          <cell r="A3023">
            <v>45026</v>
          </cell>
          <cell r="B3023">
            <v>1649.65</v>
          </cell>
          <cell r="C3023">
            <v>0</v>
          </cell>
          <cell r="D3023">
            <v>15</v>
          </cell>
        </row>
        <row r="3024">
          <cell r="A3024">
            <v>45027</v>
          </cell>
          <cell r="B3024">
            <v>1441.9</v>
          </cell>
          <cell r="C3024">
            <v>0</v>
          </cell>
          <cell r="D3024">
            <v>0</v>
          </cell>
        </row>
        <row r="3025">
          <cell r="A3025">
            <v>45028</v>
          </cell>
          <cell r="B3025">
            <v>1468.52</v>
          </cell>
          <cell r="C3025">
            <v>0</v>
          </cell>
          <cell r="D3025">
            <v>0</v>
          </cell>
        </row>
        <row r="3026">
          <cell r="A3026">
            <v>45029</v>
          </cell>
          <cell r="B3026">
            <v>1584.26</v>
          </cell>
          <cell r="C3026">
            <v>0</v>
          </cell>
          <cell r="D3026">
            <v>1.1</v>
          </cell>
        </row>
        <row r="3027">
          <cell r="A3027">
            <v>45030</v>
          </cell>
          <cell r="B3027">
            <v>1536.46</v>
          </cell>
          <cell r="C3027">
            <v>0</v>
          </cell>
          <cell r="D3027">
            <v>0</v>
          </cell>
        </row>
        <row r="3028">
          <cell r="A3028">
            <v>45031</v>
          </cell>
          <cell r="B3028">
            <v>1242.36</v>
          </cell>
          <cell r="C3028">
            <v>0</v>
          </cell>
          <cell r="D3028">
            <v>27</v>
          </cell>
        </row>
        <row r="3029">
          <cell r="A3029">
            <v>45032</v>
          </cell>
          <cell r="B3029">
            <v>1171.3</v>
          </cell>
          <cell r="C3029">
            <v>0</v>
          </cell>
          <cell r="D3029">
            <v>0</v>
          </cell>
        </row>
        <row r="3030">
          <cell r="A3030">
            <v>45033</v>
          </cell>
          <cell r="B3030">
            <v>1720.14</v>
          </cell>
          <cell r="C3030">
            <v>0</v>
          </cell>
          <cell r="D3030">
            <v>0</v>
          </cell>
        </row>
        <row r="3031">
          <cell r="A3031">
            <v>45034</v>
          </cell>
          <cell r="B3031">
            <v>1816.67</v>
          </cell>
          <cell r="C3031">
            <v>0</v>
          </cell>
          <cell r="D3031">
            <v>0</v>
          </cell>
        </row>
        <row r="3032">
          <cell r="A3032">
            <v>45035</v>
          </cell>
          <cell r="B3032">
            <v>1274.07</v>
          </cell>
          <cell r="C3032">
            <v>0</v>
          </cell>
          <cell r="D3032">
            <v>11.5</v>
          </cell>
        </row>
        <row r="3033">
          <cell r="A3033">
            <v>45036</v>
          </cell>
          <cell r="B3033">
            <v>1586.92</v>
          </cell>
          <cell r="C3033">
            <v>0</v>
          </cell>
          <cell r="D3033">
            <v>0.5</v>
          </cell>
        </row>
        <row r="3034">
          <cell r="A3034">
            <v>45037</v>
          </cell>
          <cell r="B3034">
            <v>1201.85</v>
          </cell>
          <cell r="C3034">
            <v>0</v>
          </cell>
          <cell r="D3034">
            <v>0</v>
          </cell>
        </row>
        <row r="3035">
          <cell r="A3035">
            <v>45038</v>
          </cell>
          <cell r="B3035">
            <v>1496.41</v>
          </cell>
          <cell r="C3035">
            <v>0</v>
          </cell>
          <cell r="D3035">
            <v>0</v>
          </cell>
        </row>
        <row r="3036">
          <cell r="A3036">
            <v>45039</v>
          </cell>
          <cell r="B3036">
            <v>1277.66</v>
          </cell>
          <cell r="C3036">
            <v>0</v>
          </cell>
          <cell r="D3036">
            <v>0</v>
          </cell>
        </row>
        <row r="3037">
          <cell r="A3037">
            <v>45040</v>
          </cell>
          <cell r="B3037">
            <v>1730.44</v>
          </cell>
          <cell r="C3037">
            <v>0</v>
          </cell>
          <cell r="D3037">
            <v>0</v>
          </cell>
        </row>
        <row r="3038">
          <cell r="A3038">
            <v>45041</v>
          </cell>
          <cell r="B3038">
            <v>1385.65</v>
          </cell>
          <cell r="C3038">
            <v>0</v>
          </cell>
          <cell r="D3038">
            <v>0</v>
          </cell>
        </row>
        <row r="3039">
          <cell r="A3039">
            <v>45042</v>
          </cell>
          <cell r="B3039">
            <v>1845.37</v>
          </cell>
          <cell r="C3039">
            <v>0</v>
          </cell>
          <cell r="D3039">
            <v>0</v>
          </cell>
        </row>
        <row r="3040">
          <cell r="A3040">
            <v>45043</v>
          </cell>
          <cell r="B3040">
            <v>1452.08</v>
          </cell>
          <cell r="C3040">
            <v>0</v>
          </cell>
          <cell r="D3040">
            <v>1.9</v>
          </cell>
        </row>
        <row r="3041">
          <cell r="A3041">
            <v>45044</v>
          </cell>
          <cell r="B3041">
            <v>1685.88</v>
          </cell>
          <cell r="C3041">
            <v>0</v>
          </cell>
          <cell r="D3041">
            <v>18.2</v>
          </cell>
        </row>
        <row r="3042">
          <cell r="A3042">
            <v>45045</v>
          </cell>
          <cell r="B3042">
            <v>1519.56</v>
          </cell>
          <cell r="C3042">
            <v>0</v>
          </cell>
          <cell r="D3042">
            <v>23.5</v>
          </cell>
        </row>
        <row r="3043">
          <cell r="A3043">
            <v>45046</v>
          </cell>
          <cell r="B3043">
            <v>924.65</v>
          </cell>
          <cell r="C3043">
            <v>0</v>
          </cell>
          <cell r="D3043">
            <v>13.7</v>
          </cell>
        </row>
        <row r="3044">
          <cell r="A3044">
            <v>45047</v>
          </cell>
          <cell r="B3044">
            <v>1303.36</v>
          </cell>
          <cell r="C3044">
            <v>0</v>
          </cell>
          <cell r="D3044">
            <v>0</v>
          </cell>
        </row>
        <row r="3045">
          <cell r="A3045">
            <v>45048</v>
          </cell>
          <cell r="B3045">
            <v>1482.31</v>
          </cell>
          <cell r="C3045">
            <v>0</v>
          </cell>
          <cell r="D3045">
            <v>1.6</v>
          </cell>
        </row>
        <row r="3046">
          <cell r="A3046">
            <v>45049</v>
          </cell>
          <cell r="B3046">
            <v>1613.69</v>
          </cell>
          <cell r="C3046">
            <v>0</v>
          </cell>
          <cell r="D3046">
            <v>0</v>
          </cell>
        </row>
        <row r="3047">
          <cell r="A3047">
            <v>45050</v>
          </cell>
          <cell r="B3047">
            <v>1634.49</v>
          </cell>
          <cell r="C3047">
            <v>0</v>
          </cell>
          <cell r="D3047">
            <v>0</v>
          </cell>
        </row>
        <row r="3048">
          <cell r="A3048">
            <v>45051</v>
          </cell>
          <cell r="B3048">
            <v>1375.81</v>
          </cell>
          <cell r="C3048">
            <v>0</v>
          </cell>
          <cell r="D3048">
            <v>0</v>
          </cell>
        </row>
        <row r="3049">
          <cell r="A3049">
            <v>45052</v>
          </cell>
          <cell r="B3049">
            <v>1685.76</v>
          </cell>
          <cell r="C3049">
            <v>0</v>
          </cell>
          <cell r="D3049">
            <v>0</v>
          </cell>
        </row>
        <row r="3050">
          <cell r="A3050">
            <v>45053</v>
          </cell>
          <cell r="B3050">
            <v>1406.83</v>
          </cell>
          <cell r="C3050">
            <v>0</v>
          </cell>
          <cell r="D3050">
            <v>0</v>
          </cell>
        </row>
        <row r="3051">
          <cell r="A3051">
            <v>45054</v>
          </cell>
          <cell r="B3051">
            <v>1556.02</v>
          </cell>
          <cell r="C3051">
            <v>0</v>
          </cell>
          <cell r="D3051">
            <v>0</v>
          </cell>
        </row>
        <row r="3052">
          <cell r="A3052">
            <v>45055</v>
          </cell>
          <cell r="B3052">
            <v>1602.55</v>
          </cell>
          <cell r="C3052">
            <v>0</v>
          </cell>
          <cell r="D3052">
            <v>0</v>
          </cell>
        </row>
        <row r="3053">
          <cell r="A3053">
            <v>45056</v>
          </cell>
          <cell r="B3053">
            <v>1343.98</v>
          </cell>
          <cell r="C3053">
            <v>0</v>
          </cell>
          <cell r="D3053">
            <v>0</v>
          </cell>
        </row>
        <row r="3054">
          <cell r="A3054">
            <v>45057</v>
          </cell>
          <cell r="B3054">
            <v>1414.58</v>
          </cell>
          <cell r="C3054">
            <v>0</v>
          </cell>
          <cell r="D3054">
            <v>0</v>
          </cell>
        </row>
        <row r="3055">
          <cell r="A3055">
            <v>45058</v>
          </cell>
          <cell r="B3055">
            <v>1419.91</v>
          </cell>
          <cell r="C3055">
            <v>0</v>
          </cell>
          <cell r="D3055">
            <v>0</v>
          </cell>
        </row>
        <row r="3056">
          <cell r="A3056">
            <v>45059</v>
          </cell>
          <cell r="B3056">
            <v>1521.52</v>
          </cell>
          <cell r="C3056">
            <v>0</v>
          </cell>
          <cell r="D3056">
            <v>0</v>
          </cell>
        </row>
        <row r="3057">
          <cell r="A3057">
            <v>45060</v>
          </cell>
          <cell r="B3057">
            <v>1187.85</v>
          </cell>
          <cell r="C3057">
            <v>0</v>
          </cell>
          <cell r="D3057">
            <v>0</v>
          </cell>
        </row>
        <row r="3058">
          <cell r="A3058">
            <v>45061</v>
          </cell>
          <cell r="B3058">
            <v>1567.25</v>
          </cell>
          <cell r="C3058">
            <v>0</v>
          </cell>
          <cell r="D3058">
            <v>0</v>
          </cell>
        </row>
        <row r="3059">
          <cell r="A3059">
            <v>45062</v>
          </cell>
          <cell r="B3059">
            <v>1397.92</v>
          </cell>
          <cell r="C3059">
            <v>0</v>
          </cell>
          <cell r="D3059">
            <v>0</v>
          </cell>
        </row>
        <row r="3060">
          <cell r="A3060">
            <v>45063</v>
          </cell>
          <cell r="B3060">
            <v>1857.99</v>
          </cell>
          <cell r="C3060">
            <v>0</v>
          </cell>
          <cell r="D3060">
            <v>0</v>
          </cell>
        </row>
        <row r="3061">
          <cell r="A3061">
            <v>45064</v>
          </cell>
          <cell r="B3061">
            <v>1699.91</v>
          </cell>
          <cell r="C3061">
            <v>0</v>
          </cell>
          <cell r="D3061">
            <v>0</v>
          </cell>
        </row>
        <row r="3062">
          <cell r="A3062">
            <v>45065</v>
          </cell>
          <cell r="B3062">
            <v>1498.03</v>
          </cell>
          <cell r="C3062">
            <v>0</v>
          </cell>
          <cell r="D3062">
            <v>0</v>
          </cell>
        </row>
        <row r="3063">
          <cell r="A3063">
            <v>45066</v>
          </cell>
          <cell r="B3063">
            <v>1759.84</v>
          </cell>
          <cell r="C3063">
            <v>0</v>
          </cell>
          <cell r="D3063">
            <v>0</v>
          </cell>
        </row>
        <row r="3064">
          <cell r="A3064">
            <v>45067</v>
          </cell>
          <cell r="B3064">
            <v>1580.56</v>
          </cell>
          <cell r="C3064">
            <v>-0.01</v>
          </cell>
          <cell r="D3064">
            <v>0</v>
          </cell>
        </row>
        <row r="3065">
          <cell r="A3065">
            <v>45068</v>
          </cell>
          <cell r="B3065">
            <v>1506.94</v>
          </cell>
          <cell r="C3065">
            <v>-0.01</v>
          </cell>
          <cell r="D3065">
            <v>0</v>
          </cell>
        </row>
        <row r="3066">
          <cell r="A3066">
            <v>45069</v>
          </cell>
          <cell r="B3066">
            <v>1722.22</v>
          </cell>
          <cell r="C3066">
            <v>-0.02</v>
          </cell>
          <cell r="D3066">
            <v>0</v>
          </cell>
        </row>
        <row r="3067">
          <cell r="A3067">
            <v>45070</v>
          </cell>
          <cell r="B3067">
            <v>1368.63</v>
          </cell>
          <cell r="C3067">
            <v>-0.03</v>
          </cell>
          <cell r="D3067">
            <v>0</v>
          </cell>
        </row>
        <row r="3068">
          <cell r="A3068">
            <v>45071</v>
          </cell>
          <cell r="B3068">
            <v>1535.65</v>
          </cell>
          <cell r="C3068">
            <v>-0.03</v>
          </cell>
          <cell r="D3068">
            <v>0</v>
          </cell>
        </row>
        <row r="3069">
          <cell r="A3069">
            <v>45072</v>
          </cell>
          <cell r="B3069">
            <v>1748.61</v>
          </cell>
          <cell r="C3069">
            <v>-0.04</v>
          </cell>
          <cell r="D3069">
            <v>0</v>
          </cell>
        </row>
        <row r="3070">
          <cell r="A3070">
            <v>45073</v>
          </cell>
          <cell r="B3070">
            <v>1875.12</v>
          </cell>
          <cell r="C3070">
            <v>-0.04</v>
          </cell>
          <cell r="D3070">
            <v>0</v>
          </cell>
        </row>
        <row r="3071">
          <cell r="A3071">
            <v>45074</v>
          </cell>
          <cell r="B3071">
            <v>1510.42</v>
          </cell>
          <cell r="C3071">
            <v>-0.05</v>
          </cell>
          <cell r="D3071">
            <v>0</v>
          </cell>
        </row>
        <row r="3072">
          <cell r="A3072">
            <v>45075</v>
          </cell>
          <cell r="B3072">
            <v>1523.73</v>
          </cell>
          <cell r="C3072">
            <v>-0.05</v>
          </cell>
          <cell r="D3072">
            <v>0</v>
          </cell>
        </row>
        <row r="3073">
          <cell r="A3073">
            <v>45076</v>
          </cell>
          <cell r="B3073">
            <v>1509.03</v>
          </cell>
          <cell r="C3073">
            <v>-0.06</v>
          </cell>
          <cell r="D3073">
            <v>0</v>
          </cell>
        </row>
        <row r="3074">
          <cell r="A3074">
            <v>45077</v>
          </cell>
          <cell r="B3074">
            <v>1598.26</v>
          </cell>
          <cell r="C3074">
            <v>-0.06</v>
          </cell>
          <cell r="D3074">
            <v>0</v>
          </cell>
        </row>
        <row r="3075">
          <cell r="A3075">
            <v>45078</v>
          </cell>
          <cell r="B3075">
            <v>1740.74</v>
          </cell>
          <cell r="C3075">
            <v>-0.06</v>
          </cell>
          <cell r="D3075">
            <v>1.2</v>
          </cell>
        </row>
        <row r="3076">
          <cell r="A3076">
            <v>45079</v>
          </cell>
          <cell r="B3076">
            <v>1487.38</v>
          </cell>
          <cell r="C3076">
            <v>-0.07</v>
          </cell>
          <cell r="D3076">
            <v>0</v>
          </cell>
        </row>
        <row r="3077">
          <cell r="A3077">
            <v>45080</v>
          </cell>
          <cell r="B3077">
            <v>1714.35</v>
          </cell>
          <cell r="C3077">
            <v>-0.08</v>
          </cell>
          <cell r="D3077">
            <v>0</v>
          </cell>
        </row>
        <row r="3078">
          <cell r="A3078">
            <v>45081</v>
          </cell>
          <cell r="B3078">
            <v>1772.22</v>
          </cell>
          <cell r="C3078">
            <v>-0.09</v>
          </cell>
          <cell r="D3078">
            <v>0</v>
          </cell>
        </row>
        <row r="3079">
          <cell r="A3079">
            <v>45082</v>
          </cell>
          <cell r="B3079">
            <v>1648.03</v>
          </cell>
          <cell r="C3079">
            <v>-0.1</v>
          </cell>
          <cell r="D3079">
            <v>0</v>
          </cell>
        </row>
        <row r="3080">
          <cell r="A3080">
            <v>45083</v>
          </cell>
          <cell r="B3080">
            <v>1134.61</v>
          </cell>
          <cell r="C3080">
            <v>-0.11</v>
          </cell>
          <cell r="D3080">
            <v>0</v>
          </cell>
        </row>
        <row r="3081">
          <cell r="A3081">
            <v>45084</v>
          </cell>
          <cell r="B3081">
            <v>1600.69</v>
          </cell>
          <cell r="C3081">
            <v>-0.12</v>
          </cell>
          <cell r="D3081">
            <v>0</v>
          </cell>
        </row>
        <row r="3082">
          <cell r="A3082">
            <v>45085</v>
          </cell>
          <cell r="B3082">
            <v>1579.05</v>
          </cell>
          <cell r="C3082">
            <v>-0.12</v>
          </cell>
          <cell r="D3082">
            <v>0</v>
          </cell>
        </row>
        <row r="3083">
          <cell r="A3083">
            <v>45086</v>
          </cell>
          <cell r="B3083">
            <v>1592.25</v>
          </cell>
          <cell r="C3083">
            <v>-0.13</v>
          </cell>
          <cell r="D3083">
            <v>0</v>
          </cell>
        </row>
        <row r="3084">
          <cell r="A3084">
            <v>45087</v>
          </cell>
          <cell r="B3084">
            <v>1651.39</v>
          </cell>
          <cell r="C3084">
            <v>-0.14</v>
          </cell>
          <cell r="D3084">
            <v>0</v>
          </cell>
        </row>
        <row r="3085">
          <cell r="A3085">
            <v>45088</v>
          </cell>
          <cell r="B3085">
            <v>1564.81</v>
          </cell>
          <cell r="C3085">
            <v>-0.15</v>
          </cell>
          <cell r="D3085">
            <v>0</v>
          </cell>
        </row>
        <row r="3086">
          <cell r="A3086">
            <v>45089</v>
          </cell>
          <cell r="B3086">
            <v>1423.73</v>
          </cell>
          <cell r="C3086">
            <v>-0.15</v>
          </cell>
          <cell r="D3086">
            <v>0</v>
          </cell>
        </row>
        <row r="3087">
          <cell r="A3087">
            <v>45090</v>
          </cell>
          <cell r="B3087">
            <v>1823.26</v>
          </cell>
          <cell r="C3087">
            <v>-0.16</v>
          </cell>
          <cell r="D3087">
            <v>0</v>
          </cell>
        </row>
        <row r="3088">
          <cell r="A3088">
            <v>45091</v>
          </cell>
          <cell r="B3088">
            <v>1471.3</v>
          </cell>
          <cell r="C3088">
            <v>-0.17</v>
          </cell>
          <cell r="D3088">
            <v>0</v>
          </cell>
        </row>
        <row r="3089">
          <cell r="A3089">
            <v>45092</v>
          </cell>
          <cell r="B3089">
            <v>1658.68</v>
          </cell>
          <cell r="C3089">
            <v>-0.18</v>
          </cell>
          <cell r="D3089">
            <v>0</v>
          </cell>
        </row>
        <row r="3090">
          <cell r="A3090">
            <v>45093</v>
          </cell>
          <cell r="B3090">
            <v>1453.24</v>
          </cell>
          <cell r="C3090">
            <v>-0.19</v>
          </cell>
          <cell r="D3090">
            <v>0</v>
          </cell>
        </row>
        <row r="3091">
          <cell r="A3091">
            <v>45094</v>
          </cell>
          <cell r="B3091">
            <v>1437.5</v>
          </cell>
          <cell r="C3091">
            <v>-0.19</v>
          </cell>
          <cell r="D3091">
            <v>4.1</v>
          </cell>
        </row>
        <row r="3092">
          <cell r="A3092">
            <v>45095</v>
          </cell>
          <cell r="B3092">
            <v>1293.52</v>
          </cell>
          <cell r="C3092">
            <v>-0.19</v>
          </cell>
          <cell r="D3092">
            <v>0</v>
          </cell>
        </row>
        <row r="3093">
          <cell r="A3093">
            <v>45096</v>
          </cell>
          <cell r="B3093">
            <v>1646.53</v>
          </cell>
          <cell r="C3093">
            <v>-0.19</v>
          </cell>
          <cell r="D3093">
            <v>0</v>
          </cell>
        </row>
        <row r="3094">
          <cell r="A3094">
            <v>45097</v>
          </cell>
          <cell r="B3094">
            <v>1654.4</v>
          </cell>
          <cell r="C3094">
            <v>-0.2</v>
          </cell>
          <cell r="D3094">
            <v>0</v>
          </cell>
        </row>
        <row r="3095">
          <cell r="A3095">
            <v>45098</v>
          </cell>
          <cell r="B3095">
            <v>1680.09</v>
          </cell>
          <cell r="C3095">
            <v>-0.21</v>
          </cell>
          <cell r="D3095">
            <v>0</v>
          </cell>
        </row>
        <row r="3096">
          <cell r="A3096">
            <v>45099</v>
          </cell>
          <cell r="B3096">
            <v>1487.73</v>
          </cell>
          <cell r="C3096">
            <v>-0.22</v>
          </cell>
          <cell r="D3096">
            <v>0</v>
          </cell>
        </row>
        <row r="3097">
          <cell r="A3097">
            <v>45100</v>
          </cell>
          <cell r="B3097">
            <v>1552.78</v>
          </cell>
          <cell r="C3097">
            <v>-0.22</v>
          </cell>
          <cell r="D3097">
            <v>0</v>
          </cell>
        </row>
        <row r="3098">
          <cell r="A3098">
            <v>45101</v>
          </cell>
          <cell r="B3098">
            <v>1663.08</v>
          </cell>
          <cell r="C3098">
            <v>-0.24</v>
          </cell>
          <cell r="D3098">
            <v>0</v>
          </cell>
        </row>
        <row r="3099">
          <cell r="A3099">
            <v>45102</v>
          </cell>
          <cell r="B3099">
            <v>1142.59</v>
          </cell>
          <cell r="C3099">
            <v>-0.24</v>
          </cell>
          <cell r="D3099">
            <v>0</v>
          </cell>
        </row>
        <row r="3100">
          <cell r="A3100">
            <v>45103</v>
          </cell>
          <cell r="B3100">
            <v>1346.53</v>
          </cell>
          <cell r="C3100">
            <v>-0.25</v>
          </cell>
          <cell r="D3100">
            <v>0</v>
          </cell>
        </row>
        <row r="3101">
          <cell r="A3101">
            <v>45104</v>
          </cell>
          <cell r="B3101">
            <v>1534.14</v>
          </cell>
          <cell r="C3101">
            <v>-0.26</v>
          </cell>
          <cell r="D3101">
            <v>0</v>
          </cell>
        </row>
        <row r="3102">
          <cell r="A3102">
            <v>45105</v>
          </cell>
          <cell r="B3102">
            <v>1367.48</v>
          </cell>
          <cell r="C3102">
            <v>-0.27</v>
          </cell>
          <cell r="D3102">
            <v>0</v>
          </cell>
        </row>
        <row r="3103">
          <cell r="A3103">
            <v>45106</v>
          </cell>
          <cell r="B3103">
            <v>1251.04</v>
          </cell>
          <cell r="C3103">
            <v>-0.28</v>
          </cell>
          <cell r="D3103">
            <v>0</v>
          </cell>
        </row>
        <row r="3104">
          <cell r="A3104">
            <v>45107</v>
          </cell>
          <cell r="B3104">
            <v>1946.53</v>
          </cell>
          <cell r="C3104">
            <v>-0.29</v>
          </cell>
          <cell r="D3104">
            <v>0</v>
          </cell>
        </row>
        <row r="3105">
          <cell r="A3105">
            <v>45108</v>
          </cell>
          <cell r="B3105">
            <v>1907.87</v>
          </cell>
          <cell r="C3105">
            <v>-0.31</v>
          </cell>
          <cell r="D3105">
            <v>0</v>
          </cell>
        </row>
        <row r="3106">
          <cell r="A3106">
            <v>45109</v>
          </cell>
          <cell r="B3106">
            <v>1681.25</v>
          </cell>
          <cell r="C3106">
            <v>-0.33</v>
          </cell>
          <cell r="D3106">
            <v>0</v>
          </cell>
        </row>
        <row r="3107">
          <cell r="A3107">
            <v>45110</v>
          </cell>
          <cell r="B3107">
            <v>1484.84</v>
          </cell>
          <cell r="C3107">
            <v>-0.33</v>
          </cell>
          <cell r="D3107">
            <v>0</v>
          </cell>
        </row>
        <row r="3108">
          <cell r="A3108">
            <v>45111</v>
          </cell>
          <cell r="B3108">
            <v>1571.64</v>
          </cell>
          <cell r="C3108">
            <v>-0.35</v>
          </cell>
          <cell r="D3108">
            <v>0</v>
          </cell>
        </row>
        <row r="3109">
          <cell r="A3109">
            <v>45112</v>
          </cell>
          <cell r="B3109">
            <v>1271.88</v>
          </cell>
          <cell r="C3109">
            <v>-0.36</v>
          </cell>
          <cell r="D3109">
            <v>0</v>
          </cell>
        </row>
        <row r="3110">
          <cell r="A3110">
            <v>45113</v>
          </cell>
          <cell r="B3110">
            <v>1313.54</v>
          </cell>
          <cell r="C3110">
            <v>-0.37</v>
          </cell>
          <cell r="D3110">
            <v>0</v>
          </cell>
        </row>
        <row r="3111">
          <cell r="A3111">
            <v>45114</v>
          </cell>
          <cell r="B3111">
            <v>1379.51</v>
          </cell>
          <cell r="C3111">
            <v>-0.38</v>
          </cell>
          <cell r="D3111">
            <v>0</v>
          </cell>
        </row>
        <row r="3112">
          <cell r="A3112">
            <v>45115</v>
          </cell>
          <cell r="B3112">
            <v>1592.01</v>
          </cell>
          <cell r="C3112">
            <v>-0.39</v>
          </cell>
          <cell r="D3112">
            <v>0</v>
          </cell>
        </row>
        <row r="3113">
          <cell r="A3113">
            <v>45116</v>
          </cell>
          <cell r="B3113">
            <v>1230.79</v>
          </cell>
          <cell r="C3113">
            <v>-0.4</v>
          </cell>
          <cell r="D3113">
            <v>0</v>
          </cell>
        </row>
        <row r="3114">
          <cell r="A3114">
            <v>45117</v>
          </cell>
          <cell r="B3114">
            <v>1494.68</v>
          </cell>
          <cell r="C3114">
            <v>-0.41</v>
          </cell>
          <cell r="D3114">
            <v>0</v>
          </cell>
        </row>
        <row r="3115">
          <cell r="A3115">
            <v>45118</v>
          </cell>
          <cell r="B3115">
            <v>1478.94</v>
          </cell>
          <cell r="C3115">
            <v>-0.43</v>
          </cell>
          <cell r="D3115">
            <v>0</v>
          </cell>
        </row>
        <row r="3116">
          <cell r="A3116">
            <v>45119</v>
          </cell>
          <cell r="B3116">
            <v>1588.89</v>
          </cell>
          <cell r="C3116">
            <v>-0.43</v>
          </cell>
          <cell r="D3116">
            <v>0</v>
          </cell>
        </row>
        <row r="3117">
          <cell r="A3117">
            <v>45120</v>
          </cell>
          <cell r="B3117">
            <v>1583.33</v>
          </cell>
          <cell r="C3117">
            <v>-0.44</v>
          </cell>
          <cell r="D3117">
            <v>0</v>
          </cell>
        </row>
        <row r="3118">
          <cell r="A3118">
            <v>45121</v>
          </cell>
          <cell r="B3118">
            <v>1359.84</v>
          </cell>
          <cell r="C3118">
            <v>-0.45</v>
          </cell>
          <cell r="D3118">
            <v>0</v>
          </cell>
        </row>
        <row r="3119">
          <cell r="A3119">
            <v>45122</v>
          </cell>
          <cell r="B3119">
            <v>1507.06</v>
          </cell>
          <cell r="C3119">
            <v>-0.47</v>
          </cell>
          <cell r="D3119">
            <v>0</v>
          </cell>
        </row>
        <row r="3120">
          <cell r="A3120">
            <v>45123</v>
          </cell>
          <cell r="B3120">
            <v>1474.31</v>
          </cell>
          <cell r="C3120">
            <v>-0.49</v>
          </cell>
          <cell r="D3120">
            <v>0</v>
          </cell>
        </row>
        <row r="3121">
          <cell r="A3121">
            <v>45124</v>
          </cell>
          <cell r="B3121">
            <v>1574.65</v>
          </cell>
          <cell r="C3121">
            <v>-0.5</v>
          </cell>
          <cell r="D3121">
            <v>0</v>
          </cell>
        </row>
        <row r="3122">
          <cell r="A3122">
            <v>45125</v>
          </cell>
          <cell r="B3122">
            <v>1701.85</v>
          </cell>
          <cell r="C3122">
            <v>-0.51</v>
          </cell>
          <cell r="D3122">
            <v>0</v>
          </cell>
        </row>
        <row r="3123">
          <cell r="A3123">
            <v>45126</v>
          </cell>
          <cell r="B3123">
            <v>1433.33</v>
          </cell>
          <cell r="C3123">
            <v>-0.53</v>
          </cell>
          <cell r="D3123">
            <v>0</v>
          </cell>
        </row>
        <row r="3124">
          <cell r="A3124">
            <v>45127</v>
          </cell>
          <cell r="B3124">
            <v>1763.66</v>
          </cell>
          <cell r="C3124">
            <v>-0.54</v>
          </cell>
          <cell r="D3124">
            <v>0</v>
          </cell>
        </row>
        <row r="3125">
          <cell r="A3125">
            <v>45128</v>
          </cell>
          <cell r="B3125">
            <v>1298.26</v>
          </cell>
          <cell r="C3125">
            <v>-0.55</v>
          </cell>
          <cell r="D3125">
            <v>0</v>
          </cell>
        </row>
        <row r="3126">
          <cell r="A3126">
            <v>45129</v>
          </cell>
          <cell r="B3126">
            <v>1238.31</v>
          </cell>
          <cell r="C3126">
            <v>-0.57</v>
          </cell>
          <cell r="D3126">
            <v>0</v>
          </cell>
        </row>
        <row r="3127">
          <cell r="A3127">
            <v>45130</v>
          </cell>
          <cell r="B3127">
            <v>1400.93</v>
          </cell>
          <cell r="C3127">
            <v>-0.58</v>
          </cell>
          <cell r="D3127">
            <v>0</v>
          </cell>
        </row>
        <row r="3128">
          <cell r="A3128">
            <v>45131</v>
          </cell>
          <cell r="B3128">
            <v>1394.91</v>
          </cell>
          <cell r="C3128">
            <v>-0.59</v>
          </cell>
          <cell r="D3128">
            <v>0</v>
          </cell>
        </row>
        <row r="3129">
          <cell r="A3129">
            <v>45132</v>
          </cell>
          <cell r="B3129">
            <v>1636.23</v>
          </cell>
          <cell r="C3129">
            <v>-0.6</v>
          </cell>
          <cell r="D3129">
            <v>0</v>
          </cell>
        </row>
        <row r="3130">
          <cell r="A3130">
            <v>45133</v>
          </cell>
          <cell r="B3130">
            <v>1705.67</v>
          </cell>
          <cell r="C3130">
            <v>-0.62</v>
          </cell>
          <cell r="D3130">
            <v>0</v>
          </cell>
        </row>
        <row r="3131">
          <cell r="A3131">
            <v>45134</v>
          </cell>
          <cell r="B3131">
            <v>1493.98</v>
          </cell>
          <cell r="C3131">
            <v>-0.63</v>
          </cell>
          <cell r="D3131">
            <v>0</v>
          </cell>
        </row>
        <row r="3132">
          <cell r="A3132">
            <v>45135</v>
          </cell>
          <cell r="B3132">
            <v>1530.9</v>
          </cell>
          <cell r="C3132">
            <v>-0.64</v>
          </cell>
          <cell r="D3132">
            <v>0</v>
          </cell>
        </row>
        <row r="3133">
          <cell r="A3133">
            <v>45136</v>
          </cell>
          <cell r="B3133">
            <v>1612.04</v>
          </cell>
          <cell r="C3133">
            <v>-0.66</v>
          </cell>
          <cell r="D3133">
            <v>0</v>
          </cell>
        </row>
        <row r="3134">
          <cell r="A3134">
            <v>45137</v>
          </cell>
          <cell r="B3134">
            <v>1392.01</v>
          </cell>
          <cell r="C3134">
            <v>-0.67</v>
          </cell>
          <cell r="D3134">
            <v>0</v>
          </cell>
        </row>
        <row r="3135">
          <cell r="A3135">
            <v>45138</v>
          </cell>
          <cell r="B3135">
            <v>1409.03</v>
          </cell>
          <cell r="C3135">
            <v>-0.68</v>
          </cell>
          <cell r="D3135">
            <v>0</v>
          </cell>
        </row>
        <row r="3136">
          <cell r="A3136">
            <v>45139</v>
          </cell>
          <cell r="B3136">
            <v>1828.94</v>
          </cell>
          <cell r="C3136">
            <v>-0.7</v>
          </cell>
          <cell r="D3136">
            <v>0</v>
          </cell>
        </row>
        <row r="3137">
          <cell r="A3137">
            <v>45140</v>
          </cell>
          <cell r="B3137">
            <v>1761.34</v>
          </cell>
          <cell r="C3137">
            <v>-0.72</v>
          </cell>
          <cell r="D3137">
            <v>0</v>
          </cell>
        </row>
        <row r="3138">
          <cell r="A3138">
            <v>45141</v>
          </cell>
          <cell r="B3138">
            <v>1494.79</v>
          </cell>
          <cell r="C3138">
            <v>-0.73</v>
          </cell>
          <cell r="D3138">
            <v>0</v>
          </cell>
        </row>
        <row r="3139">
          <cell r="A3139">
            <v>45142</v>
          </cell>
          <cell r="B3139">
            <v>1661</v>
          </cell>
          <cell r="C3139">
            <v>-0.74</v>
          </cell>
          <cell r="D3139">
            <v>0</v>
          </cell>
        </row>
        <row r="3140">
          <cell r="A3140">
            <v>45143</v>
          </cell>
          <cell r="B3140">
            <v>1836.57</v>
          </cell>
          <cell r="C3140">
            <v>-0.76</v>
          </cell>
          <cell r="D3140">
            <v>0</v>
          </cell>
        </row>
        <row r="3141">
          <cell r="A3141">
            <v>45144</v>
          </cell>
          <cell r="B3141">
            <v>1544.1</v>
          </cell>
          <cell r="C3141">
            <v>-0.78</v>
          </cell>
          <cell r="D3141">
            <v>0</v>
          </cell>
        </row>
        <row r="3142">
          <cell r="A3142">
            <v>45145</v>
          </cell>
          <cell r="B3142">
            <v>1817.01</v>
          </cell>
          <cell r="C3142">
            <v>-0.8</v>
          </cell>
          <cell r="D3142">
            <v>0</v>
          </cell>
        </row>
        <row r="3143">
          <cell r="A3143">
            <v>45146</v>
          </cell>
          <cell r="B3143">
            <v>1465.51</v>
          </cell>
          <cell r="C3143">
            <v>-0.82</v>
          </cell>
          <cell r="D3143">
            <v>0</v>
          </cell>
        </row>
        <row r="3144">
          <cell r="A3144">
            <v>45147</v>
          </cell>
          <cell r="B3144">
            <v>1633.91</v>
          </cell>
          <cell r="C3144">
            <v>-0.83</v>
          </cell>
          <cell r="D3144">
            <v>0</v>
          </cell>
        </row>
        <row r="3145">
          <cell r="A3145">
            <v>45148</v>
          </cell>
          <cell r="B3145">
            <v>1630.9</v>
          </cell>
          <cell r="C3145">
            <v>-0.86</v>
          </cell>
          <cell r="D3145">
            <v>0</v>
          </cell>
        </row>
        <row r="3146">
          <cell r="A3146">
            <v>45149</v>
          </cell>
          <cell r="B3146">
            <v>1950.35</v>
          </cell>
          <cell r="C3146">
            <v>-0.87</v>
          </cell>
          <cell r="D3146">
            <v>0</v>
          </cell>
        </row>
        <row r="3147">
          <cell r="A3147">
            <v>45150</v>
          </cell>
          <cell r="B3147">
            <v>1942.71</v>
          </cell>
          <cell r="C3147">
            <v>-0.89</v>
          </cell>
          <cell r="D3147">
            <v>0</v>
          </cell>
        </row>
        <row r="3148">
          <cell r="A3148">
            <v>45151</v>
          </cell>
          <cell r="B3148">
            <v>1358.22</v>
          </cell>
          <cell r="C3148">
            <v>-0.91</v>
          </cell>
          <cell r="D3148">
            <v>0</v>
          </cell>
        </row>
        <row r="3149">
          <cell r="A3149">
            <v>45152</v>
          </cell>
          <cell r="B3149">
            <v>1754.63</v>
          </cell>
          <cell r="C3149">
            <v>-0.92</v>
          </cell>
          <cell r="D3149">
            <v>0</v>
          </cell>
        </row>
        <row r="3150">
          <cell r="A3150">
            <v>45153</v>
          </cell>
          <cell r="B3150">
            <v>1765.05</v>
          </cell>
          <cell r="C3150">
            <v>-0.94</v>
          </cell>
          <cell r="D3150">
            <v>0</v>
          </cell>
        </row>
        <row r="3151">
          <cell r="A3151">
            <v>45154</v>
          </cell>
          <cell r="B3151">
            <v>1525.46</v>
          </cell>
          <cell r="C3151">
            <v>-0.96</v>
          </cell>
          <cell r="D3151">
            <v>0</v>
          </cell>
        </row>
        <row r="3152">
          <cell r="A3152">
            <v>45155</v>
          </cell>
          <cell r="B3152">
            <v>1500.81</v>
          </cell>
          <cell r="C3152">
            <v>-0.98</v>
          </cell>
          <cell r="D3152">
            <v>0</v>
          </cell>
        </row>
        <row r="3153">
          <cell r="A3153">
            <v>45156</v>
          </cell>
          <cell r="B3153">
            <v>1644.44</v>
          </cell>
          <cell r="C3153">
            <v>-1</v>
          </cell>
          <cell r="D3153">
            <v>0</v>
          </cell>
        </row>
        <row r="3154">
          <cell r="A3154">
            <v>45157</v>
          </cell>
          <cell r="B3154">
            <v>1570.6</v>
          </cell>
          <cell r="C3154">
            <v>-1.01</v>
          </cell>
          <cell r="D3154">
            <v>0</v>
          </cell>
        </row>
        <row r="3155">
          <cell r="A3155">
            <v>45158</v>
          </cell>
          <cell r="B3155">
            <v>1569.56</v>
          </cell>
          <cell r="C3155">
            <v>-1.02</v>
          </cell>
          <cell r="D3155">
            <v>0</v>
          </cell>
        </row>
        <row r="3156">
          <cell r="A3156">
            <v>45159</v>
          </cell>
          <cell r="B3156">
            <v>1159.26</v>
          </cell>
          <cell r="C3156">
            <v>-1.04</v>
          </cell>
          <cell r="D3156">
            <v>11</v>
          </cell>
        </row>
        <row r="3157">
          <cell r="A3157">
            <v>45160</v>
          </cell>
          <cell r="B3157">
            <v>1307.87</v>
          </cell>
          <cell r="C3157">
            <v>-1.04</v>
          </cell>
          <cell r="D3157">
            <v>0</v>
          </cell>
        </row>
        <row r="3158">
          <cell r="A3158">
            <v>45161</v>
          </cell>
          <cell r="B3158">
            <v>1180.09</v>
          </cell>
          <cell r="C3158">
            <v>-1.06</v>
          </cell>
          <cell r="D3158">
            <v>0</v>
          </cell>
        </row>
        <row r="3159">
          <cell r="A3159">
            <v>45162</v>
          </cell>
          <cell r="B3159">
            <v>1710.07</v>
          </cell>
          <cell r="C3159">
            <v>-1.06</v>
          </cell>
          <cell r="D3159">
            <v>0</v>
          </cell>
        </row>
        <row r="3160">
          <cell r="A3160">
            <v>45163</v>
          </cell>
          <cell r="B3160">
            <v>1573.84</v>
          </cell>
          <cell r="C3160">
            <v>-1.07</v>
          </cell>
          <cell r="D3160">
            <v>0</v>
          </cell>
        </row>
        <row r="3161">
          <cell r="A3161">
            <v>45164</v>
          </cell>
          <cell r="B3161">
            <v>1586</v>
          </cell>
          <cell r="C3161">
            <v>-1.11</v>
          </cell>
          <cell r="D3161">
            <v>0</v>
          </cell>
        </row>
        <row r="3162">
          <cell r="A3162">
            <v>45165</v>
          </cell>
          <cell r="B3162">
            <v>976.85</v>
          </cell>
          <cell r="C3162">
            <v>-1.12</v>
          </cell>
          <cell r="D3162">
            <v>5.6</v>
          </cell>
        </row>
        <row r="3163">
          <cell r="A3163">
            <v>45166</v>
          </cell>
          <cell r="B3163">
            <v>1606.48</v>
          </cell>
          <cell r="C3163">
            <v>-1.13</v>
          </cell>
          <cell r="D3163">
            <v>1.6</v>
          </cell>
        </row>
        <row r="3164">
          <cell r="A3164">
            <v>45167</v>
          </cell>
          <cell r="B3164">
            <v>1425.81</v>
          </cell>
          <cell r="C3164">
            <v>-1.14</v>
          </cell>
          <cell r="D3164">
            <v>0</v>
          </cell>
        </row>
        <row r="3165">
          <cell r="A3165">
            <v>45168</v>
          </cell>
          <cell r="B3165">
            <v>1152.78</v>
          </cell>
          <cell r="C3165">
            <v>-1.15</v>
          </cell>
          <cell r="D3165">
            <v>2</v>
          </cell>
        </row>
        <row r="3166">
          <cell r="A3166">
            <v>45169</v>
          </cell>
          <cell r="B3166">
            <v>1372.57</v>
          </cell>
          <cell r="C3166">
            <v>-1.16</v>
          </cell>
          <cell r="D3166">
            <v>0</v>
          </cell>
        </row>
        <row r="3167">
          <cell r="A3167">
            <v>45170</v>
          </cell>
          <cell r="B3167">
            <v>1431.83</v>
          </cell>
          <cell r="C3167">
            <v>-1.16</v>
          </cell>
          <cell r="D3167">
            <v>9</v>
          </cell>
        </row>
        <row r="3168">
          <cell r="A3168">
            <v>45171</v>
          </cell>
          <cell r="B3168">
            <v>2253.82</v>
          </cell>
          <cell r="C3168">
            <v>-1.17</v>
          </cell>
          <cell r="D3168">
            <v>0</v>
          </cell>
        </row>
        <row r="3169">
          <cell r="A3169">
            <v>45172</v>
          </cell>
          <cell r="B3169">
            <v>2440.16</v>
          </cell>
          <cell r="C3169">
            <v>-1.19</v>
          </cell>
          <cell r="D3169">
            <v>0</v>
          </cell>
        </row>
        <row r="3170">
          <cell r="A3170">
            <v>45173</v>
          </cell>
          <cell r="B3170">
            <v>1762.62</v>
          </cell>
          <cell r="C3170">
            <v>-1.21</v>
          </cell>
          <cell r="D3170">
            <v>0</v>
          </cell>
        </row>
        <row r="3171">
          <cell r="A3171">
            <v>45174</v>
          </cell>
          <cell r="B3171">
            <v>1475.35</v>
          </cell>
          <cell r="C3171">
            <v>-1.23</v>
          </cell>
          <cell r="D3171">
            <v>0</v>
          </cell>
        </row>
        <row r="3172">
          <cell r="A3172">
            <v>45175</v>
          </cell>
          <cell r="B3172">
            <v>1356.6</v>
          </cell>
          <cell r="C3172">
            <v>-1.24</v>
          </cell>
          <cell r="D3172">
            <v>0</v>
          </cell>
        </row>
        <row r="3173">
          <cell r="A3173">
            <v>45176</v>
          </cell>
          <cell r="B3173">
            <v>1512.85</v>
          </cell>
          <cell r="C3173">
            <v>-1.25</v>
          </cell>
          <cell r="D3173">
            <v>0</v>
          </cell>
        </row>
        <row r="3174">
          <cell r="A3174">
            <v>45177</v>
          </cell>
          <cell r="B3174">
            <v>1672.45</v>
          </cell>
          <cell r="C3174">
            <v>-1.27</v>
          </cell>
          <cell r="D3174">
            <v>0</v>
          </cell>
        </row>
        <row r="3175">
          <cell r="A3175">
            <v>45178</v>
          </cell>
          <cell r="B3175">
            <v>1394.33</v>
          </cell>
          <cell r="C3175">
            <v>-1.29</v>
          </cell>
          <cell r="D3175">
            <v>0</v>
          </cell>
        </row>
        <row r="3176">
          <cell r="A3176">
            <v>45179</v>
          </cell>
          <cell r="B3176">
            <v>1634.49</v>
          </cell>
          <cell r="C3176">
            <v>-1.31</v>
          </cell>
          <cell r="D3176">
            <v>0</v>
          </cell>
        </row>
        <row r="3177">
          <cell r="A3177">
            <v>45180</v>
          </cell>
          <cell r="B3177">
            <v>1626.85</v>
          </cell>
          <cell r="C3177">
            <v>-1.32</v>
          </cell>
          <cell r="D3177">
            <v>0</v>
          </cell>
        </row>
        <row r="3178">
          <cell r="A3178">
            <v>45181</v>
          </cell>
          <cell r="B3178">
            <v>1671.18</v>
          </cell>
          <cell r="C3178">
            <v>-1.34</v>
          </cell>
          <cell r="D3178">
            <v>0</v>
          </cell>
        </row>
        <row r="3179">
          <cell r="A3179">
            <v>45182</v>
          </cell>
          <cell r="B3179">
            <v>1784.72</v>
          </cell>
          <cell r="C3179">
            <v>-1.36</v>
          </cell>
          <cell r="D3179">
            <v>0</v>
          </cell>
        </row>
        <row r="3180">
          <cell r="A3180">
            <v>45183</v>
          </cell>
          <cell r="B3180">
            <v>1753.59</v>
          </cell>
          <cell r="C3180">
            <v>-1.39</v>
          </cell>
          <cell r="D3180">
            <v>0</v>
          </cell>
        </row>
        <row r="3181">
          <cell r="A3181">
            <v>45184</v>
          </cell>
          <cell r="B3181">
            <v>1857.41</v>
          </cell>
          <cell r="C3181">
            <v>-1.4</v>
          </cell>
          <cell r="D3181">
            <v>7.1</v>
          </cell>
        </row>
        <row r="3182">
          <cell r="A3182">
            <v>45185</v>
          </cell>
          <cell r="B3182">
            <v>2017.58</v>
          </cell>
          <cell r="C3182">
            <v>-1.43</v>
          </cell>
          <cell r="D3182">
            <v>0</v>
          </cell>
        </row>
        <row r="3183">
          <cell r="A3183">
            <v>45186</v>
          </cell>
          <cell r="B3183">
            <v>1934.46</v>
          </cell>
          <cell r="C3183">
            <v>-1.45</v>
          </cell>
          <cell r="D3183">
            <v>0</v>
          </cell>
        </row>
        <row r="3184">
          <cell r="A3184">
            <v>45187</v>
          </cell>
          <cell r="B3184">
            <v>1821.53</v>
          </cell>
          <cell r="C3184">
            <v>-1.48</v>
          </cell>
          <cell r="D3184">
            <v>0</v>
          </cell>
        </row>
        <row r="3185">
          <cell r="A3185">
            <v>45188</v>
          </cell>
          <cell r="B3185">
            <v>1741.67</v>
          </cell>
          <cell r="C3185">
            <v>-1.5</v>
          </cell>
          <cell r="D3185">
            <v>0</v>
          </cell>
        </row>
        <row r="3186">
          <cell r="A3186">
            <v>45189</v>
          </cell>
          <cell r="B3186">
            <v>1965.97</v>
          </cell>
          <cell r="C3186">
            <v>-1.53</v>
          </cell>
          <cell r="D3186">
            <v>0</v>
          </cell>
        </row>
        <row r="3187">
          <cell r="A3187">
            <v>45190</v>
          </cell>
          <cell r="B3187">
            <v>2004.86</v>
          </cell>
          <cell r="C3187">
            <v>-1.55</v>
          </cell>
          <cell r="D3187">
            <v>0</v>
          </cell>
        </row>
        <row r="3188">
          <cell r="A3188">
            <v>45191</v>
          </cell>
          <cell r="B3188">
            <v>2002.89</v>
          </cell>
          <cell r="C3188">
            <v>-1.58</v>
          </cell>
          <cell r="D3188">
            <v>0</v>
          </cell>
        </row>
        <row r="3189">
          <cell r="A3189">
            <v>45192</v>
          </cell>
          <cell r="B3189">
            <v>2462.38</v>
          </cell>
          <cell r="C3189">
            <v>-1.61</v>
          </cell>
          <cell r="D3189">
            <v>0</v>
          </cell>
        </row>
        <row r="3190">
          <cell r="A3190">
            <v>45193</v>
          </cell>
          <cell r="B3190">
            <v>2642.13</v>
          </cell>
          <cell r="C3190">
            <v>-1.64</v>
          </cell>
          <cell r="D3190">
            <v>0</v>
          </cell>
        </row>
        <row r="3191">
          <cell r="A3191">
            <v>45194</v>
          </cell>
          <cell r="B3191">
            <v>2148.73</v>
          </cell>
          <cell r="C3191">
            <v>-1.67</v>
          </cell>
          <cell r="D3191">
            <v>0</v>
          </cell>
        </row>
        <row r="3192">
          <cell r="A3192">
            <v>45195</v>
          </cell>
          <cell r="B3192">
            <v>2164.93</v>
          </cell>
          <cell r="C3192">
            <v>-1.7</v>
          </cell>
          <cell r="D3192">
            <v>0</v>
          </cell>
        </row>
        <row r="3193">
          <cell r="A3193">
            <v>45196</v>
          </cell>
          <cell r="B3193">
            <v>2266.78</v>
          </cell>
          <cell r="C3193">
            <v>-1.72</v>
          </cell>
          <cell r="D3193">
            <v>0</v>
          </cell>
        </row>
        <row r="3194">
          <cell r="A3194">
            <v>45197</v>
          </cell>
          <cell r="B3194">
            <v>2161.69</v>
          </cell>
          <cell r="C3194">
            <v>-1.76</v>
          </cell>
          <cell r="D3194">
            <v>0.2</v>
          </cell>
        </row>
        <row r="3195">
          <cell r="A3195">
            <v>45198</v>
          </cell>
          <cell r="B3195">
            <v>2069.33</v>
          </cell>
          <cell r="C3195">
            <v>-1.79</v>
          </cell>
          <cell r="D3195">
            <v>21.8</v>
          </cell>
        </row>
        <row r="3196">
          <cell r="A3196">
            <v>45199</v>
          </cell>
          <cell r="B3196">
            <v>2013.08</v>
          </cell>
          <cell r="C3196">
            <v>-1.82</v>
          </cell>
          <cell r="D3196">
            <v>0</v>
          </cell>
        </row>
        <row r="3197">
          <cell r="A3197">
            <v>45200</v>
          </cell>
          <cell r="B3197">
            <v>948.03</v>
          </cell>
          <cell r="C3197">
            <v>-1.84</v>
          </cell>
          <cell r="D3197">
            <v>0</v>
          </cell>
        </row>
        <row r="3198">
          <cell r="A3198">
            <v>45201</v>
          </cell>
          <cell r="B3198">
            <v>1664</v>
          </cell>
          <cell r="C3198">
            <v>-1.84</v>
          </cell>
          <cell r="D3198">
            <v>14</v>
          </cell>
        </row>
        <row r="3199">
          <cell r="A3199">
            <v>45202</v>
          </cell>
          <cell r="B3199">
            <v>1703</v>
          </cell>
          <cell r="C3199">
            <v>-1.86</v>
          </cell>
          <cell r="D3199">
            <v>0</v>
          </cell>
        </row>
        <row r="3200">
          <cell r="A3200">
            <v>45203</v>
          </cell>
          <cell r="B3200">
            <v>1832.06</v>
          </cell>
          <cell r="C3200">
            <v>-1.87</v>
          </cell>
          <cell r="D3200">
            <v>0</v>
          </cell>
        </row>
        <row r="3201">
          <cell r="A3201">
            <v>45204</v>
          </cell>
          <cell r="B3201">
            <v>1833.68</v>
          </cell>
          <cell r="C3201">
            <v>-1.89</v>
          </cell>
          <cell r="D3201">
            <v>1.6</v>
          </cell>
        </row>
        <row r="3202">
          <cell r="A3202">
            <v>45205</v>
          </cell>
          <cell r="B3202">
            <v>1653.01</v>
          </cell>
          <cell r="C3202">
            <v>-1.92</v>
          </cell>
          <cell r="D3202">
            <v>0</v>
          </cell>
        </row>
        <row r="3203">
          <cell r="A3203">
            <v>45206</v>
          </cell>
          <cell r="B3203">
            <v>2599.77</v>
          </cell>
          <cell r="C3203">
            <v>-1.94</v>
          </cell>
          <cell r="D3203">
            <v>0</v>
          </cell>
        </row>
        <row r="3204">
          <cell r="A3204">
            <v>45207</v>
          </cell>
          <cell r="B3204">
            <v>1608.45</v>
          </cell>
          <cell r="C3204">
            <v>-1.97</v>
          </cell>
          <cell r="D3204">
            <v>0</v>
          </cell>
        </row>
        <row r="3205">
          <cell r="A3205">
            <v>45208</v>
          </cell>
          <cell r="B3205">
            <v>1663.73</v>
          </cell>
          <cell r="C3205">
            <v>-2</v>
          </cell>
          <cell r="D3205">
            <v>0</v>
          </cell>
        </row>
        <row r="3206">
          <cell r="A3206">
            <v>45209</v>
          </cell>
          <cell r="B3206">
            <v>1998.03</v>
          </cell>
          <cell r="C3206">
            <v>-2.03</v>
          </cell>
          <cell r="D3206">
            <v>0</v>
          </cell>
        </row>
        <row r="3207">
          <cell r="A3207">
            <v>45210</v>
          </cell>
          <cell r="B3207">
            <v>1997.57</v>
          </cell>
          <cell r="C3207">
            <v>-2.05</v>
          </cell>
          <cell r="D3207">
            <v>0</v>
          </cell>
        </row>
        <row r="3208">
          <cell r="A3208">
            <v>45211</v>
          </cell>
          <cell r="B3208">
            <v>2002.43</v>
          </cell>
          <cell r="C3208">
            <v>-2.08</v>
          </cell>
          <cell r="D3208">
            <v>0</v>
          </cell>
        </row>
        <row r="3209">
          <cell r="A3209">
            <v>45212</v>
          </cell>
          <cell r="B3209">
            <v>1745.49</v>
          </cell>
          <cell r="C3209">
            <v>-2.11</v>
          </cell>
          <cell r="D3209">
            <v>0</v>
          </cell>
        </row>
        <row r="3210">
          <cell r="A3210">
            <v>45213</v>
          </cell>
          <cell r="B3210">
            <v>2139</v>
          </cell>
          <cell r="C3210">
            <v>-2.14</v>
          </cell>
          <cell r="D3210">
            <v>0</v>
          </cell>
        </row>
        <row r="3211">
          <cell r="A3211">
            <v>45214</v>
          </cell>
          <cell r="B3211">
            <v>1645.83</v>
          </cell>
          <cell r="C3211">
            <v>-2.17</v>
          </cell>
          <cell r="D3211">
            <v>0</v>
          </cell>
        </row>
        <row r="3212">
          <cell r="A3212">
            <v>45215</v>
          </cell>
          <cell r="B3212">
            <v>1866.2</v>
          </cell>
          <cell r="C3212">
            <v>-2.19</v>
          </cell>
          <cell r="D3212">
            <v>0</v>
          </cell>
        </row>
        <row r="3213">
          <cell r="A3213">
            <v>45216</v>
          </cell>
          <cell r="B3213">
            <v>2108.45</v>
          </cell>
          <cell r="C3213">
            <v>-2.22</v>
          </cell>
          <cell r="D3213">
            <v>0</v>
          </cell>
        </row>
        <row r="3214">
          <cell r="A3214">
            <v>45217</v>
          </cell>
          <cell r="B3214">
            <v>2196.99</v>
          </cell>
          <cell r="C3214">
            <v>-2.24</v>
          </cell>
          <cell r="D3214">
            <v>0</v>
          </cell>
        </row>
        <row r="3215">
          <cell r="A3215">
            <v>45218</v>
          </cell>
          <cell r="B3215">
            <v>2087.5</v>
          </cell>
          <cell r="C3215">
            <v>-2.28</v>
          </cell>
          <cell r="D3215">
            <v>0.8</v>
          </cell>
        </row>
        <row r="3216">
          <cell r="A3216">
            <v>45219</v>
          </cell>
          <cell r="B3216">
            <v>2148.84</v>
          </cell>
          <cell r="C3216">
            <v>-2.3</v>
          </cell>
          <cell r="D3216">
            <v>2.9</v>
          </cell>
        </row>
        <row r="3217">
          <cell r="A3217">
            <v>45220</v>
          </cell>
          <cell r="B3217">
            <v>1413.66</v>
          </cell>
          <cell r="C3217">
            <v>-2.31</v>
          </cell>
          <cell r="D3217">
            <v>19.4</v>
          </cell>
        </row>
        <row r="3218">
          <cell r="A3218">
            <v>45221</v>
          </cell>
          <cell r="B3218">
            <v>1651.85</v>
          </cell>
          <cell r="C3218">
            <v>-2.34</v>
          </cell>
          <cell r="D3218">
            <v>0</v>
          </cell>
        </row>
        <row r="3219">
          <cell r="A3219">
            <v>45222</v>
          </cell>
          <cell r="B3219">
            <v>1791.32</v>
          </cell>
          <cell r="C3219">
            <v>-2.36</v>
          </cell>
          <cell r="D3219">
            <v>0</v>
          </cell>
        </row>
        <row r="3220">
          <cell r="A3220">
            <v>45223</v>
          </cell>
          <cell r="B3220">
            <v>2207.64</v>
          </cell>
          <cell r="C3220">
            <v>-2.37</v>
          </cell>
          <cell r="D3220">
            <v>0</v>
          </cell>
        </row>
        <row r="3221">
          <cell r="A3221">
            <v>45224</v>
          </cell>
          <cell r="B3221">
            <v>1776.97</v>
          </cell>
          <cell r="C3221">
            <v>-2.4</v>
          </cell>
          <cell r="D3221">
            <v>5</v>
          </cell>
        </row>
        <row r="3222">
          <cell r="A3222">
            <v>45225</v>
          </cell>
          <cell r="B3222">
            <v>1883.91</v>
          </cell>
          <cell r="C3222">
            <v>-2.43</v>
          </cell>
          <cell r="D3222">
            <v>2</v>
          </cell>
        </row>
        <row r="3223">
          <cell r="A3223">
            <v>45226</v>
          </cell>
          <cell r="B3223">
            <v>1975.58</v>
          </cell>
          <cell r="C3223">
            <v>-2.45</v>
          </cell>
          <cell r="D3223">
            <v>0</v>
          </cell>
        </row>
        <row r="3224">
          <cell r="A3224">
            <v>45227</v>
          </cell>
          <cell r="B3224">
            <v>2124.77</v>
          </cell>
          <cell r="C3224">
            <v>-2.38</v>
          </cell>
          <cell r="D3224">
            <v>29.3</v>
          </cell>
        </row>
        <row r="3225">
          <cell r="A3225">
            <v>45228</v>
          </cell>
          <cell r="B3225">
            <v>1040.86</v>
          </cell>
          <cell r="C3225">
            <v>-2.34</v>
          </cell>
          <cell r="D3225">
            <v>0</v>
          </cell>
        </row>
        <row r="3226">
          <cell r="A3226">
            <v>45229</v>
          </cell>
          <cell r="B3226">
            <v>1874.42</v>
          </cell>
          <cell r="C3226">
            <v>-2.32</v>
          </cell>
          <cell r="D3226">
            <v>23.7</v>
          </cell>
        </row>
        <row r="3227">
          <cell r="A3227">
            <v>45230</v>
          </cell>
          <cell r="B3227">
            <v>1564.35</v>
          </cell>
          <cell r="C3227">
            <v>-2.34</v>
          </cell>
          <cell r="D3227">
            <v>0</v>
          </cell>
        </row>
        <row r="3228">
          <cell r="A3228">
            <v>45231</v>
          </cell>
          <cell r="B3228">
            <v>1717.71</v>
          </cell>
          <cell r="C3228">
            <v>-2.3</v>
          </cell>
          <cell r="D3228">
            <v>22.6</v>
          </cell>
        </row>
        <row r="3229">
          <cell r="A3229">
            <v>45232</v>
          </cell>
          <cell r="B3229">
            <v>1338.89</v>
          </cell>
          <cell r="C3229">
            <v>-2.3</v>
          </cell>
          <cell r="D3229">
            <v>0</v>
          </cell>
        </row>
        <row r="3230">
          <cell r="A3230">
            <v>45233</v>
          </cell>
          <cell r="B3230">
            <v>1784.14</v>
          </cell>
          <cell r="C3230">
            <v>-2.22</v>
          </cell>
          <cell r="D3230">
            <v>18</v>
          </cell>
        </row>
        <row r="3231">
          <cell r="A3231">
            <v>45234</v>
          </cell>
          <cell r="B3231">
            <v>1783.33</v>
          </cell>
          <cell r="C3231">
            <v>-2.12</v>
          </cell>
          <cell r="D3231">
            <v>17.9</v>
          </cell>
        </row>
        <row r="3232">
          <cell r="A3232">
            <v>45235</v>
          </cell>
          <cell r="B3232">
            <v>1624.31</v>
          </cell>
          <cell r="C3232">
            <v>-2.08</v>
          </cell>
          <cell r="D3232">
            <v>2.2</v>
          </cell>
        </row>
        <row r="3233">
          <cell r="A3233">
            <v>45236</v>
          </cell>
          <cell r="B3233">
            <v>1815.28</v>
          </cell>
          <cell r="C3233">
            <v>-2.08</v>
          </cell>
          <cell r="D3233">
            <v>0</v>
          </cell>
        </row>
        <row r="3234">
          <cell r="A3234">
            <v>45237</v>
          </cell>
          <cell r="B3234">
            <v>1951.04</v>
          </cell>
          <cell r="C3234">
            <v>-2.09</v>
          </cell>
          <cell r="D3234">
            <v>0</v>
          </cell>
        </row>
        <row r="3235">
          <cell r="A3235">
            <v>45238</v>
          </cell>
          <cell r="B3235">
            <v>1827.78</v>
          </cell>
          <cell r="C3235">
            <v>-2.1</v>
          </cell>
          <cell r="D3235">
            <v>0</v>
          </cell>
        </row>
        <row r="3236">
          <cell r="A3236">
            <v>45239</v>
          </cell>
          <cell r="B3236">
            <v>1879.98</v>
          </cell>
          <cell r="C3236">
            <v>-2.12</v>
          </cell>
          <cell r="D3236">
            <v>0</v>
          </cell>
        </row>
        <row r="3237">
          <cell r="A3237">
            <v>45240</v>
          </cell>
          <cell r="B3237">
            <v>2487.85</v>
          </cell>
          <cell r="C3237">
            <v>-2.14</v>
          </cell>
          <cell r="D3237">
            <v>0</v>
          </cell>
        </row>
        <row r="3238">
          <cell r="A3238">
            <v>45241</v>
          </cell>
          <cell r="B3238">
            <v>2386.92</v>
          </cell>
          <cell r="C3238">
            <v>-2.17</v>
          </cell>
          <cell r="D3238">
            <v>0</v>
          </cell>
        </row>
        <row r="3239">
          <cell r="A3239">
            <v>45242</v>
          </cell>
          <cell r="B3239">
            <v>2616.2</v>
          </cell>
          <cell r="C3239">
            <v>-2.2</v>
          </cell>
          <cell r="D3239">
            <v>0</v>
          </cell>
        </row>
        <row r="3240">
          <cell r="A3240">
            <v>45243</v>
          </cell>
          <cell r="B3240">
            <v>2385.53</v>
          </cell>
          <cell r="C3240">
            <v>-2.23</v>
          </cell>
          <cell r="D3240">
            <v>0</v>
          </cell>
        </row>
        <row r="3241">
          <cell r="A3241">
            <v>45244</v>
          </cell>
          <cell r="B3241">
            <v>2706.13</v>
          </cell>
          <cell r="C3241">
            <v>-2.26</v>
          </cell>
          <cell r="D3241">
            <v>0</v>
          </cell>
        </row>
        <row r="3242">
          <cell r="A3242">
            <v>45245</v>
          </cell>
          <cell r="B3242">
            <v>2940.28</v>
          </cell>
          <cell r="C3242">
            <v>-2.29</v>
          </cell>
          <cell r="D3242">
            <v>0</v>
          </cell>
        </row>
        <row r="3243">
          <cell r="A3243">
            <v>45246</v>
          </cell>
          <cell r="B3243">
            <v>2676.74</v>
          </cell>
          <cell r="C3243">
            <v>-2.3</v>
          </cell>
          <cell r="D3243">
            <v>6.6</v>
          </cell>
        </row>
        <row r="3244">
          <cell r="A3244">
            <v>45247</v>
          </cell>
          <cell r="B3244">
            <v>2866.09</v>
          </cell>
          <cell r="C3244">
            <v>-2.3</v>
          </cell>
          <cell r="D3244">
            <v>0</v>
          </cell>
        </row>
        <row r="3245">
          <cell r="A3245">
            <v>45248</v>
          </cell>
          <cell r="B3245">
            <v>2856.83</v>
          </cell>
          <cell r="C3245">
            <v>-2.33</v>
          </cell>
          <cell r="D3245">
            <v>0</v>
          </cell>
        </row>
        <row r="3246">
          <cell r="A3246">
            <v>45249</v>
          </cell>
          <cell r="B3246">
            <v>2374.42</v>
          </cell>
          <cell r="C3246">
            <v>-2.36</v>
          </cell>
          <cell r="D3246">
            <v>0</v>
          </cell>
        </row>
        <row r="3247">
          <cell r="A3247">
            <v>45250</v>
          </cell>
          <cell r="B3247">
            <v>1692.82</v>
          </cell>
          <cell r="C3247">
            <v>-2.31</v>
          </cell>
          <cell r="D3247">
            <v>31.9</v>
          </cell>
        </row>
        <row r="3248">
          <cell r="A3248">
            <v>45251</v>
          </cell>
          <cell r="B3248">
            <v>1980.35</v>
          </cell>
          <cell r="C3248">
            <v>-2.24</v>
          </cell>
          <cell r="D3248">
            <v>4.3</v>
          </cell>
        </row>
        <row r="3249">
          <cell r="A3249">
            <v>45252</v>
          </cell>
          <cell r="B3249">
            <v>1919.44</v>
          </cell>
          <cell r="C3249">
            <v>-2.22</v>
          </cell>
          <cell r="D3249">
            <v>0</v>
          </cell>
        </row>
        <row r="3250">
          <cell r="A3250">
            <v>45253</v>
          </cell>
          <cell r="B3250">
            <v>2450.66</v>
          </cell>
          <cell r="C3250">
            <v>-2.24</v>
          </cell>
          <cell r="D3250">
            <v>0</v>
          </cell>
        </row>
        <row r="3251">
          <cell r="A3251">
            <v>45254</v>
          </cell>
          <cell r="B3251">
            <v>2186.4</v>
          </cell>
          <cell r="C3251">
            <v>-2.25</v>
          </cell>
          <cell r="D3251">
            <v>0</v>
          </cell>
        </row>
        <row r="3252">
          <cell r="A3252">
            <v>45255</v>
          </cell>
          <cell r="B3252">
            <v>1802.78</v>
          </cell>
          <cell r="C3252">
            <v>-2.26</v>
          </cell>
          <cell r="D3252">
            <v>0.3</v>
          </cell>
        </row>
        <row r="3253">
          <cell r="A3253">
            <v>45256</v>
          </cell>
          <cell r="B3253">
            <v>1386.76</v>
          </cell>
          <cell r="C3253">
            <v>-2.27</v>
          </cell>
          <cell r="D3253">
            <v>1.8</v>
          </cell>
        </row>
        <row r="3254">
          <cell r="A3254">
            <v>45257</v>
          </cell>
          <cell r="B3254">
            <v>1995.69</v>
          </cell>
          <cell r="C3254">
            <v>-2.27</v>
          </cell>
          <cell r="D3254">
            <v>0</v>
          </cell>
        </row>
        <row r="3255">
          <cell r="A3255">
            <v>45258</v>
          </cell>
          <cell r="B3255">
            <v>2154.98</v>
          </cell>
          <cell r="C3255">
            <v>-2.28</v>
          </cell>
          <cell r="D3255">
            <v>0</v>
          </cell>
        </row>
        <row r="3256">
          <cell r="A3256">
            <v>45259</v>
          </cell>
          <cell r="B3256">
            <v>1871.88</v>
          </cell>
          <cell r="C3256">
            <v>-2.3</v>
          </cell>
          <cell r="D3256">
            <v>1.6</v>
          </cell>
        </row>
        <row r="3257">
          <cell r="A3257">
            <v>45260</v>
          </cell>
          <cell r="B3257">
            <v>1937.04</v>
          </cell>
          <cell r="C3257">
            <v>-2.32</v>
          </cell>
          <cell r="D3257">
            <v>0.2</v>
          </cell>
        </row>
        <row r="3258">
          <cell r="A3258">
            <v>45261</v>
          </cell>
          <cell r="B3258">
            <v>1645.02</v>
          </cell>
          <cell r="C3258">
            <v>-2.32</v>
          </cell>
          <cell r="D3258">
            <v>0</v>
          </cell>
        </row>
        <row r="3259">
          <cell r="A3259">
            <v>45262</v>
          </cell>
          <cell r="B3259">
            <v>2537.5</v>
          </cell>
          <cell r="C3259">
            <v>-2.34</v>
          </cell>
          <cell r="D3259">
            <v>0.9</v>
          </cell>
        </row>
        <row r="3260">
          <cell r="A3260">
            <v>45263</v>
          </cell>
          <cell r="B3260">
            <v>1728.7</v>
          </cell>
          <cell r="C3260">
            <v>-2.35</v>
          </cell>
          <cell r="D3260">
            <v>25.9</v>
          </cell>
        </row>
        <row r="3261">
          <cell r="A3261">
            <v>45264</v>
          </cell>
          <cell r="B3261">
            <v>1771.99</v>
          </cell>
          <cell r="C3261">
            <v>-2.37</v>
          </cell>
          <cell r="D3261">
            <v>0</v>
          </cell>
        </row>
        <row r="3262">
          <cell r="A3262">
            <v>45265</v>
          </cell>
          <cell r="B3262">
            <v>1899.77</v>
          </cell>
          <cell r="C3262">
            <v>-2.38</v>
          </cell>
          <cell r="D3262">
            <v>9.6</v>
          </cell>
        </row>
        <row r="3263">
          <cell r="A3263">
            <v>45266</v>
          </cell>
          <cell r="B3263">
            <v>2164.12</v>
          </cell>
          <cell r="C3263">
            <v>-2.39</v>
          </cell>
          <cell r="D3263">
            <v>0.3</v>
          </cell>
        </row>
        <row r="3264">
          <cell r="A3264">
            <v>45267</v>
          </cell>
          <cell r="B3264">
            <v>2059.14</v>
          </cell>
          <cell r="C3264">
            <v>-2.42</v>
          </cell>
          <cell r="D3264">
            <v>0</v>
          </cell>
        </row>
        <row r="3265">
          <cell r="A3265">
            <v>45268</v>
          </cell>
          <cell r="B3265">
            <v>2228.94</v>
          </cell>
          <cell r="C3265">
            <v>-2.44</v>
          </cell>
          <cell r="D3265">
            <v>0</v>
          </cell>
        </row>
        <row r="3266">
          <cell r="A3266">
            <v>45269</v>
          </cell>
          <cell r="B3266">
            <v>2586.81</v>
          </cell>
          <cell r="C3266">
            <v>-2.47</v>
          </cell>
          <cell r="D3266">
            <v>0</v>
          </cell>
        </row>
        <row r="3267">
          <cell r="A3267">
            <v>45270</v>
          </cell>
          <cell r="B3267">
            <v>1565.97</v>
          </cell>
          <cell r="C3267">
            <v>-2.5</v>
          </cell>
          <cell r="D3267">
            <v>1.3</v>
          </cell>
        </row>
        <row r="3268">
          <cell r="A3268">
            <v>45271</v>
          </cell>
          <cell r="B3268">
            <v>1976.85</v>
          </cell>
          <cell r="C3268">
            <v>-2.53</v>
          </cell>
          <cell r="D3268">
            <v>0</v>
          </cell>
        </row>
        <row r="3269">
          <cell r="A3269">
            <v>45272</v>
          </cell>
          <cell r="B3269">
            <v>2160.19</v>
          </cell>
          <cell r="C3269">
            <v>-2.56</v>
          </cell>
          <cell r="D3269">
            <v>1</v>
          </cell>
        </row>
        <row r="3270">
          <cell r="A3270">
            <v>45273</v>
          </cell>
          <cell r="B3270">
            <v>2213.15</v>
          </cell>
          <cell r="C3270">
            <v>-2.58</v>
          </cell>
          <cell r="D3270">
            <v>0.3</v>
          </cell>
        </row>
        <row r="3271">
          <cell r="A3271">
            <v>45274</v>
          </cell>
          <cell r="B3271">
            <v>2410.3</v>
          </cell>
          <cell r="C3271">
            <v>-2.61</v>
          </cell>
          <cell r="D3271">
            <v>0</v>
          </cell>
        </row>
        <row r="3272">
          <cell r="A3272">
            <v>45275</v>
          </cell>
          <cell r="B3272">
            <v>2277.2</v>
          </cell>
          <cell r="C3272">
            <v>-2.64</v>
          </cell>
          <cell r="D3272">
            <v>0</v>
          </cell>
        </row>
        <row r="3273">
          <cell r="A3273">
            <v>45276</v>
          </cell>
          <cell r="B3273">
            <v>2351.39</v>
          </cell>
          <cell r="C3273">
            <v>-2.67</v>
          </cell>
          <cell r="D3273">
            <v>0</v>
          </cell>
        </row>
        <row r="3274">
          <cell r="A3274">
            <v>45277</v>
          </cell>
          <cell r="B3274">
            <v>1920.83</v>
          </cell>
          <cell r="C3274">
            <v>-2.71</v>
          </cell>
          <cell r="D3274">
            <v>0</v>
          </cell>
        </row>
        <row r="3275">
          <cell r="A3275">
            <v>45278</v>
          </cell>
          <cell r="B3275">
            <v>2116.44</v>
          </cell>
          <cell r="C3275">
            <v>-2.74</v>
          </cell>
          <cell r="D3275">
            <v>0</v>
          </cell>
        </row>
        <row r="3276">
          <cell r="A3276">
            <v>45279</v>
          </cell>
          <cell r="B3276">
            <v>2197.11</v>
          </cell>
          <cell r="C3276">
            <v>-2.77</v>
          </cell>
          <cell r="D3276">
            <v>0</v>
          </cell>
        </row>
        <row r="3277">
          <cell r="A3277">
            <v>45280</v>
          </cell>
          <cell r="B3277">
            <v>2218.4</v>
          </cell>
          <cell r="C3277">
            <v>-2.81</v>
          </cell>
          <cell r="D3277">
            <v>1.9</v>
          </cell>
        </row>
        <row r="3278">
          <cell r="A3278">
            <v>45281</v>
          </cell>
          <cell r="B3278">
            <v>2162.73</v>
          </cell>
          <cell r="C3278">
            <v>-2.83</v>
          </cell>
          <cell r="D3278">
            <v>2.7</v>
          </cell>
        </row>
        <row r="3279">
          <cell r="A3279">
            <v>45282</v>
          </cell>
          <cell r="B3279">
            <v>1991.02</v>
          </cell>
          <cell r="C3279">
            <v>-2.87</v>
          </cell>
          <cell r="D3279">
            <v>1.6</v>
          </cell>
        </row>
        <row r="3280">
          <cell r="A3280">
            <v>45283</v>
          </cell>
          <cell r="B3280">
            <v>1689.7</v>
          </cell>
          <cell r="C3280">
            <v>-2.88</v>
          </cell>
          <cell r="D3280">
            <v>1.4</v>
          </cell>
        </row>
        <row r="3281">
          <cell r="A3281">
            <v>45284</v>
          </cell>
          <cell r="B3281">
            <v>1311.11</v>
          </cell>
          <cell r="C3281">
            <v>-2.89</v>
          </cell>
          <cell r="D3281">
            <v>10.3</v>
          </cell>
        </row>
        <row r="3282">
          <cell r="A3282">
            <v>45285</v>
          </cell>
          <cell r="B3282">
            <v>2070.83</v>
          </cell>
          <cell r="C3282">
            <v>-2.9</v>
          </cell>
          <cell r="D3282">
            <v>0</v>
          </cell>
        </row>
        <row r="3283">
          <cell r="A3283">
            <v>45286</v>
          </cell>
          <cell r="B3283">
            <v>1828.36</v>
          </cell>
          <cell r="C3283">
            <v>-2.91</v>
          </cell>
          <cell r="D3283">
            <v>10.8</v>
          </cell>
        </row>
        <row r="3284">
          <cell r="A3284">
            <v>45287</v>
          </cell>
          <cell r="B3284">
            <v>1930.09</v>
          </cell>
          <cell r="C3284">
            <v>-2.93</v>
          </cell>
          <cell r="D3284">
            <v>3.4</v>
          </cell>
        </row>
        <row r="3285">
          <cell r="A3285">
            <v>45288</v>
          </cell>
          <cell r="B3285">
            <v>2039.47</v>
          </cell>
          <cell r="C3285">
            <v>-2.96</v>
          </cell>
          <cell r="D3285">
            <v>0</v>
          </cell>
        </row>
        <row r="3286">
          <cell r="A3286">
            <v>45289</v>
          </cell>
          <cell r="B3286">
            <v>1814.58</v>
          </cell>
          <cell r="C3286">
            <v>-2.98</v>
          </cell>
          <cell r="D3286">
            <v>0</v>
          </cell>
        </row>
        <row r="3287">
          <cell r="A3287">
            <v>45290</v>
          </cell>
          <cell r="B3287">
            <v>2121.99</v>
          </cell>
          <cell r="C3287">
            <v>-3</v>
          </cell>
          <cell r="D3287">
            <v>0</v>
          </cell>
        </row>
        <row r="3288">
          <cell r="A3288">
            <v>45291</v>
          </cell>
          <cell r="B3288">
            <v>1531.13</v>
          </cell>
          <cell r="C3288">
            <v>-3.03</v>
          </cell>
          <cell r="D3288">
            <v>12.5</v>
          </cell>
        </row>
        <row r="3289">
          <cell r="A3289">
            <v>45292</v>
          </cell>
          <cell r="B3289">
            <v>722.45</v>
          </cell>
          <cell r="C3289">
            <v>-2.98</v>
          </cell>
          <cell r="D3289">
            <v>73</v>
          </cell>
        </row>
        <row r="3290">
          <cell r="A3290">
            <v>45293</v>
          </cell>
          <cell r="B3290">
            <v>1834.84</v>
          </cell>
          <cell r="C3290">
            <v>-2.95</v>
          </cell>
          <cell r="D3290">
            <v>13.2</v>
          </cell>
        </row>
        <row r="3291">
          <cell r="A3291">
            <v>45294</v>
          </cell>
          <cell r="B3291">
            <v>1416.44</v>
          </cell>
          <cell r="C3291">
            <v>-2.95</v>
          </cell>
          <cell r="D3291">
            <v>8.4</v>
          </cell>
        </row>
        <row r="3292">
          <cell r="A3292">
            <v>45295</v>
          </cell>
          <cell r="B3292">
            <v>1691.55</v>
          </cell>
          <cell r="C3292">
            <v>-2.89</v>
          </cell>
          <cell r="D3292">
            <v>39.2</v>
          </cell>
        </row>
        <row r="3293">
          <cell r="A3293">
            <v>45296</v>
          </cell>
          <cell r="B3293">
            <v>2021.64</v>
          </cell>
          <cell r="C3293">
            <v>-2.8</v>
          </cell>
          <cell r="D3293">
            <v>6.9</v>
          </cell>
        </row>
        <row r="3294">
          <cell r="A3294">
            <v>45297</v>
          </cell>
          <cell r="B3294">
            <v>1510.07</v>
          </cell>
          <cell r="C3294">
            <v>-2.79</v>
          </cell>
          <cell r="D3294">
            <v>0.4</v>
          </cell>
        </row>
        <row r="3295">
          <cell r="A3295">
            <v>45298</v>
          </cell>
          <cell r="B3295">
            <v>1981.25</v>
          </cell>
          <cell r="C3295">
            <v>-2.8</v>
          </cell>
          <cell r="D3295">
            <v>0</v>
          </cell>
        </row>
        <row r="3296">
          <cell r="A3296">
            <v>45299</v>
          </cell>
          <cell r="B3296">
            <v>1940.86</v>
          </cell>
          <cell r="C3296">
            <v>-2.8</v>
          </cell>
          <cell r="D3296">
            <v>10</v>
          </cell>
        </row>
        <row r="3297">
          <cell r="A3297">
            <v>45300</v>
          </cell>
          <cell r="B3297">
            <v>1828.24</v>
          </cell>
          <cell r="C3297">
            <v>-2.8</v>
          </cell>
          <cell r="D3297">
            <v>3.5</v>
          </cell>
        </row>
        <row r="3298">
          <cell r="A3298">
            <v>45301</v>
          </cell>
          <cell r="B3298">
            <v>2019.1</v>
          </cell>
          <cell r="C3298">
            <v>-2.79</v>
          </cell>
          <cell r="D3298">
            <v>0</v>
          </cell>
        </row>
        <row r="3299">
          <cell r="A3299">
            <v>45302</v>
          </cell>
          <cell r="B3299">
            <v>1729.86</v>
          </cell>
          <cell r="C3299">
            <v>-2.76</v>
          </cell>
          <cell r="D3299">
            <v>27.3</v>
          </cell>
        </row>
        <row r="3300">
          <cell r="A3300">
            <v>45303</v>
          </cell>
          <cell r="B3300">
            <v>1949.77</v>
          </cell>
          <cell r="C3300">
            <v>-2.76</v>
          </cell>
          <cell r="D3300">
            <v>0</v>
          </cell>
        </row>
        <row r="3301">
          <cell r="A3301">
            <v>45304</v>
          </cell>
          <cell r="B3301">
            <v>1837.5</v>
          </cell>
          <cell r="C3301">
            <v>-2.76</v>
          </cell>
          <cell r="D3301">
            <v>11.7</v>
          </cell>
        </row>
        <row r="3302">
          <cell r="A3302">
            <v>45305</v>
          </cell>
          <cell r="B3302">
            <v>1857.87</v>
          </cell>
          <cell r="C3302">
            <v>-2.63</v>
          </cell>
          <cell r="D3302">
            <v>58.2</v>
          </cell>
        </row>
        <row r="3303">
          <cell r="A3303">
            <v>45306</v>
          </cell>
          <cell r="B3303">
            <v>1438.19</v>
          </cell>
          <cell r="C3303">
            <v>-2.57</v>
          </cell>
          <cell r="D3303">
            <v>3.5</v>
          </cell>
        </row>
        <row r="3304">
          <cell r="A3304">
            <v>45307</v>
          </cell>
          <cell r="B3304">
            <v>2022.34</v>
          </cell>
          <cell r="C3304">
            <v>-2.52</v>
          </cell>
          <cell r="D3304">
            <v>0.3</v>
          </cell>
        </row>
        <row r="3305">
          <cell r="A3305">
            <v>45308</v>
          </cell>
          <cell r="B3305">
            <v>1730.44</v>
          </cell>
          <cell r="C3305">
            <v>-2.52</v>
          </cell>
          <cell r="D3305">
            <v>0</v>
          </cell>
        </row>
        <row r="3306">
          <cell r="A3306">
            <v>45309</v>
          </cell>
          <cell r="B3306">
            <v>2023.96</v>
          </cell>
          <cell r="C3306">
            <v>-2.51</v>
          </cell>
          <cell r="D3306">
            <v>0</v>
          </cell>
        </row>
        <row r="3307">
          <cell r="A3307">
            <v>45310</v>
          </cell>
          <cell r="B3307">
            <v>1999.65</v>
          </cell>
          <cell r="C3307">
            <v>-2.52</v>
          </cell>
          <cell r="D3307">
            <v>0</v>
          </cell>
        </row>
        <row r="3308">
          <cell r="A3308">
            <v>45311</v>
          </cell>
          <cell r="B3308">
            <v>2175</v>
          </cell>
          <cell r="C3308">
            <v>-2.53</v>
          </cell>
          <cell r="D3308">
            <v>2.6</v>
          </cell>
        </row>
        <row r="3309">
          <cell r="A3309">
            <v>45312</v>
          </cell>
          <cell r="B3309">
            <v>1504.17</v>
          </cell>
          <cell r="C3309">
            <v>-2.56</v>
          </cell>
          <cell r="D3309">
            <v>1.5</v>
          </cell>
        </row>
        <row r="3310">
          <cell r="A3310">
            <v>45313</v>
          </cell>
          <cell r="B3310">
            <v>2042.59</v>
          </cell>
          <cell r="C3310">
            <v>-2.55</v>
          </cell>
          <cell r="D3310">
            <v>3.4</v>
          </cell>
        </row>
        <row r="3311">
          <cell r="A3311">
            <v>45314</v>
          </cell>
          <cell r="B3311">
            <v>1887.27</v>
          </cell>
          <cell r="C3311">
            <v>-2.53</v>
          </cell>
          <cell r="D3311">
            <v>0</v>
          </cell>
        </row>
        <row r="3312">
          <cell r="A3312">
            <v>45315</v>
          </cell>
          <cell r="B3312">
            <v>1787.62</v>
          </cell>
          <cell r="C3312">
            <v>-2.47</v>
          </cell>
          <cell r="D3312">
            <v>29.6</v>
          </cell>
        </row>
        <row r="3313">
          <cell r="A3313">
            <v>45316</v>
          </cell>
          <cell r="B3313">
            <v>1813.19</v>
          </cell>
          <cell r="C3313">
            <v>-2.4</v>
          </cell>
          <cell r="D3313">
            <v>0</v>
          </cell>
        </row>
        <row r="3314">
          <cell r="A3314">
            <v>45317</v>
          </cell>
          <cell r="B3314">
            <v>2075.35</v>
          </cell>
          <cell r="C3314">
            <v>-2.39</v>
          </cell>
          <cell r="D3314">
            <v>0</v>
          </cell>
        </row>
        <row r="3315">
          <cell r="A3315">
            <v>45318</v>
          </cell>
          <cell r="B3315">
            <v>1637.96</v>
          </cell>
          <cell r="C3315">
            <v>-2.38</v>
          </cell>
          <cell r="D3315">
            <v>11.5</v>
          </cell>
        </row>
        <row r="3316">
          <cell r="A3316">
            <v>45319</v>
          </cell>
          <cell r="B3316">
            <v>1826.74</v>
          </cell>
          <cell r="C3316">
            <v>-2.39</v>
          </cell>
          <cell r="D3316">
            <v>0</v>
          </cell>
        </row>
        <row r="3317">
          <cell r="A3317">
            <v>45320</v>
          </cell>
          <cell r="B3317">
            <v>1926.39</v>
          </cell>
          <cell r="C3317">
            <v>-2.36</v>
          </cell>
          <cell r="D3317">
            <v>8.1</v>
          </cell>
        </row>
        <row r="3318">
          <cell r="A3318">
            <v>45321</v>
          </cell>
          <cell r="B3318">
            <v>2197.45</v>
          </cell>
          <cell r="C3318">
            <v>-2.31</v>
          </cell>
          <cell r="D3318">
            <v>0</v>
          </cell>
        </row>
        <row r="3319">
          <cell r="A3319">
            <v>45322</v>
          </cell>
          <cell r="B3319">
            <v>1575.58</v>
          </cell>
          <cell r="C3319">
            <v>-2.28</v>
          </cell>
          <cell r="D3319">
            <v>1.2</v>
          </cell>
        </row>
        <row r="3320">
          <cell r="A3320">
            <v>45323</v>
          </cell>
          <cell r="B3320">
            <v>1967.82</v>
          </cell>
          <cell r="C3320">
            <v>-2.26</v>
          </cell>
          <cell r="D3320">
            <v>12</v>
          </cell>
        </row>
        <row r="3321">
          <cell r="A3321">
            <v>45324</v>
          </cell>
          <cell r="B3321">
            <v>2104.51</v>
          </cell>
          <cell r="C3321">
            <v>-2.26</v>
          </cell>
          <cell r="D3321">
            <v>0</v>
          </cell>
        </row>
        <row r="3322">
          <cell r="A3322">
            <v>45325</v>
          </cell>
          <cell r="B3322">
            <v>2393.52</v>
          </cell>
          <cell r="C3322">
            <v>-2.26</v>
          </cell>
          <cell r="D3322">
            <v>0</v>
          </cell>
        </row>
        <row r="3323">
          <cell r="A3323">
            <v>45326</v>
          </cell>
          <cell r="B3323">
            <v>1831.83</v>
          </cell>
          <cell r="C3323">
            <v>-2.28</v>
          </cell>
          <cell r="D3323">
            <v>0</v>
          </cell>
        </row>
        <row r="3324">
          <cell r="A3324">
            <v>45327</v>
          </cell>
          <cell r="B3324">
            <v>2042.25</v>
          </cell>
          <cell r="C3324">
            <v>-2.29</v>
          </cell>
          <cell r="D3324">
            <v>0</v>
          </cell>
        </row>
        <row r="3325">
          <cell r="A3325">
            <v>45328</v>
          </cell>
          <cell r="B3325">
            <v>1792.59</v>
          </cell>
          <cell r="C3325">
            <v>-2.29</v>
          </cell>
          <cell r="D3325">
            <v>13.3</v>
          </cell>
        </row>
        <row r="3326">
          <cell r="A3326">
            <v>45329</v>
          </cell>
          <cell r="B3326">
            <v>1886.23</v>
          </cell>
          <cell r="C3326">
            <v>-2.28</v>
          </cell>
          <cell r="D3326">
            <v>4.6</v>
          </cell>
        </row>
        <row r="3327">
          <cell r="A3327">
            <v>45330</v>
          </cell>
          <cell r="B3327">
            <v>1786.11</v>
          </cell>
          <cell r="C3327">
            <v>-2.28</v>
          </cell>
          <cell r="D3327">
            <v>0.6</v>
          </cell>
        </row>
        <row r="3328">
          <cell r="A3328">
            <v>45331</v>
          </cell>
          <cell r="B3328">
            <v>1953.47</v>
          </cell>
          <cell r="C3328">
            <v>-2.28</v>
          </cell>
          <cell r="D3328">
            <v>0</v>
          </cell>
        </row>
        <row r="3329">
          <cell r="A3329">
            <v>45332</v>
          </cell>
          <cell r="B3329">
            <v>2145.83</v>
          </cell>
          <cell r="C3329">
            <v>-2.29</v>
          </cell>
          <cell r="D3329">
            <v>0</v>
          </cell>
        </row>
        <row r="3330">
          <cell r="A3330">
            <v>45333</v>
          </cell>
          <cell r="B3330">
            <v>1713.77</v>
          </cell>
          <cell r="C3330">
            <v>-2.3</v>
          </cell>
          <cell r="D3330">
            <v>0</v>
          </cell>
        </row>
        <row r="3331">
          <cell r="A3331">
            <v>45334</v>
          </cell>
          <cell r="B3331">
            <v>1917.48</v>
          </cell>
          <cell r="C3331">
            <v>-2.31</v>
          </cell>
          <cell r="D3331">
            <v>2.6</v>
          </cell>
        </row>
        <row r="3332">
          <cell r="A3332">
            <v>45335</v>
          </cell>
          <cell r="B3332">
            <v>1945.72</v>
          </cell>
          <cell r="C3332">
            <v>-2.32</v>
          </cell>
          <cell r="D3332">
            <v>0</v>
          </cell>
        </row>
        <row r="3333">
          <cell r="A3333">
            <v>45336</v>
          </cell>
          <cell r="B3333">
            <v>1897.11</v>
          </cell>
          <cell r="C3333">
            <v>-2.33</v>
          </cell>
          <cell r="D3333">
            <v>0</v>
          </cell>
        </row>
        <row r="3334">
          <cell r="A3334">
            <v>45337</v>
          </cell>
          <cell r="B3334">
            <v>2191.78</v>
          </cell>
          <cell r="C3334">
            <v>-2.29</v>
          </cell>
          <cell r="D3334">
            <v>54.8</v>
          </cell>
        </row>
        <row r="3335">
          <cell r="A3335">
            <v>45338</v>
          </cell>
          <cell r="B3335">
            <v>2266.67</v>
          </cell>
          <cell r="C3335">
            <v>-2.28</v>
          </cell>
          <cell r="D3335">
            <v>20.2</v>
          </cell>
        </row>
        <row r="3336">
          <cell r="A3336">
            <v>45339</v>
          </cell>
          <cell r="B3336">
            <v>2474.54</v>
          </cell>
          <cell r="C3336">
            <v>-2.27</v>
          </cell>
          <cell r="D3336">
            <v>0</v>
          </cell>
        </row>
        <row r="3337">
          <cell r="A3337">
            <v>45340</v>
          </cell>
          <cell r="B3337">
            <v>2073.84</v>
          </cell>
          <cell r="C3337">
            <v>-2.27</v>
          </cell>
          <cell r="D3337">
            <v>6.3</v>
          </cell>
        </row>
        <row r="3338">
          <cell r="A3338">
            <v>45341</v>
          </cell>
          <cell r="B3338">
            <v>2063.19</v>
          </cell>
          <cell r="C3338">
            <v>-2.26</v>
          </cell>
          <cell r="D3338">
            <v>0</v>
          </cell>
        </row>
        <row r="3339">
          <cell r="A3339">
            <v>45342</v>
          </cell>
          <cell r="B3339">
            <v>2107.87</v>
          </cell>
          <cell r="C3339">
            <v>-2.25</v>
          </cell>
          <cell r="D3339">
            <v>2.4</v>
          </cell>
        </row>
        <row r="3340">
          <cell r="A3340">
            <v>45343</v>
          </cell>
          <cell r="B3340">
            <v>1954.28</v>
          </cell>
          <cell r="C3340">
            <v>-2.24</v>
          </cell>
          <cell r="D3340">
            <v>9.4</v>
          </cell>
        </row>
        <row r="3341">
          <cell r="A3341">
            <v>45344</v>
          </cell>
          <cell r="B3341">
            <v>1430.44</v>
          </cell>
          <cell r="C3341">
            <v>-2.19</v>
          </cell>
          <cell r="D3341">
            <v>14.2</v>
          </cell>
        </row>
        <row r="3342">
          <cell r="A3342">
            <v>45345</v>
          </cell>
          <cell r="B3342">
            <v>1728.13</v>
          </cell>
          <cell r="C3342">
            <v>-2.15</v>
          </cell>
          <cell r="D3342">
            <v>6.3</v>
          </cell>
        </row>
        <row r="3343">
          <cell r="A3343">
            <v>45346</v>
          </cell>
          <cell r="B3343">
            <v>2585.42</v>
          </cell>
          <cell r="C3343">
            <v>-2.14</v>
          </cell>
          <cell r="D3343">
            <v>0.1</v>
          </cell>
        </row>
        <row r="3344">
          <cell r="A3344">
            <v>45347</v>
          </cell>
          <cell r="B3344">
            <v>1973.03</v>
          </cell>
          <cell r="C3344">
            <v>-2.13</v>
          </cell>
          <cell r="D3344">
            <v>0</v>
          </cell>
        </row>
        <row r="3345">
          <cell r="A3345">
            <v>45348</v>
          </cell>
          <cell r="B3345">
            <v>2248.03</v>
          </cell>
          <cell r="C3345">
            <v>-2.08</v>
          </cell>
          <cell r="D3345">
            <v>0</v>
          </cell>
        </row>
        <row r="3346">
          <cell r="A3346">
            <v>45349</v>
          </cell>
          <cell r="B3346">
            <v>2264</v>
          </cell>
          <cell r="C3346">
            <v>-2.08</v>
          </cell>
          <cell r="D3346">
            <v>0</v>
          </cell>
        </row>
        <row r="3347">
          <cell r="A3347">
            <v>45350</v>
          </cell>
          <cell r="B3347">
            <v>2295.02</v>
          </cell>
          <cell r="C3347">
            <v>-2.09</v>
          </cell>
          <cell r="D3347">
            <v>0</v>
          </cell>
        </row>
        <row r="3348">
          <cell r="A3348">
            <v>45351</v>
          </cell>
        </row>
        <row r="3348">
          <cell r="C3348">
            <v>-2.09</v>
          </cell>
          <cell r="D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Plan1"/>
    </sheetNames>
    <sheetDataSet>
      <sheetData sheetId="0">
        <row r="2">
          <cell r="A2">
            <v>42005</v>
          </cell>
          <cell r="B2">
            <v>1204.88</v>
          </cell>
          <cell r="C2">
            <v>-6.71</v>
          </cell>
          <cell r="D2">
            <v>0</v>
          </cell>
        </row>
        <row r="3">
          <cell r="A3">
            <v>42006</v>
          </cell>
          <cell r="B3">
            <v>1022.08</v>
          </cell>
          <cell r="C3">
            <v>-6.75</v>
          </cell>
          <cell r="D3">
            <v>0</v>
          </cell>
        </row>
        <row r="4">
          <cell r="A4">
            <v>42007</v>
          </cell>
          <cell r="B4">
            <v>1031.67</v>
          </cell>
          <cell r="C4">
            <v>-6.77</v>
          </cell>
          <cell r="D4">
            <v>1.1</v>
          </cell>
        </row>
        <row r="5">
          <cell r="A5">
            <v>42008</v>
          </cell>
          <cell r="B5">
            <v>1017.92</v>
          </cell>
          <cell r="C5">
            <v>-6.78</v>
          </cell>
          <cell r="D5">
            <v>16.5</v>
          </cell>
        </row>
        <row r="6">
          <cell r="A6">
            <v>42009</v>
          </cell>
          <cell r="B6">
            <v>1274.58</v>
          </cell>
          <cell r="C6">
            <v>-6.78</v>
          </cell>
          <cell r="D6">
            <v>3.9</v>
          </cell>
        </row>
        <row r="7">
          <cell r="A7">
            <v>42010</v>
          </cell>
          <cell r="B7">
            <v>1387.5</v>
          </cell>
          <cell r="C7">
            <v>-6.81</v>
          </cell>
          <cell r="D7">
            <v>0</v>
          </cell>
        </row>
        <row r="8">
          <cell r="A8">
            <v>42011</v>
          </cell>
          <cell r="B8">
            <v>1398.33</v>
          </cell>
          <cell r="C8">
            <v>-6.86</v>
          </cell>
          <cell r="D8">
            <v>0</v>
          </cell>
        </row>
        <row r="9">
          <cell r="A9">
            <v>42012</v>
          </cell>
          <cell r="B9">
            <v>1390.42</v>
          </cell>
          <cell r="C9">
            <v>-6.9</v>
          </cell>
          <cell r="D9">
            <v>0</v>
          </cell>
        </row>
        <row r="10">
          <cell r="A10">
            <v>42013</v>
          </cell>
          <cell r="B10">
            <v>1390.42</v>
          </cell>
          <cell r="C10">
            <v>-6.94</v>
          </cell>
          <cell r="D10">
            <v>0</v>
          </cell>
        </row>
        <row r="11">
          <cell r="A11">
            <v>42014</v>
          </cell>
          <cell r="B11">
            <v>1394.58</v>
          </cell>
          <cell r="C11">
            <v>-6.99</v>
          </cell>
          <cell r="D11">
            <v>0</v>
          </cell>
        </row>
        <row r="12">
          <cell r="A12">
            <v>42015</v>
          </cell>
          <cell r="B12">
            <v>1330.83</v>
          </cell>
          <cell r="C12">
            <v>-7.03</v>
          </cell>
          <cell r="D12">
            <v>0</v>
          </cell>
        </row>
        <row r="13">
          <cell r="A13">
            <v>42016</v>
          </cell>
          <cell r="B13">
            <v>1390.42</v>
          </cell>
          <cell r="C13">
            <v>-7.06</v>
          </cell>
          <cell r="D13">
            <v>0</v>
          </cell>
        </row>
        <row r="14">
          <cell r="A14">
            <v>42017</v>
          </cell>
          <cell r="B14">
            <v>1342.08</v>
          </cell>
          <cell r="C14">
            <v>-7.12</v>
          </cell>
          <cell r="D14">
            <v>0</v>
          </cell>
        </row>
        <row r="15">
          <cell r="A15">
            <v>42018</v>
          </cell>
          <cell r="B15">
            <v>1365</v>
          </cell>
          <cell r="C15">
            <v>-7.16</v>
          </cell>
          <cell r="D15">
            <v>0</v>
          </cell>
        </row>
        <row r="16">
          <cell r="A16">
            <v>42019</v>
          </cell>
          <cell r="B16">
            <v>1377.5</v>
          </cell>
          <cell r="C16">
            <v>-7.2</v>
          </cell>
          <cell r="D16">
            <v>0</v>
          </cell>
        </row>
        <row r="17">
          <cell r="A17">
            <v>42020</v>
          </cell>
          <cell r="B17">
            <v>1242.08</v>
          </cell>
          <cell r="C17">
            <v>-7.26</v>
          </cell>
          <cell r="D17">
            <v>0</v>
          </cell>
        </row>
        <row r="18">
          <cell r="A18">
            <v>42021</v>
          </cell>
          <cell r="B18">
            <v>1371.25</v>
          </cell>
          <cell r="C18">
            <v>-7.28</v>
          </cell>
          <cell r="D18">
            <v>0</v>
          </cell>
        </row>
        <row r="19">
          <cell r="A19">
            <v>42022</v>
          </cell>
          <cell r="B19">
            <v>1365</v>
          </cell>
          <cell r="C19">
            <v>-7.32</v>
          </cell>
          <cell r="D19">
            <v>0</v>
          </cell>
        </row>
        <row r="20">
          <cell r="A20">
            <v>42023</v>
          </cell>
          <cell r="B20">
            <v>1382.34</v>
          </cell>
          <cell r="C20">
            <v>-7.37</v>
          </cell>
          <cell r="D20">
            <v>0</v>
          </cell>
        </row>
        <row r="21">
          <cell r="A21">
            <v>42024</v>
          </cell>
          <cell r="B21">
            <v>1052.08</v>
          </cell>
          <cell r="C21">
            <v>-7.4</v>
          </cell>
          <cell r="D21">
            <v>0</v>
          </cell>
        </row>
        <row r="22">
          <cell r="A22">
            <v>42025</v>
          </cell>
          <cell r="B22">
            <v>1336.67</v>
          </cell>
          <cell r="C22">
            <v>-7.44</v>
          </cell>
          <cell r="D22">
            <v>0</v>
          </cell>
        </row>
        <row r="23">
          <cell r="A23">
            <v>42026</v>
          </cell>
          <cell r="B23">
            <v>1390.42</v>
          </cell>
          <cell r="C23">
            <v>-7.49</v>
          </cell>
          <cell r="D23">
            <v>0</v>
          </cell>
        </row>
        <row r="24">
          <cell r="A24">
            <v>42027</v>
          </cell>
          <cell r="B24">
            <v>1404.17</v>
          </cell>
          <cell r="C24">
            <v>-7.54</v>
          </cell>
          <cell r="D24">
            <v>0</v>
          </cell>
        </row>
        <row r="25">
          <cell r="A25">
            <v>42028</v>
          </cell>
          <cell r="B25">
            <v>1224.17</v>
          </cell>
          <cell r="C25">
            <v>-7.58</v>
          </cell>
          <cell r="D25">
            <v>0.5</v>
          </cell>
        </row>
        <row r="26">
          <cell r="A26">
            <v>42029</v>
          </cell>
          <cell r="B26">
            <v>1059.58</v>
          </cell>
          <cell r="C26">
            <v>-7.56</v>
          </cell>
          <cell r="D26">
            <v>21.6</v>
          </cell>
        </row>
        <row r="27">
          <cell r="A27">
            <v>42030</v>
          </cell>
          <cell r="B27">
            <v>1288.94</v>
          </cell>
          <cell r="C27">
            <v>-7.58</v>
          </cell>
          <cell r="D27">
            <v>0</v>
          </cell>
        </row>
        <row r="28">
          <cell r="A28">
            <v>42031</v>
          </cell>
          <cell r="B28">
            <v>1017.5</v>
          </cell>
          <cell r="C28">
            <v>-7.52</v>
          </cell>
          <cell r="D28">
            <v>96.3</v>
          </cell>
        </row>
        <row r="29">
          <cell r="A29">
            <v>42032</v>
          </cell>
          <cell r="B29">
            <v>1014.17</v>
          </cell>
          <cell r="C29">
            <v>-7.46</v>
          </cell>
          <cell r="D29">
            <v>13.3</v>
          </cell>
        </row>
        <row r="30">
          <cell r="A30">
            <v>42033</v>
          </cell>
          <cell r="B30">
            <v>1100</v>
          </cell>
          <cell r="C30">
            <v>-7.41</v>
          </cell>
          <cell r="D30">
            <v>16.5</v>
          </cell>
        </row>
        <row r="31">
          <cell r="A31">
            <v>42034</v>
          </cell>
          <cell r="B31">
            <v>1100</v>
          </cell>
          <cell r="C31">
            <v>-7.41</v>
          </cell>
          <cell r="D31">
            <v>0</v>
          </cell>
        </row>
        <row r="32">
          <cell r="A32">
            <v>42035</v>
          </cell>
          <cell r="B32">
            <v>1100</v>
          </cell>
          <cell r="C32">
            <v>-7.43</v>
          </cell>
          <cell r="D32">
            <v>0</v>
          </cell>
        </row>
        <row r="33">
          <cell r="A33">
            <v>42036</v>
          </cell>
          <cell r="B33">
            <v>1100</v>
          </cell>
          <cell r="C33">
            <v>-7.46</v>
          </cell>
          <cell r="D33">
            <v>0</v>
          </cell>
        </row>
        <row r="34">
          <cell r="A34">
            <v>42037</v>
          </cell>
          <cell r="B34">
            <v>1100</v>
          </cell>
          <cell r="C34">
            <v>-7.49</v>
          </cell>
          <cell r="D34">
            <v>0</v>
          </cell>
        </row>
        <row r="35">
          <cell r="A35">
            <v>42038</v>
          </cell>
          <cell r="B35">
            <v>1100</v>
          </cell>
          <cell r="C35">
            <v>-7.51</v>
          </cell>
          <cell r="D35">
            <v>0</v>
          </cell>
        </row>
        <row r="36">
          <cell r="A36">
            <v>42039</v>
          </cell>
          <cell r="B36">
            <v>914.58</v>
          </cell>
          <cell r="C36">
            <v>-7.54</v>
          </cell>
          <cell r="D36">
            <v>0</v>
          </cell>
        </row>
        <row r="37">
          <cell r="A37">
            <v>42040</v>
          </cell>
          <cell r="B37">
            <v>805.46</v>
          </cell>
          <cell r="C37">
            <v>-7.55</v>
          </cell>
          <cell r="D37">
            <v>8.8</v>
          </cell>
        </row>
        <row r="38">
          <cell r="A38">
            <v>42041</v>
          </cell>
          <cell r="B38">
            <v>756.25</v>
          </cell>
          <cell r="C38">
            <v>-7.43</v>
          </cell>
          <cell r="D38">
            <v>5.3</v>
          </cell>
        </row>
        <row r="39">
          <cell r="A39">
            <v>42042</v>
          </cell>
          <cell r="B39">
            <v>775</v>
          </cell>
          <cell r="C39">
            <v>-7.35</v>
          </cell>
          <cell r="D39">
            <v>6.1</v>
          </cell>
        </row>
        <row r="40">
          <cell r="A40">
            <v>42043</v>
          </cell>
          <cell r="B40">
            <v>750</v>
          </cell>
          <cell r="C40">
            <v>-7.32</v>
          </cell>
          <cell r="D40">
            <v>6.3</v>
          </cell>
        </row>
        <row r="41">
          <cell r="A41">
            <v>42044</v>
          </cell>
          <cell r="B41">
            <v>750</v>
          </cell>
          <cell r="C41">
            <v>-7.24</v>
          </cell>
          <cell r="D41">
            <v>24.4</v>
          </cell>
        </row>
        <row r="42">
          <cell r="A42">
            <v>42045</v>
          </cell>
          <cell r="B42">
            <v>750</v>
          </cell>
          <cell r="C42">
            <v>-7.15</v>
          </cell>
          <cell r="D42">
            <v>0</v>
          </cell>
        </row>
        <row r="43">
          <cell r="A43">
            <v>42046</v>
          </cell>
          <cell r="B43">
            <v>875</v>
          </cell>
          <cell r="C43">
            <v>-7.14</v>
          </cell>
          <cell r="D43">
            <v>0.7</v>
          </cell>
        </row>
        <row r="44">
          <cell r="A44">
            <v>42047</v>
          </cell>
          <cell r="B44">
            <v>1060</v>
          </cell>
          <cell r="C44">
            <v>-7.13</v>
          </cell>
          <cell r="D44">
            <v>0</v>
          </cell>
        </row>
        <row r="45">
          <cell r="A45">
            <v>42048</v>
          </cell>
          <cell r="B45">
            <v>1049.24</v>
          </cell>
          <cell r="C45">
            <v>-7.15</v>
          </cell>
          <cell r="D45">
            <v>0</v>
          </cell>
        </row>
        <row r="46">
          <cell r="A46">
            <v>42049</v>
          </cell>
          <cell r="B46">
            <v>1060</v>
          </cell>
          <cell r="C46">
            <v>-7.17</v>
          </cell>
          <cell r="D46">
            <v>0</v>
          </cell>
        </row>
        <row r="47">
          <cell r="A47">
            <v>42050</v>
          </cell>
          <cell r="B47">
            <v>1047.08</v>
          </cell>
          <cell r="C47">
            <v>-7.19</v>
          </cell>
          <cell r="D47">
            <v>0</v>
          </cell>
        </row>
        <row r="48">
          <cell r="A48">
            <v>42051</v>
          </cell>
          <cell r="B48">
            <v>750</v>
          </cell>
          <cell r="C48">
            <v>-7.22</v>
          </cell>
          <cell r="D48">
            <v>0.2</v>
          </cell>
        </row>
        <row r="49">
          <cell r="A49">
            <v>42052</v>
          </cell>
          <cell r="B49">
            <v>737.5</v>
          </cell>
          <cell r="C49">
            <v>-7.24</v>
          </cell>
          <cell r="D49">
            <v>1.1</v>
          </cell>
        </row>
        <row r="50">
          <cell r="A50">
            <v>42053</v>
          </cell>
          <cell r="B50">
            <v>735.42</v>
          </cell>
          <cell r="C50">
            <v>-7.22</v>
          </cell>
          <cell r="D50">
            <v>6.8</v>
          </cell>
        </row>
        <row r="51">
          <cell r="A51">
            <v>42054</v>
          </cell>
          <cell r="B51">
            <v>766.25</v>
          </cell>
          <cell r="C51">
            <v>-7.21</v>
          </cell>
          <cell r="D51">
            <v>6.4</v>
          </cell>
        </row>
        <row r="52">
          <cell r="A52">
            <v>42055</v>
          </cell>
          <cell r="B52">
            <v>732.5</v>
          </cell>
          <cell r="C52">
            <v>-7.18</v>
          </cell>
          <cell r="D52">
            <v>6.7</v>
          </cell>
        </row>
        <row r="53">
          <cell r="A53">
            <v>42056</v>
          </cell>
          <cell r="B53">
            <v>751.25</v>
          </cell>
          <cell r="C53">
            <v>-7.18</v>
          </cell>
          <cell r="D53">
            <v>0</v>
          </cell>
        </row>
        <row r="54">
          <cell r="A54">
            <v>42057</v>
          </cell>
          <cell r="B54">
            <v>735.42</v>
          </cell>
          <cell r="C54">
            <v>-7.2</v>
          </cell>
          <cell r="D54">
            <v>0</v>
          </cell>
        </row>
        <row r="55">
          <cell r="A55">
            <v>42058</v>
          </cell>
          <cell r="B55">
            <v>741.25</v>
          </cell>
          <cell r="C55">
            <v>-7.22</v>
          </cell>
          <cell r="D55">
            <v>0</v>
          </cell>
        </row>
        <row r="56">
          <cell r="A56">
            <v>42059</v>
          </cell>
          <cell r="B56">
            <v>738.33</v>
          </cell>
          <cell r="C56">
            <v>-7.24</v>
          </cell>
          <cell r="D56">
            <v>0</v>
          </cell>
        </row>
        <row r="57">
          <cell r="A57">
            <v>42060</v>
          </cell>
          <cell r="B57">
            <v>732.5</v>
          </cell>
          <cell r="C57">
            <v>-7.24</v>
          </cell>
          <cell r="D57">
            <v>0</v>
          </cell>
        </row>
        <row r="58">
          <cell r="A58">
            <v>42061</v>
          </cell>
          <cell r="B58">
            <v>735.42</v>
          </cell>
          <cell r="C58">
            <v>-7.23</v>
          </cell>
          <cell r="D58">
            <v>13</v>
          </cell>
        </row>
        <row r="59">
          <cell r="A59">
            <v>42062</v>
          </cell>
          <cell r="B59">
            <v>736.88</v>
          </cell>
          <cell r="C59">
            <v>-7.23</v>
          </cell>
          <cell r="D59">
            <v>4.3</v>
          </cell>
        </row>
        <row r="60">
          <cell r="A60">
            <v>42063</v>
          </cell>
          <cell r="B60">
            <v>735.42</v>
          </cell>
          <cell r="C60">
            <v>-7.24</v>
          </cell>
          <cell r="D60">
            <v>0.2</v>
          </cell>
        </row>
        <row r="61">
          <cell r="A61">
            <v>42064</v>
          </cell>
          <cell r="B61">
            <v>735.42</v>
          </cell>
          <cell r="C61">
            <v>-7.25</v>
          </cell>
          <cell r="D61">
            <v>0</v>
          </cell>
        </row>
        <row r="62">
          <cell r="A62">
            <v>42065</v>
          </cell>
          <cell r="B62">
            <v>731.04</v>
          </cell>
          <cell r="C62">
            <v>-7.19</v>
          </cell>
          <cell r="D62">
            <v>0.5</v>
          </cell>
        </row>
        <row r="63">
          <cell r="A63">
            <v>42066</v>
          </cell>
          <cell r="B63">
            <v>735.42</v>
          </cell>
          <cell r="C63">
            <v>-7.2</v>
          </cell>
          <cell r="D63">
            <v>0</v>
          </cell>
        </row>
        <row r="64">
          <cell r="A64">
            <v>42067</v>
          </cell>
          <cell r="B64">
            <v>728.13</v>
          </cell>
          <cell r="C64">
            <v>-7.2</v>
          </cell>
          <cell r="D64">
            <v>28</v>
          </cell>
        </row>
        <row r="65">
          <cell r="A65">
            <v>42068</v>
          </cell>
          <cell r="B65">
            <v>740</v>
          </cell>
          <cell r="C65">
            <v>-7.2</v>
          </cell>
          <cell r="D65">
            <v>2.3</v>
          </cell>
        </row>
        <row r="66">
          <cell r="A66">
            <v>42069</v>
          </cell>
          <cell r="B66">
            <v>732.5</v>
          </cell>
          <cell r="C66">
            <v>-7.22</v>
          </cell>
          <cell r="D66">
            <v>0</v>
          </cell>
        </row>
        <row r="67">
          <cell r="A67">
            <v>42070</v>
          </cell>
          <cell r="B67">
            <v>730.42</v>
          </cell>
          <cell r="C67">
            <v>-7.22</v>
          </cell>
          <cell r="D67">
            <v>2.5</v>
          </cell>
        </row>
        <row r="68">
          <cell r="A68">
            <v>42071</v>
          </cell>
          <cell r="B68">
            <v>728.13</v>
          </cell>
          <cell r="C68">
            <v>-7.22</v>
          </cell>
          <cell r="D68">
            <v>1.3</v>
          </cell>
        </row>
        <row r="69">
          <cell r="A69">
            <v>42072</v>
          </cell>
          <cell r="B69">
            <v>723.02</v>
          </cell>
          <cell r="C69">
            <v>-7.22</v>
          </cell>
          <cell r="D69">
            <v>5.6</v>
          </cell>
        </row>
        <row r="70">
          <cell r="A70">
            <v>42073</v>
          </cell>
          <cell r="B70">
            <v>741.25</v>
          </cell>
          <cell r="C70">
            <v>-7.12</v>
          </cell>
          <cell r="D70">
            <v>66.6</v>
          </cell>
        </row>
        <row r="71">
          <cell r="A71">
            <v>42074</v>
          </cell>
          <cell r="B71">
            <v>715</v>
          </cell>
          <cell r="C71">
            <v>-6.84</v>
          </cell>
          <cell r="D71">
            <v>6.8</v>
          </cell>
        </row>
        <row r="72">
          <cell r="A72">
            <v>42075</v>
          </cell>
          <cell r="B72">
            <v>737.92</v>
          </cell>
          <cell r="C72">
            <v>-6.42</v>
          </cell>
          <cell r="D72">
            <v>99.2</v>
          </cell>
        </row>
        <row r="73">
          <cell r="A73">
            <v>42076</v>
          </cell>
          <cell r="B73">
            <v>750</v>
          </cell>
          <cell r="C73">
            <v>-6.4</v>
          </cell>
          <cell r="D73">
            <v>6.7</v>
          </cell>
        </row>
        <row r="74">
          <cell r="A74">
            <v>42077</v>
          </cell>
          <cell r="B74">
            <v>750</v>
          </cell>
          <cell r="C74">
            <v>-6.35</v>
          </cell>
          <cell r="D74">
            <v>0</v>
          </cell>
        </row>
        <row r="75">
          <cell r="A75">
            <v>42078</v>
          </cell>
          <cell r="B75">
            <v>745</v>
          </cell>
          <cell r="C75">
            <v>-6.34</v>
          </cell>
          <cell r="D75">
            <v>0</v>
          </cell>
        </row>
        <row r="76">
          <cell r="A76">
            <v>42079</v>
          </cell>
          <cell r="B76">
            <v>746.25</v>
          </cell>
          <cell r="C76">
            <v>-6.34</v>
          </cell>
          <cell r="D76">
            <v>0</v>
          </cell>
        </row>
        <row r="77">
          <cell r="A77">
            <v>42080</v>
          </cell>
          <cell r="B77">
            <v>740</v>
          </cell>
          <cell r="C77">
            <v>-6.34</v>
          </cell>
          <cell r="D77">
            <v>0</v>
          </cell>
        </row>
        <row r="78">
          <cell r="A78">
            <v>42081</v>
          </cell>
          <cell r="B78">
            <v>740</v>
          </cell>
          <cell r="C78">
            <v>-6.34</v>
          </cell>
          <cell r="D78">
            <v>0</v>
          </cell>
        </row>
        <row r="79">
          <cell r="A79">
            <v>42082</v>
          </cell>
          <cell r="B79">
            <v>740</v>
          </cell>
          <cell r="C79">
            <v>-6.35</v>
          </cell>
          <cell r="D79">
            <v>0</v>
          </cell>
        </row>
        <row r="80">
          <cell r="A80">
            <v>42083</v>
          </cell>
          <cell r="B80">
            <v>740</v>
          </cell>
          <cell r="C80">
            <v>-6.38</v>
          </cell>
          <cell r="D80">
            <v>0</v>
          </cell>
        </row>
        <row r="81">
          <cell r="A81">
            <v>42084</v>
          </cell>
          <cell r="B81">
            <v>740</v>
          </cell>
          <cell r="C81">
            <v>-6.33</v>
          </cell>
          <cell r="D81">
            <v>24.2</v>
          </cell>
        </row>
        <row r="82">
          <cell r="A82">
            <v>42085</v>
          </cell>
          <cell r="B82">
            <v>740</v>
          </cell>
          <cell r="C82">
            <v>-6.3</v>
          </cell>
          <cell r="D82">
            <v>1.7</v>
          </cell>
        </row>
        <row r="83">
          <cell r="A83">
            <v>42086</v>
          </cell>
          <cell r="B83">
            <v>748.33</v>
          </cell>
          <cell r="C83">
            <v>-6.29</v>
          </cell>
          <cell r="D83">
            <v>1.3</v>
          </cell>
        </row>
        <row r="84">
          <cell r="A84">
            <v>42087</v>
          </cell>
          <cell r="B84">
            <v>740</v>
          </cell>
          <cell r="C84">
            <v>-6.05</v>
          </cell>
          <cell r="D84">
            <v>53.2</v>
          </cell>
        </row>
        <row r="85">
          <cell r="A85">
            <v>42088</v>
          </cell>
          <cell r="B85">
            <v>740</v>
          </cell>
          <cell r="C85">
            <v>-5.96</v>
          </cell>
          <cell r="D85">
            <v>0</v>
          </cell>
        </row>
        <row r="86">
          <cell r="A86">
            <v>42089</v>
          </cell>
          <cell r="B86">
            <v>740</v>
          </cell>
          <cell r="C86">
            <v>-5.94</v>
          </cell>
          <cell r="D86">
            <v>0</v>
          </cell>
        </row>
        <row r="87">
          <cell r="A87">
            <v>42090</v>
          </cell>
          <cell r="B87">
            <v>741.94</v>
          </cell>
          <cell r="C87">
            <v>-5.95</v>
          </cell>
          <cell r="D87">
            <v>0</v>
          </cell>
        </row>
        <row r="88">
          <cell r="A88">
            <v>42091</v>
          </cell>
          <cell r="B88">
            <v>539.58</v>
          </cell>
          <cell r="C88">
            <v>-5.94</v>
          </cell>
          <cell r="D88">
            <v>0</v>
          </cell>
        </row>
        <row r="89">
          <cell r="A89">
            <v>42092</v>
          </cell>
          <cell r="B89">
            <v>740</v>
          </cell>
          <cell r="C89">
            <v>-5.94</v>
          </cell>
          <cell r="D89">
            <v>0</v>
          </cell>
        </row>
        <row r="90">
          <cell r="A90">
            <v>42093</v>
          </cell>
          <cell r="B90">
            <v>740</v>
          </cell>
          <cell r="C90">
            <v>-5.95</v>
          </cell>
          <cell r="D90">
            <v>0</v>
          </cell>
        </row>
        <row r="91">
          <cell r="A91">
            <v>42094</v>
          </cell>
          <cell r="B91">
            <v>740</v>
          </cell>
          <cell r="C91">
            <v>-5.92</v>
          </cell>
          <cell r="D91">
            <v>10.8</v>
          </cell>
        </row>
        <row r="92">
          <cell r="A92">
            <v>42095</v>
          </cell>
          <cell r="B92">
            <v>740</v>
          </cell>
          <cell r="C92">
            <v>-5.92</v>
          </cell>
          <cell r="D92">
            <v>0</v>
          </cell>
        </row>
        <row r="93">
          <cell r="A93">
            <v>42096</v>
          </cell>
          <cell r="B93">
            <v>740</v>
          </cell>
          <cell r="C93">
            <v>-5.92</v>
          </cell>
          <cell r="D93">
            <v>0</v>
          </cell>
        </row>
        <row r="94">
          <cell r="A94">
            <v>42097</v>
          </cell>
          <cell r="B94">
            <v>740</v>
          </cell>
          <cell r="C94">
            <v>-5.92</v>
          </cell>
          <cell r="D94">
            <v>0</v>
          </cell>
        </row>
        <row r="95">
          <cell r="A95">
            <v>42098</v>
          </cell>
          <cell r="B95">
            <v>740</v>
          </cell>
          <cell r="C95">
            <v>-5.92</v>
          </cell>
          <cell r="D95">
            <v>0</v>
          </cell>
        </row>
        <row r="96">
          <cell r="A96">
            <v>42099</v>
          </cell>
          <cell r="B96">
            <v>740</v>
          </cell>
          <cell r="C96">
            <v>-5.94</v>
          </cell>
          <cell r="D96">
            <v>0</v>
          </cell>
        </row>
        <row r="97">
          <cell r="A97">
            <v>42100</v>
          </cell>
          <cell r="B97">
            <v>740</v>
          </cell>
          <cell r="C97">
            <v>-5.95</v>
          </cell>
          <cell r="D97">
            <v>0</v>
          </cell>
        </row>
        <row r="98">
          <cell r="A98">
            <v>42101</v>
          </cell>
          <cell r="B98">
            <v>781.25</v>
          </cell>
          <cell r="C98">
            <v>-5.95</v>
          </cell>
          <cell r="D98">
            <v>7.5</v>
          </cell>
        </row>
        <row r="99">
          <cell r="A99">
            <v>42102</v>
          </cell>
          <cell r="B99">
            <v>800</v>
          </cell>
          <cell r="C99">
            <v>-5.95</v>
          </cell>
          <cell r="D99">
            <v>0</v>
          </cell>
        </row>
        <row r="100">
          <cell r="A100">
            <v>42103</v>
          </cell>
          <cell r="B100">
            <v>758.13</v>
          </cell>
          <cell r="C100">
            <v>-5.98</v>
          </cell>
          <cell r="D100">
            <v>3</v>
          </cell>
        </row>
        <row r="101">
          <cell r="A101">
            <v>42104</v>
          </cell>
          <cell r="B101">
            <v>802.5</v>
          </cell>
          <cell r="C101">
            <v>-5.98</v>
          </cell>
          <cell r="D101">
            <v>0</v>
          </cell>
        </row>
        <row r="102">
          <cell r="A102">
            <v>42105</v>
          </cell>
          <cell r="B102">
            <v>800</v>
          </cell>
          <cell r="C102">
            <v>-5.99</v>
          </cell>
          <cell r="D102">
            <v>0</v>
          </cell>
        </row>
        <row r="103">
          <cell r="A103">
            <v>42106</v>
          </cell>
          <cell r="B103">
            <v>800</v>
          </cell>
          <cell r="C103">
            <v>-6</v>
          </cell>
          <cell r="D103">
            <v>0</v>
          </cell>
        </row>
        <row r="104">
          <cell r="A104">
            <v>42107</v>
          </cell>
          <cell r="B104">
            <v>800</v>
          </cell>
          <cell r="C104">
            <v>-6.02</v>
          </cell>
          <cell r="D104">
            <v>0</v>
          </cell>
        </row>
        <row r="105">
          <cell r="A105">
            <v>42108</v>
          </cell>
          <cell r="B105">
            <v>800</v>
          </cell>
          <cell r="C105">
            <v>-6.03</v>
          </cell>
          <cell r="D105">
            <v>0</v>
          </cell>
        </row>
        <row r="106">
          <cell r="A106">
            <v>42109</v>
          </cell>
          <cell r="B106">
            <v>800</v>
          </cell>
          <cell r="C106">
            <v>-6.04</v>
          </cell>
          <cell r="D106">
            <v>0</v>
          </cell>
        </row>
        <row r="107">
          <cell r="A107">
            <v>42110</v>
          </cell>
          <cell r="B107">
            <v>760.42</v>
          </cell>
          <cell r="C107">
            <v>-6.06</v>
          </cell>
          <cell r="D107">
            <v>0</v>
          </cell>
        </row>
        <row r="108">
          <cell r="A108">
            <v>42111</v>
          </cell>
          <cell r="B108">
            <v>740</v>
          </cell>
          <cell r="C108">
            <v>-6.07</v>
          </cell>
          <cell r="D108">
            <v>0</v>
          </cell>
        </row>
        <row r="109">
          <cell r="A109">
            <v>42112</v>
          </cell>
          <cell r="B109">
            <v>740</v>
          </cell>
          <cell r="C109">
            <v>-6.08</v>
          </cell>
          <cell r="D109">
            <v>0</v>
          </cell>
        </row>
        <row r="110">
          <cell r="A110">
            <v>42113</v>
          </cell>
          <cell r="B110">
            <v>740</v>
          </cell>
          <cell r="C110">
            <v>-6.09</v>
          </cell>
          <cell r="D110">
            <v>0</v>
          </cell>
        </row>
        <row r="111">
          <cell r="A111">
            <v>42114</v>
          </cell>
          <cell r="B111">
            <v>740</v>
          </cell>
          <cell r="C111">
            <v>-6.1</v>
          </cell>
          <cell r="D111">
            <v>0</v>
          </cell>
        </row>
        <row r="112">
          <cell r="A112">
            <v>42115</v>
          </cell>
          <cell r="B112">
            <v>740</v>
          </cell>
          <cell r="C112">
            <v>-6.1</v>
          </cell>
          <cell r="D112">
            <v>0</v>
          </cell>
        </row>
        <row r="113">
          <cell r="A113">
            <v>42116</v>
          </cell>
          <cell r="B113">
            <v>740</v>
          </cell>
          <cell r="C113">
            <v>-6.11</v>
          </cell>
          <cell r="D113">
            <v>0</v>
          </cell>
        </row>
        <row r="114">
          <cell r="A114">
            <v>42117</v>
          </cell>
          <cell r="B114">
            <v>740</v>
          </cell>
          <cell r="C114">
            <v>-5.98</v>
          </cell>
          <cell r="D114">
            <v>0</v>
          </cell>
        </row>
        <row r="115">
          <cell r="A115">
            <v>42118</v>
          </cell>
          <cell r="B115">
            <v>740</v>
          </cell>
          <cell r="C115">
            <v>-5.75</v>
          </cell>
          <cell r="D115">
            <v>20.5</v>
          </cell>
        </row>
        <row r="116">
          <cell r="A116">
            <v>42119</v>
          </cell>
          <cell r="B116">
            <v>740</v>
          </cell>
          <cell r="C116">
            <v>-5.72</v>
          </cell>
          <cell r="D116">
            <v>0</v>
          </cell>
        </row>
        <row r="117">
          <cell r="A117">
            <v>42120</v>
          </cell>
          <cell r="B117">
            <v>740</v>
          </cell>
          <cell r="C117">
            <v>-5.7</v>
          </cell>
          <cell r="D117">
            <v>0.7</v>
          </cell>
        </row>
        <row r="118">
          <cell r="A118">
            <v>42121</v>
          </cell>
          <cell r="B118">
            <v>740</v>
          </cell>
          <cell r="C118">
            <v>-5.7</v>
          </cell>
          <cell r="D118">
            <v>0</v>
          </cell>
        </row>
        <row r="119">
          <cell r="A119">
            <v>42122</v>
          </cell>
          <cell r="B119">
            <v>741.25</v>
          </cell>
          <cell r="C119">
            <v>-5.7</v>
          </cell>
          <cell r="D119">
            <v>0</v>
          </cell>
        </row>
        <row r="120">
          <cell r="A120">
            <v>42123</v>
          </cell>
          <cell r="B120">
            <v>740</v>
          </cell>
          <cell r="C120">
            <v>-5.72</v>
          </cell>
          <cell r="D120">
            <v>0</v>
          </cell>
        </row>
        <row r="121">
          <cell r="A121">
            <v>42124</v>
          </cell>
          <cell r="B121">
            <v>740</v>
          </cell>
          <cell r="C121">
            <v>-5.72</v>
          </cell>
          <cell r="D121">
            <v>1</v>
          </cell>
        </row>
        <row r="122">
          <cell r="A122">
            <v>42125</v>
          </cell>
          <cell r="B122">
            <v>740</v>
          </cell>
          <cell r="C122">
            <v>-5.72</v>
          </cell>
          <cell r="D122">
            <v>0</v>
          </cell>
        </row>
        <row r="123">
          <cell r="A123">
            <v>42126</v>
          </cell>
          <cell r="B123">
            <v>740</v>
          </cell>
          <cell r="C123">
            <v>-5.72</v>
          </cell>
          <cell r="D123">
            <v>0</v>
          </cell>
        </row>
        <row r="124">
          <cell r="A124">
            <v>42127</v>
          </cell>
          <cell r="B124">
            <v>740</v>
          </cell>
          <cell r="C124">
            <v>-5.73</v>
          </cell>
          <cell r="D124">
            <v>0</v>
          </cell>
        </row>
        <row r="125">
          <cell r="A125">
            <v>42128</v>
          </cell>
          <cell r="B125">
            <v>740</v>
          </cell>
          <cell r="C125">
            <v>-5.74</v>
          </cell>
          <cell r="D125">
            <v>0</v>
          </cell>
        </row>
        <row r="126">
          <cell r="A126">
            <v>42129</v>
          </cell>
          <cell r="B126">
            <v>740</v>
          </cell>
          <cell r="C126">
            <v>-5.76</v>
          </cell>
          <cell r="D126">
            <v>0</v>
          </cell>
        </row>
        <row r="127">
          <cell r="A127">
            <v>42130</v>
          </cell>
          <cell r="B127">
            <v>740</v>
          </cell>
          <cell r="C127">
            <v>-5.72</v>
          </cell>
          <cell r="D127">
            <v>12.9</v>
          </cell>
        </row>
        <row r="128">
          <cell r="A128">
            <v>42131</v>
          </cell>
          <cell r="B128">
            <v>740</v>
          </cell>
          <cell r="C128">
            <v>-5.68</v>
          </cell>
          <cell r="D128">
            <v>17.9</v>
          </cell>
        </row>
        <row r="129">
          <cell r="A129">
            <v>42132</v>
          </cell>
          <cell r="B129">
            <v>740</v>
          </cell>
          <cell r="C129">
            <v>-5.66</v>
          </cell>
          <cell r="D129">
            <v>0</v>
          </cell>
        </row>
        <row r="130">
          <cell r="A130">
            <v>42133</v>
          </cell>
          <cell r="B130">
            <v>740</v>
          </cell>
          <cell r="C130">
            <v>-5.67</v>
          </cell>
          <cell r="D130">
            <v>0</v>
          </cell>
        </row>
        <row r="131">
          <cell r="A131">
            <v>42134</v>
          </cell>
          <cell r="B131">
            <v>730.83</v>
          </cell>
          <cell r="C131">
            <v>-5.67</v>
          </cell>
          <cell r="D131">
            <v>0</v>
          </cell>
        </row>
        <row r="132">
          <cell r="A132">
            <v>42135</v>
          </cell>
          <cell r="B132">
            <v>741.67</v>
          </cell>
          <cell r="C132">
            <v>-5.68</v>
          </cell>
          <cell r="D132">
            <v>4.4</v>
          </cell>
        </row>
        <row r="133">
          <cell r="A133">
            <v>42136</v>
          </cell>
          <cell r="B133">
            <v>730</v>
          </cell>
          <cell r="C133">
            <v>-5.68</v>
          </cell>
          <cell r="D133">
            <v>0.5</v>
          </cell>
        </row>
        <row r="134">
          <cell r="A134">
            <v>42137</v>
          </cell>
          <cell r="B134">
            <v>730</v>
          </cell>
          <cell r="C134">
            <v>-5.69</v>
          </cell>
          <cell r="D134">
            <v>0</v>
          </cell>
        </row>
        <row r="135">
          <cell r="A135">
            <v>42138</v>
          </cell>
          <cell r="B135">
            <v>730</v>
          </cell>
          <cell r="C135">
            <v>-5.69</v>
          </cell>
          <cell r="D135">
            <v>0</v>
          </cell>
        </row>
        <row r="136">
          <cell r="A136">
            <v>42139</v>
          </cell>
          <cell r="B136">
            <v>735</v>
          </cell>
          <cell r="C136">
            <v>-5.7</v>
          </cell>
          <cell r="D136">
            <v>0</v>
          </cell>
        </row>
        <row r="137">
          <cell r="A137">
            <v>42140</v>
          </cell>
          <cell r="B137">
            <v>730</v>
          </cell>
          <cell r="C137">
            <v>-5.7</v>
          </cell>
          <cell r="D137">
            <v>0</v>
          </cell>
        </row>
        <row r="138">
          <cell r="A138">
            <v>42141</v>
          </cell>
          <cell r="B138">
            <v>730</v>
          </cell>
          <cell r="C138">
            <v>-5.72</v>
          </cell>
          <cell r="D138">
            <v>0</v>
          </cell>
        </row>
        <row r="139">
          <cell r="A139">
            <v>42142</v>
          </cell>
          <cell r="B139">
            <v>730</v>
          </cell>
          <cell r="C139">
            <v>-5.72</v>
          </cell>
          <cell r="D139">
            <v>0</v>
          </cell>
        </row>
        <row r="140">
          <cell r="A140">
            <v>42143</v>
          </cell>
          <cell r="B140">
            <v>730</v>
          </cell>
          <cell r="C140">
            <v>-5.75</v>
          </cell>
          <cell r="D140">
            <v>0</v>
          </cell>
        </row>
        <row r="141">
          <cell r="A141">
            <v>42144</v>
          </cell>
          <cell r="B141">
            <v>730</v>
          </cell>
          <cell r="C141">
            <v>-5.75</v>
          </cell>
          <cell r="D141">
            <v>0</v>
          </cell>
        </row>
        <row r="142">
          <cell r="A142">
            <v>42145</v>
          </cell>
          <cell r="B142">
            <v>730</v>
          </cell>
          <cell r="C142">
            <v>-5.76</v>
          </cell>
          <cell r="D142">
            <v>0</v>
          </cell>
        </row>
        <row r="143">
          <cell r="A143">
            <v>42146</v>
          </cell>
          <cell r="B143">
            <v>730</v>
          </cell>
          <cell r="C143">
            <v>-5.76</v>
          </cell>
          <cell r="D143">
            <v>0</v>
          </cell>
        </row>
        <row r="144">
          <cell r="A144">
            <v>42147</v>
          </cell>
          <cell r="B144">
            <v>730</v>
          </cell>
          <cell r="C144">
            <v>-5.78</v>
          </cell>
          <cell r="D144">
            <v>0</v>
          </cell>
        </row>
        <row r="145">
          <cell r="A145">
            <v>42148</v>
          </cell>
          <cell r="B145">
            <v>730</v>
          </cell>
          <cell r="C145">
            <v>-5.8</v>
          </cell>
          <cell r="D145">
            <v>0</v>
          </cell>
        </row>
        <row r="146">
          <cell r="A146">
            <v>42149</v>
          </cell>
          <cell r="B146">
            <v>734.38</v>
          </cell>
          <cell r="C146">
            <v>-5.82</v>
          </cell>
          <cell r="D146">
            <v>0</v>
          </cell>
        </row>
        <row r="147">
          <cell r="A147">
            <v>42150</v>
          </cell>
          <cell r="B147">
            <v>730</v>
          </cell>
          <cell r="C147">
            <v>-5.83</v>
          </cell>
          <cell r="D147">
            <v>0</v>
          </cell>
        </row>
        <row r="148">
          <cell r="A148">
            <v>42151</v>
          </cell>
          <cell r="B148">
            <v>730</v>
          </cell>
          <cell r="C148">
            <v>-5.84</v>
          </cell>
          <cell r="D148">
            <v>0</v>
          </cell>
        </row>
        <row r="149">
          <cell r="A149">
            <v>42152</v>
          </cell>
          <cell r="B149">
            <v>730</v>
          </cell>
          <cell r="C149">
            <v>-5.85</v>
          </cell>
          <cell r="D149">
            <v>0</v>
          </cell>
        </row>
        <row r="150">
          <cell r="A150">
            <v>42153</v>
          </cell>
          <cell r="B150">
            <v>730</v>
          </cell>
          <cell r="C150">
            <v>-5.88</v>
          </cell>
          <cell r="D150">
            <v>0</v>
          </cell>
        </row>
        <row r="151">
          <cell r="A151">
            <v>42154</v>
          </cell>
          <cell r="B151">
            <v>730</v>
          </cell>
          <cell r="C151">
            <v>-5.88</v>
          </cell>
          <cell r="D151">
            <v>4.8</v>
          </cell>
        </row>
        <row r="152">
          <cell r="A152">
            <v>42155</v>
          </cell>
          <cell r="B152">
            <v>730</v>
          </cell>
          <cell r="C152">
            <v>-5.88</v>
          </cell>
          <cell r="D152">
            <v>0</v>
          </cell>
        </row>
        <row r="153">
          <cell r="A153">
            <v>42156</v>
          </cell>
          <cell r="B153">
            <v>730</v>
          </cell>
          <cell r="C153">
            <v>-5.88</v>
          </cell>
          <cell r="D153">
            <v>0</v>
          </cell>
        </row>
        <row r="154">
          <cell r="A154">
            <v>42157</v>
          </cell>
          <cell r="B154">
            <v>730</v>
          </cell>
          <cell r="C154">
            <v>-5.9</v>
          </cell>
          <cell r="D154">
            <v>0</v>
          </cell>
        </row>
        <row r="155">
          <cell r="A155">
            <v>42158</v>
          </cell>
          <cell r="B155">
            <v>730</v>
          </cell>
          <cell r="C155">
            <v>-5.91</v>
          </cell>
          <cell r="D155">
            <v>3.4</v>
          </cell>
        </row>
        <row r="156">
          <cell r="A156">
            <v>42159</v>
          </cell>
          <cell r="B156">
            <v>730</v>
          </cell>
          <cell r="C156">
            <v>-5.92</v>
          </cell>
          <cell r="D156">
            <v>0.9</v>
          </cell>
        </row>
        <row r="157">
          <cell r="A157">
            <v>42160</v>
          </cell>
          <cell r="B157">
            <v>830</v>
          </cell>
          <cell r="C157">
            <v>-5.93</v>
          </cell>
          <cell r="D157">
            <v>0</v>
          </cell>
        </row>
        <row r="158">
          <cell r="A158">
            <v>42161</v>
          </cell>
          <cell r="B158">
            <v>913.33</v>
          </cell>
          <cell r="C158">
            <v>-5.94</v>
          </cell>
          <cell r="D158">
            <v>0</v>
          </cell>
        </row>
        <row r="159">
          <cell r="A159">
            <v>42162</v>
          </cell>
          <cell r="B159">
            <v>747.5</v>
          </cell>
          <cell r="C159">
            <v>-5.96</v>
          </cell>
          <cell r="D159">
            <v>0</v>
          </cell>
        </row>
        <row r="160">
          <cell r="A160">
            <v>42163</v>
          </cell>
          <cell r="B160">
            <v>730</v>
          </cell>
          <cell r="C160">
            <v>-5.97</v>
          </cell>
          <cell r="D160">
            <v>0</v>
          </cell>
        </row>
        <row r="161">
          <cell r="A161">
            <v>42164</v>
          </cell>
          <cell r="B161">
            <v>730</v>
          </cell>
          <cell r="C161">
            <v>-5.98</v>
          </cell>
          <cell r="D161">
            <v>0</v>
          </cell>
        </row>
        <row r="162">
          <cell r="A162">
            <v>42165</v>
          </cell>
          <cell r="B162">
            <v>730</v>
          </cell>
          <cell r="C162">
            <v>-5.99</v>
          </cell>
          <cell r="D162">
            <v>0</v>
          </cell>
        </row>
        <row r="163">
          <cell r="A163">
            <v>42166</v>
          </cell>
          <cell r="B163">
            <v>730</v>
          </cell>
          <cell r="C163">
            <v>-6.01</v>
          </cell>
          <cell r="D163">
            <v>0</v>
          </cell>
        </row>
        <row r="164">
          <cell r="A164">
            <v>42167</v>
          </cell>
          <cell r="B164">
            <v>730</v>
          </cell>
          <cell r="C164">
            <v>-6.02</v>
          </cell>
          <cell r="D164">
            <v>0</v>
          </cell>
        </row>
        <row r="165">
          <cell r="A165">
            <v>42168</v>
          </cell>
          <cell r="B165">
            <v>730</v>
          </cell>
          <cell r="C165">
            <v>-6.03</v>
          </cell>
          <cell r="D165">
            <v>0</v>
          </cell>
        </row>
        <row r="166">
          <cell r="A166">
            <v>42169</v>
          </cell>
          <cell r="B166">
            <v>730</v>
          </cell>
          <cell r="C166">
            <v>-6.05</v>
          </cell>
          <cell r="D166">
            <v>0</v>
          </cell>
        </row>
        <row r="167">
          <cell r="A167">
            <v>42170</v>
          </cell>
          <cell r="B167">
            <v>730</v>
          </cell>
          <cell r="C167">
            <v>-6.07</v>
          </cell>
          <cell r="D167">
            <v>0</v>
          </cell>
        </row>
        <row r="168">
          <cell r="A168">
            <v>42171</v>
          </cell>
          <cell r="B168">
            <v>730</v>
          </cell>
          <cell r="C168">
            <v>-6.08</v>
          </cell>
          <cell r="D168">
            <v>0</v>
          </cell>
        </row>
        <row r="169">
          <cell r="A169">
            <v>42172</v>
          </cell>
          <cell r="B169">
            <v>730</v>
          </cell>
          <cell r="C169">
            <v>-6.08</v>
          </cell>
          <cell r="D169">
            <v>0</v>
          </cell>
        </row>
        <row r="170">
          <cell r="A170">
            <v>42173</v>
          </cell>
          <cell r="B170">
            <v>725</v>
          </cell>
          <cell r="C170">
            <v>-6.1</v>
          </cell>
          <cell r="D170">
            <v>0</v>
          </cell>
        </row>
        <row r="171">
          <cell r="A171">
            <v>42174</v>
          </cell>
          <cell r="B171">
            <v>730</v>
          </cell>
          <cell r="C171">
            <v>-6.12</v>
          </cell>
          <cell r="D171">
            <v>0</v>
          </cell>
        </row>
        <row r="172">
          <cell r="A172">
            <v>42175</v>
          </cell>
          <cell r="B172">
            <v>730</v>
          </cell>
          <cell r="C172">
            <v>-6.13</v>
          </cell>
          <cell r="D172">
            <v>0</v>
          </cell>
        </row>
        <row r="173">
          <cell r="A173">
            <v>42176</v>
          </cell>
          <cell r="B173">
            <v>730</v>
          </cell>
          <cell r="C173">
            <v>-6.14</v>
          </cell>
          <cell r="D173">
            <v>0</v>
          </cell>
        </row>
        <row r="174">
          <cell r="A174">
            <v>42177</v>
          </cell>
          <cell r="B174">
            <v>730</v>
          </cell>
          <cell r="C174">
            <v>-6.16</v>
          </cell>
          <cell r="D174">
            <v>0</v>
          </cell>
        </row>
        <row r="175">
          <cell r="A175">
            <v>42178</v>
          </cell>
          <cell r="B175">
            <v>730</v>
          </cell>
          <cell r="C175">
            <v>-6.17</v>
          </cell>
          <cell r="D175">
            <v>0</v>
          </cell>
        </row>
        <row r="176">
          <cell r="A176">
            <v>42179</v>
          </cell>
          <cell r="B176">
            <v>730</v>
          </cell>
          <cell r="C176">
            <v>-6.18</v>
          </cell>
          <cell r="D176">
            <v>0</v>
          </cell>
        </row>
        <row r="177">
          <cell r="A177">
            <v>42180</v>
          </cell>
          <cell r="B177">
            <v>730</v>
          </cell>
          <cell r="C177">
            <v>-6.2</v>
          </cell>
          <cell r="D177">
            <v>0</v>
          </cell>
        </row>
        <row r="178">
          <cell r="A178">
            <v>42181</v>
          </cell>
          <cell r="B178">
            <v>730</v>
          </cell>
          <cell r="C178">
            <v>-6.21</v>
          </cell>
          <cell r="D178">
            <v>0</v>
          </cell>
        </row>
        <row r="179">
          <cell r="A179">
            <v>42182</v>
          </cell>
          <cell r="B179">
            <v>730</v>
          </cell>
          <cell r="C179">
            <v>-6.23</v>
          </cell>
          <cell r="D179">
            <v>0</v>
          </cell>
        </row>
        <row r="180">
          <cell r="A180">
            <v>42183</v>
          </cell>
          <cell r="B180">
            <v>730</v>
          </cell>
          <cell r="C180">
            <v>-6.25</v>
          </cell>
          <cell r="D180">
            <v>0</v>
          </cell>
        </row>
        <row r="181">
          <cell r="A181">
            <v>42184</v>
          </cell>
          <cell r="B181">
            <v>730</v>
          </cell>
          <cell r="C181">
            <v>-6.27</v>
          </cell>
          <cell r="D181">
            <v>0</v>
          </cell>
        </row>
        <row r="182">
          <cell r="A182">
            <v>42185</v>
          </cell>
          <cell r="B182">
            <v>730</v>
          </cell>
          <cell r="C182">
            <v>-6.28</v>
          </cell>
          <cell r="D182">
            <v>0</v>
          </cell>
        </row>
        <row r="183">
          <cell r="A183">
            <v>42186</v>
          </cell>
          <cell r="B183">
            <v>730</v>
          </cell>
          <cell r="C183">
            <v>-6.3</v>
          </cell>
          <cell r="D183">
            <v>0</v>
          </cell>
        </row>
        <row r="184">
          <cell r="A184">
            <v>42187</v>
          </cell>
          <cell r="B184">
            <v>730</v>
          </cell>
          <cell r="C184">
            <v>-6.32</v>
          </cell>
          <cell r="D184">
            <v>0</v>
          </cell>
        </row>
        <row r="185">
          <cell r="A185">
            <v>42188</v>
          </cell>
          <cell r="B185">
            <v>730</v>
          </cell>
          <cell r="C185">
            <v>-6.32</v>
          </cell>
          <cell r="D185">
            <v>0</v>
          </cell>
        </row>
        <row r="186">
          <cell r="A186">
            <v>42189</v>
          </cell>
          <cell r="B186">
            <v>730</v>
          </cell>
          <cell r="C186">
            <v>-6.34</v>
          </cell>
          <cell r="D186">
            <v>0</v>
          </cell>
        </row>
        <row r="187">
          <cell r="A187">
            <v>42190</v>
          </cell>
          <cell r="B187">
            <v>730</v>
          </cell>
          <cell r="C187">
            <v>-6.36</v>
          </cell>
          <cell r="D187">
            <v>0</v>
          </cell>
        </row>
        <row r="188">
          <cell r="A188">
            <v>42191</v>
          </cell>
          <cell r="B188">
            <v>730</v>
          </cell>
          <cell r="C188">
            <v>-6.38</v>
          </cell>
          <cell r="D188">
            <v>0</v>
          </cell>
        </row>
        <row r="189">
          <cell r="A189">
            <v>42192</v>
          </cell>
          <cell r="B189">
            <v>730</v>
          </cell>
          <cell r="C189">
            <v>-6.38</v>
          </cell>
          <cell r="D189">
            <v>0</v>
          </cell>
        </row>
        <row r="190">
          <cell r="A190">
            <v>42193</v>
          </cell>
          <cell r="B190">
            <v>638.75</v>
          </cell>
          <cell r="C190">
            <v>-6.4</v>
          </cell>
          <cell r="D190">
            <v>0</v>
          </cell>
        </row>
        <row r="191">
          <cell r="A191">
            <v>42194</v>
          </cell>
          <cell r="B191">
            <v>730</v>
          </cell>
          <cell r="C191">
            <v>-6.41</v>
          </cell>
          <cell r="D191">
            <v>0</v>
          </cell>
        </row>
        <row r="192">
          <cell r="A192">
            <v>42195</v>
          </cell>
          <cell r="B192">
            <v>730</v>
          </cell>
          <cell r="C192">
            <v>-6.43</v>
          </cell>
          <cell r="D192">
            <v>0</v>
          </cell>
        </row>
        <row r="193">
          <cell r="A193">
            <v>42196</v>
          </cell>
          <cell r="B193">
            <v>730</v>
          </cell>
          <cell r="C193">
            <v>-6.44</v>
          </cell>
          <cell r="D193">
            <v>0</v>
          </cell>
        </row>
        <row r="194">
          <cell r="A194">
            <v>42197</v>
          </cell>
          <cell r="B194">
            <v>730</v>
          </cell>
          <cell r="C194">
            <v>-6.45</v>
          </cell>
          <cell r="D194">
            <v>0</v>
          </cell>
        </row>
        <row r="195">
          <cell r="A195">
            <v>42198</v>
          </cell>
          <cell r="B195">
            <v>730</v>
          </cell>
          <cell r="C195">
            <v>-6.47</v>
          </cell>
          <cell r="D195">
            <v>0</v>
          </cell>
        </row>
        <row r="196">
          <cell r="A196">
            <v>42199</v>
          </cell>
          <cell r="B196">
            <v>730</v>
          </cell>
          <cell r="C196">
            <v>-6.49</v>
          </cell>
          <cell r="D196">
            <v>0</v>
          </cell>
        </row>
        <row r="197">
          <cell r="A197">
            <v>42200</v>
          </cell>
          <cell r="B197">
            <v>730</v>
          </cell>
          <cell r="C197">
            <v>-6.5</v>
          </cell>
          <cell r="D197">
            <v>0</v>
          </cell>
        </row>
        <row r="198">
          <cell r="A198">
            <v>42201</v>
          </cell>
          <cell r="B198">
            <v>730</v>
          </cell>
          <cell r="C198">
            <v>-6.52</v>
          </cell>
          <cell r="D198">
            <v>0</v>
          </cell>
        </row>
        <row r="199">
          <cell r="A199">
            <v>42202</v>
          </cell>
          <cell r="B199">
            <v>730</v>
          </cell>
          <cell r="C199">
            <v>-6.54</v>
          </cell>
          <cell r="D199">
            <v>0</v>
          </cell>
        </row>
        <row r="200">
          <cell r="A200">
            <v>42203</v>
          </cell>
          <cell r="B200">
            <v>730</v>
          </cell>
          <cell r="C200">
            <v>-6.56</v>
          </cell>
          <cell r="D200">
            <v>0</v>
          </cell>
        </row>
        <row r="201">
          <cell r="A201">
            <v>42204</v>
          </cell>
          <cell r="B201">
            <v>730</v>
          </cell>
          <cell r="C201">
            <v>-6.58</v>
          </cell>
          <cell r="D201">
            <v>0</v>
          </cell>
        </row>
        <row r="202">
          <cell r="A202">
            <v>42205</v>
          </cell>
          <cell r="B202">
            <v>730</v>
          </cell>
          <cell r="C202">
            <v>-6.6</v>
          </cell>
          <cell r="D202">
            <v>0</v>
          </cell>
        </row>
        <row r="203">
          <cell r="A203">
            <v>42206</v>
          </cell>
          <cell r="B203">
            <v>730</v>
          </cell>
          <cell r="C203">
            <v>-6.61</v>
          </cell>
          <cell r="D203">
            <v>0</v>
          </cell>
        </row>
        <row r="204">
          <cell r="A204">
            <v>42207</v>
          </cell>
          <cell r="B204">
            <v>730</v>
          </cell>
          <cell r="C204">
            <v>-6.63</v>
          </cell>
          <cell r="D204">
            <v>0</v>
          </cell>
        </row>
        <row r="205">
          <cell r="A205">
            <v>42208</v>
          </cell>
          <cell r="B205">
            <v>730</v>
          </cell>
          <cell r="C205">
            <v>-6.64</v>
          </cell>
          <cell r="D205">
            <v>0</v>
          </cell>
        </row>
        <row r="206">
          <cell r="A206">
            <v>42209</v>
          </cell>
          <cell r="B206">
            <v>843.69</v>
          </cell>
          <cell r="C206">
            <v>-6.66</v>
          </cell>
          <cell r="D206">
            <v>0</v>
          </cell>
        </row>
        <row r="207">
          <cell r="A207">
            <v>42210</v>
          </cell>
          <cell r="B207">
            <v>821.88</v>
          </cell>
          <cell r="C207">
            <v>-6.68</v>
          </cell>
          <cell r="D207">
            <v>0</v>
          </cell>
        </row>
        <row r="208">
          <cell r="A208">
            <v>42211</v>
          </cell>
          <cell r="B208">
            <v>570</v>
          </cell>
          <cell r="C208">
            <v>-6.7</v>
          </cell>
          <cell r="D208">
            <v>0</v>
          </cell>
        </row>
        <row r="209">
          <cell r="A209">
            <v>42212</v>
          </cell>
          <cell r="B209">
            <v>1025.76</v>
          </cell>
          <cell r="C209">
            <v>-6.71</v>
          </cell>
          <cell r="D209">
            <v>0</v>
          </cell>
        </row>
        <row r="210">
          <cell r="A210">
            <v>42213</v>
          </cell>
          <cell r="B210">
            <v>891.25</v>
          </cell>
          <cell r="C210">
            <v>-6.72</v>
          </cell>
          <cell r="D210">
            <v>0</v>
          </cell>
        </row>
        <row r="211">
          <cell r="A211">
            <v>42214</v>
          </cell>
          <cell r="B211">
            <v>727.92</v>
          </cell>
          <cell r="C211">
            <v>-6.74</v>
          </cell>
          <cell r="D211">
            <v>0</v>
          </cell>
        </row>
        <row r="212">
          <cell r="A212">
            <v>42215</v>
          </cell>
          <cell r="B212">
            <v>827.43</v>
          </cell>
          <cell r="C212">
            <v>-6.76</v>
          </cell>
          <cell r="D212">
            <v>0</v>
          </cell>
        </row>
        <row r="213">
          <cell r="A213">
            <v>42216</v>
          </cell>
          <cell r="B213">
            <v>714.98</v>
          </cell>
          <cell r="C213">
            <v>-6.78</v>
          </cell>
          <cell r="D213">
            <v>0</v>
          </cell>
        </row>
        <row r="214">
          <cell r="A214">
            <v>42217</v>
          </cell>
          <cell r="B214">
            <v>725</v>
          </cell>
          <cell r="C214">
            <v>-6.78</v>
          </cell>
          <cell r="D214">
            <v>0</v>
          </cell>
        </row>
        <row r="215">
          <cell r="A215">
            <v>42218</v>
          </cell>
          <cell r="B215">
            <v>713.47</v>
          </cell>
          <cell r="C215">
            <v>-6.8</v>
          </cell>
          <cell r="D215">
            <v>0</v>
          </cell>
        </row>
        <row r="216">
          <cell r="A216">
            <v>42219</v>
          </cell>
          <cell r="B216">
            <v>720</v>
          </cell>
          <cell r="C216">
            <v>-6.81</v>
          </cell>
          <cell r="D216">
            <v>0</v>
          </cell>
        </row>
        <row r="217">
          <cell r="A217">
            <v>42220</v>
          </cell>
          <cell r="B217">
            <v>835.97</v>
          </cell>
          <cell r="C217">
            <v>-6.83</v>
          </cell>
          <cell r="D217">
            <v>0</v>
          </cell>
        </row>
        <row r="218">
          <cell r="A218">
            <v>42221</v>
          </cell>
          <cell r="B218">
            <v>725</v>
          </cell>
          <cell r="C218">
            <v>-6.88</v>
          </cell>
          <cell r="D218">
            <v>0</v>
          </cell>
        </row>
        <row r="219">
          <cell r="A219">
            <v>42222</v>
          </cell>
          <cell r="B219">
            <v>709.76</v>
          </cell>
          <cell r="C219">
            <v>-6.9</v>
          </cell>
          <cell r="D219">
            <v>0</v>
          </cell>
        </row>
        <row r="220">
          <cell r="A220">
            <v>42223</v>
          </cell>
          <cell r="B220">
            <v>863.11</v>
          </cell>
          <cell r="C220">
            <v>-6.91</v>
          </cell>
          <cell r="D220">
            <v>0</v>
          </cell>
        </row>
        <row r="221">
          <cell r="A221">
            <v>42224</v>
          </cell>
          <cell r="B221">
            <v>877.63</v>
          </cell>
          <cell r="C221">
            <v>-6.93</v>
          </cell>
          <cell r="D221">
            <v>0</v>
          </cell>
        </row>
        <row r="222">
          <cell r="A222">
            <v>42225</v>
          </cell>
          <cell r="B222">
            <v>795.42</v>
          </cell>
          <cell r="C222">
            <v>-6.96</v>
          </cell>
          <cell r="D222">
            <v>0</v>
          </cell>
        </row>
        <row r="223">
          <cell r="A223">
            <v>42226</v>
          </cell>
          <cell r="B223">
            <v>729</v>
          </cell>
          <cell r="C223">
            <v>-6.98</v>
          </cell>
          <cell r="D223">
            <v>0</v>
          </cell>
        </row>
        <row r="224">
          <cell r="A224">
            <v>42227</v>
          </cell>
          <cell r="B224">
            <v>724.49</v>
          </cell>
          <cell r="C224">
            <v>-7.01</v>
          </cell>
          <cell r="D224">
            <v>0</v>
          </cell>
        </row>
        <row r="225">
          <cell r="A225">
            <v>42228</v>
          </cell>
          <cell r="B225">
            <v>712.96</v>
          </cell>
          <cell r="C225">
            <v>-7.02</v>
          </cell>
          <cell r="D225">
            <v>0</v>
          </cell>
        </row>
        <row r="226">
          <cell r="A226">
            <v>42229</v>
          </cell>
          <cell r="B226">
            <v>686.48</v>
          </cell>
          <cell r="C226">
            <v>-7.04</v>
          </cell>
          <cell r="D226">
            <v>0</v>
          </cell>
        </row>
        <row r="227">
          <cell r="A227">
            <v>42230</v>
          </cell>
          <cell r="B227">
            <v>722.53</v>
          </cell>
          <cell r="C227">
            <v>-7.06</v>
          </cell>
          <cell r="D227">
            <v>0</v>
          </cell>
        </row>
        <row r="228">
          <cell r="A228">
            <v>42231</v>
          </cell>
          <cell r="B228">
            <v>713.01</v>
          </cell>
          <cell r="C228">
            <v>-7.08</v>
          </cell>
          <cell r="D228">
            <v>0</v>
          </cell>
        </row>
        <row r="229">
          <cell r="A229">
            <v>42232</v>
          </cell>
          <cell r="B229">
            <v>714.98</v>
          </cell>
          <cell r="C229">
            <v>-7.1</v>
          </cell>
          <cell r="D229">
            <v>0</v>
          </cell>
        </row>
        <row r="230">
          <cell r="A230">
            <v>42233</v>
          </cell>
          <cell r="B230">
            <v>713.33</v>
          </cell>
          <cell r="C230">
            <v>-7.12</v>
          </cell>
          <cell r="D230">
            <v>0</v>
          </cell>
        </row>
        <row r="231">
          <cell r="A231">
            <v>42234</v>
          </cell>
          <cell r="B231">
            <v>713.33</v>
          </cell>
          <cell r="C231">
            <v>-7.15</v>
          </cell>
          <cell r="D231">
            <v>0</v>
          </cell>
        </row>
        <row r="232">
          <cell r="A232">
            <v>42235</v>
          </cell>
          <cell r="B232">
            <v>712.66</v>
          </cell>
          <cell r="C232">
            <v>-7.17</v>
          </cell>
          <cell r="D232">
            <v>0</v>
          </cell>
        </row>
        <row r="233">
          <cell r="A233">
            <v>42236</v>
          </cell>
          <cell r="B233">
            <v>712.08</v>
          </cell>
          <cell r="C233">
            <v>-7.18</v>
          </cell>
          <cell r="D233">
            <v>0</v>
          </cell>
        </row>
        <row r="234">
          <cell r="A234">
            <v>42237</v>
          </cell>
          <cell r="B234">
            <v>719.17</v>
          </cell>
          <cell r="C234">
            <v>-7.2</v>
          </cell>
          <cell r="D234">
            <v>0</v>
          </cell>
        </row>
        <row r="235">
          <cell r="A235">
            <v>42238</v>
          </cell>
          <cell r="B235">
            <v>920.57</v>
          </cell>
          <cell r="C235">
            <v>-7.22</v>
          </cell>
          <cell r="D235">
            <v>0</v>
          </cell>
        </row>
        <row r="236">
          <cell r="A236">
            <v>42239</v>
          </cell>
          <cell r="B236">
            <v>752.55</v>
          </cell>
          <cell r="C236">
            <v>-7.25</v>
          </cell>
          <cell r="D236">
            <v>0</v>
          </cell>
        </row>
        <row r="237">
          <cell r="A237">
            <v>42240</v>
          </cell>
          <cell r="B237">
            <v>976.85</v>
          </cell>
          <cell r="C237">
            <v>-7.27</v>
          </cell>
          <cell r="D237">
            <v>0</v>
          </cell>
        </row>
        <row r="238">
          <cell r="A238">
            <v>42241</v>
          </cell>
          <cell r="B238">
            <v>815.89</v>
          </cell>
          <cell r="C238">
            <v>-7.3</v>
          </cell>
          <cell r="D238">
            <v>0</v>
          </cell>
        </row>
        <row r="239">
          <cell r="A239">
            <v>42242</v>
          </cell>
          <cell r="B239">
            <v>717.66</v>
          </cell>
          <cell r="C239">
            <v>-7.33</v>
          </cell>
          <cell r="D239">
            <v>0.7</v>
          </cell>
        </row>
        <row r="240">
          <cell r="A240">
            <v>42243</v>
          </cell>
          <cell r="B240">
            <v>752.3</v>
          </cell>
          <cell r="C240">
            <v>-7.35</v>
          </cell>
          <cell r="D240">
            <v>0</v>
          </cell>
        </row>
        <row r="241">
          <cell r="A241">
            <v>42244</v>
          </cell>
          <cell r="B241">
            <v>716</v>
          </cell>
          <cell r="C241">
            <v>-7.37</v>
          </cell>
          <cell r="D241">
            <v>0</v>
          </cell>
        </row>
        <row r="242">
          <cell r="A242">
            <v>42245</v>
          </cell>
          <cell r="B242">
            <v>708.29</v>
          </cell>
          <cell r="C242">
            <v>-7.4</v>
          </cell>
          <cell r="D242">
            <v>0</v>
          </cell>
        </row>
        <row r="243">
          <cell r="A243">
            <v>42246</v>
          </cell>
          <cell r="B243">
            <v>725.68</v>
          </cell>
          <cell r="C243">
            <v>-7.42</v>
          </cell>
          <cell r="D243">
            <v>0</v>
          </cell>
        </row>
        <row r="244">
          <cell r="A244">
            <v>42247</v>
          </cell>
          <cell r="B244">
            <v>802.77</v>
          </cell>
          <cell r="C244">
            <v>-7.44</v>
          </cell>
          <cell r="D244">
            <v>0</v>
          </cell>
        </row>
        <row r="245">
          <cell r="A245">
            <v>42248</v>
          </cell>
          <cell r="B245">
            <v>769.66</v>
          </cell>
          <cell r="C245">
            <v>-7.46</v>
          </cell>
          <cell r="D245">
            <v>0</v>
          </cell>
        </row>
        <row r="246">
          <cell r="A246">
            <v>42249</v>
          </cell>
          <cell r="B246">
            <v>798.6</v>
          </cell>
          <cell r="C246">
            <v>-7.5</v>
          </cell>
          <cell r="D246">
            <v>0</v>
          </cell>
        </row>
        <row r="247">
          <cell r="A247">
            <v>42250</v>
          </cell>
          <cell r="B247">
            <v>798.6</v>
          </cell>
          <cell r="C247">
            <v>-7.52</v>
          </cell>
          <cell r="D247">
            <v>0</v>
          </cell>
        </row>
        <row r="248">
          <cell r="A248">
            <v>42251</v>
          </cell>
          <cell r="B248">
            <v>1043.98</v>
          </cell>
          <cell r="C248">
            <v>-7.54</v>
          </cell>
          <cell r="D248">
            <v>0</v>
          </cell>
        </row>
        <row r="249">
          <cell r="A249">
            <v>42252</v>
          </cell>
          <cell r="B249">
            <v>1045.05</v>
          </cell>
          <cell r="C249">
            <v>-7.59</v>
          </cell>
          <cell r="D249">
            <v>0</v>
          </cell>
        </row>
        <row r="250">
          <cell r="A250">
            <v>42253</v>
          </cell>
          <cell r="B250">
            <v>926.81</v>
          </cell>
          <cell r="C250">
            <v>-7.64</v>
          </cell>
          <cell r="D250">
            <v>4.4</v>
          </cell>
        </row>
        <row r="251">
          <cell r="A251">
            <v>42254</v>
          </cell>
          <cell r="B251">
            <v>814.73</v>
          </cell>
          <cell r="C251">
            <v>-7.66</v>
          </cell>
          <cell r="D251">
            <v>0.7</v>
          </cell>
        </row>
        <row r="252">
          <cell r="A252">
            <v>42255</v>
          </cell>
          <cell r="B252">
            <v>716.44</v>
          </cell>
          <cell r="C252">
            <v>-7.67</v>
          </cell>
          <cell r="D252">
            <v>9.4</v>
          </cell>
        </row>
        <row r="253">
          <cell r="A253">
            <v>42256</v>
          </cell>
          <cell r="B253">
            <v>711.82</v>
          </cell>
          <cell r="C253">
            <v>-7.67</v>
          </cell>
          <cell r="D253">
            <v>12</v>
          </cell>
        </row>
        <row r="254">
          <cell r="A254">
            <v>42257</v>
          </cell>
          <cell r="B254">
            <v>712.89</v>
          </cell>
          <cell r="C254">
            <v>-7.64</v>
          </cell>
          <cell r="D254">
            <v>11.8</v>
          </cell>
        </row>
        <row r="255">
          <cell r="A255">
            <v>42258</v>
          </cell>
          <cell r="B255">
            <v>710.67</v>
          </cell>
          <cell r="C255">
            <v>-7.65</v>
          </cell>
          <cell r="D255">
            <v>0</v>
          </cell>
        </row>
        <row r="256">
          <cell r="A256">
            <v>42259</v>
          </cell>
          <cell r="B256">
            <v>712.92</v>
          </cell>
          <cell r="C256">
            <v>-7.66</v>
          </cell>
          <cell r="D256">
            <v>0</v>
          </cell>
        </row>
        <row r="257">
          <cell r="A257">
            <v>42260</v>
          </cell>
          <cell r="B257">
            <v>711.81</v>
          </cell>
          <cell r="C257">
            <v>-7.67</v>
          </cell>
          <cell r="D257">
            <v>0</v>
          </cell>
        </row>
        <row r="258">
          <cell r="A258">
            <v>42261</v>
          </cell>
          <cell r="B258">
            <v>743</v>
          </cell>
          <cell r="C258">
            <v>-7.61</v>
          </cell>
          <cell r="D258">
            <v>27.9</v>
          </cell>
        </row>
        <row r="259">
          <cell r="A259">
            <v>42262</v>
          </cell>
          <cell r="B259">
            <v>765.06</v>
          </cell>
          <cell r="C259">
            <v>-7.62</v>
          </cell>
          <cell r="D259">
            <v>0</v>
          </cell>
        </row>
        <row r="260">
          <cell r="A260">
            <v>42263</v>
          </cell>
          <cell r="B260">
            <v>761.57</v>
          </cell>
          <cell r="C260">
            <v>-7.64</v>
          </cell>
          <cell r="D260">
            <v>0</v>
          </cell>
        </row>
        <row r="261">
          <cell r="A261">
            <v>42264</v>
          </cell>
          <cell r="B261">
            <v>917.82</v>
          </cell>
          <cell r="C261">
            <v>-7.66</v>
          </cell>
          <cell r="D261">
            <v>0</v>
          </cell>
        </row>
        <row r="262">
          <cell r="A262">
            <v>42265</v>
          </cell>
          <cell r="B262">
            <v>776.6</v>
          </cell>
          <cell r="C262">
            <v>-7.69</v>
          </cell>
          <cell r="D262">
            <v>0</v>
          </cell>
        </row>
        <row r="263">
          <cell r="A263">
            <v>42266</v>
          </cell>
          <cell r="B263">
            <v>766.2</v>
          </cell>
          <cell r="C263">
            <v>-7.71</v>
          </cell>
          <cell r="D263">
            <v>0</v>
          </cell>
        </row>
        <row r="264">
          <cell r="A264">
            <v>42267</v>
          </cell>
          <cell r="B264">
            <v>862.27</v>
          </cell>
          <cell r="C264">
            <v>-7.74</v>
          </cell>
          <cell r="D264">
            <v>0</v>
          </cell>
        </row>
        <row r="265">
          <cell r="A265">
            <v>42268</v>
          </cell>
          <cell r="B265">
            <v>995.39</v>
          </cell>
          <cell r="C265">
            <v>-7.77</v>
          </cell>
          <cell r="D265">
            <v>0</v>
          </cell>
        </row>
        <row r="266">
          <cell r="A266">
            <v>42269</v>
          </cell>
          <cell r="B266">
            <v>709.4</v>
          </cell>
          <cell r="C266">
            <v>-7.8</v>
          </cell>
          <cell r="D266">
            <v>0</v>
          </cell>
        </row>
        <row r="267">
          <cell r="A267">
            <v>42270</v>
          </cell>
          <cell r="B267">
            <v>894.68</v>
          </cell>
          <cell r="C267">
            <v>-7.82</v>
          </cell>
          <cell r="D267">
            <v>0</v>
          </cell>
        </row>
        <row r="268">
          <cell r="A268">
            <v>42271</v>
          </cell>
          <cell r="B268">
            <v>1003.45</v>
          </cell>
          <cell r="C268">
            <v>-7.84</v>
          </cell>
          <cell r="D268">
            <v>0</v>
          </cell>
        </row>
        <row r="269">
          <cell r="A269">
            <v>42272</v>
          </cell>
          <cell r="B269">
            <v>982.6</v>
          </cell>
          <cell r="C269">
            <v>-7.88</v>
          </cell>
          <cell r="D269">
            <v>0</v>
          </cell>
        </row>
        <row r="270">
          <cell r="A270">
            <v>42273</v>
          </cell>
          <cell r="B270">
            <v>960.65</v>
          </cell>
          <cell r="C270">
            <v>-7.91</v>
          </cell>
          <cell r="D270">
            <v>0</v>
          </cell>
        </row>
        <row r="271">
          <cell r="A271">
            <v>42274</v>
          </cell>
          <cell r="B271">
            <v>905.23</v>
          </cell>
          <cell r="C271">
            <v>-7.94</v>
          </cell>
          <cell r="D271">
            <v>0</v>
          </cell>
        </row>
        <row r="272">
          <cell r="A272">
            <v>42275</v>
          </cell>
          <cell r="B272">
            <v>1037.04</v>
          </cell>
          <cell r="C272">
            <v>-7.98</v>
          </cell>
          <cell r="D272">
            <v>0</v>
          </cell>
        </row>
        <row r="273">
          <cell r="A273">
            <v>42276</v>
          </cell>
          <cell r="B273">
            <v>938.67</v>
          </cell>
          <cell r="C273">
            <v>-8.01</v>
          </cell>
          <cell r="D273">
            <v>0</v>
          </cell>
        </row>
        <row r="274">
          <cell r="A274">
            <v>42277</v>
          </cell>
          <cell r="B274">
            <v>706.02</v>
          </cell>
          <cell r="C274">
            <v>-8.04</v>
          </cell>
          <cell r="D274">
            <v>0</v>
          </cell>
        </row>
        <row r="275">
          <cell r="A275">
            <v>42278</v>
          </cell>
          <cell r="B275">
            <v>697.92</v>
          </cell>
          <cell r="C275">
            <v>-8.07</v>
          </cell>
          <cell r="D275">
            <v>0</v>
          </cell>
        </row>
        <row r="276">
          <cell r="A276">
            <v>42279</v>
          </cell>
          <cell r="B276">
            <v>733.8</v>
          </cell>
          <cell r="C276">
            <v>-8.1</v>
          </cell>
          <cell r="D276">
            <v>0</v>
          </cell>
        </row>
        <row r="277">
          <cell r="A277">
            <v>42280</v>
          </cell>
          <cell r="B277">
            <v>693.7</v>
          </cell>
          <cell r="C277">
            <v>-8.12</v>
          </cell>
          <cell r="D277">
            <v>0.7</v>
          </cell>
        </row>
        <row r="278">
          <cell r="A278">
            <v>42281</v>
          </cell>
          <cell r="B278">
            <v>695.54</v>
          </cell>
          <cell r="C278">
            <v>-8.14</v>
          </cell>
          <cell r="D278">
            <v>0</v>
          </cell>
        </row>
        <row r="279">
          <cell r="A279">
            <v>42282</v>
          </cell>
          <cell r="B279">
            <v>696.76</v>
          </cell>
          <cell r="C279">
            <v>-8.16</v>
          </cell>
          <cell r="D279">
            <v>0</v>
          </cell>
        </row>
        <row r="280">
          <cell r="A280">
            <v>42283</v>
          </cell>
          <cell r="B280">
            <v>659.72</v>
          </cell>
          <cell r="C280">
            <v>-8.18</v>
          </cell>
          <cell r="D280">
            <v>0</v>
          </cell>
        </row>
        <row r="281">
          <cell r="A281">
            <v>42284</v>
          </cell>
          <cell r="B281">
            <v>601.84</v>
          </cell>
          <cell r="C281">
            <v>-8.21</v>
          </cell>
          <cell r="D281">
            <v>0</v>
          </cell>
        </row>
        <row r="282">
          <cell r="A282">
            <v>42285</v>
          </cell>
          <cell r="B282">
            <v>769.65</v>
          </cell>
          <cell r="C282">
            <v>-8.23</v>
          </cell>
          <cell r="D282">
            <v>0</v>
          </cell>
        </row>
        <row r="283">
          <cell r="A283">
            <v>42286</v>
          </cell>
          <cell r="B283">
            <v>710.65</v>
          </cell>
          <cell r="C283">
            <v>-8.25</v>
          </cell>
          <cell r="D283">
            <v>0</v>
          </cell>
        </row>
        <row r="284">
          <cell r="A284">
            <v>42287</v>
          </cell>
          <cell r="B284">
            <v>759.26</v>
          </cell>
          <cell r="C284">
            <v>-8.29</v>
          </cell>
          <cell r="D284">
            <v>0</v>
          </cell>
        </row>
        <row r="285">
          <cell r="A285">
            <v>42288</v>
          </cell>
          <cell r="B285">
            <v>781.25</v>
          </cell>
          <cell r="C285">
            <v>-8.33</v>
          </cell>
          <cell r="D285">
            <v>0</v>
          </cell>
        </row>
        <row r="286">
          <cell r="A286">
            <v>42289</v>
          </cell>
          <cell r="B286">
            <v>795.12</v>
          </cell>
          <cell r="C286">
            <v>-8.37</v>
          </cell>
          <cell r="D286">
            <v>0</v>
          </cell>
        </row>
        <row r="287">
          <cell r="A287">
            <v>42290</v>
          </cell>
          <cell r="B287">
            <v>784.72</v>
          </cell>
          <cell r="C287">
            <v>-8.39</v>
          </cell>
          <cell r="D287">
            <v>0</v>
          </cell>
        </row>
        <row r="288">
          <cell r="A288">
            <v>42291</v>
          </cell>
          <cell r="B288">
            <v>770.83</v>
          </cell>
          <cell r="C288">
            <v>-8.42</v>
          </cell>
          <cell r="D288">
            <v>0</v>
          </cell>
        </row>
        <row r="289">
          <cell r="A289">
            <v>42292</v>
          </cell>
          <cell r="B289">
            <v>916.68</v>
          </cell>
          <cell r="C289">
            <v>-8.46</v>
          </cell>
          <cell r="D289">
            <v>0</v>
          </cell>
        </row>
        <row r="290">
          <cell r="A290">
            <v>42293</v>
          </cell>
          <cell r="B290">
            <v>984.95</v>
          </cell>
          <cell r="C290">
            <v>-8.49</v>
          </cell>
          <cell r="D290">
            <v>0</v>
          </cell>
        </row>
        <row r="291">
          <cell r="A291">
            <v>42294</v>
          </cell>
          <cell r="B291">
            <v>942.13</v>
          </cell>
          <cell r="C291">
            <v>-8.53</v>
          </cell>
          <cell r="D291">
            <v>0</v>
          </cell>
        </row>
        <row r="292">
          <cell r="A292">
            <v>42295</v>
          </cell>
          <cell r="B292">
            <v>971.06</v>
          </cell>
          <cell r="C292">
            <v>-8.57</v>
          </cell>
          <cell r="D292">
            <v>0</v>
          </cell>
        </row>
        <row r="293">
          <cell r="A293">
            <v>42296</v>
          </cell>
          <cell r="B293">
            <v>972.2</v>
          </cell>
          <cell r="C293">
            <v>-8.61</v>
          </cell>
          <cell r="D293">
            <v>0</v>
          </cell>
        </row>
        <row r="294">
          <cell r="A294">
            <v>42297</v>
          </cell>
          <cell r="B294">
            <v>976.85</v>
          </cell>
          <cell r="C294">
            <v>-8.65</v>
          </cell>
          <cell r="D294">
            <v>0</v>
          </cell>
        </row>
        <row r="295">
          <cell r="A295">
            <v>42298</v>
          </cell>
          <cell r="B295">
            <v>976.06</v>
          </cell>
          <cell r="C295">
            <v>-8.68</v>
          </cell>
          <cell r="D295">
            <v>0</v>
          </cell>
        </row>
        <row r="296">
          <cell r="A296">
            <v>42299</v>
          </cell>
          <cell r="B296">
            <v>841.1</v>
          </cell>
          <cell r="C296">
            <v>-8.7</v>
          </cell>
          <cell r="D296">
            <v>11</v>
          </cell>
        </row>
        <row r="297">
          <cell r="A297">
            <v>42300</v>
          </cell>
          <cell r="B297">
            <v>927.55</v>
          </cell>
          <cell r="C297">
            <v>-8.71</v>
          </cell>
          <cell r="D297">
            <v>31.4</v>
          </cell>
        </row>
        <row r="298">
          <cell r="A298">
            <v>42301</v>
          </cell>
          <cell r="B298">
            <v>966.44</v>
          </cell>
          <cell r="C298">
            <v>-8.69</v>
          </cell>
          <cell r="D298">
            <v>0</v>
          </cell>
        </row>
        <row r="299">
          <cell r="A299">
            <v>42302</v>
          </cell>
          <cell r="B299">
            <v>951.52</v>
          </cell>
          <cell r="C299">
            <v>-8.72</v>
          </cell>
          <cell r="D299">
            <v>0</v>
          </cell>
        </row>
        <row r="300">
          <cell r="A300">
            <v>42303</v>
          </cell>
          <cell r="B300">
            <v>777.96</v>
          </cell>
          <cell r="C300">
            <v>-8.75</v>
          </cell>
          <cell r="D300">
            <v>0</v>
          </cell>
        </row>
        <row r="301">
          <cell r="A301">
            <v>42304</v>
          </cell>
          <cell r="B301">
            <v>885.75</v>
          </cell>
          <cell r="C301">
            <v>-8.78</v>
          </cell>
          <cell r="D301">
            <v>0</v>
          </cell>
        </row>
        <row r="302">
          <cell r="A302">
            <v>42305</v>
          </cell>
          <cell r="B302">
            <v>694.44</v>
          </cell>
          <cell r="C302">
            <v>-8.77</v>
          </cell>
          <cell r="D302">
            <v>26.6</v>
          </cell>
        </row>
        <row r="303">
          <cell r="A303">
            <v>42306</v>
          </cell>
          <cell r="B303">
            <v>688.75</v>
          </cell>
          <cell r="C303">
            <v>-8.74</v>
          </cell>
          <cell r="D303">
            <v>0.1</v>
          </cell>
        </row>
        <row r="304">
          <cell r="A304">
            <v>42307</v>
          </cell>
          <cell r="B304">
            <v>873.26</v>
          </cell>
          <cell r="C304">
            <v>-8.74</v>
          </cell>
          <cell r="D304">
            <v>0</v>
          </cell>
        </row>
        <row r="305">
          <cell r="A305">
            <v>42308</v>
          </cell>
          <cell r="B305">
            <v>818.52</v>
          </cell>
          <cell r="C305">
            <v>-8.77</v>
          </cell>
          <cell r="D305">
            <v>0</v>
          </cell>
        </row>
        <row r="306">
          <cell r="A306">
            <v>42309</v>
          </cell>
          <cell r="B306">
            <v>804</v>
          </cell>
          <cell r="C306">
            <v>-8.8</v>
          </cell>
          <cell r="D306">
            <v>0</v>
          </cell>
        </row>
        <row r="307">
          <cell r="A307">
            <v>42310</v>
          </cell>
          <cell r="B307">
            <v>952.78</v>
          </cell>
          <cell r="C307">
            <v>-8.83</v>
          </cell>
          <cell r="D307">
            <v>0</v>
          </cell>
        </row>
        <row r="308">
          <cell r="A308">
            <v>42311</v>
          </cell>
          <cell r="B308">
            <v>953.59</v>
          </cell>
          <cell r="C308">
            <v>-8.86</v>
          </cell>
          <cell r="D308">
            <v>0</v>
          </cell>
        </row>
        <row r="309">
          <cell r="A309">
            <v>42312</v>
          </cell>
          <cell r="B309">
            <v>950.12</v>
          </cell>
          <cell r="C309">
            <v>-8.88</v>
          </cell>
          <cell r="D309">
            <v>0</v>
          </cell>
        </row>
        <row r="310">
          <cell r="A310">
            <v>42313</v>
          </cell>
          <cell r="B310">
            <v>949.31</v>
          </cell>
          <cell r="C310">
            <v>-8.92</v>
          </cell>
          <cell r="D310">
            <v>0</v>
          </cell>
        </row>
        <row r="311">
          <cell r="A311">
            <v>42314</v>
          </cell>
          <cell r="B311">
            <v>942.59</v>
          </cell>
          <cell r="C311">
            <v>-8.96</v>
          </cell>
          <cell r="D311">
            <v>0</v>
          </cell>
        </row>
        <row r="312">
          <cell r="A312">
            <v>42315</v>
          </cell>
          <cell r="B312">
            <v>945.49</v>
          </cell>
          <cell r="C312">
            <v>-8.99</v>
          </cell>
          <cell r="D312">
            <v>0.8</v>
          </cell>
        </row>
        <row r="313">
          <cell r="A313">
            <v>42316</v>
          </cell>
          <cell r="B313">
            <v>940.86</v>
          </cell>
          <cell r="C313">
            <v>-9.02</v>
          </cell>
          <cell r="D313">
            <v>5.6</v>
          </cell>
        </row>
        <row r="314">
          <cell r="A314">
            <v>42317</v>
          </cell>
          <cell r="B314">
            <v>944.68</v>
          </cell>
          <cell r="C314">
            <v>-9.06</v>
          </cell>
          <cell r="D314">
            <v>0</v>
          </cell>
        </row>
        <row r="315">
          <cell r="A315">
            <v>42318</v>
          </cell>
          <cell r="B315">
            <v>938.43</v>
          </cell>
          <cell r="C315">
            <v>-9.09</v>
          </cell>
          <cell r="D315">
            <v>0</v>
          </cell>
        </row>
        <row r="316">
          <cell r="A316">
            <v>42319</v>
          </cell>
          <cell r="B316">
            <v>931.83</v>
          </cell>
          <cell r="C316">
            <v>-9.12</v>
          </cell>
          <cell r="D316">
            <v>0</v>
          </cell>
        </row>
        <row r="317">
          <cell r="A317">
            <v>42320</v>
          </cell>
          <cell r="B317">
            <v>938.89</v>
          </cell>
          <cell r="C317">
            <v>-9.16</v>
          </cell>
          <cell r="D317">
            <v>0</v>
          </cell>
        </row>
        <row r="318">
          <cell r="A318">
            <v>42321</v>
          </cell>
          <cell r="B318">
            <v>933.68</v>
          </cell>
          <cell r="C318">
            <v>-9.2</v>
          </cell>
          <cell r="D318">
            <v>0</v>
          </cell>
        </row>
        <row r="319">
          <cell r="A319">
            <v>42322</v>
          </cell>
          <cell r="B319">
            <v>933.56</v>
          </cell>
          <cell r="C319">
            <v>-9.18</v>
          </cell>
          <cell r="D319">
            <v>41.6</v>
          </cell>
        </row>
        <row r="320">
          <cell r="A320">
            <v>42323</v>
          </cell>
          <cell r="B320">
            <v>938.31</v>
          </cell>
          <cell r="C320">
            <v>-9.12</v>
          </cell>
          <cell r="D320">
            <v>0</v>
          </cell>
        </row>
        <row r="321">
          <cell r="A321">
            <v>42324</v>
          </cell>
          <cell r="B321">
            <v>935.76</v>
          </cell>
          <cell r="C321">
            <v>-9.15</v>
          </cell>
          <cell r="D321">
            <v>0</v>
          </cell>
        </row>
        <row r="322">
          <cell r="A322">
            <v>42325</v>
          </cell>
          <cell r="B322">
            <v>818.63</v>
          </cell>
          <cell r="C322">
            <v>-9.1</v>
          </cell>
          <cell r="D322">
            <v>30.7</v>
          </cell>
        </row>
        <row r="323">
          <cell r="A323">
            <v>42326</v>
          </cell>
          <cell r="B323">
            <v>689.35</v>
          </cell>
          <cell r="C323">
            <v>-9.05</v>
          </cell>
          <cell r="D323">
            <v>44.6</v>
          </cell>
        </row>
        <row r="324">
          <cell r="A324">
            <v>42327</v>
          </cell>
          <cell r="B324">
            <v>797.92</v>
          </cell>
          <cell r="C324">
            <v>-8.75</v>
          </cell>
          <cell r="D324">
            <v>3.3</v>
          </cell>
        </row>
        <row r="325">
          <cell r="A325">
            <v>42328</v>
          </cell>
          <cell r="B325">
            <v>903.47</v>
          </cell>
          <cell r="C325">
            <v>-8.54</v>
          </cell>
          <cell r="D325">
            <v>7.5</v>
          </cell>
        </row>
        <row r="326">
          <cell r="A326">
            <v>42329</v>
          </cell>
          <cell r="B326">
            <v>771.3</v>
          </cell>
          <cell r="C326">
            <v>-8.05</v>
          </cell>
          <cell r="D326">
            <v>47</v>
          </cell>
        </row>
        <row r="327">
          <cell r="A327">
            <v>42330</v>
          </cell>
          <cell r="B327">
            <v>658.75</v>
          </cell>
          <cell r="C327">
            <v>-7.92</v>
          </cell>
          <cell r="D327">
            <v>0</v>
          </cell>
        </row>
        <row r="328">
          <cell r="A328">
            <v>42331</v>
          </cell>
          <cell r="B328">
            <v>727.08</v>
          </cell>
          <cell r="C328">
            <v>-7.86</v>
          </cell>
          <cell r="D328">
            <v>8.9</v>
          </cell>
        </row>
        <row r="329">
          <cell r="A329">
            <v>42332</v>
          </cell>
          <cell r="B329">
            <v>771.99</v>
          </cell>
          <cell r="C329">
            <v>-7.7</v>
          </cell>
          <cell r="D329">
            <v>29</v>
          </cell>
        </row>
        <row r="330">
          <cell r="A330">
            <v>42333</v>
          </cell>
          <cell r="B330">
            <v>773.96</v>
          </cell>
          <cell r="C330">
            <v>-7.7</v>
          </cell>
          <cell r="D330">
            <v>0</v>
          </cell>
        </row>
        <row r="331">
          <cell r="A331">
            <v>42334</v>
          </cell>
          <cell r="B331">
            <v>772.92</v>
          </cell>
          <cell r="C331">
            <v>-7.55</v>
          </cell>
          <cell r="D331">
            <v>0</v>
          </cell>
        </row>
        <row r="332">
          <cell r="A332">
            <v>42335</v>
          </cell>
          <cell r="B332">
            <v>771.18</v>
          </cell>
          <cell r="C332">
            <v>-7.55</v>
          </cell>
          <cell r="D332">
            <v>0</v>
          </cell>
        </row>
        <row r="333">
          <cell r="A333">
            <v>42336</v>
          </cell>
          <cell r="B333">
            <v>690.28</v>
          </cell>
          <cell r="C333">
            <v>-7.55</v>
          </cell>
          <cell r="D333">
            <v>0</v>
          </cell>
        </row>
        <row r="334">
          <cell r="A334">
            <v>42337</v>
          </cell>
          <cell r="B334">
            <v>934.95</v>
          </cell>
          <cell r="C334">
            <v>-7.56</v>
          </cell>
          <cell r="D334">
            <v>0</v>
          </cell>
        </row>
        <row r="335">
          <cell r="A335">
            <v>42338</v>
          </cell>
          <cell r="B335">
            <v>1003.56</v>
          </cell>
          <cell r="C335">
            <v>-7.56</v>
          </cell>
          <cell r="D335">
            <v>5.5</v>
          </cell>
        </row>
        <row r="336">
          <cell r="A336">
            <v>42339</v>
          </cell>
          <cell r="B336">
            <v>807.29</v>
          </cell>
          <cell r="C336">
            <v>-7.56</v>
          </cell>
          <cell r="D336">
            <v>5.8</v>
          </cell>
        </row>
        <row r="337">
          <cell r="A337">
            <v>42340</v>
          </cell>
          <cell r="B337">
            <v>789.81</v>
          </cell>
          <cell r="C337">
            <v>-7.55</v>
          </cell>
          <cell r="D337">
            <v>0</v>
          </cell>
        </row>
        <row r="338">
          <cell r="A338">
            <v>42341</v>
          </cell>
          <cell r="B338">
            <v>755.42</v>
          </cell>
          <cell r="C338">
            <v>-7.51</v>
          </cell>
          <cell r="D338">
            <v>21.4</v>
          </cell>
        </row>
        <row r="339">
          <cell r="A339">
            <v>42342</v>
          </cell>
          <cell r="B339">
            <v>858.62</v>
          </cell>
          <cell r="C339">
            <v>-7.49</v>
          </cell>
          <cell r="D339">
            <v>0</v>
          </cell>
        </row>
        <row r="340">
          <cell r="A340">
            <v>42343</v>
          </cell>
          <cell r="B340">
            <v>969.1</v>
          </cell>
          <cell r="C340">
            <v>-7.46</v>
          </cell>
          <cell r="D340">
            <v>24</v>
          </cell>
        </row>
        <row r="341">
          <cell r="A341">
            <v>42344</v>
          </cell>
          <cell r="B341">
            <v>794.79</v>
          </cell>
          <cell r="C341">
            <v>-7.45</v>
          </cell>
          <cell r="D341">
            <v>0</v>
          </cell>
        </row>
        <row r="342">
          <cell r="A342">
            <v>42345</v>
          </cell>
          <cell r="B342">
            <v>992.71</v>
          </cell>
          <cell r="C342">
            <v>-7.43</v>
          </cell>
          <cell r="D342">
            <v>6.8</v>
          </cell>
        </row>
        <row r="343">
          <cell r="A343">
            <v>42346</v>
          </cell>
          <cell r="B343">
            <v>969.33</v>
          </cell>
          <cell r="C343">
            <v>-7.37</v>
          </cell>
          <cell r="D343">
            <v>27</v>
          </cell>
        </row>
        <row r="344">
          <cell r="A344">
            <v>42347</v>
          </cell>
          <cell r="B344">
            <v>914.24</v>
          </cell>
          <cell r="C344">
            <v>-7.31</v>
          </cell>
          <cell r="D344">
            <v>0</v>
          </cell>
        </row>
        <row r="345">
          <cell r="A345">
            <v>42348</v>
          </cell>
          <cell r="B345">
            <v>857.75</v>
          </cell>
          <cell r="C345">
            <v>-7.3</v>
          </cell>
          <cell r="D345">
            <v>4.8</v>
          </cell>
        </row>
        <row r="346">
          <cell r="A346">
            <v>42349</v>
          </cell>
          <cell r="B346">
            <v>845.37</v>
          </cell>
          <cell r="C346">
            <v>-7.27</v>
          </cell>
          <cell r="D346">
            <v>19</v>
          </cell>
        </row>
        <row r="347">
          <cell r="A347">
            <v>42350</v>
          </cell>
          <cell r="B347">
            <v>760.42</v>
          </cell>
          <cell r="C347">
            <v>-7.25</v>
          </cell>
          <cell r="D347">
            <v>0.2</v>
          </cell>
        </row>
        <row r="348">
          <cell r="A348">
            <v>42351</v>
          </cell>
          <cell r="B348">
            <v>963.77</v>
          </cell>
          <cell r="C348">
            <v>-7.24</v>
          </cell>
          <cell r="D348">
            <v>0</v>
          </cell>
        </row>
        <row r="349">
          <cell r="A349">
            <v>42352</v>
          </cell>
          <cell r="B349">
            <v>923.03</v>
          </cell>
          <cell r="C349">
            <v>-7.26</v>
          </cell>
          <cell r="D349">
            <v>2.3</v>
          </cell>
        </row>
        <row r="350">
          <cell r="A350">
            <v>42353</v>
          </cell>
          <cell r="B350">
            <v>970.41</v>
          </cell>
          <cell r="C350">
            <v>-7.27</v>
          </cell>
          <cell r="D350">
            <v>0</v>
          </cell>
        </row>
        <row r="351">
          <cell r="A351">
            <v>42354</v>
          </cell>
          <cell r="B351">
            <v>907.72</v>
          </cell>
          <cell r="C351">
            <v>-7.29</v>
          </cell>
          <cell r="D351">
            <v>0</v>
          </cell>
        </row>
        <row r="352">
          <cell r="A352">
            <v>42355</v>
          </cell>
          <cell r="B352">
            <v>916.64</v>
          </cell>
          <cell r="C352">
            <v>-7.31</v>
          </cell>
          <cell r="D352">
            <v>0</v>
          </cell>
        </row>
        <row r="353">
          <cell r="A353">
            <v>42356</v>
          </cell>
          <cell r="B353">
            <v>957.73</v>
          </cell>
          <cell r="C353">
            <v>-7.34</v>
          </cell>
          <cell r="D353">
            <v>2.9</v>
          </cell>
        </row>
        <row r="354">
          <cell r="A354">
            <v>42357</v>
          </cell>
          <cell r="B354">
            <v>972.59</v>
          </cell>
          <cell r="C354">
            <v>-7.3</v>
          </cell>
          <cell r="D354">
            <v>22</v>
          </cell>
        </row>
        <row r="355">
          <cell r="A355">
            <v>42358</v>
          </cell>
          <cell r="B355">
            <v>710.82</v>
          </cell>
          <cell r="C355">
            <v>-7.28</v>
          </cell>
          <cell r="D355">
            <v>2.9</v>
          </cell>
        </row>
        <row r="356">
          <cell r="A356">
            <v>42359</v>
          </cell>
          <cell r="B356">
            <v>722.64</v>
          </cell>
          <cell r="C356">
            <v>-7.26</v>
          </cell>
          <cell r="D356">
            <v>0</v>
          </cell>
        </row>
        <row r="357">
          <cell r="A357">
            <v>42360</v>
          </cell>
          <cell r="B357">
            <v>801.57</v>
          </cell>
          <cell r="C357">
            <v>-7.26</v>
          </cell>
          <cell r="D357">
            <v>0</v>
          </cell>
        </row>
        <row r="358">
          <cell r="A358">
            <v>42361</v>
          </cell>
          <cell r="B358">
            <v>973.3</v>
          </cell>
          <cell r="C358">
            <v>-7.28</v>
          </cell>
          <cell r="D358">
            <v>0</v>
          </cell>
        </row>
        <row r="359">
          <cell r="A359">
            <v>42362</v>
          </cell>
          <cell r="B359">
            <v>975.52</v>
          </cell>
          <cell r="C359">
            <v>-7.3</v>
          </cell>
          <cell r="D359">
            <v>0</v>
          </cell>
        </row>
        <row r="360">
          <cell r="A360">
            <v>42363</v>
          </cell>
          <cell r="B360">
            <v>858.34</v>
          </cell>
          <cell r="C360">
            <v>-7.32</v>
          </cell>
          <cell r="D360">
            <v>0</v>
          </cell>
        </row>
        <row r="361">
          <cell r="A361">
            <v>42364</v>
          </cell>
          <cell r="B361">
            <v>918.15</v>
          </cell>
          <cell r="C361">
            <v>-7.34</v>
          </cell>
          <cell r="D361">
            <v>0</v>
          </cell>
        </row>
        <row r="362">
          <cell r="A362">
            <v>42365</v>
          </cell>
          <cell r="B362">
            <v>684.94</v>
          </cell>
          <cell r="C362">
            <v>-7.36</v>
          </cell>
          <cell r="D362">
            <v>8.8</v>
          </cell>
        </row>
        <row r="363">
          <cell r="A363">
            <v>42366</v>
          </cell>
          <cell r="B363">
            <v>836.94</v>
          </cell>
          <cell r="C363">
            <v>-7.34</v>
          </cell>
          <cell r="D363">
            <v>0</v>
          </cell>
        </row>
        <row r="364">
          <cell r="A364">
            <v>42367</v>
          </cell>
          <cell r="B364">
            <v>768.11</v>
          </cell>
          <cell r="C364">
            <v>-7.35</v>
          </cell>
          <cell r="D364">
            <v>0</v>
          </cell>
        </row>
        <row r="365">
          <cell r="A365">
            <v>42368</v>
          </cell>
          <cell r="B365">
            <v>892.96</v>
          </cell>
          <cell r="C365">
            <v>-7.37</v>
          </cell>
          <cell r="D365">
            <v>0</v>
          </cell>
        </row>
        <row r="366">
          <cell r="A366">
            <v>42369</v>
          </cell>
          <cell r="B366">
            <v>754.32</v>
          </cell>
          <cell r="C366">
            <v>-7.39</v>
          </cell>
          <cell r="D366">
            <v>0</v>
          </cell>
        </row>
        <row r="367">
          <cell r="A367">
            <v>42370</v>
          </cell>
          <cell r="B367">
            <v>752.53</v>
          </cell>
          <cell r="C367">
            <v>-7.4</v>
          </cell>
          <cell r="D367">
            <v>0</v>
          </cell>
        </row>
        <row r="367">
          <cell r="G367" t="str">
            <v>PLUVIOMETRIA</v>
          </cell>
        </row>
        <row r="368">
          <cell r="A368">
            <v>42371</v>
          </cell>
          <cell r="B368">
            <v>748.62</v>
          </cell>
          <cell r="C368">
            <v>-7.41</v>
          </cell>
          <cell r="D368">
            <v>1.1</v>
          </cell>
        </row>
        <row r="368">
          <cell r="G368">
            <v>42005</v>
          </cell>
          <cell r="H368">
            <v>169.7</v>
          </cell>
        </row>
        <row r="369">
          <cell r="A369">
            <v>42372</v>
          </cell>
          <cell r="B369">
            <v>749.02</v>
          </cell>
          <cell r="C369">
            <v>-7.4</v>
          </cell>
          <cell r="D369">
            <v>8.4</v>
          </cell>
        </row>
        <row r="369">
          <cell r="G369">
            <v>42036</v>
          </cell>
          <cell r="H369">
            <v>90.3</v>
          </cell>
        </row>
        <row r="370">
          <cell r="A370">
            <v>42373</v>
          </cell>
          <cell r="B370">
            <v>797.43</v>
          </cell>
          <cell r="C370">
            <v>-7.38</v>
          </cell>
          <cell r="D370">
            <v>13.9</v>
          </cell>
        </row>
        <row r="370">
          <cell r="G370">
            <v>42064</v>
          </cell>
          <cell r="H370">
            <v>310.7</v>
          </cell>
        </row>
        <row r="371">
          <cell r="A371">
            <v>42374</v>
          </cell>
          <cell r="B371">
            <v>961.64</v>
          </cell>
          <cell r="C371">
            <v>-7.36</v>
          </cell>
          <cell r="D371">
            <v>5</v>
          </cell>
        </row>
        <row r="371">
          <cell r="G371">
            <v>42095</v>
          </cell>
          <cell r="H371">
            <v>32.7</v>
          </cell>
        </row>
        <row r="372">
          <cell r="A372">
            <v>42375</v>
          </cell>
          <cell r="B372">
            <v>777.57</v>
          </cell>
          <cell r="C372">
            <v>-7.37</v>
          </cell>
          <cell r="D372">
            <v>0</v>
          </cell>
        </row>
        <row r="372">
          <cell r="G372">
            <v>42125</v>
          </cell>
          <cell r="H372">
            <v>40.5</v>
          </cell>
        </row>
        <row r="373">
          <cell r="A373">
            <v>42376</v>
          </cell>
          <cell r="B373">
            <v>797.3</v>
          </cell>
          <cell r="C373">
            <v>-7.38</v>
          </cell>
          <cell r="D373">
            <v>0</v>
          </cell>
        </row>
        <row r="373">
          <cell r="G373">
            <v>42156</v>
          </cell>
          <cell r="H373">
            <v>4.3</v>
          </cell>
        </row>
        <row r="374">
          <cell r="A374">
            <v>42377</v>
          </cell>
          <cell r="B374">
            <v>713.14</v>
          </cell>
          <cell r="C374">
            <v>-7.4</v>
          </cell>
          <cell r="D374">
            <v>0</v>
          </cell>
        </row>
        <row r="374">
          <cell r="G374">
            <v>42186</v>
          </cell>
          <cell r="H374">
            <v>0</v>
          </cell>
        </row>
        <row r="375">
          <cell r="A375">
            <v>42378</v>
          </cell>
          <cell r="B375">
            <v>679.81</v>
          </cell>
          <cell r="C375">
            <v>-7.41</v>
          </cell>
          <cell r="D375">
            <v>0.5</v>
          </cell>
        </row>
        <row r="375">
          <cell r="G375">
            <v>42217</v>
          </cell>
          <cell r="H375">
            <v>0.7</v>
          </cell>
        </row>
        <row r="376">
          <cell r="A376">
            <v>42379</v>
          </cell>
          <cell r="B376">
            <v>658.59</v>
          </cell>
          <cell r="C376">
            <v>-7.43</v>
          </cell>
          <cell r="D376">
            <v>0</v>
          </cell>
        </row>
        <row r="376">
          <cell r="G376">
            <v>42248</v>
          </cell>
          <cell r="H376">
            <v>66.2</v>
          </cell>
        </row>
        <row r="377">
          <cell r="A377">
            <v>42380</v>
          </cell>
          <cell r="B377">
            <v>606.68</v>
          </cell>
          <cell r="C377">
            <v>-7.43</v>
          </cell>
          <cell r="D377">
            <v>0</v>
          </cell>
        </row>
        <row r="377">
          <cell r="G377">
            <v>42278</v>
          </cell>
          <cell r="H377">
            <v>69.8</v>
          </cell>
        </row>
        <row r="378">
          <cell r="A378">
            <v>42381</v>
          </cell>
          <cell r="B378">
            <v>623.85</v>
          </cell>
          <cell r="C378">
            <v>-7.44</v>
          </cell>
          <cell r="D378">
            <v>0.6</v>
          </cell>
        </row>
        <row r="378">
          <cell r="G378">
            <v>42309</v>
          </cell>
          <cell r="H378">
            <v>224.5</v>
          </cell>
        </row>
        <row r="379">
          <cell r="A379">
            <v>42382</v>
          </cell>
          <cell r="B379">
            <v>452.03</v>
          </cell>
          <cell r="C379">
            <v>-7.4</v>
          </cell>
          <cell r="D379">
            <v>18.8</v>
          </cell>
        </row>
        <row r="379">
          <cell r="G379">
            <v>42339</v>
          </cell>
          <cell r="H379">
            <v>147.9</v>
          </cell>
        </row>
        <row r="380">
          <cell r="A380">
            <v>42383</v>
          </cell>
          <cell r="B380">
            <v>501.26</v>
          </cell>
          <cell r="C380">
            <v>-7.43</v>
          </cell>
          <cell r="D380">
            <v>2.6</v>
          </cell>
        </row>
        <row r="380">
          <cell r="G380" t="str">
            <v>TOTAL 2015</v>
          </cell>
          <cell r="H380">
            <v>1157.3</v>
          </cell>
        </row>
        <row r="381">
          <cell r="A381">
            <v>42384</v>
          </cell>
          <cell r="B381">
            <v>370.25</v>
          </cell>
          <cell r="C381">
            <v>-7.38</v>
          </cell>
          <cell r="D381">
            <v>9.9</v>
          </cell>
        </row>
        <row r="381">
          <cell r="G381">
            <v>42370</v>
          </cell>
          <cell r="H381">
            <v>397.23</v>
          </cell>
        </row>
        <row r="382">
          <cell r="A382">
            <v>42385</v>
          </cell>
          <cell r="B382">
            <v>439.99</v>
          </cell>
          <cell r="C382">
            <v>-7.33</v>
          </cell>
          <cell r="D382">
            <v>19.8</v>
          </cell>
        </row>
        <row r="382">
          <cell r="G382">
            <v>42401</v>
          </cell>
          <cell r="H382">
            <v>39.9</v>
          </cell>
        </row>
        <row r="383">
          <cell r="A383">
            <v>42386</v>
          </cell>
          <cell r="B383">
            <v>664.06</v>
          </cell>
          <cell r="C383">
            <v>-7.01</v>
          </cell>
          <cell r="D383">
            <v>111.8</v>
          </cell>
        </row>
        <row r="383">
          <cell r="G383">
            <v>42430</v>
          </cell>
          <cell r="H383">
            <v>69.5</v>
          </cell>
        </row>
        <row r="384">
          <cell r="A384">
            <v>42387</v>
          </cell>
          <cell r="B384">
            <v>671.88</v>
          </cell>
          <cell r="C384">
            <v>-6.48</v>
          </cell>
          <cell r="D384">
            <v>18.6</v>
          </cell>
        </row>
        <row r="384">
          <cell r="G384">
            <v>42461</v>
          </cell>
          <cell r="H384">
            <v>36.7</v>
          </cell>
        </row>
        <row r="385">
          <cell r="A385">
            <v>42388</v>
          </cell>
          <cell r="B385">
            <v>692.35</v>
          </cell>
          <cell r="C385">
            <v>-6.22</v>
          </cell>
          <cell r="D385">
            <v>23</v>
          </cell>
        </row>
        <row r="385">
          <cell r="G385">
            <v>42491</v>
          </cell>
          <cell r="H385">
            <v>4.91</v>
          </cell>
        </row>
        <row r="386">
          <cell r="A386">
            <v>42389</v>
          </cell>
          <cell r="B386">
            <v>684.03</v>
          </cell>
          <cell r="C386">
            <v>-5.86</v>
          </cell>
          <cell r="D386">
            <v>48.5</v>
          </cell>
        </row>
        <row r="386">
          <cell r="G386">
            <v>42522</v>
          </cell>
          <cell r="H386">
            <v>45.5</v>
          </cell>
        </row>
        <row r="387">
          <cell r="A387">
            <v>42390</v>
          </cell>
          <cell r="B387">
            <v>687.17</v>
          </cell>
          <cell r="C387">
            <v>-5.48</v>
          </cell>
          <cell r="D387">
            <v>0</v>
          </cell>
        </row>
        <row r="387">
          <cell r="G387">
            <v>42552</v>
          </cell>
          <cell r="H387">
            <v>0</v>
          </cell>
        </row>
        <row r="388">
          <cell r="A388">
            <v>42391</v>
          </cell>
          <cell r="B388">
            <v>664.47</v>
          </cell>
          <cell r="C388">
            <v>-5.4</v>
          </cell>
          <cell r="D388">
            <v>0</v>
          </cell>
        </row>
        <row r="388">
          <cell r="G388">
            <v>42583</v>
          </cell>
          <cell r="H388">
            <v>0</v>
          </cell>
        </row>
        <row r="389">
          <cell r="A389">
            <v>42392</v>
          </cell>
          <cell r="B389">
            <v>664.24</v>
          </cell>
          <cell r="C389">
            <v>-5.37</v>
          </cell>
          <cell r="D389">
            <v>0</v>
          </cell>
        </row>
        <row r="389">
          <cell r="G389">
            <v>42614</v>
          </cell>
          <cell r="H389">
            <v>72.03</v>
          </cell>
        </row>
        <row r="390">
          <cell r="A390">
            <v>42393</v>
          </cell>
          <cell r="B390">
            <v>660.3</v>
          </cell>
          <cell r="C390">
            <v>-5.34</v>
          </cell>
          <cell r="D390">
            <v>0</v>
          </cell>
        </row>
        <row r="390">
          <cell r="G390">
            <v>42644</v>
          </cell>
          <cell r="H390">
            <v>68.5</v>
          </cell>
        </row>
        <row r="391">
          <cell r="A391">
            <v>42394</v>
          </cell>
          <cell r="B391">
            <v>669.54</v>
          </cell>
          <cell r="C391">
            <v>-5.32</v>
          </cell>
          <cell r="D391">
            <v>3.7</v>
          </cell>
        </row>
        <row r="391">
          <cell r="G391">
            <v>42675</v>
          </cell>
          <cell r="H391">
            <v>251.9</v>
          </cell>
        </row>
        <row r="392">
          <cell r="A392">
            <v>42395</v>
          </cell>
          <cell r="B392">
            <v>665.63</v>
          </cell>
          <cell r="C392">
            <v>-5.28</v>
          </cell>
          <cell r="D392">
            <v>21.3</v>
          </cell>
        </row>
        <row r="392">
          <cell r="G392">
            <v>42705</v>
          </cell>
          <cell r="H392">
            <v>277.7</v>
          </cell>
        </row>
        <row r="393">
          <cell r="A393">
            <v>42396</v>
          </cell>
          <cell r="B393">
            <v>664.47</v>
          </cell>
          <cell r="C393">
            <v>-5.03</v>
          </cell>
          <cell r="D393">
            <v>12</v>
          </cell>
        </row>
        <row r="393">
          <cell r="G393" t="str">
            <v>TOTAL 2016</v>
          </cell>
          <cell r="H393">
            <v>1263.87</v>
          </cell>
        </row>
        <row r="394">
          <cell r="A394">
            <v>42397</v>
          </cell>
          <cell r="B394">
            <v>643.47</v>
          </cell>
          <cell r="C394">
            <v>-4.97</v>
          </cell>
          <cell r="D394">
            <v>3.6</v>
          </cell>
        </row>
        <row r="394">
          <cell r="G394">
            <v>42736</v>
          </cell>
          <cell r="H394">
            <v>96.3</v>
          </cell>
        </row>
        <row r="395">
          <cell r="A395">
            <v>42398</v>
          </cell>
          <cell r="B395">
            <v>637.87</v>
          </cell>
          <cell r="C395">
            <v>-4.78</v>
          </cell>
          <cell r="D395">
            <v>60.05</v>
          </cell>
        </row>
        <row r="395">
          <cell r="G395">
            <v>42767</v>
          </cell>
          <cell r="H395">
            <v>206.9</v>
          </cell>
        </row>
        <row r="396">
          <cell r="A396">
            <v>42399</v>
          </cell>
          <cell r="B396">
            <v>752.52</v>
          </cell>
          <cell r="C396">
            <v>-4.61</v>
          </cell>
          <cell r="D396">
            <v>14.08</v>
          </cell>
        </row>
        <row r="396">
          <cell r="G396">
            <v>42795</v>
          </cell>
          <cell r="H396">
            <v>123.4</v>
          </cell>
        </row>
        <row r="397">
          <cell r="A397">
            <v>42400</v>
          </cell>
          <cell r="B397">
            <v>858.04</v>
          </cell>
          <cell r="C397">
            <v>-4.56</v>
          </cell>
          <cell r="D397">
            <v>0</v>
          </cell>
        </row>
        <row r="397">
          <cell r="G397">
            <v>42826</v>
          </cell>
          <cell r="H397">
            <v>29</v>
          </cell>
        </row>
        <row r="398">
          <cell r="A398">
            <v>42401</v>
          </cell>
          <cell r="B398">
            <v>918.02</v>
          </cell>
          <cell r="C398">
            <v>-4.54</v>
          </cell>
          <cell r="D398">
            <v>0</v>
          </cell>
        </row>
        <row r="398">
          <cell r="G398">
            <v>42856</v>
          </cell>
          <cell r="H398">
            <v>1.3</v>
          </cell>
        </row>
        <row r="399">
          <cell r="A399">
            <v>42402</v>
          </cell>
          <cell r="B399">
            <v>901.39</v>
          </cell>
          <cell r="C399">
            <v>-4.53</v>
          </cell>
          <cell r="D399">
            <v>0</v>
          </cell>
        </row>
        <row r="399">
          <cell r="G399">
            <v>42887</v>
          </cell>
          <cell r="H399">
            <v>38</v>
          </cell>
        </row>
        <row r="400">
          <cell r="A400">
            <v>42403</v>
          </cell>
          <cell r="B400">
            <v>828.92</v>
          </cell>
          <cell r="C400">
            <v>-4.52</v>
          </cell>
          <cell r="D400">
            <v>9.8</v>
          </cell>
        </row>
        <row r="400">
          <cell r="G400">
            <v>42917</v>
          </cell>
          <cell r="H400">
            <v>0</v>
          </cell>
        </row>
        <row r="401">
          <cell r="A401">
            <v>42404</v>
          </cell>
          <cell r="B401">
            <v>934.66</v>
          </cell>
          <cell r="C401">
            <v>-4.53</v>
          </cell>
          <cell r="D401">
            <v>0</v>
          </cell>
        </row>
        <row r="401">
          <cell r="G401">
            <v>42948</v>
          </cell>
          <cell r="H401">
            <v>0</v>
          </cell>
        </row>
        <row r="402">
          <cell r="A402">
            <v>42405</v>
          </cell>
          <cell r="B402">
            <v>909.09</v>
          </cell>
          <cell r="C402">
            <v>-4.47</v>
          </cell>
          <cell r="D402">
            <v>1.7</v>
          </cell>
        </row>
        <row r="402">
          <cell r="G402">
            <v>42979</v>
          </cell>
          <cell r="H402">
            <v>3</v>
          </cell>
        </row>
        <row r="403">
          <cell r="A403">
            <v>42406</v>
          </cell>
          <cell r="B403">
            <v>973.38</v>
          </cell>
          <cell r="C403">
            <v>-4.44</v>
          </cell>
          <cell r="D403">
            <v>0</v>
          </cell>
        </row>
        <row r="403">
          <cell r="G403">
            <v>43009</v>
          </cell>
          <cell r="H403">
            <v>132.7</v>
          </cell>
        </row>
        <row r="404">
          <cell r="A404">
            <v>42407</v>
          </cell>
          <cell r="B404">
            <v>858.43</v>
          </cell>
          <cell r="C404">
            <v>-4.45</v>
          </cell>
          <cell r="D404">
            <v>0</v>
          </cell>
        </row>
        <row r="404">
          <cell r="G404">
            <v>43040</v>
          </cell>
          <cell r="H404">
            <v>148.08</v>
          </cell>
        </row>
        <row r="405">
          <cell r="A405">
            <v>42408</v>
          </cell>
          <cell r="B405">
            <v>791.93</v>
          </cell>
          <cell r="C405">
            <v>-4.46</v>
          </cell>
          <cell r="D405">
            <v>0</v>
          </cell>
        </row>
        <row r="405">
          <cell r="G405">
            <v>43070</v>
          </cell>
          <cell r="H405">
            <v>231</v>
          </cell>
        </row>
        <row r="406">
          <cell r="A406">
            <v>42409</v>
          </cell>
          <cell r="B406">
            <v>982.05</v>
          </cell>
          <cell r="C406">
            <v>-4.46</v>
          </cell>
          <cell r="D406">
            <v>0</v>
          </cell>
        </row>
        <row r="406">
          <cell r="G406" t="str">
            <v>TOTAL 2017</v>
          </cell>
          <cell r="H406">
            <v>1009.68</v>
          </cell>
        </row>
        <row r="407">
          <cell r="A407">
            <v>42410</v>
          </cell>
          <cell r="B407">
            <v>920.28</v>
          </cell>
          <cell r="C407">
            <v>-4.46</v>
          </cell>
          <cell r="D407">
            <v>0</v>
          </cell>
        </row>
        <row r="407">
          <cell r="G407">
            <v>43101</v>
          </cell>
          <cell r="H407">
            <v>146.9</v>
          </cell>
        </row>
        <row r="408">
          <cell r="A408">
            <v>42411</v>
          </cell>
          <cell r="B408">
            <v>808.76</v>
          </cell>
          <cell r="C408">
            <v>-4.48</v>
          </cell>
          <cell r="D408">
            <v>0</v>
          </cell>
        </row>
        <row r="408">
          <cell r="G408">
            <v>43132</v>
          </cell>
          <cell r="H408">
            <v>253</v>
          </cell>
        </row>
        <row r="409">
          <cell r="A409">
            <v>42412</v>
          </cell>
          <cell r="B409">
            <v>1076.34</v>
          </cell>
          <cell r="C409">
            <v>-4.48</v>
          </cell>
          <cell r="D409">
            <v>1.5</v>
          </cell>
        </row>
        <row r="409">
          <cell r="G409">
            <v>43160</v>
          </cell>
          <cell r="H409">
            <v>228.2</v>
          </cell>
        </row>
        <row r="410">
          <cell r="A410">
            <v>42413</v>
          </cell>
          <cell r="B410">
            <v>1060.73</v>
          </cell>
          <cell r="C410">
            <v>-4.49</v>
          </cell>
          <cell r="D410">
            <v>2.4</v>
          </cell>
        </row>
        <row r="410">
          <cell r="G410">
            <v>43191</v>
          </cell>
          <cell r="H410">
            <v>4.8</v>
          </cell>
        </row>
        <row r="411">
          <cell r="A411">
            <v>42414</v>
          </cell>
          <cell r="B411">
            <v>743.29</v>
          </cell>
          <cell r="C411">
            <v>-4.49</v>
          </cell>
          <cell r="D411">
            <v>0</v>
          </cell>
        </row>
        <row r="411">
          <cell r="G411">
            <v>43221</v>
          </cell>
          <cell r="H411">
            <v>12.6</v>
          </cell>
        </row>
        <row r="412">
          <cell r="A412">
            <v>42415</v>
          </cell>
          <cell r="B412">
            <v>938.29</v>
          </cell>
          <cell r="C412">
            <v>-4.49</v>
          </cell>
          <cell r="D412">
            <v>0</v>
          </cell>
        </row>
        <row r="412">
          <cell r="G412">
            <v>43252</v>
          </cell>
          <cell r="H412">
            <v>0</v>
          </cell>
        </row>
        <row r="413">
          <cell r="A413">
            <v>42416</v>
          </cell>
          <cell r="B413">
            <v>962.3</v>
          </cell>
          <cell r="C413">
            <v>-4.5</v>
          </cell>
          <cell r="D413">
            <v>0</v>
          </cell>
        </row>
        <row r="413">
          <cell r="G413">
            <v>43282</v>
          </cell>
          <cell r="H413">
            <v>0.1</v>
          </cell>
        </row>
        <row r="414">
          <cell r="A414">
            <v>42417</v>
          </cell>
          <cell r="B414">
            <v>890.96</v>
          </cell>
          <cell r="C414">
            <v>-4.52</v>
          </cell>
          <cell r="D414">
            <v>0</v>
          </cell>
        </row>
        <row r="414">
          <cell r="G414">
            <v>43313</v>
          </cell>
          <cell r="H414">
            <v>51.4</v>
          </cell>
        </row>
        <row r="415">
          <cell r="A415">
            <v>42418</v>
          </cell>
          <cell r="B415">
            <v>819.27</v>
          </cell>
          <cell r="C415">
            <v>-4.52</v>
          </cell>
          <cell r="D415">
            <v>13.7</v>
          </cell>
        </row>
        <row r="415">
          <cell r="G415">
            <v>43344</v>
          </cell>
          <cell r="H415">
            <v>36.8</v>
          </cell>
        </row>
        <row r="416">
          <cell r="A416">
            <v>42419</v>
          </cell>
          <cell r="B416">
            <v>890.36</v>
          </cell>
          <cell r="C416">
            <v>-4.54</v>
          </cell>
          <cell r="D416">
            <v>0.8</v>
          </cell>
        </row>
        <row r="416">
          <cell r="G416">
            <v>43374</v>
          </cell>
          <cell r="H416">
            <v>127.6</v>
          </cell>
        </row>
        <row r="417">
          <cell r="A417">
            <v>42420</v>
          </cell>
          <cell r="B417">
            <v>1045.36</v>
          </cell>
          <cell r="C417">
            <v>-4.49</v>
          </cell>
          <cell r="D417">
            <v>0</v>
          </cell>
        </row>
        <row r="417">
          <cell r="G417">
            <v>43405</v>
          </cell>
          <cell r="H417">
            <v>321.9</v>
          </cell>
        </row>
        <row r="418">
          <cell r="A418">
            <v>42421</v>
          </cell>
          <cell r="B418">
            <v>1383.58</v>
          </cell>
          <cell r="C418">
            <v>-4.5</v>
          </cell>
          <cell r="D418">
            <v>0</v>
          </cell>
        </row>
        <row r="418">
          <cell r="G418">
            <v>43435</v>
          </cell>
          <cell r="H418">
            <v>304.3</v>
          </cell>
        </row>
        <row r="419">
          <cell r="A419">
            <v>42422</v>
          </cell>
          <cell r="B419">
            <v>1090.97</v>
          </cell>
          <cell r="C419">
            <v>-4.52</v>
          </cell>
          <cell r="D419">
            <v>0</v>
          </cell>
        </row>
        <row r="419">
          <cell r="G419" t="str">
            <v>TOTAL 2018</v>
          </cell>
          <cell r="H419">
            <v>1487.6</v>
          </cell>
        </row>
        <row r="420">
          <cell r="A420">
            <v>42423</v>
          </cell>
          <cell r="B420">
            <v>888.9</v>
          </cell>
          <cell r="C420">
            <v>-4.56</v>
          </cell>
          <cell r="D420">
            <v>0</v>
          </cell>
        </row>
        <row r="420">
          <cell r="G420">
            <v>43466</v>
          </cell>
          <cell r="H420">
            <v>72.2</v>
          </cell>
        </row>
        <row r="421">
          <cell r="A421">
            <v>42424</v>
          </cell>
          <cell r="B421">
            <v>948.58</v>
          </cell>
          <cell r="C421">
            <v>-4.56</v>
          </cell>
          <cell r="D421">
            <v>0</v>
          </cell>
        </row>
        <row r="421">
          <cell r="G421">
            <v>43497</v>
          </cell>
          <cell r="H421">
            <v>210.4</v>
          </cell>
        </row>
        <row r="422">
          <cell r="A422">
            <v>42425</v>
          </cell>
          <cell r="B422">
            <v>748.02</v>
          </cell>
          <cell r="C422">
            <v>-4.57</v>
          </cell>
          <cell r="D422">
            <v>0</v>
          </cell>
        </row>
        <row r="422">
          <cell r="G422">
            <v>43525</v>
          </cell>
          <cell r="H422">
            <v>147.4</v>
          </cell>
        </row>
        <row r="423">
          <cell r="A423">
            <v>42426</v>
          </cell>
          <cell r="B423">
            <v>939.24</v>
          </cell>
          <cell r="C423">
            <v>-4.56</v>
          </cell>
          <cell r="D423">
            <v>7.5</v>
          </cell>
        </row>
        <row r="423">
          <cell r="G423">
            <v>43556</v>
          </cell>
          <cell r="H423">
            <v>82.9</v>
          </cell>
        </row>
        <row r="424">
          <cell r="A424">
            <v>42427</v>
          </cell>
          <cell r="B424">
            <v>976.74</v>
          </cell>
          <cell r="C424">
            <v>-4.57</v>
          </cell>
          <cell r="D424">
            <v>0.4</v>
          </cell>
        </row>
        <row r="424">
          <cell r="G424">
            <v>43586</v>
          </cell>
          <cell r="H424">
            <v>51.5</v>
          </cell>
        </row>
        <row r="425">
          <cell r="A425">
            <v>42428</v>
          </cell>
          <cell r="B425">
            <v>895.95</v>
          </cell>
          <cell r="C425">
            <v>-4.57</v>
          </cell>
          <cell r="D425">
            <v>1.8</v>
          </cell>
        </row>
        <row r="425">
          <cell r="G425">
            <v>43617</v>
          </cell>
          <cell r="H425">
            <v>8.7</v>
          </cell>
        </row>
        <row r="426">
          <cell r="A426">
            <v>42429</v>
          </cell>
          <cell r="B426">
            <v>869.66</v>
          </cell>
          <cell r="C426">
            <v>-4.57</v>
          </cell>
          <cell r="D426">
            <v>0.3</v>
          </cell>
        </row>
        <row r="426">
          <cell r="G426">
            <v>43647</v>
          </cell>
          <cell r="H426">
            <v>0</v>
          </cell>
        </row>
        <row r="427">
          <cell r="A427">
            <v>42430</v>
          </cell>
          <cell r="B427">
            <v>896.38</v>
          </cell>
          <cell r="C427">
            <v>-4.56</v>
          </cell>
          <cell r="D427">
            <v>1.6</v>
          </cell>
        </row>
        <row r="427">
          <cell r="G427">
            <v>43678</v>
          </cell>
          <cell r="H427">
            <v>0.1</v>
          </cell>
        </row>
        <row r="428">
          <cell r="A428">
            <v>42431</v>
          </cell>
          <cell r="B428">
            <v>671.41</v>
          </cell>
          <cell r="C428">
            <v>-4.58</v>
          </cell>
          <cell r="D428">
            <v>0</v>
          </cell>
        </row>
        <row r="428">
          <cell r="G428">
            <v>43709</v>
          </cell>
          <cell r="H428">
            <v>24.6</v>
          </cell>
        </row>
        <row r="429">
          <cell r="A429">
            <v>42432</v>
          </cell>
          <cell r="B429">
            <v>807.87</v>
          </cell>
          <cell r="C429">
            <v>-4.57</v>
          </cell>
          <cell r="D429">
            <v>0</v>
          </cell>
        </row>
        <row r="429">
          <cell r="G429">
            <v>43739</v>
          </cell>
          <cell r="H429">
            <v>44.9</v>
          </cell>
        </row>
        <row r="430">
          <cell r="A430">
            <v>42433</v>
          </cell>
          <cell r="B430">
            <v>801.81</v>
          </cell>
          <cell r="C430">
            <v>-4.57</v>
          </cell>
          <cell r="D430">
            <v>0</v>
          </cell>
        </row>
        <row r="430">
          <cell r="G430">
            <v>43770</v>
          </cell>
          <cell r="H430">
            <v>235.9</v>
          </cell>
        </row>
        <row r="431">
          <cell r="A431">
            <v>42434</v>
          </cell>
          <cell r="B431">
            <v>775.57</v>
          </cell>
          <cell r="C431">
            <v>-4.54</v>
          </cell>
          <cell r="D431">
            <v>12.8</v>
          </cell>
        </row>
        <row r="431">
          <cell r="G431">
            <v>43800</v>
          </cell>
          <cell r="H431">
            <v>274</v>
          </cell>
        </row>
        <row r="432">
          <cell r="A432">
            <v>42435</v>
          </cell>
          <cell r="B432">
            <v>964.64</v>
          </cell>
          <cell r="C432">
            <v>-4.49</v>
          </cell>
          <cell r="D432">
            <v>0</v>
          </cell>
        </row>
        <row r="432">
          <cell r="G432" t="str">
            <v>TOTAL 2019</v>
          </cell>
          <cell r="H432">
            <v>1152.6</v>
          </cell>
        </row>
        <row r="433">
          <cell r="A433">
            <v>42436</v>
          </cell>
          <cell r="B433">
            <v>810.3</v>
          </cell>
          <cell r="C433">
            <v>-4.49</v>
          </cell>
          <cell r="D433">
            <v>0</v>
          </cell>
        </row>
        <row r="433">
          <cell r="G433">
            <v>43831</v>
          </cell>
          <cell r="H433">
            <v>519.6</v>
          </cell>
        </row>
        <row r="434">
          <cell r="A434">
            <v>42437</v>
          </cell>
          <cell r="B434">
            <v>805.57</v>
          </cell>
          <cell r="C434">
            <v>-4.49</v>
          </cell>
          <cell r="D434">
            <v>0</v>
          </cell>
        </row>
        <row r="434">
          <cell r="G434">
            <v>43862</v>
          </cell>
          <cell r="H434">
            <v>241.4</v>
          </cell>
        </row>
        <row r="435">
          <cell r="A435">
            <v>42438</v>
          </cell>
          <cell r="B435">
            <v>775.08</v>
          </cell>
          <cell r="C435">
            <v>-4.5</v>
          </cell>
          <cell r="D435">
            <v>0</v>
          </cell>
        </row>
        <row r="435">
          <cell r="G435">
            <v>43891</v>
          </cell>
          <cell r="H435">
            <v>195.8</v>
          </cell>
        </row>
        <row r="436">
          <cell r="A436">
            <v>42439</v>
          </cell>
          <cell r="B436">
            <v>795.25</v>
          </cell>
          <cell r="C436">
            <v>-4.51</v>
          </cell>
          <cell r="D436">
            <v>0</v>
          </cell>
        </row>
        <row r="436">
          <cell r="G436">
            <v>43922</v>
          </cell>
          <cell r="H436">
            <v>62.5</v>
          </cell>
        </row>
        <row r="437">
          <cell r="A437">
            <v>42440</v>
          </cell>
          <cell r="B437">
            <v>859.43</v>
          </cell>
          <cell r="C437">
            <v>-4.52</v>
          </cell>
          <cell r="D437">
            <v>0</v>
          </cell>
        </row>
        <row r="437">
          <cell r="G437">
            <v>43952</v>
          </cell>
          <cell r="H437">
            <v>49.2</v>
          </cell>
        </row>
        <row r="438">
          <cell r="A438">
            <v>42441</v>
          </cell>
          <cell r="B438">
            <v>738.48</v>
          </cell>
          <cell r="C438">
            <v>-4.5</v>
          </cell>
          <cell r="D438">
            <v>3.5</v>
          </cell>
        </row>
        <row r="438">
          <cell r="G438">
            <v>43983</v>
          </cell>
          <cell r="H438">
            <v>0.7</v>
          </cell>
        </row>
        <row r="439">
          <cell r="A439">
            <v>42442</v>
          </cell>
          <cell r="B439">
            <v>674.77</v>
          </cell>
          <cell r="C439">
            <v>-4.47</v>
          </cell>
          <cell r="D439">
            <v>13.2</v>
          </cell>
        </row>
        <row r="439">
          <cell r="G439">
            <v>44013</v>
          </cell>
          <cell r="H439">
            <v>2.7</v>
          </cell>
        </row>
        <row r="440">
          <cell r="A440">
            <v>42443</v>
          </cell>
          <cell r="B440">
            <v>729.17</v>
          </cell>
          <cell r="C440">
            <v>-4.46</v>
          </cell>
          <cell r="D440">
            <v>0.7</v>
          </cell>
        </row>
        <row r="440">
          <cell r="G440">
            <v>44044</v>
          </cell>
          <cell r="H440">
            <v>13.6</v>
          </cell>
        </row>
        <row r="441">
          <cell r="A441">
            <v>42444</v>
          </cell>
          <cell r="B441">
            <v>675</v>
          </cell>
          <cell r="C441">
            <v>-4.46</v>
          </cell>
          <cell r="D441">
            <v>0.6</v>
          </cell>
        </row>
        <row r="441">
          <cell r="G441">
            <v>44075</v>
          </cell>
          <cell r="H441">
            <v>12.3</v>
          </cell>
        </row>
        <row r="442">
          <cell r="A442">
            <v>42445</v>
          </cell>
          <cell r="B442">
            <v>664.94</v>
          </cell>
          <cell r="C442">
            <v>-4.47</v>
          </cell>
          <cell r="D442">
            <v>0.5</v>
          </cell>
        </row>
        <row r="442">
          <cell r="G442">
            <v>44105</v>
          </cell>
          <cell r="H442">
            <v>79.8</v>
          </cell>
        </row>
        <row r="443">
          <cell r="A443">
            <v>42446</v>
          </cell>
          <cell r="B443">
            <v>782.28</v>
          </cell>
          <cell r="C443">
            <v>-4.48</v>
          </cell>
          <cell r="D443">
            <v>0</v>
          </cell>
        </row>
        <row r="443">
          <cell r="G443">
            <v>44136</v>
          </cell>
          <cell r="H443">
            <v>196.4</v>
          </cell>
        </row>
        <row r="444">
          <cell r="A444">
            <v>42447</v>
          </cell>
          <cell r="B444">
            <v>907.52</v>
          </cell>
          <cell r="C444">
            <v>-4.49</v>
          </cell>
          <cell r="D444">
            <v>0</v>
          </cell>
        </row>
        <row r="444">
          <cell r="G444">
            <v>44166</v>
          </cell>
          <cell r="H444">
            <v>193.5</v>
          </cell>
        </row>
        <row r="445">
          <cell r="A445">
            <v>42448</v>
          </cell>
          <cell r="B445">
            <v>974.54</v>
          </cell>
          <cell r="C445">
            <v>-4.49</v>
          </cell>
          <cell r="D445">
            <v>0</v>
          </cell>
        </row>
        <row r="445">
          <cell r="G445" t="str">
            <v>TOTAL 2020</v>
          </cell>
          <cell r="H445">
            <v>1567.5</v>
          </cell>
        </row>
        <row r="446">
          <cell r="A446">
            <v>42449</v>
          </cell>
          <cell r="B446">
            <v>797.69</v>
          </cell>
          <cell r="C446">
            <v>-4.5</v>
          </cell>
          <cell r="D446">
            <v>0</v>
          </cell>
        </row>
        <row r="446">
          <cell r="G446">
            <v>44197</v>
          </cell>
          <cell r="H446">
            <v>245.82</v>
          </cell>
        </row>
        <row r="447">
          <cell r="A447">
            <v>42450</v>
          </cell>
          <cell r="B447">
            <v>762.18</v>
          </cell>
          <cell r="C447">
            <v>-4.51</v>
          </cell>
          <cell r="D447">
            <v>0</v>
          </cell>
        </row>
        <row r="447">
          <cell r="G447">
            <v>44228</v>
          </cell>
          <cell r="H447">
            <v>447.1</v>
          </cell>
        </row>
        <row r="448">
          <cell r="A448">
            <v>42451</v>
          </cell>
          <cell r="B448">
            <v>947.51</v>
          </cell>
          <cell r="C448">
            <v>-4.52</v>
          </cell>
          <cell r="D448">
            <v>0</v>
          </cell>
        </row>
        <row r="448">
          <cell r="G448">
            <v>44256</v>
          </cell>
          <cell r="H448">
            <v>76.7</v>
          </cell>
        </row>
        <row r="449">
          <cell r="A449">
            <v>42452</v>
          </cell>
          <cell r="B449">
            <v>806.48</v>
          </cell>
          <cell r="C449">
            <v>-4.53</v>
          </cell>
          <cell r="D449">
            <v>0</v>
          </cell>
        </row>
        <row r="449">
          <cell r="G449">
            <v>44287</v>
          </cell>
          <cell r="H449">
            <v>14.2</v>
          </cell>
        </row>
        <row r="450">
          <cell r="A450">
            <v>42453</v>
          </cell>
          <cell r="B450">
            <v>785.31</v>
          </cell>
          <cell r="C450">
            <v>-4.53</v>
          </cell>
          <cell r="D450">
            <v>9.3</v>
          </cell>
        </row>
        <row r="450">
          <cell r="G450">
            <v>44317</v>
          </cell>
          <cell r="H450">
            <v>0.8</v>
          </cell>
        </row>
        <row r="451">
          <cell r="A451">
            <v>42454</v>
          </cell>
          <cell r="B451">
            <v>740.15</v>
          </cell>
          <cell r="C451">
            <v>-4.38</v>
          </cell>
          <cell r="D451">
            <v>13.2</v>
          </cell>
        </row>
        <row r="451">
          <cell r="G451">
            <v>44348</v>
          </cell>
          <cell r="H451">
            <v>21.3</v>
          </cell>
        </row>
        <row r="452">
          <cell r="A452">
            <v>42455</v>
          </cell>
          <cell r="B452">
            <v>666.78</v>
          </cell>
          <cell r="C452">
            <v>-4.36</v>
          </cell>
          <cell r="D452">
            <v>0.8</v>
          </cell>
        </row>
        <row r="452">
          <cell r="G452">
            <v>44378</v>
          </cell>
          <cell r="H452">
            <v>0</v>
          </cell>
        </row>
        <row r="453">
          <cell r="A453">
            <v>42456</v>
          </cell>
          <cell r="B453">
            <v>672.57</v>
          </cell>
          <cell r="C453">
            <v>-4.33</v>
          </cell>
          <cell r="D453">
            <v>13.3</v>
          </cell>
        </row>
        <row r="453">
          <cell r="G453">
            <v>44409</v>
          </cell>
          <cell r="H453">
            <v>7.3</v>
          </cell>
        </row>
        <row r="454">
          <cell r="A454">
            <v>42457</v>
          </cell>
          <cell r="B454">
            <v>913.28</v>
          </cell>
          <cell r="C454">
            <v>-4.33</v>
          </cell>
          <cell r="D454">
            <v>0</v>
          </cell>
        </row>
        <row r="454">
          <cell r="G454">
            <v>44440</v>
          </cell>
          <cell r="H454">
            <v>51.93</v>
          </cell>
        </row>
        <row r="455">
          <cell r="A455">
            <v>42458</v>
          </cell>
          <cell r="B455">
            <v>869.93</v>
          </cell>
          <cell r="C455">
            <v>-4.34</v>
          </cell>
          <cell r="D455">
            <v>0</v>
          </cell>
        </row>
        <row r="455">
          <cell r="G455">
            <v>44470</v>
          </cell>
          <cell r="H455">
            <v>186.4</v>
          </cell>
        </row>
        <row r="456">
          <cell r="A456">
            <v>42459</v>
          </cell>
          <cell r="B456">
            <v>792.25</v>
          </cell>
          <cell r="C456">
            <v>-4.35</v>
          </cell>
          <cell r="D456">
            <v>0</v>
          </cell>
        </row>
        <row r="456">
          <cell r="G456">
            <v>44501</v>
          </cell>
          <cell r="H456">
            <v>300.74</v>
          </cell>
        </row>
        <row r="457">
          <cell r="A457">
            <v>42460</v>
          </cell>
          <cell r="B457">
            <v>867.82</v>
          </cell>
          <cell r="C457">
            <v>-4.36</v>
          </cell>
          <cell r="D457">
            <v>0</v>
          </cell>
        </row>
        <row r="457">
          <cell r="G457">
            <v>44531</v>
          </cell>
          <cell r="H457">
            <v>433.4</v>
          </cell>
        </row>
        <row r="458">
          <cell r="A458">
            <v>42461</v>
          </cell>
          <cell r="B458">
            <v>913.96</v>
          </cell>
          <cell r="C458">
            <v>-4.37</v>
          </cell>
          <cell r="D458">
            <v>0</v>
          </cell>
        </row>
        <row r="458">
          <cell r="G458" t="str">
            <v>TOTAL 2021</v>
          </cell>
          <cell r="H458">
            <v>1785.69</v>
          </cell>
        </row>
        <row r="459">
          <cell r="A459">
            <v>42462</v>
          </cell>
          <cell r="B459">
            <v>853.75</v>
          </cell>
          <cell r="C459">
            <v>-4.38</v>
          </cell>
          <cell r="D459">
            <v>0</v>
          </cell>
        </row>
        <row r="459">
          <cell r="G459">
            <v>44562</v>
          </cell>
          <cell r="H459">
            <v>596.9</v>
          </cell>
        </row>
        <row r="460">
          <cell r="A460">
            <v>42463</v>
          </cell>
          <cell r="B460">
            <v>981.37</v>
          </cell>
          <cell r="C460">
            <v>-4.37</v>
          </cell>
          <cell r="D460">
            <v>0.7</v>
          </cell>
        </row>
        <row r="460">
          <cell r="G460">
            <v>44593</v>
          </cell>
          <cell r="H460">
            <v>288.3</v>
          </cell>
        </row>
        <row r="461">
          <cell r="A461">
            <v>42464</v>
          </cell>
          <cell r="B461">
            <v>941.6</v>
          </cell>
          <cell r="C461">
            <v>-4.37</v>
          </cell>
          <cell r="D461">
            <v>0</v>
          </cell>
        </row>
        <row r="461">
          <cell r="G461">
            <v>44621</v>
          </cell>
          <cell r="H461">
            <v>2.3</v>
          </cell>
        </row>
        <row r="462">
          <cell r="A462">
            <v>42465</v>
          </cell>
          <cell r="B462">
            <v>836.76</v>
          </cell>
          <cell r="C462">
            <v>-4.38</v>
          </cell>
          <cell r="D462">
            <v>0</v>
          </cell>
        </row>
        <row r="462">
          <cell r="G462">
            <v>44652</v>
          </cell>
          <cell r="H462">
            <v>20.1</v>
          </cell>
        </row>
        <row r="463">
          <cell r="A463">
            <v>42466</v>
          </cell>
          <cell r="B463">
            <v>861.46</v>
          </cell>
          <cell r="C463">
            <v>-4.39</v>
          </cell>
          <cell r="D463">
            <v>0</v>
          </cell>
        </row>
        <row r="463">
          <cell r="G463">
            <v>44682</v>
          </cell>
          <cell r="H463">
            <v>54.3</v>
          </cell>
        </row>
        <row r="464">
          <cell r="A464">
            <v>42467</v>
          </cell>
          <cell r="B464">
            <v>773.38</v>
          </cell>
          <cell r="C464">
            <v>-4.4</v>
          </cell>
          <cell r="D464">
            <v>0</v>
          </cell>
        </row>
        <row r="464">
          <cell r="G464">
            <v>44713</v>
          </cell>
          <cell r="H464">
            <v>0</v>
          </cell>
        </row>
        <row r="465">
          <cell r="A465">
            <v>42468</v>
          </cell>
          <cell r="B465">
            <v>794.21</v>
          </cell>
          <cell r="C465">
            <v>-4.41</v>
          </cell>
          <cell r="D465">
            <v>0</v>
          </cell>
        </row>
        <row r="465">
          <cell r="G465">
            <v>44743</v>
          </cell>
          <cell r="H465">
            <v>0</v>
          </cell>
        </row>
        <row r="466">
          <cell r="A466">
            <v>42469</v>
          </cell>
          <cell r="B466">
            <v>984.31</v>
          </cell>
          <cell r="C466">
            <v>-4.43</v>
          </cell>
          <cell r="D466">
            <v>0</v>
          </cell>
        </row>
        <row r="466">
          <cell r="G466">
            <v>44774</v>
          </cell>
          <cell r="H466">
            <v>0</v>
          </cell>
        </row>
        <row r="467">
          <cell r="A467">
            <v>42470</v>
          </cell>
          <cell r="B467">
            <v>761.53</v>
          </cell>
          <cell r="C467">
            <v>-4.44</v>
          </cell>
          <cell r="D467">
            <v>0</v>
          </cell>
        </row>
        <row r="467">
          <cell r="G467">
            <v>44805</v>
          </cell>
          <cell r="H467">
            <v>40.9</v>
          </cell>
        </row>
        <row r="468">
          <cell r="A468">
            <v>42471</v>
          </cell>
          <cell r="B468">
            <v>895.9</v>
          </cell>
          <cell r="C468">
            <v>-4.45</v>
          </cell>
          <cell r="D468">
            <v>0</v>
          </cell>
        </row>
        <row r="468">
          <cell r="G468">
            <v>44835</v>
          </cell>
          <cell r="H468">
            <v>102.88</v>
          </cell>
        </row>
        <row r="469">
          <cell r="A469">
            <v>42472</v>
          </cell>
          <cell r="B469">
            <v>965.44</v>
          </cell>
          <cell r="C469">
            <v>-4.47</v>
          </cell>
          <cell r="D469">
            <v>0</v>
          </cell>
        </row>
        <row r="469">
          <cell r="G469">
            <v>44866</v>
          </cell>
          <cell r="H469">
            <v>303.4</v>
          </cell>
        </row>
        <row r="470">
          <cell r="A470">
            <v>42473</v>
          </cell>
          <cell r="B470">
            <v>817.67</v>
          </cell>
          <cell r="C470">
            <v>-4.49</v>
          </cell>
          <cell r="D470">
            <v>0</v>
          </cell>
        </row>
        <row r="470">
          <cell r="G470">
            <v>44896</v>
          </cell>
          <cell r="H470">
            <v>358.2</v>
          </cell>
        </row>
        <row r="471">
          <cell r="A471">
            <v>42474</v>
          </cell>
          <cell r="B471">
            <v>986.49</v>
          </cell>
          <cell r="C471">
            <v>-4.5</v>
          </cell>
          <cell r="D471">
            <v>0</v>
          </cell>
        </row>
        <row r="471">
          <cell r="G471" t="str">
            <v>TOTAL 2022</v>
          </cell>
          <cell r="H471">
            <v>1767.28</v>
          </cell>
        </row>
        <row r="472">
          <cell r="A472">
            <v>42475</v>
          </cell>
          <cell r="B472">
            <v>1110.3</v>
          </cell>
          <cell r="C472">
            <v>-4.52</v>
          </cell>
          <cell r="D472">
            <v>0</v>
          </cell>
        </row>
        <row r="472">
          <cell r="G472">
            <v>44927</v>
          </cell>
          <cell r="H472">
            <v>460.2</v>
          </cell>
        </row>
        <row r="473">
          <cell r="A473">
            <v>42476</v>
          </cell>
          <cell r="B473">
            <v>1094.91</v>
          </cell>
          <cell r="C473">
            <v>-4.55</v>
          </cell>
          <cell r="D473">
            <v>0</v>
          </cell>
        </row>
        <row r="473">
          <cell r="G473">
            <v>44958</v>
          </cell>
          <cell r="H473">
            <v>114.4</v>
          </cell>
        </row>
        <row r="474">
          <cell r="A474">
            <v>42477</v>
          </cell>
          <cell r="B474">
            <v>1273.39</v>
          </cell>
          <cell r="C474">
            <v>-4.57</v>
          </cell>
          <cell r="D474">
            <v>0</v>
          </cell>
        </row>
        <row r="474">
          <cell r="G474">
            <v>44986</v>
          </cell>
          <cell r="H474">
            <v>120.1</v>
          </cell>
        </row>
        <row r="475">
          <cell r="A475">
            <v>42478</v>
          </cell>
          <cell r="B475">
            <v>957.4</v>
          </cell>
          <cell r="C475">
            <v>-4.6</v>
          </cell>
          <cell r="D475">
            <v>0</v>
          </cell>
        </row>
        <row r="475">
          <cell r="G475">
            <v>45017</v>
          </cell>
          <cell r="H475">
            <v>74.2</v>
          </cell>
        </row>
        <row r="476">
          <cell r="A476">
            <v>42479</v>
          </cell>
          <cell r="B476">
            <v>914</v>
          </cell>
          <cell r="C476">
            <v>-4.61</v>
          </cell>
          <cell r="D476">
            <v>0</v>
          </cell>
        </row>
        <row r="476">
          <cell r="G476">
            <v>45047</v>
          </cell>
          <cell r="H476">
            <v>0</v>
          </cell>
        </row>
        <row r="477">
          <cell r="A477">
            <v>42480</v>
          </cell>
          <cell r="B477">
            <v>944.1</v>
          </cell>
          <cell r="C477">
            <v>-4.62</v>
          </cell>
          <cell r="D477">
            <v>0</v>
          </cell>
        </row>
        <row r="477">
          <cell r="G477">
            <v>45078</v>
          </cell>
          <cell r="H477">
            <v>6</v>
          </cell>
        </row>
        <row r="478">
          <cell r="A478">
            <v>42481</v>
          </cell>
          <cell r="B478">
            <v>791.5</v>
          </cell>
          <cell r="C478">
            <v>-4.64</v>
          </cell>
          <cell r="D478">
            <v>0</v>
          </cell>
        </row>
        <row r="478">
          <cell r="G478">
            <v>45108</v>
          </cell>
          <cell r="H478">
            <v>2.6</v>
          </cell>
        </row>
        <row r="479">
          <cell r="A479">
            <v>42482</v>
          </cell>
          <cell r="B479">
            <v>929.33</v>
          </cell>
          <cell r="C479">
            <v>-4.65</v>
          </cell>
          <cell r="D479">
            <v>0</v>
          </cell>
        </row>
        <row r="479">
          <cell r="G479">
            <v>45139</v>
          </cell>
          <cell r="H479">
            <v>9.6</v>
          </cell>
        </row>
        <row r="480">
          <cell r="A480">
            <v>42483</v>
          </cell>
          <cell r="B480">
            <v>983.91</v>
          </cell>
          <cell r="C480">
            <v>-4.62</v>
          </cell>
          <cell r="D480">
            <v>0</v>
          </cell>
        </row>
        <row r="480">
          <cell r="G480">
            <v>45170</v>
          </cell>
          <cell r="H480">
            <v>3.9</v>
          </cell>
        </row>
        <row r="481">
          <cell r="A481">
            <v>42484</v>
          </cell>
          <cell r="B481">
            <v>770.6</v>
          </cell>
          <cell r="C481">
            <v>-4.69</v>
          </cell>
          <cell r="D481">
            <v>0</v>
          </cell>
        </row>
        <row r="481">
          <cell r="G481">
            <v>45200</v>
          </cell>
          <cell r="H481">
            <v>150.9</v>
          </cell>
        </row>
        <row r="482">
          <cell r="A482">
            <v>42485</v>
          </cell>
          <cell r="B482">
            <v>929.66</v>
          </cell>
          <cell r="C482">
            <v>-4.7</v>
          </cell>
          <cell r="D482">
            <v>0</v>
          </cell>
        </row>
        <row r="482">
          <cell r="G482">
            <v>45231</v>
          </cell>
          <cell r="H482">
            <v>129.9</v>
          </cell>
        </row>
        <row r="483">
          <cell r="A483">
            <v>42486</v>
          </cell>
          <cell r="B483">
            <v>923.81</v>
          </cell>
          <cell r="C483">
            <v>-4.72</v>
          </cell>
          <cell r="D483">
            <v>0</v>
          </cell>
        </row>
        <row r="483">
          <cell r="G483">
            <v>45261</v>
          </cell>
          <cell r="H483">
            <v>178.2</v>
          </cell>
        </row>
        <row r="484">
          <cell r="A484">
            <v>42487</v>
          </cell>
          <cell r="B484">
            <v>781.08</v>
          </cell>
          <cell r="C484">
            <v>-4.74</v>
          </cell>
          <cell r="D484">
            <v>0</v>
          </cell>
        </row>
        <row r="484">
          <cell r="G484" t="str">
            <v>TOTAL 2023</v>
          </cell>
          <cell r="H484">
            <v>1250</v>
          </cell>
        </row>
        <row r="485">
          <cell r="A485">
            <v>42488</v>
          </cell>
          <cell r="B485">
            <v>777.37</v>
          </cell>
          <cell r="C485">
            <v>-4.75</v>
          </cell>
          <cell r="D485">
            <v>0</v>
          </cell>
        </row>
        <row r="485">
          <cell r="G485">
            <v>45292</v>
          </cell>
          <cell r="H485">
            <v>403.9</v>
          </cell>
        </row>
        <row r="486">
          <cell r="A486">
            <v>42489</v>
          </cell>
          <cell r="B486">
            <v>539.51</v>
          </cell>
          <cell r="C486">
            <v>-4.74</v>
          </cell>
          <cell r="D486">
            <v>24.5</v>
          </cell>
        </row>
        <row r="486">
          <cell r="G486">
            <v>45323</v>
          </cell>
          <cell r="H486">
            <v>142.3</v>
          </cell>
        </row>
        <row r="487">
          <cell r="A487">
            <v>42490</v>
          </cell>
          <cell r="B487">
            <v>684.68</v>
          </cell>
          <cell r="C487">
            <v>-4.72</v>
          </cell>
          <cell r="D487">
            <v>11.5</v>
          </cell>
        </row>
        <row r="487">
          <cell r="G487">
            <v>45352</v>
          </cell>
          <cell r="H487">
            <v>0</v>
          </cell>
        </row>
        <row r="488">
          <cell r="A488">
            <v>42491</v>
          </cell>
          <cell r="B488">
            <v>861.32</v>
          </cell>
          <cell r="C488">
            <v>-4.72</v>
          </cell>
          <cell r="D488">
            <v>0</v>
          </cell>
        </row>
        <row r="488">
          <cell r="G488">
            <v>45383</v>
          </cell>
          <cell r="H488">
            <v>0</v>
          </cell>
        </row>
        <row r="489">
          <cell r="A489">
            <v>42492</v>
          </cell>
          <cell r="B489">
            <v>751.18</v>
          </cell>
          <cell r="C489">
            <v>-4.74</v>
          </cell>
          <cell r="D489">
            <v>0</v>
          </cell>
        </row>
        <row r="489">
          <cell r="G489">
            <v>45413</v>
          </cell>
          <cell r="H489">
            <v>0</v>
          </cell>
        </row>
        <row r="490">
          <cell r="A490">
            <v>42493</v>
          </cell>
          <cell r="B490">
            <v>788.02</v>
          </cell>
          <cell r="C490">
            <v>-4.75</v>
          </cell>
          <cell r="D490">
            <v>0</v>
          </cell>
        </row>
        <row r="490">
          <cell r="G490">
            <v>45444</v>
          </cell>
          <cell r="H490">
            <v>0</v>
          </cell>
        </row>
        <row r="491">
          <cell r="A491">
            <v>42494</v>
          </cell>
          <cell r="B491">
            <v>684.09</v>
          </cell>
          <cell r="C491">
            <v>-4.76</v>
          </cell>
          <cell r="D491">
            <v>0</v>
          </cell>
        </row>
        <row r="491">
          <cell r="G491">
            <v>45474</v>
          </cell>
          <cell r="H491">
            <v>0</v>
          </cell>
        </row>
        <row r="492">
          <cell r="A492">
            <v>42495</v>
          </cell>
          <cell r="B492">
            <v>771.48</v>
          </cell>
          <cell r="C492">
            <v>-4.78</v>
          </cell>
          <cell r="D492">
            <v>0</v>
          </cell>
        </row>
        <row r="492">
          <cell r="G492">
            <v>45505</v>
          </cell>
          <cell r="H492">
            <v>0</v>
          </cell>
        </row>
        <row r="493">
          <cell r="A493">
            <v>42496</v>
          </cell>
          <cell r="B493">
            <v>733.73</v>
          </cell>
          <cell r="C493">
            <v>-4.79</v>
          </cell>
          <cell r="D493">
            <v>0</v>
          </cell>
        </row>
        <row r="493">
          <cell r="G493">
            <v>45536</v>
          </cell>
          <cell r="H493">
            <v>0</v>
          </cell>
        </row>
        <row r="494">
          <cell r="A494">
            <v>42497</v>
          </cell>
          <cell r="B494">
            <v>750.39</v>
          </cell>
          <cell r="C494">
            <v>-4.79</v>
          </cell>
          <cell r="D494">
            <v>0</v>
          </cell>
        </row>
        <row r="494">
          <cell r="G494">
            <v>45566</v>
          </cell>
          <cell r="H494">
            <v>0</v>
          </cell>
        </row>
        <row r="495">
          <cell r="A495">
            <v>42498</v>
          </cell>
          <cell r="B495">
            <v>762.85</v>
          </cell>
          <cell r="C495">
            <v>-4.79</v>
          </cell>
          <cell r="D495">
            <v>0</v>
          </cell>
        </row>
        <row r="495">
          <cell r="G495">
            <v>45597</v>
          </cell>
          <cell r="H495">
            <v>0</v>
          </cell>
        </row>
        <row r="496">
          <cell r="A496">
            <v>42499</v>
          </cell>
          <cell r="B496">
            <v>752.08</v>
          </cell>
          <cell r="C496">
            <v>-4.79</v>
          </cell>
          <cell r="D496">
            <v>0</v>
          </cell>
        </row>
        <row r="496">
          <cell r="G496">
            <v>45627</v>
          </cell>
          <cell r="H496">
            <v>0</v>
          </cell>
        </row>
        <row r="497">
          <cell r="A497">
            <v>42500</v>
          </cell>
          <cell r="B497">
            <v>768.06</v>
          </cell>
          <cell r="C497">
            <v>-4.79</v>
          </cell>
          <cell r="D497">
            <v>0</v>
          </cell>
        </row>
        <row r="497">
          <cell r="G497" t="str">
            <v>TOTAL 2024</v>
          </cell>
          <cell r="H497">
            <v>546.2</v>
          </cell>
        </row>
        <row r="498">
          <cell r="A498">
            <v>42501</v>
          </cell>
          <cell r="B498">
            <v>773.34</v>
          </cell>
          <cell r="C498">
            <v>-4.79</v>
          </cell>
          <cell r="D498">
            <v>0</v>
          </cell>
        </row>
        <row r="498">
          <cell r="G498">
            <v>45658</v>
          </cell>
          <cell r="H498">
            <v>0</v>
          </cell>
        </row>
        <row r="499">
          <cell r="A499">
            <v>42502</v>
          </cell>
          <cell r="B499">
            <v>774.46</v>
          </cell>
          <cell r="C499">
            <v>-4.8</v>
          </cell>
          <cell r="D499">
            <v>0</v>
          </cell>
        </row>
        <row r="499">
          <cell r="G499">
            <v>45689</v>
          </cell>
          <cell r="H499">
            <v>0</v>
          </cell>
        </row>
        <row r="500">
          <cell r="A500">
            <v>42503</v>
          </cell>
          <cell r="B500">
            <v>755.07</v>
          </cell>
          <cell r="C500">
            <v>-4.82</v>
          </cell>
          <cell r="D500">
            <v>0</v>
          </cell>
        </row>
        <row r="500">
          <cell r="G500">
            <v>45717</v>
          </cell>
          <cell r="H500">
            <v>0</v>
          </cell>
        </row>
        <row r="501">
          <cell r="A501">
            <v>42504</v>
          </cell>
          <cell r="B501">
            <v>757.88</v>
          </cell>
          <cell r="C501">
            <v>-4.83</v>
          </cell>
          <cell r="D501">
            <v>0</v>
          </cell>
        </row>
        <row r="501">
          <cell r="G501">
            <v>45748</v>
          </cell>
          <cell r="H501">
            <v>0</v>
          </cell>
        </row>
        <row r="502">
          <cell r="A502">
            <v>42505</v>
          </cell>
          <cell r="B502">
            <v>761.68</v>
          </cell>
          <cell r="C502">
            <v>-4.86</v>
          </cell>
          <cell r="D502">
            <v>0</v>
          </cell>
        </row>
        <row r="502">
          <cell r="G502">
            <v>45778</v>
          </cell>
          <cell r="H502">
            <v>0</v>
          </cell>
        </row>
        <row r="503">
          <cell r="A503">
            <v>42506</v>
          </cell>
          <cell r="B503">
            <v>771.09</v>
          </cell>
          <cell r="C503">
            <v>-4.86</v>
          </cell>
          <cell r="D503">
            <v>0</v>
          </cell>
        </row>
        <row r="503">
          <cell r="G503">
            <v>45809</v>
          </cell>
          <cell r="H503">
            <v>0</v>
          </cell>
        </row>
        <row r="504">
          <cell r="A504">
            <v>42507</v>
          </cell>
          <cell r="B504">
            <v>770.12</v>
          </cell>
          <cell r="C504">
            <v>-4.88</v>
          </cell>
          <cell r="D504">
            <v>0</v>
          </cell>
        </row>
        <row r="504">
          <cell r="G504">
            <v>45839</v>
          </cell>
          <cell r="H504">
            <v>0</v>
          </cell>
        </row>
        <row r="505">
          <cell r="A505">
            <v>42508</v>
          </cell>
          <cell r="B505">
            <v>756.75</v>
          </cell>
          <cell r="C505">
            <v>-4.89</v>
          </cell>
          <cell r="D505">
            <v>0</v>
          </cell>
        </row>
        <row r="505">
          <cell r="G505">
            <v>45870</v>
          </cell>
          <cell r="H505">
            <v>0</v>
          </cell>
        </row>
        <row r="506">
          <cell r="A506">
            <v>42509</v>
          </cell>
          <cell r="B506">
            <v>768.01</v>
          </cell>
          <cell r="C506">
            <v>-4.9</v>
          </cell>
          <cell r="D506">
            <v>0</v>
          </cell>
        </row>
        <row r="506">
          <cell r="G506">
            <v>45901</v>
          </cell>
          <cell r="H506">
            <v>0</v>
          </cell>
        </row>
        <row r="507">
          <cell r="A507">
            <v>42510</v>
          </cell>
          <cell r="B507">
            <v>770.16</v>
          </cell>
          <cell r="C507">
            <v>-4.91</v>
          </cell>
          <cell r="D507">
            <v>4.91</v>
          </cell>
        </row>
        <row r="507">
          <cell r="G507">
            <v>45931</v>
          </cell>
          <cell r="H507">
            <v>0</v>
          </cell>
        </row>
        <row r="508">
          <cell r="A508">
            <v>42511</v>
          </cell>
          <cell r="B508">
            <v>752.2</v>
          </cell>
          <cell r="C508">
            <v>-4.93</v>
          </cell>
          <cell r="D508">
            <v>0</v>
          </cell>
        </row>
        <row r="508">
          <cell r="G508">
            <v>45962</v>
          </cell>
          <cell r="H508">
            <v>0</v>
          </cell>
        </row>
        <row r="509">
          <cell r="A509">
            <v>42512</v>
          </cell>
          <cell r="B509">
            <v>772.47</v>
          </cell>
          <cell r="C509">
            <v>-4.94</v>
          </cell>
          <cell r="D509">
            <v>0</v>
          </cell>
        </row>
        <row r="509">
          <cell r="G509">
            <v>45992</v>
          </cell>
          <cell r="H509">
            <v>0</v>
          </cell>
        </row>
        <row r="510">
          <cell r="A510">
            <v>42513</v>
          </cell>
          <cell r="B510">
            <v>759.27</v>
          </cell>
          <cell r="C510">
            <v>-4.95</v>
          </cell>
          <cell r="D510">
            <v>0</v>
          </cell>
        </row>
        <row r="510">
          <cell r="G510" t="str">
            <v>TOTAL 2025</v>
          </cell>
          <cell r="H510">
            <v>0</v>
          </cell>
        </row>
        <row r="511">
          <cell r="A511">
            <v>42514</v>
          </cell>
          <cell r="B511">
            <v>786.33</v>
          </cell>
          <cell r="C511">
            <v>-4.96</v>
          </cell>
          <cell r="D511">
            <v>0</v>
          </cell>
        </row>
        <row r="512">
          <cell r="A512">
            <v>42515</v>
          </cell>
          <cell r="B512">
            <v>730.6</v>
          </cell>
          <cell r="C512">
            <v>-4.98</v>
          </cell>
          <cell r="D512">
            <v>0</v>
          </cell>
        </row>
        <row r="513">
          <cell r="A513">
            <v>42516</v>
          </cell>
          <cell r="B513">
            <v>718.06</v>
          </cell>
          <cell r="C513">
            <v>-4.99</v>
          </cell>
          <cell r="D513">
            <v>0</v>
          </cell>
        </row>
        <row r="514">
          <cell r="A514">
            <v>42517</v>
          </cell>
          <cell r="B514">
            <v>779.9</v>
          </cell>
          <cell r="C514">
            <v>-5</v>
          </cell>
          <cell r="D514">
            <v>0</v>
          </cell>
        </row>
        <row r="515">
          <cell r="A515">
            <v>42518</v>
          </cell>
          <cell r="B515">
            <v>704.78</v>
          </cell>
          <cell r="C515">
            <v>-5.02</v>
          </cell>
          <cell r="D515">
            <v>0</v>
          </cell>
        </row>
        <row r="516">
          <cell r="A516">
            <v>42519</v>
          </cell>
          <cell r="B516">
            <v>759.06</v>
          </cell>
          <cell r="C516">
            <v>-5.04</v>
          </cell>
          <cell r="D516">
            <v>0</v>
          </cell>
        </row>
        <row r="517">
          <cell r="A517">
            <v>42520</v>
          </cell>
          <cell r="B517">
            <v>702.74</v>
          </cell>
          <cell r="C517">
            <v>-5.06</v>
          </cell>
          <cell r="D517">
            <v>0</v>
          </cell>
        </row>
        <row r="518">
          <cell r="A518">
            <v>42521</v>
          </cell>
          <cell r="B518">
            <v>689.34</v>
          </cell>
          <cell r="C518">
            <v>-5.05</v>
          </cell>
          <cell r="D518">
            <v>0</v>
          </cell>
        </row>
        <row r="519">
          <cell r="A519">
            <v>42522</v>
          </cell>
          <cell r="B519">
            <v>696.16</v>
          </cell>
          <cell r="C519">
            <v>-5.07</v>
          </cell>
          <cell r="D519">
            <v>0</v>
          </cell>
        </row>
        <row r="520">
          <cell r="A520">
            <v>42523</v>
          </cell>
          <cell r="B520">
            <v>697.22</v>
          </cell>
          <cell r="C520">
            <v>-5.07</v>
          </cell>
          <cell r="D520">
            <v>7</v>
          </cell>
        </row>
        <row r="521">
          <cell r="A521">
            <v>42524</v>
          </cell>
          <cell r="B521">
            <v>705.44</v>
          </cell>
          <cell r="C521">
            <v>-5.06</v>
          </cell>
          <cell r="D521">
            <v>18</v>
          </cell>
        </row>
        <row r="522">
          <cell r="A522">
            <v>42525</v>
          </cell>
          <cell r="B522">
            <v>709.03</v>
          </cell>
          <cell r="C522">
            <v>-4.94</v>
          </cell>
          <cell r="D522">
            <v>19</v>
          </cell>
        </row>
        <row r="523">
          <cell r="A523">
            <v>42526</v>
          </cell>
          <cell r="B523">
            <v>705.32</v>
          </cell>
          <cell r="C523">
            <v>-4.93</v>
          </cell>
          <cell r="D523">
            <v>0</v>
          </cell>
        </row>
        <row r="524">
          <cell r="A524">
            <v>42527</v>
          </cell>
          <cell r="B524">
            <v>695.49</v>
          </cell>
          <cell r="C524">
            <v>-4.94</v>
          </cell>
          <cell r="D524">
            <v>0</v>
          </cell>
        </row>
        <row r="525">
          <cell r="A525">
            <v>42528</v>
          </cell>
          <cell r="B525">
            <v>701.74</v>
          </cell>
          <cell r="C525">
            <v>-4.94</v>
          </cell>
          <cell r="D525">
            <v>0</v>
          </cell>
        </row>
        <row r="526">
          <cell r="A526">
            <v>42529</v>
          </cell>
          <cell r="B526">
            <v>707</v>
          </cell>
          <cell r="C526">
            <v>-4.94</v>
          </cell>
          <cell r="D526">
            <v>1.4</v>
          </cell>
        </row>
        <row r="527">
          <cell r="A527">
            <v>42530</v>
          </cell>
          <cell r="B527">
            <v>704.77</v>
          </cell>
          <cell r="C527">
            <v>-4.95</v>
          </cell>
          <cell r="D527">
            <v>0.1</v>
          </cell>
        </row>
        <row r="528">
          <cell r="A528">
            <v>42531</v>
          </cell>
          <cell r="B528">
            <v>693.87</v>
          </cell>
          <cell r="C528">
            <v>-4.96</v>
          </cell>
          <cell r="D528">
            <v>0</v>
          </cell>
        </row>
        <row r="529">
          <cell r="A529">
            <v>42532</v>
          </cell>
          <cell r="B529">
            <v>698.84</v>
          </cell>
          <cell r="C529">
            <v>-4.96</v>
          </cell>
          <cell r="D529">
            <v>0</v>
          </cell>
        </row>
        <row r="530">
          <cell r="A530">
            <v>42533</v>
          </cell>
          <cell r="B530">
            <v>684.66</v>
          </cell>
          <cell r="C530">
            <v>-4.97</v>
          </cell>
          <cell r="D530">
            <v>0</v>
          </cell>
        </row>
        <row r="531">
          <cell r="A531">
            <v>42534</v>
          </cell>
          <cell r="B531">
            <v>685.71</v>
          </cell>
          <cell r="C531">
            <v>-4.98</v>
          </cell>
          <cell r="D531">
            <v>0</v>
          </cell>
        </row>
        <row r="532">
          <cell r="A532">
            <v>42535</v>
          </cell>
          <cell r="B532">
            <v>685.07</v>
          </cell>
          <cell r="C532">
            <v>-4.99</v>
          </cell>
          <cell r="D532">
            <v>0</v>
          </cell>
        </row>
        <row r="533">
          <cell r="A533">
            <v>42536</v>
          </cell>
          <cell r="B533">
            <v>680.5</v>
          </cell>
          <cell r="C533">
            <v>-5</v>
          </cell>
          <cell r="D533">
            <v>0</v>
          </cell>
        </row>
        <row r="534">
          <cell r="A534">
            <v>42537</v>
          </cell>
          <cell r="B534">
            <v>669.12</v>
          </cell>
          <cell r="C534">
            <v>-5.01</v>
          </cell>
          <cell r="D534">
            <v>0</v>
          </cell>
        </row>
        <row r="535">
          <cell r="A535">
            <v>42538</v>
          </cell>
          <cell r="B535">
            <v>670.47</v>
          </cell>
          <cell r="C535">
            <v>-5.02</v>
          </cell>
          <cell r="D535">
            <v>0</v>
          </cell>
        </row>
        <row r="536">
          <cell r="A536">
            <v>42539</v>
          </cell>
          <cell r="B536">
            <v>616.09</v>
          </cell>
          <cell r="C536">
            <v>-5.04</v>
          </cell>
          <cell r="D536">
            <v>0</v>
          </cell>
        </row>
        <row r="537">
          <cell r="A537">
            <v>42540</v>
          </cell>
          <cell r="B537">
            <v>749.24</v>
          </cell>
          <cell r="C537">
            <v>-5.04</v>
          </cell>
          <cell r="D537">
            <v>0</v>
          </cell>
        </row>
        <row r="538">
          <cell r="A538">
            <v>42541</v>
          </cell>
          <cell r="B538">
            <v>662.2</v>
          </cell>
          <cell r="C538">
            <v>-5.05</v>
          </cell>
          <cell r="D538">
            <v>0</v>
          </cell>
        </row>
        <row r="539">
          <cell r="A539">
            <v>42542</v>
          </cell>
          <cell r="B539">
            <v>674.93</v>
          </cell>
          <cell r="C539">
            <v>-5.07</v>
          </cell>
          <cell r="D539">
            <v>0</v>
          </cell>
        </row>
        <row r="540">
          <cell r="A540">
            <v>42543</v>
          </cell>
          <cell r="B540">
            <v>688.95</v>
          </cell>
          <cell r="C540">
            <v>-5.08</v>
          </cell>
          <cell r="D540">
            <v>0</v>
          </cell>
        </row>
        <row r="541">
          <cell r="A541">
            <v>42544</v>
          </cell>
          <cell r="B541">
            <v>687.29</v>
          </cell>
          <cell r="C541">
            <v>-5.09</v>
          </cell>
          <cell r="D541">
            <v>0</v>
          </cell>
        </row>
        <row r="542">
          <cell r="A542">
            <v>42545</v>
          </cell>
          <cell r="B542">
            <v>699.51</v>
          </cell>
          <cell r="C542">
            <v>-5.1</v>
          </cell>
          <cell r="D542">
            <v>0</v>
          </cell>
        </row>
        <row r="543">
          <cell r="A543">
            <v>42546</v>
          </cell>
          <cell r="B543">
            <v>704.98</v>
          </cell>
          <cell r="C543">
            <v>-5.11</v>
          </cell>
          <cell r="D543">
            <v>0</v>
          </cell>
        </row>
        <row r="544">
          <cell r="A544">
            <v>42547</v>
          </cell>
          <cell r="B544">
            <v>700.69</v>
          </cell>
          <cell r="C544">
            <v>-5.12</v>
          </cell>
          <cell r="D544">
            <v>0</v>
          </cell>
        </row>
        <row r="545">
          <cell r="A545">
            <v>42548</v>
          </cell>
          <cell r="B545">
            <v>699.81</v>
          </cell>
          <cell r="C545">
            <v>-5.13</v>
          </cell>
          <cell r="D545">
            <v>0</v>
          </cell>
        </row>
        <row r="546">
          <cell r="A546">
            <v>42549</v>
          </cell>
          <cell r="B546">
            <v>701.74</v>
          </cell>
          <cell r="C546">
            <v>-5.14</v>
          </cell>
          <cell r="D546">
            <v>0</v>
          </cell>
        </row>
        <row r="547">
          <cell r="A547">
            <v>42550</v>
          </cell>
          <cell r="B547">
            <v>690</v>
          </cell>
          <cell r="C547">
            <v>-5.16</v>
          </cell>
          <cell r="D547">
            <v>0</v>
          </cell>
        </row>
        <row r="548">
          <cell r="A548">
            <v>42551</v>
          </cell>
          <cell r="B548">
            <v>695.37</v>
          </cell>
          <cell r="C548">
            <v>-5.15</v>
          </cell>
          <cell r="D548">
            <v>0</v>
          </cell>
        </row>
        <row r="549">
          <cell r="A549">
            <v>42552</v>
          </cell>
          <cell r="B549">
            <v>707.99</v>
          </cell>
          <cell r="C549">
            <v>-5.16</v>
          </cell>
          <cell r="D549">
            <v>0</v>
          </cell>
        </row>
        <row r="550">
          <cell r="A550">
            <v>42553</v>
          </cell>
          <cell r="B550">
            <v>700.87</v>
          </cell>
          <cell r="C550">
            <v>-5.18</v>
          </cell>
          <cell r="D550">
            <v>0</v>
          </cell>
        </row>
        <row r="551">
          <cell r="A551">
            <v>42554</v>
          </cell>
          <cell r="B551">
            <v>706.08</v>
          </cell>
          <cell r="C551">
            <v>-5.2</v>
          </cell>
          <cell r="D551">
            <v>0</v>
          </cell>
        </row>
        <row r="552">
          <cell r="A552">
            <v>42555</v>
          </cell>
          <cell r="B552">
            <v>783.83</v>
          </cell>
          <cell r="C552">
            <v>-5.21</v>
          </cell>
          <cell r="D552">
            <v>0</v>
          </cell>
        </row>
        <row r="553">
          <cell r="A553">
            <v>42556</v>
          </cell>
          <cell r="B553">
            <v>727</v>
          </cell>
          <cell r="C553">
            <v>-5.23</v>
          </cell>
          <cell r="D553">
            <v>0</v>
          </cell>
        </row>
        <row r="554">
          <cell r="A554">
            <v>42557</v>
          </cell>
          <cell r="B554">
            <v>779.2</v>
          </cell>
          <cell r="C554">
            <v>-5.24</v>
          </cell>
          <cell r="D554">
            <v>0</v>
          </cell>
        </row>
        <row r="555">
          <cell r="A555">
            <v>42558</v>
          </cell>
          <cell r="B555">
            <v>696.67</v>
          </cell>
          <cell r="C555">
            <v>-5.26</v>
          </cell>
          <cell r="D555">
            <v>0</v>
          </cell>
        </row>
        <row r="556">
          <cell r="A556">
            <v>42559</v>
          </cell>
          <cell r="B556">
            <v>789.78</v>
          </cell>
          <cell r="C556">
            <v>-5.27</v>
          </cell>
          <cell r="D556">
            <v>0</v>
          </cell>
        </row>
        <row r="557">
          <cell r="A557">
            <v>42560</v>
          </cell>
          <cell r="B557">
            <v>778.55</v>
          </cell>
          <cell r="C557">
            <v>-5.28</v>
          </cell>
          <cell r="D557">
            <v>0</v>
          </cell>
        </row>
        <row r="558">
          <cell r="A558">
            <v>42561</v>
          </cell>
          <cell r="B558">
            <v>788.07</v>
          </cell>
          <cell r="C558">
            <v>-5.3</v>
          </cell>
          <cell r="D558">
            <v>0</v>
          </cell>
        </row>
        <row r="559">
          <cell r="A559">
            <v>42562</v>
          </cell>
          <cell r="B559">
            <v>780.06</v>
          </cell>
          <cell r="C559">
            <v>-5.3</v>
          </cell>
          <cell r="D559">
            <v>0</v>
          </cell>
        </row>
        <row r="560">
          <cell r="A560">
            <v>42563</v>
          </cell>
          <cell r="B560">
            <v>783.33</v>
          </cell>
          <cell r="C560">
            <v>-5.34</v>
          </cell>
          <cell r="D560">
            <v>0</v>
          </cell>
        </row>
        <row r="561">
          <cell r="A561">
            <v>42564</v>
          </cell>
          <cell r="B561">
            <v>794.91</v>
          </cell>
          <cell r="C561">
            <v>-5.35</v>
          </cell>
          <cell r="D561">
            <v>0</v>
          </cell>
        </row>
        <row r="562">
          <cell r="A562">
            <v>42565</v>
          </cell>
          <cell r="B562">
            <v>793.34</v>
          </cell>
          <cell r="C562">
            <v>-5.37</v>
          </cell>
          <cell r="D562">
            <v>0</v>
          </cell>
        </row>
        <row r="563">
          <cell r="A563">
            <v>42566</v>
          </cell>
          <cell r="B563">
            <v>792.65</v>
          </cell>
          <cell r="C563">
            <v>-5.38</v>
          </cell>
          <cell r="D563">
            <v>0</v>
          </cell>
        </row>
        <row r="564">
          <cell r="A564">
            <v>42567</v>
          </cell>
          <cell r="B564">
            <v>741.9</v>
          </cell>
          <cell r="C564">
            <v>-5.4</v>
          </cell>
          <cell r="D564">
            <v>0</v>
          </cell>
        </row>
        <row r="565">
          <cell r="A565">
            <v>42568</v>
          </cell>
          <cell r="B565">
            <v>711.19</v>
          </cell>
          <cell r="C565">
            <v>-5.41</v>
          </cell>
          <cell r="D565">
            <v>0</v>
          </cell>
        </row>
        <row r="566">
          <cell r="A566">
            <v>42569</v>
          </cell>
          <cell r="B566">
            <v>700.69</v>
          </cell>
          <cell r="C566">
            <v>-5.43</v>
          </cell>
          <cell r="D566">
            <v>0</v>
          </cell>
        </row>
        <row r="567">
          <cell r="A567">
            <v>42570</v>
          </cell>
          <cell r="B567">
            <v>700.12</v>
          </cell>
          <cell r="C567">
            <v>-5.45</v>
          </cell>
          <cell r="D567">
            <v>0</v>
          </cell>
        </row>
        <row r="568">
          <cell r="A568">
            <v>42571</v>
          </cell>
          <cell r="B568">
            <v>697.92</v>
          </cell>
          <cell r="C568">
            <v>-5.46</v>
          </cell>
          <cell r="D568">
            <v>0</v>
          </cell>
        </row>
        <row r="569">
          <cell r="A569">
            <v>42572</v>
          </cell>
          <cell r="B569">
            <v>692.25</v>
          </cell>
          <cell r="C569">
            <v>-5.48</v>
          </cell>
          <cell r="D569">
            <v>0</v>
          </cell>
        </row>
        <row r="570">
          <cell r="A570">
            <v>42573</v>
          </cell>
          <cell r="B570">
            <v>705.84</v>
          </cell>
          <cell r="C570">
            <v>-5.49</v>
          </cell>
          <cell r="D570">
            <v>0</v>
          </cell>
        </row>
        <row r="571">
          <cell r="A571">
            <v>42574</v>
          </cell>
          <cell r="B571">
            <v>716.67</v>
          </cell>
          <cell r="C571">
            <v>-5.5</v>
          </cell>
          <cell r="D571">
            <v>0</v>
          </cell>
        </row>
        <row r="572">
          <cell r="A572">
            <v>42575</v>
          </cell>
          <cell r="B572">
            <v>696.41</v>
          </cell>
          <cell r="C572">
            <v>-5.52</v>
          </cell>
          <cell r="D572">
            <v>0</v>
          </cell>
        </row>
        <row r="573">
          <cell r="A573">
            <v>42576</v>
          </cell>
          <cell r="B573">
            <v>701.85</v>
          </cell>
          <cell r="C573">
            <v>-5.54</v>
          </cell>
          <cell r="D573">
            <v>0</v>
          </cell>
        </row>
        <row r="574">
          <cell r="A574">
            <v>42577</v>
          </cell>
          <cell r="B574">
            <v>702.92</v>
          </cell>
          <cell r="C574">
            <v>-5.55</v>
          </cell>
          <cell r="D574">
            <v>0</v>
          </cell>
        </row>
        <row r="575">
          <cell r="A575">
            <v>42578</v>
          </cell>
          <cell r="B575">
            <v>707.23</v>
          </cell>
          <cell r="C575">
            <v>-5.56</v>
          </cell>
          <cell r="D575">
            <v>0</v>
          </cell>
        </row>
        <row r="576">
          <cell r="A576">
            <v>42579</v>
          </cell>
          <cell r="B576">
            <v>689.33</v>
          </cell>
          <cell r="C576">
            <v>-5.58</v>
          </cell>
          <cell r="D576">
            <v>0</v>
          </cell>
        </row>
        <row r="577">
          <cell r="A577">
            <v>42580</v>
          </cell>
          <cell r="B577">
            <v>699.73</v>
          </cell>
          <cell r="C577">
            <v>-5.59</v>
          </cell>
          <cell r="D577">
            <v>0</v>
          </cell>
        </row>
        <row r="578">
          <cell r="A578">
            <v>42581</v>
          </cell>
          <cell r="B578">
            <v>699.91</v>
          </cell>
          <cell r="C578">
            <v>-5.6</v>
          </cell>
          <cell r="D578">
            <v>0</v>
          </cell>
        </row>
        <row r="579">
          <cell r="A579">
            <v>42582</v>
          </cell>
          <cell r="B579">
            <v>698.74</v>
          </cell>
          <cell r="C579">
            <v>-5.62</v>
          </cell>
          <cell r="D579">
            <v>0</v>
          </cell>
        </row>
        <row r="580">
          <cell r="A580">
            <v>42583</v>
          </cell>
          <cell r="B580">
            <v>698.73</v>
          </cell>
          <cell r="C580">
            <v>-5.64</v>
          </cell>
          <cell r="D580">
            <v>0</v>
          </cell>
        </row>
        <row r="581">
          <cell r="A581">
            <v>42584</v>
          </cell>
          <cell r="B581">
            <v>698.73</v>
          </cell>
          <cell r="C581">
            <v>-5.65</v>
          </cell>
          <cell r="D581">
            <v>0</v>
          </cell>
        </row>
        <row r="582">
          <cell r="A582">
            <v>42585</v>
          </cell>
          <cell r="B582">
            <v>707.75</v>
          </cell>
          <cell r="C582">
            <v>-5.67</v>
          </cell>
          <cell r="D582">
            <v>0</v>
          </cell>
        </row>
        <row r="583">
          <cell r="A583">
            <v>42586</v>
          </cell>
          <cell r="B583">
            <v>698.96</v>
          </cell>
          <cell r="C583">
            <v>-5.69</v>
          </cell>
          <cell r="D583">
            <v>0</v>
          </cell>
        </row>
        <row r="584">
          <cell r="A584">
            <v>42587</v>
          </cell>
          <cell r="B584">
            <v>644.29</v>
          </cell>
          <cell r="C584">
            <v>-5.71</v>
          </cell>
          <cell r="D584">
            <v>0</v>
          </cell>
        </row>
        <row r="585">
          <cell r="A585">
            <v>42588</v>
          </cell>
          <cell r="B585">
            <v>701.16</v>
          </cell>
          <cell r="C585">
            <v>-5.72</v>
          </cell>
          <cell r="D585">
            <v>0</v>
          </cell>
        </row>
        <row r="586">
          <cell r="A586">
            <v>42589</v>
          </cell>
          <cell r="B586">
            <v>700.07</v>
          </cell>
          <cell r="C586">
            <v>-5.73</v>
          </cell>
          <cell r="D586">
            <v>0</v>
          </cell>
        </row>
        <row r="587">
          <cell r="A587">
            <v>42590</v>
          </cell>
          <cell r="B587">
            <v>699.92</v>
          </cell>
          <cell r="C587">
            <v>-5.74</v>
          </cell>
          <cell r="D587">
            <v>0</v>
          </cell>
        </row>
        <row r="588">
          <cell r="A588">
            <v>42591</v>
          </cell>
          <cell r="B588">
            <v>703.95</v>
          </cell>
          <cell r="C588">
            <v>-5.76</v>
          </cell>
          <cell r="D588">
            <v>0</v>
          </cell>
        </row>
        <row r="589">
          <cell r="A589">
            <v>42592</v>
          </cell>
          <cell r="B589">
            <v>695.59</v>
          </cell>
          <cell r="C589">
            <v>-5.77</v>
          </cell>
          <cell r="D589">
            <v>0</v>
          </cell>
        </row>
        <row r="590">
          <cell r="A590">
            <v>42593</v>
          </cell>
          <cell r="B590">
            <v>882.26</v>
          </cell>
          <cell r="C590">
            <v>-5.79</v>
          </cell>
          <cell r="D590">
            <v>0</v>
          </cell>
        </row>
        <row r="591">
          <cell r="A591">
            <v>42594</v>
          </cell>
          <cell r="B591">
            <v>901.54</v>
          </cell>
          <cell r="C591">
            <v>-5.81</v>
          </cell>
          <cell r="D591">
            <v>0</v>
          </cell>
        </row>
        <row r="592">
          <cell r="A592">
            <v>42595</v>
          </cell>
          <cell r="B592">
            <v>778.76</v>
          </cell>
          <cell r="C592">
            <v>-5.83</v>
          </cell>
          <cell r="D592">
            <v>0</v>
          </cell>
        </row>
        <row r="593">
          <cell r="A593">
            <v>42596</v>
          </cell>
          <cell r="B593">
            <v>779.51</v>
          </cell>
          <cell r="C593">
            <v>-5.85</v>
          </cell>
          <cell r="D593">
            <v>0</v>
          </cell>
        </row>
        <row r="594">
          <cell r="A594">
            <v>42597</v>
          </cell>
          <cell r="B594">
            <v>813.06</v>
          </cell>
          <cell r="C594">
            <v>-5.87</v>
          </cell>
          <cell r="D594">
            <v>0</v>
          </cell>
        </row>
        <row r="595">
          <cell r="A595">
            <v>42598</v>
          </cell>
          <cell r="B595">
            <v>737.93</v>
          </cell>
          <cell r="C595">
            <v>-5.89</v>
          </cell>
          <cell r="D595">
            <v>0</v>
          </cell>
        </row>
        <row r="596">
          <cell r="A596">
            <v>42599</v>
          </cell>
          <cell r="B596">
            <v>698.66</v>
          </cell>
          <cell r="C596">
            <v>-5.9</v>
          </cell>
          <cell r="D596">
            <v>0</v>
          </cell>
        </row>
        <row r="597">
          <cell r="A597">
            <v>42600</v>
          </cell>
          <cell r="B597">
            <v>692.55</v>
          </cell>
          <cell r="C597">
            <v>-5.91</v>
          </cell>
          <cell r="D597">
            <v>0</v>
          </cell>
        </row>
        <row r="598">
          <cell r="A598">
            <v>42601</v>
          </cell>
          <cell r="B598">
            <v>707.99</v>
          </cell>
          <cell r="C598">
            <v>-5.92</v>
          </cell>
          <cell r="D598">
            <v>0</v>
          </cell>
        </row>
        <row r="599">
          <cell r="A599">
            <v>42602</v>
          </cell>
          <cell r="B599">
            <v>824.88</v>
          </cell>
          <cell r="C599">
            <v>-5.93</v>
          </cell>
          <cell r="D599">
            <v>0</v>
          </cell>
        </row>
        <row r="600">
          <cell r="A600">
            <v>42603</v>
          </cell>
          <cell r="B600">
            <v>704.86</v>
          </cell>
          <cell r="C600">
            <v>-5.97</v>
          </cell>
          <cell r="D600">
            <v>0</v>
          </cell>
        </row>
        <row r="601">
          <cell r="A601">
            <v>42604</v>
          </cell>
          <cell r="B601">
            <v>704.72</v>
          </cell>
          <cell r="C601">
            <v>-5.99</v>
          </cell>
          <cell r="D601">
            <v>0</v>
          </cell>
        </row>
        <row r="602">
          <cell r="A602">
            <v>42605</v>
          </cell>
          <cell r="B602">
            <v>696.23</v>
          </cell>
          <cell r="C602">
            <v>-6.02</v>
          </cell>
          <cell r="D602">
            <v>0</v>
          </cell>
        </row>
        <row r="603">
          <cell r="A603">
            <v>42606</v>
          </cell>
          <cell r="B603">
            <v>737.71</v>
          </cell>
          <cell r="C603">
            <v>-6.04</v>
          </cell>
          <cell r="D603">
            <v>0</v>
          </cell>
        </row>
        <row r="604">
          <cell r="A604">
            <v>42607</v>
          </cell>
          <cell r="B604">
            <v>710.05</v>
          </cell>
          <cell r="C604">
            <v>-6.04</v>
          </cell>
          <cell r="D604">
            <v>0</v>
          </cell>
        </row>
        <row r="605">
          <cell r="A605">
            <v>42608</v>
          </cell>
          <cell r="B605">
            <v>701.75</v>
          </cell>
          <cell r="C605">
            <v>-6.06</v>
          </cell>
          <cell r="D605">
            <v>0</v>
          </cell>
        </row>
        <row r="606">
          <cell r="A606">
            <v>42609</v>
          </cell>
          <cell r="B606">
            <v>713.19</v>
          </cell>
          <cell r="C606">
            <v>-6.09</v>
          </cell>
          <cell r="D606">
            <v>0</v>
          </cell>
        </row>
        <row r="607">
          <cell r="A607">
            <v>42610</v>
          </cell>
          <cell r="B607">
            <v>708.73</v>
          </cell>
          <cell r="C607">
            <v>-6.1</v>
          </cell>
          <cell r="D607">
            <v>0</v>
          </cell>
        </row>
        <row r="608">
          <cell r="A608">
            <v>42611</v>
          </cell>
          <cell r="B608">
            <v>695.84</v>
          </cell>
          <cell r="C608">
            <v>-6.12</v>
          </cell>
          <cell r="D608">
            <v>0</v>
          </cell>
        </row>
        <row r="609">
          <cell r="A609">
            <v>42612</v>
          </cell>
          <cell r="B609">
            <v>699.06</v>
          </cell>
          <cell r="C609">
            <v>-6.14</v>
          </cell>
          <cell r="D609">
            <v>0</v>
          </cell>
        </row>
        <row r="610">
          <cell r="A610">
            <v>42613</v>
          </cell>
          <cell r="B610">
            <v>712.29</v>
          </cell>
          <cell r="C610">
            <v>-6.16</v>
          </cell>
          <cell r="D610">
            <v>0</v>
          </cell>
        </row>
        <row r="611">
          <cell r="A611">
            <v>42614</v>
          </cell>
          <cell r="B611">
            <v>706.34</v>
          </cell>
          <cell r="C611">
            <v>-6.16</v>
          </cell>
          <cell r="D611">
            <v>10.03</v>
          </cell>
        </row>
        <row r="612">
          <cell r="A612">
            <v>42615</v>
          </cell>
          <cell r="B612">
            <v>704.92</v>
          </cell>
          <cell r="C612">
            <v>-6.18</v>
          </cell>
          <cell r="D612">
            <v>0</v>
          </cell>
        </row>
        <row r="613">
          <cell r="A613">
            <v>42616</v>
          </cell>
          <cell r="B613">
            <v>897.92</v>
          </cell>
          <cell r="C613">
            <v>-6.2</v>
          </cell>
          <cell r="D613">
            <v>0</v>
          </cell>
        </row>
        <row r="614">
          <cell r="A614">
            <v>42617</v>
          </cell>
          <cell r="B614">
            <v>907.71</v>
          </cell>
          <cell r="C614">
            <v>-6.22</v>
          </cell>
          <cell r="D614">
            <v>0</v>
          </cell>
        </row>
        <row r="615">
          <cell r="A615">
            <v>42618</v>
          </cell>
          <cell r="B615">
            <v>712.03</v>
          </cell>
          <cell r="C615">
            <v>-6.23</v>
          </cell>
          <cell r="D615">
            <v>0</v>
          </cell>
        </row>
        <row r="616">
          <cell r="A616">
            <v>42619</v>
          </cell>
          <cell r="B616">
            <v>696.41</v>
          </cell>
          <cell r="C616">
            <v>-6.26</v>
          </cell>
          <cell r="D616">
            <v>0</v>
          </cell>
        </row>
        <row r="617">
          <cell r="A617">
            <v>42620</v>
          </cell>
          <cell r="B617">
            <v>697.92</v>
          </cell>
          <cell r="C617">
            <v>-6.28</v>
          </cell>
          <cell r="D617">
            <v>0</v>
          </cell>
        </row>
        <row r="618">
          <cell r="A618">
            <v>42621</v>
          </cell>
          <cell r="B618">
            <v>692.19</v>
          </cell>
          <cell r="C618">
            <v>-6.29</v>
          </cell>
          <cell r="D618">
            <v>0</v>
          </cell>
        </row>
        <row r="619">
          <cell r="A619">
            <v>42622</v>
          </cell>
          <cell r="B619">
            <v>747.51</v>
          </cell>
          <cell r="C619">
            <v>-6.31</v>
          </cell>
          <cell r="D619">
            <v>0</v>
          </cell>
        </row>
        <row r="620">
          <cell r="A620">
            <v>42623</v>
          </cell>
          <cell r="B620">
            <v>814.83</v>
          </cell>
          <cell r="C620">
            <v>-6.33</v>
          </cell>
          <cell r="D620">
            <v>0</v>
          </cell>
        </row>
        <row r="621">
          <cell r="A621">
            <v>42624</v>
          </cell>
          <cell r="B621">
            <v>708.41</v>
          </cell>
          <cell r="C621">
            <v>-6.35</v>
          </cell>
          <cell r="D621">
            <v>0</v>
          </cell>
        </row>
        <row r="622">
          <cell r="A622">
            <v>42625</v>
          </cell>
          <cell r="B622">
            <v>702.55</v>
          </cell>
          <cell r="C622">
            <v>-6.37</v>
          </cell>
          <cell r="D622">
            <v>0</v>
          </cell>
        </row>
        <row r="623">
          <cell r="A623">
            <v>42626</v>
          </cell>
          <cell r="B623">
            <v>704.63</v>
          </cell>
          <cell r="C623">
            <v>-6.39</v>
          </cell>
          <cell r="D623">
            <v>0</v>
          </cell>
        </row>
        <row r="624">
          <cell r="A624">
            <v>42627</v>
          </cell>
          <cell r="B624">
            <v>699.31</v>
          </cell>
          <cell r="C624">
            <v>-6.41</v>
          </cell>
          <cell r="D624">
            <v>0</v>
          </cell>
        </row>
        <row r="625">
          <cell r="A625">
            <v>42628</v>
          </cell>
          <cell r="B625">
            <v>699.21</v>
          </cell>
          <cell r="C625">
            <v>-6.43</v>
          </cell>
          <cell r="D625">
            <v>0</v>
          </cell>
        </row>
        <row r="626">
          <cell r="A626">
            <v>42629</v>
          </cell>
          <cell r="B626">
            <v>691.61</v>
          </cell>
          <cell r="C626">
            <v>-6.44</v>
          </cell>
          <cell r="D626">
            <v>7.5</v>
          </cell>
        </row>
        <row r="627">
          <cell r="A627">
            <v>42630</v>
          </cell>
          <cell r="B627">
            <v>849.22</v>
          </cell>
          <cell r="C627">
            <v>-6.46</v>
          </cell>
          <cell r="D627">
            <v>0</v>
          </cell>
        </row>
        <row r="628">
          <cell r="A628">
            <v>42631</v>
          </cell>
          <cell r="B628">
            <v>716.44</v>
          </cell>
          <cell r="C628">
            <v>-6.48</v>
          </cell>
          <cell r="D628">
            <v>0</v>
          </cell>
        </row>
        <row r="629">
          <cell r="A629">
            <v>42632</v>
          </cell>
          <cell r="B629">
            <v>906.13</v>
          </cell>
          <cell r="C629">
            <v>-6.5</v>
          </cell>
          <cell r="D629">
            <v>0</v>
          </cell>
        </row>
        <row r="630">
          <cell r="A630">
            <v>42633</v>
          </cell>
          <cell r="B630">
            <v>706.49</v>
          </cell>
          <cell r="C630">
            <v>-6.52</v>
          </cell>
          <cell r="D630">
            <v>1.6</v>
          </cell>
        </row>
        <row r="631">
          <cell r="A631">
            <v>42634</v>
          </cell>
          <cell r="B631">
            <v>704.27</v>
          </cell>
          <cell r="C631">
            <v>-6.54</v>
          </cell>
          <cell r="D631">
            <v>0</v>
          </cell>
        </row>
        <row r="632">
          <cell r="A632">
            <v>42635</v>
          </cell>
          <cell r="B632">
            <v>700.37</v>
          </cell>
          <cell r="C632">
            <v>-6.56</v>
          </cell>
          <cell r="D632">
            <v>0</v>
          </cell>
        </row>
        <row r="633">
          <cell r="A633">
            <v>42636</v>
          </cell>
          <cell r="B633">
            <v>784.12</v>
          </cell>
          <cell r="C633">
            <v>-6.58</v>
          </cell>
          <cell r="D633">
            <v>0</v>
          </cell>
        </row>
        <row r="634">
          <cell r="A634">
            <v>42637</v>
          </cell>
          <cell r="B634">
            <v>715.81</v>
          </cell>
          <cell r="C634">
            <v>-6.6</v>
          </cell>
          <cell r="D634">
            <v>0</v>
          </cell>
        </row>
        <row r="635">
          <cell r="A635">
            <v>42638</v>
          </cell>
          <cell r="B635">
            <v>715.39</v>
          </cell>
          <cell r="C635">
            <v>-6.61</v>
          </cell>
          <cell r="D635">
            <v>6.4</v>
          </cell>
        </row>
        <row r="636">
          <cell r="A636">
            <v>42639</v>
          </cell>
          <cell r="B636">
            <v>705.36</v>
          </cell>
          <cell r="C636">
            <v>-6.56</v>
          </cell>
          <cell r="D636">
            <v>46.5</v>
          </cell>
        </row>
        <row r="637">
          <cell r="A637">
            <v>42640</v>
          </cell>
          <cell r="B637">
            <v>699.53</v>
          </cell>
          <cell r="C637">
            <v>-6.52</v>
          </cell>
          <cell r="D637">
            <v>0</v>
          </cell>
        </row>
        <row r="638">
          <cell r="A638">
            <v>42641</v>
          </cell>
          <cell r="B638">
            <v>707.89</v>
          </cell>
          <cell r="C638">
            <v>-6.52</v>
          </cell>
          <cell r="D638">
            <v>0</v>
          </cell>
        </row>
        <row r="639">
          <cell r="A639">
            <v>42642</v>
          </cell>
          <cell r="B639">
            <v>785.6</v>
          </cell>
          <cell r="C639">
            <v>-6.54</v>
          </cell>
          <cell r="D639">
            <v>0</v>
          </cell>
        </row>
        <row r="640">
          <cell r="A640">
            <v>42643</v>
          </cell>
          <cell r="B640">
            <v>702.14</v>
          </cell>
          <cell r="C640">
            <v>-6.55</v>
          </cell>
          <cell r="D640">
            <v>0</v>
          </cell>
        </row>
        <row r="641">
          <cell r="A641">
            <v>42644</v>
          </cell>
          <cell r="B641">
            <v>815.22</v>
          </cell>
          <cell r="C641">
            <v>-6.56</v>
          </cell>
          <cell r="D641">
            <v>0</v>
          </cell>
        </row>
        <row r="642">
          <cell r="A642">
            <v>42645</v>
          </cell>
          <cell r="B642">
            <v>701.81</v>
          </cell>
          <cell r="C642">
            <v>-6.58</v>
          </cell>
          <cell r="D642">
            <v>10.7</v>
          </cell>
        </row>
        <row r="643">
          <cell r="A643">
            <v>42646</v>
          </cell>
          <cell r="B643">
            <v>452.59</v>
          </cell>
          <cell r="C643">
            <v>-6.6</v>
          </cell>
          <cell r="D643">
            <v>0</v>
          </cell>
        </row>
        <row r="644">
          <cell r="A644">
            <v>42647</v>
          </cell>
          <cell r="B644">
            <v>411.86</v>
          </cell>
          <cell r="C644">
            <v>-6.59</v>
          </cell>
          <cell r="D644">
            <v>19</v>
          </cell>
        </row>
        <row r="645">
          <cell r="A645">
            <v>42648</v>
          </cell>
          <cell r="B645">
            <v>449.59</v>
          </cell>
          <cell r="C645">
            <v>-6.56</v>
          </cell>
          <cell r="D645">
            <v>3.3</v>
          </cell>
        </row>
        <row r="646">
          <cell r="A646">
            <v>42649</v>
          </cell>
          <cell r="B646">
            <v>408.18</v>
          </cell>
          <cell r="C646">
            <v>-6.5</v>
          </cell>
          <cell r="D646">
            <v>16.6</v>
          </cell>
        </row>
        <row r="647">
          <cell r="A647">
            <v>42650</v>
          </cell>
          <cell r="B647">
            <v>483.37</v>
          </cell>
          <cell r="C647">
            <v>-6.45</v>
          </cell>
          <cell r="D647">
            <v>2.4</v>
          </cell>
        </row>
        <row r="648">
          <cell r="A648">
            <v>42651</v>
          </cell>
          <cell r="B648">
            <v>565.97</v>
          </cell>
          <cell r="C648">
            <v>-6.45</v>
          </cell>
          <cell r="D648">
            <v>0</v>
          </cell>
        </row>
        <row r="649">
          <cell r="A649">
            <v>42652</v>
          </cell>
          <cell r="B649">
            <v>707.75</v>
          </cell>
          <cell r="C649">
            <v>-6.47</v>
          </cell>
          <cell r="D649">
            <v>0</v>
          </cell>
        </row>
        <row r="650">
          <cell r="A650">
            <v>42653</v>
          </cell>
          <cell r="B650">
            <v>556.48</v>
          </cell>
          <cell r="C650">
            <v>-6.47</v>
          </cell>
          <cell r="D650">
            <v>0</v>
          </cell>
        </row>
        <row r="651">
          <cell r="A651">
            <v>42654</v>
          </cell>
          <cell r="B651">
            <v>681.13</v>
          </cell>
          <cell r="C651">
            <v>-6.48</v>
          </cell>
          <cell r="D651">
            <v>0</v>
          </cell>
        </row>
        <row r="652">
          <cell r="A652">
            <v>42655</v>
          </cell>
          <cell r="B652">
            <v>684.72</v>
          </cell>
          <cell r="C652">
            <v>-6.5</v>
          </cell>
          <cell r="D652">
            <v>0</v>
          </cell>
        </row>
        <row r="653">
          <cell r="A653">
            <v>42656</v>
          </cell>
          <cell r="B653">
            <v>698.38</v>
          </cell>
          <cell r="C653">
            <v>-6.51</v>
          </cell>
          <cell r="D653">
            <v>0</v>
          </cell>
        </row>
        <row r="654">
          <cell r="A654">
            <v>42657</v>
          </cell>
          <cell r="B654">
            <v>625.29</v>
          </cell>
          <cell r="C654">
            <v>-6.52</v>
          </cell>
          <cell r="D654">
            <v>0</v>
          </cell>
        </row>
        <row r="655">
          <cell r="A655">
            <v>42658</v>
          </cell>
          <cell r="B655">
            <v>549.02</v>
          </cell>
          <cell r="C655">
            <v>-6.53</v>
          </cell>
          <cell r="D655">
            <v>0</v>
          </cell>
        </row>
        <row r="656">
          <cell r="A656">
            <v>42659</v>
          </cell>
          <cell r="B656">
            <v>571.62</v>
          </cell>
          <cell r="C656">
            <v>-6.53</v>
          </cell>
          <cell r="D656">
            <v>0</v>
          </cell>
        </row>
        <row r="657">
          <cell r="A657">
            <v>42660</v>
          </cell>
          <cell r="B657">
            <v>634.51</v>
          </cell>
          <cell r="C657">
            <v>-6.55</v>
          </cell>
          <cell r="D657">
            <v>0</v>
          </cell>
        </row>
        <row r="658">
          <cell r="A658">
            <v>42661</v>
          </cell>
          <cell r="B658">
            <v>626.45</v>
          </cell>
          <cell r="C658">
            <v>-6.58</v>
          </cell>
          <cell r="D658">
            <v>0</v>
          </cell>
        </row>
        <row r="659">
          <cell r="A659">
            <v>42662</v>
          </cell>
          <cell r="B659">
            <v>711.28</v>
          </cell>
          <cell r="C659">
            <v>-6.6</v>
          </cell>
          <cell r="D659">
            <v>0</v>
          </cell>
        </row>
        <row r="660">
          <cell r="A660">
            <v>42663</v>
          </cell>
          <cell r="B660">
            <v>742.2</v>
          </cell>
          <cell r="C660">
            <v>-6.62</v>
          </cell>
          <cell r="D660">
            <v>0</v>
          </cell>
        </row>
        <row r="661">
          <cell r="A661">
            <v>42664</v>
          </cell>
          <cell r="B661">
            <v>716.88</v>
          </cell>
          <cell r="C661">
            <v>-6.6</v>
          </cell>
          <cell r="D661">
            <v>0</v>
          </cell>
        </row>
        <row r="662">
          <cell r="A662">
            <v>42665</v>
          </cell>
          <cell r="B662">
            <v>806.24</v>
          </cell>
          <cell r="C662">
            <v>-6.61</v>
          </cell>
          <cell r="D662">
            <v>16.5</v>
          </cell>
        </row>
        <row r="663">
          <cell r="A663">
            <v>42666</v>
          </cell>
          <cell r="B663">
            <v>586.32</v>
          </cell>
          <cell r="C663">
            <v>-6.63</v>
          </cell>
          <cell r="D663">
            <v>0</v>
          </cell>
        </row>
        <row r="664">
          <cell r="A664">
            <v>42667</v>
          </cell>
          <cell r="B664">
            <v>698.75</v>
          </cell>
          <cell r="C664">
            <v>-6.66</v>
          </cell>
          <cell r="D664">
            <v>0</v>
          </cell>
        </row>
        <row r="665">
          <cell r="A665">
            <v>42668</v>
          </cell>
          <cell r="B665">
            <v>692.65</v>
          </cell>
          <cell r="C665">
            <v>-6.67</v>
          </cell>
          <cell r="D665">
            <v>0</v>
          </cell>
        </row>
        <row r="666">
          <cell r="A666">
            <v>42669</v>
          </cell>
          <cell r="B666">
            <v>701.18</v>
          </cell>
          <cell r="C666">
            <v>-6.68</v>
          </cell>
          <cell r="D666">
            <v>0</v>
          </cell>
        </row>
        <row r="667">
          <cell r="A667">
            <v>42670</v>
          </cell>
          <cell r="B667">
            <v>703.37</v>
          </cell>
          <cell r="C667">
            <v>-6.7</v>
          </cell>
          <cell r="D667">
            <v>0</v>
          </cell>
        </row>
        <row r="668">
          <cell r="A668">
            <v>42671</v>
          </cell>
          <cell r="B668">
            <v>768.68</v>
          </cell>
          <cell r="C668">
            <v>-6.72</v>
          </cell>
          <cell r="D668">
            <v>0</v>
          </cell>
        </row>
        <row r="669">
          <cell r="A669">
            <v>42672</v>
          </cell>
          <cell r="B669">
            <v>768.98</v>
          </cell>
          <cell r="C669">
            <v>-6.74</v>
          </cell>
          <cell r="D669">
            <v>0</v>
          </cell>
        </row>
        <row r="670">
          <cell r="A670">
            <v>42673</v>
          </cell>
          <cell r="B670">
            <v>658.52</v>
          </cell>
          <cell r="C670">
            <v>-6.76</v>
          </cell>
          <cell r="D670">
            <v>0</v>
          </cell>
        </row>
        <row r="671">
          <cell r="A671">
            <v>42674</v>
          </cell>
          <cell r="B671">
            <v>546.35</v>
          </cell>
          <cell r="C671">
            <v>-6.78</v>
          </cell>
          <cell r="D671">
            <v>0</v>
          </cell>
        </row>
        <row r="672">
          <cell r="A672">
            <v>42675</v>
          </cell>
          <cell r="B672">
            <v>775.86</v>
          </cell>
          <cell r="C672">
            <v>-6.8</v>
          </cell>
          <cell r="D672">
            <v>0</v>
          </cell>
        </row>
        <row r="673">
          <cell r="A673">
            <v>42676</v>
          </cell>
          <cell r="B673">
            <v>607.21</v>
          </cell>
          <cell r="C673">
            <v>-6.82</v>
          </cell>
          <cell r="D673">
            <v>0</v>
          </cell>
        </row>
        <row r="674">
          <cell r="A674">
            <v>42677</v>
          </cell>
          <cell r="B674">
            <v>763.58</v>
          </cell>
          <cell r="C674">
            <v>-6.84</v>
          </cell>
          <cell r="D674">
            <v>0</v>
          </cell>
        </row>
        <row r="675">
          <cell r="A675">
            <v>42678</v>
          </cell>
          <cell r="B675">
            <v>537.27</v>
          </cell>
          <cell r="C675">
            <v>-6.87</v>
          </cell>
          <cell r="D675">
            <v>0</v>
          </cell>
        </row>
        <row r="676">
          <cell r="A676">
            <v>42679</v>
          </cell>
          <cell r="B676">
            <v>759.01</v>
          </cell>
          <cell r="C676">
            <v>-6.84</v>
          </cell>
          <cell r="D676">
            <v>54.8</v>
          </cell>
        </row>
        <row r="677">
          <cell r="A677">
            <v>42680</v>
          </cell>
          <cell r="B677">
            <v>770.68</v>
          </cell>
          <cell r="C677">
            <v>-6.85</v>
          </cell>
          <cell r="D677">
            <v>0</v>
          </cell>
        </row>
        <row r="678">
          <cell r="A678">
            <v>42681</v>
          </cell>
          <cell r="B678">
            <v>704.51</v>
          </cell>
          <cell r="C678">
            <v>-6.86</v>
          </cell>
          <cell r="D678">
            <v>0</v>
          </cell>
        </row>
        <row r="679">
          <cell r="A679">
            <v>42682</v>
          </cell>
          <cell r="B679">
            <v>714.16</v>
          </cell>
          <cell r="C679">
            <v>-6.87</v>
          </cell>
          <cell r="D679">
            <v>3.5</v>
          </cell>
        </row>
        <row r="680">
          <cell r="A680">
            <v>42683</v>
          </cell>
          <cell r="B680">
            <v>702.52</v>
          </cell>
          <cell r="C680">
            <v>-6.86</v>
          </cell>
          <cell r="D680">
            <v>9.7</v>
          </cell>
        </row>
        <row r="681">
          <cell r="A681">
            <v>42684</v>
          </cell>
          <cell r="B681">
            <v>746.54</v>
          </cell>
          <cell r="C681">
            <v>-6.83</v>
          </cell>
          <cell r="D681">
            <v>1</v>
          </cell>
        </row>
        <row r="682">
          <cell r="A682">
            <v>42685</v>
          </cell>
          <cell r="B682">
            <v>762.21</v>
          </cell>
          <cell r="C682">
            <v>-6.86</v>
          </cell>
          <cell r="D682">
            <v>1</v>
          </cell>
        </row>
        <row r="683">
          <cell r="A683">
            <v>42686</v>
          </cell>
          <cell r="B683">
            <v>747.26</v>
          </cell>
          <cell r="C683">
            <v>-6.88</v>
          </cell>
          <cell r="D683">
            <v>14</v>
          </cell>
        </row>
        <row r="684">
          <cell r="A684">
            <v>42687</v>
          </cell>
          <cell r="B684">
            <v>737.81</v>
          </cell>
          <cell r="C684">
            <v>-6.85</v>
          </cell>
          <cell r="D684">
            <v>18.1</v>
          </cell>
        </row>
        <row r="685">
          <cell r="A685">
            <v>42688</v>
          </cell>
          <cell r="B685">
            <v>746.5</v>
          </cell>
          <cell r="C685">
            <v>-6.87</v>
          </cell>
          <cell r="D685">
            <v>17.4</v>
          </cell>
        </row>
        <row r="686">
          <cell r="A686">
            <v>42689</v>
          </cell>
          <cell r="B686">
            <v>741.59</v>
          </cell>
          <cell r="C686">
            <v>-6.77</v>
          </cell>
          <cell r="D686">
            <v>23.8</v>
          </cell>
        </row>
        <row r="687">
          <cell r="A687">
            <v>42690</v>
          </cell>
          <cell r="B687">
            <v>667.5</v>
          </cell>
          <cell r="C687">
            <v>-6.7</v>
          </cell>
          <cell r="D687">
            <v>18.8</v>
          </cell>
        </row>
        <row r="688">
          <cell r="A688">
            <v>42691</v>
          </cell>
          <cell r="B688">
            <v>739.31</v>
          </cell>
          <cell r="C688">
            <v>-6.68</v>
          </cell>
          <cell r="D688">
            <v>6.3</v>
          </cell>
        </row>
        <row r="689">
          <cell r="A689">
            <v>42692</v>
          </cell>
          <cell r="B689">
            <v>748.75</v>
          </cell>
          <cell r="C689">
            <v>-6.67</v>
          </cell>
          <cell r="D689">
            <v>2.5</v>
          </cell>
        </row>
        <row r="690">
          <cell r="A690">
            <v>42693</v>
          </cell>
          <cell r="B690">
            <v>739.88</v>
          </cell>
          <cell r="C690">
            <v>-6.64</v>
          </cell>
          <cell r="D690">
            <v>6.6</v>
          </cell>
        </row>
        <row r="691">
          <cell r="A691">
            <v>42694</v>
          </cell>
          <cell r="B691">
            <v>745.79</v>
          </cell>
          <cell r="C691">
            <v>-6.64</v>
          </cell>
          <cell r="D691">
            <v>0</v>
          </cell>
        </row>
        <row r="692">
          <cell r="A692">
            <v>42695</v>
          </cell>
          <cell r="B692">
            <v>729.26</v>
          </cell>
          <cell r="C692">
            <v>-6.64</v>
          </cell>
          <cell r="D692">
            <v>0</v>
          </cell>
        </row>
        <row r="693">
          <cell r="A693">
            <v>42696</v>
          </cell>
          <cell r="B693">
            <v>679.88</v>
          </cell>
          <cell r="C693">
            <v>-6.65</v>
          </cell>
          <cell r="D693">
            <v>0</v>
          </cell>
        </row>
        <row r="694">
          <cell r="A694">
            <v>42697</v>
          </cell>
          <cell r="B694">
            <v>761.2</v>
          </cell>
          <cell r="C694">
            <v>-6.64</v>
          </cell>
          <cell r="D694">
            <v>12.6</v>
          </cell>
        </row>
        <row r="695">
          <cell r="A695">
            <v>42698</v>
          </cell>
          <cell r="B695">
            <v>714.95</v>
          </cell>
          <cell r="C695">
            <v>-6.59</v>
          </cell>
          <cell r="D695">
            <v>12.8</v>
          </cell>
        </row>
        <row r="696">
          <cell r="A696">
            <v>42699</v>
          </cell>
          <cell r="B696">
            <v>687.2</v>
          </cell>
          <cell r="C696">
            <v>-6.59</v>
          </cell>
          <cell r="D696">
            <v>0</v>
          </cell>
        </row>
        <row r="697">
          <cell r="A697">
            <v>42700</v>
          </cell>
          <cell r="B697">
            <v>698.1</v>
          </cell>
          <cell r="C697">
            <v>-6.6</v>
          </cell>
          <cell r="D697">
            <v>0</v>
          </cell>
        </row>
        <row r="698">
          <cell r="A698">
            <v>42701</v>
          </cell>
          <cell r="B698">
            <v>691.35</v>
          </cell>
          <cell r="C698">
            <v>-6.6</v>
          </cell>
          <cell r="D698">
            <v>0</v>
          </cell>
        </row>
        <row r="699">
          <cell r="A699">
            <v>42702</v>
          </cell>
          <cell r="B699">
            <v>696.03</v>
          </cell>
          <cell r="C699">
            <v>-6.61</v>
          </cell>
          <cell r="D699">
            <v>0</v>
          </cell>
        </row>
        <row r="700">
          <cell r="A700">
            <v>42703</v>
          </cell>
          <cell r="B700">
            <v>689.54</v>
          </cell>
          <cell r="C700">
            <v>-6.61</v>
          </cell>
          <cell r="D700">
            <v>1.4</v>
          </cell>
        </row>
        <row r="701">
          <cell r="A701">
            <v>42704</v>
          </cell>
          <cell r="B701">
            <v>705.68</v>
          </cell>
          <cell r="C701">
            <v>-6.56</v>
          </cell>
          <cell r="D701">
            <v>47.6</v>
          </cell>
        </row>
        <row r="702">
          <cell r="A702">
            <v>42705</v>
          </cell>
          <cell r="B702">
            <v>715.73</v>
          </cell>
          <cell r="C702">
            <v>-6.52</v>
          </cell>
          <cell r="D702">
            <v>0</v>
          </cell>
        </row>
        <row r="703">
          <cell r="A703">
            <v>42706</v>
          </cell>
          <cell r="B703">
            <v>712.55</v>
          </cell>
          <cell r="C703">
            <v>-6.51</v>
          </cell>
          <cell r="D703">
            <v>1.9</v>
          </cell>
        </row>
        <row r="704">
          <cell r="A704">
            <v>42707</v>
          </cell>
          <cell r="B704">
            <v>691.44</v>
          </cell>
          <cell r="C704">
            <v>-6.52</v>
          </cell>
          <cell r="D704">
            <v>0</v>
          </cell>
        </row>
        <row r="705">
          <cell r="A705">
            <v>42708</v>
          </cell>
          <cell r="B705">
            <v>697.92</v>
          </cell>
          <cell r="C705">
            <v>-6.51</v>
          </cell>
          <cell r="D705">
            <v>14.5</v>
          </cell>
        </row>
        <row r="706">
          <cell r="A706">
            <v>42709</v>
          </cell>
          <cell r="B706">
            <v>708.04</v>
          </cell>
          <cell r="C706">
            <v>-6.34</v>
          </cell>
          <cell r="D706">
            <v>78</v>
          </cell>
        </row>
        <row r="707">
          <cell r="A707">
            <v>42710</v>
          </cell>
          <cell r="B707">
            <v>710.71</v>
          </cell>
          <cell r="C707">
            <v>-6</v>
          </cell>
          <cell r="D707">
            <v>17.9</v>
          </cell>
        </row>
        <row r="708">
          <cell r="A708">
            <v>42711</v>
          </cell>
          <cell r="B708">
            <v>691.26</v>
          </cell>
          <cell r="C708">
            <v>-5.93</v>
          </cell>
          <cell r="D708">
            <v>0</v>
          </cell>
        </row>
        <row r="709">
          <cell r="A709">
            <v>42712</v>
          </cell>
          <cell r="B709">
            <v>694.57</v>
          </cell>
          <cell r="C709">
            <v>-5.9</v>
          </cell>
          <cell r="D709">
            <v>9.7</v>
          </cell>
        </row>
        <row r="710">
          <cell r="A710">
            <v>42713</v>
          </cell>
          <cell r="B710">
            <v>706.06</v>
          </cell>
          <cell r="C710">
            <v>-5.84</v>
          </cell>
          <cell r="D710">
            <v>0</v>
          </cell>
        </row>
        <row r="711">
          <cell r="A711">
            <v>42714</v>
          </cell>
          <cell r="B711">
            <v>699.65</v>
          </cell>
          <cell r="C711">
            <v>-5.8</v>
          </cell>
          <cell r="D711">
            <v>0</v>
          </cell>
        </row>
        <row r="712">
          <cell r="A712">
            <v>42715</v>
          </cell>
          <cell r="B712">
            <v>691.56</v>
          </cell>
          <cell r="C712">
            <v>-5.8</v>
          </cell>
          <cell r="D712">
            <v>38</v>
          </cell>
        </row>
        <row r="713">
          <cell r="A713">
            <v>42716</v>
          </cell>
          <cell r="B713">
            <v>701.03</v>
          </cell>
          <cell r="C713">
            <v>-5.66</v>
          </cell>
          <cell r="D713">
            <v>1.4</v>
          </cell>
        </row>
        <row r="714">
          <cell r="A714">
            <v>42717</v>
          </cell>
          <cell r="B714">
            <v>706.83</v>
          </cell>
          <cell r="C714">
            <v>-5.57</v>
          </cell>
          <cell r="D714">
            <v>7.5</v>
          </cell>
        </row>
        <row r="715">
          <cell r="A715">
            <v>42718</v>
          </cell>
          <cell r="B715">
            <v>695.14</v>
          </cell>
          <cell r="C715">
            <v>-5.11</v>
          </cell>
          <cell r="D715">
            <v>49.9</v>
          </cell>
        </row>
        <row r="716">
          <cell r="A716">
            <v>42719</v>
          </cell>
          <cell r="B716">
            <v>703.33</v>
          </cell>
          <cell r="C716">
            <v>-4.41</v>
          </cell>
          <cell r="D716">
            <v>12.5</v>
          </cell>
        </row>
        <row r="717">
          <cell r="A717">
            <v>42720</v>
          </cell>
          <cell r="B717">
            <v>708.34</v>
          </cell>
          <cell r="C717">
            <v>-4.11</v>
          </cell>
          <cell r="D717">
            <v>18.9</v>
          </cell>
        </row>
        <row r="718">
          <cell r="A718">
            <v>42721</v>
          </cell>
          <cell r="B718">
            <v>693.56</v>
          </cell>
          <cell r="C718">
            <v>-4.02</v>
          </cell>
          <cell r="D718">
            <v>0</v>
          </cell>
        </row>
        <row r="719">
          <cell r="A719">
            <v>42722</v>
          </cell>
          <cell r="B719">
            <v>701.82</v>
          </cell>
          <cell r="C719">
            <v>-3.98</v>
          </cell>
          <cell r="D719">
            <v>0</v>
          </cell>
        </row>
        <row r="720">
          <cell r="A720">
            <v>42723</v>
          </cell>
          <cell r="B720">
            <v>698.36</v>
          </cell>
          <cell r="C720">
            <v>-3.98</v>
          </cell>
          <cell r="D720">
            <v>0</v>
          </cell>
        </row>
        <row r="721">
          <cell r="A721">
            <v>42724</v>
          </cell>
          <cell r="B721">
            <v>695.28</v>
          </cell>
          <cell r="C721">
            <v>-3.98</v>
          </cell>
          <cell r="D721">
            <v>0</v>
          </cell>
        </row>
        <row r="722">
          <cell r="A722">
            <v>42725</v>
          </cell>
          <cell r="B722">
            <v>703.89</v>
          </cell>
          <cell r="C722">
            <v>-3.96</v>
          </cell>
          <cell r="D722">
            <v>0</v>
          </cell>
        </row>
        <row r="723">
          <cell r="A723">
            <v>42726</v>
          </cell>
          <cell r="B723">
            <v>704.68</v>
          </cell>
          <cell r="C723">
            <v>-3.95</v>
          </cell>
          <cell r="D723">
            <v>0</v>
          </cell>
        </row>
        <row r="724">
          <cell r="A724">
            <v>42727</v>
          </cell>
          <cell r="B724">
            <v>688.77</v>
          </cell>
          <cell r="C724">
            <v>-3.96</v>
          </cell>
          <cell r="D724">
            <v>0</v>
          </cell>
        </row>
        <row r="725">
          <cell r="A725">
            <v>42728</v>
          </cell>
          <cell r="B725">
            <v>689.02</v>
          </cell>
          <cell r="C725">
            <v>-3.96</v>
          </cell>
          <cell r="D725">
            <v>0</v>
          </cell>
        </row>
        <row r="726">
          <cell r="A726">
            <v>42729</v>
          </cell>
          <cell r="B726">
            <v>711.13</v>
          </cell>
          <cell r="C726">
            <v>-3.96</v>
          </cell>
          <cell r="D726">
            <v>0</v>
          </cell>
        </row>
        <row r="727">
          <cell r="A727">
            <v>42730</v>
          </cell>
          <cell r="B727">
            <v>687.35</v>
          </cell>
          <cell r="C727">
            <v>-3.95</v>
          </cell>
          <cell r="D727">
            <v>9.8</v>
          </cell>
        </row>
        <row r="728">
          <cell r="A728">
            <v>42731</v>
          </cell>
          <cell r="B728">
            <v>689.76</v>
          </cell>
          <cell r="C728">
            <v>-3.94</v>
          </cell>
          <cell r="D728">
            <v>0</v>
          </cell>
        </row>
        <row r="729">
          <cell r="A729">
            <v>42732</v>
          </cell>
          <cell r="B729">
            <v>693.92</v>
          </cell>
          <cell r="C729">
            <v>-3.92</v>
          </cell>
          <cell r="D729">
            <v>14.4</v>
          </cell>
        </row>
        <row r="730">
          <cell r="A730">
            <v>42733</v>
          </cell>
          <cell r="B730">
            <v>698.98</v>
          </cell>
          <cell r="C730">
            <v>-3.9</v>
          </cell>
          <cell r="D730">
            <v>3.3</v>
          </cell>
        </row>
        <row r="731">
          <cell r="A731">
            <v>42734</v>
          </cell>
          <cell r="B731">
            <v>708.66</v>
          </cell>
          <cell r="C731">
            <v>-3.88</v>
          </cell>
          <cell r="D731">
            <v>0</v>
          </cell>
        </row>
        <row r="732">
          <cell r="A732">
            <v>42735</v>
          </cell>
          <cell r="B732">
            <v>694.33</v>
          </cell>
          <cell r="C732">
            <v>-3.9</v>
          </cell>
          <cell r="D732">
            <v>0</v>
          </cell>
        </row>
        <row r="733">
          <cell r="A733">
            <v>42736</v>
          </cell>
          <cell r="B733">
            <v>692.47</v>
          </cell>
          <cell r="C733">
            <v>-3.91</v>
          </cell>
          <cell r="D733">
            <v>0</v>
          </cell>
        </row>
        <row r="734">
          <cell r="A734">
            <v>42737</v>
          </cell>
          <cell r="B734">
            <v>701.37</v>
          </cell>
          <cell r="C734">
            <v>-3.9</v>
          </cell>
          <cell r="D734">
            <v>0</v>
          </cell>
        </row>
        <row r="735">
          <cell r="A735">
            <v>42738</v>
          </cell>
          <cell r="B735">
            <v>706.75</v>
          </cell>
          <cell r="C735">
            <v>-3.92</v>
          </cell>
          <cell r="D735">
            <v>0</v>
          </cell>
        </row>
        <row r="736">
          <cell r="A736">
            <v>42739</v>
          </cell>
          <cell r="B736">
            <v>697.07</v>
          </cell>
          <cell r="C736">
            <v>-3.92</v>
          </cell>
          <cell r="D736">
            <v>0</v>
          </cell>
        </row>
        <row r="737">
          <cell r="A737">
            <v>42740</v>
          </cell>
          <cell r="B737">
            <v>698.3</v>
          </cell>
          <cell r="C737">
            <v>-3.93</v>
          </cell>
          <cell r="D737">
            <v>0</v>
          </cell>
        </row>
        <row r="738">
          <cell r="A738">
            <v>42741</v>
          </cell>
          <cell r="B738">
            <v>709.25</v>
          </cell>
          <cell r="C738">
            <v>-3.95</v>
          </cell>
          <cell r="D738">
            <v>0</v>
          </cell>
        </row>
        <row r="739">
          <cell r="A739">
            <v>42742</v>
          </cell>
          <cell r="B739">
            <v>704.06</v>
          </cell>
          <cell r="C739">
            <v>-3.96</v>
          </cell>
          <cell r="D739">
            <v>0</v>
          </cell>
        </row>
        <row r="740">
          <cell r="A740">
            <v>42743</v>
          </cell>
          <cell r="B740">
            <v>699.44</v>
          </cell>
          <cell r="C740">
            <v>-3.96</v>
          </cell>
          <cell r="D740">
            <v>0</v>
          </cell>
        </row>
        <row r="741">
          <cell r="A741">
            <v>42744</v>
          </cell>
          <cell r="B741">
            <v>695.58</v>
          </cell>
          <cell r="C741">
            <v>-3.97</v>
          </cell>
          <cell r="D741">
            <v>0</v>
          </cell>
        </row>
        <row r="742">
          <cell r="A742">
            <v>42745</v>
          </cell>
          <cell r="B742">
            <v>700.15</v>
          </cell>
          <cell r="C742">
            <v>-4</v>
          </cell>
          <cell r="D742">
            <v>0</v>
          </cell>
        </row>
        <row r="743">
          <cell r="A743">
            <v>42746</v>
          </cell>
          <cell r="B743">
            <v>705.87</v>
          </cell>
          <cell r="C743">
            <v>-4.01</v>
          </cell>
          <cell r="D743">
            <v>0</v>
          </cell>
        </row>
        <row r="744">
          <cell r="A744">
            <v>42747</v>
          </cell>
          <cell r="B744">
            <v>727.03</v>
          </cell>
          <cell r="C744">
            <v>-4</v>
          </cell>
          <cell r="D744">
            <v>0.4</v>
          </cell>
        </row>
        <row r="745">
          <cell r="A745">
            <v>42748</v>
          </cell>
          <cell r="B745">
            <v>700.93</v>
          </cell>
          <cell r="C745">
            <v>-3.96</v>
          </cell>
          <cell r="D745">
            <v>10.5</v>
          </cell>
        </row>
        <row r="746">
          <cell r="A746">
            <v>42749</v>
          </cell>
          <cell r="B746">
            <v>712.05</v>
          </cell>
          <cell r="C746">
            <v>-3.93</v>
          </cell>
          <cell r="D746">
            <v>15</v>
          </cell>
        </row>
        <row r="747">
          <cell r="A747">
            <v>42750</v>
          </cell>
          <cell r="B747">
            <v>704.68</v>
          </cell>
          <cell r="C747">
            <v>-3.79</v>
          </cell>
          <cell r="D747">
            <v>67.1</v>
          </cell>
        </row>
        <row r="748">
          <cell r="A748">
            <v>42751</v>
          </cell>
          <cell r="B748">
            <v>702.08</v>
          </cell>
          <cell r="C748">
            <v>-3.63</v>
          </cell>
          <cell r="D748">
            <v>0</v>
          </cell>
        </row>
        <row r="749">
          <cell r="A749">
            <v>42752</v>
          </cell>
          <cell r="B749">
            <v>679.16</v>
          </cell>
          <cell r="C749">
            <v>-3.62</v>
          </cell>
          <cell r="D749">
            <v>0</v>
          </cell>
        </row>
        <row r="750">
          <cell r="A750">
            <v>42753</v>
          </cell>
          <cell r="B750">
            <v>704.87</v>
          </cell>
          <cell r="C750">
            <v>-3.62</v>
          </cell>
          <cell r="D750">
            <v>0</v>
          </cell>
        </row>
        <row r="751">
          <cell r="A751">
            <v>42754</v>
          </cell>
          <cell r="B751">
            <v>715.16</v>
          </cell>
          <cell r="C751">
            <v>-3.62</v>
          </cell>
          <cell r="D751">
            <v>0</v>
          </cell>
        </row>
        <row r="752">
          <cell r="A752">
            <v>42755</v>
          </cell>
          <cell r="B752">
            <v>696.49</v>
          </cell>
          <cell r="C752">
            <v>-3.64</v>
          </cell>
          <cell r="D752">
            <v>0</v>
          </cell>
        </row>
        <row r="753">
          <cell r="A753">
            <v>42756</v>
          </cell>
          <cell r="B753">
            <v>708.78</v>
          </cell>
          <cell r="C753">
            <v>-3.66</v>
          </cell>
          <cell r="D753">
            <v>0</v>
          </cell>
        </row>
        <row r="754">
          <cell r="A754">
            <v>42757</v>
          </cell>
          <cell r="B754">
            <v>706.89</v>
          </cell>
          <cell r="C754">
            <v>-3.65</v>
          </cell>
          <cell r="D754">
            <v>0</v>
          </cell>
        </row>
        <row r="755">
          <cell r="A755">
            <v>42758</v>
          </cell>
          <cell r="B755">
            <v>705.78</v>
          </cell>
          <cell r="C755">
            <v>-3.66</v>
          </cell>
          <cell r="D755">
            <v>0</v>
          </cell>
        </row>
        <row r="756">
          <cell r="A756">
            <v>42759</v>
          </cell>
          <cell r="B756">
            <v>727.25</v>
          </cell>
          <cell r="C756">
            <v>-3.66</v>
          </cell>
          <cell r="D756">
            <v>0</v>
          </cell>
        </row>
        <row r="757">
          <cell r="A757">
            <v>42760</v>
          </cell>
          <cell r="B757">
            <v>698.99</v>
          </cell>
          <cell r="C757">
            <v>-3.67</v>
          </cell>
          <cell r="D757">
            <v>3.3</v>
          </cell>
        </row>
        <row r="758">
          <cell r="A758">
            <v>42761</v>
          </cell>
          <cell r="B758">
            <v>711.94</v>
          </cell>
          <cell r="C758">
            <v>-3.68</v>
          </cell>
          <cell r="D758">
            <v>0</v>
          </cell>
        </row>
        <row r="759">
          <cell r="A759">
            <v>42762</v>
          </cell>
          <cell r="B759">
            <v>700.19</v>
          </cell>
          <cell r="C759">
            <v>-3.69</v>
          </cell>
          <cell r="D759">
            <v>0</v>
          </cell>
        </row>
        <row r="760">
          <cell r="A760">
            <v>42763</v>
          </cell>
          <cell r="B760">
            <v>705.41</v>
          </cell>
          <cell r="C760">
            <v>-3.71</v>
          </cell>
          <cell r="D760">
            <v>0</v>
          </cell>
        </row>
        <row r="761">
          <cell r="A761">
            <v>42764</v>
          </cell>
          <cell r="B761">
            <v>708.56</v>
          </cell>
          <cell r="C761">
            <v>-3.72</v>
          </cell>
          <cell r="D761">
            <v>0</v>
          </cell>
        </row>
        <row r="762">
          <cell r="A762">
            <v>42765</v>
          </cell>
          <cell r="B762">
            <v>707.18</v>
          </cell>
          <cell r="C762">
            <v>-3.74</v>
          </cell>
          <cell r="D762">
            <v>0</v>
          </cell>
        </row>
        <row r="763">
          <cell r="A763">
            <v>42766</v>
          </cell>
          <cell r="B763">
            <v>699.07</v>
          </cell>
          <cell r="C763">
            <v>-3.76</v>
          </cell>
          <cell r="D763">
            <v>0</v>
          </cell>
        </row>
        <row r="764">
          <cell r="A764">
            <v>42767</v>
          </cell>
          <cell r="B764">
            <v>704.43</v>
          </cell>
          <cell r="C764">
            <v>-3.77</v>
          </cell>
          <cell r="D764">
            <v>0</v>
          </cell>
        </row>
        <row r="765">
          <cell r="A765">
            <v>42768</v>
          </cell>
          <cell r="B765">
            <v>712</v>
          </cell>
          <cell r="C765">
            <v>-3.77</v>
          </cell>
          <cell r="D765">
            <v>0</v>
          </cell>
        </row>
        <row r="766">
          <cell r="A766">
            <v>42769</v>
          </cell>
          <cell r="B766">
            <v>723.38</v>
          </cell>
          <cell r="C766">
            <v>-3.77</v>
          </cell>
          <cell r="D766">
            <v>7.9</v>
          </cell>
        </row>
        <row r="767">
          <cell r="A767">
            <v>42770</v>
          </cell>
          <cell r="B767">
            <v>793.06</v>
          </cell>
          <cell r="C767">
            <v>-3.76</v>
          </cell>
          <cell r="D767">
            <v>11.2</v>
          </cell>
        </row>
        <row r="768">
          <cell r="A768">
            <v>42771</v>
          </cell>
          <cell r="B768">
            <v>702.96</v>
          </cell>
          <cell r="C768">
            <v>-3.76</v>
          </cell>
          <cell r="D768">
            <v>1.2</v>
          </cell>
        </row>
        <row r="769">
          <cell r="A769">
            <v>42772</v>
          </cell>
          <cell r="B769">
            <v>605.89</v>
          </cell>
          <cell r="C769">
            <v>-3.67</v>
          </cell>
          <cell r="D769">
            <v>74</v>
          </cell>
        </row>
        <row r="770">
          <cell r="A770">
            <v>42773</v>
          </cell>
          <cell r="B770">
            <v>679.29</v>
          </cell>
          <cell r="C770">
            <v>-3.55</v>
          </cell>
          <cell r="D770">
            <v>14.9</v>
          </cell>
        </row>
        <row r="771">
          <cell r="A771">
            <v>42774</v>
          </cell>
          <cell r="B771">
            <v>705.72</v>
          </cell>
          <cell r="C771">
            <v>-3.43</v>
          </cell>
          <cell r="D771">
            <v>0</v>
          </cell>
        </row>
        <row r="772">
          <cell r="A772">
            <v>42775</v>
          </cell>
          <cell r="B772">
            <v>702.2</v>
          </cell>
          <cell r="C772">
            <v>-3.34</v>
          </cell>
          <cell r="D772">
            <v>46.3</v>
          </cell>
        </row>
        <row r="773">
          <cell r="A773">
            <v>42776</v>
          </cell>
          <cell r="B773">
            <v>707.41</v>
          </cell>
          <cell r="C773">
            <v>-3.3</v>
          </cell>
          <cell r="D773">
            <v>0</v>
          </cell>
        </row>
        <row r="774">
          <cell r="A774">
            <v>42777</v>
          </cell>
          <cell r="B774">
            <v>710.24</v>
          </cell>
          <cell r="C774">
            <v>-3.31</v>
          </cell>
          <cell r="D774">
            <v>0</v>
          </cell>
        </row>
        <row r="775">
          <cell r="A775">
            <v>42778</v>
          </cell>
          <cell r="B775">
            <v>708.23</v>
          </cell>
          <cell r="C775">
            <v>-3.31</v>
          </cell>
          <cell r="D775">
            <v>0</v>
          </cell>
        </row>
        <row r="776">
          <cell r="A776">
            <v>42779</v>
          </cell>
          <cell r="B776">
            <v>704.98</v>
          </cell>
          <cell r="C776">
            <v>-3.33</v>
          </cell>
          <cell r="D776">
            <v>0</v>
          </cell>
        </row>
        <row r="777">
          <cell r="A777">
            <v>42780</v>
          </cell>
          <cell r="B777">
            <v>707.07</v>
          </cell>
          <cell r="C777">
            <v>-3.34</v>
          </cell>
          <cell r="D777">
            <v>0</v>
          </cell>
        </row>
        <row r="778">
          <cell r="A778">
            <v>42781</v>
          </cell>
          <cell r="B778">
            <v>702.78</v>
          </cell>
          <cell r="C778">
            <v>-3.34</v>
          </cell>
          <cell r="D778">
            <v>0</v>
          </cell>
        </row>
        <row r="779">
          <cell r="A779">
            <v>42782</v>
          </cell>
          <cell r="B779">
            <v>716.17</v>
          </cell>
          <cell r="C779">
            <v>-3.35</v>
          </cell>
          <cell r="D779">
            <v>0</v>
          </cell>
        </row>
        <row r="780">
          <cell r="A780">
            <v>42783</v>
          </cell>
          <cell r="B780">
            <v>711.9</v>
          </cell>
          <cell r="C780">
            <v>-3.36</v>
          </cell>
          <cell r="D780">
            <v>0</v>
          </cell>
        </row>
        <row r="781">
          <cell r="A781">
            <v>42784</v>
          </cell>
          <cell r="B781">
            <v>726.06</v>
          </cell>
          <cell r="C781">
            <v>-3.37</v>
          </cell>
          <cell r="D781">
            <v>0</v>
          </cell>
        </row>
        <row r="782">
          <cell r="A782">
            <v>42785</v>
          </cell>
          <cell r="B782">
            <v>1376.31</v>
          </cell>
          <cell r="C782">
            <v>-3.37</v>
          </cell>
          <cell r="D782">
            <v>0</v>
          </cell>
        </row>
        <row r="783">
          <cell r="A783">
            <v>42786</v>
          </cell>
          <cell r="B783">
            <v>729.36</v>
          </cell>
          <cell r="C783">
            <v>-3.41</v>
          </cell>
          <cell r="D783">
            <v>0</v>
          </cell>
        </row>
        <row r="784">
          <cell r="A784">
            <v>42787</v>
          </cell>
          <cell r="B784">
            <v>740.39</v>
          </cell>
          <cell r="C784">
            <v>-3.42</v>
          </cell>
          <cell r="D784">
            <v>2.4</v>
          </cell>
        </row>
        <row r="785">
          <cell r="A785">
            <v>42788</v>
          </cell>
          <cell r="B785">
            <v>708.5</v>
          </cell>
          <cell r="C785">
            <v>-3.43</v>
          </cell>
          <cell r="D785">
            <v>0</v>
          </cell>
        </row>
        <row r="786">
          <cell r="A786">
            <v>42789</v>
          </cell>
          <cell r="B786">
            <v>716.32</v>
          </cell>
          <cell r="C786">
            <v>-3.44</v>
          </cell>
          <cell r="D786">
            <v>0</v>
          </cell>
        </row>
        <row r="787">
          <cell r="A787">
            <v>42790</v>
          </cell>
          <cell r="B787">
            <v>748.84</v>
          </cell>
          <cell r="C787">
            <v>-3.46</v>
          </cell>
          <cell r="D787">
            <v>0</v>
          </cell>
        </row>
        <row r="788">
          <cell r="A788">
            <v>42791</v>
          </cell>
          <cell r="B788">
            <v>737.07</v>
          </cell>
          <cell r="C788">
            <v>-3.46</v>
          </cell>
          <cell r="D788">
            <v>0</v>
          </cell>
        </row>
        <row r="789">
          <cell r="A789">
            <v>42792</v>
          </cell>
          <cell r="B789">
            <v>751.7</v>
          </cell>
          <cell r="C789">
            <v>-3.43</v>
          </cell>
          <cell r="D789">
            <v>15.6</v>
          </cell>
        </row>
        <row r="790">
          <cell r="A790">
            <v>42793</v>
          </cell>
          <cell r="B790">
            <v>754.53</v>
          </cell>
          <cell r="C790">
            <v>-3.38</v>
          </cell>
          <cell r="D790">
            <v>33</v>
          </cell>
        </row>
        <row r="791">
          <cell r="A791">
            <v>42794</v>
          </cell>
          <cell r="B791">
            <v>755.08</v>
          </cell>
          <cell r="C791">
            <v>-3.36</v>
          </cell>
          <cell r="D791">
            <v>0.4</v>
          </cell>
        </row>
        <row r="792">
          <cell r="A792">
            <v>42795</v>
          </cell>
          <cell r="B792">
            <v>740.97</v>
          </cell>
          <cell r="C792">
            <v>-3.37</v>
          </cell>
          <cell r="D792">
            <v>0</v>
          </cell>
        </row>
        <row r="793">
          <cell r="A793">
            <v>42796</v>
          </cell>
          <cell r="B793">
            <v>720.49</v>
          </cell>
          <cell r="C793">
            <v>-3.36</v>
          </cell>
          <cell r="D793">
            <v>3.9</v>
          </cell>
        </row>
        <row r="794">
          <cell r="A794">
            <v>42797</v>
          </cell>
          <cell r="B794">
            <v>731.42</v>
          </cell>
          <cell r="C794">
            <v>-3.35</v>
          </cell>
          <cell r="D794">
            <v>0.7</v>
          </cell>
        </row>
        <row r="795">
          <cell r="A795">
            <v>42798</v>
          </cell>
          <cell r="B795">
            <v>744.27</v>
          </cell>
          <cell r="C795">
            <v>-3.36</v>
          </cell>
          <cell r="D795">
            <v>0</v>
          </cell>
        </row>
        <row r="796">
          <cell r="A796">
            <v>42799</v>
          </cell>
          <cell r="B796">
            <v>967.01</v>
          </cell>
          <cell r="C796">
            <v>-3.38</v>
          </cell>
          <cell r="D796">
            <v>0</v>
          </cell>
        </row>
        <row r="797">
          <cell r="A797">
            <v>42800</v>
          </cell>
          <cell r="B797">
            <v>752.89</v>
          </cell>
          <cell r="C797">
            <v>-3.4</v>
          </cell>
          <cell r="D797">
            <v>0</v>
          </cell>
        </row>
        <row r="798">
          <cell r="A798">
            <v>42801</v>
          </cell>
          <cell r="B798">
            <v>751.53</v>
          </cell>
          <cell r="C798">
            <v>-3.39</v>
          </cell>
          <cell r="D798">
            <v>0</v>
          </cell>
        </row>
        <row r="799">
          <cell r="A799">
            <v>42802</v>
          </cell>
          <cell r="B799">
            <v>741.67</v>
          </cell>
          <cell r="C799">
            <v>-3.4</v>
          </cell>
          <cell r="D799">
            <v>0</v>
          </cell>
        </row>
        <row r="800">
          <cell r="A800">
            <v>42803</v>
          </cell>
          <cell r="B800">
            <v>721.41</v>
          </cell>
          <cell r="C800">
            <v>-3.38</v>
          </cell>
          <cell r="D800">
            <v>26.9</v>
          </cell>
        </row>
        <row r="801">
          <cell r="A801">
            <v>42804</v>
          </cell>
          <cell r="B801">
            <v>714.47</v>
          </cell>
          <cell r="C801">
            <v>-3.38</v>
          </cell>
          <cell r="D801">
            <v>0</v>
          </cell>
        </row>
        <row r="802">
          <cell r="A802">
            <v>42805</v>
          </cell>
          <cell r="B802">
            <v>708.15</v>
          </cell>
          <cell r="C802">
            <v>-3.4</v>
          </cell>
          <cell r="D802">
            <v>0</v>
          </cell>
        </row>
        <row r="803">
          <cell r="A803">
            <v>42806</v>
          </cell>
          <cell r="B803">
            <v>714.42</v>
          </cell>
          <cell r="C803">
            <v>-3.41</v>
          </cell>
          <cell r="D803">
            <v>0</v>
          </cell>
        </row>
        <row r="804">
          <cell r="A804">
            <v>42807</v>
          </cell>
          <cell r="B804">
            <v>736.02</v>
          </cell>
          <cell r="C804">
            <v>-3.43</v>
          </cell>
          <cell r="D804">
            <v>0</v>
          </cell>
        </row>
        <row r="805">
          <cell r="A805">
            <v>42808</v>
          </cell>
          <cell r="B805">
            <v>742.51</v>
          </cell>
          <cell r="C805">
            <v>-3.44</v>
          </cell>
          <cell r="D805">
            <v>0</v>
          </cell>
        </row>
        <row r="806">
          <cell r="A806">
            <v>42809</v>
          </cell>
          <cell r="B806">
            <v>738.48</v>
          </cell>
          <cell r="C806">
            <v>-3.45</v>
          </cell>
          <cell r="D806">
            <v>0</v>
          </cell>
        </row>
        <row r="807">
          <cell r="A807">
            <v>42810</v>
          </cell>
          <cell r="B807">
            <v>750.58</v>
          </cell>
          <cell r="C807">
            <v>-3.47</v>
          </cell>
          <cell r="D807">
            <v>0</v>
          </cell>
        </row>
        <row r="808">
          <cell r="A808">
            <v>42811</v>
          </cell>
          <cell r="B808">
            <v>716.09</v>
          </cell>
          <cell r="C808">
            <v>-3.48</v>
          </cell>
          <cell r="D808">
            <v>0</v>
          </cell>
        </row>
        <row r="809">
          <cell r="A809">
            <v>42812</v>
          </cell>
          <cell r="B809">
            <v>705.9</v>
          </cell>
          <cell r="C809">
            <v>-3.49</v>
          </cell>
          <cell r="D809">
            <v>0</v>
          </cell>
        </row>
        <row r="810">
          <cell r="A810">
            <v>42813</v>
          </cell>
          <cell r="B810">
            <v>705.66</v>
          </cell>
          <cell r="C810">
            <v>-3.43</v>
          </cell>
          <cell r="D810">
            <v>39</v>
          </cell>
        </row>
        <row r="811">
          <cell r="A811">
            <v>42814</v>
          </cell>
          <cell r="B811">
            <v>708.46</v>
          </cell>
          <cell r="C811">
            <v>-3.36</v>
          </cell>
          <cell r="D811">
            <v>0.3</v>
          </cell>
        </row>
        <row r="812">
          <cell r="A812">
            <v>42815</v>
          </cell>
          <cell r="B812">
            <v>711.21</v>
          </cell>
          <cell r="C812">
            <v>-3.37</v>
          </cell>
          <cell r="D812">
            <v>0</v>
          </cell>
        </row>
        <row r="813">
          <cell r="A813">
            <v>42816</v>
          </cell>
          <cell r="B813">
            <v>734.38</v>
          </cell>
          <cell r="C813">
            <v>-3.38</v>
          </cell>
          <cell r="D813">
            <v>0</v>
          </cell>
        </row>
        <row r="814">
          <cell r="A814">
            <v>42817</v>
          </cell>
          <cell r="B814">
            <v>761.12</v>
          </cell>
          <cell r="C814">
            <v>-3.39</v>
          </cell>
          <cell r="D814">
            <v>0</v>
          </cell>
        </row>
        <row r="815">
          <cell r="A815">
            <v>42818</v>
          </cell>
          <cell r="B815">
            <v>713.17</v>
          </cell>
          <cell r="C815">
            <v>-3.41</v>
          </cell>
          <cell r="D815">
            <v>0</v>
          </cell>
        </row>
        <row r="816">
          <cell r="A816">
            <v>42819</v>
          </cell>
          <cell r="B816">
            <v>700.22</v>
          </cell>
          <cell r="C816">
            <v>-3.42</v>
          </cell>
          <cell r="D816">
            <v>0</v>
          </cell>
        </row>
        <row r="817">
          <cell r="A817">
            <v>42820</v>
          </cell>
          <cell r="B817">
            <v>708.58</v>
          </cell>
          <cell r="C817">
            <v>-3.43</v>
          </cell>
          <cell r="D817">
            <v>0</v>
          </cell>
        </row>
        <row r="818">
          <cell r="A818">
            <v>42821</v>
          </cell>
          <cell r="B818">
            <v>704.44</v>
          </cell>
          <cell r="C818">
            <v>-3.43</v>
          </cell>
          <cell r="D818">
            <v>0.6</v>
          </cell>
        </row>
        <row r="819">
          <cell r="A819">
            <v>42822</v>
          </cell>
          <cell r="B819">
            <v>705.97</v>
          </cell>
          <cell r="C819">
            <v>-3.33</v>
          </cell>
          <cell r="D819">
            <v>48.4</v>
          </cell>
        </row>
        <row r="820">
          <cell r="A820">
            <v>42823</v>
          </cell>
          <cell r="B820">
            <v>702.26</v>
          </cell>
          <cell r="C820">
            <v>-3.28</v>
          </cell>
          <cell r="D820">
            <v>3.6</v>
          </cell>
        </row>
        <row r="821">
          <cell r="A821">
            <v>42824</v>
          </cell>
          <cell r="B821">
            <v>704.92</v>
          </cell>
          <cell r="C821">
            <v>-3.28</v>
          </cell>
          <cell r="D821">
            <v>0</v>
          </cell>
        </row>
        <row r="822">
          <cell r="A822">
            <v>42825</v>
          </cell>
          <cell r="B822">
            <v>731.75</v>
          </cell>
          <cell r="C822">
            <v>-3.29</v>
          </cell>
          <cell r="D822">
            <v>0</v>
          </cell>
        </row>
        <row r="823">
          <cell r="A823">
            <v>42826</v>
          </cell>
          <cell r="B823">
            <v>732.95</v>
          </cell>
          <cell r="C823">
            <v>-3.31</v>
          </cell>
          <cell r="D823">
            <v>0</v>
          </cell>
        </row>
        <row r="824">
          <cell r="A824">
            <v>42827</v>
          </cell>
          <cell r="B824">
            <v>738.61</v>
          </cell>
          <cell r="C824">
            <v>-3.31</v>
          </cell>
          <cell r="D824">
            <v>0</v>
          </cell>
        </row>
        <row r="825">
          <cell r="A825">
            <v>42828</v>
          </cell>
          <cell r="B825">
            <v>742.75</v>
          </cell>
          <cell r="C825">
            <v>-3.32</v>
          </cell>
          <cell r="D825">
            <v>0</v>
          </cell>
        </row>
        <row r="826">
          <cell r="A826">
            <v>42829</v>
          </cell>
          <cell r="B826">
            <v>728.46</v>
          </cell>
          <cell r="C826">
            <v>-3.34</v>
          </cell>
          <cell r="D826">
            <v>0</v>
          </cell>
        </row>
        <row r="827">
          <cell r="A827">
            <v>42830</v>
          </cell>
          <cell r="B827">
            <v>738.44</v>
          </cell>
          <cell r="C827">
            <v>-3.35</v>
          </cell>
          <cell r="D827">
            <v>0</v>
          </cell>
        </row>
        <row r="828">
          <cell r="A828">
            <v>42831</v>
          </cell>
          <cell r="B828">
            <v>731.13</v>
          </cell>
          <cell r="C828">
            <v>-3.36</v>
          </cell>
          <cell r="D828">
            <v>0</v>
          </cell>
        </row>
        <row r="829">
          <cell r="A829">
            <v>42832</v>
          </cell>
          <cell r="B829">
            <v>716.09</v>
          </cell>
          <cell r="C829">
            <v>-3.38</v>
          </cell>
          <cell r="D829">
            <v>0</v>
          </cell>
        </row>
        <row r="830">
          <cell r="A830">
            <v>42833</v>
          </cell>
          <cell r="B830">
            <v>711.57</v>
          </cell>
          <cell r="C830">
            <v>-3.35</v>
          </cell>
          <cell r="D830">
            <v>6</v>
          </cell>
        </row>
        <row r="831">
          <cell r="A831">
            <v>42834</v>
          </cell>
          <cell r="B831">
            <v>705.56</v>
          </cell>
          <cell r="C831">
            <v>-3.37</v>
          </cell>
          <cell r="D831">
            <v>0</v>
          </cell>
        </row>
        <row r="832">
          <cell r="A832">
            <v>42835</v>
          </cell>
          <cell r="B832">
            <v>703.47</v>
          </cell>
          <cell r="C832">
            <v>-3.38</v>
          </cell>
          <cell r="D832">
            <v>0</v>
          </cell>
        </row>
        <row r="833">
          <cell r="A833">
            <v>42836</v>
          </cell>
          <cell r="B833">
            <v>733.56</v>
          </cell>
          <cell r="C833">
            <v>-3.39</v>
          </cell>
          <cell r="D833">
            <v>0</v>
          </cell>
        </row>
        <row r="834">
          <cell r="A834">
            <v>42837</v>
          </cell>
          <cell r="B834">
            <v>718.06</v>
          </cell>
          <cell r="C834">
            <v>-3.4</v>
          </cell>
          <cell r="D834">
            <v>0</v>
          </cell>
        </row>
        <row r="835">
          <cell r="A835">
            <v>42838</v>
          </cell>
          <cell r="B835">
            <v>708.1</v>
          </cell>
          <cell r="C835">
            <v>-3.4</v>
          </cell>
          <cell r="D835">
            <v>0</v>
          </cell>
        </row>
        <row r="836">
          <cell r="A836">
            <v>42839</v>
          </cell>
          <cell r="B836">
            <v>606.3</v>
          </cell>
          <cell r="C836">
            <v>-3.42</v>
          </cell>
          <cell r="D836">
            <v>0</v>
          </cell>
        </row>
        <row r="837">
          <cell r="A837">
            <v>42840</v>
          </cell>
          <cell r="B837">
            <v>705.68</v>
          </cell>
          <cell r="C837">
            <v>-3.42</v>
          </cell>
          <cell r="D837">
            <v>0</v>
          </cell>
        </row>
        <row r="838">
          <cell r="A838">
            <v>42841</v>
          </cell>
          <cell r="B838">
            <v>703.73</v>
          </cell>
          <cell r="C838">
            <v>-3.44</v>
          </cell>
          <cell r="D838">
            <v>0</v>
          </cell>
        </row>
        <row r="839">
          <cell r="A839">
            <v>42842</v>
          </cell>
          <cell r="B839">
            <v>731.56</v>
          </cell>
          <cell r="C839">
            <v>-3.44</v>
          </cell>
          <cell r="D839">
            <v>0</v>
          </cell>
        </row>
        <row r="840">
          <cell r="A840">
            <v>42843</v>
          </cell>
          <cell r="B840">
            <v>743.52</v>
          </cell>
          <cell r="C840">
            <v>-3.46</v>
          </cell>
          <cell r="D840">
            <v>0</v>
          </cell>
        </row>
        <row r="841">
          <cell r="A841">
            <v>42844</v>
          </cell>
          <cell r="B841">
            <v>738.66</v>
          </cell>
          <cell r="C841">
            <v>-3.46</v>
          </cell>
          <cell r="D841">
            <v>8</v>
          </cell>
        </row>
        <row r="842">
          <cell r="A842">
            <v>42845</v>
          </cell>
          <cell r="B842">
            <v>721.41</v>
          </cell>
          <cell r="C842">
            <v>-3.49</v>
          </cell>
          <cell r="D842">
            <v>0</v>
          </cell>
        </row>
        <row r="843">
          <cell r="A843">
            <v>42846</v>
          </cell>
          <cell r="B843">
            <v>709.84</v>
          </cell>
          <cell r="C843">
            <v>-3.51</v>
          </cell>
          <cell r="D843">
            <v>0</v>
          </cell>
        </row>
        <row r="844">
          <cell r="A844">
            <v>42847</v>
          </cell>
          <cell r="B844">
            <v>704.94</v>
          </cell>
          <cell r="C844">
            <v>-3.52</v>
          </cell>
          <cell r="D844">
            <v>0</v>
          </cell>
        </row>
        <row r="845">
          <cell r="A845">
            <v>42848</v>
          </cell>
          <cell r="B845">
            <v>644.93</v>
          </cell>
          <cell r="C845">
            <v>-3.53</v>
          </cell>
          <cell r="D845">
            <v>2.8</v>
          </cell>
        </row>
        <row r="846">
          <cell r="A846">
            <v>42849</v>
          </cell>
          <cell r="B846">
            <v>705.34</v>
          </cell>
          <cell r="C846">
            <v>-3.54</v>
          </cell>
          <cell r="D846">
            <v>0</v>
          </cell>
        </row>
        <row r="847">
          <cell r="A847">
            <v>42850</v>
          </cell>
          <cell r="B847">
            <v>711.34</v>
          </cell>
          <cell r="C847">
            <v>-3.55</v>
          </cell>
          <cell r="D847">
            <v>0</v>
          </cell>
        </row>
        <row r="848">
          <cell r="A848">
            <v>42851</v>
          </cell>
          <cell r="B848">
            <v>703.55</v>
          </cell>
          <cell r="C848">
            <v>-3.57</v>
          </cell>
          <cell r="D848">
            <v>0</v>
          </cell>
        </row>
        <row r="849">
          <cell r="A849">
            <v>42852</v>
          </cell>
          <cell r="B849">
            <v>709.87</v>
          </cell>
          <cell r="C849">
            <v>-3.58</v>
          </cell>
          <cell r="D849">
            <v>2.2</v>
          </cell>
        </row>
        <row r="850">
          <cell r="A850">
            <v>42853</v>
          </cell>
          <cell r="B850">
            <v>725.88</v>
          </cell>
          <cell r="C850">
            <v>-3.56</v>
          </cell>
          <cell r="D850">
            <v>0</v>
          </cell>
        </row>
        <row r="851">
          <cell r="A851">
            <v>42854</v>
          </cell>
          <cell r="B851">
            <v>730.95</v>
          </cell>
          <cell r="C851">
            <v>-3.52</v>
          </cell>
          <cell r="D851">
            <v>10</v>
          </cell>
        </row>
        <row r="852">
          <cell r="A852">
            <v>42855</v>
          </cell>
          <cell r="B852">
            <v>730.09</v>
          </cell>
          <cell r="C852">
            <v>-3.52</v>
          </cell>
          <cell r="D852">
            <v>0</v>
          </cell>
        </row>
        <row r="853">
          <cell r="A853">
            <v>42856</v>
          </cell>
          <cell r="B853">
            <v>736.59</v>
          </cell>
          <cell r="C853">
            <v>-3.53</v>
          </cell>
          <cell r="D853">
            <v>0</v>
          </cell>
        </row>
        <row r="854">
          <cell r="A854">
            <v>42857</v>
          </cell>
          <cell r="B854">
            <v>712.05</v>
          </cell>
          <cell r="C854">
            <v>-3.54</v>
          </cell>
          <cell r="D854">
            <v>0</v>
          </cell>
        </row>
        <row r="855">
          <cell r="A855">
            <v>42858</v>
          </cell>
          <cell r="B855">
            <v>697.08</v>
          </cell>
          <cell r="C855">
            <v>-3.56</v>
          </cell>
          <cell r="D855">
            <v>0</v>
          </cell>
        </row>
        <row r="856">
          <cell r="A856">
            <v>42859</v>
          </cell>
          <cell r="B856">
            <v>698.75</v>
          </cell>
          <cell r="C856">
            <v>-3.56</v>
          </cell>
          <cell r="D856">
            <v>0</v>
          </cell>
        </row>
        <row r="857">
          <cell r="A857">
            <v>42860</v>
          </cell>
          <cell r="B857">
            <v>723.36</v>
          </cell>
          <cell r="C857">
            <v>-3.57</v>
          </cell>
          <cell r="D857">
            <v>0</v>
          </cell>
        </row>
        <row r="858">
          <cell r="A858">
            <v>42861</v>
          </cell>
          <cell r="B858">
            <v>732.84</v>
          </cell>
          <cell r="C858">
            <v>-3.58</v>
          </cell>
          <cell r="D858">
            <v>0</v>
          </cell>
        </row>
        <row r="859">
          <cell r="A859">
            <v>42862</v>
          </cell>
          <cell r="B859">
            <v>731.4</v>
          </cell>
          <cell r="C859">
            <v>-3.59</v>
          </cell>
          <cell r="D859">
            <v>0.8</v>
          </cell>
        </row>
        <row r="860">
          <cell r="A860">
            <v>42863</v>
          </cell>
          <cell r="B860">
            <v>712.09</v>
          </cell>
          <cell r="C860">
            <v>-3.61</v>
          </cell>
          <cell r="D860">
            <v>0</v>
          </cell>
        </row>
        <row r="861">
          <cell r="A861">
            <v>42864</v>
          </cell>
          <cell r="B861">
            <v>697.72</v>
          </cell>
          <cell r="C861">
            <v>-3.62</v>
          </cell>
          <cell r="D861">
            <v>0</v>
          </cell>
        </row>
        <row r="862">
          <cell r="A862">
            <v>42865</v>
          </cell>
          <cell r="B862">
            <v>704.75</v>
          </cell>
          <cell r="C862">
            <v>-3.63</v>
          </cell>
          <cell r="D862">
            <v>0</v>
          </cell>
        </row>
        <row r="863">
          <cell r="A863">
            <v>42866</v>
          </cell>
          <cell r="B863">
            <v>700.49</v>
          </cell>
          <cell r="C863">
            <v>-3.64</v>
          </cell>
          <cell r="D863">
            <v>0</v>
          </cell>
        </row>
        <row r="864">
          <cell r="A864">
            <v>42867</v>
          </cell>
          <cell r="B864">
            <v>658.96</v>
          </cell>
          <cell r="C864">
            <v>-3.65</v>
          </cell>
          <cell r="D864">
            <v>0</v>
          </cell>
        </row>
        <row r="865">
          <cell r="A865">
            <v>42868</v>
          </cell>
          <cell r="B865">
            <v>702.89</v>
          </cell>
          <cell r="C865">
            <v>-3.66</v>
          </cell>
          <cell r="D865">
            <v>0</v>
          </cell>
        </row>
        <row r="866">
          <cell r="A866">
            <v>42869</v>
          </cell>
          <cell r="B866">
            <v>702.56</v>
          </cell>
          <cell r="C866">
            <v>-3.68</v>
          </cell>
          <cell r="D866">
            <v>0</v>
          </cell>
        </row>
        <row r="867">
          <cell r="A867">
            <v>42870</v>
          </cell>
          <cell r="B867">
            <v>727.77</v>
          </cell>
          <cell r="C867">
            <v>-3.68</v>
          </cell>
          <cell r="D867">
            <v>0</v>
          </cell>
        </row>
        <row r="868">
          <cell r="A868">
            <v>42871</v>
          </cell>
          <cell r="B868">
            <v>711.17</v>
          </cell>
          <cell r="C868">
            <v>-3.7</v>
          </cell>
          <cell r="D868">
            <v>0</v>
          </cell>
        </row>
        <row r="869">
          <cell r="A869">
            <v>42872</v>
          </cell>
          <cell r="B869">
            <v>711.28</v>
          </cell>
          <cell r="C869">
            <v>-3.72</v>
          </cell>
          <cell r="D869">
            <v>0</v>
          </cell>
        </row>
        <row r="870">
          <cell r="A870">
            <v>42873</v>
          </cell>
          <cell r="B870">
            <v>707.84</v>
          </cell>
          <cell r="C870">
            <v>-3.74</v>
          </cell>
          <cell r="D870">
            <v>0</v>
          </cell>
        </row>
        <row r="871">
          <cell r="A871">
            <v>42874</v>
          </cell>
          <cell r="B871">
            <v>706.28</v>
          </cell>
          <cell r="C871">
            <v>-3.75</v>
          </cell>
          <cell r="D871">
            <v>0</v>
          </cell>
        </row>
        <row r="872">
          <cell r="A872">
            <v>42875</v>
          </cell>
          <cell r="B872">
            <v>709.97</v>
          </cell>
          <cell r="C872">
            <v>-3.73</v>
          </cell>
          <cell r="D872">
            <v>0</v>
          </cell>
        </row>
        <row r="873">
          <cell r="A873">
            <v>42876</v>
          </cell>
          <cell r="B873">
            <v>703.58</v>
          </cell>
          <cell r="C873">
            <v>-3.73</v>
          </cell>
          <cell r="D873">
            <v>0.5</v>
          </cell>
        </row>
        <row r="874">
          <cell r="A874">
            <v>42877</v>
          </cell>
          <cell r="B874">
            <v>713.71</v>
          </cell>
          <cell r="C874">
            <v>-3.74</v>
          </cell>
          <cell r="D874">
            <v>0</v>
          </cell>
        </row>
        <row r="875">
          <cell r="A875">
            <v>42878</v>
          </cell>
          <cell r="B875">
            <v>708.36</v>
          </cell>
          <cell r="C875">
            <v>-3.75</v>
          </cell>
          <cell r="D875">
            <v>0</v>
          </cell>
        </row>
        <row r="876">
          <cell r="A876">
            <v>42879</v>
          </cell>
          <cell r="B876">
            <v>699.77</v>
          </cell>
          <cell r="C876">
            <v>-3.76</v>
          </cell>
          <cell r="D876">
            <v>0</v>
          </cell>
        </row>
        <row r="877">
          <cell r="A877">
            <v>42880</v>
          </cell>
          <cell r="B877">
            <v>708.03</v>
          </cell>
          <cell r="C877">
            <v>-3.77</v>
          </cell>
          <cell r="D877">
            <v>0</v>
          </cell>
        </row>
        <row r="878">
          <cell r="A878">
            <v>42881</v>
          </cell>
          <cell r="B878">
            <v>706.46</v>
          </cell>
          <cell r="C878">
            <v>-3.78</v>
          </cell>
          <cell r="D878">
            <v>0</v>
          </cell>
        </row>
        <row r="879">
          <cell r="A879">
            <v>42882</v>
          </cell>
          <cell r="B879">
            <v>708.19</v>
          </cell>
          <cell r="C879">
            <v>-3.79</v>
          </cell>
          <cell r="D879">
            <v>0</v>
          </cell>
        </row>
        <row r="880">
          <cell r="A880">
            <v>42883</v>
          </cell>
          <cell r="B880">
            <v>642.69</v>
          </cell>
          <cell r="C880">
            <v>-3.8</v>
          </cell>
          <cell r="D880">
            <v>0</v>
          </cell>
        </row>
        <row r="881">
          <cell r="A881">
            <v>42884</v>
          </cell>
          <cell r="B881">
            <v>704.8</v>
          </cell>
          <cell r="C881">
            <v>-3.81</v>
          </cell>
          <cell r="D881">
            <v>0</v>
          </cell>
        </row>
        <row r="882">
          <cell r="A882">
            <v>42885</v>
          </cell>
          <cell r="B882">
            <v>716.82</v>
          </cell>
          <cell r="C882">
            <v>-3.84</v>
          </cell>
          <cell r="D882">
            <v>0</v>
          </cell>
        </row>
        <row r="883">
          <cell r="A883">
            <v>42886</v>
          </cell>
          <cell r="B883">
            <v>760.56</v>
          </cell>
          <cell r="C883">
            <v>-3.83</v>
          </cell>
          <cell r="D883">
            <v>0</v>
          </cell>
        </row>
        <row r="884">
          <cell r="A884">
            <v>42887</v>
          </cell>
          <cell r="B884">
            <v>660.42</v>
          </cell>
          <cell r="C884">
            <v>-3.85</v>
          </cell>
          <cell r="D884">
            <v>0</v>
          </cell>
        </row>
        <row r="885">
          <cell r="A885">
            <v>42888</v>
          </cell>
          <cell r="B885">
            <v>716.04</v>
          </cell>
          <cell r="C885">
            <v>-3.86</v>
          </cell>
          <cell r="D885">
            <v>0</v>
          </cell>
        </row>
        <row r="886">
          <cell r="A886">
            <v>42889</v>
          </cell>
          <cell r="B886">
            <v>710.66</v>
          </cell>
          <cell r="C886">
            <v>-3.88</v>
          </cell>
          <cell r="D886">
            <v>0</v>
          </cell>
        </row>
        <row r="887">
          <cell r="A887">
            <v>42890</v>
          </cell>
          <cell r="B887">
            <v>705.32</v>
          </cell>
          <cell r="C887">
            <v>-3.89</v>
          </cell>
          <cell r="D887">
            <v>0</v>
          </cell>
        </row>
        <row r="888">
          <cell r="A888">
            <v>42891</v>
          </cell>
          <cell r="B888">
            <v>703.66</v>
          </cell>
          <cell r="C888">
            <v>-3.9</v>
          </cell>
          <cell r="D888">
            <v>0</v>
          </cell>
        </row>
        <row r="889">
          <cell r="A889">
            <v>42892</v>
          </cell>
          <cell r="B889">
            <v>704.43</v>
          </cell>
          <cell r="C889">
            <v>-3.91</v>
          </cell>
          <cell r="D889">
            <v>0</v>
          </cell>
        </row>
        <row r="890">
          <cell r="A890">
            <v>42893</v>
          </cell>
          <cell r="B890">
            <v>709.75</v>
          </cell>
          <cell r="C890">
            <v>-3.93</v>
          </cell>
          <cell r="D890">
            <v>0</v>
          </cell>
        </row>
        <row r="891">
          <cell r="A891">
            <v>42894</v>
          </cell>
          <cell r="B891">
            <v>712.03</v>
          </cell>
          <cell r="C891">
            <v>-3.93</v>
          </cell>
          <cell r="D891">
            <v>0</v>
          </cell>
        </row>
        <row r="892">
          <cell r="A892">
            <v>42895</v>
          </cell>
          <cell r="B892">
            <v>704.26</v>
          </cell>
          <cell r="C892">
            <v>-3.96</v>
          </cell>
          <cell r="D892">
            <v>0</v>
          </cell>
        </row>
        <row r="893">
          <cell r="A893">
            <v>42896</v>
          </cell>
          <cell r="B893">
            <v>718.81</v>
          </cell>
          <cell r="C893">
            <v>-3.97</v>
          </cell>
          <cell r="D893">
            <v>0</v>
          </cell>
        </row>
        <row r="894">
          <cell r="A894">
            <v>42897</v>
          </cell>
          <cell r="B894">
            <v>712.05</v>
          </cell>
          <cell r="C894">
            <v>-3.98</v>
          </cell>
          <cell r="D894">
            <v>0</v>
          </cell>
        </row>
        <row r="895">
          <cell r="A895">
            <v>42898</v>
          </cell>
          <cell r="B895">
            <v>710.14</v>
          </cell>
          <cell r="C895">
            <v>-3.99</v>
          </cell>
          <cell r="D895">
            <v>12.5</v>
          </cell>
        </row>
        <row r="896">
          <cell r="A896">
            <v>42899</v>
          </cell>
          <cell r="B896">
            <v>708.1</v>
          </cell>
          <cell r="C896">
            <v>-3.94</v>
          </cell>
          <cell r="D896">
            <v>25.5</v>
          </cell>
        </row>
        <row r="897">
          <cell r="A897">
            <v>42900</v>
          </cell>
          <cell r="B897">
            <v>711.23</v>
          </cell>
          <cell r="C897">
            <v>-3.93</v>
          </cell>
          <cell r="D897">
            <v>0</v>
          </cell>
        </row>
        <row r="898">
          <cell r="A898">
            <v>42901</v>
          </cell>
          <cell r="B898">
            <v>705.89</v>
          </cell>
          <cell r="C898">
            <v>-3.91</v>
          </cell>
          <cell r="D898">
            <v>0</v>
          </cell>
        </row>
        <row r="899">
          <cell r="A899">
            <v>42902</v>
          </cell>
          <cell r="B899">
            <v>710.2</v>
          </cell>
          <cell r="C899">
            <v>-3.92</v>
          </cell>
          <cell r="D899">
            <v>0</v>
          </cell>
        </row>
        <row r="900">
          <cell r="A900">
            <v>42903</v>
          </cell>
          <cell r="B900">
            <v>704.73</v>
          </cell>
          <cell r="C900">
            <v>-3.94</v>
          </cell>
          <cell r="D900">
            <v>0</v>
          </cell>
        </row>
        <row r="901">
          <cell r="A901">
            <v>42904</v>
          </cell>
          <cell r="B901">
            <v>706.88</v>
          </cell>
          <cell r="C901">
            <v>-3.96</v>
          </cell>
          <cell r="D901">
            <v>0</v>
          </cell>
        </row>
        <row r="902">
          <cell r="A902">
            <v>42905</v>
          </cell>
          <cell r="B902">
            <v>705.25</v>
          </cell>
          <cell r="C902">
            <v>-3.96</v>
          </cell>
          <cell r="D902">
            <v>0</v>
          </cell>
        </row>
        <row r="903">
          <cell r="A903">
            <v>42906</v>
          </cell>
          <cell r="B903">
            <v>710.22</v>
          </cell>
          <cell r="C903">
            <v>-3.97</v>
          </cell>
          <cell r="D903">
            <v>0</v>
          </cell>
        </row>
        <row r="904">
          <cell r="A904">
            <v>42907</v>
          </cell>
          <cell r="B904">
            <v>700.52</v>
          </cell>
          <cell r="C904">
            <v>-3.97</v>
          </cell>
          <cell r="D904">
            <v>0</v>
          </cell>
        </row>
        <row r="905">
          <cell r="A905">
            <v>42908</v>
          </cell>
          <cell r="B905">
            <v>712.96</v>
          </cell>
          <cell r="C905">
            <v>-3.99</v>
          </cell>
          <cell r="D905">
            <v>0</v>
          </cell>
        </row>
        <row r="906">
          <cell r="A906">
            <v>42909</v>
          </cell>
          <cell r="B906">
            <v>704.71</v>
          </cell>
          <cell r="C906">
            <v>-4.01</v>
          </cell>
          <cell r="D906">
            <v>0</v>
          </cell>
        </row>
        <row r="907">
          <cell r="A907">
            <v>42910</v>
          </cell>
          <cell r="B907">
            <v>711.09</v>
          </cell>
          <cell r="C907">
            <v>-4.02</v>
          </cell>
          <cell r="D907">
            <v>0</v>
          </cell>
        </row>
        <row r="908">
          <cell r="A908">
            <v>42911</v>
          </cell>
          <cell r="B908">
            <v>708.62</v>
          </cell>
          <cell r="C908">
            <v>-4.03</v>
          </cell>
          <cell r="D908">
            <v>0</v>
          </cell>
        </row>
        <row r="909">
          <cell r="A909">
            <v>42912</v>
          </cell>
          <cell r="B909">
            <v>708.85</v>
          </cell>
          <cell r="C909">
            <v>-4.04</v>
          </cell>
          <cell r="D909">
            <v>0</v>
          </cell>
        </row>
        <row r="910">
          <cell r="A910">
            <v>42913</v>
          </cell>
          <cell r="B910">
            <v>714.07</v>
          </cell>
          <cell r="C910">
            <v>-4.05</v>
          </cell>
          <cell r="D910">
            <v>0</v>
          </cell>
        </row>
        <row r="911">
          <cell r="A911">
            <v>42914</v>
          </cell>
          <cell r="B911">
            <v>707.69</v>
          </cell>
          <cell r="C911">
            <v>-4.06</v>
          </cell>
          <cell r="D911">
            <v>0</v>
          </cell>
        </row>
        <row r="912">
          <cell r="A912">
            <v>42915</v>
          </cell>
          <cell r="B912">
            <v>702.52</v>
          </cell>
          <cell r="C912">
            <v>-4.08</v>
          </cell>
          <cell r="D912">
            <v>0</v>
          </cell>
        </row>
        <row r="913">
          <cell r="A913">
            <v>42916</v>
          </cell>
          <cell r="B913">
            <v>745.74</v>
          </cell>
          <cell r="C913">
            <v>-4.09</v>
          </cell>
          <cell r="D913">
            <v>0</v>
          </cell>
        </row>
        <row r="914">
          <cell r="A914">
            <v>42917</v>
          </cell>
          <cell r="B914">
            <v>799.74</v>
          </cell>
          <cell r="C914">
            <v>-4.1</v>
          </cell>
          <cell r="D914">
            <v>0</v>
          </cell>
        </row>
        <row r="915">
          <cell r="A915">
            <v>42918</v>
          </cell>
          <cell r="B915">
            <v>706.41</v>
          </cell>
          <cell r="C915">
            <v>-4.11</v>
          </cell>
          <cell r="D915">
            <v>0</v>
          </cell>
        </row>
        <row r="916">
          <cell r="A916">
            <v>42919</v>
          </cell>
          <cell r="B916">
            <v>709.55</v>
          </cell>
          <cell r="C916">
            <v>-4.13</v>
          </cell>
          <cell r="D916">
            <v>0</v>
          </cell>
        </row>
        <row r="917">
          <cell r="A917">
            <v>42920</v>
          </cell>
          <cell r="B917">
            <v>698.13</v>
          </cell>
          <cell r="C917">
            <v>-4.14</v>
          </cell>
          <cell r="D917">
            <v>0</v>
          </cell>
        </row>
        <row r="918">
          <cell r="A918">
            <v>42921</v>
          </cell>
          <cell r="B918">
            <v>703.01</v>
          </cell>
          <cell r="C918">
            <v>-4.16</v>
          </cell>
          <cell r="D918">
            <v>0</v>
          </cell>
        </row>
        <row r="919">
          <cell r="A919">
            <v>42922</v>
          </cell>
          <cell r="B919">
            <v>762.67</v>
          </cell>
          <cell r="C919">
            <v>-4.18</v>
          </cell>
          <cell r="D919">
            <v>0</v>
          </cell>
        </row>
        <row r="920">
          <cell r="A920">
            <v>42923</v>
          </cell>
          <cell r="B920">
            <v>702.92</v>
          </cell>
          <cell r="C920">
            <v>-4.2</v>
          </cell>
          <cell r="D920">
            <v>0</v>
          </cell>
        </row>
        <row r="921">
          <cell r="A921">
            <v>42924</v>
          </cell>
          <cell r="B921">
            <v>986.2</v>
          </cell>
          <cell r="C921">
            <v>-4.21</v>
          </cell>
          <cell r="D921">
            <v>0</v>
          </cell>
        </row>
        <row r="922">
          <cell r="A922">
            <v>42925</v>
          </cell>
          <cell r="B922">
            <v>1207.12</v>
          </cell>
          <cell r="C922">
            <v>-4.23</v>
          </cell>
          <cell r="D922">
            <v>0</v>
          </cell>
        </row>
        <row r="923">
          <cell r="A923">
            <v>42926</v>
          </cell>
          <cell r="B923">
            <v>697.25</v>
          </cell>
          <cell r="C923">
            <v>-4.25</v>
          </cell>
          <cell r="D923">
            <v>0</v>
          </cell>
        </row>
        <row r="924">
          <cell r="A924">
            <v>42927</v>
          </cell>
          <cell r="B924">
            <v>701.45</v>
          </cell>
          <cell r="C924">
            <v>-4.28</v>
          </cell>
          <cell r="D924">
            <v>0</v>
          </cell>
        </row>
        <row r="925">
          <cell r="A925">
            <v>42928</v>
          </cell>
          <cell r="B925">
            <v>698.22</v>
          </cell>
          <cell r="C925">
            <v>-4.28</v>
          </cell>
          <cell r="D925">
            <v>0</v>
          </cell>
        </row>
        <row r="926">
          <cell r="A926">
            <v>42929</v>
          </cell>
          <cell r="B926">
            <v>698.81</v>
          </cell>
          <cell r="C926">
            <v>-4.29</v>
          </cell>
          <cell r="D926">
            <v>0</v>
          </cell>
        </row>
        <row r="927">
          <cell r="A927">
            <v>42930</v>
          </cell>
          <cell r="B927">
            <v>698.81</v>
          </cell>
          <cell r="C927">
            <v>-4.3</v>
          </cell>
          <cell r="D927">
            <v>0</v>
          </cell>
        </row>
        <row r="928">
          <cell r="A928">
            <v>42931</v>
          </cell>
          <cell r="B928">
            <v>699.65</v>
          </cell>
          <cell r="C928">
            <v>-4.32</v>
          </cell>
          <cell r="D928">
            <v>0</v>
          </cell>
        </row>
        <row r="929">
          <cell r="A929">
            <v>42932</v>
          </cell>
          <cell r="B929">
            <v>698.14</v>
          </cell>
          <cell r="C929">
            <v>-4.34</v>
          </cell>
          <cell r="D929">
            <v>0</v>
          </cell>
        </row>
        <row r="930">
          <cell r="A930">
            <v>42933</v>
          </cell>
          <cell r="B930">
            <v>697.07</v>
          </cell>
          <cell r="C930">
            <v>-4.35</v>
          </cell>
          <cell r="D930">
            <v>0</v>
          </cell>
        </row>
        <row r="931">
          <cell r="A931">
            <v>42934</v>
          </cell>
          <cell r="B931">
            <v>703.52</v>
          </cell>
          <cell r="C931">
            <v>-4.36</v>
          </cell>
          <cell r="D931">
            <v>0</v>
          </cell>
        </row>
        <row r="932">
          <cell r="A932">
            <v>42935</v>
          </cell>
          <cell r="B932">
            <v>649.71</v>
          </cell>
          <cell r="C932">
            <v>-4.37</v>
          </cell>
          <cell r="D932">
            <v>0</v>
          </cell>
        </row>
        <row r="933">
          <cell r="A933">
            <v>42936</v>
          </cell>
          <cell r="B933">
            <v>933.18</v>
          </cell>
          <cell r="C933">
            <v>-4.37</v>
          </cell>
          <cell r="D933">
            <v>0</v>
          </cell>
        </row>
        <row r="934">
          <cell r="A934">
            <v>42937</v>
          </cell>
          <cell r="B934">
            <v>708.56</v>
          </cell>
          <cell r="C934">
            <v>-4.4</v>
          </cell>
          <cell r="D934">
            <v>0</v>
          </cell>
        </row>
        <row r="935">
          <cell r="A935">
            <v>42938</v>
          </cell>
          <cell r="B935">
            <v>691.55</v>
          </cell>
          <cell r="C935">
            <v>-4.42</v>
          </cell>
          <cell r="D935">
            <v>0</v>
          </cell>
        </row>
        <row r="936">
          <cell r="A936">
            <v>42939</v>
          </cell>
          <cell r="B936">
            <v>695.05</v>
          </cell>
          <cell r="C936">
            <v>-4.43</v>
          </cell>
          <cell r="D936">
            <v>0</v>
          </cell>
        </row>
        <row r="937">
          <cell r="A937">
            <v>42940</v>
          </cell>
          <cell r="B937">
            <v>693.61</v>
          </cell>
          <cell r="C937">
            <v>-4.44</v>
          </cell>
          <cell r="D937">
            <v>0</v>
          </cell>
        </row>
        <row r="938">
          <cell r="A938">
            <v>42941</v>
          </cell>
          <cell r="B938">
            <v>701.92</v>
          </cell>
          <cell r="C938">
            <v>-4.46</v>
          </cell>
          <cell r="D938">
            <v>0</v>
          </cell>
        </row>
        <row r="939">
          <cell r="A939">
            <v>42942</v>
          </cell>
          <cell r="B939">
            <v>694.26</v>
          </cell>
          <cell r="C939">
            <v>-4.47</v>
          </cell>
          <cell r="D939">
            <v>0</v>
          </cell>
        </row>
        <row r="940">
          <cell r="A940">
            <v>42943</v>
          </cell>
          <cell r="B940">
            <v>695.25</v>
          </cell>
          <cell r="C940">
            <v>-4.48</v>
          </cell>
          <cell r="D940">
            <v>0</v>
          </cell>
        </row>
        <row r="941">
          <cell r="A941">
            <v>42944</v>
          </cell>
          <cell r="B941">
            <v>937.04</v>
          </cell>
          <cell r="C941">
            <v>-4.49</v>
          </cell>
          <cell r="D941">
            <v>0</v>
          </cell>
        </row>
        <row r="942">
          <cell r="A942">
            <v>42945</v>
          </cell>
          <cell r="B942">
            <v>709.75</v>
          </cell>
          <cell r="C942">
            <v>-4.55</v>
          </cell>
          <cell r="D942">
            <v>0</v>
          </cell>
        </row>
        <row r="943">
          <cell r="A943">
            <v>42946</v>
          </cell>
          <cell r="B943">
            <v>694.07</v>
          </cell>
          <cell r="C943">
            <v>-4.57</v>
          </cell>
          <cell r="D943">
            <v>0</v>
          </cell>
        </row>
        <row r="944">
          <cell r="A944">
            <v>42947</v>
          </cell>
          <cell r="B944">
            <v>699.71</v>
          </cell>
          <cell r="C944">
            <v>-4.55</v>
          </cell>
          <cell r="D944">
            <v>0</v>
          </cell>
        </row>
        <row r="945">
          <cell r="A945">
            <v>42948</v>
          </cell>
          <cell r="B945">
            <v>699.71</v>
          </cell>
          <cell r="C945">
            <v>-4.56</v>
          </cell>
          <cell r="D945">
            <v>0</v>
          </cell>
        </row>
        <row r="946">
          <cell r="A946">
            <v>42949</v>
          </cell>
          <cell r="B946">
            <v>700.13</v>
          </cell>
          <cell r="C946">
            <v>-4.58</v>
          </cell>
          <cell r="D946">
            <v>0</v>
          </cell>
        </row>
        <row r="947">
          <cell r="A947">
            <v>42950</v>
          </cell>
          <cell r="B947">
            <v>697.56</v>
          </cell>
          <cell r="C947">
            <v>-4.59</v>
          </cell>
          <cell r="D947">
            <v>0</v>
          </cell>
        </row>
        <row r="948">
          <cell r="A948">
            <v>42951</v>
          </cell>
          <cell r="B948">
            <v>697.4</v>
          </cell>
          <cell r="C948">
            <v>-4.61</v>
          </cell>
          <cell r="D948">
            <v>0</v>
          </cell>
        </row>
        <row r="949">
          <cell r="A949">
            <v>42952</v>
          </cell>
          <cell r="B949">
            <v>694.02</v>
          </cell>
          <cell r="C949">
            <v>-4.63</v>
          </cell>
          <cell r="D949">
            <v>0</v>
          </cell>
        </row>
        <row r="950">
          <cell r="A950">
            <v>42953</v>
          </cell>
          <cell r="B950">
            <v>693.5</v>
          </cell>
          <cell r="C950">
            <v>-4.63</v>
          </cell>
          <cell r="D950">
            <v>0</v>
          </cell>
        </row>
        <row r="951">
          <cell r="A951">
            <v>42954</v>
          </cell>
          <cell r="B951">
            <v>699.7</v>
          </cell>
          <cell r="C951">
            <v>-4.65</v>
          </cell>
          <cell r="D951">
            <v>0</v>
          </cell>
        </row>
        <row r="952">
          <cell r="A952">
            <v>42955</v>
          </cell>
          <cell r="B952">
            <v>691.9</v>
          </cell>
          <cell r="C952">
            <v>-4.66</v>
          </cell>
          <cell r="D952">
            <v>0</v>
          </cell>
        </row>
        <row r="953">
          <cell r="A953">
            <v>42956</v>
          </cell>
          <cell r="B953">
            <v>822.92</v>
          </cell>
          <cell r="C953">
            <v>-4.68</v>
          </cell>
          <cell r="D953">
            <v>0</v>
          </cell>
        </row>
        <row r="954">
          <cell r="A954">
            <v>42957</v>
          </cell>
          <cell r="B954">
            <v>829.5</v>
          </cell>
          <cell r="C954">
            <v>-4.7</v>
          </cell>
          <cell r="D954">
            <v>0</v>
          </cell>
        </row>
        <row r="955">
          <cell r="A955">
            <v>42958</v>
          </cell>
          <cell r="B955">
            <v>907.53</v>
          </cell>
          <cell r="C955">
            <v>-4.7</v>
          </cell>
          <cell r="D955">
            <v>0</v>
          </cell>
        </row>
        <row r="956">
          <cell r="A956">
            <v>42959</v>
          </cell>
          <cell r="B956">
            <v>904.41</v>
          </cell>
          <cell r="C956">
            <v>-4.72</v>
          </cell>
          <cell r="D956">
            <v>0</v>
          </cell>
        </row>
        <row r="957">
          <cell r="A957">
            <v>42960</v>
          </cell>
          <cell r="B957">
            <v>697.55</v>
          </cell>
          <cell r="C957">
            <v>-4.74</v>
          </cell>
          <cell r="D957">
            <v>0</v>
          </cell>
        </row>
        <row r="958">
          <cell r="A958">
            <v>42961</v>
          </cell>
          <cell r="B958">
            <v>876.08</v>
          </cell>
          <cell r="C958">
            <v>-4.78</v>
          </cell>
          <cell r="D958">
            <v>0</v>
          </cell>
        </row>
        <row r="959">
          <cell r="A959">
            <v>42962</v>
          </cell>
          <cell r="B959">
            <v>1000.67</v>
          </cell>
          <cell r="C959">
            <v>-4.79</v>
          </cell>
          <cell r="D959">
            <v>0</v>
          </cell>
        </row>
        <row r="960">
          <cell r="A960">
            <v>42963</v>
          </cell>
          <cell r="B960">
            <v>1246.39</v>
          </cell>
          <cell r="C960">
            <v>-4.82</v>
          </cell>
          <cell r="D960">
            <v>0</v>
          </cell>
        </row>
        <row r="961">
          <cell r="A961">
            <v>42964</v>
          </cell>
          <cell r="B961">
            <v>1008.59</v>
          </cell>
          <cell r="C961">
            <v>-4.84</v>
          </cell>
          <cell r="D961">
            <v>0</v>
          </cell>
        </row>
        <row r="962">
          <cell r="A962">
            <v>42965</v>
          </cell>
          <cell r="B962">
            <v>876.63</v>
          </cell>
          <cell r="C962">
            <v>-4.86</v>
          </cell>
          <cell r="D962">
            <v>0</v>
          </cell>
        </row>
        <row r="963">
          <cell r="A963">
            <v>42966</v>
          </cell>
          <cell r="B963">
            <v>950.1</v>
          </cell>
          <cell r="C963">
            <v>-4.88</v>
          </cell>
          <cell r="D963">
            <v>0</v>
          </cell>
        </row>
        <row r="964">
          <cell r="A964">
            <v>42967</v>
          </cell>
          <cell r="B964">
            <v>529.42</v>
          </cell>
          <cell r="C964">
            <v>-4.9</v>
          </cell>
          <cell r="D964">
            <v>0</v>
          </cell>
        </row>
        <row r="965">
          <cell r="A965">
            <v>42968</v>
          </cell>
          <cell r="B965">
            <v>1287.37</v>
          </cell>
          <cell r="C965">
            <v>-4.92</v>
          </cell>
          <cell r="D965">
            <v>0</v>
          </cell>
        </row>
        <row r="966">
          <cell r="A966">
            <v>42969</v>
          </cell>
          <cell r="B966">
            <v>1230.9</v>
          </cell>
          <cell r="C966">
            <v>-4.94</v>
          </cell>
          <cell r="D966">
            <v>0</v>
          </cell>
        </row>
        <row r="967">
          <cell r="A967">
            <v>42970</v>
          </cell>
          <cell r="B967">
            <v>1097.44</v>
          </cell>
          <cell r="C967">
            <v>-4.98</v>
          </cell>
          <cell r="D967">
            <v>0</v>
          </cell>
        </row>
        <row r="968">
          <cell r="A968">
            <v>42971</v>
          </cell>
          <cell r="B968">
            <v>1178.88</v>
          </cell>
          <cell r="C968">
            <v>-5</v>
          </cell>
          <cell r="D968">
            <v>0</v>
          </cell>
        </row>
        <row r="969">
          <cell r="A969">
            <v>42972</v>
          </cell>
          <cell r="B969">
            <v>1170.66</v>
          </cell>
          <cell r="C969">
            <v>-5.02</v>
          </cell>
          <cell r="D969">
            <v>0</v>
          </cell>
        </row>
        <row r="970">
          <cell r="A970">
            <v>42973</v>
          </cell>
          <cell r="B970">
            <v>1344.44</v>
          </cell>
          <cell r="C970">
            <v>-5.06</v>
          </cell>
          <cell r="D970">
            <v>0</v>
          </cell>
        </row>
        <row r="971">
          <cell r="A971">
            <v>42974</v>
          </cell>
          <cell r="B971">
            <v>1328.94</v>
          </cell>
          <cell r="C971">
            <v>-5.09</v>
          </cell>
          <cell r="D971">
            <v>0</v>
          </cell>
        </row>
        <row r="972">
          <cell r="A972">
            <v>42975</v>
          </cell>
          <cell r="B972">
            <v>1231.63</v>
          </cell>
          <cell r="C972">
            <v>-5.14</v>
          </cell>
          <cell r="D972">
            <v>0</v>
          </cell>
        </row>
        <row r="973">
          <cell r="A973">
            <v>42976</v>
          </cell>
          <cell r="B973">
            <v>1232.49</v>
          </cell>
          <cell r="C973">
            <v>-5.18</v>
          </cell>
          <cell r="D973">
            <v>0</v>
          </cell>
        </row>
        <row r="974">
          <cell r="A974">
            <v>42977</v>
          </cell>
          <cell r="B974">
            <v>944.98</v>
          </cell>
          <cell r="C974">
            <v>-5.19</v>
          </cell>
          <cell r="D974">
            <v>0</v>
          </cell>
        </row>
        <row r="975">
          <cell r="A975">
            <v>42978</v>
          </cell>
          <cell r="B975">
            <v>1153.01</v>
          </cell>
          <cell r="C975">
            <v>-5.22</v>
          </cell>
          <cell r="D975">
            <v>0</v>
          </cell>
        </row>
        <row r="976">
          <cell r="A976">
            <v>42979</v>
          </cell>
          <cell r="B976">
            <v>1202.66</v>
          </cell>
          <cell r="C976">
            <v>-5.24</v>
          </cell>
          <cell r="D976">
            <v>0</v>
          </cell>
        </row>
        <row r="977">
          <cell r="A977">
            <v>42980</v>
          </cell>
          <cell r="B977">
            <v>1287.62</v>
          </cell>
          <cell r="C977">
            <v>-5.28</v>
          </cell>
          <cell r="D977">
            <v>0</v>
          </cell>
        </row>
        <row r="978">
          <cell r="A978">
            <v>42981</v>
          </cell>
          <cell r="B978">
            <v>1280.56</v>
          </cell>
          <cell r="C978">
            <v>-5.32</v>
          </cell>
          <cell r="D978">
            <v>0</v>
          </cell>
        </row>
        <row r="979">
          <cell r="A979">
            <v>42982</v>
          </cell>
          <cell r="B979">
            <v>919.91</v>
          </cell>
          <cell r="C979">
            <v>-5.36</v>
          </cell>
          <cell r="D979">
            <v>0</v>
          </cell>
        </row>
        <row r="980">
          <cell r="A980">
            <v>42983</v>
          </cell>
          <cell r="B980">
            <v>976.62</v>
          </cell>
          <cell r="C980">
            <v>-5.37</v>
          </cell>
          <cell r="D980">
            <v>0</v>
          </cell>
        </row>
        <row r="981">
          <cell r="A981">
            <v>42984</v>
          </cell>
          <cell r="B981">
            <v>1175.93</v>
          </cell>
          <cell r="C981">
            <v>-5.39</v>
          </cell>
          <cell r="D981">
            <v>0</v>
          </cell>
        </row>
        <row r="982">
          <cell r="A982">
            <v>42985</v>
          </cell>
          <cell r="B982">
            <v>1245.25</v>
          </cell>
          <cell r="C982">
            <v>-5.42</v>
          </cell>
          <cell r="D982">
            <v>0</v>
          </cell>
        </row>
        <row r="983">
          <cell r="A983">
            <v>42986</v>
          </cell>
          <cell r="B983">
            <v>900.58</v>
          </cell>
          <cell r="C983">
            <v>-5.45</v>
          </cell>
          <cell r="D983">
            <v>0</v>
          </cell>
        </row>
        <row r="984">
          <cell r="A984">
            <v>42987</v>
          </cell>
          <cell r="B984">
            <v>910.07</v>
          </cell>
          <cell r="C984">
            <v>-5.48</v>
          </cell>
          <cell r="D984">
            <v>0</v>
          </cell>
        </row>
        <row r="985">
          <cell r="A985">
            <v>42988</v>
          </cell>
          <cell r="B985">
            <v>924.42</v>
          </cell>
          <cell r="C985">
            <v>-5.5</v>
          </cell>
          <cell r="D985">
            <v>0</v>
          </cell>
        </row>
        <row r="986">
          <cell r="A986">
            <v>42989</v>
          </cell>
          <cell r="B986">
            <v>1040.86</v>
          </cell>
          <cell r="C986">
            <v>-5.53</v>
          </cell>
          <cell r="D986">
            <v>0</v>
          </cell>
        </row>
        <row r="987">
          <cell r="A987">
            <v>42990</v>
          </cell>
          <cell r="B987">
            <v>1104.4</v>
          </cell>
          <cell r="C987">
            <v>-5.56</v>
          </cell>
          <cell r="D987">
            <v>0</v>
          </cell>
        </row>
        <row r="988">
          <cell r="A988">
            <v>42991</v>
          </cell>
          <cell r="B988">
            <v>901.04</v>
          </cell>
          <cell r="C988">
            <v>-5.58</v>
          </cell>
          <cell r="D988">
            <v>0</v>
          </cell>
        </row>
        <row r="989">
          <cell r="A989">
            <v>42992</v>
          </cell>
          <cell r="B989">
            <v>702.78</v>
          </cell>
          <cell r="C989">
            <v>-5.6</v>
          </cell>
          <cell r="D989">
            <v>0</v>
          </cell>
        </row>
        <row r="990">
          <cell r="A990">
            <v>42993</v>
          </cell>
          <cell r="B990">
            <v>905.9</v>
          </cell>
          <cell r="C990">
            <v>-5.66</v>
          </cell>
          <cell r="D990">
            <v>0</v>
          </cell>
        </row>
        <row r="991">
          <cell r="A991">
            <v>42994</v>
          </cell>
          <cell r="B991">
            <v>1039.7</v>
          </cell>
          <cell r="C991">
            <v>-5.66</v>
          </cell>
          <cell r="D991">
            <v>0</v>
          </cell>
        </row>
        <row r="992">
          <cell r="A992">
            <v>42995</v>
          </cell>
          <cell r="B992">
            <v>1016.09</v>
          </cell>
          <cell r="C992">
            <v>-5.68</v>
          </cell>
          <cell r="D992">
            <v>0</v>
          </cell>
        </row>
        <row r="993">
          <cell r="A993">
            <v>42996</v>
          </cell>
          <cell r="B993">
            <v>984.84</v>
          </cell>
          <cell r="C993">
            <v>-5.7</v>
          </cell>
          <cell r="D993">
            <v>0</v>
          </cell>
        </row>
        <row r="994">
          <cell r="A994">
            <v>42997</v>
          </cell>
          <cell r="B994">
            <v>982.18</v>
          </cell>
          <cell r="C994">
            <v>-5.72</v>
          </cell>
          <cell r="D994">
            <v>0</v>
          </cell>
        </row>
        <row r="995">
          <cell r="A995">
            <v>42998</v>
          </cell>
          <cell r="B995">
            <v>993.87</v>
          </cell>
          <cell r="C995">
            <v>-5.75</v>
          </cell>
          <cell r="D995">
            <v>0</v>
          </cell>
        </row>
        <row r="996">
          <cell r="A996">
            <v>42999</v>
          </cell>
          <cell r="B996">
            <v>1017.01</v>
          </cell>
          <cell r="C996">
            <v>-5.78</v>
          </cell>
          <cell r="D996">
            <v>0</v>
          </cell>
        </row>
        <row r="997">
          <cell r="A997">
            <v>43000</v>
          </cell>
          <cell r="B997">
            <v>1018.4</v>
          </cell>
          <cell r="C997">
            <v>-5.82</v>
          </cell>
          <cell r="D997">
            <v>0</v>
          </cell>
        </row>
        <row r="998">
          <cell r="A998">
            <v>43001</v>
          </cell>
          <cell r="B998">
            <v>1069.33</v>
          </cell>
          <cell r="C998">
            <v>-5.84</v>
          </cell>
          <cell r="D998">
            <v>0</v>
          </cell>
        </row>
        <row r="999">
          <cell r="A999">
            <v>43002</v>
          </cell>
          <cell r="B999">
            <v>1071.41</v>
          </cell>
          <cell r="C999">
            <v>-5.87</v>
          </cell>
          <cell r="D999">
            <v>0</v>
          </cell>
        </row>
        <row r="1000">
          <cell r="A1000">
            <v>43003</v>
          </cell>
          <cell r="B1000">
            <v>1021.53</v>
          </cell>
          <cell r="C1000">
            <v>-5.93</v>
          </cell>
          <cell r="D1000">
            <v>0</v>
          </cell>
        </row>
        <row r="1001">
          <cell r="A1001">
            <v>43004</v>
          </cell>
          <cell r="B1001">
            <v>1019.56</v>
          </cell>
          <cell r="C1001">
            <v>-5.97</v>
          </cell>
          <cell r="D1001">
            <v>0</v>
          </cell>
        </row>
        <row r="1002">
          <cell r="A1002">
            <v>43005</v>
          </cell>
          <cell r="B1002">
            <v>998.73</v>
          </cell>
          <cell r="C1002">
            <v>-6.02</v>
          </cell>
          <cell r="D1002">
            <v>0</v>
          </cell>
        </row>
        <row r="1003">
          <cell r="A1003">
            <v>43006</v>
          </cell>
          <cell r="B1003">
            <v>989.47</v>
          </cell>
          <cell r="C1003">
            <v>-6.03</v>
          </cell>
          <cell r="D1003">
            <v>0</v>
          </cell>
        </row>
        <row r="1004">
          <cell r="A1004">
            <v>43007</v>
          </cell>
          <cell r="B1004">
            <v>1016.9</v>
          </cell>
          <cell r="C1004">
            <v>-6.04</v>
          </cell>
          <cell r="D1004">
            <v>0</v>
          </cell>
        </row>
        <row r="1005">
          <cell r="A1005">
            <v>43008</v>
          </cell>
          <cell r="B1005">
            <v>1063.77</v>
          </cell>
          <cell r="C1005">
            <v>-6.06</v>
          </cell>
          <cell r="D1005">
            <v>3</v>
          </cell>
        </row>
        <row r="1006">
          <cell r="A1006">
            <v>43009</v>
          </cell>
          <cell r="B1006">
            <v>1072.11</v>
          </cell>
          <cell r="C1006">
            <v>-6.01</v>
          </cell>
          <cell r="D1006">
            <v>31.3</v>
          </cell>
        </row>
        <row r="1007">
          <cell r="A1007">
            <v>43010</v>
          </cell>
          <cell r="B1007">
            <v>879.28</v>
          </cell>
          <cell r="C1007">
            <v>-6.03</v>
          </cell>
          <cell r="D1007">
            <v>0</v>
          </cell>
        </row>
        <row r="1008">
          <cell r="A1008">
            <v>43011</v>
          </cell>
          <cell r="B1008">
            <v>718.98</v>
          </cell>
          <cell r="C1008">
            <v>-5.98</v>
          </cell>
          <cell r="D1008">
            <v>53.2</v>
          </cell>
        </row>
        <row r="1009">
          <cell r="A1009">
            <v>43012</v>
          </cell>
          <cell r="B1009">
            <v>712.15</v>
          </cell>
          <cell r="C1009">
            <v>-5.92</v>
          </cell>
          <cell r="D1009">
            <v>0</v>
          </cell>
        </row>
        <row r="1010">
          <cell r="A1010">
            <v>43013</v>
          </cell>
          <cell r="B1010">
            <v>723.5</v>
          </cell>
          <cell r="C1010">
            <v>-5.92</v>
          </cell>
          <cell r="D1010">
            <v>0</v>
          </cell>
        </row>
        <row r="1011">
          <cell r="A1011">
            <v>43014</v>
          </cell>
          <cell r="B1011">
            <v>709.14</v>
          </cell>
          <cell r="C1011">
            <v>-5.93</v>
          </cell>
          <cell r="D1011">
            <v>0</v>
          </cell>
        </row>
        <row r="1012">
          <cell r="A1012">
            <v>43015</v>
          </cell>
          <cell r="B1012">
            <v>710.42</v>
          </cell>
          <cell r="C1012">
            <v>-5.95</v>
          </cell>
          <cell r="D1012">
            <v>0</v>
          </cell>
        </row>
        <row r="1013">
          <cell r="A1013">
            <v>43016</v>
          </cell>
          <cell r="B1013">
            <v>711</v>
          </cell>
          <cell r="C1013">
            <v>-5.97</v>
          </cell>
          <cell r="D1013">
            <v>0</v>
          </cell>
        </row>
        <row r="1014">
          <cell r="A1014">
            <v>43017</v>
          </cell>
          <cell r="B1014">
            <v>723.26</v>
          </cell>
          <cell r="C1014">
            <v>-5.99</v>
          </cell>
          <cell r="D1014">
            <v>0</v>
          </cell>
        </row>
        <row r="1015">
          <cell r="A1015">
            <v>43018</v>
          </cell>
          <cell r="B1015">
            <v>763.19</v>
          </cell>
          <cell r="C1015">
            <v>-6</v>
          </cell>
          <cell r="D1015">
            <v>0</v>
          </cell>
        </row>
        <row r="1016">
          <cell r="A1016">
            <v>43019</v>
          </cell>
          <cell r="B1016">
            <v>813.54</v>
          </cell>
          <cell r="C1016">
            <v>-6.02</v>
          </cell>
          <cell r="D1016">
            <v>0</v>
          </cell>
        </row>
        <row r="1017">
          <cell r="A1017">
            <v>43020</v>
          </cell>
          <cell r="B1017">
            <v>782.18</v>
          </cell>
          <cell r="C1017">
            <v>-6.04</v>
          </cell>
          <cell r="D1017">
            <v>0</v>
          </cell>
        </row>
        <row r="1018">
          <cell r="A1018">
            <v>43021</v>
          </cell>
          <cell r="B1018">
            <v>779.98</v>
          </cell>
          <cell r="C1018">
            <v>-6.05</v>
          </cell>
          <cell r="D1018">
            <v>0</v>
          </cell>
        </row>
        <row r="1019">
          <cell r="A1019">
            <v>43022</v>
          </cell>
          <cell r="B1019">
            <v>789.35</v>
          </cell>
          <cell r="C1019">
            <v>-6.06</v>
          </cell>
          <cell r="D1019">
            <v>0</v>
          </cell>
        </row>
        <row r="1020">
          <cell r="A1020">
            <v>43023</v>
          </cell>
          <cell r="B1020">
            <v>1016.09</v>
          </cell>
          <cell r="C1020">
            <v>-6.08</v>
          </cell>
          <cell r="D1020">
            <v>0</v>
          </cell>
        </row>
        <row r="1021">
          <cell r="A1021">
            <v>43024</v>
          </cell>
          <cell r="B1021">
            <v>958.1</v>
          </cell>
          <cell r="C1021">
            <v>-6.11</v>
          </cell>
          <cell r="D1021">
            <v>0</v>
          </cell>
        </row>
        <row r="1022">
          <cell r="A1022">
            <v>43025</v>
          </cell>
          <cell r="B1022">
            <v>817.01</v>
          </cell>
          <cell r="C1022">
            <v>-6.14</v>
          </cell>
          <cell r="D1022">
            <v>0</v>
          </cell>
        </row>
        <row r="1023">
          <cell r="A1023">
            <v>43026</v>
          </cell>
          <cell r="B1023">
            <v>884.26</v>
          </cell>
          <cell r="C1023">
            <v>-6.16</v>
          </cell>
          <cell r="D1023">
            <v>0</v>
          </cell>
        </row>
        <row r="1024">
          <cell r="A1024">
            <v>43027</v>
          </cell>
          <cell r="B1024">
            <v>912.27</v>
          </cell>
          <cell r="C1024">
            <v>-6.21</v>
          </cell>
          <cell r="D1024">
            <v>0</v>
          </cell>
        </row>
        <row r="1025">
          <cell r="A1025">
            <v>43028</v>
          </cell>
          <cell r="B1025">
            <v>941.9</v>
          </cell>
          <cell r="C1025">
            <v>-6.24</v>
          </cell>
          <cell r="D1025">
            <v>0</v>
          </cell>
        </row>
        <row r="1026">
          <cell r="A1026">
            <v>43029</v>
          </cell>
          <cell r="B1026">
            <v>953.13</v>
          </cell>
          <cell r="C1026">
            <v>-6.27</v>
          </cell>
          <cell r="D1026">
            <v>0</v>
          </cell>
        </row>
        <row r="1027">
          <cell r="A1027">
            <v>43030</v>
          </cell>
          <cell r="B1027">
            <v>934.49</v>
          </cell>
          <cell r="C1027">
            <v>-6.3</v>
          </cell>
          <cell r="D1027">
            <v>0</v>
          </cell>
        </row>
        <row r="1028">
          <cell r="A1028">
            <v>43031</v>
          </cell>
          <cell r="B1028">
            <v>896.64</v>
          </cell>
          <cell r="C1028">
            <v>-6.32</v>
          </cell>
          <cell r="D1028">
            <v>0.1</v>
          </cell>
        </row>
        <row r="1029">
          <cell r="A1029">
            <v>43032</v>
          </cell>
          <cell r="B1029">
            <v>869.33</v>
          </cell>
          <cell r="C1029">
            <v>-6.34</v>
          </cell>
          <cell r="D1029">
            <v>0.1</v>
          </cell>
        </row>
        <row r="1030">
          <cell r="A1030">
            <v>43033</v>
          </cell>
          <cell r="B1030">
            <v>805.32</v>
          </cell>
          <cell r="C1030">
            <v>-6.38</v>
          </cell>
          <cell r="D1030">
            <v>0</v>
          </cell>
        </row>
        <row r="1031">
          <cell r="A1031">
            <v>43034</v>
          </cell>
          <cell r="B1031">
            <v>824.65</v>
          </cell>
          <cell r="C1031">
            <v>-6.39</v>
          </cell>
          <cell r="D1031">
            <v>0</v>
          </cell>
        </row>
        <row r="1032">
          <cell r="A1032">
            <v>43035</v>
          </cell>
          <cell r="B1032">
            <v>833.1</v>
          </cell>
          <cell r="C1032">
            <v>-6.41</v>
          </cell>
          <cell r="D1032">
            <v>0</v>
          </cell>
        </row>
        <row r="1033">
          <cell r="A1033">
            <v>43036</v>
          </cell>
          <cell r="B1033">
            <v>816.67</v>
          </cell>
          <cell r="C1033">
            <v>-6.4</v>
          </cell>
          <cell r="D1033">
            <v>32.2</v>
          </cell>
        </row>
        <row r="1034">
          <cell r="A1034">
            <v>43037</v>
          </cell>
          <cell r="B1034">
            <v>816.78</v>
          </cell>
          <cell r="C1034">
            <v>-6.37</v>
          </cell>
          <cell r="D1034">
            <v>0</v>
          </cell>
        </row>
        <row r="1035">
          <cell r="A1035">
            <v>43038</v>
          </cell>
          <cell r="B1035">
            <v>788.66</v>
          </cell>
          <cell r="C1035">
            <v>-6.39</v>
          </cell>
          <cell r="D1035">
            <v>0</v>
          </cell>
        </row>
        <row r="1036">
          <cell r="A1036">
            <v>43039</v>
          </cell>
          <cell r="B1036">
            <v>814.81</v>
          </cell>
          <cell r="C1036">
            <v>-6.4</v>
          </cell>
          <cell r="D1036">
            <v>15.8</v>
          </cell>
        </row>
        <row r="1037">
          <cell r="A1037">
            <v>43040</v>
          </cell>
          <cell r="B1037">
            <v>771.18</v>
          </cell>
          <cell r="C1037">
            <v>-6.41</v>
          </cell>
          <cell r="D1037">
            <v>0</v>
          </cell>
        </row>
        <row r="1038">
          <cell r="A1038">
            <v>43041</v>
          </cell>
          <cell r="B1038">
            <v>716.67</v>
          </cell>
          <cell r="C1038">
            <v>-6.42</v>
          </cell>
          <cell r="D1038">
            <v>0</v>
          </cell>
        </row>
        <row r="1039">
          <cell r="A1039">
            <v>43042</v>
          </cell>
          <cell r="B1039">
            <v>712.13</v>
          </cell>
          <cell r="C1039">
            <v>-6.44</v>
          </cell>
          <cell r="D1039">
            <v>0</v>
          </cell>
        </row>
        <row r="1040">
          <cell r="A1040">
            <v>43043</v>
          </cell>
          <cell r="B1040">
            <v>708.68</v>
          </cell>
          <cell r="C1040">
            <v>-6.46</v>
          </cell>
          <cell r="D1040">
            <v>0</v>
          </cell>
        </row>
        <row r="1041">
          <cell r="A1041">
            <v>43044</v>
          </cell>
          <cell r="B1041">
            <v>712.62</v>
          </cell>
          <cell r="C1041">
            <v>-6.45</v>
          </cell>
          <cell r="D1041">
            <v>0</v>
          </cell>
        </row>
        <row r="1042">
          <cell r="A1042">
            <v>43045</v>
          </cell>
          <cell r="B1042">
            <v>738.66</v>
          </cell>
          <cell r="C1042">
            <v>-6.5</v>
          </cell>
          <cell r="D1042">
            <v>0</v>
          </cell>
        </row>
        <row r="1043">
          <cell r="A1043">
            <v>43046</v>
          </cell>
          <cell r="B1043">
            <v>783.45</v>
          </cell>
          <cell r="C1043">
            <v>-6.51</v>
          </cell>
          <cell r="D1043">
            <v>2.8</v>
          </cell>
        </row>
        <row r="1044">
          <cell r="A1044">
            <v>43047</v>
          </cell>
          <cell r="B1044">
            <v>766.55</v>
          </cell>
          <cell r="C1044">
            <v>-6.54</v>
          </cell>
          <cell r="D1044">
            <v>0</v>
          </cell>
        </row>
        <row r="1045">
          <cell r="A1045">
            <v>43048</v>
          </cell>
          <cell r="B1045">
            <v>761.34</v>
          </cell>
          <cell r="C1045">
            <v>-6.55</v>
          </cell>
          <cell r="D1045">
            <v>0.3</v>
          </cell>
        </row>
        <row r="1046">
          <cell r="A1046">
            <v>43049</v>
          </cell>
          <cell r="B1046">
            <v>752.31</v>
          </cell>
          <cell r="C1046">
            <v>-6.56</v>
          </cell>
          <cell r="D1046">
            <v>1.2</v>
          </cell>
        </row>
        <row r="1047">
          <cell r="A1047">
            <v>43050</v>
          </cell>
          <cell r="B1047">
            <v>739</v>
          </cell>
          <cell r="C1047">
            <v>-6.58</v>
          </cell>
          <cell r="D1047">
            <v>4.1</v>
          </cell>
        </row>
        <row r="1048">
          <cell r="A1048">
            <v>43051</v>
          </cell>
          <cell r="B1048">
            <v>785.53</v>
          </cell>
          <cell r="C1048">
            <v>-6.51</v>
          </cell>
          <cell r="D1048">
            <v>50</v>
          </cell>
        </row>
        <row r="1049">
          <cell r="A1049">
            <v>43052</v>
          </cell>
          <cell r="B1049">
            <v>723.26</v>
          </cell>
          <cell r="C1049">
            <v>-6.42</v>
          </cell>
          <cell r="D1049">
            <v>0</v>
          </cell>
        </row>
        <row r="1050">
          <cell r="A1050">
            <v>43053</v>
          </cell>
          <cell r="B1050">
            <v>718.63</v>
          </cell>
          <cell r="C1050">
            <v>-6.42</v>
          </cell>
          <cell r="D1050">
            <v>0</v>
          </cell>
        </row>
        <row r="1051">
          <cell r="A1051">
            <v>43054</v>
          </cell>
          <cell r="B1051">
            <v>742.48</v>
          </cell>
          <cell r="C1051">
            <v>-6.43</v>
          </cell>
          <cell r="D1051">
            <v>0</v>
          </cell>
        </row>
        <row r="1052">
          <cell r="A1052">
            <v>43055</v>
          </cell>
          <cell r="B1052">
            <v>776.16</v>
          </cell>
          <cell r="C1052">
            <v>-6.44</v>
          </cell>
          <cell r="D1052">
            <v>0</v>
          </cell>
        </row>
        <row r="1053">
          <cell r="A1053">
            <v>43056</v>
          </cell>
          <cell r="B1053">
            <v>775.69</v>
          </cell>
          <cell r="C1053">
            <v>-6.47</v>
          </cell>
          <cell r="D1053">
            <v>0</v>
          </cell>
        </row>
        <row r="1054">
          <cell r="A1054">
            <v>43057</v>
          </cell>
          <cell r="B1054">
            <v>776.74</v>
          </cell>
          <cell r="C1054">
            <v>-6.49</v>
          </cell>
          <cell r="D1054">
            <v>0</v>
          </cell>
        </row>
        <row r="1055">
          <cell r="A1055">
            <v>43058</v>
          </cell>
          <cell r="B1055">
            <v>789.47</v>
          </cell>
          <cell r="C1055">
            <v>-6.5</v>
          </cell>
          <cell r="D1055">
            <v>17.08</v>
          </cell>
        </row>
        <row r="1056">
          <cell r="A1056">
            <v>43059</v>
          </cell>
          <cell r="B1056">
            <v>783.1</v>
          </cell>
          <cell r="C1056">
            <v>-6.44</v>
          </cell>
          <cell r="D1056">
            <v>31.6</v>
          </cell>
        </row>
        <row r="1057">
          <cell r="A1057">
            <v>43060</v>
          </cell>
          <cell r="B1057">
            <v>777.08</v>
          </cell>
          <cell r="C1057">
            <v>-6.42</v>
          </cell>
          <cell r="D1057">
            <v>5.6</v>
          </cell>
        </row>
        <row r="1058">
          <cell r="A1058">
            <v>43061</v>
          </cell>
          <cell r="B1058">
            <v>789.35</v>
          </cell>
          <cell r="C1058">
            <v>-6.39</v>
          </cell>
          <cell r="D1058">
            <v>2.9</v>
          </cell>
        </row>
        <row r="1059">
          <cell r="A1059">
            <v>43062</v>
          </cell>
          <cell r="B1059">
            <v>789.12</v>
          </cell>
          <cell r="C1059">
            <v>-6.37</v>
          </cell>
          <cell r="D1059">
            <v>8.3</v>
          </cell>
        </row>
        <row r="1060">
          <cell r="A1060">
            <v>43063</v>
          </cell>
          <cell r="B1060">
            <v>785.42</v>
          </cell>
          <cell r="C1060">
            <v>-6.31</v>
          </cell>
          <cell r="D1060">
            <v>6.7</v>
          </cell>
        </row>
        <row r="1061">
          <cell r="A1061">
            <v>43064</v>
          </cell>
          <cell r="B1061">
            <v>715</v>
          </cell>
          <cell r="C1061">
            <v>-6.32</v>
          </cell>
          <cell r="D1061">
            <v>0</v>
          </cell>
        </row>
        <row r="1062">
          <cell r="A1062">
            <v>43065</v>
          </cell>
          <cell r="B1062">
            <v>783.56</v>
          </cell>
          <cell r="C1062">
            <v>-6.33</v>
          </cell>
          <cell r="D1062">
            <v>0</v>
          </cell>
        </row>
        <row r="1063">
          <cell r="A1063">
            <v>43066</v>
          </cell>
          <cell r="B1063">
            <v>774.07</v>
          </cell>
          <cell r="C1063">
            <v>-6.34</v>
          </cell>
          <cell r="D1063">
            <v>1.4</v>
          </cell>
        </row>
        <row r="1064">
          <cell r="A1064">
            <v>43067</v>
          </cell>
          <cell r="B1064">
            <v>769.79</v>
          </cell>
          <cell r="C1064">
            <v>-6.38</v>
          </cell>
          <cell r="D1064">
            <v>0.9</v>
          </cell>
        </row>
        <row r="1065">
          <cell r="A1065">
            <v>43068</v>
          </cell>
          <cell r="B1065">
            <v>777.66</v>
          </cell>
          <cell r="C1065">
            <v>-6.35</v>
          </cell>
          <cell r="D1065">
            <v>2.6</v>
          </cell>
        </row>
        <row r="1066">
          <cell r="A1066">
            <v>43069</v>
          </cell>
          <cell r="B1066">
            <v>780.09</v>
          </cell>
          <cell r="C1066">
            <v>-6.33</v>
          </cell>
          <cell r="D1066">
            <v>12.6</v>
          </cell>
        </row>
        <row r="1067">
          <cell r="A1067">
            <v>43070</v>
          </cell>
          <cell r="B1067">
            <v>777.55</v>
          </cell>
          <cell r="C1067">
            <v>-6.32</v>
          </cell>
          <cell r="D1067">
            <v>12.6</v>
          </cell>
        </row>
        <row r="1068">
          <cell r="A1068">
            <v>43071</v>
          </cell>
          <cell r="B1068">
            <v>774.54</v>
          </cell>
          <cell r="C1068">
            <v>-6.26</v>
          </cell>
          <cell r="D1068">
            <v>21.8</v>
          </cell>
        </row>
        <row r="1069">
          <cell r="A1069">
            <v>43072</v>
          </cell>
          <cell r="B1069">
            <v>787.27</v>
          </cell>
          <cell r="C1069">
            <v>-5.92</v>
          </cell>
          <cell r="D1069">
            <v>66</v>
          </cell>
        </row>
        <row r="1070">
          <cell r="A1070">
            <v>43073</v>
          </cell>
          <cell r="B1070">
            <v>783.33</v>
          </cell>
          <cell r="C1070">
            <v>-5.73</v>
          </cell>
          <cell r="D1070">
            <v>45.2</v>
          </cell>
        </row>
        <row r="1071">
          <cell r="A1071">
            <v>43074</v>
          </cell>
          <cell r="B1071">
            <v>789.7</v>
          </cell>
          <cell r="C1071">
            <v>-5.13</v>
          </cell>
          <cell r="D1071">
            <v>0.7</v>
          </cell>
        </row>
        <row r="1072">
          <cell r="A1072">
            <v>43075</v>
          </cell>
          <cell r="B1072">
            <v>783.45</v>
          </cell>
          <cell r="C1072">
            <v>-4.74</v>
          </cell>
          <cell r="D1072">
            <v>0</v>
          </cell>
        </row>
        <row r="1073">
          <cell r="A1073">
            <v>43076</v>
          </cell>
          <cell r="B1073">
            <v>776.16</v>
          </cell>
          <cell r="C1073">
            <v>-4.71</v>
          </cell>
          <cell r="D1073">
            <v>2.6</v>
          </cell>
        </row>
        <row r="1074">
          <cell r="A1074">
            <v>43077</v>
          </cell>
          <cell r="B1074">
            <v>768.8</v>
          </cell>
          <cell r="C1074">
            <v>-4.68</v>
          </cell>
          <cell r="D1074">
            <v>4.9</v>
          </cell>
        </row>
        <row r="1075">
          <cell r="A1075">
            <v>43078</v>
          </cell>
          <cell r="B1075">
            <v>786.57</v>
          </cell>
          <cell r="C1075">
            <v>-4.48</v>
          </cell>
          <cell r="D1075">
            <v>42</v>
          </cell>
        </row>
        <row r="1076">
          <cell r="A1076">
            <v>43079</v>
          </cell>
          <cell r="B1076">
            <v>779.28</v>
          </cell>
          <cell r="C1076">
            <v>-4.32</v>
          </cell>
          <cell r="D1076">
            <v>0</v>
          </cell>
        </row>
        <row r="1077">
          <cell r="A1077">
            <v>43080</v>
          </cell>
          <cell r="B1077">
            <v>770.37</v>
          </cell>
          <cell r="C1077">
            <v>-4.26</v>
          </cell>
          <cell r="D1077">
            <v>0</v>
          </cell>
        </row>
        <row r="1078">
          <cell r="A1078">
            <v>43081</v>
          </cell>
          <cell r="B1078">
            <v>773.61</v>
          </cell>
          <cell r="C1078">
            <v>-4.21</v>
          </cell>
          <cell r="D1078">
            <v>0</v>
          </cell>
        </row>
        <row r="1079">
          <cell r="A1079">
            <v>43082</v>
          </cell>
          <cell r="B1079">
            <v>760.53</v>
          </cell>
          <cell r="C1079">
            <v>-4.2</v>
          </cell>
          <cell r="D1079">
            <v>6.4</v>
          </cell>
        </row>
        <row r="1080">
          <cell r="A1080">
            <v>43083</v>
          </cell>
          <cell r="B1080">
            <v>759.61</v>
          </cell>
          <cell r="C1080">
            <v>-4.2</v>
          </cell>
          <cell r="D1080">
            <v>0.9</v>
          </cell>
        </row>
        <row r="1081">
          <cell r="A1081">
            <v>43084</v>
          </cell>
          <cell r="B1081">
            <v>753.36</v>
          </cell>
          <cell r="C1081">
            <v>-4.2</v>
          </cell>
          <cell r="D1081">
            <v>0</v>
          </cell>
        </row>
        <row r="1082">
          <cell r="A1082">
            <v>43085</v>
          </cell>
          <cell r="B1082">
            <v>756.13</v>
          </cell>
          <cell r="C1082">
            <v>-4.2</v>
          </cell>
          <cell r="D1082">
            <v>1.6</v>
          </cell>
        </row>
        <row r="1083">
          <cell r="A1083">
            <v>43086</v>
          </cell>
          <cell r="B1083">
            <v>728.82</v>
          </cell>
          <cell r="C1083">
            <v>-4.11</v>
          </cell>
          <cell r="D1083">
            <v>6.7</v>
          </cell>
        </row>
        <row r="1084">
          <cell r="A1084">
            <v>43087</v>
          </cell>
          <cell r="B1084">
            <v>742.71</v>
          </cell>
          <cell r="C1084">
            <v>-4.12</v>
          </cell>
          <cell r="D1084">
            <v>0</v>
          </cell>
        </row>
        <row r="1085">
          <cell r="A1085">
            <v>43088</v>
          </cell>
          <cell r="B1085">
            <v>758.22</v>
          </cell>
          <cell r="C1085">
            <v>-4.13</v>
          </cell>
          <cell r="D1085">
            <v>0</v>
          </cell>
        </row>
        <row r="1086">
          <cell r="A1086">
            <v>43089</v>
          </cell>
          <cell r="B1086">
            <v>749.54</v>
          </cell>
          <cell r="C1086">
            <v>-4.14</v>
          </cell>
          <cell r="D1086">
            <v>0</v>
          </cell>
        </row>
        <row r="1087">
          <cell r="A1087">
            <v>43090</v>
          </cell>
          <cell r="B1087">
            <v>749.88</v>
          </cell>
          <cell r="C1087">
            <v>-4.15</v>
          </cell>
          <cell r="D1087">
            <v>0</v>
          </cell>
        </row>
        <row r="1088">
          <cell r="A1088">
            <v>43091</v>
          </cell>
          <cell r="B1088">
            <v>868.98</v>
          </cell>
          <cell r="C1088">
            <v>-4.13</v>
          </cell>
          <cell r="D1088">
            <v>0</v>
          </cell>
        </row>
        <row r="1089">
          <cell r="A1089">
            <v>43092</v>
          </cell>
          <cell r="B1089">
            <v>954.86</v>
          </cell>
          <cell r="C1089">
            <v>-4.12</v>
          </cell>
          <cell r="D1089">
            <v>5.7</v>
          </cell>
        </row>
        <row r="1090">
          <cell r="A1090">
            <v>43093</v>
          </cell>
          <cell r="B1090">
            <v>742.13</v>
          </cell>
          <cell r="C1090">
            <v>-4.17</v>
          </cell>
          <cell r="D1090">
            <v>0</v>
          </cell>
        </row>
        <row r="1091">
          <cell r="A1091">
            <v>43094</v>
          </cell>
          <cell r="B1091">
            <v>740.05</v>
          </cell>
          <cell r="C1091">
            <v>-4.18</v>
          </cell>
          <cell r="D1091">
            <v>0</v>
          </cell>
        </row>
        <row r="1092">
          <cell r="A1092">
            <v>43095</v>
          </cell>
          <cell r="B1092">
            <v>835.88</v>
          </cell>
          <cell r="C1092">
            <v>-4.17</v>
          </cell>
          <cell r="D1092">
            <v>3.2</v>
          </cell>
        </row>
        <row r="1093">
          <cell r="A1093">
            <v>43096</v>
          </cell>
          <cell r="B1093">
            <v>890.74</v>
          </cell>
          <cell r="C1093">
            <v>-4.18</v>
          </cell>
          <cell r="D1093">
            <v>0</v>
          </cell>
        </row>
        <row r="1094">
          <cell r="A1094">
            <v>43097</v>
          </cell>
          <cell r="B1094">
            <v>827.89</v>
          </cell>
          <cell r="C1094">
            <v>-4.18</v>
          </cell>
          <cell r="D1094">
            <v>0</v>
          </cell>
        </row>
        <row r="1095">
          <cell r="A1095">
            <v>43098</v>
          </cell>
          <cell r="B1095">
            <v>855.09</v>
          </cell>
          <cell r="C1095">
            <v>-4.18</v>
          </cell>
          <cell r="D1095">
            <v>0</v>
          </cell>
        </row>
        <row r="1096">
          <cell r="A1096">
            <v>43099</v>
          </cell>
          <cell r="B1096">
            <v>748.5</v>
          </cell>
          <cell r="C1096">
            <v>-4.21</v>
          </cell>
          <cell r="D1096">
            <v>0</v>
          </cell>
        </row>
        <row r="1097">
          <cell r="A1097">
            <v>43100</v>
          </cell>
          <cell r="B1097">
            <v>748.15</v>
          </cell>
          <cell r="C1097">
            <v>-4.16</v>
          </cell>
          <cell r="D1097">
            <v>10.7</v>
          </cell>
        </row>
        <row r="1098">
          <cell r="A1098">
            <v>43101</v>
          </cell>
          <cell r="B1098">
            <v>739.12</v>
          </cell>
          <cell r="C1098">
            <v>-4.14</v>
          </cell>
          <cell r="D1098">
            <v>3.2</v>
          </cell>
        </row>
        <row r="1099">
          <cell r="A1099">
            <v>43102</v>
          </cell>
          <cell r="B1099">
            <v>700.46</v>
          </cell>
          <cell r="C1099">
            <v>-4.14</v>
          </cell>
          <cell r="D1099">
            <v>0</v>
          </cell>
        </row>
        <row r="1100">
          <cell r="A1100">
            <v>43103</v>
          </cell>
          <cell r="B1100">
            <v>748.73</v>
          </cell>
          <cell r="C1100">
            <v>-4.14</v>
          </cell>
          <cell r="D1100">
            <v>8.4</v>
          </cell>
        </row>
        <row r="1101">
          <cell r="A1101">
            <v>43104</v>
          </cell>
          <cell r="B1101">
            <v>746.76</v>
          </cell>
          <cell r="C1101">
            <v>-4.13</v>
          </cell>
          <cell r="D1101">
            <v>3.4</v>
          </cell>
        </row>
        <row r="1102">
          <cell r="A1102">
            <v>43105</v>
          </cell>
          <cell r="B1102">
            <v>790.05</v>
          </cell>
          <cell r="C1102">
            <v>-3.99</v>
          </cell>
          <cell r="D1102">
            <v>66</v>
          </cell>
        </row>
        <row r="1103">
          <cell r="A1103">
            <v>43106</v>
          </cell>
          <cell r="B1103">
            <v>743.17</v>
          </cell>
          <cell r="C1103">
            <v>-3.84</v>
          </cell>
          <cell r="D1103">
            <v>4.3</v>
          </cell>
        </row>
        <row r="1104">
          <cell r="A1104">
            <v>43107</v>
          </cell>
          <cell r="B1104">
            <v>737.5</v>
          </cell>
          <cell r="C1104">
            <v>-3.78</v>
          </cell>
          <cell r="D1104">
            <v>3.2</v>
          </cell>
        </row>
        <row r="1105">
          <cell r="A1105">
            <v>43108</v>
          </cell>
          <cell r="B1105">
            <v>736.57</v>
          </cell>
          <cell r="C1105">
            <v>-3.76</v>
          </cell>
          <cell r="D1105">
            <v>0</v>
          </cell>
        </row>
        <row r="1106">
          <cell r="A1106">
            <v>43109</v>
          </cell>
          <cell r="B1106">
            <v>749.77</v>
          </cell>
          <cell r="C1106">
            <v>-3.75</v>
          </cell>
          <cell r="D1106">
            <v>0</v>
          </cell>
        </row>
        <row r="1107">
          <cell r="A1107">
            <v>43110</v>
          </cell>
          <cell r="B1107">
            <v>712.08</v>
          </cell>
          <cell r="C1107">
            <v>-3.76</v>
          </cell>
          <cell r="D1107">
            <v>0</v>
          </cell>
        </row>
        <row r="1108">
          <cell r="A1108">
            <v>43111</v>
          </cell>
          <cell r="B1108">
            <v>758.33</v>
          </cell>
          <cell r="C1108">
            <v>-3.78</v>
          </cell>
          <cell r="D1108">
            <v>0</v>
          </cell>
        </row>
        <row r="1109">
          <cell r="A1109">
            <v>43112</v>
          </cell>
          <cell r="B1109">
            <v>741.2</v>
          </cell>
          <cell r="C1109">
            <v>-3.78</v>
          </cell>
          <cell r="D1109">
            <v>0</v>
          </cell>
        </row>
        <row r="1110">
          <cell r="A1110">
            <v>43113</v>
          </cell>
          <cell r="B1110">
            <v>909.17</v>
          </cell>
          <cell r="C1110">
            <v>-3.77</v>
          </cell>
          <cell r="D1110">
            <v>0</v>
          </cell>
        </row>
        <row r="1111">
          <cell r="A1111">
            <v>43114</v>
          </cell>
          <cell r="B1111">
            <v>742.48</v>
          </cell>
          <cell r="C1111">
            <v>-3.78</v>
          </cell>
          <cell r="D1111">
            <v>0</v>
          </cell>
        </row>
        <row r="1112">
          <cell r="A1112">
            <v>43115</v>
          </cell>
          <cell r="B1112">
            <v>733.75</v>
          </cell>
          <cell r="C1112">
            <v>-3.78</v>
          </cell>
          <cell r="D1112">
            <v>7.2</v>
          </cell>
        </row>
        <row r="1113">
          <cell r="A1113">
            <v>43116</v>
          </cell>
          <cell r="B1113">
            <v>787.5</v>
          </cell>
          <cell r="C1113">
            <v>-3.8</v>
          </cell>
          <cell r="D1113">
            <v>0</v>
          </cell>
        </row>
        <row r="1114">
          <cell r="A1114">
            <v>43117</v>
          </cell>
          <cell r="B1114">
            <v>767.08</v>
          </cell>
          <cell r="C1114">
            <v>-3.82</v>
          </cell>
          <cell r="D1114">
            <v>0</v>
          </cell>
        </row>
        <row r="1115">
          <cell r="A1115">
            <v>43118</v>
          </cell>
          <cell r="B1115">
            <v>842.5</v>
          </cell>
          <cell r="C1115">
            <v>-3.83</v>
          </cell>
          <cell r="D1115">
            <v>0</v>
          </cell>
        </row>
        <row r="1116">
          <cell r="A1116">
            <v>43119</v>
          </cell>
          <cell r="B1116">
            <v>885.76</v>
          </cell>
          <cell r="C1116">
            <v>-3.84</v>
          </cell>
          <cell r="D1116">
            <v>0</v>
          </cell>
        </row>
        <row r="1117">
          <cell r="A1117">
            <v>43120</v>
          </cell>
          <cell r="B1117">
            <v>1101.85</v>
          </cell>
          <cell r="C1117">
            <v>-3.86</v>
          </cell>
          <cell r="D1117">
            <v>0</v>
          </cell>
        </row>
        <row r="1118">
          <cell r="A1118">
            <v>43121</v>
          </cell>
          <cell r="B1118">
            <v>805.32</v>
          </cell>
          <cell r="C1118">
            <v>-3.88</v>
          </cell>
          <cell r="D1118">
            <v>0</v>
          </cell>
        </row>
        <row r="1119">
          <cell r="A1119">
            <v>43122</v>
          </cell>
          <cell r="B1119">
            <v>798.15</v>
          </cell>
          <cell r="C1119">
            <v>-3.89</v>
          </cell>
          <cell r="D1119">
            <v>0</v>
          </cell>
        </row>
        <row r="1120">
          <cell r="A1120">
            <v>43123</v>
          </cell>
          <cell r="B1120">
            <v>861</v>
          </cell>
          <cell r="C1120">
            <v>-3.9</v>
          </cell>
          <cell r="D1120">
            <v>0</v>
          </cell>
        </row>
        <row r="1121">
          <cell r="A1121">
            <v>43124</v>
          </cell>
          <cell r="B1121">
            <v>906.71</v>
          </cell>
          <cell r="C1121">
            <v>-3.9</v>
          </cell>
          <cell r="D1121">
            <v>0</v>
          </cell>
        </row>
        <row r="1122">
          <cell r="A1122">
            <v>43125</v>
          </cell>
          <cell r="B1122">
            <v>780.32</v>
          </cell>
          <cell r="C1122">
            <v>-3.92</v>
          </cell>
          <cell r="D1122">
            <v>0</v>
          </cell>
        </row>
        <row r="1123">
          <cell r="A1123">
            <v>43126</v>
          </cell>
          <cell r="B1123">
            <v>998.84</v>
          </cell>
          <cell r="C1123">
            <v>-3.93</v>
          </cell>
          <cell r="D1123">
            <v>0</v>
          </cell>
        </row>
        <row r="1124">
          <cell r="A1124">
            <v>43127</v>
          </cell>
          <cell r="B1124">
            <v>828.24</v>
          </cell>
          <cell r="C1124">
            <v>-3.98</v>
          </cell>
          <cell r="D1124">
            <v>0</v>
          </cell>
        </row>
        <row r="1125">
          <cell r="A1125">
            <v>43128</v>
          </cell>
          <cell r="B1125">
            <v>1046.76</v>
          </cell>
          <cell r="C1125">
            <v>-3.99</v>
          </cell>
          <cell r="D1125">
            <v>0</v>
          </cell>
        </row>
        <row r="1126">
          <cell r="A1126">
            <v>43129</v>
          </cell>
          <cell r="B1126">
            <v>815.86</v>
          </cell>
          <cell r="C1126">
            <v>-4</v>
          </cell>
          <cell r="D1126">
            <v>0</v>
          </cell>
        </row>
        <row r="1127">
          <cell r="A1127">
            <v>43130</v>
          </cell>
          <cell r="B1127">
            <v>923.5</v>
          </cell>
          <cell r="C1127">
            <v>-4.03</v>
          </cell>
          <cell r="D1127">
            <v>3.9</v>
          </cell>
        </row>
        <row r="1128">
          <cell r="A1128">
            <v>43131</v>
          </cell>
          <cell r="B1128">
            <v>786.23</v>
          </cell>
          <cell r="C1128">
            <v>-3.98</v>
          </cell>
          <cell r="D1128">
            <v>47.3</v>
          </cell>
        </row>
        <row r="1129">
          <cell r="A1129">
            <v>43132</v>
          </cell>
          <cell r="B1129">
            <v>792.59</v>
          </cell>
          <cell r="C1129">
            <v>-3.94</v>
          </cell>
          <cell r="D1129">
            <v>11.7</v>
          </cell>
        </row>
        <row r="1130">
          <cell r="A1130">
            <v>43133</v>
          </cell>
          <cell r="B1130">
            <v>766.55</v>
          </cell>
          <cell r="C1130">
            <v>-3.84</v>
          </cell>
          <cell r="D1130">
            <v>25</v>
          </cell>
        </row>
        <row r="1131">
          <cell r="A1131">
            <v>43134</v>
          </cell>
          <cell r="B1131">
            <v>759.49</v>
          </cell>
          <cell r="C1131">
            <v>-3.69</v>
          </cell>
          <cell r="D1131">
            <v>28</v>
          </cell>
        </row>
        <row r="1132">
          <cell r="A1132">
            <v>43135</v>
          </cell>
          <cell r="B1132">
            <v>748.26</v>
          </cell>
          <cell r="C1132">
            <v>-3.64</v>
          </cell>
          <cell r="D1132">
            <v>4.3</v>
          </cell>
        </row>
        <row r="1133">
          <cell r="A1133">
            <v>43136</v>
          </cell>
          <cell r="B1133">
            <v>839.24</v>
          </cell>
          <cell r="C1133">
            <v>-3.6</v>
          </cell>
          <cell r="D1133">
            <v>16.7</v>
          </cell>
        </row>
        <row r="1134">
          <cell r="A1134">
            <v>43137</v>
          </cell>
          <cell r="B1134">
            <v>791.67</v>
          </cell>
          <cell r="C1134">
            <v>-3.31</v>
          </cell>
          <cell r="D1134">
            <v>51.5</v>
          </cell>
        </row>
        <row r="1135">
          <cell r="A1135">
            <v>43138</v>
          </cell>
          <cell r="B1135">
            <v>789.58</v>
          </cell>
          <cell r="C1135">
            <v>-3.07</v>
          </cell>
          <cell r="D1135">
            <v>18.6</v>
          </cell>
        </row>
        <row r="1136">
          <cell r="A1136">
            <v>43139</v>
          </cell>
          <cell r="B1136">
            <v>925.93</v>
          </cell>
          <cell r="C1136">
            <v>-2.98</v>
          </cell>
          <cell r="D1136">
            <v>0</v>
          </cell>
        </row>
        <row r="1137">
          <cell r="A1137">
            <v>43140</v>
          </cell>
          <cell r="B1137">
            <v>739.47</v>
          </cell>
          <cell r="C1137">
            <v>-2.98</v>
          </cell>
          <cell r="D1137">
            <v>0</v>
          </cell>
        </row>
        <row r="1138">
          <cell r="A1138">
            <v>43141</v>
          </cell>
          <cell r="B1138">
            <v>749.07</v>
          </cell>
          <cell r="C1138">
            <v>-2.92</v>
          </cell>
          <cell r="D1138">
            <v>0</v>
          </cell>
        </row>
        <row r="1139">
          <cell r="A1139">
            <v>43142</v>
          </cell>
          <cell r="B1139">
            <v>813.66</v>
          </cell>
          <cell r="C1139">
            <v>-2.91</v>
          </cell>
          <cell r="D1139">
            <v>0.7</v>
          </cell>
        </row>
        <row r="1140">
          <cell r="A1140">
            <v>43143</v>
          </cell>
          <cell r="B1140">
            <v>737.85</v>
          </cell>
          <cell r="C1140">
            <v>-2.92</v>
          </cell>
          <cell r="D1140">
            <v>0</v>
          </cell>
        </row>
        <row r="1141">
          <cell r="A1141">
            <v>43144</v>
          </cell>
          <cell r="B1141">
            <v>786.92</v>
          </cell>
          <cell r="C1141">
            <v>-2.93</v>
          </cell>
          <cell r="D1141">
            <v>0</v>
          </cell>
        </row>
        <row r="1142">
          <cell r="A1142">
            <v>43145</v>
          </cell>
          <cell r="B1142">
            <v>792.48</v>
          </cell>
          <cell r="C1142">
            <v>-2.92</v>
          </cell>
          <cell r="D1142">
            <v>0</v>
          </cell>
        </row>
        <row r="1143">
          <cell r="A1143">
            <v>43146</v>
          </cell>
          <cell r="B1143">
            <v>752.66</v>
          </cell>
          <cell r="C1143">
            <v>-2.93</v>
          </cell>
          <cell r="D1143">
            <v>0</v>
          </cell>
        </row>
        <row r="1144">
          <cell r="A1144">
            <v>43147</v>
          </cell>
          <cell r="B1144">
            <v>737.62</v>
          </cell>
          <cell r="C1144">
            <v>-2.94</v>
          </cell>
          <cell r="D1144">
            <v>0</v>
          </cell>
        </row>
        <row r="1145">
          <cell r="A1145">
            <v>43148</v>
          </cell>
          <cell r="B1145">
            <v>773.96</v>
          </cell>
          <cell r="C1145">
            <v>-2.94</v>
          </cell>
          <cell r="D1145">
            <v>0</v>
          </cell>
        </row>
        <row r="1146">
          <cell r="A1146">
            <v>43149</v>
          </cell>
          <cell r="B1146">
            <v>747.8</v>
          </cell>
          <cell r="C1146">
            <v>-2.94</v>
          </cell>
          <cell r="D1146">
            <v>0</v>
          </cell>
        </row>
        <row r="1147">
          <cell r="A1147">
            <v>43150</v>
          </cell>
          <cell r="B1147">
            <v>766.2</v>
          </cell>
          <cell r="C1147">
            <v>-2.94</v>
          </cell>
          <cell r="D1147">
            <v>3.2</v>
          </cell>
        </row>
        <row r="1148">
          <cell r="A1148">
            <v>43151</v>
          </cell>
          <cell r="B1148">
            <v>776.16</v>
          </cell>
          <cell r="C1148">
            <v>-2.94</v>
          </cell>
          <cell r="D1148">
            <v>0</v>
          </cell>
        </row>
        <row r="1149">
          <cell r="A1149">
            <v>43152</v>
          </cell>
          <cell r="B1149">
            <v>795.83</v>
          </cell>
          <cell r="C1149">
            <v>-2.94</v>
          </cell>
          <cell r="D1149">
            <v>3.1</v>
          </cell>
        </row>
        <row r="1150">
          <cell r="A1150">
            <v>43153</v>
          </cell>
          <cell r="B1150">
            <v>776.5</v>
          </cell>
          <cell r="C1150">
            <v>-2.9</v>
          </cell>
          <cell r="D1150">
            <v>29.4</v>
          </cell>
        </row>
        <row r="1151">
          <cell r="A1151">
            <v>43154</v>
          </cell>
          <cell r="B1151">
            <v>750.76</v>
          </cell>
          <cell r="C1151">
            <v>-2.82</v>
          </cell>
          <cell r="D1151">
            <v>15.4</v>
          </cell>
        </row>
        <row r="1152">
          <cell r="A1152">
            <v>43155</v>
          </cell>
          <cell r="B1152">
            <v>843.17</v>
          </cell>
          <cell r="C1152">
            <v>-2.81</v>
          </cell>
          <cell r="D1152">
            <v>0</v>
          </cell>
        </row>
        <row r="1153">
          <cell r="A1153">
            <v>43156</v>
          </cell>
          <cell r="B1153">
            <v>743.52</v>
          </cell>
          <cell r="C1153">
            <v>-2.72</v>
          </cell>
          <cell r="D1153">
            <v>38.7</v>
          </cell>
        </row>
        <row r="1154">
          <cell r="A1154">
            <v>43157</v>
          </cell>
          <cell r="B1154">
            <v>785.07</v>
          </cell>
          <cell r="C1154">
            <v>-2.67</v>
          </cell>
          <cell r="D1154">
            <v>1.3</v>
          </cell>
        </row>
        <row r="1155">
          <cell r="A1155">
            <v>43158</v>
          </cell>
          <cell r="B1155">
            <v>793.4</v>
          </cell>
          <cell r="C1155">
            <v>-2.6</v>
          </cell>
          <cell r="D1155">
            <v>5.4</v>
          </cell>
        </row>
        <row r="1156">
          <cell r="A1156">
            <v>43159</v>
          </cell>
          <cell r="B1156">
            <v>798.73</v>
          </cell>
          <cell r="C1156">
            <v>-2.58</v>
          </cell>
          <cell r="D1156">
            <v>0</v>
          </cell>
        </row>
        <row r="1157">
          <cell r="A1157">
            <v>43160</v>
          </cell>
          <cell r="B1157">
            <v>797.57</v>
          </cell>
          <cell r="C1157">
            <v>-2.58</v>
          </cell>
          <cell r="D1157">
            <v>5.2</v>
          </cell>
        </row>
        <row r="1158">
          <cell r="A1158">
            <v>43161</v>
          </cell>
          <cell r="B1158">
            <v>837.04</v>
          </cell>
          <cell r="C1158">
            <v>-2.56</v>
          </cell>
          <cell r="D1158">
            <v>0.2</v>
          </cell>
        </row>
        <row r="1159">
          <cell r="A1159">
            <v>43162</v>
          </cell>
          <cell r="B1159">
            <v>781.02</v>
          </cell>
          <cell r="C1159">
            <v>-2.56</v>
          </cell>
          <cell r="D1159">
            <v>3.5</v>
          </cell>
        </row>
        <row r="1160">
          <cell r="A1160">
            <v>43163</v>
          </cell>
          <cell r="B1160">
            <v>784.72</v>
          </cell>
          <cell r="C1160">
            <v>-2.57</v>
          </cell>
          <cell r="D1160">
            <v>0</v>
          </cell>
        </row>
        <row r="1161">
          <cell r="A1161">
            <v>43164</v>
          </cell>
          <cell r="B1161">
            <v>796.18</v>
          </cell>
          <cell r="C1161">
            <v>-2.56</v>
          </cell>
          <cell r="D1161">
            <v>21.4</v>
          </cell>
        </row>
        <row r="1162">
          <cell r="A1162">
            <v>43165</v>
          </cell>
          <cell r="B1162">
            <v>1037.38</v>
          </cell>
          <cell r="C1162">
            <v>-2.45</v>
          </cell>
          <cell r="D1162">
            <v>1</v>
          </cell>
        </row>
        <row r="1163">
          <cell r="A1163">
            <v>43166</v>
          </cell>
          <cell r="B1163">
            <v>1048.61</v>
          </cell>
          <cell r="C1163">
            <v>-2.49</v>
          </cell>
          <cell r="D1163">
            <v>1.6</v>
          </cell>
        </row>
        <row r="1164">
          <cell r="A1164">
            <v>43167</v>
          </cell>
          <cell r="B1164">
            <v>1045.37</v>
          </cell>
          <cell r="C1164">
            <v>-2.46</v>
          </cell>
          <cell r="D1164">
            <v>12.2</v>
          </cell>
        </row>
        <row r="1165">
          <cell r="A1165">
            <v>43168</v>
          </cell>
          <cell r="B1165">
            <v>798.26</v>
          </cell>
          <cell r="C1165">
            <v>-2.34</v>
          </cell>
          <cell r="D1165">
            <v>25.8</v>
          </cell>
        </row>
        <row r="1166">
          <cell r="A1166">
            <v>43169</v>
          </cell>
          <cell r="B1166">
            <v>780.79</v>
          </cell>
          <cell r="C1166">
            <v>-2.14</v>
          </cell>
          <cell r="D1166">
            <v>51</v>
          </cell>
        </row>
        <row r="1167">
          <cell r="A1167">
            <v>43170</v>
          </cell>
          <cell r="B1167">
            <v>793.63</v>
          </cell>
          <cell r="C1167">
            <v>-2.02</v>
          </cell>
          <cell r="D1167">
            <v>12.5</v>
          </cell>
        </row>
        <row r="1168">
          <cell r="A1168">
            <v>43171</v>
          </cell>
          <cell r="B1168">
            <v>775.35</v>
          </cell>
          <cell r="C1168">
            <v>-1.9</v>
          </cell>
          <cell r="D1168">
            <v>14.5</v>
          </cell>
        </row>
        <row r="1169">
          <cell r="A1169">
            <v>43172</v>
          </cell>
          <cell r="B1169">
            <v>773.38</v>
          </cell>
          <cell r="C1169">
            <v>-1.84</v>
          </cell>
          <cell r="D1169">
            <v>0</v>
          </cell>
        </row>
        <row r="1170">
          <cell r="A1170">
            <v>43173</v>
          </cell>
          <cell r="B1170">
            <v>782.75</v>
          </cell>
          <cell r="C1170">
            <v>-1.84</v>
          </cell>
          <cell r="D1170">
            <v>8</v>
          </cell>
        </row>
        <row r="1171">
          <cell r="A1171">
            <v>43174</v>
          </cell>
          <cell r="B1171">
            <v>886.34</v>
          </cell>
          <cell r="C1171">
            <v>-1.81</v>
          </cell>
          <cell r="D1171">
            <v>0</v>
          </cell>
        </row>
        <row r="1172">
          <cell r="A1172">
            <v>43175</v>
          </cell>
          <cell r="B1172">
            <v>907.41</v>
          </cell>
          <cell r="C1172">
            <v>-1.8</v>
          </cell>
          <cell r="D1172">
            <v>0</v>
          </cell>
        </row>
        <row r="1173">
          <cell r="A1173">
            <v>43176</v>
          </cell>
          <cell r="B1173">
            <v>902.31</v>
          </cell>
          <cell r="C1173">
            <v>-1.71</v>
          </cell>
          <cell r="D1173">
            <v>27</v>
          </cell>
        </row>
        <row r="1174">
          <cell r="A1174">
            <v>43177</v>
          </cell>
          <cell r="B1174">
            <v>1114.58</v>
          </cell>
          <cell r="C1174">
            <v>-1.7</v>
          </cell>
          <cell r="D1174">
            <v>3.7</v>
          </cell>
        </row>
        <row r="1175">
          <cell r="A1175">
            <v>43178</v>
          </cell>
          <cell r="B1175">
            <v>912.04</v>
          </cell>
          <cell r="C1175">
            <v>-1.62</v>
          </cell>
          <cell r="D1175">
            <v>9.2</v>
          </cell>
        </row>
        <row r="1176">
          <cell r="A1176">
            <v>43179</v>
          </cell>
          <cell r="B1176">
            <v>751.62</v>
          </cell>
          <cell r="C1176">
            <v>-1.6</v>
          </cell>
          <cell r="D1176">
            <v>1.7</v>
          </cell>
        </row>
        <row r="1177">
          <cell r="A1177">
            <v>43180</v>
          </cell>
          <cell r="B1177">
            <v>756.48</v>
          </cell>
          <cell r="C1177">
            <v>-1.54</v>
          </cell>
          <cell r="D1177">
            <v>14.3</v>
          </cell>
        </row>
        <row r="1178">
          <cell r="A1178">
            <v>43181</v>
          </cell>
          <cell r="B1178">
            <v>786.23</v>
          </cell>
          <cell r="C1178">
            <v>-1.54</v>
          </cell>
          <cell r="D1178">
            <v>5.5</v>
          </cell>
        </row>
        <row r="1179">
          <cell r="A1179">
            <v>43182</v>
          </cell>
          <cell r="B1179">
            <v>763.89</v>
          </cell>
          <cell r="C1179">
            <v>-1.54</v>
          </cell>
          <cell r="D1179">
            <v>9.9</v>
          </cell>
        </row>
        <row r="1180">
          <cell r="A1180">
            <v>43183</v>
          </cell>
          <cell r="B1180">
            <v>782.87</v>
          </cell>
          <cell r="C1180">
            <v>-1.55</v>
          </cell>
          <cell r="D1180">
            <v>0</v>
          </cell>
        </row>
        <row r="1181">
          <cell r="A1181">
            <v>43184</v>
          </cell>
          <cell r="B1181">
            <v>787.04</v>
          </cell>
          <cell r="C1181">
            <v>-1.55</v>
          </cell>
          <cell r="D1181">
            <v>0</v>
          </cell>
        </row>
        <row r="1182">
          <cell r="A1182">
            <v>43185</v>
          </cell>
          <cell r="B1182">
            <v>793.17</v>
          </cell>
          <cell r="C1182">
            <v>-1.55</v>
          </cell>
          <cell r="D1182">
            <v>0</v>
          </cell>
        </row>
        <row r="1183">
          <cell r="A1183">
            <v>43186</v>
          </cell>
          <cell r="B1183">
            <v>783.33</v>
          </cell>
          <cell r="C1183">
            <v>-1.55</v>
          </cell>
          <cell r="D1183">
            <v>0</v>
          </cell>
        </row>
        <row r="1184">
          <cell r="A1184">
            <v>43187</v>
          </cell>
          <cell r="B1184">
            <v>779.17</v>
          </cell>
          <cell r="C1184">
            <v>-1.55</v>
          </cell>
          <cell r="D1184">
            <v>0</v>
          </cell>
        </row>
        <row r="1185">
          <cell r="A1185">
            <v>43188</v>
          </cell>
          <cell r="B1185">
            <v>791.09</v>
          </cell>
          <cell r="C1185">
            <v>-1.56</v>
          </cell>
          <cell r="D1185">
            <v>0</v>
          </cell>
        </row>
        <row r="1186">
          <cell r="A1186">
            <v>43189</v>
          </cell>
          <cell r="B1186">
            <v>780.44</v>
          </cell>
          <cell r="C1186">
            <v>-1.57</v>
          </cell>
          <cell r="D1186">
            <v>0</v>
          </cell>
        </row>
        <row r="1187">
          <cell r="A1187">
            <v>43190</v>
          </cell>
          <cell r="B1187">
            <v>792.13</v>
          </cell>
          <cell r="C1187">
            <v>-1.56</v>
          </cell>
          <cell r="D1187">
            <v>0</v>
          </cell>
        </row>
        <row r="1188">
          <cell r="A1188">
            <v>43191</v>
          </cell>
          <cell r="B1188">
            <v>777.43</v>
          </cell>
          <cell r="C1188">
            <v>-1.58</v>
          </cell>
          <cell r="D1188">
            <v>0</v>
          </cell>
        </row>
        <row r="1189">
          <cell r="A1189">
            <v>43192</v>
          </cell>
          <cell r="B1189">
            <v>778.36</v>
          </cell>
          <cell r="C1189">
            <v>-1.58</v>
          </cell>
          <cell r="D1189">
            <v>0</v>
          </cell>
        </row>
        <row r="1190">
          <cell r="A1190">
            <v>43193</v>
          </cell>
          <cell r="B1190">
            <v>737.92</v>
          </cell>
          <cell r="C1190">
            <v>-1.58</v>
          </cell>
          <cell r="D1190">
            <v>0</v>
          </cell>
        </row>
        <row r="1191">
          <cell r="A1191">
            <v>43194</v>
          </cell>
          <cell r="B1191">
            <v>803.94</v>
          </cell>
          <cell r="C1191">
            <v>-1.59</v>
          </cell>
          <cell r="D1191">
            <v>3.9</v>
          </cell>
        </row>
        <row r="1192">
          <cell r="A1192">
            <v>43195</v>
          </cell>
          <cell r="B1192">
            <v>774.77</v>
          </cell>
          <cell r="C1192">
            <v>-1.58</v>
          </cell>
          <cell r="D1192">
            <v>0</v>
          </cell>
        </row>
        <row r="1193">
          <cell r="A1193">
            <v>43196</v>
          </cell>
          <cell r="B1193">
            <v>778.36</v>
          </cell>
          <cell r="C1193">
            <v>-1.52</v>
          </cell>
          <cell r="D1193">
            <v>0.8</v>
          </cell>
        </row>
        <row r="1194">
          <cell r="A1194">
            <v>43197</v>
          </cell>
          <cell r="B1194">
            <v>713.19</v>
          </cell>
          <cell r="C1194">
            <v>-1.49</v>
          </cell>
          <cell r="D1194">
            <v>0</v>
          </cell>
        </row>
        <row r="1195">
          <cell r="A1195">
            <v>43198</v>
          </cell>
          <cell r="B1195">
            <v>784.84</v>
          </cell>
          <cell r="C1195">
            <v>-1.5</v>
          </cell>
          <cell r="D1195">
            <v>0</v>
          </cell>
        </row>
        <row r="1196">
          <cell r="A1196">
            <v>43199</v>
          </cell>
          <cell r="B1196">
            <v>766.67</v>
          </cell>
          <cell r="C1196">
            <v>-1.5</v>
          </cell>
          <cell r="D1196">
            <v>0</v>
          </cell>
        </row>
        <row r="1197">
          <cell r="A1197">
            <v>43200</v>
          </cell>
          <cell r="B1197">
            <v>917.82</v>
          </cell>
          <cell r="C1197">
            <v>-1.5</v>
          </cell>
          <cell r="D1197">
            <v>0</v>
          </cell>
        </row>
        <row r="1198">
          <cell r="A1198">
            <v>43201</v>
          </cell>
          <cell r="B1198">
            <v>834.61</v>
          </cell>
          <cell r="C1198">
            <v>-1.52</v>
          </cell>
          <cell r="D1198">
            <v>0</v>
          </cell>
        </row>
        <row r="1199">
          <cell r="A1199">
            <v>43202</v>
          </cell>
          <cell r="B1199">
            <v>255.21</v>
          </cell>
          <cell r="C1199">
            <v>-1.53</v>
          </cell>
          <cell r="D1199">
            <v>0</v>
          </cell>
        </row>
        <row r="1200">
          <cell r="A1200">
            <v>43203</v>
          </cell>
          <cell r="B1200">
            <v>1145.49</v>
          </cell>
          <cell r="C1200">
            <v>-1.53</v>
          </cell>
          <cell r="D1200">
            <v>0</v>
          </cell>
        </row>
        <row r="1201">
          <cell r="A1201">
            <v>43204</v>
          </cell>
          <cell r="B1201">
            <v>989.81</v>
          </cell>
          <cell r="C1201">
            <v>-1.54</v>
          </cell>
          <cell r="D1201">
            <v>0</v>
          </cell>
        </row>
        <row r="1202">
          <cell r="A1202">
            <v>43205</v>
          </cell>
          <cell r="B1202">
            <v>792.48</v>
          </cell>
          <cell r="C1202">
            <v>-1.57</v>
          </cell>
          <cell r="D1202">
            <v>0</v>
          </cell>
        </row>
        <row r="1203">
          <cell r="A1203">
            <v>43206</v>
          </cell>
          <cell r="B1203">
            <v>784.14</v>
          </cell>
          <cell r="C1203">
            <v>-1.52</v>
          </cell>
          <cell r="D1203">
            <v>0</v>
          </cell>
        </row>
        <row r="1204">
          <cell r="A1204">
            <v>43207</v>
          </cell>
          <cell r="B1204">
            <v>778.59</v>
          </cell>
          <cell r="C1204">
            <v>-1.52</v>
          </cell>
          <cell r="D1204">
            <v>0.1</v>
          </cell>
        </row>
        <row r="1205">
          <cell r="A1205">
            <v>43208</v>
          </cell>
          <cell r="B1205">
            <v>784.61</v>
          </cell>
          <cell r="C1205">
            <v>-1.52</v>
          </cell>
          <cell r="D1205">
            <v>0</v>
          </cell>
        </row>
        <row r="1206">
          <cell r="A1206">
            <v>43209</v>
          </cell>
          <cell r="B1206">
            <v>779.51</v>
          </cell>
          <cell r="C1206">
            <v>-1.53</v>
          </cell>
          <cell r="D1206">
            <v>0</v>
          </cell>
        </row>
        <row r="1207">
          <cell r="A1207">
            <v>43210</v>
          </cell>
          <cell r="B1207">
            <v>766.67</v>
          </cell>
          <cell r="C1207">
            <v>-1.54</v>
          </cell>
          <cell r="D1207">
            <v>0</v>
          </cell>
        </row>
        <row r="1208">
          <cell r="A1208">
            <v>43211</v>
          </cell>
          <cell r="B1208">
            <v>927.78</v>
          </cell>
          <cell r="C1208">
            <v>-1.53</v>
          </cell>
          <cell r="D1208">
            <v>0</v>
          </cell>
        </row>
        <row r="1209">
          <cell r="A1209">
            <v>43212</v>
          </cell>
          <cell r="B1209">
            <v>782.99</v>
          </cell>
          <cell r="C1209">
            <v>-1.53</v>
          </cell>
          <cell r="D1209">
            <v>0</v>
          </cell>
        </row>
        <row r="1210">
          <cell r="A1210">
            <v>43213</v>
          </cell>
          <cell r="B1210">
            <v>786.46</v>
          </cell>
          <cell r="C1210">
            <v>-1.54</v>
          </cell>
          <cell r="D1210">
            <v>0</v>
          </cell>
        </row>
        <row r="1211">
          <cell r="A1211">
            <v>43214</v>
          </cell>
          <cell r="B1211">
            <v>782.52</v>
          </cell>
          <cell r="C1211">
            <v>-1.55</v>
          </cell>
          <cell r="D1211">
            <v>0</v>
          </cell>
        </row>
        <row r="1212">
          <cell r="A1212">
            <v>43215</v>
          </cell>
          <cell r="B1212">
            <v>777.2</v>
          </cell>
          <cell r="C1212">
            <v>-1.56</v>
          </cell>
          <cell r="D1212">
            <v>0</v>
          </cell>
        </row>
        <row r="1213">
          <cell r="A1213">
            <v>43216</v>
          </cell>
          <cell r="B1213">
            <v>776.97</v>
          </cell>
          <cell r="C1213">
            <v>-1.56</v>
          </cell>
          <cell r="D1213">
            <v>0</v>
          </cell>
        </row>
        <row r="1214">
          <cell r="A1214">
            <v>43217</v>
          </cell>
          <cell r="B1214">
            <v>782.99</v>
          </cell>
          <cell r="C1214">
            <v>-1.57</v>
          </cell>
          <cell r="D1214">
            <v>0</v>
          </cell>
        </row>
        <row r="1215">
          <cell r="A1215">
            <v>43218</v>
          </cell>
          <cell r="B1215">
            <v>778.13</v>
          </cell>
          <cell r="C1215">
            <v>-1.58</v>
          </cell>
          <cell r="D1215">
            <v>0</v>
          </cell>
        </row>
        <row r="1216">
          <cell r="A1216">
            <v>43219</v>
          </cell>
          <cell r="B1216">
            <v>777.2</v>
          </cell>
          <cell r="C1216">
            <v>-1.59</v>
          </cell>
          <cell r="D1216">
            <v>0</v>
          </cell>
        </row>
        <row r="1217">
          <cell r="A1217">
            <v>43220</v>
          </cell>
          <cell r="B1217">
            <v>865.16</v>
          </cell>
          <cell r="C1217">
            <v>-1.59</v>
          </cell>
          <cell r="D1217">
            <v>0</v>
          </cell>
        </row>
        <row r="1218">
          <cell r="A1218">
            <v>43221</v>
          </cell>
          <cell r="B1218">
            <v>793.29</v>
          </cell>
          <cell r="C1218">
            <v>-1.62</v>
          </cell>
          <cell r="D1218">
            <v>0</v>
          </cell>
        </row>
        <row r="1219">
          <cell r="A1219">
            <v>43222</v>
          </cell>
          <cell r="B1219">
            <v>776.74</v>
          </cell>
          <cell r="C1219">
            <v>-1.63</v>
          </cell>
          <cell r="D1219">
            <v>0</v>
          </cell>
        </row>
        <row r="1220">
          <cell r="A1220">
            <v>43223</v>
          </cell>
          <cell r="B1220">
            <v>773.61</v>
          </cell>
          <cell r="C1220">
            <v>-1.64</v>
          </cell>
          <cell r="D1220">
            <v>0</v>
          </cell>
        </row>
        <row r="1221">
          <cell r="A1221">
            <v>43224</v>
          </cell>
          <cell r="B1221">
            <v>865.51</v>
          </cell>
          <cell r="C1221">
            <v>-1.65</v>
          </cell>
          <cell r="D1221">
            <v>0</v>
          </cell>
        </row>
        <row r="1222">
          <cell r="A1222">
            <v>43225</v>
          </cell>
          <cell r="B1222">
            <v>1059.03</v>
          </cell>
          <cell r="C1222">
            <v>-1.66</v>
          </cell>
          <cell r="D1222">
            <v>0</v>
          </cell>
        </row>
        <row r="1223">
          <cell r="A1223">
            <v>43226</v>
          </cell>
          <cell r="B1223">
            <v>920.72</v>
          </cell>
          <cell r="C1223">
            <v>-1.67</v>
          </cell>
          <cell r="D1223">
            <v>0</v>
          </cell>
        </row>
        <row r="1224">
          <cell r="A1224">
            <v>43227</v>
          </cell>
          <cell r="B1224">
            <v>914.93</v>
          </cell>
          <cell r="C1224">
            <v>-1.68</v>
          </cell>
          <cell r="D1224">
            <v>0</v>
          </cell>
        </row>
        <row r="1225">
          <cell r="A1225">
            <v>43228</v>
          </cell>
          <cell r="B1225">
            <v>895.49</v>
          </cell>
          <cell r="C1225">
            <v>-1.69</v>
          </cell>
          <cell r="D1225">
            <v>0</v>
          </cell>
        </row>
        <row r="1226">
          <cell r="A1226">
            <v>43229</v>
          </cell>
          <cell r="B1226">
            <v>780.56</v>
          </cell>
          <cell r="C1226">
            <v>-1.7</v>
          </cell>
          <cell r="D1226">
            <v>0</v>
          </cell>
        </row>
        <row r="1227">
          <cell r="A1227">
            <v>43230</v>
          </cell>
          <cell r="B1227">
            <v>796.76</v>
          </cell>
          <cell r="C1227">
            <v>-1.71</v>
          </cell>
          <cell r="D1227">
            <v>0</v>
          </cell>
        </row>
        <row r="1228">
          <cell r="A1228">
            <v>43231</v>
          </cell>
          <cell r="B1228">
            <v>911.92</v>
          </cell>
          <cell r="C1228">
            <v>-1.72</v>
          </cell>
          <cell r="D1228">
            <v>0</v>
          </cell>
        </row>
        <row r="1229">
          <cell r="A1229">
            <v>43232</v>
          </cell>
          <cell r="B1229">
            <v>1094.44</v>
          </cell>
          <cell r="C1229">
            <v>-1.73</v>
          </cell>
          <cell r="D1229">
            <v>0</v>
          </cell>
        </row>
        <row r="1230">
          <cell r="A1230">
            <v>43233</v>
          </cell>
          <cell r="B1230">
            <v>785.3</v>
          </cell>
          <cell r="C1230">
            <v>-1.75</v>
          </cell>
          <cell r="D1230">
            <v>0</v>
          </cell>
        </row>
        <row r="1231">
          <cell r="A1231">
            <v>43234</v>
          </cell>
          <cell r="B1231">
            <v>806.94</v>
          </cell>
          <cell r="C1231">
            <v>-1.76</v>
          </cell>
          <cell r="D1231">
            <v>0</v>
          </cell>
        </row>
        <row r="1232">
          <cell r="A1232">
            <v>43235</v>
          </cell>
          <cell r="B1232">
            <v>755.09</v>
          </cell>
          <cell r="C1232">
            <v>-1.77</v>
          </cell>
          <cell r="D1232">
            <v>0</v>
          </cell>
        </row>
        <row r="1233">
          <cell r="A1233">
            <v>43236</v>
          </cell>
          <cell r="B1233">
            <v>730.44</v>
          </cell>
          <cell r="C1233">
            <v>-1.78</v>
          </cell>
          <cell r="D1233">
            <v>0</v>
          </cell>
        </row>
        <row r="1234">
          <cell r="A1234">
            <v>43237</v>
          </cell>
          <cell r="B1234">
            <v>489.47</v>
          </cell>
          <cell r="C1234">
            <v>-1.78</v>
          </cell>
          <cell r="D1234">
            <v>0</v>
          </cell>
        </row>
        <row r="1235">
          <cell r="A1235">
            <v>43238</v>
          </cell>
          <cell r="B1235">
            <v>1004.17</v>
          </cell>
          <cell r="C1235">
            <v>-1.78</v>
          </cell>
          <cell r="D1235">
            <v>1.3</v>
          </cell>
        </row>
        <row r="1236">
          <cell r="A1236">
            <v>43239</v>
          </cell>
          <cell r="B1236">
            <v>836.81</v>
          </cell>
          <cell r="C1236">
            <v>-1.78</v>
          </cell>
          <cell r="D1236">
            <v>0</v>
          </cell>
        </row>
        <row r="1237">
          <cell r="A1237">
            <v>43240</v>
          </cell>
          <cell r="B1237">
            <v>739.58</v>
          </cell>
          <cell r="C1237">
            <v>-1.77</v>
          </cell>
          <cell r="D1237">
            <v>11.3</v>
          </cell>
        </row>
        <row r="1238">
          <cell r="A1238">
            <v>43241</v>
          </cell>
          <cell r="B1238">
            <v>534.72</v>
          </cell>
          <cell r="C1238">
            <v>-1.78</v>
          </cell>
          <cell r="D1238">
            <v>0</v>
          </cell>
        </row>
        <row r="1239">
          <cell r="A1239">
            <v>43242</v>
          </cell>
          <cell r="B1239">
            <v>742.36</v>
          </cell>
          <cell r="C1239">
            <v>-1.79</v>
          </cell>
          <cell r="D1239">
            <v>0</v>
          </cell>
        </row>
        <row r="1240">
          <cell r="A1240">
            <v>43243</v>
          </cell>
          <cell r="B1240">
            <v>848.38</v>
          </cell>
          <cell r="C1240">
            <v>-1.79</v>
          </cell>
          <cell r="D1240">
            <v>0</v>
          </cell>
        </row>
        <row r="1241">
          <cell r="A1241">
            <v>43244</v>
          </cell>
          <cell r="B1241">
            <v>736.81</v>
          </cell>
          <cell r="C1241">
            <v>-1.8</v>
          </cell>
          <cell r="D1241">
            <v>0</v>
          </cell>
        </row>
        <row r="1242">
          <cell r="A1242">
            <v>43245</v>
          </cell>
          <cell r="B1242">
            <v>745.02</v>
          </cell>
          <cell r="C1242">
            <v>-1.82</v>
          </cell>
          <cell r="D1242">
            <v>0</v>
          </cell>
        </row>
        <row r="1243">
          <cell r="A1243">
            <v>43246</v>
          </cell>
          <cell r="B1243">
            <v>738.08</v>
          </cell>
          <cell r="C1243">
            <v>-1.82</v>
          </cell>
          <cell r="D1243">
            <v>0</v>
          </cell>
        </row>
        <row r="1244">
          <cell r="A1244">
            <v>43247</v>
          </cell>
          <cell r="B1244">
            <v>735.19</v>
          </cell>
          <cell r="C1244">
            <v>-1.82</v>
          </cell>
          <cell r="D1244">
            <v>0</v>
          </cell>
        </row>
        <row r="1245">
          <cell r="A1245">
            <v>43248</v>
          </cell>
          <cell r="B1245">
            <v>469.68</v>
          </cell>
          <cell r="C1245">
            <v>-1.84</v>
          </cell>
          <cell r="D1245">
            <v>0</v>
          </cell>
        </row>
        <row r="1246">
          <cell r="A1246">
            <v>43249</v>
          </cell>
          <cell r="B1246">
            <v>594.79</v>
          </cell>
          <cell r="C1246">
            <v>-1.85</v>
          </cell>
          <cell r="D1246">
            <v>0</v>
          </cell>
        </row>
        <row r="1247">
          <cell r="A1247">
            <v>43250</v>
          </cell>
          <cell r="B1247">
            <v>541.55</v>
          </cell>
          <cell r="C1247">
            <v>-1.86</v>
          </cell>
          <cell r="D1247">
            <v>0</v>
          </cell>
        </row>
        <row r="1248">
          <cell r="A1248">
            <v>43251</v>
          </cell>
          <cell r="B1248">
            <v>520.83</v>
          </cell>
          <cell r="C1248">
            <v>-1.85</v>
          </cell>
          <cell r="D1248">
            <v>0</v>
          </cell>
        </row>
        <row r="1249">
          <cell r="A1249">
            <v>43252</v>
          </cell>
          <cell r="B1249">
            <v>669.44</v>
          </cell>
          <cell r="C1249">
            <v>-1.86</v>
          </cell>
          <cell r="D1249">
            <v>0</v>
          </cell>
        </row>
        <row r="1250">
          <cell r="A1250">
            <v>43253</v>
          </cell>
          <cell r="B1250">
            <v>735.19</v>
          </cell>
          <cell r="C1250">
            <v>-1.86</v>
          </cell>
          <cell r="D1250">
            <v>0</v>
          </cell>
        </row>
        <row r="1251">
          <cell r="A1251">
            <v>43254</v>
          </cell>
          <cell r="B1251">
            <v>618.87</v>
          </cell>
          <cell r="C1251">
            <v>-1.87</v>
          </cell>
          <cell r="D1251">
            <v>0</v>
          </cell>
        </row>
        <row r="1252">
          <cell r="A1252">
            <v>43255</v>
          </cell>
          <cell r="B1252">
            <v>733.56</v>
          </cell>
          <cell r="C1252">
            <v>-1.88</v>
          </cell>
          <cell r="D1252">
            <v>0</v>
          </cell>
        </row>
        <row r="1253">
          <cell r="A1253">
            <v>43256</v>
          </cell>
          <cell r="B1253">
            <v>731.6</v>
          </cell>
          <cell r="C1253">
            <v>-1.88</v>
          </cell>
          <cell r="D1253">
            <v>0</v>
          </cell>
        </row>
        <row r="1254">
          <cell r="A1254">
            <v>43257</v>
          </cell>
          <cell r="B1254">
            <v>732.99</v>
          </cell>
          <cell r="C1254">
            <v>-1.9</v>
          </cell>
          <cell r="D1254">
            <v>0</v>
          </cell>
        </row>
        <row r="1255">
          <cell r="A1255">
            <v>43258</v>
          </cell>
          <cell r="B1255">
            <v>726.5</v>
          </cell>
          <cell r="C1255">
            <v>-1.91</v>
          </cell>
          <cell r="D1255">
            <v>0</v>
          </cell>
        </row>
        <row r="1256">
          <cell r="A1256">
            <v>43259</v>
          </cell>
          <cell r="B1256">
            <v>807.99</v>
          </cell>
          <cell r="C1256">
            <v>-1.92</v>
          </cell>
          <cell r="D1256">
            <v>0</v>
          </cell>
        </row>
        <row r="1257">
          <cell r="A1257">
            <v>43260</v>
          </cell>
          <cell r="B1257">
            <v>735.76</v>
          </cell>
          <cell r="C1257">
            <v>-1.93</v>
          </cell>
          <cell r="D1257">
            <v>0</v>
          </cell>
        </row>
        <row r="1258">
          <cell r="A1258">
            <v>43261</v>
          </cell>
          <cell r="B1258">
            <v>741.9</v>
          </cell>
          <cell r="C1258">
            <v>-1.94</v>
          </cell>
          <cell r="D1258">
            <v>0</v>
          </cell>
        </row>
        <row r="1259">
          <cell r="A1259">
            <v>43262</v>
          </cell>
          <cell r="B1259">
            <v>701.74</v>
          </cell>
          <cell r="C1259">
            <v>-1.95</v>
          </cell>
          <cell r="D1259">
            <v>0</v>
          </cell>
        </row>
        <row r="1260">
          <cell r="A1260">
            <v>43263</v>
          </cell>
          <cell r="B1260">
            <v>482.64</v>
          </cell>
          <cell r="C1260">
            <v>-1.96</v>
          </cell>
          <cell r="D1260">
            <v>0</v>
          </cell>
        </row>
        <row r="1261">
          <cell r="A1261">
            <v>43264</v>
          </cell>
          <cell r="B1261">
            <v>774.88</v>
          </cell>
          <cell r="C1261">
            <v>-1.97</v>
          </cell>
          <cell r="D1261">
            <v>0</v>
          </cell>
        </row>
        <row r="1262">
          <cell r="A1262">
            <v>43265</v>
          </cell>
          <cell r="B1262">
            <v>777.78</v>
          </cell>
          <cell r="C1262">
            <v>-1.96</v>
          </cell>
          <cell r="D1262">
            <v>0</v>
          </cell>
        </row>
        <row r="1263">
          <cell r="A1263">
            <v>43266</v>
          </cell>
          <cell r="B1263">
            <v>767.82</v>
          </cell>
          <cell r="C1263">
            <v>-1.98</v>
          </cell>
          <cell r="D1263">
            <v>0</v>
          </cell>
        </row>
        <row r="1264">
          <cell r="A1264">
            <v>43267</v>
          </cell>
          <cell r="B1264">
            <v>768.52</v>
          </cell>
          <cell r="C1264">
            <v>-1.97</v>
          </cell>
          <cell r="D1264">
            <v>0</v>
          </cell>
        </row>
        <row r="1265">
          <cell r="A1265">
            <v>43268</v>
          </cell>
          <cell r="B1265">
            <v>765.05</v>
          </cell>
          <cell r="C1265">
            <v>-1.97</v>
          </cell>
          <cell r="D1265">
            <v>0</v>
          </cell>
        </row>
        <row r="1266">
          <cell r="A1266">
            <v>43269</v>
          </cell>
          <cell r="B1266">
            <v>769.1</v>
          </cell>
          <cell r="C1266">
            <v>-1.98</v>
          </cell>
          <cell r="D1266">
            <v>0</v>
          </cell>
        </row>
        <row r="1267">
          <cell r="A1267">
            <v>43270</v>
          </cell>
          <cell r="B1267">
            <v>764.93</v>
          </cell>
          <cell r="C1267">
            <v>-2</v>
          </cell>
          <cell r="D1267">
            <v>0</v>
          </cell>
        </row>
        <row r="1268">
          <cell r="A1268">
            <v>43271</v>
          </cell>
          <cell r="B1268">
            <v>767.7</v>
          </cell>
          <cell r="C1268">
            <v>-2</v>
          </cell>
          <cell r="D1268">
            <v>0</v>
          </cell>
        </row>
        <row r="1269">
          <cell r="A1269">
            <v>43272</v>
          </cell>
          <cell r="B1269">
            <v>764.7</v>
          </cell>
          <cell r="C1269">
            <v>-2.02</v>
          </cell>
          <cell r="D1269">
            <v>0</v>
          </cell>
        </row>
        <row r="1270">
          <cell r="A1270">
            <v>43273</v>
          </cell>
          <cell r="B1270">
            <v>768.4</v>
          </cell>
          <cell r="C1270">
            <v>-2.03</v>
          </cell>
          <cell r="D1270">
            <v>0</v>
          </cell>
        </row>
        <row r="1271">
          <cell r="A1271">
            <v>43274</v>
          </cell>
          <cell r="B1271">
            <v>767.13</v>
          </cell>
          <cell r="C1271">
            <v>-2.04</v>
          </cell>
          <cell r="D1271">
            <v>0</v>
          </cell>
        </row>
        <row r="1272">
          <cell r="A1272">
            <v>43275</v>
          </cell>
          <cell r="B1272">
            <v>763.31</v>
          </cell>
          <cell r="C1272">
            <v>-2.04</v>
          </cell>
          <cell r="D1272">
            <v>0</v>
          </cell>
        </row>
        <row r="1273">
          <cell r="A1273">
            <v>43276</v>
          </cell>
          <cell r="B1273">
            <v>729.86</v>
          </cell>
          <cell r="C1273">
            <v>-2.05</v>
          </cell>
          <cell r="D1273">
            <v>0</v>
          </cell>
        </row>
        <row r="1274">
          <cell r="A1274">
            <v>43277</v>
          </cell>
          <cell r="B1274">
            <v>734.14</v>
          </cell>
          <cell r="C1274">
            <v>-2.06</v>
          </cell>
          <cell r="D1274">
            <v>0</v>
          </cell>
        </row>
        <row r="1275">
          <cell r="A1275">
            <v>43278</v>
          </cell>
          <cell r="B1275">
            <v>723.84</v>
          </cell>
          <cell r="C1275">
            <v>-2.07</v>
          </cell>
          <cell r="D1275">
            <v>0</v>
          </cell>
        </row>
        <row r="1276">
          <cell r="A1276">
            <v>43279</v>
          </cell>
          <cell r="B1276">
            <v>721.18</v>
          </cell>
          <cell r="C1276">
            <v>-2.08</v>
          </cell>
          <cell r="D1276">
            <v>0</v>
          </cell>
        </row>
        <row r="1277">
          <cell r="A1277">
            <v>43280</v>
          </cell>
          <cell r="B1277">
            <v>729.86</v>
          </cell>
          <cell r="C1277">
            <v>-2.08</v>
          </cell>
          <cell r="D1277">
            <v>0</v>
          </cell>
        </row>
        <row r="1278">
          <cell r="A1278">
            <v>43281</v>
          </cell>
          <cell r="B1278">
            <v>715.39</v>
          </cell>
          <cell r="C1278">
            <v>-2.09</v>
          </cell>
          <cell r="D1278">
            <v>0</v>
          </cell>
        </row>
        <row r="1279">
          <cell r="A1279">
            <v>43282</v>
          </cell>
          <cell r="B1279">
            <v>718.29</v>
          </cell>
          <cell r="C1279">
            <v>-2.1</v>
          </cell>
          <cell r="D1279">
            <v>0</v>
          </cell>
        </row>
        <row r="1280">
          <cell r="A1280">
            <v>43283</v>
          </cell>
          <cell r="B1280">
            <v>757.41</v>
          </cell>
          <cell r="C1280">
            <v>-2.12</v>
          </cell>
          <cell r="D1280">
            <v>0</v>
          </cell>
        </row>
        <row r="1281">
          <cell r="A1281">
            <v>43284</v>
          </cell>
          <cell r="B1281">
            <v>758.45</v>
          </cell>
          <cell r="C1281">
            <v>-2.13</v>
          </cell>
          <cell r="D1281">
            <v>0</v>
          </cell>
        </row>
        <row r="1282">
          <cell r="A1282">
            <v>43285</v>
          </cell>
          <cell r="B1282">
            <v>763.77</v>
          </cell>
          <cell r="C1282">
            <v>-2.14</v>
          </cell>
          <cell r="D1282">
            <v>0</v>
          </cell>
        </row>
        <row r="1283">
          <cell r="A1283">
            <v>43286</v>
          </cell>
          <cell r="B1283">
            <v>757.41</v>
          </cell>
          <cell r="C1283">
            <v>-2.15</v>
          </cell>
          <cell r="D1283">
            <v>0</v>
          </cell>
        </row>
        <row r="1284">
          <cell r="A1284">
            <v>43287</v>
          </cell>
          <cell r="B1284">
            <v>831.13</v>
          </cell>
          <cell r="C1284">
            <v>-2.16</v>
          </cell>
          <cell r="D1284">
            <v>0</v>
          </cell>
        </row>
        <row r="1285">
          <cell r="A1285">
            <v>43288</v>
          </cell>
          <cell r="B1285">
            <v>755.56</v>
          </cell>
          <cell r="C1285">
            <v>-2.18</v>
          </cell>
          <cell r="D1285">
            <v>0</v>
          </cell>
        </row>
        <row r="1286">
          <cell r="A1286">
            <v>43289</v>
          </cell>
          <cell r="B1286">
            <v>743.87</v>
          </cell>
          <cell r="C1286">
            <v>-2.18</v>
          </cell>
          <cell r="D1286">
            <v>0</v>
          </cell>
        </row>
        <row r="1287">
          <cell r="A1287">
            <v>43290</v>
          </cell>
          <cell r="B1287">
            <v>734.14</v>
          </cell>
          <cell r="C1287">
            <v>-2.18</v>
          </cell>
          <cell r="D1287">
            <v>0</v>
          </cell>
        </row>
        <row r="1288">
          <cell r="A1288">
            <v>43291</v>
          </cell>
          <cell r="B1288">
            <v>705.42</v>
          </cell>
          <cell r="C1288">
            <v>-2.2</v>
          </cell>
          <cell r="D1288">
            <v>0</v>
          </cell>
        </row>
        <row r="1289">
          <cell r="A1289">
            <v>43292</v>
          </cell>
          <cell r="B1289">
            <v>722.34</v>
          </cell>
          <cell r="C1289">
            <v>-2.21</v>
          </cell>
          <cell r="D1289">
            <v>0</v>
          </cell>
        </row>
        <row r="1290">
          <cell r="A1290">
            <v>43293</v>
          </cell>
          <cell r="B1290">
            <v>724.07</v>
          </cell>
          <cell r="C1290">
            <v>-2.22</v>
          </cell>
          <cell r="D1290">
            <v>0</v>
          </cell>
        </row>
        <row r="1291">
          <cell r="A1291">
            <v>43294</v>
          </cell>
          <cell r="B1291">
            <v>895.14</v>
          </cell>
          <cell r="C1291">
            <v>-2.22</v>
          </cell>
          <cell r="D1291">
            <v>0.1</v>
          </cell>
        </row>
        <row r="1292">
          <cell r="A1292">
            <v>43295</v>
          </cell>
          <cell r="B1292">
            <v>845.14</v>
          </cell>
          <cell r="C1292">
            <v>-2.24</v>
          </cell>
          <cell r="D1292">
            <v>0</v>
          </cell>
        </row>
        <row r="1293">
          <cell r="A1293">
            <v>43296</v>
          </cell>
          <cell r="B1293">
            <v>723.03</v>
          </cell>
          <cell r="C1293">
            <v>-2.25</v>
          </cell>
          <cell r="D1293">
            <v>0</v>
          </cell>
        </row>
        <row r="1294">
          <cell r="A1294">
            <v>43297</v>
          </cell>
          <cell r="B1294">
            <v>833.8</v>
          </cell>
          <cell r="C1294">
            <v>-2.26</v>
          </cell>
          <cell r="D1294">
            <v>0</v>
          </cell>
        </row>
        <row r="1295">
          <cell r="A1295">
            <v>43298</v>
          </cell>
          <cell r="B1295">
            <v>840.86</v>
          </cell>
          <cell r="C1295">
            <v>-2.27</v>
          </cell>
          <cell r="D1295">
            <v>0</v>
          </cell>
        </row>
        <row r="1296">
          <cell r="A1296">
            <v>43299</v>
          </cell>
          <cell r="B1296">
            <v>992.71</v>
          </cell>
          <cell r="C1296">
            <v>-2.28</v>
          </cell>
          <cell r="D1296">
            <v>0</v>
          </cell>
        </row>
        <row r="1297">
          <cell r="A1297">
            <v>43300</v>
          </cell>
          <cell r="B1297">
            <v>1019.91</v>
          </cell>
          <cell r="C1297">
            <v>-2.3</v>
          </cell>
          <cell r="D1297">
            <v>0</v>
          </cell>
        </row>
        <row r="1298">
          <cell r="A1298">
            <v>43301</v>
          </cell>
          <cell r="B1298">
            <v>993.87</v>
          </cell>
          <cell r="C1298">
            <v>-2.32</v>
          </cell>
          <cell r="D1298">
            <v>0</v>
          </cell>
        </row>
        <row r="1299">
          <cell r="A1299">
            <v>43302</v>
          </cell>
          <cell r="B1299">
            <v>1055.09</v>
          </cell>
          <cell r="C1299">
            <v>-2.34</v>
          </cell>
          <cell r="D1299">
            <v>0</v>
          </cell>
        </row>
        <row r="1300">
          <cell r="A1300">
            <v>43303</v>
          </cell>
          <cell r="B1300">
            <v>952.55</v>
          </cell>
          <cell r="C1300">
            <v>-2.35</v>
          </cell>
          <cell r="D1300">
            <v>0</v>
          </cell>
        </row>
        <row r="1301">
          <cell r="A1301">
            <v>43304</v>
          </cell>
          <cell r="B1301">
            <v>942.13</v>
          </cell>
          <cell r="C1301">
            <v>-2.36</v>
          </cell>
          <cell r="D1301">
            <v>0</v>
          </cell>
        </row>
        <row r="1302">
          <cell r="A1302">
            <v>43305</v>
          </cell>
          <cell r="B1302">
            <v>862.38</v>
          </cell>
          <cell r="C1302">
            <v>-2.38</v>
          </cell>
          <cell r="D1302">
            <v>0</v>
          </cell>
        </row>
        <row r="1303">
          <cell r="A1303">
            <v>43306</v>
          </cell>
          <cell r="B1303">
            <v>969.44</v>
          </cell>
          <cell r="C1303">
            <v>-2.4</v>
          </cell>
          <cell r="D1303">
            <v>0</v>
          </cell>
        </row>
        <row r="1304">
          <cell r="A1304">
            <v>43307</v>
          </cell>
          <cell r="B1304">
            <v>965.16</v>
          </cell>
          <cell r="C1304">
            <v>-2.42</v>
          </cell>
          <cell r="D1304">
            <v>0</v>
          </cell>
        </row>
        <row r="1305">
          <cell r="A1305">
            <v>43308</v>
          </cell>
          <cell r="B1305">
            <v>611</v>
          </cell>
          <cell r="C1305">
            <v>-2.44</v>
          </cell>
          <cell r="D1305">
            <v>0</v>
          </cell>
        </row>
        <row r="1306">
          <cell r="A1306">
            <v>43309</v>
          </cell>
          <cell r="B1306">
            <v>1034.84</v>
          </cell>
          <cell r="C1306">
            <v>-2.45</v>
          </cell>
          <cell r="D1306">
            <v>0</v>
          </cell>
        </row>
        <row r="1307">
          <cell r="A1307">
            <v>43310</v>
          </cell>
          <cell r="B1307">
            <v>1024.65</v>
          </cell>
          <cell r="C1307">
            <v>-2.46</v>
          </cell>
          <cell r="D1307">
            <v>0</v>
          </cell>
        </row>
        <row r="1308">
          <cell r="A1308">
            <v>43311</v>
          </cell>
          <cell r="B1308">
            <v>995.95</v>
          </cell>
          <cell r="C1308">
            <v>-2.48</v>
          </cell>
          <cell r="D1308">
            <v>0</v>
          </cell>
        </row>
        <row r="1309">
          <cell r="A1309">
            <v>43312</v>
          </cell>
          <cell r="B1309">
            <v>992.08</v>
          </cell>
          <cell r="C1309">
            <v>-2.5</v>
          </cell>
          <cell r="D1309">
            <v>0</v>
          </cell>
        </row>
        <row r="1310">
          <cell r="A1310">
            <v>43313</v>
          </cell>
          <cell r="B1310">
            <v>901.97</v>
          </cell>
          <cell r="C1310">
            <v>-2.52</v>
          </cell>
          <cell r="D1310">
            <v>0</v>
          </cell>
        </row>
        <row r="1311">
          <cell r="A1311">
            <v>43314</v>
          </cell>
          <cell r="B1311">
            <v>1050.93</v>
          </cell>
          <cell r="C1311">
            <v>-2.54</v>
          </cell>
          <cell r="D1311">
            <v>0.2</v>
          </cell>
        </row>
        <row r="1312">
          <cell r="A1312">
            <v>43315</v>
          </cell>
          <cell r="B1312">
            <v>1030.09</v>
          </cell>
          <cell r="C1312">
            <v>-2.54</v>
          </cell>
          <cell r="D1312">
            <v>2.7</v>
          </cell>
        </row>
        <row r="1313">
          <cell r="A1313">
            <v>43316</v>
          </cell>
          <cell r="B1313">
            <v>930.79</v>
          </cell>
          <cell r="C1313">
            <v>-2.53</v>
          </cell>
          <cell r="D1313">
            <v>17.9</v>
          </cell>
        </row>
        <row r="1314">
          <cell r="A1314">
            <v>43317</v>
          </cell>
          <cell r="B1314">
            <v>989.24</v>
          </cell>
          <cell r="C1314">
            <v>-2.52</v>
          </cell>
          <cell r="D1314">
            <v>7.8</v>
          </cell>
        </row>
        <row r="1315">
          <cell r="A1315">
            <v>43318</v>
          </cell>
          <cell r="B1315">
            <v>948.5</v>
          </cell>
          <cell r="C1315">
            <v>-2.53</v>
          </cell>
          <cell r="D1315">
            <v>0</v>
          </cell>
        </row>
        <row r="1316">
          <cell r="A1316">
            <v>43319</v>
          </cell>
          <cell r="B1316">
            <v>871.41</v>
          </cell>
          <cell r="C1316">
            <v>-2.5</v>
          </cell>
          <cell r="D1316">
            <v>10.5</v>
          </cell>
        </row>
        <row r="1317">
          <cell r="A1317">
            <v>43320</v>
          </cell>
          <cell r="B1317">
            <v>816.55</v>
          </cell>
          <cell r="C1317">
            <v>-2.5</v>
          </cell>
          <cell r="D1317">
            <v>0</v>
          </cell>
        </row>
        <row r="1318">
          <cell r="A1318">
            <v>43321</v>
          </cell>
          <cell r="B1318">
            <v>845.83</v>
          </cell>
          <cell r="C1318">
            <v>-2.52</v>
          </cell>
          <cell r="D1318">
            <v>0</v>
          </cell>
        </row>
        <row r="1319">
          <cell r="A1319">
            <v>43322</v>
          </cell>
          <cell r="B1319">
            <v>932.87</v>
          </cell>
          <cell r="C1319">
            <v>-2.53</v>
          </cell>
          <cell r="D1319">
            <v>0</v>
          </cell>
        </row>
        <row r="1320">
          <cell r="A1320">
            <v>43323</v>
          </cell>
          <cell r="B1320">
            <v>935.88</v>
          </cell>
          <cell r="C1320">
            <v>-2.54</v>
          </cell>
          <cell r="D1320">
            <v>0</v>
          </cell>
        </row>
        <row r="1321">
          <cell r="A1321">
            <v>43324</v>
          </cell>
          <cell r="B1321">
            <v>723.84</v>
          </cell>
          <cell r="C1321">
            <v>-2.55</v>
          </cell>
          <cell r="D1321">
            <v>0</v>
          </cell>
        </row>
        <row r="1322">
          <cell r="A1322">
            <v>43325</v>
          </cell>
          <cell r="B1322">
            <v>775.23</v>
          </cell>
          <cell r="C1322">
            <v>-2.56</v>
          </cell>
          <cell r="D1322">
            <v>0</v>
          </cell>
        </row>
        <row r="1323">
          <cell r="A1323">
            <v>43326</v>
          </cell>
          <cell r="B1323">
            <v>1005.32</v>
          </cell>
          <cell r="C1323">
            <v>-2.58</v>
          </cell>
          <cell r="D1323">
            <v>0</v>
          </cell>
        </row>
        <row r="1324">
          <cell r="A1324">
            <v>43327</v>
          </cell>
          <cell r="B1324">
            <v>1023.38</v>
          </cell>
          <cell r="C1324">
            <v>-2.6</v>
          </cell>
          <cell r="D1324">
            <v>0</v>
          </cell>
        </row>
        <row r="1325">
          <cell r="A1325">
            <v>43328</v>
          </cell>
          <cell r="B1325">
            <v>738.08</v>
          </cell>
          <cell r="C1325">
            <v>-2.62</v>
          </cell>
          <cell r="D1325">
            <v>0</v>
          </cell>
        </row>
        <row r="1326">
          <cell r="A1326">
            <v>43329</v>
          </cell>
          <cell r="B1326">
            <v>936</v>
          </cell>
          <cell r="C1326">
            <v>-2.62</v>
          </cell>
          <cell r="D1326">
            <v>0</v>
          </cell>
        </row>
        <row r="1327">
          <cell r="A1327">
            <v>43330</v>
          </cell>
          <cell r="B1327">
            <v>1074.07</v>
          </cell>
          <cell r="C1327">
            <v>-2.62</v>
          </cell>
          <cell r="D1327">
            <v>0.8</v>
          </cell>
        </row>
        <row r="1328">
          <cell r="A1328">
            <v>43331</v>
          </cell>
          <cell r="B1328">
            <v>945.6</v>
          </cell>
          <cell r="C1328">
            <v>-2.64</v>
          </cell>
          <cell r="D1328">
            <v>11.5</v>
          </cell>
        </row>
        <row r="1329">
          <cell r="A1329">
            <v>43332</v>
          </cell>
          <cell r="B1329">
            <v>933.68</v>
          </cell>
          <cell r="C1329">
            <v>-2.65</v>
          </cell>
          <cell r="D1329">
            <v>0</v>
          </cell>
        </row>
        <row r="1330">
          <cell r="A1330">
            <v>43333</v>
          </cell>
          <cell r="B1330">
            <v>863.31</v>
          </cell>
          <cell r="C1330">
            <v>-2.66</v>
          </cell>
          <cell r="D1330">
            <v>0</v>
          </cell>
        </row>
        <row r="1331">
          <cell r="A1331">
            <v>43334</v>
          </cell>
          <cell r="B1331">
            <v>848.15</v>
          </cell>
          <cell r="C1331">
            <v>-2.66</v>
          </cell>
          <cell r="D1331">
            <v>0</v>
          </cell>
        </row>
        <row r="1332">
          <cell r="A1332">
            <v>43335</v>
          </cell>
          <cell r="B1332">
            <v>919.33</v>
          </cell>
          <cell r="C1332">
            <v>-2.69</v>
          </cell>
          <cell r="D1332">
            <v>0</v>
          </cell>
        </row>
        <row r="1333">
          <cell r="A1333">
            <v>43336</v>
          </cell>
          <cell r="B1333">
            <v>962.15</v>
          </cell>
          <cell r="C1333">
            <v>-2.71</v>
          </cell>
          <cell r="D1333">
            <v>0</v>
          </cell>
        </row>
        <row r="1334">
          <cell r="A1334">
            <v>43337</v>
          </cell>
          <cell r="B1334">
            <v>956.71</v>
          </cell>
          <cell r="C1334">
            <v>-2.72</v>
          </cell>
          <cell r="D1334">
            <v>0</v>
          </cell>
        </row>
        <row r="1335">
          <cell r="A1335">
            <v>43338</v>
          </cell>
          <cell r="B1335">
            <v>728.7</v>
          </cell>
          <cell r="C1335">
            <v>-2.73</v>
          </cell>
          <cell r="D1335">
            <v>0</v>
          </cell>
        </row>
        <row r="1336">
          <cell r="A1336">
            <v>43339</v>
          </cell>
          <cell r="B1336">
            <v>867.82</v>
          </cell>
          <cell r="C1336">
            <v>-2.76</v>
          </cell>
          <cell r="D1336">
            <v>0</v>
          </cell>
        </row>
        <row r="1337">
          <cell r="A1337">
            <v>43340</v>
          </cell>
          <cell r="B1337">
            <v>770.02</v>
          </cell>
          <cell r="C1337">
            <v>-2.78</v>
          </cell>
          <cell r="D1337">
            <v>0</v>
          </cell>
        </row>
        <row r="1338">
          <cell r="A1338">
            <v>43341</v>
          </cell>
          <cell r="B1338">
            <v>769.44</v>
          </cell>
          <cell r="C1338">
            <v>-2.77</v>
          </cell>
          <cell r="D1338">
            <v>0</v>
          </cell>
        </row>
        <row r="1339">
          <cell r="A1339">
            <v>43342</v>
          </cell>
          <cell r="B1339">
            <v>894.56</v>
          </cell>
          <cell r="C1339">
            <v>-2.78</v>
          </cell>
          <cell r="D1339">
            <v>0</v>
          </cell>
        </row>
        <row r="1340">
          <cell r="A1340">
            <v>43343</v>
          </cell>
          <cell r="B1340">
            <v>1030.56</v>
          </cell>
          <cell r="C1340">
            <v>-2.79</v>
          </cell>
          <cell r="D1340">
            <v>0</v>
          </cell>
        </row>
        <row r="1341">
          <cell r="A1341">
            <v>43344</v>
          </cell>
          <cell r="B1341">
            <v>1082.75</v>
          </cell>
          <cell r="C1341">
            <v>-2.8</v>
          </cell>
          <cell r="D1341">
            <v>0</v>
          </cell>
        </row>
        <row r="1342">
          <cell r="A1342">
            <v>43345</v>
          </cell>
          <cell r="B1342">
            <v>1080.09</v>
          </cell>
          <cell r="C1342">
            <v>-2.82</v>
          </cell>
          <cell r="D1342">
            <v>0</v>
          </cell>
        </row>
        <row r="1343">
          <cell r="A1343">
            <v>43346</v>
          </cell>
          <cell r="B1343">
            <v>923.84</v>
          </cell>
          <cell r="C1343">
            <v>-2.84</v>
          </cell>
          <cell r="D1343">
            <v>0</v>
          </cell>
        </row>
        <row r="1344">
          <cell r="A1344">
            <v>43347</v>
          </cell>
          <cell r="B1344">
            <v>951.04</v>
          </cell>
          <cell r="C1344">
            <v>-2.88</v>
          </cell>
          <cell r="D1344">
            <v>0</v>
          </cell>
        </row>
        <row r="1345">
          <cell r="A1345">
            <v>43348</v>
          </cell>
          <cell r="B1345">
            <v>848.84</v>
          </cell>
          <cell r="C1345">
            <v>-2.9</v>
          </cell>
          <cell r="D1345">
            <v>0</v>
          </cell>
        </row>
        <row r="1346">
          <cell r="A1346">
            <v>43349</v>
          </cell>
          <cell r="B1346">
            <v>962.27</v>
          </cell>
          <cell r="C1346">
            <v>-2.92</v>
          </cell>
          <cell r="D1346">
            <v>0</v>
          </cell>
        </row>
        <row r="1347">
          <cell r="A1347">
            <v>43350</v>
          </cell>
          <cell r="B1347">
            <v>973.94</v>
          </cell>
          <cell r="C1347">
            <v>-2.94</v>
          </cell>
          <cell r="D1347">
            <v>0</v>
          </cell>
        </row>
        <row r="1348">
          <cell r="A1348">
            <v>43351</v>
          </cell>
          <cell r="B1348">
            <v>965</v>
          </cell>
          <cell r="C1348">
            <v>-2.96</v>
          </cell>
          <cell r="D1348">
            <v>0</v>
          </cell>
        </row>
        <row r="1349">
          <cell r="A1349">
            <v>43352</v>
          </cell>
          <cell r="B1349">
            <v>740</v>
          </cell>
          <cell r="C1349">
            <v>-2.98</v>
          </cell>
          <cell r="D1349">
            <v>0</v>
          </cell>
        </row>
        <row r="1350">
          <cell r="A1350">
            <v>43353</v>
          </cell>
          <cell r="B1350">
            <v>937.73</v>
          </cell>
          <cell r="C1350">
            <v>-2.99</v>
          </cell>
          <cell r="D1350">
            <v>0</v>
          </cell>
        </row>
        <row r="1351">
          <cell r="A1351">
            <v>43354</v>
          </cell>
          <cell r="B1351">
            <v>993.63</v>
          </cell>
          <cell r="C1351">
            <v>-3</v>
          </cell>
          <cell r="D1351">
            <v>0</v>
          </cell>
        </row>
        <row r="1352">
          <cell r="A1352">
            <v>43355</v>
          </cell>
          <cell r="B1352">
            <v>989.24</v>
          </cell>
          <cell r="C1352">
            <v>-3.04</v>
          </cell>
          <cell r="D1352">
            <v>0</v>
          </cell>
        </row>
        <row r="1353">
          <cell r="A1353">
            <v>43356</v>
          </cell>
          <cell r="B1353">
            <v>1030.56</v>
          </cell>
          <cell r="C1353">
            <v>-3.06</v>
          </cell>
          <cell r="D1353">
            <v>0</v>
          </cell>
        </row>
        <row r="1354">
          <cell r="A1354">
            <v>43357</v>
          </cell>
          <cell r="B1354">
            <v>1204.86</v>
          </cell>
          <cell r="C1354">
            <v>-3.08</v>
          </cell>
          <cell r="D1354">
            <v>0</v>
          </cell>
        </row>
        <row r="1355">
          <cell r="A1355">
            <v>43358</v>
          </cell>
          <cell r="B1355">
            <v>1030.67</v>
          </cell>
          <cell r="C1355">
            <v>-3.08</v>
          </cell>
          <cell r="D1355">
            <v>17.9</v>
          </cell>
        </row>
        <row r="1356">
          <cell r="A1356">
            <v>43359</v>
          </cell>
          <cell r="B1356">
            <v>1105.56</v>
          </cell>
          <cell r="C1356">
            <v>-3.08</v>
          </cell>
          <cell r="D1356">
            <v>3</v>
          </cell>
        </row>
        <row r="1357">
          <cell r="A1357">
            <v>43360</v>
          </cell>
          <cell r="B1357">
            <v>872.34</v>
          </cell>
          <cell r="C1357">
            <v>-3.09</v>
          </cell>
          <cell r="D1357">
            <v>0</v>
          </cell>
        </row>
        <row r="1358">
          <cell r="A1358">
            <v>43361</v>
          </cell>
          <cell r="B1358">
            <v>742.36</v>
          </cell>
          <cell r="C1358">
            <v>-3.08</v>
          </cell>
          <cell r="D1358">
            <v>4.6</v>
          </cell>
        </row>
        <row r="1359">
          <cell r="A1359">
            <v>43362</v>
          </cell>
          <cell r="B1359">
            <v>734.72</v>
          </cell>
          <cell r="C1359">
            <v>-3.08</v>
          </cell>
          <cell r="D1359">
            <v>0.3</v>
          </cell>
        </row>
        <row r="1360">
          <cell r="A1360">
            <v>43363</v>
          </cell>
          <cell r="B1360">
            <v>732.06</v>
          </cell>
          <cell r="C1360">
            <v>-3.09</v>
          </cell>
          <cell r="D1360">
            <v>0.7</v>
          </cell>
        </row>
        <row r="1361">
          <cell r="A1361">
            <v>43364</v>
          </cell>
          <cell r="B1361">
            <v>735.76</v>
          </cell>
          <cell r="C1361">
            <v>-3.09</v>
          </cell>
          <cell r="D1361">
            <v>3</v>
          </cell>
        </row>
        <row r="1362">
          <cell r="A1362">
            <v>43365</v>
          </cell>
          <cell r="B1362">
            <v>910.3</v>
          </cell>
          <cell r="C1362">
            <v>-3.08</v>
          </cell>
          <cell r="D1362">
            <v>0.2</v>
          </cell>
        </row>
        <row r="1363">
          <cell r="A1363">
            <v>43366</v>
          </cell>
          <cell r="B1363">
            <v>950.42</v>
          </cell>
          <cell r="C1363">
            <v>-3.08</v>
          </cell>
          <cell r="D1363">
            <v>0</v>
          </cell>
        </row>
        <row r="1364">
          <cell r="A1364">
            <v>43367</v>
          </cell>
          <cell r="B1364">
            <v>1023.96</v>
          </cell>
          <cell r="C1364">
            <v>-3.12</v>
          </cell>
          <cell r="D1364">
            <v>0</v>
          </cell>
        </row>
        <row r="1365">
          <cell r="A1365">
            <v>43368</v>
          </cell>
          <cell r="B1365">
            <v>1039.58</v>
          </cell>
          <cell r="C1365">
            <v>-3.13</v>
          </cell>
          <cell r="D1365">
            <v>0</v>
          </cell>
        </row>
        <row r="1366">
          <cell r="A1366">
            <v>43369</v>
          </cell>
          <cell r="B1366">
            <v>1195.25</v>
          </cell>
          <cell r="C1366">
            <v>-3.15</v>
          </cell>
          <cell r="D1366">
            <v>0</v>
          </cell>
        </row>
        <row r="1367">
          <cell r="A1367">
            <v>43370</v>
          </cell>
          <cell r="B1367">
            <v>1167.01</v>
          </cell>
          <cell r="C1367">
            <v>-3.17</v>
          </cell>
          <cell r="D1367">
            <v>0</v>
          </cell>
        </row>
        <row r="1368">
          <cell r="A1368">
            <v>43371</v>
          </cell>
          <cell r="B1368">
            <v>1006.37</v>
          </cell>
          <cell r="C1368">
            <v>-3.2</v>
          </cell>
          <cell r="D1368">
            <v>0</v>
          </cell>
        </row>
        <row r="1369">
          <cell r="A1369">
            <v>43372</v>
          </cell>
          <cell r="B1369">
            <v>1084.14</v>
          </cell>
          <cell r="C1369">
            <v>-3.22</v>
          </cell>
          <cell r="D1369">
            <v>0</v>
          </cell>
        </row>
        <row r="1370">
          <cell r="A1370">
            <v>43373</v>
          </cell>
          <cell r="B1370">
            <v>751.04</v>
          </cell>
          <cell r="C1370">
            <v>-3.25</v>
          </cell>
          <cell r="D1370">
            <v>7.1</v>
          </cell>
        </row>
        <row r="1371">
          <cell r="A1371">
            <v>43374</v>
          </cell>
          <cell r="B1371">
            <v>741.67</v>
          </cell>
          <cell r="C1371">
            <v>-3.25</v>
          </cell>
          <cell r="D1371">
            <v>0</v>
          </cell>
        </row>
        <row r="1372">
          <cell r="A1372">
            <v>43375</v>
          </cell>
          <cell r="B1372">
            <v>836.57</v>
          </cell>
          <cell r="C1372">
            <v>-3.26</v>
          </cell>
          <cell r="D1372">
            <v>0</v>
          </cell>
        </row>
        <row r="1373">
          <cell r="A1373">
            <v>43376</v>
          </cell>
          <cell r="B1373">
            <v>1007.87</v>
          </cell>
          <cell r="C1373">
            <v>-3.27</v>
          </cell>
          <cell r="D1373">
            <v>0</v>
          </cell>
        </row>
        <row r="1374">
          <cell r="A1374">
            <v>43377</v>
          </cell>
          <cell r="B1374">
            <v>1032.18</v>
          </cell>
          <cell r="C1374">
            <v>-3.28</v>
          </cell>
          <cell r="D1374">
            <v>0</v>
          </cell>
        </row>
        <row r="1375">
          <cell r="A1375">
            <v>43378</v>
          </cell>
          <cell r="B1375">
            <v>915.39</v>
          </cell>
          <cell r="C1375">
            <v>-3.29</v>
          </cell>
          <cell r="D1375">
            <v>1.4</v>
          </cell>
        </row>
        <row r="1376">
          <cell r="A1376">
            <v>43379</v>
          </cell>
          <cell r="B1376">
            <v>1008.1</v>
          </cell>
          <cell r="C1376">
            <v>-3.29</v>
          </cell>
          <cell r="D1376">
            <v>12.9</v>
          </cell>
        </row>
        <row r="1377">
          <cell r="A1377">
            <v>43380</v>
          </cell>
          <cell r="B1377">
            <v>887.04</v>
          </cell>
          <cell r="C1377">
            <v>-3.31</v>
          </cell>
          <cell r="D1377">
            <v>0</v>
          </cell>
        </row>
        <row r="1378">
          <cell r="A1378">
            <v>43381</v>
          </cell>
          <cell r="B1378">
            <v>905.56</v>
          </cell>
          <cell r="C1378">
            <v>-3.33</v>
          </cell>
          <cell r="D1378">
            <v>0</v>
          </cell>
        </row>
        <row r="1379">
          <cell r="A1379">
            <v>43382</v>
          </cell>
          <cell r="B1379">
            <v>871.99</v>
          </cell>
          <cell r="C1379">
            <v>-3.34</v>
          </cell>
          <cell r="D1379">
            <v>0</v>
          </cell>
        </row>
        <row r="1380">
          <cell r="A1380">
            <v>43383</v>
          </cell>
          <cell r="B1380">
            <v>870.14</v>
          </cell>
          <cell r="C1380">
            <v>-3.36</v>
          </cell>
          <cell r="D1380">
            <v>0</v>
          </cell>
        </row>
        <row r="1381">
          <cell r="A1381">
            <v>43384</v>
          </cell>
          <cell r="B1381">
            <v>1182.18</v>
          </cell>
          <cell r="C1381">
            <v>-3.36</v>
          </cell>
          <cell r="D1381">
            <v>0</v>
          </cell>
        </row>
        <row r="1382">
          <cell r="A1382">
            <v>43385</v>
          </cell>
          <cell r="B1382">
            <v>1388.66</v>
          </cell>
          <cell r="C1382">
            <v>-3.39</v>
          </cell>
          <cell r="D1382">
            <v>0</v>
          </cell>
        </row>
        <row r="1383">
          <cell r="A1383">
            <v>43386</v>
          </cell>
          <cell r="B1383">
            <v>953.7</v>
          </cell>
          <cell r="C1383">
            <v>-3.42</v>
          </cell>
          <cell r="D1383">
            <v>0</v>
          </cell>
        </row>
        <row r="1384">
          <cell r="A1384">
            <v>43387</v>
          </cell>
          <cell r="B1384">
            <v>1067.82</v>
          </cell>
          <cell r="C1384">
            <v>-3.44</v>
          </cell>
          <cell r="D1384">
            <v>1</v>
          </cell>
        </row>
        <row r="1385">
          <cell r="A1385">
            <v>43388</v>
          </cell>
          <cell r="B1385">
            <v>1043.06</v>
          </cell>
          <cell r="C1385">
            <v>-3.46</v>
          </cell>
          <cell r="D1385">
            <v>0</v>
          </cell>
        </row>
        <row r="1386">
          <cell r="A1386">
            <v>43389</v>
          </cell>
          <cell r="B1386">
            <v>783.45</v>
          </cell>
          <cell r="C1386">
            <v>-3.48</v>
          </cell>
          <cell r="D1386">
            <v>4.6</v>
          </cell>
        </row>
        <row r="1387">
          <cell r="A1387">
            <v>43390</v>
          </cell>
          <cell r="B1387">
            <v>1041.55</v>
          </cell>
          <cell r="C1387">
            <v>-3.5</v>
          </cell>
          <cell r="D1387">
            <v>0</v>
          </cell>
        </row>
        <row r="1388">
          <cell r="A1388">
            <v>43391</v>
          </cell>
          <cell r="B1388">
            <v>778.47</v>
          </cell>
          <cell r="C1388">
            <v>-3.5</v>
          </cell>
          <cell r="D1388">
            <v>16.6</v>
          </cell>
        </row>
        <row r="1389">
          <cell r="A1389">
            <v>43392</v>
          </cell>
          <cell r="B1389">
            <v>903.7</v>
          </cell>
          <cell r="C1389">
            <v>-3.49</v>
          </cell>
          <cell r="D1389">
            <v>8.7</v>
          </cell>
        </row>
        <row r="1390">
          <cell r="A1390">
            <v>43393</v>
          </cell>
          <cell r="B1390">
            <v>921.76</v>
          </cell>
          <cell r="C1390">
            <v>-3.48</v>
          </cell>
          <cell r="D1390">
            <v>12.5</v>
          </cell>
        </row>
        <row r="1391">
          <cell r="A1391">
            <v>43394</v>
          </cell>
          <cell r="B1391">
            <v>801.16</v>
          </cell>
          <cell r="C1391">
            <v>-3.48</v>
          </cell>
          <cell r="D1391">
            <v>0</v>
          </cell>
        </row>
        <row r="1392">
          <cell r="A1392">
            <v>43395</v>
          </cell>
          <cell r="B1392">
            <v>834.72</v>
          </cell>
          <cell r="C1392">
            <v>-3.5</v>
          </cell>
          <cell r="D1392">
            <v>0</v>
          </cell>
        </row>
        <row r="1393">
          <cell r="A1393">
            <v>43396</v>
          </cell>
          <cell r="B1393">
            <v>875.93</v>
          </cell>
          <cell r="C1393">
            <v>-3.51</v>
          </cell>
          <cell r="D1393">
            <v>0</v>
          </cell>
        </row>
        <row r="1394">
          <cell r="A1394">
            <v>43397</v>
          </cell>
          <cell r="B1394">
            <v>999.19</v>
          </cell>
          <cell r="C1394">
            <v>-3.54</v>
          </cell>
          <cell r="D1394">
            <v>0</v>
          </cell>
        </row>
        <row r="1395">
          <cell r="A1395">
            <v>43398</v>
          </cell>
          <cell r="B1395">
            <v>737.15</v>
          </cell>
          <cell r="C1395">
            <v>-3.52</v>
          </cell>
          <cell r="D1395">
            <v>21</v>
          </cell>
        </row>
        <row r="1396">
          <cell r="A1396">
            <v>43399</v>
          </cell>
          <cell r="B1396">
            <v>732.99</v>
          </cell>
          <cell r="C1396">
            <v>-3.45</v>
          </cell>
          <cell r="D1396">
            <v>31.3</v>
          </cell>
        </row>
        <row r="1397">
          <cell r="A1397">
            <v>43400</v>
          </cell>
          <cell r="B1397">
            <v>743.29</v>
          </cell>
          <cell r="C1397">
            <v>-3.46</v>
          </cell>
          <cell r="D1397">
            <v>0.7</v>
          </cell>
        </row>
        <row r="1398">
          <cell r="A1398">
            <v>43401</v>
          </cell>
          <cell r="B1398">
            <v>745.02</v>
          </cell>
          <cell r="C1398">
            <v>-3.4</v>
          </cell>
          <cell r="D1398">
            <v>16.9</v>
          </cell>
        </row>
        <row r="1399">
          <cell r="A1399">
            <v>43402</v>
          </cell>
          <cell r="B1399">
            <v>744.68</v>
          </cell>
          <cell r="C1399">
            <v>-3.41</v>
          </cell>
          <cell r="D1399">
            <v>0</v>
          </cell>
        </row>
        <row r="1400">
          <cell r="A1400">
            <v>43403</v>
          </cell>
          <cell r="B1400">
            <v>610.76</v>
          </cell>
          <cell r="C1400">
            <v>-3.42</v>
          </cell>
          <cell r="D1400">
            <v>0</v>
          </cell>
        </row>
        <row r="1401">
          <cell r="A1401">
            <v>43404</v>
          </cell>
          <cell r="B1401">
            <v>900.23</v>
          </cell>
          <cell r="C1401">
            <v>-3.43</v>
          </cell>
          <cell r="D1401">
            <v>0</v>
          </cell>
        </row>
        <row r="1402">
          <cell r="A1402">
            <v>43405</v>
          </cell>
          <cell r="B1402">
            <v>886.46</v>
          </cell>
          <cell r="C1402">
            <v>-3.45</v>
          </cell>
          <cell r="D1402">
            <v>0</v>
          </cell>
        </row>
        <row r="1403">
          <cell r="A1403">
            <v>43406</v>
          </cell>
          <cell r="B1403">
            <v>816.55</v>
          </cell>
          <cell r="C1403">
            <v>-3.37</v>
          </cell>
          <cell r="D1403">
            <v>25.5</v>
          </cell>
        </row>
        <row r="1404">
          <cell r="A1404">
            <v>43407</v>
          </cell>
          <cell r="B1404">
            <v>754.86</v>
          </cell>
          <cell r="C1404">
            <v>-3.37</v>
          </cell>
          <cell r="D1404">
            <v>0</v>
          </cell>
        </row>
        <row r="1405">
          <cell r="A1405">
            <v>43408</v>
          </cell>
          <cell r="B1405">
            <v>768.06</v>
          </cell>
          <cell r="C1405">
            <v>-3.38</v>
          </cell>
          <cell r="D1405">
            <v>0</v>
          </cell>
        </row>
        <row r="1406">
          <cell r="A1406">
            <v>43409</v>
          </cell>
          <cell r="B1406">
            <v>741.09</v>
          </cell>
          <cell r="C1406">
            <v>-3.35</v>
          </cell>
          <cell r="D1406">
            <v>0.6</v>
          </cell>
        </row>
        <row r="1407">
          <cell r="A1407">
            <v>43410</v>
          </cell>
          <cell r="B1407">
            <v>728.82</v>
          </cell>
          <cell r="C1407">
            <v>-3.34</v>
          </cell>
          <cell r="D1407">
            <v>0.2</v>
          </cell>
        </row>
        <row r="1408">
          <cell r="A1408">
            <v>43411</v>
          </cell>
          <cell r="B1408">
            <v>741.32</v>
          </cell>
          <cell r="C1408">
            <v>-3.38</v>
          </cell>
          <cell r="D1408">
            <v>0</v>
          </cell>
        </row>
        <row r="1409">
          <cell r="A1409">
            <v>43412</v>
          </cell>
          <cell r="B1409">
            <v>740.74</v>
          </cell>
          <cell r="C1409">
            <v>-3.38</v>
          </cell>
          <cell r="D1409">
            <v>0</v>
          </cell>
        </row>
        <row r="1410">
          <cell r="A1410">
            <v>43413</v>
          </cell>
          <cell r="B1410">
            <v>740.05</v>
          </cell>
          <cell r="C1410">
            <v>-3.29</v>
          </cell>
          <cell r="D1410">
            <v>43</v>
          </cell>
        </row>
        <row r="1411">
          <cell r="A1411">
            <v>43414</v>
          </cell>
          <cell r="B1411">
            <v>732.41</v>
          </cell>
          <cell r="C1411">
            <v>-3.12</v>
          </cell>
          <cell r="D1411">
            <v>40.9</v>
          </cell>
        </row>
        <row r="1412">
          <cell r="A1412">
            <v>43415</v>
          </cell>
          <cell r="B1412">
            <v>738.77</v>
          </cell>
          <cell r="C1412">
            <v>-3.08</v>
          </cell>
          <cell r="D1412">
            <v>2.5</v>
          </cell>
        </row>
        <row r="1413">
          <cell r="A1413">
            <v>43416</v>
          </cell>
          <cell r="B1413">
            <v>1024.88</v>
          </cell>
          <cell r="C1413">
            <v>-3.09</v>
          </cell>
          <cell r="D1413">
            <v>0</v>
          </cell>
        </row>
        <row r="1414">
          <cell r="A1414">
            <v>43417</v>
          </cell>
          <cell r="B1414">
            <v>1082.29</v>
          </cell>
          <cell r="C1414">
            <v>-3.09</v>
          </cell>
          <cell r="D1414">
            <v>0</v>
          </cell>
        </row>
        <row r="1415">
          <cell r="A1415">
            <v>43418</v>
          </cell>
          <cell r="B1415">
            <v>792.71</v>
          </cell>
          <cell r="C1415">
            <v>-3.09</v>
          </cell>
          <cell r="D1415">
            <v>0</v>
          </cell>
        </row>
        <row r="1416">
          <cell r="A1416">
            <v>43419</v>
          </cell>
          <cell r="B1416">
            <v>783.56</v>
          </cell>
          <cell r="C1416">
            <v>-3.11</v>
          </cell>
          <cell r="D1416">
            <v>0</v>
          </cell>
        </row>
        <row r="1417">
          <cell r="A1417">
            <v>43420</v>
          </cell>
          <cell r="B1417">
            <v>786.46</v>
          </cell>
          <cell r="C1417">
            <v>-2.98</v>
          </cell>
          <cell r="D1417">
            <v>41.6</v>
          </cell>
        </row>
        <row r="1418">
          <cell r="A1418">
            <v>43421</v>
          </cell>
          <cell r="B1418">
            <v>1015.51</v>
          </cell>
          <cell r="C1418">
            <v>-2.94</v>
          </cell>
          <cell r="D1418">
            <v>8.9</v>
          </cell>
        </row>
        <row r="1419">
          <cell r="A1419">
            <v>43422</v>
          </cell>
          <cell r="B1419">
            <v>1098.61</v>
          </cell>
          <cell r="C1419">
            <v>-2.92</v>
          </cell>
          <cell r="D1419">
            <v>0</v>
          </cell>
        </row>
        <row r="1420">
          <cell r="A1420">
            <v>43423</v>
          </cell>
          <cell r="B1420">
            <v>790.86</v>
          </cell>
          <cell r="C1420">
            <v>-2.95</v>
          </cell>
          <cell r="D1420">
            <v>10.6</v>
          </cell>
        </row>
        <row r="1421">
          <cell r="A1421">
            <v>43424</v>
          </cell>
          <cell r="B1421">
            <v>752.47</v>
          </cell>
          <cell r="C1421">
            <v>-2.9</v>
          </cell>
          <cell r="D1421">
            <v>18.6</v>
          </cell>
        </row>
        <row r="1422">
          <cell r="A1422">
            <v>43425</v>
          </cell>
          <cell r="B1422">
            <v>742.82</v>
          </cell>
          <cell r="C1422">
            <v>-2.72</v>
          </cell>
          <cell r="D1422">
            <v>59.2</v>
          </cell>
        </row>
        <row r="1423">
          <cell r="A1423">
            <v>43426</v>
          </cell>
          <cell r="B1423">
            <v>730.56</v>
          </cell>
          <cell r="C1423">
            <v>-2.54</v>
          </cell>
          <cell r="D1423">
            <v>15.8</v>
          </cell>
        </row>
        <row r="1424">
          <cell r="A1424">
            <v>43427</v>
          </cell>
          <cell r="B1424">
            <v>971.3</v>
          </cell>
          <cell r="C1424">
            <v>-2.54</v>
          </cell>
          <cell r="D1424">
            <v>0</v>
          </cell>
        </row>
        <row r="1425">
          <cell r="A1425">
            <v>43428</v>
          </cell>
          <cell r="B1425">
            <v>1012.62</v>
          </cell>
          <cell r="C1425">
            <v>-2.52</v>
          </cell>
          <cell r="D1425">
            <v>0</v>
          </cell>
        </row>
        <row r="1426">
          <cell r="A1426">
            <v>43429</v>
          </cell>
          <cell r="B1426">
            <v>755.56</v>
          </cell>
          <cell r="C1426">
            <v>-2.48</v>
          </cell>
          <cell r="D1426">
            <v>27.1</v>
          </cell>
        </row>
        <row r="1427">
          <cell r="A1427">
            <v>43430</v>
          </cell>
          <cell r="B1427">
            <v>774.65</v>
          </cell>
          <cell r="C1427">
            <v>-2.23</v>
          </cell>
          <cell r="D1427">
            <v>27.4</v>
          </cell>
        </row>
        <row r="1428">
          <cell r="A1428">
            <v>43431</v>
          </cell>
          <cell r="B1428">
            <v>785.65</v>
          </cell>
          <cell r="C1428">
            <v>-2.18</v>
          </cell>
          <cell r="D1428">
            <v>0</v>
          </cell>
        </row>
        <row r="1429">
          <cell r="A1429">
            <v>43432</v>
          </cell>
          <cell r="B1429">
            <v>784.38</v>
          </cell>
          <cell r="C1429">
            <v>-2.18</v>
          </cell>
          <cell r="D1429">
            <v>0</v>
          </cell>
        </row>
        <row r="1430">
          <cell r="A1430">
            <v>43433</v>
          </cell>
          <cell r="B1430">
            <v>783.1</v>
          </cell>
          <cell r="C1430">
            <v>-2.17</v>
          </cell>
          <cell r="D1430">
            <v>0</v>
          </cell>
        </row>
        <row r="1431">
          <cell r="A1431">
            <v>43434</v>
          </cell>
          <cell r="B1431">
            <v>784.14</v>
          </cell>
          <cell r="C1431">
            <v>-2.17</v>
          </cell>
          <cell r="D1431">
            <v>0</v>
          </cell>
        </row>
        <row r="1432">
          <cell r="A1432">
            <v>43435</v>
          </cell>
          <cell r="B1432">
            <v>786.92</v>
          </cell>
          <cell r="C1432">
            <v>-2.16</v>
          </cell>
          <cell r="D1432">
            <v>19.6</v>
          </cell>
        </row>
        <row r="1433">
          <cell r="A1433">
            <v>43436</v>
          </cell>
          <cell r="B1433">
            <v>787.15</v>
          </cell>
          <cell r="C1433">
            <v>-2.02</v>
          </cell>
          <cell r="D1433">
            <v>26.1</v>
          </cell>
        </row>
        <row r="1434">
          <cell r="A1434">
            <v>43437</v>
          </cell>
          <cell r="B1434">
            <v>744.68</v>
          </cell>
          <cell r="C1434">
            <v>-1.98</v>
          </cell>
          <cell r="D1434">
            <v>21.8</v>
          </cell>
        </row>
        <row r="1435">
          <cell r="A1435">
            <v>43438</v>
          </cell>
          <cell r="B1435">
            <v>743.87</v>
          </cell>
          <cell r="C1435">
            <v>-1.9</v>
          </cell>
          <cell r="D1435">
            <v>4.5</v>
          </cell>
        </row>
        <row r="1436">
          <cell r="A1436">
            <v>43439</v>
          </cell>
          <cell r="B1436">
            <v>891.32</v>
          </cell>
          <cell r="C1436">
            <v>-1.88</v>
          </cell>
          <cell r="D1436">
            <v>0</v>
          </cell>
        </row>
        <row r="1437">
          <cell r="A1437">
            <v>43440</v>
          </cell>
          <cell r="B1437">
            <v>881.37</v>
          </cell>
          <cell r="C1437">
            <v>-1.88</v>
          </cell>
          <cell r="D1437">
            <v>0</v>
          </cell>
        </row>
        <row r="1438">
          <cell r="A1438">
            <v>43441</v>
          </cell>
          <cell r="B1438">
            <v>856.13</v>
          </cell>
          <cell r="C1438">
            <v>-1.84</v>
          </cell>
          <cell r="D1438">
            <v>19.2</v>
          </cell>
        </row>
        <row r="1439">
          <cell r="A1439">
            <v>43442</v>
          </cell>
          <cell r="B1439">
            <v>736.92</v>
          </cell>
          <cell r="C1439">
            <v>-1.76</v>
          </cell>
          <cell r="D1439">
            <v>24.5</v>
          </cell>
        </row>
        <row r="1440">
          <cell r="A1440">
            <v>43443</v>
          </cell>
          <cell r="B1440">
            <v>739</v>
          </cell>
          <cell r="C1440">
            <v>-1.74</v>
          </cell>
          <cell r="D1440">
            <v>0</v>
          </cell>
        </row>
        <row r="1441">
          <cell r="A1441">
            <v>43444</v>
          </cell>
          <cell r="B1441">
            <v>873.15</v>
          </cell>
          <cell r="C1441">
            <v>-1.74</v>
          </cell>
          <cell r="D1441">
            <v>0</v>
          </cell>
        </row>
        <row r="1442">
          <cell r="A1442">
            <v>43445</v>
          </cell>
          <cell r="B1442">
            <v>895.25</v>
          </cell>
          <cell r="C1442">
            <v>-1.84</v>
          </cell>
          <cell r="D1442">
            <v>0</v>
          </cell>
        </row>
        <row r="1443">
          <cell r="A1443">
            <v>43446</v>
          </cell>
          <cell r="B1443">
            <v>791.55</v>
          </cell>
          <cell r="C1443">
            <v>-1.82</v>
          </cell>
          <cell r="D1443">
            <v>0</v>
          </cell>
        </row>
        <row r="1444">
          <cell r="A1444">
            <v>43447</v>
          </cell>
          <cell r="B1444">
            <v>1017.01</v>
          </cell>
          <cell r="C1444">
            <v>-1.76</v>
          </cell>
          <cell r="D1444">
            <v>0</v>
          </cell>
        </row>
        <row r="1445">
          <cell r="A1445">
            <v>43448</v>
          </cell>
          <cell r="B1445">
            <v>1029.75</v>
          </cell>
          <cell r="C1445">
            <v>-1.78</v>
          </cell>
          <cell r="D1445">
            <v>0</v>
          </cell>
        </row>
        <row r="1446">
          <cell r="A1446">
            <v>43449</v>
          </cell>
          <cell r="B1446">
            <v>1099.19</v>
          </cell>
          <cell r="C1446">
            <v>-1.79</v>
          </cell>
          <cell r="D1446">
            <v>0</v>
          </cell>
        </row>
        <row r="1447">
          <cell r="A1447">
            <v>43450</v>
          </cell>
          <cell r="B1447">
            <v>795.6</v>
          </cell>
          <cell r="C1447">
            <v>-1.8</v>
          </cell>
          <cell r="D1447">
            <v>0</v>
          </cell>
        </row>
        <row r="1448">
          <cell r="A1448">
            <v>43451</v>
          </cell>
          <cell r="B1448">
            <v>938.08</v>
          </cell>
          <cell r="C1448">
            <v>-1.82</v>
          </cell>
          <cell r="D1448">
            <v>0</v>
          </cell>
        </row>
        <row r="1449">
          <cell r="A1449">
            <v>43452</v>
          </cell>
          <cell r="B1449">
            <v>995.6</v>
          </cell>
          <cell r="C1449">
            <v>-1.82</v>
          </cell>
          <cell r="D1449">
            <v>0</v>
          </cell>
        </row>
        <row r="1450">
          <cell r="A1450">
            <v>43453</v>
          </cell>
          <cell r="B1450">
            <v>975.12</v>
          </cell>
          <cell r="C1450">
            <v>-1.84</v>
          </cell>
          <cell r="D1450">
            <v>0</v>
          </cell>
        </row>
        <row r="1451">
          <cell r="A1451">
            <v>43454</v>
          </cell>
          <cell r="B1451">
            <v>950.69</v>
          </cell>
          <cell r="C1451">
            <v>-1.85</v>
          </cell>
          <cell r="D1451">
            <v>12.1</v>
          </cell>
        </row>
        <row r="1452">
          <cell r="A1452">
            <v>43455</v>
          </cell>
          <cell r="B1452">
            <v>1037.27</v>
          </cell>
          <cell r="C1452">
            <v>-1.87</v>
          </cell>
          <cell r="D1452">
            <v>4.2</v>
          </cell>
        </row>
        <row r="1453">
          <cell r="A1453">
            <v>43456</v>
          </cell>
          <cell r="B1453">
            <v>1091.44</v>
          </cell>
          <cell r="C1453">
            <v>-1.88</v>
          </cell>
          <cell r="D1453">
            <v>0</v>
          </cell>
        </row>
        <row r="1454">
          <cell r="A1454">
            <v>43457</v>
          </cell>
          <cell r="B1454">
            <v>1092.36</v>
          </cell>
          <cell r="C1454">
            <v>-1.85</v>
          </cell>
          <cell r="D1454">
            <v>33.3</v>
          </cell>
        </row>
        <row r="1455">
          <cell r="A1455">
            <v>43458</v>
          </cell>
          <cell r="B1455">
            <v>919.79</v>
          </cell>
          <cell r="C1455">
            <v>-1.86</v>
          </cell>
          <cell r="D1455">
            <v>2.3</v>
          </cell>
        </row>
        <row r="1456">
          <cell r="A1456">
            <v>43459</v>
          </cell>
          <cell r="B1456">
            <v>779.05</v>
          </cell>
          <cell r="C1456">
            <v>-1.83</v>
          </cell>
          <cell r="D1456">
            <v>26.5</v>
          </cell>
        </row>
        <row r="1457">
          <cell r="A1457">
            <v>43460</v>
          </cell>
          <cell r="B1457">
            <v>776.27</v>
          </cell>
          <cell r="C1457">
            <v>-1.78</v>
          </cell>
          <cell r="D1457">
            <v>0</v>
          </cell>
        </row>
        <row r="1458">
          <cell r="A1458">
            <v>43461</v>
          </cell>
          <cell r="B1458">
            <v>791.9</v>
          </cell>
          <cell r="C1458">
            <v>-1.72</v>
          </cell>
          <cell r="D1458">
            <v>35.8</v>
          </cell>
        </row>
        <row r="1459">
          <cell r="A1459">
            <v>43462</v>
          </cell>
          <cell r="B1459">
            <v>789.47</v>
          </cell>
          <cell r="C1459">
            <v>-1.62</v>
          </cell>
          <cell r="D1459">
            <v>35.3</v>
          </cell>
        </row>
        <row r="1460">
          <cell r="A1460">
            <v>43463</v>
          </cell>
          <cell r="B1460">
            <v>785.42</v>
          </cell>
          <cell r="C1460">
            <v>-1.56</v>
          </cell>
          <cell r="D1460">
            <v>18.7</v>
          </cell>
        </row>
        <row r="1461">
          <cell r="A1461">
            <v>43464</v>
          </cell>
          <cell r="B1461">
            <v>783.33</v>
          </cell>
          <cell r="C1461">
            <v>-1.48</v>
          </cell>
          <cell r="D1461">
            <v>7.8</v>
          </cell>
        </row>
        <row r="1462">
          <cell r="A1462">
            <v>43465</v>
          </cell>
          <cell r="B1462">
            <v>788.89</v>
          </cell>
          <cell r="C1462">
            <v>-1.46</v>
          </cell>
          <cell r="D1462">
            <v>12.6</v>
          </cell>
        </row>
        <row r="1463">
          <cell r="A1463">
            <v>43466</v>
          </cell>
          <cell r="B1463">
            <v>787.62</v>
          </cell>
          <cell r="C1463">
            <v>-1.34</v>
          </cell>
          <cell r="D1463">
            <v>5.9</v>
          </cell>
        </row>
        <row r="1464">
          <cell r="A1464">
            <v>43467</v>
          </cell>
          <cell r="B1464">
            <v>947.92</v>
          </cell>
          <cell r="C1464">
            <v>-1.3</v>
          </cell>
          <cell r="D1464">
            <v>1.2</v>
          </cell>
        </row>
        <row r="1465">
          <cell r="A1465">
            <v>43468</v>
          </cell>
          <cell r="B1465">
            <v>1019.44</v>
          </cell>
          <cell r="C1465">
            <v>-1.28</v>
          </cell>
          <cell r="D1465">
            <v>0</v>
          </cell>
        </row>
        <row r="1466">
          <cell r="A1466">
            <v>43469</v>
          </cell>
          <cell r="B1466">
            <v>810.07</v>
          </cell>
          <cell r="C1466">
            <v>-1.27</v>
          </cell>
          <cell r="D1466">
            <v>0.4</v>
          </cell>
        </row>
        <row r="1467">
          <cell r="A1467">
            <v>43470</v>
          </cell>
          <cell r="B1467">
            <v>1041.44</v>
          </cell>
          <cell r="C1467">
            <v>-1.25</v>
          </cell>
          <cell r="D1467">
            <v>11.5</v>
          </cell>
        </row>
        <row r="1468">
          <cell r="A1468">
            <v>43471</v>
          </cell>
          <cell r="B1468">
            <v>948.73</v>
          </cell>
          <cell r="C1468">
            <v>-1.25</v>
          </cell>
          <cell r="D1468">
            <v>0.9</v>
          </cell>
        </row>
        <row r="1469">
          <cell r="A1469">
            <v>43472</v>
          </cell>
          <cell r="B1469">
            <v>751.5</v>
          </cell>
          <cell r="C1469">
            <v>-1.25</v>
          </cell>
          <cell r="D1469">
            <v>0</v>
          </cell>
        </row>
        <row r="1470">
          <cell r="A1470">
            <v>43473</v>
          </cell>
          <cell r="B1470">
            <v>798.37</v>
          </cell>
          <cell r="C1470">
            <v>-1.25</v>
          </cell>
          <cell r="D1470">
            <v>0</v>
          </cell>
        </row>
        <row r="1471">
          <cell r="A1471">
            <v>43474</v>
          </cell>
          <cell r="B1471">
            <v>1048.15</v>
          </cell>
          <cell r="C1471">
            <v>-1.25</v>
          </cell>
          <cell r="D1471">
            <v>0</v>
          </cell>
        </row>
        <row r="1472">
          <cell r="A1472">
            <v>43475</v>
          </cell>
          <cell r="B1472">
            <v>1087.5</v>
          </cell>
          <cell r="C1472">
            <v>-1.28</v>
          </cell>
          <cell r="D1472">
            <v>0</v>
          </cell>
        </row>
        <row r="1473">
          <cell r="A1473">
            <v>43476</v>
          </cell>
          <cell r="B1473">
            <v>1017.13</v>
          </cell>
          <cell r="C1473">
            <v>-1.3</v>
          </cell>
          <cell r="D1473">
            <v>0</v>
          </cell>
        </row>
        <row r="1474">
          <cell r="A1474">
            <v>43477</v>
          </cell>
          <cell r="B1474">
            <v>807.87</v>
          </cell>
          <cell r="C1474">
            <v>-1.29</v>
          </cell>
          <cell r="D1474">
            <v>0</v>
          </cell>
        </row>
        <row r="1475">
          <cell r="A1475">
            <v>43478</v>
          </cell>
          <cell r="B1475">
            <v>800.69</v>
          </cell>
          <cell r="C1475">
            <v>-1.3</v>
          </cell>
          <cell r="D1475">
            <v>0</v>
          </cell>
        </row>
        <row r="1476">
          <cell r="A1476">
            <v>43479</v>
          </cell>
          <cell r="B1476">
            <v>1074.77</v>
          </cell>
          <cell r="C1476">
            <v>-1.32</v>
          </cell>
          <cell r="D1476">
            <v>0</v>
          </cell>
        </row>
        <row r="1477">
          <cell r="A1477">
            <v>43480</v>
          </cell>
          <cell r="B1477">
            <v>946.18</v>
          </cell>
          <cell r="C1477">
            <v>-1.34</v>
          </cell>
          <cell r="D1477">
            <v>0</v>
          </cell>
        </row>
        <row r="1478">
          <cell r="A1478">
            <v>43481</v>
          </cell>
          <cell r="B1478">
            <v>893.48</v>
          </cell>
          <cell r="C1478">
            <v>-1.34</v>
          </cell>
          <cell r="D1478">
            <v>0</v>
          </cell>
        </row>
        <row r="1479">
          <cell r="A1479">
            <v>43482</v>
          </cell>
          <cell r="B1479">
            <v>1035.19</v>
          </cell>
          <cell r="C1479">
            <v>-1.35</v>
          </cell>
          <cell r="D1479">
            <v>0</v>
          </cell>
        </row>
        <row r="1480">
          <cell r="A1480">
            <v>43483</v>
          </cell>
          <cell r="B1480">
            <v>1181.67</v>
          </cell>
          <cell r="C1480">
            <v>-1.38</v>
          </cell>
          <cell r="D1480">
            <v>0</v>
          </cell>
        </row>
        <row r="1481">
          <cell r="A1481">
            <v>43484</v>
          </cell>
          <cell r="B1481">
            <v>1134.38</v>
          </cell>
          <cell r="C1481">
            <v>-1.4</v>
          </cell>
          <cell r="D1481">
            <v>0</v>
          </cell>
        </row>
        <row r="1482">
          <cell r="A1482">
            <v>43485</v>
          </cell>
          <cell r="B1482">
            <v>1133.68</v>
          </cell>
          <cell r="C1482">
            <v>-1.41</v>
          </cell>
          <cell r="D1482">
            <v>0</v>
          </cell>
        </row>
        <row r="1483">
          <cell r="A1483">
            <v>43486</v>
          </cell>
          <cell r="B1483">
            <v>1028.13</v>
          </cell>
          <cell r="C1483">
            <v>-1.38</v>
          </cell>
          <cell r="D1483">
            <v>10.3</v>
          </cell>
        </row>
        <row r="1484">
          <cell r="A1484">
            <v>43487</v>
          </cell>
          <cell r="B1484">
            <v>1080.09</v>
          </cell>
          <cell r="C1484">
            <v>-1.38</v>
          </cell>
          <cell r="D1484">
            <v>0.4</v>
          </cell>
        </row>
        <row r="1485">
          <cell r="A1485">
            <v>43488</v>
          </cell>
          <cell r="B1485">
            <v>1048.96</v>
          </cell>
          <cell r="C1485">
            <v>-1.38</v>
          </cell>
          <cell r="D1485">
            <v>19.4</v>
          </cell>
        </row>
        <row r="1486">
          <cell r="A1486">
            <v>43489</v>
          </cell>
          <cell r="B1486">
            <v>1050.12</v>
          </cell>
          <cell r="C1486">
            <v>-1.4</v>
          </cell>
          <cell r="D1486">
            <v>0</v>
          </cell>
        </row>
        <row r="1487">
          <cell r="A1487">
            <v>43490</v>
          </cell>
          <cell r="B1487">
            <v>1085.07</v>
          </cell>
          <cell r="C1487">
            <v>-1.41</v>
          </cell>
          <cell r="D1487">
            <v>0</v>
          </cell>
        </row>
        <row r="1488">
          <cell r="A1488">
            <v>43491</v>
          </cell>
          <cell r="B1488">
            <v>1144.79</v>
          </cell>
          <cell r="C1488">
            <v>-1.44</v>
          </cell>
          <cell r="D1488">
            <v>0</v>
          </cell>
        </row>
        <row r="1489">
          <cell r="A1489">
            <v>43492</v>
          </cell>
          <cell r="B1489">
            <v>944.21</v>
          </cell>
          <cell r="C1489">
            <v>-1.44</v>
          </cell>
          <cell r="D1489">
            <v>11</v>
          </cell>
        </row>
        <row r="1490">
          <cell r="A1490">
            <v>43493</v>
          </cell>
          <cell r="B1490">
            <v>1001.67</v>
          </cell>
          <cell r="C1490">
            <v>-1.45</v>
          </cell>
          <cell r="D1490">
            <v>0</v>
          </cell>
        </row>
        <row r="1491">
          <cell r="A1491">
            <v>43494</v>
          </cell>
          <cell r="B1491">
            <v>1054.51</v>
          </cell>
          <cell r="C1491">
            <v>-1.46</v>
          </cell>
          <cell r="D1491">
            <v>0</v>
          </cell>
        </row>
        <row r="1492">
          <cell r="A1492">
            <v>43495</v>
          </cell>
          <cell r="B1492">
            <v>1087.96</v>
          </cell>
          <cell r="C1492">
            <v>-1.49</v>
          </cell>
          <cell r="D1492">
            <v>0</v>
          </cell>
        </row>
        <row r="1493">
          <cell r="A1493">
            <v>43496</v>
          </cell>
          <cell r="B1493">
            <v>1079.28</v>
          </cell>
          <cell r="C1493">
            <v>-1.49</v>
          </cell>
          <cell r="D1493">
            <v>11.2</v>
          </cell>
        </row>
        <row r="1494">
          <cell r="A1494">
            <v>43497</v>
          </cell>
          <cell r="B1494">
            <v>1101.27</v>
          </cell>
          <cell r="C1494">
            <v>-1.5</v>
          </cell>
          <cell r="D1494">
            <v>0</v>
          </cell>
        </row>
        <row r="1495">
          <cell r="A1495">
            <v>43498</v>
          </cell>
          <cell r="B1495">
            <v>1128.82</v>
          </cell>
          <cell r="C1495">
            <v>-1.53</v>
          </cell>
          <cell r="D1495">
            <v>0</v>
          </cell>
        </row>
        <row r="1496">
          <cell r="A1496">
            <v>43499</v>
          </cell>
          <cell r="B1496">
            <v>1136.92</v>
          </cell>
          <cell r="C1496">
            <v>-1.56</v>
          </cell>
          <cell r="D1496">
            <v>0</v>
          </cell>
        </row>
        <row r="1497">
          <cell r="A1497">
            <v>43500</v>
          </cell>
          <cell r="B1497">
            <v>1071.18</v>
          </cell>
          <cell r="C1497">
            <v>-1.56</v>
          </cell>
          <cell r="D1497">
            <v>22</v>
          </cell>
        </row>
        <row r="1498">
          <cell r="A1498">
            <v>43501</v>
          </cell>
          <cell r="B1498">
            <v>1077.08</v>
          </cell>
          <cell r="C1498">
            <v>-1.56</v>
          </cell>
          <cell r="D1498">
            <v>15.6</v>
          </cell>
        </row>
        <row r="1499">
          <cell r="A1499">
            <v>43502</v>
          </cell>
          <cell r="B1499">
            <v>954.63</v>
          </cell>
          <cell r="C1499">
            <v>-1.55</v>
          </cell>
          <cell r="D1499">
            <v>5.4</v>
          </cell>
        </row>
        <row r="1500">
          <cell r="A1500">
            <v>43503</v>
          </cell>
          <cell r="B1500">
            <v>819.91</v>
          </cell>
          <cell r="C1500">
            <v>-1.56</v>
          </cell>
          <cell r="D1500">
            <v>3.5</v>
          </cell>
        </row>
        <row r="1501">
          <cell r="A1501">
            <v>43504</v>
          </cell>
          <cell r="B1501">
            <v>1068.52</v>
          </cell>
          <cell r="C1501">
            <v>-1.5</v>
          </cell>
          <cell r="D1501">
            <v>25</v>
          </cell>
        </row>
        <row r="1502">
          <cell r="A1502">
            <v>43505</v>
          </cell>
          <cell r="B1502">
            <v>1135.65</v>
          </cell>
          <cell r="C1502">
            <v>-1.51</v>
          </cell>
          <cell r="D1502">
            <v>0</v>
          </cell>
        </row>
        <row r="1503">
          <cell r="A1503">
            <v>43506</v>
          </cell>
          <cell r="B1503">
            <v>1072.5</v>
          </cell>
          <cell r="C1503">
            <v>-1.53</v>
          </cell>
          <cell r="D1503">
            <v>0</v>
          </cell>
        </row>
        <row r="1504">
          <cell r="A1504">
            <v>43507</v>
          </cell>
          <cell r="B1504">
            <v>1098.38</v>
          </cell>
          <cell r="C1504">
            <v>-1.53</v>
          </cell>
          <cell r="D1504">
            <v>0.4</v>
          </cell>
        </row>
        <row r="1505">
          <cell r="A1505">
            <v>43508</v>
          </cell>
          <cell r="B1505">
            <v>1089.93</v>
          </cell>
          <cell r="C1505">
            <v>-1.54</v>
          </cell>
          <cell r="D1505">
            <v>0</v>
          </cell>
        </row>
        <row r="1506">
          <cell r="A1506">
            <v>43509</v>
          </cell>
          <cell r="B1506">
            <v>954.63</v>
          </cell>
          <cell r="C1506">
            <v>-1.57</v>
          </cell>
          <cell r="D1506">
            <v>0</v>
          </cell>
        </row>
        <row r="1507">
          <cell r="A1507">
            <v>43510</v>
          </cell>
          <cell r="B1507">
            <v>961.34</v>
          </cell>
          <cell r="C1507">
            <v>-1.56</v>
          </cell>
          <cell r="D1507">
            <v>18.1</v>
          </cell>
        </row>
        <row r="1508">
          <cell r="A1508">
            <v>43511</v>
          </cell>
          <cell r="B1508">
            <v>1082.41</v>
          </cell>
          <cell r="C1508">
            <v>-1.57</v>
          </cell>
          <cell r="D1508">
            <v>0.6</v>
          </cell>
        </row>
        <row r="1509">
          <cell r="A1509">
            <v>43512</v>
          </cell>
          <cell r="B1509">
            <v>1058.1</v>
          </cell>
          <cell r="C1509">
            <v>-1.57</v>
          </cell>
          <cell r="D1509">
            <v>16.3</v>
          </cell>
        </row>
        <row r="1510">
          <cell r="A1510">
            <v>43513</v>
          </cell>
          <cell r="B1510">
            <v>827.78</v>
          </cell>
          <cell r="C1510">
            <v>-1.43</v>
          </cell>
          <cell r="D1510">
            <v>28.5</v>
          </cell>
        </row>
        <row r="1511">
          <cell r="A1511">
            <v>43514</v>
          </cell>
          <cell r="B1511">
            <v>862.15</v>
          </cell>
          <cell r="C1511">
            <v>-1.35</v>
          </cell>
          <cell r="D1511">
            <v>10.6</v>
          </cell>
        </row>
        <row r="1512">
          <cell r="A1512">
            <v>43515</v>
          </cell>
          <cell r="B1512">
            <v>958.45</v>
          </cell>
          <cell r="C1512">
            <v>-1.28</v>
          </cell>
          <cell r="D1512">
            <v>19.8</v>
          </cell>
        </row>
        <row r="1513">
          <cell r="A1513">
            <v>43516</v>
          </cell>
          <cell r="B1513">
            <v>1036.69</v>
          </cell>
          <cell r="C1513">
            <v>-1.28</v>
          </cell>
          <cell r="D1513">
            <v>0</v>
          </cell>
        </row>
        <row r="1514">
          <cell r="A1514">
            <v>43517</v>
          </cell>
          <cell r="B1514">
            <v>822.57</v>
          </cell>
          <cell r="C1514">
            <v>-1.26</v>
          </cell>
          <cell r="D1514">
            <v>3.1</v>
          </cell>
        </row>
        <row r="1515">
          <cell r="A1515">
            <v>43518</v>
          </cell>
          <cell r="B1515">
            <v>1078.82</v>
          </cell>
          <cell r="C1515">
            <v>-1.29</v>
          </cell>
          <cell r="D1515">
            <v>7.1</v>
          </cell>
        </row>
        <row r="1516">
          <cell r="A1516">
            <v>43519</v>
          </cell>
          <cell r="B1516">
            <v>1158.91</v>
          </cell>
          <cell r="C1516">
            <v>-1.24</v>
          </cell>
          <cell r="D1516">
            <v>0</v>
          </cell>
        </row>
        <row r="1517">
          <cell r="A1517">
            <v>43520</v>
          </cell>
          <cell r="B1517">
            <v>1147.69</v>
          </cell>
          <cell r="C1517">
            <v>-1.24</v>
          </cell>
          <cell r="D1517">
            <v>0</v>
          </cell>
        </row>
        <row r="1518">
          <cell r="A1518">
            <v>43521</v>
          </cell>
          <cell r="B1518">
            <v>1078.36</v>
          </cell>
          <cell r="C1518">
            <v>-1.26</v>
          </cell>
          <cell r="D1518">
            <v>0</v>
          </cell>
        </row>
        <row r="1519">
          <cell r="A1519">
            <v>43522</v>
          </cell>
          <cell r="B1519">
            <v>951.74</v>
          </cell>
          <cell r="C1519">
            <v>-1.27</v>
          </cell>
          <cell r="D1519">
            <v>0</v>
          </cell>
        </row>
        <row r="1520">
          <cell r="A1520">
            <v>43523</v>
          </cell>
          <cell r="B1520">
            <v>1089.24</v>
          </cell>
          <cell r="C1520">
            <v>-1.22</v>
          </cell>
          <cell r="D1520">
            <v>30.6</v>
          </cell>
        </row>
        <row r="1521">
          <cell r="A1521">
            <v>43524</v>
          </cell>
          <cell r="B1521">
            <v>1060.19</v>
          </cell>
          <cell r="C1521">
            <v>-1.2</v>
          </cell>
          <cell r="D1521">
            <v>3.8</v>
          </cell>
        </row>
        <row r="1522">
          <cell r="A1522">
            <v>43525</v>
          </cell>
          <cell r="B1522">
            <v>957.52</v>
          </cell>
          <cell r="C1522">
            <v>-1.2</v>
          </cell>
          <cell r="D1522">
            <v>4.1</v>
          </cell>
        </row>
        <row r="1523">
          <cell r="A1523">
            <v>43526</v>
          </cell>
          <cell r="B1523">
            <v>824.77</v>
          </cell>
          <cell r="C1523">
            <v>-1.12</v>
          </cell>
          <cell r="D1523">
            <v>12.1</v>
          </cell>
        </row>
        <row r="1524">
          <cell r="A1524">
            <v>43527</v>
          </cell>
          <cell r="B1524">
            <v>809.26</v>
          </cell>
          <cell r="C1524">
            <v>-1.09</v>
          </cell>
          <cell r="D1524">
            <v>2</v>
          </cell>
        </row>
        <row r="1525">
          <cell r="A1525">
            <v>43528</v>
          </cell>
          <cell r="B1525">
            <v>915.51</v>
          </cell>
          <cell r="C1525">
            <v>-1.09</v>
          </cell>
          <cell r="D1525">
            <v>0</v>
          </cell>
        </row>
        <row r="1526">
          <cell r="A1526">
            <v>43529</v>
          </cell>
          <cell r="B1526">
            <v>963.43</v>
          </cell>
          <cell r="C1526">
            <v>-1.08</v>
          </cell>
          <cell r="D1526">
            <v>0</v>
          </cell>
        </row>
        <row r="1527">
          <cell r="A1527">
            <v>43530</v>
          </cell>
          <cell r="B1527">
            <v>967.25</v>
          </cell>
          <cell r="C1527">
            <v>-1.08</v>
          </cell>
          <cell r="D1527">
            <v>0</v>
          </cell>
        </row>
        <row r="1528">
          <cell r="A1528">
            <v>43531</v>
          </cell>
          <cell r="B1528">
            <v>1090.63</v>
          </cell>
          <cell r="C1528">
            <v>-1.08</v>
          </cell>
          <cell r="D1528">
            <v>8.1</v>
          </cell>
        </row>
        <row r="1529">
          <cell r="A1529">
            <v>43532</v>
          </cell>
          <cell r="B1529">
            <v>1085.76</v>
          </cell>
          <cell r="C1529">
            <v>-1.1</v>
          </cell>
          <cell r="D1529">
            <v>0</v>
          </cell>
        </row>
        <row r="1530">
          <cell r="A1530">
            <v>43533</v>
          </cell>
          <cell r="B1530">
            <v>1149.07</v>
          </cell>
          <cell r="C1530">
            <v>-1.11</v>
          </cell>
          <cell r="D1530">
            <v>0</v>
          </cell>
        </row>
        <row r="1531">
          <cell r="A1531">
            <v>43534</v>
          </cell>
          <cell r="B1531">
            <v>1137</v>
          </cell>
          <cell r="C1531">
            <v>-1.12</v>
          </cell>
          <cell r="D1531">
            <v>0</v>
          </cell>
        </row>
        <row r="1532">
          <cell r="A1532">
            <v>43535</v>
          </cell>
          <cell r="B1532">
            <v>1094.1</v>
          </cell>
          <cell r="C1532">
            <v>-1.1</v>
          </cell>
          <cell r="D1532">
            <v>26.8</v>
          </cell>
        </row>
        <row r="1533">
          <cell r="A1533">
            <v>43536</v>
          </cell>
          <cell r="B1533">
            <v>952.55</v>
          </cell>
          <cell r="C1533">
            <v>-1.09</v>
          </cell>
          <cell r="D1533">
            <v>0.5</v>
          </cell>
        </row>
        <row r="1534">
          <cell r="A1534">
            <v>43537</v>
          </cell>
          <cell r="B1534">
            <v>1071.76</v>
          </cell>
          <cell r="C1534">
            <v>-1.1</v>
          </cell>
          <cell r="D1534">
            <v>0</v>
          </cell>
        </row>
        <row r="1535">
          <cell r="A1535">
            <v>43538</v>
          </cell>
          <cell r="B1535">
            <v>1082.75</v>
          </cell>
          <cell r="C1535">
            <v>-1.11</v>
          </cell>
          <cell r="D1535">
            <v>0</v>
          </cell>
        </row>
        <row r="1536">
          <cell r="A1536">
            <v>43539</v>
          </cell>
          <cell r="B1536">
            <v>1081.83</v>
          </cell>
          <cell r="C1536">
            <v>-1.12</v>
          </cell>
          <cell r="D1536">
            <v>0</v>
          </cell>
        </row>
        <row r="1537">
          <cell r="A1537">
            <v>43540</v>
          </cell>
          <cell r="B1537">
            <v>1148.96</v>
          </cell>
          <cell r="C1537">
            <v>-1.14</v>
          </cell>
          <cell r="D1537">
            <v>0</v>
          </cell>
        </row>
        <row r="1538">
          <cell r="A1538">
            <v>43541</v>
          </cell>
          <cell r="B1538">
            <v>1168</v>
          </cell>
          <cell r="C1538">
            <v>-1.12</v>
          </cell>
          <cell r="D1538">
            <v>27.5</v>
          </cell>
        </row>
        <row r="1539">
          <cell r="A1539">
            <v>43542</v>
          </cell>
          <cell r="B1539">
            <v>1100</v>
          </cell>
          <cell r="C1539">
            <v>-1.12</v>
          </cell>
          <cell r="D1539">
            <v>0</v>
          </cell>
        </row>
        <row r="1540">
          <cell r="A1540">
            <v>43543</v>
          </cell>
          <cell r="B1540">
            <v>1091.09</v>
          </cell>
          <cell r="C1540">
            <v>-1.13</v>
          </cell>
          <cell r="D1540">
            <v>0</v>
          </cell>
        </row>
        <row r="1541">
          <cell r="A1541">
            <v>43544</v>
          </cell>
          <cell r="B1541">
            <v>1075.23</v>
          </cell>
          <cell r="C1541">
            <v>-1.14</v>
          </cell>
          <cell r="D1541">
            <v>0</v>
          </cell>
        </row>
        <row r="1542">
          <cell r="A1542">
            <v>43545</v>
          </cell>
          <cell r="B1542">
            <v>1075.23</v>
          </cell>
          <cell r="C1542">
            <v>-1.07</v>
          </cell>
          <cell r="D1542">
            <v>22.7</v>
          </cell>
        </row>
        <row r="1543">
          <cell r="A1543">
            <v>43546</v>
          </cell>
          <cell r="B1543">
            <v>951.62</v>
          </cell>
          <cell r="C1543">
            <v>-0.98</v>
          </cell>
          <cell r="D1543">
            <v>30</v>
          </cell>
        </row>
        <row r="1544">
          <cell r="A1544">
            <v>43547</v>
          </cell>
          <cell r="B1544">
            <v>1092.13</v>
          </cell>
          <cell r="C1544">
            <v>-0.92</v>
          </cell>
          <cell r="D1544">
            <v>1.6</v>
          </cell>
        </row>
        <row r="1545">
          <cell r="A1545">
            <v>43548</v>
          </cell>
          <cell r="B1545">
            <v>1071.53</v>
          </cell>
          <cell r="C1545">
            <v>-0.92</v>
          </cell>
          <cell r="D1545">
            <v>0</v>
          </cell>
        </row>
        <row r="1546">
          <cell r="A1546">
            <v>43549</v>
          </cell>
          <cell r="B1546">
            <v>1045.95</v>
          </cell>
          <cell r="C1546">
            <v>-0.92</v>
          </cell>
          <cell r="D1546">
            <v>8.3</v>
          </cell>
        </row>
        <row r="1547">
          <cell r="A1547">
            <v>43550</v>
          </cell>
          <cell r="B1547">
            <v>1082.06</v>
          </cell>
          <cell r="C1547">
            <v>-0.92</v>
          </cell>
          <cell r="D1547">
            <v>0</v>
          </cell>
        </row>
        <row r="1548">
          <cell r="A1548">
            <v>43551</v>
          </cell>
          <cell r="B1548">
            <v>1071.18</v>
          </cell>
          <cell r="C1548">
            <v>-0.94</v>
          </cell>
          <cell r="D1548">
            <v>0</v>
          </cell>
        </row>
        <row r="1549">
          <cell r="A1549">
            <v>43552</v>
          </cell>
          <cell r="B1549">
            <v>1093.29</v>
          </cell>
          <cell r="C1549">
            <v>-0.96</v>
          </cell>
          <cell r="D1549">
            <v>0</v>
          </cell>
        </row>
        <row r="1550">
          <cell r="A1550">
            <v>43553</v>
          </cell>
          <cell r="B1550">
            <v>1051.5</v>
          </cell>
          <cell r="C1550">
            <v>-0.96</v>
          </cell>
          <cell r="D1550">
            <v>0</v>
          </cell>
        </row>
        <row r="1551">
          <cell r="A1551">
            <v>43554</v>
          </cell>
          <cell r="B1551">
            <v>1130.67</v>
          </cell>
          <cell r="C1551">
            <v>-0.97</v>
          </cell>
          <cell r="D1551">
            <v>0</v>
          </cell>
        </row>
        <row r="1552">
          <cell r="A1552">
            <v>43555</v>
          </cell>
          <cell r="B1552">
            <v>1136.23</v>
          </cell>
          <cell r="C1552">
            <v>-0.98</v>
          </cell>
          <cell r="D1552">
            <v>3.7</v>
          </cell>
        </row>
        <row r="1553">
          <cell r="A1553">
            <v>43556</v>
          </cell>
          <cell r="B1553">
            <v>1095.72</v>
          </cell>
          <cell r="C1553">
            <v>-1</v>
          </cell>
          <cell r="D1553">
            <v>0</v>
          </cell>
        </row>
        <row r="1554">
          <cell r="A1554">
            <v>43557</v>
          </cell>
          <cell r="B1554">
            <v>1078.94</v>
          </cell>
          <cell r="C1554">
            <v>-1.02</v>
          </cell>
          <cell r="D1554">
            <v>0</v>
          </cell>
        </row>
        <row r="1555">
          <cell r="A1555">
            <v>43558</v>
          </cell>
          <cell r="B1555">
            <v>1077.2</v>
          </cell>
          <cell r="C1555">
            <v>-1.04</v>
          </cell>
          <cell r="D1555">
            <v>0</v>
          </cell>
        </row>
        <row r="1556">
          <cell r="A1556">
            <v>43559</v>
          </cell>
          <cell r="B1556">
            <v>1086.92</v>
          </cell>
          <cell r="C1556">
            <v>-1.04</v>
          </cell>
          <cell r="D1556">
            <v>0</v>
          </cell>
        </row>
        <row r="1557">
          <cell r="A1557">
            <v>43560</v>
          </cell>
          <cell r="B1557">
            <v>1075.69</v>
          </cell>
          <cell r="C1557">
            <v>-1.06</v>
          </cell>
          <cell r="D1557">
            <v>0</v>
          </cell>
        </row>
        <row r="1558">
          <cell r="A1558">
            <v>43561</v>
          </cell>
          <cell r="B1558">
            <v>1122.72</v>
          </cell>
          <cell r="C1558">
            <v>-1.08</v>
          </cell>
          <cell r="D1558">
            <v>0</v>
          </cell>
        </row>
        <row r="1559">
          <cell r="A1559">
            <v>43562</v>
          </cell>
          <cell r="B1559">
            <v>1131.13</v>
          </cell>
          <cell r="C1559">
            <v>-1.09</v>
          </cell>
          <cell r="D1559">
            <v>0</v>
          </cell>
        </row>
        <row r="1560">
          <cell r="A1560">
            <v>43563</v>
          </cell>
          <cell r="B1560">
            <v>1075.69</v>
          </cell>
          <cell r="C1560">
            <v>-1.08</v>
          </cell>
          <cell r="D1560">
            <v>16.7</v>
          </cell>
        </row>
        <row r="1561">
          <cell r="A1561">
            <v>43564</v>
          </cell>
          <cell r="B1561">
            <v>1082.99</v>
          </cell>
          <cell r="C1561">
            <v>-1.08</v>
          </cell>
          <cell r="D1561">
            <v>13.9</v>
          </cell>
        </row>
        <row r="1562">
          <cell r="A1562">
            <v>43565</v>
          </cell>
          <cell r="B1562">
            <v>1049.88</v>
          </cell>
          <cell r="C1562">
            <v>-1.08</v>
          </cell>
          <cell r="D1562">
            <v>0</v>
          </cell>
        </row>
        <row r="1563">
          <cell r="A1563">
            <v>43566</v>
          </cell>
          <cell r="B1563">
            <v>1064.47</v>
          </cell>
          <cell r="C1563">
            <v>-1.09</v>
          </cell>
          <cell r="D1563">
            <v>0</v>
          </cell>
        </row>
        <row r="1564">
          <cell r="A1564">
            <v>43567</v>
          </cell>
          <cell r="B1564">
            <v>1096.64</v>
          </cell>
          <cell r="C1564">
            <v>-1.11</v>
          </cell>
          <cell r="D1564">
            <v>0</v>
          </cell>
        </row>
        <row r="1565">
          <cell r="A1565">
            <v>43568</v>
          </cell>
          <cell r="B1565">
            <v>1126.85</v>
          </cell>
          <cell r="C1565">
            <v>-1.12</v>
          </cell>
          <cell r="D1565">
            <v>0</v>
          </cell>
        </row>
        <row r="1566">
          <cell r="A1566">
            <v>43569</v>
          </cell>
          <cell r="B1566">
            <v>1108.91</v>
          </cell>
          <cell r="C1566">
            <v>-1.14</v>
          </cell>
          <cell r="D1566">
            <v>0</v>
          </cell>
        </row>
        <row r="1567">
          <cell r="A1567">
            <v>43570</v>
          </cell>
          <cell r="B1567">
            <v>1040.74</v>
          </cell>
          <cell r="C1567">
            <v>-1.15</v>
          </cell>
          <cell r="D1567">
            <v>0</v>
          </cell>
        </row>
        <row r="1568">
          <cell r="A1568">
            <v>43571</v>
          </cell>
          <cell r="B1568">
            <v>1017.13</v>
          </cell>
          <cell r="C1568">
            <v>-1.14</v>
          </cell>
          <cell r="D1568">
            <v>8.5</v>
          </cell>
        </row>
        <row r="1569">
          <cell r="A1569">
            <v>43572</v>
          </cell>
          <cell r="B1569">
            <v>952.08</v>
          </cell>
          <cell r="C1569">
            <v>-1.07</v>
          </cell>
          <cell r="D1569">
            <v>38.8</v>
          </cell>
        </row>
        <row r="1570">
          <cell r="A1570">
            <v>43573</v>
          </cell>
          <cell r="B1570">
            <v>1040.39</v>
          </cell>
          <cell r="C1570">
            <v>-1.04</v>
          </cell>
          <cell r="D1570">
            <v>0.3</v>
          </cell>
        </row>
        <row r="1571">
          <cell r="A1571">
            <v>43574</v>
          </cell>
          <cell r="B1571">
            <v>1125.35</v>
          </cell>
          <cell r="C1571">
            <v>-1.04</v>
          </cell>
          <cell r="D1571">
            <v>0</v>
          </cell>
        </row>
        <row r="1572">
          <cell r="A1572">
            <v>43575</v>
          </cell>
          <cell r="B1572">
            <v>1135.07</v>
          </cell>
          <cell r="C1572">
            <v>-1.05</v>
          </cell>
          <cell r="D1572">
            <v>0</v>
          </cell>
        </row>
        <row r="1573">
          <cell r="A1573">
            <v>43576</v>
          </cell>
          <cell r="B1573">
            <v>1117.94</v>
          </cell>
          <cell r="C1573">
            <v>-1.06</v>
          </cell>
          <cell r="D1573">
            <v>0</v>
          </cell>
        </row>
        <row r="1574">
          <cell r="A1574">
            <v>43577</v>
          </cell>
          <cell r="B1574">
            <v>1029.51</v>
          </cell>
          <cell r="C1574">
            <v>-1.08</v>
          </cell>
          <cell r="D1574">
            <v>0</v>
          </cell>
        </row>
        <row r="1575">
          <cell r="A1575">
            <v>43578</v>
          </cell>
          <cell r="B1575">
            <v>1035.76</v>
          </cell>
          <cell r="C1575">
            <v>-1.06</v>
          </cell>
          <cell r="D1575">
            <v>3.8</v>
          </cell>
        </row>
        <row r="1576">
          <cell r="A1576">
            <v>43579</v>
          </cell>
          <cell r="B1576">
            <v>1157.06</v>
          </cell>
          <cell r="C1576">
            <v>-1.08</v>
          </cell>
          <cell r="D1576">
            <v>0</v>
          </cell>
        </row>
        <row r="1577">
          <cell r="A1577">
            <v>43580</v>
          </cell>
          <cell r="B1577">
            <v>1043.75</v>
          </cell>
          <cell r="C1577">
            <v>-1.1</v>
          </cell>
          <cell r="D1577">
            <v>0</v>
          </cell>
        </row>
        <row r="1578">
          <cell r="A1578">
            <v>43581</v>
          </cell>
          <cell r="B1578">
            <v>1058.91</v>
          </cell>
          <cell r="C1578">
            <v>-1.1</v>
          </cell>
          <cell r="D1578">
            <v>0</v>
          </cell>
        </row>
        <row r="1579">
          <cell r="A1579">
            <v>43582</v>
          </cell>
          <cell r="B1579">
            <v>1127.55</v>
          </cell>
          <cell r="C1579">
            <v>-1.11</v>
          </cell>
          <cell r="D1579">
            <v>0</v>
          </cell>
        </row>
        <row r="1580">
          <cell r="A1580">
            <v>43583</v>
          </cell>
          <cell r="B1580">
            <v>1127.2</v>
          </cell>
          <cell r="C1580">
            <v>-1.13</v>
          </cell>
          <cell r="D1580">
            <v>0</v>
          </cell>
        </row>
        <row r="1581">
          <cell r="A1581">
            <v>43584</v>
          </cell>
          <cell r="B1581">
            <v>1081.02</v>
          </cell>
          <cell r="C1581">
            <v>-1.15</v>
          </cell>
          <cell r="D1581">
            <v>0</v>
          </cell>
        </row>
        <row r="1582">
          <cell r="A1582">
            <v>43585</v>
          </cell>
          <cell r="B1582">
            <v>947.57</v>
          </cell>
          <cell r="C1582">
            <v>-1.16</v>
          </cell>
          <cell r="D1582">
            <v>0.9</v>
          </cell>
        </row>
        <row r="1583">
          <cell r="A1583">
            <v>43586</v>
          </cell>
          <cell r="B1583">
            <v>1029.05</v>
          </cell>
          <cell r="C1583">
            <v>-1.17</v>
          </cell>
          <cell r="D1583">
            <v>0</v>
          </cell>
        </row>
        <row r="1584">
          <cell r="A1584">
            <v>43587</v>
          </cell>
          <cell r="B1584">
            <v>1061.34</v>
          </cell>
          <cell r="C1584">
            <v>-1.18</v>
          </cell>
          <cell r="D1584">
            <v>0</v>
          </cell>
        </row>
        <row r="1585">
          <cell r="A1585">
            <v>43588</v>
          </cell>
          <cell r="B1585">
            <v>1081.48</v>
          </cell>
          <cell r="C1585">
            <v>-1.16</v>
          </cell>
          <cell r="D1585">
            <v>18</v>
          </cell>
        </row>
        <row r="1586">
          <cell r="A1586">
            <v>43589</v>
          </cell>
          <cell r="B1586">
            <v>1126.27</v>
          </cell>
          <cell r="C1586">
            <v>-1.17</v>
          </cell>
          <cell r="D1586">
            <v>0</v>
          </cell>
        </row>
        <row r="1587">
          <cell r="A1587">
            <v>43590</v>
          </cell>
          <cell r="B1587">
            <v>1122.34</v>
          </cell>
          <cell r="C1587">
            <v>-1.18</v>
          </cell>
          <cell r="D1587">
            <v>0</v>
          </cell>
        </row>
        <row r="1588">
          <cell r="A1588">
            <v>43591</v>
          </cell>
          <cell r="B1588">
            <v>1074.65</v>
          </cell>
          <cell r="C1588">
            <v>-1.2</v>
          </cell>
          <cell r="D1588">
            <v>0</v>
          </cell>
        </row>
        <row r="1589">
          <cell r="A1589">
            <v>43592</v>
          </cell>
          <cell r="B1589">
            <v>1065.05</v>
          </cell>
          <cell r="C1589">
            <v>-1.21</v>
          </cell>
          <cell r="D1589">
            <v>0</v>
          </cell>
        </row>
        <row r="1590">
          <cell r="A1590">
            <v>43593</v>
          </cell>
          <cell r="B1590">
            <v>957.64</v>
          </cell>
          <cell r="C1590">
            <v>-1.22</v>
          </cell>
          <cell r="D1590">
            <v>0</v>
          </cell>
        </row>
        <row r="1591">
          <cell r="A1591">
            <v>43594</v>
          </cell>
          <cell r="B1591">
            <v>1075.12</v>
          </cell>
          <cell r="C1591">
            <v>-1.24</v>
          </cell>
          <cell r="D1591">
            <v>0</v>
          </cell>
        </row>
        <row r="1592">
          <cell r="A1592">
            <v>43595</v>
          </cell>
          <cell r="B1592">
            <v>944.56</v>
          </cell>
          <cell r="C1592">
            <v>-1.25</v>
          </cell>
          <cell r="D1592">
            <v>0</v>
          </cell>
        </row>
        <row r="1593">
          <cell r="A1593">
            <v>43596</v>
          </cell>
          <cell r="B1593">
            <v>968.06</v>
          </cell>
          <cell r="C1593">
            <v>-1.26</v>
          </cell>
          <cell r="D1593">
            <v>0</v>
          </cell>
        </row>
        <row r="1594">
          <cell r="A1594">
            <v>43597</v>
          </cell>
          <cell r="B1594">
            <v>1080.9</v>
          </cell>
          <cell r="C1594">
            <v>-1.27</v>
          </cell>
          <cell r="D1594">
            <v>0</v>
          </cell>
        </row>
        <row r="1595">
          <cell r="A1595">
            <v>43598</v>
          </cell>
          <cell r="B1595">
            <v>1062.27</v>
          </cell>
          <cell r="C1595">
            <v>-1.28</v>
          </cell>
          <cell r="D1595">
            <v>0</v>
          </cell>
        </row>
        <row r="1596">
          <cell r="A1596">
            <v>43599</v>
          </cell>
          <cell r="B1596">
            <v>1071.53</v>
          </cell>
          <cell r="C1596">
            <v>-1.24</v>
          </cell>
          <cell r="D1596">
            <v>4.8</v>
          </cell>
        </row>
        <row r="1597">
          <cell r="A1597">
            <v>43600</v>
          </cell>
          <cell r="B1597">
            <v>940.16</v>
          </cell>
          <cell r="C1597">
            <v>-1.23</v>
          </cell>
          <cell r="D1597">
            <v>11.4</v>
          </cell>
        </row>
        <row r="1598">
          <cell r="A1598">
            <v>43601</v>
          </cell>
          <cell r="B1598">
            <v>856.02</v>
          </cell>
          <cell r="C1598">
            <v>-1.16</v>
          </cell>
          <cell r="D1598">
            <v>10.4</v>
          </cell>
        </row>
        <row r="1599">
          <cell r="A1599">
            <v>43602</v>
          </cell>
          <cell r="B1599">
            <v>876.27</v>
          </cell>
          <cell r="C1599">
            <v>-1.1</v>
          </cell>
          <cell r="D1599">
            <v>4</v>
          </cell>
        </row>
        <row r="1600">
          <cell r="A1600">
            <v>43603</v>
          </cell>
          <cell r="B1600">
            <v>1025.46</v>
          </cell>
          <cell r="C1600">
            <v>-1.12</v>
          </cell>
          <cell r="D1600">
            <v>2.9</v>
          </cell>
        </row>
        <row r="1601">
          <cell r="A1601">
            <v>43604</v>
          </cell>
          <cell r="B1601">
            <v>1070.37</v>
          </cell>
          <cell r="C1601">
            <v>-1.12</v>
          </cell>
          <cell r="D1601">
            <v>0</v>
          </cell>
        </row>
        <row r="1602">
          <cell r="A1602">
            <v>43605</v>
          </cell>
          <cell r="B1602">
            <v>1042.13</v>
          </cell>
          <cell r="C1602">
            <v>-1.09</v>
          </cell>
          <cell r="D1602">
            <v>0</v>
          </cell>
        </row>
        <row r="1603">
          <cell r="A1603">
            <v>43606</v>
          </cell>
          <cell r="B1603">
            <v>1063.43</v>
          </cell>
          <cell r="C1603">
            <v>-1.1</v>
          </cell>
          <cell r="D1603">
            <v>0</v>
          </cell>
        </row>
        <row r="1604">
          <cell r="A1604">
            <v>43607</v>
          </cell>
          <cell r="B1604">
            <v>970.02</v>
          </cell>
          <cell r="C1604">
            <v>-1.12</v>
          </cell>
          <cell r="D1604">
            <v>0</v>
          </cell>
        </row>
        <row r="1605">
          <cell r="A1605">
            <v>43608</v>
          </cell>
          <cell r="B1605">
            <v>951.16</v>
          </cell>
          <cell r="C1605">
            <v>-1.13</v>
          </cell>
          <cell r="D1605">
            <v>0</v>
          </cell>
        </row>
        <row r="1606">
          <cell r="A1606">
            <v>43609</v>
          </cell>
          <cell r="B1606">
            <v>943.29</v>
          </cell>
          <cell r="C1606">
            <v>-1.14</v>
          </cell>
          <cell r="D1606">
            <v>0</v>
          </cell>
        </row>
        <row r="1607">
          <cell r="A1607">
            <v>43610</v>
          </cell>
          <cell r="B1607">
            <v>1111.46</v>
          </cell>
          <cell r="C1607">
            <v>-1.14</v>
          </cell>
          <cell r="D1607">
            <v>0</v>
          </cell>
        </row>
        <row r="1608">
          <cell r="A1608">
            <v>43611</v>
          </cell>
          <cell r="B1608">
            <v>1048.5</v>
          </cell>
          <cell r="C1608">
            <v>-1.15</v>
          </cell>
          <cell r="D1608">
            <v>0</v>
          </cell>
        </row>
        <row r="1609">
          <cell r="A1609">
            <v>43612</v>
          </cell>
          <cell r="B1609">
            <v>953.24</v>
          </cell>
          <cell r="C1609">
            <v>-1.17</v>
          </cell>
          <cell r="D1609">
            <v>0</v>
          </cell>
        </row>
        <row r="1610">
          <cell r="A1610">
            <v>43613</v>
          </cell>
          <cell r="B1610">
            <v>1035.58</v>
          </cell>
          <cell r="C1610">
            <v>-1.18</v>
          </cell>
          <cell r="D1610">
            <v>0</v>
          </cell>
        </row>
        <row r="1611">
          <cell r="A1611">
            <v>43614</v>
          </cell>
          <cell r="B1611">
            <v>867.82</v>
          </cell>
          <cell r="C1611">
            <v>-1.2</v>
          </cell>
          <cell r="D1611">
            <v>0</v>
          </cell>
        </row>
        <row r="1612">
          <cell r="A1612">
            <v>43615</v>
          </cell>
          <cell r="B1612">
            <v>707.06</v>
          </cell>
          <cell r="C1612">
            <v>-1.21</v>
          </cell>
          <cell r="D1612">
            <v>0</v>
          </cell>
        </row>
        <row r="1613">
          <cell r="A1613">
            <v>43616</v>
          </cell>
          <cell r="B1613">
            <v>1011.57</v>
          </cell>
          <cell r="C1613">
            <v>-1.21</v>
          </cell>
          <cell r="D1613">
            <v>0</v>
          </cell>
        </row>
        <row r="1614">
          <cell r="A1614">
            <v>43617</v>
          </cell>
          <cell r="B1614">
            <v>1068.17</v>
          </cell>
          <cell r="C1614">
            <v>-1.22</v>
          </cell>
          <cell r="D1614">
            <v>0</v>
          </cell>
        </row>
        <row r="1615">
          <cell r="A1615">
            <v>43618</v>
          </cell>
          <cell r="B1615">
            <v>1078.36</v>
          </cell>
          <cell r="C1615">
            <v>-1.24</v>
          </cell>
          <cell r="D1615">
            <v>0</v>
          </cell>
        </row>
        <row r="1616">
          <cell r="A1616">
            <v>43619</v>
          </cell>
          <cell r="B1616">
            <v>940.86</v>
          </cell>
          <cell r="C1616">
            <v>-1.26</v>
          </cell>
          <cell r="D1616">
            <v>0</v>
          </cell>
        </row>
        <row r="1617">
          <cell r="A1617">
            <v>43620</v>
          </cell>
          <cell r="B1617">
            <v>1045.25</v>
          </cell>
          <cell r="C1617">
            <v>-1.26</v>
          </cell>
          <cell r="D1617">
            <v>8.7</v>
          </cell>
        </row>
        <row r="1618">
          <cell r="A1618">
            <v>43621</v>
          </cell>
          <cell r="B1618">
            <v>1027.66</v>
          </cell>
          <cell r="C1618">
            <v>-1.26</v>
          </cell>
          <cell r="D1618">
            <v>0</v>
          </cell>
        </row>
        <row r="1619">
          <cell r="A1619">
            <v>43622</v>
          </cell>
          <cell r="B1619">
            <v>1044.68</v>
          </cell>
          <cell r="C1619">
            <v>-1.28</v>
          </cell>
          <cell r="D1619">
            <v>0</v>
          </cell>
        </row>
        <row r="1620">
          <cell r="A1620">
            <v>43623</v>
          </cell>
          <cell r="B1620">
            <v>1064</v>
          </cell>
          <cell r="C1620">
            <v>-1.29</v>
          </cell>
          <cell r="D1620">
            <v>0</v>
          </cell>
        </row>
        <row r="1621">
          <cell r="A1621">
            <v>43624</v>
          </cell>
          <cell r="B1621">
            <v>1132.41</v>
          </cell>
          <cell r="C1621">
            <v>-1.31</v>
          </cell>
          <cell r="D1621">
            <v>0</v>
          </cell>
        </row>
        <row r="1622">
          <cell r="A1622">
            <v>43625</v>
          </cell>
          <cell r="B1622">
            <v>1132.53</v>
          </cell>
          <cell r="C1622">
            <v>-1.33</v>
          </cell>
          <cell r="D1622">
            <v>0</v>
          </cell>
        </row>
        <row r="1623">
          <cell r="A1623">
            <v>43626</v>
          </cell>
          <cell r="B1623">
            <v>1077.55</v>
          </cell>
          <cell r="C1623">
            <v>-1.35</v>
          </cell>
          <cell r="D1623">
            <v>0</v>
          </cell>
        </row>
        <row r="1624">
          <cell r="A1624">
            <v>43627</v>
          </cell>
          <cell r="B1624">
            <v>1039.7</v>
          </cell>
          <cell r="C1624">
            <v>-1.36</v>
          </cell>
          <cell r="D1624">
            <v>0</v>
          </cell>
        </row>
        <row r="1625">
          <cell r="A1625">
            <v>43628</v>
          </cell>
          <cell r="B1625">
            <v>1049.42</v>
          </cell>
          <cell r="C1625">
            <v>-1.38</v>
          </cell>
          <cell r="D1625">
            <v>0</v>
          </cell>
        </row>
        <row r="1626">
          <cell r="A1626">
            <v>43629</v>
          </cell>
          <cell r="B1626">
            <v>1028.94</v>
          </cell>
          <cell r="C1626">
            <v>-1.38</v>
          </cell>
          <cell r="D1626">
            <v>0</v>
          </cell>
        </row>
        <row r="1627">
          <cell r="A1627">
            <v>43630</v>
          </cell>
          <cell r="B1627">
            <v>1045.02</v>
          </cell>
          <cell r="C1627">
            <v>-1.4</v>
          </cell>
          <cell r="D1627">
            <v>0</v>
          </cell>
        </row>
        <row r="1628">
          <cell r="A1628">
            <v>43631</v>
          </cell>
          <cell r="B1628">
            <v>1119.68</v>
          </cell>
          <cell r="C1628">
            <v>-1.42</v>
          </cell>
          <cell r="D1628">
            <v>0</v>
          </cell>
        </row>
        <row r="1629">
          <cell r="A1629">
            <v>43632</v>
          </cell>
          <cell r="B1629">
            <v>1037.67</v>
          </cell>
          <cell r="C1629">
            <v>-1.44</v>
          </cell>
          <cell r="D1629">
            <v>0</v>
          </cell>
        </row>
        <row r="1630">
          <cell r="A1630">
            <v>43633</v>
          </cell>
          <cell r="B1630">
            <v>1084.14</v>
          </cell>
          <cell r="C1630">
            <v>-1.46</v>
          </cell>
          <cell r="D1630">
            <v>0</v>
          </cell>
        </row>
        <row r="1631">
          <cell r="A1631">
            <v>43634</v>
          </cell>
          <cell r="B1631">
            <v>1077.08</v>
          </cell>
          <cell r="C1631">
            <v>-1.48</v>
          </cell>
          <cell r="D1631">
            <v>0</v>
          </cell>
        </row>
        <row r="1632">
          <cell r="A1632">
            <v>43635</v>
          </cell>
          <cell r="B1632">
            <v>1035.53</v>
          </cell>
          <cell r="C1632">
            <v>-1.49</v>
          </cell>
          <cell r="D1632">
            <v>0</v>
          </cell>
        </row>
        <row r="1633">
          <cell r="A1633">
            <v>43636</v>
          </cell>
          <cell r="B1633">
            <v>1132.29</v>
          </cell>
          <cell r="C1633">
            <v>-1.51</v>
          </cell>
          <cell r="D1633">
            <v>0</v>
          </cell>
        </row>
        <row r="1634">
          <cell r="A1634">
            <v>43637</v>
          </cell>
          <cell r="B1634">
            <v>1074.54</v>
          </cell>
          <cell r="C1634">
            <v>-1.52</v>
          </cell>
          <cell r="D1634">
            <v>0</v>
          </cell>
        </row>
        <row r="1635">
          <cell r="A1635">
            <v>43638</v>
          </cell>
          <cell r="B1635">
            <v>1136.69</v>
          </cell>
          <cell r="C1635">
            <v>-1.54</v>
          </cell>
          <cell r="D1635">
            <v>0</v>
          </cell>
        </row>
        <row r="1636">
          <cell r="A1636">
            <v>43639</v>
          </cell>
          <cell r="B1636">
            <v>1074.54</v>
          </cell>
          <cell r="C1636">
            <v>-1.55</v>
          </cell>
          <cell r="D1636">
            <v>0</v>
          </cell>
        </row>
        <row r="1637">
          <cell r="A1637">
            <v>43640</v>
          </cell>
          <cell r="B1637">
            <v>1062.85</v>
          </cell>
          <cell r="C1637">
            <v>-1.57</v>
          </cell>
          <cell r="D1637">
            <v>0</v>
          </cell>
        </row>
        <row r="1638">
          <cell r="A1638">
            <v>43641</v>
          </cell>
          <cell r="B1638">
            <v>1156.94</v>
          </cell>
          <cell r="C1638">
            <v>-1.58</v>
          </cell>
          <cell r="D1638">
            <v>0</v>
          </cell>
        </row>
        <row r="1639">
          <cell r="A1639">
            <v>43642</v>
          </cell>
          <cell r="B1639">
            <v>975.23</v>
          </cell>
          <cell r="C1639">
            <v>-1.6</v>
          </cell>
          <cell r="D1639">
            <v>0</v>
          </cell>
        </row>
        <row r="1640">
          <cell r="A1640">
            <v>43643</v>
          </cell>
          <cell r="B1640">
            <v>1108.68</v>
          </cell>
          <cell r="C1640">
            <v>-1.62</v>
          </cell>
          <cell r="D1640">
            <v>0</v>
          </cell>
        </row>
        <row r="1641">
          <cell r="A1641">
            <v>43644</v>
          </cell>
          <cell r="B1641">
            <v>1049.65</v>
          </cell>
          <cell r="C1641">
            <v>-1.64</v>
          </cell>
          <cell r="D1641">
            <v>0</v>
          </cell>
        </row>
        <row r="1642">
          <cell r="A1642">
            <v>43645</v>
          </cell>
          <cell r="B1642">
            <v>1132.99</v>
          </cell>
          <cell r="C1642">
            <v>-1.65</v>
          </cell>
          <cell r="D1642">
            <v>0</v>
          </cell>
        </row>
        <row r="1643">
          <cell r="A1643">
            <v>43646</v>
          </cell>
          <cell r="B1643">
            <v>1229.98</v>
          </cell>
          <cell r="C1643">
            <v>-1.67</v>
          </cell>
          <cell r="D1643">
            <v>0</v>
          </cell>
        </row>
        <row r="1644">
          <cell r="A1644">
            <v>43647</v>
          </cell>
          <cell r="B1644">
            <v>1079.05</v>
          </cell>
          <cell r="C1644">
            <v>-1.68</v>
          </cell>
          <cell r="D1644">
            <v>0</v>
          </cell>
        </row>
        <row r="1645">
          <cell r="A1645">
            <v>43648</v>
          </cell>
          <cell r="B1645">
            <v>1061.34</v>
          </cell>
          <cell r="C1645">
            <v>-1.7</v>
          </cell>
          <cell r="D1645">
            <v>0</v>
          </cell>
        </row>
        <row r="1646">
          <cell r="A1646">
            <v>43649</v>
          </cell>
          <cell r="B1646">
            <v>1065.74</v>
          </cell>
          <cell r="C1646">
            <v>-1.72</v>
          </cell>
          <cell r="D1646">
            <v>0</v>
          </cell>
        </row>
        <row r="1647">
          <cell r="A1647">
            <v>43650</v>
          </cell>
          <cell r="B1647">
            <v>1072.8</v>
          </cell>
          <cell r="C1647">
            <v>-1.74</v>
          </cell>
          <cell r="D1647">
            <v>0</v>
          </cell>
        </row>
        <row r="1648">
          <cell r="A1648">
            <v>43651</v>
          </cell>
          <cell r="B1648">
            <v>1071.76</v>
          </cell>
          <cell r="C1648">
            <v>-1.76</v>
          </cell>
          <cell r="D1648">
            <v>0</v>
          </cell>
        </row>
        <row r="1649">
          <cell r="A1649">
            <v>43652</v>
          </cell>
          <cell r="B1649">
            <v>1112.5</v>
          </cell>
          <cell r="C1649">
            <v>-1.78</v>
          </cell>
          <cell r="D1649">
            <v>0</v>
          </cell>
        </row>
        <row r="1650">
          <cell r="A1650">
            <v>43653</v>
          </cell>
          <cell r="B1650">
            <v>1120.14</v>
          </cell>
          <cell r="C1650">
            <v>-1.8</v>
          </cell>
          <cell r="D1650">
            <v>0</v>
          </cell>
        </row>
        <row r="1651">
          <cell r="A1651">
            <v>43654</v>
          </cell>
          <cell r="B1651">
            <v>1068.75</v>
          </cell>
          <cell r="C1651">
            <v>-1.82</v>
          </cell>
          <cell r="D1651">
            <v>0</v>
          </cell>
        </row>
        <row r="1652">
          <cell r="A1652">
            <v>43655</v>
          </cell>
          <cell r="B1652">
            <v>1029.4</v>
          </cell>
          <cell r="C1652">
            <v>-1.84</v>
          </cell>
          <cell r="D1652">
            <v>0</v>
          </cell>
        </row>
        <row r="1653">
          <cell r="A1653">
            <v>43656</v>
          </cell>
          <cell r="B1653">
            <v>1067.94</v>
          </cell>
          <cell r="C1653">
            <v>-1.86</v>
          </cell>
          <cell r="D1653">
            <v>0</v>
          </cell>
        </row>
        <row r="1654">
          <cell r="A1654">
            <v>43657</v>
          </cell>
          <cell r="B1654">
            <v>1076.16</v>
          </cell>
          <cell r="C1654">
            <v>-1.88</v>
          </cell>
          <cell r="D1654">
            <v>0</v>
          </cell>
        </row>
        <row r="1655">
          <cell r="A1655">
            <v>43658</v>
          </cell>
          <cell r="B1655">
            <v>1134.95</v>
          </cell>
          <cell r="C1655">
            <v>-1.9</v>
          </cell>
          <cell r="D1655">
            <v>0</v>
          </cell>
        </row>
        <row r="1656">
          <cell r="A1656">
            <v>43659</v>
          </cell>
          <cell r="B1656">
            <v>1123.15</v>
          </cell>
          <cell r="C1656">
            <v>-1.91</v>
          </cell>
          <cell r="D1656">
            <v>0</v>
          </cell>
        </row>
        <row r="1657">
          <cell r="A1657">
            <v>43660</v>
          </cell>
          <cell r="B1657">
            <v>1133.68</v>
          </cell>
          <cell r="C1657">
            <v>-1.93</v>
          </cell>
          <cell r="D1657">
            <v>0</v>
          </cell>
        </row>
        <row r="1658">
          <cell r="A1658">
            <v>43661</v>
          </cell>
          <cell r="B1658">
            <v>1152.43</v>
          </cell>
          <cell r="C1658">
            <v>-1.95</v>
          </cell>
          <cell r="D1658">
            <v>0</v>
          </cell>
        </row>
        <row r="1659">
          <cell r="A1659">
            <v>43662</v>
          </cell>
          <cell r="B1659">
            <v>1212.62</v>
          </cell>
          <cell r="C1659">
            <v>-1.97</v>
          </cell>
          <cell r="D1659">
            <v>0</v>
          </cell>
        </row>
        <row r="1660">
          <cell r="A1660">
            <v>43663</v>
          </cell>
          <cell r="B1660">
            <v>1191.55</v>
          </cell>
          <cell r="C1660">
            <v>-1.98</v>
          </cell>
          <cell r="D1660">
            <v>0</v>
          </cell>
        </row>
        <row r="1661">
          <cell r="A1661">
            <v>43664</v>
          </cell>
          <cell r="B1661">
            <v>1153.13</v>
          </cell>
          <cell r="C1661">
            <v>-2</v>
          </cell>
          <cell r="D1661">
            <v>0</v>
          </cell>
        </row>
        <row r="1662">
          <cell r="A1662">
            <v>43665</v>
          </cell>
          <cell r="B1662">
            <v>1069.33</v>
          </cell>
          <cell r="C1662">
            <v>-2.02</v>
          </cell>
          <cell r="D1662">
            <v>0</v>
          </cell>
        </row>
        <row r="1663">
          <cell r="A1663">
            <v>43666</v>
          </cell>
          <cell r="B1663">
            <v>1121.76</v>
          </cell>
          <cell r="C1663">
            <v>-2.04</v>
          </cell>
          <cell r="D1663">
            <v>0</v>
          </cell>
        </row>
        <row r="1664">
          <cell r="A1664">
            <v>43667</v>
          </cell>
          <cell r="B1664">
            <v>1116.9</v>
          </cell>
          <cell r="C1664">
            <v>-2.06</v>
          </cell>
          <cell r="D1664">
            <v>0</v>
          </cell>
        </row>
        <row r="1665">
          <cell r="A1665">
            <v>43668</v>
          </cell>
          <cell r="B1665">
            <v>1075.69</v>
          </cell>
          <cell r="C1665">
            <v>-2.08</v>
          </cell>
          <cell r="D1665">
            <v>0</v>
          </cell>
        </row>
        <row r="1666">
          <cell r="A1666">
            <v>43669</v>
          </cell>
          <cell r="B1666">
            <v>1076.85</v>
          </cell>
          <cell r="C1666">
            <v>-2.11</v>
          </cell>
          <cell r="D1666">
            <v>0</v>
          </cell>
        </row>
        <row r="1667">
          <cell r="A1667">
            <v>43670</v>
          </cell>
          <cell r="B1667">
            <v>1215.97</v>
          </cell>
          <cell r="C1667">
            <v>-2.12</v>
          </cell>
          <cell r="D1667">
            <v>0</v>
          </cell>
        </row>
        <row r="1668">
          <cell r="A1668">
            <v>43671</v>
          </cell>
          <cell r="B1668">
            <v>1185.53</v>
          </cell>
          <cell r="C1668">
            <v>-2.14</v>
          </cell>
          <cell r="D1668">
            <v>0</v>
          </cell>
        </row>
        <row r="1669">
          <cell r="A1669">
            <v>43672</v>
          </cell>
          <cell r="B1669">
            <v>1073.73</v>
          </cell>
          <cell r="C1669">
            <v>-2.16</v>
          </cell>
          <cell r="D1669">
            <v>0</v>
          </cell>
        </row>
        <row r="1670">
          <cell r="A1670">
            <v>43673</v>
          </cell>
          <cell r="B1670">
            <v>1122.11</v>
          </cell>
          <cell r="C1670">
            <v>-2.18</v>
          </cell>
          <cell r="D1670">
            <v>0</v>
          </cell>
        </row>
        <row r="1671">
          <cell r="A1671">
            <v>43674</v>
          </cell>
          <cell r="B1671">
            <v>1118.06</v>
          </cell>
          <cell r="C1671">
            <v>-2.2</v>
          </cell>
          <cell r="D1671">
            <v>0</v>
          </cell>
        </row>
        <row r="1672">
          <cell r="A1672">
            <v>43675</v>
          </cell>
          <cell r="B1672">
            <v>1071.18</v>
          </cell>
          <cell r="C1672">
            <v>-2.22</v>
          </cell>
          <cell r="D1672">
            <v>0</v>
          </cell>
        </row>
        <row r="1673">
          <cell r="A1673">
            <v>43676</v>
          </cell>
          <cell r="B1673">
            <v>1082.99</v>
          </cell>
          <cell r="C1673">
            <v>-2.24</v>
          </cell>
          <cell r="D1673">
            <v>0</v>
          </cell>
        </row>
        <row r="1674">
          <cell r="A1674">
            <v>43677</v>
          </cell>
          <cell r="B1674">
            <v>1214.58</v>
          </cell>
          <cell r="C1674">
            <v>-2.26</v>
          </cell>
          <cell r="D1674">
            <v>0</v>
          </cell>
        </row>
        <row r="1675">
          <cell r="A1675">
            <v>43678</v>
          </cell>
          <cell r="B1675">
            <v>1288.31</v>
          </cell>
          <cell r="C1675">
            <v>-2.28</v>
          </cell>
          <cell r="D1675">
            <v>0</v>
          </cell>
        </row>
        <row r="1676">
          <cell r="A1676">
            <v>43679</v>
          </cell>
          <cell r="B1676">
            <v>1186.69</v>
          </cell>
          <cell r="C1676">
            <v>-2.3</v>
          </cell>
          <cell r="D1676">
            <v>0</v>
          </cell>
        </row>
        <row r="1677">
          <cell r="A1677">
            <v>43680</v>
          </cell>
          <cell r="B1677">
            <v>1123.96</v>
          </cell>
          <cell r="C1677">
            <v>-2.32</v>
          </cell>
          <cell r="D1677">
            <v>0</v>
          </cell>
        </row>
        <row r="1678">
          <cell r="A1678">
            <v>43681</v>
          </cell>
          <cell r="B1678">
            <v>1125.12</v>
          </cell>
          <cell r="C1678">
            <v>-2.34</v>
          </cell>
          <cell r="D1678">
            <v>0.1</v>
          </cell>
        </row>
        <row r="1679">
          <cell r="A1679">
            <v>43682</v>
          </cell>
          <cell r="B1679">
            <v>1075.58</v>
          </cell>
          <cell r="C1679">
            <v>-2.36</v>
          </cell>
          <cell r="D1679">
            <v>0</v>
          </cell>
        </row>
        <row r="1680">
          <cell r="A1680">
            <v>43683</v>
          </cell>
          <cell r="B1680">
            <v>1059.84</v>
          </cell>
          <cell r="C1680">
            <v>-2.4</v>
          </cell>
          <cell r="D1680">
            <v>0</v>
          </cell>
        </row>
        <row r="1681">
          <cell r="A1681">
            <v>43684</v>
          </cell>
          <cell r="B1681">
            <v>1007.41</v>
          </cell>
          <cell r="C1681">
            <v>-2.4</v>
          </cell>
          <cell r="D1681">
            <v>0</v>
          </cell>
        </row>
        <row r="1682">
          <cell r="A1682">
            <v>43685</v>
          </cell>
          <cell r="B1682">
            <v>1123.61</v>
          </cell>
          <cell r="C1682">
            <v>-2.42</v>
          </cell>
          <cell r="D1682">
            <v>0</v>
          </cell>
        </row>
        <row r="1683">
          <cell r="A1683">
            <v>43686</v>
          </cell>
          <cell r="B1683">
            <v>1258.45</v>
          </cell>
          <cell r="C1683">
            <v>-2.45</v>
          </cell>
          <cell r="D1683">
            <v>0</v>
          </cell>
        </row>
        <row r="1684">
          <cell r="A1684">
            <v>43687</v>
          </cell>
          <cell r="B1684">
            <v>1459.38</v>
          </cell>
          <cell r="C1684">
            <v>-2.48</v>
          </cell>
          <cell r="D1684">
            <v>0</v>
          </cell>
        </row>
        <row r="1685">
          <cell r="A1685">
            <v>43688</v>
          </cell>
          <cell r="B1685">
            <v>1441.09</v>
          </cell>
          <cell r="C1685">
            <v>-2.5</v>
          </cell>
          <cell r="D1685">
            <v>0</v>
          </cell>
        </row>
        <row r="1686">
          <cell r="A1686">
            <v>43689</v>
          </cell>
          <cell r="B1686">
            <v>1357.75</v>
          </cell>
          <cell r="C1686">
            <v>-2.53</v>
          </cell>
          <cell r="D1686">
            <v>0</v>
          </cell>
        </row>
        <row r="1687">
          <cell r="A1687">
            <v>43690</v>
          </cell>
          <cell r="B1687">
            <v>1355.21</v>
          </cell>
          <cell r="C1687">
            <v>-2.53</v>
          </cell>
          <cell r="D1687">
            <v>0</v>
          </cell>
        </row>
        <row r="1688">
          <cell r="A1688">
            <v>43691</v>
          </cell>
          <cell r="B1688">
            <v>1356.71</v>
          </cell>
          <cell r="C1688">
            <v>-2.58</v>
          </cell>
          <cell r="D1688">
            <v>0</v>
          </cell>
        </row>
        <row r="1689">
          <cell r="A1689">
            <v>43692</v>
          </cell>
          <cell r="B1689">
            <v>1204.4</v>
          </cell>
          <cell r="C1689">
            <v>-2.6</v>
          </cell>
          <cell r="D1689">
            <v>0</v>
          </cell>
        </row>
        <row r="1690">
          <cell r="A1690">
            <v>43693</v>
          </cell>
          <cell r="B1690">
            <v>1210.53</v>
          </cell>
          <cell r="C1690">
            <v>-2.62</v>
          </cell>
          <cell r="D1690">
            <v>0</v>
          </cell>
        </row>
        <row r="1691">
          <cell r="A1691">
            <v>43694</v>
          </cell>
          <cell r="B1691">
            <v>1124.19</v>
          </cell>
          <cell r="C1691">
            <v>-2.65</v>
          </cell>
          <cell r="D1691">
            <v>0</v>
          </cell>
        </row>
        <row r="1692">
          <cell r="A1692">
            <v>43695</v>
          </cell>
          <cell r="B1692">
            <v>1124.54</v>
          </cell>
          <cell r="C1692">
            <v>-2.68</v>
          </cell>
          <cell r="D1692">
            <v>0</v>
          </cell>
        </row>
        <row r="1693">
          <cell r="A1693">
            <v>43696</v>
          </cell>
          <cell r="B1693">
            <v>1065.51</v>
          </cell>
          <cell r="C1693">
            <v>-2.71</v>
          </cell>
          <cell r="D1693">
            <v>0</v>
          </cell>
        </row>
        <row r="1694">
          <cell r="A1694">
            <v>43697</v>
          </cell>
          <cell r="B1694">
            <v>1262.38</v>
          </cell>
          <cell r="C1694">
            <v>-2.73</v>
          </cell>
          <cell r="D1694">
            <v>0</v>
          </cell>
        </row>
        <row r="1695">
          <cell r="A1695">
            <v>43698</v>
          </cell>
          <cell r="B1695">
            <v>1346.41</v>
          </cell>
          <cell r="C1695">
            <v>-2.77</v>
          </cell>
          <cell r="D1695">
            <v>0</v>
          </cell>
        </row>
        <row r="1696">
          <cell r="A1696">
            <v>43699</v>
          </cell>
          <cell r="B1696">
            <v>1350.81</v>
          </cell>
          <cell r="C1696">
            <v>-2.79</v>
          </cell>
          <cell r="D1696">
            <v>0</v>
          </cell>
        </row>
        <row r="1697">
          <cell r="A1697">
            <v>43700</v>
          </cell>
          <cell r="B1697">
            <v>1199.19</v>
          </cell>
          <cell r="C1697">
            <v>-2.8</v>
          </cell>
          <cell r="D1697">
            <v>0</v>
          </cell>
        </row>
        <row r="1698">
          <cell r="A1698">
            <v>43701</v>
          </cell>
          <cell r="B1698">
            <v>1394.68</v>
          </cell>
          <cell r="C1698">
            <v>-2.84</v>
          </cell>
          <cell r="D1698">
            <v>0</v>
          </cell>
        </row>
        <row r="1699">
          <cell r="A1699">
            <v>43702</v>
          </cell>
          <cell r="B1699">
            <v>1298.84</v>
          </cell>
          <cell r="C1699">
            <v>-2.85</v>
          </cell>
          <cell r="D1699">
            <v>0</v>
          </cell>
        </row>
        <row r="1700">
          <cell r="A1700">
            <v>43703</v>
          </cell>
          <cell r="B1700">
            <v>1142.13</v>
          </cell>
          <cell r="C1700">
            <v>-2.87</v>
          </cell>
          <cell r="D1700">
            <v>0</v>
          </cell>
        </row>
        <row r="1701">
          <cell r="A1701">
            <v>43704</v>
          </cell>
          <cell r="B1701">
            <v>1194.79</v>
          </cell>
          <cell r="C1701">
            <v>-2.89</v>
          </cell>
          <cell r="D1701">
            <v>0</v>
          </cell>
        </row>
        <row r="1702">
          <cell r="A1702">
            <v>43705</v>
          </cell>
          <cell r="B1702">
            <v>1338.08</v>
          </cell>
          <cell r="C1702">
            <v>-2.91</v>
          </cell>
          <cell r="D1702">
            <v>0</v>
          </cell>
        </row>
        <row r="1703">
          <cell r="A1703">
            <v>43706</v>
          </cell>
          <cell r="B1703">
            <v>1354.05</v>
          </cell>
          <cell r="C1703">
            <v>-2.95</v>
          </cell>
          <cell r="D1703">
            <v>0</v>
          </cell>
        </row>
        <row r="1704">
          <cell r="A1704">
            <v>43707</v>
          </cell>
          <cell r="B1704">
            <v>1208.45</v>
          </cell>
          <cell r="C1704">
            <v>-3</v>
          </cell>
          <cell r="D1704">
            <v>0</v>
          </cell>
        </row>
        <row r="1705">
          <cell r="A1705">
            <v>43708</v>
          </cell>
          <cell r="B1705">
            <v>1198.03</v>
          </cell>
          <cell r="C1705">
            <v>-3.02</v>
          </cell>
          <cell r="D1705">
            <v>0</v>
          </cell>
        </row>
        <row r="1706">
          <cell r="A1706">
            <v>43709</v>
          </cell>
          <cell r="B1706">
            <v>1234.61</v>
          </cell>
          <cell r="C1706">
            <v>-3.05</v>
          </cell>
          <cell r="D1706">
            <v>0</v>
          </cell>
        </row>
        <row r="1707">
          <cell r="A1707">
            <v>43710</v>
          </cell>
          <cell r="B1707">
            <v>1065.28</v>
          </cell>
          <cell r="C1707">
            <v>-3.07</v>
          </cell>
          <cell r="D1707">
            <v>0</v>
          </cell>
        </row>
        <row r="1708">
          <cell r="A1708">
            <v>43711</v>
          </cell>
          <cell r="B1708">
            <v>1351.74</v>
          </cell>
          <cell r="C1708">
            <v>-3.09</v>
          </cell>
          <cell r="D1708">
            <v>0</v>
          </cell>
        </row>
        <row r="1709">
          <cell r="A1709">
            <v>43712</v>
          </cell>
          <cell r="B1709">
            <v>1354.05</v>
          </cell>
          <cell r="C1709">
            <v>-3.12</v>
          </cell>
          <cell r="D1709">
            <v>0</v>
          </cell>
        </row>
        <row r="1710">
          <cell r="A1710">
            <v>43713</v>
          </cell>
          <cell r="B1710">
            <v>1356.94</v>
          </cell>
          <cell r="C1710">
            <v>-3.15</v>
          </cell>
          <cell r="D1710">
            <v>0</v>
          </cell>
        </row>
        <row r="1711">
          <cell r="A1711">
            <v>43714</v>
          </cell>
          <cell r="B1711">
            <v>1304.63</v>
          </cell>
          <cell r="C1711">
            <v>-3.18</v>
          </cell>
          <cell r="D1711">
            <v>0</v>
          </cell>
        </row>
        <row r="1712">
          <cell r="A1712">
            <v>43715</v>
          </cell>
          <cell r="B1712">
            <v>1456.02</v>
          </cell>
          <cell r="C1712">
            <v>-3.22</v>
          </cell>
          <cell r="D1712">
            <v>0</v>
          </cell>
        </row>
        <row r="1713">
          <cell r="A1713">
            <v>43716</v>
          </cell>
          <cell r="B1713">
            <v>1417.48</v>
          </cell>
          <cell r="C1713">
            <v>-3.25</v>
          </cell>
          <cell r="D1713">
            <v>0</v>
          </cell>
        </row>
        <row r="1714">
          <cell r="A1714">
            <v>43717</v>
          </cell>
          <cell r="B1714">
            <v>1346.99</v>
          </cell>
          <cell r="C1714">
            <v>-3.29</v>
          </cell>
          <cell r="D1714">
            <v>0</v>
          </cell>
        </row>
        <row r="1715">
          <cell r="A1715">
            <v>43718</v>
          </cell>
          <cell r="B1715">
            <v>1340.16</v>
          </cell>
          <cell r="C1715">
            <v>-3.32</v>
          </cell>
          <cell r="D1715">
            <v>0</v>
          </cell>
        </row>
        <row r="1716">
          <cell r="A1716">
            <v>43719</v>
          </cell>
          <cell r="B1716">
            <v>1339.81</v>
          </cell>
          <cell r="C1716">
            <v>-3.34</v>
          </cell>
          <cell r="D1716">
            <v>0</v>
          </cell>
        </row>
        <row r="1717">
          <cell r="A1717">
            <v>43720</v>
          </cell>
          <cell r="B1717">
            <v>1326.85</v>
          </cell>
          <cell r="C1717">
            <v>-3.36</v>
          </cell>
          <cell r="D1717">
            <v>0</v>
          </cell>
        </row>
        <row r="1718">
          <cell r="A1718">
            <v>43721</v>
          </cell>
          <cell r="B1718">
            <v>1278.82</v>
          </cell>
          <cell r="C1718">
            <v>-3.39</v>
          </cell>
          <cell r="D1718">
            <v>0</v>
          </cell>
        </row>
        <row r="1719">
          <cell r="A1719">
            <v>43722</v>
          </cell>
          <cell r="B1719">
            <v>1365.42</v>
          </cell>
          <cell r="C1719">
            <v>-3.42</v>
          </cell>
          <cell r="D1719">
            <v>0</v>
          </cell>
        </row>
        <row r="1720">
          <cell r="A1720">
            <v>43723</v>
          </cell>
          <cell r="B1720">
            <v>1449.31</v>
          </cell>
          <cell r="C1720">
            <v>-3.45</v>
          </cell>
          <cell r="D1720">
            <v>0</v>
          </cell>
        </row>
        <row r="1721">
          <cell r="A1721">
            <v>43724</v>
          </cell>
          <cell r="B1721">
            <v>1350.93</v>
          </cell>
          <cell r="C1721">
            <v>-3.47</v>
          </cell>
          <cell r="D1721">
            <v>0</v>
          </cell>
        </row>
        <row r="1722">
          <cell r="A1722">
            <v>43725</v>
          </cell>
          <cell r="B1722">
            <v>1343.29</v>
          </cell>
          <cell r="C1722">
            <v>-3.5</v>
          </cell>
          <cell r="D1722">
            <v>0</v>
          </cell>
        </row>
        <row r="1723">
          <cell r="A1723">
            <v>43726</v>
          </cell>
          <cell r="B1723">
            <v>1342.25</v>
          </cell>
          <cell r="C1723">
            <v>-3.54</v>
          </cell>
          <cell r="D1723">
            <v>0</v>
          </cell>
        </row>
        <row r="1724">
          <cell r="A1724">
            <v>43727</v>
          </cell>
          <cell r="B1724">
            <v>1343.29</v>
          </cell>
          <cell r="C1724">
            <v>-3.58</v>
          </cell>
          <cell r="D1724">
            <v>0</v>
          </cell>
        </row>
        <row r="1725">
          <cell r="A1725">
            <v>43728</v>
          </cell>
          <cell r="B1725">
            <v>1346.18</v>
          </cell>
          <cell r="C1725">
            <v>-3.62</v>
          </cell>
          <cell r="D1725">
            <v>0</v>
          </cell>
        </row>
        <row r="1726">
          <cell r="A1726">
            <v>43729</v>
          </cell>
          <cell r="B1726">
            <v>1454.98</v>
          </cell>
          <cell r="C1726">
            <v>-3.64</v>
          </cell>
          <cell r="D1726">
            <v>0</v>
          </cell>
        </row>
        <row r="1727">
          <cell r="A1727">
            <v>43730</v>
          </cell>
          <cell r="B1727">
            <v>1448.84</v>
          </cell>
          <cell r="C1727">
            <v>-3.67</v>
          </cell>
          <cell r="D1727">
            <v>0</v>
          </cell>
        </row>
        <row r="1728">
          <cell r="A1728">
            <v>43731</v>
          </cell>
          <cell r="B1728">
            <v>1317.25</v>
          </cell>
          <cell r="C1728">
            <v>-3.71</v>
          </cell>
          <cell r="D1728">
            <v>0</v>
          </cell>
        </row>
        <row r="1729">
          <cell r="A1729">
            <v>43732</v>
          </cell>
          <cell r="B1729">
            <v>1336.46</v>
          </cell>
          <cell r="C1729">
            <v>-3.73</v>
          </cell>
          <cell r="D1729">
            <v>0</v>
          </cell>
        </row>
        <row r="1730">
          <cell r="A1730">
            <v>43733</v>
          </cell>
          <cell r="B1730">
            <v>1333.22</v>
          </cell>
          <cell r="C1730">
            <v>-3.76</v>
          </cell>
          <cell r="D1730">
            <v>0</v>
          </cell>
        </row>
        <row r="1731">
          <cell r="A1731">
            <v>43734</v>
          </cell>
          <cell r="B1731">
            <v>1150.35</v>
          </cell>
          <cell r="C1731">
            <v>-3.79</v>
          </cell>
          <cell r="D1731">
            <v>2.3</v>
          </cell>
        </row>
        <row r="1732">
          <cell r="A1732">
            <v>43735</v>
          </cell>
          <cell r="B1732">
            <v>1103.39</v>
          </cell>
          <cell r="C1732">
            <v>-3.8</v>
          </cell>
          <cell r="D1732">
            <v>22.3</v>
          </cell>
        </row>
        <row r="1733">
          <cell r="A1733">
            <v>43736</v>
          </cell>
          <cell r="B1733">
            <v>1204.05</v>
          </cell>
          <cell r="C1733">
            <v>-3.82</v>
          </cell>
          <cell r="D1733">
            <v>0</v>
          </cell>
        </row>
        <row r="1734">
          <cell r="A1734">
            <v>43737</v>
          </cell>
          <cell r="B1734">
            <v>1253.24</v>
          </cell>
          <cell r="C1734">
            <v>-3.84</v>
          </cell>
          <cell r="D1734">
            <v>0</v>
          </cell>
        </row>
        <row r="1735">
          <cell r="A1735">
            <v>43738</v>
          </cell>
          <cell r="B1735">
            <v>1198.38</v>
          </cell>
          <cell r="C1735">
            <v>-3.88</v>
          </cell>
          <cell r="D1735">
            <v>0</v>
          </cell>
        </row>
        <row r="1736">
          <cell r="A1736">
            <v>43739</v>
          </cell>
          <cell r="B1736">
            <v>1350.23</v>
          </cell>
          <cell r="C1736">
            <v>-3.9</v>
          </cell>
          <cell r="D1736">
            <v>0</v>
          </cell>
        </row>
        <row r="1737">
          <cell r="A1737">
            <v>43740</v>
          </cell>
          <cell r="B1737">
            <v>1344.44</v>
          </cell>
          <cell r="C1737">
            <v>-3.92</v>
          </cell>
          <cell r="D1737">
            <v>0</v>
          </cell>
        </row>
        <row r="1738">
          <cell r="A1738">
            <v>43741</v>
          </cell>
          <cell r="B1738">
            <v>1341.78</v>
          </cell>
          <cell r="C1738">
            <v>-3.96</v>
          </cell>
          <cell r="D1738">
            <v>0</v>
          </cell>
        </row>
        <row r="1739">
          <cell r="A1739">
            <v>43742</v>
          </cell>
          <cell r="B1739">
            <v>1347.69</v>
          </cell>
          <cell r="C1739">
            <v>-3.99</v>
          </cell>
          <cell r="D1739">
            <v>0</v>
          </cell>
        </row>
        <row r="1740">
          <cell r="A1740">
            <v>43743</v>
          </cell>
          <cell r="B1740">
            <v>1458.33</v>
          </cell>
          <cell r="C1740">
            <v>-4.04</v>
          </cell>
          <cell r="D1740">
            <v>0</v>
          </cell>
        </row>
        <row r="1741">
          <cell r="A1741">
            <v>43744</v>
          </cell>
          <cell r="B1741">
            <v>1448.38</v>
          </cell>
          <cell r="C1741">
            <v>-4.08</v>
          </cell>
          <cell r="D1741">
            <v>0</v>
          </cell>
        </row>
        <row r="1742">
          <cell r="A1742">
            <v>43745</v>
          </cell>
          <cell r="B1742">
            <v>1339.93</v>
          </cell>
          <cell r="C1742">
            <v>-4.1</v>
          </cell>
          <cell r="D1742">
            <v>0</v>
          </cell>
        </row>
        <row r="1743">
          <cell r="A1743">
            <v>43746</v>
          </cell>
          <cell r="B1743">
            <v>1340.86</v>
          </cell>
          <cell r="C1743">
            <v>-4.14</v>
          </cell>
          <cell r="D1743">
            <v>0</v>
          </cell>
        </row>
        <row r="1744">
          <cell r="A1744">
            <v>43747</v>
          </cell>
          <cell r="B1744">
            <v>1345.02</v>
          </cell>
          <cell r="C1744">
            <v>-4.2</v>
          </cell>
          <cell r="D1744">
            <v>0</v>
          </cell>
        </row>
        <row r="1745">
          <cell r="A1745">
            <v>43748</v>
          </cell>
          <cell r="B1745">
            <v>1331.6</v>
          </cell>
          <cell r="C1745">
            <v>-4.23</v>
          </cell>
          <cell r="D1745">
            <v>0</v>
          </cell>
        </row>
        <row r="1746">
          <cell r="A1746">
            <v>43749</v>
          </cell>
          <cell r="B1746">
            <v>1342.82</v>
          </cell>
          <cell r="C1746">
            <v>-4.26</v>
          </cell>
          <cell r="D1746">
            <v>0</v>
          </cell>
        </row>
        <row r="1747">
          <cell r="A1747">
            <v>43750</v>
          </cell>
          <cell r="B1747">
            <v>1459.03</v>
          </cell>
          <cell r="C1747">
            <v>-4.29</v>
          </cell>
          <cell r="D1747">
            <v>0</v>
          </cell>
        </row>
        <row r="1748">
          <cell r="A1748">
            <v>43751</v>
          </cell>
          <cell r="B1748">
            <v>1448.15</v>
          </cell>
          <cell r="C1748">
            <v>-4.31</v>
          </cell>
          <cell r="D1748">
            <v>0</v>
          </cell>
        </row>
        <row r="1749">
          <cell r="A1749">
            <v>43752</v>
          </cell>
          <cell r="B1749">
            <v>1313.77</v>
          </cell>
          <cell r="C1749">
            <v>-4.34</v>
          </cell>
          <cell r="D1749">
            <v>0</v>
          </cell>
        </row>
        <row r="1750">
          <cell r="A1750">
            <v>43753</v>
          </cell>
          <cell r="B1750">
            <v>1331.25</v>
          </cell>
          <cell r="C1750">
            <v>-4.37</v>
          </cell>
          <cell r="D1750">
            <v>0</v>
          </cell>
        </row>
        <row r="1751">
          <cell r="A1751">
            <v>43754</v>
          </cell>
          <cell r="B1751">
            <v>1332.75</v>
          </cell>
          <cell r="C1751">
            <v>-4.4</v>
          </cell>
          <cell r="D1751">
            <v>0</v>
          </cell>
        </row>
        <row r="1752">
          <cell r="A1752">
            <v>43755</v>
          </cell>
          <cell r="B1752">
            <v>1349.31</v>
          </cell>
          <cell r="C1752">
            <v>-4.44</v>
          </cell>
          <cell r="D1752">
            <v>0</v>
          </cell>
        </row>
        <row r="1753">
          <cell r="A1753">
            <v>43756</v>
          </cell>
          <cell r="B1753">
            <v>1338.89</v>
          </cell>
          <cell r="C1753">
            <v>-4.47</v>
          </cell>
          <cell r="D1753">
            <v>0</v>
          </cell>
        </row>
        <row r="1754">
          <cell r="A1754">
            <v>43757</v>
          </cell>
          <cell r="B1754">
            <v>1448.15</v>
          </cell>
          <cell r="C1754">
            <v>-4.5</v>
          </cell>
          <cell r="D1754">
            <v>0</v>
          </cell>
        </row>
        <row r="1755">
          <cell r="A1755">
            <v>43758</v>
          </cell>
          <cell r="B1755">
            <v>1442.82</v>
          </cell>
          <cell r="C1755">
            <v>-4.53</v>
          </cell>
          <cell r="D1755">
            <v>0</v>
          </cell>
        </row>
        <row r="1756">
          <cell r="A1756">
            <v>43759</v>
          </cell>
          <cell r="B1756">
            <v>1342.13</v>
          </cell>
          <cell r="C1756">
            <v>-4.58</v>
          </cell>
          <cell r="D1756">
            <v>0</v>
          </cell>
        </row>
        <row r="1757">
          <cell r="A1757">
            <v>43760</v>
          </cell>
          <cell r="B1757">
            <v>1334.72</v>
          </cell>
          <cell r="C1757">
            <v>-4.61</v>
          </cell>
          <cell r="D1757">
            <v>1.4</v>
          </cell>
        </row>
        <row r="1758">
          <cell r="A1758">
            <v>43761</v>
          </cell>
          <cell r="B1758">
            <v>1270.37</v>
          </cell>
          <cell r="C1758">
            <v>-4.64</v>
          </cell>
          <cell r="D1758">
            <v>0</v>
          </cell>
        </row>
        <row r="1759">
          <cell r="A1759">
            <v>43762</v>
          </cell>
          <cell r="B1759">
            <v>1287.15</v>
          </cell>
          <cell r="C1759">
            <v>-4.68</v>
          </cell>
          <cell r="D1759">
            <v>2.9</v>
          </cell>
        </row>
        <row r="1760">
          <cell r="A1760">
            <v>43763</v>
          </cell>
          <cell r="B1760">
            <v>1337.04</v>
          </cell>
          <cell r="C1760">
            <v>-4.71</v>
          </cell>
          <cell r="D1760">
            <v>1.7</v>
          </cell>
        </row>
        <row r="1761">
          <cell r="A1761">
            <v>43764</v>
          </cell>
          <cell r="B1761">
            <v>1443.63</v>
          </cell>
          <cell r="C1761">
            <v>-4.74</v>
          </cell>
          <cell r="D1761">
            <v>0</v>
          </cell>
        </row>
        <row r="1762">
          <cell r="A1762">
            <v>43765</v>
          </cell>
          <cell r="B1762">
            <v>1445.37</v>
          </cell>
          <cell r="C1762">
            <v>-4.78</v>
          </cell>
          <cell r="D1762">
            <v>0</v>
          </cell>
        </row>
        <row r="1763">
          <cell r="A1763">
            <v>43766</v>
          </cell>
          <cell r="B1763">
            <v>1328.47</v>
          </cell>
          <cell r="C1763">
            <v>-4.81</v>
          </cell>
          <cell r="D1763">
            <v>0</v>
          </cell>
        </row>
        <row r="1764">
          <cell r="A1764">
            <v>43767</v>
          </cell>
          <cell r="B1764">
            <v>1319.91</v>
          </cell>
          <cell r="C1764">
            <v>-4.82</v>
          </cell>
          <cell r="D1764">
            <v>20.2</v>
          </cell>
        </row>
        <row r="1765">
          <cell r="A1765">
            <v>43768</v>
          </cell>
          <cell r="B1765">
            <v>1264.35</v>
          </cell>
          <cell r="C1765">
            <v>-4.76</v>
          </cell>
          <cell r="D1765">
            <v>18.2</v>
          </cell>
        </row>
        <row r="1766">
          <cell r="A1766">
            <v>43769</v>
          </cell>
          <cell r="B1766">
            <v>1337.85</v>
          </cell>
          <cell r="C1766">
            <v>-4.76</v>
          </cell>
          <cell r="D1766">
            <v>0.5</v>
          </cell>
        </row>
        <row r="1767">
          <cell r="A1767">
            <v>43770</v>
          </cell>
          <cell r="B1767">
            <v>1332.06</v>
          </cell>
          <cell r="C1767">
            <v>-4.79</v>
          </cell>
          <cell r="D1767">
            <v>1</v>
          </cell>
        </row>
        <row r="1768">
          <cell r="A1768">
            <v>43771</v>
          </cell>
          <cell r="B1768">
            <v>1446.64</v>
          </cell>
          <cell r="C1768">
            <v>-4.77</v>
          </cell>
          <cell r="D1768">
            <v>8.2</v>
          </cell>
        </row>
        <row r="1769">
          <cell r="A1769">
            <v>43772</v>
          </cell>
          <cell r="B1769">
            <v>1446.76</v>
          </cell>
          <cell r="C1769">
            <v>-4.79</v>
          </cell>
          <cell r="D1769">
            <v>0</v>
          </cell>
        </row>
        <row r="1770">
          <cell r="A1770">
            <v>43773</v>
          </cell>
          <cell r="B1770">
            <v>1338.77</v>
          </cell>
          <cell r="C1770">
            <v>-4.81</v>
          </cell>
          <cell r="D1770">
            <v>0</v>
          </cell>
        </row>
        <row r="1771">
          <cell r="A1771">
            <v>43774</v>
          </cell>
          <cell r="B1771">
            <v>1330.32</v>
          </cell>
          <cell r="C1771">
            <v>-4.86</v>
          </cell>
          <cell r="D1771">
            <v>0</v>
          </cell>
        </row>
        <row r="1772">
          <cell r="A1772">
            <v>43775</v>
          </cell>
          <cell r="B1772">
            <v>1342.13</v>
          </cell>
          <cell r="C1772">
            <v>-4.87</v>
          </cell>
          <cell r="D1772">
            <v>13.7</v>
          </cell>
        </row>
        <row r="1773">
          <cell r="A1773">
            <v>43776</v>
          </cell>
          <cell r="B1773">
            <v>1342.82</v>
          </cell>
          <cell r="C1773">
            <v>-4.88</v>
          </cell>
          <cell r="D1773">
            <v>0</v>
          </cell>
        </row>
        <row r="1774">
          <cell r="A1774">
            <v>43777</v>
          </cell>
          <cell r="B1774">
            <v>1331.02</v>
          </cell>
          <cell r="C1774">
            <v>-4.91</v>
          </cell>
          <cell r="D1774">
            <v>0</v>
          </cell>
        </row>
        <row r="1775">
          <cell r="A1775">
            <v>43778</v>
          </cell>
          <cell r="B1775">
            <v>1440.39</v>
          </cell>
          <cell r="C1775">
            <v>-4.94</v>
          </cell>
          <cell r="D1775">
            <v>1.3</v>
          </cell>
        </row>
        <row r="1776">
          <cell r="A1776">
            <v>43779</v>
          </cell>
          <cell r="B1776">
            <v>1442.01</v>
          </cell>
          <cell r="C1776">
            <v>-4.97</v>
          </cell>
          <cell r="D1776">
            <v>1.1</v>
          </cell>
        </row>
        <row r="1777">
          <cell r="A1777">
            <v>43780</v>
          </cell>
          <cell r="B1777">
            <v>1318.52</v>
          </cell>
          <cell r="C1777">
            <v>-5.01</v>
          </cell>
          <cell r="D1777">
            <v>0</v>
          </cell>
        </row>
        <row r="1778">
          <cell r="A1778">
            <v>43781</v>
          </cell>
          <cell r="B1778">
            <v>1305.09</v>
          </cell>
          <cell r="C1778">
            <v>-5.05</v>
          </cell>
          <cell r="D1778">
            <v>0</v>
          </cell>
        </row>
        <row r="1779">
          <cell r="A1779">
            <v>43782</v>
          </cell>
          <cell r="B1779">
            <v>1286.57</v>
          </cell>
          <cell r="C1779">
            <v>-5.09</v>
          </cell>
          <cell r="D1779">
            <v>0</v>
          </cell>
        </row>
        <row r="1780">
          <cell r="A1780">
            <v>43783</v>
          </cell>
          <cell r="B1780">
            <v>1327.43</v>
          </cell>
          <cell r="C1780">
            <v>-5.1</v>
          </cell>
          <cell r="D1780">
            <v>8.4</v>
          </cell>
        </row>
        <row r="1781">
          <cell r="A1781">
            <v>43784</v>
          </cell>
          <cell r="B1781">
            <v>1298.26</v>
          </cell>
          <cell r="C1781">
            <v>-5.11</v>
          </cell>
          <cell r="D1781">
            <v>10</v>
          </cell>
        </row>
        <row r="1782">
          <cell r="A1782">
            <v>43785</v>
          </cell>
          <cell r="B1782">
            <v>995.95</v>
          </cell>
          <cell r="C1782">
            <v>-5.09</v>
          </cell>
          <cell r="D1782">
            <v>11.3</v>
          </cell>
        </row>
        <row r="1783">
          <cell r="A1783">
            <v>43786</v>
          </cell>
          <cell r="B1783">
            <v>1313.43</v>
          </cell>
          <cell r="C1783">
            <v>-5.09</v>
          </cell>
          <cell r="D1783">
            <v>3.4</v>
          </cell>
        </row>
        <row r="1784">
          <cell r="A1784">
            <v>43787</v>
          </cell>
          <cell r="B1784">
            <v>1140.05</v>
          </cell>
          <cell r="C1784">
            <v>-5.11</v>
          </cell>
          <cell r="D1784">
            <v>6.4</v>
          </cell>
        </row>
        <row r="1785">
          <cell r="A1785">
            <v>43788</v>
          </cell>
          <cell r="B1785">
            <v>1296.41</v>
          </cell>
          <cell r="C1785">
            <v>-5.06</v>
          </cell>
          <cell r="D1785">
            <v>16.6</v>
          </cell>
        </row>
        <row r="1786">
          <cell r="A1786">
            <v>43789</v>
          </cell>
          <cell r="B1786">
            <v>1287.85</v>
          </cell>
          <cell r="C1786">
            <v>-5.06</v>
          </cell>
          <cell r="D1786">
            <v>2.6</v>
          </cell>
        </row>
        <row r="1787">
          <cell r="A1787">
            <v>43790</v>
          </cell>
          <cell r="B1787">
            <v>1202.89</v>
          </cell>
          <cell r="C1787">
            <v>-5.11</v>
          </cell>
          <cell r="D1787">
            <v>0</v>
          </cell>
        </row>
        <row r="1788">
          <cell r="A1788">
            <v>43791</v>
          </cell>
          <cell r="B1788">
            <v>747.57</v>
          </cell>
          <cell r="C1788">
            <v>-5.14</v>
          </cell>
          <cell r="D1788">
            <v>0</v>
          </cell>
        </row>
        <row r="1789">
          <cell r="A1789">
            <v>43792</v>
          </cell>
          <cell r="B1789">
            <v>1112.62</v>
          </cell>
          <cell r="C1789">
            <v>-4.93</v>
          </cell>
          <cell r="D1789">
            <v>56.9</v>
          </cell>
        </row>
        <row r="1790">
          <cell r="A1790">
            <v>43793</v>
          </cell>
          <cell r="B1790">
            <v>1138.19</v>
          </cell>
          <cell r="C1790">
            <v>-4.72</v>
          </cell>
          <cell r="D1790">
            <v>31.7</v>
          </cell>
        </row>
        <row r="1791">
          <cell r="A1791">
            <v>43794</v>
          </cell>
          <cell r="B1791">
            <v>1054.63</v>
          </cell>
          <cell r="C1791">
            <v>-4.68</v>
          </cell>
          <cell r="D1791">
            <v>9.7</v>
          </cell>
        </row>
        <row r="1792">
          <cell r="A1792">
            <v>43795</v>
          </cell>
          <cell r="B1792">
            <v>1061.11</v>
          </cell>
          <cell r="C1792">
            <v>-4.69</v>
          </cell>
          <cell r="D1792">
            <v>0</v>
          </cell>
        </row>
        <row r="1793">
          <cell r="A1793">
            <v>43796</v>
          </cell>
          <cell r="B1793">
            <v>1071.53</v>
          </cell>
          <cell r="C1793">
            <v>-4.71</v>
          </cell>
          <cell r="D1793">
            <v>0</v>
          </cell>
        </row>
        <row r="1794">
          <cell r="A1794">
            <v>43797</v>
          </cell>
          <cell r="B1794">
            <v>1078.82</v>
          </cell>
          <cell r="C1794">
            <v>-4.73</v>
          </cell>
          <cell r="D1794">
            <v>0</v>
          </cell>
        </row>
        <row r="1795">
          <cell r="A1795">
            <v>43798</v>
          </cell>
          <cell r="B1795">
            <v>1066.78</v>
          </cell>
          <cell r="C1795">
            <v>-4.58</v>
          </cell>
          <cell r="D1795">
            <v>36.4</v>
          </cell>
        </row>
        <row r="1796">
          <cell r="A1796">
            <v>43799</v>
          </cell>
          <cell r="B1796">
            <v>1120.42</v>
          </cell>
          <cell r="C1796">
            <v>-4.52</v>
          </cell>
          <cell r="D1796">
            <v>17.2</v>
          </cell>
        </row>
        <row r="1797">
          <cell r="A1797">
            <v>43800</v>
          </cell>
          <cell r="B1797">
            <v>1128.01</v>
          </cell>
          <cell r="C1797">
            <v>-4.48</v>
          </cell>
          <cell r="D1797">
            <v>0</v>
          </cell>
        </row>
        <row r="1798">
          <cell r="A1798">
            <v>43801</v>
          </cell>
          <cell r="B1798">
            <v>1090.86</v>
          </cell>
          <cell r="C1798">
            <v>-4.25</v>
          </cell>
          <cell r="D1798">
            <v>58.4</v>
          </cell>
        </row>
        <row r="1799">
          <cell r="A1799">
            <v>43802</v>
          </cell>
          <cell r="B1799">
            <v>1051.27</v>
          </cell>
          <cell r="C1799">
            <v>-4.12</v>
          </cell>
          <cell r="D1799">
            <v>33.5</v>
          </cell>
        </row>
        <row r="1800">
          <cell r="A1800">
            <v>43803</v>
          </cell>
          <cell r="B1800">
            <v>1048.26</v>
          </cell>
          <cell r="C1800">
            <v>-4.09</v>
          </cell>
          <cell r="D1800">
            <v>0</v>
          </cell>
        </row>
        <row r="1801">
          <cell r="A1801">
            <v>43804</v>
          </cell>
          <cell r="B1801">
            <v>1095.83</v>
          </cell>
          <cell r="C1801">
            <v>-4.08</v>
          </cell>
          <cell r="D1801">
            <v>2.4</v>
          </cell>
        </row>
        <row r="1802">
          <cell r="A1802">
            <v>43805</v>
          </cell>
          <cell r="B1802">
            <v>1136.92</v>
          </cell>
          <cell r="C1802">
            <v>-3.98</v>
          </cell>
          <cell r="D1802">
            <v>47.7</v>
          </cell>
        </row>
        <row r="1803">
          <cell r="A1803">
            <v>43806</v>
          </cell>
          <cell r="B1803">
            <v>1149.19</v>
          </cell>
          <cell r="C1803">
            <v>-3.94</v>
          </cell>
          <cell r="D1803">
            <v>4.7</v>
          </cell>
        </row>
        <row r="1804">
          <cell r="A1804">
            <v>43807</v>
          </cell>
          <cell r="B1804">
            <v>1173.96</v>
          </cell>
          <cell r="C1804">
            <v>-3.85</v>
          </cell>
          <cell r="D1804">
            <v>2.8</v>
          </cell>
        </row>
        <row r="1805">
          <cell r="A1805">
            <v>43808</v>
          </cell>
          <cell r="B1805">
            <v>1036.92</v>
          </cell>
          <cell r="C1805">
            <v>-3.82</v>
          </cell>
          <cell r="D1805">
            <v>0</v>
          </cell>
        </row>
        <row r="1806">
          <cell r="A1806">
            <v>43809</v>
          </cell>
          <cell r="B1806">
            <v>1182.99</v>
          </cell>
          <cell r="C1806">
            <v>-3.71</v>
          </cell>
          <cell r="D1806">
            <v>30.6</v>
          </cell>
        </row>
        <row r="1807">
          <cell r="A1807">
            <v>43810</v>
          </cell>
          <cell r="B1807">
            <v>1171.76</v>
          </cell>
          <cell r="C1807">
            <v>-3.65</v>
          </cell>
          <cell r="D1807">
            <v>1.1</v>
          </cell>
        </row>
        <row r="1808">
          <cell r="A1808">
            <v>43811</v>
          </cell>
          <cell r="B1808">
            <v>1050</v>
          </cell>
          <cell r="C1808">
            <v>-3.63</v>
          </cell>
          <cell r="D1808">
            <v>13</v>
          </cell>
        </row>
        <row r="1809">
          <cell r="A1809">
            <v>43812</v>
          </cell>
          <cell r="B1809">
            <v>1227.89</v>
          </cell>
          <cell r="C1809">
            <v>-3.6</v>
          </cell>
          <cell r="D1809">
            <v>8.2</v>
          </cell>
        </row>
        <row r="1810">
          <cell r="A1810">
            <v>43813</v>
          </cell>
          <cell r="B1810">
            <v>1135.07</v>
          </cell>
          <cell r="C1810">
            <v>-3.46</v>
          </cell>
          <cell r="D1810">
            <v>17.3</v>
          </cell>
        </row>
        <row r="1811">
          <cell r="A1811">
            <v>43814</v>
          </cell>
          <cell r="B1811">
            <v>1136.92</v>
          </cell>
          <cell r="C1811">
            <v>-3.39</v>
          </cell>
          <cell r="D1811">
            <v>0</v>
          </cell>
        </row>
        <row r="1812">
          <cell r="A1812">
            <v>43815</v>
          </cell>
          <cell r="B1812">
            <v>1063.31</v>
          </cell>
          <cell r="C1812">
            <v>-3.41</v>
          </cell>
          <cell r="D1812">
            <v>0</v>
          </cell>
        </row>
        <row r="1813">
          <cell r="A1813">
            <v>43816</v>
          </cell>
          <cell r="B1813">
            <v>1184.38</v>
          </cell>
          <cell r="C1813">
            <v>-3.41</v>
          </cell>
          <cell r="D1813">
            <v>0</v>
          </cell>
        </row>
        <row r="1814">
          <cell r="A1814">
            <v>43817</v>
          </cell>
          <cell r="B1814">
            <v>1101.27</v>
          </cell>
          <cell r="C1814">
            <v>-3.42</v>
          </cell>
          <cell r="D1814">
            <v>0</v>
          </cell>
        </row>
        <row r="1815">
          <cell r="A1815">
            <v>43818</v>
          </cell>
          <cell r="B1815">
            <v>1088.66</v>
          </cell>
          <cell r="C1815">
            <v>-3.43</v>
          </cell>
          <cell r="D1815">
            <v>0</v>
          </cell>
        </row>
        <row r="1816">
          <cell r="A1816">
            <v>43819</v>
          </cell>
          <cell r="B1816">
            <v>1111.92</v>
          </cell>
          <cell r="C1816">
            <v>-3.42</v>
          </cell>
          <cell r="D1816">
            <v>7.3</v>
          </cell>
        </row>
        <row r="1817">
          <cell r="A1817">
            <v>43820</v>
          </cell>
          <cell r="B1817">
            <v>1233.56</v>
          </cell>
          <cell r="C1817">
            <v>-3.43</v>
          </cell>
          <cell r="D1817">
            <v>6.4</v>
          </cell>
        </row>
        <row r="1818">
          <cell r="A1818">
            <v>43821</v>
          </cell>
          <cell r="B1818">
            <v>1162.62</v>
          </cell>
          <cell r="C1818">
            <v>-3.44</v>
          </cell>
          <cell r="D1818">
            <v>0</v>
          </cell>
        </row>
        <row r="1819">
          <cell r="A1819">
            <v>43822</v>
          </cell>
          <cell r="B1819">
            <v>1172.34</v>
          </cell>
          <cell r="C1819">
            <v>-3.39</v>
          </cell>
          <cell r="D1819">
            <v>11</v>
          </cell>
        </row>
        <row r="1820">
          <cell r="A1820">
            <v>43823</v>
          </cell>
          <cell r="B1820">
            <v>1120.14</v>
          </cell>
          <cell r="C1820">
            <v>-3.38</v>
          </cell>
          <cell r="D1820">
            <v>2.1</v>
          </cell>
        </row>
        <row r="1821">
          <cell r="A1821">
            <v>43824</v>
          </cell>
          <cell r="B1821">
            <v>1174.19</v>
          </cell>
          <cell r="C1821">
            <v>-3.27</v>
          </cell>
          <cell r="D1821">
            <v>23.1</v>
          </cell>
        </row>
        <row r="1822">
          <cell r="A1822">
            <v>43825</v>
          </cell>
          <cell r="B1822">
            <v>1252.08</v>
          </cell>
          <cell r="C1822">
            <v>-3.25</v>
          </cell>
          <cell r="D1822">
            <v>0</v>
          </cell>
        </row>
        <row r="1823">
          <cell r="A1823">
            <v>43826</v>
          </cell>
          <cell r="B1823">
            <v>1095</v>
          </cell>
          <cell r="C1823">
            <v>-3.27</v>
          </cell>
          <cell r="D1823">
            <v>0</v>
          </cell>
        </row>
        <row r="1824">
          <cell r="A1824">
            <v>43827</v>
          </cell>
          <cell r="B1824">
            <v>1148.61</v>
          </cell>
          <cell r="C1824">
            <v>-3.26</v>
          </cell>
          <cell r="D1824">
            <v>0</v>
          </cell>
        </row>
        <row r="1825">
          <cell r="A1825">
            <v>43828</v>
          </cell>
          <cell r="B1825">
            <v>1152.31</v>
          </cell>
          <cell r="C1825">
            <v>-3.28</v>
          </cell>
          <cell r="D1825">
            <v>4.4</v>
          </cell>
        </row>
        <row r="1826">
          <cell r="A1826">
            <v>43829</v>
          </cell>
          <cell r="B1826">
            <v>1086.46</v>
          </cell>
          <cell r="C1826">
            <v>-3.3</v>
          </cell>
          <cell r="D1826">
            <v>0</v>
          </cell>
        </row>
        <row r="1827">
          <cell r="A1827">
            <v>43830</v>
          </cell>
          <cell r="B1827">
            <v>1088.77</v>
          </cell>
          <cell r="C1827">
            <v>-3.3</v>
          </cell>
          <cell r="D1827">
            <v>0</v>
          </cell>
        </row>
        <row r="1828">
          <cell r="A1828">
            <v>43831</v>
          </cell>
          <cell r="B1828">
            <v>1142.82</v>
          </cell>
          <cell r="C1828">
            <v>-3.32</v>
          </cell>
          <cell r="D1828">
            <v>0</v>
          </cell>
        </row>
        <row r="1829">
          <cell r="A1829">
            <v>43832</v>
          </cell>
          <cell r="B1829">
            <v>1092.71</v>
          </cell>
          <cell r="C1829">
            <v>-3.3</v>
          </cell>
          <cell r="D1829">
            <v>15.6</v>
          </cell>
        </row>
        <row r="1830">
          <cell r="A1830">
            <v>43833</v>
          </cell>
          <cell r="B1830">
            <v>1105.21</v>
          </cell>
          <cell r="C1830">
            <v>-3.23</v>
          </cell>
          <cell r="D1830">
            <v>6.9</v>
          </cell>
        </row>
        <row r="1831">
          <cell r="A1831">
            <v>43834</v>
          </cell>
          <cell r="B1831">
            <v>1142.36</v>
          </cell>
          <cell r="C1831">
            <v>-3.21</v>
          </cell>
          <cell r="D1831">
            <v>2.2</v>
          </cell>
        </row>
        <row r="1832">
          <cell r="A1832">
            <v>43835</v>
          </cell>
          <cell r="B1832">
            <v>1146.99</v>
          </cell>
          <cell r="C1832">
            <v>-3.18</v>
          </cell>
          <cell r="D1832">
            <v>6.7</v>
          </cell>
        </row>
        <row r="1833">
          <cell r="A1833">
            <v>43836</v>
          </cell>
          <cell r="B1833">
            <v>1159.84</v>
          </cell>
          <cell r="C1833">
            <v>-3.18</v>
          </cell>
          <cell r="D1833">
            <v>3.8</v>
          </cell>
        </row>
        <row r="1834">
          <cell r="A1834">
            <v>43837</v>
          </cell>
          <cell r="B1834">
            <v>1127.55</v>
          </cell>
          <cell r="C1834">
            <v>-3.16</v>
          </cell>
          <cell r="D1834">
            <v>30</v>
          </cell>
        </row>
        <row r="1835">
          <cell r="A1835">
            <v>43838</v>
          </cell>
          <cell r="B1835">
            <v>1083.91</v>
          </cell>
          <cell r="C1835">
            <v>-3.18</v>
          </cell>
          <cell r="D1835">
            <v>0</v>
          </cell>
        </row>
        <row r="1836">
          <cell r="A1836">
            <v>43839</v>
          </cell>
          <cell r="B1836">
            <v>1101.16</v>
          </cell>
          <cell r="C1836">
            <v>-3.18</v>
          </cell>
          <cell r="D1836">
            <v>2</v>
          </cell>
        </row>
        <row r="1837">
          <cell r="A1837">
            <v>43840</v>
          </cell>
          <cell r="B1837">
            <v>1101.16</v>
          </cell>
          <cell r="C1837">
            <v>-3.18</v>
          </cell>
          <cell r="D1837">
            <v>0</v>
          </cell>
        </row>
        <row r="1838">
          <cell r="A1838">
            <v>43841</v>
          </cell>
          <cell r="B1838">
            <v>1149.88</v>
          </cell>
          <cell r="C1838">
            <v>-3.2</v>
          </cell>
          <cell r="D1838">
            <v>0</v>
          </cell>
        </row>
        <row r="1839">
          <cell r="A1839">
            <v>43842</v>
          </cell>
          <cell r="B1839">
            <v>1501.04</v>
          </cell>
          <cell r="C1839">
            <v>-3.22</v>
          </cell>
          <cell r="D1839">
            <v>0</v>
          </cell>
        </row>
        <row r="1840">
          <cell r="A1840">
            <v>43843</v>
          </cell>
          <cell r="B1840">
            <v>1368.17</v>
          </cell>
          <cell r="C1840">
            <v>-3.24</v>
          </cell>
          <cell r="D1840">
            <v>0</v>
          </cell>
        </row>
        <row r="1841">
          <cell r="A1841">
            <v>43844</v>
          </cell>
          <cell r="B1841">
            <v>1202.55</v>
          </cell>
          <cell r="C1841">
            <v>-3.26</v>
          </cell>
          <cell r="D1841">
            <v>0</v>
          </cell>
        </row>
        <row r="1842">
          <cell r="A1842">
            <v>43845</v>
          </cell>
          <cell r="B1842">
            <v>1188.43</v>
          </cell>
          <cell r="C1842">
            <v>-3.28</v>
          </cell>
          <cell r="D1842">
            <v>0</v>
          </cell>
        </row>
        <row r="1843">
          <cell r="A1843">
            <v>43846</v>
          </cell>
          <cell r="B1843">
            <v>1183.22</v>
          </cell>
          <cell r="C1843">
            <v>-3.26</v>
          </cell>
          <cell r="D1843">
            <v>17</v>
          </cell>
        </row>
        <row r="1844">
          <cell r="A1844">
            <v>43847</v>
          </cell>
          <cell r="B1844">
            <v>1063.08</v>
          </cell>
          <cell r="C1844">
            <v>-3.08</v>
          </cell>
          <cell r="D1844">
            <v>56.7</v>
          </cell>
        </row>
        <row r="1845">
          <cell r="A1845">
            <v>43848</v>
          </cell>
          <cell r="B1845">
            <v>1097.69</v>
          </cell>
          <cell r="C1845">
            <v>-2.8</v>
          </cell>
          <cell r="D1845">
            <v>6.9</v>
          </cell>
        </row>
        <row r="1846">
          <cell r="A1846">
            <v>43849</v>
          </cell>
          <cell r="B1846">
            <v>1095.37</v>
          </cell>
          <cell r="C1846">
            <v>-2.74</v>
          </cell>
          <cell r="D1846">
            <v>0</v>
          </cell>
        </row>
        <row r="1847">
          <cell r="A1847">
            <v>43850</v>
          </cell>
          <cell r="B1847">
            <v>1030.56</v>
          </cell>
          <cell r="C1847">
            <v>-2.73</v>
          </cell>
          <cell r="D1847">
            <v>0</v>
          </cell>
        </row>
        <row r="1848">
          <cell r="A1848">
            <v>43851</v>
          </cell>
          <cell r="B1848">
            <v>1145.95</v>
          </cell>
          <cell r="C1848">
            <v>-2.68</v>
          </cell>
          <cell r="D1848">
            <v>11.5</v>
          </cell>
        </row>
        <row r="1849">
          <cell r="A1849">
            <v>43852</v>
          </cell>
          <cell r="B1849">
            <v>1231.71</v>
          </cell>
          <cell r="C1849">
            <v>-2.66</v>
          </cell>
          <cell r="D1849">
            <v>1.2</v>
          </cell>
        </row>
        <row r="1850">
          <cell r="A1850">
            <v>43853</v>
          </cell>
          <cell r="B1850">
            <v>1212.85</v>
          </cell>
          <cell r="C1850">
            <v>-2.66</v>
          </cell>
          <cell r="D1850">
            <v>0.7</v>
          </cell>
        </row>
        <row r="1851">
          <cell r="A1851">
            <v>43854</v>
          </cell>
          <cell r="B1851">
            <v>1067.94</v>
          </cell>
          <cell r="C1851">
            <v>-1.86</v>
          </cell>
          <cell r="D1851">
            <v>147</v>
          </cell>
        </row>
        <row r="1852">
          <cell r="A1852">
            <v>43855</v>
          </cell>
          <cell r="B1852">
            <v>1076.04</v>
          </cell>
          <cell r="C1852">
            <v>-0.45</v>
          </cell>
          <cell r="D1852">
            <v>156.7</v>
          </cell>
        </row>
        <row r="1853">
          <cell r="A1853">
            <v>43856</v>
          </cell>
          <cell r="B1853">
            <v>1329.56</v>
          </cell>
          <cell r="C1853">
            <v>-0.15</v>
          </cell>
          <cell r="D1853">
            <v>7.5</v>
          </cell>
        </row>
        <row r="1854">
          <cell r="A1854">
            <v>43857</v>
          </cell>
          <cell r="B1854">
            <v>1338.69</v>
          </cell>
          <cell r="C1854">
            <v>-0.1</v>
          </cell>
          <cell r="D1854">
            <v>0</v>
          </cell>
        </row>
        <row r="1855">
          <cell r="A1855">
            <v>43858</v>
          </cell>
          <cell r="B1855">
            <v>1274.43</v>
          </cell>
          <cell r="C1855">
            <v>-0.04</v>
          </cell>
          <cell r="D1855">
            <v>2.9</v>
          </cell>
        </row>
        <row r="1856">
          <cell r="A1856">
            <v>43859</v>
          </cell>
          <cell r="B1856">
            <v>1317.05</v>
          </cell>
          <cell r="C1856">
            <v>0</v>
          </cell>
          <cell r="D1856">
            <v>33</v>
          </cell>
        </row>
        <row r="1857">
          <cell r="A1857">
            <v>43860</v>
          </cell>
          <cell r="B1857">
            <v>1384.68</v>
          </cell>
          <cell r="C1857">
            <v>0</v>
          </cell>
          <cell r="D1857">
            <v>0.5</v>
          </cell>
        </row>
        <row r="1858">
          <cell r="A1858">
            <v>43861</v>
          </cell>
          <cell r="B1858">
            <v>1400</v>
          </cell>
          <cell r="C1858">
            <v>0</v>
          </cell>
          <cell r="D1858">
            <v>10.8</v>
          </cell>
        </row>
        <row r="1859">
          <cell r="A1859">
            <v>43862</v>
          </cell>
          <cell r="B1859">
            <v>1327.78</v>
          </cell>
          <cell r="C1859">
            <v>0</v>
          </cell>
          <cell r="D1859">
            <v>0.5</v>
          </cell>
        </row>
        <row r="1860">
          <cell r="A1860">
            <v>43863</v>
          </cell>
          <cell r="B1860">
            <v>1400</v>
          </cell>
          <cell r="C1860">
            <v>-0.01</v>
          </cell>
          <cell r="D1860">
            <v>0</v>
          </cell>
        </row>
        <row r="1861">
          <cell r="A1861">
            <v>43864</v>
          </cell>
          <cell r="B1861">
            <v>1270.49</v>
          </cell>
          <cell r="C1861">
            <v>0</v>
          </cell>
          <cell r="D1861">
            <v>34.8</v>
          </cell>
        </row>
        <row r="1862">
          <cell r="A1862">
            <v>43865</v>
          </cell>
          <cell r="B1862">
            <v>2162.15</v>
          </cell>
          <cell r="C1862">
            <v>0</v>
          </cell>
          <cell r="D1862">
            <v>0</v>
          </cell>
        </row>
        <row r="1863">
          <cell r="A1863">
            <v>43866</v>
          </cell>
          <cell r="B1863">
            <v>1555.9</v>
          </cell>
          <cell r="C1863">
            <v>-0.03</v>
          </cell>
          <cell r="D1863">
            <v>20.4</v>
          </cell>
        </row>
        <row r="1864">
          <cell r="A1864">
            <v>43867</v>
          </cell>
          <cell r="B1864">
            <v>1400</v>
          </cell>
          <cell r="C1864">
            <v>-0.03</v>
          </cell>
          <cell r="D1864">
            <v>8.4</v>
          </cell>
        </row>
        <row r="1865">
          <cell r="A1865">
            <v>43868</v>
          </cell>
          <cell r="B1865">
            <v>1817.82</v>
          </cell>
          <cell r="C1865">
            <v>0</v>
          </cell>
          <cell r="D1865">
            <v>22.3</v>
          </cell>
        </row>
        <row r="1866">
          <cell r="A1866">
            <v>43869</v>
          </cell>
          <cell r="B1866">
            <v>2206.02</v>
          </cell>
          <cell r="C1866">
            <v>-0.01</v>
          </cell>
          <cell r="D1866">
            <v>0</v>
          </cell>
        </row>
        <row r="1867">
          <cell r="A1867">
            <v>43870</v>
          </cell>
          <cell r="B1867">
            <v>1422.57</v>
          </cell>
          <cell r="C1867">
            <v>-0.03</v>
          </cell>
          <cell r="D1867">
            <v>0</v>
          </cell>
        </row>
        <row r="1868">
          <cell r="A1868">
            <v>43871</v>
          </cell>
          <cell r="B1868">
            <v>1400</v>
          </cell>
          <cell r="C1868">
            <v>-0.08</v>
          </cell>
          <cell r="D1868">
            <v>4.1</v>
          </cell>
        </row>
        <row r="1869">
          <cell r="A1869">
            <v>43872</v>
          </cell>
          <cell r="B1869">
            <v>1832.7</v>
          </cell>
          <cell r="C1869">
            <v>-0.11</v>
          </cell>
          <cell r="D1869">
            <v>11</v>
          </cell>
        </row>
        <row r="1870">
          <cell r="A1870">
            <v>43873</v>
          </cell>
          <cell r="B1870">
            <v>2164.7</v>
          </cell>
          <cell r="C1870">
            <v>-0.04</v>
          </cell>
          <cell r="D1870">
            <v>44.1</v>
          </cell>
        </row>
        <row r="1871">
          <cell r="A1871">
            <v>43874</v>
          </cell>
          <cell r="B1871">
            <v>1472.13</v>
          </cell>
          <cell r="C1871">
            <v>0</v>
          </cell>
          <cell r="D1871">
            <v>0</v>
          </cell>
        </row>
        <row r="1872">
          <cell r="A1872">
            <v>43875</v>
          </cell>
          <cell r="B1872">
            <v>1400</v>
          </cell>
          <cell r="C1872">
            <v>0</v>
          </cell>
          <cell r="D1872">
            <v>23.4</v>
          </cell>
        </row>
        <row r="1873">
          <cell r="A1873">
            <v>43876</v>
          </cell>
          <cell r="B1873">
            <v>1317.79</v>
          </cell>
          <cell r="C1873">
            <v>0</v>
          </cell>
          <cell r="D1873">
            <v>0</v>
          </cell>
        </row>
        <row r="1874">
          <cell r="A1874">
            <v>43877</v>
          </cell>
          <cell r="B1874">
            <v>2080.44</v>
          </cell>
          <cell r="C1874">
            <v>0</v>
          </cell>
          <cell r="D1874">
            <v>0</v>
          </cell>
        </row>
        <row r="1875">
          <cell r="A1875">
            <v>43878</v>
          </cell>
          <cell r="B1875">
            <v>1444.38</v>
          </cell>
          <cell r="C1875">
            <v>0</v>
          </cell>
          <cell r="D1875">
            <v>9.3</v>
          </cell>
        </row>
        <row r="1876">
          <cell r="A1876">
            <v>43879</v>
          </cell>
          <cell r="B1876">
            <v>1363.54</v>
          </cell>
          <cell r="C1876">
            <v>0</v>
          </cell>
          <cell r="D1876">
            <v>1.2</v>
          </cell>
        </row>
        <row r="1877">
          <cell r="A1877">
            <v>43880</v>
          </cell>
          <cell r="B1877">
            <v>1438.56</v>
          </cell>
          <cell r="C1877">
            <v>-0.04</v>
          </cell>
          <cell r="D1877">
            <v>0</v>
          </cell>
        </row>
        <row r="1878">
          <cell r="A1878">
            <v>43881</v>
          </cell>
          <cell r="B1878">
            <v>2151.85</v>
          </cell>
          <cell r="C1878">
            <v>-0.08</v>
          </cell>
          <cell r="D1878">
            <v>0</v>
          </cell>
        </row>
        <row r="1879">
          <cell r="A1879">
            <v>43882</v>
          </cell>
          <cell r="B1879">
            <v>1449</v>
          </cell>
          <cell r="C1879">
            <v>-0.12</v>
          </cell>
          <cell r="D1879">
            <v>2</v>
          </cell>
        </row>
        <row r="1880">
          <cell r="A1880">
            <v>43883</v>
          </cell>
          <cell r="B1880">
            <v>1458.08</v>
          </cell>
          <cell r="C1880">
            <v>-0.17</v>
          </cell>
          <cell r="D1880">
            <v>2.2</v>
          </cell>
        </row>
        <row r="1881">
          <cell r="A1881">
            <v>43884</v>
          </cell>
          <cell r="B1881">
            <v>1462.16</v>
          </cell>
          <cell r="C1881">
            <v>-0.19</v>
          </cell>
          <cell r="D1881">
            <v>4</v>
          </cell>
        </row>
        <row r="1882">
          <cell r="A1882">
            <v>43885</v>
          </cell>
          <cell r="B1882">
            <v>1475.24</v>
          </cell>
          <cell r="C1882">
            <v>-0.22</v>
          </cell>
          <cell r="D1882">
            <v>0</v>
          </cell>
        </row>
        <row r="1883">
          <cell r="A1883">
            <v>43886</v>
          </cell>
          <cell r="B1883">
            <v>1465.63</v>
          </cell>
          <cell r="C1883">
            <v>-0.25</v>
          </cell>
          <cell r="D1883">
            <v>0.7</v>
          </cell>
        </row>
        <row r="1884">
          <cell r="A1884">
            <v>43887</v>
          </cell>
          <cell r="B1884">
            <v>1464.31</v>
          </cell>
          <cell r="C1884">
            <v>-0.29</v>
          </cell>
          <cell r="D1884">
            <v>0.5</v>
          </cell>
        </row>
        <row r="1885">
          <cell r="A1885">
            <v>43888</v>
          </cell>
          <cell r="B1885">
            <v>1469.56</v>
          </cell>
          <cell r="C1885">
            <v>-0.32</v>
          </cell>
          <cell r="D1885">
            <v>13.8</v>
          </cell>
        </row>
        <row r="1886">
          <cell r="A1886">
            <v>43889</v>
          </cell>
          <cell r="B1886">
            <v>1467.37</v>
          </cell>
          <cell r="C1886">
            <v>-0.27</v>
          </cell>
          <cell r="D1886">
            <v>22.6</v>
          </cell>
        </row>
        <row r="1887">
          <cell r="A1887">
            <v>43890</v>
          </cell>
          <cell r="B1887">
            <v>1365</v>
          </cell>
          <cell r="C1887">
            <v>-0.22</v>
          </cell>
          <cell r="D1887">
            <v>16.1</v>
          </cell>
        </row>
        <row r="1888">
          <cell r="A1888">
            <v>43891</v>
          </cell>
          <cell r="B1888">
            <v>1459.06</v>
          </cell>
          <cell r="C1888">
            <v>-0.2</v>
          </cell>
          <cell r="D1888">
            <v>0.3</v>
          </cell>
        </row>
        <row r="1889">
          <cell r="A1889">
            <v>43892</v>
          </cell>
          <cell r="B1889">
            <v>1360.19</v>
          </cell>
          <cell r="C1889">
            <v>-0.02</v>
          </cell>
          <cell r="D1889">
            <v>56.4</v>
          </cell>
        </row>
        <row r="1890">
          <cell r="A1890">
            <v>43893</v>
          </cell>
          <cell r="B1890">
            <v>1288.44</v>
          </cell>
          <cell r="C1890">
            <v>0</v>
          </cell>
          <cell r="D1890">
            <v>11.4</v>
          </cell>
        </row>
        <row r="1891">
          <cell r="A1891">
            <v>43894</v>
          </cell>
          <cell r="B1891">
            <v>1202.25</v>
          </cell>
          <cell r="C1891">
            <v>0</v>
          </cell>
          <cell r="D1891">
            <v>4.1</v>
          </cell>
        </row>
        <row r="1892">
          <cell r="A1892">
            <v>43895</v>
          </cell>
          <cell r="B1892">
            <v>1387.75</v>
          </cell>
          <cell r="C1892">
            <v>0</v>
          </cell>
          <cell r="D1892">
            <v>1.9</v>
          </cell>
        </row>
        <row r="1893">
          <cell r="A1893">
            <v>43896</v>
          </cell>
          <cell r="B1893">
            <v>1351</v>
          </cell>
          <cell r="C1893">
            <v>0</v>
          </cell>
          <cell r="D1893">
            <v>0</v>
          </cell>
        </row>
        <row r="1894">
          <cell r="A1894">
            <v>43897</v>
          </cell>
          <cell r="B1894">
            <v>1476.56</v>
          </cell>
          <cell r="C1894">
            <v>0</v>
          </cell>
          <cell r="D1894">
            <v>6.1</v>
          </cell>
        </row>
        <row r="1895">
          <cell r="A1895">
            <v>43898</v>
          </cell>
          <cell r="B1895">
            <v>1469.56</v>
          </cell>
          <cell r="C1895">
            <v>0</v>
          </cell>
          <cell r="D1895">
            <v>0.2</v>
          </cell>
        </row>
        <row r="1896">
          <cell r="A1896">
            <v>43899</v>
          </cell>
          <cell r="B1896">
            <v>1294.56</v>
          </cell>
          <cell r="C1896">
            <v>0</v>
          </cell>
          <cell r="D1896">
            <v>0</v>
          </cell>
        </row>
        <row r="1897">
          <cell r="A1897">
            <v>43900</v>
          </cell>
          <cell r="B1897">
            <v>1347.06</v>
          </cell>
          <cell r="C1897">
            <v>0</v>
          </cell>
          <cell r="D1897">
            <v>13.1</v>
          </cell>
        </row>
        <row r="1898">
          <cell r="A1898">
            <v>43901</v>
          </cell>
          <cell r="B1898">
            <v>1348.37</v>
          </cell>
          <cell r="C1898">
            <v>0</v>
          </cell>
          <cell r="D1898">
            <v>0</v>
          </cell>
        </row>
        <row r="1899">
          <cell r="A1899">
            <v>43902</v>
          </cell>
          <cell r="B1899">
            <v>1337</v>
          </cell>
          <cell r="C1899">
            <v>-0.02</v>
          </cell>
          <cell r="D1899">
            <v>0</v>
          </cell>
        </row>
        <row r="1900">
          <cell r="A1900">
            <v>43903</v>
          </cell>
          <cell r="B1900">
            <v>1317.75</v>
          </cell>
          <cell r="C1900">
            <v>-0.04</v>
          </cell>
          <cell r="D1900">
            <v>0</v>
          </cell>
        </row>
        <row r="1901">
          <cell r="A1901">
            <v>43904</v>
          </cell>
          <cell r="B1901">
            <v>1460.97</v>
          </cell>
          <cell r="C1901">
            <v>-0.08</v>
          </cell>
          <cell r="D1901">
            <v>0</v>
          </cell>
        </row>
        <row r="1902">
          <cell r="A1902">
            <v>43905</v>
          </cell>
          <cell r="B1902">
            <v>1421.44</v>
          </cell>
          <cell r="C1902">
            <v>-0.12</v>
          </cell>
          <cell r="D1902">
            <v>0</v>
          </cell>
        </row>
        <row r="1903">
          <cell r="A1903">
            <v>43906</v>
          </cell>
          <cell r="B1903">
            <v>1297.19</v>
          </cell>
          <cell r="C1903">
            <v>-0.16</v>
          </cell>
          <cell r="D1903">
            <v>0</v>
          </cell>
        </row>
        <row r="1904">
          <cell r="A1904">
            <v>43907</v>
          </cell>
          <cell r="B1904">
            <v>1322.56</v>
          </cell>
          <cell r="C1904">
            <v>-0.19</v>
          </cell>
          <cell r="D1904">
            <v>0</v>
          </cell>
        </row>
        <row r="1905">
          <cell r="A1905">
            <v>43908</v>
          </cell>
          <cell r="B1905">
            <v>1318.62</v>
          </cell>
          <cell r="C1905">
            <v>-0.23</v>
          </cell>
          <cell r="D1905">
            <v>0</v>
          </cell>
        </row>
        <row r="1906">
          <cell r="A1906">
            <v>43909</v>
          </cell>
          <cell r="B1906">
            <v>1445.37</v>
          </cell>
          <cell r="C1906">
            <v>-0.26</v>
          </cell>
          <cell r="D1906">
            <v>0</v>
          </cell>
        </row>
        <row r="1907">
          <cell r="A1907">
            <v>43910</v>
          </cell>
          <cell r="B1907">
            <v>1361.34</v>
          </cell>
          <cell r="C1907">
            <v>-0.17</v>
          </cell>
          <cell r="D1907">
            <v>24.9</v>
          </cell>
        </row>
        <row r="1908">
          <cell r="A1908">
            <v>43911</v>
          </cell>
          <cell r="B1908">
            <v>1338.31</v>
          </cell>
          <cell r="C1908">
            <v>0</v>
          </cell>
          <cell r="D1908">
            <v>38.9</v>
          </cell>
        </row>
        <row r="1909">
          <cell r="A1909">
            <v>43912</v>
          </cell>
          <cell r="B1909">
            <v>1244.25</v>
          </cell>
          <cell r="C1909">
            <v>0</v>
          </cell>
          <cell r="D1909">
            <v>14.6</v>
          </cell>
        </row>
        <row r="1910">
          <cell r="A1910">
            <v>43913</v>
          </cell>
          <cell r="B1910">
            <v>1177.3</v>
          </cell>
          <cell r="C1910">
            <v>0</v>
          </cell>
          <cell r="D1910">
            <v>0</v>
          </cell>
        </row>
        <row r="1911">
          <cell r="A1911">
            <v>43914</v>
          </cell>
          <cell r="B1911">
            <v>1289.75</v>
          </cell>
          <cell r="C1911">
            <v>0</v>
          </cell>
          <cell r="D1911">
            <v>0</v>
          </cell>
        </row>
        <row r="1912">
          <cell r="A1912">
            <v>43915</v>
          </cell>
          <cell r="B1912">
            <v>1300.68</v>
          </cell>
          <cell r="C1912">
            <v>0</v>
          </cell>
          <cell r="D1912">
            <v>0.9</v>
          </cell>
        </row>
        <row r="1913">
          <cell r="A1913">
            <v>43916</v>
          </cell>
          <cell r="B1913">
            <v>1306.38</v>
          </cell>
          <cell r="C1913">
            <v>0</v>
          </cell>
          <cell r="D1913">
            <v>0</v>
          </cell>
        </row>
        <row r="1914">
          <cell r="A1914">
            <v>43917</v>
          </cell>
          <cell r="B1914">
            <v>1306.81</v>
          </cell>
          <cell r="C1914">
            <v>-0.04</v>
          </cell>
          <cell r="D1914">
            <v>0</v>
          </cell>
        </row>
        <row r="1915">
          <cell r="A1915">
            <v>43918</v>
          </cell>
          <cell r="B1915">
            <v>1565.79</v>
          </cell>
          <cell r="C1915">
            <v>-0.06</v>
          </cell>
          <cell r="D1915">
            <v>0</v>
          </cell>
        </row>
        <row r="1916">
          <cell r="A1916">
            <v>43919</v>
          </cell>
          <cell r="B1916">
            <v>1182.29</v>
          </cell>
          <cell r="C1916">
            <v>-0.1</v>
          </cell>
          <cell r="D1916">
            <v>0</v>
          </cell>
        </row>
        <row r="1917">
          <cell r="A1917">
            <v>43920</v>
          </cell>
          <cell r="B1917">
            <v>1145.25</v>
          </cell>
          <cell r="C1917">
            <v>-0.13</v>
          </cell>
          <cell r="D1917">
            <v>23</v>
          </cell>
        </row>
        <row r="1918">
          <cell r="A1918">
            <v>43921</v>
          </cell>
          <cell r="B1918">
            <v>1322.45</v>
          </cell>
          <cell r="C1918">
            <v>-0.15</v>
          </cell>
          <cell r="D1918">
            <v>0</v>
          </cell>
        </row>
        <row r="1919">
          <cell r="A1919">
            <v>43922</v>
          </cell>
          <cell r="B1919">
            <v>1286</v>
          </cell>
          <cell r="C1919">
            <v>-0.16</v>
          </cell>
          <cell r="D1919">
            <v>0</v>
          </cell>
        </row>
        <row r="1920">
          <cell r="A1920">
            <v>43923</v>
          </cell>
          <cell r="B1920">
            <v>1196.53</v>
          </cell>
          <cell r="C1920">
            <v>-0.05</v>
          </cell>
          <cell r="D1920">
            <v>9.5</v>
          </cell>
        </row>
        <row r="1921">
          <cell r="A1921">
            <v>43924</v>
          </cell>
          <cell r="B1921">
            <v>1327.57</v>
          </cell>
          <cell r="C1921">
            <v>-0.02</v>
          </cell>
          <cell r="D1921">
            <v>4.3</v>
          </cell>
        </row>
        <row r="1922">
          <cell r="A1922">
            <v>43925</v>
          </cell>
          <cell r="B1922">
            <v>1437.04</v>
          </cell>
          <cell r="C1922">
            <v>0</v>
          </cell>
          <cell r="D1922">
            <v>9.4</v>
          </cell>
        </row>
        <row r="1923">
          <cell r="A1923">
            <v>43926</v>
          </cell>
          <cell r="B1923">
            <v>1161.57</v>
          </cell>
          <cell r="C1923">
            <v>-0.01</v>
          </cell>
          <cell r="D1923">
            <v>0</v>
          </cell>
        </row>
        <row r="1924">
          <cell r="A1924">
            <v>43927</v>
          </cell>
          <cell r="B1924">
            <v>1218.29</v>
          </cell>
          <cell r="C1924">
            <v>-0.03</v>
          </cell>
          <cell r="D1924">
            <v>0</v>
          </cell>
        </row>
        <row r="1925">
          <cell r="A1925">
            <v>43928</v>
          </cell>
          <cell r="B1925">
            <v>1341.55</v>
          </cell>
          <cell r="C1925">
            <v>-0.05</v>
          </cell>
          <cell r="D1925">
            <v>0</v>
          </cell>
        </row>
        <row r="1926">
          <cell r="A1926">
            <v>43929</v>
          </cell>
          <cell r="B1926">
            <v>1323.38</v>
          </cell>
          <cell r="C1926">
            <v>-0.06</v>
          </cell>
          <cell r="D1926">
            <v>3.2</v>
          </cell>
        </row>
        <row r="1927">
          <cell r="A1927">
            <v>43930</v>
          </cell>
          <cell r="B1927">
            <v>1172.92</v>
          </cell>
          <cell r="C1927">
            <v>-0.08</v>
          </cell>
          <cell r="D1927">
            <v>0</v>
          </cell>
        </row>
        <row r="1928">
          <cell r="A1928">
            <v>43931</v>
          </cell>
          <cell r="B1928">
            <v>1325.35</v>
          </cell>
          <cell r="C1928">
            <v>-0.09</v>
          </cell>
          <cell r="D1928">
            <v>0</v>
          </cell>
        </row>
        <row r="1929">
          <cell r="A1929">
            <v>43932</v>
          </cell>
          <cell r="B1929">
            <v>1444.21</v>
          </cell>
          <cell r="C1929">
            <v>-0.12</v>
          </cell>
          <cell r="D1929">
            <v>4.7</v>
          </cell>
        </row>
        <row r="1930">
          <cell r="A1930">
            <v>43933</v>
          </cell>
          <cell r="B1930">
            <v>1416.09</v>
          </cell>
          <cell r="C1930">
            <v>-0.14</v>
          </cell>
          <cell r="D1930">
            <v>8.9</v>
          </cell>
        </row>
        <row r="1931">
          <cell r="A1931">
            <v>43934</v>
          </cell>
          <cell r="B1931">
            <v>1177.89</v>
          </cell>
          <cell r="C1931">
            <v>-0.15</v>
          </cell>
          <cell r="D1931">
            <v>0</v>
          </cell>
        </row>
        <row r="1932">
          <cell r="A1932">
            <v>43935</v>
          </cell>
          <cell r="B1932">
            <v>1103.01</v>
          </cell>
          <cell r="C1932">
            <v>-0.18</v>
          </cell>
          <cell r="D1932">
            <v>0</v>
          </cell>
        </row>
        <row r="1933">
          <cell r="A1933">
            <v>43936</v>
          </cell>
          <cell r="B1933">
            <v>1328.7</v>
          </cell>
          <cell r="C1933">
            <v>-0.2</v>
          </cell>
          <cell r="D1933">
            <v>3.9</v>
          </cell>
        </row>
        <row r="1934">
          <cell r="A1934">
            <v>43937</v>
          </cell>
          <cell r="B1934">
            <v>1295.37</v>
          </cell>
          <cell r="C1934">
            <v>-0.17</v>
          </cell>
          <cell r="D1934">
            <v>17.6</v>
          </cell>
        </row>
        <row r="1935">
          <cell r="A1935">
            <v>43938</v>
          </cell>
          <cell r="B1935">
            <v>1309.14</v>
          </cell>
          <cell r="C1935">
            <v>-0.15</v>
          </cell>
          <cell r="D1935">
            <v>0.8</v>
          </cell>
        </row>
        <row r="1936">
          <cell r="A1936">
            <v>43939</v>
          </cell>
          <cell r="B1936">
            <v>1319.33</v>
          </cell>
          <cell r="C1936">
            <v>-0.17</v>
          </cell>
          <cell r="D1936">
            <v>0</v>
          </cell>
        </row>
        <row r="1937">
          <cell r="A1937">
            <v>43940</v>
          </cell>
          <cell r="B1937">
            <v>1131.02</v>
          </cell>
          <cell r="C1937">
            <v>-0.17</v>
          </cell>
          <cell r="D1937">
            <v>0.2</v>
          </cell>
        </row>
        <row r="1938">
          <cell r="A1938">
            <v>43941</v>
          </cell>
          <cell r="B1938">
            <v>1224.31</v>
          </cell>
          <cell r="C1938">
            <v>-0.18</v>
          </cell>
          <cell r="D1938">
            <v>0</v>
          </cell>
        </row>
        <row r="1939">
          <cell r="A1939">
            <v>43942</v>
          </cell>
          <cell r="B1939">
            <v>1446.18</v>
          </cell>
          <cell r="C1939">
            <v>-0.18</v>
          </cell>
          <cell r="D1939">
            <v>0</v>
          </cell>
        </row>
        <row r="1940">
          <cell r="A1940">
            <v>43943</v>
          </cell>
          <cell r="B1940">
            <v>1273.73</v>
          </cell>
          <cell r="C1940">
            <v>-0.19</v>
          </cell>
          <cell r="D1940">
            <v>0</v>
          </cell>
        </row>
        <row r="1941">
          <cell r="A1941">
            <v>43944</v>
          </cell>
          <cell r="B1941">
            <v>1134.03</v>
          </cell>
          <cell r="C1941">
            <v>-0.2</v>
          </cell>
          <cell r="D1941">
            <v>0</v>
          </cell>
        </row>
        <row r="1942">
          <cell r="A1942">
            <v>43945</v>
          </cell>
          <cell r="B1942">
            <v>1268.06</v>
          </cell>
          <cell r="C1942">
            <v>-0.21</v>
          </cell>
          <cell r="D1942">
            <v>0</v>
          </cell>
        </row>
        <row r="1943">
          <cell r="A1943">
            <v>43946</v>
          </cell>
          <cell r="B1943">
            <v>1371.06</v>
          </cell>
          <cell r="C1943">
            <v>-0.21</v>
          </cell>
          <cell r="D1943">
            <v>0</v>
          </cell>
        </row>
        <row r="1944">
          <cell r="A1944">
            <v>43947</v>
          </cell>
          <cell r="B1944">
            <v>1349.88</v>
          </cell>
          <cell r="C1944">
            <v>-0.23</v>
          </cell>
          <cell r="D1944">
            <v>0</v>
          </cell>
        </row>
        <row r="1945">
          <cell r="A1945">
            <v>43948</v>
          </cell>
          <cell r="B1945">
            <v>1221.3</v>
          </cell>
          <cell r="C1945">
            <v>-0.24</v>
          </cell>
          <cell r="D1945">
            <v>0</v>
          </cell>
        </row>
        <row r="1946">
          <cell r="A1946">
            <v>43949</v>
          </cell>
          <cell r="B1946">
            <v>1056.83</v>
          </cell>
          <cell r="C1946">
            <v>-0.25</v>
          </cell>
          <cell r="D1946">
            <v>0</v>
          </cell>
        </row>
        <row r="1947">
          <cell r="A1947">
            <v>43950</v>
          </cell>
          <cell r="B1947">
            <v>971.88</v>
          </cell>
          <cell r="C1947">
            <v>-0.26</v>
          </cell>
          <cell r="D1947">
            <v>0</v>
          </cell>
        </row>
        <row r="1948">
          <cell r="A1948">
            <v>43951</v>
          </cell>
          <cell r="B1948">
            <v>954.28</v>
          </cell>
          <cell r="C1948">
            <v>-0.27</v>
          </cell>
          <cell r="D1948">
            <v>0</v>
          </cell>
        </row>
        <row r="1949">
          <cell r="A1949">
            <v>43952</v>
          </cell>
          <cell r="B1949">
            <v>1052.43</v>
          </cell>
          <cell r="C1949">
            <v>-0.27</v>
          </cell>
          <cell r="D1949">
            <v>0</v>
          </cell>
        </row>
        <row r="1950">
          <cell r="A1950">
            <v>43953</v>
          </cell>
          <cell r="B1950">
            <v>982.34</v>
          </cell>
          <cell r="C1950">
            <v>-0.28</v>
          </cell>
          <cell r="D1950">
            <v>0</v>
          </cell>
        </row>
        <row r="1951">
          <cell r="A1951">
            <v>43954</v>
          </cell>
          <cell r="B1951">
            <v>963.75</v>
          </cell>
          <cell r="C1951">
            <v>-0.29</v>
          </cell>
          <cell r="D1951">
            <v>0</v>
          </cell>
        </row>
        <row r="1952">
          <cell r="A1952">
            <v>43955</v>
          </cell>
          <cell r="B1952">
            <v>917.13</v>
          </cell>
          <cell r="C1952">
            <v>-0.3</v>
          </cell>
          <cell r="D1952">
            <v>0</v>
          </cell>
        </row>
        <row r="1953">
          <cell r="A1953">
            <v>43956</v>
          </cell>
          <cell r="B1953">
            <v>998.03</v>
          </cell>
          <cell r="C1953">
            <v>-0.31</v>
          </cell>
          <cell r="D1953">
            <v>0</v>
          </cell>
        </row>
        <row r="1954">
          <cell r="A1954">
            <v>43957</v>
          </cell>
          <cell r="B1954">
            <v>1028.33</v>
          </cell>
          <cell r="C1954">
            <v>-0.32</v>
          </cell>
          <cell r="D1954">
            <v>0</v>
          </cell>
        </row>
        <row r="1955">
          <cell r="A1955">
            <v>43958</v>
          </cell>
          <cell r="B1955">
            <v>927.92</v>
          </cell>
          <cell r="C1955">
            <v>-0.32</v>
          </cell>
          <cell r="D1955">
            <v>1.4</v>
          </cell>
        </row>
        <row r="1956">
          <cell r="A1956">
            <v>43959</v>
          </cell>
          <cell r="B1956">
            <v>1007.12</v>
          </cell>
          <cell r="C1956">
            <v>-0.33</v>
          </cell>
          <cell r="D1956">
            <v>0.2</v>
          </cell>
        </row>
        <row r="1957">
          <cell r="A1957">
            <v>43960</v>
          </cell>
          <cell r="B1957">
            <v>996.67</v>
          </cell>
          <cell r="C1957">
            <v>-0.34</v>
          </cell>
          <cell r="D1957">
            <v>0</v>
          </cell>
        </row>
        <row r="1958">
          <cell r="A1958">
            <v>43961</v>
          </cell>
          <cell r="B1958">
            <v>1026.37</v>
          </cell>
          <cell r="C1958">
            <v>-0.35</v>
          </cell>
          <cell r="D1958">
            <v>0</v>
          </cell>
        </row>
        <row r="1959">
          <cell r="A1959">
            <v>43962</v>
          </cell>
          <cell r="B1959">
            <v>913.77</v>
          </cell>
          <cell r="C1959">
            <v>-0.37</v>
          </cell>
          <cell r="D1959">
            <v>0</v>
          </cell>
        </row>
        <row r="1960">
          <cell r="A1960">
            <v>43963</v>
          </cell>
          <cell r="B1960">
            <v>990.97</v>
          </cell>
          <cell r="C1960">
            <v>-0.38</v>
          </cell>
          <cell r="D1960">
            <v>0</v>
          </cell>
        </row>
        <row r="1961">
          <cell r="A1961">
            <v>43964</v>
          </cell>
          <cell r="B1961">
            <v>994.21</v>
          </cell>
          <cell r="C1961">
            <v>-0.38</v>
          </cell>
          <cell r="D1961">
            <v>0</v>
          </cell>
        </row>
        <row r="1962">
          <cell r="A1962">
            <v>43965</v>
          </cell>
          <cell r="B1962">
            <v>988.89</v>
          </cell>
          <cell r="C1962">
            <v>-0.39</v>
          </cell>
          <cell r="D1962">
            <v>0</v>
          </cell>
        </row>
        <row r="1963">
          <cell r="A1963">
            <v>43966</v>
          </cell>
          <cell r="B1963">
            <v>979.51</v>
          </cell>
          <cell r="C1963">
            <v>-0.39</v>
          </cell>
          <cell r="D1963">
            <v>3.4</v>
          </cell>
        </row>
        <row r="1964">
          <cell r="A1964">
            <v>43967</v>
          </cell>
          <cell r="B1964">
            <v>1063.85</v>
          </cell>
          <cell r="C1964">
            <v>-0.4</v>
          </cell>
          <cell r="D1964">
            <v>1.4</v>
          </cell>
        </row>
        <row r="1965">
          <cell r="A1965">
            <v>43968</v>
          </cell>
          <cell r="B1965">
            <v>1008.22</v>
          </cell>
          <cell r="C1965">
            <v>-0.4</v>
          </cell>
          <cell r="D1965">
            <v>1.3</v>
          </cell>
        </row>
        <row r="1966">
          <cell r="A1966">
            <v>43969</v>
          </cell>
          <cell r="B1966">
            <v>999.31</v>
          </cell>
          <cell r="C1966">
            <v>-0.41</v>
          </cell>
          <cell r="D1966">
            <v>0</v>
          </cell>
        </row>
        <row r="1967">
          <cell r="A1967">
            <v>43970</v>
          </cell>
          <cell r="B1967">
            <v>1036.46</v>
          </cell>
          <cell r="C1967">
            <v>-0.42</v>
          </cell>
          <cell r="D1967">
            <v>0</v>
          </cell>
        </row>
        <row r="1968">
          <cell r="A1968">
            <v>43971</v>
          </cell>
          <cell r="B1968">
            <v>1013.31</v>
          </cell>
          <cell r="C1968">
            <v>-0.43</v>
          </cell>
          <cell r="D1968">
            <v>0</v>
          </cell>
        </row>
        <row r="1969">
          <cell r="A1969">
            <v>43972</v>
          </cell>
          <cell r="B1969">
            <v>999.77</v>
          </cell>
          <cell r="C1969">
            <v>-0.45</v>
          </cell>
          <cell r="D1969">
            <v>0</v>
          </cell>
        </row>
        <row r="1970">
          <cell r="A1970">
            <v>43973</v>
          </cell>
          <cell r="B1970">
            <v>1016.32</v>
          </cell>
          <cell r="C1970">
            <v>-0.47</v>
          </cell>
          <cell r="D1970">
            <v>0</v>
          </cell>
        </row>
        <row r="1971">
          <cell r="A1971">
            <v>43974</v>
          </cell>
          <cell r="B1971">
            <v>1061.34</v>
          </cell>
          <cell r="C1971">
            <v>-0.48</v>
          </cell>
          <cell r="D1971">
            <v>0</v>
          </cell>
        </row>
        <row r="1972">
          <cell r="A1972">
            <v>43975</v>
          </cell>
          <cell r="B1972">
            <v>997.69</v>
          </cell>
          <cell r="C1972">
            <v>-0.44</v>
          </cell>
          <cell r="D1972">
            <v>27.3</v>
          </cell>
        </row>
        <row r="1973">
          <cell r="A1973">
            <v>43976</v>
          </cell>
          <cell r="B1973">
            <v>969.21</v>
          </cell>
          <cell r="C1973">
            <v>-0.4</v>
          </cell>
          <cell r="D1973">
            <v>14</v>
          </cell>
        </row>
        <row r="1974">
          <cell r="A1974">
            <v>43977</v>
          </cell>
          <cell r="B1974">
            <v>1035.53</v>
          </cell>
          <cell r="C1974">
            <v>-0.39</v>
          </cell>
          <cell r="D1974">
            <v>0.2</v>
          </cell>
        </row>
        <row r="1975">
          <cell r="A1975">
            <v>43978</v>
          </cell>
          <cell r="B1975">
            <v>986.92</v>
          </cell>
          <cell r="C1975">
            <v>-0.39</v>
          </cell>
          <cell r="D1975">
            <v>0</v>
          </cell>
        </row>
        <row r="1976">
          <cell r="A1976">
            <v>43979</v>
          </cell>
          <cell r="B1976">
            <v>991.2</v>
          </cell>
          <cell r="C1976">
            <v>-0.4</v>
          </cell>
          <cell r="D1976">
            <v>0</v>
          </cell>
        </row>
        <row r="1977">
          <cell r="A1977">
            <v>43980</v>
          </cell>
          <cell r="B1977">
            <v>1022.45</v>
          </cell>
          <cell r="C1977">
            <v>-0.41</v>
          </cell>
          <cell r="D1977">
            <v>0</v>
          </cell>
        </row>
        <row r="1978">
          <cell r="A1978">
            <v>43981</v>
          </cell>
          <cell r="B1978">
            <v>1050.93</v>
          </cell>
          <cell r="C1978">
            <v>-0.42</v>
          </cell>
          <cell r="D1978">
            <v>0</v>
          </cell>
        </row>
        <row r="1979">
          <cell r="A1979">
            <v>43982</v>
          </cell>
          <cell r="B1979">
            <v>1050.93</v>
          </cell>
          <cell r="C1979">
            <v>-0.43</v>
          </cell>
          <cell r="D1979">
            <v>0</v>
          </cell>
        </row>
        <row r="1980">
          <cell r="A1980">
            <v>43983</v>
          </cell>
          <cell r="B1980">
            <v>782.29</v>
          </cell>
          <cell r="C1980">
            <v>-0.44</v>
          </cell>
          <cell r="D1980">
            <v>0</v>
          </cell>
        </row>
        <row r="1981">
          <cell r="A1981">
            <v>43984</v>
          </cell>
          <cell r="B1981">
            <v>771.06</v>
          </cell>
          <cell r="C1981">
            <v>-0.45</v>
          </cell>
          <cell r="D1981">
            <v>0</v>
          </cell>
        </row>
        <row r="1982">
          <cell r="A1982">
            <v>43985</v>
          </cell>
          <cell r="B1982">
            <v>768.52</v>
          </cell>
          <cell r="C1982">
            <v>-0.45</v>
          </cell>
          <cell r="D1982">
            <v>0</v>
          </cell>
        </row>
        <row r="1983">
          <cell r="A1983">
            <v>43986</v>
          </cell>
          <cell r="B1983">
            <v>763.08</v>
          </cell>
          <cell r="C1983">
            <v>-0.46</v>
          </cell>
          <cell r="D1983">
            <v>0</v>
          </cell>
        </row>
        <row r="1984">
          <cell r="A1984">
            <v>43987</v>
          </cell>
          <cell r="B1984">
            <v>746.64</v>
          </cell>
          <cell r="C1984">
            <v>-0.46</v>
          </cell>
          <cell r="D1984">
            <v>0</v>
          </cell>
        </row>
        <row r="1985">
          <cell r="A1985">
            <v>43988</v>
          </cell>
          <cell r="B1985">
            <v>1038.54</v>
          </cell>
          <cell r="C1985">
            <v>-0.47</v>
          </cell>
          <cell r="D1985">
            <v>0</v>
          </cell>
        </row>
        <row r="1986">
          <cell r="A1986">
            <v>43989</v>
          </cell>
          <cell r="B1986">
            <v>1060.42</v>
          </cell>
          <cell r="C1986">
            <v>-0.48</v>
          </cell>
          <cell r="D1986">
            <v>0</v>
          </cell>
        </row>
        <row r="1987">
          <cell r="A1987">
            <v>43990</v>
          </cell>
          <cell r="B1987">
            <v>999.31</v>
          </cell>
          <cell r="C1987">
            <v>-0.49</v>
          </cell>
          <cell r="D1987">
            <v>0</v>
          </cell>
        </row>
        <row r="1988">
          <cell r="A1988">
            <v>43991</v>
          </cell>
          <cell r="B1988">
            <v>1003.36</v>
          </cell>
          <cell r="C1988">
            <v>-0.49</v>
          </cell>
          <cell r="D1988">
            <v>0.1</v>
          </cell>
        </row>
        <row r="1989">
          <cell r="A1989">
            <v>43992</v>
          </cell>
          <cell r="B1989">
            <v>1016.2</v>
          </cell>
          <cell r="C1989">
            <v>-0.5</v>
          </cell>
          <cell r="D1989">
            <v>0</v>
          </cell>
        </row>
        <row r="1990">
          <cell r="A1990">
            <v>43993</v>
          </cell>
          <cell r="B1990">
            <v>1047.69</v>
          </cell>
          <cell r="C1990">
            <v>-0.51</v>
          </cell>
          <cell r="D1990">
            <v>0</v>
          </cell>
        </row>
        <row r="1991">
          <cell r="A1991">
            <v>43994</v>
          </cell>
          <cell r="B1991">
            <v>1007.06</v>
          </cell>
          <cell r="C1991">
            <v>-0.52</v>
          </cell>
          <cell r="D1991">
            <v>0</v>
          </cell>
        </row>
        <row r="1992">
          <cell r="A1992">
            <v>43995</v>
          </cell>
          <cell r="B1992">
            <v>1059.84</v>
          </cell>
          <cell r="C1992">
            <v>-0.53</v>
          </cell>
          <cell r="D1992">
            <v>0</v>
          </cell>
        </row>
        <row r="1993">
          <cell r="A1993">
            <v>43996</v>
          </cell>
          <cell r="B1993">
            <v>1060.42</v>
          </cell>
          <cell r="C1993">
            <v>-0.54</v>
          </cell>
          <cell r="D1993">
            <v>0</v>
          </cell>
        </row>
        <row r="1994">
          <cell r="A1994">
            <v>43997</v>
          </cell>
          <cell r="B1994">
            <v>1021.18</v>
          </cell>
          <cell r="C1994">
            <v>-0.56</v>
          </cell>
          <cell r="D1994">
            <v>0</v>
          </cell>
        </row>
        <row r="1995">
          <cell r="A1995">
            <v>43998</v>
          </cell>
          <cell r="B1995">
            <v>1019.79</v>
          </cell>
          <cell r="C1995">
            <v>-0.57</v>
          </cell>
          <cell r="D1995">
            <v>0.6</v>
          </cell>
        </row>
        <row r="1996">
          <cell r="A1996">
            <v>43999</v>
          </cell>
          <cell r="B1996">
            <v>1005.09</v>
          </cell>
          <cell r="C1996">
            <v>-0.58</v>
          </cell>
          <cell r="D1996">
            <v>0</v>
          </cell>
        </row>
        <row r="1997">
          <cell r="A1997">
            <v>44000</v>
          </cell>
          <cell r="B1997">
            <v>1009.95</v>
          </cell>
          <cell r="C1997">
            <v>-0.59</v>
          </cell>
          <cell r="D1997">
            <v>0</v>
          </cell>
        </row>
        <row r="1998">
          <cell r="A1998">
            <v>44001</v>
          </cell>
          <cell r="B1998">
            <v>1006.6</v>
          </cell>
          <cell r="C1998">
            <v>-0.6</v>
          </cell>
          <cell r="D1998">
            <v>0</v>
          </cell>
        </row>
        <row r="1999">
          <cell r="A1999">
            <v>44002</v>
          </cell>
          <cell r="B1999">
            <v>1051.74</v>
          </cell>
          <cell r="C1999">
            <v>-0.61</v>
          </cell>
          <cell r="D1999">
            <v>0</v>
          </cell>
        </row>
        <row r="2000">
          <cell r="A2000">
            <v>44003</v>
          </cell>
          <cell r="B2000">
            <v>1051.27</v>
          </cell>
          <cell r="C2000">
            <v>-0.62</v>
          </cell>
          <cell r="D2000">
            <v>0</v>
          </cell>
        </row>
        <row r="2001">
          <cell r="A2001">
            <v>44004</v>
          </cell>
          <cell r="B2001">
            <v>987.27</v>
          </cell>
          <cell r="C2001">
            <v>-0.63</v>
          </cell>
          <cell r="D2001">
            <v>0</v>
          </cell>
        </row>
        <row r="2002">
          <cell r="A2002">
            <v>44005</v>
          </cell>
          <cell r="B2002">
            <v>1005.79</v>
          </cell>
          <cell r="C2002">
            <v>-0.64</v>
          </cell>
          <cell r="D2002">
            <v>0</v>
          </cell>
        </row>
        <row r="2003">
          <cell r="A2003">
            <v>44006</v>
          </cell>
          <cell r="B2003">
            <v>1097.22</v>
          </cell>
          <cell r="C2003">
            <v>-0.66</v>
          </cell>
          <cell r="D2003">
            <v>0</v>
          </cell>
        </row>
        <row r="2004">
          <cell r="A2004">
            <v>44007</v>
          </cell>
          <cell r="B2004">
            <v>1183.1</v>
          </cell>
          <cell r="C2004">
            <v>-0.67</v>
          </cell>
          <cell r="D2004">
            <v>0</v>
          </cell>
        </row>
        <row r="2005">
          <cell r="A2005">
            <v>44008</v>
          </cell>
          <cell r="B2005">
            <v>1079.98</v>
          </cell>
          <cell r="C2005">
            <v>-0.69</v>
          </cell>
          <cell r="D2005">
            <v>0</v>
          </cell>
        </row>
        <row r="2006">
          <cell r="A2006">
            <v>44009</v>
          </cell>
          <cell r="B2006">
            <v>1047.22</v>
          </cell>
          <cell r="C2006">
            <v>-0.7</v>
          </cell>
          <cell r="D2006">
            <v>0</v>
          </cell>
        </row>
        <row r="2007">
          <cell r="A2007">
            <v>44010</v>
          </cell>
          <cell r="B2007">
            <v>1034.95</v>
          </cell>
          <cell r="C2007">
            <v>-0.71</v>
          </cell>
          <cell r="D2007">
            <v>0</v>
          </cell>
        </row>
        <row r="2008">
          <cell r="A2008">
            <v>44011</v>
          </cell>
          <cell r="B2008">
            <v>985.65</v>
          </cell>
          <cell r="C2008">
            <v>-0.72</v>
          </cell>
          <cell r="D2008">
            <v>0</v>
          </cell>
        </row>
        <row r="2009">
          <cell r="A2009">
            <v>44012</v>
          </cell>
          <cell r="B2009">
            <v>1003.47</v>
          </cell>
          <cell r="C2009">
            <v>-0.74</v>
          </cell>
          <cell r="D2009">
            <v>0</v>
          </cell>
        </row>
        <row r="2010">
          <cell r="A2010">
            <v>44013</v>
          </cell>
          <cell r="B2010">
            <v>1011.57</v>
          </cell>
          <cell r="C2010">
            <v>-0.75</v>
          </cell>
          <cell r="D2010">
            <v>0</v>
          </cell>
        </row>
        <row r="2011">
          <cell r="A2011">
            <v>44014</v>
          </cell>
          <cell r="B2011">
            <v>1028.7</v>
          </cell>
          <cell r="C2011">
            <v>-0.76</v>
          </cell>
          <cell r="D2011">
            <v>0</v>
          </cell>
        </row>
        <row r="2012">
          <cell r="A2012">
            <v>44015</v>
          </cell>
          <cell r="B2012">
            <v>990.39</v>
          </cell>
          <cell r="C2012">
            <v>-0.77</v>
          </cell>
          <cell r="D2012">
            <v>2.7</v>
          </cell>
        </row>
        <row r="2013">
          <cell r="A2013">
            <v>44016</v>
          </cell>
          <cell r="B2013">
            <v>1045.14</v>
          </cell>
          <cell r="C2013">
            <v>-0.78</v>
          </cell>
          <cell r="D2013">
            <v>0</v>
          </cell>
        </row>
        <row r="2014">
          <cell r="A2014">
            <v>44017</v>
          </cell>
          <cell r="B2014">
            <v>1046.06</v>
          </cell>
          <cell r="C2014">
            <v>-0.79</v>
          </cell>
          <cell r="D2014">
            <v>0</v>
          </cell>
        </row>
        <row r="2015">
          <cell r="A2015">
            <v>44018</v>
          </cell>
          <cell r="B2015">
            <v>1001.97</v>
          </cell>
          <cell r="C2015">
            <v>-0.79</v>
          </cell>
          <cell r="D2015">
            <v>0</v>
          </cell>
        </row>
        <row r="2016">
          <cell r="A2016">
            <v>44019</v>
          </cell>
          <cell r="B2016">
            <v>989.24</v>
          </cell>
          <cell r="C2016">
            <v>-0.79</v>
          </cell>
          <cell r="D2016">
            <v>0</v>
          </cell>
        </row>
        <row r="2017">
          <cell r="A2017">
            <v>44020</v>
          </cell>
          <cell r="B2017">
            <v>967.82</v>
          </cell>
          <cell r="C2017">
            <v>-0.79</v>
          </cell>
          <cell r="D2017">
            <v>0</v>
          </cell>
        </row>
        <row r="2018">
          <cell r="A2018">
            <v>44021</v>
          </cell>
          <cell r="B2018">
            <v>1003.01</v>
          </cell>
          <cell r="C2018">
            <v>-0.82</v>
          </cell>
          <cell r="D2018">
            <v>0</v>
          </cell>
        </row>
        <row r="2019">
          <cell r="A2019">
            <v>44022</v>
          </cell>
          <cell r="B2019">
            <v>999.65</v>
          </cell>
          <cell r="C2019">
            <v>-0.84</v>
          </cell>
          <cell r="D2019">
            <v>0</v>
          </cell>
        </row>
        <row r="2020">
          <cell r="A2020">
            <v>44023</v>
          </cell>
          <cell r="B2020">
            <v>1057.29</v>
          </cell>
          <cell r="C2020">
            <v>-0.87</v>
          </cell>
          <cell r="D2020">
            <v>0</v>
          </cell>
        </row>
        <row r="2021">
          <cell r="A2021">
            <v>44024</v>
          </cell>
          <cell r="B2021">
            <v>1072.22</v>
          </cell>
          <cell r="C2021">
            <v>-0.89</v>
          </cell>
          <cell r="D2021">
            <v>0</v>
          </cell>
        </row>
        <row r="2022">
          <cell r="A2022">
            <v>44025</v>
          </cell>
          <cell r="B2022">
            <v>1012.85</v>
          </cell>
          <cell r="C2022">
            <v>-0.9</v>
          </cell>
          <cell r="D2022">
            <v>0</v>
          </cell>
        </row>
        <row r="2023">
          <cell r="A2023">
            <v>44026</v>
          </cell>
          <cell r="B2023">
            <v>1001.27</v>
          </cell>
          <cell r="C2023">
            <v>-0.91</v>
          </cell>
          <cell r="D2023">
            <v>0</v>
          </cell>
        </row>
        <row r="2024">
          <cell r="A2024">
            <v>44027</v>
          </cell>
          <cell r="B2024">
            <v>991.78</v>
          </cell>
          <cell r="C2024">
            <v>-0.93</v>
          </cell>
          <cell r="D2024">
            <v>0</v>
          </cell>
        </row>
        <row r="2025">
          <cell r="A2025">
            <v>44028</v>
          </cell>
          <cell r="B2025">
            <v>1003.36</v>
          </cell>
          <cell r="C2025">
            <v>-0.94</v>
          </cell>
          <cell r="D2025">
            <v>0</v>
          </cell>
        </row>
        <row r="2026">
          <cell r="A2026">
            <v>44029</v>
          </cell>
          <cell r="B2026">
            <v>1004.86</v>
          </cell>
          <cell r="C2026">
            <v>-0.95</v>
          </cell>
          <cell r="D2026">
            <v>0</v>
          </cell>
        </row>
        <row r="2027">
          <cell r="A2027">
            <v>44030</v>
          </cell>
          <cell r="B2027">
            <v>1022.92</v>
          </cell>
          <cell r="C2027">
            <v>-0.96</v>
          </cell>
          <cell r="D2027">
            <v>0</v>
          </cell>
        </row>
        <row r="2028">
          <cell r="A2028">
            <v>44031</v>
          </cell>
          <cell r="B2028">
            <v>1042.94</v>
          </cell>
          <cell r="C2028">
            <v>-0.98</v>
          </cell>
          <cell r="D2028">
            <v>0</v>
          </cell>
        </row>
        <row r="2029">
          <cell r="A2029">
            <v>44032</v>
          </cell>
          <cell r="B2029">
            <v>994.21</v>
          </cell>
          <cell r="C2029">
            <v>-1</v>
          </cell>
          <cell r="D2029">
            <v>0</v>
          </cell>
        </row>
        <row r="2030">
          <cell r="A2030">
            <v>44033</v>
          </cell>
          <cell r="B2030">
            <v>984.03</v>
          </cell>
          <cell r="C2030">
            <v>-1.02</v>
          </cell>
          <cell r="D2030">
            <v>0</v>
          </cell>
        </row>
        <row r="2031">
          <cell r="A2031">
            <v>44034</v>
          </cell>
          <cell r="B2031">
            <v>973.61</v>
          </cell>
          <cell r="C2031">
            <v>-1.04</v>
          </cell>
          <cell r="D2031">
            <v>0</v>
          </cell>
        </row>
        <row r="2032">
          <cell r="A2032">
            <v>44035</v>
          </cell>
          <cell r="B2032">
            <v>1109.72</v>
          </cell>
          <cell r="C2032">
            <v>-1.05</v>
          </cell>
          <cell r="D2032">
            <v>0</v>
          </cell>
        </row>
        <row r="2033">
          <cell r="A2033">
            <v>44036</v>
          </cell>
          <cell r="B2033">
            <v>1003.94</v>
          </cell>
          <cell r="C2033">
            <v>-1.06</v>
          </cell>
          <cell r="D2033">
            <v>0</v>
          </cell>
        </row>
        <row r="2034">
          <cell r="A2034">
            <v>44037</v>
          </cell>
          <cell r="B2034">
            <v>1049.19</v>
          </cell>
          <cell r="C2034">
            <v>-1.07</v>
          </cell>
          <cell r="D2034">
            <v>0</v>
          </cell>
        </row>
        <row r="2035">
          <cell r="A2035">
            <v>44038</v>
          </cell>
          <cell r="B2035">
            <v>1052.31</v>
          </cell>
          <cell r="C2035">
            <v>-1.08</v>
          </cell>
          <cell r="D2035">
            <v>0</v>
          </cell>
        </row>
        <row r="2036">
          <cell r="A2036">
            <v>44039</v>
          </cell>
          <cell r="B2036">
            <v>1004.51</v>
          </cell>
          <cell r="C2036">
            <v>-1.1</v>
          </cell>
          <cell r="D2036">
            <v>0</v>
          </cell>
        </row>
        <row r="2037">
          <cell r="A2037">
            <v>44040</v>
          </cell>
          <cell r="B2037">
            <v>1002.55</v>
          </cell>
          <cell r="C2037">
            <v>-1.12</v>
          </cell>
          <cell r="D2037">
            <v>0</v>
          </cell>
        </row>
        <row r="2038">
          <cell r="A2038">
            <v>44041</v>
          </cell>
          <cell r="B2038">
            <v>1003.59</v>
          </cell>
          <cell r="C2038">
            <v>-1.14</v>
          </cell>
          <cell r="D2038">
            <v>0</v>
          </cell>
        </row>
        <row r="2039">
          <cell r="A2039">
            <v>44042</v>
          </cell>
          <cell r="B2039">
            <v>1000.46</v>
          </cell>
          <cell r="C2039">
            <v>-1.14</v>
          </cell>
          <cell r="D2039">
            <v>0</v>
          </cell>
        </row>
        <row r="2040">
          <cell r="A2040">
            <v>44043</v>
          </cell>
          <cell r="B2040">
            <v>1020.14</v>
          </cell>
          <cell r="C2040">
            <v>-1.16</v>
          </cell>
          <cell r="D2040">
            <v>0</v>
          </cell>
        </row>
        <row r="2041">
          <cell r="A2041">
            <v>44044</v>
          </cell>
          <cell r="B2041">
            <v>968.63</v>
          </cell>
          <cell r="C2041">
            <v>-1.18</v>
          </cell>
          <cell r="D2041">
            <v>0</v>
          </cell>
        </row>
        <row r="2042">
          <cell r="A2042">
            <v>44045</v>
          </cell>
          <cell r="B2042">
            <v>833.22</v>
          </cell>
          <cell r="C2042">
            <v>-1.19</v>
          </cell>
          <cell r="D2042">
            <v>0</v>
          </cell>
        </row>
        <row r="2043">
          <cell r="A2043">
            <v>44046</v>
          </cell>
          <cell r="B2043">
            <v>967.71</v>
          </cell>
          <cell r="C2043">
            <v>-1.2</v>
          </cell>
          <cell r="D2043">
            <v>0</v>
          </cell>
        </row>
        <row r="2044">
          <cell r="A2044">
            <v>44047</v>
          </cell>
          <cell r="B2044">
            <v>1010.3</v>
          </cell>
          <cell r="C2044">
            <v>-1.22</v>
          </cell>
          <cell r="D2044">
            <v>0</v>
          </cell>
        </row>
        <row r="2045">
          <cell r="A2045">
            <v>44048</v>
          </cell>
          <cell r="B2045">
            <v>1013.43</v>
          </cell>
          <cell r="C2045">
            <v>-1.24</v>
          </cell>
          <cell r="D2045">
            <v>0</v>
          </cell>
        </row>
        <row r="2046">
          <cell r="A2046">
            <v>44049</v>
          </cell>
          <cell r="B2046">
            <v>1008.91</v>
          </cell>
          <cell r="C2046">
            <v>-1.26</v>
          </cell>
          <cell r="D2046">
            <v>0</v>
          </cell>
        </row>
        <row r="2047">
          <cell r="A2047">
            <v>44050</v>
          </cell>
          <cell r="B2047">
            <v>1000.93</v>
          </cell>
          <cell r="C2047">
            <v>-1.28</v>
          </cell>
          <cell r="D2047">
            <v>0</v>
          </cell>
        </row>
        <row r="2048">
          <cell r="A2048">
            <v>44051</v>
          </cell>
          <cell r="B2048">
            <v>1045.72</v>
          </cell>
          <cell r="C2048">
            <v>-1.29</v>
          </cell>
          <cell r="D2048">
            <v>0</v>
          </cell>
        </row>
        <row r="2049">
          <cell r="A2049">
            <v>44052</v>
          </cell>
          <cell r="B2049">
            <v>1045.37</v>
          </cell>
          <cell r="C2049">
            <v>-1.31</v>
          </cell>
          <cell r="D2049">
            <v>0</v>
          </cell>
        </row>
        <row r="2050">
          <cell r="A2050">
            <v>44053</v>
          </cell>
          <cell r="B2050">
            <v>996.18</v>
          </cell>
          <cell r="C2050">
            <v>-1.33</v>
          </cell>
          <cell r="D2050">
            <v>0</v>
          </cell>
        </row>
        <row r="2051">
          <cell r="A2051">
            <v>44054</v>
          </cell>
          <cell r="B2051">
            <v>997.11</v>
          </cell>
          <cell r="C2051">
            <v>-1.34</v>
          </cell>
          <cell r="D2051">
            <v>0</v>
          </cell>
        </row>
        <row r="2052">
          <cell r="A2052">
            <v>44055</v>
          </cell>
          <cell r="B2052">
            <v>1012.15</v>
          </cell>
          <cell r="C2052">
            <v>-1.36</v>
          </cell>
          <cell r="D2052">
            <v>0</v>
          </cell>
        </row>
        <row r="2053">
          <cell r="A2053">
            <v>44056</v>
          </cell>
          <cell r="B2053">
            <v>1003.24</v>
          </cell>
          <cell r="C2053">
            <v>-1.38</v>
          </cell>
          <cell r="D2053">
            <v>0</v>
          </cell>
        </row>
        <row r="2054">
          <cell r="A2054">
            <v>44057</v>
          </cell>
          <cell r="B2054">
            <v>1007.52</v>
          </cell>
          <cell r="C2054">
            <v>-1.4</v>
          </cell>
          <cell r="D2054">
            <v>0</v>
          </cell>
        </row>
        <row r="2055">
          <cell r="A2055">
            <v>44058</v>
          </cell>
          <cell r="B2055">
            <v>1048.26</v>
          </cell>
          <cell r="C2055">
            <v>-1.42</v>
          </cell>
          <cell r="D2055">
            <v>0</v>
          </cell>
        </row>
        <row r="2056">
          <cell r="A2056">
            <v>44059</v>
          </cell>
          <cell r="B2056">
            <v>1041.09</v>
          </cell>
          <cell r="C2056">
            <v>-1.43</v>
          </cell>
          <cell r="D2056">
            <v>0</v>
          </cell>
        </row>
        <row r="2057">
          <cell r="A2057">
            <v>44060</v>
          </cell>
          <cell r="B2057">
            <v>997.69</v>
          </cell>
          <cell r="C2057">
            <v>-1.44</v>
          </cell>
          <cell r="D2057">
            <v>0</v>
          </cell>
        </row>
        <row r="2058">
          <cell r="A2058">
            <v>44061</v>
          </cell>
          <cell r="B2058">
            <v>969.79</v>
          </cell>
          <cell r="C2058">
            <v>-1.46</v>
          </cell>
          <cell r="D2058">
            <v>0</v>
          </cell>
        </row>
        <row r="2059">
          <cell r="A2059">
            <v>44062</v>
          </cell>
          <cell r="B2059">
            <v>1003.94</v>
          </cell>
          <cell r="C2059">
            <v>-1.48</v>
          </cell>
          <cell r="D2059">
            <v>0</v>
          </cell>
        </row>
        <row r="2060">
          <cell r="A2060">
            <v>44063</v>
          </cell>
          <cell r="B2060">
            <v>1002.55</v>
          </cell>
          <cell r="C2060">
            <v>-1.49</v>
          </cell>
          <cell r="D2060">
            <v>0</v>
          </cell>
        </row>
        <row r="2061">
          <cell r="A2061">
            <v>44064</v>
          </cell>
          <cell r="B2061">
            <v>1000.12</v>
          </cell>
          <cell r="C2061">
            <v>-1.5</v>
          </cell>
          <cell r="D2061">
            <v>0</v>
          </cell>
        </row>
        <row r="2062">
          <cell r="A2062">
            <v>44065</v>
          </cell>
          <cell r="B2062">
            <v>1039.47</v>
          </cell>
          <cell r="C2062">
            <v>-1.5</v>
          </cell>
          <cell r="D2062">
            <v>6.9</v>
          </cell>
        </row>
        <row r="2063">
          <cell r="A2063">
            <v>44066</v>
          </cell>
          <cell r="B2063">
            <v>1058.8</v>
          </cell>
          <cell r="C2063">
            <v>-1.49</v>
          </cell>
          <cell r="D2063">
            <v>6.7</v>
          </cell>
        </row>
        <row r="2064">
          <cell r="A2064">
            <v>44067</v>
          </cell>
          <cell r="B2064">
            <v>1003.47</v>
          </cell>
          <cell r="C2064">
            <v>-1.51</v>
          </cell>
          <cell r="D2064">
            <v>0</v>
          </cell>
        </row>
        <row r="2065">
          <cell r="A2065">
            <v>44068</v>
          </cell>
          <cell r="B2065">
            <v>1014.7</v>
          </cell>
          <cell r="C2065">
            <v>-1.53</v>
          </cell>
          <cell r="D2065">
            <v>0</v>
          </cell>
        </row>
        <row r="2066">
          <cell r="A2066">
            <v>44069</v>
          </cell>
          <cell r="B2066">
            <v>1057.75</v>
          </cell>
          <cell r="C2066">
            <v>-1.55</v>
          </cell>
          <cell r="D2066">
            <v>0</v>
          </cell>
        </row>
        <row r="2067">
          <cell r="A2067">
            <v>44070</v>
          </cell>
          <cell r="B2067">
            <v>1050.35</v>
          </cell>
          <cell r="C2067">
            <v>-1.57</v>
          </cell>
          <cell r="D2067">
            <v>0</v>
          </cell>
        </row>
        <row r="2068">
          <cell r="A2068">
            <v>44071</v>
          </cell>
          <cell r="B2068">
            <v>1052.66</v>
          </cell>
          <cell r="C2068">
            <v>-1.58</v>
          </cell>
          <cell r="D2068">
            <v>0</v>
          </cell>
        </row>
        <row r="2069">
          <cell r="A2069">
            <v>44072</v>
          </cell>
          <cell r="B2069">
            <v>1107.06</v>
          </cell>
          <cell r="C2069">
            <v>-1.6</v>
          </cell>
          <cell r="D2069">
            <v>0</v>
          </cell>
        </row>
        <row r="2070">
          <cell r="A2070">
            <v>44073</v>
          </cell>
          <cell r="B2070">
            <v>857.29</v>
          </cell>
          <cell r="C2070">
            <v>-1.6</v>
          </cell>
          <cell r="D2070">
            <v>0</v>
          </cell>
        </row>
        <row r="2071">
          <cell r="A2071">
            <v>44074</v>
          </cell>
          <cell r="B2071">
            <v>1038.31</v>
          </cell>
          <cell r="C2071">
            <v>-1.64</v>
          </cell>
          <cell r="D2071">
            <v>0</v>
          </cell>
        </row>
        <row r="2072">
          <cell r="A2072">
            <v>44075</v>
          </cell>
          <cell r="B2072">
            <v>1045.02</v>
          </cell>
          <cell r="C2072">
            <v>-1.66</v>
          </cell>
          <cell r="D2072">
            <v>0</v>
          </cell>
        </row>
        <row r="2073">
          <cell r="A2073">
            <v>44076</v>
          </cell>
          <cell r="B2073">
            <v>1047.57</v>
          </cell>
          <cell r="C2073">
            <v>-1.67</v>
          </cell>
          <cell r="D2073">
            <v>0</v>
          </cell>
        </row>
        <row r="2074">
          <cell r="A2074">
            <v>44077</v>
          </cell>
          <cell r="B2074">
            <v>1039</v>
          </cell>
          <cell r="C2074">
            <v>-1.68</v>
          </cell>
          <cell r="D2074">
            <v>0</v>
          </cell>
        </row>
        <row r="2075">
          <cell r="A2075">
            <v>44078</v>
          </cell>
          <cell r="B2075">
            <v>1042.48</v>
          </cell>
          <cell r="C2075">
            <v>-1.71</v>
          </cell>
          <cell r="D2075">
            <v>0</v>
          </cell>
        </row>
        <row r="2076">
          <cell r="A2076">
            <v>44079</v>
          </cell>
          <cell r="B2076">
            <v>1088.77</v>
          </cell>
          <cell r="C2076">
            <v>-1.73</v>
          </cell>
          <cell r="D2076">
            <v>0</v>
          </cell>
        </row>
        <row r="2077">
          <cell r="A2077">
            <v>44080</v>
          </cell>
          <cell r="B2077">
            <v>1089</v>
          </cell>
          <cell r="C2077">
            <v>-1.75</v>
          </cell>
          <cell r="D2077">
            <v>0</v>
          </cell>
        </row>
        <row r="2078">
          <cell r="A2078">
            <v>44081</v>
          </cell>
          <cell r="B2078">
            <v>1083.33</v>
          </cell>
          <cell r="C2078">
            <v>-1.77</v>
          </cell>
          <cell r="D2078">
            <v>0</v>
          </cell>
        </row>
        <row r="2079">
          <cell r="A2079">
            <v>44082</v>
          </cell>
          <cell r="B2079">
            <v>942.82</v>
          </cell>
          <cell r="C2079">
            <v>-1.79</v>
          </cell>
          <cell r="D2079">
            <v>0</v>
          </cell>
        </row>
        <row r="2080">
          <cell r="A2080">
            <v>44083</v>
          </cell>
          <cell r="B2080">
            <v>1045.14</v>
          </cell>
          <cell r="C2080">
            <v>-1.8</v>
          </cell>
          <cell r="D2080">
            <v>0</v>
          </cell>
        </row>
        <row r="2081">
          <cell r="A2081">
            <v>44084</v>
          </cell>
          <cell r="B2081">
            <v>1106.48</v>
          </cell>
          <cell r="C2081">
            <v>-1.81</v>
          </cell>
          <cell r="D2081">
            <v>0</v>
          </cell>
        </row>
        <row r="2082">
          <cell r="A2082">
            <v>44085</v>
          </cell>
          <cell r="B2082">
            <v>1187.2</v>
          </cell>
          <cell r="C2082">
            <v>-1.84</v>
          </cell>
          <cell r="D2082">
            <v>0</v>
          </cell>
        </row>
        <row r="2083">
          <cell r="A2083">
            <v>44086</v>
          </cell>
          <cell r="B2083">
            <v>1181.02</v>
          </cell>
          <cell r="C2083">
            <v>-1.86</v>
          </cell>
          <cell r="D2083">
            <v>0</v>
          </cell>
        </row>
        <row r="2084">
          <cell r="A2084">
            <v>44087</v>
          </cell>
          <cell r="B2084">
            <v>1282.99</v>
          </cell>
          <cell r="C2084">
            <v>-1.9</v>
          </cell>
          <cell r="D2084">
            <v>0</v>
          </cell>
        </row>
        <row r="2085">
          <cell r="A2085">
            <v>44088</v>
          </cell>
          <cell r="B2085">
            <v>1203.47</v>
          </cell>
          <cell r="C2085">
            <v>-1.93</v>
          </cell>
          <cell r="D2085">
            <v>0</v>
          </cell>
        </row>
        <row r="2086">
          <cell r="A2086">
            <v>44089</v>
          </cell>
          <cell r="B2086">
            <v>1135.53</v>
          </cell>
          <cell r="C2086">
            <v>-1.95</v>
          </cell>
          <cell r="D2086">
            <v>0</v>
          </cell>
        </row>
        <row r="2087">
          <cell r="A2087">
            <v>44090</v>
          </cell>
          <cell r="B2087">
            <v>1006.13</v>
          </cell>
          <cell r="C2087">
            <v>-1.96</v>
          </cell>
          <cell r="D2087">
            <v>0</v>
          </cell>
        </row>
        <row r="2088">
          <cell r="A2088">
            <v>44091</v>
          </cell>
          <cell r="B2088">
            <v>1082.52</v>
          </cell>
          <cell r="C2088">
            <v>-1.98</v>
          </cell>
          <cell r="D2088">
            <v>0</v>
          </cell>
        </row>
        <row r="2089">
          <cell r="A2089">
            <v>44092</v>
          </cell>
          <cell r="B2089">
            <v>1025</v>
          </cell>
          <cell r="C2089">
            <v>-2.01</v>
          </cell>
          <cell r="D2089">
            <v>0</v>
          </cell>
        </row>
        <row r="2090">
          <cell r="A2090">
            <v>44093</v>
          </cell>
          <cell r="B2090">
            <v>973.96</v>
          </cell>
          <cell r="C2090">
            <v>-2.02</v>
          </cell>
          <cell r="D2090">
            <v>0</v>
          </cell>
        </row>
        <row r="2091">
          <cell r="A2091">
            <v>44094</v>
          </cell>
          <cell r="B2091">
            <v>1119.56</v>
          </cell>
          <cell r="C2091">
            <v>-2.04</v>
          </cell>
          <cell r="D2091">
            <v>0</v>
          </cell>
        </row>
        <row r="2092">
          <cell r="A2092">
            <v>44095</v>
          </cell>
          <cell r="B2092">
            <v>1100</v>
          </cell>
          <cell r="C2092">
            <v>-2.06</v>
          </cell>
          <cell r="D2092">
            <v>3.2</v>
          </cell>
        </row>
        <row r="2093">
          <cell r="A2093">
            <v>44096</v>
          </cell>
          <cell r="B2093">
            <v>1038.66</v>
          </cell>
          <cell r="C2093">
            <v>-2.06</v>
          </cell>
          <cell r="D2093">
            <v>3.7</v>
          </cell>
        </row>
        <row r="2094">
          <cell r="A2094">
            <v>44097</v>
          </cell>
          <cell r="B2094">
            <v>1035.65</v>
          </cell>
          <cell r="C2094">
            <v>-2.08</v>
          </cell>
          <cell r="D2094">
            <v>4.8</v>
          </cell>
        </row>
        <row r="2095">
          <cell r="A2095">
            <v>44098</v>
          </cell>
          <cell r="B2095">
            <v>980.21</v>
          </cell>
          <cell r="C2095">
            <v>-2.1</v>
          </cell>
          <cell r="D2095">
            <v>0.6</v>
          </cell>
        </row>
        <row r="2096">
          <cell r="A2096">
            <v>44099</v>
          </cell>
          <cell r="B2096">
            <v>1031.25</v>
          </cell>
          <cell r="C2096">
            <v>-2.12</v>
          </cell>
          <cell r="D2096">
            <v>0</v>
          </cell>
        </row>
        <row r="2097">
          <cell r="A2097">
            <v>44100</v>
          </cell>
          <cell r="B2097">
            <v>1083.91</v>
          </cell>
          <cell r="C2097">
            <v>-2.13</v>
          </cell>
          <cell r="D2097">
            <v>0</v>
          </cell>
        </row>
        <row r="2098">
          <cell r="A2098">
            <v>44101</v>
          </cell>
          <cell r="B2098">
            <v>1121.76</v>
          </cell>
          <cell r="C2098">
            <v>-2.14</v>
          </cell>
          <cell r="D2098">
            <v>0</v>
          </cell>
        </row>
        <row r="2099">
          <cell r="A2099">
            <v>44102</v>
          </cell>
          <cell r="B2099">
            <v>1031.13</v>
          </cell>
          <cell r="C2099">
            <v>-2.16</v>
          </cell>
          <cell r="D2099">
            <v>0</v>
          </cell>
        </row>
        <row r="2100">
          <cell r="A2100">
            <v>44103</v>
          </cell>
          <cell r="B2100">
            <v>1062.5</v>
          </cell>
          <cell r="C2100">
            <v>-2.18</v>
          </cell>
          <cell r="D2100">
            <v>0</v>
          </cell>
        </row>
        <row r="2101">
          <cell r="A2101">
            <v>44104</v>
          </cell>
          <cell r="B2101">
            <v>1062.5</v>
          </cell>
          <cell r="C2101">
            <v>-2.21</v>
          </cell>
          <cell r="D2101">
            <v>0</v>
          </cell>
        </row>
        <row r="2102">
          <cell r="A2102">
            <v>44105</v>
          </cell>
          <cell r="B2102">
            <v>1046.99</v>
          </cell>
          <cell r="C2102">
            <v>-2.23</v>
          </cell>
          <cell r="D2102">
            <v>0</v>
          </cell>
        </row>
        <row r="2103">
          <cell r="A2103">
            <v>44106</v>
          </cell>
          <cell r="B2103">
            <v>1176.5</v>
          </cell>
          <cell r="C2103">
            <v>-2.25</v>
          </cell>
          <cell r="D2103">
            <v>0</v>
          </cell>
        </row>
        <row r="2104">
          <cell r="A2104">
            <v>44107</v>
          </cell>
          <cell r="B2104">
            <v>1270.6</v>
          </cell>
          <cell r="C2104">
            <v>-2.28</v>
          </cell>
          <cell r="D2104">
            <v>0</v>
          </cell>
        </row>
        <row r="2105">
          <cell r="A2105">
            <v>44108</v>
          </cell>
          <cell r="B2105">
            <v>1256.83</v>
          </cell>
          <cell r="C2105">
            <v>-2.3</v>
          </cell>
          <cell r="D2105">
            <v>0</v>
          </cell>
        </row>
        <row r="2106">
          <cell r="A2106">
            <v>44109</v>
          </cell>
          <cell r="B2106">
            <v>1235.65</v>
          </cell>
          <cell r="C2106">
            <v>-2.32</v>
          </cell>
          <cell r="D2106">
            <v>0</v>
          </cell>
        </row>
        <row r="2107">
          <cell r="A2107">
            <v>44110</v>
          </cell>
          <cell r="B2107">
            <v>1242.94</v>
          </cell>
          <cell r="C2107">
            <v>-2.35</v>
          </cell>
          <cell r="D2107">
            <v>0</v>
          </cell>
        </row>
        <row r="2108">
          <cell r="A2108">
            <v>44111</v>
          </cell>
          <cell r="B2108">
            <v>1235.42</v>
          </cell>
          <cell r="C2108">
            <v>-2.38</v>
          </cell>
          <cell r="D2108">
            <v>0</v>
          </cell>
        </row>
        <row r="2109">
          <cell r="A2109">
            <v>44112</v>
          </cell>
          <cell r="B2109">
            <v>1247.11</v>
          </cell>
          <cell r="C2109">
            <v>-2.39</v>
          </cell>
          <cell r="D2109">
            <v>0.3</v>
          </cell>
        </row>
        <row r="2110">
          <cell r="A2110">
            <v>44113</v>
          </cell>
          <cell r="B2110">
            <v>1285.76</v>
          </cell>
          <cell r="C2110">
            <v>-2.42</v>
          </cell>
          <cell r="D2110">
            <v>0</v>
          </cell>
        </row>
        <row r="2111">
          <cell r="A2111">
            <v>44114</v>
          </cell>
          <cell r="B2111">
            <v>1279.63</v>
          </cell>
          <cell r="C2111">
            <v>-2.46</v>
          </cell>
          <cell r="D2111">
            <v>0.1</v>
          </cell>
        </row>
        <row r="2112">
          <cell r="A2112">
            <v>44115</v>
          </cell>
          <cell r="B2112">
            <v>1275.23</v>
          </cell>
          <cell r="C2112">
            <v>-2.48</v>
          </cell>
          <cell r="D2112">
            <v>0</v>
          </cell>
        </row>
        <row r="2113">
          <cell r="A2113">
            <v>44116</v>
          </cell>
          <cell r="B2113">
            <v>1263.31</v>
          </cell>
          <cell r="C2113">
            <v>-2.51</v>
          </cell>
          <cell r="D2113">
            <v>0</v>
          </cell>
        </row>
        <row r="2114">
          <cell r="A2114">
            <v>44117</v>
          </cell>
          <cell r="B2114">
            <v>1244.1</v>
          </cell>
          <cell r="C2114">
            <v>-2.53</v>
          </cell>
          <cell r="D2114">
            <v>0</v>
          </cell>
        </row>
        <row r="2115">
          <cell r="A2115">
            <v>44118</v>
          </cell>
          <cell r="B2115">
            <v>1262.38</v>
          </cell>
          <cell r="C2115">
            <v>-2.56</v>
          </cell>
          <cell r="D2115">
            <v>0</v>
          </cell>
        </row>
        <row r="2116">
          <cell r="A2116">
            <v>44119</v>
          </cell>
          <cell r="B2116">
            <v>1202.85</v>
          </cell>
          <cell r="C2116">
            <v>-2.58</v>
          </cell>
          <cell r="D2116">
            <v>2.3</v>
          </cell>
        </row>
        <row r="2117">
          <cell r="A2117">
            <v>44120</v>
          </cell>
          <cell r="B2117">
            <v>1253.36</v>
          </cell>
          <cell r="C2117">
            <v>-2.57</v>
          </cell>
          <cell r="D2117">
            <v>4.8</v>
          </cell>
        </row>
        <row r="2118">
          <cell r="A2118">
            <v>44121</v>
          </cell>
          <cell r="B2118">
            <v>1096.99</v>
          </cell>
          <cell r="C2118">
            <v>-2.6</v>
          </cell>
          <cell r="D2118">
            <v>8.1</v>
          </cell>
        </row>
        <row r="2119">
          <cell r="A2119">
            <v>44122</v>
          </cell>
          <cell r="B2119">
            <v>1077.55</v>
          </cell>
          <cell r="C2119">
            <v>-2.62</v>
          </cell>
          <cell r="D2119">
            <v>0</v>
          </cell>
        </row>
        <row r="2120">
          <cell r="A2120">
            <v>44123</v>
          </cell>
          <cell r="B2120">
            <v>1063.77</v>
          </cell>
          <cell r="C2120">
            <v>-2.64</v>
          </cell>
          <cell r="D2120">
            <v>0</v>
          </cell>
        </row>
        <row r="2121">
          <cell r="A2121">
            <v>44124</v>
          </cell>
          <cell r="B2121">
            <v>1087.5</v>
          </cell>
          <cell r="C2121">
            <v>-2.66</v>
          </cell>
          <cell r="D2121">
            <v>0</v>
          </cell>
        </row>
        <row r="2122">
          <cell r="A2122">
            <v>44125</v>
          </cell>
          <cell r="B2122">
            <v>1033.45</v>
          </cell>
          <cell r="C2122">
            <v>-2.64</v>
          </cell>
          <cell r="D2122">
            <v>14.5</v>
          </cell>
        </row>
        <row r="2123">
          <cell r="A2123">
            <v>44126</v>
          </cell>
          <cell r="B2123">
            <v>1071.3</v>
          </cell>
          <cell r="C2123">
            <v>-2.66</v>
          </cell>
          <cell r="D2123">
            <v>2.2</v>
          </cell>
        </row>
        <row r="2124">
          <cell r="A2124">
            <v>44127</v>
          </cell>
          <cell r="B2124">
            <v>1032.41</v>
          </cell>
          <cell r="C2124">
            <v>-2.68</v>
          </cell>
          <cell r="D2124">
            <v>0.2</v>
          </cell>
        </row>
        <row r="2125">
          <cell r="A2125">
            <v>44128</v>
          </cell>
          <cell r="B2125">
            <v>1074.65</v>
          </cell>
          <cell r="C2125">
            <v>-2.7</v>
          </cell>
          <cell r="D2125">
            <v>0</v>
          </cell>
        </row>
        <row r="2126">
          <cell r="A2126">
            <v>44129</v>
          </cell>
          <cell r="B2126">
            <v>940.63</v>
          </cell>
          <cell r="C2126">
            <v>-2.68</v>
          </cell>
          <cell r="D2126">
            <v>21.3</v>
          </cell>
        </row>
        <row r="2127">
          <cell r="A2127">
            <v>44130</v>
          </cell>
          <cell r="B2127">
            <v>944.21</v>
          </cell>
          <cell r="C2127">
            <v>-2.64</v>
          </cell>
          <cell r="D2127">
            <v>4.4</v>
          </cell>
        </row>
        <row r="2128">
          <cell r="A2128">
            <v>44131</v>
          </cell>
          <cell r="B2128">
            <v>1038.66</v>
          </cell>
          <cell r="C2128">
            <v>-2.65</v>
          </cell>
          <cell r="D2128">
            <v>0</v>
          </cell>
        </row>
        <row r="2129">
          <cell r="A2129">
            <v>44132</v>
          </cell>
          <cell r="B2129">
            <v>1038.77</v>
          </cell>
          <cell r="C2129">
            <v>-2.66</v>
          </cell>
          <cell r="D2129">
            <v>0</v>
          </cell>
        </row>
        <row r="2130">
          <cell r="A2130">
            <v>44133</v>
          </cell>
          <cell r="B2130">
            <v>1077.2</v>
          </cell>
          <cell r="C2130">
            <v>-2.68</v>
          </cell>
          <cell r="D2130">
            <v>0.3</v>
          </cell>
        </row>
        <row r="2131">
          <cell r="A2131">
            <v>44134</v>
          </cell>
          <cell r="B2131">
            <v>1025.58</v>
          </cell>
          <cell r="C2131">
            <v>-2.7</v>
          </cell>
          <cell r="D2131">
            <v>0</v>
          </cell>
        </row>
        <row r="2132">
          <cell r="A2132">
            <v>44135</v>
          </cell>
          <cell r="B2132">
            <v>849.07</v>
          </cell>
          <cell r="C2132">
            <v>-2.68</v>
          </cell>
          <cell r="D2132">
            <v>21.3</v>
          </cell>
        </row>
        <row r="2133">
          <cell r="A2133">
            <v>44136</v>
          </cell>
          <cell r="B2133">
            <v>841.44</v>
          </cell>
          <cell r="C2133">
            <v>-2.67</v>
          </cell>
          <cell r="D2133">
            <v>0</v>
          </cell>
        </row>
        <row r="2134">
          <cell r="A2134">
            <v>44137</v>
          </cell>
          <cell r="B2134">
            <v>1064.24</v>
          </cell>
          <cell r="C2134">
            <v>-2.68</v>
          </cell>
          <cell r="D2134">
            <v>0</v>
          </cell>
        </row>
        <row r="2135">
          <cell r="A2135">
            <v>44138</v>
          </cell>
          <cell r="B2135">
            <v>1203.36</v>
          </cell>
          <cell r="C2135">
            <v>-2.68</v>
          </cell>
          <cell r="D2135">
            <v>0</v>
          </cell>
        </row>
        <row r="2136">
          <cell r="A2136">
            <v>44139</v>
          </cell>
          <cell r="B2136">
            <v>1160.07</v>
          </cell>
          <cell r="C2136">
            <v>-2.68</v>
          </cell>
          <cell r="D2136">
            <v>26.7</v>
          </cell>
        </row>
        <row r="2137">
          <cell r="A2137">
            <v>44140</v>
          </cell>
          <cell r="B2137">
            <v>1204.05</v>
          </cell>
          <cell r="C2137">
            <v>-2.67</v>
          </cell>
          <cell r="D2137">
            <v>0</v>
          </cell>
        </row>
        <row r="2138">
          <cell r="A2138">
            <v>44141</v>
          </cell>
          <cell r="B2138">
            <v>1132.06</v>
          </cell>
          <cell r="C2138">
            <v>-2.69</v>
          </cell>
          <cell r="D2138">
            <v>0</v>
          </cell>
        </row>
        <row r="2139">
          <cell r="A2139">
            <v>44142</v>
          </cell>
          <cell r="B2139">
            <v>1086.69</v>
          </cell>
          <cell r="C2139">
            <v>-2.69</v>
          </cell>
          <cell r="D2139">
            <v>0</v>
          </cell>
        </row>
        <row r="2140">
          <cell r="A2140">
            <v>44143</v>
          </cell>
          <cell r="B2140">
            <v>1084.61</v>
          </cell>
          <cell r="C2140">
            <v>-2.71</v>
          </cell>
          <cell r="D2140">
            <v>0</v>
          </cell>
        </row>
        <row r="2141">
          <cell r="A2141">
            <v>44144</v>
          </cell>
          <cell r="B2141">
            <v>1035.88</v>
          </cell>
          <cell r="C2141">
            <v>-2.72</v>
          </cell>
          <cell r="D2141">
            <v>0</v>
          </cell>
        </row>
        <row r="2142">
          <cell r="A2142">
            <v>44145</v>
          </cell>
          <cell r="B2142">
            <v>1035.53</v>
          </cell>
          <cell r="C2142">
            <v>-2.74</v>
          </cell>
          <cell r="D2142">
            <v>0</v>
          </cell>
        </row>
        <row r="2143">
          <cell r="A2143">
            <v>44146</v>
          </cell>
          <cell r="B2143">
            <v>1090.86</v>
          </cell>
          <cell r="C2143">
            <v>-2.73</v>
          </cell>
          <cell r="D2143">
            <v>20</v>
          </cell>
        </row>
        <row r="2144">
          <cell r="A2144">
            <v>44147</v>
          </cell>
          <cell r="B2144">
            <v>1044.56</v>
          </cell>
          <cell r="C2144">
            <v>-2.74</v>
          </cell>
          <cell r="D2144">
            <v>2.7</v>
          </cell>
        </row>
        <row r="2145">
          <cell r="A2145">
            <v>44148</v>
          </cell>
          <cell r="B2145">
            <v>1036.46</v>
          </cell>
          <cell r="C2145">
            <v>-2.73</v>
          </cell>
          <cell r="D2145">
            <v>10.5</v>
          </cell>
        </row>
        <row r="2146">
          <cell r="A2146">
            <v>44149</v>
          </cell>
          <cell r="B2146">
            <v>1067.71</v>
          </cell>
          <cell r="C2146">
            <v>-2.72</v>
          </cell>
          <cell r="D2146">
            <v>5</v>
          </cell>
        </row>
        <row r="2147">
          <cell r="A2147">
            <v>44150</v>
          </cell>
          <cell r="B2147">
            <v>1068.63</v>
          </cell>
          <cell r="C2147">
            <v>-2.71</v>
          </cell>
          <cell r="D2147">
            <v>1.3</v>
          </cell>
        </row>
        <row r="2148">
          <cell r="A2148">
            <v>44151</v>
          </cell>
          <cell r="B2148">
            <v>1032.52</v>
          </cell>
          <cell r="C2148">
            <v>-2.71</v>
          </cell>
          <cell r="D2148">
            <v>34.2</v>
          </cell>
        </row>
        <row r="2149">
          <cell r="A2149">
            <v>44152</v>
          </cell>
          <cell r="B2149">
            <v>1118.4</v>
          </cell>
          <cell r="C2149">
            <v>-2.68</v>
          </cell>
          <cell r="D2149">
            <v>0</v>
          </cell>
        </row>
        <row r="2150">
          <cell r="A2150">
            <v>44153</v>
          </cell>
          <cell r="B2150">
            <v>1125.81</v>
          </cell>
          <cell r="C2150">
            <v>-2.49</v>
          </cell>
          <cell r="D2150">
            <v>72.8</v>
          </cell>
        </row>
        <row r="2151">
          <cell r="A2151">
            <v>44154</v>
          </cell>
          <cell r="B2151">
            <v>1057.4</v>
          </cell>
          <cell r="C2151">
            <v>-2.38</v>
          </cell>
          <cell r="D2151">
            <v>22.3</v>
          </cell>
        </row>
        <row r="2152">
          <cell r="A2152">
            <v>44155</v>
          </cell>
          <cell r="B2152">
            <v>1102.66</v>
          </cell>
          <cell r="C2152">
            <v>-2.35</v>
          </cell>
          <cell r="D2152">
            <v>0.9</v>
          </cell>
        </row>
        <row r="2153">
          <cell r="A2153">
            <v>44156</v>
          </cell>
          <cell r="B2153">
            <v>1271.64</v>
          </cell>
          <cell r="C2153">
            <v>-2.35</v>
          </cell>
          <cell r="D2153">
            <v>0</v>
          </cell>
        </row>
        <row r="2154">
          <cell r="A2154">
            <v>44157</v>
          </cell>
          <cell r="B2154">
            <v>1245.49</v>
          </cell>
          <cell r="C2154">
            <v>-2.36</v>
          </cell>
          <cell r="D2154">
            <v>0</v>
          </cell>
        </row>
        <row r="2155">
          <cell r="A2155">
            <v>44158</v>
          </cell>
          <cell r="B2155">
            <v>934.03</v>
          </cell>
          <cell r="C2155">
            <v>-2.38</v>
          </cell>
          <cell r="D2155">
            <v>0</v>
          </cell>
        </row>
        <row r="2156">
          <cell r="A2156">
            <v>44159</v>
          </cell>
          <cell r="B2156">
            <v>1029.86</v>
          </cell>
          <cell r="C2156">
            <v>-2.4</v>
          </cell>
          <cell r="D2156">
            <v>0</v>
          </cell>
        </row>
        <row r="2157">
          <cell r="A2157">
            <v>44160</v>
          </cell>
          <cell r="B2157">
            <v>1125.81</v>
          </cell>
          <cell r="C2157">
            <v>-2.42</v>
          </cell>
          <cell r="D2157">
            <v>0</v>
          </cell>
        </row>
        <row r="2158">
          <cell r="A2158">
            <v>44161</v>
          </cell>
          <cell r="B2158">
            <v>1199.54</v>
          </cell>
          <cell r="C2158">
            <v>-2.43</v>
          </cell>
          <cell r="D2158">
            <v>0</v>
          </cell>
        </row>
        <row r="2159">
          <cell r="A2159">
            <v>44162</v>
          </cell>
          <cell r="B2159">
            <v>1193.06</v>
          </cell>
          <cell r="C2159">
            <v>-2.46</v>
          </cell>
          <cell r="D2159">
            <v>0</v>
          </cell>
        </row>
        <row r="2160">
          <cell r="A2160">
            <v>44163</v>
          </cell>
          <cell r="B2160">
            <v>1282.87</v>
          </cell>
          <cell r="C2160">
            <v>-2.48</v>
          </cell>
          <cell r="D2160">
            <v>0</v>
          </cell>
        </row>
        <row r="2161">
          <cell r="A2161">
            <v>44164</v>
          </cell>
          <cell r="B2161">
            <v>1272.22</v>
          </cell>
          <cell r="C2161">
            <v>-2.5</v>
          </cell>
          <cell r="D2161">
            <v>0</v>
          </cell>
        </row>
        <row r="2162">
          <cell r="A2162">
            <v>44165</v>
          </cell>
          <cell r="B2162">
            <v>1384.5</v>
          </cell>
          <cell r="C2162">
            <v>-2.52</v>
          </cell>
          <cell r="D2162">
            <v>0</v>
          </cell>
        </row>
        <row r="2163">
          <cell r="A2163">
            <v>44166</v>
          </cell>
          <cell r="B2163">
            <v>1087.85</v>
          </cell>
          <cell r="C2163">
            <v>-2.54</v>
          </cell>
          <cell r="D2163">
            <v>0</v>
          </cell>
        </row>
        <row r="2164">
          <cell r="A2164">
            <v>44167</v>
          </cell>
          <cell r="B2164">
            <v>1211.57</v>
          </cell>
          <cell r="C2164">
            <v>-2.56</v>
          </cell>
          <cell r="D2164">
            <v>0</v>
          </cell>
        </row>
        <row r="2165">
          <cell r="A2165">
            <v>44168</v>
          </cell>
          <cell r="B2165">
            <v>1208.22</v>
          </cell>
          <cell r="C2165">
            <v>-2.58</v>
          </cell>
          <cell r="D2165">
            <v>0.7</v>
          </cell>
        </row>
        <row r="2166">
          <cell r="A2166">
            <v>44169</v>
          </cell>
          <cell r="B2166">
            <v>1206.6</v>
          </cell>
          <cell r="C2166">
            <v>-2.58</v>
          </cell>
          <cell r="D2166">
            <v>2</v>
          </cell>
        </row>
        <row r="2167">
          <cell r="A2167">
            <v>44170</v>
          </cell>
          <cell r="B2167">
            <v>1275.93</v>
          </cell>
          <cell r="C2167">
            <v>-2.61</v>
          </cell>
          <cell r="D2167">
            <v>0</v>
          </cell>
        </row>
        <row r="2168">
          <cell r="A2168">
            <v>44171</v>
          </cell>
          <cell r="B2168">
            <v>1142.25</v>
          </cell>
          <cell r="C2168">
            <v>-2.63</v>
          </cell>
          <cell r="D2168">
            <v>1.8</v>
          </cell>
        </row>
        <row r="2169">
          <cell r="A2169">
            <v>44172</v>
          </cell>
          <cell r="B2169">
            <v>1112.85</v>
          </cell>
          <cell r="C2169">
            <v>-2.62</v>
          </cell>
          <cell r="D2169">
            <v>0</v>
          </cell>
        </row>
        <row r="2170">
          <cell r="A2170">
            <v>44173</v>
          </cell>
          <cell r="B2170">
            <v>1123.03</v>
          </cell>
          <cell r="C2170">
            <v>-2.53</v>
          </cell>
          <cell r="D2170">
            <v>13.8</v>
          </cell>
        </row>
        <row r="2171">
          <cell r="A2171">
            <v>44174</v>
          </cell>
          <cell r="B2171">
            <v>1133.22</v>
          </cell>
          <cell r="C2171">
            <v>-2.49</v>
          </cell>
          <cell r="D2171">
            <v>31.4</v>
          </cell>
        </row>
        <row r="2172">
          <cell r="A2172">
            <v>44175</v>
          </cell>
          <cell r="B2172">
            <v>1034.49</v>
          </cell>
          <cell r="C2172">
            <v>-2.46</v>
          </cell>
          <cell r="D2172">
            <v>0.2</v>
          </cell>
        </row>
        <row r="2173">
          <cell r="A2173">
            <v>44176</v>
          </cell>
          <cell r="B2173">
            <v>1072.69</v>
          </cell>
          <cell r="C2173">
            <v>-2.44</v>
          </cell>
          <cell r="D2173">
            <v>15</v>
          </cell>
        </row>
        <row r="2174">
          <cell r="A2174">
            <v>44177</v>
          </cell>
          <cell r="B2174">
            <v>1190.16</v>
          </cell>
          <cell r="C2174">
            <v>-2.43</v>
          </cell>
          <cell r="D2174">
            <v>4.1</v>
          </cell>
        </row>
        <row r="2175">
          <cell r="A2175">
            <v>44178</v>
          </cell>
          <cell r="B2175">
            <v>1076.27</v>
          </cell>
          <cell r="C2175">
            <v>-2.42</v>
          </cell>
          <cell r="D2175">
            <v>5.2</v>
          </cell>
        </row>
        <row r="2176">
          <cell r="A2176">
            <v>44179</v>
          </cell>
          <cell r="B2176">
            <v>1041.2</v>
          </cell>
          <cell r="C2176">
            <v>-2.44</v>
          </cell>
          <cell r="D2176">
            <v>0</v>
          </cell>
        </row>
        <row r="2177">
          <cell r="A2177">
            <v>44180</v>
          </cell>
          <cell r="B2177">
            <v>1028.24</v>
          </cell>
          <cell r="C2177">
            <v>-2.44</v>
          </cell>
          <cell r="D2177">
            <v>0</v>
          </cell>
        </row>
        <row r="2178">
          <cell r="A2178">
            <v>44181</v>
          </cell>
          <cell r="B2178">
            <v>1189.24</v>
          </cell>
          <cell r="C2178">
            <v>-2.47</v>
          </cell>
          <cell r="D2178">
            <v>0</v>
          </cell>
        </row>
        <row r="2179">
          <cell r="A2179">
            <v>44182</v>
          </cell>
          <cell r="B2179">
            <v>1174.88</v>
          </cell>
          <cell r="C2179">
            <v>-2.49</v>
          </cell>
          <cell r="D2179">
            <v>0</v>
          </cell>
        </row>
        <row r="2180">
          <cell r="A2180">
            <v>44183</v>
          </cell>
          <cell r="B2180">
            <v>1213.77</v>
          </cell>
          <cell r="C2180">
            <v>-2.46</v>
          </cell>
          <cell r="D2180">
            <v>18.4</v>
          </cell>
        </row>
        <row r="2181">
          <cell r="A2181">
            <v>44184</v>
          </cell>
          <cell r="B2181">
            <v>1299.31</v>
          </cell>
          <cell r="C2181">
            <v>-2.41</v>
          </cell>
          <cell r="D2181">
            <v>6.5</v>
          </cell>
        </row>
        <row r="2182">
          <cell r="A2182">
            <v>44185</v>
          </cell>
          <cell r="B2182">
            <v>1142.25</v>
          </cell>
          <cell r="C2182">
            <v>-2.32</v>
          </cell>
          <cell r="D2182">
            <v>21.6</v>
          </cell>
        </row>
        <row r="2183">
          <cell r="A2183">
            <v>44186</v>
          </cell>
          <cell r="B2183">
            <v>1203.24</v>
          </cell>
          <cell r="C2183">
            <v>-2.36</v>
          </cell>
          <cell r="D2183">
            <v>2.1</v>
          </cell>
        </row>
        <row r="2184">
          <cell r="A2184">
            <v>44187</v>
          </cell>
          <cell r="B2184">
            <v>1215.63</v>
          </cell>
          <cell r="C2184">
            <v>-2.28</v>
          </cell>
          <cell r="D2184">
            <v>18.7</v>
          </cell>
        </row>
        <row r="2185">
          <cell r="A2185">
            <v>44188</v>
          </cell>
          <cell r="B2185">
            <v>1193.75</v>
          </cell>
          <cell r="C2185">
            <v>-2.24</v>
          </cell>
          <cell r="D2185">
            <v>4</v>
          </cell>
        </row>
        <row r="2186">
          <cell r="A2186">
            <v>44189</v>
          </cell>
          <cell r="B2186">
            <v>1219.68</v>
          </cell>
          <cell r="C2186">
            <v>-2.22</v>
          </cell>
          <cell r="D2186">
            <v>12</v>
          </cell>
        </row>
        <row r="2187">
          <cell r="A2187">
            <v>44190</v>
          </cell>
          <cell r="B2187">
            <v>1311.69</v>
          </cell>
          <cell r="C2187">
            <v>-2.11</v>
          </cell>
          <cell r="D2187">
            <v>29</v>
          </cell>
        </row>
        <row r="2188">
          <cell r="A2188">
            <v>44191</v>
          </cell>
          <cell r="B2188">
            <v>1297.92</v>
          </cell>
          <cell r="C2188">
            <v>-2.08</v>
          </cell>
          <cell r="D2188">
            <v>7</v>
          </cell>
        </row>
        <row r="2189">
          <cell r="A2189">
            <v>44192</v>
          </cell>
          <cell r="B2189">
            <v>1296.06</v>
          </cell>
          <cell r="C2189">
            <v>-2.08</v>
          </cell>
          <cell r="D2189">
            <v>0</v>
          </cell>
        </row>
        <row r="2190">
          <cell r="A2190">
            <v>44193</v>
          </cell>
          <cell r="B2190">
            <v>1222.8</v>
          </cell>
          <cell r="C2190">
            <v>-2.1</v>
          </cell>
          <cell r="D2190">
            <v>0</v>
          </cell>
        </row>
        <row r="2191">
          <cell r="A2191">
            <v>44194</v>
          </cell>
          <cell r="B2191">
            <v>1124.07</v>
          </cell>
          <cell r="C2191">
            <v>-2.12</v>
          </cell>
          <cell r="D2191">
            <v>0</v>
          </cell>
        </row>
        <row r="2192">
          <cell r="A2192">
            <v>44195</v>
          </cell>
          <cell r="B2192">
            <v>1210.19</v>
          </cell>
          <cell r="C2192">
            <v>-2.13</v>
          </cell>
          <cell r="D2192">
            <v>0</v>
          </cell>
        </row>
        <row r="2193">
          <cell r="A2193">
            <v>44196</v>
          </cell>
          <cell r="B2193">
            <v>1211.81</v>
          </cell>
          <cell r="C2193">
            <v>-2.14</v>
          </cell>
          <cell r="D2193">
            <v>0</v>
          </cell>
        </row>
        <row r="2194">
          <cell r="A2194">
            <v>44197</v>
          </cell>
          <cell r="B2194">
            <v>1294.56</v>
          </cell>
          <cell r="C2194">
            <v>-2.18</v>
          </cell>
          <cell r="D2194">
            <v>0</v>
          </cell>
        </row>
        <row r="2195">
          <cell r="A2195">
            <v>44198</v>
          </cell>
          <cell r="B2195">
            <v>1306.71</v>
          </cell>
          <cell r="C2195">
            <v>-2.1</v>
          </cell>
          <cell r="D2195">
            <v>57.1</v>
          </cell>
        </row>
        <row r="2196">
          <cell r="A2196">
            <v>44199</v>
          </cell>
          <cell r="B2196">
            <v>1301.74</v>
          </cell>
          <cell r="C2196">
            <v>-2</v>
          </cell>
          <cell r="D2196">
            <v>17.8</v>
          </cell>
        </row>
        <row r="2197">
          <cell r="A2197">
            <v>44200</v>
          </cell>
          <cell r="B2197">
            <v>1026.85</v>
          </cell>
          <cell r="C2197">
            <v>-1.82</v>
          </cell>
          <cell r="D2197">
            <v>17.5</v>
          </cell>
        </row>
        <row r="2198">
          <cell r="A2198">
            <v>44201</v>
          </cell>
          <cell r="B2198">
            <v>1025.35</v>
          </cell>
          <cell r="C2198">
            <v>-1.78</v>
          </cell>
          <cell r="D2198">
            <v>0.1</v>
          </cell>
        </row>
        <row r="2199">
          <cell r="A2199">
            <v>44202</v>
          </cell>
          <cell r="B2199">
            <v>903.56</v>
          </cell>
          <cell r="C2199">
            <v>-1.77</v>
          </cell>
          <cell r="D2199">
            <v>0</v>
          </cell>
        </row>
        <row r="2200">
          <cell r="A2200">
            <v>44203</v>
          </cell>
          <cell r="B2200">
            <v>1009.32</v>
          </cell>
          <cell r="C2200">
            <v>-1.76</v>
          </cell>
          <cell r="D2200">
            <v>0</v>
          </cell>
        </row>
        <row r="2201">
          <cell r="A2201">
            <v>44204</v>
          </cell>
          <cell r="B2201">
            <v>1008.88</v>
          </cell>
          <cell r="C2201">
            <v>-1.59</v>
          </cell>
          <cell r="D2201">
            <v>68</v>
          </cell>
        </row>
        <row r="2202">
          <cell r="A2202">
            <v>44205</v>
          </cell>
          <cell r="B2202">
            <v>1432.18</v>
          </cell>
          <cell r="C2202">
            <v>-1.54</v>
          </cell>
          <cell r="D2202">
            <v>0</v>
          </cell>
        </row>
        <row r="2203">
          <cell r="A2203">
            <v>44206</v>
          </cell>
          <cell r="B2203">
            <v>1054.38</v>
          </cell>
          <cell r="C2203">
            <v>-1.42</v>
          </cell>
          <cell r="D2203">
            <v>4.9</v>
          </cell>
        </row>
        <row r="2204">
          <cell r="A2204">
            <v>44207</v>
          </cell>
          <cell r="B2204">
            <v>948.5</v>
          </cell>
          <cell r="C2204">
            <v>-1.38</v>
          </cell>
          <cell r="D2204">
            <v>47.5</v>
          </cell>
        </row>
        <row r="2205">
          <cell r="A2205">
            <v>44208</v>
          </cell>
          <cell r="B2205">
            <v>934.7</v>
          </cell>
          <cell r="C2205">
            <v>-1.34</v>
          </cell>
          <cell r="D2205">
            <v>5.7</v>
          </cell>
        </row>
        <row r="2206">
          <cell r="A2206">
            <v>44209</v>
          </cell>
          <cell r="B2206">
            <v>1102.31</v>
          </cell>
          <cell r="C2206">
            <v>-1.35</v>
          </cell>
          <cell r="D2206">
            <v>0</v>
          </cell>
        </row>
        <row r="2207">
          <cell r="A2207">
            <v>44210</v>
          </cell>
          <cell r="B2207">
            <v>1002.74</v>
          </cell>
          <cell r="C2207">
            <v>-1.34</v>
          </cell>
          <cell r="D2207">
            <v>0.02</v>
          </cell>
        </row>
        <row r="2208">
          <cell r="A2208">
            <v>44211</v>
          </cell>
          <cell r="B2208">
            <v>1014.12</v>
          </cell>
          <cell r="C2208">
            <v>-1.36</v>
          </cell>
          <cell r="D2208">
            <v>0</v>
          </cell>
        </row>
        <row r="2209">
          <cell r="A2209">
            <v>44212</v>
          </cell>
          <cell r="B2209">
            <v>1082.81</v>
          </cell>
          <cell r="C2209">
            <v>-1.14</v>
          </cell>
          <cell r="D2209">
            <v>27</v>
          </cell>
        </row>
        <row r="2210">
          <cell r="A2210">
            <v>44213</v>
          </cell>
          <cell r="B2210">
            <v>1081.93</v>
          </cell>
          <cell r="C2210">
            <v>-1.13</v>
          </cell>
          <cell r="D2210">
            <v>0</v>
          </cell>
        </row>
        <row r="2211">
          <cell r="A2211">
            <v>44214</v>
          </cell>
          <cell r="B2211">
            <v>1022.87</v>
          </cell>
          <cell r="C2211">
            <v>-1.1</v>
          </cell>
          <cell r="D2211">
            <v>0</v>
          </cell>
        </row>
        <row r="2212">
          <cell r="A2212">
            <v>44215</v>
          </cell>
          <cell r="B2212">
            <v>1027.25</v>
          </cell>
          <cell r="C2212">
            <v>-1.11</v>
          </cell>
          <cell r="D2212">
            <v>0</v>
          </cell>
        </row>
        <row r="2213">
          <cell r="A2213">
            <v>44216</v>
          </cell>
          <cell r="B2213">
            <v>1037.75</v>
          </cell>
          <cell r="C2213">
            <v>-1.12</v>
          </cell>
          <cell r="D2213">
            <v>0</v>
          </cell>
        </row>
        <row r="2214">
          <cell r="A2214">
            <v>44217</v>
          </cell>
          <cell r="B2214">
            <v>1036</v>
          </cell>
          <cell r="C2214">
            <v>-1.14</v>
          </cell>
          <cell r="D2214">
            <v>0</v>
          </cell>
        </row>
        <row r="2215">
          <cell r="A2215">
            <v>44218</v>
          </cell>
          <cell r="B2215">
            <v>1033.37</v>
          </cell>
          <cell r="C2215">
            <v>-1.17</v>
          </cell>
          <cell r="D2215">
            <v>0</v>
          </cell>
        </row>
        <row r="2216">
          <cell r="A2216">
            <v>44219</v>
          </cell>
          <cell r="B2216">
            <v>1067.06</v>
          </cell>
          <cell r="C2216">
            <v>-1.18</v>
          </cell>
          <cell r="D2216">
            <v>0.2</v>
          </cell>
        </row>
        <row r="2217">
          <cell r="A2217">
            <v>44220</v>
          </cell>
          <cell r="B2217">
            <v>1053</v>
          </cell>
          <cell r="C2217">
            <v>-1.2</v>
          </cell>
          <cell r="D2217">
            <v>0</v>
          </cell>
        </row>
        <row r="2218">
          <cell r="A2218">
            <v>44221</v>
          </cell>
          <cell r="B2218">
            <v>1034.25</v>
          </cell>
          <cell r="C2218">
            <v>-1.22</v>
          </cell>
          <cell r="D2218">
            <v>0</v>
          </cell>
        </row>
        <row r="2219">
          <cell r="A2219">
            <v>44222</v>
          </cell>
          <cell r="B2219">
            <v>1019.8</v>
          </cell>
          <cell r="C2219">
            <v>-1.24</v>
          </cell>
          <cell r="D2219">
            <v>0</v>
          </cell>
        </row>
        <row r="2220">
          <cell r="A2220">
            <v>44223</v>
          </cell>
          <cell r="B2220">
            <v>1071.6</v>
          </cell>
          <cell r="C2220">
            <v>-1.25</v>
          </cell>
          <cell r="D2220">
            <v>0</v>
          </cell>
        </row>
        <row r="2221">
          <cell r="A2221">
            <v>44224</v>
          </cell>
          <cell r="B2221">
            <v>1026.56</v>
          </cell>
          <cell r="C2221">
            <v>-1.26</v>
          </cell>
          <cell r="D2221">
            <v>0</v>
          </cell>
        </row>
        <row r="2222">
          <cell r="A2222">
            <v>44225</v>
          </cell>
          <cell r="B2222">
            <v>1154.17</v>
          </cell>
          <cell r="C2222">
            <v>-1.28</v>
          </cell>
          <cell r="D2222">
            <v>0</v>
          </cell>
        </row>
        <row r="2223">
          <cell r="A2223">
            <v>44226</v>
          </cell>
          <cell r="B2223">
            <v>1085.87</v>
          </cell>
          <cell r="C2223">
            <v>-1.3</v>
          </cell>
          <cell r="D2223">
            <v>0</v>
          </cell>
        </row>
        <row r="2224">
          <cell r="A2224">
            <v>44227</v>
          </cell>
          <cell r="B2224">
            <v>1080</v>
          </cell>
          <cell r="C2224">
            <v>-1.32</v>
          </cell>
          <cell r="D2224">
            <v>0</v>
          </cell>
        </row>
        <row r="2225">
          <cell r="A2225">
            <v>44228</v>
          </cell>
          <cell r="B2225">
            <v>1011.83</v>
          </cell>
          <cell r="C2225">
            <v>-1.34</v>
          </cell>
          <cell r="D2225">
            <v>0</v>
          </cell>
        </row>
        <row r="2226">
          <cell r="A2226">
            <v>44229</v>
          </cell>
          <cell r="B2226">
            <v>1041.25</v>
          </cell>
          <cell r="C2226">
            <v>-1.36</v>
          </cell>
          <cell r="D2226">
            <v>0</v>
          </cell>
        </row>
        <row r="2227">
          <cell r="A2227">
            <v>44230</v>
          </cell>
          <cell r="B2227">
            <v>1133.56</v>
          </cell>
          <cell r="C2227">
            <v>-1.38</v>
          </cell>
          <cell r="D2227">
            <v>0</v>
          </cell>
        </row>
        <row r="2228">
          <cell r="A2228">
            <v>44231</v>
          </cell>
          <cell r="B2228">
            <v>1215.97</v>
          </cell>
          <cell r="C2228">
            <v>-1.4</v>
          </cell>
          <cell r="D2228">
            <v>0</v>
          </cell>
        </row>
        <row r="2229">
          <cell r="A2229">
            <v>44232</v>
          </cell>
          <cell r="B2229">
            <v>1079.28</v>
          </cell>
          <cell r="C2229">
            <v>-1.41</v>
          </cell>
          <cell r="D2229">
            <v>0.8</v>
          </cell>
        </row>
        <row r="2230">
          <cell r="A2230">
            <v>44233</v>
          </cell>
          <cell r="B2230">
            <v>1197.34</v>
          </cell>
          <cell r="C2230">
            <v>-1.33</v>
          </cell>
          <cell r="D2230">
            <v>34.6</v>
          </cell>
        </row>
        <row r="2231">
          <cell r="A2231">
            <v>44234</v>
          </cell>
          <cell r="B2231">
            <v>1089.12</v>
          </cell>
          <cell r="C2231">
            <v>-1.3</v>
          </cell>
          <cell r="D2231">
            <v>26.7</v>
          </cell>
        </row>
        <row r="2232">
          <cell r="A2232">
            <v>44235</v>
          </cell>
          <cell r="B2232">
            <v>997.36</v>
          </cell>
          <cell r="C2232">
            <v>-0.6</v>
          </cell>
          <cell r="D2232">
            <v>127.5</v>
          </cell>
        </row>
        <row r="2233">
          <cell r="A2233">
            <v>44236</v>
          </cell>
          <cell r="B2233">
            <v>1181.69</v>
          </cell>
          <cell r="C2233">
            <v>-0.48</v>
          </cell>
          <cell r="D2233">
            <v>0</v>
          </cell>
        </row>
        <row r="2234">
          <cell r="A2234">
            <v>44237</v>
          </cell>
          <cell r="B2234">
            <v>1150.63</v>
          </cell>
          <cell r="C2234">
            <v>-0.48</v>
          </cell>
          <cell r="D2234">
            <v>11.1</v>
          </cell>
        </row>
        <row r="2235">
          <cell r="A2235">
            <v>44238</v>
          </cell>
          <cell r="B2235">
            <v>1030.74</v>
          </cell>
          <cell r="C2235">
            <v>-0.49</v>
          </cell>
          <cell r="D2235">
            <v>0.5</v>
          </cell>
        </row>
        <row r="2236">
          <cell r="A2236">
            <v>44239</v>
          </cell>
          <cell r="B2236">
            <v>1206.46</v>
          </cell>
          <cell r="C2236">
            <v>-0.43</v>
          </cell>
          <cell r="D2236">
            <v>53.2</v>
          </cell>
        </row>
        <row r="2237">
          <cell r="A2237">
            <v>44240</v>
          </cell>
          <cell r="B2237">
            <v>1269.24</v>
          </cell>
          <cell r="C2237">
            <v>-0.44</v>
          </cell>
          <cell r="D2237">
            <v>1.6</v>
          </cell>
        </row>
        <row r="2238">
          <cell r="A2238">
            <v>44241</v>
          </cell>
          <cell r="B2238">
            <v>1282.74</v>
          </cell>
          <cell r="C2238">
            <v>-0.31</v>
          </cell>
          <cell r="D2238">
            <v>28.5</v>
          </cell>
        </row>
        <row r="2239">
          <cell r="A2239">
            <v>44242</v>
          </cell>
          <cell r="B2239">
            <v>1131.81</v>
          </cell>
          <cell r="C2239">
            <v>-0.23</v>
          </cell>
          <cell r="D2239">
            <v>7.2</v>
          </cell>
        </row>
        <row r="2240">
          <cell r="A2240">
            <v>44243</v>
          </cell>
          <cell r="B2240">
            <v>1290</v>
          </cell>
          <cell r="C2240">
            <v>-0.23</v>
          </cell>
          <cell r="D2240">
            <v>2.8</v>
          </cell>
        </row>
        <row r="2241">
          <cell r="A2241">
            <v>44244</v>
          </cell>
          <cell r="B2241">
            <v>1149.2</v>
          </cell>
          <cell r="C2241">
            <v>-0.2</v>
          </cell>
          <cell r="D2241">
            <v>34</v>
          </cell>
        </row>
        <row r="2242">
          <cell r="A2242">
            <v>44245</v>
          </cell>
          <cell r="B2242">
            <v>1006.25</v>
          </cell>
          <cell r="C2242">
            <v>-0.08</v>
          </cell>
          <cell r="D2242">
            <v>35</v>
          </cell>
        </row>
        <row r="2243">
          <cell r="A2243">
            <v>44246</v>
          </cell>
          <cell r="B2243">
            <v>996.18</v>
          </cell>
          <cell r="C2243">
            <v>-0.04</v>
          </cell>
          <cell r="D2243">
            <v>9.5</v>
          </cell>
        </row>
        <row r="2244">
          <cell r="A2244">
            <v>44247</v>
          </cell>
          <cell r="B2244">
            <v>1080</v>
          </cell>
          <cell r="C2244">
            <v>-0.04</v>
          </cell>
          <cell r="D2244">
            <v>7.8</v>
          </cell>
        </row>
        <row r="2245">
          <cell r="A2245">
            <v>44248</v>
          </cell>
          <cell r="B2245">
            <v>835.63</v>
          </cell>
          <cell r="C2245">
            <v>-0.05</v>
          </cell>
          <cell r="D2245">
            <v>1</v>
          </cell>
        </row>
        <row r="2246">
          <cell r="A2246">
            <v>44249</v>
          </cell>
          <cell r="B2246">
            <v>1072.3</v>
          </cell>
          <cell r="C2246">
            <v>-0.01</v>
          </cell>
          <cell r="D2246">
            <v>32.6</v>
          </cell>
        </row>
        <row r="2247">
          <cell r="A2247">
            <v>44250</v>
          </cell>
          <cell r="B2247">
            <v>1197.87</v>
          </cell>
          <cell r="C2247">
            <v>0</v>
          </cell>
          <cell r="D2247">
            <v>19.4</v>
          </cell>
        </row>
        <row r="2248">
          <cell r="A2248">
            <v>44251</v>
          </cell>
          <cell r="B2248">
            <v>1210.83</v>
          </cell>
          <cell r="C2248">
            <v>0</v>
          </cell>
          <cell r="D2248">
            <v>0</v>
          </cell>
        </row>
        <row r="2249">
          <cell r="A2249">
            <v>44252</v>
          </cell>
          <cell r="B2249">
            <v>1072.3</v>
          </cell>
          <cell r="C2249">
            <v>0</v>
          </cell>
          <cell r="D2249">
            <v>0</v>
          </cell>
        </row>
        <row r="2250">
          <cell r="A2250">
            <v>44253</v>
          </cell>
          <cell r="B2250">
            <v>1228.06</v>
          </cell>
          <cell r="C2250">
            <v>0</v>
          </cell>
          <cell r="D2250">
            <v>0</v>
          </cell>
        </row>
        <row r="2251">
          <cell r="A2251">
            <v>44254</v>
          </cell>
          <cell r="B2251">
            <v>1462.96</v>
          </cell>
          <cell r="C2251">
            <v>0</v>
          </cell>
          <cell r="D2251">
            <v>12.8</v>
          </cell>
        </row>
        <row r="2252">
          <cell r="A2252">
            <v>44255</v>
          </cell>
          <cell r="B2252">
            <v>1080</v>
          </cell>
          <cell r="C2252">
            <v>0</v>
          </cell>
          <cell r="D2252">
            <v>0.5</v>
          </cell>
        </row>
        <row r="2253">
          <cell r="A2253">
            <v>44256</v>
          </cell>
          <cell r="B2253">
            <v>1085.87</v>
          </cell>
          <cell r="C2253">
            <v>0</v>
          </cell>
          <cell r="D2253">
            <v>0</v>
          </cell>
        </row>
        <row r="2254">
          <cell r="A2254">
            <v>44257</v>
          </cell>
          <cell r="B2254">
            <v>1010.63</v>
          </cell>
          <cell r="C2254">
            <v>0</v>
          </cell>
          <cell r="D2254">
            <v>0</v>
          </cell>
        </row>
        <row r="2255">
          <cell r="A2255">
            <v>44258</v>
          </cell>
          <cell r="B2255">
            <v>857.06</v>
          </cell>
          <cell r="C2255">
            <v>0</v>
          </cell>
          <cell r="D2255">
            <v>0</v>
          </cell>
        </row>
        <row r="2256">
          <cell r="A2256">
            <v>44259</v>
          </cell>
          <cell r="B2256">
            <v>1117.5</v>
          </cell>
          <cell r="C2256">
            <v>-0.01</v>
          </cell>
          <cell r="D2256">
            <v>0</v>
          </cell>
        </row>
        <row r="2257">
          <cell r="A2257">
            <v>44260</v>
          </cell>
          <cell r="B2257">
            <v>1207.5</v>
          </cell>
          <cell r="C2257">
            <v>-0.02</v>
          </cell>
          <cell r="D2257">
            <v>0</v>
          </cell>
        </row>
        <row r="2258">
          <cell r="A2258">
            <v>44261</v>
          </cell>
          <cell r="B2258">
            <v>1269.18</v>
          </cell>
          <cell r="C2258">
            <v>-0.03</v>
          </cell>
          <cell r="D2258">
            <v>1.7</v>
          </cell>
        </row>
        <row r="2259">
          <cell r="A2259">
            <v>44262</v>
          </cell>
          <cell r="B2259">
            <v>1096.82</v>
          </cell>
          <cell r="C2259">
            <v>-0.03</v>
          </cell>
          <cell r="D2259">
            <v>8.1</v>
          </cell>
        </row>
        <row r="2260">
          <cell r="A2260">
            <v>44263</v>
          </cell>
          <cell r="B2260">
            <v>1206.94</v>
          </cell>
          <cell r="C2260">
            <v>0</v>
          </cell>
          <cell r="D2260">
            <v>58.7</v>
          </cell>
        </row>
        <row r="2261">
          <cell r="A2261">
            <v>44264</v>
          </cell>
          <cell r="B2261">
            <v>1117.01</v>
          </cell>
          <cell r="C2261">
            <v>0</v>
          </cell>
          <cell r="D2261">
            <v>2.2</v>
          </cell>
        </row>
        <row r="2262">
          <cell r="A2262">
            <v>44265</v>
          </cell>
          <cell r="B2262">
            <v>1023.5</v>
          </cell>
          <cell r="C2262">
            <v>0</v>
          </cell>
          <cell r="D2262">
            <v>0</v>
          </cell>
        </row>
        <row r="2263">
          <cell r="A2263">
            <v>44266</v>
          </cell>
          <cell r="B2263">
            <v>1030.32</v>
          </cell>
          <cell r="C2263">
            <v>0</v>
          </cell>
          <cell r="D2263">
            <v>1.5</v>
          </cell>
        </row>
        <row r="2264">
          <cell r="A2264">
            <v>44267</v>
          </cell>
          <cell r="B2264">
            <v>1091.2</v>
          </cell>
          <cell r="C2264">
            <v>0</v>
          </cell>
          <cell r="D2264">
            <v>0</v>
          </cell>
        </row>
        <row r="2265">
          <cell r="A2265">
            <v>44268</v>
          </cell>
          <cell r="B2265">
            <v>1186.45</v>
          </cell>
          <cell r="C2265">
            <v>0</v>
          </cell>
          <cell r="D2265">
            <v>0</v>
          </cell>
        </row>
        <row r="2266">
          <cell r="A2266">
            <v>44269</v>
          </cell>
          <cell r="B2266">
            <v>1301.5</v>
          </cell>
          <cell r="C2266">
            <v>0</v>
          </cell>
          <cell r="D2266">
            <v>0</v>
          </cell>
        </row>
        <row r="2267">
          <cell r="A2267">
            <v>44270</v>
          </cell>
          <cell r="B2267">
            <v>1332.18</v>
          </cell>
          <cell r="C2267">
            <v>0</v>
          </cell>
          <cell r="D2267">
            <v>0</v>
          </cell>
        </row>
        <row r="2268">
          <cell r="A2268">
            <v>44271</v>
          </cell>
          <cell r="B2268">
            <v>1171.19</v>
          </cell>
          <cell r="C2268">
            <v>-0.01</v>
          </cell>
          <cell r="D2268">
            <v>0</v>
          </cell>
        </row>
        <row r="2269">
          <cell r="A2269">
            <v>44272</v>
          </cell>
          <cell r="B2269">
            <v>1217.59</v>
          </cell>
          <cell r="C2269">
            <v>-0.02</v>
          </cell>
          <cell r="D2269">
            <v>0</v>
          </cell>
        </row>
        <row r="2270">
          <cell r="A2270">
            <v>44273</v>
          </cell>
          <cell r="B2270">
            <v>1218.63</v>
          </cell>
          <cell r="C2270">
            <v>-0.03</v>
          </cell>
          <cell r="D2270">
            <v>0</v>
          </cell>
        </row>
        <row r="2271">
          <cell r="A2271">
            <v>44274</v>
          </cell>
          <cell r="B2271">
            <v>1224.07</v>
          </cell>
          <cell r="C2271">
            <v>-0.04</v>
          </cell>
          <cell r="D2271">
            <v>0</v>
          </cell>
        </row>
        <row r="2272">
          <cell r="A2272">
            <v>44275</v>
          </cell>
          <cell r="B2272">
            <v>1304.4</v>
          </cell>
          <cell r="C2272">
            <v>-0.06</v>
          </cell>
          <cell r="D2272">
            <v>0</v>
          </cell>
        </row>
        <row r="2273">
          <cell r="A2273">
            <v>44276</v>
          </cell>
          <cell r="B2273">
            <v>1303.13</v>
          </cell>
          <cell r="C2273">
            <v>-0.07</v>
          </cell>
          <cell r="D2273">
            <v>0</v>
          </cell>
        </row>
        <row r="2274">
          <cell r="A2274">
            <v>44277</v>
          </cell>
          <cell r="B2274">
            <v>1211.23</v>
          </cell>
          <cell r="C2274">
            <v>-0.08</v>
          </cell>
          <cell r="D2274">
            <v>0</v>
          </cell>
        </row>
        <row r="2275">
          <cell r="A2275">
            <v>44278</v>
          </cell>
          <cell r="B2275">
            <v>1206.6</v>
          </cell>
          <cell r="C2275">
            <v>-0.09</v>
          </cell>
          <cell r="D2275">
            <v>0</v>
          </cell>
        </row>
        <row r="2276">
          <cell r="A2276">
            <v>44279</v>
          </cell>
          <cell r="B2276">
            <v>1211.34</v>
          </cell>
          <cell r="C2276">
            <v>-0.1</v>
          </cell>
          <cell r="D2276">
            <v>0</v>
          </cell>
        </row>
        <row r="2277">
          <cell r="A2277">
            <v>44280</v>
          </cell>
          <cell r="B2277">
            <v>1217.71</v>
          </cell>
          <cell r="C2277">
            <v>-0.11</v>
          </cell>
          <cell r="D2277">
            <v>0</v>
          </cell>
        </row>
        <row r="2278">
          <cell r="A2278">
            <v>44281</v>
          </cell>
          <cell r="B2278">
            <v>1215.39</v>
          </cell>
          <cell r="C2278">
            <v>-0.12</v>
          </cell>
          <cell r="D2278">
            <v>1.8</v>
          </cell>
        </row>
        <row r="2279">
          <cell r="A2279">
            <v>44282</v>
          </cell>
          <cell r="B2279">
            <v>1292.71</v>
          </cell>
          <cell r="C2279">
            <v>-0.14</v>
          </cell>
          <cell r="D2279">
            <v>0</v>
          </cell>
        </row>
        <row r="2280">
          <cell r="A2280">
            <v>44283</v>
          </cell>
          <cell r="B2280">
            <v>1123.84</v>
          </cell>
          <cell r="C2280">
            <v>-0.15</v>
          </cell>
          <cell r="D2280">
            <v>0</v>
          </cell>
        </row>
        <row r="2281">
          <cell r="A2281">
            <v>44284</v>
          </cell>
          <cell r="B2281">
            <v>1082.52</v>
          </cell>
          <cell r="C2281">
            <v>-0.11</v>
          </cell>
          <cell r="D2281">
            <v>0.4</v>
          </cell>
        </row>
        <row r="2282">
          <cell r="A2282">
            <v>44285</v>
          </cell>
          <cell r="B2282">
            <v>1046.76</v>
          </cell>
          <cell r="C2282">
            <v>-0.04</v>
          </cell>
          <cell r="D2282">
            <v>2.3</v>
          </cell>
        </row>
        <row r="2283">
          <cell r="A2283">
            <v>44286</v>
          </cell>
          <cell r="B2283">
            <v>1103.66</v>
          </cell>
          <cell r="C2283">
            <v>0</v>
          </cell>
          <cell r="D2283">
            <v>0</v>
          </cell>
        </row>
        <row r="2284">
          <cell r="A2284">
            <v>44287</v>
          </cell>
          <cell r="B2284">
            <v>1045.42</v>
          </cell>
          <cell r="C2284">
            <v>0</v>
          </cell>
          <cell r="D2284">
            <v>0</v>
          </cell>
        </row>
        <row r="2285">
          <cell r="A2285">
            <v>44288</v>
          </cell>
          <cell r="B2285">
            <v>1168.96</v>
          </cell>
          <cell r="C2285">
            <v>0</v>
          </cell>
          <cell r="D2285">
            <v>0</v>
          </cell>
        </row>
        <row r="2286">
          <cell r="A2286">
            <v>44289</v>
          </cell>
          <cell r="B2286">
            <v>1098.38</v>
          </cell>
          <cell r="C2286">
            <v>0</v>
          </cell>
          <cell r="D2286">
            <v>0</v>
          </cell>
        </row>
        <row r="2287">
          <cell r="A2287">
            <v>44290</v>
          </cell>
          <cell r="B2287">
            <v>1081.02</v>
          </cell>
          <cell r="C2287">
            <v>0</v>
          </cell>
          <cell r="D2287">
            <v>0</v>
          </cell>
        </row>
        <row r="2288">
          <cell r="A2288">
            <v>44291</v>
          </cell>
          <cell r="B2288">
            <v>1032.52</v>
          </cell>
          <cell r="C2288">
            <v>0</v>
          </cell>
          <cell r="D2288">
            <v>0</v>
          </cell>
        </row>
        <row r="2289">
          <cell r="A2289">
            <v>44292</v>
          </cell>
          <cell r="B2289">
            <v>1033.45</v>
          </cell>
          <cell r="C2289">
            <v>0</v>
          </cell>
          <cell r="D2289">
            <v>0</v>
          </cell>
        </row>
        <row r="2290">
          <cell r="A2290">
            <v>44293</v>
          </cell>
          <cell r="B2290">
            <v>1014.12</v>
          </cell>
          <cell r="C2290">
            <v>-0.02</v>
          </cell>
          <cell r="D2290">
            <v>0</v>
          </cell>
        </row>
        <row r="2291">
          <cell r="A2291">
            <v>44294</v>
          </cell>
          <cell r="B2291">
            <v>1037.85</v>
          </cell>
          <cell r="C2291">
            <v>-0.02</v>
          </cell>
          <cell r="D2291">
            <v>13.9</v>
          </cell>
        </row>
        <row r="2292">
          <cell r="A2292">
            <v>44295</v>
          </cell>
          <cell r="B2292">
            <v>1042.36</v>
          </cell>
          <cell r="C2292">
            <v>-0.03</v>
          </cell>
          <cell r="D2292">
            <v>0</v>
          </cell>
        </row>
        <row r="2293">
          <cell r="A2293">
            <v>44296</v>
          </cell>
          <cell r="B2293">
            <v>1095.95</v>
          </cell>
          <cell r="C2293">
            <v>-0.03</v>
          </cell>
          <cell r="D2293">
            <v>0</v>
          </cell>
        </row>
        <row r="2294">
          <cell r="A2294">
            <v>44297</v>
          </cell>
          <cell r="B2294">
            <v>1090.63</v>
          </cell>
          <cell r="C2294">
            <v>-0.04</v>
          </cell>
          <cell r="D2294">
            <v>0</v>
          </cell>
        </row>
        <row r="2295">
          <cell r="A2295">
            <v>44298</v>
          </cell>
          <cell r="B2295">
            <v>1042.82</v>
          </cell>
          <cell r="C2295">
            <v>-0.05</v>
          </cell>
          <cell r="D2295">
            <v>0</v>
          </cell>
        </row>
        <row r="2296">
          <cell r="A2296">
            <v>44299</v>
          </cell>
          <cell r="B2296">
            <v>1105.44</v>
          </cell>
          <cell r="C2296">
            <v>-0.06</v>
          </cell>
          <cell r="D2296">
            <v>0</v>
          </cell>
        </row>
        <row r="2297">
          <cell r="A2297">
            <v>44300</v>
          </cell>
          <cell r="B2297">
            <v>1081.25</v>
          </cell>
          <cell r="C2297">
            <v>-0.07</v>
          </cell>
          <cell r="D2297">
            <v>0</v>
          </cell>
        </row>
        <row r="2298">
          <cell r="A2298">
            <v>44301</v>
          </cell>
          <cell r="B2298">
            <v>1042.94</v>
          </cell>
          <cell r="C2298">
            <v>-0.08</v>
          </cell>
          <cell r="D2298">
            <v>0</v>
          </cell>
        </row>
        <row r="2299">
          <cell r="A2299">
            <v>44302</v>
          </cell>
          <cell r="B2299">
            <v>1093.4</v>
          </cell>
          <cell r="C2299">
            <v>-0.09</v>
          </cell>
          <cell r="D2299">
            <v>0</v>
          </cell>
        </row>
        <row r="2300">
          <cell r="A2300">
            <v>44303</v>
          </cell>
          <cell r="B2300">
            <v>1090.61</v>
          </cell>
          <cell r="C2300">
            <v>-0.11</v>
          </cell>
          <cell r="D2300">
            <v>0</v>
          </cell>
        </row>
        <row r="2301">
          <cell r="A2301">
            <v>44304</v>
          </cell>
          <cell r="B2301">
            <v>1092.82</v>
          </cell>
          <cell r="C2301">
            <v>-0.12</v>
          </cell>
          <cell r="D2301">
            <v>0</v>
          </cell>
        </row>
        <row r="2302">
          <cell r="A2302">
            <v>44305</v>
          </cell>
          <cell r="B2302">
            <v>1141.78</v>
          </cell>
          <cell r="C2302">
            <v>-0.13</v>
          </cell>
          <cell r="D2302">
            <v>0</v>
          </cell>
        </row>
        <row r="2303">
          <cell r="A2303">
            <v>44306</v>
          </cell>
          <cell r="B2303">
            <v>1198.5</v>
          </cell>
          <cell r="C2303">
            <v>-0.14</v>
          </cell>
          <cell r="D2303">
            <v>0</v>
          </cell>
        </row>
        <row r="2304">
          <cell r="A2304">
            <v>44307</v>
          </cell>
          <cell r="B2304">
            <v>1177.89</v>
          </cell>
          <cell r="C2304">
            <v>-0.16</v>
          </cell>
          <cell r="D2304">
            <v>0</v>
          </cell>
        </row>
        <row r="2305">
          <cell r="A2305">
            <v>44308</v>
          </cell>
          <cell r="B2305">
            <v>1123.84</v>
          </cell>
          <cell r="C2305">
            <v>-0.17</v>
          </cell>
          <cell r="D2305">
            <v>0</v>
          </cell>
        </row>
        <row r="2306">
          <cell r="A2306">
            <v>44309</v>
          </cell>
          <cell r="B2306">
            <v>1194.68</v>
          </cell>
          <cell r="C2306">
            <v>-0.18</v>
          </cell>
          <cell r="D2306">
            <v>0</v>
          </cell>
        </row>
        <row r="2307">
          <cell r="A2307">
            <v>44310</v>
          </cell>
          <cell r="B2307">
            <v>1281.37</v>
          </cell>
          <cell r="C2307">
            <v>-0.19</v>
          </cell>
          <cell r="D2307">
            <v>0</v>
          </cell>
        </row>
        <row r="2308">
          <cell r="A2308">
            <v>44311</v>
          </cell>
          <cell r="B2308">
            <v>1296.53</v>
          </cell>
          <cell r="C2308">
            <v>-0.21</v>
          </cell>
          <cell r="D2308">
            <v>0</v>
          </cell>
        </row>
        <row r="2309">
          <cell r="A2309">
            <v>44312</v>
          </cell>
          <cell r="B2309">
            <v>1224.54</v>
          </cell>
          <cell r="C2309">
            <v>-0.23</v>
          </cell>
          <cell r="D2309">
            <v>0</v>
          </cell>
        </row>
        <row r="2310">
          <cell r="A2310">
            <v>44313</v>
          </cell>
          <cell r="B2310">
            <v>1177.43</v>
          </cell>
          <cell r="C2310">
            <v>-0.24</v>
          </cell>
          <cell r="D2310">
            <v>0</v>
          </cell>
        </row>
        <row r="2311">
          <cell r="A2311">
            <v>44314</v>
          </cell>
          <cell r="B2311">
            <v>1121.06</v>
          </cell>
          <cell r="C2311">
            <v>-0.25</v>
          </cell>
          <cell r="D2311">
            <v>0</v>
          </cell>
        </row>
        <row r="2312">
          <cell r="A2312">
            <v>44315</v>
          </cell>
          <cell r="B2312">
            <v>1140.63</v>
          </cell>
          <cell r="C2312">
            <v>-0.27</v>
          </cell>
          <cell r="D2312">
            <v>0.3</v>
          </cell>
        </row>
        <row r="2313">
          <cell r="A2313">
            <v>44316</v>
          </cell>
          <cell r="B2313">
            <v>1080.21</v>
          </cell>
          <cell r="C2313">
            <v>-0.28</v>
          </cell>
          <cell r="D2313">
            <v>0</v>
          </cell>
        </row>
        <row r="2314">
          <cell r="A2314">
            <v>44317</v>
          </cell>
          <cell r="B2314">
            <v>1071.88</v>
          </cell>
          <cell r="C2314">
            <v>-0.3</v>
          </cell>
          <cell r="D2314">
            <v>0</v>
          </cell>
        </row>
        <row r="2315">
          <cell r="A2315">
            <v>44318</v>
          </cell>
          <cell r="B2315">
            <v>995</v>
          </cell>
          <cell r="C2315">
            <v>-0.31</v>
          </cell>
          <cell r="D2315">
            <v>0</v>
          </cell>
        </row>
        <row r="2316">
          <cell r="A2316">
            <v>44319</v>
          </cell>
          <cell r="B2316">
            <v>1087.96</v>
          </cell>
          <cell r="C2316">
            <v>-0.33</v>
          </cell>
          <cell r="D2316">
            <v>0</v>
          </cell>
        </row>
        <row r="2317">
          <cell r="A2317">
            <v>44320</v>
          </cell>
          <cell r="B2317">
            <v>1036.23</v>
          </cell>
          <cell r="C2317">
            <v>-0.33</v>
          </cell>
          <cell r="D2317">
            <v>0</v>
          </cell>
        </row>
        <row r="2318">
          <cell r="A2318">
            <v>44321</v>
          </cell>
          <cell r="B2318">
            <v>1133.56</v>
          </cell>
          <cell r="C2318">
            <v>-0.35</v>
          </cell>
          <cell r="D2318">
            <v>0</v>
          </cell>
        </row>
        <row r="2319">
          <cell r="A2319">
            <v>44322</v>
          </cell>
          <cell r="B2319">
            <v>1113.19</v>
          </cell>
          <cell r="C2319">
            <v>-0.36</v>
          </cell>
          <cell r="D2319">
            <v>0</v>
          </cell>
        </row>
        <row r="2320">
          <cell r="A2320">
            <v>44323</v>
          </cell>
          <cell r="B2320">
            <v>1052.66</v>
          </cell>
          <cell r="C2320">
            <v>-0.37</v>
          </cell>
          <cell r="D2320">
            <v>0</v>
          </cell>
        </row>
        <row r="2321">
          <cell r="A2321">
            <v>44324</v>
          </cell>
          <cell r="B2321">
            <v>1192.25</v>
          </cell>
          <cell r="C2321">
            <v>-0.39</v>
          </cell>
          <cell r="D2321">
            <v>0</v>
          </cell>
        </row>
        <row r="2322">
          <cell r="A2322">
            <v>44325</v>
          </cell>
          <cell r="B2322">
            <v>1308.45</v>
          </cell>
          <cell r="C2322">
            <v>-0.4</v>
          </cell>
          <cell r="D2322">
            <v>0</v>
          </cell>
        </row>
        <row r="2323">
          <cell r="A2323">
            <v>44326</v>
          </cell>
          <cell r="B2323">
            <v>1196.41</v>
          </cell>
          <cell r="C2323">
            <v>-0.42</v>
          </cell>
          <cell r="D2323">
            <v>0</v>
          </cell>
        </row>
        <row r="2324">
          <cell r="A2324">
            <v>44327</v>
          </cell>
          <cell r="B2324">
            <v>1145.49</v>
          </cell>
          <cell r="C2324">
            <v>-0.44</v>
          </cell>
          <cell r="D2324">
            <v>0</v>
          </cell>
        </row>
        <row r="2325">
          <cell r="A2325">
            <v>44328</v>
          </cell>
          <cell r="B2325">
            <v>1209.14</v>
          </cell>
          <cell r="C2325">
            <v>-0.45</v>
          </cell>
          <cell r="D2325">
            <v>0</v>
          </cell>
        </row>
        <row r="2326">
          <cell r="A2326">
            <v>44329</v>
          </cell>
          <cell r="B2326">
            <v>1208.1</v>
          </cell>
          <cell r="C2326">
            <v>-0.47</v>
          </cell>
          <cell r="D2326">
            <v>0</v>
          </cell>
        </row>
        <row r="2327">
          <cell r="A2327">
            <v>44330</v>
          </cell>
          <cell r="B2327">
            <v>1190.16</v>
          </cell>
          <cell r="C2327">
            <v>-0.48</v>
          </cell>
          <cell r="D2327">
            <v>0</v>
          </cell>
        </row>
        <row r="2328">
          <cell r="A2328">
            <v>44331</v>
          </cell>
          <cell r="B2328">
            <v>1298.03</v>
          </cell>
          <cell r="C2328">
            <v>-0.5</v>
          </cell>
          <cell r="D2328">
            <v>0</v>
          </cell>
        </row>
        <row r="2329">
          <cell r="A2329">
            <v>44332</v>
          </cell>
          <cell r="B2329">
            <v>1287.16</v>
          </cell>
          <cell r="C2329">
            <v>-0.52</v>
          </cell>
          <cell r="D2329">
            <v>0</v>
          </cell>
        </row>
        <row r="2330">
          <cell r="A2330">
            <v>44333</v>
          </cell>
          <cell r="B2330">
            <v>1210.42</v>
          </cell>
          <cell r="C2330">
            <v>-0.54</v>
          </cell>
          <cell r="D2330">
            <v>0.6</v>
          </cell>
        </row>
        <row r="2331">
          <cell r="A2331">
            <v>44334</v>
          </cell>
          <cell r="B2331">
            <v>1224.19</v>
          </cell>
          <cell r="C2331">
            <v>-0.55</v>
          </cell>
          <cell r="D2331">
            <v>0</v>
          </cell>
        </row>
        <row r="2332">
          <cell r="A2332">
            <v>44335</v>
          </cell>
          <cell r="B2332">
            <v>1212.5</v>
          </cell>
          <cell r="C2332">
            <v>-0.57</v>
          </cell>
          <cell r="D2332">
            <v>0</v>
          </cell>
        </row>
        <row r="2333">
          <cell r="A2333">
            <v>44336</v>
          </cell>
          <cell r="B2333">
            <v>1135.19</v>
          </cell>
          <cell r="C2333">
            <v>-0.58</v>
          </cell>
          <cell r="D2333">
            <v>0</v>
          </cell>
        </row>
        <row r="2334">
          <cell r="A2334">
            <v>44337</v>
          </cell>
          <cell r="B2334">
            <v>1216.78</v>
          </cell>
          <cell r="C2334">
            <v>-0.6</v>
          </cell>
          <cell r="D2334">
            <v>0</v>
          </cell>
        </row>
        <row r="2335">
          <cell r="A2335">
            <v>44338</v>
          </cell>
          <cell r="B2335">
            <v>1295.83</v>
          </cell>
          <cell r="C2335">
            <v>-0.62</v>
          </cell>
          <cell r="D2335">
            <v>0</v>
          </cell>
        </row>
        <row r="2336">
          <cell r="A2336">
            <v>44339</v>
          </cell>
          <cell r="B2336">
            <v>1284.38</v>
          </cell>
          <cell r="C2336">
            <v>-0.63</v>
          </cell>
          <cell r="D2336">
            <v>0.2</v>
          </cell>
        </row>
        <row r="2337">
          <cell r="A2337">
            <v>44340</v>
          </cell>
          <cell r="B2337">
            <v>1172.45</v>
          </cell>
          <cell r="C2337">
            <v>-0.65</v>
          </cell>
          <cell r="D2337">
            <v>0</v>
          </cell>
        </row>
        <row r="2338">
          <cell r="A2338">
            <v>44341</v>
          </cell>
          <cell r="B2338">
            <v>1323.38</v>
          </cell>
          <cell r="C2338">
            <v>-0.66</v>
          </cell>
          <cell r="D2338">
            <v>0</v>
          </cell>
        </row>
        <row r="2339">
          <cell r="A2339">
            <v>44342</v>
          </cell>
          <cell r="B2339">
            <v>1324.42</v>
          </cell>
          <cell r="C2339">
            <v>-0.68</v>
          </cell>
          <cell r="D2339">
            <v>0</v>
          </cell>
        </row>
        <row r="2340">
          <cell r="A2340">
            <v>44343</v>
          </cell>
          <cell r="B2340">
            <v>1318.4</v>
          </cell>
          <cell r="C2340">
            <v>-0.7</v>
          </cell>
          <cell r="D2340">
            <v>0</v>
          </cell>
        </row>
        <row r="2341">
          <cell r="A2341">
            <v>44344</v>
          </cell>
          <cell r="B2341">
            <v>1301.62</v>
          </cell>
          <cell r="C2341">
            <v>-0.72</v>
          </cell>
          <cell r="D2341">
            <v>0</v>
          </cell>
        </row>
        <row r="2342">
          <cell r="A2342">
            <v>44345</v>
          </cell>
          <cell r="B2342">
            <v>1357.75</v>
          </cell>
          <cell r="C2342">
            <v>-0.74</v>
          </cell>
          <cell r="D2342">
            <v>0</v>
          </cell>
        </row>
        <row r="2343">
          <cell r="A2343">
            <v>44346</v>
          </cell>
          <cell r="B2343">
            <v>1397.34</v>
          </cell>
          <cell r="C2343">
            <v>-0.75</v>
          </cell>
          <cell r="D2343">
            <v>0</v>
          </cell>
        </row>
        <row r="2344">
          <cell r="A2344">
            <v>44347</v>
          </cell>
          <cell r="B2344">
            <v>1299.77</v>
          </cell>
          <cell r="C2344">
            <v>-0.78</v>
          </cell>
          <cell r="D2344">
            <v>0</v>
          </cell>
        </row>
        <row r="2345">
          <cell r="A2345">
            <v>44348</v>
          </cell>
          <cell r="B2345">
            <v>1267.13</v>
          </cell>
          <cell r="C2345">
            <v>-0.76</v>
          </cell>
          <cell r="D2345">
            <v>21.3</v>
          </cell>
        </row>
        <row r="2346">
          <cell r="A2346">
            <v>44349</v>
          </cell>
          <cell r="B2346">
            <v>1300.12</v>
          </cell>
          <cell r="C2346">
            <v>-0.77</v>
          </cell>
          <cell r="D2346">
            <v>0</v>
          </cell>
        </row>
        <row r="2347">
          <cell r="A2347">
            <v>44350</v>
          </cell>
          <cell r="B2347">
            <v>1378.47</v>
          </cell>
          <cell r="C2347">
            <v>-0.78</v>
          </cell>
          <cell r="D2347">
            <v>0</v>
          </cell>
        </row>
        <row r="2348">
          <cell r="A2348">
            <v>44351</v>
          </cell>
          <cell r="B2348">
            <v>1290.86</v>
          </cell>
          <cell r="C2348">
            <v>-0.8</v>
          </cell>
          <cell r="D2348">
            <v>0</v>
          </cell>
        </row>
        <row r="2349">
          <cell r="A2349">
            <v>44352</v>
          </cell>
          <cell r="B2349">
            <v>1386</v>
          </cell>
          <cell r="C2349">
            <v>-0.82</v>
          </cell>
          <cell r="D2349">
            <v>0</v>
          </cell>
        </row>
        <row r="2350">
          <cell r="A2350">
            <v>44353</v>
          </cell>
          <cell r="B2350">
            <v>1386</v>
          </cell>
          <cell r="C2350">
            <v>-0.84</v>
          </cell>
          <cell r="D2350">
            <v>0</v>
          </cell>
        </row>
        <row r="2351">
          <cell r="A2351">
            <v>44354</v>
          </cell>
          <cell r="B2351">
            <v>1283.68</v>
          </cell>
          <cell r="C2351">
            <v>-0.86</v>
          </cell>
          <cell r="D2351">
            <v>0</v>
          </cell>
        </row>
        <row r="2352">
          <cell r="A2352">
            <v>44355</v>
          </cell>
          <cell r="B2352">
            <v>1286.46</v>
          </cell>
          <cell r="C2352">
            <v>-0.88</v>
          </cell>
          <cell r="D2352">
            <v>0</v>
          </cell>
        </row>
        <row r="2353">
          <cell r="A2353">
            <v>44356</v>
          </cell>
          <cell r="B2353">
            <v>1291.44</v>
          </cell>
          <cell r="C2353">
            <v>-0.9</v>
          </cell>
          <cell r="D2353">
            <v>0</v>
          </cell>
        </row>
        <row r="2354">
          <cell r="A2354">
            <v>44357</v>
          </cell>
          <cell r="B2354">
            <v>1291.2</v>
          </cell>
          <cell r="C2354">
            <v>-0.91</v>
          </cell>
          <cell r="D2354">
            <v>0</v>
          </cell>
        </row>
        <row r="2355">
          <cell r="A2355">
            <v>44358</v>
          </cell>
          <cell r="B2355">
            <v>1287.85</v>
          </cell>
          <cell r="C2355">
            <v>-0.93</v>
          </cell>
          <cell r="D2355">
            <v>0</v>
          </cell>
        </row>
        <row r="2356">
          <cell r="A2356">
            <v>44359</v>
          </cell>
          <cell r="B2356">
            <v>1372.45</v>
          </cell>
          <cell r="C2356">
            <v>-0.94</v>
          </cell>
          <cell r="D2356">
            <v>0</v>
          </cell>
        </row>
        <row r="2357">
          <cell r="A2357">
            <v>44360</v>
          </cell>
          <cell r="B2357">
            <v>1381.37</v>
          </cell>
          <cell r="C2357">
            <v>-0.96</v>
          </cell>
          <cell r="D2357">
            <v>0</v>
          </cell>
        </row>
        <row r="2358">
          <cell r="A2358">
            <v>44361</v>
          </cell>
          <cell r="B2358">
            <v>1292.48</v>
          </cell>
          <cell r="C2358">
            <v>-0.98</v>
          </cell>
          <cell r="D2358">
            <v>0</v>
          </cell>
        </row>
        <row r="2359">
          <cell r="A2359">
            <v>44362</v>
          </cell>
          <cell r="B2359">
            <v>1283.56</v>
          </cell>
          <cell r="C2359">
            <v>-1</v>
          </cell>
          <cell r="D2359">
            <v>0</v>
          </cell>
        </row>
        <row r="2360">
          <cell r="A2360">
            <v>44363</v>
          </cell>
          <cell r="B2360">
            <v>1286.69</v>
          </cell>
          <cell r="C2360">
            <v>-1.02</v>
          </cell>
          <cell r="D2360">
            <v>0</v>
          </cell>
        </row>
        <row r="2361">
          <cell r="A2361">
            <v>44364</v>
          </cell>
          <cell r="B2361">
            <v>1292.25</v>
          </cell>
          <cell r="C2361">
            <v>-1.04</v>
          </cell>
          <cell r="D2361">
            <v>0</v>
          </cell>
        </row>
        <row r="2362">
          <cell r="A2362">
            <v>44365</v>
          </cell>
          <cell r="B2362">
            <v>1281.37</v>
          </cell>
          <cell r="C2362">
            <v>-1.06</v>
          </cell>
          <cell r="D2362">
            <v>0</v>
          </cell>
        </row>
        <row r="2363">
          <cell r="A2363">
            <v>44366</v>
          </cell>
          <cell r="B2363">
            <v>1209.14</v>
          </cell>
          <cell r="C2363">
            <v>-1.09</v>
          </cell>
          <cell r="D2363">
            <v>0</v>
          </cell>
        </row>
        <row r="2364">
          <cell r="A2364">
            <v>44367</v>
          </cell>
          <cell r="B2364">
            <v>530.56</v>
          </cell>
          <cell r="C2364">
            <v>-1.11</v>
          </cell>
          <cell r="D2364">
            <v>0</v>
          </cell>
        </row>
        <row r="2365">
          <cell r="A2365">
            <v>44368</v>
          </cell>
          <cell r="B2365">
            <v>1293.29</v>
          </cell>
          <cell r="C2365">
            <v>-1.12</v>
          </cell>
          <cell r="D2365">
            <v>0</v>
          </cell>
        </row>
        <row r="2366">
          <cell r="A2366">
            <v>44369</v>
          </cell>
          <cell r="B2366">
            <v>1212.38</v>
          </cell>
          <cell r="C2366">
            <v>-1.14</v>
          </cell>
          <cell r="D2366">
            <v>0</v>
          </cell>
        </row>
        <row r="2367">
          <cell r="A2367">
            <v>44370</v>
          </cell>
          <cell r="B2367">
            <v>1281.6</v>
          </cell>
          <cell r="C2367">
            <v>-1.16</v>
          </cell>
          <cell r="D2367">
            <v>0</v>
          </cell>
        </row>
        <row r="2368">
          <cell r="A2368">
            <v>44371</v>
          </cell>
          <cell r="B2368">
            <v>1290.63</v>
          </cell>
          <cell r="C2368">
            <v>-1.18</v>
          </cell>
          <cell r="D2368">
            <v>0</v>
          </cell>
        </row>
        <row r="2369">
          <cell r="A2369">
            <v>44372</v>
          </cell>
          <cell r="B2369">
            <v>1286</v>
          </cell>
          <cell r="C2369">
            <v>-1.22</v>
          </cell>
          <cell r="D2369">
            <v>0</v>
          </cell>
        </row>
        <row r="2370">
          <cell r="A2370">
            <v>44373</v>
          </cell>
          <cell r="B2370">
            <v>1384.84</v>
          </cell>
          <cell r="C2370">
            <v>-1.24</v>
          </cell>
          <cell r="D2370">
            <v>0</v>
          </cell>
        </row>
        <row r="2371">
          <cell r="A2371">
            <v>44374</v>
          </cell>
          <cell r="B2371">
            <v>1386.46</v>
          </cell>
          <cell r="C2371">
            <v>-1.26</v>
          </cell>
          <cell r="D2371">
            <v>0</v>
          </cell>
        </row>
        <row r="2372">
          <cell r="A2372">
            <v>44375</v>
          </cell>
          <cell r="B2372">
            <v>1288.08</v>
          </cell>
          <cell r="C2372">
            <v>-1.29</v>
          </cell>
          <cell r="D2372">
            <v>0</v>
          </cell>
        </row>
        <row r="2373">
          <cell r="A2373">
            <v>44376</v>
          </cell>
          <cell r="B2373">
            <v>1284.03</v>
          </cell>
          <cell r="C2373">
            <v>-1.32</v>
          </cell>
          <cell r="D2373">
            <v>0</v>
          </cell>
        </row>
        <row r="2374">
          <cell r="A2374">
            <v>44377</v>
          </cell>
          <cell r="B2374">
            <v>1289.81</v>
          </cell>
          <cell r="C2374">
            <v>-1.34</v>
          </cell>
          <cell r="D2374">
            <v>0</v>
          </cell>
        </row>
        <row r="2375">
          <cell r="A2375">
            <v>44378</v>
          </cell>
          <cell r="B2375">
            <v>1321.3</v>
          </cell>
          <cell r="C2375">
            <v>-1.36</v>
          </cell>
          <cell r="D2375">
            <v>0</v>
          </cell>
        </row>
        <row r="2376">
          <cell r="A2376">
            <v>44379</v>
          </cell>
          <cell r="B2376">
            <v>1328.01</v>
          </cell>
          <cell r="C2376">
            <v>-1.38</v>
          </cell>
          <cell r="D2376">
            <v>0</v>
          </cell>
        </row>
        <row r="2377">
          <cell r="A2377">
            <v>44380</v>
          </cell>
          <cell r="B2377">
            <v>1349.77</v>
          </cell>
          <cell r="C2377">
            <v>-1.42</v>
          </cell>
          <cell r="D2377">
            <v>0</v>
          </cell>
        </row>
        <row r="2378">
          <cell r="A2378">
            <v>44381</v>
          </cell>
          <cell r="B2378">
            <v>1364</v>
          </cell>
          <cell r="C2378">
            <v>-1.44</v>
          </cell>
          <cell r="D2378">
            <v>0</v>
          </cell>
        </row>
        <row r="2379">
          <cell r="A2379">
            <v>44382</v>
          </cell>
          <cell r="B2379">
            <v>1313.31</v>
          </cell>
          <cell r="C2379">
            <v>-1.46</v>
          </cell>
          <cell r="D2379">
            <v>0</v>
          </cell>
        </row>
        <row r="2380">
          <cell r="A2380">
            <v>44383</v>
          </cell>
          <cell r="B2380">
            <v>1267.36</v>
          </cell>
          <cell r="C2380">
            <v>-1.48</v>
          </cell>
          <cell r="D2380">
            <v>0</v>
          </cell>
        </row>
        <row r="2381">
          <cell r="A2381">
            <v>44384</v>
          </cell>
          <cell r="B2381">
            <v>1325.69</v>
          </cell>
          <cell r="C2381">
            <v>-1.52</v>
          </cell>
          <cell r="D2381">
            <v>0</v>
          </cell>
        </row>
        <row r="2382">
          <cell r="A2382">
            <v>44385</v>
          </cell>
          <cell r="B2382">
            <v>1321.18</v>
          </cell>
          <cell r="C2382">
            <v>-1.54</v>
          </cell>
          <cell r="D2382">
            <v>0</v>
          </cell>
        </row>
        <row r="2383">
          <cell r="A2383">
            <v>44386</v>
          </cell>
          <cell r="B2383">
            <v>1325.69</v>
          </cell>
          <cell r="C2383">
            <v>-1.56</v>
          </cell>
          <cell r="D2383">
            <v>0</v>
          </cell>
        </row>
        <row r="2384">
          <cell r="A2384">
            <v>44387</v>
          </cell>
          <cell r="B2384">
            <v>1385.19</v>
          </cell>
          <cell r="C2384">
            <v>-1.58</v>
          </cell>
          <cell r="D2384">
            <v>0</v>
          </cell>
        </row>
        <row r="2385">
          <cell r="A2385">
            <v>44388</v>
          </cell>
          <cell r="B2385">
            <v>1226.04</v>
          </cell>
          <cell r="C2385">
            <v>-1.62</v>
          </cell>
          <cell r="D2385">
            <v>0</v>
          </cell>
        </row>
        <row r="2386">
          <cell r="A2386">
            <v>44389</v>
          </cell>
          <cell r="B2386">
            <v>1305.44</v>
          </cell>
          <cell r="C2386">
            <v>-1.64</v>
          </cell>
          <cell r="D2386">
            <v>0</v>
          </cell>
        </row>
        <row r="2387">
          <cell r="A2387">
            <v>44390</v>
          </cell>
          <cell r="B2387">
            <v>1297.34</v>
          </cell>
          <cell r="C2387">
            <v>-1.66</v>
          </cell>
          <cell r="D2387">
            <v>0</v>
          </cell>
        </row>
        <row r="2388">
          <cell r="A2388">
            <v>44391</v>
          </cell>
          <cell r="B2388">
            <v>1205.21</v>
          </cell>
          <cell r="C2388">
            <v>-1.69</v>
          </cell>
          <cell r="D2388">
            <v>0</v>
          </cell>
        </row>
        <row r="2389">
          <cell r="A2389">
            <v>44392</v>
          </cell>
          <cell r="B2389">
            <v>1313.43</v>
          </cell>
          <cell r="C2389">
            <v>-1.71</v>
          </cell>
          <cell r="D2389">
            <v>0</v>
          </cell>
        </row>
        <row r="2390">
          <cell r="A2390">
            <v>44393</v>
          </cell>
          <cell r="B2390">
            <v>1322.34</v>
          </cell>
          <cell r="C2390">
            <v>-1.74</v>
          </cell>
          <cell r="D2390">
            <v>0</v>
          </cell>
        </row>
        <row r="2391">
          <cell r="A2391">
            <v>44394</v>
          </cell>
          <cell r="B2391">
            <v>1359.49</v>
          </cell>
          <cell r="C2391">
            <v>-1.76</v>
          </cell>
          <cell r="D2391">
            <v>0</v>
          </cell>
        </row>
        <row r="2392">
          <cell r="A2392">
            <v>44395</v>
          </cell>
          <cell r="B2392">
            <v>1355.44</v>
          </cell>
          <cell r="C2392">
            <v>-1.78</v>
          </cell>
          <cell r="D2392">
            <v>0</v>
          </cell>
        </row>
        <row r="2393">
          <cell r="A2393">
            <v>44396</v>
          </cell>
          <cell r="B2393">
            <v>1314.12</v>
          </cell>
          <cell r="C2393">
            <v>-1.81</v>
          </cell>
          <cell r="D2393">
            <v>0</v>
          </cell>
        </row>
        <row r="2394">
          <cell r="A2394">
            <v>44397</v>
          </cell>
          <cell r="B2394">
            <v>1318.75</v>
          </cell>
          <cell r="C2394">
            <v>-1.84</v>
          </cell>
          <cell r="D2394">
            <v>0</v>
          </cell>
        </row>
        <row r="2395">
          <cell r="A2395">
            <v>44398</v>
          </cell>
          <cell r="B2395">
            <v>1323.5</v>
          </cell>
          <cell r="C2395">
            <v>-1.87</v>
          </cell>
          <cell r="D2395">
            <v>0</v>
          </cell>
        </row>
        <row r="2396">
          <cell r="A2396">
            <v>44399</v>
          </cell>
          <cell r="B2396">
            <v>1254.05</v>
          </cell>
          <cell r="C2396">
            <v>-1.9</v>
          </cell>
          <cell r="D2396">
            <v>0</v>
          </cell>
        </row>
        <row r="2397">
          <cell r="A2397">
            <v>44400</v>
          </cell>
          <cell r="B2397">
            <v>1318.06</v>
          </cell>
          <cell r="C2397">
            <v>-1.93</v>
          </cell>
          <cell r="D2397">
            <v>0</v>
          </cell>
        </row>
        <row r="2398">
          <cell r="A2398">
            <v>44401</v>
          </cell>
          <cell r="B2398">
            <v>1359.95</v>
          </cell>
          <cell r="C2398">
            <v>-1.96</v>
          </cell>
          <cell r="D2398">
            <v>0</v>
          </cell>
        </row>
        <row r="2399">
          <cell r="A2399">
            <v>44402</v>
          </cell>
          <cell r="B2399">
            <v>1355.79</v>
          </cell>
          <cell r="C2399">
            <v>-1.98</v>
          </cell>
          <cell r="D2399">
            <v>0</v>
          </cell>
        </row>
        <row r="2400">
          <cell r="A2400">
            <v>44403</v>
          </cell>
          <cell r="B2400">
            <v>1311.81</v>
          </cell>
          <cell r="C2400">
            <v>-2</v>
          </cell>
          <cell r="D2400">
            <v>0</v>
          </cell>
        </row>
        <row r="2401">
          <cell r="A2401">
            <v>44404</v>
          </cell>
          <cell r="B2401">
            <v>1314.24</v>
          </cell>
          <cell r="C2401">
            <v>-2.03</v>
          </cell>
          <cell r="D2401">
            <v>0</v>
          </cell>
        </row>
        <row r="2402">
          <cell r="A2402">
            <v>44405</v>
          </cell>
          <cell r="B2402">
            <v>1245.02</v>
          </cell>
          <cell r="C2402">
            <v>-2.05</v>
          </cell>
          <cell r="D2402">
            <v>0</v>
          </cell>
        </row>
        <row r="2403">
          <cell r="A2403">
            <v>44406</v>
          </cell>
          <cell r="B2403">
            <v>1320.83</v>
          </cell>
          <cell r="C2403">
            <v>-2.08</v>
          </cell>
          <cell r="D2403">
            <v>0</v>
          </cell>
        </row>
        <row r="2404">
          <cell r="A2404">
            <v>44407</v>
          </cell>
          <cell r="B2404">
            <v>1305.56</v>
          </cell>
          <cell r="C2404">
            <v>-2.11</v>
          </cell>
          <cell r="D2404">
            <v>0</v>
          </cell>
        </row>
        <row r="2405">
          <cell r="A2405">
            <v>44408</v>
          </cell>
          <cell r="B2405">
            <v>1362.27</v>
          </cell>
          <cell r="C2405">
            <v>-2.15</v>
          </cell>
          <cell r="D2405">
            <v>0</v>
          </cell>
        </row>
        <row r="2406">
          <cell r="A2406">
            <v>44409</v>
          </cell>
          <cell r="B2406">
            <v>1363.54</v>
          </cell>
          <cell r="C2406">
            <v>-2.18</v>
          </cell>
          <cell r="D2406">
            <v>0</v>
          </cell>
        </row>
        <row r="2407">
          <cell r="A2407">
            <v>44410</v>
          </cell>
          <cell r="B2407">
            <v>1321.88</v>
          </cell>
          <cell r="C2407">
            <v>-2.2</v>
          </cell>
          <cell r="D2407">
            <v>0</v>
          </cell>
        </row>
        <row r="2408">
          <cell r="A2408">
            <v>44411</v>
          </cell>
          <cell r="B2408">
            <v>1319.21</v>
          </cell>
          <cell r="C2408">
            <v>-2.23</v>
          </cell>
          <cell r="D2408">
            <v>0</v>
          </cell>
        </row>
        <row r="2409">
          <cell r="A2409">
            <v>44412</v>
          </cell>
          <cell r="B2409">
            <v>1312.27</v>
          </cell>
          <cell r="C2409">
            <v>-2.26</v>
          </cell>
          <cell r="D2409">
            <v>0</v>
          </cell>
        </row>
        <row r="2410">
          <cell r="A2410">
            <v>44413</v>
          </cell>
          <cell r="B2410">
            <v>1316.9</v>
          </cell>
          <cell r="C2410">
            <v>-2.28</v>
          </cell>
          <cell r="D2410">
            <v>0</v>
          </cell>
        </row>
        <row r="2411">
          <cell r="A2411">
            <v>44414</v>
          </cell>
          <cell r="B2411">
            <v>1311.46</v>
          </cell>
          <cell r="C2411">
            <v>-2.31</v>
          </cell>
          <cell r="D2411">
            <v>0</v>
          </cell>
        </row>
        <row r="2412">
          <cell r="A2412">
            <v>44415</v>
          </cell>
          <cell r="B2412">
            <v>1356.71</v>
          </cell>
          <cell r="C2412">
            <v>-2.34</v>
          </cell>
          <cell r="D2412">
            <v>0</v>
          </cell>
        </row>
        <row r="2413">
          <cell r="A2413">
            <v>44416</v>
          </cell>
          <cell r="B2413">
            <v>1361.69</v>
          </cell>
          <cell r="C2413">
            <v>-2.37</v>
          </cell>
          <cell r="D2413">
            <v>0</v>
          </cell>
        </row>
        <row r="2414">
          <cell r="A2414">
            <v>44417</v>
          </cell>
          <cell r="B2414">
            <v>1319.79</v>
          </cell>
          <cell r="C2414">
            <v>-2.4</v>
          </cell>
          <cell r="D2414">
            <v>0</v>
          </cell>
        </row>
        <row r="2415">
          <cell r="A2415">
            <v>44418</v>
          </cell>
          <cell r="B2415">
            <v>1275.81</v>
          </cell>
          <cell r="C2415">
            <v>-2.43</v>
          </cell>
          <cell r="D2415">
            <v>0</v>
          </cell>
        </row>
        <row r="2416">
          <cell r="A2416">
            <v>44419</v>
          </cell>
          <cell r="B2416">
            <v>1320.14</v>
          </cell>
          <cell r="C2416">
            <v>-2.46</v>
          </cell>
          <cell r="D2416">
            <v>0</v>
          </cell>
        </row>
        <row r="2417">
          <cell r="A2417">
            <v>44420</v>
          </cell>
          <cell r="B2417">
            <v>1315.51</v>
          </cell>
          <cell r="C2417">
            <v>-2.49</v>
          </cell>
          <cell r="D2417">
            <v>0</v>
          </cell>
        </row>
        <row r="2418">
          <cell r="A2418">
            <v>44421</v>
          </cell>
          <cell r="B2418">
            <v>1319.21</v>
          </cell>
          <cell r="C2418">
            <v>-2.52</v>
          </cell>
          <cell r="D2418">
            <v>0</v>
          </cell>
        </row>
        <row r="2419">
          <cell r="A2419">
            <v>44422</v>
          </cell>
          <cell r="B2419">
            <v>1352.43</v>
          </cell>
          <cell r="C2419">
            <v>-2.55</v>
          </cell>
          <cell r="D2419">
            <v>0</v>
          </cell>
        </row>
        <row r="2420">
          <cell r="A2420">
            <v>44423</v>
          </cell>
          <cell r="B2420">
            <v>1351.39</v>
          </cell>
          <cell r="C2420">
            <v>-2.57</v>
          </cell>
          <cell r="D2420">
            <v>0</v>
          </cell>
        </row>
        <row r="2421">
          <cell r="A2421">
            <v>44424</v>
          </cell>
          <cell r="B2421">
            <v>1325</v>
          </cell>
          <cell r="C2421">
            <v>-2.6</v>
          </cell>
          <cell r="D2421">
            <v>0</v>
          </cell>
        </row>
        <row r="2422">
          <cell r="A2422">
            <v>44425</v>
          </cell>
          <cell r="B2422">
            <v>1331.71</v>
          </cell>
          <cell r="C2422">
            <v>-2.63</v>
          </cell>
          <cell r="D2422">
            <v>7.3</v>
          </cell>
        </row>
        <row r="2423">
          <cell r="A2423">
            <v>44426</v>
          </cell>
          <cell r="B2423">
            <v>1311.34</v>
          </cell>
          <cell r="C2423">
            <v>-2.63</v>
          </cell>
          <cell r="D2423">
            <v>0</v>
          </cell>
        </row>
        <row r="2424">
          <cell r="A2424">
            <v>44427</v>
          </cell>
          <cell r="B2424">
            <v>1291.78</v>
          </cell>
          <cell r="C2424">
            <v>-2.66</v>
          </cell>
          <cell r="D2424">
            <v>0</v>
          </cell>
        </row>
        <row r="2425">
          <cell r="A2425">
            <v>44428</v>
          </cell>
          <cell r="B2425">
            <v>1317.36</v>
          </cell>
          <cell r="C2425">
            <v>-2.69</v>
          </cell>
          <cell r="D2425">
            <v>0</v>
          </cell>
        </row>
        <row r="2426">
          <cell r="A2426">
            <v>44429</v>
          </cell>
          <cell r="B2426">
            <v>1348.5</v>
          </cell>
          <cell r="C2426">
            <v>-2.72</v>
          </cell>
          <cell r="D2426">
            <v>0</v>
          </cell>
        </row>
        <row r="2427">
          <cell r="A2427">
            <v>44430</v>
          </cell>
          <cell r="B2427">
            <v>1347.92</v>
          </cell>
          <cell r="C2427">
            <v>-2.74</v>
          </cell>
          <cell r="D2427">
            <v>0</v>
          </cell>
        </row>
        <row r="2428">
          <cell r="A2428">
            <v>44431</v>
          </cell>
          <cell r="B2428">
            <v>1311.92</v>
          </cell>
          <cell r="C2428">
            <v>-2.77</v>
          </cell>
          <cell r="D2428">
            <v>0</v>
          </cell>
        </row>
        <row r="2429">
          <cell r="A2429">
            <v>44432</v>
          </cell>
          <cell r="B2429">
            <v>1228.01</v>
          </cell>
          <cell r="C2429">
            <v>-2.8</v>
          </cell>
          <cell r="D2429">
            <v>0</v>
          </cell>
        </row>
        <row r="2430">
          <cell r="A2430">
            <v>44433</v>
          </cell>
          <cell r="B2430">
            <v>1272.22</v>
          </cell>
          <cell r="C2430">
            <v>-2.83</v>
          </cell>
          <cell r="D2430">
            <v>0</v>
          </cell>
        </row>
        <row r="2431">
          <cell r="A2431">
            <v>44434</v>
          </cell>
          <cell r="B2431">
            <v>1267.36</v>
          </cell>
          <cell r="C2431">
            <v>-2.86</v>
          </cell>
          <cell r="D2431">
            <v>0</v>
          </cell>
        </row>
        <row r="2432">
          <cell r="A2432">
            <v>44435</v>
          </cell>
          <cell r="B2432">
            <v>1310.88</v>
          </cell>
          <cell r="C2432">
            <v>-2.88</v>
          </cell>
          <cell r="D2432">
            <v>0</v>
          </cell>
        </row>
        <row r="2433">
          <cell r="A2433">
            <v>44436</v>
          </cell>
          <cell r="B2433">
            <v>1368.75</v>
          </cell>
          <cell r="C2433">
            <v>-2.91</v>
          </cell>
          <cell r="D2433">
            <v>0</v>
          </cell>
        </row>
        <row r="2434">
          <cell r="A2434">
            <v>44437</v>
          </cell>
          <cell r="B2434">
            <v>1366.2</v>
          </cell>
          <cell r="C2434">
            <v>-2.94</v>
          </cell>
          <cell r="D2434">
            <v>0</v>
          </cell>
        </row>
        <row r="2435">
          <cell r="A2435">
            <v>44438</v>
          </cell>
          <cell r="B2435">
            <v>1326.39</v>
          </cell>
          <cell r="C2435">
            <v>-2.98</v>
          </cell>
          <cell r="D2435">
            <v>0</v>
          </cell>
        </row>
        <row r="2436">
          <cell r="A2436">
            <v>44439</v>
          </cell>
          <cell r="B2436">
            <v>1309.49</v>
          </cell>
          <cell r="C2436">
            <v>-3</v>
          </cell>
          <cell r="D2436">
            <v>0</v>
          </cell>
        </row>
        <row r="2437">
          <cell r="A2437">
            <v>44440</v>
          </cell>
          <cell r="B2437">
            <v>1312.73</v>
          </cell>
          <cell r="C2437">
            <v>-3.01</v>
          </cell>
          <cell r="D2437">
            <v>0</v>
          </cell>
        </row>
        <row r="2438">
          <cell r="A2438">
            <v>44441</v>
          </cell>
          <cell r="B2438">
            <v>1319.21</v>
          </cell>
          <cell r="C2438">
            <v>-3.03</v>
          </cell>
          <cell r="D2438">
            <v>0.03</v>
          </cell>
        </row>
        <row r="2439">
          <cell r="A2439">
            <v>44442</v>
          </cell>
          <cell r="B2439">
            <v>1313.08</v>
          </cell>
          <cell r="C2439">
            <v>-3.06</v>
          </cell>
          <cell r="D2439">
            <v>0</v>
          </cell>
        </row>
        <row r="2440">
          <cell r="A2440">
            <v>44443</v>
          </cell>
          <cell r="B2440">
            <v>1356.02</v>
          </cell>
          <cell r="C2440">
            <v>-3.08</v>
          </cell>
          <cell r="D2440">
            <v>0</v>
          </cell>
        </row>
        <row r="2441">
          <cell r="A2441">
            <v>44444</v>
          </cell>
          <cell r="B2441">
            <v>1347.11</v>
          </cell>
          <cell r="C2441">
            <v>-3.11</v>
          </cell>
          <cell r="D2441">
            <v>0</v>
          </cell>
        </row>
        <row r="2442">
          <cell r="A2442">
            <v>44445</v>
          </cell>
          <cell r="B2442">
            <v>1320.83</v>
          </cell>
          <cell r="C2442">
            <v>-3.14</v>
          </cell>
          <cell r="D2442">
            <v>0</v>
          </cell>
        </row>
        <row r="2443">
          <cell r="A2443">
            <v>44446</v>
          </cell>
          <cell r="B2443">
            <v>1362.27</v>
          </cell>
          <cell r="C2443">
            <v>-3.17</v>
          </cell>
          <cell r="D2443">
            <v>0</v>
          </cell>
        </row>
        <row r="2444">
          <cell r="A2444">
            <v>44447</v>
          </cell>
          <cell r="B2444">
            <v>1233.68</v>
          </cell>
          <cell r="C2444">
            <v>-3.19</v>
          </cell>
          <cell r="D2444">
            <v>0</v>
          </cell>
        </row>
        <row r="2445">
          <cell r="A2445">
            <v>44448</v>
          </cell>
          <cell r="B2445">
            <v>1276.74</v>
          </cell>
          <cell r="C2445">
            <v>-3.22</v>
          </cell>
          <cell r="D2445">
            <v>0</v>
          </cell>
        </row>
        <row r="2446">
          <cell r="A2446">
            <v>44449</v>
          </cell>
          <cell r="B2446">
            <v>1155.21</v>
          </cell>
          <cell r="C2446">
            <v>-3.25</v>
          </cell>
          <cell r="D2446">
            <v>0</v>
          </cell>
        </row>
        <row r="2447">
          <cell r="A2447">
            <v>44450</v>
          </cell>
          <cell r="B2447">
            <v>1295.95</v>
          </cell>
          <cell r="C2447">
            <v>-3.27</v>
          </cell>
          <cell r="D2447">
            <v>0</v>
          </cell>
        </row>
        <row r="2448">
          <cell r="A2448">
            <v>44451</v>
          </cell>
          <cell r="B2448">
            <v>1347.34</v>
          </cell>
          <cell r="C2448">
            <v>-3.3</v>
          </cell>
          <cell r="D2448">
            <v>0</v>
          </cell>
        </row>
        <row r="2449">
          <cell r="A2449">
            <v>44452</v>
          </cell>
          <cell r="B2449">
            <v>1234.14</v>
          </cell>
          <cell r="C2449">
            <v>-3.33</v>
          </cell>
          <cell r="D2449">
            <v>0</v>
          </cell>
        </row>
        <row r="2450">
          <cell r="A2450">
            <v>44453</v>
          </cell>
          <cell r="B2450">
            <v>1215.28</v>
          </cell>
          <cell r="C2450">
            <v>-3.36</v>
          </cell>
          <cell r="D2450">
            <v>0</v>
          </cell>
        </row>
        <row r="2451">
          <cell r="A2451">
            <v>44454</v>
          </cell>
          <cell r="B2451">
            <v>1320.95</v>
          </cell>
          <cell r="C2451">
            <v>-3.38</v>
          </cell>
          <cell r="D2451">
            <v>0</v>
          </cell>
        </row>
        <row r="2452">
          <cell r="A2452">
            <v>44455</v>
          </cell>
          <cell r="B2452">
            <v>951.74</v>
          </cell>
          <cell r="C2452">
            <v>-3.4</v>
          </cell>
          <cell r="D2452">
            <v>0</v>
          </cell>
        </row>
        <row r="2453">
          <cell r="A2453">
            <v>44456</v>
          </cell>
          <cell r="B2453">
            <v>1308.56</v>
          </cell>
          <cell r="C2453">
            <v>-3.42</v>
          </cell>
          <cell r="D2453">
            <v>0</v>
          </cell>
        </row>
        <row r="2454">
          <cell r="A2454">
            <v>44457</v>
          </cell>
          <cell r="B2454">
            <v>1361.92</v>
          </cell>
          <cell r="C2454">
            <v>-3.46</v>
          </cell>
          <cell r="D2454">
            <v>0</v>
          </cell>
        </row>
        <row r="2455">
          <cell r="A2455">
            <v>44458</v>
          </cell>
          <cell r="B2455">
            <v>1364.93</v>
          </cell>
          <cell r="C2455">
            <v>-3.49</v>
          </cell>
          <cell r="D2455">
            <v>0</v>
          </cell>
        </row>
        <row r="2456">
          <cell r="A2456">
            <v>44459</v>
          </cell>
          <cell r="B2456">
            <v>1311.23</v>
          </cell>
          <cell r="C2456">
            <v>-3.52</v>
          </cell>
          <cell r="D2456">
            <v>0</v>
          </cell>
        </row>
        <row r="2457">
          <cell r="A2457">
            <v>44460</v>
          </cell>
          <cell r="B2457">
            <v>1310.76</v>
          </cell>
          <cell r="C2457">
            <v>-3.55</v>
          </cell>
          <cell r="D2457">
            <v>0</v>
          </cell>
        </row>
        <row r="2458">
          <cell r="A2458">
            <v>44461</v>
          </cell>
          <cell r="B2458">
            <v>1343.63</v>
          </cell>
          <cell r="C2458">
            <v>-3.58</v>
          </cell>
          <cell r="D2458">
            <v>0</v>
          </cell>
        </row>
        <row r="2459">
          <cell r="A2459">
            <v>44462</v>
          </cell>
          <cell r="B2459">
            <v>1331.02</v>
          </cell>
          <cell r="C2459">
            <v>-3.62</v>
          </cell>
          <cell r="D2459">
            <v>0</v>
          </cell>
        </row>
        <row r="2460">
          <cell r="A2460">
            <v>44463</v>
          </cell>
          <cell r="B2460">
            <v>959.49</v>
          </cell>
          <cell r="C2460">
            <v>-3.65</v>
          </cell>
          <cell r="D2460">
            <v>0</v>
          </cell>
        </row>
        <row r="2461">
          <cell r="A2461">
            <v>44464</v>
          </cell>
          <cell r="B2461">
            <v>1351.16</v>
          </cell>
          <cell r="C2461">
            <v>-3.68</v>
          </cell>
          <cell r="D2461">
            <v>0</v>
          </cell>
        </row>
        <row r="2462">
          <cell r="A2462">
            <v>44465</v>
          </cell>
          <cell r="B2462">
            <v>1359.38</v>
          </cell>
          <cell r="C2462">
            <v>-3.71</v>
          </cell>
          <cell r="D2462">
            <v>0</v>
          </cell>
        </row>
        <row r="2463">
          <cell r="A2463">
            <v>44466</v>
          </cell>
          <cell r="B2463">
            <v>1366.67</v>
          </cell>
          <cell r="C2463">
            <v>-3.73</v>
          </cell>
          <cell r="D2463">
            <v>0</v>
          </cell>
        </row>
        <row r="2464">
          <cell r="A2464">
            <v>44467</v>
          </cell>
          <cell r="B2464">
            <v>1310.65</v>
          </cell>
          <cell r="C2464">
            <v>-3.62</v>
          </cell>
          <cell r="D2464">
            <v>40.8</v>
          </cell>
        </row>
        <row r="2465">
          <cell r="A2465">
            <v>44468</v>
          </cell>
          <cell r="B2465">
            <v>1297.34</v>
          </cell>
          <cell r="C2465">
            <v>-3.62</v>
          </cell>
          <cell r="D2465">
            <v>0</v>
          </cell>
        </row>
        <row r="2466">
          <cell r="A2466">
            <v>44469</v>
          </cell>
          <cell r="B2466">
            <v>1309.03</v>
          </cell>
          <cell r="C2466">
            <v>-3.63</v>
          </cell>
          <cell r="D2466">
            <v>11.1</v>
          </cell>
        </row>
        <row r="2467">
          <cell r="A2467">
            <v>44470</v>
          </cell>
          <cell r="B2467">
            <v>1304.75</v>
          </cell>
          <cell r="C2467">
            <v>-3.66</v>
          </cell>
          <cell r="D2467">
            <v>0</v>
          </cell>
        </row>
        <row r="2468">
          <cell r="A2468">
            <v>44471</v>
          </cell>
          <cell r="B2468">
            <v>1356.6</v>
          </cell>
          <cell r="C2468">
            <v>-3.62</v>
          </cell>
          <cell r="D2468">
            <v>29</v>
          </cell>
        </row>
        <row r="2469">
          <cell r="A2469">
            <v>44472</v>
          </cell>
          <cell r="B2469">
            <v>1356.37</v>
          </cell>
          <cell r="C2469">
            <v>-3.6</v>
          </cell>
          <cell r="D2469">
            <v>5.1</v>
          </cell>
        </row>
        <row r="2470">
          <cell r="A2470">
            <v>44473</v>
          </cell>
          <cell r="B2470">
            <v>1311</v>
          </cell>
          <cell r="C2470">
            <v>-3.61</v>
          </cell>
          <cell r="D2470">
            <v>0</v>
          </cell>
        </row>
        <row r="2471">
          <cell r="A2471">
            <v>44474</v>
          </cell>
          <cell r="B2471">
            <v>1306.71</v>
          </cell>
          <cell r="C2471">
            <v>-3.64</v>
          </cell>
          <cell r="D2471">
            <v>0</v>
          </cell>
        </row>
        <row r="2472">
          <cell r="A2472">
            <v>44475</v>
          </cell>
          <cell r="B2472">
            <v>1308.91</v>
          </cell>
          <cell r="C2472">
            <v>-3.64</v>
          </cell>
          <cell r="D2472">
            <v>4.5</v>
          </cell>
        </row>
        <row r="2473">
          <cell r="A2473">
            <v>44476</v>
          </cell>
          <cell r="B2473">
            <v>1168.17</v>
          </cell>
          <cell r="C2473">
            <v>-3.68</v>
          </cell>
          <cell r="D2473">
            <v>8.6</v>
          </cell>
        </row>
        <row r="2474">
          <cell r="A2474">
            <v>44477</v>
          </cell>
          <cell r="B2474">
            <v>1303.24</v>
          </cell>
          <cell r="C2474">
            <v>-3.68</v>
          </cell>
          <cell r="D2474">
            <v>4.3</v>
          </cell>
        </row>
        <row r="2475">
          <cell r="A2475">
            <v>44478</v>
          </cell>
          <cell r="B2475">
            <v>1124.54</v>
          </cell>
          <cell r="C2475">
            <v>-3.7</v>
          </cell>
          <cell r="D2475">
            <v>0</v>
          </cell>
        </row>
        <row r="2476">
          <cell r="A2476">
            <v>44479</v>
          </cell>
          <cell r="B2476">
            <v>969.79</v>
          </cell>
          <cell r="C2476">
            <v>-3.7</v>
          </cell>
          <cell r="D2476">
            <v>11.4</v>
          </cell>
        </row>
        <row r="2477">
          <cell r="A2477">
            <v>44480</v>
          </cell>
          <cell r="B2477">
            <v>1183.68</v>
          </cell>
          <cell r="C2477">
            <v>-3.66</v>
          </cell>
          <cell r="D2477">
            <v>14.1</v>
          </cell>
        </row>
        <row r="2478">
          <cell r="A2478">
            <v>44481</v>
          </cell>
          <cell r="B2478">
            <v>1065.86</v>
          </cell>
          <cell r="C2478">
            <v>-3.62</v>
          </cell>
          <cell r="D2478">
            <v>20.2</v>
          </cell>
        </row>
        <row r="2479">
          <cell r="A2479">
            <v>44482</v>
          </cell>
          <cell r="B2479">
            <v>1279.51</v>
          </cell>
          <cell r="C2479">
            <v>-3.62</v>
          </cell>
          <cell r="D2479">
            <v>0</v>
          </cell>
        </row>
        <row r="2480">
          <cell r="A2480">
            <v>44483</v>
          </cell>
          <cell r="B2480">
            <v>1300.58</v>
          </cell>
          <cell r="C2480">
            <v>-3.62</v>
          </cell>
          <cell r="D2480">
            <v>0</v>
          </cell>
        </row>
        <row r="2481">
          <cell r="A2481">
            <v>44484</v>
          </cell>
          <cell r="B2481">
            <v>1305.32</v>
          </cell>
          <cell r="C2481">
            <v>-3.64</v>
          </cell>
          <cell r="D2481">
            <v>2.5</v>
          </cell>
        </row>
        <row r="2482">
          <cell r="A2482">
            <v>44485</v>
          </cell>
          <cell r="B2482">
            <v>1346.99</v>
          </cell>
          <cell r="C2482">
            <v>-3.66</v>
          </cell>
          <cell r="D2482">
            <v>0</v>
          </cell>
        </row>
        <row r="2483">
          <cell r="A2483">
            <v>44486</v>
          </cell>
          <cell r="B2483">
            <v>1350.23</v>
          </cell>
          <cell r="C2483">
            <v>-3.69</v>
          </cell>
          <cell r="D2483">
            <v>0</v>
          </cell>
        </row>
        <row r="2484">
          <cell r="A2484">
            <v>44487</v>
          </cell>
          <cell r="B2484">
            <v>1161.57</v>
          </cell>
          <cell r="C2484">
            <v>-3.69</v>
          </cell>
          <cell r="D2484">
            <v>2.9</v>
          </cell>
        </row>
        <row r="2485">
          <cell r="A2485">
            <v>44488</v>
          </cell>
          <cell r="B2485">
            <v>1065.74</v>
          </cell>
          <cell r="C2485">
            <v>-3.35</v>
          </cell>
          <cell r="D2485">
            <v>54.5</v>
          </cell>
        </row>
        <row r="2486">
          <cell r="A2486">
            <v>44489</v>
          </cell>
          <cell r="B2486">
            <v>1184.95</v>
          </cell>
          <cell r="C2486">
            <v>-3.17</v>
          </cell>
          <cell r="D2486">
            <v>26.1</v>
          </cell>
        </row>
        <row r="2487">
          <cell r="A2487">
            <v>44490</v>
          </cell>
          <cell r="B2487">
            <v>1310.65</v>
          </cell>
          <cell r="C2487">
            <v>-3.05</v>
          </cell>
          <cell r="D2487">
            <v>0</v>
          </cell>
        </row>
        <row r="2488">
          <cell r="A2488">
            <v>44491</v>
          </cell>
          <cell r="B2488">
            <v>1297.92</v>
          </cell>
          <cell r="C2488">
            <v>-3.04</v>
          </cell>
          <cell r="D2488">
            <v>0</v>
          </cell>
        </row>
        <row r="2489">
          <cell r="A2489">
            <v>44492</v>
          </cell>
          <cell r="B2489">
            <v>1345.49</v>
          </cell>
          <cell r="C2489">
            <v>-3.05</v>
          </cell>
          <cell r="D2489">
            <v>0</v>
          </cell>
        </row>
        <row r="2490">
          <cell r="A2490">
            <v>44493</v>
          </cell>
          <cell r="B2490">
            <v>1346.64</v>
          </cell>
          <cell r="C2490">
            <v>-3.05</v>
          </cell>
          <cell r="D2490">
            <v>0</v>
          </cell>
        </row>
        <row r="2491">
          <cell r="A2491">
            <v>44494</v>
          </cell>
          <cell r="B2491">
            <v>1298.38</v>
          </cell>
          <cell r="C2491">
            <v>-3.08</v>
          </cell>
          <cell r="D2491">
            <v>0</v>
          </cell>
        </row>
        <row r="2492">
          <cell r="A2492">
            <v>44495</v>
          </cell>
          <cell r="B2492">
            <v>1307.29</v>
          </cell>
          <cell r="C2492">
            <v>-3.1</v>
          </cell>
          <cell r="D2492">
            <v>2.8</v>
          </cell>
        </row>
        <row r="2493">
          <cell r="A2493">
            <v>44496</v>
          </cell>
          <cell r="B2493">
            <v>1309.95</v>
          </cell>
          <cell r="C2493">
            <v>-3.12</v>
          </cell>
          <cell r="D2493">
            <v>0</v>
          </cell>
        </row>
        <row r="2494">
          <cell r="A2494">
            <v>44497</v>
          </cell>
          <cell r="B2494">
            <v>1300.23</v>
          </cell>
          <cell r="C2494">
            <v>-3.14</v>
          </cell>
          <cell r="D2494">
            <v>0.4</v>
          </cell>
        </row>
        <row r="2495">
          <cell r="A2495">
            <v>44498</v>
          </cell>
          <cell r="B2495">
            <v>1309.38</v>
          </cell>
          <cell r="C2495">
            <v>-3.16</v>
          </cell>
          <cell r="D2495">
            <v>0</v>
          </cell>
        </row>
        <row r="2496">
          <cell r="A2496">
            <v>44499</v>
          </cell>
          <cell r="B2496">
            <v>1346.76</v>
          </cell>
          <cell r="C2496">
            <v>-3.18</v>
          </cell>
          <cell r="D2496">
            <v>0</v>
          </cell>
        </row>
        <row r="2497">
          <cell r="A2497">
            <v>44500</v>
          </cell>
          <cell r="B2497">
            <v>1344.33</v>
          </cell>
          <cell r="C2497">
            <v>-3.2</v>
          </cell>
          <cell r="D2497">
            <v>0</v>
          </cell>
        </row>
        <row r="2498">
          <cell r="A2498">
            <v>44501</v>
          </cell>
          <cell r="B2498">
            <v>1308.56</v>
          </cell>
          <cell r="C2498">
            <v>-3.2</v>
          </cell>
          <cell r="D2498">
            <v>7.6</v>
          </cell>
        </row>
        <row r="2499">
          <cell r="A2499">
            <v>44502</v>
          </cell>
          <cell r="B2499">
            <v>1357.29</v>
          </cell>
          <cell r="C2499">
            <v>-3</v>
          </cell>
          <cell r="D2499">
            <v>76.8</v>
          </cell>
        </row>
        <row r="2500">
          <cell r="A2500">
            <v>44503</v>
          </cell>
          <cell r="B2500">
            <v>1300.69</v>
          </cell>
          <cell r="C2500">
            <v>-2.97</v>
          </cell>
          <cell r="D2500">
            <v>0</v>
          </cell>
        </row>
        <row r="2501">
          <cell r="A2501">
            <v>44504</v>
          </cell>
          <cell r="B2501">
            <v>1305.32</v>
          </cell>
          <cell r="C2501">
            <v>-2.98</v>
          </cell>
          <cell r="D2501">
            <v>0</v>
          </cell>
        </row>
        <row r="2502">
          <cell r="A2502">
            <v>44505</v>
          </cell>
          <cell r="B2502">
            <v>1226.85</v>
          </cell>
          <cell r="C2502">
            <v>-2.99</v>
          </cell>
          <cell r="D2502">
            <v>0</v>
          </cell>
        </row>
        <row r="2503">
          <cell r="A2503">
            <v>44506</v>
          </cell>
          <cell r="B2503">
            <v>1301.27</v>
          </cell>
          <cell r="C2503">
            <v>-3</v>
          </cell>
          <cell r="D2503">
            <v>0</v>
          </cell>
        </row>
        <row r="2504">
          <cell r="A2504">
            <v>44507</v>
          </cell>
          <cell r="B2504">
            <v>1352.08</v>
          </cell>
          <cell r="C2504">
            <v>-3.02</v>
          </cell>
          <cell r="D2504">
            <v>0</v>
          </cell>
        </row>
        <row r="2505">
          <cell r="A2505">
            <v>44508</v>
          </cell>
          <cell r="B2505">
            <v>1312.62</v>
          </cell>
          <cell r="C2505">
            <v>-3.01</v>
          </cell>
          <cell r="D2505">
            <v>12.1</v>
          </cell>
        </row>
        <row r="2506">
          <cell r="A2506">
            <v>44509</v>
          </cell>
          <cell r="B2506">
            <v>1311.46</v>
          </cell>
          <cell r="C2506">
            <v>-2.92</v>
          </cell>
          <cell r="D2506">
            <v>54.6</v>
          </cell>
        </row>
        <row r="2507">
          <cell r="A2507">
            <v>44510</v>
          </cell>
          <cell r="B2507">
            <v>1305.67</v>
          </cell>
          <cell r="C2507">
            <v>-2.9</v>
          </cell>
          <cell r="D2507">
            <v>0</v>
          </cell>
        </row>
        <row r="2508">
          <cell r="A2508">
            <v>44511</v>
          </cell>
          <cell r="B2508">
            <v>1257.18</v>
          </cell>
          <cell r="C2508">
            <v>-2.88</v>
          </cell>
          <cell r="D2508">
            <v>10.04</v>
          </cell>
        </row>
        <row r="2509">
          <cell r="A2509">
            <v>44512</v>
          </cell>
          <cell r="B2509">
            <v>1179.86</v>
          </cell>
          <cell r="C2509">
            <v>-2.76</v>
          </cell>
          <cell r="D2509">
            <v>42.5</v>
          </cell>
        </row>
        <row r="2510">
          <cell r="A2510">
            <v>44513</v>
          </cell>
          <cell r="B2510">
            <v>1065.05</v>
          </cell>
          <cell r="C2510">
            <v>-2.68</v>
          </cell>
          <cell r="D2510">
            <v>12.6</v>
          </cell>
        </row>
        <row r="2511">
          <cell r="A2511">
            <v>44514</v>
          </cell>
          <cell r="B2511">
            <v>1196.88</v>
          </cell>
          <cell r="C2511">
            <v>-2.68</v>
          </cell>
          <cell r="D2511">
            <v>0</v>
          </cell>
        </row>
        <row r="2512">
          <cell r="A2512">
            <v>44515</v>
          </cell>
          <cell r="B2512">
            <v>1054.28</v>
          </cell>
          <cell r="C2512">
            <v>-2.69</v>
          </cell>
          <cell r="D2512">
            <v>0</v>
          </cell>
        </row>
        <row r="2513">
          <cell r="A2513">
            <v>44516</v>
          </cell>
          <cell r="B2513">
            <v>1219.33</v>
          </cell>
          <cell r="C2513">
            <v>-2.69</v>
          </cell>
          <cell r="D2513">
            <v>0</v>
          </cell>
        </row>
        <row r="2514">
          <cell r="A2514">
            <v>44517</v>
          </cell>
          <cell r="B2514">
            <v>1248.84</v>
          </cell>
          <cell r="C2514">
            <v>-2.72</v>
          </cell>
          <cell r="D2514">
            <v>0</v>
          </cell>
        </row>
        <row r="2515">
          <cell r="A2515">
            <v>44518</v>
          </cell>
          <cell r="B2515">
            <v>1250.69</v>
          </cell>
          <cell r="C2515">
            <v>-2.72</v>
          </cell>
          <cell r="D2515">
            <v>0</v>
          </cell>
        </row>
        <row r="2516">
          <cell r="A2516">
            <v>44519</v>
          </cell>
          <cell r="B2516">
            <v>1255.09</v>
          </cell>
          <cell r="C2516">
            <v>-2.72</v>
          </cell>
          <cell r="D2516">
            <v>2</v>
          </cell>
        </row>
        <row r="2517">
          <cell r="A2517">
            <v>44520</v>
          </cell>
          <cell r="B2517">
            <v>1367.01</v>
          </cell>
          <cell r="C2517">
            <v>-2.65</v>
          </cell>
          <cell r="D2517">
            <v>16.2</v>
          </cell>
        </row>
        <row r="2518">
          <cell r="A2518">
            <v>44521</v>
          </cell>
          <cell r="B2518">
            <v>1368.29</v>
          </cell>
          <cell r="C2518">
            <v>-2.5</v>
          </cell>
          <cell r="D2518">
            <v>33.4</v>
          </cell>
        </row>
        <row r="2519">
          <cell r="A2519">
            <v>44522</v>
          </cell>
          <cell r="B2519">
            <v>1311.34</v>
          </cell>
          <cell r="C2519">
            <v>-2.46</v>
          </cell>
          <cell r="D2519">
            <v>1.4</v>
          </cell>
        </row>
        <row r="2520">
          <cell r="A2520">
            <v>44523</v>
          </cell>
          <cell r="B2520">
            <v>1300.35</v>
          </cell>
          <cell r="C2520">
            <v>-2.46</v>
          </cell>
          <cell r="D2520">
            <v>0</v>
          </cell>
        </row>
        <row r="2521">
          <cell r="A2521">
            <v>44524</v>
          </cell>
          <cell r="B2521">
            <v>1304.51</v>
          </cell>
          <cell r="C2521">
            <v>-2.47</v>
          </cell>
          <cell r="D2521">
            <v>0</v>
          </cell>
        </row>
        <row r="2522">
          <cell r="A2522">
            <v>44525</v>
          </cell>
          <cell r="B2522">
            <v>1294.21</v>
          </cell>
          <cell r="C2522">
            <v>-2.48</v>
          </cell>
          <cell r="D2522">
            <v>0</v>
          </cell>
        </row>
        <row r="2523">
          <cell r="A2523">
            <v>44526</v>
          </cell>
          <cell r="B2523">
            <v>1301.15</v>
          </cell>
          <cell r="C2523">
            <v>-2.5</v>
          </cell>
          <cell r="D2523">
            <v>0</v>
          </cell>
        </row>
        <row r="2524">
          <cell r="A2524">
            <v>44527</v>
          </cell>
          <cell r="B2524">
            <v>1359.26</v>
          </cell>
          <cell r="C2524">
            <v>-2.48</v>
          </cell>
          <cell r="D2524">
            <v>30.3</v>
          </cell>
        </row>
        <row r="2525">
          <cell r="A2525">
            <v>44528</v>
          </cell>
          <cell r="B2525">
            <v>1350.23</v>
          </cell>
          <cell r="C2525">
            <v>-2.44</v>
          </cell>
          <cell r="D2525">
            <v>0.6</v>
          </cell>
        </row>
        <row r="2526">
          <cell r="A2526">
            <v>44529</v>
          </cell>
          <cell r="B2526">
            <v>1300.93</v>
          </cell>
          <cell r="C2526">
            <v>-2.46</v>
          </cell>
          <cell r="D2526">
            <v>0</v>
          </cell>
        </row>
        <row r="2527">
          <cell r="A2527">
            <v>44530</v>
          </cell>
          <cell r="B2527">
            <v>1291.44</v>
          </cell>
          <cell r="C2527">
            <v>-2.46</v>
          </cell>
          <cell r="D2527">
            <v>0.6</v>
          </cell>
        </row>
        <row r="2528">
          <cell r="A2528">
            <v>44531</v>
          </cell>
          <cell r="B2528">
            <v>1227.89</v>
          </cell>
          <cell r="C2528">
            <v>-2.44</v>
          </cell>
          <cell r="D2528">
            <v>25.4</v>
          </cell>
        </row>
        <row r="2529">
          <cell r="A2529">
            <v>44532</v>
          </cell>
          <cell r="B2529">
            <v>1283.68</v>
          </cell>
          <cell r="C2529">
            <v>-2.41</v>
          </cell>
          <cell r="D2529">
            <v>54</v>
          </cell>
        </row>
        <row r="2530">
          <cell r="A2530">
            <v>44533</v>
          </cell>
          <cell r="B2530">
            <v>1293.75</v>
          </cell>
          <cell r="C2530">
            <v>-2.42</v>
          </cell>
          <cell r="D2530">
            <v>0</v>
          </cell>
        </row>
        <row r="2531">
          <cell r="A2531">
            <v>44534</v>
          </cell>
          <cell r="B2531">
            <v>1335.65</v>
          </cell>
          <cell r="C2531">
            <v>-2.38</v>
          </cell>
          <cell r="D2531">
            <v>2.1</v>
          </cell>
        </row>
        <row r="2532">
          <cell r="A2532">
            <v>44535</v>
          </cell>
          <cell r="B2532">
            <v>1342.01</v>
          </cell>
          <cell r="C2532">
            <v>-2.39</v>
          </cell>
          <cell r="D2532">
            <v>0</v>
          </cell>
        </row>
        <row r="2533">
          <cell r="A2533">
            <v>44536</v>
          </cell>
          <cell r="B2533">
            <v>1304.75</v>
          </cell>
          <cell r="C2533">
            <v>-2.29</v>
          </cell>
          <cell r="D2533">
            <v>47.6</v>
          </cell>
        </row>
        <row r="2534">
          <cell r="A2534">
            <v>44537</v>
          </cell>
          <cell r="B2534">
            <v>1295.83</v>
          </cell>
          <cell r="C2534">
            <v>-1.71</v>
          </cell>
          <cell r="D2534">
            <v>66</v>
          </cell>
        </row>
        <row r="2535">
          <cell r="A2535">
            <v>44538</v>
          </cell>
          <cell r="B2535">
            <v>1278.59</v>
          </cell>
          <cell r="C2535">
            <v>-1.6</v>
          </cell>
          <cell r="D2535">
            <v>18</v>
          </cell>
        </row>
        <row r="2536">
          <cell r="A2536">
            <v>44539</v>
          </cell>
          <cell r="B2536">
            <v>1308.1</v>
          </cell>
          <cell r="C2536">
            <v>-1.54</v>
          </cell>
          <cell r="D2536">
            <v>7.1</v>
          </cell>
        </row>
        <row r="2537">
          <cell r="A2537">
            <v>44540</v>
          </cell>
          <cell r="B2537">
            <v>1061</v>
          </cell>
          <cell r="C2537">
            <v>-1.53</v>
          </cell>
          <cell r="D2537">
            <v>0</v>
          </cell>
        </row>
        <row r="2538">
          <cell r="A2538">
            <v>44541</v>
          </cell>
          <cell r="B2538">
            <v>1335.88</v>
          </cell>
          <cell r="C2538">
            <v>-1.54</v>
          </cell>
          <cell r="D2538">
            <v>0</v>
          </cell>
        </row>
        <row r="2539">
          <cell r="A2539">
            <v>44542</v>
          </cell>
          <cell r="B2539">
            <v>1329.63</v>
          </cell>
          <cell r="C2539">
            <v>-1.54</v>
          </cell>
          <cell r="D2539">
            <v>0</v>
          </cell>
        </row>
        <row r="2540">
          <cell r="A2540">
            <v>44543</v>
          </cell>
          <cell r="B2540">
            <v>1300.46</v>
          </cell>
          <cell r="C2540">
            <v>-1.49</v>
          </cell>
          <cell r="D2540">
            <v>55</v>
          </cell>
        </row>
        <row r="2541">
          <cell r="A2541">
            <v>44544</v>
          </cell>
          <cell r="B2541">
            <v>1302.66</v>
          </cell>
          <cell r="C2541">
            <v>-1.41</v>
          </cell>
          <cell r="D2541">
            <v>0.3</v>
          </cell>
        </row>
        <row r="2542">
          <cell r="A2542">
            <v>44545</v>
          </cell>
          <cell r="B2542">
            <v>1323.44</v>
          </cell>
          <cell r="C2542">
            <v>-1.38</v>
          </cell>
          <cell r="D2542">
            <v>0</v>
          </cell>
        </row>
        <row r="2543">
          <cell r="A2543">
            <v>44546</v>
          </cell>
          <cell r="B2543">
            <v>1325.83</v>
          </cell>
          <cell r="C2543">
            <v>-1.28</v>
          </cell>
          <cell r="D2543">
            <v>22.2</v>
          </cell>
        </row>
        <row r="2544">
          <cell r="A2544">
            <v>44547</v>
          </cell>
          <cell r="B2544">
            <v>1264.06</v>
          </cell>
          <cell r="C2544">
            <v>-1.26</v>
          </cell>
          <cell r="D2544">
            <v>2.6</v>
          </cell>
        </row>
        <row r="2545">
          <cell r="A2545">
            <v>44548</v>
          </cell>
          <cell r="B2545">
            <v>1370.68</v>
          </cell>
          <cell r="C2545">
            <v>-1.23</v>
          </cell>
          <cell r="D2545">
            <v>6.7</v>
          </cell>
        </row>
        <row r="2546">
          <cell r="A2546">
            <v>44549</v>
          </cell>
          <cell r="B2546">
            <v>1365.87</v>
          </cell>
          <cell r="C2546">
            <v>-1.24</v>
          </cell>
          <cell r="D2546">
            <v>0.7</v>
          </cell>
        </row>
        <row r="2547">
          <cell r="A2547">
            <v>44550</v>
          </cell>
          <cell r="B2547">
            <v>1327.29</v>
          </cell>
          <cell r="C2547">
            <v>-1.26</v>
          </cell>
          <cell r="D2547">
            <v>0</v>
          </cell>
        </row>
        <row r="2548">
          <cell r="A2548">
            <v>44551</v>
          </cell>
          <cell r="B2548">
            <v>1270.06</v>
          </cell>
          <cell r="C2548">
            <v>-1.29</v>
          </cell>
          <cell r="D2548">
            <v>0</v>
          </cell>
        </row>
        <row r="2549">
          <cell r="A2549">
            <v>44552</v>
          </cell>
          <cell r="B2549">
            <v>1306.37</v>
          </cell>
          <cell r="C2549">
            <v>-1.3</v>
          </cell>
          <cell r="D2549">
            <v>0</v>
          </cell>
        </row>
        <row r="2550">
          <cell r="A2550">
            <v>44553</v>
          </cell>
          <cell r="B2550">
            <v>1323.88</v>
          </cell>
          <cell r="C2550">
            <v>-1.33</v>
          </cell>
          <cell r="D2550">
            <v>0</v>
          </cell>
        </row>
        <row r="2551">
          <cell r="A2551">
            <v>44554</v>
          </cell>
          <cell r="B2551">
            <v>1328.61</v>
          </cell>
          <cell r="C2551">
            <v>-1.31</v>
          </cell>
          <cell r="D2551">
            <v>9.3</v>
          </cell>
        </row>
        <row r="2552">
          <cell r="A2552">
            <v>44555</v>
          </cell>
          <cell r="B2552">
            <v>1350</v>
          </cell>
          <cell r="C2552">
            <v>-1.33</v>
          </cell>
          <cell r="D2552">
            <v>0</v>
          </cell>
        </row>
        <row r="2553">
          <cell r="A2553">
            <v>44556</v>
          </cell>
          <cell r="B2553">
            <v>1364.56</v>
          </cell>
          <cell r="C2553">
            <v>-1.34</v>
          </cell>
          <cell r="D2553">
            <v>0</v>
          </cell>
        </row>
        <row r="2554">
          <cell r="A2554">
            <v>44557</v>
          </cell>
          <cell r="B2554">
            <v>1307.81</v>
          </cell>
          <cell r="C2554">
            <v>-1.38</v>
          </cell>
          <cell r="D2554">
            <v>0</v>
          </cell>
        </row>
        <row r="2555">
          <cell r="A2555">
            <v>44558</v>
          </cell>
          <cell r="B2555">
            <v>1330.37</v>
          </cell>
          <cell r="C2555">
            <v>-1.4</v>
          </cell>
          <cell r="D2555">
            <v>0</v>
          </cell>
        </row>
        <row r="2556">
          <cell r="A2556">
            <v>44559</v>
          </cell>
          <cell r="B2556">
            <v>1306.7</v>
          </cell>
          <cell r="C2556">
            <v>-1.38</v>
          </cell>
          <cell r="D2556">
            <v>70.4</v>
          </cell>
        </row>
        <row r="2557">
          <cell r="A2557">
            <v>44560</v>
          </cell>
          <cell r="B2557">
            <v>1318.18</v>
          </cell>
          <cell r="C2557">
            <v>-1.36</v>
          </cell>
          <cell r="D2557">
            <v>7.3</v>
          </cell>
        </row>
        <row r="2558">
          <cell r="A2558">
            <v>44561</v>
          </cell>
          <cell r="B2558">
            <v>1318.18</v>
          </cell>
          <cell r="C2558">
            <v>-1.28</v>
          </cell>
          <cell r="D2558">
            <v>38.7</v>
          </cell>
        </row>
        <row r="2559">
          <cell r="A2559">
            <v>44562</v>
          </cell>
          <cell r="B2559">
            <v>1363.43</v>
          </cell>
          <cell r="C2559">
            <v>-1.22</v>
          </cell>
          <cell r="D2559">
            <v>17.8</v>
          </cell>
        </row>
        <row r="2560">
          <cell r="A2560">
            <v>44563</v>
          </cell>
          <cell r="B2560">
            <v>1360</v>
          </cell>
          <cell r="C2560">
            <v>-1.1</v>
          </cell>
          <cell r="D2560">
            <v>22.3</v>
          </cell>
        </row>
        <row r="2561">
          <cell r="A2561">
            <v>44564</v>
          </cell>
          <cell r="B2561">
            <v>1308.56</v>
          </cell>
          <cell r="C2561">
            <v>-0.98</v>
          </cell>
          <cell r="D2561">
            <v>68.7</v>
          </cell>
        </row>
        <row r="2562">
          <cell r="A2562">
            <v>44565</v>
          </cell>
          <cell r="B2562">
            <v>1281.88</v>
          </cell>
          <cell r="C2562">
            <v>-0.9</v>
          </cell>
          <cell r="D2562">
            <v>1.4</v>
          </cell>
        </row>
        <row r="2563">
          <cell r="A2563">
            <v>44566</v>
          </cell>
          <cell r="B2563">
            <v>1267.35</v>
          </cell>
          <cell r="C2563">
            <v>-0.88</v>
          </cell>
          <cell r="D2563">
            <v>7.4</v>
          </cell>
        </row>
        <row r="2564">
          <cell r="A2564">
            <v>44567</v>
          </cell>
          <cell r="B2564">
            <v>1264.9</v>
          </cell>
          <cell r="C2564">
            <v>-0.82</v>
          </cell>
          <cell r="D2564">
            <v>17.1</v>
          </cell>
        </row>
        <row r="2565">
          <cell r="A2565">
            <v>44568</v>
          </cell>
          <cell r="B2565">
            <v>1305.5</v>
          </cell>
          <cell r="C2565">
            <v>-0.76</v>
          </cell>
          <cell r="D2565">
            <v>6.1</v>
          </cell>
        </row>
        <row r="2566">
          <cell r="A2566">
            <v>44569</v>
          </cell>
          <cell r="B2566">
            <v>1362.81</v>
          </cell>
          <cell r="C2566">
            <v>-0.62</v>
          </cell>
          <cell r="D2566">
            <v>41</v>
          </cell>
        </row>
        <row r="2567">
          <cell r="A2567">
            <v>44570</v>
          </cell>
          <cell r="B2567">
            <v>1313.62</v>
          </cell>
          <cell r="C2567">
            <v>0</v>
          </cell>
          <cell r="D2567">
            <v>157</v>
          </cell>
        </row>
        <row r="2568">
          <cell r="A2568">
            <v>44571</v>
          </cell>
          <cell r="B2568">
            <v>1299.65</v>
          </cell>
          <cell r="C2568">
            <v>0</v>
          </cell>
          <cell r="D2568">
            <v>108.4</v>
          </cell>
        </row>
        <row r="2569">
          <cell r="A2569">
            <v>44572</v>
          </cell>
          <cell r="B2569">
            <v>1038.6</v>
          </cell>
          <cell r="C2569">
            <v>0</v>
          </cell>
          <cell r="D2569">
            <v>76.1</v>
          </cell>
        </row>
        <row r="2570">
          <cell r="A2570">
            <v>44573</v>
          </cell>
          <cell r="B2570">
            <v>1046.49</v>
          </cell>
          <cell r="C2570">
            <v>0</v>
          </cell>
          <cell r="D2570">
            <v>20.6</v>
          </cell>
        </row>
        <row r="2571">
          <cell r="A2571">
            <v>44574</v>
          </cell>
          <cell r="B2571">
            <v>1051.88</v>
          </cell>
          <cell r="C2571">
            <v>0</v>
          </cell>
          <cell r="D2571">
            <v>38</v>
          </cell>
        </row>
        <row r="2572">
          <cell r="A2572">
            <v>44575</v>
          </cell>
          <cell r="B2572">
            <v>1080</v>
          </cell>
          <cell r="C2572">
            <v>0</v>
          </cell>
          <cell r="D2572">
            <v>0</v>
          </cell>
        </row>
        <row r="2573">
          <cell r="A2573">
            <v>44576</v>
          </cell>
          <cell r="B2573">
            <v>1053.87</v>
          </cell>
          <cell r="C2573">
            <v>0</v>
          </cell>
          <cell r="D2573">
            <v>0</v>
          </cell>
        </row>
        <row r="2574">
          <cell r="A2574">
            <v>44577</v>
          </cell>
          <cell r="B2574">
            <v>1043.87</v>
          </cell>
          <cell r="C2574">
            <v>0</v>
          </cell>
          <cell r="D2574">
            <v>5.5</v>
          </cell>
        </row>
        <row r="2575">
          <cell r="A2575">
            <v>44578</v>
          </cell>
          <cell r="B2575">
            <v>1221.09</v>
          </cell>
          <cell r="C2575">
            <v>0</v>
          </cell>
          <cell r="D2575">
            <v>0</v>
          </cell>
        </row>
        <row r="2576">
          <cell r="A2576">
            <v>44579</v>
          </cell>
          <cell r="B2576">
            <v>1316.25</v>
          </cell>
          <cell r="C2576">
            <v>0</v>
          </cell>
          <cell r="D2576">
            <v>0</v>
          </cell>
        </row>
        <row r="2577">
          <cell r="A2577">
            <v>44580</v>
          </cell>
          <cell r="B2577">
            <v>1230.6</v>
          </cell>
          <cell r="C2577">
            <v>0</v>
          </cell>
          <cell r="D2577">
            <v>0</v>
          </cell>
        </row>
        <row r="2578">
          <cell r="A2578">
            <v>44581</v>
          </cell>
          <cell r="B2578">
            <v>1158.08</v>
          </cell>
          <cell r="C2578">
            <v>0</v>
          </cell>
          <cell r="D2578">
            <v>0</v>
          </cell>
        </row>
        <row r="2579">
          <cell r="A2579">
            <v>44582</v>
          </cell>
          <cell r="B2579">
            <v>1295.76</v>
          </cell>
          <cell r="C2579">
            <v>0</v>
          </cell>
          <cell r="D2579">
            <v>0</v>
          </cell>
        </row>
        <row r="2580">
          <cell r="A2580">
            <v>44583</v>
          </cell>
          <cell r="B2580">
            <v>1359.95</v>
          </cell>
          <cell r="C2580">
            <v>0</v>
          </cell>
          <cell r="D2580">
            <v>0.2</v>
          </cell>
        </row>
        <row r="2581">
          <cell r="A2581">
            <v>44584</v>
          </cell>
          <cell r="B2581">
            <v>1360</v>
          </cell>
          <cell r="C2581">
            <v>0</v>
          </cell>
          <cell r="D2581">
            <v>0</v>
          </cell>
        </row>
        <row r="2582">
          <cell r="A2582">
            <v>44585</v>
          </cell>
          <cell r="B2582">
            <v>1315.28</v>
          </cell>
          <cell r="C2582">
            <v>0</v>
          </cell>
          <cell r="D2582">
            <v>0</v>
          </cell>
        </row>
        <row r="2583">
          <cell r="A2583">
            <v>44586</v>
          </cell>
          <cell r="B2583">
            <v>1284.98</v>
          </cell>
          <cell r="C2583">
            <v>0</v>
          </cell>
          <cell r="D2583">
            <v>0</v>
          </cell>
        </row>
        <row r="2584">
          <cell r="A2584">
            <v>44587</v>
          </cell>
          <cell r="B2584">
            <v>1316.25</v>
          </cell>
          <cell r="C2584">
            <v>-0.02</v>
          </cell>
          <cell r="D2584">
            <v>0</v>
          </cell>
        </row>
        <row r="2585">
          <cell r="A2585">
            <v>44588</v>
          </cell>
          <cell r="B2585">
            <v>1313.13</v>
          </cell>
          <cell r="C2585">
            <v>-0.04</v>
          </cell>
          <cell r="D2585">
            <v>0</v>
          </cell>
        </row>
        <row r="2586">
          <cell r="A2586">
            <v>44589</v>
          </cell>
          <cell r="B2586">
            <v>1273.99</v>
          </cell>
          <cell r="C2586">
            <v>-0.06</v>
          </cell>
          <cell r="D2586">
            <v>0</v>
          </cell>
        </row>
        <row r="2587">
          <cell r="A2587">
            <v>44590</v>
          </cell>
          <cell r="B2587">
            <v>1321.6</v>
          </cell>
          <cell r="C2587">
            <v>-0.08</v>
          </cell>
          <cell r="D2587">
            <v>0.8</v>
          </cell>
        </row>
        <row r="2588">
          <cell r="A2588">
            <v>44591</v>
          </cell>
          <cell r="B2588">
            <v>1360</v>
          </cell>
          <cell r="C2588">
            <v>-0.04</v>
          </cell>
          <cell r="D2588">
            <v>7.1</v>
          </cell>
        </row>
        <row r="2589">
          <cell r="A2589">
            <v>44592</v>
          </cell>
          <cell r="B2589">
            <v>1232.87</v>
          </cell>
          <cell r="C2589">
            <v>-0.05</v>
          </cell>
          <cell r="D2589">
            <v>1.4</v>
          </cell>
        </row>
        <row r="2590">
          <cell r="A2590">
            <v>44593</v>
          </cell>
          <cell r="B2590">
            <v>1268.31</v>
          </cell>
          <cell r="C2590">
            <v>-0.02</v>
          </cell>
          <cell r="D2590">
            <v>17.7</v>
          </cell>
        </row>
        <row r="2591">
          <cell r="A2591">
            <v>44594</v>
          </cell>
          <cell r="B2591">
            <v>1275.73</v>
          </cell>
          <cell r="C2591">
            <v>-0.03</v>
          </cell>
          <cell r="D2591">
            <v>3.2</v>
          </cell>
        </row>
        <row r="2592">
          <cell r="A2592">
            <v>44595</v>
          </cell>
          <cell r="B2592">
            <v>1314.17</v>
          </cell>
          <cell r="C2592">
            <v>-0.05</v>
          </cell>
          <cell r="D2592">
            <v>0</v>
          </cell>
        </row>
        <row r="2593">
          <cell r="A2593">
            <v>44596</v>
          </cell>
          <cell r="B2593">
            <v>1291.93</v>
          </cell>
          <cell r="C2593">
            <v>-0.06</v>
          </cell>
          <cell r="D2593">
            <v>4.5</v>
          </cell>
        </row>
        <row r="2594">
          <cell r="A2594">
            <v>44597</v>
          </cell>
          <cell r="B2594">
            <v>1336.12</v>
          </cell>
          <cell r="C2594">
            <v>-0.04</v>
          </cell>
          <cell r="D2594">
            <v>33.8</v>
          </cell>
        </row>
        <row r="2595">
          <cell r="A2595">
            <v>44598</v>
          </cell>
          <cell r="B2595">
            <v>1351.09</v>
          </cell>
          <cell r="C2595">
            <v>0</v>
          </cell>
          <cell r="D2595">
            <v>16.4</v>
          </cell>
        </row>
        <row r="2596">
          <cell r="A2596">
            <v>44599</v>
          </cell>
          <cell r="B2596">
            <v>1314.17</v>
          </cell>
          <cell r="C2596">
            <v>0</v>
          </cell>
          <cell r="D2596">
            <v>6.5</v>
          </cell>
        </row>
        <row r="2597">
          <cell r="A2597">
            <v>44600</v>
          </cell>
          <cell r="B2597">
            <v>1268.37</v>
          </cell>
          <cell r="C2597">
            <v>0</v>
          </cell>
          <cell r="D2597">
            <v>26.4</v>
          </cell>
        </row>
        <row r="2598">
          <cell r="A2598">
            <v>44601</v>
          </cell>
          <cell r="B2598">
            <v>1278.37</v>
          </cell>
          <cell r="C2598">
            <v>0</v>
          </cell>
          <cell r="D2598">
            <v>27.5</v>
          </cell>
        </row>
        <row r="2599">
          <cell r="A2599">
            <v>44602</v>
          </cell>
          <cell r="B2599">
            <v>1285.28</v>
          </cell>
          <cell r="C2599">
            <v>0</v>
          </cell>
          <cell r="D2599">
            <v>18.3</v>
          </cell>
        </row>
        <row r="2600">
          <cell r="A2600">
            <v>44603</v>
          </cell>
          <cell r="B2600">
            <v>1282.3</v>
          </cell>
          <cell r="C2600">
            <v>0</v>
          </cell>
          <cell r="D2600">
            <v>21.3</v>
          </cell>
        </row>
        <row r="2601">
          <cell r="A2601">
            <v>44604</v>
          </cell>
          <cell r="B2601">
            <v>1325.13</v>
          </cell>
          <cell r="C2601">
            <v>0</v>
          </cell>
          <cell r="D2601">
            <v>23.8</v>
          </cell>
        </row>
        <row r="2602">
          <cell r="A2602">
            <v>44605</v>
          </cell>
          <cell r="B2602">
            <v>1339.62</v>
          </cell>
          <cell r="C2602">
            <v>0</v>
          </cell>
          <cell r="D2602">
            <v>2.7</v>
          </cell>
        </row>
        <row r="2603">
          <cell r="A2603">
            <v>44606</v>
          </cell>
          <cell r="B2603">
            <v>1295.12</v>
          </cell>
          <cell r="C2603">
            <v>0</v>
          </cell>
          <cell r="D2603">
            <v>10.7</v>
          </cell>
        </row>
        <row r="2604">
          <cell r="A2604">
            <v>44607</v>
          </cell>
          <cell r="B2604">
            <v>1298.05</v>
          </cell>
          <cell r="C2604">
            <v>0</v>
          </cell>
          <cell r="D2604">
            <v>2.4</v>
          </cell>
        </row>
        <row r="2605">
          <cell r="A2605">
            <v>44608</v>
          </cell>
          <cell r="B2605">
            <v>1265.34</v>
          </cell>
          <cell r="C2605">
            <v>0</v>
          </cell>
          <cell r="D2605">
            <v>4.9</v>
          </cell>
        </row>
        <row r="2606">
          <cell r="A2606">
            <v>44609</v>
          </cell>
          <cell r="B2606">
            <v>1287.12</v>
          </cell>
          <cell r="C2606">
            <v>0</v>
          </cell>
          <cell r="D2606">
            <v>3.7</v>
          </cell>
        </row>
        <row r="2607">
          <cell r="A2607">
            <v>44610</v>
          </cell>
          <cell r="B2607">
            <v>1294.24</v>
          </cell>
          <cell r="C2607">
            <v>0</v>
          </cell>
          <cell r="D2607">
            <v>13.3</v>
          </cell>
        </row>
        <row r="2608">
          <cell r="A2608">
            <v>44611</v>
          </cell>
          <cell r="B2608">
            <v>1360</v>
          </cell>
          <cell r="C2608">
            <v>0</v>
          </cell>
          <cell r="D2608">
            <v>6.3</v>
          </cell>
        </row>
        <row r="2609">
          <cell r="A2609">
            <v>44612</v>
          </cell>
          <cell r="B2609">
            <v>1326</v>
          </cell>
          <cell r="C2609">
            <v>0</v>
          </cell>
          <cell r="D2609">
            <v>6.1</v>
          </cell>
        </row>
        <row r="2610">
          <cell r="A2610">
            <v>44613</v>
          </cell>
          <cell r="B2610">
            <v>1277.5</v>
          </cell>
          <cell r="C2610">
            <v>0</v>
          </cell>
          <cell r="D2610">
            <v>6.6</v>
          </cell>
        </row>
        <row r="2611">
          <cell r="A2611">
            <v>44614</v>
          </cell>
          <cell r="B2611">
            <v>1203.46</v>
          </cell>
          <cell r="C2611">
            <v>0</v>
          </cell>
          <cell r="D2611">
            <v>10.3</v>
          </cell>
        </row>
        <row r="2612">
          <cell r="A2612">
            <v>44615</v>
          </cell>
          <cell r="B2612">
            <v>1313.13</v>
          </cell>
          <cell r="C2612">
            <v>0</v>
          </cell>
          <cell r="D2612">
            <v>11.6</v>
          </cell>
        </row>
        <row r="2613">
          <cell r="A2613">
            <v>44616</v>
          </cell>
          <cell r="B2613">
            <v>1275.73</v>
          </cell>
          <cell r="C2613">
            <v>0</v>
          </cell>
          <cell r="D2613">
            <v>0</v>
          </cell>
        </row>
        <row r="2614">
          <cell r="A2614">
            <v>44617</v>
          </cell>
          <cell r="B2614">
            <v>1239.99</v>
          </cell>
          <cell r="C2614">
            <v>0</v>
          </cell>
          <cell r="D2614">
            <v>10.3</v>
          </cell>
        </row>
        <row r="2615">
          <cell r="A2615">
            <v>44618</v>
          </cell>
          <cell r="B2615">
            <v>1320.88</v>
          </cell>
          <cell r="C2615">
            <v>0</v>
          </cell>
          <cell r="D2615">
            <v>0</v>
          </cell>
        </row>
        <row r="2616">
          <cell r="A2616">
            <v>44619</v>
          </cell>
          <cell r="B2616">
            <v>1360</v>
          </cell>
          <cell r="C2616">
            <v>0</v>
          </cell>
          <cell r="D2616">
            <v>0</v>
          </cell>
        </row>
        <row r="2617">
          <cell r="A2617">
            <v>44620</v>
          </cell>
          <cell r="B2617">
            <v>1273.13</v>
          </cell>
          <cell r="C2617">
            <v>0</v>
          </cell>
          <cell r="D2617">
            <v>0</v>
          </cell>
        </row>
        <row r="2618">
          <cell r="A2618">
            <v>44621</v>
          </cell>
          <cell r="B2618">
            <v>1328.68</v>
          </cell>
          <cell r="C2618">
            <v>-0.02</v>
          </cell>
          <cell r="D2618">
            <v>0</v>
          </cell>
        </row>
        <row r="2619">
          <cell r="A2619">
            <v>44622</v>
          </cell>
          <cell r="B2619">
            <v>1294.87</v>
          </cell>
          <cell r="C2619">
            <v>-0.05</v>
          </cell>
          <cell r="D2619">
            <v>0</v>
          </cell>
        </row>
        <row r="2620">
          <cell r="A2620">
            <v>44623</v>
          </cell>
          <cell r="B2620">
            <v>1313.13</v>
          </cell>
          <cell r="C2620">
            <v>-0.07</v>
          </cell>
          <cell r="D2620">
            <v>0</v>
          </cell>
        </row>
        <row r="2621">
          <cell r="A2621">
            <v>44624</v>
          </cell>
          <cell r="B2621">
            <v>1321.23</v>
          </cell>
          <cell r="C2621">
            <v>-0.1</v>
          </cell>
          <cell r="D2621">
            <v>0</v>
          </cell>
        </row>
        <row r="2622">
          <cell r="A2622">
            <v>44625</v>
          </cell>
          <cell r="B2622">
            <v>1360</v>
          </cell>
          <cell r="C2622">
            <v>-0.12</v>
          </cell>
          <cell r="D2622">
            <v>0</v>
          </cell>
        </row>
        <row r="2623">
          <cell r="A2623">
            <v>44626</v>
          </cell>
          <cell r="B2623">
            <v>1342.71</v>
          </cell>
          <cell r="C2623">
            <v>-0.14</v>
          </cell>
          <cell r="D2623">
            <v>0</v>
          </cell>
        </row>
        <row r="2624">
          <cell r="A2624">
            <v>44627</v>
          </cell>
          <cell r="B2624">
            <v>1360</v>
          </cell>
          <cell r="C2624">
            <v>-0.17</v>
          </cell>
          <cell r="D2624">
            <v>0</v>
          </cell>
        </row>
        <row r="2625">
          <cell r="A2625">
            <v>44628</v>
          </cell>
          <cell r="B2625">
            <v>1313</v>
          </cell>
          <cell r="C2625">
            <v>-0.2</v>
          </cell>
          <cell r="D2625">
            <v>0</v>
          </cell>
        </row>
        <row r="2626">
          <cell r="A2626">
            <v>44629</v>
          </cell>
          <cell r="B2626">
            <v>1360</v>
          </cell>
          <cell r="C2626">
            <v>-0.22</v>
          </cell>
          <cell r="D2626">
            <v>0</v>
          </cell>
        </row>
        <row r="2627">
          <cell r="A2627">
            <v>44630</v>
          </cell>
          <cell r="B2627">
            <v>1357.26</v>
          </cell>
          <cell r="C2627">
            <v>-0.24</v>
          </cell>
          <cell r="D2627">
            <v>2.3</v>
          </cell>
        </row>
        <row r="2628">
          <cell r="A2628">
            <v>44631</v>
          </cell>
          <cell r="B2628">
            <v>1360</v>
          </cell>
          <cell r="C2628">
            <v>-0.25</v>
          </cell>
          <cell r="D2628">
            <v>0</v>
          </cell>
        </row>
        <row r="2629">
          <cell r="A2629">
            <v>44632</v>
          </cell>
          <cell r="B2629">
            <v>1329.9</v>
          </cell>
          <cell r="C2629">
            <v>-0.27</v>
          </cell>
          <cell r="D2629">
            <v>0</v>
          </cell>
        </row>
        <row r="2630">
          <cell r="A2630">
            <v>44633</v>
          </cell>
          <cell r="B2630">
            <v>1360</v>
          </cell>
          <cell r="C2630">
            <v>-0.3</v>
          </cell>
          <cell r="D2630">
            <v>0</v>
          </cell>
        </row>
        <row r="2631">
          <cell r="A2631">
            <v>44634</v>
          </cell>
          <cell r="B2631">
            <v>1310</v>
          </cell>
          <cell r="C2631">
            <v>-0.33</v>
          </cell>
          <cell r="D2631">
            <v>0</v>
          </cell>
        </row>
        <row r="2632">
          <cell r="A2632">
            <v>44635</v>
          </cell>
          <cell r="B2632">
            <v>1360</v>
          </cell>
          <cell r="C2632">
            <v>-0.35</v>
          </cell>
          <cell r="D2632">
            <v>0</v>
          </cell>
        </row>
        <row r="2633">
          <cell r="A2633">
            <v>44636</v>
          </cell>
          <cell r="B2633">
            <v>1315.6</v>
          </cell>
          <cell r="C2633">
            <v>-0.37</v>
          </cell>
          <cell r="D2633">
            <v>0</v>
          </cell>
        </row>
        <row r="2634">
          <cell r="A2634">
            <v>44637</v>
          </cell>
          <cell r="B2634">
            <v>1360</v>
          </cell>
          <cell r="C2634">
            <v>-0.4</v>
          </cell>
          <cell r="D2634">
            <v>0</v>
          </cell>
        </row>
        <row r="2635">
          <cell r="A2635">
            <v>44638</v>
          </cell>
          <cell r="B2635">
            <v>1361.57</v>
          </cell>
          <cell r="C2635">
            <v>-0.45</v>
          </cell>
          <cell r="D2635">
            <v>0</v>
          </cell>
        </row>
        <row r="2636">
          <cell r="A2636">
            <v>44639</v>
          </cell>
          <cell r="B2636">
            <v>1360</v>
          </cell>
          <cell r="C2636">
            <v>-0.48</v>
          </cell>
          <cell r="D2636">
            <v>0</v>
          </cell>
        </row>
        <row r="2637">
          <cell r="A2637">
            <v>44640</v>
          </cell>
          <cell r="B2637">
            <v>1291.06</v>
          </cell>
          <cell r="C2637">
            <v>-0.5</v>
          </cell>
          <cell r="D2637">
            <v>0</v>
          </cell>
        </row>
        <row r="2638">
          <cell r="A2638">
            <v>44641</v>
          </cell>
          <cell r="B2638">
            <v>1331.13</v>
          </cell>
          <cell r="C2638">
            <v>-0.52</v>
          </cell>
          <cell r="D2638">
            <v>0</v>
          </cell>
        </row>
        <row r="2639">
          <cell r="A2639">
            <v>44642</v>
          </cell>
          <cell r="B2639">
            <v>1055.67</v>
          </cell>
          <cell r="C2639">
            <v>-0.54</v>
          </cell>
          <cell r="D2639">
            <v>0</v>
          </cell>
        </row>
        <row r="2640">
          <cell r="A2640">
            <v>44643</v>
          </cell>
          <cell r="B2640">
            <v>1068.98</v>
          </cell>
          <cell r="C2640">
            <v>-0.55</v>
          </cell>
          <cell r="D2640">
            <v>0</v>
          </cell>
        </row>
        <row r="2641">
          <cell r="A2641">
            <v>44644</v>
          </cell>
          <cell r="B2641">
            <v>1054.75</v>
          </cell>
          <cell r="C2641">
            <v>-0.56</v>
          </cell>
          <cell r="D2641">
            <v>0</v>
          </cell>
        </row>
        <row r="2642">
          <cell r="A2642">
            <v>44645</v>
          </cell>
          <cell r="B2642">
            <v>1068.52</v>
          </cell>
          <cell r="C2642">
            <v>-0.57</v>
          </cell>
          <cell r="D2642">
            <v>0</v>
          </cell>
        </row>
        <row r="2643">
          <cell r="A2643">
            <v>44646</v>
          </cell>
          <cell r="B2643">
            <v>1061.11</v>
          </cell>
          <cell r="C2643">
            <v>-0.59</v>
          </cell>
          <cell r="D2643">
            <v>0</v>
          </cell>
        </row>
        <row r="2644">
          <cell r="A2644">
            <v>44647</v>
          </cell>
          <cell r="B2644">
            <v>1066.9</v>
          </cell>
          <cell r="C2644">
            <v>-0.59</v>
          </cell>
          <cell r="D2644">
            <v>0</v>
          </cell>
        </row>
        <row r="2645">
          <cell r="A2645">
            <v>44648</v>
          </cell>
          <cell r="B2645">
            <v>1226.74</v>
          </cell>
          <cell r="C2645">
            <v>-0.6</v>
          </cell>
          <cell r="D2645">
            <v>0</v>
          </cell>
        </row>
        <row r="2646">
          <cell r="A2646">
            <v>44649</v>
          </cell>
          <cell r="B2646">
            <v>1339.7</v>
          </cell>
          <cell r="C2646">
            <v>-0.62</v>
          </cell>
          <cell r="D2646">
            <v>0</v>
          </cell>
        </row>
        <row r="2647">
          <cell r="A2647">
            <v>44650</v>
          </cell>
          <cell r="B2647">
            <v>1339</v>
          </cell>
          <cell r="C2647">
            <v>-0.64</v>
          </cell>
          <cell r="D2647">
            <v>0</v>
          </cell>
        </row>
        <row r="2648">
          <cell r="A2648">
            <v>44651</v>
          </cell>
          <cell r="B2648">
            <v>1351.39</v>
          </cell>
          <cell r="C2648">
            <v>-0.65</v>
          </cell>
          <cell r="D2648">
            <v>0</v>
          </cell>
        </row>
        <row r="2649">
          <cell r="A2649">
            <v>44652</v>
          </cell>
          <cell r="B2649">
            <v>1246.06</v>
          </cell>
          <cell r="C2649">
            <v>-0.67</v>
          </cell>
          <cell r="D2649">
            <v>0</v>
          </cell>
        </row>
        <row r="2650">
          <cell r="A2650">
            <v>44653</v>
          </cell>
          <cell r="B2650">
            <v>1343.4</v>
          </cell>
          <cell r="C2650">
            <v>-0.69</v>
          </cell>
          <cell r="D2650">
            <v>0</v>
          </cell>
        </row>
        <row r="2651">
          <cell r="A2651">
            <v>44654</v>
          </cell>
          <cell r="B2651">
            <v>1338.89</v>
          </cell>
          <cell r="C2651">
            <v>-0.71</v>
          </cell>
          <cell r="D2651">
            <v>0</v>
          </cell>
        </row>
        <row r="2652">
          <cell r="A2652">
            <v>44655</v>
          </cell>
          <cell r="B2652">
            <v>1298.96</v>
          </cell>
          <cell r="C2652">
            <v>-0.72</v>
          </cell>
          <cell r="D2652">
            <v>0</v>
          </cell>
        </row>
        <row r="2653">
          <cell r="A2653">
            <v>44656</v>
          </cell>
          <cell r="B2653">
            <v>1361.92</v>
          </cell>
          <cell r="C2653">
            <v>-0.73</v>
          </cell>
          <cell r="D2653">
            <v>0</v>
          </cell>
        </row>
        <row r="2654">
          <cell r="A2654">
            <v>44657</v>
          </cell>
          <cell r="B2654">
            <v>1353.47</v>
          </cell>
          <cell r="C2654">
            <v>-0.75</v>
          </cell>
          <cell r="D2654">
            <v>0</v>
          </cell>
        </row>
        <row r="2655">
          <cell r="A2655">
            <v>44658</v>
          </cell>
          <cell r="B2655">
            <v>1349.07</v>
          </cell>
          <cell r="C2655">
            <v>-0.75</v>
          </cell>
          <cell r="D2655">
            <v>7.3</v>
          </cell>
        </row>
        <row r="2656">
          <cell r="A2656">
            <v>44659</v>
          </cell>
          <cell r="B2656">
            <v>1355.79</v>
          </cell>
          <cell r="C2656">
            <v>-0.73</v>
          </cell>
          <cell r="D2656">
            <v>0</v>
          </cell>
        </row>
        <row r="2657">
          <cell r="A2657">
            <v>44660</v>
          </cell>
          <cell r="B2657">
            <v>1352.78</v>
          </cell>
          <cell r="C2657">
            <v>-0.74</v>
          </cell>
          <cell r="D2657">
            <v>0</v>
          </cell>
        </row>
        <row r="2658">
          <cell r="A2658">
            <v>44661</v>
          </cell>
          <cell r="B2658">
            <v>1325</v>
          </cell>
          <cell r="C2658">
            <v>-0.72</v>
          </cell>
          <cell r="D2658">
            <v>6.6</v>
          </cell>
        </row>
        <row r="2659">
          <cell r="A2659">
            <v>44662</v>
          </cell>
          <cell r="B2659">
            <v>1342.01</v>
          </cell>
          <cell r="C2659">
            <v>-0.75</v>
          </cell>
          <cell r="D2659">
            <v>0</v>
          </cell>
        </row>
        <row r="2660">
          <cell r="A2660">
            <v>44663</v>
          </cell>
          <cell r="B2660">
            <v>1329.98</v>
          </cell>
          <cell r="C2660">
            <v>-0.77</v>
          </cell>
          <cell r="D2660">
            <v>0</v>
          </cell>
        </row>
        <row r="2661">
          <cell r="A2661">
            <v>44664</v>
          </cell>
          <cell r="B2661">
            <v>1270.49</v>
          </cell>
          <cell r="C2661">
            <v>-0.78</v>
          </cell>
          <cell r="D2661">
            <v>0</v>
          </cell>
        </row>
        <row r="2662">
          <cell r="A2662">
            <v>44665</v>
          </cell>
          <cell r="B2662">
            <v>1175.93</v>
          </cell>
          <cell r="C2662">
            <v>-0.8</v>
          </cell>
          <cell r="D2662">
            <v>4.4</v>
          </cell>
        </row>
        <row r="2663">
          <cell r="A2663">
            <v>44666</v>
          </cell>
          <cell r="B2663">
            <v>1287.62</v>
          </cell>
          <cell r="C2663">
            <v>-0.82</v>
          </cell>
          <cell r="D2663">
            <v>0.9</v>
          </cell>
        </row>
        <row r="2664">
          <cell r="A2664">
            <v>44667</v>
          </cell>
          <cell r="B2664">
            <v>1249.42</v>
          </cell>
          <cell r="C2664">
            <v>-0.84</v>
          </cell>
          <cell r="D2664">
            <v>0</v>
          </cell>
        </row>
        <row r="2665">
          <cell r="A2665">
            <v>44668</v>
          </cell>
          <cell r="B2665">
            <v>1250.81</v>
          </cell>
          <cell r="C2665">
            <v>-0.86</v>
          </cell>
          <cell r="D2665">
            <v>0</v>
          </cell>
        </row>
        <row r="2666">
          <cell r="A2666">
            <v>44669</v>
          </cell>
          <cell r="B2666">
            <v>1210.3</v>
          </cell>
          <cell r="C2666">
            <v>-0.88</v>
          </cell>
          <cell r="D2666">
            <v>0</v>
          </cell>
        </row>
        <row r="2667">
          <cell r="A2667">
            <v>44670</v>
          </cell>
          <cell r="B2667">
            <v>1247.47</v>
          </cell>
          <cell r="C2667">
            <v>-0.88</v>
          </cell>
          <cell r="D2667">
            <v>0</v>
          </cell>
        </row>
        <row r="2668">
          <cell r="A2668">
            <v>44671</v>
          </cell>
          <cell r="B2668">
            <v>1247.11</v>
          </cell>
          <cell r="C2668">
            <v>-0.9</v>
          </cell>
          <cell r="D2668">
            <v>0</v>
          </cell>
        </row>
        <row r="2669">
          <cell r="A2669">
            <v>44672</v>
          </cell>
          <cell r="B2669">
            <v>1329.05</v>
          </cell>
          <cell r="C2669">
            <v>-0.92</v>
          </cell>
          <cell r="D2669">
            <v>0</v>
          </cell>
        </row>
        <row r="2670">
          <cell r="A2670">
            <v>44673</v>
          </cell>
          <cell r="B2670">
            <v>1300.58</v>
          </cell>
          <cell r="C2670">
            <v>-0.94</v>
          </cell>
          <cell r="D2670">
            <v>0</v>
          </cell>
        </row>
        <row r="2671">
          <cell r="A2671">
            <v>44674</v>
          </cell>
          <cell r="B2671">
            <v>1329.63</v>
          </cell>
          <cell r="C2671">
            <v>-0.96</v>
          </cell>
          <cell r="D2671">
            <v>0</v>
          </cell>
        </row>
        <row r="2672">
          <cell r="A2672">
            <v>44675</v>
          </cell>
          <cell r="B2672">
            <v>1341.2</v>
          </cell>
          <cell r="C2672">
            <v>-0.98</v>
          </cell>
          <cell r="D2672">
            <v>0</v>
          </cell>
        </row>
        <row r="2673">
          <cell r="A2673">
            <v>44676</v>
          </cell>
          <cell r="B2673">
            <v>1304.98</v>
          </cell>
          <cell r="C2673">
            <v>-1</v>
          </cell>
          <cell r="D2673">
            <v>0.7</v>
          </cell>
        </row>
        <row r="2674">
          <cell r="A2674">
            <v>44677</v>
          </cell>
          <cell r="B2674">
            <v>1289.7</v>
          </cell>
          <cell r="C2674">
            <v>-1.02</v>
          </cell>
          <cell r="D2674">
            <v>0.2</v>
          </cell>
        </row>
        <row r="2675">
          <cell r="A2675">
            <v>44678</v>
          </cell>
          <cell r="B2675">
            <v>1262.62</v>
          </cell>
          <cell r="C2675">
            <v>-1.04</v>
          </cell>
          <cell r="D2675">
            <v>0</v>
          </cell>
        </row>
        <row r="2676">
          <cell r="A2676">
            <v>44679</v>
          </cell>
          <cell r="B2676">
            <v>1252.78</v>
          </cell>
          <cell r="C2676">
            <v>-1.05</v>
          </cell>
          <cell r="D2676">
            <v>0</v>
          </cell>
        </row>
        <row r="2677">
          <cell r="A2677">
            <v>44680</v>
          </cell>
          <cell r="B2677">
            <v>1291.78</v>
          </cell>
          <cell r="C2677">
            <v>-1.06</v>
          </cell>
          <cell r="D2677">
            <v>0</v>
          </cell>
        </row>
        <row r="2678">
          <cell r="A2678">
            <v>44681</v>
          </cell>
          <cell r="B2678">
            <v>1349.65</v>
          </cell>
          <cell r="C2678">
            <v>-1.08</v>
          </cell>
          <cell r="D2678">
            <v>0</v>
          </cell>
        </row>
        <row r="2679">
          <cell r="A2679">
            <v>44682</v>
          </cell>
          <cell r="B2679">
            <v>1345.95</v>
          </cell>
          <cell r="C2679">
            <v>-1.09</v>
          </cell>
          <cell r="D2679">
            <v>0</v>
          </cell>
        </row>
        <row r="2680">
          <cell r="A2680">
            <v>44683</v>
          </cell>
          <cell r="B2680">
            <v>1299.77</v>
          </cell>
          <cell r="C2680">
            <v>-1.12</v>
          </cell>
          <cell r="D2680">
            <v>0</v>
          </cell>
        </row>
        <row r="2681">
          <cell r="A2681">
            <v>44684</v>
          </cell>
          <cell r="B2681">
            <v>1307.06</v>
          </cell>
          <cell r="C2681">
            <v>-1.15</v>
          </cell>
          <cell r="D2681">
            <v>0</v>
          </cell>
        </row>
        <row r="2682">
          <cell r="A2682">
            <v>44685</v>
          </cell>
          <cell r="B2682">
            <v>1296.3</v>
          </cell>
          <cell r="C2682">
            <v>-1.17</v>
          </cell>
          <cell r="D2682">
            <v>0</v>
          </cell>
        </row>
        <row r="2683">
          <cell r="A2683">
            <v>44686</v>
          </cell>
          <cell r="B2683">
            <v>908.45</v>
          </cell>
          <cell r="C2683">
            <v>-1.08</v>
          </cell>
          <cell r="D2683">
            <v>45</v>
          </cell>
        </row>
        <row r="2684">
          <cell r="A2684">
            <v>44687</v>
          </cell>
          <cell r="B2684">
            <v>1188.66</v>
          </cell>
          <cell r="C2684">
            <v>-0.99</v>
          </cell>
          <cell r="D2684">
            <v>4.1</v>
          </cell>
        </row>
        <row r="2685">
          <cell r="A2685">
            <v>44688</v>
          </cell>
          <cell r="B2685">
            <v>1343.17</v>
          </cell>
          <cell r="C2685">
            <v>-1</v>
          </cell>
          <cell r="D2685">
            <v>0</v>
          </cell>
        </row>
        <row r="2686">
          <cell r="A2686">
            <v>44689</v>
          </cell>
          <cell r="B2686">
            <v>1337.62</v>
          </cell>
          <cell r="C2686">
            <v>-1</v>
          </cell>
          <cell r="D2686">
            <v>0</v>
          </cell>
        </row>
        <row r="2687">
          <cell r="A2687">
            <v>44690</v>
          </cell>
          <cell r="B2687">
            <v>1294.21</v>
          </cell>
          <cell r="C2687">
            <v>-1.02</v>
          </cell>
          <cell r="D2687">
            <v>0</v>
          </cell>
        </row>
        <row r="2688">
          <cell r="A2688">
            <v>44691</v>
          </cell>
          <cell r="B2688">
            <v>1204.05</v>
          </cell>
          <cell r="C2688">
            <v>-1.04</v>
          </cell>
          <cell r="D2688">
            <v>0</v>
          </cell>
        </row>
        <row r="2689">
          <cell r="A2689">
            <v>44692</v>
          </cell>
          <cell r="B2689">
            <v>1217.59</v>
          </cell>
          <cell r="C2689">
            <v>-1.06</v>
          </cell>
          <cell r="D2689">
            <v>0</v>
          </cell>
        </row>
        <row r="2690">
          <cell r="A2690">
            <v>44693</v>
          </cell>
          <cell r="B2690">
            <v>1154.4</v>
          </cell>
          <cell r="C2690">
            <v>-1.08</v>
          </cell>
          <cell r="D2690">
            <v>0</v>
          </cell>
        </row>
        <row r="2691">
          <cell r="A2691">
            <v>44694</v>
          </cell>
          <cell r="B2691">
            <v>1279.4</v>
          </cell>
          <cell r="C2691">
            <v>-1.1</v>
          </cell>
          <cell r="D2691">
            <v>0</v>
          </cell>
        </row>
        <row r="2692">
          <cell r="A2692">
            <v>44695</v>
          </cell>
          <cell r="B2692">
            <v>1343.52</v>
          </cell>
          <cell r="C2692">
            <v>-1.12</v>
          </cell>
          <cell r="D2692">
            <v>0</v>
          </cell>
        </row>
        <row r="2693">
          <cell r="A2693">
            <v>44696</v>
          </cell>
          <cell r="B2693">
            <v>1339.58</v>
          </cell>
          <cell r="C2693">
            <v>-1.12</v>
          </cell>
          <cell r="D2693">
            <v>0</v>
          </cell>
        </row>
        <row r="2694">
          <cell r="A2694">
            <v>44697</v>
          </cell>
          <cell r="B2694">
            <v>1289.47</v>
          </cell>
          <cell r="C2694">
            <v>-1.14</v>
          </cell>
          <cell r="D2694">
            <v>1.3</v>
          </cell>
        </row>
        <row r="2695">
          <cell r="A2695">
            <v>44698</v>
          </cell>
          <cell r="B2695">
            <v>1246.76</v>
          </cell>
          <cell r="C2695">
            <v>-1.15</v>
          </cell>
          <cell r="D2695">
            <v>3.9</v>
          </cell>
        </row>
        <row r="2696">
          <cell r="A2696">
            <v>44699</v>
          </cell>
          <cell r="B2696">
            <v>967.25</v>
          </cell>
          <cell r="C2696">
            <v>-1.17</v>
          </cell>
          <cell r="D2696">
            <v>0</v>
          </cell>
        </row>
        <row r="2697">
          <cell r="A2697">
            <v>44700</v>
          </cell>
          <cell r="B2697">
            <v>1138.89</v>
          </cell>
          <cell r="C2697">
            <v>-1.18</v>
          </cell>
          <cell r="D2697">
            <v>0</v>
          </cell>
        </row>
        <row r="2698">
          <cell r="A2698">
            <v>44701</v>
          </cell>
          <cell r="B2698">
            <v>1200.69</v>
          </cell>
          <cell r="C2698">
            <v>-1.19</v>
          </cell>
          <cell r="D2698">
            <v>0</v>
          </cell>
        </row>
        <row r="2699">
          <cell r="A2699">
            <v>44702</v>
          </cell>
          <cell r="B2699">
            <v>1074.54</v>
          </cell>
          <cell r="C2699">
            <v>-1.2</v>
          </cell>
          <cell r="D2699">
            <v>0</v>
          </cell>
        </row>
        <row r="2700">
          <cell r="A2700">
            <v>44703</v>
          </cell>
          <cell r="B2700">
            <v>1041.78</v>
          </cell>
          <cell r="C2700">
            <v>-1.24</v>
          </cell>
          <cell r="D2700">
            <v>0</v>
          </cell>
        </row>
        <row r="2701">
          <cell r="A2701">
            <v>44704</v>
          </cell>
          <cell r="B2701">
            <v>1040.28</v>
          </cell>
          <cell r="C2701">
            <v>-1.25</v>
          </cell>
          <cell r="D2701">
            <v>0</v>
          </cell>
        </row>
        <row r="2702">
          <cell r="A2702">
            <v>44705</v>
          </cell>
          <cell r="B2702">
            <v>1037.15</v>
          </cell>
          <cell r="C2702">
            <v>-1.26</v>
          </cell>
          <cell r="D2702">
            <v>0</v>
          </cell>
        </row>
        <row r="2703">
          <cell r="A2703">
            <v>44706</v>
          </cell>
          <cell r="B2703">
            <v>1047.57</v>
          </cell>
          <cell r="C2703">
            <v>-1.28</v>
          </cell>
          <cell r="D2703">
            <v>0</v>
          </cell>
        </row>
        <row r="2704">
          <cell r="A2704">
            <v>44707</v>
          </cell>
          <cell r="B2704">
            <v>1051.85</v>
          </cell>
          <cell r="C2704">
            <v>-1.3</v>
          </cell>
          <cell r="D2704">
            <v>0</v>
          </cell>
        </row>
        <row r="2705">
          <cell r="A2705">
            <v>44708</v>
          </cell>
          <cell r="B2705">
            <v>1281.6</v>
          </cell>
          <cell r="C2705">
            <v>-1.3</v>
          </cell>
          <cell r="D2705">
            <v>0</v>
          </cell>
        </row>
        <row r="2706">
          <cell r="A2706">
            <v>44709</v>
          </cell>
          <cell r="B2706">
            <v>1326.27</v>
          </cell>
          <cell r="C2706">
            <v>-1.32</v>
          </cell>
          <cell r="D2706">
            <v>0</v>
          </cell>
        </row>
        <row r="2707">
          <cell r="A2707">
            <v>44710</v>
          </cell>
          <cell r="B2707">
            <v>1328.24</v>
          </cell>
          <cell r="C2707">
            <v>-1.33</v>
          </cell>
          <cell r="D2707">
            <v>0</v>
          </cell>
        </row>
        <row r="2708">
          <cell r="A2708">
            <v>44711</v>
          </cell>
          <cell r="B2708">
            <v>1298.84</v>
          </cell>
          <cell r="C2708">
            <v>-1.35</v>
          </cell>
          <cell r="D2708">
            <v>0</v>
          </cell>
        </row>
        <row r="2709">
          <cell r="A2709">
            <v>44712</v>
          </cell>
          <cell r="B2709">
            <v>1297.69</v>
          </cell>
          <cell r="C2709">
            <v>-1.36</v>
          </cell>
          <cell r="D2709">
            <v>0</v>
          </cell>
        </row>
        <row r="2710">
          <cell r="A2710">
            <v>44713</v>
          </cell>
          <cell r="B2710">
            <v>1299.88</v>
          </cell>
          <cell r="C2710">
            <v>-1.4</v>
          </cell>
          <cell r="D2710">
            <v>0</v>
          </cell>
        </row>
        <row r="2711">
          <cell r="A2711">
            <v>44714</v>
          </cell>
          <cell r="B2711">
            <v>1293.06</v>
          </cell>
          <cell r="C2711">
            <v>-1.41</v>
          </cell>
          <cell r="D2711">
            <v>0</v>
          </cell>
        </row>
        <row r="2712">
          <cell r="A2712">
            <v>44715</v>
          </cell>
          <cell r="B2712">
            <v>1301.16</v>
          </cell>
          <cell r="C2712">
            <v>-1.41</v>
          </cell>
          <cell r="D2712">
            <v>0</v>
          </cell>
        </row>
        <row r="2713">
          <cell r="A2713">
            <v>44716</v>
          </cell>
          <cell r="B2713">
            <v>1341.78</v>
          </cell>
          <cell r="C2713">
            <v>-1.46</v>
          </cell>
          <cell r="D2713">
            <v>0</v>
          </cell>
        </row>
        <row r="2714">
          <cell r="A2714">
            <v>44717</v>
          </cell>
          <cell r="B2714">
            <v>1333.56</v>
          </cell>
          <cell r="C2714">
            <v>-1.48</v>
          </cell>
          <cell r="D2714">
            <v>0</v>
          </cell>
        </row>
        <row r="2715">
          <cell r="A2715">
            <v>44718</v>
          </cell>
          <cell r="B2715">
            <v>1272.69</v>
          </cell>
          <cell r="C2715">
            <v>-1.5</v>
          </cell>
          <cell r="D2715">
            <v>0</v>
          </cell>
        </row>
        <row r="2716">
          <cell r="A2716">
            <v>44719</v>
          </cell>
          <cell r="B2716">
            <v>1299.31</v>
          </cell>
          <cell r="C2716">
            <v>-1.52</v>
          </cell>
          <cell r="D2716">
            <v>0</v>
          </cell>
        </row>
        <row r="2717">
          <cell r="A2717">
            <v>44720</v>
          </cell>
          <cell r="B2717">
            <v>1279.05</v>
          </cell>
          <cell r="C2717">
            <v>-1.54</v>
          </cell>
          <cell r="D2717">
            <v>0</v>
          </cell>
        </row>
        <row r="2718">
          <cell r="A2718">
            <v>44721</v>
          </cell>
          <cell r="B2718">
            <v>1304.17</v>
          </cell>
          <cell r="C2718">
            <v>-1.56</v>
          </cell>
          <cell r="D2718">
            <v>0</v>
          </cell>
        </row>
        <row r="2719">
          <cell r="A2719">
            <v>44722</v>
          </cell>
          <cell r="B2719">
            <v>1298.5</v>
          </cell>
          <cell r="C2719">
            <v>-1.58</v>
          </cell>
          <cell r="D2719">
            <v>0</v>
          </cell>
        </row>
        <row r="2720">
          <cell r="A2720">
            <v>44723</v>
          </cell>
          <cell r="B2720">
            <v>1343.29</v>
          </cell>
          <cell r="C2720">
            <v>-1.6</v>
          </cell>
          <cell r="D2720">
            <v>0</v>
          </cell>
        </row>
        <row r="2721">
          <cell r="A2721">
            <v>44724</v>
          </cell>
          <cell r="B2721">
            <v>1174.42</v>
          </cell>
          <cell r="C2721">
            <v>-1.62</v>
          </cell>
          <cell r="D2721">
            <v>0</v>
          </cell>
        </row>
        <row r="2722">
          <cell r="A2722">
            <v>44725</v>
          </cell>
          <cell r="B2722">
            <v>1072.8</v>
          </cell>
          <cell r="C2722">
            <v>-1.64</v>
          </cell>
          <cell r="D2722">
            <v>0</v>
          </cell>
        </row>
        <row r="2723">
          <cell r="A2723">
            <v>44726</v>
          </cell>
          <cell r="B2723">
            <v>1171.18</v>
          </cell>
          <cell r="C2723">
            <v>-1.66</v>
          </cell>
          <cell r="D2723">
            <v>0</v>
          </cell>
        </row>
        <row r="2724">
          <cell r="A2724">
            <v>44727</v>
          </cell>
          <cell r="B2724">
            <v>1263.54</v>
          </cell>
          <cell r="C2724">
            <v>-1.68</v>
          </cell>
          <cell r="D2724">
            <v>0</v>
          </cell>
        </row>
        <row r="2725">
          <cell r="A2725">
            <v>44728</v>
          </cell>
          <cell r="B2725">
            <v>1328.59</v>
          </cell>
          <cell r="C2725">
            <v>-1.7</v>
          </cell>
          <cell r="D2725">
            <v>0</v>
          </cell>
        </row>
        <row r="2726">
          <cell r="A2726">
            <v>44729</v>
          </cell>
          <cell r="B2726">
            <v>1301.16</v>
          </cell>
          <cell r="C2726">
            <v>-1.72</v>
          </cell>
          <cell r="D2726">
            <v>0</v>
          </cell>
        </row>
        <row r="2727">
          <cell r="A2727">
            <v>44730</v>
          </cell>
          <cell r="B2727">
            <v>1342.25</v>
          </cell>
          <cell r="C2727">
            <v>-1.74</v>
          </cell>
          <cell r="D2727">
            <v>0</v>
          </cell>
        </row>
        <row r="2728">
          <cell r="A2728">
            <v>44731</v>
          </cell>
          <cell r="B2728">
            <v>1344.21</v>
          </cell>
          <cell r="C2728">
            <v>-1.77</v>
          </cell>
          <cell r="D2728">
            <v>0</v>
          </cell>
        </row>
        <row r="2729">
          <cell r="A2729">
            <v>44732</v>
          </cell>
          <cell r="B2729">
            <v>1291.78</v>
          </cell>
          <cell r="C2729">
            <v>-1.78</v>
          </cell>
          <cell r="D2729">
            <v>0</v>
          </cell>
        </row>
        <row r="2730">
          <cell r="A2730">
            <v>44733</v>
          </cell>
          <cell r="B2730">
            <v>1281.6</v>
          </cell>
          <cell r="C2730">
            <v>-1.8</v>
          </cell>
          <cell r="D2730">
            <v>0</v>
          </cell>
        </row>
        <row r="2731">
          <cell r="A2731">
            <v>44734</v>
          </cell>
          <cell r="B2731">
            <v>1288.31</v>
          </cell>
          <cell r="C2731">
            <v>-1.83</v>
          </cell>
          <cell r="D2731">
            <v>0</v>
          </cell>
        </row>
        <row r="2732">
          <cell r="A2732">
            <v>44735</v>
          </cell>
          <cell r="B2732">
            <v>952.66</v>
          </cell>
          <cell r="C2732">
            <v>-1.86</v>
          </cell>
          <cell r="D2732">
            <v>0</v>
          </cell>
        </row>
        <row r="2733">
          <cell r="A2733">
            <v>44736</v>
          </cell>
          <cell r="B2733">
            <v>1295.49</v>
          </cell>
          <cell r="C2733">
            <v>-1.87</v>
          </cell>
          <cell r="D2733">
            <v>0</v>
          </cell>
        </row>
        <row r="2734">
          <cell r="A2734">
            <v>44737</v>
          </cell>
          <cell r="B2734">
            <v>1332.75</v>
          </cell>
          <cell r="C2734">
            <v>-1.9</v>
          </cell>
          <cell r="D2734">
            <v>0</v>
          </cell>
        </row>
        <row r="2735">
          <cell r="A2735">
            <v>44738</v>
          </cell>
          <cell r="B2735">
            <v>1324.42</v>
          </cell>
          <cell r="C2735">
            <v>-1.92</v>
          </cell>
          <cell r="D2735">
            <v>0</v>
          </cell>
        </row>
        <row r="2736">
          <cell r="A2736">
            <v>44739</v>
          </cell>
          <cell r="B2736">
            <v>1289.47</v>
          </cell>
          <cell r="C2736">
            <v>-1.94</v>
          </cell>
          <cell r="D2736">
            <v>0</v>
          </cell>
        </row>
        <row r="2737">
          <cell r="A2737">
            <v>44740</v>
          </cell>
          <cell r="B2737">
            <v>1290.63</v>
          </cell>
          <cell r="C2737">
            <v>-1.96</v>
          </cell>
          <cell r="D2737">
            <v>0</v>
          </cell>
        </row>
        <row r="2738">
          <cell r="A2738">
            <v>44741</v>
          </cell>
          <cell r="B2738">
            <v>1294.56</v>
          </cell>
          <cell r="C2738">
            <v>-1.99</v>
          </cell>
          <cell r="D2738">
            <v>0</v>
          </cell>
        </row>
        <row r="2739">
          <cell r="A2739">
            <v>44742</v>
          </cell>
          <cell r="B2739">
            <v>1286.92</v>
          </cell>
          <cell r="C2739">
            <v>-2.02</v>
          </cell>
          <cell r="D2739">
            <v>0</v>
          </cell>
        </row>
        <row r="2740">
          <cell r="A2740">
            <v>44743</v>
          </cell>
          <cell r="B2740">
            <v>1300.81</v>
          </cell>
          <cell r="C2740">
            <v>-2.04</v>
          </cell>
          <cell r="D2740">
            <v>0</v>
          </cell>
        </row>
        <row r="2741">
          <cell r="A2741">
            <v>44744</v>
          </cell>
          <cell r="B2741">
            <v>1351.85</v>
          </cell>
          <cell r="C2741">
            <v>-2.06</v>
          </cell>
          <cell r="D2741">
            <v>0</v>
          </cell>
        </row>
        <row r="2742">
          <cell r="A2742">
            <v>44745</v>
          </cell>
          <cell r="B2742">
            <v>1322.69</v>
          </cell>
          <cell r="C2742">
            <v>-2.09</v>
          </cell>
          <cell r="D2742">
            <v>0</v>
          </cell>
        </row>
        <row r="2743">
          <cell r="A2743">
            <v>44746</v>
          </cell>
          <cell r="B2743">
            <v>1297.69</v>
          </cell>
          <cell r="C2743">
            <v>-2.11</v>
          </cell>
          <cell r="D2743">
            <v>0</v>
          </cell>
        </row>
        <row r="2744">
          <cell r="A2744">
            <v>44747</v>
          </cell>
          <cell r="B2744">
            <v>1301.04</v>
          </cell>
          <cell r="C2744">
            <v>-2.14</v>
          </cell>
          <cell r="D2744">
            <v>0</v>
          </cell>
        </row>
        <row r="2745">
          <cell r="A2745">
            <v>44748</v>
          </cell>
          <cell r="B2745">
            <v>1296.06</v>
          </cell>
          <cell r="C2745">
            <v>-2.14</v>
          </cell>
          <cell r="D2745">
            <v>0</v>
          </cell>
        </row>
        <row r="2746">
          <cell r="A2746">
            <v>44749</v>
          </cell>
          <cell r="B2746">
            <v>1289.24</v>
          </cell>
          <cell r="C2746">
            <v>-2.18</v>
          </cell>
          <cell r="D2746">
            <v>0</v>
          </cell>
        </row>
        <row r="2747">
          <cell r="A2747">
            <v>44750</v>
          </cell>
          <cell r="B2747">
            <v>1296.18</v>
          </cell>
          <cell r="C2747">
            <v>-2.2</v>
          </cell>
          <cell r="D2747">
            <v>0</v>
          </cell>
        </row>
        <row r="2748">
          <cell r="A2748">
            <v>44751</v>
          </cell>
          <cell r="B2748">
            <v>1345.14</v>
          </cell>
          <cell r="C2748">
            <v>-2.24</v>
          </cell>
          <cell r="D2748">
            <v>0</v>
          </cell>
        </row>
        <row r="2749">
          <cell r="A2749">
            <v>44752</v>
          </cell>
          <cell r="B2749">
            <v>1329.63</v>
          </cell>
          <cell r="C2749">
            <v>-2.25</v>
          </cell>
          <cell r="D2749">
            <v>0</v>
          </cell>
        </row>
        <row r="2750">
          <cell r="A2750">
            <v>44753</v>
          </cell>
          <cell r="B2750">
            <v>1291.09</v>
          </cell>
          <cell r="C2750">
            <v>-2.28</v>
          </cell>
          <cell r="D2750">
            <v>0</v>
          </cell>
        </row>
        <row r="2751">
          <cell r="A2751">
            <v>44754</v>
          </cell>
          <cell r="B2751">
            <v>1294.91</v>
          </cell>
          <cell r="C2751">
            <v>-2.3</v>
          </cell>
          <cell r="D2751">
            <v>0</v>
          </cell>
        </row>
        <row r="2752">
          <cell r="A2752">
            <v>44755</v>
          </cell>
          <cell r="B2752">
            <v>1298.15</v>
          </cell>
          <cell r="C2752">
            <v>-2.32</v>
          </cell>
          <cell r="D2752">
            <v>0</v>
          </cell>
        </row>
        <row r="2753">
          <cell r="A2753">
            <v>44756</v>
          </cell>
          <cell r="B2753">
            <v>1297.22</v>
          </cell>
          <cell r="C2753">
            <v>-2.34</v>
          </cell>
          <cell r="D2753">
            <v>0</v>
          </cell>
        </row>
        <row r="2754">
          <cell r="A2754">
            <v>44757</v>
          </cell>
          <cell r="B2754">
            <v>1302.43</v>
          </cell>
          <cell r="C2754">
            <v>-2.36</v>
          </cell>
          <cell r="D2754">
            <v>0</v>
          </cell>
        </row>
        <row r="2755">
          <cell r="A2755">
            <v>44758</v>
          </cell>
          <cell r="B2755">
            <v>1340.28</v>
          </cell>
          <cell r="C2755">
            <v>-2.38</v>
          </cell>
          <cell r="D2755">
            <v>0</v>
          </cell>
        </row>
        <row r="2756">
          <cell r="A2756">
            <v>44759</v>
          </cell>
          <cell r="B2756">
            <v>1343.06</v>
          </cell>
          <cell r="C2756">
            <v>-2.4</v>
          </cell>
          <cell r="D2756">
            <v>0</v>
          </cell>
        </row>
        <row r="2757">
          <cell r="A2757">
            <v>44760</v>
          </cell>
          <cell r="B2757">
            <v>1309.49</v>
          </cell>
          <cell r="C2757">
            <v>-2.44</v>
          </cell>
          <cell r="D2757">
            <v>0</v>
          </cell>
        </row>
        <row r="2758">
          <cell r="A2758">
            <v>44761</v>
          </cell>
          <cell r="B2758">
            <v>1298.26</v>
          </cell>
          <cell r="C2758">
            <v>-2.46</v>
          </cell>
          <cell r="D2758">
            <v>0</v>
          </cell>
        </row>
        <row r="2759">
          <cell r="A2759">
            <v>44762</v>
          </cell>
          <cell r="B2759">
            <v>1295.6</v>
          </cell>
          <cell r="C2759">
            <v>-2.48</v>
          </cell>
          <cell r="D2759">
            <v>0</v>
          </cell>
        </row>
        <row r="2760">
          <cell r="A2760">
            <v>44763</v>
          </cell>
          <cell r="B2760">
            <v>1300.35</v>
          </cell>
          <cell r="C2760">
            <v>-2.5</v>
          </cell>
          <cell r="D2760">
            <v>0</v>
          </cell>
        </row>
        <row r="2761">
          <cell r="A2761">
            <v>44764</v>
          </cell>
          <cell r="B2761">
            <v>1301.04</v>
          </cell>
          <cell r="C2761">
            <v>-2.52</v>
          </cell>
          <cell r="D2761">
            <v>0</v>
          </cell>
        </row>
        <row r="2762">
          <cell r="A2762">
            <v>44765</v>
          </cell>
          <cell r="B2762">
            <v>1354.63</v>
          </cell>
          <cell r="C2762">
            <v>-2.55</v>
          </cell>
          <cell r="D2762">
            <v>0</v>
          </cell>
        </row>
        <row r="2763">
          <cell r="A2763">
            <v>44766</v>
          </cell>
          <cell r="B2763">
            <v>1345.49</v>
          </cell>
          <cell r="C2763">
            <v>-2.58</v>
          </cell>
          <cell r="D2763">
            <v>0</v>
          </cell>
        </row>
        <row r="2764">
          <cell r="A2764">
            <v>44767</v>
          </cell>
          <cell r="B2764">
            <v>1345.49</v>
          </cell>
          <cell r="C2764">
            <v>-2.6</v>
          </cell>
          <cell r="D2764">
            <v>0</v>
          </cell>
        </row>
        <row r="2765">
          <cell r="A2765">
            <v>44768</v>
          </cell>
          <cell r="B2765">
            <v>1303.94</v>
          </cell>
          <cell r="C2765">
            <v>-2.63</v>
          </cell>
          <cell r="D2765">
            <v>0</v>
          </cell>
        </row>
        <row r="2766">
          <cell r="A2766">
            <v>44769</v>
          </cell>
          <cell r="B2766">
            <v>1299.77</v>
          </cell>
          <cell r="C2766">
            <v>-2.65</v>
          </cell>
          <cell r="D2766">
            <v>0</v>
          </cell>
        </row>
        <row r="2767">
          <cell r="A2767">
            <v>44770</v>
          </cell>
          <cell r="B2767">
            <v>1304.17</v>
          </cell>
          <cell r="C2767">
            <v>-2.67</v>
          </cell>
          <cell r="D2767">
            <v>0</v>
          </cell>
        </row>
        <row r="2768">
          <cell r="A2768">
            <v>44771</v>
          </cell>
          <cell r="B2768">
            <v>1304.28</v>
          </cell>
          <cell r="C2768">
            <v>-2.7</v>
          </cell>
          <cell r="D2768">
            <v>0</v>
          </cell>
        </row>
        <row r="2769">
          <cell r="A2769">
            <v>44772</v>
          </cell>
          <cell r="B2769">
            <v>1347.92</v>
          </cell>
          <cell r="C2769">
            <v>-2.72</v>
          </cell>
          <cell r="D2769">
            <v>0</v>
          </cell>
        </row>
        <row r="2770">
          <cell r="A2770">
            <v>44773</v>
          </cell>
          <cell r="B2770">
            <v>1346.99</v>
          </cell>
          <cell r="C2770">
            <v>-2.75</v>
          </cell>
          <cell r="D2770">
            <v>0</v>
          </cell>
        </row>
        <row r="2771">
          <cell r="A2771">
            <v>44774</v>
          </cell>
          <cell r="B2771">
            <v>1301.16</v>
          </cell>
          <cell r="C2771">
            <v>-2.78</v>
          </cell>
          <cell r="D2771">
            <v>0</v>
          </cell>
        </row>
        <row r="2772">
          <cell r="A2772">
            <v>44775</v>
          </cell>
          <cell r="B2772">
            <v>1309.26</v>
          </cell>
          <cell r="C2772">
            <v>-2.8</v>
          </cell>
          <cell r="D2772">
            <v>0</v>
          </cell>
        </row>
        <row r="2773">
          <cell r="A2773">
            <v>44776</v>
          </cell>
          <cell r="B2773">
            <v>1303.24</v>
          </cell>
          <cell r="C2773">
            <v>-2.82</v>
          </cell>
          <cell r="D2773">
            <v>0</v>
          </cell>
        </row>
        <row r="2774">
          <cell r="A2774">
            <v>44777</v>
          </cell>
          <cell r="B2774">
            <v>1293.87</v>
          </cell>
          <cell r="C2774">
            <v>-2.86</v>
          </cell>
          <cell r="D2774">
            <v>0</v>
          </cell>
        </row>
        <row r="2775">
          <cell r="A2775">
            <v>44778</v>
          </cell>
          <cell r="B2775">
            <v>1297.22</v>
          </cell>
          <cell r="C2775">
            <v>-2.88</v>
          </cell>
          <cell r="D2775">
            <v>0</v>
          </cell>
        </row>
        <row r="2776">
          <cell r="A2776">
            <v>44779</v>
          </cell>
          <cell r="B2776">
            <v>1344.56</v>
          </cell>
          <cell r="C2776">
            <v>-2.91</v>
          </cell>
          <cell r="D2776">
            <v>0</v>
          </cell>
        </row>
        <row r="2777">
          <cell r="A2777">
            <v>44780</v>
          </cell>
          <cell r="B2777">
            <v>1346.64</v>
          </cell>
          <cell r="C2777">
            <v>-2.94</v>
          </cell>
          <cell r="D2777">
            <v>0</v>
          </cell>
        </row>
        <row r="2778">
          <cell r="A2778">
            <v>44781</v>
          </cell>
          <cell r="B2778">
            <v>1293.75</v>
          </cell>
          <cell r="C2778">
            <v>-2.96</v>
          </cell>
          <cell r="D2778">
            <v>0</v>
          </cell>
        </row>
        <row r="2779">
          <cell r="A2779">
            <v>44782</v>
          </cell>
          <cell r="B2779">
            <v>1345.72</v>
          </cell>
          <cell r="C2779">
            <v>-2.98</v>
          </cell>
          <cell r="D2779">
            <v>0</v>
          </cell>
        </row>
        <row r="2780">
          <cell r="A2780">
            <v>44783</v>
          </cell>
          <cell r="B2780">
            <v>1347.92</v>
          </cell>
          <cell r="C2780">
            <v>-3.02</v>
          </cell>
          <cell r="D2780">
            <v>0</v>
          </cell>
        </row>
        <row r="2781">
          <cell r="A2781">
            <v>44784</v>
          </cell>
          <cell r="B2781">
            <v>1303.24</v>
          </cell>
          <cell r="C2781">
            <v>-3.04</v>
          </cell>
          <cell r="D2781">
            <v>0</v>
          </cell>
        </row>
        <row r="2782">
          <cell r="A2782">
            <v>44785</v>
          </cell>
          <cell r="B2782">
            <v>1311</v>
          </cell>
          <cell r="C2782">
            <v>-3.08</v>
          </cell>
          <cell r="D2782">
            <v>0</v>
          </cell>
        </row>
        <row r="2783">
          <cell r="A2783">
            <v>44786</v>
          </cell>
          <cell r="B2783">
            <v>1343.06</v>
          </cell>
          <cell r="C2783">
            <v>-3.1</v>
          </cell>
          <cell r="D2783">
            <v>0</v>
          </cell>
        </row>
        <row r="2784">
          <cell r="A2784">
            <v>44787</v>
          </cell>
          <cell r="B2784">
            <v>1341.9</v>
          </cell>
          <cell r="C2784">
            <v>-3.12</v>
          </cell>
          <cell r="D2784">
            <v>0</v>
          </cell>
        </row>
        <row r="2785">
          <cell r="A2785">
            <v>44788</v>
          </cell>
          <cell r="B2785">
            <v>1303.13</v>
          </cell>
          <cell r="C2785">
            <v>-3.16</v>
          </cell>
          <cell r="D2785">
            <v>0</v>
          </cell>
        </row>
        <row r="2786">
          <cell r="A2786">
            <v>44789</v>
          </cell>
          <cell r="B2786">
            <v>1300.35</v>
          </cell>
          <cell r="C2786">
            <v>-3.19</v>
          </cell>
          <cell r="D2786">
            <v>0</v>
          </cell>
        </row>
        <row r="2787">
          <cell r="A2787">
            <v>44790</v>
          </cell>
          <cell r="B2787">
            <v>1300</v>
          </cell>
          <cell r="C2787">
            <v>-3.21</v>
          </cell>
          <cell r="D2787">
            <v>0</v>
          </cell>
        </row>
        <row r="2788">
          <cell r="A2788">
            <v>44791</v>
          </cell>
          <cell r="B2788">
            <v>1295.14</v>
          </cell>
          <cell r="C2788">
            <v>-3.23</v>
          </cell>
          <cell r="D2788">
            <v>0</v>
          </cell>
        </row>
        <row r="2789">
          <cell r="A2789">
            <v>44792</v>
          </cell>
          <cell r="B2789">
            <v>1338.66</v>
          </cell>
          <cell r="C2789">
            <v>-3.27</v>
          </cell>
          <cell r="D2789">
            <v>0</v>
          </cell>
        </row>
        <row r="2790">
          <cell r="A2790">
            <v>44793</v>
          </cell>
          <cell r="B2790">
            <v>1334.95</v>
          </cell>
          <cell r="C2790">
            <v>-3.3</v>
          </cell>
          <cell r="D2790">
            <v>0</v>
          </cell>
        </row>
        <row r="2791">
          <cell r="A2791">
            <v>44794</v>
          </cell>
          <cell r="B2791">
            <v>1341.44</v>
          </cell>
          <cell r="C2791">
            <v>-3.33</v>
          </cell>
          <cell r="D2791">
            <v>0</v>
          </cell>
        </row>
        <row r="2792">
          <cell r="A2792">
            <v>44795</v>
          </cell>
          <cell r="B2792">
            <v>1314.58</v>
          </cell>
          <cell r="C2792">
            <v>-3.36</v>
          </cell>
          <cell r="D2792">
            <v>0</v>
          </cell>
        </row>
        <row r="2793">
          <cell r="A2793">
            <v>44796</v>
          </cell>
          <cell r="B2793">
            <v>1298.26</v>
          </cell>
          <cell r="C2793">
            <v>-3.39</v>
          </cell>
          <cell r="D2793">
            <v>0</v>
          </cell>
        </row>
        <row r="2794">
          <cell r="A2794">
            <v>44797</v>
          </cell>
          <cell r="B2794">
            <v>1291.9</v>
          </cell>
          <cell r="C2794">
            <v>-3.42</v>
          </cell>
          <cell r="D2794">
            <v>0</v>
          </cell>
        </row>
        <row r="2795">
          <cell r="A2795">
            <v>44798</v>
          </cell>
          <cell r="B2795">
            <v>1294.91</v>
          </cell>
          <cell r="C2795">
            <v>-3.45</v>
          </cell>
          <cell r="D2795">
            <v>0</v>
          </cell>
        </row>
        <row r="2796">
          <cell r="A2796">
            <v>44799</v>
          </cell>
          <cell r="B2796">
            <v>1294.91</v>
          </cell>
          <cell r="C2796">
            <v>-3.48</v>
          </cell>
          <cell r="D2796">
            <v>0</v>
          </cell>
        </row>
        <row r="2797">
          <cell r="A2797">
            <v>44800</v>
          </cell>
          <cell r="B2797">
            <v>1334.03</v>
          </cell>
          <cell r="C2797">
            <v>-3.5</v>
          </cell>
          <cell r="D2797">
            <v>0</v>
          </cell>
        </row>
        <row r="2798">
          <cell r="A2798">
            <v>44801</v>
          </cell>
          <cell r="B2798">
            <v>1352.55</v>
          </cell>
          <cell r="C2798">
            <v>-3.52</v>
          </cell>
          <cell r="D2798">
            <v>0</v>
          </cell>
        </row>
        <row r="2799">
          <cell r="A2799">
            <v>44802</v>
          </cell>
          <cell r="B2799">
            <v>1272.92</v>
          </cell>
          <cell r="C2799">
            <v>-3.55</v>
          </cell>
          <cell r="D2799">
            <v>0</v>
          </cell>
        </row>
        <row r="2800">
          <cell r="A2800">
            <v>44803</v>
          </cell>
          <cell r="B2800">
            <v>1291.78</v>
          </cell>
          <cell r="C2800">
            <v>-3.58</v>
          </cell>
          <cell r="D2800">
            <v>0</v>
          </cell>
        </row>
        <row r="2801">
          <cell r="A2801">
            <v>44804</v>
          </cell>
          <cell r="B2801">
            <v>1289.93</v>
          </cell>
          <cell r="C2801">
            <v>-3.6</v>
          </cell>
          <cell r="D2801">
            <v>0</v>
          </cell>
        </row>
        <row r="2802">
          <cell r="A2802">
            <v>44805</v>
          </cell>
          <cell r="B2802">
            <v>1280.21</v>
          </cell>
          <cell r="C2802">
            <v>-3.63</v>
          </cell>
          <cell r="D2802">
            <v>0</v>
          </cell>
        </row>
        <row r="2803">
          <cell r="A2803">
            <v>44806</v>
          </cell>
          <cell r="B2803">
            <v>1271.99</v>
          </cell>
          <cell r="C2803">
            <v>-3.66</v>
          </cell>
          <cell r="D2803">
            <v>0</v>
          </cell>
        </row>
        <row r="2804">
          <cell r="A2804">
            <v>44807</v>
          </cell>
          <cell r="B2804">
            <v>1311.69</v>
          </cell>
          <cell r="C2804">
            <v>-3.68</v>
          </cell>
          <cell r="D2804">
            <v>0</v>
          </cell>
        </row>
        <row r="2805">
          <cell r="A2805">
            <v>44808</v>
          </cell>
          <cell r="B2805">
            <v>1308.8</v>
          </cell>
          <cell r="C2805">
            <v>-3.73</v>
          </cell>
          <cell r="D2805">
            <v>0</v>
          </cell>
        </row>
        <row r="2806">
          <cell r="A2806">
            <v>44809</v>
          </cell>
          <cell r="B2806">
            <v>1262.04</v>
          </cell>
          <cell r="C2806">
            <v>-3.75</v>
          </cell>
          <cell r="D2806">
            <v>0</v>
          </cell>
        </row>
        <row r="2807">
          <cell r="A2807">
            <v>44810</v>
          </cell>
          <cell r="B2807">
            <v>1256.37</v>
          </cell>
          <cell r="C2807">
            <v>-3.78</v>
          </cell>
          <cell r="D2807">
            <v>0</v>
          </cell>
        </row>
        <row r="2808">
          <cell r="A2808">
            <v>44811</v>
          </cell>
          <cell r="B2808">
            <v>1249.88</v>
          </cell>
          <cell r="C2808">
            <v>-3.81</v>
          </cell>
          <cell r="D2808">
            <v>0</v>
          </cell>
        </row>
        <row r="2809">
          <cell r="A2809">
            <v>44812</v>
          </cell>
          <cell r="B2809">
            <v>1277.2</v>
          </cell>
          <cell r="C2809">
            <v>-3.84</v>
          </cell>
          <cell r="D2809">
            <v>0</v>
          </cell>
        </row>
        <row r="2810">
          <cell r="A2810">
            <v>44813</v>
          </cell>
          <cell r="B2810">
            <v>1235.19</v>
          </cell>
          <cell r="C2810">
            <v>-3.87</v>
          </cell>
          <cell r="D2810">
            <v>0</v>
          </cell>
        </row>
        <row r="2811">
          <cell r="A2811">
            <v>44814</v>
          </cell>
          <cell r="B2811">
            <v>1259.72</v>
          </cell>
          <cell r="C2811">
            <v>-3.89</v>
          </cell>
          <cell r="D2811">
            <v>0</v>
          </cell>
        </row>
        <row r="2812">
          <cell r="A2812">
            <v>44815</v>
          </cell>
          <cell r="B2812">
            <v>1253.7</v>
          </cell>
          <cell r="C2812">
            <v>-3.91</v>
          </cell>
          <cell r="D2812">
            <v>0</v>
          </cell>
        </row>
        <row r="2813">
          <cell r="A2813">
            <v>44816</v>
          </cell>
          <cell r="B2813">
            <v>1211.46</v>
          </cell>
          <cell r="C2813">
            <v>-3.93</v>
          </cell>
          <cell r="D2813">
            <v>0</v>
          </cell>
        </row>
        <row r="2814">
          <cell r="A2814">
            <v>44817</v>
          </cell>
          <cell r="B2814">
            <v>1216.9</v>
          </cell>
          <cell r="C2814">
            <v>-3.96</v>
          </cell>
          <cell r="D2814">
            <v>0</v>
          </cell>
        </row>
        <row r="2815">
          <cell r="A2815">
            <v>44818</v>
          </cell>
          <cell r="B2815">
            <v>1207.18</v>
          </cell>
          <cell r="C2815">
            <v>-3.99</v>
          </cell>
          <cell r="D2815">
            <v>0</v>
          </cell>
        </row>
        <row r="2816">
          <cell r="A2816">
            <v>44819</v>
          </cell>
          <cell r="B2816">
            <v>1202.55</v>
          </cell>
          <cell r="C2816">
            <v>-4.02</v>
          </cell>
          <cell r="D2816">
            <v>0</v>
          </cell>
        </row>
        <row r="2817">
          <cell r="A2817">
            <v>44820</v>
          </cell>
          <cell r="B2817">
            <v>1197.34</v>
          </cell>
          <cell r="C2817">
            <v>-4.05</v>
          </cell>
          <cell r="D2817">
            <v>0</v>
          </cell>
        </row>
        <row r="2818">
          <cell r="A2818">
            <v>44821</v>
          </cell>
          <cell r="B2818">
            <v>1216.09</v>
          </cell>
          <cell r="C2818">
            <v>-4.08</v>
          </cell>
          <cell r="D2818">
            <v>1.5</v>
          </cell>
        </row>
        <row r="2819">
          <cell r="A2819">
            <v>44822</v>
          </cell>
          <cell r="B2819">
            <v>1209.38</v>
          </cell>
          <cell r="C2819">
            <v>-4.11</v>
          </cell>
          <cell r="D2819">
            <v>0</v>
          </cell>
        </row>
        <row r="2820">
          <cell r="A2820">
            <v>44823</v>
          </cell>
          <cell r="B2820">
            <v>1175</v>
          </cell>
          <cell r="C2820">
            <v>-4.14</v>
          </cell>
          <cell r="D2820">
            <v>0</v>
          </cell>
        </row>
        <row r="2821">
          <cell r="A2821">
            <v>44824</v>
          </cell>
          <cell r="B2821">
            <v>1172.57</v>
          </cell>
          <cell r="C2821">
            <v>-4.17</v>
          </cell>
          <cell r="D2821">
            <v>0</v>
          </cell>
        </row>
        <row r="2822">
          <cell r="A2822">
            <v>44825</v>
          </cell>
          <cell r="B2822">
            <v>1168.75</v>
          </cell>
          <cell r="C2822">
            <v>-4.19</v>
          </cell>
          <cell r="D2822">
            <v>0</v>
          </cell>
        </row>
        <row r="2823">
          <cell r="A2823">
            <v>44826</v>
          </cell>
          <cell r="B2823">
            <v>1170.49</v>
          </cell>
          <cell r="C2823">
            <v>-4.2</v>
          </cell>
          <cell r="D2823">
            <v>12.2</v>
          </cell>
        </row>
        <row r="2824">
          <cell r="A2824">
            <v>44827</v>
          </cell>
          <cell r="B2824">
            <v>1167.25</v>
          </cell>
          <cell r="C2824">
            <v>-4.22</v>
          </cell>
          <cell r="D2824">
            <v>2</v>
          </cell>
        </row>
        <row r="2825">
          <cell r="A2825">
            <v>44828</v>
          </cell>
          <cell r="B2825">
            <v>1179.51</v>
          </cell>
          <cell r="C2825">
            <v>-4.24</v>
          </cell>
          <cell r="D2825">
            <v>0</v>
          </cell>
        </row>
        <row r="2826">
          <cell r="A2826">
            <v>44829</v>
          </cell>
          <cell r="B2826">
            <v>1190.05</v>
          </cell>
          <cell r="C2826">
            <v>-4.28</v>
          </cell>
          <cell r="D2826">
            <v>0</v>
          </cell>
        </row>
        <row r="2827">
          <cell r="A2827">
            <v>44830</v>
          </cell>
          <cell r="B2827">
            <v>1168.87</v>
          </cell>
          <cell r="C2827">
            <v>-4.31</v>
          </cell>
          <cell r="D2827">
            <v>0</v>
          </cell>
        </row>
        <row r="2828">
          <cell r="A2828">
            <v>44831</v>
          </cell>
          <cell r="B2828">
            <v>1168.46</v>
          </cell>
          <cell r="C2828">
            <v>-4.33</v>
          </cell>
          <cell r="D2828">
            <v>0</v>
          </cell>
        </row>
        <row r="2829">
          <cell r="A2829">
            <v>44832</v>
          </cell>
          <cell r="B2829">
            <v>1160.65</v>
          </cell>
          <cell r="C2829">
            <v>-4.32</v>
          </cell>
          <cell r="D2829">
            <v>22.5</v>
          </cell>
        </row>
        <row r="2830">
          <cell r="A2830">
            <v>44833</v>
          </cell>
          <cell r="B2830">
            <v>1173.26</v>
          </cell>
          <cell r="C2830">
            <v>-4.33</v>
          </cell>
          <cell r="D2830">
            <v>2.6</v>
          </cell>
        </row>
        <row r="2831">
          <cell r="A2831">
            <v>44834</v>
          </cell>
          <cell r="B2831">
            <v>1168.75</v>
          </cell>
          <cell r="C2831">
            <v>-4.35</v>
          </cell>
          <cell r="D2831">
            <v>0.1</v>
          </cell>
        </row>
        <row r="2832">
          <cell r="A2832">
            <v>44835</v>
          </cell>
          <cell r="B2832">
            <v>1181.94</v>
          </cell>
          <cell r="C2832">
            <v>-4.38</v>
          </cell>
          <cell r="D2832">
            <v>4.2</v>
          </cell>
        </row>
        <row r="2833">
          <cell r="A2833">
            <v>44836</v>
          </cell>
          <cell r="B2833">
            <v>1183.8</v>
          </cell>
          <cell r="C2833">
            <v>-4.38</v>
          </cell>
          <cell r="D2833">
            <v>0</v>
          </cell>
        </row>
        <row r="2834">
          <cell r="A2834">
            <v>44837</v>
          </cell>
          <cell r="B2834">
            <v>1162.38</v>
          </cell>
          <cell r="C2834">
            <v>-4.4</v>
          </cell>
          <cell r="D2834">
            <v>9.8</v>
          </cell>
        </row>
        <row r="2835">
          <cell r="A2835">
            <v>44838</v>
          </cell>
          <cell r="B2835">
            <v>1166.32</v>
          </cell>
          <cell r="C2835">
            <v>-4.38</v>
          </cell>
          <cell r="D2835">
            <v>30.2</v>
          </cell>
        </row>
        <row r="2836">
          <cell r="A2836">
            <v>44839</v>
          </cell>
          <cell r="B2836">
            <v>1171.76</v>
          </cell>
          <cell r="C2836">
            <v>-4.32</v>
          </cell>
          <cell r="D2836">
            <v>3.1</v>
          </cell>
        </row>
        <row r="2837">
          <cell r="A2837">
            <v>44840</v>
          </cell>
          <cell r="B2837">
            <v>1170.83</v>
          </cell>
          <cell r="C2837">
            <v>-4.34</v>
          </cell>
          <cell r="D2837">
            <v>0</v>
          </cell>
        </row>
        <row r="2838">
          <cell r="A2838">
            <v>44841</v>
          </cell>
          <cell r="B2838">
            <v>1169.21</v>
          </cell>
          <cell r="C2838">
            <v>-4.36</v>
          </cell>
          <cell r="D2838">
            <v>2.4</v>
          </cell>
        </row>
        <row r="2839">
          <cell r="A2839">
            <v>44842</v>
          </cell>
          <cell r="B2839">
            <v>1183.56</v>
          </cell>
          <cell r="C2839">
            <v>-4.37</v>
          </cell>
          <cell r="D2839">
            <v>0</v>
          </cell>
        </row>
        <row r="2840">
          <cell r="A2840">
            <v>44843</v>
          </cell>
          <cell r="B2840">
            <v>1175.12</v>
          </cell>
          <cell r="C2840">
            <v>-4.39</v>
          </cell>
          <cell r="D2840">
            <v>0</v>
          </cell>
        </row>
        <row r="2841">
          <cell r="A2841">
            <v>44844</v>
          </cell>
          <cell r="B2841">
            <v>1153.59</v>
          </cell>
          <cell r="C2841">
            <v>-4.41</v>
          </cell>
          <cell r="D2841">
            <v>0</v>
          </cell>
        </row>
        <row r="2842">
          <cell r="A2842">
            <v>44845</v>
          </cell>
          <cell r="B2842">
            <v>1146.41</v>
          </cell>
          <cell r="C2842">
            <v>-4.43</v>
          </cell>
          <cell r="D2842">
            <v>0</v>
          </cell>
        </row>
        <row r="2843">
          <cell r="A2843">
            <v>44846</v>
          </cell>
          <cell r="B2843">
            <v>1164.58</v>
          </cell>
          <cell r="C2843">
            <v>-4.45</v>
          </cell>
          <cell r="D2843">
            <v>0</v>
          </cell>
        </row>
        <row r="2844">
          <cell r="A2844">
            <v>44847</v>
          </cell>
          <cell r="B2844">
            <v>1076.04</v>
          </cell>
          <cell r="C2844">
            <v>-4.48</v>
          </cell>
          <cell r="D2844">
            <v>0</v>
          </cell>
        </row>
        <row r="2845">
          <cell r="A2845">
            <v>44848</v>
          </cell>
          <cell r="B2845">
            <v>1076.16</v>
          </cell>
          <cell r="C2845">
            <v>-4.51</v>
          </cell>
          <cell r="D2845">
            <v>0</v>
          </cell>
        </row>
        <row r="2846">
          <cell r="A2846">
            <v>44849</v>
          </cell>
          <cell r="B2846">
            <v>1071.41</v>
          </cell>
          <cell r="C2846">
            <v>-4.54</v>
          </cell>
          <cell r="D2846">
            <v>0</v>
          </cell>
        </row>
        <row r="2847">
          <cell r="A2847">
            <v>44850</v>
          </cell>
          <cell r="B2847">
            <v>1071.18</v>
          </cell>
          <cell r="C2847">
            <v>-4.56</v>
          </cell>
          <cell r="D2847">
            <v>0</v>
          </cell>
        </row>
        <row r="2848">
          <cell r="A2848">
            <v>44851</v>
          </cell>
          <cell r="B2848">
            <v>1081.13</v>
          </cell>
          <cell r="C2848">
            <v>-4.58</v>
          </cell>
          <cell r="D2848">
            <v>0</v>
          </cell>
        </row>
        <row r="2849">
          <cell r="A2849">
            <v>44852</v>
          </cell>
          <cell r="B2849">
            <v>1086.81</v>
          </cell>
          <cell r="C2849">
            <v>-4.61</v>
          </cell>
          <cell r="D2849">
            <v>0</v>
          </cell>
        </row>
        <row r="2850">
          <cell r="A2850">
            <v>44853</v>
          </cell>
          <cell r="B2850">
            <v>1070.49</v>
          </cell>
          <cell r="C2850">
            <v>-4.64</v>
          </cell>
          <cell r="D2850">
            <v>0</v>
          </cell>
        </row>
        <row r="2851">
          <cell r="A2851">
            <v>44854</v>
          </cell>
          <cell r="B2851">
            <v>1078.01</v>
          </cell>
          <cell r="C2851">
            <v>-4.61</v>
          </cell>
          <cell r="D2851">
            <v>31</v>
          </cell>
        </row>
        <row r="2852">
          <cell r="A2852">
            <v>44855</v>
          </cell>
          <cell r="B2852">
            <v>1237.15</v>
          </cell>
          <cell r="C2852">
            <v>-4.63</v>
          </cell>
          <cell r="D2852">
            <v>0</v>
          </cell>
        </row>
        <row r="2853">
          <cell r="A2853">
            <v>44856</v>
          </cell>
          <cell r="B2853">
            <v>1331.48</v>
          </cell>
          <cell r="C2853">
            <v>-4.64</v>
          </cell>
          <cell r="D2853">
            <v>1.6</v>
          </cell>
        </row>
        <row r="2854">
          <cell r="A2854">
            <v>44857</v>
          </cell>
          <cell r="B2854">
            <v>1331.48</v>
          </cell>
          <cell r="C2854">
            <v>-4.66</v>
          </cell>
          <cell r="D2854">
            <v>0</v>
          </cell>
        </row>
        <row r="2855">
          <cell r="A2855">
            <v>44858</v>
          </cell>
          <cell r="B2855">
            <v>1280.21</v>
          </cell>
          <cell r="C2855">
            <v>-4.67</v>
          </cell>
          <cell r="D2855">
            <v>13.1</v>
          </cell>
        </row>
        <row r="2856">
          <cell r="A2856">
            <v>44859</v>
          </cell>
          <cell r="B2856">
            <v>1288.66</v>
          </cell>
          <cell r="C2856">
            <v>-4.7</v>
          </cell>
          <cell r="D2856">
            <v>0</v>
          </cell>
        </row>
        <row r="2857">
          <cell r="A2857">
            <v>44860</v>
          </cell>
          <cell r="B2857">
            <v>1282.75</v>
          </cell>
          <cell r="C2857">
            <v>-4.72</v>
          </cell>
          <cell r="D2857">
            <v>0</v>
          </cell>
        </row>
        <row r="2858">
          <cell r="A2858">
            <v>44861</v>
          </cell>
          <cell r="B2858">
            <v>1263.89</v>
          </cell>
          <cell r="C2858">
            <v>-4.75</v>
          </cell>
          <cell r="D2858">
            <v>0</v>
          </cell>
        </row>
        <row r="2859">
          <cell r="A2859">
            <v>44862</v>
          </cell>
          <cell r="B2859">
            <v>1270.6</v>
          </cell>
          <cell r="C2859">
            <v>-4.78</v>
          </cell>
          <cell r="D2859">
            <v>0.06</v>
          </cell>
        </row>
        <row r="2860">
          <cell r="A2860">
            <v>44863</v>
          </cell>
          <cell r="B2860">
            <v>1283.96</v>
          </cell>
          <cell r="C2860">
            <v>-4.8</v>
          </cell>
          <cell r="D2860">
            <v>0.02</v>
          </cell>
        </row>
        <row r="2861">
          <cell r="A2861">
            <v>44864</v>
          </cell>
          <cell r="B2861">
            <v>1285.07</v>
          </cell>
          <cell r="C2861">
            <v>-4.82</v>
          </cell>
          <cell r="D2861">
            <v>3.5</v>
          </cell>
        </row>
        <row r="2862">
          <cell r="A2862">
            <v>44865</v>
          </cell>
          <cell r="B2862">
            <v>1250.23</v>
          </cell>
          <cell r="C2862">
            <v>-4.84</v>
          </cell>
          <cell r="D2862">
            <v>3.9</v>
          </cell>
        </row>
        <row r="2863">
          <cell r="A2863">
            <v>44866</v>
          </cell>
          <cell r="B2863">
            <v>1322.87</v>
          </cell>
          <cell r="C2863">
            <v>-4.86</v>
          </cell>
          <cell r="D2863">
            <v>13.4</v>
          </cell>
        </row>
        <row r="2864">
          <cell r="A2864">
            <v>44867</v>
          </cell>
          <cell r="B2864">
            <v>1167.69</v>
          </cell>
          <cell r="C2864">
            <v>-4.82</v>
          </cell>
          <cell r="D2864">
            <v>18</v>
          </cell>
        </row>
        <row r="2865">
          <cell r="A2865">
            <v>44868</v>
          </cell>
          <cell r="B2865">
            <v>1069.21</v>
          </cell>
          <cell r="C2865">
            <v>-4.7</v>
          </cell>
          <cell r="D2865">
            <v>16.2</v>
          </cell>
        </row>
        <row r="2866">
          <cell r="A2866">
            <v>44869</v>
          </cell>
          <cell r="B2866">
            <v>1048.61</v>
          </cell>
          <cell r="C2866">
            <v>-4.69</v>
          </cell>
          <cell r="D2866">
            <v>0.2</v>
          </cell>
        </row>
        <row r="2867">
          <cell r="A2867">
            <v>44870</v>
          </cell>
          <cell r="B2867">
            <v>1040.39</v>
          </cell>
          <cell r="C2867">
            <v>-4.7</v>
          </cell>
          <cell r="D2867">
            <v>0</v>
          </cell>
        </row>
        <row r="2868">
          <cell r="A2868">
            <v>44871</v>
          </cell>
          <cell r="B2868">
            <v>1058.56</v>
          </cell>
          <cell r="C2868">
            <v>-4.72</v>
          </cell>
          <cell r="D2868">
            <v>0</v>
          </cell>
        </row>
        <row r="2869">
          <cell r="A2869">
            <v>44872</v>
          </cell>
          <cell r="B2869">
            <v>1022.8</v>
          </cell>
          <cell r="C2869">
            <v>-4.73</v>
          </cell>
          <cell r="D2869">
            <v>0</v>
          </cell>
        </row>
        <row r="2870">
          <cell r="A2870">
            <v>44873</v>
          </cell>
          <cell r="B2870">
            <v>745.6</v>
          </cell>
          <cell r="C2870">
            <v>-4.75</v>
          </cell>
          <cell r="D2870">
            <v>6.8</v>
          </cell>
        </row>
        <row r="2871">
          <cell r="A2871">
            <v>44874</v>
          </cell>
          <cell r="B2871">
            <v>1061.69</v>
          </cell>
          <cell r="C2871">
            <v>-4.73</v>
          </cell>
          <cell r="D2871">
            <v>20</v>
          </cell>
        </row>
        <row r="2872">
          <cell r="A2872">
            <v>44875</v>
          </cell>
          <cell r="B2872">
            <v>994.21</v>
          </cell>
          <cell r="C2872">
            <v>-4.74</v>
          </cell>
          <cell r="D2872">
            <v>2</v>
          </cell>
        </row>
        <row r="2873">
          <cell r="A2873">
            <v>44876</v>
          </cell>
          <cell r="B2873">
            <v>1050.93</v>
          </cell>
          <cell r="C2873">
            <v>-4.74</v>
          </cell>
          <cell r="D2873">
            <v>0</v>
          </cell>
        </row>
        <row r="2874">
          <cell r="A2874">
            <v>44877</v>
          </cell>
          <cell r="B2874">
            <v>1070.49</v>
          </cell>
          <cell r="C2874">
            <v>-4.72</v>
          </cell>
          <cell r="D2874">
            <v>15.5</v>
          </cell>
        </row>
        <row r="2875">
          <cell r="A2875">
            <v>44878</v>
          </cell>
          <cell r="B2875">
            <v>1170.25</v>
          </cell>
          <cell r="C2875">
            <v>-4.71</v>
          </cell>
          <cell r="D2875">
            <v>0</v>
          </cell>
        </row>
        <row r="2876">
          <cell r="A2876">
            <v>44879</v>
          </cell>
          <cell r="B2876">
            <v>1073.84</v>
          </cell>
          <cell r="C2876">
            <v>-4.73</v>
          </cell>
          <cell r="D2876">
            <v>0</v>
          </cell>
        </row>
        <row r="2877">
          <cell r="A2877">
            <v>44880</v>
          </cell>
          <cell r="B2877">
            <v>900.81</v>
          </cell>
          <cell r="C2877">
            <v>-4.5</v>
          </cell>
          <cell r="D2877">
            <v>65.5</v>
          </cell>
        </row>
        <row r="2878">
          <cell r="A2878">
            <v>44881</v>
          </cell>
          <cell r="B2878">
            <v>1057.52</v>
          </cell>
          <cell r="C2878">
            <v>-4.36</v>
          </cell>
          <cell r="D2878">
            <v>4</v>
          </cell>
        </row>
        <row r="2879">
          <cell r="A2879">
            <v>44882</v>
          </cell>
          <cell r="B2879">
            <v>1053.59</v>
          </cell>
          <cell r="C2879">
            <v>-4.3</v>
          </cell>
          <cell r="D2879">
            <v>32.1</v>
          </cell>
        </row>
        <row r="2880">
          <cell r="A2880">
            <v>44883</v>
          </cell>
          <cell r="B2880">
            <v>1034.72</v>
          </cell>
          <cell r="C2880">
            <v>-4.29</v>
          </cell>
          <cell r="D2880">
            <v>0</v>
          </cell>
        </row>
        <row r="2881">
          <cell r="A2881">
            <v>44884</v>
          </cell>
          <cell r="B2881">
            <v>1353.94</v>
          </cell>
          <cell r="C2881">
            <v>-4.3</v>
          </cell>
          <cell r="D2881">
            <v>0</v>
          </cell>
        </row>
        <row r="2882">
          <cell r="A2882">
            <v>44885</v>
          </cell>
          <cell r="B2882">
            <v>1345.25</v>
          </cell>
          <cell r="C2882">
            <v>-4.32</v>
          </cell>
          <cell r="D2882">
            <v>0</v>
          </cell>
        </row>
        <row r="2883">
          <cell r="A2883">
            <v>44886</v>
          </cell>
          <cell r="B2883">
            <v>1296.64</v>
          </cell>
          <cell r="C2883">
            <v>-4.34</v>
          </cell>
          <cell r="D2883">
            <v>0</v>
          </cell>
        </row>
        <row r="2884">
          <cell r="A2884">
            <v>44887</v>
          </cell>
          <cell r="B2884">
            <v>1245.83</v>
          </cell>
          <cell r="C2884">
            <v>-4.38</v>
          </cell>
          <cell r="D2884">
            <v>0</v>
          </cell>
        </row>
        <row r="2885">
          <cell r="A2885">
            <v>44888</v>
          </cell>
          <cell r="B2885">
            <v>1276.62</v>
          </cell>
          <cell r="C2885">
            <v>-4.4</v>
          </cell>
          <cell r="D2885">
            <v>0</v>
          </cell>
        </row>
        <row r="2886">
          <cell r="A2886">
            <v>44889</v>
          </cell>
          <cell r="B2886">
            <v>1301.74</v>
          </cell>
          <cell r="C2886">
            <v>-4.42</v>
          </cell>
          <cell r="D2886">
            <v>0</v>
          </cell>
        </row>
        <row r="2887">
          <cell r="A2887">
            <v>44890</v>
          </cell>
          <cell r="B2887">
            <v>1304.51</v>
          </cell>
          <cell r="C2887">
            <v>-4.4</v>
          </cell>
          <cell r="D2887">
            <v>19</v>
          </cell>
        </row>
        <row r="2888">
          <cell r="A2888">
            <v>44891</v>
          </cell>
          <cell r="B2888">
            <v>1355.09</v>
          </cell>
          <cell r="C2888">
            <v>-4.4</v>
          </cell>
          <cell r="D2888">
            <v>10.5</v>
          </cell>
        </row>
        <row r="2889">
          <cell r="A2889">
            <v>44892</v>
          </cell>
          <cell r="B2889">
            <v>1364.24</v>
          </cell>
          <cell r="C2889">
            <v>-4.32</v>
          </cell>
          <cell r="D2889">
            <v>5.5</v>
          </cell>
        </row>
        <row r="2890">
          <cell r="A2890">
            <v>44893</v>
          </cell>
          <cell r="B2890">
            <v>1317.59</v>
          </cell>
          <cell r="C2890">
            <v>-4.31</v>
          </cell>
          <cell r="D2890">
            <v>0.2</v>
          </cell>
        </row>
        <row r="2891">
          <cell r="A2891">
            <v>44894</v>
          </cell>
          <cell r="B2891">
            <v>1229.86</v>
          </cell>
          <cell r="C2891">
            <v>-4.18</v>
          </cell>
          <cell r="D2891">
            <v>48.7</v>
          </cell>
        </row>
        <row r="2892">
          <cell r="A2892">
            <v>44895</v>
          </cell>
          <cell r="B2892">
            <v>1160.53</v>
          </cell>
          <cell r="C2892">
            <v>-4.04</v>
          </cell>
          <cell r="D2892">
            <v>25.8</v>
          </cell>
        </row>
        <row r="2893">
          <cell r="A2893">
            <v>44896</v>
          </cell>
          <cell r="B2893">
            <v>1163.31</v>
          </cell>
          <cell r="C2893">
            <v>-3.95</v>
          </cell>
          <cell r="D2893">
            <v>0.5</v>
          </cell>
        </row>
        <row r="2894">
          <cell r="A2894">
            <v>44897</v>
          </cell>
          <cell r="B2894">
            <v>1237.96</v>
          </cell>
          <cell r="C2894">
            <v>-3.94</v>
          </cell>
          <cell r="D2894">
            <v>1.7</v>
          </cell>
        </row>
        <row r="2895">
          <cell r="A2895">
            <v>44898</v>
          </cell>
          <cell r="B2895">
            <v>1349.54</v>
          </cell>
          <cell r="C2895">
            <v>-3.96</v>
          </cell>
          <cell r="D2895">
            <v>0</v>
          </cell>
        </row>
        <row r="2896">
          <cell r="A2896">
            <v>44899</v>
          </cell>
          <cell r="B2896">
            <v>1347.92</v>
          </cell>
          <cell r="C2896">
            <v>-3.96</v>
          </cell>
          <cell r="D2896">
            <v>2.8</v>
          </cell>
        </row>
        <row r="2897">
          <cell r="A2897">
            <v>44900</v>
          </cell>
          <cell r="B2897">
            <v>1137.15</v>
          </cell>
          <cell r="C2897">
            <v>-3.9</v>
          </cell>
          <cell r="D2897">
            <v>45.2</v>
          </cell>
        </row>
        <row r="2898">
          <cell r="A2898">
            <v>44901</v>
          </cell>
          <cell r="B2898">
            <v>992.48</v>
          </cell>
          <cell r="C2898">
            <v>-3.89</v>
          </cell>
          <cell r="D2898">
            <v>0.6</v>
          </cell>
        </row>
        <row r="2899">
          <cell r="A2899">
            <v>44902</v>
          </cell>
          <cell r="B2899">
            <v>1068.52</v>
          </cell>
          <cell r="C2899">
            <v>-3.86</v>
          </cell>
          <cell r="D2899">
            <v>16.5</v>
          </cell>
        </row>
        <row r="2900">
          <cell r="A2900">
            <v>44903</v>
          </cell>
          <cell r="B2900">
            <v>1166.2</v>
          </cell>
          <cell r="C2900">
            <v>-3.66</v>
          </cell>
          <cell r="D2900">
            <v>70.6</v>
          </cell>
        </row>
        <row r="2901">
          <cell r="A2901">
            <v>44904</v>
          </cell>
          <cell r="B2901">
            <v>1275</v>
          </cell>
          <cell r="C2901">
            <v>-3.56</v>
          </cell>
          <cell r="D2901">
            <v>0</v>
          </cell>
        </row>
        <row r="2902">
          <cell r="A2902">
            <v>44905</v>
          </cell>
          <cell r="B2902">
            <v>1179.28</v>
          </cell>
          <cell r="C2902">
            <v>-3.56</v>
          </cell>
          <cell r="D2902">
            <v>0</v>
          </cell>
        </row>
        <row r="2903">
          <cell r="A2903">
            <v>44906</v>
          </cell>
          <cell r="B2903">
            <v>1105.21</v>
          </cell>
          <cell r="C2903">
            <v>-3.55</v>
          </cell>
          <cell r="D2903">
            <v>13.5</v>
          </cell>
        </row>
        <row r="2904">
          <cell r="A2904">
            <v>44907</v>
          </cell>
          <cell r="B2904">
            <v>1263.77</v>
          </cell>
          <cell r="C2904">
            <v>-3.55</v>
          </cell>
          <cell r="D2904">
            <v>4.8</v>
          </cell>
        </row>
        <row r="2905">
          <cell r="A2905">
            <v>44908</v>
          </cell>
          <cell r="B2905">
            <v>1271.88</v>
          </cell>
          <cell r="C2905">
            <v>-3.51</v>
          </cell>
          <cell r="D2905">
            <v>28.1</v>
          </cell>
        </row>
        <row r="2906">
          <cell r="A2906">
            <v>44909</v>
          </cell>
          <cell r="B2906">
            <v>1264.12</v>
          </cell>
          <cell r="C2906">
            <v>-3.31</v>
          </cell>
          <cell r="D2906">
            <v>17.1</v>
          </cell>
        </row>
        <row r="2907">
          <cell r="A2907">
            <v>44910</v>
          </cell>
          <cell r="B2907">
            <v>1290.28</v>
          </cell>
          <cell r="C2907">
            <v>-3.29</v>
          </cell>
          <cell r="D2907">
            <v>0.5</v>
          </cell>
        </row>
        <row r="2908">
          <cell r="A2908">
            <v>44911</v>
          </cell>
          <cell r="B2908">
            <v>1293.63</v>
          </cell>
          <cell r="C2908">
            <v>-3.3</v>
          </cell>
          <cell r="D2908">
            <v>0</v>
          </cell>
        </row>
        <row r="2909">
          <cell r="A2909">
            <v>44912</v>
          </cell>
          <cell r="B2909">
            <v>1342.59</v>
          </cell>
          <cell r="C2909">
            <v>-3.3</v>
          </cell>
          <cell r="D2909">
            <v>0</v>
          </cell>
        </row>
        <row r="2910">
          <cell r="A2910">
            <v>44913</v>
          </cell>
          <cell r="B2910">
            <v>1316.09</v>
          </cell>
          <cell r="C2910">
            <v>-3.25</v>
          </cell>
          <cell r="D2910">
            <v>3.6</v>
          </cell>
        </row>
        <row r="2911">
          <cell r="A2911">
            <v>44914</v>
          </cell>
          <cell r="B2911">
            <v>992.71</v>
          </cell>
          <cell r="C2911">
            <v>-3.26</v>
          </cell>
          <cell r="D2911">
            <v>0</v>
          </cell>
        </row>
        <row r="2912">
          <cell r="A2912">
            <v>44915</v>
          </cell>
          <cell r="B2912">
            <v>1050.12</v>
          </cell>
          <cell r="C2912">
            <v>-3.2</v>
          </cell>
          <cell r="D2912">
            <v>27</v>
          </cell>
        </row>
        <row r="2913">
          <cell r="A2913">
            <v>44916</v>
          </cell>
          <cell r="B2913">
            <v>1315.97</v>
          </cell>
          <cell r="C2913">
            <v>-2.86</v>
          </cell>
          <cell r="D2913">
            <v>58</v>
          </cell>
        </row>
        <row r="2914">
          <cell r="A2914">
            <v>44917</v>
          </cell>
          <cell r="B2914">
            <v>1299.07</v>
          </cell>
          <cell r="C2914">
            <v>-2.55</v>
          </cell>
          <cell r="D2914">
            <v>11.3</v>
          </cell>
        </row>
        <row r="2915">
          <cell r="A2915">
            <v>44918</v>
          </cell>
          <cell r="B2915">
            <v>1295.25</v>
          </cell>
          <cell r="C2915">
            <v>-2.52</v>
          </cell>
          <cell r="D2915">
            <v>0</v>
          </cell>
        </row>
        <row r="2916">
          <cell r="A2916">
            <v>44919</v>
          </cell>
          <cell r="B2916">
            <v>1338.6</v>
          </cell>
          <cell r="C2916">
            <v>-2.52</v>
          </cell>
          <cell r="D2916">
            <v>0</v>
          </cell>
        </row>
        <row r="2917">
          <cell r="A2917">
            <v>44920</v>
          </cell>
          <cell r="B2917">
            <v>1340.86</v>
          </cell>
          <cell r="C2917">
            <v>-2.52</v>
          </cell>
          <cell r="D2917">
            <v>0</v>
          </cell>
        </row>
        <row r="2918">
          <cell r="A2918">
            <v>44921</v>
          </cell>
          <cell r="B2918">
            <v>1298.84</v>
          </cell>
          <cell r="C2918">
            <v>-2.52</v>
          </cell>
          <cell r="D2918">
            <v>2.9</v>
          </cell>
        </row>
        <row r="2919">
          <cell r="A2919">
            <v>44922</v>
          </cell>
          <cell r="B2919">
            <v>1299.54</v>
          </cell>
          <cell r="C2919">
            <v>-2.45</v>
          </cell>
          <cell r="D2919">
            <v>32.3</v>
          </cell>
        </row>
        <row r="2920">
          <cell r="A2920">
            <v>44923</v>
          </cell>
          <cell r="B2920">
            <v>1305.28</v>
          </cell>
          <cell r="C2920">
            <v>-2.38</v>
          </cell>
          <cell r="D2920">
            <v>14.2</v>
          </cell>
        </row>
        <row r="2921">
          <cell r="A2921">
            <v>44924</v>
          </cell>
          <cell r="B2921">
            <v>1310.53</v>
          </cell>
          <cell r="C2921">
            <v>-2.38</v>
          </cell>
          <cell r="D2921">
            <v>0</v>
          </cell>
        </row>
        <row r="2922">
          <cell r="A2922">
            <v>44925</v>
          </cell>
          <cell r="B2922">
            <v>1288.54</v>
          </cell>
          <cell r="C2922">
            <v>-2.38</v>
          </cell>
          <cell r="D2922">
            <v>6.6</v>
          </cell>
        </row>
        <row r="2923">
          <cell r="A2923">
            <v>44926</v>
          </cell>
          <cell r="B2923">
            <v>1328.59</v>
          </cell>
          <cell r="C2923">
            <v>-2.38</v>
          </cell>
          <cell r="D2923">
            <v>0.4</v>
          </cell>
        </row>
        <row r="2924">
          <cell r="A2924">
            <v>44927</v>
          </cell>
          <cell r="B2924">
            <v>1359.95</v>
          </cell>
          <cell r="C2924">
            <v>-2.38</v>
          </cell>
          <cell r="D2924">
            <v>5.3</v>
          </cell>
        </row>
        <row r="2925">
          <cell r="A2925">
            <v>44928</v>
          </cell>
          <cell r="B2925">
            <v>1314</v>
          </cell>
          <cell r="C2925">
            <v>-2.36</v>
          </cell>
          <cell r="D2925">
            <v>34.1</v>
          </cell>
        </row>
        <row r="2926">
          <cell r="A2926">
            <v>44929</v>
          </cell>
          <cell r="B2926">
            <v>1306.71</v>
          </cell>
          <cell r="C2926">
            <v>-2.34</v>
          </cell>
          <cell r="D2926">
            <v>16.1</v>
          </cell>
        </row>
        <row r="2927">
          <cell r="A2927">
            <v>44930</v>
          </cell>
          <cell r="B2927">
            <v>1295.37</v>
          </cell>
          <cell r="C2927">
            <v>-2.24</v>
          </cell>
          <cell r="D2927">
            <v>23.1</v>
          </cell>
        </row>
        <row r="2928">
          <cell r="A2928">
            <v>44931</v>
          </cell>
          <cell r="B2928">
            <v>1313.19</v>
          </cell>
          <cell r="C2928">
            <v>-2.16</v>
          </cell>
          <cell r="D2928">
            <v>12.4</v>
          </cell>
        </row>
        <row r="2929">
          <cell r="A2929">
            <v>44932</v>
          </cell>
          <cell r="B2929">
            <v>1311.69</v>
          </cell>
          <cell r="C2929">
            <v>-1.87</v>
          </cell>
          <cell r="D2929">
            <v>54.7</v>
          </cell>
        </row>
        <row r="2930">
          <cell r="A2930">
            <v>44933</v>
          </cell>
          <cell r="B2930">
            <v>1370.83</v>
          </cell>
          <cell r="C2930">
            <v>-1.52</v>
          </cell>
          <cell r="D2930">
            <v>32.7</v>
          </cell>
        </row>
        <row r="2931">
          <cell r="A2931">
            <v>44934</v>
          </cell>
          <cell r="B2931">
            <v>994.44</v>
          </cell>
          <cell r="C2931">
            <v>-1.04</v>
          </cell>
          <cell r="D2931">
            <v>38.6</v>
          </cell>
        </row>
        <row r="2932">
          <cell r="A2932">
            <v>44935</v>
          </cell>
          <cell r="B2932">
            <v>828.13</v>
          </cell>
          <cell r="C2932">
            <v>-0.85</v>
          </cell>
          <cell r="D2932">
            <v>17.4</v>
          </cell>
        </row>
        <row r="2933">
          <cell r="A2933">
            <v>44936</v>
          </cell>
          <cell r="B2933">
            <v>1146.69</v>
          </cell>
          <cell r="C2933">
            <v>-0.7</v>
          </cell>
          <cell r="D2933">
            <v>13</v>
          </cell>
        </row>
        <row r="2934">
          <cell r="A2934">
            <v>44937</v>
          </cell>
          <cell r="B2934">
            <v>1223.24</v>
          </cell>
          <cell r="C2934">
            <v>-0.61</v>
          </cell>
          <cell r="D2934">
            <v>14.5</v>
          </cell>
        </row>
        <row r="2935">
          <cell r="A2935">
            <v>44938</v>
          </cell>
          <cell r="B2935">
            <v>1176.62</v>
          </cell>
          <cell r="C2935">
            <v>-0.53</v>
          </cell>
          <cell r="D2935">
            <v>18.5</v>
          </cell>
        </row>
        <row r="2936">
          <cell r="A2936">
            <v>44939</v>
          </cell>
          <cell r="B2936">
            <v>1301.4</v>
          </cell>
          <cell r="C2936">
            <v>-0.39</v>
          </cell>
          <cell r="D2936">
            <v>0.3</v>
          </cell>
        </row>
        <row r="2937">
          <cell r="A2937">
            <v>44940</v>
          </cell>
          <cell r="B2937">
            <v>1321.25</v>
          </cell>
          <cell r="C2937">
            <v>-0.25</v>
          </cell>
          <cell r="D2937">
            <v>34</v>
          </cell>
        </row>
        <row r="2938">
          <cell r="A2938">
            <v>44941</v>
          </cell>
          <cell r="B2938">
            <v>525</v>
          </cell>
          <cell r="C2938">
            <v>-0.16</v>
          </cell>
          <cell r="D2938">
            <v>0.4</v>
          </cell>
        </row>
        <row r="2939">
          <cell r="A2939">
            <v>44942</v>
          </cell>
          <cell r="B2939">
            <v>1238.99</v>
          </cell>
          <cell r="C2939">
            <v>-0.12</v>
          </cell>
          <cell r="D2939">
            <v>0</v>
          </cell>
        </row>
        <row r="2940">
          <cell r="A2940">
            <v>44943</v>
          </cell>
          <cell r="B2940">
            <v>1032.5</v>
          </cell>
          <cell r="C2940">
            <v>-0.14</v>
          </cell>
          <cell r="D2940">
            <v>0</v>
          </cell>
        </row>
        <row r="2941">
          <cell r="A2941">
            <v>44944</v>
          </cell>
          <cell r="B2941">
            <v>1270.06</v>
          </cell>
          <cell r="C2941">
            <v>-0.16</v>
          </cell>
          <cell r="D2941">
            <v>0</v>
          </cell>
        </row>
        <row r="2942">
          <cell r="A2942">
            <v>44945</v>
          </cell>
          <cell r="B2942">
            <v>1276.18</v>
          </cell>
          <cell r="C2942">
            <v>-0.16</v>
          </cell>
          <cell r="D2942">
            <v>0</v>
          </cell>
        </row>
        <row r="2943">
          <cell r="A2943">
            <v>44946</v>
          </cell>
          <cell r="B2943">
            <v>1265.83</v>
          </cell>
          <cell r="C2943">
            <v>-0.18</v>
          </cell>
          <cell r="D2943">
            <v>0</v>
          </cell>
        </row>
        <row r="2944">
          <cell r="A2944">
            <v>44947</v>
          </cell>
          <cell r="B2944">
            <v>1360</v>
          </cell>
          <cell r="C2944">
            <v>-0.12</v>
          </cell>
          <cell r="D2944">
            <v>12</v>
          </cell>
        </row>
        <row r="2945">
          <cell r="A2945">
            <v>44948</v>
          </cell>
          <cell r="B2945">
            <v>1324.32</v>
          </cell>
          <cell r="C2945">
            <v>-0.08</v>
          </cell>
          <cell r="D2945">
            <v>11.2</v>
          </cell>
        </row>
        <row r="2946">
          <cell r="A2946">
            <v>44949</v>
          </cell>
          <cell r="B2946">
            <v>1282.3</v>
          </cell>
          <cell r="C2946">
            <v>0</v>
          </cell>
          <cell r="D2946">
            <v>33.6</v>
          </cell>
        </row>
        <row r="2947">
          <cell r="A2947">
            <v>44950</v>
          </cell>
          <cell r="B2947">
            <v>1240.02</v>
          </cell>
          <cell r="C2947">
            <v>0</v>
          </cell>
          <cell r="D2947">
            <v>3.8</v>
          </cell>
        </row>
        <row r="2948">
          <cell r="A2948">
            <v>44951</v>
          </cell>
          <cell r="B2948">
            <v>1179.54</v>
          </cell>
          <cell r="C2948">
            <v>0</v>
          </cell>
          <cell r="D2948">
            <v>13.6</v>
          </cell>
        </row>
        <row r="2949">
          <cell r="A2949">
            <v>44952</v>
          </cell>
          <cell r="B2949">
            <v>1252.56</v>
          </cell>
          <cell r="C2949">
            <v>0</v>
          </cell>
          <cell r="D2949">
            <v>4.1</v>
          </cell>
        </row>
        <row r="2950">
          <cell r="A2950">
            <v>44953</v>
          </cell>
          <cell r="B2950">
            <v>1282.3</v>
          </cell>
          <cell r="C2950">
            <v>0</v>
          </cell>
          <cell r="D2950">
            <v>14.1</v>
          </cell>
        </row>
        <row r="2951">
          <cell r="A2951">
            <v>44954</v>
          </cell>
          <cell r="B2951">
            <v>1324.63</v>
          </cell>
          <cell r="C2951">
            <v>0</v>
          </cell>
          <cell r="D2951">
            <v>10.4</v>
          </cell>
        </row>
        <row r="2952">
          <cell r="A2952">
            <v>44955</v>
          </cell>
          <cell r="B2952">
            <v>1355</v>
          </cell>
          <cell r="C2952">
            <v>0</v>
          </cell>
          <cell r="D2952">
            <v>0</v>
          </cell>
        </row>
        <row r="2953">
          <cell r="A2953">
            <v>44956</v>
          </cell>
          <cell r="B2953">
            <v>1272.25</v>
          </cell>
          <cell r="C2953">
            <v>0</v>
          </cell>
          <cell r="D2953">
            <v>29.1</v>
          </cell>
        </row>
        <row r="2954">
          <cell r="A2954">
            <v>44957</v>
          </cell>
          <cell r="B2954">
            <v>1264.81</v>
          </cell>
          <cell r="C2954">
            <v>0</v>
          </cell>
          <cell r="D2954">
            <v>13.2</v>
          </cell>
        </row>
        <row r="2955">
          <cell r="A2955">
            <v>44958</v>
          </cell>
          <cell r="B2955">
            <v>1271.96</v>
          </cell>
          <cell r="C2955">
            <v>0</v>
          </cell>
          <cell r="D2955">
            <v>0</v>
          </cell>
        </row>
        <row r="2956">
          <cell r="A2956">
            <v>44959</v>
          </cell>
          <cell r="B2956">
            <v>1308.65</v>
          </cell>
          <cell r="C2956">
            <v>-0.02</v>
          </cell>
          <cell r="D2956">
            <v>0</v>
          </cell>
        </row>
        <row r="2957">
          <cell r="A2957">
            <v>44960</v>
          </cell>
          <cell r="B2957">
            <v>1281.44</v>
          </cell>
          <cell r="C2957">
            <v>-0.04</v>
          </cell>
          <cell r="D2957">
            <v>0</v>
          </cell>
        </row>
        <row r="2958">
          <cell r="A2958">
            <v>44961</v>
          </cell>
          <cell r="B2958">
            <v>1328.24</v>
          </cell>
          <cell r="C2958">
            <v>-0.07</v>
          </cell>
          <cell r="D2958">
            <v>0</v>
          </cell>
        </row>
        <row r="2959">
          <cell r="A2959">
            <v>44962</v>
          </cell>
          <cell r="B2959">
            <v>1333.22</v>
          </cell>
          <cell r="C2959">
            <v>-0.1</v>
          </cell>
          <cell r="D2959">
            <v>0</v>
          </cell>
        </row>
        <row r="2960">
          <cell r="A2960">
            <v>44963</v>
          </cell>
          <cell r="B2960">
            <v>1308.65</v>
          </cell>
          <cell r="C2960">
            <v>-0.14</v>
          </cell>
          <cell r="D2960">
            <v>0</v>
          </cell>
        </row>
        <row r="2961">
          <cell r="A2961">
            <v>44964</v>
          </cell>
          <cell r="B2961">
            <v>1274.87</v>
          </cell>
          <cell r="C2961">
            <v>-0.16</v>
          </cell>
          <cell r="D2961">
            <v>16.8</v>
          </cell>
        </row>
        <row r="2962">
          <cell r="A2962">
            <v>44965</v>
          </cell>
          <cell r="B2962">
            <v>1276.62</v>
          </cell>
          <cell r="C2962">
            <v>-0.13</v>
          </cell>
          <cell r="D2962">
            <v>11.5</v>
          </cell>
        </row>
        <row r="2963">
          <cell r="A2963">
            <v>44966</v>
          </cell>
          <cell r="B2963">
            <v>1281.05</v>
          </cell>
          <cell r="C2963">
            <v>-0.1</v>
          </cell>
          <cell r="D2963">
            <v>6</v>
          </cell>
        </row>
        <row r="2964">
          <cell r="A2964">
            <v>44967</v>
          </cell>
          <cell r="B2964">
            <v>1307.64</v>
          </cell>
          <cell r="C2964">
            <v>-0.1</v>
          </cell>
          <cell r="D2964">
            <v>0</v>
          </cell>
        </row>
        <row r="2965">
          <cell r="A2965">
            <v>44968</v>
          </cell>
          <cell r="B2965">
            <v>1327.81</v>
          </cell>
          <cell r="C2965">
            <v>-0.11</v>
          </cell>
          <cell r="D2965">
            <v>16.5</v>
          </cell>
        </row>
        <row r="2966">
          <cell r="A2966">
            <v>44969</v>
          </cell>
          <cell r="B2966">
            <v>1332.19</v>
          </cell>
          <cell r="C2966">
            <v>-0.15</v>
          </cell>
          <cell r="D2966">
            <v>0</v>
          </cell>
        </row>
        <row r="2967">
          <cell r="A2967">
            <v>44970</v>
          </cell>
          <cell r="B2967">
            <v>1280.56</v>
          </cell>
          <cell r="C2967">
            <v>-0.16</v>
          </cell>
          <cell r="D2967">
            <v>6.1</v>
          </cell>
        </row>
        <row r="2968">
          <cell r="A2968">
            <v>44971</v>
          </cell>
          <cell r="B2968">
            <v>1249.06</v>
          </cell>
          <cell r="C2968">
            <v>-0.18</v>
          </cell>
          <cell r="D2968">
            <v>0</v>
          </cell>
        </row>
        <row r="2969">
          <cell r="A2969">
            <v>44972</v>
          </cell>
          <cell r="B2969">
            <v>1279.25</v>
          </cell>
          <cell r="C2969">
            <v>-0.12</v>
          </cell>
          <cell r="D2969">
            <v>35.8</v>
          </cell>
        </row>
        <row r="2970">
          <cell r="A2970">
            <v>44973</v>
          </cell>
          <cell r="B2970">
            <v>1275.31</v>
          </cell>
          <cell r="C2970">
            <v>-0.08</v>
          </cell>
          <cell r="D2970">
            <v>14.9</v>
          </cell>
        </row>
        <row r="2971">
          <cell r="A2971">
            <v>44974</v>
          </cell>
          <cell r="B2971">
            <v>1341.78</v>
          </cell>
          <cell r="C2971">
            <v>-0.09</v>
          </cell>
          <cell r="D2971">
            <v>4.2</v>
          </cell>
        </row>
        <row r="2972">
          <cell r="A2972">
            <v>44975</v>
          </cell>
          <cell r="B2972">
            <v>1355</v>
          </cell>
          <cell r="C2972">
            <v>-0.09</v>
          </cell>
          <cell r="D2972">
            <v>2.4</v>
          </cell>
        </row>
        <row r="2973">
          <cell r="A2973">
            <v>44976</v>
          </cell>
          <cell r="B2973">
            <v>1330.44</v>
          </cell>
          <cell r="C2973">
            <v>-0.08</v>
          </cell>
          <cell r="D2973">
            <v>0.2</v>
          </cell>
        </row>
        <row r="2974">
          <cell r="A2974">
            <v>44977</v>
          </cell>
          <cell r="B2974">
            <v>1270.94</v>
          </cell>
          <cell r="C2974">
            <v>-0.08</v>
          </cell>
          <cell r="D2974">
            <v>0</v>
          </cell>
        </row>
        <row r="2975">
          <cell r="A2975">
            <v>44978</v>
          </cell>
          <cell r="B2975">
            <v>1274.2</v>
          </cell>
          <cell r="C2975">
            <v>-0.11</v>
          </cell>
          <cell r="D2975">
            <v>0</v>
          </cell>
        </row>
        <row r="2976">
          <cell r="A2976">
            <v>44979</v>
          </cell>
          <cell r="B2976">
            <v>1262.19</v>
          </cell>
          <cell r="C2976">
            <v>-0.14</v>
          </cell>
          <cell r="D2976">
            <v>0</v>
          </cell>
        </row>
        <row r="2977">
          <cell r="A2977">
            <v>44980</v>
          </cell>
          <cell r="B2977">
            <v>1281</v>
          </cell>
          <cell r="C2977">
            <v>-0.17</v>
          </cell>
          <cell r="D2977">
            <v>0</v>
          </cell>
        </row>
        <row r="2978">
          <cell r="A2978">
            <v>44981</v>
          </cell>
          <cell r="B2978">
            <v>1270.94</v>
          </cell>
          <cell r="C2978">
            <v>-0.2</v>
          </cell>
          <cell r="D2978">
            <v>0</v>
          </cell>
        </row>
        <row r="2979">
          <cell r="A2979">
            <v>44982</v>
          </cell>
          <cell r="B2979">
            <v>1380.42</v>
          </cell>
          <cell r="C2979">
            <v>-0.22</v>
          </cell>
          <cell r="D2979">
            <v>0</v>
          </cell>
        </row>
        <row r="2980">
          <cell r="A2980">
            <v>44983</v>
          </cell>
          <cell r="B2980">
            <v>1360</v>
          </cell>
          <cell r="C2980">
            <v>-0.24</v>
          </cell>
          <cell r="D2980">
            <v>0</v>
          </cell>
        </row>
        <row r="2981">
          <cell r="A2981">
            <v>44984</v>
          </cell>
          <cell r="B2981">
            <v>1270.94</v>
          </cell>
          <cell r="C2981">
            <v>-0.26</v>
          </cell>
          <cell r="D2981">
            <v>0</v>
          </cell>
        </row>
        <row r="2982">
          <cell r="A2982">
            <v>44985</v>
          </cell>
          <cell r="B2982">
            <v>1279.25</v>
          </cell>
          <cell r="C2982">
            <v>-0.29</v>
          </cell>
          <cell r="D2982">
            <v>0</v>
          </cell>
        </row>
        <row r="2983">
          <cell r="A2983">
            <v>44986</v>
          </cell>
          <cell r="B2983">
            <v>1229.86</v>
          </cell>
          <cell r="C2983">
            <v>-0.32</v>
          </cell>
          <cell r="D2983">
            <v>0</v>
          </cell>
        </row>
        <row r="2984">
          <cell r="A2984">
            <v>44987</v>
          </cell>
          <cell r="B2984">
            <v>1307.64</v>
          </cell>
          <cell r="C2984">
            <v>-0.34</v>
          </cell>
          <cell r="D2984">
            <v>0</v>
          </cell>
        </row>
        <row r="2985">
          <cell r="A2985">
            <v>44988</v>
          </cell>
          <cell r="B2985">
            <v>1276.19</v>
          </cell>
          <cell r="C2985">
            <v>-0.36</v>
          </cell>
          <cell r="D2985">
            <v>0</v>
          </cell>
        </row>
        <row r="2986">
          <cell r="A2986">
            <v>44989</v>
          </cell>
          <cell r="B2986">
            <v>1273.13</v>
          </cell>
          <cell r="C2986">
            <v>-0.4</v>
          </cell>
          <cell r="D2986">
            <v>0</v>
          </cell>
        </row>
        <row r="2987">
          <cell r="A2987">
            <v>44990</v>
          </cell>
          <cell r="B2987">
            <v>1268.68</v>
          </cell>
          <cell r="C2987">
            <v>-0.42</v>
          </cell>
          <cell r="D2987">
            <v>0</v>
          </cell>
        </row>
        <row r="2988">
          <cell r="A2988">
            <v>44991</v>
          </cell>
          <cell r="B2988">
            <v>1103.75</v>
          </cell>
          <cell r="C2988">
            <v>-0.44</v>
          </cell>
          <cell r="D2988">
            <v>0</v>
          </cell>
        </row>
        <row r="2989">
          <cell r="A2989">
            <v>44992</v>
          </cell>
          <cell r="B2989">
            <v>1015</v>
          </cell>
          <cell r="C2989">
            <v>-0.46</v>
          </cell>
          <cell r="D2989">
            <v>0</v>
          </cell>
        </row>
        <row r="2990">
          <cell r="A2990">
            <v>44993</v>
          </cell>
          <cell r="B2990">
            <v>1312.73</v>
          </cell>
          <cell r="C2990">
            <v>-0.48</v>
          </cell>
          <cell r="D2990">
            <v>0</v>
          </cell>
        </row>
        <row r="2991">
          <cell r="A2991">
            <v>44994</v>
          </cell>
          <cell r="B2991">
            <v>1351.12</v>
          </cell>
          <cell r="C2991">
            <v>-0.5</v>
          </cell>
          <cell r="D2991">
            <v>0.4</v>
          </cell>
        </row>
        <row r="2992">
          <cell r="A2992">
            <v>44995</v>
          </cell>
          <cell r="B2992">
            <v>1257.81</v>
          </cell>
          <cell r="C2992">
            <v>-0.52</v>
          </cell>
          <cell r="D2992">
            <v>0</v>
          </cell>
        </row>
        <row r="2993">
          <cell r="A2993">
            <v>44996</v>
          </cell>
          <cell r="B2993">
            <v>1314.69</v>
          </cell>
          <cell r="C2993">
            <v>-0.54</v>
          </cell>
          <cell r="D2993">
            <v>0</v>
          </cell>
        </row>
        <row r="2994">
          <cell r="A2994">
            <v>44997</v>
          </cell>
          <cell r="B2994">
            <v>1432.99</v>
          </cell>
          <cell r="C2994">
            <v>-0.36</v>
          </cell>
          <cell r="D2994">
            <v>39.7</v>
          </cell>
        </row>
        <row r="2995">
          <cell r="A2995">
            <v>44998</v>
          </cell>
          <cell r="B2995">
            <v>1301.97</v>
          </cell>
          <cell r="C2995">
            <v>-0.26</v>
          </cell>
          <cell r="D2995">
            <v>21</v>
          </cell>
        </row>
        <row r="2996">
          <cell r="A2996">
            <v>44999</v>
          </cell>
          <cell r="B2996">
            <v>1263.33</v>
          </cell>
          <cell r="C2996">
            <v>-0.24</v>
          </cell>
          <cell r="D2996">
            <v>2.6</v>
          </cell>
        </row>
        <row r="2997">
          <cell r="A2997">
            <v>45000</v>
          </cell>
          <cell r="B2997">
            <v>1238.56</v>
          </cell>
          <cell r="C2997">
            <v>-0.26</v>
          </cell>
          <cell r="D2997">
            <v>0</v>
          </cell>
        </row>
        <row r="2998">
          <cell r="A2998">
            <v>45001</v>
          </cell>
          <cell r="B2998">
            <v>1379.63</v>
          </cell>
          <cell r="C2998">
            <v>-0.27</v>
          </cell>
          <cell r="D2998">
            <v>0.6</v>
          </cell>
        </row>
        <row r="2999">
          <cell r="A2999">
            <v>45002</v>
          </cell>
          <cell r="B2999">
            <v>1295.9</v>
          </cell>
          <cell r="C2999">
            <v>-0.23</v>
          </cell>
          <cell r="D2999">
            <v>7.2</v>
          </cell>
        </row>
        <row r="3000">
          <cell r="A3000">
            <v>45003</v>
          </cell>
          <cell r="B3000">
            <v>1360</v>
          </cell>
          <cell r="C3000">
            <v>-0.24</v>
          </cell>
          <cell r="D3000">
            <v>1</v>
          </cell>
        </row>
        <row r="3001">
          <cell r="A3001">
            <v>45004</v>
          </cell>
          <cell r="B3001">
            <v>1318.52</v>
          </cell>
          <cell r="C3001">
            <v>-0.24</v>
          </cell>
          <cell r="D3001">
            <v>0</v>
          </cell>
        </row>
        <row r="3002">
          <cell r="A3002">
            <v>45005</v>
          </cell>
          <cell r="B3002">
            <v>1386.11</v>
          </cell>
          <cell r="C3002">
            <v>-0.25</v>
          </cell>
          <cell r="D3002">
            <v>0.3</v>
          </cell>
        </row>
        <row r="3003">
          <cell r="A3003">
            <v>45006</v>
          </cell>
          <cell r="B3003">
            <v>1254.13</v>
          </cell>
          <cell r="C3003">
            <v>-0.22</v>
          </cell>
          <cell r="D3003">
            <v>29</v>
          </cell>
        </row>
        <row r="3004">
          <cell r="A3004">
            <v>45007</v>
          </cell>
          <cell r="B3004">
            <v>1312</v>
          </cell>
          <cell r="C3004">
            <v>-0.23</v>
          </cell>
          <cell r="D3004">
            <v>0.4</v>
          </cell>
        </row>
        <row r="3005">
          <cell r="A3005">
            <v>45008</v>
          </cell>
          <cell r="B3005">
            <v>1262.19</v>
          </cell>
          <cell r="C3005">
            <v>-0.24</v>
          </cell>
          <cell r="D3005">
            <v>0</v>
          </cell>
        </row>
        <row r="3006">
          <cell r="A3006">
            <v>45009</v>
          </cell>
          <cell r="B3006">
            <v>1373.73</v>
          </cell>
          <cell r="C3006">
            <v>-0.26</v>
          </cell>
          <cell r="D3006">
            <v>0</v>
          </cell>
        </row>
        <row r="3007">
          <cell r="A3007">
            <v>45010</v>
          </cell>
          <cell r="B3007">
            <v>1360</v>
          </cell>
          <cell r="C3007">
            <v>-0.27</v>
          </cell>
          <cell r="D3007">
            <v>0</v>
          </cell>
        </row>
        <row r="3008">
          <cell r="A3008">
            <v>45011</v>
          </cell>
          <cell r="B3008">
            <v>1360</v>
          </cell>
          <cell r="C3008">
            <v>-0.28</v>
          </cell>
          <cell r="D3008">
            <v>0</v>
          </cell>
        </row>
        <row r="3009">
          <cell r="A3009">
            <v>45012</v>
          </cell>
          <cell r="B3009">
            <v>1261.31</v>
          </cell>
          <cell r="C3009">
            <v>-0.3</v>
          </cell>
          <cell r="D3009">
            <v>0</v>
          </cell>
        </row>
        <row r="3010">
          <cell r="A3010">
            <v>45013</v>
          </cell>
          <cell r="B3010">
            <v>1374.19</v>
          </cell>
          <cell r="C3010">
            <v>-0.32</v>
          </cell>
          <cell r="D3010">
            <v>0</v>
          </cell>
        </row>
        <row r="3011">
          <cell r="A3011">
            <v>45014</v>
          </cell>
          <cell r="B3011">
            <v>1372.22</v>
          </cell>
          <cell r="C3011">
            <v>-0.32</v>
          </cell>
          <cell r="D3011">
            <v>17.9</v>
          </cell>
        </row>
        <row r="3012">
          <cell r="A3012">
            <v>45015</v>
          </cell>
          <cell r="B3012">
            <v>1313.13</v>
          </cell>
          <cell r="C3012">
            <v>-0.34</v>
          </cell>
          <cell r="D3012">
            <v>0</v>
          </cell>
        </row>
        <row r="3013">
          <cell r="A3013">
            <v>45016</v>
          </cell>
          <cell r="B3013">
            <v>1294.56</v>
          </cell>
          <cell r="C3013">
            <v>-0.36</v>
          </cell>
          <cell r="D3013">
            <v>0</v>
          </cell>
        </row>
        <row r="3014">
          <cell r="A3014">
            <v>45017</v>
          </cell>
          <cell r="B3014">
            <v>1426.85</v>
          </cell>
          <cell r="C3014">
            <v>-0.38</v>
          </cell>
          <cell r="D3014">
            <v>0.1</v>
          </cell>
        </row>
        <row r="3015">
          <cell r="A3015">
            <v>45018</v>
          </cell>
          <cell r="B3015">
            <v>1360</v>
          </cell>
          <cell r="C3015">
            <v>-0.4</v>
          </cell>
          <cell r="D3015">
            <v>0</v>
          </cell>
        </row>
        <row r="3016">
          <cell r="A3016">
            <v>45019</v>
          </cell>
          <cell r="B3016">
            <v>1314.17</v>
          </cell>
          <cell r="C3016">
            <v>-0.42</v>
          </cell>
          <cell r="D3016">
            <v>0</v>
          </cell>
        </row>
        <row r="3017">
          <cell r="A3017">
            <v>45020</v>
          </cell>
          <cell r="B3017">
            <v>1297.63</v>
          </cell>
          <cell r="C3017">
            <v>-0.42</v>
          </cell>
          <cell r="D3017">
            <v>2</v>
          </cell>
        </row>
        <row r="3018">
          <cell r="A3018">
            <v>45021</v>
          </cell>
          <cell r="B3018">
            <v>1375.93</v>
          </cell>
          <cell r="C3018">
            <v>-0.44</v>
          </cell>
          <cell r="D3018">
            <v>0</v>
          </cell>
        </row>
        <row r="3019">
          <cell r="A3019">
            <v>45022</v>
          </cell>
          <cell r="B3019">
            <v>1304.38</v>
          </cell>
          <cell r="C3019">
            <v>-0.46</v>
          </cell>
          <cell r="D3019">
            <v>0</v>
          </cell>
        </row>
        <row r="3020">
          <cell r="A3020">
            <v>45023</v>
          </cell>
          <cell r="B3020">
            <v>1360</v>
          </cell>
          <cell r="C3020">
            <v>-0.48</v>
          </cell>
          <cell r="D3020">
            <v>0</v>
          </cell>
        </row>
        <row r="3021">
          <cell r="A3021">
            <v>45024</v>
          </cell>
          <cell r="B3021">
            <v>1347.06</v>
          </cell>
          <cell r="C3021">
            <v>-0.45</v>
          </cell>
          <cell r="D3021">
            <v>2.4</v>
          </cell>
        </row>
        <row r="3022">
          <cell r="A3022">
            <v>45025</v>
          </cell>
          <cell r="B3022">
            <v>1442.01</v>
          </cell>
          <cell r="C3022">
            <v>-0.44</v>
          </cell>
          <cell r="D3022">
            <v>10.6</v>
          </cell>
        </row>
        <row r="3023">
          <cell r="A3023">
            <v>45026</v>
          </cell>
          <cell r="B3023">
            <v>1311.47</v>
          </cell>
          <cell r="C3023">
            <v>-0.43</v>
          </cell>
          <cell r="D3023">
            <v>5.1</v>
          </cell>
        </row>
        <row r="3024">
          <cell r="A3024">
            <v>45027</v>
          </cell>
          <cell r="B3024">
            <v>1359.5</v>
          </cell>
          <cell r="C3024">
            <v>-0.44</v>
          </cell>
          <cell r="D3024">
            <v>0</v>
          </cell>
        </row>
        <row r="3025">
          <cell r="A3025">
            <v>45028</v>
          </cell>
          <cell r="B3025">
            <v>1302.44</v>
          </cell>
          <cell r="C3025">
            <v>-0.45</v>
          </cell>
          <cell r="D3025">
            <v>0</v>
          </cell>
        </row>
        <row r="3026">
          <cell r="A3026">
            <v>45029</v>
          </cell>
          <cell r="B3026">
            <v>1282.18</v>
          </cell>
          <cell r="C3026">
            <v>-0.47</v>
          </cell>
          <cell r="D3026">
            <v>2</v>
          </cell>
        </row>
        <row r="3027">
          <cell r="A3027">
            <v>45030</v>
          </cell>
          <cell r="B3027">
            <v>1302.43</v>
          </cell>
          <cell r="C3027">
            <v>-0.47</v>
          </cell>
          <cell r="D3027">
            <v>0</v>
          </cell>
        </row>
        <row r="3028">
          <cell r="A3028">
            <v>45031</v>
          </cell>
          <cell r="B3028">
            <v>1360</v>
          </cell>
          <cell r="C3028">
            <v>-0.49</v>
          </cell>
          <cell r="D3028">
            <v>2.8</v>
          </cell>
        </row>
        <row r="3029">
          <cell r="A3029">
            <v>45032</v>
          </cell>
          <cell r="B3029">
            <v>1312.5</v>
          </cell>
          <cell r="C3029">
            <v>-0.5</v>
          </cell>
          <cell r="D3029">
            <v>0</v>
          </cell>
        </row>
        <row r="3030">
          <cell r="A3030">
            <v>45033</v>
          </cell>
          <cell r="B3030">
            <v>1208.81</v>
          </cell>
          <cell r="C3030">
            <v>-0.52</v>
          </cell>
          <cell r="D3030">
            <v>0</v>
          </cell>
        </row>
        <row r="3031">
          <cell r="A3031">
            <v>45034</v>
          </cell>
          <cell r="B3031">
            <v>1303.47</v>
          </cell>
          <cell r="C3031">
            <v>-0.52</v>
          </cell>
          <cell r="D3031">
            <v>0</v>
          </cell>
        </row>
        <row r="3032">
          <cell r="A3032">
            <v>45035</v>
          </cell>
          <cell r="B3032">
            <v>1296.56</v>
          </cell>
          <cell r="C3032">
            <v>-0.54</v>
          </cell>
          <cell r="D3032">
            <v>1.5</v>
          </cell>
        </row>
        <row r="3033">
          <cell r="A3033">
            <v>45036</v>
          </cell>
          <cell r="B3033">
            <v>1292.81</v>
          </cell>
          <cell r="C3033">
            <v>-0.56</v>
          </cell>
          <cell r="D3033">
            <v>5.5</v>
          </cell>
        </row>
        <row r="3034">
          <cell r="A3034">
            <v>45037</v>
          </cell>
          <cell r="B3034">
            <v>1343.13</v>
          </cell>
          <cell r="C3034">
            <v>-0.58</v>
          </cell>
          <cell r="D3034">
            <v>0</v>
          </cell>
        </row>
        <row r="3035">
          <cell r="A3035">
            <v>45038</v>
          </cell>
          <cell r="B3035">
            <v>1366.06</v>
          </cell>
          <cell r="C3035">
            <v>-0.6</v>
          </cell>
          <cell r="D3035">
            <v>0</v>
          </cell>
        </row>
        <row r="3036">
          <cell r="A3036">
            <v>45039</v>
          </cell>
          <cell r="B3036">
            <v>1360</v>
          </cell>
          <cell r="C3036">
            <v>-0.6</v>
          </cell>
          <cell r="D3036">
            <v>0</v>
          </cell>
        </row>
        <row r="3037">
          <cell r="A3037">
            <v>45040</v>
          </cell>
          <cell r="B3037">
            <v>1298.94</v>
          </cell>
          <cell r="C3037">
            <v>-0.64</v>
          </cell>
          <cell r="D3037">
            <v>0</v>
          </cell>
        </row>
        <row r="3038">
          <cell r="A3038">
            <v>45041</v>
          </cell>
          <cell r="B3038">
            <v>1374.62</v>
          </cell>
          <cell r="C3038">
            <v>-0.66</v>
          </cell>
          <cell r="D3038">
            <v>0</v>
          </cell>
        </row>
        <row r="3039">
          <cell r="A3039">
            <v>45042</v>
          </cell>
          <cell r="B3039">
            <v>1305.69</v>
          </cell>
          <cell r="C3039">
            <v>-0.68</v>
          </cell>
          <cell r="D3039">
            <v>0</v>
          </cell>
        </row>
        <row r="3040">
          <cell r="A3040">
            <v>45043</v>
          </cell>
          <cell r="B3040">
            <v>1312.12</v>
          </cell>
          <cell r="C3040">
            <v>-0.7</v>
          </cell>
          <cell r="D3040">
            <v>0.3</v>
          </cell>
        </row>
        <row r="3041">
          <cell r="A3041">
            <v>45044</v>
          </cell>
          <cell r="B3041">
            <v>1245.57</v>
          </cell>
          <cell r="C3041">
            <v>-0.7</v>
          </cell>
          <cell r="D3041">
            <v>11</v>
          </cell>
        </row>
        <row r="3042">
          <cell r="A3042">
            <v>45045</v>
          </cell>
          <cell r="B3042">
            <v>1358.03</v>
          </cell>
          <cell r="C3042">
            <v>-0.64</v>
          </cell>
          <cell r="D3042">
            <v>28.3</v>
          </cell>
        </row>
        <row r="3043">
          <cell r="A3043">
            <v>45046</v>
          </cell>
          <cell r="B3043">
            <v>1365.62</v>
          </cell>
          <cell r="C3043">
            <v>-0.59</v>
          </cell>
          <cell r="D3043">
            <v>2.6</v>
          </cell>
        </row>
        <row r="3044">
          <cell r="A3044">
            <v>45047</v>
          </cell>
          <cell r="B3044">
            <v>1360</v>
          </cell>
          <cell r="C3044">
            <v>-0.6</v>
          </cell>
          <cell r="D3044">
            <v>0</v>
          </cell>
        </row>
        <row r="3045">
          <cell r="A3045">
            <v>45048</v>
          </cell>
          <cell r="B3045">
            <v>1296.31</v>
          </cell>
          <cell r="C3045">
            <v>-0.61</v>
          </cell>
          <cell r="D3045">
            <v>0</v>
          </cell>
        </row>
        <row r="3046">
          <cell r="A3046">
            <v>45049</v>
          </cell>
          <cell r="B3046">
            <v>1305.06</v>
          </cell>
          <cell r="C3046">
            <v>-0.63</v>
          </cell>
          <cell r="D3046">
            <v>0</v>
          </cell>
        </row>
        <row r="3047">
          <cell r="A3047">
            <v>45050</v>
          </cell>
          <cell r="B3047">
            <v>1306.9</v>
          </cell>
          <cell r="C3047">
            <v>-0.64</v>
          </cell>
          <cell r="D3047">
            <v>0</v>
          </cell>
        </row>
        <row r="3048">
          <cell r="A3048">
            <v>45051</v>
          </cell>
          <cell r="B3048">
            <v>1313.13</v>
          </cell>
          <cell r="C3048">
            <v>-0.67</v>
          </cell>
          <cell r="D3048">
            <v>0</v>
          </cell>
        </row>
        <row r="3049">
          <cell r="A3049">
            <v>45052</v>
          </cell>
          <cell r="B3049">
            <v>1354.5</v>
          </cell>
          <cell r="C3049">
            <v>-0.68</v>
          </cell>
          <cell r="D3049">
            <v>0</v>
          </cell>
        </row>
        <row r="3050">
          <cell r="A3050">
            <v>45053</v>
          </cell>
          <cell r="B3050">
            <v>1354.93</v>
          </cell>
          <cell r="C3050">
            <v>-0.7</v>
          </cell>
          <cell r="D3050">
            <v>0</v>
          </cell>
        </row>
        <row r="3051">
          <cell r="A3051">
            <v>45054</v>
          </cell>
          <cell r="B3051">
            <v>1305.25</v>
          </cell>
          <cell r="C3051">
            <v>-0.72</v>
          </cell>
          <cell r="D3051">
            <v>0</v>
          </cell>
        </row>
        <row r="3052">
          <cell r="A3052">
            <v>45055</v>
          </cell>
          <cell r="B3052">
            <v>1144.17</v>
          </cell>
          <cell r="C3052">
            <v>-0.74</v>
          </cell>
          <cell r="D3052">
            <v>0</v>
          </cell>
        </row>
        <row r="3053">
          <cell r="A3053">
            <v>45056</v>
          </cell>
          <cell r="B3053">
            <v>1296.75</v>
          </cell>
          <cell r="C3053">
            <v>-0.76</v>
          </cell>
          <cell r="D3053">
            <v>0</v>
          </cell>
        </row>
        <row r="3054">
          <cell r="A3054">
            <v>45057</v>
          </cell>
          <cell r="B3054">
            <v>1302.87</v>
          </cell>
          <cell r="C3054">
            <v>-0.76</v>
          </cell>
          <cell r="D3054">
            <v>0</v>
          </cell>
        </row>
        <row r="3055">
          <cell r="A3055">
            <v>45058</v>
          </cell>
          <cell r="B3055">
            <v>1320.23</v>
          </cell>
          <cell r="C3055">
            <v>-0.78</v>
          </cell>
          <cell r="D3055">
            <v>0</v>
          </cell>
        </row>
        <row r="3056">
          <cell r="A3056">
            <v>45059</v>
          </cell>
          <cell r="B3056">
            <v>1360</v>
          </cell>
          <cell r="C3056">
            <v>-0.79</v>
          </cell>
          <cell r="D3056">
            <v>0</v>
          </cell>
        </row>
        <row r="3057">
          <cell r="A3057">
            <v>45060</v>
          </cell>
          <cell r="B3057">
            <v>1372</v>
          </cell>
          <cell r="C3057">
            <v>-0.82</v>
          </cell>
          <cell r="D3057">
            <v>0</v>
          </cell>
        </row>
        <row r="3058">
          <cell r="A3058">
            <v>45061</v>
          </cell>
          <cell r="B3058">
            <v>1325.63</v>
          </cell>
          <cell r="C3058">
            <v>-0.85</v>
          </cell>
          <cell r="D3058">
            <v>0</v>
          </cell>
        </row>
        <row r="3059">
          <cell r="A3059">
            <v>45062</v>
          </cell>
          <cell r="B3059">
            <v>1122.37</v>
          </cell>
          <cell r="C3059">
            <v>-0.86</v>
          </cell>
          <cell r="D3059">
            <v>0</v>
          </cell>
        </row>
        <row r="3060">
          <cell r="A3060">
            <v>45063</v>
          </cell>
          <cell r="B3060">
            <v>1219.4</v>
          </cell>
          <cell r="C3060">
            <v>-0.88</v>
          </cell>
          <cell r="D3060">
            <v>0</v>
          </cell>
        </row>
        <row r="3061">
          <cell r="A3061">
            <v>45064</v>
          </cell>
          <cell r="B3061">
            <v>1325.5</v>
          </cell>
          <cell r="C3061">
            <v>-0.9</v>
          </cell>
          <cell r="D3061">
            <v>0</v>
          </cell>
        </row>
        <row r="3062">
          <cell r="A3062">
            <v>45065</v>
          </cell>
          <cell r="B3062">
            <v>1243.37</v>
          </cell>
          <cell r="C3062">
            <v>-0.92</v>
          </cell>
          <cell r="D3062">
            <v>0</v>
          </cell>
        </row>
        <row r="3063">
          <cell r="A3063">
            <v>45066</v>
          </cell>
          <cell r="B3063">
            <v>1324.79</v>
          </cell>
          <cell r="C3063">
            <v>-0.94</v>
          </cell>
          <cell r="D3063">
            <v>0</v>
          </cell>
        </row>
        <row r="3064">
          <cell r="A3064">
            <v>45067</v>
          </cell>
          <cell r="B3064">
            <v>1360</v>
          </cell>
          <cell r="C3064">
            <v>-0.98</v>
          </cell>
          <cell r="D3064">
            <v>0</v>
          </cell>
        </row>
        <row r="3065">
          <cell r="A3065">
            <v>45068</v>
          </cell>
          <cell r="B3065">
            <v>1192.19</v>
          </cell>
          <cell r="C3065">
            <v>-1</v>
          </cell>
          <cell r="D3065">
            <v>0</v>
          </cell>
        </row>
        <row r="3066">
          <cell r="A3066">
            <v>45069</v>
          </cell>
          <cell r="B3066">
            <v>1055.68</v>
          </cell>
          <cell r="C3066">
            <v>-1.02</v>
          </cell>
          <cell r="D3066">
            <v>0</v>
          </cell>
        </row>
        <row r="3067">
          <cell r="A3067">
            <v>45070</v>
          </cell>
          <cell r="B3067">
            <v>1057.15</v>
          </cell>
          <cell r="C3067">
            <v>-1.04</v>
          </cell>
          <cell r="D3067">
            <v>0</v>
          </cell>
        </row>
        <row r="3068">
          <cell r="A3068">
            <v>45071</v>
          </cell>
          <cell r="B3068">
            <v>1060</v>
          </cell>
          <cell r="C3068">
            <v>-1.06</v>
          </cell>
          <cell r="D3068">
            <v>0</v>
          </cell>
        </row>
        <row r="3069">
          <cell r="A3069">
            <v>45072</v>
          </cell>
          <cell r="B3069">
            <v>1055.25</v>
          </cell>
          <cell r="C3069">
            <v>-1.08</v>
          </cell>
          <cell r="D3069">
            <v>0</v>
          </cell>
        </row>
        <row r="3070">
          <cell r="A3070">
            <v>45073</v>
          </cell>
          <cell r="B3070">
            <v>1055.99</v>
          </cell>
          <cell r="C3070">
            <v>-1.1</v>
          </cell>
          <cell r="D3070">
            <v>0</v>
          </cell>
        </row>
        <row r="3071">
          <cell r="A3071">
            <v>45074</v>
          </cell>
          <cell r="B3071">
            <v>1186.27</v>
          </cell>
          <cell r="C3071">
            <v>-1.12</v>
          </cell>
          <cell r="D3071">
            <v>0</v>
          </cell>
        </row>
        <row r="3072">
          <cell r="A3072">
            <v>45075</v>
          </cell>
          <cell r="B3072">
            <v>1059.99</v>
          </cell>
          <cell r="C3072">
            <v>-1.12</v>
          </cell>
          <cell r="D3072">
            <v>0</v>
          </cell>
        </row>
        <row r="3073">
          <cell r="A3073">
            <v>45076</v>
          </cell>
          <cell r="B3073">
            <v>1055.68</v>
          </cell>
          <cell r="C3073">
            <v>-1.14</v>
          </cell>
          <cell r="D3073">
            <v>0</v>
          </cell>
        </row>
        <row r="3074">
          <cell r="A3074">
            <v>45077</v>
          </cell>
          <cell r="B3074">
            <v>1168.55</v>
          </cell>
          <cell r="C3074">
            <v>-1.16</v>
          </cell>
          <cell r="D3074">
            <v>0</v>
          </cell>
        </row>
        <row r="3075">
          <cell r="A3075">
            <v>45078</v>
          </cell>
          <cell r="B3075">
            <v>1286.31</v>
          </cell>
          <cell r="C3075">
            <v>-1.18</v>
          </cell>
          <cell r="D3075">
            <v>0.8</v>
          </cell>
        </row>
        <row r="3076">
          <cell r="A3076">
            <v>45079</v>
          </cell>
          <cell r="B3076">
            <v>1282.34</v>
          </cell>
          <cell r="C3076">
            <v>-1.19</v>
          </cell>
          <cell r="D3076">
            <v>0</v>
          </cell>
        </row>
        <row r="3077">
          <cell r="A3077">
            <v>45080</v>
          </cell>
          <cell r="B3077">
            <v>1375.5</v>
          </cell>
          <cell r="C3077">
            <v>-1.21</v>
          </cell>
          <cell r="D3077">
            <v>0</v>
          </cell>
        </row>
        <row r="3078">
          <cell r="A3078">
            <v>45081</v>
          </cell>
          <cell r="B3078">
            <v>1367.19</v>
          </cell>
          <cell r="C3078">
            <v>-1.24</v>
          </cell>
          <cell r="D3078">
            <v>0</v>
          </cell>
        </row>
        <row r="3079">
          <cell r="A3079">
            <v>45082</v>
          </cell>
          <cell r="B3079">
            <v>1281.01</v>
          </cell>
          <cell r="C3079">
            <v>-1.26</v>
          </cell>
          <cell r="D3079">
            <v>0</v>
          </cell>
        </row>
        <row r="3080">
          <cell r="A3080">
            <v>45083</v>
          </cell>
          <cell r="B3080">
            <v>1269.38</v>
          </cell>
          <cell r="C3080">
            <v>-1.28</v>
          </cell>
          <cell r="D3080">
            <v>0</v>
          </cell>
        </row>
        <row r="3081">
          <cell r="A3081">
            <v>45084</v>
          </cell>
          <cell r="B3081">
            <v>1140.13</v>
          </cell>
          <cell r="C3081">
            <v>-1.3</v>
          </cell>
          <cell r="D3081">
            <v>0</v>
          </cell>
        </row>
        <row r="3082">
          <cell r="A3082">
            <v>45085</v>
          </cell>
          <cell r="B3082">
            <v>1299.8</v>
          </cell>
          <cell r="C3082">
            <v>-1.32</v>
          </cell>
          <cell r="D3082">
            <v>0</v>
          </cell>
        </row>
        <row r="3083">
          <cell r="A3083">
            <v>45086</v>
          </cell>
          <cell r="B3083">
            <v>1276.17</v>
          </cell>
          <cell r="C3083">
            <v>-1.34</v>
          </cell>
          <cell r="D3083">
            <v>0</v>
          </cell>
        </row>
        <row r="3084">
          <cell r="A3084">
            <v>45087</v>
          </cell>
          <cell r="B3084">
            <v>1360</v>
          </cell>
          <cell r="C3084">
            <v>-1.37</v>
          </cell>
          <cell r="D3084">
            <v>0</v>
          </cell>
        </row>
        <row r="3085">
          <cell r="A3085">
            <v>45088</v>
          </cell>
          <cell r="B3085">
            <v>1373.75</v>
          </cell>
          <cell r="C3085">
            <v>-1.39</v>
          </cell>
          <cell r="D3085">
            <v>0</v>
          </cell>
        </row>
        <row r="3086">
          <cell r="A3086">
            <v>45089</v>
          </cell>
          <cell r="B3086">
            <v>1276.62</v>
          </cell>
          <cell r="C3086">
            <v>-1.42</v>
          </cell>
          <cell r="D3086">
            <v>0</v>
          </cell>
        </row>
        <row r="3087">
          <cell r="A3087">
            <v>45090</v>
          </cell>
          <cell r="B3087">
            <v>1257.22</v>
          </cell>
          <cell r="C3087">
            <v>-1.43</v>
          </cell>
          <cell r="D3087">
            <v>0</v>
          </cell>
        </row>
        <row r="3088">
          <cell r="A3088">
            <v>45091</v>
          </cell>
          <cell r="B3088">
            <v>1306.88</v>
          </cell>
          <cell r="C3088">
            <v>-1.46</v>
          </cell>
          <cell r="D3088">
            <v>0</v>
          </cell>
        </row>
        <row r="3089">
          <cell r="A3089">
            <v>45092</v>
          </cell>
          <cell r="B3089">
            <v>1302.87</v>
          </cell>
          <cell r="C3089">
            <v>-1.48</v>
          </cell>
          <cell r="D3089">
            <v>0</v>
          </cell>
        </row>
        <row r="3090">
          <cell r="A3090">
            <v>45093</v>
          </cell>
          <cell r="B3090">
            <v>1326.93</v>
          </cell>
          <cell r="C3090">
            <v>-1.5</v>
          </cell>
          <cell r="D3090">
            <v>0</v>
          </cell>
        </row>
        <row r="3091">
          <cell r="A3091">
            <v>45094</v>
          </cell>
          <cell r="B3091">
            <v>1386.33</v>
          </cell>
          <cell r="C3091">
            <v>-1.52</v>
          </cell>
          <cell r="D3091">
            <v>5.2</v>
          </cell>
        </row>
        <row r="3092">
          <cell r="A3092">
            <v>45095</v>
          </cell>
          <cell r="B3092">
            <v>1360</v>
          </cell>
          <cell r="C3092">
            <v>-1.54</v>
          </cell>
          <cell r="D3092">
            <v>0</v>
          </cell>
        </row>
        <row r="3093">
          <cell r="A3093">
            <v>45096</v>
          </cell>
          <cell r="B3093">
            <v>1322.13</v>
          </cell>
          <cell r="C3093">
            <v>-1.56</v>
          </cell>
          <cell r="D3093">
            <v>0</v>
          </cell>
        </row>
        <row r="3094">
          <cell r="A3094">
            <v>45097</v>
          </cell>
          <cell r="B3094">
            <v>1073.92</v>
          </cell>
          <cell r="C3094">
            <v>-1.58</v>
          </cell>
          <cell r="D3094">
            <v>0</v>
          </cell>
        </row>
        <row r="3095">
          <cell r="A3095">
            <v>45098</v>
          </cell>
          <cell r="B3095">
            <v>845.2</v>
          </cell>
          <cell r="C3095">
            <v>-1.6</v>
          </cell>
          <cell r="D3095">
            <v>0</v>
          </cell>
        </row>
        <row r="3096">
          <cell r="A3096">
            <v>45099</v>
          </cell>
          <cell r="B3096">
            <v>1264.28</v>
          </cell>
          <cell r="C3096">
            <v>-1.62</v>
          </cell>
          <cell r="D3096">
            <v>0</v>
          </cell>
        </row>
        <row r="3097">
          <cell r="A3097">
            <v>45100</v>
          </cell>
          <cell r="B3097">
            <v>1057.44</v>
          </cell>
          <cell r="C3097">
            <v>-1.64</v>
          </cell>
          <cell r="D3097">
            <v>0</v>
          </cell>
        </row>
        <row r="3098">
          <cell r="A3098">
            <v>45101</v>
          </cell>
          <cell r="B3098">
            <v>1360</v>
          </cell>
          <cell r="C3098">
            <v>-1.66</v>
          </cell>
          <cell r="D3098">
            <v>0</v>
          </cell>
        </row>
        <row r="3099">
          <cell r="A3099">
            <v>45102</v>
          </cell>
          <cell r="B3099">
            <v>1384.57</v>
          </cell>
          <cell r="C3099">
            <v>-1.68</v>
          </cell>
          <cell r="D3099">
            <v>0</v>
          </cell>
        </row>
        <row r="3100">
          <cell r="A3100">
            <v>45103</v>
          </cell>
          <cell r="B3100">
            <v>1313.13</v>
          </cell>
          <cell r="C3100">
            <v>-1.7</v>
          </cell>
          <cell r="D3100">
            <v>0</v>
          </cell>
        </row>
        <row r="3101">
          <cell r="A3101">
            <v>45104</v>
          </cell>
          <cell r="B3101">
            <v>1327.81</v>
          </cell>
          <cell r="C3101">
            <v>-1.72</v>
          </cell>
          <cell r="D3101">
            <v>0</v>
          </cell>
        </row>
        <row r="3102">
          <cell r="A3102">
            <v>45105</v>
          </cell>
          <cell r="B3102">
            <v>1292.85</v>
          </cell>
          <cell r="C3102">
            <v>-1.74</v>
          </cell>
          <cell r="D3102">
            <v>0</v>
          </cell>
        </row>
        <row r="3103">
          <cell r="A3103">
            <v>45106</v>
          </cell>
          <cell r="B3103">
            <v>1297.79</v>
          </cell>
          <cell r="C3103">
            <v>-1.76</v>
          </cell>
          <cell r="D3103">
            <v>0</v>
          </cell>
        </row>
        <row r="3104">
          <cell r="A3104">
            <v>45107</v>
          </cell>
          <cell r="B3104">
            <v>1312.08</v>
          </cell>
          <cell r="C3104">
            <v>-1.78</v>
          </cell>
          <cell r="D3104">
            <v>0</v>
          </cell>
        </row>
        <row r="3105">
          <cell r="A3105">
            <v>45108</v>
          </cell>
          <cell r="B3105">
            <v>1383.38</v>
          </cell>
          <cell r="C3105">
            <v>-1.8</v>
          </cell>
          <cell r="D3105">
            <v>0</v>
          </cell>
        </row>
        <row r="3106">
          <cell r="A3106">
            <v>45109</v>
          </cell>
          <cell r="B3106">
            <v>1355</v>
          </cell>
          <cell r="C3106">
            <v>-1.83</v>
          </cell>
          <cell r="D3106">
            <v>0</v>
          </cell>
        </row>
        <row r="3107">
          <cell r="A3107">
            <v>45110</v>
          </cell>
          <cell r="B3107">
            <v>1339.19</v>
          </cell>
          <cell r="C3107">
            <v>-1.84</v>
          </cell>
          <cell r="D3107">
            <v>0</v>
          </cell>
        </row>
        <row r="3108">
          <cell r="A3108">
            <v>45111</v>
          </cell>
          <cell r="B3108">
            <v>1312.08</v>
          </cell>
          <cell r="C3108">
            <v>-1.87</v>
          </cell>
          <cell r="D3108">
            <v>0</v>
          </cell>
        </row>
        <row r="3109">
          <cell r="A3109">
            <v>45112</v>
          </cell>
          <cell r="B3109">
            <v>1326.5</v>
          </cell>
          <cell r="C3109">
            <v>-1.9</v>
          </cell>
          <cell r="D3109">
            <v>0</v>
          </cell>
        </row>
        <row r="3110">
          <cell r="A3110">
            <v>45113</v>
          </cell>
          <cell r="B3110">
            <v>1454.4</v>
          </cell>
          <cell r="C3110">
            <v>-1.93</v>
          </cell>
          <cell r="D3110">
            <v>0</v>
          </cell>
        </row>
        <row r="3111">
          <cell r="A3111">
            <v>45114</v>
          </cell>
          <cell r="B3111">
            <v>1338.3</v>
          </cell>
          <cell r="C3111">
            <v>-1.95</v>
          </cell>
          <cell r="D3111">
            <v>0</v>
          </cell>
        </row>
        <row r="3112">
          <cell r="A3112">
            <v>45115</v>
          </cell>
          <cell r="B3112">
            <v>1360</v>
          </cell>
          <cell r="C3112">
            <v>-1.98</v>
          </cell>
          <cell r="D3112">
            <v>0</v>
          </cell>
        </row>
        <row r="3113">
          <cell r="A3113">
            <v>45116</v>
          </cell>
          <cell r="B3113">
            <v>1385.13</v>
          </cell>
          <cell r="C3113">
            <v>-2</v>
          </cell>
          <cell r="D3113">
            <v>0</v>
          </cell>
        </row>
        <row r="3114">
          <cell r="A3114">
            <v>45117</v>
          </cell>
          <cell r="B3114">
            <v>1329.56</v>
          </cell>
          <cell r="C3114">
            <v>-2.03</v>
          </cell>
          <cell r="D3114">
            <v>0</v>
          </cell>
        </row>
        <row r="3115">
          <cell r="A3115">
            <v>45118</v>
          </cell>
          <cell r="B3115">
            <v>1340.07</v>
          </cell>
          <cell r="C3115">
            <v>-2.05</v>
          </cell>
          <cell r="D3115">
            <v>0</v>
          </cell>
        </row>
        <row r="3116">
          <cell r="A3116">
            <v>45119</v>
          </cell>
          <cell r="B3116">
            <v>1313.13</v>
          </cell>
          <cell r="C3116">
            <v>-2.07</v>
          </cell>
          <cell r="D3116">
            <v>0</v>
          </cell>
        </row>
        <row r="3117">
          <cell r="A3117">
            <v>45120</v>
          </cell>
          <cell r="B3117">
            <v>1319.33</v>
          </cell>
          <cell r="C3117">
            <v>-2.1</v>
          </cell>
          <cell r="D3117">
            <v>0</v>
          </cell>
        </row>
        <row r="3118">
          <cell r="A3118">
            <v>45121</v>
          </cell>
          <cell r="B3118">
            <v>1326.49</v>
          </cell>
          <cell r="C3118">
            <v>-2.12</v>
          </cell>
          <cell r="D3118">
            <v>0</v>
          </cell>
        </row>
        <row r="3119">
          <cell r="A3119">
            <v>45122</v>
          </cell>
          <cell r="B3119">
            <v>1379.05</v>
          </cell>
          <cell r="C3119">
            <v>-2.15</v>
          </cell>
          <cell r="D3119">
            <v>0.9</v>
          </cell>
        </row>
        <row r="3120">
          <cell r="A3120">
            <v>45123</v>
          </cell>
          <cell r="B3120">
            <v>906.67</v>
          </cell>
          <cell r="C3120">
            <v>-2.17</v>
          </cell>
          <cell r="D3120">
            <v>0</v>
          </cell>
        </row>
        <row r="3121">
          <cell r="A3121">
            <v>45124</v>
          </cell>
          <cell r="B3121">
            <v>1326.93</v>
          </cell>
          <cell r="C3121">
            <v>-2.18</v>
          </cell>
          <cell r="D3121">
            <v>0</v>
          </cell>
        </row>
        <row r="3122">
          <cell r="A3122">
            <v>45125</v>
          </cell>
          <cell r="B3122">
            <v>1324.75</v>
          </cell>
          <cell r="C3122">
            <v>-2.21</v>
          </cell>
          <cell r="D3122">
            <v>0</v>
          </cell>
        </row>
        <row r="3123">
          <cell r="A3123">
            <v>45126</v>
          </cell>
          <cell r="B3123">
            <v>1361.92</v>
          </cell>
          <cell r="C3123">
            <v>-2.24</v>
          </cell>
          <cell r="D3123">
            <v>0</v>
          </cell>
        </row>
        <row r="3124">
          <cell r="A3124">
            <v>45127</v>
          </cell>
          <cell r="B3124">
            <v>1313.13</v>
          </cell>
          <cell r="C3124">
            <v>-2.26</v>
          </cell>
          <cell r="D3124">
            <v>1.7</v>
          </cell>
        </row>
        <row r="3125">
          <cell r="A3125">
            <v>45128</v>
          </cell>
          <cell r="B3125">
            <v>1308.56</v>
          </cell>
          <cell r="C3125">
            <v>-2.28</v>
          </cell>
          <cell r="D3125">
            <v>0</v>
          </cell>
        </row>
        <row r="3126">
          <cell r="A3126">
            <v>45129</v>
          </cell>
          <cell r="B3126">
            <v>1360</v>
          </cell>
          <cell r="C3126">
            <v>-2.31</v>
          </cell>
          <cell r="D3126">
            <v>0</v>
          </cell>
        </row>
        <row r="3127">
          <cell r="A3127">
            <v>45130</v>
          </cell>
          <cell r="B3127">
            <v>1411</v>
          </cell>
          <cell r="C3127">
            <v>-2.32</v>
          </cell>
          <cell r="D3127">
            <v>0</v>
          </cell>
        </row>
        <row r="3128">
          <cell r="A3128">
            <v>45131</v>
          </cell>
          <cell r="B3128">
            <v>1313.13</v>
          </cell>
          <cell r="C3128">
            <v>-2.35</v>
          </cell>
          <cell r="D3128">
            <v>0</v>
          </cell>
        </row>
        <row r="3129">
          <cell r="A3129">
            <v>45132</v>
          </cell>
          <cell r="B3129">
            <v>1304.63</v>
          </cell>
          <cell r="C3129">
            <v>-2.37</v>
          </cell>
          <cell r="D3129">
            <v>0</v>
          </cell>
        </row>
        <row r="3130">
          <cell r="A3130">
            <v>45133</v>
          </cell>
          <cell r="B3130">
            <v>1338.33</v>
          </cell>
          <cell r="C3130">
            <v>-2.4</v>
          </cell>
          <cell r="D3130">
            <v>0</v>
          </cell>
        </row>
        <row r="3131">
          <cell r="A3131">
            <v>45134</v>
          </cell>
          <cell r="B3131">
            <v>1357.87</v>
          </cell>
          <cell r="C3131">
            <v>-2.43</v>
          </cell>
          <cell r="D3131">
            <v>0</v>
          </cell>
        </row>
        <row r="3132">
          <cell r="A3132">
            <v>45135</v>
          </cell>
          <cell r="B3132">
            <v>1313.13</v>
          </cell>
          <cell r="C3132">
            <v>-2.46</v>
          </cell>
          <cell r="D3132">
            <v>0</v>
          </cell>
        </row>
        <row r="3133">
          <cell r="A3133">
            <v>45136</v>
          </cell>
          <cell r="B3133">
            <v>1360</v>
          </cell>
          <cell r="C3133">
            <v>-2.48</v>
          </cell>
          <cell r="D3133">
            <v>0</v>
          </cell>
        </row>
        <row r="3134">
          <cell r="A3134">
            <v>45137</v>
          </cell>
          <cell r="B3134">
            <v>1355</v>
          </cell>
          <cell r="C3134">
            <v>-2.5</v>
          </cell>
          <cell r="D3134">
            <v>0</v>
          </cell>
        </row>
        <row r="3135">
          <cell r="A3135">
            <v>45138</v>
          </cell>
          <cell r="B3135">
            <v>1357.87</v>
          </cell>
          <cell r="C3135">
            <v>-2.53</v>
          </cell>
          <cell r="D3135">
            <v>0</v>
          </cell>
        </row>
        <row r="3136">
          <cell r="A3136">
            <v>45139</v>
          </cell>
          <cell r="B3136">
            <v>1313.13</v>
          </cell>
          <cell r="C3136">
            <v>-2.56</v>
          </cell>
          <cell r="D3136">
            <v>0</v>
          </cell>
        </row>
        <row r="3137">
          <cell r="A3137">
            <v>45140</v>
          </cell>
          <cell r="B3137">
            <v>1312.08</v>
          </cell>
          <cell r="C3137">
            <v>-2.58</v>
          </cell>
          <cell r="D3137">
            <v>0</v>
          </cell>
        </row>
        <row r="3138">
          <cell r="A3138">
            <v>45141</v>
          </cell>
          <cell r="B3138">
            <v>1339.38</v>
          </cell>
          <cell r="C3138">
            <v>-2.61</v>
          </cell>
          <cell r="D3138">
            <v>0</v>
          </cell>
        </row>
        <row r="3139">
          <cell r="A3139">
            <v>45142</v>
          </cell>
          <cell r="B3139">
            <v>1358.1</v>
          </cell>
          <cell r="C3139">
            <v>-2.64</v>
          </cell>
          <cell r="D3139">
            <v>0</v>
          </cell>
        </row>
        <row r="3140">
          <cell r="A3140">
            <v>45143</v>
          </cell>
          <cell r="B3140">
            <v>1360</v>
          </cell>
          <cell r="C3140">
            <v>-2.66</v>
          </cell>
          <cell r="D3140">
            <v>0</v>
          </cell>
        </row>
        <row r="3141">
          <cell r="A3141">
            <v>45144</v>
          </cell>
          <cell r="B3141">
            <v>1360</v>
          </cell>
          <cell r="C3141">
            <v>-2.68</v>
          </cell>
          <cell r="D3141">
            <v>0</v>
          </cell>
        </row>
        <row r="3142">
          <cell r="A3142">
            <v>45145</v>
          </cell>
          <cell r="B3142">
            <v>1308.16</v>
          </cell>
          <cell r="C3142">
            <v>-2.71</v>
          </cell>
          <cell r="D3142">
            <v>0</v>
          </cell>
        </row>
        <row r="3143">
          <cell r="A3143">
            <v>45146</v>
          </cell>
          <cell r="B3143">
            <v>1370.95</v>
          </cell>
          <cell r="C3143">
            <v>-2.74</v>
          </cell>
          <cell r="D3143">
            <v>0</v>
          </cell>
        </row>
        <row r="3144">
          <cell r="A3144">
            <v>45147</v>
          </cell>
          <cell r="B3144">
            <v>1315.21</v>
          </cell>
          <cell r="C3144">
            <v>-2.76</v>
          </cell>
          <cell r="D3144">
            <v>0</v>
          </cell>
        </row>
        <row r="3145">
          <cell r="A3145">
            <v>45148</v>
          </cell>
          <cell r="B3145">
            <v>1312.08</v>
          </cell>
          <cell r="C3145">
            <v>-2.79</v>
          </cell>
          <cell r="D3145">
            <v>0</v>
          </cell>
        </row>
        <row r="3146">
          <cell r="A3146">
            <v>45149</v>
          </cell>
          <cell r="B3146">
            <v>1308.16</v>
          </cell>
          <cell r="C3146">
            <v>-2.82</v>
          </cell>
          <cell r="D3146">
            <v>0</v>
          </cell>
        </row>
        <row r="3147">
          <cell r="A3147">
            <v>45150</v>
          </cell>
          <cell r="B3147">
            <v>1408.45</v>
          </cell>
          <cell r="C3147">
            <v>-2.85</v>
          </cell>
          <cell r="D3147">
            <v>0</v>
          </cell>
        </row>
        <row r="3148">
          <cell r="A3148">
            <v>45151</v>
          </cell>
          <cell r="B3148">
            <v>1360</v>
          </cell>
          <cell r="C3148">
            <v>-2.88</v>
          </cell>
          <cell r="D3148">
            <v>0</v>
          </cell>
        </row>
        <row r="3149">
          <cell r="A3149">
            <v>45152</v>
          </cell>
          <cell r="B3149">
            <v>1251.25</v>
          </cell>
          <cell r="C3149">
            <v>-2.91</v>
          </cell>
          <cell r="D3149">
            <v>0</v>
          </cell>
        </row>
        <row r="3150">
          <cell r="A3150">
            <v>45153</v>
          </cell>
          <cell r="B3150">
            <v>1339.38</v>
          </cell>
          <cell r="C3150">
            <v>-2.94</v>
          </cell>
          <cell r="D3150">
            <v>0</v>
          </cell>
        </row>
        <row r="3151">
          <cell r="A3151">
            <v>45154</v>
          </cell>
          <cell r="B3151">
            <v>1373.03</v>
          </cell>
          <cell r="C3151">
            <v>-2.97</v>
          </cell>
          <cell r="D3151">
            <v>0</v>
          </cell>
        </row>
        <row r="3152">
          <cell r="A3152">
            <v>45155</v>
          </cell>
          <cell r="B3152">
            <v>1301.67</v>
          </cell>
          <cell r="C3152">
            <v>-3</v>
          </cell>
          <cell r="D3152">
            <v>0</v>
          </cell>
        </row>
        <row r="3153">
          <cell r="A3153">
            <v>45156</v>
          </cell>
          <cell r="B3153">
            <v>1242.06</v>
          </cell>
          <cell r="C3153">
            <v>-3.03</v>
          </cell>
          <cell r="D3153">
            <v>0</v>
          </cell>
        </row>
        <row r="3154">
          <cell r="A3154">
            <v>45157</v>
          </cell>
          <cell r="B3154">
            <v>1355</v>
          </cell>
          <cell r="C3154">
            <v>-3.06</v>
          </cell>
          <cell r="D3154">
            <v>0</v>
          </cell>
        </row>
        <row r="3155">
          <cell r="A3155">
            <v>45158</v>
          </cell>
          <cell r="B3155">
            <v>1365.19</v>
          </cell>
          <cell r="C3155">
            <v>-3.09</v>
          </cell>
          <cell r="D3155">
            <v>0</v>
          </cell>
        </row>
        <row r="3156">
          <cell r="A3156">
            <v>45159</v>
          </cell>
          <cell r="B3156">
            <v>1312.08</v>
          </cell>
          <cell r="C3156">
            <v>-3.12</v>
          </cell>
          <cell r="D3156">
            <v>5.5</v>
          </cell>
        </row>
        <row r="3157">
          <cell r="A3157">
            <v>45160</v>
          </cell>
          <cell r="B3157">
            <v>1300.25</v>
          </cell>
          <cell r="C3157">
            <v>-3.15</v>
          </cell>
          <cell r="D3157">
            <v>0</v>
          </cell>
        </row>
        <row r="3158">
          <cell r="A3158">
            <v>45161</v>
          </cell>
          <cell r="B3158">
            <v>1339.38</v>
          </cell>
          <cell r="C3158">
            <v>-3.17</v>
          </cell>
          <cell r="D3158">
            <v>0</v>
          </cell>
        </row>
        <row r="3159">
          <cell r="A3159">
            <v>45162</v>
          </cell>
          <cell r="B3159">
            <v>1310.1</v>
          </cell>
          <cell r="C3159">
            <v>-3.2</v>
          </cell>
          <cell r="D3159">
            <v>0</v>
          </cell>
        </row>
        <row r="3160">
          <cell r="A3160">
            <v>45163</v>
          </cell>
          <cell r="B3160">
            <v>1313.13</v>
          </cell>
          <cell r="C3160">
            <v>-3.23</v>
          </cell>
          <cell r="D3160">
            <v>0</v>
          </cell>
        </row>
        <row r="3161">
          <cell r="A3161">
            <v>45164</v>
          </cell>
          <cell r="B3161">
            <v>1200.5</v>
          </cell>
          <cell r="C3161">
            <v>-3.25</v>
          </cell>
          <cell r="D3161">
            <v>0</v>
          </cell>
        </row>
        <row r="3162">
          <cell r="A3162">
            <v>45165</v>
          </cell>
          <cell r="B3162">
            <v>1355</v>
          </cell>
          <cell r="C3162">
            <v>-3.28</v>
          </cell>
          <cell r="D3162">
            <v>0.5</v>
          </cell>
        </row>
        <row r="3163">
          <cell r="A3163">
            <v>45166</v>
          </cell>
          <cell r="B3163">
            <v>1307.89</v>
          </cell>
          <cell r="C3163">
            <v>-3.3</v>
          </cell>
          <cell r="D3163">
            <v>1.1</v>
          </cell>
        </row>
        <row r="3164">
          <cell r="A3164">
            <v>45167</v>
          </cell>
          <cell r="B3164">
            <v>1313.13</v>
          </cell>
          <cell r="C3164">
            <v>-3.32</v>
          </cell>
          <cell r="D3164">
            <v>0</v>
          </cell>
        </row>
        <row r="3165">
          <cell r="A3165">
            <v>45168</v>
          </cell>
          <cell r="B3165">
            <v>1301.56</v>
          </cell>
          <cell r="C3165">
            <v>-3.35</v>
          </cell>
          <cell r="D3165">
            <v>2.5</v>
          </cell>
        </row>
        <row r="3166">
          <cell r="A3166">
            <v>45169</v>
          </cell>
          <cell r="B3166">
            <v>1306.37</v>
          </cell>
          <cell r="C3166">
            <v>-3.37</v>
          </cell>
          <cell r="D3166">
            <v>0</v>
          </cell>
        </row>
        <row r="3167">
          <cell r="A3167">
            <v>45170</v>
          </cell>
          <cell r="B3167">
            <v>1309.66</v>
          </cell>
          <cell r="C3167">
            <v>-3.38</v>
          </cell>
          <cell r="D3167">
            <v>0.3</v>
          </cell>
        </row>
        <row r="3168">
          <cell r="A3168">
            <v>45171</v>
          </cell>
          <cell r="B3168">
            <v>246.41</v>
          </cell>
          <cell r="C3168">
            <v>-3.42</v>
          </cell>
          <cell r="D3168">
            <v>0</v>
          </cell>
        </row>
        <row r="3169">
          <cell r="A3169">
            <v>45172</v>
          </cell>
          <cell r="B3169">
            <v>245.56</v>
          </cell>
          <cell r="C3169">
            <v>-3.42</v>
          </cell>
          <cell r="D3169">
            <v>0</v>
          </cell>
        </row>
        <row r="3170">
          <cell r="A3170">
            <v>45173</v>
          </cell>
          <cell r="B3170">
            <v>1295.02</v>
          </cell>
          <cell r="C3170">
            <v>-3.42</v>
          </cell>
          <cell r="D3170">
            <v>0</v>
          </cell>
        </row>
        <row r="3171">
          <cell r="A3171">
            <v>45174</v>
          </cell>
          <cell r="B3171">
            <v>1274.54</v>
          </cell>
          <cell r="C3171">
            <v>-3.44</v>
          </cell>
          <cell r="D3171">
            <v>0</v>
          </cell>
        </row>
        <row r="3172">
          <cell r="A3172">
            <v>45175</v>
          </cell>
          <cell r="B3172">
            <v>1295.6</v>
          </cell>
          <cell r="C3172">
            <v>-3.48</v>
          </cell>
          <cell r="D3172">
            <v>0.2</v>
          </cell>
        </row>
        <row r="3173">
          <cell r="A3173">
            <v>45176</v>
          </cell>
          <cell r="B3173">
            <v>1374.19</v>
          </cell>
          <cell r="C3173">
            <v>-3.51</v>
          </cell>
          <cell r="D3173">
            <v>0</v>
          </cell>
        </row>
        <row r="3174">
          <cell r="A3174">
            <v>45177</v>
          </cell>
          <cell r="B3174">
            <v>1276.39</v>
          </cell>
          <cell r="C3174">
            <v>-3.53</v>
          </cell>
          <cell r="D3174">
            <v>0</v>
          </cell>
        </row>
        <row r="3175">
          <cell r="A3175">
            <v>45178</v>
          </cell>
          <cell r="B3175">
            <v>1318.75</v>
          </cell>
          <cell r="C3175">
            <v>-3.56</v>
          </cell>
          <cell r="D3175">
            <v>0</v>
          </cell>
        </row>
        <row r="3176">
          <cell r="A3176">
            <v>45179</v>
          </cell>
          <cell r="B3176">
            <v>1330</v>
          </cell>
          <cell r="C3176">
            <v>-3.6</v>
          </cell>
          <cell r="D3176">
            <v>0</v>
          </cell>
        </row>
        <row r="3177">
          <cell r="A3177">
            <v>45180</v>
          </cell>
          <cell r="B3177">
            <v>1324.32</v>
          </cell>
          <cell r="C3177">
            <v>-3.62</v>
          </cell>
          <cell r="D3177">
            <v>0</v>
          </cell>
        </row>
        <row r="3178">
          <cell r="A3178">
            <v>45181</v>
          </cell>
          <cell r="B3178">
            <v>1269.56</v>
          </cell>
          <cell r="C3178">
            <v>-3.65</v>
          </cell>
          <cell r="D3178">
            <v>0</v>
          </cell>
        </row>
        <row r="3179">
          <cell r="A3179">
            <v>45182</v>
          </cell>
          <cell r="B3179">
            <v>1268.75</v>
          </cell>
          <cell r="C3179">
            <v>-3.68</v>
          </cell>
          <cell r="D3179">
            <v>0</v>
          </cell>
        </row>
        <row r="3180">
          <cell r="A3180">
            <v>45183</v>
          </cell>
          <cell r="B3180">
            <v>1270.02</v>
          </cell>
          <cell r="C3180">
            <v>-3.72</v>
          </cell>
          <cell r="D3180">
            <v>0</v>
          </cell>
        </row>
        <row r="3181">
          <cell r="A3181">
            <v>45184</v>
          </cell>
          <cell r="B3181">
            <v>1330.44</v>
          </cell>
          <cell r="C3181">
            <v>-3.75</v>
          </cell>
          <cell r="D3181">
            <v>0.2</v>
          </cell>
        </row>
        <row r="3182">
          <cell r="A3182">
            <v>45185</v>
          </cell>
          <cell r="B3182">
            <v>1317.5</v>
          </cell>
          <cell r="C3182">
            <v>-3.78</v>
          </cell>
          <cell r="D3182">
            <v>0</v>
          </cell>
        </row>
        <row r="3183">
          <cell r="A3183">
            <v>45186</v>
          </cell>
          <cell r="B3183">
            <v>1313.75</v>
          </cell>
          <cell r="C3183">
            <v>-3.81</v>
          </cell>
          <cell r="D3183">
            <v>0</v>
          </cell>
        </row>
        <row r="3184">
          <cell r="A3184">
            <v>45187</v>
          </cell>
          <cell r="B3184">
            <v>1261</v>
          </cell>
          <cell r="C3184">
            <v>-3.84</v>
          </cell>
          <cell r="D3184">
            <v>0</v>
          </cell>
        </row>
        <row r="3185">
          <cell r="A3185">
            <v>45188</v>
          </cell>
          <cell r="B3185">
            <v>1270.42</v>
          </cell>
          <cell r="C3185">
            <v>-3.87</v>
          </cell>
          <cell r="D3185">
            <v>0</v>
          </cell>
        </row>
        <row r="3186">
          <cell r="A3186">
            <v>45189</v>
          </cell>
          <cell r="B3186">
            <v>1269.58</v>
          </cell>
          <cell r="C3186">
            <v>-3.9</v>
          </cell>
          <cell r="D3186">
            <v>0</v>
          </cell>
        </row>
        <row r="3187">
          <cell r="A3187">
            <v>45190</v>
          </cell>
          <cell r="B3187">
            <v>1254.17</v>
          </cell>
          <cell r="C3187">
            <v>-3.93</v>
          </cell>
          <cell r="D3187">
            <v>0</v>
          </cell>
        </row>
        <row r="3188">
          <cell r="A3188">
            <v>45191</v>
          </cell>
          <cell r="B3188">
            <v>1266.9</v>
          </cell>
          <cell r="C3188">
            <v>-3.98</v>
          </cell>
          <cell r="D3188">
            <v>0</v>
          </cell>
        </row>
        <row r="3189">
          <cell r="A3189">
            <v>45192</v>
          </cell>
          <cell r="B3189">
            <v>1311.23</v>
          </cell>
          <cell r="C3189">
            <v>-4.01</v>
          </cell>
          <cell r="D3189">
            <v>0</v>
          </cell>
        </row>
        <row r="3190">
          <cell r="A3190">
            <v>45193</v>
          </cell>
          <cell r="B3190">
            <v>1310</v>
          </cell>
          <cell r="C3190">
            <v>-4.03</v>
          </cell>
          <cell r="D3190">
            <v>0</v>
          </cell>
        </row>
        <row r="3191">
          <cell r="A3191">
            <v>45194</v>
          </cell>
          <cell r="B3191">
            <v>1310.65</v>
          </cell>
          <cell r="C3191">
            <v>-4.06</v>
          </cell>
          <cell r="D3191">
            <v>0</v>
          </cell>
        </row>
        <row r="3192">
          <cell r="A3192">
            <v>45195</v>
          </cell>
          <cell r="B3192">
            <v>1265.39</v>
          </cell>
          <cell r="C3192">
            <v>-4.09</v>
          </cell>
          <cell r="D3192">
            <v>0</v>
          </cell>
        </row>
        <row r="3193">
          <cell r="A3193">
            <v>45196</v>
          </cell>
          <cell r="B3193">
            <v>1314.11</v>
          </cell>
          <cell r="C3193">
            <v>-4.12</v>
          </cell>
          <cell r="D3193">
            <v>0</v>
          </cell>
        </row>
        <row r="3194">
          <cell r="A3194">
            <v>45197</v>
          </cell>
          <cell r="B3194">
            <v>1254.86</v>
          </cell>
          <cell r="C3194">
            <v>-4.16</v>
          </cell>
          <cell r="D3194">
            <v>2.7</v>
          </cell>
        </row>
        <row r="3195">
          <cell r="A3195">
            <v>45198</v>
          </cell>
          <cell r="B3195">
            <v>1251.39</v>
          </cell>
          <cell r="C3195">
            <v>-4.18</v>
          </cell>
          <cell r="D3195">
            <v>0.5</v>
          </cell>
        </row>
        <row r="3196">
          <cell r="A3196">
            <v>45199</v>
          </cell>
          <cell r="B3196">
            <v>1371.93</v>
          </cell>
          <cell r="C3196">
            <v>-4.23</v>
          </cell>
          <cell r="D3196">
            <v>0</v>
          </cell>
        </row>
        <row r="3197">
          <cell r="A3197">
            <v>45200</v>
          </cell>
          <cell r="B3197">
            <v>1317.92</v>
          </cell>
          <cell r="C3197">
            <v>-4.26</v>
          </cell>
          <cell r="D3197">
            <v>0</v>
          </cell>
        </row>
        <row r="3198">
          <cell r="A3198">
            <v>45201</v>
          </cell>
          <cell r="B3198">
            <v>1290.42</v>
          </cell>
          <cell r="C3198">
            <v>-4.26</v>
          </cell>
          <cell r="D3198">
            <v>20.1</v>
          </cell>
        </row>
        <row r="3199">
          <cell r="A3199">
            <v>45202</v>
          </cell>
          <cell r="B3199">
            <v>1267.92</v>
          </cell>
          <cell r="C3199">
            <v>-4.28</v>
          </cell>
          <cell r="D3199">
            <v>0</v>
          </cell>
        </row>
        <row r="3200">
          <cell r="A3200">
            <v>45203</v>
          </cell>
          <cell r="B3200">
            <v>1319.06</v>
          </cell>
          <cell r="C3200">
            <v>-4.31</v>
          </cell>
          <cell r="D3200">
            <v>0</v>
          </cell>
        </row>
        <row r="3201">
          <cell r="A3201">
            <v>45204</v>
          </cell>
          <cell r="B3201">
            <v>1271.67</v>
          </cell>
          <cell r="C3201">
            <v>-4.34</v>
          </cell>
          <cell r="D3201">
            <v>0.3</v>
          </cell>
        </row>
        <row r="3202">
          <cell r="A3202">
            <v>45205</v>
          </cell>
          <cell r="B3202">
            <v>1322.09</v>
          </cell>
          <cell r="C3202">
            <v>-4.32</v>
          </cell>
          <cell r="D3202">
            <v>31.4</v>
          </cell>
        </row>
        <row r="3203">
          <cell r="A3203">
            <v>45206</v>
          </cell>
          <cell r="B3203">
            <v>1320.42</v>
          </cell>
          <cell r="C3203">
            <v>-4.28</v>
          </cell>
          <cell r="D3203">
            <v>0</v>
          </cell>
        </row>
        <row r="3204">
          <cell r="A3204">
            <v>45207</v>
          </cell>
          <cell r="B3204">
            <v>1367.16</v>
          </cell>
          <cell r="C3204">
            <v>-4.31</v>
          </cell>
          <cell r="D3204">
            <v>0</v>
          </cell>
        </row>
        <row r="3205">
          <cell r="A3205">
            <v>45208</v>
          </cell>
          <cell r="B3205">
            <v>1269.58</v>
          </cell>
          <cell r="C3205">
            <v>-4.34</v>
          </cell>
          <cell r="D3205">
            <v>0</v>
          </cell>
        </row>
        <row r="3206">
          <cell r="A3206">
            <v>45209</v>
          </cell>
          <cell r="B3206">
            <v>1319.06</v>
          </cell>
          <cell r="C3206">
            <v>-4.38</v>
          </cell>
          <cell r="D3206">
            <v>0</v>
          </cell>
        </row>
        <row r="3207">
          <cell r="A3207">
            <v>45210</v>
          </cell>
          <cell r="B3207">
            <v>1265.83</v>
          </cell>
          <cell r="C3207">
            <v>-4.38</v>
          </cell>
          <cell r="D3207">
            <v>0</v>
          </cell>
        </row>
        <row r="3208">
          <cell r="A3208">
            <v>45211</v>
          </cell>
          <cell r="B3208">
            <v>1357.2</v>
          </cell>
          <cell r="C3208">
            <v>-4.43</v>
          </cell>
          <cell r="D3208">
            <v>0</v>
          </cell>
        </row>
        <row r="3209">
          <cell r="A3209">
            <v>45212</v>
          </cell>
          <cell r="B3209">
            <v>1267.92</v>
          </cell>
          <cell r="C3209">
            <v>-4.46</v>
          </cell>
          <cell r="D3209">
            <v>0</v>
          </cell>
        </row>
        <row r="3210">
          <cell r="A3210">
            <v>45213</v>
          </cell>
          <cell r="B3210">
            <v>1364.13</v>
          </cell>
          <cell r="C3210">
            <v>-4.5</v>
          </cell>
          <cell r="D3210">
            <v>0</v>
          </cell>
        </row>
        <row r="3211">
          <cell r="A3211">
            <v>45214</v>
          </cell>
          <cell r="B3211">
            <v>1318.33</v>
          </cell>
          <cell r="C3211">
            <v>-4.54</v>
          </cell>
          <cell r="D3211">
            <v>0</v>
          </cell>
        </row>
        <row r="3212">
          <cell r="A3212">
            <v>45215</v>
          </cell>
          <cell r="B3212">
            <v>1319.49</v>
          </cell>
          <cell r="C3212">
            <v>-4.58</v>
          </cell>
          <cell r="D3212">
            <v>0</v>
          </cell>
        </row>
        <row r="3213">
          <cell r="A3213">
            <v>45216</v>
          </cell>
          <cell r="B3213">
            <v>902.08</v>
          </cell>
          <cell r="C3213">
            <v>-4.62</v>
          </cell>
          <cell r="D3213">
            <v>0</v>
          </cell>
        </row>
        <row r="3214">
          <cell r="A3214">
            <v>45217</v>
          </cell>
          <cell r="B3214">
            <v>973.02</v>
          </cell>
          <cell r="C3214">
            <v>-4.63</v>
          </cell>
          <cell r="D3214">
            <v>0</v>
          </cell>
        </row>
        <row r="3215">
          <cell r="A3215">
            <v>45218</v>
          </cell>
          <cell r="B3215">
            <v>1231.18</v>
          </cell>
          <cell r="C3215">
            <v>-4.64</v>
          </cell>
          <cell r="D3215">
            <v>6.4</v>
          </cell>
        </row>
        <row r="3216">
          <cell r="A3216">
            <v>45219</v>
          </cell>
          <cell r="B3216">
            <v>1177.4</v>
          </cell>
          <cell r="C3216">
            <v>-4.64</v>
          </cell>
          <cell r="D3216">
            <v>32.2</v>
          </cell>
        </row>
        <row r="3217">
          <cell r="A3217">
            <v>45220</v>
          </cell>
          <cell r="B3217">
            <v>1300</v>
          </cell>
          <cell r="C3217">
            <v>-4.58</v>
          </cell>
          <cell r="D3217">
            <v>16.6</v>
          </cell>
        </row>
        <row r="3218">
          <cell r="A3218">
            <v>45221</v>
          </cell>
          <cell r="B3218">
            <v>1310</v>
          </cell>
          <cell r="C3218">
            <v>-4.61</v>
          </cell>
          <cell r="D3218">
            <v>0</v>
          </cell>
        </row>
        <row r="3219">
          <cell r="A3219">
            <v>45222</v>
          </cell>
          <cell r="B3219">
            <v>1255.94</v>
          </cell>
          <cell r="C3219">
            <v>-4.64</v>
          </cell>
          <cell r="D3219">
            <v>0</v>
          </cell>
        </row>
        <row r="3220">
          <cell r="A3220">
            <v>45223</v>
          </cell>
          <cell r="B3220">
            <v>838.78</v>
          </cell>
          <cell r="C3220">
            <v>-4.67</v>
          </cell>
          <cell r="D3220">
            <v>0</v>
          </cell>
        </row>
        <row r="3221">
          <cell r="A3221">
            <v>45224</v>
          </cell>
          <cell r="B3221">
            <v>1179.79</v>
          </cell>
          <cell r="C3221">
            <v>-4.68</v>
          </cell>
          <cell r="D3221">
            <v>0.4</v>
          </cell>
        </row>
        <row r="3222">
          <cell r="A3222">
            <v>45225</v>
          </cell>
          <cell r="B3222">
            <v>1249.38</v>
          </cell>
          <cell r="C3222">
            <v>-4.71</v>
          </cell>
          <cell r="D3222">
            <v>0.4</v>
          </cell>
        </row>
        <row r="3223">
          <cell r="A3223">
            <v>45226</v>
          </cell>
          <cell r="B3223">
            <v>1245.42</v>
          </cell>
          <cell r="C3223">
            <v>-4.74</v>
          </cell>
          <cell r="D3223">
            <v>0</v>
          </cell>
        </row>
        <row r="3224">
          <cell r="A3224">
            <v>45227</v>
          </cell>
          <cell r="B3224">
            <v>1290</v>
          </cell>
          <cell r="C3224">
            <v>-4.76</v>
          </cell>
          <cell r="D3224">
            <v>9.5</v>
          </cell>
        </row>
        <row r="3225">
          <cell r="A3225">
            <v>45228</v>
          </cell>
          <cell r="B3225">
            <v>1290</v>
          </cell>
          <cell r="C3225">
            <v>-4.78</v>
          </cell>
          <cell r="D3225">
            <v>0</v>
          </cell>
        </row>
        <row r="3226">
          <cell r="A3226">
            <v>45229</v>
          </cell>
          <cell r="B3226">
            <v>1253.85</v>
          </cell>
          <cell r="C3226">
            <v>-4.7</v>
          </cell>
          <cell r="D3226">
            <v>32.7</v>
          </cell>
        </row>
        <row r="3227">
          <cell r="A3227">
            <v>45230</v>
          </cell>
          <cell r="B3227">
            <v>1249.38</v>
          </cell>
          <cell r="C3227">
            <v>-4.64</v>
          </cell>
          <cell r="D3227">
            <v>0.9</v>
          </cell>
        </row>
        <row r="3228">
          <cell r="A3228">
            <v>45231</v>
          </cell>
          <cell r="B3228">
            <v>1234.66</v>
          </cell>
          <cell r="C3228">
            <v>-4.51</v>
          </cell>
          <cell r="D3228">
            <v>18.5</v>
          </cell>
        </row>
        <row r="3229">
          <cell r="A3229">
            <v>45232</v>
          </cell>
          <cell r="B3229">
            <v>1300</v>
          </cell>
          <cell r="C3229">
            <v>-4.5</v>
          </cell>
          <cell r="D3229">
            <v>0</v>
          </cell>
        </row>
        <row r="3230">
          <cell r="A3230">
            <v>45233</v>
          </cell>
          <cell r="B3230">
            <v>1257.81</v>
          </cell>
          <cell r="C3230">
            <v>-4.5</v>
          </cell>
          <cell r="D3230">
            <v>8.8</v>
          </cell>
        </row>
        <row r="3231">
          <cell r="A3231">
            <v>45234</v>
          </cell>
          <cell r="B3231">
            <v>1300</v>
          </cell>
          <cell r="C3231">
            <v>-4.5</v>
          </cell>
          <cell r="D3231">
            <v>21.2</v>
          </cell>
        </row>
        <row r="3232">
          <cell r="A3232">
            <v>45235</v>
          </cell>
          <cell r="B3232">
            <v>1300</v>
          </cell>
          <cell r="C3232">
            <v>-4.52</v>
          </cell>
          <cell r="D3232">
            <v>0.6</v>
          </cell>
        </row>
        <row r="3233">
          <cell r="A3233">
            <v>45236</v>
          </cell>
          <cell r="B3233">
            <v>1266.77</v>
          </cell>
          <cell r="C3233">
            <v>-4.54</v>
          </cell>
          <cell r="D3233">
            <v>0</v>
          </cell>
        </row>
        <row r="3234">
          <cell r="A3234">
            <v>45237</v>
          </cell>
          <cell r="B3234">
            <v>1257.81</v>
          </cell>
          <cell r="C3234">
            <v>-4.56</v>
          </cell>
          <cell r="D3234">
            <v>0</v>
          </cell>
        </row>
        <row r="3235">
          <cell r="A3235">
            <v>45238</v>
          </cell>
          <cell r="B3235">
            <v>1257.81</v>
          </cell>
          <cell r="C3235">
            <v>-4.59</v>
          </cell>
          <cell r="D3235">
            <v>0</v>
          </cell>
        </row>
        <row r="3236">
          <cell r="A3236">
            <v>45239</v>
          </cell>
          <cell r="B3236">
            <v>1285.94</v>
          </cell>
          <cell r="C3236">
            <v>-4.62</v>
          </cell>
          <cell r="D3236">
            <v>0</v>
          </cell>
        </row>
        <row r="3237">
          <cell r="A3237">
            <v>45240</v>
          </cell>
          <cell r="B3237">
            <v>1257.81</v>
          </cell>
          <cell r="C3237">
            <v>-4.65</v>
          </cell>
          <cell r="D3237">
            <v>0</v>
          </cell>
        </row>
        <row r="3238">
          <cell r="A3238">
            <v>45241</v>
          </cell>
          <cell r="B3238">
            <v>1300</v>
          </cell>
          <cell r="C3238">
            <v>-4.68</v>
          </cell>
          <cell r="D3238">
            <v>0</v>
          </cell>
        </row>
        <row r="3239">
          <cell r="A3239">
            <v>45242</v>
          </cell>
          <cell r="B3239">
            <v>1300</v>
          </cell>
          <cell r="C3239">
            <v>-4.72</v>
          </cell>
          <cell r="D3239">
            <v>0</v>
          </cell>
        </row>
        <row r="3240">
          <cell r="A3240">
            <v>45243</v>
          </cell>
          <cell r="B3240">
            <v>1278.75</v>
          </cell>
          <cell r="C3240">
            <v>-4.75</v>
          </cell>
          <cell r="D3240">
            <v>0</v>
          </cell>
        </row>
        <row r="3241">
          <cell r="A3241">
            <v>45244</v>
          </cell>
          <cell r="B3241">
            <v>1249.9</v>
          </cell>
          <cell r="C3241">
            <v>-4.78</v>
          </cell>
          <cell r="D3241">
            <v>0</v>
          </cell>
        </row>
        <row r="3242">
          <cell r="A3242">
            <v>45245</v>
          </cell>
          <cell r="B3242">
            <v>1285</v>
          </cell>
          <cell r="C3242">
            <v>-4.81</v>
          </cell>
          <cell r="D3242">
            <v>0</v>
          </cell>
        </row>
        <row r="3243">
          <cell r="A3243">
            <v>45246</v>
          </cell>
          <cell r="B3243">
            <v>1267.36</v>
          </cell>
          <cell r="C3243">
            <v>-4.84</v>
          </cell>
          <cell r="D3243">
            <v>0</v>
          </cell>
        </row>
        <row r="3244">
          <cell r="A3244">
            <v>45247</v>
          </cell>
          <cell r="B3244">
            <v>1280</v>
          </cell>
          <cell r="C3244">
            <v>-4.87</v>
          </cell>
          <cell r="D3244">
            <v>0</v>
          </cell>
        </row>
        <row r="3245">
          <cell r="A3245">
            <v>45248</v>
          </cell>
          <cell r="B3245">
            <v>1265</v>
          </cell>
          <cell r="C3245">
            <v>-4.9</v>
          </cell>
          <cell r="D3245">
            <v>1.5</v>
          </cell>
        </row>
        <row r="3246">
          <cell r="A3246">
            <v>45249</v>
          </cell>
          <cell r="B3246">
            <v>1250</v>
          </cell>
          <cell r="C3246">
            <v>-4.93</v>
          </cell>
          <cell r="D3246">
            <v>0</v>
          </cell>
        </row>
        <row r="3247">
          <cell r="A3247">
            <v>45250</v>
          </cell>
          <cell r="B3247">
            <v>1290</v>
          </cell>
          <cell r="C3247">
            <v>-4.81</v>
          </cell>
          <cell r="D3247">
            <v>50.2</v>
          </cell>
        </row>
        <row r="3248">
          <cell r="A3248">
            <v>45251</v>
          </cell>
          <cell r="B3248">
            <v>1300</v>
          </cell>
          <cell r="C3248">
            <v>-4.74</v>
          </cell>
          <cell r="D3248">
            <v>16.3</v>
          </cell>
        </row>
        <row r="3249">
          <cell r="A3249">
            <v>45252</v>
          </cell>
          <cell r="B3249">
            <v>1253.33</v>
          </cell>
          <cell r="C3249">
            <v>-4.74</v>
          </cell>
          <cell r="D3249">
            <v>0</v>
          </cell>
        </row>
        <row r="3250">
          <cell r="A3250">
            <v>45253</v>
          </cell>
          <cell r="B3250">
            <v>1285</v>
          </cell>
          <cell r="C3250">
            <v>-4.76</v>
          </cell>
          <cell r="D3250">
            <v>0</v>
          </cell>
        </row>
        <row r="3251">
          <cell r="A3251">
            <v>45254</v>
          </cell>
          <cell r="B3251">
            <v>1295</v>
          </cell>
          <cell r="C3251">
            <v>-4.76</v>
          </cell>
          <cell r="D3251">
            <v>0</v>
          </cell>
        </row>
        <row r="3252">
          <cell r="A3252">
            <v>45255</v>
          </cell>
          <cell r="B3252">
            <v>1305</v>
          </cell>
          <cell r="C3252">
            <v>-4.71</v>
          </cell>
          <cell r="D3252">
            <v>12.8</v>
          </cell>
        </row>
        <row r="3253">
          <cell r="A3253">
            <v>45256</v>
          </cell>
          <cell r="B3253">
            <v>1290</v>
          </cell>
          <cell r="C3253">
            <v>-4.72</v>
          </cell>
          <cell r="D3253">
            <v>0</v>
          </cell>
        </row>
        <row r="3254">
          <cell r="A3254">
            <v>45257</v>
          </cell>
          <cell r="B3254">
            <v>1247.57</v>
          </cell>
          <cell r="C3254">
            <v>-4.74</v>
          </cell>
          <cell r="D3254">
            <v>0</v>
          </cell>
        </row>
        <row r="3255">
          <cell r="A3255">
            <v>45258</v>
          </cell>
          <cell r="B3255">
            <v>1261.18</v>
          </cell>
          <cell r="C3255">
            <v>-4.74</v>
          </cell>
          <cell r="D3255">
            <v>0</v>
          </cell>
        </row>
        <row r="3256">
          <cell r="A3256">
            <v>45259</v>
          </cell>
          <cell r="B3256">
            <v>1253.33</v>
          </cell>
          <cell r="C3256">
            <v>-4.72</v>
          </cell>
          <cell r="D3256">
            <v>0</v>
          </cell>
        </row>
        <row r="3257">
          <cell r="A3257">
            <v>45260</v>
          </cell>
          <cell r="B3257">
            <v>1249.38</v>
          </cell>
          <cell r="C3257">
            <v>-4.74</v>
          </cell>
          <cell r="D3257">
            <v>0</v>
          </cell>
        </row>
        <row r="3258">
          <cell r="A3258">
            <v>45261</v>
          </cell>
          <cell r="B3258">
            <v>1169.69</v>
          </cell>
          <cell r="C3258">
            <v>-4.76</v>
          </cell>
          <cell r="D3258">
            <v>0</v>
          </cell>
        </row>
        <row r="3259">
          <cell r="A3259">
            <v>45262</v>
          </cell>
          <cell r="B3259">
            <v>1300</v>
          </cell>
          <cell r="C3259">
            <v>-4.58</v>
          </cell>
          <cell r="D3259">
            <v>61.6</v>
          </cell>
        </row>
        <row r="3260">
          <cell r="A3260">
            <v>45263</v>
          </cell>
          <cell r="B3260">
            <v>1320</v>
          </cell>
          <cell r="C3260">
            <v>-4.5</v>
          </cell>
          <cell r="D3260">
            <v>0.8</v>
          </cell>
        </row>
        <row r="3261">
          <cell r="A3261">
            <v>45264</v>
          </cell>
          <cell r="B3261">
            <v>1264.83</v>
          </cell>
          <cell r="C3261">
            <v>-4.5</v>
          </cell>
          <cell r="D3261">
            <v>0</v>
          </cell>
        </row>
        <row r="3262">
          <cell r="A3262">
            <v>45265</v>
          </cell>
          <cell r="B3262">
            <v>1278.25</v>
          </cell>
          <cell r="C3262">
            <v>-4.5</v>
          </cell>
          <cell r="D3262">
            <v>7.8</v>
          </cell>
        </row>
        <row r="3263">
          <cell r="A3263">
            <v>45266</v>
          </cell>
          <cell r="B3263">
            <v>1253.62</v>
          </cell>
          <cell r="C3263">
            <v>-4.38</v>
          </cell>
          <cell r="D3263">
            <v>4.3</v>
          </cell>
        </row>
        <row r="3264">
          <cell r="A3264">
            <v>45267</v>
          </cell>
          <cell r="B3264">
            <v>1265.73</v>
          </cell>
          <cell r="C3264">
            <v>-4.32</v>
          </cell>
          <cell r="D3264">
            <v>3.5</v>
          </cell>
        </row>
        <row r="3265">
          <cell r="A3265">
            <v>45268</v>
          </cell>
          <cell r="B3265">
            <v>1265.76</v>
          </cell>
          <cell r="C3265">
            <v>-4.32</v>
          </cell>
          <cell r="D3265">
            <v>0</v>
          </cell>
        </row>
        <row r="3266">
          <cell r="A3266">
            <v>45269</v>
          </cell>
          <cell r="B3266">
            <v>1300</v>
          </cell>
          <cell r="C3266">
            <v>-4.34</v>
          </cell>
          <cell r="D3266">
            <v>0</v>
          </cell>
        </row>
        <row r="3267">
          <cell r="A3267">
            <v>45270</v>
          </cell>
          <cell r="B3267">
            <v>1300</v>
          </cell>
          <cell r="C3267">
            <v>-4.36</v>
          </cell>
          <cell r="D3267">
            <v>0</v>
          </cell>
        </row>
        <row r="3268">
          <cell r="A3268">
            <v>45271</v>
          </cell>
          <cell r="B3268">
            <v>1230.56</v>
          </cell>
          <cell r="C3268">
            <v>-4.39</v>
          </cell>
          <cell r="D3268">
            <v>5</v>
          </cell>
        </row>
        <row r="3269">
          <cell r="A3269">
            <v>45272</v>
          </cell>
          <cell r="B3269">
            <v>1030</v>
          </cell>
          <cell r="C3269">
            <v>-4.42</v>
          </cell>
          <cell r="D3269">
            <v>0.3</v>
          </cell>
        </row>
        <row r="3270">
          <cell r="A3270">
            <v>45273</v>
          </cell>
          <cell r="B3270">
            <v>1030</v>
          </cell>
          <cell r="C3270">
            <v>-4.44</v>
          </cell>
          <cell r="D3270">
            <v>15.1</v>
          </cell>
        </row>
        <row r="3271">
          <cell r="A3271">
            <v>45274</v>
          </cell>
          <cell r="B3271">
            <v>1030</v>
          </cell>
          <cell r="C3271">
            <v>-4.48</v>
          </cell>
          <cell r="D3271">
            <v>0</v>
          </cell>
        </row>
        <row r="3272">
          <cell r="A3272">
            <v>45275</v>
          </cell>
          <cell r="B3272">
            <v>1263.85</v>
          </cell>
          <cell r="C3272">
            <v>-4.5</v>
          </cell>
          <cell r="D3272">
            <v>0</v>
          </cell>
        </row>
        <row r="3273">
          <cell r="A3273">
            <v>45276</v>
          </cell>
          <cell r="B3273">
            <v>1310.35</v>
          </cell>
          <cell r="C3273">
            <v>-4.52</v>
          </cell>
          <cell r="D3273">
            <v>0</v>
          </cell>
        </row>
        <row r="3274">
          <cell r="A3274">
            <v>45277</v>
          </cell>
          <cell r="B3274">
            <v>1310</v>
          </cell>
          <cell r="C3274">
            <v>-4.54</v>
          </cell>
          <cell r="D3274">
            <v>0</v>
          </cell>
        </row>
        <row r="3275">
          <cell r="A3275">
            <v>45278</v>
          </cell>
          <cell r="B3275">
            <v>1199.27</v>
          </cell>
          <cell r="C3275">
            <v>-4.58</v>
          </cell>
          <cell r="D3275">
            <v>0</v>
          </cell>
        </row>
        <row r="3276">
          <cell r="A3276">
            <v>45279</v>
          </cell>
          <cell r="B3276">
            <v>549.93</v>
          </cell>
          <cell r="C3276">
            <v>-4.61</v>
          </cell>
          <cell r="D3276">
            <v>0</v>
          </cell>
        </row>
        <row r="3277">
          <cell r="A3277">
            <v>45280</v>
          </cell>
          <cell r="B3277">
            <v>1316.94</v>
          </cell>
          <cell r="C3277">
            <v>-4.62</v>
          </cell>
          <cell r="D3277">
            <v>0</v>
          </cell>
        </row>
        <row r="3278">
          <cell r="A3278">
            <v>45281</v>
          </cell>
          <cell r="B3278">
            <v>1172.22</v>
          </cell>
          <cell r="C3278">
            <v>-4.63</v>
          </cell>
          <cell r="D3278">
            <v>0</v>
          </cell>
        </row>
        <row r="3279">
          <cell r="A3279">
            <v>45282</v>
          </cell>
          <cell r="B3279">
            <v>1308.33</v>
          </cell>
          <cell r="C3279">
            <v>-4.65</v>
          </cell>
          <cell r="D3279">
            <v>0</v>
          </cell>
        </row>
        <row r="3280">
          <cell r="A3280">
            <v>45283</v>
          </cell>
          <cell r="B3280">
            <v>1325</v>
          </cell>
          <cell r="C3280">
            <v>-4.67</v>
          </cell>
          <cell r="D3280">
            <v>13.1</v>
          </cell>
        </row>
        <row r="3281">
          <cell r="A3281">
            <v>45284</v>
          </cell>
          <cell r="B3281">
            <v>1310</v>
          </cell>
          <cell r="C3281">
            <v>-4.69</v>
          </cell>
          <cell r="D3281">
            <v>2.5</v>
          </cell>
        </row>
        <row r="3282">
          <cell r="A3282">
            <v>45285</v>
          </cell>
          <cell r="B3282">
            <v>1308.63</v>
          </cell>
          <cell r="C3282">
            <v>-4.72</v>
          </cell>
          <cell r="D3282">
            <v>0</v>
          </cell>
        </row>
        <row r="3283">
          <cell r="A3283">
            <v>45286</v>
          </cell>
          <cell r="B3283">
            <v>1282.08</v>
          </cell>
          <cell r="C3283">
            <v>-4.72</v>
          </cell>
          <cell r="D3283">
            <v>38.5</v>
          </cell>
        </row>
        <row r="3284">
          <cell r="A3284">
            <v>45287</v>
          </cell>
          <cell r="B3284">
            <v>1269.24</v>
          </cell>
          <cell r="C3284">
            <v>-4.72</v>
          </cell>
          <cell r="D3284">
            <v>7.4</v>
          </cell>
        </row>
        <row r="3285">
          <cell r="A3285">
            <v>45288</v>
          </cell>
          <cell r="B3285">
            <v>1266.77</v>
          </cell>
          <cell r="C3285">
            <v>-4.76</v>
          </cell>
          <cell r="D3285">
            <v>0</v>
          </cell>
        </row>
        <row r="3286">
          <cell r="A3286">
            <v>45289</v>
          </cell>
          <cell r="B3286">
            <v>1258.96</v>
          </cell>
          <cell r="C3286">
            <v>-4.78</v>
          </cell>
          <cell r="D3286">
            <v>0</v>
          </cell>
        </row>
        <row r="3287">
          <cell r="A3287">
            <v>45290</v>
          </cell>
          <cell r="B3287">
            <v>1314.98</v>
          </cell>
          <cell r="C3287">
            <v>-4.8</v>
          </cell>
          <cell r="D3287">
            <v>0</v>
          </cell>
        </row>
        <row r="3288">
          <cell r="A3288">
            <v>45291</v>
          </cell>
          <cell r="B3288">
            <v>1315</v>
          </cell>
          <cell r="C3288">
            <v>-4.8</v>
          </cell>
          <cell r="D3288">
            <v>18.3</v>
          </cell>
        </row>
        <row r="3289">
          <cell r="A3289">
            <v>45292</v>
          </cell>
          <cell r="B3289">
            <v>1310.06</v>
          </cell>
          <cell r="C3289">
            <v>-4.8</v>
          </cell>
          <cell r="D3289">
            <v>69</v>
          </cell>
        </row>
        <row r="3290">
          <cell r="A3290">
            <v>45293</v>
          </cell>
          <cell r="B3290">
            <v>1261.77</v>
          </cell>
          <cell r="C3290">
            <v>-4.78</v>
          </cell>
          <cell r="D3290">
            <v>9.6</v>
          </cell>
        </row>
        <row r="3291">
          <cell r="A3291">
            <v>45294</v>
          </cell>
          <cell r="B3291">
            <v>1095.49</v>
          </cell>
          <cell r="C3291">
            <v>-4.78</v>
          </cell>
          <cell r="D3291">
            <v>0</v>
          </cell>
        </row>
        <row r="3292">
          <cell r="A3292">
            <v>45295</v>
          </cell>
          <cell r="B3292">
            <v>901.74</v>
          </cell>
          <cell r="C3292">
            <v>-4.74</v>
          </cell>
          <cell r="D3292">
            <v>25.2</v>
          </cell>
        </row>
        <row r="3293">
          <cell r="A3293">
            <v>45296</v>
          </cell>
          <cell r="B3293">
            <v>1265.76</v>
          </cell>
          <cell r="C3293">
            <v>-4.66</v>
          </cell>
          <cell r="D3293">
            <v>12.7</v>
          </cell>
        </row>
        <row r="3294">
          <cell r="A3294">
            <v>45297</v>
          </cell>
          <cell r="B3294">
            <v>1315</v>
          </cell>
          <cell r="C3294">
            <v>-4.64</v>
          </cell>
          <cell r="D3294">
            <v>0</v>
          </cell>
        </row>
        <row r="3295">
          <cell r="A3295">
            <v>45298</v>
          </cell>
          <cell r="B3295">
            <v>1283.96</v>
          </cell>
          <cell r="C3295">
            <v>-4.66</v>
          </cell>
          <cell r="D3295">
            <v>0</v>
          </cell>
        </row>
        <row r="3296">
          <cell r="A3296">
            <v>45299</v>
          </cell>
          <cell r="B3296">
            <v>1030</v>
          </cell>
          <cell r="C3296">
            <v>-4.58</v>
          </cell>
          <cell r="D3296">
            <v>40.4</v>
          </cell>
        </row>
        <row r="3297">
          <cell r="A3297">
            <v>45300</v>
          </cell>
          <cell r="B3297">
            <v>1030</v>
          </cell>
          <cell r="C3297">
            <v>-4.57</v>
          </cell>
          <cell r="D3297">
            <v>0.8</v>
          </cell>
        </row>
        <row r="3298">
          <cell r="A3298">
            <v>45301</v>
          </cell>
          <cell r="B3298">
            <v>1203.82</v>
          </cell>
          <cell r="C3298">
            <v>-4.58</v>
          </cell>
          <cell r="D3298">
            <v>0</v>
          </cell>
        </row>
        <row r="3299">
          <cell r="A3299">
            <v>45302</v>
          </cell>
          <cell r="B3299">
            <v>1277.64</v>
          </cell>
          <cell r="C3299">
            <v>-4.58</v>
          </cell>
          <cell r="D3299">
            <v>0</v>
          </cell>
        </row>
        <row r="3300">
          <cell r="A3300">
            <v>45303</v>
          </cell>
          <cell r="B3300">
            <v>1230.76</v>
          </cell>
          <cell r="C3300">
            <v>-4.6</v>
          </cell>
          <cell r="D3300">
            <v>0</v>
          </cell>
        </row>
        <row r="3301">
          <cell r="A3301">
            <v>45304</v>
          </cell>
          <cell r="B3301">
            <v>1273.29</v>
          </cell>
          <cell r="C3301">
            <v>-4.55</v>
          </cell>
          <cell r="D3301">
            <v>38.7</v>
          </cell>
        </row>
        <row r="3302">
          <cell r="A3302">
            <v>45305</v>
          </cell>
          <cell r="B3302">
            <v>1030</v>
          </cell>
          <cell r="C3302">
            <v>-4.32</v>
          </cell>
          <cell r="D3302">
            <v>83.9</v>
          </cell>
        </row>
        <row r="3303">
          <cell r="A3303">
            <v>45306</v>
          </cell>
          <cell r="B3303">
            <v>1108.75</v>
          </cell>
          <cell r="C3303">
            <v>-4.26</v>
          </cell>
          <cell r="D3303">
            <v>16.3</v>
          </cell>
        </row>
        <row r="3304">
          <cell r="A3304">
            <v>45307</v>
          </cell>
          <cell r="B3304">
            <v>1274.69</v>
          </cell>
          <cell r="C3304">
            <v>-4.19</v>
          </cell>
          <cell r="D3304">
            <v>12.1</v>
          </cell>
        </row>
        <row r="3305">
          <cell r="A3305">
            <v>45308</v>
          </cell>
          <cell r="B3305">
            <v>1273.68</v>
          </cell>
          <cell r="C3305">
            <v>-3.98</v>
          </cell>
          <cell r="D3305">
            <v>0</v>
          </cell>
        </row>
        <row r="3306">
          <cell r="A3306">
            <v>45309</v>
          </cell>
          <cell r="B3306">
            <v>1264.72</v>
          </cell>
          <cell r="C3306">
            <v>-3.78</v>
          </cell>
          <cell r="D3306">
            <v>15.8</v>
          </cell>
        </row>
        <row r="3307">
          <cell r="A3307">
            <v>45310</v>
          </cell>
          <cell r="B3307">
            <v>1273.68</v>
          </cell>
          <cell r="C3307">
            <v>-3.69</v>
          </cell>
          <cell r="D3307">
            <v>0</v>
          </cell>
        </row>
        <row r="3308">
          <cell r="A3308">
            <v>45311</v>
          </cell>
          <cell r="B3308">
            <v>1320</v>
          </cell>
          <cell r="C3308">
            <v>-3.68</v>
          </cell>
          <cell r="D3308">
            <v>6.3</v>
          </cell>
        </row>
        <row r="3309">
          <cell r="A3309">
            <v>45312</v>
          </cell>
          <cell r="B3309">
            <v>1168.96</v>
          </cell>
          <cell r="C3309">
            <v>-3.68</v>
          </cell>
          <cell r="D3309">
            <v>0</v>
          </cell>
        </row>
        <row r="3310">
          <cell r="A3310">
            <v>45313</v>
          </cell>
          <cell r="B3310">
            <v>1187.08</v>
          </cell>
          <cell r="C3310">
            <v>-3.69</v>
          </cell>
          <cell r="D3310">
            <v>6.6</v>
          </cell>
        </row>
        <row r="3311">
          <cell r="A3311">
            <v>45314</v>
          </cell>
          <cell r="B3311">
            <v>1272.34</v>
          </cell>
          <cell r="C3311">
            <v>-3.69</v>
          </cell>
          <cell r="D3311">
            <v>0</v>
          </cell>
        </row>
        <row r="3312">
          <cell r="A3312">
            <v>45315</v>
          </cell>
          <cell r="B3312">
            <v>1273.68</v>
          </cell>
          <cell r="C3312">
            <v>-3.34</v>
          </cell>
          <cell r="D3312">
            <v>31.7</v>
          </cell>
        </row>
        <row r="3313">
          <cell r="A3313">
            <v>45316</v>
          </cell>
          <cell r="B3313">
            <v>1286.46</v>
          </cell>
          <cell r="C3313">
            <v>-3.14</v>
          </cell>
          <cell r="D3313">
            <v>1</v>
          </cell>
        </row>
        <row r="3314">
          <cell r="A3314">
            <v>45317</v>
          </cell>
          <cell r="B3314">
            <v>1273.68</v>
          </cell>
          <cell r="C3314">
            <v>-3.12</v>
          </cell>
          <cell r="D3314">
            <v>0.8</v>
          </cell>
        </row>
        <row r="3315">
          <cell r="A3315">
            <v>45318</v>
          </cell>
          <cell r="B3315">
            <v>1319.97</v>
          </cell>
          <cell r="C3315">
            <v>-3.02</v>
          </cell>
          <cell r="D3315">
            <v>22.9</v>
          </cell>
        </row>
        <row r="3316">
          <cell r="A3316">
            <v>45319</v>
          </cell>
          <cell r="B3316">
            <v>1282.74</v>
          </cell>
          <cell r="C3316">
            <v>-3</v>
          </cell>
          <cell r="D3316">
            <v>1</v>
          </cell>
        </row>
        <row r="3317">
          <cell r="A3317">
            <v>45320</v>
          </cell>
          <cell r="B3317">
            <v>1255.56</v>
          </cell>
          <cell r="C3317">
            <v>-2.99</v>
          </cell>
          <cell r="D3317">
            <v>4</v>
          </cell>
        </row>
        <row r="3318">
          <cell r="A3318">
            <v>45321</v>
          </cell>
          <cell r="B3318">
            <v>1229.38</v>
          </cell>
          <cell r="C3318">
            <v>-2.97</v>
          </cell>
          <cell r="D3318">
            <v>4.7</v>
          </cell>
        </row>
        <row r="3319">
          <cell r="A3319">
            <v>45322</v>
          </cell>
          <cell r="B3319">
            <v>1271.67</v>
          </cell>
          <cell r="C3319">
            <v>-2.97</v>
          </cell>
          <cell r="D3319">
            <v>0.4</v>
          </cell>
        </row>
        <row r="3320">
          <cell r="A3320">
            <v>45323</v>
          </cell>
          <cell r="B3320">
            <v>1304.9</v>
          </cell>
          <cell r="C3320">
            <v>-2.9</v>
          </cell>
          <cell r="D3320">
            <v>22.1</v>
          </cell>
        </row>
        <row r="3321">
          <cell r="A3321">
            <v>45324</v>
          </cell>
          <cell r="B3321">
            <v>1273.68</v>
          </cell>
          <cell r="C3321">
            <v>-2.88</v>
          </cell>
          <cell r="D3321">
            <v>0</v>
          </cell>
        </row>
        <row r="3322">
          <cell r="A3322">
            <v>45325</v>
          </cell>
          <cell r="B3322">
            <v>1320</v>
          </cell>
          <cell r="C3322">
            <v>-2.89</v>
          </cell>
          <cell r="D3322">
            <v>0</v>
          </cell>
        </row>
        <row r="3323">
          <cell r="A3323">
            <v>45326</v>
          </cell>
          <cell r="B3323">
            <v>1320</v>
          </cell>
          <cell r="C3323">
            <v>-2.9</v>
          </cell>
          <cell r="D3323">
            <v>0</v>
          </cell>
        </row>
        <row r="3324">
          <cell r="A3324">
            <v>45327</v>
          </cell>
          <cell r="B3324">
            <v>1274.69</v>
          </cell>
          <cell r="C3324">
            <v>-2.92</v>
          </cell>
          <cell r="D3324">
            <v>0</v>
          </cell>
        </row>
        <row r="3325">
          <cell r="A3325">
            <v>45328</v>
          </cell>
          <cell r="B3325">
            <v>1274.69</v>
          </cell>
          <cell r="C3325">
            <v>-2.9</v>
          </cell>
          <cell r="D3325">
            <v>8.8</v>
          </cell>
        </row>
        <row r="3326">
          <cell r="A3326">
            <v>45329</v>
          </cell>
          <cell r="B3326">
            <v>1273.68</v>
          </cell>
          <cell r="C3326">
            <v>-2.82</v>
          </cell>
          <cell r="D3326">
            <v>13</v>
          </cell>
        </row>
        <row r="3327">
          <cell r="A3327">
            <v>45330</v>
          </cell>
          <cell r="B3327">
            <v>1282.75</v>
          </cell>
          <cell r="C3327">
            <v>-2.78</v>
          </cell>
          <cell r="D3327">
            <v>13</v>
          </cell>
        </row>
        <row r="3328">
          <cell r="A3328">
            <v>45331</v>
          </cell>
          <cell r="B3328">
            <v>1274.69</v>
          </cell>
          <cell r="C3328">
            <v>-2.76</v>
          </cell>
          <cell r="D3328">
            <v>1.4</v>
          </cell>
        </row>
        <row r="3329">
          <cell r="A3329">
            <v>45332</v>
          </cell>
          <cell r="B3329">
            <v>1320</v>
          </cell>
          <cell r="C3329">
            <v>-2.76</v>
          </cell>
          <cell r="D3329">
            <v>0</v>
          </cell>
        </row>
        <row r="3330">
          <cell r="A3330">
            <v>45333</v>
          </cell>
          <cell r="B3330">
            <v>1320</v>
          </cell>
          <cell r="C3330">
            <v>-2.78</v>
          </cell>
          <cell r="D3330">
            <v>0</v>
          </cell>
        </row>
        <row r="3331">
          <cell r="A3331">
            <v>45334</v>
          </cell>
          <cell r="B3331">
            <v>1277.93</v>
          </cell>
          <cell r="C3331">
            <v>-2.79</v>
          </cell>
          <cell r="D3331">
            <v>0</v>
          </cell>
        </row>
        <row r="3332">
          <cell r="A3332">
            <v>45335</v>
          </cell>
          <cell r="B3332">
            <v>1274.69</v>
          </cell>
          <cell r="C3332">
            <v>-2.81</v>
          </cell>
          <cell r="D3332">
            <v>0</v>
          </cell>
        </row>
        <row r="3333">
          <cell r="A3333">
            <v>45336</v>
          </cell>
          <cell r="B3333">
            <v>1273.68</v>
          </cell>
          <cell r="C3333">
            <v>-2.81</v>
          </cell>
          <cell r="D3333">
            <v>0</v>
          </cell>
        </row>
        <row r="3334">
          <cell r="A3334">
            <v>45337</v>
          </cell>
          <cell r="B3334">
            <v>1274.69</v>
          </cell>
          <cell r="C3334">
            <v>-2.84</v>
          </cell>
          <cell r="D3334">
            <v>3.2</v>
          </cell>
        </row>
        <row r="3335">
          <cell r="A3335">
            <v>45338</v>
          </cell>
          <cell r="B3335">
            <v>1288.31</v>
          </cell>
          <cell r="C3335">
            <v>-2.81</v>
          </cell>
          <cell r="D3335">
            <v>17.7</v>
          </cell>
        </row>
        <row r="3336">
          <cell r="A3336">
            <v>45339</v>
          </cell>
          <cell r="B3336">
            <v>1320</v>
          </cell>
          <cell r="C3336">
            <v>-2.79</v>
          </cell>
          <cell r="D3336">
            <v>12.6</v>
          </cell>
        </row>
        <row r="3337">
          <cell r="A3337">
            <v>45340</v>
          </cell>
          <cell r="B3337">
            <v>1320</v>
          </cell>
          <cell r="C3337">
            <v>-2.76</v>
          </cell>
          <cell r="D3337">
            <v>16.5</v>
          </cell>
        </row>
        <row r="3338">
          <cell r="A3338">
            <v>45341</v>
          </cell>
          <cell r="B3338">
            <v>1274.69</v>
          </cell>
          <cell r="C3338">
            <v>-2.74</v>
          </cell>
          <cell r="D3338">
            <v>0</v>
          </cell>
        </row>
        <row r="3339">
          <cell r="A3339">
            <v>45342</v>
          </cell>
          <cell r="B3339">
            <v>1272.67</v>
          </cell>
          <cell r="C3339">
            <v>-2.68</v>
          </cell>
          <cell r="D3339">
            <v>7.5</v>
          </cell>
        </row>
        <row r="3340">
          <cell r="A3340">
            <v>45343</v>
          </cell>
          <cell r="B3340">
            <v>1274.69</v>
          </cell>
          <cell r="C3340">
            <v>-2.64</v>
          </cell>
          <cell r="D3340">
            <v>12.2</v>
          </cell>
        </row>
        <row r="3341">
          <cell r="A3341">
            <v>45344</v>
          </cell>
          <cell r="B3341">
            <v>1274.69</v>
          </cell>
          <cell r="C3341">
            <v>-2.62</v>
          </cell>
          <cell r="D3341">
            <v>3.9</v>
          </cell>
        </row>
        <row r="3342">
          <cell r="A3342">
            <v>45345</v>
          </cell>
          <cell r="B3342">
            <v>1303.89</v>
          </cell>
          <cell r="C3342">
            <v>-2.53</v>
          </cell>
          <cell r="D3342">
            <v>6.2</v>
          </cell>
        </row>
        <row r="3343">
          <cell r="A3343">
            <v>45346</v>
          </cell>
          <cell r="B3343">
            <v>1320</v>
          </cell>
          <cell r="C3343">
            <v>-2.53</v>
          </cell>
          <cell r="D3343">
            <v>1.2</v>
          </cell>
        </row>
        <row r="3344">
          <cell r="A3344">
            <v>45347</v>
          </cell>
          <cell r="B3344">
            <v>1320</v>
          </cell>
          <cell r="C3344">
            <v>-2.45</v>
          </cell>
          <cell r="D3344">
            <v>1.7</v>
          </cell>
        </row>
        <row r="3345">
          <cell r="A3345">
            <v>45348</v>
          </cell>
          <cell r="B3345">
            <v>1303.89</v>
          </cell>
          <cell r="C3345">
            <v>-2.44</v>
          </cell>
          <cell r="D3345">
            <v>1.3</v>
          </cell>
        </row>
        <row r="3346">
          <cell r="A3346">
            <v>45349</v>
          </cell>
          <cell r="B3346">
            <v>1273.68</v>
          </cell>
          <cell r="C3346">
            <v>-2.44</v>
          </cell>
          <cell r="D3346">
            <v>0</v>
          </cell>
        </row>
        <row r="3347">
          <cell r="A3347">
            <v>45350</v>
          </cell>
          <cell r="B3347">
            <v>1277.55</v>
          </cell>
          <cell r="C3347">
            <v>-2.44</v>
          </cell>
          <cell r="D3347">
            <v>0</v>
          </cell>
        </row>
        <row r="3348">
          <cell r="A3348">
            <v>45351</v>
          </cell>
        </row>
        <row r="3348">
          <cell r="C3348">
            <v>-2.46</v>
          </cell>
          <cell r="D3348">
            <v>0</v>
          </cell>
        </row>
        <row r="3349">
          <cell r="A3349">
            <v>45352</v>
          </cell>
        </row>
        <row r="3350">
          <cell r="A3350">
            <v>45353</v>
          </cell>
        </row>
        <row r="3351">
          <cell r="A3351">
            <v>45354</v>
          </cell>
        </row>
        <row r="3352">
          <cell r="A3352">
            <v>45355</v>
          </cell>
        </row>
        <row r="3353">
          <cell r="A3353">
            <v>45356</v>
          </cell>
        </row>
        <row r="3354">
          <cell r="A3354">
            <v>45357</v>
          </cell>
        </row>
        <row r="3355">
          <cell r="A3355">
            <v>45358</v>
          </cell>
        </row>
        <row r="3356">
          <cell r="A3356">
            <v>45359</v>
          </cell>
        </row>
        <row r="3357">
          <cell r="A3357">
            <v>45360</v>
          </cell>
        </row>
        <row r="3358">
          <cell r="A3358">
            <v>45361</v>
          </cell>
        </row>
        <row r="3359">
          <cell r="A3359">
            <v>45362</v>
          </cell>
        </row>
        <row r="3360">
          <cell r="A3360">
            <v>45363</v>
          </cell>
        </row>
        <row r="3361">
          <cell r="A3361">
            <v>45364</v>
          </cell>
        </row>
        <row r="3362">
          <cell r="A3362">
            <v>45365</v>
          </cell>
        </row>
        <row r="3363">
          <cell r="A3363">
            <v>45366</v>
          </cell>
        </row>
        <row r="3364">
          <cell r="A3364">
            <v>45367</v>
          </cell>
        </row>
        <row r="3365">
          <cell r="A3365">
            <v>45368</v>
          </cell>
        </row>
        <row r="3366">
          <cell r="A3366">
            <v>45369</v>
          </cell>
        </row>
        <row r="3367">
          <cell r="A3367">
            <v>45370</v>
          </cell>
        </row>
        <row r="3368">
          <cell r="A3368">
            <v>45371</v>
          </cell>
        </row>
        <row r="3369">
          <cell r="A3369">
            <v>45372</v>
          </cell>
        </row>
        <row r="3370">
          <cell r="A3370">
            <v>45373</v>
          </cell>
        </row>
        <row r="3371">
          <cell r="A3371">
            <v>45374</v>
          </cell>
        </row>
        <row r="3372">
          <cell r="A3372">
            <v>45375</v>
          </cell>
        </row>
        <row r="3373">
          <cell r="A3373">
            <v>45376</v>
          </cell>
        </row>
        <row r="3374">
          <cell r="A3374">
            <v>45377</v>
          </cell>
        </row>
        <row r="3375">
          <cell r="A3375">
            <v>45378</v>
          </cell>
        </row>
        <row r="3376">
          <cell r="A3376">
            <v>45379</v>
          </cell>
        </row>
        <row r="3377">
          <cell r="A3377">
            <v>45380</v>
          </cell>
        </row>
        <row r="3378">
          <cell r="A3378">
            <v>45381</v>
          </cell>
        </row>
        <row r="3379">
          <cell r="A3379">
            <v>45382</v>
          </cell>
        </row>
        <row r="3380">
          <cell r="A3380">
            <v>45383</v>
          </cell>
        </row>
        <row r="3381">
          <cell r="A3381">
            <v>45384</v>
          </cell>
        </row>
        <row r="3382">
          <cell r="A3382">
            <v>45385</v>
          </cell>
        </row>
        <row r="3383">
          <cell r="A3383">
            <v>45386</v>
          </cell>
        </row>
        <row r="3384">
          <cell r="A3384">
            <v>45387</v>
          </cell>
        </row>
        <row r="3385">
          <cell r="A3385">
            <v>45388</v>
          </cell>
        </row>
        <row r="3386">
          <cell r="A3386">
            <v>45389</v>
          </cell>
        </row>
        <row r="3387">
          <cell r="A3387">
            <v>45390</v>
          </cell>
        </row>
        <row r="3388">
          <cell r="A3388">
            <v>45391</v>
          </cell>
        </row>
        <row r="3389">
          <cell r="A3389">
            <v>45392</v>
          </cell>
        </row>
        <row r="3390">
          <cell r="A3390">
            <v>45393</v>
          </cell>
        </row>
        <row r="3391">
          <cell r="A3391">
            <v>45394</v>
          </cell>
        </row>
        <row r="3392">
          <cell r="A3392">
            <v>45395</v>
          </cell>
        </row>
        <row r="3393">
          <cell r="A3393">
            <v>45396</v>
          </cell>
        </row>
        <row r="3394">
          <cell r="A3394">
            <v>45397</v>
          </cell>
        </row>
        <row r="3395">
          <cell r="A3395">
            <v>45398</v>
          </cell>
        </row>
        <row r="3396">
          <cell r="A3396">
            <v>45399</v>
          </cell>
        </row>
        <row r="3397">
          <cell r="A3397">
            <v>45400</v>
          </cell>
        </row>
        <row r="3398">
          <cell r="A3398">
            <v>45401</v>
          </cell>
        </row>
        <row r="3399">
          <cell r="A3399">
            <v>45402</v>
          </cell>
        </row>
        <row r="3400">
          <cell r="A3400">
            <v>45403</v>
          </cell>
        </row>
        <row r="3401">
          <cell r="A3401">
            <v>45404</v>
          </cell>
        </row>
        <row r="3402">
          <cell r="A3402">
            <v>45405</v>
          </cell>
        </row>
        <row r="3403">
          <cell r="A3403">
            <v>45406</v>
          </cell>
        </row>
        <row r="3404">
          <cell r="A3404">
            <v>45407</v>
          </cell>
        </row>
        <row r="3405">
          <cell r="A3405">
            <v>45408</v>
          </cell>
        </row>
        <row r="3406">
          <cell r="A3406">
            <v>45409</v>
          </cell>
        </row>
        <row r="3407">
          <cell r="A3407">
            <v>45410</v>
          </cell>
        </row>
        <row r="3408">
          <cell r="A3408">
            <v>45411</v>
          </cell>
        </row>
        <row r="3409">
          <cell r="A3409">
            <v>45412</v>
          </cell>
        </row>
        <row r="3410">
          <cell r="A3410">
            <v>45413</v>
          </cell>
        </row>
        <row r="3411">
          <cell r="A3411">
            <v>45414</v>
          </cell>
        </row>
        <row r="3412">
          <cell r="A3412">
            <v>45415</v>
          </cell>
        </row>
        <row r="3413">
          <cell r="A3413">
            <v>45416</v>
          </cell>
        </row>
        <row r="3414">
          <cell r="A3414">
            <v>45417</v>
          </cell>
        </row>
        <row r="3415">
          <cell r="A3415">
            <v>45418</v>
          </cell>
        </row>
        <row r="3416">
          <cell r="A3416">
            <v>45419</v>
          </cell>
        </row>
        <row r="3417">
          <cell r="A3417">
            <v>45420</v>
          </cell>
        </row>
        <row r="3418">
          <cell r="A3418">
            <v>45421</v>
          </cell>
        </row>
        <row r="3419">
          <cell r="A3419">
            <v>45422</v>
          </cell>
        </row>
        <row r="3420">
          <cell r="A3420">
            <v>45423</v>
          </cell>
        </row>
        <row r="3421">
          <cell r="A3421">
            <v>45424</v>
          </cell>
        </row>
        <row r="3422">
          <cell r="A3422">
            <v>45425</v>
          </cell>
        </row>
        <row r="3423">
          <cell r="A3423">
            <v>45426</v>
          </cell>
        </row>
        <row r="3424">
          <cell r="A3424">
            <v>45427</v>
          </cell>
        </row>
        <row r="3425">
          <cell r="A3425">
            <v>45428</v>
          </cell>
        </row>
        <row r="3426">
          <cell r="A3426">
            <v>45429</v>
          </cell>
        </row>
        <row r="3427">
          <cell r="A3427">
            <v>45430</v>
          </cell>
        </row>
        <row r="3428">
          <cell r="A3428">
            <v>45431</v>
          </cell>
        </row>
        <row r="3429">
          <cell r="A3429">
            <v>45432</v>
          </cell>
        </row>
        <row r="3430">
          <cell r="A3430">
            <v>45433</v>
          </cell>
        </row>
        <row r="3431">
          <cell r="A3431">
            <v>45434</v>
          </cell>
        </row>
        <row r="3432">
          <cell r="A3432">
            <v>45435</v>
          </cell>
        </row>
        <row r="3433">
          <cell r="A3433">
            <v>45436</v>
          </cell>
        </row>
        <row r="3434">
          <cell r="A3434">
            <v>45437</v>
          </cell>
        </row>
        <row r="3435">
          <cell r="A3435">
            <v>45438</v>
          </cell>
        </row>
        <row r="3436">
          <cell r="A3436">
            <v>45439</v>
          </cell>
        </row>
        <row r="3437">
          <cell r="A3437">
            <v>45440</v>
          </cell>
        </row>
        <row r="3438">
          <cell r="A3438">
            <v>45441</v>
          </cell>
        </row>
        <row r="3439">
          <cell r="A3439">
            <v>45442</v>
          </cell>
        </row>
        <row r="3440">
          <cell r="A3440">
            <v>45443</v>
          </cell>
        </row>
        <row r="3441">
          <cell r="A3441">
            <v>45444</v>
          </cell>
        </row>
        <row r="3442">
          <cell r="A3442">
            <v>45445</v>
          </cell>
        </row>
        <row r="3443">
          <cell r="A3443">
            <v>45446</v>
          </cell>
        </row>
        <row r="3444">
          <cell r="A3444">
            <v>45447</v>
          </cell>
        </row>
        <row r="3445">
          <cell r="A3445">
            <v>45448</v>
          </cell>
        </row>
        <row r="3446">
          <cell r="A3446">
            <v>45449</v>
          </cell>
        </row>
        <row r="3447">
          <cell r="A3447">
            <v>45450</v>
          </cell>
        </row>
        <row r="3448">
          <cell r="A3448">
            <v>45451</v>
          </cell>
        </row>
        <row r="3449">
          <cell r="A3449">
            <v>45452</v>
          </cell>
        </row>
        <row r="3450">
          <cell r="A3450">
            <v>45453</v>
          </cell>
        </row>
        <row r="3451">
          <cell r="A3451">
            <v>45454</v>
          </cell>
        </row>
        <row r="3452">
          <cell r="A3452">
            <v>45455</v>
          </cell>
        </row>
        <row r="3453">
          <cell r="A3453">
            <v>45456</v>
          </cell>
        </row>
        <row r="3454">
          <cell r="A3454">
            <v>45457</v>
          </cell>
        </row>
        <row r="3455">
          <cell r="A3455">
            <v>45458</v>
          </cell>
        </row>
        <row r="3456">
          <cell r="A3456">
            <v>45459</v>
          </cell>
        </row>
        <row r="3457">
          <cell r="A3457">
            <v>45460</v>
          </cell>
        </row>
        <row r="3458">
          <cell r="A3458">
            <v>45461</v>
          </cell>
        </row>
        <row r="3459">
          <cell r="A3459">
            <v>45462</v>
          </cell>
        </row>
        <row r="3460">
          <cell r="A3460">
            <v>45463</v>
          </cell>
        </row>
        <row r="3461">
          <cell r="A3461">
            <v>45464</v>
          </cell>
        </row>
        <row r="3462">
          <cell r="A3462">
            <v>45465</v>
          </cell>
        </row>
        <row r="3463">
          <cell r="A3463">
            <v>45466</v>
          </cell>
        </row>
        <row r="3464">
          <cell r="A3464">
            <v>45467</v>
          </cell>
        </row>
        <row r="3465">
          <cell r="A3465">
            <v>45468</v>
          </cell>
        </row>
        <row r="3466">
          <cell r="A3466">
            <v>45469</v>
          </cell>
        </row>
        <row r="3467">
          <cell r="A3467">
            <v>45470</v>
          </cell>
        </row>
        <row r="3468">
          <cell r="A3468">
            <v>45471</v>
          </cell>
        </row>
        <row r="3469">
          <cell r="A3469">
            <v>45472</v>
          </cell>
        </row>
        <row r="3470">
          <cell r="A3470">
            <v>45473</v>
          </cell>
        </row>
        <row r="3471">
          <cell r="A3471">
            <v>45474</v>
          </cell>
        </row>
        <row r="3472">
          <cell r="A3472">
            <v>45475</v>
          </cell>
        </row>
        <row r="3473">
          <cell r="A3473">
            <v>45476</v>
          </cell>
        </row>
        <row r="3474">
          <cell r="A3474">
            <v>45477</v>
          </cell>
        </row>
        <row r="3475">
          <cell r="A3475">
            <v>45478</v>
          </cell>
        </row>
        <row r="3476">
          <cell r="A3476">
            <v>45479</v>
          </cell>
        </row>
        <row r="3477">
          <cell r="A3477">
            <v>45480</v>
          </cell>
        </row>
        <row r="3478">
          <cell r="A3478">
            <v>45481</v>
          </cell>
        </row>
        <row r="3479">
          <cell r="A3479">
            <v>45482</v>
          </cell>
        </row>
        <row r="3480">
          <cell r="A3480">
            <v>45483</v>
          </cell>
        </row>
        <row r="3481">
          <cell r="A3481">
            <v>45484</v>
          </cell>
        </row>
        <row r="3482">
          <cell r="A3482">
            <v>45485</v>
          </cell>
        </row>
        <row r="3483">
          <cell r="A3483">
            <v>45486</v>
          </cell>
        </row>
        <row r="3484">
          <cell r="A3484">
            <v>45487</v>
          </cell>
        </row>
        <row r="3485">
          <cell r="A3485">
            <v>45488</v>
          </cell>
        </row>
        <row r="3486">
          <cell r="A3486">
            <v>45489</v>
          </cell>
        </row>
        <row r="3487">
          <cell r="A3487">
            <v>45490</v>
          </cell>
        </row>
        <row r="3488">
          <cell r="A3488">
            <v>45491</v>
          </cell>
        </row>
        <row r="3489">
          <cell r="A3489">
            <v>45492</v>
          </cell>
        </row>
        <row r="3490">
          <cell r="A3490">
            <v>45493</v>
          </cell>
        </row>
        <row r="3491">
          <cell r="A3491">
            <v>45494</v>
          </cell>
        </row>
        <row r="3492">
          <cell r="A3492">
            <v>45495</v>
          </cell>
        </row>
        <row r="3493">
          <cell r="A3493">
            <v>45496</v>
          </cell>
        </row>
        <row r="3494">
          <cell r="A3494">
            <v>45497</v>
          </cell>
        </row>
        <row r="3495">
          <cell r="A3495">
            <v>45498</v>
          </cell>
        </row>
        <row r="3496">
          <cell r="A3496">
            <v>45499</v>
          </cell>
        </row>
        <row r="3497">
          <cell r="A3497">
            <v>45500</v>
          </cell>
        </row>
        <row r="3498">
          <cell r="A3498">
            <v>45501</v>
          </cell>
        </row>
        <row r="3499">
          <cell r="A3499">
            <v>45502</v>
          </cell>
        </row>
        <row r="3500">
          <cell r="A3500">
            <v>45503</v>
          </cell>
        </row>
        <row r="3501">
          <cell r="A3501">
            <v>45504</v>
          </cell>
        </row>
        <row r="3502">
          <cell r="A3502">
            <v>45505</v>
          </cell>
        </row>
        <row r="3503">
          <cell r="A3503">
            <v>45506</v>
          </cell>
        </row>
        <row r="3504">
          <cell r="A3504">
            <v>45507</v>
          </cell>
        </row>
        <row r="3505">
          <cell r="A3505">
            <v>45508</v>
          </cell>
        </row>
        <row r="3506">
          <cell r="A3506">
            <v>45509</v>
          </cell>
        </row>
        <row r="3507">
          <cell r="A3507">
            <v>45510</v>
          </cell>
        </row>
        <row r="3508">
          <cell r="A3508">
            <v>45511</v>
          </cell>
        </row>
        <row r="3509">
          <cell r="A3509">
            <v>45512</v>
          </cell>
        </row>
        <row r="3510">
          <cell r="A3510">
            <v>45513</v>
          </cell>
        </row>
        <row r="3511">
          <cell r="A3511">
            <v>45514</v>
          </cell>
        </row>
        <row r="3512">
          <cell r="A3512">
            <v>45515</v>
          </cell>
        </row>
        <row r="3513">
          <cell r="A3513">
            <v>45516</v>
          </cell>
        </row>
        <row r="3514">
          <cell r="A3514">
            <v>45517</v>
          </cell>
        </row>
        <row r="3515">
          <cell r="A3515">
            <v>45518</v>
          </cell>
        </row>
        <row r="3516">
          <cell r="A3516">
            <v>45519</v>
          </cell>
        </row>
        <row r="3517">
          <cell r="A3517">
            <v>45520</v>
          </cell>
        </row>
        <row r="3518">
          <cell r="A3518">
            <v>45521</v>
          </cell>
        </row>
        <row r="3519">
          <cell r="A3519">
            <v>45522</v>
          </cell>
        </row>
        <row r="3520">
          <cell r="A3520">
            <v>45523</v>
          </cell>
        </row>
        <row r="3521">
          <cell r="A3521">
            <v>45524</v>
          </cell>
        </row>
        <row r="3522">
          <cell r="A3522">
            <v>45525</v>
          </cell>
        </row>
        <row r="3523">
          <cell r="A3523">
            <v>45526</v>
          </cell>
        </row>
        <row r="3524">
          <cell r="A3524">
            <v>45527</v>
          </cell>
        </row>
        <row r="3525">
          <cell r="A3525">
            <v>45528</v>
          </cell>
        </row>
        <row r="3526">
          <cell r="A3526">
            <v>45529</v>
          </cell>
        </row>
        <row r="3527">
          <cell r="A3527">
            <v>45530</v>
          </cell>
        </row>
        <row r="3528">
          <cell r="A3528">
            <v>45531</v>
          </cell>
        </row>
        <row r="3529">
          <cell r="A3529">
            <v>45532</v>
          </cell>
        </row>
        <row r="3530">
          <cell r="A3530">
            <v>45533</v>
          </cell>
        </row>
        <row r="3531">
          <cell r="A3531">
            <v>45534</v>
          </cell>
        </row>
        <row r="3532">
          <cell r="A3532">
            <v>45535</v>
          </cell>
        </row>
        <row r="3533">
          <cell r="A3533">
            <v>45536</v>
          </cell>
        </row>
        <row r="3534">
          <cell r="A3534">
            <v>45537</v>
          </cell>
        </row>
        <row r="3535">
          <cell r="A3535">
            <v>45538</v>
          </cell>
        </row>
        <row r="3536">
          <cell r="A3536">
            <v>45539</v>
          </cell>
        </row>
        <row r="3537">
          <cell r="A3537">
            <v>45540</v>
          </cell>
        </row>
        <row r="3538">
          <cell r="A3538">
            <v>45541</v>
          </cell>
        </row>
        <row r="3539">
          <cell r="A3539">
            <v>45542</v>
          </cell>
        </row>
        <row r="3540">
          <cell r="A3540">
            <v>45543</v>
          </cell>
        </row>
        <row r="3541">
          <cell r="A3541">
            <v>45544</v>
          </cell>
        </row>
        <row r="3542">
          <cell r="A3542">
            <v>45545</v>
          </cell>
        </row>
        <row r="3543">
          <cell r="A3543">
            <v>45546</v>
          </cell>
        </row>
        <row r="3544">
          <cell r="A3544">
            <v>45547</v>
          </cell>
        </row>
        <row r="3545">
          <cell r="A3545">
            <v>45548</v>
          </cell>
        </row>
        <row r="3546">
          <cell r="A3546">
            <v>45549</v>
          </cell>
        </row>
        <row r="3547">
          <cell r="A3547">
            <v>45550</v>
          </cell>
        </row>
        <row r="3548">
          <cell r="A3548">
            <v>45551</v>
          </cell>
        </row>
        <row r="3549">
          <cell r="A3549">
            <v>45552</v>
          </cell>
        </row>
        <row r="3550">
          <cell r="A3550">
            <v>45553</v>
          </cell>
        </row>
        <row r="3551">
          <cell r="A3551">
            <v>45554</v>
          </cell>
        </row>
        <row r="3552">
          <cell r="A3552">
            <v>45555</v>
          </cell>
        </row>
        <row r="3553">
          <cell r="A3553">
            <v>45556</v>
          </cell>
        </row>
        <row r="3554">
          <cell r="A3554">
            <v>45557</v>
          </cell>
        </row>
        <row r="3555">
          <cell r="A3555">
            <v>45558</v>
          </cell>
        </row>
        <row r="3556">
          <cell r="A3556">
            <v>45559</v>
          </cell>
        </row>
        <row r="3557">
          <cell r="A3557">
            <v>45560</v>
          </cell>
        </row>
        <row r="3558">
          <cell r="A3558">
            <v>45561</v>
          </cell>
        </row>
        <row r="3559">
          <cell r="A3559">
            <v>45562</v>
          </cell>
        </row>
        <row r="3560">
          <cell r="A3560">
            <v>45563</v>
          </cell>
        </row>
        <row r="3561">
          <cell r="A3561">
            <v>45564</v>
          </cell>
        </row>
        <row r="3562">
          <cell r="A3562">
            <v>45565</v>
          </cell>
        </row>
        <row r="3563">
          <cell r="A3563">
            <v>45566</v>
          </cell>
        </row>
        <row r="3564">
          <cell r="A3564">
            <v>45567</v>
          </cell>
        </row>
        <row r="3565">
          <cell r="A3565">
            <v>45568</v>
          </cell>
        </row>
        <row r="3566">
          <cell r="A3566">
            <v>45569</v>
          </cell>
        </row>
        <row r="3567">
          <cell r="A3567">
            <v>45570</v>
          </cell>
        </row>
        <row r="3568">
          <cell r="A3568">
            <v>45571</v>
          </cell>
        </row>
        <row r="3569">
          <cell r="A3569">
            <v>45572</v>
          </cell>
        </row>
        <row r="3570">
          <cell r="A3570">
            <v>45573</v>
          </cell>
        </row>
        <row r="3571">
          <cell r="A3571">
            <v>45574</v>
          </cell>
        </row>
        <row r="3572">
          <cell r="A3572">
            <v>45575</v>
          </cell>
        </row>
        <row r="3573">
          <cell r="A3573">
            <v>45576</v>
          </cell>
        </row>
        <row r="3574">
          <cell r="A3574">
            <v>45577</v>
          </cell>
        </row>
        <row r="3575">
          <cell r="A3575">
            <v>45578</v>
          </cell>
        </row>
        <row r="3576">
          <cell r="A3576">
            <v>45579</v>
          </cell>
        </row>
        <row r="3577">
          <cell r="A3577">
            <v>45580</v>
          </cell>
        </row>
        <row r="3578">
          <cell r="A3578">
            <v>45581</v>
          </cell>
        </row>
        <row r="3579">
          <cell r="A3579">
            <v>45582</v>
          </cell>
        </row>
        <row r="3580">
          <cell r="A3580">
            <v>45583</v>
          </cell>
        </row>
        <row r="3581">
          <cell r="A3581">
            <v>45584</v>
          </cell>
        </row>
        <row r="3582">
          <cell r="A3582">
            <v>45585</v>
          </cell>
        </row>
        <row r="3583">
          <cell r="A3583">
            <v>45586</v>
          </cell>
        </row>
        <row r="3584">
          <cell r="A3584">
            <v>45587</v>
          </cell>
        </row>
        <row r="3585">
          <cell r="A3585">
            <v>45588</v>
          </cell>
        </row>
        <row r="3586">
          <cell r="A3586">
            <v>45589</v>
          </cell>
        </row>
        <row r="3587">
          <cell r="A3587">
            <v>45590</v>
          </cell>
        </row>
        <row r="3588">
          <cell r="A3588">
            <v>45591</v>
          </cell>
        </row>
        <row r="3589">
          <cell r="A3589">
            <v>45592</v>
          </cell>
        </row>
        <row r="3590">
          <cell r="A3590">
            <v>45593</v>
          </cell>
        </row>
        <row r="3591">
          <cell r="A3591">
            <v>45594</v>
          </cell>
        </row>
        <row r="3592">
          <cell r="A3592">
            <v>45595</v>
          </cell>
        </row>
        <row r="3593">
          <cell r="A3593">
            <v>45596</v>
          </cell>
        </row>
        <row r="3594">
          <cell r="A3594">
            <v>45597</v>
          </cell>
        </row>
        <row r="3595">
          <cell r="A3595">
            <v>45598</v>
          </cell>
        </row>
        <row r="3596">
          <cell r="A3596">
            <v>45599</v>
          </cell>
        </row>
        <row r="3597">
          <cell r="A3597">
            <v>45600</v>
          </cell>
        </row>
        <row r="3598">
          <cell r="A3598">
            <v>45601</v>
          </cell>
        </row>
        <row r="3599">
          <cell r="A3599">
            <v>45602</v>
          </cell>
        </row>
        <row r="3600">
          <cell r="A3600">
            <v>45603</v>
          </cell>
        </row>
        <row r="3601">
          <cell r="A3601">
            <v>45604</v>
          </cell>
        </row>
        <row r="3602">
          <cell r="A3602">
            <v>45605</v>
          </cell>
        </row>
        <row r="3603">
          <cell r="A3603">
            <v>45606</v>
          </cell>
        </row>
        <row r="3604">
          <cell r="A3604">
            <v>45607</v>
          </cell>
        </row>
        <row r="3605">
          <cell r="A3605">
            <v>45608</v>
          </cell>
        </row>
        <row r="3606">
          <cell r="A3606">
            <v>45609</v>
          </cell>
        </row>
        <row r="3607">
          <cell r="A3607">
            <v>45610</v>
          </cell>
        </row>
        <row r="3608">
          <cell r="A3608">
            <v>45611</v>
          </cell>
        </row>
        <row r="3609">
          <cell r="A3609">
            <v>45612</v>
          </cell>
        </row>
        <row r="3610">
          <cell r="A3610">
            <v>45613</v>
          </cell>
        </row>
        <row r="3611">
          <cell r="A3611">
            <v>45614</v>
          </cell>
        </row>
        <row r="3612">
          <cell r="A3612">
            <v>45615</v>
          </cell>
        </row>
        <row r="3613">
          <cell r="A3613">
            <v>45616</v>
          </cell>
        </row>
        <row r="3614">
          <cell r="A3614">
            <v>45617</v>
          </cell>
        </row>
        <row r="3615">
          <cell r="A3615">
            <v>45618</v>
          </cell>
        </row>
        <row r="3616">
          <cell r="A3616">
            <v>45619</v>
          </cell>
        </row>
        <row r="3617">
          <cell r="A3617">
            <v>45620</v>
          </cell>
        </row>
        <row r="3618">
          <cell r="A3618">
            <v>45621</v>
          </cell>
        </row>
        <row r="3619">
          <cell r="A3619">
            <v>45622</v>
          </cell>
        </row>
        <row r="3620">
          <cell r="A3620">
            <v>45623</v>
          </cell>
        </row>
        <row r="3621">
          <cell r="A3621">
            <v>45624</v>
          </cell>
        </row>
        <row r="3622">
          <cell r="A3622">
            <v>45625</v>
          </cell>
        </row>
        <row r="3623">
          <cell r="A3623">
            <v>45626</v>
          </cell>
        </row>
        <row r="3624">
          <cell r="A3624">
            <v>45627</v>
          </cell>
        </row>
        <row r="3625">
          <cell r="A3625">
            <v>45628</v>
          </cell>
        </row>
        <row r="3626">
          <cell r="A3626">
            <v>45629</v>
          </cell>
        </row>
        <row r="3627">
          <cell r="A3627">
            <v>45630</v>
          </cell>
        </row>
        <row r="3628">
          <cell r="A3628">
            <v>45631</v>
          </cell>
        </row>
        <row r="3629">
          <cell r="A3629">
            <v>45632</v>
          </cell>
        </row>
        <row r="3630">
          <cell r="A3630">
            <v>45633</v>
          </cell>
        </row>
        <row r="3631">
          <cell r="A3631">
            <v>45634</v>
          </cell>
        </row>
        <row r="3632">
          <cell r="A3632">
            <v>45635</v>
          </cell>
        </row>
        <row r="3633">
          <cell r="A3633">
            <v>45636</v>
          </cell>
        </row>
        <row r="3634">
          <cell r="A3634">
            <v>45637</v>
          </cell>
        </row>
        <row r="3635">
          <cell r="A3635">
            <v>45638</v>
          </cell>
        </row>
        <row r="3636">
          <cell r="A3636">
            <v>45639</v>
          </cell>
        </row>
        <row r="3637">
          <cell r="A3637">
            <v>45640</v>
          </cell>
        </row>
        <row r="3638">
          <cell r="A3638">
            <v>45641</v>
          </cell>
        </row>
        <row r="3639">
          <cell r="A3639">
            <v>45642</v>
          </cell>
        </row>
        <row r="3640">
          <cell r="A3640">
            <v>45643</v>
          </cell>
        </row>
        <row r="3641">
          <cell r="A3641">
            <v>45644</v>
          </cell>
        </row>
        <row r="3642">
          <cell r="A3642">
            <v>45645</v>
          </cell>
        </row>
        <row r="3643">
          <cell r="A3643">
            <v>45646</v>
          </cell>
        </row>
        <row r="3644">
          <cell r="A3644">
            <v>45647</v>
          </cell>
        </row>
        <row r="3645">
          <cell r="A3645">
            <v>45648</v>
          </cell>
        </row>
        <row r="3646">
          <cell r="A3646">
            <v>45649</v>
          </cell>
        </row>
        <row r="3647">
          <cell r="A3647">
            <v>45650</v>
          </cell>
        </row>
        <row r="3648">
          <cell r="A3648">
            <v>45651</v>
          </cell>
        </row>
        <row r="3649">
          <cell r="A3649">
            <v>45652</v>
          </cell>
        </row>
        <row r="3650">
          <cell r="A3650">
            <v>45653</v>
          </cell>
        </row>
        <row r="3651">
          <cell r="A3651">
            <v>45654</v>
          </cell>
        </row>
        <row r="3652">
          <cell r="A3652">
            <v>45655</v>
          </cell>
        </row>
        <row r="3653">
          <cell r="A3653">
            <v>45656</v>
          </cell>
        </row>
        <row r="3654">
          <cell r="A3654">
            <v>45657</v>
          </cell>
        </row>
        <row r="3655">
          <cell r="A3655">
            <v>45658</v>
          </cell>
        </row>
        <row r="3656">
          <cell r="A3656">
            <v>45659</v>
          </cell>
        </row>
        <row r="3657">
          <cell r="A3657">
            <v>45660</v>
          </cell>
        </row>
        <row r="3658">
          <cell r="A3658">
            <v>45661</v>
          </cell>
        </row>
        <row r="3659">
          <cell r="A3659">
            <v>45662</v>
          </cell>
        </row>
        <row r="3660">
          <cell r="A3660">
            <v>45663</v>
          </cell>
        </row>
        <row r="3661">
          <cell r="A3661">
            <v>45664</v>
          </cell>
        </row>
        <row r="3662">
          <cell r="A3662">
            <v>45665</v>
          </cell>
        </row>
        <row r="3663">
          <cell r="A3663">
            <v>45666</v>
          </cell>
        </row>
        <row r="3664">
          <cell r="A3664">
            <v>45667</v>
          </cell>
        </row>
        <row r="3665">
          <cell r="A3665">
            <v>45668</v>
          </cell>
        </row>
        <row r="3666">
          <cell r="A3666">
            <v>45669</v>
          </cell>
        </row>
        <row r="3667">
          <cell r="A3667">
            <v>45670</v>
          </cell>
        </row>
        <row r="3668">
          <cell r="A3668">
            <v>45671</v>
          </cell>
        </row>
        <row r="3669">
          <cell r="A3669">
            <v>45672</v>
          </cell>
        </row>
        <row r="3670">
          <cell r="A3670">
            <v>45673</v>
          </cell>
        </row>
        <row r="3671">
          <cell r="A3671">
            <v>45674</v>
          </cell>
        </row>
        <row r="3672">
          <cell r="A3672">
            <v>45675</v>
          </cell>
        </row>
        <row r="3673">
          <cell r="A3673">
            <v>45676</v>
          </cell>
        </row>
        <row r="3674">
          <cell r="A3674">
            <v>45677</v>
          </cell>
        </row>
        <row r="3675">
          <cell r="A3675">
            <v>45678</v>
          </cell>
        </row>
        <row r="3676">
          <cell r="A3676">
            <v>45679</v>
          </cell>
        </row>
        <row r="3677">
          <cell r="A3677">
            <v>45680</v>
          </cell>
        </row>
        <row r="3678">
          <cell r="A3678">
            <v>45681</v>
          </cell>
        </row>
        <row r="3679">
          <cell r="A3679">
            <v>45682</v>
          </cell>
        </row>
        <row r="3680">
          <cell r="A3680">
            <v>45683</v>
          </cell>
        </row>
        <row r="3681">
          <cell r="A3681">
            <v>45684</v>
          </cell>
        </row>
        <row r="3682">
          <cell r="A3682">
            <v>45685</v>
          </cell>
        </row>
        <row r="3683">
          <cell r="A3683">
            <v>45686</v>
          </cell>
        </row>
        <row r="3684">
          <cell r="A3684">
            <v>45687</v>
          </cell>
        </row>
        <row r="3685">
          <cell r="A3685">
            <v>45688</v>
          </cell>
        </row>
        <row r="3686">
          <cell r="A3686">
            <v>45689</v>
          </cell>
        </row>
        <row r="3687">
          <cell r="A3687">
            <v>45690</v>
          </cell>
        </row>
        <row r="3688">
          <cell r="A3688">
            <v>45691</v>
          </cell>
        </row>
        <row r="3689">
          <cell r="A3689">
            <v>45692</v>
          </cell>
        </row>
        <row r="3690">
          <cell r="A3690">
            <v>45693</v>
          </cell>
        </row>
        <row r="3691">
          <cell r="A3691">
            <v>45694</v>
          </cell>
        </row>
        <row r="3692">
          <cell r="A3692">
            <v>45695</v>
          </cell>
        </row>
        <row r="3693">
          <cell r="A3693">
            <v>45696</v>
          </cell>
        </row>
        <row r="3694">
          <cell r="A3694">
            <v>45697</v>
          </cell>
        </row>
        <row r="3695">
          <cell r="A3695">
            <v>45698</v>
          </cell>
        </row>
        <row r="3696">
          <cell r="A3696">
            <v>45699</v>
          </cell>
        </row>
        <row r="3697">
          <cell r="A3697">
            <v>45700</v>
          </cell>
        </row>
        <row r="3698">
          <cell r="A3698">
            <v>45701</v>
          </cell>
        </row>
        <row r="3699">
          <cell r="A3699">
            <v>45702</v>
          </cell>
        </row>
        <row r="3700">
          <cell r="A3700">
            <v>45703</v>
          </cell>
        </row>
        <row r="3701">
          <cell r="A3701">
            <v>45704</v>
          </cell>
        </row>
        <row r="3702">
          <cell r="A3702">
            <v>45705</v>
          </cell>
        </row>
        <row r="3703">
          <cell r="A3703">
            <v>45706</v>
          </cell>
        </row>
        <row r="3704">
          <cell r="A3704">
            <v>45707</v>
          </cell>
        </row>
        <row r="3705">
          <cell r="A3705">
            <v>45708</v>
          </cell>
        </row>
        <row r="3706">
          <cell r="A3706">
            <v>45709</v>
          </cell>
        </row>
        <row r="3707">
          <cell r="A3707">
            <v>45710</v>
          </cell>
        </row>
        <row r="3708">
          <cell r="A3708">
            <v>45711</v>
          </cell>
        </row>
        <row r="3709">
          <cell r="A3709">
            <v>45712</v>
          </cell>
        </row>
        <row r="3710">
          <cell r="A3710">
            <v>45713</v>
          </cell>
        </row>
        <row r="3711">
          <cell r="A3711">
            <v>45714</v>
          </cell>
        </row>
        <row r="3712">
          <cell r="A3712">
            <v>45715</v>
          </cell>
        </row>
        <row r="3713">
          <cell r="A3713">
            <v>45716</v>
          </cell>
        </row>
        <row r="3714">
          <cell r="A3714">
            <v>45717</v>
          </cell>
        </row>
        <row r="3715">
          <cell r="A3715">
            <v>45718</v>
          </cell>
        </row>
        <row r="3716">
          <cell r="A3716">
            <v>45719</v>
          </cell>
        </row>
        <row r="3717">
          <cell r="A3717">
            <v>45720</v>
          </cell>
        </row>
        <row r="3718">
          <cell r="A3718">
            <v>45721</v>
          </cell>
        </row>
        <row r="3719">
          <cell r="A3719">
            <v>45722</v>
          </cell>
        </row>
        <row r="3720">
          <cell r="A3720">
            <v>45723</v>
          </cell>
        </row>
        <row r="3721">
          <cell r="A3721">
            <v>45724</v>
          </cell>
        </row>
        <row r="3722">
          <cell r="A3722">
            <v>45725</v>
          </cell>
        </row>
        <row r="3723">
          <cell r="A3723">
            <v>45726</v>
          </cell>
        </row>
        <row r="3724">
          <cell r="A3724">
            <v>45727</v>
          </cell>
        </row>
        <row r="3725">
          <cell r="A3725">
            <v>45728</v>
          </cell>
        </row>
        <row r="3726">
          <cell r="A3726">
            <v>45729</v>
          </cell>
        </row>
        <row r="3727">
          <cell r="A3727">
            <v>45730</v>
          </cell>
        </row>
        <row r="3728">
          <cell r="A3728">
            <v>45731</v>
          </cell>
        </row>
        <row r="3729">
          <cell r="A3729">
            <v>45732</v>
          </cell>
        </row>
        <row r="3730">
          <cell r="A3730">
            <v>45733</v>
          </cell>
        </row>
        <row r="3731">
          <cell r="A3731">
            <v>45734</v>
          </cell>
        </row>
        <row r="3732">
          <cell r="A3732">
            <v>45735</v>
          </cell>
        </row>
        <row r="3733">
          <cell r="A3733">
            <v>45736</v>
          </cell>
        </row>
        <row r="3734">
          <cell r="A3734">
            <v>45737</v>
          </cell>
        </row>
        <row r="3735">
          <cell r="A3735">
            <v>45738</v>
          </cell>
        </row>
        <row r="3736">
          <cell r="A3736">
            <v>45739</v>
          </cell>
        </row>
        <row r="3737">
          <cell r="A3737">
            <v>45740</v>
          </cell>
        </row>
        <row r="3738">
          <cell r="A3738">
            <v>45741</v>
          </cell>
        </row>
        <row r="3739">
          <cell r="A3739">
            <v>45742</v>
          </cell>
        </row>
        <row r="3740">
          <cell r="A3740">
            <v>45743</v>
          </cell>
        </row>
        <row r="3741">
          <cell r="A3741">
            <v>45744</v>
          </cell>
        </row>
        <row r="3742">
          <cell r="A3742">
            <v>45745</v>
          </cell>
        </row>
        <row r="3743">
          <cell r="A3743">
            <v>45746</v>
          </cell>
        </row>
        <row r="3744">
          <cell r="A3744">
            <v>45747</v>
          </cell>
        </row>
        <row r="3745">
          <cell r="A3745">
            <v>45748</v>
          </cell>
        </row>
        <row r="3746">
          <cell r="A3746">
            <v>45749</v>
          </cell>
        </row>
        <row r="3747">
          <cell r="A3747">
            <v>45750</v>
          </cell>
        </row>
        <row r="3748">
          <cell r="A3748">
            <v>45751</v>
          </cell>
        </row>
        <row r="3749">
          <cell r="A3749">
            <v>45752</v>
          </cell>
        </row>
        <row r="3750">
          <cell r="A3750">
            <v>45753</v>
          </cell>
        </row>
        <row r="3751">
          <cell r="A3751">
            <v>45754</v>
          </cell>
        </row>
        <row r="3752">
          <cell r="A3752">
            <v>45755</v>
          </cell>
        </row>
        <row r="3753">
          <cell r="A3753">
            <v>45756</v>
          </cell>
        </row>
        <row r="3754">
          <cell r="A3754">
            <v>45757</v>
          </cell>
        </row>
        <row r="3755">
          <cell r="A3755">
            <v>45758</v>
          </cell>
        </row>
        <row r="3756">
          <cell r="A3756">
            <v>45759</v>
          </cell>
        </row>
        <row r="3757">
          <cell r="A3757">
            <v>45760</v>
          </cell>
        </row>
        <row r="3758">
          <cell r="A3758">
            <v>45761</v>
          </cell>
        </row>
        <row r="3759">
          <cell r="A3759">
            <v>45762</v>
          </cell>
        </row>
        <row r="3760">
          <cell r="A3760">
            <v>45763</v>
          </cell>
        </row>
        <row r="3761">
          <cell r="A3761">
            <v>45764</v>
          </cell>
        </row>
        <row r="3762">
          <cell r="A3762">
            <v>45765</v>
          </cell>
        </row>
        <row r="3763">
          <cell r="A3763">
            <v>45766</v>
          </cell>
        </row>
        <row r="3764">
          <cell r="A3764">
            <v>45767</v>
          </cell>
        </row>
        <row r="3765">
          <cell r="A3765">
            <v>45768</v>
          </cell>
        </row>
        <row r="3766">
          <cell r="A3766">
            <v>45769</v>
          </cell>
        </row>
        <row r="3767">
          <cell r="A3767">
            <v>45770</v>
          </cell>
        </row>
        <row r="3768">
          <cell r="A3768">
            <v>45771</v>
          </cell>
        </row>
        <row r="3769">
          <cell r="A3769">
            <v>45772</v>
          </cell>
        </row>
        <row r="3770">
          <cell r="A3770">
            <v>45773</v>
          </cell>
        </row>
        <row r="3771">
          <cell r="A3771">
            <v>45774</v>
          </cell>
        </row>
        <row r="3772">
          <cell r="A3772">
            <v>45775</v>
          </cell>
        </row>
        <row r="3773">
          <cell r="A3773">
            <v>45776</v>
          </cell>
        </row>
        <row r="3774">
          <cell r="A3774">
            <v>45777</v>
          </cell>
        </row>
        <row r="3775">
          <cell r="A3775">
            <v>45778</v>
          </cell>
        </row>
        <row r="3776">
          <cell r="A3776">
            <v>45779</v>
          </cell>
        </row>
        <row r="3777">
          <cell r="A3777">
            <v>45780</v>
          </cell>
        </row>
        <row r="3778">
          <cell r="A3778">
            <v>45781</v>
          </cell>
        </row>
        <row r="3779">
          <cell r="A3779">
            <v>45782</v>
          </cell>
        </row>
        <row r="3780">
          <cell r="A3780">
            <v>45783</v>
          </cell>
        </row>
        <row r="3781">
          <cell r="A3781">
            <v>45784</v>
          </cell>
        </row>
        <row r="3782">
          <cell r="A3782">
            <v>45785</v>
          </cell>
        </row>
        <row r="3783">
          <cell r="A3783">
            <v>45786</v>
          </cell>
        </row>
        <row r="3784">
          <cell r="A3784">
            <v>45787</v>
          </cell>
        </row>
        <row r="3785">
          <cell r="A3785">
            <v>45788</v>
          </cell>
        </row>
        <row r="3786">
          <cell r="A3786">
            <v>45789</v>
          </cell>
        </row>
        <row r="3787">
          <cell r="A3787">
            <v>45790</v>
          </cell>
        </row>
        <row r="3788">
          <cell r="A3788">
            <v>45791</v>
          </cell>
        </row>
        <row r="3789">
          <cell r="A3789">
            <v>45792</v>
          </cell>
        </row>
        <row r="3790">
          <cell r="A3790">
            <v>45793</v>
          </cell>
        </row>
        <row r="3791">
          <cell r="A3791">
            <v>45794</v>
          </cell>
        </row>
        <row r="3792">
          <cell r="A3792">
            <v>45795</v>
          </cell>
        </row>
        <row r="3793">
          <cell r="A3793">
            <v>45796</v>
          </cell>
        </row>
        <row r="3794">
          <cell r="A3794">
            <v>45797</v>
          </cell>
        </row>
        <row r="3795">
          <cell r="A3795">
            <v>45798</v>
          </cell>
        </row>
        <row r="3796">
          <cell r="A3796">
            <v>45799</v>
          </cell>
        </row>
        <row r="3797">
          <cell r="A3797">
            <v>45800</v>
          </cell>
        </row>
        <row r="3798">
          <cell r="A3798">
            <v>45801</v>
          </cell>
        </row>
        <row r="3799">
          <cell r="A3799">
            <v>45802</v>
          </cell>
        </row>
        <row r="3800">
          <cell r="A3800">
            <v>45803</v>
          </cell>
        </row>
        <row r="3801">
          <cell r="A3801">
            <v>45804</v>
          </cell>
        </row>
        <row r="3802">
          <cell r="A3802">
            <v>45805</v>
          </cell>
        </row>
        <row r="3803">
          <cell r="A3803">
            <v>45806</v>
          </cell>
        </row>
        <row r="3804">
          <cell r="A3804">
            <v>45807</v>
          </cell>
        </row>
        <row r="3805">
          <cell r="A3805">
            <v>45808</v>
          </cell>
        </row>
        <row r="3806">
          <cell r="A3806">
            <v>45809</v>
          </cell>
        </row>
        <row r="3807">
          <cell r="A3807">
            <v>45810</v>
          </cell>
        </row>
        <row r="3808">
          <cell r="A3808">
            <v>45811</v>
          </cell>
        </row>
        <row r="3809">
          <cell r="A3809">
            <v>45812</v>
          </cell>
        </row>
        <row r="3810">
          <cell r="A3810">
            <v>45813</v>
          </cell>
        </row>
        <row r="3811">
          <cell r="A3811">
            <v>45814</v>
          </cell>
        </row>
        <row r="3812">
          <cell r="A3812">
            <v>45815</v>
          </cell>
        </row>
        <row r="3813">
          <cell r="A3813">
            <v>45816</v>
          </cell>
        </row>
        <row r="3814">
          <cell r="A3814">
            <v>45817</v>
          </cell>
        </row>
        <row r="3815">
          <cell r="A3815">
            <v>45818</v>
          </cell>
        </row>
        <row r="3816">
          <cell r="A3816">
            <v>45819</v>
          </cell>
        </row>
        <row r="3817">
          <cell r="A3817">
            <v>45820</v>
          </cell>
        </row>
        <row r="3818">
          <cell r="A3818">
            <v>45821</v>
          </cell>
        </row>
        <row r="3819">
          <cell r="A3819">
            <v>45822</v>
          </cell>
        </row>
        <row r="3820">
          <cell r="A3820">
            <v>45823</v>
          </cell>
        </row>
        <row r="3821">
          <cell r="A3821">
            <v>45824</v>
          </cell>
        </row>
        <row r="3822">
          <cell r="A3822">
            <v>45825</v>
          </cell>
        </row>
        <row r="3823">
          <cell r="A3823">
            <v>45826</v>
          </cell>
        </row>
        <row r="3824">
          <cell r="A3824">
            <v>45827</v>
          </cell>
        </row>
        <row r="3825">
          <cell r="A3825">
            <v>45828</v>
          </cell>
        </row>
        <row r="3826">
          <cell r="A3826">
            <v>45829</v>
          </cell>
        </row>
        <row r="3827">
          <cell r="A3827">
            <v>45830</v>
          </cell>
        </row>
        <row r="3828">
          <cell r="A3828">
            <v>45831</v>
          </cell>
        </row>
        <row r="3829">
          <cell r="A3829">
            <v>45832</v>
          </cell>
        </row>
        <row r="3830">
          <cell r="A3830">
            <v>45833</v>
          </cell>
        </row>
        <row r="3831">
          <cell r="A3831">
            <v>45834</v>
          </cell>
        </row>
        <row r="3832">
          <cell r="A3832">
            <v>45835</v>
          </cell>
        </row>
        <row r="3833">
          <cell r="A3833">
            <v>45836</v>
          </cell>
        </row>
        <row r="3834">
          <cell r="A3834">
            <v>45837</v>
          </cell>
        </row>
        <row r="3835">
          <cell r="A3835">
            <v>45838</v>
          </cell>
        </row>
        <row r="3836">
          <cell r="A3836">
            <v>45839</v>
          </cell>
        </row>
        <row r="3837">
          <cell r="A3837">
            <v>45840</v>
          </cell>
        </row>
        <row r="3838">
          <cell r="A3838">
            <v>45841</v>
          </cell>
        </row>
        <row r="3839">
          <cell r="A3839">
            <v>45842</v>
          </cell>
        </row>
        <row r="3840">
          <cell r="A3840">
            <v>45843</v>
          </cell>
        </row>
        <row r="3841">
          <cell r="A3841">
            <v>45844</v>
          </cell>
        </row>
        <row r="3842">
          <cell r="A3842">
            <v>45845</v>
          </cell>
        </row>
        <row r="3843">
          <cell r="A3843">
            <v>45846</v>
          </cell>
        </row>
        <row r="3844">
          <cell r="A3844">
            <v>45847</v>
          </cell>
        </row>
        <row r="3845">
          <cell r="A3845">
            <v>45848</v>
          </cell>
        </row>
        <row r="3846">
          <cell r="A3846">
            <v>45849</v>
          </cell>
        </row>
        <row r="3847">
          <cell r="A3847">
            <v>45850</v>
          </cell>
        </row>
        <row r="3848">
          <cell r="A3848">
            <v>45851</v>
          </cell>
        </row>
        <row r="3849">
          <cell r="A3849">
            <v>45852</v>
          </cell>
        </row>
        <row r="3850">
          <cell r="A3850">
            <v>45853</v>
          </cell>
        </row>
        <row r="3851">
          <cell r="A3851">
            <v>45854</v>
          </cell>
        </row>
        <row r="3852">
          <cell r="A3852">
            <v>45855</v>
          </cell>
        </row>
        <row r="3853">
          <cell r="A3853">
            <v>45856</v>
          </cell>
        </row>
        <row r="3854">
          <cell r="A3854">
            <v>45857</v>
          </cell>
        </row>
        <row r="3855">
          <cell r="A3855">
            <v>45858</v>
          </cell>
        </row>
        <row r="3856">
          <cell r="A3856">
            <v>45859</v>
          </cell>
        </row>
        <row r="3857">
          <cell r="A3857">
            <v>45860</v>
          </cell>
        </row>
        <row r="3858">
          <cell r="A3858">
            <v>45861</v>
          </cell>
        </row>
        <row r="3859">
          <cell r="A3859">
            <v>45862</v>
          </cell>
        </row>
        <row r="3860">
          <cell r="A3860">
            <v>45863</v>
          </cell>
        </row>
        <row r="3861">
          <cell r="A3861">
            <v>45864</v>
          </cell>
        </row>
        <row r="3862">
          <cell r="A3862">
            <v>45865</v>
          </cell>
        </row>
        <row r="3863">
          <cell r="A3863">
            <v>45866</v>
          </cell>
        </row>
        <row r="3864">
          <cell r="A3864">
            <v>45867</v>
          </cell>
        </row>
        <row r="3865">
          <cell r="A3865">
            <v>45868</v>
          </cell>
        </row>
        <row r="3866">
          <cell r="A3866">
            <v>45869</v>
          </cell>
        </row>
        <row r="3867">
          <cell r="A3867">
            <v>45870</v>
          </cell>
        </row>
        <row r="3868">
          <cell r="A3868">
            <v>45871</v>
          </cell>
        </row>
        <row r="3869">
          <cell r="A3869">
            <v>45872</v>
          </cell>
        </row>
        <row r="3870">
          <cell r="A3870">
            <v>45873</v>
          </cell>
        </row>
        <row r="3871">
          <cell r="A3871">
            <v>45874</v>
          </cell>
        </row>
        <row r="3872">
          <cell r="A3872">
            <v>45875</v>
          </cell>
        </row>
        <row r="3873">
          <cell r="A3873">
            <v>45876</v>
          </cell>
        </row>
        <row r="3874">
          <cell r="A3874">
            <v>45877</v>
          </cell>
        </row>
        <row r="3875">
          <cell r="A3875">
            <v>45878</v>
          </cell>
        </row>
        <row r="3876">
          <cell r="A3876">
            <v>45879</v>
          </cell>
        </row>
        <row r="3877">
          <cell r="A3877">
            <v>45880</v>
          </cell>
        </row>
        <row r="3878">
          <cell r="A3878">
            <v>45881</v>
          </cell>
        </row>
        <row r="3879">
          <cell r="A3879">
            <v>45882</v>
          </cell>
        </row>
        <row r="3880">
          <cell r="A3880">
            <v>45883</v>
          </cell>
        </row>
        <row r="3881">
          <cell r="A3881">
            <v>45884</v>
          </cell>
        </row>
        <row r="3882">
          <cell r="A3882">
            <v>45885</v>
          </cell>
        </row>
        <row r="3883">
          <cell r="A3883">
            <v>45886</v>
          </cell>
        </row>
        <row r="3884">
          <cell r="A3884">
            <v>45887</v>
          </cell>
        </row>
        <row r="3885">
          <cell r="A3885">
            <v>45888</v>
          </cell>
        </row>
        <row r="3886">
          <cell r="A3886">
            <v>45889</v>
          </cell>
        </row>
        <row r="3887">
          <cell r="A3887">
            <v>45890</v>
          </cell>
        </row>
        <row r="3888">
          <cell r="A3888">
            <v>45891</v>
          </cell>
        </row>
        <row r="3889">
          <cell r="A3889">
            <v>45892</v>
          </cell>
        </row>
        <row r="3890">
          <cell r="A3890">
            <v>45893</v>
          </cell>
        </row>
        <row r="3891">
          <cell r="A3891">
            <v>45894</v>
          </cell>
        </row>
        <row r="3892">
          <cell r="A3892">
            <v>45895</v>
          </cell>
        </row>
        <row r="3893">
          <cell r="A3893">
            <v>45896</v>
          </cell>
        </row>
        <row r="3894">
          <cell r="A3894">
            <v>45897</v>
          </cell>
        </row>
        <row r="3895">
          <cell r="A3895">
            <v>45898</v>
          </cell>
        </row>
        <row r="3896">
          <cell r="A3896">
            <v>45899</v>
          </cell>
        </row>
        <row r="3897">
          <cell r="A3897">
            <v>45900</v>
          </cell>
        </row>
        <row r="3898">
          <cell r="A3898">
            <v>45901</v>
          </cell>
        </row>
        <row r="3899">
          <cell r="A3899">
            <v>45902</v>
          </cell>
        </row>
        <row r="3900">
          <cell r="A3900">
            <v>45903</v>
          </cell>
        </row>
        <row r="3901">
          <cell r="A3901">
            <v>45904</v>
          </cell>
        </row>
        <row r="3902">
          <cell r="A3902">
            <v>45905</v>
          </cell>
        </row>
        <row r="3903">
          <cell r="A3903">
            <v>45906</v>
          </cell>
        </row>
        <row r="3904">
          <cell r="A3904">
            <v>45907</v>
          </cell>
        </row>
        <row r="3905">
          <cell r="A3905">
            <v>45908</v>
          </cell>
        </row>
        <row r="3906">
          <cell r="A3906">
            <v>45909</v>
          </cell>
        </row>
        <row r="3907">
          <cell r="A3907">
            <v>45910</v>
          </cell>
        </row>
        <row r="3908">
          <cell r="A3908">
            <v>45911</v>
          </cell>
        </row>
        <row r="3909">
          <cell r="A3909">
            <v>45912</v>
          </cell>
        </row>
        <row r="3910">
          <cell r="A3910">
            <v>45913</v>
          </cell>
        </row>
        <row r="3911">
          <cell r="A3911">
            <v>45914</v>
          </cell>
        </row>
        <row r="3912">
          <cell r="A3912">
            <v>45915</v>
          </cell>
        </row>
        <row r="3913">
          <cell r="A3913">
            <v>45916</v>
          </cell>
        </row>
        <row r="3914">
          <cell r="A3914">
            <v>45917</v>
          </cell>
        </row>
        <row r="3915">
          <cell r="A3915">
            <v>45918</v>
          </cell>
        </row>
        <row r="3916">
          <cell r="A3916">
            <v>45919</v>
          </cell>
        </row>
        <row r="3917">
          <cell r="A3917">
            <v>45920</v>
          </cell>
        </row>
        <row r="3918">
          <cell r="A3918">
            <v>45921</v>
          </cell>
        </row>
        <row r="3919">
          <cell r="A3919">
            <v>45922</v>
          </cell>
        </row>
        <row r="3920">
          <cell r="A3920">
            <v>45923</v>
          </cell>
        </row>
        <row r="3921">
          <cell r="A3921">
            <v>45924</v>
          </cell>
        </row>
        <row r="3922">
          <cell r="A3922">
            <v>45925</v>
          </cell>
        </row>
        <row r="3923">
          <cell r="A3923">
            <v>45926</v>
          </cell>
        </row>
        <row r="3924">
          <cell r="A3924">
            <v>45927</v>
          </cell>
        </row>
        <row r="3925">
          <cell r="A3925">
            <v>45928</v>
          </cell>
        </row>
        <row r="3926">
          <cell r="A3926">
            <v>45929</v>
          </cell>
        </row>
        <row r="3927">
          <cell r="A3927">
            <v>45930</v>
          </cell>
        </row>
        <row r="3928">
          <cell r="A3928">
            <v>45931</v>
          </cell>
        </row>
        <row r="3929">
          <cell r="A3929">
            <v>45932</v>
          </cell>
        </row>
        <row r="3930">
          <cell r="A3930">
            <v>45933</v>
          </cell>
        </row>
        <row r="3931">
          <cell r="A3931">
            <v>45934</v>
          </cell>
        </row>
        <row r="3932">
          <cell r="A3932">
            <v>45935</v>
          </cell>
        </row>
        <row r="3933">
          <cell r="A3933">
            <v>45936</v>
          </cell>
        </row>
        <row r="3934">
          <cell r="A3934">
            <v>45937</v>
          </cell>
        </row>
        <row r="3935">
          <cell r="A3935">
            <v>45938</v>
          </cell>
        </row>
        <row r="3936">
          <cell r="A3936">
            <v>45939</v>
          </cell>
        </row>
        <row r="3937">
          <cell r="A3937">
            <v>45940</v>
          </cell>
        </row>
        <row r="3938">
          <cell r="A3938">
            <v>45941</v>
          </cell>
        </row>
        <row r="3939">
          <cell r="A3939">
            <v>45942</v>
          </cell>
        </row>
        <row r="3940">
          <cell r="A3940">
            <v>45943</v>
          </cell>
        </row>
        <row r="3941">
          <cell r="A3941">
            <v>45944</v>
          </cell>
        </row>
        <row r="3942">
          <cell r="A3942">
            <v>45945</v>
          </cell>
        </row>
        <row r="3943">
          <cell r="A3943">
            <v>45946</v>
          </cell>
        </row>
        <row r="3944">
          <cell r="A3944">
            <v>45947</v>
          </cell>
        </row>
        <row r="3945">
          <cell r="A3945">
            <v>45948</v>
          </cell>
        </row>
        <row r="3946">
          <cell r="A3946">
            <v>45949</v>
          </cell>
        </row>
        <row r="3947">
          <cell r="A3947">
            <v>45950</v>
          </cell>
        </row>
        <row r="3948">
          <cell r="A3948">
            <v>45951</v>
          </cell>
        </row>
        <row r="3949">
          <cell r="A3949">
            <v>45952</v>
          </cell>
        </row>
        <row r="3950">
          <cell r="A3950">
            <v>45953</v>
          </cell>
        </row>
        <row r="3951">
          <cell r="A3951">
            <v>45954</v>
          </cell>
        </row>
        <row r="3952">
          <cell r="A3952">
            <v>45955</v>
          </cell>
        </row>
        <row r="3953">
          <cell r="A3953">
            <v>45956</v>
          </cell>
        </row>
        <row r="3954">
          <cell r="A3954">
            <v>45957</v>
          </cell>
        </row>
        <row r="3955">
          <cell r="A3955">
            <v>45958</v>
          </cell>
        </row>
        <row r="3956">
          <cell r="A3956">
            <v>45959</v>
          </cell>
        </row>
        <row r="3957">
          <cell r="A3957">
            <v>45960</v>
          </cell>
        </row>
        <row r="3958">
          <cell r="A3958">
            <v>45961</v>
          </cell>
        </row>
        <row r="3959">
          <cell r="A3959">
            <v>45962</v>
          </cell>
        </row>
        <row r="3960">
          <cell r="A3960">
            <v>45963</v>
          </cell>
        </row>
        <row r="3961">
          <cell r="A3961">
            <v>45964</v>
          </cell>
        </row>
        <row r="3962">
          <cell r="A3962">
            <v>45965</v>
          </cell>
        </row>
        <row r="3963">
          <cell r="A3963">
            <v>45966</v>
          </cell>
        </row>
        <row r="3964">
          <cell r="A3964">
            <v>45967</v>
          </cell>
        </row>
        <row r="3965">
          <cell r="A3965">
            <v>45968</v>
          </cell>
        </row>
        <row r="3966">
          <cell r="A3966">
            <v>45969</v>
          </cell>
        </row>
        <row r="3967">
          <cell r="A3967">
            <v>45970</v>
          </cell>
        </row>
        <row r="3968">
          <cell r="A3968">
            <v>45971</v>
          </cell>
        </row>
        <row r="3969">
          <cell r="A3969">
            <v>45972</v>
          </cell>
        </row>
        <row r="3970">
          <cell r="A3970">
            <v>45973</v>
          </cell>
        </row>
        <row r="3971">
          <cell r="A3971">
            <v>45974</v>
          </cell>
        </row>
        <row r="3972">
          <cell r="A3972">
            <v>45975</v>
          </cell>
        </row>
        <row r="3973">
          <cell r="A3973">
            <v>45976</v>
          </cell>
        </row>
        <row r="3974">
          <cell r="A3974">
            <v>45977</v>
          </cell>
        </row>
        <row r="3975">
          <cell r="A3975">
            <v>45978</v>
          </cell>
        </row>
        <row r="3976">
          <cell r="A3976">
            <v>45979</v>
          </cell>
        </row>
        <row r="3977">
          <cell r="A3977">
            <v>45980</v>
          </cell>
        </row>
        <row r="3978">
          <cell r="A3978">
            <v>45981</v>
          </cell>
        </row>
        <row r="3979">
          <cell r="A3979">
            <v>45982</v>
          </cell>
        </row>
        <row r="3980">
          <cell r="A3980">
            <v>45983</v>
          </cell>
        </row>
        <row r="3981">
          <cell r="A3981">
            <v>45984</v>
          </cell>
        </row>
        <row r="3982">
          <cell r="A3982">
            <v>45985</v>
          </cell>
        </row>
        <row r="3983">
          <cell r="A3983">
            <v>45986</v>
          </cell>
        </row>
        <row r="3984">
          <cell r="A3984">
            <v>45987</v>
          </cell>
        </row>
        <row r="3985">
          <cell r="A3985">
            <v>45988</v>
          </cell>
        </row>
        <row r="3986">
          <cell r="A3986">
            <v>45989</v>
          </cell>
        </row>
        <row r="3987">
          <cell r="A3987">
            <v>45990</v>
          </cell>
        </row>
        <row r="3988">
          <cell r="A3988">
            <v>45991</v>
          </cell>
        </row>
        <row r="3989">
          <cell r="A3989">
            <v>45992</v>
          </cell>
        </row>
        <row r="3990">
          <cell r="A3990">
            <v>45993</v>
          </cell>
        </row>
        <row r="3991">
          <cell r="A3991">
            <v>45994</v>
          </cell>
        </row>
        <row r="3992">
          <cell r="A3992">
            <v>45995</v>
          </cell>
        </row>
        <row r="3993">
          <cell r="A3993">
            <v>45996</v>
          </cell>
        </row>
        <row r="3994">
          <cell r="A3994">
            <v>45997</v>
          </cell>
        </row>
        <row r="3995">
          <cell r="A3995">
            <v>45998</v>
          </cell>
        </row>
        <row r="3996">
          <cell r="A3996">
            <v>45999</v>
          </cell>
        </row>
        <row r="3997">
          <cell r="A3997">
            <v>46000</v>
          </cell>
        </row>
        <row r="3998">
          <cell r="A3998">
            <v>46001</v>
          </cell>
        </row>
        <row r="3999">
          <cell r="A3999">
            <v>46002</v>
          </cell>
        </row>
        <row r="4000">
          <cell r="A4000">
            <v>46003</v>
          </cell>
        </row>
        <row r="4001">
          <cell r="A4001">
            <v>46004</v>
          </cell>
        </row>
        <row r="4002">
          <cell r="A4002">
            <v>46005</v>
          </cell>
        </row>
        <row r="4003">
          <cell r="A4003">
            <v>46006</v>
          </cell>
        </row>
        <row r="4004">
          <cell r="A4004">
            <v>46007</v>
          </cell>
        </row>
        <row r="4005">
          <cell r="A4005">
            <v>46008</v>
          </cell>
        </row>
        <row r="4006">
          <cell r="A4006">
            <v>46009</v>
          </cell>
        </row>
        <row r="4007">
          <cell r="A4007">
            <v>46010</v>
          </cell>
        </row>
        <row r="4008">
          <cell r="A4008">
            <v>46011</v>
          </cell>
        </row>
        <row r="4009">
          <cell r="A4009">
            <v>46012</v>
          </cell>
        </row>
        <row r="4010">
          <cell r="A4010">
            <v>46013</v>
          </cell>
        </row>
        <row r="4011">
          <cell r="A4011">
            <v>46014</v>
          </cell>
        </row>
        <row r="4012">
          <cell r="A4012">
            <v>46015</v>
          </cell>
        </row>
        <row r="4013">
          <cell r="A4013">
            <v>46016</v>
          </cell>
        </row>
        <row r="4014">
          <cell r="A4014">
            <v>46017</v>
          </cell>
        </row>
        <row r="4015">
          <cell r="A4015">
            <v>46018</v>
          </cell>
        </row>
        <row r="4016">
          <cell r="A4016">
            <v>46019</v>
          </cell>
        </row>
        <row r="4017">
          <cell r="A4017">
            <v>46020</v>
          </cell>
        </row>
        <row r="4018">
          <cell r="A4018">
            <v>46021</v>
          </cell>
        </row>
        <row r="4019">
          <cell r="A4019">
            <v>46022</v>
          </cell>
        </row>
      </sheetData>
    </sheetDataSet>
  </externalBook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2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3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33"/>
  <sheetViews>
    <sheetView showFormulas="false" showGridLines="true" showRowColHeaders="true" showZeros="true" rightToLeft="false" tabSelected="false" showOutlineSymbols="true" defaultGridColor="true" view="normal" topLeftCell="A31" colorId="64" zoomScale="100" zoomScaleNormal="100" zoomScalePageLayoutView="100" workbookViewId="0">
      <selection pane="topLeft" activeCell="E6" activeCellId="1" sqref="T2:T426 E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46"/>
    <col collapsed="false" customWidth="true" hidden="false" outlineLevel="0" max="2" min="2" style="2" width="15.71"/>
    <col collapsed="false" customWidth="true" hidden="false" outlineLevel="0" max="8" min="3" style="1" width="15.71"/>
    <col collapsed="false" customWidth="false" hidden="false" outlineLevel="0" max="15" min="9" style="1" width="9.14"/>
    <col collapsed="false" customWidth="true" hidden="false" outlineLevel="0" max="16" min="16" style="1" width="15.85"/>
    <col collapsed="false" customWidth="false" hidden="false" outlineLevel="0" max="16384" min="17" style="1" width="9.14"/>
  </cols>
  <sheetData>
    <row r="1" customFormat="false" ht="18.75" hidden="false" customHeight="false" outlineLevel="0" collapsed="false">
      <c r="A1" s="3" t="s">
        <v>0</v>
      </c>
      <c r="B1" s="4" t="n">
        <v>45351</v>
      </c>
      <c r="C1" s="5"/>
      <c r="D1" s="6"/>
      <c r="F1" s="7" t="s">
        <v>1</v>
      </c>
      <c r="G1" s="8"/>
      <c r="H1" s="9"/>
    </row>
    <row r="2" customFormat="false" ht="15.75" hidden="false" customHeight="false" outlineLevel="0" collapsed="false">
      <c r="B2" s="10"/>
      <c r="F2" s="11" t="s">
        <v>2</v>
      </c>
      <c r="G2" s="12"/>
      <c r="H2" s="13"/>
    </row>
    <row r="3" customFormat="false" ht="15.75" hidden="false" customHeight="false" outlineLevel="0" collapsed="false">
      <c r="A3" s="14" t="s">
        <v>3</v>
      </c>
      <c r="B3" s="15" t="n">
        <f aca="false">Aux!S30</f>
        <v>79.8283730424375</v>
      </c>
      <c r="C3" s="16" t="s">
        <v>4</v>
      </c>
      <c r="D3" s="17"/>
      <c r="E3" s="17"/>
    </row>
    <row r="4" customFormat="false" ht="15.75" hidden="false" customHeight="false" outlineLevel="0" collapsed="false">
      <c r="A4" s="14"/>
      <c r="B4" s="15"/>
      <c r="C4" s="16"/>
      <c r="D4" s="17"/>
      <c r="E4" s="17"/>
    </row>
    <row r="5" customFormat="false" ht="15.75" hidden="false" customHeight="false" outlineLevel="0" collapsed="false">
      <c r="A5" s="18" t="s">
        <v>5</v>
      </c>
      <c r="B5" s="19"/>
      <c r="C5" s="20"/>
      <c r="D5" s="17"/>
      <c r="E5" s="17"/>
    </row>
    <row r="6" customFormat="false" ht="15.75" hidden="false" customHeight="false" outlineLevel="0" collapsed="false">
      <c r="A6" s="18" t="s">
        <v>6</v>
      </c>
      <c r="B6" s="19" t="n">
        <f aca="false">Aux!U6</f>
        <v>80.2888392347183</v>
      </c>
      <c r="C6" s="20" t="s">
        <v>4</v>
      </c>
      <c r="D6" s="17"/>
      <c r="E6" s="17"/>
    </row>
    <row r="7" customFormat="false" ht="15.75" hidden="false" customHeight="false" outlineLevel="0" collapsed="false">
      <c r="A7" s="21" t="s">
        <v>7</v>
      </c>
      <c r="B7" s="19" t="n">
        <f aca="false">Aux!U14</f>
        <v>83.115749804141</v>
      </c>
      <c r="C7" s="20" t="s">
        <v>4</v>
      </c>
      <c r="D7" s="17"/>
      <c r="E7" s="17"/>
    </row>
    <row r="8" customFormat="false" ht="15.75" hidden="false" customHeight="false" outlineLevel="0" collapsed="false">
      <c r="A8" s="18" t="s">
        <v>8</v>
      </c>
      <c r="B8" s="19" t="n">
        <f aca="false">Aux!U22</f>
        <v>70.6769679124806</v>
      </c>
      <c r="C8" s="20" t="s">
        <v>4</v>
      </c>
      <c r="D8" s="17"/>
    </row>
    <row r="9" customFormat="false" ht="15.75" hidden="false" customHeight="false" outlineLevel="0" collapsed="false">
      <c r="A9" s="14"/>
      <c r="B9" s="15"/>
      <c r="D9" s="17"/>
    </row>
    <row r="10" customFormat="false" ht="15.75" hidden="false" customHeight="false" outlineLevel="0" collapsed="false">
      <c r="A10" s="22" t="s">
        <v>9</v>
      </c>
      <c r="B10" s="15" t="n">
        <f aca="false">Aux!N32</f>
        <v>32.33</v>
      </c>
      <c r="C10" s="14" t="s">
        <v>10</v>
      </c>
      <c r="D10" s="17"/>
      <c r="N10" s="1" t="s">
        <v>11</v>
      </c>
    </row>
    <row r="11" customFormat="false" ht="15.75" hidden="false" customHeight="false" outlineLevel="0" collapsed="false">
      <c r="A11" s="22"/>
      <c r="B11" s="15"/>
      <c r="E11" s="5"/>
    </row>
    <row r="12" customFormat="false" ht="21.75" hidden="false" customHeight="true" outlineLevel="0" collapsed="false">
      <c r="A12" s="23" t="s">
        <v>12</v>
      </c>
      <c r="B12" s="15"/>
      <c r="F12" s="24"/>
      <c r="G12" s="24"/>
      <c r="H12" s="24"/>
    </row>
    <row r="13" customFormat="false" ht="32.25" hidden="false" customHeight="true" outlineLevel="0" collapsed="false">
      <c r="A13" s="25" t="s">
        <v>13</v>
      </c>
      <c r="B13" s="25" t="s">
        <v>14</v>
      </c>
      <c r="C13" s="25" t="n">
        <f aca="false">B1+1-DAY(B1)-365</f>
        <v>44958</v>
      </c>
      <c r="D13" s="25" t="n">
        <f aca="false">B1+1-DAY(B1)</f>
        <v>45323</v>
      </c>
      <c r="E13" s="25" t="str">
        <f aca="false">VLOOKUP(D13,'Médias Hist Pluv'!$A$3:$F$14,2,FALSE())</f>
        <v>Média Hist fevereiro</v>
      </c>
      <c r="F13" s="26" t="n">
        <f aca="false">B1-2</f>
        <v>45349</v>
      </c>
      <c r="G13" s="26" t="n">
        <f aca="false">B1-1</f>
        <v>45350</v>
      </c>
      <c r="H13" s="26" t="n">
        <f aca="false">B1</f>
        <v>45351</v>
      </c>
    </row>
    <row r="14" customFormat="false" ht="19.5" hidden="false" customHeight="true" outlineLevel="0" collapsed="false">
      <c r="A14" s="27" t="s">
        <v>15</v>
      </c>
      <c r="B14" s="28" t="n">
        <f aca="false">[1]Plan1!$H$484</f>
        <v>490.2</v>
      </c>
      <c r="C14" s="28" t="n">
        <f aca="false">VLOOKUP($C$13,[1]Plan1!$G$355:$H$470,2,FALSE())</f>
        <v>151.6</v>
      </c>
      <c r="D14" s="28" t="n">
        <f aca="false">VLOOKUP($D$13,[1]Plan1!$G$355:$H$497,2,FALSE())</f>
        <v>141</v>
      </c>
      <c r="E14" s="29" t="n">
        <f aca="false">VLOOKUP($E$13,'Médias Hist Pluv'!$B$3:$F$14,2,FALSE())</f>
        <v>171.6</v>
      </c>
      <c r="F14" s="30" t="n">
        <f aca="false">VLOOKUP($B$1-2,[1]Plan1!$A$2:$E$4019,5,FALSE())</f>
        <v>0</v>
      </c>
      <c r="G14" s="30" t="n">
        <f aca="false">VLOOKUP($B$1-1,[1]Plan1!$A$2:$E$4019,5,FALSE())</f>
        <v>0</v>
      </c>
      <c r="H14" s="30" t="n">
        <f aca="false">VLOOKUP($B$1,[1]Plan1!$A$2:$E$4019,5,FALSE())</f>
        <v>0</v>
      </c>
    </row>
    <row r="15" customFormat="false" ht="19.5" hidden="false" customHeight="true" outlineLevel="0" collapsed="false">
      <c r="A15" s="31" t="s">
        <v>16</v>
      </c>
      <c r="B15" s="32" t="n">
        <f aca="false">[2]Plan1!$W$497</f>
        <v>567.6</v>
      </c>
      <c r="C15" s="32" t="n">
        <f aca="false">VLOOKUP(C13,[2]Plan1!V$368:W$510,2,FALSE())</f>
        <v>115.13</v>
      </c>
      <c r="D15" s="32" t="n">
        <f aca="false">VLOOKUP(D13,[2]Plan1!V$368:W$510,2,FALSE())</f>
        <v>170.7</v>
      </c>
      <c r="E15" s="33" t="n">
        <f aca="false">VLOOKUP($E$13,'Médias Hist Pluv'!$B$3:$F$14,3,FALSE())</f>
        <v>166.4</v>
      </c>
      <c r="F15" s="34" t="n">
        <f aca="false">VLOOKUP($B$1-2,[2]Plan1!$A$2:$D$4019,4,FALSE())</f>
        <v>0</v>
      </c>
      <c r="G15" s="34" t="n">
        <f aca="false">VLOOKUP($B$1-1,[2]Plan1!$A$2:$D$4019,4,FALSE())</f>
        <v>0</v>
      </c>
      <c r="H15" s="34" t="n">
        <f aca="false">VLOOKUP($B$1,[2]Plan1!$A$2:$E$4019,4,FALSE())</f>
        <v>0.7</v>
      </c>
    </row>
    <row r="16" customFormat="false" ht="19.5" hidden="false" customHeight="true" outlineLevel="0" collapsed="false">
      <c r="A16" s="27" t="s">
        <v>17</v>
      </c>
      <c r="B16" s="28" t="n">
        <f aca="false">[3]Plan1!$G$497</f>
        <v>460.3</v>
      </c>
      <c r="C16" s="28" t="n">
        <f aca="false">VLOOKUP($C$13,[3]Plan1!$F$367:$G$483,2,FALSE())</f>
        <v>40.6</v>
      </c>
      <c r="D16" s="28" t="n">
        <f aca="false">VLOOKUP($D$13,[3]Plan1!$F$367:$G$510,2,FALSE())</f>
        <v>146.8</v>
      </c>
      <c r="E16" s="29" t="n">
        <f aca="false">VLOOKUP($E$13,'Médias Hist Pluv'!$B$3:$F$14,4,FALSE())</f>
        <v>155.8</v>
      </c>
      <c r="F16" s="30" t="n">
        <f aca="false">VLOOKUP($B$1-2,[3]Plan1!$A$2:$D$4019,4,FALSE())</f>
        <v>0</v>
      </c>
      <c r="G16" s="30" t="n">
        <f aca="false">VLOOKUP($B$1-1,[3]Plan1!$A$2:$D$4019,4,FALSE())</f>
        <v>0</v>
      </c>
      <c r="H16" s="30" t="n">
        <f aca="false">VLOOKUP($B$1,[3]Plan1!$A$2:$D$4019,4,FALSE())</f>
        <v>0</v>
      </c>
    </row>
    <row r="17" customFormat="false" ht="19.5" hidden="false" customHeight="true" outlineLevel="0" collapsed="false">
      <c r="A17" s="35" t="s">
        <v>18</v>
      </c>
      <c r="B17" s="36" t="n">
        <f aca="false">[4]Plan1!$H$497</f>
        <v>546.2</v>
      </c>
      <c r="C17" s="36" t="n">
        <f aca="false">VLOOKUP(C13,[4]Plan1!$G$367:$H$510,2,FALSE())</f>
        <v>114.4</v>
      </c>
      <c r="D17" s="36" t="n">
        <f aca="false">VLOOKUP(D13,[4]Plan1!$G$367:$H$510,2,FALSE())</f>
        <v>142.3</v>
      </c>
      <c r="E17" s="33" t="n">
        <f aca="false">VLOOKUP($E$13,'Médias Hist Pluv'!$B$3:$F$14,5,FALSE())</f>
        <v>156.9</v>
      </c>
      <c r="F17" s="37" t="n">
        <f aca="false">VLOOKUP($B$1-2,[4]Plan1!$A$2:$D$4019,4,FALSE())</f>
        <v>0</v>
      </c>
      <c r="G17" s="37" t="n">
        <f aca="false">VLOOKUP($B$1-1,[4]Plan1!$A$2:$D$4019,4,FALSE())</f>
        <v>0</v>
      </c>
      <c r="H17" s="37" t="n">
        <f aca="false">VLOOKUP($B$1,[4]Plan1!$A$2:$D$4019,4,FALSE())</f>
        <v>0</v>
      </c>
    </row>
    <row r="18" customFormat="false" ht="16.5" hidden="false" customHeight="false" outlineLevel="0" collapsed="false">
      <c r="A18" s="38" t="s">
        <v>19</v>
      </c>
    </row>
    <row r="33" customFormat="false" ht="12.75" hidden="false" customHeight="true" outlineLevel="0" collapsed="false"/>
  </sheetData>
  <printOptions headings="false" gridLines="false" gridLinesSet="true" horizontalCentered="true" verticalCentered="false"/>
  <pageMargins left="0.236111111111111" right="0.236111111111111" top="0.747916666666667" bottom="0.747916666666667" header="0.511811023622047" footer="0.511811023622047"/>
  <pageSetup paperSize="9" scale="6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rowBreaks count="3" manualBreakCount="3">
    <brk id="57" man="true" max="16383" min="0"/>
    <brk id="135" man="true" max="16383" min="0"/>
    <brk id="213" man="true" max="16383" min="0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4024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pane xSplit="0" ySplit="6" topLeftCell="A2929" activePane="bottomLeft" state="frozen"/>
      <selection pane="topLeft" activeCell="E1" activeCellId="0" sqref="E1"/>
      <selection pane="bottomLeft" activeCell="R2929" activeCellId="1" sqref="T2:T426 R2929"/>
    </sheetView>
  </sheetViews>
  <sheetFormatPr defaultColWidth="9.1484375" defaultRowHeight="15" zeroHeight="false" outlineLevelRow="0" outlineLevelCol="0"/>
  <cols>
    <col collapsed="false" customWidth="true" hidden="false" outlineLevel="0" max="1" min="1" style="2" width="13.29"/>
    <col collapsed="false" customWidth="true" hidden="false" outlineLevel="0" max="2" min="2" style="2" width="20"/>
    <col collapsed="false" customWidth="true" hidden="false" outlineLevel="0" max="3" min="3" style="2" width="10.71"/>
    <col collapsed="false" customWidth="true" hidden="false" outlineLevel="0" max="4" min="4" style="2" width="21.42"/>
    <col collapsed="false" customWidth="true" hidden="false" outlineLevel="0" max="5" min="5" style="2" width="13.86"/>
    <col collapsed="false" customWidth="true" hidden="false" outlineLevel="0" max="6" min="6" style="2" width="5.71"/>
    <col collapsed="false" customWidth="true" hidden="false" outlineLevel="0" max="7" min="7" style="2" width="20"/>
    <col collapsed="false" customWidth="true" hidden="false" outlineLevel="0" max="8" min="8" style="2" width="10.71"/>
    <col collapsed="false" customWidth="true" hidden="false" outlineLevel="0" max="9" min="9" style="2" width="23.08"/>
    <col collapsed="false" customWidth="true" hidden="false" outlineLevel="0" max="10" min="10" style="2" width="12.71"/>
    <col collapsed="false" customWidth="true" hidden="false" outlineLevel="0" max="11" min="11" style="2" width="5.71"/>
    <col collapsed="false" customWidth="true" hidden="false" outlineLevel="0" max="12" min="12" style="2" width="25.85"/>
    <col collapsed="false" customWidth="true" hidden="false" outlineLevel="0" max="13" min="13" style="2" width="10.71"/>
    <col collapsed="false" customWidth="true" hidden="false" outlineLevel="0" max="14" min="14" style="2" width="17.57"/>
    <col collapsed="false" customWidth="true" hidden="false" outlineLevel="0" max="15" min="15" style="2" width="12.71"/>
    <col collapsed="false" customWidth="true" hidden="false" outlineLevel="0" max="16" min="16" style="2" width="5.71"/>
    <col collapsed="false" customWidth="true" hidden="false" outlineLevel="0" max="17" min="17" style="2" width="18.86"/>
    <col collapsed="false" customWidth="true" hidden="false" outlineLevel="0" max="18" min="18" style="2" width="19.33"/>
    <col collapsed="false" customWidth="true" hidden="false" outlineLevel="0" max="19" min="19" style="2" width="12"/>
    <col collapsed="false" customWidth="true" hidden="false" outlineLevel="0" max="20" min="20" style="2" width="5.71"/>
    <col collapsed="false" customWidth="false" hidden="false" outlineLevel="0" max="16384" min="21" style="2" width="9.14"/>
  </cols>
  <sheetData>
    <row r="1" customFormat="false" ht="15" hidden="false" customHeight="false" outlineLevel="0" collapsed="false">
      <c r="A1" s="39" t="s">
        <v>20</v>
      </c>
      <c r="B1" s="39"/>
      <c r="C1" s="39"/>
      <c r="D1" s="39"/>
      <c r="E1" s="40" t="n">
        <v>1460765.5</v>
      </c>
      <c r="G1" s="39"/>
      <c r="H1" s="39"/>
      <c r="I1" s="39"/>
      <c r="J1" s="40" t="n">
        <v>945672</v>
      </c>
      <c r="L1" s="39"/>
      <c r="M1" s="39"/>
      <c r="N1" s="39"/>
      <c r="O1" s="40" t="n">
        <v>4263504</v>
      </c>
      <c r="R1" s="40" t="n">
        <f aca="false">SUM(E1,J1,O1)</f>
        <v>6669941.5</v>
      </c>
    </row>
    <row r="2" customFormat="false" ht="15" hidden="false" customHeight="false" outlineLevel="0" collapsed="false">
      <c r="A2" s="39" t="s">
        <v>21</v>
      </c>
      <c r="B2" s="39"/>
      <c r="C2" s="39"/>
      <c r="D2" s="39"/>
      <c r="E2" s="40" t="n">
        <f aca="false">150439806.672119-E1</f>
        <v>148979041.172119</v>
      </c>
      <c r="G2" s="39"/>
      <c r="H2" s="39"/>
      <c r="I2" s="39"/>
      <c r="J2" s="40" t="n">
        <v>87942447.73</v>
      </c>
      <c r="L2" s="39"/>
      <c r="M2" s="39"/>
      <c r="N2" s="39"/>
      <c r="O2" s="40" t="n">
        <f aca="false">43350372.7128906-O1</f>
        <v>39086868.7128906</v>
      </c>
      <c r="R2" s="40" t="n">
        <f aca="false">SUM(E2,J2,O2)</f>
        <v>276008357.61501</v>
      </c>
    </row>
    <row r="3" customFormat="false" ht="15" hidden="false" customHeight="false" outlineLevel="0" collapsed="false">
      <c r="E3" s="41"/>
      <c r="J3" s="41"/>
      <c r="O3" s="41"/>
    </row>
    <row r="4" customFormat="false" ht="15" hidden="false" customHeight="false" outlineLevel="0" collapsed="false">
      <c r="E4" s="41"/>
      <c r="J4" s="41"/>
      <c r="O4" s="41"/>
    </row>
    <row r="5" customFormat="false" ht="15" hidden="false" customHeight="false" outlineLevel="0" collapsed="false">
      <c r="A5" s="42"/>
      <c r="B5" s="43" t="s">
        <v>22</v>
      </c>
      <c r="C5" s="43"/>
      <c r="D5" s="43" t="s">
        <v>23</v>
      </c>
      <c r="E5" s="44" t="n">
        <v>781</v>
      </c>
      <c r="G5" s="43" t="s">
        <v>24</v>
      </c>
      <c r="H5" s="43"/>
      <c r="I5" s="43" t="s">
        <v>23</v>
      </c>
      <c r="J5" s="44" t="n">
        <v>760</v>
      </c>
      <c r="L5" s="43" t="s">
        <v>25</v>
      </c>
      <c r="M5" s="43"/>
      <c r="N5" s="43" t="s">
        <v>23</v>
      </c>
      <c r="O5" s="44" t="n">
        <v>838.78</v>
      </c>
      <c r="Q5" s="43" t="s">
        <v>26</v>
      </c>
      <c r="R5" s="43" t="s">
        <v>23</v>
      </c>
      <c r="S5" s="43"/>
      <c r="U5" s="43" t="s">
        <v>15</v>
      </c>
      <c r="V5" s="43"/>
    </row>
    <row r="6" customFormat="false" ht="15" hidden="false" customHeight="false" outlineLevel="0" collapsed="false">
      <c r="A6" s="43" t="s">
        <v>27</v>
      </c>
      <c r="B6" s="43" t="s">
        <v>28</v>
      </c>
      <c r="C6" s="43" t="s">
        <v>29</v>
      </c>
      <c r="D6" s="43" t="s">
        <v>30</v>
      </c>
      <c r="E6" s="45" t="s">
        <v>31</v>
      </c>
      <c r="G6" s="43" t="s">
        <v>28</v>
      </c>
      <c r="H6" s="43" t="s">
        <v>29</v>
      </c>
      <c r="I6" s="43" t="s">
        <v>30</v>
      </c>
      <c r="J6" s="45" t="s">
        <v>31</v>
      </c>
      <c r="L6" s="43" t="s">
        <v>28</v>
      </c>
      <c r="M6" s="43" t="s">
        <v>29</v>
      </c>
      <c r="N6" s="43" t="s">
        <v>30</v>
      </c>
      <c r="O6" s="45" t="s">
        <v>31</v>
      </c>
      <c r="Q6" s="43"/>
      <c r="R6" s="43" t="s">
        <v>30</v>
      </c>
      <c r="S6" s="43" t="s">
        <v>31</v>
      </c>
      <c r="U6" s="43" t="s">
        <v>32</v>
      </c>
      <c r="V6" s="43"/>
    </row>
    <row r="7" customFormat="false" ht="15" hidden="false" customHeight="false" outlineLevel="0" collapsed="false">
      <c r="A7" s="46" t="n">
        <v>42005</v>
      </c>
      <c r="B7" s="41" t="n">
        <f aca="false">[2]Plan1!$C2</f>
        <v>-8.26999999999998</v>
      </c>
      <c r="C7" s="41" t="n">
        <f aca="false">$E$5 + B7</f>
        <v>772.73</v>
      </c>
      <c r="D7" s="47" t="n">
        <f aca="false">IF(C7&gt;$E$5,$E$2+$E$1,(IF(C7&gt;764.99,C7^3*3486.59308-C7^2*7860012.00812+C7*5908819377.96283-1481278321001.59,IF(C7&gt;752.99,C7^3*3588.471445-C7^2*8028757.56264+C7*5988077680.84934-1488767378546.26,C7^3*899.851852-C7^2*1969009.674601+C7*1435480406.01138-348666163343.76))))-$E$1</f>
        <v>72726089.4709473</v>
      </c>
      <c r="E7" s="47" t="n">
        <f aca="false">D7*100/$E$2</f>
        <v>48.8163226845615</v>
      </c>
      <c r="G7" s="41" t="n">
        <f aca="false">[3]Plan1!$C2</f>
        <v>-20.39</v>
      </c>
      <c r="H7" s="41" t="n">
        <f aca="false">$J$5 + G7</f>
        <v>739.61</v>
      </c>
      <c r="I7" s="47" t="n">
        <f aca="false">IF(H7&gt;$J$5,$J$2+$J$1,(IF(H7&gt;739.99,H7^3*2498.244218-H7^2*5471052.355142+H7*3994605728.77515-972400879260.135,H7^3*1396.138889-H7^2*3002770.071427+H7*2152080038.43115-513963640099.415)))-$J$1</f>
        <v>6143982.41925049</v>
      </c>
      <c r="J7" s="47" t="n">
        <f aca="false">I7*100/$J$2</f>
        <v>6.9863673093495</v>
      </c>
      <c r="L7" s="41" t="n">
        <f aca="false">[4]Plan1!$C2</f>
        <v>-6.71</v>
      </c>
      <c r="M7" s="41" t="n">
        <f aca="false">$O$5 + L7</f>
        <v>832.07</v>
      </c>
      <c r="N7" s="47" t="n">
        <f aca="false">IF(M7&gt;$O$5,$O$2+$O$1,(M7^3*3270.5936-M7^2*8015778.389801+M7*6549018422.82398-1783686174686.87))-$O$1</f>
        <v>13075781.4228516</v>
      </c>
      <c r="O7" s="41" t="n">
        <f aca="false">N7*100/$O$2</f>
        <v>33.4531310729919</v>
      </c>
      <c r="R7" s="47" t="n">
        <f aca="false">SUM(D7,I7,N7)</f>
        <v>91945853.3130493</v>
      </c>
      <c r="S7" s="41" t="n">
        <f aca="false">R7*100/$R$2</f>
        <v>33.3127062193167</v>
      </c>
      <c r="U7" s="41" t="n">
        <f aca="false">[1]Plan1!$B2</f>
        <v>14.16</v>
      </c>
      <c r="X7" s="2" t="s">
        <v>33</v>
      </c>
    </row>
    <row r="8" customFormat="false" ht="15" hidden="false" customHeight="false" outlineLevel="0" collapsed="false">
      <c r="A8" s="46" t="n">
        <v>42006</v>
      </c>
      <c r="B8" s="41" t="n">
        <f aca="false">[2]Plan1!$C3</f>
        <v>-8.30999999999995</v>
      </c>
      <c r="C8" s="41" t="n">
        <f aca="false">$E$5 + B8</f>
        <v>772.69</v>
      </c>
      <c r="D8" s="47" t="n">
        <f aca="false">IF(C8&gt;$E$5,$E$2+$E$1,(IF(C8&gt;764.99,C8^3*3486.59308-C8^2*7860012.00812+C8*5908819377.96283-1481278321001.59,IF(C8&gt;752.99,C8^3*3588.471445-C8^2*8028757.56264+C8*5988077680.84934-1488767378546.26,C8^3*899.851852-C8^2*1969009.674601+C8*1435480406.01138-348666163343.76))))-$E$1</f>
        <v>72440793.7292481</v>
      </c>
      <c r="E8" s="47" t="n">
        <f aca="false">D8*100/$E$2</f>
        <v>48.6248220953144</v>
      </c>
      <c r="G8" s="41" t="n">
        <f aca="false">[3]Plan1!$C3</f>
        <v>-20.42</v>
      </c>
      <c r="H8" s="41" t="n">
        <f aca="false">$J$5 + G8</f>
        <v>739.58</v>
      </c>
      <c r="I8" s="47" t="n">
        <f aca="false">IF(H8&gt;$J$5,$J$2+$J$1,(IF(H8&gt;739.99,H8^3*2498.244218-H8^2*5471052.355142+H8*3994605728.77515-972400879260.135,H8^3*1396.138889-H8^2*3002770.071427+H8*2152080038.43115-513963640099.415)))-$J$1</f>
        <v>6099591.6083374</v>
      </c>
      <c r="J8" s="47" t="n">
        <f aca="false">I8*100/$J$2</f>
        <v>6.93589019385076</v>
      </c>
      <c r="L8" s="41" t="n">
        <f aca="false">[4]Plan1!$C3</f>
        <v>-6.75</v>
      </c>
      <c r="M8" s="41" t="n">
        <f aca="false">$O$5 + L8</f>
        <v>832.03</v>
      </c>
      <c r="N8" s="47" t="n">
        <f aca="false">IF(M8&gt;$O$5,$O$2+$O$1,(M8^3*3270.5936-M8^2*8015778.389801+M8*6549018422.82398-1783686174686.87))-$O$1</f>
        <v>12966656.5092773</v>
      </c>
      <c r="O8" s="41" t="n">
        <f aca="false">N8*100/$O$2</f>
        <v>33.1739454611288</v>
      </c>
      <c r="R8" s="47" t="n">
        <f aca="false">SUM(D8,I8,N8)</f>
        <v>91507041.8468628</v>
      </c>
      <c r="S8" s="41" t="n">
        <f aca="false">R8*100/$R$2</f>
        <v>33.1537213719091</v>
      </c>
      <c r="U8" s="41" t="n">
        <f aca="false">[1]Plan1!$B3</f>
        <v>14.43</v>
      </c>
    </row>
    <row r="9" customFormat="false" ht="15" hidden="false" customHeight="false" outlineLevel="0" collapsed="false">
      <c r="A9" s="46" t="n">
        <v>42007</v>
      </c>
      <c r="B9" s="41" t="n">
        <f aca="false">[2]Plan1!$C4</f>
        <v>-8.35000000000002</v>
      </c>
      <c r="C9" s="41" t="n">
        <f aca="false">$E$5 + B9</f>
        <v>772.65</v>
      </c>
      <c r="D9" s="47" t="n">
        <f aca="false">IF(C9&gt;$E$5,$E$2+$E$1,(IF(C9&gt;764.99,C9^3*3486.59308-C9^2*7860012.00812+C9*5908819377.96283-1481278321001.59,IF(C9&gt;752.99,C9^3*3588.471445-C9^2*8028757.56264+C9*5988077680.84934-1488767378546.26,C9^3*899.851852-C9^2*1969009.674601+C9*1435480406.01138-348666163343.76))))-$E$1</f>
        <v>72156208.8854981</v>
      </c>
      <c r="E9" s="47" t="n">
        <f aca="false">D9*100/$E$2</f>
        <v>48.4337986859066</v>
      </c>
      <c r="G9" s="41" t="n">
        <f aca="false">[3]Plan1!$C4</f>
        <v>-20.45</v>
      </c>
      <c r="H9" s="41" t="n">
        <f aca="false">$J$5 + G9</f>
        <v>739.55</v>
      </c>
      <c r="I9" s="47" t="n">
        <f aca="false">IF(H9&gt;$J$5,$J$2+$J$1,(IF(H9&gt;739.99,H9^3*2498.244218-H9^2*5471052.355142+H9*3994605728.77515-972400879260.135,H9^3*1396.138889-H9^2*3002770.071427+H9*2152080038.43115-513963640099.415)))-$J$1</f>
        <v>6055371.61590576</v>
      </c>
      <c r="J9" s="47" t="n">
        <f aca="false">I9*100/$J$2</f>
        <v>6.88560731729563</v>
      </c>
      <c r="L9" s="41" t="n">
        <f aca="false">[4]Plan1!$C4</f>
        <v>-6.77</v>
      </c>
      <c r="M9" s="41" t="n">
        <f aca="false">$O$5 + L9</f>
        <v>832.01</v>
      </c>
      <c r="N9" s="47" t="n">
        <f aca="false">IF(M9&gt;$O$5,$O$2+$O$1,(M9^3*3270.5936-M9^2*8015778.389801+M9*6549018422.82398-1783686174686.87))-$O$1</f>
        <v>12912271.6318359</v>
      </c>
      <c r="O9" s="41" t="n">
        <f aca="false">N9*100/$O$2</f>
        <v>33.0348069748999</v>
      </c>
      <c r="R9" s="47" t="n">
        <f aca="false">SUM(D9,I9,N9)</f>
        <v>91123852.1332398</v>
      </c>
      <c r="S9" s="41" t="n">
        <f aca="false">R9*100/$R$2</f>
        <v>33.0148887231683</v>
      </c>
      <c r="U9" s="41" t="n">
        <f aca="false">[1]Plan1!$B4</f>
        <v>13.89</v>
      </c>
    </row>
    <row r="10" customFormat="false" ht="15" hidden="false" customHeight="false" outlineLevel="0" collapsed="false">
      <c r="A10" s="46" t="n">
        <v>42008</v>
      </c>
      <c r="B10" s="41" t="n">
        <f aca="false">[2]Plan1!$C5</f>
        <v>-8.37000000000001</v>
      </c>
      <c r="C10" s="41" t="n">
        <f aca="false">$E$5 + B10</f>
        <v>772.63</v>
      </c>
      <c r="D10" s="47" t="n">
        <f aca="false">IF(C10&gt;$E$5,$E$2+$E$1,(IF(C10&gt;764.99,C10^3*3486.59308-C10^2*7860012.00812+C10*5908819377.96283-1481278321001.59,IF(C10&gt;752.99,C10^3*3588.471445-C10^2*8028757.56264+C10*5988077680.84934-1488767378546.26,C10^3*899.851852-C10^2*1969009.674601+C10*1435480406.01138-348666163343.76))))-$E$1</f>
        <v>72014182.6296387</v>
      </c>
      <c r="E10" s="47" t="n">
        <f aca="false">D10*100/$E$2</f>
        <v>48.3384656412435</v>
      </c>
      <c r="G10" s="41" t="n">
        <f aca="false">[3]Plan1!$C5</f>
        <v>-20.48</v>
      </c>
      <c r="H10" s="41" t="n">
        <f aca="false">$J$5 + G10</f>
        <v>739.52</v>
      </c>
      <c r="I10" s="47" t="n">
        <f aca="false">IF(H10&gt;$J$5,$J$2+$J$1,(IF(H10&gt;739.99,H10^3*2498.244218-H10^2*5471052.355142+H10*3994605728.77515-972400879260.135,H10^3*1396.138889-H10^2*3002770.071427+H10*2152080038.43115-513963640099.415)))-$J$1</f>
        <v>6011322.21563721</v>
      </c>
      <c r="J10" s="47" t="n">
        <f aca="false">I10*100/$J$2</f>
        <v>6.83551842233583</v>
      </c>
      <c r="L10" s="41" t="n">
        <f aca="false">[4]Plan1!$C5</f>
        <v>-6.78</v>
      </c>
      <c r="M10" s="41" t="n">
        <f aca="false">$O$5 + L10</f>
        <v>832</v>
      </c>
      <c r="N10" s="47" t="n">
        <f aca="false">IF(M10&gt;$O$5,$O$2+$O$1,(M10^3*3270.5936-M10^2*8015778.389801+M10*6549018422.82398-1783686174686.87))-$O$1</f>
        <v>12885123.519043</v>
      </c>
      <c r="O10" s="41" t="n">
        <f aca="false">N10*100/$O$2</f>
        <v>32.9653511354148</v>
      </c>
      <c r="R10" s="47" t="n">
        <f aca="false">SUM(D10,I10,N10)</f>
        <v>90910628.3643189</v>
      </c>
      <c r="S10" s="41" t="n">
        <f aca="false">R10*100/$R$2</f>
        <v>32.9376360737328</v>
      </c>
      <c r="U10" s="41" t="n">
        <f aca="false">[1]Plan1!$B5</f>
        <v>16.72</v>
      </c>
    </row>
    <row r="11" customFormat="false" ht="15" hidden="false" customHeight="false" outlineLevel="0" collapsed="false">
      <c r="A11" s="46" t="n">
        <v>42009</v>
      </c>
      <c r="B11" s="41" t="n">
        <f aca="false">[2]Plan1!$C6</f>
        <v>-8.39999999999998</v>
      </c>
      <c r="C11" s="41" t="n">
        <f aca="false">$E$5 + B11</f>
        <v>772.6</v>
      </c>
      <c r="D11" s="47" t="n">
        <f aca="false">IF(C11&gt;$E$5,$E$2+$E$1,(IF(C11&gt;764.99,C11^3*3486.59308-C11^2*7860012.00812+C11*5908819377.96283-1481278321001.59,IF(C11&gt;752.99,C11^3*3588.471445-C11^2*8028757.56264+C11*5988077680.84934-1488767378546.26,C11^3*899.851852-C11^2*1969009.674601+C11*1435480406.01138-348666163343.76))))-$E$1</f>
        <v>71801475.4855957</v>
      </c>
      <c r="E11" s="47" t="n">
        <f aca="false">D11*100/$E$2</f>
        <v>48.1956890853135</v>
      </c>
      <c r="G11" s="41" t="n">
        <f aca="false">[3]Plan1!$C6</f>
        <v>-20.5</v>
      </c>
      <c r="H11" s="41" t="n">
        <f aca="false">$J$5 + G11</f>
        <v>739.5</v>
      </c>
      <c r="I11" s="47" t="n">
        <f aca="false">IF(H11&gt;$J$5,$J$2+$J$1,(IF(H11&gt;739.99,H11^3*2498.244218-H11^2*5471052.355142+H11*3994605728.77515-972400879260.135,H11^3*1396.138889-H11^2*3002770.071427+H11*2152080038.43115-513963640099.415)))-$J$1</f>
        <v>5982050.61077881</v>
      </c>
      <c r="J11" s="47" t="n">
        <f aca="false">I11*100/$J$2</f>
        <v>6.80223346653352</v>
      </c>
      <c r="L11" s="41" t="n">
        <f aca="false">[4]Plan1!$C6</f>
        <v>-6.78</v>
      </c>
      <c r="M11" s="41" t="n">
        <f aca="false">$O$5 + L11</f>
        <v>832</v>
      </c>
      <c r="N11" s="47" t="n">
        <f aca="false">IF(M11&gt;$O$5,$O$2+$O$1,(M11^3*3270.5936-M11^2*8015778.389801+M11*6549018422.82398-1783686174686.87))-$O$1</f>
        <v>12885123.519043</v>
      </c>
      <c r="O11" s="41" t="n">
        <f aca="false">N11*100/$O$2</f>
        <v>32.9653511354148</v>
      </c>
      <c r="R11" s="47" t="n">
        <f aca="false">SUM(D11,I11,N11)</f>
        <v>90668649.6154175</v>
      </c>
      <c r="S11" s="41" t="n">
        <f aca="false">R11*100/$R$2</f>
        <v>32.8499652687643</v>
      </c>
      <c r="U11" s="41" t="n">
        <f aca="false">[1]Plan1!$B6</f>
        <v>15.27</v>
      </c>
    </row>
    <row r="12" customFormat="false" ht="15" hidden="false" customHeight="false" outlineLevel="0" collapsed="false">
      <c r="A12" s="46" t="n">
        <v>42010</v>
      </c>
      <c r="B12" s="41" t="n">
        <f aca="false">[2]Plan1!$C7</f>
        <v>-8.44000000000006</v>
      </c>
      <c r="C12" s="41" t="n">
        <f aca="false">$E$5 + B12</f>
        <v>772.56</v>
      </c>
      <c r="D12" s="47" t="n">
        <f aca="false">IF(C12&gt;$E$5,$E$2+$E$1,(IF(C12&gt;764.99,C12^3*3486.59308-C12^2*7860012.00812+C12*5908819377.96283-1481278321001.59,IF(C12&gt;752.99,C12^3*3588.471445-C12^2*8028757.56264+C12*5988077680.84934-1488767378546.26,C12^3*899.851852-C12^2*1969009.674601+C12*1435480406.01138-348666163343.76))))-$E$1</f>
        <v>71518485.2600098</v>
      </c>
      <c r="E12" s="47" t="n">
        <f aca="false">D12*100/$E$2</f>
        <v>48.0057360399996</v>
      </c>
      <c r="G12" s="41" t="n">
        <f aca="false">[3]Plan1!$C7</f>
        <v>-20.52</v>
      </c>
      <c r="H12" s="41" t="n">
        <f aca="false">$J$5 + G12</f>
        <v>739.48</v>
      </c>
      <c r="I12" s="47" t="n">
        <f aca="false">IF(H12&gt;$J$5,$J$2+$J$1,(IF(H12&gt;739.99,H12^3*2498.244218-H12^2*5471052.355142+H12*3994605728.77515-972400879260.135,H12^3*1396.138889-H12^2*3002770.071427+H12*2152080038.43115-513963640099.415)))-$J$1</f>
        <v>5952854.65679932</v>
      </c>
      <c r="J12" s="47" t="n">
        <f aca="false">I12*100/$J$2</f>
        <v>6.76903453389848</v>
      </c>
      <c r="L12" s="41" t="n">
        <f aca="false">[4]Plan1!$C7</f>
        <v>-6.81</v>
      </c>
      <c r="M12" s="41" t="n">
        <f aca="false">$O$5 + L12</f>
        <v>831.97</v>
      </c>
      <c r="N12" s="47" t="n">
        <f aca="false">IF(M12&gt;$O$5,$O$2+$O$1,(M12^3*3270.5936-M12^2*8015778.389801+M12*6549018422.82398-1783686174686.87))-$O$1</f>
        <v>12803856.2504883</v>
      </c>
      <c r="O12" s="41" t="n">
        <f aca="false">N12*100/$O$2</f>
        <v>32.7574366331004</v>
      </c>
      <c r="R12" s="47" t="n">
        <f aca="false">SUM(D12,I12,N12)</f>
        <v>90275196.1672974</v>
      </c>
      <c r="S12" s="41" t="n">
        <f aca="false">R12*100/$R$2</f>
        <v>32.7074139882452</v>
      </c>
      <c r="U12" s="41" t="n">
        <f aca="false">[1]Plan1!$B7</f>
        <v>17.02</v>
      </c>
    </row>
    <row r="13" customFormat="false" ht="15" hidden="false" customHeight="false" outlineLevel="0" collapsed="false">
      <c r="A13" s="46" t="n">
        <v>42011</v>
      </c>
      <c r="B13" s="41" t="n">
        <f aca="false">[2]Plan1!$C8</f>
        <v>-8.48000000000002</v>
      </c>
      <c r="C13" s="41" t="n">
        <f aca="false">$E$5 + B13</f>
        <v>772.52</v>
      </c>
      <c r="D13" s="47" t="n">
        <f aca="false">IF(C13&gt;$E$5,$E$2+$E$1,(IF(C13&gt;764.99,C13^3*3486.59308-C13^2*7860012.00812+C13*5908819377.96283-1481278321001.59,IF(C13&gt;752.99,C13^3*3588.471445-C13^2*8028757.56264+C13*5988077680.84934-1488767378546.26,C13^3*899.851852-C13^2*1969009.674601+C13*1435480406.01138-348666163343.76))))-$E$1</f>
        <v>71236201.579834</v>
      </c>
      <c r="E13" s="47" t="n">
        <f aca="false">D13*100/$E$2</f>
        <v>47.8162572529468</v>
      </c>
      <c r="G13" s="41" t="n">
        <f aca="false">[3]Plan1!$C8</f>
        <v>-20.54</v>
      </c>
      <c r="H13" s="41" t="n">
        <f aca="false">$J$5 + G13</f>
        <v>739.46</v>
      </c>
      <c r="I13" s="47" t="n">
        <f aca="false">IF(H13&gt;$J$5,$J$2+$J$1,(IF(H13&gt;739.99,H13^3*2498.244218-H13^2*5471052.355142+H13*3994605728.77515-972400879260.135,H13^3*1396.138889-H13^2*3002770.071427+H13*2152080038.43115-513963640099.415)))-$J$1</f>
        <v>5923734.28753662</v>
      </c>
      <c r="J13" s="47" t="n">
        <f aca="false">I13*100/$J$2</f>
        <v>6.73592154919728</v>
      </c>
      <c r="L13" s="41" t="n">
        <f aca="false">[4]Plan1!$C8</f>
        <v>-6.86</v>
      </c>
      <c r="M13" s="41" t="n">
        <f aca="false">$O$5 + L13</f>
        <v>831.92</v>
      </c>
      <c r="N13" s="47" t="n">
        <f aca="false">IF(M13&gt;$O$5,$O$2+$O$1,(M13^3*3270.5936-M13^2*8015778.389801+M13*6549018422.82398-1783686174686.87))-$O$1</f>
        <v>12668999.8574219</v>
      </c>
      <c r="O13" s="41" t="n">
        <f aca="false">N13*100/$O$2</f>
        <v>32.4124195020097</v>
      </c>
      <c r="R13" s="47" t="n">
        <f aca="false">SUM(D13,I13,N13)</f>
        <v>89828935.7247925</v>
      </c>
      <c r="S13" s="41" t="n">
        <f aca="false">R13*100/$R$2</f>
        <v>32.545730318098</v>
      </c>
      <c r="U13" s="41" t="n">
        <f aca="false">[1]Plan1!$B8</f>
        <v>14.16</v>
      </c>
    </row>
    <row r="14" customFormat="false" ht="15" hidden="false" customHeight="false" outlineLevel="0" collapsed="false">
      <c r="A14" s="46" t="n">
        <v>42012</v>
      </c>
      <c r="B14" s="41" t="n">
        <f aca="false">[2]Plan1!$C9</f>
        <v>-8.50999999999999</v>
      </c>
      <c r="C14" s="41" t="n">
        <f aca="false">$E$5 + B14</f>
        <v>772.49</v>
      </c>
      <c r="D14" s="47" t="n">
        <f aca="false">IF(C14&gt;$E$5,$E$2+$E$1,(IF(C14&gt;764.99,C14^3*3486.59308-C14^2*7860012.00812+C14*5908819377.96283-1481278321001.59,IF(C14&gt;752.99,C14^3*3588.471445-C14^2*8028757.56264+C14*5988077680.84934-1488767378546.26,C14^3*899.851852-C14^2*1969009.674601+C14*1435480406.01138-348666163343.76))))-$E$1</f>
        <v>71024951.6823731</v>
      </c>
      <c r="E14" s="47" t="n">
        <f aca="false">D14*100/$E$2</f>
        <v>47.6744588524477</v>
      </c>
      <c r="G14" s="41" t="n">
        <f aca="false">[3]Plan1!$C9</f>
        <v>-20.57</v>
      </c>
      <c r="H14" s="41" t="n">
        <f aca="false">$J$5 + G14</f>
        <v>739.43</v>
      </c>
      <c r="I14" s="47" t="n">
        <f aca="false">IF(H14&gt;$J$5,$J$2+$J$1,(IF(H14&gt;739.99,H14^3*2498.244218-H14^2*5471052.355142+H14*3994605728.77515-972400879260.135,H14^3*1396.138889-H14^2*3002770.071427+H14*2152080038.43115-513963640099.415)))-$J$1</f>
        <v>5880195.30682373</v>
      </c>
      <c r="J14" s="47" t="n">
        <f aca="false">I14*100/$J$2</f>
        <v>6.68641305604439</v>
      </c>
      <c r="L14" s="41" t="n">
        <f aca="false">[4]Plan1!$C9</f>
        <v>-6.9</v>
      </c>
      <c r="M14" s="41" t="n">
        <f aca="false">$O$5 + L14</f>
        <v>831.88</v>
      </c>
      <c r="N14" s="47" t="n">
        <f aca="false">IF(M14&gt;$O$5,$O$2+$O$1,(M14^3*3270.5936-M14^2*8015778.389801+M14*6549018422.82398-1783686174686.87))-$O$1</f>
        <v>12561643.4775391</v>
      </c>
      <c r="O14" s="41" t="n">
        <f aca="false">N14*100/$O$2</f>
        <v>32.1377585137597</v>
      </c>
      <c r="R14" s="47" t="n">
        <f aca="false">SUM(D14,I14,N14)</f>
        <v>89466790.4667358</v>
      </c>
      <c r="S14" s="41" t="n">
        <f aca="false">R14*100/$R$2</f>
        <v>32.4145222412173</v>
      </c>
      <c r="U14" s="41" t="n">
        <f aca="false">[1]Plan1!$B9</f>
        <v>11.1</v>
      </c>
    </row>
    <row r="15" customFormat="false" ht="15" hidden="false" customHeight="false" outlineLevel="0" collapsed="false">
      <c r="A15" s="46" t="n">
        <v>42013</v>
      </c>
      <c r="B15" s="41" t="n">
        <f aca="false">[2]Plan1!$C10</f>
        <v>-8.54999999999996</v>
      </c>
      <c r="C15" s="41" t="n">
        <f aca="false">$E$5 + B15</f>
        <v>772.45</v>
      </c>
      <c r="D15" s="47" t="n">
        <f aca="false">IF(C15&gt;$E$5,$E$2+$E$1,(IF(C15&gt;764.99,C15^3*3486.59308-C15^2*7860012.00812+C15*5908819377.96283-1481278321001.59,IF(C15&gt;752.99,C15^3*3588.471445-C15^2*8028757.56264+C15*5988077680.84934-1488767378546.26,C15^3*899.851852-C15^2*1969009.674601+C15*1435480406.01138-348666163343.76))))-$E$1</f>
        <v>70743901.2312012</v>
      </c>
      <c r="E15" s="47" t="n">
        <f aca="false">D15*100/$E$2</f>
        <v>47.4858078523066</v>
      </c>
      <c r="G15" s="41" t="n">
        <f aca="false">[3]Plan1!$C10</f>
        <v>-20.6</v>
      </c>
      <c r="H15" s="41" t="n">
        <f aca="false">$J$5 + G15</f>
        <v>739.4</v>
      </c>
      <c r="I15" s="47" t="n">
        <f aca="false">IF(H15&gt;$J$5,$J$2+$J$1,(IF(H15&gt;739.99,H15^3*2498.244218-H15^2*5471052.355142+H15*3994605728.77515-972400879260.135,H15^3*1396.138889-H15^2*3002770.071427+H15*2152080038.43115-513963640099.415)))-$J$1</f>
        <v>5836826.01385498</v>
      </c>
      <c r="J15" s="47" t="n">
        <f aca="false">I15*100/$J$2</f>
        <v>6.63709751606544</v>
      </c>
      <c r="L15" s="41" t="n">
        <f aca="false">[4]Plan1!$C10</f>
        <v>-6.94</v>
      </c>
      <c r="M15" s="41" t="n">
        <f aca="false">$O$5 + L15</f>
        <v>831.84</v>
      </c>
      <c r="N15" s="47" t="n">
        <f aca="false">IF(M15&gt;$O$5,$O$2+$O$1,(M15^3*3270.5936-M15^2*8015778.389801+M15*6549018422.82398-1783686174686.87))-$O$1</f>
        <v>12454755.7265625</v>
      </c>
      <c r="O15" s="41" t="n">
        <f aca="false">N15*100/$O$2</f>
        <v>31.8642964675628</v>
      </c>
      <c r="R15" s="47" t="n">
        <f aca="false">SUM(D15,I15,N15)</f>
        <v>89035482.9716187</v>
      </c>
      <c r="S15" s="41" t="n">
        <f aca="false">R15*100/$R$2</f>
        <v>32.2582561415803</v>
      </c>
      <c r="U15" s="41" t="n">
        <f aca="false">[1]Plan1!$B10</f>
        <v>9.93653729927626</v>
      </c>
    </row>
    <row r="16" customFormat="false" ht="15" hidden="false" customHeight="false" outlineLevel="0" collapsed="false">
      <c r="A16" s="46" t="n">
        <v>42014</v>
      </c>
      <c r="B16" s="41" t="n">
        <f aca="false">[2]Plan1!$C11</f>
        <v>-8.59000000000003</v>
      </c>
      <c r="C16" s="41" t="n">
        <f aca="false">$E$5 + B16</f>
        <v>772.41</v>
      </c>
      <c r="D16" s="47" t="n">
        <f aca="false">IF(C16&gt;$E$5,$E$2+$E$1,(IF(C16&gt;764.99,C16^3*3486.59308-C16^2*7860012.00812+C16*5908819377.96283-1481278321001.59,IF(C16&gt;752.99,C16^3*3588.471445-C16^2*8028757.56264+C16*5988077680.84934-1488767378546.26,C16^3*899.851852-C16^2*1969009.674601+C16*1435480406.01138-348666163343.76))))-$E$1</f>
        <v>70463553.6433106</v>
      </c>
      <c r="E16" s="47" t="n">
        <f aca="false">D16*100/$E$2</f>
        <v>47.2976286388515</v>
      </c>
      <c r="G16" s="41" t="n">
        <f aca="false">[3]Plan1!$C11</f>
        <v>-20.64</v>
      </c>
      <c r="H16" s="41" t="n">
        <f aca="false">$J$5 + G16</f>
        <v>739.36</v>
      </c>
      <c r="I16" s="47" t="n">
        <f aca="false">IF(H16&gt;$J$5,$J$2+$J$1,(IF(H16&gt;739.99,H16^3*2498.244218-H16^2*5471052.355142+H16*3994605728.77515-972400879260.135,H16^3*1396.138889-H16^2*3002770.071427+H16*2152080038.43115-513963640099.415)))-$J$1</f>
        <v>5779263.85748291</v>
      </c>
      <c r="J16" s="47" t="n">
        <f aca="false">I16*100/$J$2</f>
        <v>6.57164316738868</v>
      </c>
      <c r="L16" s="41" t="n">
        <f aca="false">[4]Plan1!$C11</f>
        <v>-6.99</v>
      </c>
      <c r="M16" s="41" t="n">
        <f aca="false">$O$5 + L16</f>
        <v>831.79</v>
      </c>
      <c r="N16" s="47" t="n">
        <f aca="false">IF(M16&gt;$O$5,$O$2+$O$1,(M16^3*3270.5936-M16^2*8015778.389801+M16*6549018422.82398-1783686174686.87))-$O$1</f>
        <v>12321803.1289063</v>
      </c>
      <c r="O16" s="41" t="n">
        <f aca="false">N16*100/$O$2</f>
        <v>31.5241500142031</v>
      </c>
      <c r="R16" s="47" t="n">
        <f aca="false">SUM(D16,I16,N16)</f>
        <v>88564620.6296997</v>
      </c>
      <c r="S16" s="41" t="n">
        <f aca="false">R16*100/$R$2</f>
        <v>32.0876590096718</v>
      </c>
      <c r="U16" s="41" t="n">
        <f aca="false">[1]Plan1!$B11</f>
        <v>10.623874499141</v>
      </c>
    </row>
    <row r="17" customFormat="false" ht="15" hidden="false" customHeight="false" outlineLevel="0" collapsed="false">
      <c r="A17" s="46" t="n">
        <v>42015</v>
      </c>
      <c r="B17" s="41" t="n">
        <f aca="false">[2]Plan1!$C12</f>
        <v>-8.63</v>
      </c>
      <c r="C17" s="41" t="n">
        <f aca="false">$E$5 + B17</f>
        <v>772.37</v>
      </c>
      <c r="D17" s="47" t="n">
        <f aca="false">IF(C17&gt;$E$5,$E$2+$E$1,(IF(C17&gt;764.99,C17^3*3486.59308-C17^2*7860012.00812+C17*5908819377.96283-1481278321001.59,IF(C17&gt;752.99,C17^3*3588.471445-C17^2*8028757.56264+C17*5988077680.84934-1488767378546.26,C17^3*899.851852-C17^2*1969009.674601+C17*1435480406.01138-348666163343.76))))-$E$1</f>
        <v>70183907.5788574</v>
      </c>
      <c r="E17" s="47" t="n">
        <f aca="false">D17*100/$E$2</f>
        <v>47.109920312732</v>
      </c>
      <c r="G17" s="41" t="n">
        <f aca="false">[3]Plan1!$C12</f>
        <v>-20.68</v>
      </c>
      <c r="H17" s="41" t="n">
        <f aca="false">$J$5 + G17</f>
        <v>739.32</v>
      </c>
      <c r="I17" s="47" t="n">
        <f aca="false">IF(H17&gt;$J$5,$J$2+$J$1,(IF(H17&gt;739.99,H17^3*2498.244218-H17^2*5471052.355142+H17*3994605728.77515-972400879260.135,H17^3*1396.138889-H17^2*3002770.071427+H17*2152080038.43115-513963640099.415)))-$J$1</f>
        <v>5722002.42999268</v>
      </c>
      <c r="J17" s="47" t="n">
        <f aca="false">I17*100/$J$2</f>
        <v>6.5065307797212</v>
      </c>
      <c r="L17" s="41" t="n">
        <f aca="false">[4]Plan1!$C12</f>
        <v>-7.03</v>
      </c>
      <c r="M17" s="41" t="n">
        <f aca="false">$O$5 + L17</f>
        <v>831.75</v>
      </c>
      <c r="N17" s="47" t="n">
        <f aca="false">IF(M17&gt;$O$5,$O$2+$O$1,(M17^3*3270.5936-M17^2*8015778.389801+M17*6549018422.82398-1783686174686.87))-$O$1</f>
        <v>12215965.1943359</v>
      </c>
      <c r="O17" s="41" t="n">
        <f aca="false">N17*100/$O$2</f>
        <v>31.2533738224653</v>
      </c>
      <c r="R17" s="47" t="n">
        <f aca="false">SUM(D17,I17,N17)</f>
        <v>88121875.203186</v>
      </c>
      <c r="S17" s="41" t="n">
        <f aca="false">R17*100/$R$2</f>
        <v>31.9272488574795</v>
      </c>
      <c r="U17" s="41" t="n">
        <f aca="false">[1]Plan1!$B12</f>
        <v>10.85846083366</v>
      </c>
    </row>
    <row r="18" customFormat="false" ht="15" hidden="false" customHeight="false" outlineLevel="0" collapsed="false">
      <c r="A18" s="46" t="n">
        <v>42016</v>
      </c>
      <c r="B18" s="41" t="n">
        <f aca="false">[2]Plan1!$C13</f>
        <v>-8.66999999999996</v>
      </c>
      <c r="C18" s="41" t="n">
        <f aca="false">$E$5 + B18</f>
        <v>772.33</v>
      </c>
      <c r="D18" s="47" t="n">
        <f aca="false">IF(C18&gt;$E$5,$E$2+$E$1,(IF(C18&gt;764.99,C18^3*3486.59308-C18^2*7860012.00812+C18*5908819377.96283-1481278321001.59,IF(C18&gt;752.99,C18^3*3588.471445-C18^2*8028757.56264+C18*5988077680.84934-1488767378546.26,C18^3*899.851852-C18^2*1969009.674601+C18*1435480406.01138-348666163343.76))))-$E$1</f>
        <v>69904961.6979981</v>
      </c>
      <c r="E18" s="47" t="n">
        <f aca="false">D18*100/$E$2</f>
        <v>46.9226819745975</v>
      </c>
      <c r="G18" s="41" t="n">
        <f aca="false">[3]Plan1!$C13</f>
        <v>-20.72</v>
      </c>
      <c r="H18" s="41" t="n">
        <f aca="false">$J$5 + G18</f>
        <v>739.28</v>
      </c>
      <c r="I18" s="47" t="n">
        <f aca="false">IF(H18&gt;$J$5,$J$2+$J$1,(IF(H18&gt;739.99,H18^3*2498.244218-H18^2*5471052.355142+H18*3994605728.77515-972400879260.135,H18^3*1396.138889-H18^2*3002770.071427+H18*2152080038.43115-513963640099.415)))-$J$1</f>
        <v>5665041.19439697</v>
      </c>
      <c r="J18" s="47" t="n">
        <f aca="false">I18*100/$J$2</f>
        <v>6.44175974245079</v>
      </c>
      <c r="L18" s="41" t="n">
        <f aca="false">[4]Plan1!$C13</f>
        <v>-7.06</v>
      </c>
      <c r="M18" s="41" t="n">
        <f aca="false">$O$5 + L18</f>
        <v>831.72</v>
      </c>
      <c r="N18" s="47" t="n">
        <f aca="false">IF(M18&gt;$O$5,$O$2+$O$1,(M18^3*3270.5936-M18^2*8015778.389801+M18*6549018422.82398-1783686174686.87))-$O$1</f>
        <v>12136891.6699219</v>
      </c>
      <c r="O18" s="41" t="n">
        <f aca="false">N18*100/$O$2</f>
        <v>31.0510718038644</v>
      </c>
      <c r="R18" s="47" t="n">
        <f aca="false">SUM(D18,I18,N18)</f>
        <v>87706894.5623169</v>
      </c>
      <c r="S18" s="41" t="n">
        <f aca="false">R18*100/$R$2</f>
        <v>31.77689810562</v>
      </c>
      <c r="U18" s="41" t="n">
        <f aca="false">[1]Plan1!$B13</f>
        <v>10.1629169990373</v>
      </c>
    </row>
    <row r="19" customFormat="false" ht="15" hidden="false" customHeight="false" outlineLevel="0" collapsed="false">
      <c r="A19" s="46" t="n">
        <v>42017</v>
      </c>
      <c r="B19" s="41" t="n">
        <f aca="false">[2]Plan1!$C14</f>
        <v>-8.72000000000003</v>
      </c>
      <c r="C19" s="41" t="n">
        <f aca="false">$E$5 + B19</f>
        <v>772.28</v>
      </c>
      <c r="D19" s="47" t="n">
        <f aca="false">IF(C19&gt;$E$5,$E$2+$E$1,(IF(C19&gt;764.99,C19^3*3486.59308-C19^2*7860012.00812+C19*5908819377.96283-1481278321001.59,IF(C19&gt;752.99,C19^3*3588.471445-C19^2*8028757.56264+C19*5988077680.84934-1488767378546.26,C19^3*899.851852-C19^2*1969009.674601+C19*1435480406.01138-348666163343.76))))-$E$1</f>
        <v>69557261.9421387</v>
      </c>
      <c r="E19" s="47" t="n">
        <f aca="false">D19*100/$E$2</f>
        <v>46.6892936045799</v>
      </c>
      <c r="G19" s="41" t="n">
        <f aca="false">[3]Plan1!$C14</f>
        <v>-20.77</v>
      </c>
      <c r="H19" s="41" t="n">
        <f aca="false">$J$5 + G19</f>
        <v>739.23</v>
      </c>
      <c r="I19" s="47" t="n">
        <f aca="false">IF(H19&gt;$J$5,$J$2+$J$1,(IF(H19&gt;739.99,H19^3*2498.244218-H19^2*5471052.355142+H19*3994605728.77515-972400879260.135,H19^3*1396.138889-H19^2*3002770.071427+H19*2152080038.43115-513963640099.415)))-$J$1</f>
        <v>5594260.97906494</v>
      </c>
      <c r="J19" s="47" t="n">
        <f aca="false">I19*100/$J$2</f>
        <v>6.36127504233267</v>
      </c>
      <c r="L19" s="41" t="n">
        <f aca="false">[4]Plan1!$C14</f>
        <v>-7.12</v>
      </c>
      <c r="M19" s="41" t="n">
        <f aca="false">$O$5 + L19</f>
        <v>831.66</v>
      </c>
      <c r="N19" s="47" t="n">
        <f aca="false">IF(M19&gt;$O$5,$O$2+$O$1,(M19^3*3270.5936-M19^2*8015778.389801+M19*6549018422.82398-1783686174686.87))-$O$1</f>
        <v>11979526.421875</v>
      </c>
      <c r="O19" s="41" t="n">
        <f aca="false">N19*100/$O$2</f>
        <v>30.6484679288833</v>
      </c>
      <c r="R19" s="47" t="n">
        <f aca="false">SUM(D19,I19,N19)</f>
        <v>87131049.3430786</v>
      </c>
      <c r="S19" s="41" t="n">
        <f aca="false">R19*100/$R$2</f>
        <v>31.5682648511004</v>
      </c>
      <c r="U19" s="41" t="n">
        <f aca="false">[1]Plan1!$B14</f>
        <v>9.71</v>
      </c>
    </row>
    <row r="20" customFormat="false" ht="15" hidden="false" customHeight="false" outlineLevel="0" collapsed="false">
      <c r="A20" s="46" t="n">
        <v>42018</v>
      </c>
      <c r="B20" s="41" t="n">
        <f aca="false">[2]Plan1!$C15</f>
        <v>-8.76999999999998</v>
      </c>
      <c r="C20" s="41" t="n">
        <f aca="false">$E$5 + B20</f>
        <v>772.23</v>
      </c>
      <c r="D20" s="47" t="n">
        <f aca="false">IF(C20&gt;$E$5,$E$2+$E$1,(IF(C20&gt;764.99,C20^3*3486.59308-C20^2*7860012.00812+C20*5908819377.96283-1481278321001.59,IF(C20&gt;752.99,C20^3*3588.471445-C20^2*8028757.56264+C20*5988077680.84934-1488767378546.26,C20^3*899.851852-C20^2*1969009.674601+C20*1435480406.01138-348666163343.76))))-$E$1</f>
        <v>69210651.5183106</v>
      </c>
      <c r="E20" s="47" t="n">
        <f aca="false">D20*100/$E$2</f>
        <v>46.4566364327381</v>
      </c>
      <c r="G20" s="41" t="n">
        <f aca="false">[3]Plan1!$C15</f>
        <v>-20.81</v>
      </c>
      <c r="H20" s="41" t="n">
        <f aca="false">$J$5 + G20</f>
        <v>739.19</v>
      </c>
      <c r="I20" s="47" t="n">
        <f aca="false">IF(H20&gt;$J$5,$J$2+$J$1,(IF(H20&gt;739.99,H20^3*2498.244218-H20^2*5471052.355142+H20*3994605728.77515-972400879260.135,H20^3*1396.138889-H20^2*3002770.071427+H20*2152080038.43115-513963640099.415)))-$J$1</f>
        <v>5537973.21673584</v>
      </c>
      <c r="J20" s="47" t="n">
        <f aca="false">I20*100/$J$2</f>
        <v>6.29726981643548</v>
      </c>
      <c r="L20" s="41" t="n">
        <f aca="false">[4]Plan1!$C15</f>
        <v>-7.16</v>
      </c>
      <c r="M20" s="41" t="n">
        <f aca="false">$O$5 + L20</f>
        <v>831.62</v>
      </c>
      <c r="N20" s="47" t="n">
        <f aca="false">IF(M20&gt;$O$5,$O$2+$O$1,(M20^3*3270.5936-M20^2*8015778.389801+M20*6549018422.82398-1783686174686.87))-$O$1</f>
        <v>11875193.6665039</v>
      </c>
      <c r="O20" s="41" t="n">
        <f aca="false">N20*100/$O$2</f>
        <v>30.3815425935809</v>
      </c>
      <c r="R20" s="47" t="n">
        <f aca="false">SUM(D20,I20,N20)</f>
        <v>86623818.4015503</v>
      </c>
      <c r="S20" s="41" t="n">
        <f aca="false">R20*100/$R$2</f>
        <v>31.3844910893523</v>
      </c>
      <c r="U20" s="41" t="n">
        <f aca="false">[1]Plan1!$B15</f>
        <v>9.27</v>
      </c>
    </row>
    <row r="21" customFormat="false" ht="15" hidden="false" customHeight="false" outlineLevel="0" collapsed="false">
      <c r="A21" s="46" t="n">
        <v>42019</v>
      </c>
      <c r="B21" s="41" t="n">
        <f aca="false">[2]Plan1!$C16</f>
        <v>-8.82000000000005</v>
      </c>
      <c r="C21" s="41" t="n">
        <f aca="false">$E$5 + B21</f>
        <v>772.18</v>
      </c>
      <c r="D21" s="47" t="n">
        <f aca="false">IF(C21&gt;$E$5,$E$2+$E$1,(IF(C21&gt;764.99,C21^3*3486.59308-C21^2*7860012.00812+C21*5908819377.96283-1481278321001.59,IF(C21&gt;752.99,C21^3*3588.471445-C21^2*8028757.56264+C21*5988077680.84934-1488767378546.26,C21^3*899.851852-C21^2*1969009.674601+C21*1435480406.01138-348666163343.76))))-$E$1</f>
        <v>68865127.8103027</v>
      </c>
      <c r="E21" s="47" t="n">
        <f aca="false">D21*100/$E$2</f>
        <v>46.2247087029787</v>
      </c>
      <c r="G21" s="41" t="n">
        <f aca="false">[3]Plan1!$C16</f>
        <v>-20.86</v>
      </c>
      <c r="H21" s="41" t="n">
        <f aca="false">$J$5 + G21</f>
        <v>739.14</v>
      </c>
      <c r="I21" s="47" t="n">
        <f aca="false">IF(H21&gt;$J$5,$J$2+$J$1,(IF(H21&gt;739.99,H21^3*2498.244218-H21^2*5471052.355142+H21*3994605728.77515-972400879260.135,H21^3*1396.138889-H21^2*3002770.071427+H21*2152080038.43115-513963640099.415)))-$J$1</f>
        <v>5468033.14642334</v>
      </c>
      <c r="J21" s="47" t="n">
        <f aca="false">I21*100/$J$2</f>
        <v>6.21774045135887</v>
      </c>
      <c r="L21" s="41" t="n">
        <f aca="false">[4]Plan1!$C16</f>
        <v>-7.2</v>
      </c>
      <c r="M21" s="41" t="n">
        <f aca="false">$O$5 + L21</f>
        <v>831.58</v>
      </c>
      <c r="N21" s="47" t="n">
        <f aca="false">IF(M21&gt;$O$5,$O$2+$O$1,(M21^3*3270.5936-M21^2*8015778.389801+M21*6549018422.82398-1783686174686.87))-$O$1</f>
        <v>11771321.3740234</v>
      </c>
      <c r="O21" s="41" t="n">
        <f aca="false">N21*100/$O$2</f>
        <v>30.1157953083649</v>
      </c>
      <c r="R21" s="47" t="n">
        <f aca="false">SUM(D21,I21,N21)</f>
        <v>86104482.3307495</v>
      </c>
      <c r="S21" s="41" t="n">
        <f aca="false">R21*100/$R$2</f>
        <v>31.196331544008</v>
      </c>
      <c r="U21" s="41" t="n">
        <f aca="false">[1]Plan1!$B16</f>
        <v>8.85</v>
      </c>
    </row>
    <row r="22" customFormat="false" ht="15" hidden="false" customHeight="false" outlineLevel="0" collapsed="false">
      <c r="A22" s="46" t="n">
        <v>42020</v>
      </c>
      <c r="B22" s="41" t="n">
        <f aca="false">[2]Plan1!$C17</f>
        <v>-8.86</v>
      </c>
      <c r="C22" s="41" t="n">
        <f aca="false">$E$5 + B22</f>
        <v>772.14</v>
      </c>
      <c r="D22" s="47" t="n">
        <f aca="false">IF(C22&gt;$E$5,$E$2+$E$1,(IF(C22&gt;764.99,C22^3*3486.59308-C22^2*7860012.00812+C22*5908819377.96283-1481278321001.59,IF(C22&gt;752.99,C22^3*3588.471445-C22^2*8028757.56264+C22*5988077680.84934-1488767378546.26,C22^3*899.851852-C22^2*1969009.674601+C22*1435480406.01138-348666163343.76))))-$E$1</f>
        <v>68589489.5227051</v>
      </c>
      <c r="E22" s="47" t="n">
        <f aca="false">D22*100/$E$2</f>
        <v>46.0396905383906</v>
      </c>
      <c r="G22" s="41" t="n">
        <f aca="false">[3]Plan1!$C17</f>
        <v>-20.9</v>
      </c>
      <c r="H22" s="41" t="n">
        <f aca="false">$J$5 + G22</f>
        <v>739.1</v>
      </c>
      <c r="I22" s="47" t="n">
        <f aca="false">IF(H22&gt;$J$5,$J$2+$J$1,(IF(H22&gt;739.99,H22^3*2498.244218-H22^2*5471052.355142+H22*3994605728.77515-972400879260.135,H22^3*1396.138889-H22^2*3002770.071427+H22*2152080038.43115-513963640099.415)))-$J$1</f>
        <v>5412416.14215088</v>
      </c>
      <c r="J22" s="47" t="n">
        <f aca="false">I22*100/$J$2</f>
        <v>6.15449794934981</v>
      </c>
      <c r="L22" s="41" t="n">
        <f aca="false">[4]Plan1!$C17</f>
        <v>-7.26</v>
      </c>
      <c r="M22" s="41" t="n">
        <f aca="false">$O$5 + L22</f>
        <v>831.52</v>
      </c>
      <c r="N22" s="47" t="n">
        <f aca="false">IF(M22&gt;$O$5,$O$2+$O$1,(M22^3*3270.5936-M22^2*8015778.389801+M22*6549018422.82398-1783686174686.87))-$O$1</f>
        <v>11616373.5576172</v>
      </c>
      <c r="O22" s="41" t="n">
        <f aca="false">N22*100/$O$2</f>
        <v>29.7193762000848</v>
      </c>
      <c r="R22" s="47" t="n">
        <f aca="false">SUM(D22,I22,N22)</f>
        <v>85618279.2224731</v>
      </c>
      <c r="S22" s="41" t="n">
        <f aca="false">R22*100/$R$2</f>
        <v>31.0201763317247</v>
      </c>
      <c r="U22" s="41" t="n">
        <f aca="false">[1]Plan1!$B17</f>
        <v>8.84545516667838</v>
      </c>
    </row>
    <row r="23" customFormat="false" ht="15" hidden="false" customHeight="false" outlineLevel="0" collapsed="false">
      <c r="A23" s="46" t="n">
        <v>42021</v>
      </c>
      <c r="B23" s="41" t="n">
        <f aca="false">[2]Plan1!$C18</f>
        <v>-8.92</v>
      </c>
      <c r="C23" s="41" t="n">
        <f aca="false">$E$5 + B23</f>
        <v>772.08</v>
      </c>
      <c r="D23" s="47" t="n">
        <f aca="false">IF(C23&gt;$E$5,$E$2+$E$1,(IF(C23&gt;764.99,C23^3*3486.59308-C23^2*7860012.00812+C23*5908819377.96283-1481278321001.59,IF(C23&gt;752.99,C23^3*3588.471445-C23^2*8028757.56264+C23*5988077680.84934-1488767378546.26,C23^3*899.851852-C23^2*1969009.674601+C23*1435480406.01138-348666163343.76))))-$E$1</f>
        <v>68177330.0852051</v>
      </c>
      <c r="E23" s="47" t="n">
        <f aca="false">D23*100/$E$2</f>
        <v>45.7630345509059</v>
      </c>
      <c r="G23" s="41" t="n">
        <f aca="false">[3]Plan1!$C18</f>
        <v>-20.95</v>
      </c>
      <c r="H23" s="41" t="n">
        <f aca="false">$J$5 + G23</f>
        <v>739.05</v>
      </c>
      <c r="I23" s="47" t="n">
        <f aca="false">IF(H23&gt;$J$5,$J$2+$J$1,(IF(H23&gt;739.99,H23^3*2498.244218-H23^2*5471052.355142+H23*3994605728.77515-972400879260.135,H23^3*1396.138889-H23^2*3002770.071427+H23*2152080038.43115-513963640099.415)))-$J$1</f>
        <v>5343312.82366943</v>
      </c>
      <c r="J23" s="47" t="n">
        <f aca="false">I23*100/$J$2</f>
        <v>6.0759200608953</v>
      </c>
      <c r="L23" s="41" t="n">
        <f aca="false">[4]Plan1!$C18</f>
        <v>-7.28</v>
      </c>
      <c r="M23" s="41" t="n">
        <f aca="false">$O$5 + L23</f>
        <v>831.5</v>
      </c>
      <c r="N23" s="47" t="n">
        <f aca="false">IF(M23&gt;$O$5,$O$2+$O$1,(M23^3*3270.5936-M23^2*8015778.389801+M23*6549018422.82398-1783686174686.87))-$O$1</f>
        <v>11564953.15625</v>
      </c>
      <c r="O23" s="41" t="n">
        <f aca="false">N23*100/$O$2</f>
        <v>29.5878220412063</v>
      </c>
      <c r="R23" s="47" t="n">
        <f aca="false">SUM(D23,I23,N23)</f>
        <v>85085596.0651245</v>
      </c>
      <c r="S23" s="41" t="n">
        <f aca="false">R23*100/$R$2</f>
        <v>30.8271810318897</v>
      </c>
      <c r="U23" s="41" t="n">
        <f aca="false">[1]Plan1!$B18</f>
        <v>9.71288454730794</v>
      </c>
    </row>
    <row r="24" customFormat="false" ht="15" hidden="false" customHeight="false" outlineLevel="0" collapsed="false">
      <c r="A24" s="46" t="n">
        <v>42022</v>
      </c>
      <c r="B24" s="41" t="n">
        <f aca="false">[2]Plan1!$C19</f>
        <v>-8.98</v>
      </c>
      <c r="C24" s="41" t="n">
        <f aca="false">$E$5 + B24</f>
        <v>772.02</v>
      </c>
      <c r="D24" s="47" t="n">
        <f aca="false">IF(C24&gt;$E$5,$E$2+$E$1,(IF(C24&gt;764.99,C24^3*3486.59308-C24^2*7860012.00812+C24*5908819377.96283-1481278321001.59,IF(C24&gt;752.99,C24^3*3588.471445-C24^2*8028757.56264+C24*5988077680.84934-1488767378546.26,C24^3*899.851852-C24^2*1969009.674601+C24*1435480406.01138-348666163343.76))))-$E$1</f>
        <v>67766724.2219238</v>
      </c>
      <c r="E24" s="47" t="n">
        <f aca="false">D24*100/$E$2</f>
        <v>45.4874213773677</v>
      </c>
      <c r="G24" s="41" t="n">
        <f aca="false">[3]Plan1!$C19</f>
        <v>-21</v>
      </c>
      <c r="H24" s="41" t="n">
        <f aca="false">$J$5 + G24</f>
        <v>739</v>
      </c>
      <c r="I24" s="47" t="n">
        <f aca="false">IF(H24&gt;$J$5,$J$2+$J$1,(IF(H24&gt;739.99,H24^3*2498.244218-H24^2*5471052.355142+H24*3994605728.77515-972400879260.135,H24^3*1396.138889-H24^2*3002770.071427+H24*2152080038.43115-513963640099.415)))-$J$1</f>
        <v>5274672.90179443</v>
      </c>
      <c r="J24" s="47" t="n">
        <f aca="false">I24*100/$J$2</f>
        <v>5.9978691041085</v>
      </c>
      <c r="L24" s="41" t="n">
        <f aca="false">[4]Plan1!$C19</f>
        <v>-7.32</v>
      </c>
      <c r="M24" s="41" t="n">
        <f aca="false">$O$5 + L24</f>
        <v>831.46</v>
      </c>
      <c r="N24" s="47" t="n">
        <f aca="false">IF(M24&gt;$O$5,$O$2+$O$1,(M24^3*3270.5936-M24^2*8015778.389801+M24*6549018422.82398-1783686174686.87))-$O$1</f>
        <v>11462454.71875</v>
      </c>
      <c r="O24" s="41" t="n">
        <f aca="false">N24*100/$O$2</f>
        <v>29.3255896320233</v>
      </c>
      <c r="R24" s="47" t="n">
        <f aca="false">SUM(D24,I24,N24)</f>
        <v>84503851.8424683</v>
      </c>
      <c r="S24" s="41" t="n">
        <f aca="false">R24*100/$R$2</f>
        <v>30.6164105220098</v>
      </c>
      <c r="U24" s="41" t="n">
        <f aca="false">[1]Plan1!$B19</f>
        <v>10.86</v>
      </c>
    </row>
    <row r="25" customFormat="false" ht="15" hidden="false" customHeight="false" outlineLevel="0" collapsed="false">
      <c r="A25" s="46" t="n">
        <v>42023</v>
      </c>
      <c r="B25" s="41" t="n">
        <f aca="false">[2]Plan1!$C20</f>
        <v>-9.03</v>
      </c>
      <c r="C25" s="41" t="n">
        <f aca="false">$E$5 + B25</f>
        <v>771.97</v>
      </c>
      <c r="D25" s="47" t="n">
        <f aca="false">IF(C25&gt;$E$5,$E$2+$E$1,(IF(C25&gt;764.99,C25^3*3486.59308-C25^2*7860012.00812+C25*5908819377.96283-1481278321001.59,IF(C25&gt;752.99,C25^3*3588.471445-C25^2*8028757.56264+C25*5988077680.84934-1488767378546.26,C25^3*899.851852-C25^2*1969009.674601+C25*1435480406.01138-348666163343.76))))-$E$1</f>
        <v>67425736.1696777</v>
      </c>
      <c r="E25" s="47" t="n">
        <f aca="false">D25*100/$E$2</f>
        <v>45.2585381401262</v>
      </c>
      <c r="G25" s="41" t="n">
        <f aca="false">[3]Plan1!$C20</f>
        <v>-21.04</v>
      </c>
      <c r="H25" s="41" t="n">
        <f aca="false">$J$5 + G25</f>
        <v>738.96</v>
      </c>
      <c r="I25" s="47" t="n">
        <f aca="false">IF(H25&gt;$J$5,$J$2+$J$1,(IF(H25&gt;739.99,H25^3*2498.244218-H25^2*5471052.355142+H25*3994605728.77515-972400879260.135,H25^3*1396.138889-H25^2*3002770.071427+H25*2152080038.43115-513963640099.415)))-$J$1</f>
        <v>5220093.90545654</v>
      </c>
      <c r="J25" s="47" t="n">
        <f aca="false">I25*100/$J$2</f>
        <v>5.93580692850763</v>
      </c>
      <c r="L25" s="41" t="n">
        <f aca="false">[4]Plan1!$C20</f>
        <v>-7.37</v>
      </c>
      <c r="M25" s="41" t="n">
        <f aca="false">$O$5 + L25</f>
        <v>831.41</v>
      </c>
      <c r="N25" s="47" t="n">
        <f aca="false">IF(M25&gt;$O$5,$O$2+$O$1,(M25^3*3270.5936-M25^2*8015778.389801+M25*6549018422.82398-1783686174686.87))-$O$1</f>
        <v>11334971.9858398</v>
      </c>
      <c r="O25" s="41" t="n">
        <f aca="false">N25*100/$O$2</f>
        <v>28.9994373023328</v>
      </c>
      <c r="R25" s="47" t="n">
        <f aca="false">SUM(D25,I25,N25)</f>
        <v>83980802.0609741</v>
      </c>
      <c r="S25" s="41" t="n">
        <f aca="false">R25*100/$R$2</f>
        <v>30.4269054700564</v>
      </c>
      <c r="U25" s="41" t="n">
        <f aca="false">[1]Plan1!$B20</f>
        <v>10.86</v>
      </c>
    </row>
    <row r="26" customFormat="false" ht="15" hidden="false" customHeight="false" outlineLevel="0" collapsed="false">
      <c r="A26" s="46" t="n">
        <v>42024</v>
      </c>
      <c r="B26" s="41" t="n">
        <f aca="false">[2]Plan1!$C21</f>
        <v>-9.07</v>
      </c>
      <c r="C26" s="41" t="n">
        <f aca="false">$E$5 + B26</f>
        <v>771.93</v>
      </c>
      <c r="D26" s="47" t="n">
        <f aca="false">IF(C26&gt;$E$5,$E$2+$E$1,(IF(C26&gt;764.99,C26^3*3486.59308-C26^2*7860012.00812+C26*5908819377.96283-1481278321001.59,IF(C26&gt;752.99,C26^3*3588.471445-C26^2*8028757.56264+C26*5988077680.84934-1488767378546.26,C26^3*899.851852-C26^2*1969009.674601+C26*1435480406.01138-348666163343.76))))-$E$1</f>
        <v>67153718.4987793</v>
      </c>
      <c r="E26" s="47" t="n">
        <f aca="false">D26*100/$E$2</f>
        <v>45.0759502614834</v>
      </c>
      <c r="G26" s="41" t="n">
        <f aca="false">[3]Plan1!$C21</f>
        <v>-21.08</v>
      </c>
      <c r="H26" s="41" t="n">
        <f aca="false">$J$5 + G26</f>
        <v>738.92</v>
      </c>
      <c r="I26" s="47" t="n">
        <f aca="false">IF(H26&gt;$J$5,$J$2+$J$1,(IF(H26&gt;739.99,H26^3*2498.244218-H26^2*5471052.355142+H26*3994605728.77515-972400879260.135,H26^3*1396.138889-H26^2*3002770.071427+H26*2152080038.43115-513963640099.415)))-$J$1</f>
        <v>5165810.27679443</v>
      </c>
      <c r="J26" s="47" t="n">
        <f aca="false">I26*100/$J$2</f>
        <v>5.87408061764946</v>
      </c>
      <c r="L26" s="41" t="n">
        <f aca="false">[4]Plan1!$C21</f>
        <v>-7.4</v>
      </c>
      <c r="M26" s="41" t="n">
        <f aca="false">$O$5 + L26</f>
        <v>831.38</v>
      </c>
      <c r="N26" s="47" t="n">
        <f aca="false">IF(M26&gt;$O$5,$O$2+$O$1,(M26^3*3270.5936-M26^2*8015778.389801+M26*6549018422.82398-1783686174686.87))-$O$1</f>
        <v>11258822.9052734</v>
      </c>
      <c r="O26" s="41" t="n">
        <f aca="false">N26*100/$O$2</f>
        <v>28.8046171924751</v>
      </c>
      <c r="R26" s="47" t="n">
        <f aca="false">SUM(D26,I26,N26)</f>
        <v>83578351.6808472</v>
      </c>
      <c r="S26" s="41" t="n">
        <f aca="false">R26*100/$R$2</f>
        <v>30.2810945302702</v>
      </c>
      <c r="U26" s="41" t="n">
        <f aca="false">[1]Plan1!$B21</f>
        <v>9.27374239670536</v>
      </c>
    </row>
    <row r="27" customFormat="false" ht="15" hidden="false" customHeight="false" outlineLevel="0" collapsed="false">
      <c r="A27" s="46" t="n">
        <v>42025</v>
      </c>
      <c r="B27" s="41" t="n">
        <f aca="false">[2]Plan1!$C22</f>
        <v>-9.11</v>
      </c>
      <c r="C27" s="41" t="n">
        <f aca="false">$E$5 + B27</f>
        <v>771.89</v>
      </c>
      <c r="D27" s="47" t="n">
        <f aca="false">IF(C27&gt;$E$5,$E$2+$E$1,(IF(C27&gt;764.99,C27^3*3486.59308-C27^2*7860012.00812+C27*5908819377.96283-1481278321001.59,IF(C27&gt;752.99,C27^3*3588.471445-C27^2*8028757.56264+C27*5988077680.84934-1488767378546.26,C27^3*899.851852-C27^2*1969009.674601+C27*1435480406.01138-348666163343.76))))-$E$1</f>
        <v>66882386.2844238</v>
      </c>
      <c r="E27" s="47" t="n">
        <f aca="false">D27*100/$E$2</f>
        <v>44.8938224855086</v>
      </c>
      <c r="G27" s="41" t="n">
        <f aca="false">[3]Plan1!$C22</f>
        <v>-21.13</v>
      </c>
      <c r="H27" s="41" t="n">
        <f aca="false">$J$5 + G27</f>
        <v>738.87</v>
      </c>
      <c r="I27" s="47" t="n">
        <f aca="false">IF(H27&gt;$J$5,$J$2+$J$1,(IF(H27&gt;739.99,H27^3*2498.244218-H27^2*5471052.355142+H27*3994605728.77515-972400879260.135,H27^3*1396.138889-H27^2*3002770.071427+H27*2152080038.43115-513963640099.415)))-$J$1</f>
        <v>5098370.28460693</v>
      </c>
      <c r="J27" s="47" t="n">
        <f aca="false">I27*100/$J$2</f>
        <v>5.79739410967943</v>
      </c>
      <c r="L27" s="41" t="n">
        <f aca="false">[4]Plan1!$C22</f>
        <v>-7.44</v>
      </c>
      <c r="M27" s="41" t="n">
        <f aca="false">$O$5 + L27</f>
        <v>831.34</v>
      </c>
      <c r="N27" s="47" t="n">
        <f aca="false">IF(M27&gt;$O$5,$O$2+$O$1,(M27^3*3270.5936-M27^2*8015778.389801+M27*6549018422.82398-1783686174686.87))-$O$1</f>
        <v>11157687.0195313</v>
      </c>
      <c r="O27" s="41" t="n">
        <f aca="false">N27*100/$O$2</f>
        <v>28.5458707411155</v>
      </c>
      <c r="R27" s="47" t="n">
        <f aca="false">SUM(D27,I27,N27)</f>
        <v>83138443.588562</v>
      </c>
      <c r="S27" s="41" t="n">
        <f aca="false">R27*100/$R$2</f>
        <v>30.1217123665971</v>
      </c>
      <c r="U27" s="41" t="n">
        <f aca="false">[1]Plan1!$B22</f>
        <v>8.85</v>
      </c>
    </row>
    <row r="28" customFormat="false" ht="15" hidden="false" customHeight="false" outlineLevel="0" collapsed="false">
      <c r="A28" s="46" t="n">
        <v>42026</v>
      </c>
      <c r="B28" s="41" t="n">
        <f aca="false">[2]Plan1!$C23</f>
        <v>-9.16</v>
      </c>
      <c r="C28" s="41" t="n">
        <f aca="false">$E$5 + B28</f>
        <v>771.84</v>
      </c>
      <c r="D28" s="47" t="n">
        <f aca="false">IF(C28&gt;$E$5,$E$2+$E$1,(IF(C28&gt;764.99,C28^3*3486.59308-C28^2*7860012.00812+C28*5908819377.96283-1481278321001.59,IF(C28&gt;752.99,C28^3*3588.471445-C28^2*8028757.56264+C28*5988077680.84934-1488767378546.26,C28^3*899.851852-C28^2*1969009.674601+C28*1435480406.01138-348666163343.76))))-$E$1</f>
        <v>66544182.9016113</v>
      </c>
      <c r="E28" s="47" t="n">
        <f aca="false">D28*100/$E$2</f>
        <v>44.6668084168506</v>
      </c>
      <c r="G28" s="41" t="n">
        <f aca="false">[3]Plan1!$C23</f>
        <v>-21.17</v>
      </c>
      <c r="H28" s="41" t="n">
        <f aca="false">$J$5 + G28</f>
        <v>738.83</v>
      </c>
      <c r="I28" s="47" t="n">
        <f aca="false">IF(H28&gt;$J$5,$J$2+$J$1,(IF(H28&gt;739.99,H28^3*2498.244218-H28^2*5471052.355142+H28*3994605728.77515-972400879260.135,H28^3*1396.138889-H28^2*3002770.071427+H28*2152080038.43115-513963640099.415)))-$J$1</f>
        <v>5044749.27276611</v>
      </c>
      <c r="J28" s="47" t="n">
        <f aca="false">I28*100/$J$2</f>
        <v>5.73642126525117</v>
      </c>
      <c r="L28" s="41" t="n">
        <f aca="false">[4]Plan1!$C23</f>
        <v>-7.49</v>
      </c>
      <c r="M28" s="41" t="n">
        <f aca="false">$O$5 + L28</f>
        <v>831.29</v>
      </c>
      <c r="N28" s="47" t="n">
        <f aca="false">IF(M28&gt;$O$5,$O$2+$O$1,(M28^3*3270.5936-M28^2*8015778.389801+M28*6549018422.82398-1783686174686.87))-$O$1</f>
        <v>11031902.1772461</v>
      </c>
      <c r="O28" s="41" t="n">
        <f aca="false">N28*100/$O$2</f>
        <v>28.2240623015367</v>
      </c>
      <c r="R28" s="47" t="n">
        <f aca="false">SUM(D28,I28,N28)</f>
        <v>82620834.3516235</v>
      </c>
      <c r="S28" s="41" t="n">
        <f aca="false">R28*100/$R$2</f>
        <v>29.9341784667504</v>
      </c>
      <c r="U28" s="41" t="n">
        <f aca="false">[1]Plan1!$B23</f>
        <v>7.82198916338709</v>
      </c>
    </row>
    <row r="29" customFormat="false" ht="15" hidden="false" customHeight="false" outlineLevel="0" collapsed="false">
      <c r="A29" s="46" t="n">
        <v>42027</v>
      </c>
      <c r="B29" s="41" t="n">
        <f aca="false">[2]Plan1!$C24</f>
        <v>-9.2</v>
      </c>
      <c r="C29" s="41" t="n">
        <f aca="false">$E$5 + B29</f>
        <v>771.8</v>
      </c>
      <c r="D29" s="47" t="n">
        <f aca="false">IF(C29&gt;$E$5,$E$2+$E$1,(IF(C29&gt;764.99,C29^3*3486.59308-C29^2*7860012.00812+C29*5908819377.96283-1481278321001.59,IF(C29&gt;752.99,C29^3*3588.471445-C29^2*8028757.56264+C29*5988077680.84934-1488767378546.26,C29^3*899.851852-C29^2*1969009.674601+C29*1435480406.01138-348666163343.76))))-$E$1</f>
        <v>66274388.0715332</v>
      </c>
      <c r="E29" s="47" t="n">
        <f aca="false">D29*100/$E$2</f>
        <v>44.4857125875611</v>
      </c>
      <c r="G29" s="41" t="n">
        <f aca="false">[3]Plan1!$C24</f>
        <v>-21.22</v>
      </c>
      <c r="H29" s="41" t="n">
        <f aca="false">$J$5 + G29</f>
        <v>738.78</v>
      </c>
      <c r="I29" s="47" t="n">
        <f aca="false">IF(H29&gt;$J$5,$J$2+$J$1,(IF(H29&gt;739.99,H29^3*2498.244218-H29^2*5471052.355142+H29*3994605728.77515-972400879260.135,H29^3*1396.138889-H29^2*3002770.071427+H29*2152080038.43115-513963640099.415)))-$J$1</f>
        <v>4978135.85455322</v>
      </c>
      <c r="J29" s="47" t="n">
        <f aca="false">I29*100/$J$2</f>
        <v>5.6606746605883</v>
      </c>
      <c r="L29" s="41" t="n">
        <f aca="false">[4]Plan1!$C24</f>
        <v>-7.54</v>
      </c>
      <c r="M29" s="41" t="n">
        <f aca="false">$O$5 + L29</f>
        <v>831.24</v>
      </c>
      <c r="N29" s="47" t="n">
        <f aca="false">IF(M29&gt;$O$5,$O$2+$O$1,(M29^3*3270.5936-M29^2*8015778.389801+M29*6549018422.82398-1783686174686.87))-$O$1</f>
        <v>10906820.6191406</v>
      </c>
      <c r="O29" s="41" t="n">
        <f aca="false">N29*100/$O$2</f>
        <v>27.9040531469936</v>
      </c>
      <c r="R29" s="47" t="n">
        <f aca="false">SUM(D29,I29,N29)</f>
        <v>82159344.5452271</v>
      </c>
      <c r="S29" s="41" t="n">
        <f aca="false">R29*100/$R$2</f>
        <v>29.7669770782184</v>
      </c>
      <c r="U29" s="41" t="n">
        <f aca="false">[1]Plan1!$B24</f>
        <v>8.02130062379675</v>
      </c>
    </row>
    <row r="30" customFormat="false" ht="15" hidden="false" customHeight="false" outlineLevel="0" collapsed="false">
      <c r="A30" s="46" t="n">
        <v>42028</v>
      </c>
      <c r="B30" s="41" t="n">
        <f aca="false">[2]Plan1!$C25</f>
        <v>-9.24</v>
      </c>
      <c r="C30" s="41" t="n">
        <f aca="false">$E$5 + B30</f>
        <v>771.76</v>
      </c>
      <c r="D30" s="47" t="n">
        <f aca="false">IF(C30&gt;$E$5,$E$2+$E$1,(IF(C30&gt;764.99,C30^3*3486.59308-C30^2*7860012.00812+C30*5908819377.96283-1481278321001.59,IF(C30&gt;752.99,C30^3*3588.471445-C30^2*8028757.56264+C30*5988077680.84934-1488767378546.26,C30^3*899.851852-C30^2*1969009.674601+C30*1435480406.01138-348666163343.76))))-$E$1</f>
        <v>66005274.345459</v>
      </c>
      <c r="E30" s="47" t="n">
        <f aca="false">D30*100/$E$2</f>
        <v>44.3050739393614</v>
      </c>
      <c r="G30" s="41" t="n">
        <f aca="false">[3]Plan1!$C25</f>
        <v>-21.26</v>
      </c>
      <c r="H30" s="41" t="n">
        <f aca="false">$J$5 + G30</f>
        <v>738.74</v>
      </c>
      <c r="I30" s="47" t="n">
        <f aca="false">IF(H30&gt;$J$5,$J$2+$J$1,(IF(H30&gt;739.99,H30^3*2498.244218-H30^2*5471052.355142+H30*3994605728.77515-972400879260.135,H30^3*1396.138889-H30^2*3002770.071427+H30*2152080038.43115-513963640099.415)))-$J$1</f>
        <v>4925174.74481201</v>
      </c>
      <c r="J30" s="47" t="n">
        <f aca="false">I30*100/$J$2</f>
        <v>5.60045219566009</v>
      </c>
      <c r="L30" s="41" t="n">
        <f aca="false">[4]Plan1!$C25</f>
        <v>-7.58</v>
      </c>
      <c r="M30" s="41" t="n">
        <f aca="false">$O$5 + L30</f>
        <v>831.2</v>
      </c>
      <c r="N30" s="47" t="n">
        <f aca="false">IF(M30&gt;$O$5,$O$2+$O$1,(M30^3*3270.5936-M30^2*8015778.389801+M30*6549018422.82398-1783686174686.87))-$O$1</f>
        <v>10807260.0898438</v>
      </c>
      <c r="O30" s="41" t="n">
        <f aca="false">N30*100/$O$2</f>
        <v>27.6493370938143</v>
      </c>
      <c r="R30" s="47" t="n">
        <f aca="false">SUM(D30,I30,N30)</f>
        <v>81737709.1801148</v>
      </c>
      <c r="S30" s="41" t="n">
        <f aca="false">R30*100/$R$2</f>
        <v>29.6142152673966</v>
      </c>
      <c r="U30" s="41" t="n">
        <f aca="false">[1]Plan1!$B25</f>
        <v>18.8711811146548</v>
      </c>
    </row>
    <row r="31" customFormat="false" ht="15" hidden="false" customHeight="false" outlineLevel="0" collapsed="false">
      <c r="A31" s="46" t="n">
        <v>42029</v>
      </c>
      <c r="B31" s="41" t="n">
        <f aca="false">[2]Plan1!$C26</f>
        <v>-9.22</v>
      </c>
      <c r="C31" s="41" t="n">
        <f aca="false">$E$5 + B31</f>
        <v>771.78</v>
      </c>
      <c r="D31" s="47" t="n">
        <f aca="false">IF(C31&gt;$E$5,$E$2+$E$1,(IF(C31&gt;764.99,C31^3*3486.59308-C31^2*7860012.00812+C31*5908819377.96283-1481278321001.59,IF(C31&gt;752.99,C31^3*3588.471445-C31^2*8028757.56264+C31*5988077680.84934-1488767378546.26,C31^3*899.851852-C31^2*1969009.674601+C31*1435480406.01138-348666163343.76))))-$E$1</f>
        <v>66139746.1535645</v>
      </c>
      <c r="E31" s="47" t="n">
        <f aca="false">D31*100/$E$2</f>
        <v>44.3953361715838</v>
      </c>
      <c r="G31" s="41" t="n">
        <f aca="false">[3]Plan1!$C26</f>
        <v>-21.14</v>
      </c>
      <c r="H31" s="41" t="n">
        <f aca="false">$J$5 + G31</f>
        <v>738.86</v>
      </c>
      <c r="I31" s="47" t="n">
        <f aca="false">IF(H31&gt;$J$5,$J$2+$J$1,(IF(H31&gt;739.99,H31^3*2498.244218-H31^2*5471052.355142+H31*3994605728.77515-972400879260.135,H31^3*1396.138889-H31^2*3002770.071427+H31*2152080038.43115-513963640099.415)))-$J$1</f>
        <v>5084937.47491455</v>
      </c>
      <c r="J31" s="47" t="n">
        <f aca="false">I31*100/$J$2</f>
        <v>5.78211956361082</v>
      </c>
      <c r="L31" s="41" t="n">
        <f aca="false">[4]Plan1!$C26</f>
        <v>-7.56</v>
      </c>
      <c r="M31" s="41" t="n">
        <f aca="false">$O$5 + L31</f>
        <v>831.22</v>
      </c>
      <c r="N31" s="47" t="n">
        <f aca="false">IF(M31&gt;$O$5,$O$2+$O$1,(M31^3*3270.5936-M31^2*8015778.389801+M31*6549018422.82398-1783686174686.87))-$O$1</f>
        <v>10856984.3666992</v>
      </c>
      <c r="O31" s="41" t="n">
        <f aca="false">N31*100/$O$2</f>
        <v>27.7765518810123</v>
      </c>
      <c r="R31" s="47" t="n">
        <f aca="false">SUM(D31,I31,N31)</f>
        <v>82081667.9951782</v>
      </c>
      <c r="S31" s="41" t="n">
        <f aca="false">R31*100/$R$2</f>
        <v>29.7388342528634</v>
      </c>
      <c r="U31" s="41" t="n">
        <f aca="false">[1]Plan1!$B26</f>
        <v>29.2817613853938</v>
      </c>
    </row>
    <row r="32" customFormat="false" ht="15" hidden="false" customHeight="false" outlineLevel="0" collapsed="false">
      <c r="A32" s="46" t="n">
        <v>42030</v>
      </c>
      <c r="B32" s="41" t="n">
        <f aca="false">[2]Plan1!$C27</f>
        <v>-9.26</v>
      </c>
      <c r="C32" s="41" t="n">
        <f aca="false">$E$5 + B32</f>
        <v>771.74</v>
      </c>
      <c r="D32" s="47" t="n">
        <f aca="false">IF(C32&gt;$E$5,$E$2+$E$1,(IF(C32&gt;764.99,C32^3*3486.59308-C32^2*7860012.00812+C32*5908819377.96283-1481278321001.59,IF(C32&gt;752.99,C32^3*3588.471445-C32^2*8028757.56264+C32*5988077680.84934-1488767378546.26,C32^3*899.851852-C32^2*1969009.674601+C32*1435480406.01138-348666163343.76))))-$E$1</f>
        <v>65870972.4802246</v>
      </c>
      <c r="E32" s="47" t="n">
        <f aca="false">D32*100/$E$2</f>
        <v>44.2149257788029</v>
      </c>
      <c r="G32" s="41" t="n">
        <f aca="false">[3]Plan1!$C27</f>
        <v>-21.13</v>
      </c>
      <c r="H32" s="41" t="n">
        <f aca="false">$J$5 + G32</f>
        <v>738.87</v>
      </c>
      <c r="I32" s="47" t="n">
        <f aca="false">IF(H32&gt;$J$5,$J$2+$J$1,(IF(H32&gt;739.99,H32^3*2498.244218-H32^2*5471052.355142+H32*3994605728.77515-972400879260.135,H32^3*1396.138889-H32^2*3002770.071427+H32*2152080038.43115-513963640099.415)))-$J$1</f>
        <v>5098370.28460693</v>
      </c>
      <c r="J32" s="47" t="n">
        <f aca="false">I32*100/$J$2</f>
        <v>5.79739410967943</v>
      </c>
      <c r="L32" s="41" t="n">
        <f aca="false">[4]Plan1!$C27</f>
        <v>-7.58</v>
      </c>
      <c r="M32" s="41" t="n">
        <f aca="false">$O$5 + L32</f>
        <v>831.2</v>
      </c>
      <c r="N32" s="47" t="n">
        <f aca="false">IF(M32&gt;$O$5,$O$2+$O$1,(M32^3*3270.5936-M32^2*8015778.389801+M32*6549018422.82398-1783686174686.87))-$O$1</f>
        <v>10807260.0898438</v>
      </c>
      <c r="O32" s="41" t="n">
        <f aca="false">N32*100/$O$2</f>
        <v>27.6493370938143</v>
      </c>
      <c r="R32" s="47" t="n">
        <f aca="false">SUM(D32,I32,N32)</f>
        <v>81776602.8546753</v>
      </c>
      <c r="S32" s="41" t="n">
        <f aca="false">R32*100/$R$2</f>
        <v>29.628306751762</v>
      </c>
      <c r="U32" s="41" t="n">
        <f aca="false">[1]Plan1!$B27</f>
        <v>20.1627132286718</v>
      </c>
    </row>
    <row r="33" customFormat="false" ht="15" hidden="false" customHeight="false" outlineLevel="0" collapsed="false">
      <c r="A33" s="46" t="n">
        <v>42031</v>
      </c>
      <c r="B33" s="41" t="n">
        <f aca="false">[2]Plan1!$C28</f>
        <v>-9.25</v>
      </c>
      <c r="C33" s="41" t="n">
        <f aca="false">$E$5 + B33</f>
        <v>771.75</v>
      </c>
      <c r="D33" s="47" t="n">
        <f aca="false">IF(C33&gt;$E$5,$E$2+$E$1,(IF(C33&gt;764.99,C33^3*3486.59308-C33^2*7860012.00812+C33*5908819377.96283-1481278321001.59,IF(C33&gt;752.99,C33^3*3588.471445-C33^2*8028757.56264+C33*5988077680.84934-1488767378546.26,C33^3*899.851852-C33^2*1969009.674601+C33*1435480406.01138-348666163343.76))))-$E$1</f>
        <v>65938102.1794434</v>
      </c>
      <c r="E33" s="47" t="n">
        <f aca="false">D33*100/$E$2</f>
        <v>44.2599856064744</v>
      </c>
      <c r="G33" s="41" t="n">
        <f aca="false">[3]Plan1!$C28</f>
        <v>-21.12</v>
      </c>
      <c r="H33" s="41" t="n">
        <f aca="false">$J$5 + G33</f>
        <v>738.88</v>
      </c>
      <c r="I33" s="47" t="n">
        <f aca="false">IF(H33&gt;$J$5,$J$2+$J$1,(IF(H33&gt;739.99,H33^3*2498.244218-H33^2*5471052.355142+H33*3994605728.77515-972400879260.135,H33^3*1396.138889-H33^2*3002770.071427+H33*2152080038.43115-513963640099.415)))-$J$1</f>
        <v>5111821.47955322</v>
      </c>
      <c r="J33" s="47" t="n">
        <f aca="false">I33*100/$J$2</f>
        <v>5.81268956175462</v>
      </c>
      <c r="L33" s="41" t="n">
        <f aca="false">[4]Plan1!$C28</f>
        <v>-7.52</v>
      </c>
      <c r="M33" s="41" t="n">
        <f aca="false">$O$5 + L33</f>
        <v>831.26</v>
      </c>
      <c r="N33" s="47" t="n">
        <f aca="false">IF(M33&gt;$O$5,$O$2+$O$1,(M33^3*3270.5936-M33^2*8015778.389801+M33*6549018422.82398-1783686174686.87))-$O$1</f>
        <v>10956769.0063477</v>
      </c>
      <c r="O33" s="41" t="n">
        <f aca="false">N33*100/$O$2</f>
        <v>28.0318412990043</v>
      </c>
      <c r="R33" s="47" t="n">
        <f aca="false">SUM(D33,I33,N33)</f>
        <v>82006692.6653442</v>
      </c>
      <c r="S33" s="41" t="n">
        <f aca="false">R33*100/$R$2</f>
        <v>29.7116701008494</v>
      </c>
      <c r="U33" s="41" t="n">
        <f aca="false">[1]Plan1!$B28</f>
        <v>25.0455500271614</v>
      </c>
    </row>
    <row r="34" customFormat="false" ht="15" hidden="false" customHeight="false" outlineLevel="0" collapsed="false">
      <c r="A34" s="46" t="n">
        <v>42032</v>
      </c>
      <c r="B34" s="41" t="n">
        <f aca="false">[2]Plan1!$C29</f>
        <v>-9.23</v>
      </c>
      <c r="C34" s="41" t="n">
        <f aca="false">$E$5 + B34</f>
        <v>771.77</v>
      </c>
      <c r="D34" s="47" t="n">
        <f aca="false">IF(C34&gt;$E$5,$E$2+$E$1,(IF(C34&gt;764.99,C34^3*3486.59308-C34^2*7860012.00812+C34*5908819377.96283-1481278321001.59,IF(C34&gt;752.99,C34^3*3588.471445-C34^2*8028757.56264+C34*5988077680.84934-1488767378546.26,C34^3*899.851852-C34^2*1969009.674601+C34*1435480406.01138-348666163343.76))))-$E$1</f>
        <v>66072488.9958496</v>
      </c>
      <c r="E34" s="47" t="n">
        <f aca="false">D34*100/$E$2</f>
        <v>44.3501907892631</v>
      </c>
      <c r="G34" s="41" t="n">
        <f aca="false">[3]Plan1!$C29</f>
        <v>-21.07</v>
      </c>
      <c r="H34" s="41" t="n">
        <f aca="false">$J$5 + G34</f>
        <v>738.93</v>
      </c>
      <c r="I34" s="47" t="n">
        <f aca="false">IF(H34&gt;$J$5,$J$2+$J$1,(IF(H34&gt;739.99,H34^3*2498.244218-H34^2*5471052.355142+H34*3994605728.77515-972400879260.135,H34^3*1396.138889-H34^2*3002770.071427+H34*2152080038.43115-513963640099.415)))-$J$1</f>
        <v>5179353.5223999</v>
      </c>
      <c r="J34" s="47" t="n">
        <f aca="false">I34*100/$J$2</f>
        <v>5.88948074120191</v>
      </c>
      <c r="L34" s="41" t="n">
        <f aca="false">[4]Plan1!$C29</f>
        <v>-7.46</v>
      </c>
      <c r="M34" s="41" t="n">
        <f aca="false">$O$5 + L34</f>
        <v>831.32</v>
      </c>
      <c r="N34" s="47" t="n">
        <f aca="false">IF(M34&gt;$O$5,$O$2+$O$1,(M34^3*3270.5936-M34^2*8015778.389801+M34*6549018422.82398-1783686174686.87))-$O$1</f>
        <v>11107288.53125</v>
      </c>
      <c r="O34" s="41" t="n">
        <f aca="false">N34*100/$O$2</f>
        <v>28.4169310487307</v>
      </c>
      <c r="R34" s="47" t="n">
        <f aca="false">SUM(D34,I34,N34)</f>
        <v>82359131.0494995</v>
      </c>
      <c r="S34" s="41" t="n">
        <f aca="false">R34*100/$R$2</f>
        <v>29.8393613009278</v>
      </c>
      <c r="U34" s="41" t="n">
        <f aca="false">[1]Plan1!$B29</f>
        <v>23.2366412035532</v>
      </c>
    </row>
    <row r="35" customFormat="false" ht="15" hidden="false" customHeight="false" outlineLevel="0" collapsed="false">
      <c r="A35" s="46" t="n">
        <v>42033</v>
      </c>
      <c r="B35" s="41" t="n">
        <f aca="false">[2]Plan1!$C30</f>
        <v>-9.17</v>
      </c>
      <c r="C35" s="41" t="n">
        <f aca="false">$E$5 + B35</f>
        <v>771.83</v>
      </c>
      <c r="D35" s="47" t="n">
        <f aca="false">IF(C35&gt;$E$5,$E$2+$E$1,(IF(C35&gt;764.99,C35^3*3486.59308-C35^2*7860012.00812+C35*5908819377.96283-1481278321001.59,IF(C35&gt;752.99,C35^3*3588.471445-C35^2*8028757.56264+C35*5988077680.84934-1488767378546.26,C35^3*899.851852-C35^2*1969009.674601+C35*1435480406.01138-348666163343.76))))-$E$1</f>
        <v>66476670.2663574</v>
      </c>
      <c r="E35" s="47" t="n">
        <f aca="false">D35*100/$E$2</f>
        <v>44.6214915489726</v>
      </c>
      <c r="G35" s="41" t="n">
        <f aca="false">[3]Plan1!$C30</f>
        <v>-20.87</v>
      </c>
      <c r="H35" s="41" t="n">
        <f aca="false">$J$5 + G35</f>
        <v>739.13</v>
      </c>
      <c r="I35" s="47" t="n">
        <f aca="false">IF(H35&gt;$J$5,$J$2+$J$1,(IF(H35&gt;739.99,H35^3*2498.244218-H35^2*5471052.355142+H35*3994605728.77515-972400879260.135,H35^3*1396.138889-H35^2*3002770.071427+H35*2152080038.43115-513963640099.415)))-$J$1</f>
        <v>5454100.99945068</v>
      </c>
      <c r="J35" s="47" t="n">
        <f aca="false">I35*100/$J$2</f>
        <v>6.20189810521969</v>
      </c>
      <c r="L35" s="41" t="n">
        <f aca="false">[4]Plan1!$C30</f>
        <v>-7.41</v>
      </c>
      <c r="M35" s="41" t="n">
        <f aca="false">$O$5 + L35</f>
        <v>831.37</v>
      </c>
      <c r="N35" s="47" t="n">
        <f aca="false">IF(M35&gt;$O$5,$O$2+$O$1,(M35^3*3270.5936-M35^2*8015778.389801+M35*6549018422.82398-1783686174686.87))-$O$1</f>
        <v>11233496.5224609</v>
      </c>
      <c r="O35" s="41" t="n">
        <f aca="false">N35*100/$O$2</f>
        <v>28.7398220742001</v>
      </c>
      <c r="R35" s="47" t="n">
        <f aca="false">SUM(D35,I35,N35)</f>
        <v>83164267.788269</v>
      </c>
      <c r="S35" s="41" t="n">
        <f aca="false">R35*100/$R$2</f>
        <v>30.1310686773734</v>
      </c>
      <c r="U35" s="41" t="n">
        <f aca="false">[1]Plan1!$B30</f>
        <v>24.3132773521512</v>
      </c>
    </row>
    <row r="36" customFormat="false" ht="15" hidden="false" customHeight="false" outlineLevel="0" collapsed="false">
      <c r="A36" s="46" t="n">
        <v>42034</v>
      </c>
      <c r="B36" s="41" t="n">
        <f aca="false">[2]Plan1!$C31</f>
        <v>-9.21</v>
      </c>
      <c r="C36" s="41" t="n">
        <f aca="false">$E$5 + B36</f>
        <v>771.79</v>
      </c>
      <c r="D36" s="47" t="n">
        <f aca="false">IF(C36&gt;$E$5,$E$2+$E$1,(IF(C36&gt;764.99,C36^3*3486.59308-C36^2*7860012.00812+C36*5908819377.96283-1481278321001.59,IF(C36&gt;752.99,C36^3*3588.471445-C36^2*8028757.56264+C36*5988077680.84934-1488767378546.26,C36^3*899.851852-C36^2*1969009.674601+C36*1435480406.01138-348666163343.76))))-$E$1</f>
        <v>66207045.8376465</v>
      </c>
      <c r="E36" s="47" t="n">
        <f aca="false">D36*100/$E$2</f>
        <v>44.4405100991058</v>
      </c>
      <c r="G36" s="41" t="n">
        <f aca="false">[3]Plan1!$C31</f>
        <v>-20.79</v>
      </c>
      <c r="H36" s="41" t="n">
        <f aca="false">$J$5 + G36</f>
        <v>739.21</v>
      </c>
      <c r="I36" s="47" t="n">
        <f aca="false">IF(H36&gt;$J$5,$J$2+$J$1,(IF(H36&gt;739.99,H36^3*2498.244218-H36^2*5471052.355142+H36*3994605728.77515-972400879260.135,H36^3*1396.138889-H36^2*3002770.071427+H36*2152080038.43115-513963640099.415)))-$J$1</f>
        <v>5566079.75823975</v>
      </c>
      <c r="J36" s="47" t="n">
        <f aca="false">I36*100/$J$2</f>
        <v>6.32922997018308</v>
      </c>
      <c r="L36" s="41" t="n">
        <f aca="false">[4]Plan1!$C31</f>
        <v>-7.41</v>
      </c>
      <c r="M36" s="41" t="n">
        <f aca="false">$O$5 + L36</f>
        <v>831.37</v>
      </c>
      <c r="N36" s="47" t="n">
        <f aca="false">IF(M36&gt;$O$5,$O$2+$O$1,(M36^3*3270.5936-M36^2*8015778.389801+M36*6549018422.82398-1783686174686.87))-$O$1</f>
        <v>11233496.5224609</v>
      </c>
      <c r="O36" s="41" t="n">
        <f aca="false">N36*100/$O$2</f>
        <v>28.7398220742001</v>
      </c>
      <c r="R36" s="47" t="n">
        <f aca="false">SUM(D36,I36,N36)</f>
        <v>83006622.1183472</v>
      </c>
      <c r="S36" s="41" t="n">
        <f aca="false">R36*100/$R$2</f>
        <v>30.0739524105748</v>
      </c>
      <c r="U36" s="41" t="n">
        <f aca="false">[1]Plan1!$B31</f>
        <v>18.24</v>
      </c>
    </row>
    <row r="37" customFormat="false" ht="15" hidden="false" customHeight="false" outlineLevel="0" collapsed="false">
      <c r="A37" s="46" t="n">
        <v>42035</v>
      </c>
      <c r="B37" s="41" t="n">
        <f aca="false">[2]Plan1!$C32</f>
        <v>-9.24</v>
      </c>
      <c r="C37" s="41" t="n">
        <f aca="false">$E$5 + B37</f>
        <v>771.76</v>
      </c>
      <c r="D37" s="47" t="n">
        <f aca="false">IF(C37&gt;$E$5,$E$2+$E$1,(IF(C37&gt;764.99,C37^3*3486.59308-C37^2*7860012.00812+C37*5908819377.96283-1481278321001.59,IF(C37&gt;752.99,C37^3*3588.471445-C37^2*8028757.56264+C37*5988077680.84934-1488767378546.26,C37^3*899.851852-C37^2*1969009.674601+C37*1435480406.01138-348666163343.76))))-$E$1</f>
        <v>66005274.345459</v>
      </c>
      <c r="E37" s="47" t="n">
        <f aca="false">D37*100/$E$2</f>
        <v>44.3050739393614</v>
      </c>
      <c r="G37" s="41" t="n">
        <f aca="false">[3]Plan1!$C32</f>
        <v>-20.76</v>
      </c>
      <c r="H37" s="41" t="n">
        <f aca="false">$J$5 + G37</f>
        <v>739.24</v>
      </c>
      <c r="I37" s="47" t="n">
        <f aca="false">IF(H37&gt;$J$5,$J$2+$J$1,(IF(H37&gt;739.99,H37^3*2498.244218-H37^2*5471052.355142+H37*3994605728.77515-972400879260.135,H37^3*1396.138889-H37^2*3002770.071427+H37*2152080038.43115-513963640099.415)))-$J$1</f>
        <v>5608379.61529541</v>
      </c>
      <c r="J37" s="47" t="n">
        <f aca="false">I37*100/$J$2</f>
        <v>6.37732944676978</v>
      </c>
      <c r="L37" s="41" t="n">
        <f aca="false">[4]Plan1!$C32</f>
        <v>-7.43</v>
      </c>
      <c r="M37" s="41" t="n">
        <f aca="false">$O$5 + L37</f>
        <v>831.35</v>
      </c>
      <c r="N37" s="47" t="n">
        <f aca="false">IF(M37&gt;$O$5,$O$2+$O$1,(M37^3*3270.5936-M37^2*8015778.389801+M37*6549018422.82398-1783686174686.87))-$O$1</f>
        <v>11182928.5976563</v>
      </c>
      <c r="O37" s="41" t="n">
        <f aca="false">N37*100/$O$2</f>
        <v>28.6104488947415</v>
      </c>
      <c r="R37" s="47" t="n">
        <f aca="false">SUM(D37,I37,N37)</f>
        <v>82796582.5584106</v>
      </c>
      <c r="S37" s="41" t="n">
        <f aca="false">R37*100/$R$2</f>
        <v>29.9978534251124</v>
      </c>
      <c r="U37" s="41" t="n">
        <f aca="false">[1]Plan1!$B32</f>
        <v>19.19</v>
      </c>
    </row>
    <row r="38" customFormat="false" ht="15" hidden="false" customHeight="false" outlineLevel="0" collapsed="false">
      <c r="A38" s="46" t="n">
        <v>42036</v>
      </c>
      <c r="B38" s="41" t="n">
        <f aca="false">[2]Plan1!$C33</f>
        <v>-9.27</v>
      </c>
      <c r="C38" s="41" t="n">
        <f aca="false">$E$5 + B38</f>
        <v>771.73</v>
      </c>
      <c r="D38" s="47" t="n">
        <f aca="false">IF(C38&gt;$E$5,$E$2+$E$1,(IF(C38&gt;764.99,C38^3*3486.59308-C38^2*7860012.00812+C38*5908819377.96283-1481278321001.59,IF(C38&gt;752.99,C38^3*3588.471445-C38^2*8028757.56264+C38*5988077680.84934-1488767378546.26,C38^3*899.851852-C38^2*1969009.674601+C38*1435480406.01138-348666163343.76))))-$E$1</f>
        <v>65803885.2224121</v>
      </c>
      <c r="E38" s="47" t="n">
        <f aca="false">D38*100/$E$2</f>
        <v>44.1698944393039</v>
      </c>
      <c r="G38" s="41" t="n">
        <f aca="false">[3]Plan1!$C33</f>
        <v>-20.74</v>
      </c>
      <c r="H38" s="41" t="n">
        <f aca="false">$J$5 + G38</f>
        <v>739.26</v>
      </c>
      <c r="I38" s="47" t="n">
        <f aca="false">IF(H38&gt;$J$5,$J$2+$J$1,(IF(H38&gt;739.99,H38^3*2498.244218-H38^2*5471052.355142+H38*3994605728.77515-972400879260.135,H38^3*1396.138889-H38^2*3002770.071427+H38*2152080038.43115-513963640099.415)))-$J$1</f>
        <v>5636672.98126221</v>
      </c>
      <c r="J38" s="47" t="n">
        <f aca="false">I38*100/$J$2</f>
        <v>6.40950203997944</v>
      </c>
      <c r="L38" s="41" t="n">
        <f aca="false">[4]Plan1!$C33</f>
        <v>-7.46</v>
      </c>
      <c r="M38" s="41" t="n">
        <f aca="false">$O$5 + L38</f>
        <v>831.32</v>
      </c>
      <c r="N38" s="47" t="n">
        <f aca="false">IF(M38&gt;$O$5,$O$2+$O$1,(M38^3*3270.5936-M38^2*8015778.389801+M38*6549018422.82398-1783686174686.87))-$O$1</f>
        <v>11107288.53125</v>
      </c>
      <c r="O38" s="41" t="n">
        <f aca="false">N38*100/$O$2</f>
        <v>28.4169310487307</v>
      </c>
      <c r="R38" s="47" t="n">
        <f aca="false">SUM(D38,I38,N38)</f>
        <v>82547846.7349243</v>
      </c>
      <c r="S38" s="41" t="n">
        <f aca="false">R38*100/$R$2</f>
        <v>29.9077344788473</v>
      </c>
      <c r="U38" s="41" t="n">
        <f aca="false">[1]Plan1!$B33</f>
        <v>20.83</v>
      </c>
    </row>
    <row r="39" customFormat="false" ht="15" hidden="false" customHeight="false" outlineLevel="0" collapsed="false">
      <c r="A39" s="46" t="n">
        <v>42037</v>
      </c>
      <c r="B39" s="41" t="n">
        <f aca="false">[2]Plan1!$C34</f>
        <v>-9.3</v>
      </c>
      <c r="C39" s="41" t="n">
        <f aca="false">$E$5 + B39</f>
        <v>771.7</v>
      </c>
      <c r="D39" s="47" t="n">
        <f aca="false">IF(C39&gt;$E$5,$E$2+$E$1,(IF(C39&gt;764.99,C39^3*3486.59308-C39^2*7860012.00812+C39*5908819377.96283-1481278321001.59,IF(C39&gt;752.99,C39^3*3588.471445-C39^2*8028757.56264+C39*5988077680.84934-1488767378546.26,C39^3*899.851852-C39^2*1969009.674601+C39*1435480406.01138-348666163343.76))))-$E$1</f>
        <v>65602877.904541</v>
      </c>
      <c r="E39" s="47" t="n">
        <f aca="false">D39*100/$E$2</f>
        <v>44.0349712203802</v>
      </c>
      <c r="G39" s="41" t="n">
        <f aca="false">[3]Plan1!$C34</f>
        <v>-20.74</v>
      </c>
      <c r="H39" s="41" t="n">
        <f aca="false">$J$5 + G39</f>
        <v>739.26</v>
      </c>
      <c r="I39" s="47" t="n">
        <f aca="false">IF(H39&gt;$J$5,$J$2+$J$1,(IF(H39&gt;739.99,H39^3*2498.244218-H39^2*5471052.355142+H39*3994605728.77515-972400879260.135,H39^3*1396.138889-H39^2*3002770.071427+H39*2152080038.43115-513963640099.415)))-$J$1</f>
        <v>5636672.98126221</v>
      </c>
      <c r="J39" s="47" t="n">
        <f aca="false">I39*100/$J$2</f>
        <v>6.40950203997944</v>
      </c>
      <c r="L39" s="41" t="n">
        <f aca="false">[4]Plan1!$C34</f>
        <v>-7.49</v>
      </c>
      <c r="M39" s="41" t="n">
        <f aca="false">$O$5 + L39</f>
        <v>831.29</v>
      </c>
      <c r="N39" s="47" t="n">
        <f aca="false">IF(M39&gt;$O$5,$O$2+$O$1,(M39^3*3270.5936-M39^2*8015778.389801+M39*6549018422.82398-1783686174686.87))-$O$1</f>
        <v>11031902.1772461</v>
      </c>
      <c r="O39" s="41" t="n">
        <f aca="false">N39*100/$O$2</f>
        <v>28.2240623015367</v>
      </c>
      <c r="R39" s="47" t="n">
        <f aca="false">SUM(D39,I39,N39)</f>
        <v>82271453.0630493</v>
      </c>
      <c r="S39" s="41" t="n">
        <f aca="false">R39*100/$R$2</f>
        <v>29.8075948764587</v>
      </c>
      <c r="U39" s="41" t="n">
        <f aca="false">[1]Plan1!$B34</f>
        <v>14.43</v>
      </c>
    </row>
    <row r="40" customFormat="false" ht="15" hidden="false" customHeight="false" outlineLevel="0" collapsed="false">
      <c r="A40" s="46" t="n">
        <v>42038</v>
      </c>
      <c r="B40" s="41" t="n">
        <f aca="false">[2]Plan1!$C35</f>
        <v>-9.34</v>
      </c>
      <c r="C40" s="41" t="n">
        <f aca="false">$E$5 + B40</f>
        <v>771.66</v>
      </c>
      <c r="D40" s="47" t="n">
        <f aca="false">IF(C40&gt;$E$5,$E$2+$E$1,(IF(C40&gt;764.99,C40^3*3486.59308-C40^2*7860012.00812+C40*5908819377.96283-1481278321001.59,IF(C40&gt;752.99,C40^3*3588.471445-C40^2*8028757.56264+C40*5988077680.84934-1488767378546.26,C40^3*899.851852-C40^2*1969009.674601+C40*1435480406.01138-348666163343.76))))-$E$1</f>
        <v>65335461.0866699</v>
      </c>
      <c r="E40" s="47" t="n">
        <f aca="false">D40*100/$E$2</f>
        <v>43.8554715969653</v>
      </c>
      <c r="G40" s="41" t="n">
        <f aca="false">[3]Plan1!$C35</f>
        <v>-20.74</v>
      </c>
      <c r="H40" s="41" t="n">
        <f aca="false">$J$5 + G40</f>
        <v>739.26</v>
      </c>
      <c r="I40" s="47" t="n">
        <f aca="false">IF(H40&gt;$J$5,$J$2+$J$1,(IF(H40&gt;739.99,H40^3*2498.244218-H40^2*5471052.355142+H40*3994605728.77515-972400879260.135,H40^3*1396.138889-H40^2*3002770.071427+H40*2152080038.43115-513963640099.415)))-$J$1</f>
        <v>5636672.98126221</v>
      </c>
      <c r="J40" s="47" t="n">
        <f aca="false">I40*100/$J$2</f>
        <v>6.40950203997944</v>
      </c>
      <c r="L40" s="41" t="n">
        <f aca="false">[4]Plan1!$C35</f>
        <v>-7.51</v>
      </c>
      <c r="M40" s="41" t="n">
        <f aca="false">$O$5 + L40</f>
        <v>831.27</v>
      </c>
      <c r="N40" s="47" t="n">
        <f aca="false">IF(M40&gt;$O$5,$O$2+$O$1,(M40^3*3270.5936-M40^2*8015778.389801+M40*6549018422.82398-1783686174686.87))-$O$1</f>
        <v>10981785.296875</v>
      </c>
      <c r="O40" s="41" t="n">
        <f aca="false">N40*100/$O$2</f>
        <v>28.0958430759466</v>
      </c>
      <c r="R40" s="47" t="n">
        <f aca="false">SUM(D40,I40,N40)</f>
        <v>81953919.3648071</v>
      </c>
      <c r="S40" s="41" t="n">
        <f aca="false">R40*100/$R$2</f>
        <v>29.6925499187675</v>
      </c>
      <c r="U40" s="41" t="n">
        <f aca="false">[1]Plan1!$B35</f>
        <v>13.89</v>
      </c>
    </row>
    <row r="41" customFormat="false" ht="15" hidden="false" customHeight="false" outlineLevel="0" collapsed="false">
      <c r="A41" s="46" t="n">
        <v>42039</v>
      </c>
      <c r="B41" s="41" t="n">
        <f aca="false">[2]Plan1!$C36</f>
        <v>-9.39</v>
      </c>
      <c r="C41" s="41" t="n">
        <f aca="false">$E$5 + B41</f>
        <v>771.61</v>
      </c>
      <c r="D41" s="47" t="n">
        <f aca="false">IF(C41&gt;$E$5,$E$2+$E$1,(IF(C41&gt;764.99,C41^3*3486.59308-C41^2*7860012.00812+C41*5908819377.96283-1481278321001.59,IF(C41&gt;752.99,C41^3*3588.471445-C41^2*8028757.56264+C41*5988077680.84934-1488767378546.26,C41^3*899.851852-C41^2*1969009.674601+C41*1435480406.01138-348666163343.76))))-$E$1</f>
        <v>65002141.1237793</v>
      </c>
      <c r="E41" s="47" t="n">
        <f aca="false">D41*100/$E$2</f>
        <v>43.6317354524257</v>
      </c>
      <c r="G41" s="41" t="n">
        <f aca="false">[3]Plan1!$C36</f>
        <v>-20.74</v>
      </c>
      <c r="H41" s="41" t="n">
        <f aca="false">$J$5 + G41</f>
        <v>739.26</v>
      </c>
      <c r="I41" s="47" t="n">
        <f aca="false">IF(H41&gt;$J$5,$J$2+$J$1,(IF(H41&gt;739.99,H41^3*2498.244218-H41^2*5471052.355142+H41*3994605728.77515-972400879260.135,H41^3*1396.138889-H41^2*3002770.071427+H41*2152080038.43115-513963640099.415)))-$J$1</f>
        <v>5636672.98126221</v>
      </c>
      <c r="J41" s="47" t="n">
        <f aca="false">I41*100/$J$2</f>
        <v>6.40950203997944</v>
      </c>
      <c r="L41" s="41" t="n">
        <f aca="false">[4]Plan1!$C36</f>
        <v>-7.54</v>
      </c>
      <c r="M41" s="41" t="n">
        <f aca="false">$O$5 + L41</f>
        <v>831.24</v>
      </c>
      <c r="N41" s="47" t="n">
        <f aca="false">IF(M41&gt;$O$5,$O$2+$O$1,(M41^3*3270.5936-M41^2*8015778.389801+M41*6549018422.82398-1783686174686.87))-$O$1</f>
        <v>10906820.6191406</v>
      </c>
      <c r="O41" s="41" t="n">
        <f aca="false">N41*100/$O$2</f>
        <v>27.9040531469936</v>
      </c>
      <c r="R41" s="47" t="n">
        <f aca="false">SUM(D41,I41,N41)</f>
        <v>81545634.7241821</v>
      </c>
      <c r="S41" s="41" t="n">
        <f aca="false">R41*100/$R$2</f>
        <v>29.5446251804904</v>
      </c>
      <c r="U41" s="41" t="n">
        <f aca="false">[1]Plan1!$B36</f>
        <v>19.5</v>
      </c>
    </row>
    <row r="42" customFormat="false" ht="15" hidden="false" customHeight="false" outlineLevel="0" collapsed="false">
      <c r="A42" s="46" t="n">
        <v>42040</v>
      </c>
      <c r="B42" s="41" t="n">
        <f aca="false">[2]Plan1!$C37</f>
        <v>-9.42</v>
      </c>
      <c r="C42" s="41" t="n">
        <f aca="false">$E$5 + B42</f>
        <v>771.58</v>
      </c>
      <c r="D42" s="47" t="n">
        <f aca="false">IF(C42&gt;$E$5,$E$2+$E$1,(IF(C42&gt;764.99,C42^3*3486.59308-C42^2*7860012.00812+C42*5908819377.96283-1481278321001.59,IF(C42&gt;752.99,C42^3*3588.471445-C42^2*8028757.56264+C42*5988077680.84934-1488767378546.26,C42^3*899.851852-C42^2*1969009.674601+C42*1435480406.01138-348666163343.76))))-$E$1</f>
        <v>64802655.3728027</v>
      </c>
      <c r="E42" s="47" t="n">
        <f aca="false">D42*100/$E$2</f>
        <v>43.4978335630008</v>
      </c>
      <c r="G42" s="41" t="n">
        <f aca="false">[3]Plan1!$C37</f>
        <v>-20.72</v>
      </c>
      <c r="H42" s="41" t="n">
        <f aca="false">$J$5 + G42</f>
        <v>739.28</v>
      </c>
      <c r="I42" s="47" t="n">
        <f aca="false">IF(H42&gt;$J$5,$J$2+$J$1,(IF(H42&gt;739.99,H42^3*2498.244218-H42^2*5471052.355142+H42*3994605728.77515-972400879260.135,H42^3*1396.138889-H42^2*3002770.071427+H42*2152080038.43115-513963640099.415)))-$J$1</f>
        <v>5665041.19439697</v>
      </c>
      <c r="J42" s="47" t="n">
        <f aca="false">I42*100/$J$2</f>
        <v>6.44175974245079</v>
      </c>
      <c r="L42" s="41" t="n">
        <f aca="false">[4]Plan1!$C37</f>
        <v>-7.55</v>
      </c>
      <c r="M42" s="41" t="n">
        <f aca="false">$O$5 + L42</f>
        <v>831.23</v>
      </c>
      <c r="N42" s="47" t="n">
        <f aca="false">IF(M42&gt;$O$5,$O$2+$O$1,(M42^3*3270.5936-M42^2*8015778.389801+M42*6549018422.82398-1783686174686.87))-$O$1</f>
        <v>10881888.4873047</v>
      </c>
      <c r="O42" s="41" t="n">
        <f aca="false">N42*100/$O$2</f>
        <v>27.8402666819814</v>
      </c>
      <c r="R42" s="47" t="n">
        <f aca="false">SUM(D42,I42,N42)</f>
        <v>81349585.0545044</v>
      </c>
      <c r="S42" s="41" t="n">
        <f aca="false">R42*100/$R$2</f>
        <v>29.4735948423616</v>
      </c>
      <c r="U42" s="41" t="n">
        <f aca="false">[1]Plan1!$B37</f>
        <v>29.68</v>
      </c>
    </row>
    <row r="43" customFormat="false" ht="15" hidden="false" customHeight="false" outlineLevel="0" collapsed="false">
      <c r="A43" s="46" t="n">
        <v>42041</v>
      </c>
      <c r="B43" s="41" t="n">
        <f aca="false">[2]Plan1!$C38</f>
        <v>-9.41</v>
      </c>
      <c r="C43" s="41" t="n">
        <f aca="false">$E$5 + B43</f>
        <v>771.59</v>
      </c>
      <c r="D43" s="47" t="n">
        <f aca="false">IF(C43&gt;$E$5,$E$2+$E$1,(IF(C43&gt;764.99,C43^3*3486.59308-C43^2*7860012.00812+C43*5908819377.96283-1481278321001.59,IF(C43&gt;752.99,C43^3*3588.471445-C43^2*8028757.56264+C43*5988077680.84934-1488767378546.26,C43^3*899.851852-C43^2*1969009.674601+C43*1435480406.01138-348666163343.76))))-$E$1</f>
        <v>64869108.486084</v>
      </c>
      <c r="E43" s="47" t="n">
        <f aca="false">D43*100/$E$2</f>
        <v>43.5424392422684</v>
      </c>
      <c r="G43" s="41" t="n">
        <f aca="false">[3]Plan1!$C38</f>
        <v>-20.58</v>
      </c>
      <c r="H43" s="41" t="n">
        <f aca="false">$J$5 + G43</f>
        <v>739.42</v>
      </c>
      <c r="I43" s="47" t="n">
        <f aca="false">IF(H43&gt;$J$5,$J$2+$J$1,(IF(H43&gt;739.99,H43^3*2498.244218-H43^2*5471052.355142+H43*3994605728.77515-972400879260.135,H43^3*1396.138889-H43^2*3002770.071427+H43*2152080038.43115-513963640099.415)))-$J$1</f>
        <v>5865720.03302002</v>
      </c>
      <c r="J43" s="47" t="n">
        <f aca="false">I43*100/$J$2</f>
        <v>6.66995311641642</v>
      </c>
      <c r="L43" s="41" t="n">
        <f aca="false">[4]Plan1!$C38</f>
        <v>-7.43</v>
      </c>
      <c r="M43" s="41" t="n">
        <f aca="false">$O$5 + L43</f>
        <v>831.35</v>
      </c>
      <c r="N43" s="47" t="n">
        <f aca="false">IF(M43&gt;$O$5,$O$2+$O$1,(M43^3*3270.5936-M43^2*8015778.389801+M43*6549018422.82398-1783686174686.87))-$O$1</f>
        <v>11182928.5976563</v>
      </c>
      <c r="O43" s="41" t="n">
        <f aca="false">N43*100/$O$2</f>
        <v>28.6104488947415</v>
      </c>
      <c r="R43" s="47" t="n">
        <f aca="false">SUM(D43,I43,N43)</f>
        <v>81917757.1167603</v>
      </c>
      <c r="S43" s="41" t="n">
        <f aca="false">R43*100/$R$2</f>
        <v>29.6794480517229</v>
      </c>
      <c r="U43" s="41" t="n">
        <f aca="false">[1]Plan1!$B38</f>
        <v>42.66</v>
      </c>
    </row>
    <row r="44" customFormat="false" ht="15" hidden="false" customHeight="false" outlineLevel="0" collapsed="false">
      <c r="A44" s="46" t="n">
        <v>42042</v>
      </c>
      <c r="B44" s="41" t="n">
        <f aca="false">[2]Plan1!$C39</f>
        <v>-9.39</v>
      </c>
      <c r="C44" s="41" t="n">
        <f aca="false">$E$5 + B44</f>
        <v>771.61</v>
      </c>
      <c r="D44" s="47" t="n">
        <f aca="false">IF(C44&gt;$E$5,$E$2+$E$1,(IF(C44&gt;764.99,C44^3*3486.59308-C44^2*7860012.00812+C44*5908819377.96283-1481278321001.59,IF(C44&gt;752.99,C44^3*3588.471445-C44^2*8028757.56264+C44*5988077680.84934-1488767378546.26,C44^3*899.851852-C44^2*1969009.674601+C44*1435480406.01138-348666163343.76))))-$E$1</f>
        <v>65002141.1237793</v>
      </c>
      <c r="E44" s="47" t="n">
        <f aca="false">D44*100/$E$2</f>
        <v>43.6317354524257</v>
      </c>
      <c r="G44" s="41" t="n">
        <f aca="false">[3]Plan1!$C39</f>
        <v>-20.5</v>
      </c>
      <c r="H44" s="41" t="n">
        <f aca="false">$J$5 + G44</f>
        <v>739.5</v>
      </c>
      <c r="I44" s="47" t="n">
        <f aca="false">IF(H44&gt;$J$5,$J$2+$J$1,(IF(H44&gt;739.99,H44^3*2498.244218-H44^2*5471052.355142+H44*3994605728.77515-972400879260.135,H44^3*1396.138889-H44^2*3002770.071427+H44*2152080038.43115-513963640099.415)))-$J$1</f>
        <v>5982050.61077881</v>
      </c>
      <c r="J44" s="47" t="n">
        <f aca="false">I44*100/$J$2</f>
        <v>6.80223346653352</v>
      </c>
      <c r="L44" s="41" t="n">
        <f aca="false">[4]Plan1!$C39</f>
        <v>-7.35</v>
      </c>
      <c r="M44" s="41" t="n">
        <f aca="false">$O$5 + L44</f>
        <v>831.43</v>
      </c>
      <c r="N44" s="47" t="n">
        <f aca="false">IF(M44&gt;$O$5,$O$2+$O$1,(M44^3*3270.5936-M44^2*8015778.389801+M44*6549018422.82398-1783686174686.87))-$O$1</f>
        <v>11385879.8413086</v>
      </c>
      <c r="O44" s="41" t="n">
        <f aca="false">N44*100/$O$2</f>
        <v>29.1296801617511</v>
      </c>
      <c r="R44" s="47" t="n">
        <f aca="false">SUM(D44,I44,N44)</f>
        <v>82370071.5758667</v>
      </c>
      <c r="S44" s="41" t="n">
        <f aca="false">R44*100/$R$2</f>
        <v>29.8433251397266</v>
      </c>
      <c r="U44" s="41" t="n">
        <f aca="false">[1]Plan1!$B39</f>
        <v>36.98</v>
      </c>
    </row>
    <row r="45" customFormat="false" ht="15" hidden="false" customHeight="false" outlineLevel="0" collapsed="false">
      <c r="A45" s="46" t="n">
        <v>42043</v>
      </c>
      <c r="B45" s="41" t="n">
        <f aca="false">[2]Plan1!$C40</f>
        <v>-9.4</v>
      </c>
      <c r="C45" s="41" t="n">
        <f aca="false">$E$5 + B45</f>
        <v>771.6</v>
      </c>
      <c r="D45" s="47" t="n">
        <f aca="false">IF(C45&gt;$E$5,$E$2+$E$1,(IF(C45&gt;764.99,C45^3*3486.59308-C45^2*7860012.00812+C45*5908819377.96283-1481278321001.59,IF(C45&gt;752.99,C45^3*3588.471445-C45^2*8028757.56264+C45*5988077680.84934-1488767378546.26,C45^3*899.851852-C45^2*1969009.674601+C45*1435480406.01138-348666163343.76))))-$E$1</f>
        <v>64935603.7292481</v>
      </c>
      <c r="E45" s="47" t="n">
        <f aca="false">D45*100/$E$2</f>
        <v>43.587073200603</v>
      </c>
      <c r="G45" s="41" t="n">
        <f aca="false">[3]Plan1!$C40</f>
        <v>-20.46</v>
      </c>
      <c r="H45" s="41" t="n">
        <f aca="false">$J$5 + G45</f>
        <v>739.54</v>
      </c>
      <c r="I45" s="47" t="n">
        <f aca="false">IF(H45&gt;$J$5,$J$2+$J$1,(IF(H45&gt;739.99,H45^3*2498.244218-H45^2*5471052.355142+H45*3994605728.77515-972400879260.135,H45^3*1396.138889-H45^2*3002770.071427+H45*2152080038.43115-513963640099.415)))-$J$1</f>
        <v>6040669.53887939</v>
      </c>
      <c r="J45" s="47" t="n">
        <f aca="false">I45*100/$J$2</f>
        <v>6.8688894780657</v>
      </c>
      <c r="L45" s="41" t="n">
        <f aca="false">[4]Plan1!$C40</f>
        <v>-7.32</v>
      </c>
      <c r="M45" s="41" t="n">
        <f aca="false">$O$5 + L45</f>
        <v>831.46</v>
      </c>
      <c r="N45" s="47" t="n">
        <f aca="false">IF(M45&gt;$O$5,$O$2+$O$1,(M45^3*3270.5936-M45^2*8015778.389801+M45*6549018422.82398-1783686174686.87))-$O$1</f>
        <v>11462454.71875</v>
      </c>
      <c r="O45" s="41" t="n">
        <f aca="false">N45*100/$O$2</f>
        <v>29.3255896320233</v>
      </c>
      <c r="R45" s="47" t="n">
        <f aca="false">SUM(D45,I45,N45)</f>
        <v>82438727.9868774</v>
      </c>
      <c r="S45" s="41" t="n">
        <f aca="false">R45*100/$R$2</f>
        <v>29.8681998977245</v>
      </c>
      <c r="U45" s="41" t="n">
        <f aca="false">[1]Plan1!$B40</f>
        <v>29.68</v>
      </c>
    </row>
    <row r="46" customFormat="false" ht="15" hidden="false" customHeight="false" outlineLevel="0" collapsed="false">
      <c r="A46" s="46" t="n">
        <v>42044</v>
      </c>
      <c r="B46" s="41" t="n">
        <f aca="false">[2]Plan1!$C41</f>
        <v>-9.35</v>
      </c>
      <c r="C46" s="41" t="n">
        <f aca="false">$E$5 + B46</f>
        <v>771.65</v>
      </c>
      <c r="D46" s="47" t="n">
        <f aca="false">IF(C46&gt;$E$5,$E$2+$E$1,(IF(C46&gt;764.99,C46^3*3486.59308-C46^2*7860012.00812+C46*5908819377.96283-1481278321001.59,IF(C46&gt;752.99,C46^3*3588.471445-C46^2*8028757.56264+C46*5988077680.84934-1488767378546.26,C46^3*899.851852-C46^2*1969009.674601+C46*1435480406.01138-348666163343.76))))-$E$1</f>
        <v>65268712.6247559</v>
      </c>
      <c r="E46" s="47" t="n">
        <f aca="false">D46*100/$E$2</f>
        <v>43.8106676692525</v>
      </c>
      <c r="G46" s="41" t="n">
        <f aca="false">[3]Plan1!$C41</f>
        <v>-20.35</v>
      </c>
      <c r="H46" s="41" t="n">
        <f aca="false">$J$5 + G46</f>
        <v>739.65</v>
      </c>
      <c r="I46" s="47" t="n">
        <f aca="false">IF(H46&gt;$J$5,$J$2+$J$1,(IF(H46&gt;739.99,H46^3*2498.244218-H46^2*5471052.355142+H46*3994605728.77515-972400879260.135,H46^3*1396.138889-H46^2*3002770.071427+H46*2152080038.43115-513963640099.415)))-$J$1</f>
        <v>6203436.27545166</v>
      </c>
      <c r="J46" s="47" t="n">
        <f aca="false">I46*100/$J$2</f>
        <v>7.05397272372653</v>
      </c>
      <c r="L46" s="41" t="n">
        <f aca="false">[4]Plan1!$C41</f>
        <v>-7.24</v>
      </c>
      <c r="M46" s="41" t="n">
        <f aca="false">$O$5 + L46</f>
        <v>831.54</v>
      </c>
      <c r="N46" s="47" t="n">
        <f aca="false">IF(M46&gt;$O$5,$O$2+$O$1,(M46^3*3270.5936-M46^2*8015778.389801+M46*6549018422.82398-1783686174686.87))-$O$1</f>
        <v>11667908.2900391</v>
      </c>
      <c r="O46" s="41" t="n">
        <f aca="false">N46*100/$O$2</f>
        <v>29.8512228639872</v>
      </c>
      <c r="R46" s="47" t="n">
        <f aca="false">SUM(D46,I46,N46)</f>
        <v>83140057.1902466</v>
      </c>
      <c r="S46" s="41" t="n">
        <f aca="false">R46*100/$R$2</f>
        <v>30.1222969871856</v>
      </c>
      <c r="U46" s="41" t="n">
        <f aca="false">[1]Plan1!$B41</f>
        <v>105.13</v>
      </c>
    </row>
    <row r="47" customFormat="false" ht="15" hidden="false" customHeight="false" outlineLevel="0" collapsed="false">
      <c r="A47" s="46" t="n">
        <v>42045</v>
      </c>
      <c r="B47" s="41" t="n">
        <f aca="false">[2]Plan1!$C42</f>
        <v>-9.23</v>
      </c>
      <c r="C47" s="41" t="n">
        <f aca="false">$E$5 + B47</f>
        <v>771.77</v>
      </c>
      <c r="D47" s="47" t="n">
        <f aca="false">IF(C47&gt;$E$5,$E$2+$E$1,(IF(C47&gt;764.99,C47^3*3486.59308-C47^2*7860012.00812+C47*5908819377.96283-1481278321001.59,IF(C47&gt;752.99,C47^3*3588.471445-C47^2*8028757.56264+C47*5988077680.84934-1488767378546.26,C47^3*899.851852-C47^2*1969009.674601+C47*1435480406.01138-348666163343.76))))-$E$1</f>
        <v>66072488.9958496</v>
      </c>
      <c r="E47" s="47" t="n">
        <f aca="false">D47*100/$E$2</f>
        <v>44.3501907892631</v>
      </c>
      <c r="G47" s="41" t="n">
        <f aca="false">[3]Plan1!$C42</f>
        <v>-20.16</v>
      </c>
      <c r="H47" s="41" t="n">
        <f aca="false">$J$5 + G47</f>
        <v>739.84</v>
      </c>
      <c r="I47" s="47" t="n">
        <f aca="false">IF(H47&gt;$J$5,$J$2+$J$1,(IF(H47&gt;739.99,H47^3*2498.244218-H47^2*5471052.355142+H47*3994605728.77515-972400879260.135,H47^3*1396.138889-H47^2*3002770.071427+H47*2152080038.43115-513963640099.415)))-$J$1</f>
        <v>6490011.14874268</v>
      </c>
      <c r="J47" s="47" t="n">
        <f aca="false">I47*100/$J$2</f>
        <v>7.37983910644407</v>
      </c>
      <c r="L47" s="41" t="n">
        <f aca="false">[4]Plan1!$C42</f>
        <v>-7.15</v>
      </c>
      <c r="M47" s="41" t="n">
        <f aca="false">$O$5 + L47</f>
        <v>831.63</v>
      </c>
      <c r="N47" s="47" t="n">
        <f aca="false">IF(M47&gt;$O$5,$O$2+$O$1,(M47^3*3270.5936-M47^2*8015778.389801+M47*6549018422.82398-1783686174686.87))-$O$1</f>
        <v>11901233.6367188</v>
      </c>
      <c r="O47" s="41" t="n">
        <f aca="false">N47*100/$O$2</f>
        <v>30.4481633566973</v>
      </c>
      <c r="R47" s="47" t="n">
        <f aca="false">SUM(D47,I47,N47)</f>
        <v>84463733.781311</v>
      </c>
      <c r="S47" s="41" t="n">
        <f aca="false">R47*100/$R$2</f>
        <v>30.6018754327452</v>
      </c>
      <c r="U47" s="41" t="n">
        <f aca="false">[1]Plan1!$B42</f>
        <v>53.69</v>
      </c>
    </row>
    <row r="48" customFormat="false" ht="15" hidden="false" customHeight="false" outlineLevel="0" collapsed="false">
      <c r="A48" s="46" t="n">
        <v>42046</v>
      </c>
      <c r="B48" s="41" t="n">
        <f aca="false">[2]Plan1!$C43</f>
        <v>-9.21</v>
      </c>
      <c r="C48" s="41" t="n">
        <f aca="false">$E$5 + B48</f>
        <v>771.79</v>
      </c>
      <c r="D48" s="47" t="n">
        <f aca="false">IF(C48&gt;$E$5,$E$2+$E$1,(IF(C48&gt;764.99,C48^3*3486.59308-C48^2*7860012.00812+C48*5908819377.96283-1481278321001.59,IF(C48&gt;752.99,C48^3*3588.471445-C48^2*8028757.56264+C48*5988077680.84934-1488767378546.26,C48^3*899.851852-C48^2*1969009.674601+C48*1435480406.01138-348666163343.76))))-$E$1</f>
        <v>66207045.8376465</v>
      </c>
      <c r="E48" s="47" t="n">
        <f aca="false">D48*100/$E$2</f>
        <v>44.4405100991058</v>
      </c>
      <c r="G48" s="41" t="n">
        <f aca="false">[3]Plan1!$C43</f>
        <v>-20.05</v>
      </c>
      <c r="H48" s="41" t="n">
        <f aca="false">$J$5 + G48</f>
        <v>739.95</v>
      </c>
      <c r="I48" s="47" t="n">
        <f aca="false">IF(H48&gt;$J$5,$J$2+$J$1,(IF(H48&gt;739.99,H48^3*2498.244218-H48^2*5471052.355142+H48*3994605728.77515-972400879260.135,H48^3*1396.138889-H48^2*3002770.071427+H48*2152080038.43115-513963640099.415)))-$J$1</f>
        <v>6659086.83917236</v>
      </c>
      <c r="J48" s="47" t="n">
        <f aca="false">I48*100/$J$2</f>
        <v>7.57209630964221</v>
      </c>
      <c r="L48" s="41" t="n">
        <f aca="false">[4]Plan1!$C43</f>
        <v>-7.14</v>
      </c>
      <c r="M48" s="41" t="n">
        <f aca="false">$O$5 + L48</f>
        <v>831.64</v>
      </c>
      <c r="N48" s="47" t="n">
        <f aca="false">IF(M48&gt;$O$5,$O$2+$O$1,(M48^3*3270.5936-M48^2*8015778.389801+M48*6549018422.82398-1783686174686.87))-$O$1</f>
        <v>11927302.4072266</v>
      </c>
      <c r="O48" s="41" t="n">
        <f aca="false">N48*100/$O$2</f>
        <v>30.5148578025976</v>
      </c>
      <c r="R48" s="47" t="n">
        <f aca="false">SUM(D48,I48,N48)</f>
        <v>84793435.0840454</v>
      </c>
      <c r="S48" s="41" t="n">
        <f aca="false">R48*100/$R$2</f>
        <v>30.7213288092963</v>
      </c>
      <c r="U48" s="41" t="n">
        <f aca="false">[1]Plan1!$B43</f>
        <v>30.09</v>
      </c>
    </row>
    <row r="49" customFormat="false" ht="15" hidden="false" customHeight="false" outlineLevel="0" collapsed="false">
      <c r="A49" s="46" t="n">
        <v>42047</v>
      </c>
      <c r="B49" s="41" t="n">
        <f aca="false">[2]Plan1!$C44</f>
        <v>-9.22</v>
      </c>
      <c r="C49" s="41" t="n">
        <f aca="false">$E$5 + B49</f>
        <v>771.78</v>
      </c>
      <c r="D49" s="47" t="n">
        <f aca="false">IF(C49&gt;$E$5,$E$2+$E$1,(IF(C49&gt;764.99,C49^3*3486.59308-C49^2*7860012.00812+C49*5908819377.96283-1481278321001.59,IF(C49&gt;752.99,C49^3*3588.471445-C49^2*8028757.56264+C49*5988077680.84934-1488767378546.26,C49^3*899.851852-C49^2*1969009.674601+C49*1435480406.01138-348666163343.76))))-$E$1</f>
        <v>66139746.1535645</v>
      </c>
      <c r="E49" s="47" t="n">
        <f aca="false">D49*100/$E$2</f>
        <v>44.3953361715838</v>
      </c>
      <c r="G49" s="41" t="n">
        <f aca="false">[3]Plan1!$C44</f>
        <v>-19.94</v>
      </c>
      <c r="H49" s="41" t="n">
        <f aca="false">$J$5 + G49</f>
        <v>740.06</v>
      </c>
      <c r="I49" s="47" t="n">
        <f aca="false">IF(H49&gt;$J$5,$J$2+$J$1,(IF(H49&gt;739.99,H49^3*2498.244218-H49^2*5471052.355142+H49*3994605728.77515-972400879260.135,H49^3*1396.138889-H49^2*3002770.071427+H49*2152080038.43115-513963640099.415)))-$J$1</f>
        <v>6753781.93774414</v>
      </c>
      <c r="J49" s="47" t="n">
        <f aca="false">I49*100/$J$2</f>
        <v>7.67977479826299</v>
      </c>
      <c r="L49" s="41" t="n">
        <f aca="false">[4]Plan1!$C44</f>
        <v>-7.13</v>
      </c>
      <c r="M49" s="41" t="n">
        <f aca="false">$O$5 + L49</f>
        <v>831.65</v>
      </c>
      <c r="N49" s="47" t="n">
        <f aca="false">IF(M49&gt;$O$5,$O$2+$O$1,(M49^3*3270.5936-M49^2*8015778.389801+M49*6549018422.82398-1783686174686.87))-$O$1</f>
        <v>11953399.9970703</v>
      </c>
      <c r="O49" s="41" t="n">
        <f aca="false">N49*100/$O$2</f>
        <v>30.5816259800012</v>
      </c>
      <c r="R49" s="47" t="n">
        <f aca="false">SUM(D49,I49,N49)</f>
        <v>84846928.0883789</v>
      </c>
      <c r="S49" s="41" t="n">
        <f aca="false">R49*100/$R$2</f>
        <v>30.7407097457272</v>
      </c>
      <c r="U49" s="41" t="n">
        <f aca="false">[1]Plan1!$B44</f>
        <v>25.42</v>
      </c>
    </row>
    <row r="50" customFormat="false" ht="15" hidden="false" customHeight="false" outlineLevel="0" collapsed="false">
      <c r="A50" s="46" t="n">
        <v>42048</v>
      </c>
      <c r="B50" s="41" t="n">
        <f aca="false">[2]Plan1!$C45</f>
        <v>-9.24</v>
      </c>
      <c r="C50" s="41" t="n">
        <f aca="false">$E$5 + B50</f>
        <v>771.76</v>
      </c>
      <c r="D50" s="47" t="n">
        <f aca="false">IF(C50&gt;$E$5,$E$2+$E$1,(IF(C50&gt;764.99,C50^3*3486.59308-C50^2*7860012.00812+C50*5908819377.96283-1481278321001.59,IF(C50&gt;752.99,C50^3*3588.471445-C50^2*8028757.56264+C50*5988077680.84934-1488767378546.26,C50^3*899.851852-C50^2*1969009.674601+C50*1435480406.01138-348666163343.76))))-$E$1</f>
        <v>66005274.345459</v>
      </c>
      <c r="E50" s="47" t="n">
        <f aca="false">D50*100/$E$2</f>
        <v>44.3050739393614</v>
      </c>
      <c r="G50" s="41" t="n">
        <f aca="false">[3]Plan1!$C45</f>
        <v>-19.92</v>
      </c>
      <c r="H50" s="41" t="n">
        <f aca="false">$J$5 + G50</f>
        <v>740.08</v>
      </c>
      <c r="I50" s="47" t="n">
        <f aca="false">IF(H50&gt;$J$5,$J$2+$J$1,(IF(H50&gt;739.99,H50^3*2498.244218-H50^2*5471052.355142+H50*3994605728.77515-972400879260.135,H50^3*1396.138889-H50^2*3002770.071427+H50*2152080038.43115-513963640099.415)))-$J$1</f>
        <v>6785269.70581055</v>
      </c>
      <c r="J50" s="47" t="n">
        <f aca="false">I50*100/$J$2</f>
        <v>7.71557976944491</v>
      </c>
      <c r="L50" s="41" t="n">
        <f aca="false">[4]Plan1!$C45</f>
        <v>-7.15</v>
      </c>
      <c r="M50" s="41" t="n">
        <f aca="false">$O$5 + L50</f>
        <v>831.63</v>
      </c>
      <c r="N50" s="47" t="n">
        <f aca="false">IF(M50&gt;$O$5,$O$2+$O$1,(M50^3*3270.5936-M50^2*8015778.389801+M50*6549018422.82398-1783686174686.87))-$O$1</f>
        <v>11901233.6367188</v>
      </c>
      <c r="O50" s="41" t="n">
        <f aca="false">N50*100/$O$2</f>
        <v>30.4481633566973</v>
      </c>
      <c r="R50" s="47" t="n">
        <f aca="false">SUM(D50,I50,N50)</f>
        <v>84691777.6879883</v>
      </c>
      <c r="S50" s="41" t="n">
        <f aca="false">R50*100/$R$2</f>
        <v>30.6844975347162</v>
      </c>
      <c r="U50" s="41" t="n">
        <f aca="false">[1]Plan1!$B45</f>
        <v>22.88</v>
      </c>
    </row>
    <row r="51" customFormat="false" ht="15" hidden="false" customHeight="false" outlineLevel="0" collapsed="false">
      <c r="A51" s="46" t="n">
        <v>42049</v>
      </c>
      <c r="B51" s="41" t="n">
        <f aca="false">[2]Plan1!$C46</f>
        <v>-9.26</v>
      </c>
      <c r="C51" s="41" t="n">
        <f aca="false">$E$5 + B51</f>
        <v>771.74</v>
      </c>
      <c r="D51" s="47" t="n">
        <f aca="false">IF(C51&gt;$E$5,$E$2+$E$1,(IF(C51&gt;764.99,C51^3*3486.59308-C51^2*7860012.00812+C51*5908819377.96283-1481278321001.59,IF(C51&gt;752.99,C51^3*3588.471445-C51^2*8028757.56264+C51*5988077680.84934-1488767378546.26,C51^3*899.851852-C51^2*1969009.674601+C51*1435480406.01138-348666163343.76))))-$E$1</f>
        <v>65870972.4802246</v>
      </c>
      <c r="E51" s="47" t="n">
        <f aca="false">D51*100/$E$2</f>
        <v>44.2149257788029</v>
      </c>
      <c r="G51" s="41" t="n">
        <f aca="false">[3]Plan1!$C46</f>
        <v>-19.88</v>
      </c>
      <c r="H51" s="41" t="n">
        <f aca="false">$J$5 + G51</f>
        <v>740.12</v>
      </c>
      <c r="I51" s="47" t="n">
        <f aca="false">IF(H51&gt;$J$5,$J$2+$J$1,(IF(H51&gt;739.99,H51^3*2498.244218-H51^2*5471052.355142+H51*3994605728.77515-972400879260.135,H51^3*1396.138889-H51^2*3002770.071427+H51*2152080038.43115-513963640099.415)))-$J$1</f>
        <v>6848426.92260742</v>
      </c>
      <c r="J51" s="47" t="n">
        <f aca="false">I51*100/$J$2</f>
        <v>7.7873963022196</v>
      </c>
      <c r="L51" s="41" t="n">
        <f aca="false">[4]Plan1!$C46</f>
        <v>-7.17</v>
      </c>
      <c r="M51" s="41" t="n">
        <f aca="false">$O$5 + L51</f>
        <v>831.61</v>
      </c>
      <c r="N51" s="47" t="n">
        <f aca="false">IF(M51&gt;$O$5,$O$2+$O$1,(M51^3*3270.5936-M51^2*8015778.389801+M51*6549018422.82398-1783686174686.87))-$O$1</f>
        <v>11849182.4746094</v>
      </c>
      <c r="O51" s="41" t="n">
        <f aca="false">N51*100/$O$2</f>
        <v>30.3149954570333</v>
      </c>
      <c r="R51" s="47" t="n">
        <f aca="false">SUM(D51,I51,N51)</f>
        <v>84568581.8774414</v>
      </c>
      <c r="S51" s="41" t="n">
        <f aca="false">R51*100/$R$2</f>
        <v>30.6398627230709</v>
      </c>
      <c r="U51" s="41" t="n">
        <f aca="false">[1]Plan1!$B46</f>
        <v>20.83</v>
      </c>
    </row>
    <row r="52" customFormat="false" ht="15" hidden="false" customHeight="false" outlineLevel="0" collapsed="false">
      <c r="A52" s="46" t="n">
        <v>42050</v>
      </c>
      <c r="B52" s="41" t="n">
        <f aca="false">[2]Plan1!$C47</f>
        <v>-9.31</v>
      </c>
      <c r="C52" s="41" t="n">
        <f aca="false">$E$5 + B52</f>
        <v>771.69</v>
      </c>
      <c r="D52" s="47" t="n">
        <f aca="false">IF(C52&gt;$E$5,$E$2+$E$1,(IF(C52&gt;764.99,C52^3*3486.59308-C52^2*7860012.00812+C52*5908819377.96283-1481278321001.59,IF(C52&gt;752.99,C52^3*3588.471445-C52^2*8028757.56264+C52*5988077680.84934-1488767378546.26,C52^3*899.851852-C52^2*1969009.674601+C52*1435480406.01138-348666163343.76))))-$E$1</f>
        <v>65535960.2116699</v>
      </c>
      <c r="E52" s="47" t="n">
        <f aca="false">D52*100/$E$2</f>
        <v>43.9900536988654</v>
      </c>
      <c r="G52" s="41" t="n">
        <f aca="false">[3]Plan1!$C47</f>
        <v>-19.86</v>
      </c>
      <c r="H52" s="41" t="n">
        <f aca="false">$J$5 + G52</f>
        <v>740.14</v>
      </c>
      <c r="I52" s="47" t="n">
        <f aca="false">IF(H52&gt;$J$5,$J$2+$J$1,(IF(H52&gt;739.99,H52^3*2498.244218-H52^2*5471052.355142+H52*3994605728.77515-972400879260.135,H52^3*1396.138889-H52^2*3002770.071427+H52*2152080038.43115-513963640099.415)))-$J$1</f>
        <v>6880096.60913086</v>
      </c>
      <c r="J52" s="47" t="n">
        <f aca="false">I52*100/$J$2</f>
        <v>7.82340813420848</v>
      </c>
      <c r="L52" s="41" t="n">
        <f aca="false">[4]Plan1!$C47</f>
        <v>-7.19</v>
      </c>
      <c r="M52" s="41" t="n">
        <f aca="false">$O$5 + L52</f>
        <v>831.59</v>
      </c>
      <c r="N52" s="47" t="n">
        <f aca="false">IF(M52&gt;$O$5,$O$2+$O$1,(M52^3*3270.5936-M52^2*8015778.389801+M52*6549018422.82398-1783686174686.87))-$O$1</f>
        <v>11797246.3476563</v>
      </c>
      <c r="O52" s="41" t="n">
        <f aca="false">N52*100/$O$2</f>
        <v>30.1821218637695</v>
      </c>
      <c r="R52" s="47" t="n">
        <f aca="false">SUM(D52,I52,N52)</f>
        <v>84213303.168457</v>
      </c>
      <c r="S52" s="41" t="n">
        <f aca="false">R52*100/$R$2</f>
        <v>30.5111424509551</v>
      </c>
      <c r="U52" s="41" t="n">
        <f aca="false">[1]Plan1!$B47</f>
        <v>20.83</v>
      </c>
    </row>
    <row r="53" customFormat="false" ht="15" hidden="false" customHeight="false" outlineLevel="0" collapsed="false">
      <c r="A53" s="46" t="n">
        <v>42051</v>
      </c>
      <c r="B53" s="41" t="n">
        <f aca="false">[2]Plan1!$C48</f>
        <v>-9.34</v>
      </c>
      <c r="C53" s="41" t="n">
        <f aca="false">$E$5 + B53</f>
        <v>771.66</v>
      </c>
      <c r="D53" s="47" t="n">
        <f aca="false">IF(C53&gt;$E$5,$E$2+$E$1,(IF(C53&gt;764.99,C53^3*3486.59308-C53^2*7860012.00812+C53*5908819377.96283-1481278321001.59,IF(C53&gt;752.99,C53^3*3588.471445-C53^2*8028757.56264+C53*5988077680.84934-1488767378546.26,C53^3*899.851852-C53^2*1969009.674601+C53*1435480406.01138-348666163343.76))))-$E$1</f>
        <v>65335461.0866699</v>
      </c>
      <c r="E53" s="47" t="n">
        <f aca="false">D53*100/$E$2</f>
        <v>43.8554715969653</v>
      </c>
      <c r="G53" s="41" t="n">
        <f aca="false">[3]Plan1!$C48</f>
        <v>-19.84</v>
      </c>
      <c r="H53" s="41" t="n">
        <f aca="false">$J$5 + G53</f>
        <v>740.16</v>
      </c>
      <c r="I53" s="47" t="n">
        <f aca="false">IF(H53&gt;$J$5,$J$2+$J$1,(IF(H53&gt;739.99,H53^3*2498.244218-H53^2*5471052.355142+H53*3994605728.77515-972400879260.135,H53^3*1396.138889-H53^2*3002770.071427+H53*2152080038.43115-513963640099.415)))-$J$1</f>
        <v>6911827.17553711</v>
      </c>
      <c r="J53" s="47" t="n">
        <f aca="false">I53*100/$J$2</f>
        <v>7.85948919315702</v>
      </c>
      <c r="L53" s="41" t="n">
        <f aca="false">[4]Plan1!$C48</f>
        <v>-7.22</v>
      </c>
      <c r="M53" s="41" t="n">
        <f aca="false">$O$5 + L53</f>
        <v>831.56</v>
      </c>
      <c r="N53" s="47" t="n">
        <f aca="false">IF(M53&gt;$O$5,$O$2+$O$1,(M53^3*3270.5936-M53^2*8015778.389801+M53*6549018422.82398-1783686174686.87))-$O$1</f>
        <v>11719557.5087891</v>
      </c>
      <c r="O53" s="41" t="n">
        <f aca="false">N53*100/$O$2</f>
        <v>29.9833624301658</v>
      </c>
      <c r="R53" s="47" t="n">
        <f aca="false">SUM(D53,I53,N53)</f>
        <v>83966845.7709961</v>
      </c>
      <c r="S53" s="41" t="n">
        <f aca="false">R53*100/$R$2</f>
        <v>30.4218489963689</v>
      </c>
      <c r="U53" s="41" t="n">
        <f aca="false">[1]Plan1!$B48</f>
        <v>25.79</v>
      </c>
    </row>
    <row r="54" customFormat="false" ht="15" hidden="false" customHeight="false" outlineLevel="0" collapsed="false">
      <c r="A54" s="46" t="n">
        <v>42052</v>
      </c>
      <c r="B54" s="41" t="n">
        <f aca="false">[2]Plan1!$C49</f>
        <v>-9.36</v>
      </c>
      <c r="C54" s="41" t="n">
        <f aca="false">$E$5 + B54</f>
        <v>771.64</v>
      </c>
      <c r="D54" s="47" t="n">
        <f aca="false">IF(C54&gt;$E$5,$E$2+$E$1,(IF(C54&gt;764.99,C54^3*3486.59308-C54^2*7860012.00812+C54*5908819377.96283-1481278321001.59,IF(C54&gt;752.99,C54^3*3588.471445-C54^2*8028757.56264+C54*5988077680.84934-1488767378546.26,C54^3*899.851852-C54^2*1969009.674601+C54*1435480406.01138-348666163343.76))))-$E$1</f>
        <v>65202006.4177246</v>
      </c>
      <c r="E54" s="47" t="n">
        <f aca="false">D54*100/$E$2</f>
        <v>43.765892104511</v>
      </c>
      <c r="G54" s="41" t="n">
        <f aca="false">[3]Plan1!$C49</f>
        <v>-19.81</v>
      </c>
      <c r="H54" s="41" t="n">
        <f aca="false">$J$5 + G54</f>
        <v>740.19</v>
      </c>
      <c r="I54" s="47" t="n">
        <f aca="false">IF(H54&gt;$J$5,$J$2+$J$1,(IF(H54&gt;739.99,H54^3*2498.244218-H54^2*5471052.355142+H54*3994605728.77515-972400879260.135,H54^3*1396.138889-H54^2*3002770.071427+H54*2152080038.43115-513963640099.415)))-$J$1</f>
        <v>6959537.43603516</v>
      </c>
      <c r="J54" s="47" t="n">
        <f aca="false">I54*100/$J$2</f>
        <v>7.91374087903745</v>
      </c>
      <c r="L54" s="41" t="n">
        <f aca="false">[4]Plan1!$C49</f>
        <v>-7.24</v>
      </c>
      <c r="M54" s="41" t="n">
        <f aca="false">$O$5 + L54</f>
        <v>831.54</v>
      </c>
      <c r="N54" s="47" t="n">
        <f aca="false">IF(M54&gt;$O$5,$O$2+$O$1,(M54^3*3270.5936-M54^2*8015778.389801+M54*6549018422.82398-1783686174686.87))-$O$1</f>
        <v>11667908.2900391</v>
      </c>
      <c r="O54" s="41" t="n">
        <f aca="false">N54*100/$O$2</f>
        <v>29.8512228639872</v>
      </c>
      <c r="R54" s="47" t="n">
        <f aca="false">SUM(D54,I54,N54)</f>
        <v>83829452.1437988</v>
      </c>
      <c r="S54" s="41" t="n">
        <f aca="false">R54*100/$R$2</f>
        <v>30.372070204022</v>
      </c>
      <c r="U54" s="41" t="n">
        <f aca="false">[1]Plan1!$B49</f>
        <v>28.09</v>
      </c>
    </row>
    <row r="55" customFormat="false" ht="15" hidden="false" customHeight="false" outlineLevel="0" collapsed="false">
      <c r="A55" s="46" t="n">
        <v>42053</v>
      </c>
      <c r="B55" s="41" t="n">
        <f aca="false">[2]Plan1!$C50</f>
        <v>-9.36</v>
      </c>
      <c r="C55" s="41" t="n">
        <f aca="false">$E$5 + B55</f>
        <v>771.64</v>
      </c>
      <c r="D55" s="47" t="n">
        <f aca="false">IF(C55&gt;$E$5,$E$2+$E$1,(IF(C55&gt;764.99,C55^3*3486.59308-C55^2*7860012.00812+C55*5908819377.96283-1481278321001.59,IF(C55&gt;752.99,C55^3*3588.471445-C55^2*8028757.56264+C55*5988077680.84934-1488767378546.26,C55^3*899.851852-C55^2*1969009.674601+C55*1435480406.01138-348666163343.76))))-$E$1</f>
        <v>65202006.4177246</v>
      </c>
      <c r="E55" s="47" t="n">
        <f aca="false">D55*100/$E$2</f>
        <v>43.765892104511</v>
      </c>
      <c r="G55" s="41" t="n">
        <f aca="false">[3]Plan1!$C50</f>
        <v>-19.73</v>
      </c>
      <c r="H55" s="41" t="n">
        <f aca="false">$J$5 + G55</f>
        <v>740.27</v>
      </c>
      <c r="I55" s="47" t="n">
        <f aca="false">IF(H55&gt;$J$5,$J$2+$J$1,(IF(H55&gt;739.99,H55^3*2498.244218-H55^2*5471052.355142+H55*3994605728.77515-972400879260.135,H55^3*1396.138889-H55^2*3002770.071427+H55*2152080038.43115-513963640099.415)))-$J$1</f>
        <v>7087438.86572266</v>
      </c>
      <c r="J55" s="47" t="n">
        <f aca="false">I55*100/$J$2</f>
        <v>8.05917852944284</v>
      </c>
      <c r="L55" s="41" t="n">
        <f aca="false">[4]Plan1!$C50</f>
        <v>-7.22</v>
      </c>
      <c r="M55" s="41" t="n">
        <f aca="false">$O$5 + L55</f>
        <v>831.56</v>
      </c>
      <c r="N55" s="47" t="n">
        <f aca="false">IF(M55&gt;$O$5,$O$2+$O$1,(M55^3*3270.5936-M55^2*8015778.389801+M55*6549018422.82398-1783686174686.87))-$O$1</f>
        <v>11719557.5087891</v>
      </c>
      <c r="O55" s="41" t="n">
        <f aca="false">N55*100/$O$2</f>
        <v>29.9833624301658</v>
      </c>
      <c r="R55" s="47" t="n">
        <f aca="false">SUM(D55,I55,N55)</f>
        <v>84009002.7922363</v>
      </c>
      <c r="S55" s="41" t="n">
        <f aca="false">R55*100/$R$2</f>
        <v>30.4371228169171</v>
      </c>
      <c r="U55" s="41" t="n">
        <f aca="false">[1]Plan1!$B50</f>
        <v>28.88</v>
      </c>
    </row>
    <row r="56" customFormat="false" ht="15" hidden="false" customHeight="false" outlineLevel="0" collapsed="false">
      <c r="A56" s="46" t="n">
        <v>42054</v>
      </c>
      <c r="B56" s="41" t="n">
        <f aca="false">[2]Plan1!$C51</f>
        <v>-9.36</v>
      </c>
      <c r="C56" s="41" t="n">
        <f aca="false">$E$5 + B56</f>
        <v>771.64</v>
      </c>
      <c r="D56" s="47" t="n">
        <f aca="false">IF(C56&gt;$E$5,$E$2+$E$1,(IF(C56&gt;764.99,C56^3*3486.59308-C56^2*7860012.00812+C56*5908819377.96283-1481278321001.59,IF(C56&gt;752.99,C56^3*3588.471445-C56^2*8028757.56264+C56*5988077680.84934-1488767378546.26,C56^3*899.851852-C56^2*1969009.674601+C56*1435480406.01138-348666163343.76))))-$E$1</f>
        <v>65202006.4177246</v>
      </c>
      <c r="E56" s="47" t="n">
        <f aca="false">D56*100/$E$2</f>
        <v>43.765892104511</v>
      </c>
      <c r="G56" s="41" t="n">
        <f aca="false">[3]Plan1!$C51</f>
        <v>-19.6</v>
      </c>
      <c r="H56" s="41" t="n">
        <f aca="false">$J$5 + G56</f>
        <v>740.4</v>
      </c>
      <c r="I56" s="47" t="n">
        <f aca="false">IF(H56&gt;$J$5,$J$2+$J$1,(IF(H56&gt;739.99,H56^3*2498.244218-H56^2*5471052.355142+H56*3994605728.77515-972400879260.135,H56^3*1396.138889-H56^2*3002770.071427+H56*2152080038.43115-513963640099.415)))-$J$1</f>
        <v>7297386.20336914</v>
      </c>
      <c r="J56" s="47" t="n">
        <f aca="false">I56*100/$J$2</f>
        <v>8.29791118138251</v>
      </c>
      <c r="L56" s="41" t="n">
        <f aca="false">[4]Plan1!$C51</f>
        <v>-7.21</v>
      </c>
      <c r="M56" s="41" t="n">
        <f aca="false">$O$5 + L56</f>
        <v>831.57</v>
      </c>
      <c r="N56" s="47" t="n">
        <f aca="false">IF(M56&gt;$O$5,$O$2+$O$1,(M56^3*3270.5936-M56^2*8015778.389801+M56*6549018422.82398-1783686174686.87))-$O$1</f>
        <v>11745425.1020508</v>
      </c>
      <c r="O56" s="41" t="n">
        <f aca="false">N56*100/$O$2</f>
        <v>30.0495421834014</v>
      </c>
      <c r="R56" s="47" t="n">
        <f aca="false">SUM(D56,I56,N56)</f>
        <v>84244817.7231445</v>
      </c>
      <c r="S56" s="41" t="n">
        <f aca="false">R56*100/$R$2</f>
        <v>30.5225604221208</v>
      </c>
      <c r="U56" s="41" t="n">
        <f aca="false">[1]Plan1!$B51</f>
        <v>28.88</v>
      </c>
    </row>
    <row r="57" customFormat="false" ht="15" hidden="false" customHeight="false" outlineLevel="0" collapsed="false">
      <c r="A57" s="46" t="n">
        <v>42055</v>
      </c>
      <c r="B57" s="41" t="n">
        <f aca="false">[2]Plan1!$C52</f>
        <v>-9.36</v>
      </c>
      <c r="C57" s="41" t="n">
        <f aca="false">$E$5 + B57</f>
        <v>771.64</v>
      </c>
      <c r="D57" s="47" t="n">
        <f aca="false">IF(C57&gt;$E$5,$E$2+$E$1,(IF(C57&gt;764.99,C57^3*3486.59308-C57^2*7860012.00812+C57*5908819377.96283-1481278321001.59,IF(C57&gt;752.99,C57^3*3588.471445-C57^2*8028757.56264+C57*5988077680.84934-1488767378546.26,C57^3*899.851852-C57^2*1969009.674601+C57*1435480406.01138-348666163343.76))))-$E$1</f>
        <v>65202006.4177246</v>
      </c>
      <c r="E57" s="47" t="n">
        <f aca="false">D57*100/$E$2</f>
        <v>43.765892104511</v>
      </c>
      <c r="G57" s="41" t="n">
        <f aca="false">[3]Plan1!$C52</f>
        <v>-19.5</v>
      </c>
      <c r="H57" s="41" t="n">
        <f aca="false">$J$5 + G57</f>
        <v>740.5</v>
      </c>
      <c r="I57" s="47" t="n">
        <f aca="false">IF(H57&gt;$J$5,$J$2+$J$1,(IF(H57&gt;739.99,H57^3*2498.244218-H57^2*5471052.355142+H57*3994605728.77515-972400879260.135,H57^3*1396.138889-H57^2*3002770.071427+H57*2152080038.43115-513963640099.415)))-$J$1</f>
        <v>7460677.52880859</v>
      </c>
      <c r="J57" s="47" t="n">
        <f aca="false">I57*100/$J$2</f>
        <v>8.48359094087794</v>
      </c>
      <c r="L57" s="41" t="n">
        <f aca="false">[4]Plan1!$C52</f>
        <v>-7.18</v>
      </c>
      <c r="M57" s="41" t="n">
        <f aca="false">$O$5 + L57</f>
        <v>831.6</v>
      </c>
      <c r="N57" s="47" t="n">
        <f aca="false">IF(M57&gt;$O$5,$O$2+$O$1,(M57^3*3270.5936-M57^2*8015778.389801+M57*6549018422.82398-1783686174686.87))-$O$1</f>
        <v>11823200.0410156</v>
      </c>
      <c r="O57" s="41" t="n">
        <f aca="false">N57*100/$O$2</f>
        <v>30.2485218958366</v>
      </c>
      <c r="R57" s="47" t="n">
        <f aca="false">SUM(D57,I57,N57)</f>
        <v>84485883.9875488</v>
      </c>
      <c r="S57" s="41" t="n">
        <f aca="false">R57*100/$R$2</f>
        <v>30.6099006267752</v>
      </c>
      <c r="U57" s="41" t="n">
        <f aca="false">[1]Plan1!$B52</f>
        <v>28.88</v>
      </c>
    </row>
    <row r="58" customFormat="false" ht="15" hidden="false" customHeight="false" outlineLevel="0" collapsed="false">
      <c r="A58" s="46" t="n">
        <v>42056</v>
      </c>
      <c r="B58" s="41" t="n">
        <f aca="false">[2]Plan1!$C53</f>
        <v>-9.37</v>
      </c>
      <c r="C58" s="41" t="n">
        <f aca="false">$E$5 + B58</f>
        <v>771.63</v>
      </c>
      <c r="D58" s="47" t="n">
        <f aca="false">IF(C58&gt;$E$5,$E$2+$E$1,(IF(C58&gt;764.99,C58^3*3486.59308-C58^2*7860012.00812+C58*5908819377.96283-1481278321001.59,IF(C58&gt;752.99,C58^3*3588.471445-C58^2*8028757.56264+C58*5988077680.84934-1488767378546.26,C58^3*899.851852-C58^2*1969009.674601+C58*1435480406.01138-348666163343.76))))-$E$1</f>
        <v>65135342.4470215</v>
      </c>
      <c r="E58" s="47" t="n">
        <f aca="false">D58*100/$E$2</f>
        <v>43.7211448902863</v>
      </c>
      <c r="G58" s="41" t="n">
        <f aca="false">[3]Plan1!$C53</f>
        <v>-19.46</v>
      </c>
      <c r="H58" s="41" t="n">
        <f aca="false">$J$5 + G58</f>
        <v>740.54</v>
      </c>
      <c r="I58" s="47" t="n">
        <f aca="false">IF(H58&gt;$J$5,$J$2+$J$1,(IF(H58&gt;739.99,H58^3*2498.244218-H58^2*5471052.355142+H58*3994605728.77515-972400879260.135,H58^3*1396.138889-H58^2*3002770.071427+H58*2152080038.43115-513963640099.415)))-$J$1</f>
        <v>7526434.48364258</v>
      </c>
      <c r="J58" s="47" t="n">
        <f aca="false">I58*100/$J$2</f>
        <v>8.55836365477359</v>
      </c>
      <c r="L58" s="41" t="n">
        <f aca="false">[4]Plan1!$C53</f>
        <v>-7.18</v>
      </c>
      <c r="M58" s="41" t="n">
        <f aca="false">$O$5 + L58</f>
        <v>831.6</v>
      </c>
      <c r="N58" s="47" t="n">
        <f aca="false">IF(M58&gt;$O$5,$O$2+$O$1,(M58^3*3270.5936-M58^2*8015778.389801+M58*6549018422.82398-1783686174686.87))-$O$1</f>
        <v>11823200.0410156</v>
      </c>
      <c r="O58" s="41" t="n">
        <f aca="false">N58*100/$O$2</f>
        <v>30.2485218958366</v>
      </c>
      <c r="R58" s="47" t="n">
        <f aca="false">SUM(D58,I58,N58)</f>
        <v>84484976.9716797</v>
      </c>
      <c r="S58" s="41" t="n">
        <f aca="false">R58*100/$R$2</f>
        <v>30.6095720077881</v>
      </c>
      <c r="U58" s="41" t="n">
        <f aca="false">[1]Plan1!$B53</f>
        <v>26.17</v>
      </c>
    </row>
    <row r="59" customFormat="false" ht="15" hidden="false" customHeight="false" outlineLevel="0" collapsed="false">
      <c r="A59" s="46" t="n">
        <v>42057</v>
      </c>
      <c r="B59" s="41" t="n">
        <f aca="false">[2]Plan1!$C54</f>
        <v>-9.4</v>
      </c>
      <c r="C59" s="41" t="n">
        <f aca="false">$E$5 + B59</f>
        <v>771.6</v>
      </c>
      <c r="D59" s="47" t="n">
        <f aca="false">IF(C59&gt;$E$5,$E$2+$E$1,(IF(C59&gt;764.99,C59^3*3486.59308-C59^2*7860012.00812+C59*5908819377.96283-1481278321001.59,IF(C59&gt;752.99,C59^3*3588.471445-C59^2*8028757.56264+C59*5988077680.84934-1488767378546.26,C59^3*899.851852-C59^2*1969009.674601+C59*1435480406.01138-348666163343.76))))-$E$1</f>
        <v>64935603.7292481</v>
      </c>
      <c r="E59" s="47" t="n">
        <f aca="false">D59*100/$E$2</f>
        <v>43.587073200603</v>
      </c>
      <c r="G59" s="41" t="n">
        <f aca="false">[3]Plan1!$C54</f>
        <v>-19.43</v>
      </c>
      <c r="H59" s="41" t="n">
        <f aca="false">$J$5 + G59</f>
        <v>740.57</v>
      </c>
      <c r="I59" s="47" t="n">
        <f aca="false">IF(H59&gt;$J$5,$J$2+$J$1,(IF(H59&gt;739.99,H59^3*2498.244218-H59^2*5471052.355142+H59*3994605728.77515-972400879260.135,H59^3*1396.138889-H59^2*3002770.071427+H59*2152080038.43115-513963640099.415)))-$J$1</f>
        <v>7575918.25073242</v>
      </c>
      <c r="J59" s="47" t="n">
        <f aca="false">I59*100/$J$2</f>
        <v>8.6146320079604</v>
      </c>
      <c r="L59" s="41" t="n">
        <f aca="false">[4]Plan1!$C54</f>
        <v>-7.2</v>
      </c>
      <c r="M59" s="41" t="n">
        <f aca="false">$O$5 + L59</f>
        <v>831.58</v>
      </c>
      <c r="N59" s="47" t="n">
        <f aca="false">IF(M59&gt;$O$5,$O$2+$O$1,(M59^3*3270.5936-M59^2*8015778.389801+M59*6549018422.82398-1783686174686.87))-$O$1</f>
        <v>11771321.3740234</v>
      </c>
      <c r="O59" s="41" t="n">
        <f aca="false">N59*100/$O$2</f>
        <v>30.1157953083649</v>
      </c>
      <c r="R59" s="47" t="n">
        <f aca="false">SUM(D59,I59,N59)</f>
        <v>84282843.3540039</v>
      </c>
      <c r="S59" s="41" t="n">
        <f aca="false">R59*100/$R$2</f>
        <v>30.5363374074222</v>
      </c>
      <c r="U59" s="41" t="n">
        <f aca="false">[1]Plan1!$B54</f>
        <v>19.51</v>
      </c>
    </row>
    <row r="60" customFormat="false" ht="15" hidden="false" customHeight="false" outlineLevel="0" collapsed="false">
      <c r="A60" s="46" t="n">
        <v>42058</v>
      </c>
      <c r="B60" s="41" t="n">
        <f aca="false">[2]Plan1!$C55</f>
        <v>-9.43</v>
      </c>
      <c r="C60" s="41" t="n">
        <f aca="false">$E$5 + B60</f>
        <v>771.57</v>
      </c>
      <c r="D60" s="47" t="n">
        <f aca="false">IF(C60&gt;$E$5,$E$2+$E$1,(IF(C60&gt;764.99,C60^3*3486.59308-C60^2*7860012.00812+C60*5908819377.96283-1481278321001.59,IF(C60&gt;752.99,C60^3*3588.471445-C60^2*8028757.56264+C60*5988077680.84934-1488767378546.26,C60^3*899.851852-C60^2*1969009.674601+C60*1435480406.01138-348666163343.76))))-$E$1</f>
        <v>64736244.3679199</v>
      </c>
      <c r="E60" s="47" t="n">
        <f aca="false">D60*100/$E$2</f>
        <v>43.453256148379</v>
      </c>
      <c r="G60" s="41" t="n">
        <f aca="false">[3]Plan1!$C55</f>
        <v>-19.4</v>
      </c>
      <c r="H60" s="41" t="n">
        <f aca="false">$J$5 + G60</f>
        <v>740.6</v>
      </c>
      <c r="I60" s="47" t="n">
        <f aca="false">IF(H60&gt;$J$5,$J$2+$J$1,(IF(H60&gt;739.99,H60^3*2498.244218-H60^2*5471052.355142+H60*3994605728.77515-972400879260.135,H60^3*1396.138889-H60^2*3002770.071427+H60*2152080038.43115-513963640099.415)))-$J$1</f>
        <v>7625544.79760742</v>
      </c>
      <c r="J60" s="47" t="n">
        <f aca="false">I60*100/$J$2</f>
        <v>8.67106271708435</v>
      </c>
      <c r="L60" s="41" t="n">
        <f aca="false">[4]Plan1!$C55</f>
        <v>-7.22</v>
      </c>
      <c r="M60" s="41" t="n">
        <f aca="false">$O$5 + L60</f>
        <v>831.56</v>
      </c>
      <c r="N60" s="47" t="n">
        <f aca="false">IF(M60&gt;$O$5,$O$2+$O$1,(M60^3*3270.5936-M60^2*8015778.389801+M60*6549018422.82398-1783686174686.87))-$O$1</f>
        <v>11719557.5087891</v>
      </c>
      <c r="O60" s="41" t="n">
        <f aca="false">N60*100/$O$2</f>
        <v>29.9833624301658</v>
      </c>
      <c r="R60" s="47" t="n">
        <f aca="false">SUM(D60,I60,N60)</f>
        <v>84081346.6743164</v>
      </c>
      <c r="S60" s="41" t="n">
        <f aca="false">R60*100/$R$2</f>
        <v>30.4633335747019</v>
      </c>
      <c r="U60" s="41" t="n">
        <f aca="false">[1]Plan1!$B55</f>
        <v>19.51</v>
      </c>
    </row>
    <row r="61" customFormat="false" ht="15" hidden="false" customHeight="false" outlineLevel="0" collapsed="false">
      <c r="A61" s="46" t="n">
        <v>42059</v>
      </c>
      <c r="B61" s="41" t="n">
        <f aca="false">[2]Plan1!$C56</f>
        <v>-9.45</v>
      </c>
      <c r="C61" s="41" t="n">
        <f aca="false">$E$5 + B61</f>
        <v>771.55</v>
      </c>
      <c r="D61" s="47" t="n">
        <f aca="false">IF(C61&gt;$E$5,$E$2+$E$1,(IF(C61&gt;764.99,C61^3*3486.59308-C61^2*7860012.00812+C61*5908819377.96283-1481278321001.59,IF(C61&gt;752.99,C61^3*3588.471445-C61^2*8028757.56264+C61*5988077680.84934-1488767378546.26,C61^3*899.851852-C61^2*1969009.674601+C61*1435480406.01138-348666163343.76))))-$E$1</f>
        <v>64603548.6013184</v>
      </c>
      <c r="E61" s="47" t="n">
        <f aca="false">D61*100/$E$2</f>
        <v>43.3641860580109</v>
      </c>
      <c r="G61" s="41" t="n">
        <f aca="false">[3]Plan1!$C56</f>
        <v>-19.38</v>
      </c>
      <c r="H61" s="41" t="n">
        <f aca="false">$J$5 + G61</f>
        <v>740.62</v>
      </c>
      <c r="I61" s="47" t="n">
        <f aca="false">IF(H61&gt;$J$5,$J$2+$J$1,(IF(H61&gt;739.99,H61^3*2498.244218-H61^2*5471052.355142+H61*3994605728.77515-972400879260.135,H61^3*1396.138889-H61^2*3002770.071427+H61*2152080038.43115-513963640099.415)))-$J$1</f>
        <v>7658708.68408203</v>
      </c>
      <c r="J61" s="47" t="n">
        <f aca="false">I61*100/$J$2</f>
        <v>8.70877361475737</v>
      </c>
      <c r="L61" s="41" t="n">
        <f aca="false">[4]Plan1!$C56</f>
        <v>-7.24</v>
      </c>
      <c r="M61" s="41" t="n">
        <f aca="false">$O$5 + L61</f>
        <v>831.54</v>
      </c>
      <c r="N61" s="47" t="n">
        <f aca="false">IF(M61&gt;$O$5,$O$2+$O$1,(M61^3*3270.5936-M61^2*8015778.389801+M61*6549018422.82398-1783686174686.87))-$O$1</f>
        <v>11667908.2900391</v>
      </c>
      <c r="O61" s="41" t="n">
        <f aca="false">N61*100/$O$2</f>
        <v>29.8512228639872</v>
      </c>
      <c r="R61" s="47" t="n">
        <f aca="false">SUM(D61,I61,N61)</f>
        <v>83930165.5754395</v>
      </c>
      <c r="S61" s="41" t="n">
        <f aca="false">R61*100/$R$2</f>
        <v>30.4085594728655</v>
      </c>
      <c r="U61" s="41" t="n">
        <f aca="false">[1]Plan1!$B56</f>
        <v>18.56</v>
      </c>
    </row>
    <row r="62" customFormat="false" ht="15" hidden="false" customHeight="false" outlineLevel="0" collapsed="false">
      <c r="A62" s="46" t="n">
        <v>42060</v>
      </c>
      <c r="B62" s="41" t="n">
        <f aca="false">[2]Plan1!$C57</f>
        <v>-9.48</v>
      </c>
      <c r="C62" s="41" t="n">
        <f aca="false">$E$5 + B62</f>
        <v>771.52</v>
      </c>
      <c r="D62" s="47" t="n">
        <f aca="false">IF(C62&gt;$E$5,$E$2+$E$1,(IF(C62&gt;764.99,C62^3*3486.59308-C62^2*7860012.00812+C62*5908819377.96283-1481278321001.59,IF(C62&gt;752.99,C62^3*3588.471445-C62^2*8028757.56264+C62*5988077680.84934-1488767378546.26,C62^3*899.851852-C62^2*1969009.674601+C62*1435480406.01138-348666163343.76))))-$E$1</f>
        <v>64404820.2458496</v>
      </c>
      <c r="E62" s="47" t="n">
        <f aca="false">D62*100/$E$2</f>
        <v>43.2307925592307</v>
      </c>
      <c r="G62" s="41" t="n">
        <f aca="false">[3]Plan1!$C57</f>
        <v>-19.36</v>
      </c>
      <c r="H62" s="41" t="n">
        <f aca="false">$J$5 + G62</f>
        <v>740.64</v>
      </c>
      <c r="I62" s="47" t="n">
        <f aca="false">IF(H62&gt;$J$5,$J$2+$J$1,(IF(H62&gt;739.99,H62^3*2498.244218-H62^2*5471052.355142+H62*3994605728.77515-972400879260.135,H62^3*1396.138889-H62^2*3002770.071427+H62*2152080038.43115-513963640099.415)))-$J$1</f>
        <v>7691936.32714844</v>
      </c>
      <c r="J62" s="47" t="n">
        <f aca="false">I62*100/$J$2</f>
        <v>8.74655701051686</v>
      </c>
      <c r="L62" s="41" t="n">
        <f aca="false">[4]Plan1!$C57</f>
        <v>-7.24</v>
      </c>
      <c r="M62" s="41" t="n">
        <f aca="false">$O$5 + L62</f>
        <v>831.54</v>
      </c>
      <c r="N62" s="47" t="n">
        <f aca="false">IF(M62&gt;$O$5,$O$2+$O$1,(M62^3*3270.5936-M62^2*8015778.389801+M62*6549018422.82398-1783686174686.87))-$O$1</f>
        <v>11667908.2900391</v>
      </c>
      <c r="O62" s="41" t="n">
        <f aca="false">N62*100/$O$2</f>
        <v>29.8512228639872</v>
      </c>
      <c r="R62" s="47" t="n">
        <f aca="false">SUM(D62,I62,N62)</f>
        <v>83764664.8630371</v>
      </c>
      <c r="S62" s="41" t="n">
        <f aca="false">R62*100/$R$2</f>
        <v>30.3485972623613</v>
      </c>
      <c r="U62" s="41" t="n">
        <f aca="false">[1]Plan1!$B57</f>
        <v>19.19</v>
      </c>
    </row>
    <row r="63" customFormat="false" ht="15" hidden="false" customHeight="false" outlineLevel="0" collapsed="false">
      <c r="A63" s="46" t="n">
        <v>42061</v>
      </c>
      <c r="B63" s="41" t="n">
        <f aca="false">[2]Plan1!$C58</f>
        <v>-9.5</v>
      </c>
      <c r="C63" s="41" t="n">
        <f aca="false">$E$5 + B63</f>
        <v>771.5</v>
      </c>
      <c r="D63" s="47" t="n">
        <f aca="false">IF(C63&gt;$E$5,$E$2+$E$1,(IF(C63&gt;764.99,C63^3*3486.59308-C63^2*7860012.00812+C63*5908819377.96283-1481278321001.59,IF(C63&gt;752.99,C63^3*3588.471445-C63^2*8028757.56264+C63*5988077680.84934-1488767378546.26,C63^3*899.851852-C63^2*1969009.674601+C63*1435480406.01138-348666163343.76))))-$E$1</f>
        <v>64272544.6281738</v>
      </c>
      <c r="E63" s="47" t="n">
        <f aca="false">D63*100/$E$2</f>
        <v>43.1420044876771</v>
      </c>
      <c r="G63" s="41" t="n">
        <f aca="false">[3]Plan1!$C58</f>
        <v>-19.34</v>
      </c>
      <c r="H63" s="41" t="n">
        <f aca="false">$J$5 + G63</f>
        <v>740.66</v>
      </c>
      <c r="I63" s="47" t="n">
        <f aca="false">IF(H63&gt;$J$5,$J$2+$J$1,(IF(H63&gt;739.99,H63^3*2498.244218-H63^2*5471052.355142+H63*3994605728.77515-972400879260.135,H63^3*1396.138889-H63^2*3002770.071427+H63*2152080038.43115-513963640099.415)))-$J$1</f>
        <v>7725227.84790039</v>
      </c>
      <c r="J63" s="47" t="n">
        <f aca="false">I63*100/$J$2</f>
        <v>8.7844130420594</v>
      </c>
      <c r="L63" s="41" t="n">
        <f aca="false">[4]Plan1!$C58</f>
        <v>-7.23</v>
      </c>
      <c r="M63" s="41" t="n">
        <f aca="false">$O$5 + L63</f>
        <v>831.55</v>
      </c>
      <c r="N63" s="47" t="n">
        <f aca="false">IF(M63&gt;$O$5,$O$2+$O$1,(M63^3*3270.5936-M63^2*8015778.389801+M63*6549018422.82398-1783686174686.87))-$O$1</f>
        <v>11693718.578125</v>
      </c>
      <c r="O63" s="41" t="n">
        <f aca="false">N63*100/$O$2</f>
        <v>29.9172560074337</v>
      </c>
      <c r="R63" s="47" t="n">
        <f aca="false">SUM(D63,I63,N63)</f>
        <v>83691491.0541992</v>
      </c>
      <c r="S63" s="41" t="n">
        <f aca="false">R63*100/$R$2</f>
        <v>30.3220858155811</v>
      </c>
      <c r="U63" s="41" t="n">
        <f aca="false">[1]Plan1!$B58</f>
        <v>21.16</v>
      </c>
    </row>
    <row r="64" customFormat="false" ht="15" hidden="false" customHeight="false" outlineLevel="0" collapsed="false">
      <c r="A64" s="46" t="n">
        <v>42062</v>
      </c>
      <c r="B64" s="41" t="n">
        <f aca="false">[2]Plan1!$C59</f>
        <v>-9.53</v>
      </c>
      <c r="C64" s="41" t="n">
        <f aca="false">$E$5 + B64</f>
        <v>771.47</v>
      </c>
      <c r="D64" s="47" t="n">
        <f aca="false">IF(C64&gt;$E$5,$E$2+$E$1,(IF(C64&gt;764.99,C64^3*3486.59308-C64^2*7860012.00812+C64*5908819377.96283-1481278321001.59,IF(C64&gt;752.99,C64^3*3588.471445-C64^2*8028757.56264+C64*5988077680.84934-1488767378546.26,C64^3*899.851852-C64^2*1969009.674601+C64*1435480406.01138-348666163343.76))))-$E$1</f>
        <v>64074445.7097168</v>
      </c>
      <c r="E64" s="47" t="n">
        <f aca="false">D64*100/$E$2</f>
        <v>43.0090334892746</v>
      </c>
      <c r="G64" s="41" t="n">
        <f aca="false">[3]Plan1!$C59</f>
        <v>-19.28</v>
      </c>
      <c r="H64" s="41" t="n">
        <f aca="false">$J$5 + G64</f>
        <v>740.72</v>
      </c>
      <c r="I64" s="47" t="n">
        <f aca="false">IF(H64&gt;$J$5,$J$2+$J$1,(IF(H64&gt;739.99,H64^3*2498.244218-H64^2*5471052.355142+H64*3994605728.77515-972400879260.135,H64^3*1396.138889-H64^2*3002770.071427+H64*2152080038.43115-513963640099.415)))-$J$1</f>
        <v>7825486.87084961</v>
      </c>
      <c r="J64" s="47" t="n">
        <f aca="false">I64*100/$J$2</f>
        <v>8.8984183097511</v>
      </c>
      <c r="L64" s="41" t="n">
        <f aca="false">[4]Plan1!$C59</f>
        <v>-7.23</v>
      </c>
      <c r="M64" s="41" t="n">
        <f aca="false">$O$5 + L64</f>
        <v>831.55</v>
      </c>
      <c r="N64" s="47" t="n">
        <f aca="false">IF(M64&gt;$O$5,$O$2+$O$1,(M64^3*3270.5936-M64^2*8015778.389801+M64*6549018422.82398-1783686174686.87))-$O$1</f>
        <v>11693718.578125</v>
      </c>
      <c r="O64" s="41" t="n">
        <f aca="false">N64*100/$O$2</f>
        <v>29.9172560074337</v>
      </c>
      <c r="R64" s="47" t="n">
        <f aca="false">SUM(D64,I64,N64)</f>
        <v>83593651.1586914</v>
      </c>
      <c r="S64" s="41" t="n">
        <f aca="false">R64*100/$R$2</f>
        <v>30.2866376514917</v>
      </c>
      <c r="U64" s="41" t="n">
        <f aca="false">[1]Plan1!$B59</f>
        <v>22.19</v>
      </c>
    </row>
    <row r="65" customFormat="false" ht="15" hidden="false" customHeight="false" outlineLevel="0" collapsed="false">
      <c r="A65" s="46" t="n">
        <v>42063</v>
      </c>
      <c r="B65" s="41" t="n">
        <f aca="false">[2]Plan1!$C60</f>
        <v>-9.54</v>
      </c>
      <c r="C65" s="41" t="n">
        <f aca="false">$E$5 + B65</f>
        <v>771.46</v>
      </c>
      <c r="D65" s="47" t="n">
        <f aca="false">IF(C65&gt;$E$5,$E$2+$E$1,(IF(C65&gt;764.99,C65^3*3486.59308-C65^2*7860012.00812+C65*5908819377.96283-1481278321001.59,IF(C65&gt;752.99,C65^3*3588.471445-C65^2*8028757.56264+C65*5988077680.84934-1488767378546.26,C65^3*899.851852-C65^2*1969009.674601+C65*1435480406.01138-348666163343.76))))-$E$1</f>
        <v>64008496.5222168</v>
      </c>
      <c r="E65" s="47" t="n">
        <f aca="false">D65*100/$E$2</f>
        <v>42.964766062809</v>
      </c>
      <c r="G65" s="41" t="n">
        <f aca="false">[3]Plan1!$C60</f>
        <v>-19.2</v>
      </c>
      <c r="H65" s="41" t="n">
        <f aca="false">$J$5 + G65</f>
        <v>740.8</v>
      </c>
      <c r="I65" s="47" t="n">
        <f aca="false">IF(H65&gt;$J$5,$J$2+$J$1,(IF(H65&gt;739.99,H65^3*2498.244218-H65^2*5471052.355142+H65*3994605728.77515-972400879260.135,H65^3*1396.138889-H65^2*3002770.071427+H65*2152080038.43115-513963640099.415)))-$J$1</f>
        <v>7960067.1237793</v>
      </c>
      <c r="J65" s="47" t="n">
        <f aca="false">I65*100/$J$2</f>
        <v>9.05145049887423</v>
      </c>
      <c r="L65" s="41" t="n">
        <f aca="false">[4]Plan1!$C60</f>
        <v>-7.24</v>
      </c>
      <c r="M65" s="41" t="n">
        <f aca="false">$O$5 + L65</f>
        <v>831.54</v>
      </c>
      <c r="N65" s="47" t="n">
        <f aca="false">IF(M65&gt;$O$5,$O$2+$O$1,(M65^3*3270.5936-M65^2*8015778.389801+M65*6549018422.82398-1783686174686.87))-$O$1</f>
        <v>11667908.2900391</v>
      </c>
      <c r="O65" s="41" t="n">
        <f aca="false">N65*100/$O$2</f>
        <v>29.8512228639872</v>
      </c>
      <c r="R65" s="47" t="n">
        <f aca="false">SUM(D65,I65,N65)</f>
        <v>83636471.9360352</v>
      </c>
      <c r="S65" s="41" t="n">
        <f aca="false">R65*100/$R$2</f>
        <v>30.3021519560997</v>
      </c>
      <c r="U65" s="41" t="n">
        <f aca="false">[1]Plan1!$B60</f>
        <v>35.63</v>
      </c>
    </row>
    <row r="66" customFormat="false" ht="15" hidden="false" customHeight="false" outlineLevel="0" collapsed="false">
      <c r="A66" s="46" t="n">
        <v>42064</v>
      </c>
      <c r="B66" s="41" t="n">
        <f aca="false">[2]Plan1!$C61</f>
        <v>-9.57</v>
      </c>
      <c r="C66" s="41" t="n">
        <f aca="false">$E$5 + B66</f>
        <v>771.43</v>
      </c>
      <c r="D66" s="47" t="n">
        <f aca="false">IF(C66&gt;$E$5,$E$2+$E$1,(IF(C66&gt;764.99,C66^3*3486.59308-C66^2*7860012.00812+C66*5908819377.96283-1481278321001.59,IF(C66&gt;752.99,C66^3*3588.471445-C66^2*8028757.56264+C66*5988077680.84934-1488767378546.26,C66^3*899.851852-C66^2*1969009.674601+C66*1435480406.01138-348666163343.76))))-$E$1</f>
        <v>63810900.0236816</v>
      </c>
      <c r="E66" s="47" t="n">
        <f aca="false">D66*100/$E$2</f>
        <v>42.8321323064225</v>
      </c>
      <c r="G66" s="41" t="n">
        <f aca="false">[3]Plan1!$C61</f>
        <v>-19.17</v>
      </c>
      <c r="H66" s="41" t="n">
        <f aca="false">$J$5 + G66</f>
        <v>740.83</v>
      </c>
      <c r="I66" s="47" t="n">
        <f aca="false">IF(H66&gt;$J$5,$J$2+$J$1,(IF(H66&gt;739.99,H66^3*2498.244218-H66^2*5471052.355142+H66*3994605728.77515-972400879260.135,H66^3*1396.138889-H66^2*3002770.071427+H66*2152080038.43115-513963640099.415)))-$J$1</f>
        <v>8010801.7565918</v>
      </c>
      <c r="J66" s="47" t="n">
        <f aca="false">I66*100/$J$2</f>
        <v>9.10914122061564</v>
      </c>
      <c r="L66" s="41" t="n">
        <f aca="false">[4]Plan1!$C61</f>
        <v>-7.25</v>
      </c>
      <c r="M66" s="41" t="n">
        <f aca="false">$O$5 + L66</f>
        <v>831.53</v>
      </c>
      <c r="N66" s="47" t="n">
        <f aca="false">IF(M66&gt;$O$5,$O$2+$O$1,(M66^3*3270.5936-M66^2*8015778.389801+M66*6549018422.82398-1783686174686.87))-$O$1</f>
        <v>11642126.6220703</v>
      </c>
      <c r="O66" s="41" t="n">
        <f aca="false">N66*100/$O$2</f>
        <v>29.7852629423621</v>
      </c>
      <c r="R66" s="47" t="n">
        <f aca="false">SUM(D66,I66,N66)</f>
        <v>83463828.4023438</v>
      </c>
      <c r="S66" s="41" t="n">
        <f aca="false">R66*100/$R$2</f>
        <v>30.2396018452323</v>
      </c>
      <c r="U66" s="41" t="n">
        <f aca="false">[1]Plan1!$B61</f>
        <v>27.31</v>
      </c>
    </row>
    <row r="67" customFormat="false" ht="15" hidden="false" customHeight="false" outlineLevel="0" collapsed="false">
      <c r="A67" s="46" t="n">
        <v>42065</v>
      </c>
      <c r="B67" s="41" t="n">
        <f aca="false">[2]Plan1!$C62</f>
        <v>-9.6</v>
      </c>
      <c r="C67" s="41" t="n">
        <f aca="false">$E$5 + B67</f>
        <v>771.4</v>
      </c>
      <c r="D67" s="47" t="n">
        <f aca="false">IF(C67&gt;$E$5,$E$2+$E$1,(IF(C67&gt;764.99,C67^3*3486.59308-C67^2*7860012.00812+C67*5908819377.96283-1481278321001.59,IF(C67&gt;752.99,C67^3*3588.471445-C67^2*8028757.56264+C67*5988077680.84934-1488767378546.26,C67^3*899.851852-C67^2*1969009.674601+C67*1435480406.01138-348666163343.76))))-$E$1</f>
        <v>63613679.6804199</v>
      </c>
      <c r="E67" s="47" t="n">
        <f aca="false">D67*100/$E$2</f>
        <v>42.6997510387555</v>
      </c>
      <c r="G67" s="41" t="n">
        <f aca="false">[3]Plan1!$C62</f>
        <v>-19.14</v>
      </c>
      <c r="H67" s="41" t="n">
        <f aca="false">$J$5 + G67</f>
        <v>740.86</v>
      </c>
      <c r="I67" s="47" t="n">
        <f aca="false">IF(H67&gt;$J$5,$J$2+$J$1,(IF(H67&gt;739.99,H67^3*2498.244218-H67^2*5471052.355142+H67*3994605728.77515-972400879260.135,H67^3*1396.138889-H67^2*3002770.071427+H67*2152080038.43115-513963640099.415)))-$J$1</f>
        <v>8061682.67602539</v>
      </c>
      <c r="J67" s="47" t="n">
        <f aca="false">I67*100/$J$2</f>
        <v>9.16699828594297</v>
      </c>
      <c r="L67" s="41" t="n">
        <f aca="false">[4]Plan1!$C62</f>
        <v>-7.19</v>
      </c>
      <c r="M67" s="41" t="n">
        <f aca="false">$O$5 + L67</f>
        <v>831.59</v>
      </c>
      <c r="N67" s="47" t="n">
        <f aca="false">IF(M67&gt;$O$5,$O$2+$O$1,(M67^3*3270.5936-M67^2*8015778.389801+M67*6549018422.82398-1783686174686.87))-$O$1</f>
        <v>11797246.3476563</v>
      </c>
      <c r="O67" s="41" t="n">
        <f aca="false">N67*100/$O$2</f>
        <v>30.1821218637695</v>
      </c>
      <c r="R67" s="47" t="n">
        <f aca="false">SUM(D67,I67,N67)</f>
        <v>83472608.7041016</v>
      </c>
      <c r="S67" s="41" t="n">
        <f aca="false">R67*100/$R$2</f>
        <v>30.2427830176553</v>
      </c>
      <c r="U67" s="41" t="n">
        <f aca="false">[1]Plan1!$B62</f>
        <v>21.84</v>
      </c>
    </row>
    <row r="68" customFormat="false" ht="15" hidden="false" customHeight="false" outlineLevel="0" collapsed="false">
      <c r="A68" s="46" t="n">
        <v>42066</v>
      </c>
      <c r="B68" s="41" t="n">
        <f aca="false">[2]Plan1!$C63</f>
        <v>-9.64</v>
      </c>
      <c r="C68" s="41" t="n">
        <f aca="false">$E$5 + B68</f>
        <v>771.36</v>
      </c>
      <c r="D68" s="47" t="n">
        <f aca="false">IF(C68&gt;$E$5,$E$2+$E$1,(IF(C68&gt;764.99,C68^3*3486.59308-C68^2*7860012.00812+C68*5908819377.96283-1481278321001.59,IF(C68&gt;752.99,C68^3*3588.471445-C68^2*8028757.56264+C68*5988077680.84934-1488767378546.26,C68^3*899.851852-C68^2*1969009.674601+C68*1435480406.01138-348666163343.76))))-$E$1</f>
        <v>63351303.3786621</v>
      </c>
      <c r="E68" s="47" t="n">
        <f aca="false">D68*100/$E$2</f>
        <v>42.5236347879772</v>
      </c>
      <c r="G68" s="41" t="n">
        <f aca="false">[3]Plan1!$C63</f>
        <v>-19.12</v>
      </c>
      <c r="H68" s="41" t="n">
        <f aca="false">$J$5 + G68</f>
        <v>740.88</v>
      </c>
      <c r="I68" s="47" t="n">
        <f aca="false">IF(H68&gt;$J$5,$J$2+$J$1,(IF(H68&gt;739.99,H68^3*2498.244218-H68^2*5471052.355142+H68*3994605728.77515-972400879260.135,H68^3*1396.138889-H68^2*3002770.071427+H68*2152080038.43115-513963640099.415)))-$J$1</f>
        <v>8095684.76000977</v>
      </c>
      <c r="J68" s="47" t="n">
        <f aca="false">I68*100/$J$2</f>
        <v>9.20566230412992</v>
      </c>
      <c r="L68" s="41" t="n">
        <f aca="false">[4]Plan1!$C63</f>
        <v>-7.2</v>
      </c>
      <c r="M68" s="41" t="n">
        <f aca="false">$O$5 + L68</f>
        <v>831.58</v>
      </c>
      <c r="N68" s="47" t="n">
        <f aca="false">IF(M68&gt;$O$5,$O$2+$O$1,(M68^3*3270.5936-M68^2*8015778.389801+M68*6549018422.82398-1783686174686.87))-$O$1</f>
        <v>11771321.3740234</v>
      </c>
      <c r="O68" s="41" t="n">
        <f aca="false">N68*100/$O$2</f>
        <v>30.1157953083649</v>
      </c>
      <c r="R68" s="47" t="n">
        <f aca="false">SUM(D68,I68,N68)</f>
        <v>83218309.5126953</v>
      </c>
      <c r="S68" s="41" t="n">
        <f aca="false">R68*100/$R$2</f>
        <v>30.1506484194121</v>
      </c>
      <c r="U68" s="41" t="n">
        <f aca="false">[1]Plan1!$B63</f>
        <v>21.84</v>
      </c>
    </row>
    <row r="69" customFormat="false" ht="15" hidden="false" customHeight="false" outlineLevel="0" collapsed="false">
      <c r="A69" s="46" t="n">
        <v>42067</v>
      </c>
      <c r="B69" s="41" t="n">
        <f aca="false">[2]Plan1!$C64</f>
        <v>-9.67</v>
      </c>
      <c r="C69" s="41" t="n">
        <f aca="false">$E$5 + B69</f>
        <v>771.33</v>
      </c>
      <c r="D69" s="47" t="n">
        <f aca="false">IF(C69&gt;$E$5,$E$2+$E$1,(IF(C69&gt;764.99,C69^3*3486.59308-C69^2*7860012.00812+C69*5908819377.96283-1481278321001.59,IF(C69&gt;752.99,C69^3*3588.471445-C69^2*8028757.56264+C69*5988077680.84934-1488767378546.26,C69^3*899.851852-C69^2*1969009.674601+C69*1435480406.01138-348666163343.76))))-$E$1</f>
        <v>63154958.536377</v>
      </c>
      <c r="E69" s="47" t="n">
        <f aca="false">D69*100/$E$2</f>
        <v>42.3918411875215</v>
      </c>
      <c r="G69" s="41" t="n">
        <f aca="false">[3]Plan1!$C64</f>
        <v>-19.11</v>
      </c>
      <c r="H69" s="41" t="n">
        <f aca="false">$J$5 + G69</f>
        <v>740.89</v>
      </c>
      <c r="I69" s="47" t="n">
        <f aca="false">IF(H69&gt;$J$5,$J$2+$J$1,(IF(H69&gt;739.99,H69^3*2498.244218-H69^2*5471052.355142+H69*3994605728.77515-972400879260.135,H69^3*1396.138889-H69^2*3002770.071427+H69*2152080038.43115-513963640099.415)))-$J$1</f>
        <v>8112710.28735352</v>
      </c>
      <c r="J69" s="47" t="n">
        <f aca="false">I69*100/$J$2</f>
        <v>9.22502215569559</v>
      </c>
      <c r="L69" s="41" t="n">
        <f aca="false">[4]Plan1!$C64</f>
        <v>-7.2</v>
      </c>
      <c r="M69" s="41" t="n">
        <f aca="false">$O$5 + L69</f>
        <v>831.58</v>
      </c>
      <c r="N69" s="47" t="n">
        <f aca="false">IF(M69&gt;$O$5,$O$2+$O$1,(M69^3*3270.5936-M69^2*8015778.389801+M69*6549018422.82398-1783686174686.87))-$O$1</f>
        <v>11771321.3740234</v>
      </c>
      <c r="O69" s="41" t="n">
        <f aca="false">N69*100/$O$2</f>
        <v>30.1157953083649</v>
      </c>
      <c r="R69" s="47" t="n">
        <f aca="false">SUM(D69,I69,N69)</f>
        <v>83038990.1977539</v>
      </c>
      <c r="S69" s="41" t="n">
        <f aca="false">R69*100/$R$2</f>
        <v>30.0856796204631</v>
      </c>
      <c r="U69" s="41" t="n">
        <f aca="false">[1]Plan1!$B64</f>
        <v>22.53</v>
      </c>
    </row>
    <row r="70" customFormat="false" ht="15" hidden="false" customHeight="false" outlineLevel="0" collapsed="false">
      <c r="A70" s="46" t="n">
        <v>42068</v>
      </c>
      <c r="B70" s="41" t="n">
        <f aca="false">[2]Plan1!$C65</f>
        <v>-9.69</v>
      </c>
      <c r="C70" s="41" t="n">
        <f aca="false">$E$5 + B70</f>
        <v>771.31</v>
      </c>
      <c r="D70" s="47" t="n">
        <f aca="false">IF(C70&gt;$E$5,$E$2+$E$1,(IF(C70&gt;764.99,C70^3*3486.59308-C70^2*7860012.00812+C70*5908819377.96283-1481278321001.59,IF(C70&gt;752.99,C70^3*3588.471445-C70^2*8028757.56264+C70*5988077680.84934-1488767378546.26,C70^3*899.851852-C70^2*1969009.674601+C70*1435480406.01138-348666163343.76))))-$E$1</f>
        <v>63024269.939209</v>
      </c>
      <c r="E70" s="47" t="n">
        <f aca="false">D70*100/$E$2</f>
        <v>42.3041183802462</v>
      </c>
      <c r="G70" s="41" t="n">
        <f aca="false">[3]Plan1!$C65</f>
        <v>-19.1</v>
      </c>
      <c r="H70" s="41" t="n">
        <f aca="false">$J$5 + G70</f>
        <v>740.9</v>
      </c>
      <c r="I70" s="47" t="n">
        <f aca="false">IF(H70&gt;$J$5,$J$2+$J$1,(IF(H70&gt;739.99,H70^3*2498.244218-H70^2*5471052.355142+H70*3994605728.77515-972400879260.135,H70^3*1396.138889-H70^2*3002770.071427+H70*2152080038.43115-513963640099.415)))-$J$1</f>
        <v>8129752.15942383</v>
      </c>
      <c r="J70" s="47" t="n">
        <f aca="false">I70*100/$J$2</f>
        <v>9.24440059296929</v>
      </c>
      <c r="L70" s="41" t="n">
        <f aca="false">[4]Plan1!$C65</f>
        <v>-7.2</v>
      </c>
      <c r="M70" s="41" t="n">
        <f aca="false">$O$5 + L70</f>
        <v>831.58</v>
      </c>
      <c r="N70" s="47" t="n">
        <f aca="false">IF(M70&gt;$O$5,$O$2+$O$1,(M70^3*3270.5936-M70^2*8015778.389801+M70*6549018422.82398-1783686174686.87))-$O$1</f>
        <v>11771321.3740234</v>
      </c>
      <c r="O70" s="41" t="n">
        <f aca="false">N70*100/$O$2</f>
        <v>30.1157953083649</v>
      </c>
      <c r="R70" s="47" t="n">
        <f aca="false">SUM(D70,I70,N70)</f>
        <v>82925343.4726563</v>
      </c>
      <c r="S70" s="41" t="n">
        <f aca="false">R70*100/$R$2</f>
        <v>30.0445045176221</v>
      </c>
      <c r="U70" s="41" t="n">
        <f aca="false">[1]Plan1!$B65</f>
        <v>27.31</v>
      </c>
    </row>
    <row r="71" customFormat="false" ht="15" hidden="false" customHeight="false" outlineLevel="0" collapsed="false">
      <c r="A71" s="46" t="n">
        <v>42069</v>
      </c>
      <c r="B71" s="41" t="n">
        <f aca="false">[2]Plan1!$C66</f>
        <v>-9.71</v>
      </c>
      <c r="C71" s="41" t="n">
        <f aca="false">$E$5 + B71</f>
        <v>771.29</v>
      </c>
      <c r="D71" s="47" t="n">
        <f aca="false">IF(C71&gt;$E$5,$E$2+$E$1,(IF(C71&gt;764.99,C71^3*3486.59308-C71^2*7860012.00812+C71*5908819377.96283-1481278321001.59,IF(C71&gt;752.99,C71^3*3588.471445-C71^2*8028757.56264+C71*5988077680.84934-1488767378546.26,C71^3*899.851852-C71^2*1969009.674601+C71*1435480406.01138-348666163343.76))))-$E$1</f>
        <v>62893747.5183106</v>
      </c>
      <c r="E71" s="47" t="n">
        <f aca="false">D71*100/$E$2</f>
        <v>42.2165071163587</v>
      </c>
      <c r="G71" s="41" t="n">
        <f aca="false">[3]Plan1!$C66</f>
        <v>-19.08</v>
      </c>
      <c r="H71" s="41" t="n">
        <f aca="false">$J$5 + G71</f>
        <v>740.92</v>
      </c>
      <c r="I71" s="47" t="n">
        <f aca="false">IF(H71&gt;$J$5,$J$2+$J$1,(IF(H71&gt;739.99,H71^3*2498.244218-H71^2*5471052.355142+H71*3994605728.77515-972400879260.135,H71^3*1396.138889-H71^2*3002770.071427+H71*2152080038.43115-513963640099.415)))-$J$1</f>
        <v>8163884.99560547</v>
      </c>
      <c r="J71" s="47" t="n">
        <f aca="false">I71*100/$J$2</f>
        <v>9.28321329043529</v>
      </c>
      <c r="L71" s="41" t="n">
        <f aca="false">[4]Plan1!$C66</f>
        <v>-7.22</v>
      </c>
      <c r="M71" s="41" t="n">
        <f aca="false">$O$5 + L71</f>
        <v>831.56</v>
      </c>
      <c r="N71" s="47" t="n">
        <f aca="false">IF(M71&gt;$O$5,$O$2+$O$1,(M71^3*3270.5936-M71^2*8015778.389801+M71*6549018422.82398-1783686174686.87))-$O$1</f>
        <v>11719557.5087891</v>
      </c>
      <c r="O71" s="41" t="n">
        <f aca="false">N71*100/$O$2</f>
        <v>29.9833624301658</v>
      </c>
      <c r="R71" s="47" t="n">
        <f aca="false">SUM(D71,I71,N71)</f>
        <v>82777190.0227051</v>
      </c>
      <c r="S71" s="41" t="n">
        <f aca="false">R71*100/$R$2</f>
        <v>29.9908273568175</v>
      </c>
      <c r="U71" s="41" t="n">
        <f aca="false">[1]Plan1!$B66</f>
        <v>27.31</v>
      </c>
    </row>
    <row r="72" customFormat="false" ht="15" hidden="false" customHeight="false" outlineLevel="0" collapsed="false">
      <c r="A72" s="46" t="n">
        <v>42070</v>
      </c>
      <c r="B72" s="41" t="n">
        <f aca="false">[2]Plan1!$C67</f>
        <v>-9.74</v>
      </c>
      <c r="C72" s="41" t="n">
        <f aca="false">$E$5 + B72</f>
        <v>771.26</v>
      </c>
      <c r="D72" s="47" t="n">
        <f aca="false">IF(C72&gt;$E$5,$E$2+$E$1,(IF(C72&gt;764.99,C72^3*3486.59308-C72^2*7860012.00812+C72*5908819377.96283-1481278321001.59,IF(C72&gt;752.99,C72^3*3588.471445-C72^2*8028757.56264+C72*5988077680.84934-1488767378546.26,C72^3*899.851852-C72^2*1969009.674601+C72*1435480406.01138-348666163343.76))))-$E$1</f>
        <v>62698275.1013184</v>
      </c>
      <c r="E72" s="47" t="n">
        <f aca="false">D72*100/$E$2</f>
        <v>42.0852991186066</v>
      </c>
      <c r="G72" s="41" t="n">
        <f aca="false">[3]Plan1!$C67</f>
        <v>-19.06</v>
      </c>
      <c r="H72" s="41" t="n">
        <f aca="false">$J$5 + G72</f>
        <v>740.94</v>
      </c>
      <c r="I72" s="47" t="n">
        <f aca="false">IF(H72&gt;$J$5,$J$2+$J$1,(IF(H72&gt;739.99,H72^3*2498.244218-H72^2*5471052.355142+H72*3994605728.77515-972400879260.135,H72^3*1396.138889-H72^2*3002770.071427+H72*2152080038.43115-513963640099.415)))-$J$1</f>
        <v>8198083.38647461</v>
      </c>
      <c r="J72" s="47" t="n">
        <f aca="false">I72*100/$J$2</f>
        <v>9.32210053061552</v>
      </c>
      <c r="L72" s="41" t="n">
        <f aca="false">[4]Plan1!$C67</f>
        <v>-7.22</v>
      </c>
      <c r="M72" s="41" t="n">
        <f aca="false">$O$5 + L72</f>
        <v>831.56</v>
      </c>
      <c r="N72" s="47" t="n">
        <f aca="false">IF(M72&gt;$O$5,$O$2+$O$1,(M72^3*3270.5936-M72^2*8015778.389801+M72*6549018422.82398-1783686174686.87))-$O$1</f>
        <v>11719557.5087891</v>
      </c>
      <c r="O72" s="41" t="n">
        <f aca="false">N72*100/$O$2</f>
        <v>29.9833624301658</v>
      </c>
      <c r="R72" s="47" t="n">
        <f aca="false">SUM(D72,I72,N72)</f>
        <v>82615915.996582</v>
      </c>
      <c r="S72" s="41" t="n">
        <f aca="false">R72*100/$R$2</f>
        <v>29.932396508014</v>
      </c>
      <c r="U72" s="41" t="n">
        <f aca="false">[1]Plan1!$B67</f>
        <v>25.05</v>
      </c>
    </row>
    <row r="73" customFormat="false" ht="15" hidden="false" customHeight="false" outlineLevel="0" collapsed="false">
      <c r="A73" s="46" t="n">
        <v>42071</v>
      </c>
      <c r="B73" s="41" t="n">
        <f aca="false">[2]Plan1!$C68</f>
        <v>-9.7</v>
      </c>
      <c r="C73" s="41" t="n">
        <f aca="false">$E$5 + B73</f>
        <v>771.3</v>
      </c>
      <c r="D73" s="47" t="n">
        <f aca="false">IF(C73&gt;$E$5,$E$2+$E$1,(IF(C73&gt;764.99,C73^3*3486.59308-C73^2*7860012.00812+C73*5908819377.96283-1481278321001.59,IF(C73&gt;752.99,C73^3*3588.471445-C73^2*8028757.56264+C73*5988077680.84934-1488767378546.26,C73^3*899.851852-C73^2*1969009.674601+C73*1435480406.01138-348666163343.76))))-$E$1</f>
        <v>62958987.9675293</v>
      </c>
      <c r="E73" s="47" t="n">
        <f aca="false">D73*100/$E$2</f>
        <v>42.2602988126305</v>
      </c>
      <c r="G73" s="41" t="n">
        <f aca="false">[3]Plan1!$C68</f>
        <v>-19.02</v>
      </c>
      <c r="H73" s="41" t="n">
        <f aca="false">$J$5 + G73</f>
        <v>740.98</v>
      </c>
      <c r="I73" s="47" t="n">
        <f aca="false">IF(H73&gt;$J$5,$J$2+$J$1,(IF(H73&gt;739.99,H73^3*2498.244218-H73^2*5471052.355142+H73*3994605728.77515-972400879260.135,H73^3*1396.138889-H73^2*3002770.071427+H73*2152080038.43115-513963640099.415)))-$J$1</f>
        <v>8266677.31762695</v>
      </c>
      <c r="J73" s="47" t="n">
        <f aca="false">I73*100/$J$2</f>
        <v>9.40009919101549</v>
      </c>
      <c r="L73" s="41" t="n">
        <f aca="false">[4]Plan1!$C68</f>
        <v>-7.22</v>
      </c>
      <c r="M73" s="41" t="n">
        <f aca="false">$O$5 + L73</f>
        <v>831.56</v>
      </c>
      <c r="N73" s="47" t="n">
        <f aca="false">IF(M73&gt;$O$5,$O$2+$O$1,(M73^3*3270.5936-M73^2*8015778.389801+M73*6549018422.82398-1783686174686.87))-$O$1</f>
        <v>11719557.5087891</v>
      </c>
      <c r="O73" s="41" t="n">
        <f aca="false">N73*100/$O$2</f>
        <v>29.9833624301658</v>
      </c>
      <c r="R73" s="47" t="n">
        <f aca="false">SUM(D73,I73,N73)</f>
        <v>82945222.7939453</v>
      </c>
      <c r="S73" s="41" t="n">
        <f aca="false">R73*100/$R$2</f>
        <v>30.0517069521647</v>
      </c>
      <c r="U73" s="41" t="n">
        <f aca="false">[1]Plan1!$B68</f>
        <v>50.63</v>
      </c>
    </row>
    <row r="74" customFormat="false" ht="15" hidden="false" customHeight="false" outlineLevel="0" collapsed="false">
      <c r="A74" s="46" t="n">
        <v>42072</v>
      </c>
      <c r="B74" s="41" t="n">
        <f aca="false">[2]Plan1!$C69</f>
        <v>-9.52</v>
      </c>
      <c r="C74" s="41" t="n">
        <f aca="false">$E$5 + B74</f>
        <v>771.48</v>
      </c>
      <c r="D74" s="47" t="n">
        <f aca="false">IF(C74&gt;$E$5,$E$2+$E$1,(IF(C74&gt;764.99,C74^3*3486.59308-C74^2*7860012.00812+C74*5908819377.96283-1481278321001.59,IF(C74&gt;752.99,C74^3*3588.471445-C74^2*8028757.56264+C74*5988077680.84934-1488767378546.26,C74^3*899.851852-C74^2*1969009.674601+C74*1435480406.01138-348666163343.76))))-$E$1</f>
        <v>64140436.7751465</v>
      </c>
      <c r="E74" s="47" t="n">
        <f aca="false">D74*100/$E$2</f>
        <v>43.0533290256873</v>
      </c>
      <c r="G74" s="41" t="n">
        <f aca="false">[3]Plan1!$C69</f>
        <v>-18.92</v>
      </c>
      <c r="H74" s="41" t="n">
        <f aca="false">$J$5 + G74</f>
        <v>741.08</v>
      </c>
      <c r="I74" s="47" t="n">
        <f aca="false">IF(H74&gt;$J$5,$J$2+$J$1,(IF(H74&gt;739.99,H74^3*2498.244218-H74^2*5471052.355142+H74*3994605728.77515-972400879260.135,H74^3*1396.138889-H74^2*3002770.071427+H74*2152080038.43115-513963640099.415)))-$J$1</f>
        <v>8439317.76879883</v>
      </c>
      <c r="J74" s="47" t="n">
        <f aca="false">I74*100/$J$2</f>
        <v>9.59640990970496</v>
      </c>
      <c r="L74" s="41" t="n">
        <f aca="false">[4]Plan1!$C69</f>
        <v>-7.22</v>
      </c>
      <c r="M74" s="41" t="n">
        <f aca="false">$O$5 + L74</f>
        <v>831.56</v>
      </c>
      <c r="N74" s="47" t="n">
        <f aca="false">IF(M74&gt;$O$5,$O$2+$O$1,(M74^3*3270.5936-M74^2*8015778.389801+M74*6549018422.82398-1783686174686.87))-$O$1</f>
        <v>11719557.5087891</v>
      </c>
      <c r="O74" s="41" t="n">
        <f aca="false">N74*100/$O$2</f>
        <v>29.9833624301658</v>
      </c>
      <c r="R74" s="47" t="n">
        <f aca="false">SUM(D74,I74,N74)</f>
        <v>84299312.0527344</v>
      </c>
      <c r="S74" s="41" t="n">
        <f aca="false">R74*100/$R$2</f>
        <v>30.542304146572</v>
      </c>
      <c r="U74" s="41" t="n">
        <f aca="false">[1]Plan1!$B69</f>
        <v>38.83</v>
      </c>
    </row>
    <row r="75" customFormat="false" ht="15" hidden="false" customHeight="false" outlineLevel="0" collapsed="false">
      <c r="A75" s="46" t="n">
        <v>42073</v>
      </c>
      <c r="B75" s="41" t="n">
        <f aca="false">[2]Plan1!$C70</f>
        <v>-9.37</v>
      </c>
      <c r="C75" s="41" t="n">
        <f aca="false">$E$5 + B75</f>
        <v>771.63</v>
      </c>
      <c r="D75" s="47" t="n">
        <f aca="false">IF(C75&gt;$E$5,$E$2+$E$1,(IF(C75&gt;764.99,C75^3*3486.59308-C75^2*7860012.00812+C75*5908819377.96283-1481278321001.59,IF(C75&gt;752.99,C75^3*3588.471445-C75^2*8028757.56264+C75*5988077680.84934-1488767378546.26,C75^3*899.851852-C75^2*1969009.674601+C75*1435480406.01138-348666163343.76))))-$E$1</f>
        <v>65135342.4470215</v>
      </c>
      <c r="E75" s="47" t="n">
        <f aca="false">D75*100/$E$2</f>
        <v>43.7211448902863</v>
      </c>
      <c r="G75" s="41" t="n">
        <f aca="false">[3]Plan1!$C70</f>
        <v>-18.75</v>
      </c>
      <c r="H75" s="41" t="n">
        <f aca="false">$J$5 + G75</f>
        <v>741.25</v>
      </c>
      <c r="I75" s="47" t="n">
        <f aca="false">IF(H75&gt;$J$5,$J$2+$J$1,(IF(H75&gt;739.99,H75^3*2498.244218-H75^2*5471052.355142+H75*3994605728.77515-972400879260.135,H75^3*1396.138889-H75^2*3002770.071427+H75*2152080038.43115-513963640099.415)))-$J$1</f>
        <v>8736630.87719727</v>
      </c>
      <c r="J75" s="47" t="n">
        <f aca="false">I75*100/$J$2</f>
        <v>9.93448681803852</v>
      </c>
      <c r="L75" s="41" t="n">
        <f aca="false">[4]Plan1!$C70</f>
        <v>-7.12</v>
      </c>
      <c r="M75" s="41" t="n">
        <f aca="false">$O$5 + L75</f>
        <v>831.66</v>
      </c>
      <c r="N75" s="47" t="n">
        <f aca="false">IF(M75&gt;$O$5,$O$2+$O$1,(M75^3*3270.5936-M75^2*8015778.389801+M75*6549018422.82398-1783686174686.87))-$O$1</f>
        <v>11979526.421875</v>
      </c>
      <c r="O75" s="41" t="n">
        <f aca="false">N75*100/$O$2</f>
        <v>30.6484679288833</v>
      </c>
      <c r="R75" s="47" t="n">
        <f aca="false">SUM(D75,I75,N75)</f>
        <v>85851499.7460938</v>
      </c>
      <c r="S75" s="41" t="n">
        <f aca="false">R75*100/$R$2</f>
        <v>31.1046739627514</v>
      </c>
      <c r="U75" s="41" t="n">
        <f aca="false">[1]Plan1!$B70</f>
        <v>104.04</v>
      </c>
    </row>
    <row r="76" customFormat="false" ht="15" hidden="false" customHeight="false" outlineLevel="0" collapsed="false">
      <c r="A76" s="46" t="n">
        <v>42074</v>
      </c>
      <c r="B76" s="41" t="n">
        <f aca="false">[2]Plan1!$C71</f>
        <v>-9.14</v>
      </c>
      <c r="C76" s="41" t="n">
        <f aca="false">$E$5 + B76</f>
        <v>771.86</v>
      </c>
      <c r="D76" s="47" t="n">
        <f aca="false">IF(C76&gt;$E$5,$E$2+$E$1,(IF(C76&gt;764.99,C76^3*3486.59308-C76^2*7860012.00812+C76*5908819377.96283-1481278321001.59,IF(C76&gt;752.99,C76^3*3588.471445-C76^2*8028757.56264+C76*5988077680.84934-1488767378546.26,C76^3*899.851852-C76^2*1969009.674601+C76*1435480406.01138-348666163343.76))))-$E$1</f>
        <v>66679336.1496582</v>
      </c>
      <c r="E76" s="47" t="n">
        <f aca="false">D76*100/$E$2</f>
        <v>44.7575280556558</v>
      </c>
      <c r="G76" s="41" t="n">
        <f aca="false">[3]Plan1!$C71</f>
        <v>-18.44</v>
      </c>
      <c r="H76" s="41" t="n">
        <f aca="false">$J$5 + G76</f>
        <v>741.56</v>
      </c>
      <c r="I76" s="47" t="n">
        <f aca="false">IF(H76&gt;$J$5,$J$2+$J$1,(IF(H76&gt;739.99,H76^3*2498.244218-H76^2*5471052.355142+H76*3994605728.77515-972400879260.135,H76^3*1396.138889-H76^2*3002770.071427+H76*2152080038.43115-513963640099.415)))-$J$1</f>
        <v>9291403.55053711</v>
      </c>
      <c r="J76" s="47" t="n">
        <f aca="false">I76*100/$J$2</f>
        <v>10.5653228791897</v>
      </c>
      <c r="L76" s="41" t="n">
        <f aca="false">[4]Plan1!$C71</f>
        <v>-6.84</v>
      </c>
      <c r="M76" s="41" t="n">
        <f aca="false">$O$5 + L76</f>
        <v>831.94</v>
      </c>
      <c r="N76" s="47" t="n">
        <f aca="false">IF(M76&gt;$O$5,$O$2+$O$1,(M76^3*3270.5936-M76^2*8015778.389801+M76*6549018422.82398-1783686174686.87))-$O$1</f>
        <v>12722854.1748047</v>
      </c>
      <c r="O76" s="41" t="n">
        <f aca="false">N76*100/$O$2</f>
        <v>32.5502006012796</v>
      </c>
      <c r="R76" s="47" t="n">
        <f aca="false">SUM(D76,I76,N76)</f>
        <v>88693593.875</v>
      </c>
      <c r="S76" s="41" t="n">
        <f aca="false">R76*100/$R$2</f>
        <v>32.1343870313936</v>
      </c>
      <c r="U76" s="41" t="n">
        <f aca="false">[1]Plan1!$B71</f>
        <v>68.26</v>
      </c>
    </row>
    <row r="77" customFormat="false" ht="15" hidden="false" customHeight="false" outlineLevel="0" collapsed="false">
      <c r="A77" s="46" t="n">
        <v>42075</v>
      </c>
      <c r="B77" s="41" t="n">
        <f aca="false">[2]Plan1!$C72</f>
        <v>-8.99</v>
      </c>
      <c r="C77" s="41" t="n">
        <f aca="false">$E$5 + B77</f>
        <v>772.01</v>
      </c>
      <c r="D77" s="47" t="n">
        <f aca="false">IF(C77&gt;$E$5,$E$2+$E$1,(IF(C77&gt;764.99,C77^3*3486.59308-C77^2*7860012.00812+C77*5908819377.96283-1481278321001.59,IF(C77&gt;752.99,C77^3*3588.471445-C77^2*8028757.56264+C77*5988077680.84934-1488767378546.26,C77^3*899.851852-C77^2*1969009.674601+C77*1435480406.01138-348666163343.76))))-$E$1</f>
        <v>67698440.6369629</v>
      </c>
      <c r="E77" s="47" t="n">
        <f aca="false">D77*100/$E$2</f>
        <v>45.4415870207872</v>
      </c>
      <c r="G77" s="41" t="n">
        <f aca="false">[3]Plan1!$C72</f>
        <v>-18.25</v>
      </c>
      <c r="H77" s="41" t="n">
        <f aca="false">$J$5 + G77</f>
        <v>741.75</v>
      </c>
      <c r="I77" s="47" t="n">
        <f aca="false">IF(H77&gt;$J$5,$J$2+$J$1,(IF(H77&gt;739.99,H77^3*2498.244218-H77^2*5471052.355142+H77*3994605728.77515-972400879260.135,H77^3*1396.138889-H77^2*3002770.071427+H77*2152080038.43115-513963640099.415)))-$J$1</f>
        <v>9639637.48266602</v>
      </c>
      <c r="J77" s="47" t="n">
        <f aca="false">I77*100/$J$2</f>
        <v>10.9613022283182</v>
      </c>
      <c r="L77" s="41" t="n">
        <f aca="false">[4]Plan1!$C72</f>
        <v>-6.42</v>
      </c>
      <c r="M77" s="41" t="n">
        <f aca="false">$O$5 + L77</f>
        <v>832.36</v>
      </c>
      <c r="N77" s="47" t="n">
        <f aca="false">IF(M77&gt;$O$5,$O$2+$O$1,(M77^3*3270.5936-M77^2*8015778.389801+M77*6549018422.82398-1783686174686.87))-$O$1</f>
        <v>13881208.5732422</v>
      </c>
      <c r="O77" s="41" t="n">
        <f aca="false">N77*100/$O$2</f>
        <v>35.513739090244</v>
      </c>
      <c r="R77" s="47" t="n">
        <f aca="false">SUM(D77,I77,N77)</f>
        <v>91219286.6928711</v>
      </c>
      <c r="S77" s="41" t="n">
        <f aca="false">R77*100/$R$2</f>
        <v>33.0494654151409</v>
      </c>
      <c r="U77" s="41" t="n">
        <f aca="false">[1]Plan1!$B72</f>
        <v>110.07</v>
      </c>
    </row>
    <row r="78" customFormat="false" ht="15" hidden="false" customHeight="false" outlineLevel="0" collapsed="false">
      <c r="A78" s="46" t="n">
        <v>42076</v>
      </c>
      <c r="B78" s="41" t="n">
        <f aca="false">[2]Plan1!$C73</f>
        <v>-8.88</v>
      </c>
      <c r="C78" s="41" t="n">
        <f aca="false">$E$5 + B78</f>
        <v>772.12</v>
      </c>
      <c r="D78" s="47" t="n">
        <f aca="false">IF(C78&gt;$E$5,$E$2+$E$1,(IF(C78&gt;764.99,C78^3*3486.59308-C78^2*7860012.00812+C78*5908819377.96283-1481278321001.59,IF(C78&gt;752.99,C78^3*3588.471445-C78^2*8028757.56264+C78*5988077680.84934-1488767378546.26,C78^3*899.851852-C78^2*1969009.674601+C78*1435480406.01138-348666163343.76))))-$E$1</f>
        <v>68451930.1452637</v>
      </c>
      <c r="E78" s="47" t="n">
        <f aca="false">D78*100/$E$2</f>
        <v>45.9473558204604</v>
      </c>
      <c r="G78" s="41" t="n">
        <f aca="false">[3]Plan1!$C73</f>
        <v>-18.06</v>
      </c>
      <c r="H78" s="41" t="n">
        <f aca="false">$J$5 + G78</f>
        <v>741.94</v>
      </c>
      <c r="I78" s="47" t="n">
        <f aca="false">IF(H78&gt;$J$5,$J$2+$J$1,(IF(H78&gt;739.99,H78^3*2498.244218-H78^2*5471052.355142+H78*3994605728.77515-972400879260.135,H78^3*1396.138889-H78^2*3002770.071427+H78*2152080038.43115-513963640099.415)))-$J$1</f>
        <v>9994236.97045898</v>
      </c>
      <c r="J78" s="47" t="n">
        <f aca="false">I78*100/$J$2</f>
        <v>11.3645198973119</v>
      </c>
      <c r="L78" s="41" t="n">
        <f aca="false">[4]Plan1!$C73</f>
        <v>-6.4</v>
      </c>
      <c r="M78" s="41" t="n">
        <f aca="false">$O$5 + L78</f>
        <v>832.38</v>
      </c>
      <c r="N78" s="47" t="n">
        <f aca="false">IF(M78&gt;$O$5,$O$2+$O$1,(M78^3*3270.5936-M78^2*8015778.389801+M78*6549018422.82398-1783686174686.87))-$O$1</f>
        <v>13937686.9628906</v>
      </c>
      <c r="O78" s="41" t="n">
        <f aca="false">N78*100/$O$2</f>
        <v>35.6582336264098</v>
      </c>
      <c r="R78" s="47" t="n">
        <f aca="false">SUM(D78,I78,N78)</f>
        <v>92383854.0786133</v>
      </c>
      <c r="S78" s="41" t="n">
        <f aca="false">R78*100/$R$2</f>
        <v>33.4713973435091</v>
      </c>
      <c r="U78" s="41" t="n">
        <f aca="false">[1]Plan1!$B73</f>
        <v>89.72</v>
      </c>
    </row>
    <row r="79" customFormat="false" ht="15" hidden="false" customHeight="false" outlineLevel="0" collapsed="false">
      <c r="A79" s="46" t="n">
        <v>42077</v>
      </c>
      <c r="B79" s="41" t="n">
        <f aca="false">[2]Plan1!$C74</f>
        <v>-8.84</v>
      </c>
      <c r="C79" s="41" t="n">
        <f aca="false">$E$5 + B79</f>
        <v>772.16</v>
      </c>
      <c r="D79" s="47" t="n">
        <f aca="false">IF(C79&gt;$E$5,$E$2+$E$1,(IF(C79&gt;764.99,C79^3*3486.59308-C79^2*7860012.00812+C79*5908819377.96283-1481278321001.59,IF(C79&gt;752.99,C79^3*3588.471445-C79^2*8028757.56264+C79*5988077680.84934-1488767378546.26,C79^3*899.851852-C79^2*1969009.674601+C79*1435480406.01138-348666163343.76))))-$E$1</f>
        <v>68727222.0222168</v>
      </c>
      <c r="E79" s="47" t="n">
        <f aca="false">D79*100/$E$2</f>
        <v>46.1321414619756</v>
      </c>
      <c r="G79" s="41" t="n">
        <f aca="false">[3]Plan1!$C74</f>
        <v>-17.92</v>
      </c>
      <c r="H79" s="41" t="n">
        <f aca="false">$J$5 + G79</f>
        <v>742.08</v>
      </c>
      <c r="I79" s="47" t="n">
        <f aca="false">IF(H79&gt;$J$5,$J$2+$J$1,(IF(H79&gt;739.99,H79^3*2498.244218-H79^2*5471052.355142+H79*3994605728.77515-972400879260.135,H79^3*1396.138889-H79^2*3002770.071427+H79*2152080038.43115-513963640099.415)))-$J$1</f>
        <v>10259654.0720215</v>
      </c>
      <c r="J79" s="47" t="n">
        <f aca="false">I79*100/$J$2</f>
        <v>11.6663276231753</v>
      </c>
      <c r="L79" s="41" t="n">
        <f aca="false">[4]Plan1!$C74</f>
        <v>-6.35</v>
      </c>
      <c r="M79" s="41" t="n">
        <f aca="false">$O$5 + L79</f>
        <v>832.43</v>
      </c>
      <c r="N79" s="47" t="n">
        <f aca="false">IF(M79&gt;$O$5,$O$2+$O$1,(M79^3*3270.5936-M79^2*8015778.389801+M79*6549018422.82398-1783686174686.87))-$O$1</f>
        <v>14079413.0087891</v>
      </c>
      <c r="O79" s="41" t="n">
        <f aca="false">N79*100/$O$2</f>
        <v>36.0208261045627</v>
      </c>
      <c r="R79" s="47" t="n">
        <f aca="false">SUM(D79,I79,N79)</f>
        <v>93066289.1030273</v>
      </c>
      <c r="S79" s="41" t="n">
        <f aca="false">R79*100/$R$2</f>
        <v>33.7186489232478</v>
      </c>
      <c r="U79" s="41" t="n">
        <f aca="false">[1]Plan1!$B74</f>
        <v>71.7</v>
      </c>
    </row>
    <row r="80" customFormat="false" ht="15" hidden="false" customHeight="false" outlineLevel="0" collapsed="false">
      <c r="A80" s="46" t="n">
        <v>42078</v>
      </c>
      <c r="B80" s="41" t="n">
        <f aca="false">[2]Plan1!$C75</f>
        <v>-8.82</v>
      </c>
      <c r="C80" s="41" t="n">
        <f aca="false">$E$5 + B80</f>
        <v>772.18</v>
      </c>
      <c r="D80" s="47" t="n">
        <f aca="false">IF(C80&gt;$E$5,$E$2+$E$1,(IF(C80&gt;764.99,C80^3*3486.59308-C80^2*7860012.00812+C80*5908819377.96283-1481278321001.59,IF(C80&gt;752.99,C80^3*3588.471445-C80^2*8028757.56264+C80*5988077680.84934-1488767378546.26,C80^3*899.851852-C80^2*1969009.674601+C80*1435480406.01138-348666163343.76))))-$E$1</f>
        <v>68865127.8103027</v>
      </c>
      <c r="E80" s="47" t="n">
        <f aca="false">D80*100/$E$2</f>
        <v>46.2247087029787</v>
      </c>
      <c r="G80" s="41" t="n">
        <f aca="false">[3]Plan1!$C75</f>
        <v>-17.88</v>
      </c>
      <c r="H80" s="41" t="n">
        <f aca="false">$J$5 + G80</f>
        <v>742.12</v>
      </c>
      <c r="I80" s="47" t="n">
        <f aca="false">IF(H80&gt;$J$5,$J$2+$J$1,(IF(H80&gt;739.99,H80^3*2498.244218-H80^2*5471052.355142+H80*3994605728.77515-972400879260.135,H80^3*1396.138889-H80^2*3002770.071427+H80*2152080038.43115-513963640099.415)))-$J$1</f>
        <v>10336138.329834</v>
      </c>
      <c r="J80" s="47" t="n">
        <f aca="false">I80*100/$J$2</f>
        <v>11.7532984316833</v>
      </c>
      <c r="L80" s="41" t="n">
        <f aca="false">[4]Plan1!$C75</f>
        <v>-6.34</v>
      </c>
      <c r="M80" s="41" t="n">
        <f aca="false">$O$5 + L80</f>
        <v>832.44</v>
      </c>
      <c r="N80" s="47" t="n">
        <f aca="false">IF(M80&gt;$O$5,$O$2+$O$1,(M80^3*3270.5936-M80^2*8015778.389801+M80*6549018422.82398-1783686174686.87))-$O$1</f>
        <v>14107849.2451172</v>
      </c>
      <c r="O80" s="41" t="n">
        <f aca="false">N80*100/$O$2</f>
        <v>36.093577484411</v>
      </c>
      <c r="R80" s="47" t="n">
        <f aca="false">SUM(D80,I80,N80)</f>
        <v>93309115.3852539</v>
      </c>
      <c r="S80" s="41" t="n">
        <f aca="false">R80*100/$R$2</f>
        <v>33.8066267962096</v>
      </c>
      <c r="U80" s="41" t="n">
        <f aca="false">[1]Plan1!$B75</f>
        <v>50.2</v>
      </c>
    </row>
    <row r="81" customFormat="false" ht="15" hidden="false" customHeight="false" outlineLevel="0" collapsed="false">
      <c r="A81" s="46" t="n">
        <v>42079</v>
      </c>
      <c r="B81" s="41" t="n">
        <f aca="false">[2]Plan1!$C76</f>
        <v>-8.81</v>
      </c>
      <c r="C81" s="41" t="n">
        <f aca="false">$E$5 + B81</f>
        <v>772.19</v>
      </c>
      <c r="D81" s="47" t="n">
        <f aca="false">IF(C81&gt;$E$5,$E$2+$E$1,(IF(C81&gt;764.99,C81^3*3486.59308-C81^2*7860012.00812+C81*5908819377.96283-1481278321001.59,IF(C81&gt;752.99,C81^3*3588.471445-C81^2*8028757.56264+C81*5988077680.84934-1488767378546.26,C81^3*899.851852-C81^2*1969009.674601+C81*1435480406.01138-348666163343.76))))-$E$1</f>
        <v>68934145.7399902</v>
      </c>
      <c r="E81" s="47" t="n">
        <f aca="false">D81*100/$E$2</f>
        <v>46.2710359777044</v>
      </c>
      <c r="G81" s="41" t="n">
        <f aca="false">[3]Plan1!$C76</f>
        <v>-17.83</v>
      </c>
      <c r="H81" s="41" t="n">
        <f aca="false">$J$5 + G81</f>
        <v>742.17</v>
      </c>
      <c r="I81" s="47" t="n">
        <f aca="false">IF(H81&gt;$J$5,$J$2+$J$1,(IF(H81&gt;739.99,H81^3*2498.244218-H81^2*5471052.355142+H81*3994605728.77515-972400879260.135,H81^3*1396.138889-H81^2*3002770.071427+H81*2152080038.43115-513963640099.415)))-$J$1</f>
        <v>10432152.989502</v>
      </c>
      <c r="J81" s="47" t="n">
        <f aca="false">I81*100/$J$2</f>
        <v>11.8624774028699</v>
      </c>
      <c r="L81" s="41" t="n">
        <f aca="false">[4]Plan1!$C76</f>
        <v>-6.34</v>
      </c>
      <c r="M81" s="41" t="n">
        <f aca="false">$O$5 + L81</f>
        <v>832.44</v>
      </c>
      <c r="N81" s="47" t="n">
        <f aca="false">IF(M81&gt;$O$5,$O$2+$O$1,(M81^3*3270.5936-M81^2*8015778.389801+M81*6549018422.82398-1783686174686.87))-$O$1</f>
        <v>14107849.2451172</v>
      </c>
      <c r="O81" s="41" t="n">
        <f aca="false">N81*100/$O$2</f>
        <v>36.093577484411</v>
      </c>
      <c r="R81" s="47" t="n">
        <f aca="false">SUM(D81,I81,N81)</f>
        <v>93474147.9746094</v>
      </c>
      <c r="S81" s="41" t="n">
        <f aca="false">R81*100/$R$2</f>
        <v>33.8664194020501</v>
      </c>
      <c r="U81" s="41" t="n">
        <f aca="false">[1]Plan1!$B76</f>
        <v>39.29</v>
      </c>
    </row>
    <row r="82" customFormat="false" ht="15" hidden="false" customHeight="false" outlineLevel="0" collapsed="false">
      <c r="A82" s="46" t="n">
        <v>42080</v>
      </c>
      <c r="B82" s="41" t="n">
        <f aca="false">[2]Plan1!$C77</f>
        <v>-8.79</v>
      </c>
      <c r="C82" s="41" t="n">
        <f aca="false">$E$5 + B82</f>
        <v>772.21</v>
      </c>
      <c r="D82" s="47" t="n">
        <f aca="false">IF(C82&gt;$E$5,$E$2+$E$1,(IF(C82&gt;764.99,C82^3*3486.59308-C82^2*7860012.00812+C82*5908819377.96283-1481278321001.59,IF(C82&gt;752.99,C82^3*3588.471445-C82^2*8028757.56264+C82*5988077680.84934-1488767378546.26,C82^3*899.851852-C82^2*1969009.674601+C82*1435480406.01138-348666163343.76))))-$E$1</f>
        <v>69072311.7761231</v>
      </c>
      <c r="E82" s="47" t="n">
        <f aca="false">D82*100/$E$2</f>
        <v>46.3637779063984</v>
      </c>
      <c r="G82" s="41" t="n">
        <f aca="false">[3]Plan1!$C77</f>
        <v>-17.79</v>
      </c>
      <c r="H82" s="41" t="n">
        <f aca="false">$J$5 + G82</f>
        <v>742.21</v>
      </c>
      <c r="I82" s="47" t="n">
        <f aca="false">IF(H82&gt;$J$5,$J$2+$J$1,(IF(H82&gt;739.99,H82^3*2498.244218-H82^2*5471052.355142+H82*3994605728.77515-972400879260.135,H82^3*1396.138889-H82^2*3002770.071427+H82*2152080038.43115-513963640099.415)))-$J$1</f>
        <v>10509293.3557129</v>
      </c>
      <c r="J82" s="47" t="n">
        <f aca="false">I82*100/$J$2</f>
        <v>11.9501942770327</v>
      </c>
      <c r="L82" s="41" t="n">
        <f aca="false">[4]Plan1!$C77</f>
        <v>-6.34</v>
      </c>
      <c r="M82" s="41" t="n">
        <f aca="false">$O$5 + L82</f>
        <v>832.44</v>
      </c>
      <c r="N82" s="47" t="n">
        <f aca="false">IF(M82&gt;$O$5,$O$2+$O$1,(M82^3*3270.5936-M82^2*8015778.389801+M82*6549018422.82398-1783686174686.87))-$O$1</f>
        <v>14107849.2451172</v>
      </c>
      <c r="O82" s="41" t="n">
        <f aca="false">N82*100/$O$2</f>
        <v>36.093577484411</v>
      </c>
      <c r="R82" s="47" t="n">
        <f aca="false">SUM(D82,I82,N82)</f>
        <v>93689454.3769531</v>
      </c>
      <c r="S82" s="41" t="n">
        <f aca="false">R82*100/$R$2</f>
        <v>33.9444266059638</v>
      </c>
      <c r="U82" s="41" t="n">
        <f aca="false">[1]Plan1!$B77</f>
        <v>35.19</v>
      </c>
    </row>
    <row r="83" customFormat="false" ht="15" hidden="false" customHeight="false" outlineLevel="0" collapsed="false">
      <c r="A83" s="46" t="n">
        <v>42081</v>
      </c>
      <c r="B83" s="41" t="n">
        <f aca="false">[2]Plan1!$C78</f>
        <v>-8.71</v>
      </c>
      <c r="C83" s="41" t="n">
        <f aca="false">$E$5 + B83</f>
        <v>772.29</v>
      </c>
      <c r="D83" s="47" t="n">
        <f aca="false">IF(C83&gt;$E$5,$E$2+$E$1,(IF(C83&gt;764.99,C83^3*3486.59308-C83^2*7860012.00812+C83*5908819377.96283-1481278321001.59,IF(C83&gt;752.99,C83^3*3588.471445-C83^2*8028757.56264+C83*5988077680.84934-1488767378546.26,C83^3*899.851852-C83^2*1969009.674601+C83*1435480406.01138-348666163343.76))))-$E$1</f>
        <v>69626714.6618652</v>
      </c>
      <c r="E83" s="47" t="n">
        <f aca="false">D83*100/$E$2</f>
        <v>46.735912725753</v>
      </c>
      <c r="G83" s="41" t="n">
        <f aca="false">[3]Plan1!$C78</f>
        <v>-17.74</v>
      </c>
      <c r="H83" s="41" t="n">
        <f aca="false">$J$5 + G83</f>
        <v>742.26</v>
      </c>
      <c r="I83" s="47" t="n">
        <f aca="false">IF(H83&gt;$J$5,$J$2+$J$1,(IF(H83&gt;739.99,H83^3*2498.244218-H83^2*5471052.355142+H83*3994605728.77515-972400879260.135,H83^3*1396.138889-H83^2*3002770.071427+H83*2152080038.43115-513963640099.415)))-$J$1</f>
        <v>10606131.1838379</v>
      </c>
      <c r="J83" s="47" t="n">
        <f aca="false">I83*100/$J$2</f>
        <v>12.0603092790875</v>
      </c>
      <c r="L83" s="41" t="n">
        <f aca="false">[4]Plan1!$C78</f>
        <v>-6.34</v>
      </c>
      <c r="M83" s="41" t="n">
        <f aca="false">$O$5 + L83</f>
        <v>832.44</v>
      </c>
      <c r="N83" s="47" t="n">
        <f aca="false">IF(M83&gt;$O$5,$O$2+$O$1,(M83^3*3270.5936-M83^2*8015778.389801+M83*6549018422.82398-1783686174686.87))-$O$1</f>
        <v>14107849.2451172</v>
      </c>
      <c r="O83" s="41" t="n">
        <f aca="false">N83*100/$O$2</f>
        <v>36.093577484411</v>
      </c>
      <c r="R83" s="47" t="n">
        <f aca="false">SUM(D83,I83,N83)</f>
        <v>94340695.0908203</v>
      </c>
      <c r="S83" s="41" t="n">
        <f aca="false">R83*100/$R$2</f>
        <v>34.1803762415091</v>
      </c>
      <c r="U83" s="41" t="n">
        <f aca="false">[1]Plan1!$B78</f>
        <v>31.74</v>
      </c>
    </row>
    <row r="84" customFormat="false" ht="15" hidden="false" customHeight="false" outlineLevel="0" collapsed="false">
      <c r="A84" s="46" t="n">
        <v>42082</v>
      </c>
      <c r="B84" s="41" t="n">
        <f aca="false">[2]Plan1!$C79</f>
        <v>-8.62</v>
      </c>
      <c r="C84" s="41" t="n">
        <f aca="false">$E$5 + B84</f>
        <v>772.38</v>
      </c>
      <c r="D84" s="47" t="n">
        <f aca="false">IF(C84&gt;$E$5,$E$2+$E$1,(IF(C84&gt;764.99,C84^3*3486.59308-C84^2*7860012.00812+C84*5908819377.96283-1481278321001.59,IF(C84&gt;752.99,C84^3*3588.471445-C84^2*8028757.56264+C84*5988077680.84934-1488767378546.26,C84^3*899.851852-C84^2*1969009.674601+C84*1435480406.01138-348666163343.76))))-$E$1</f>
        <v>70253753.4001465</v>
      </c>
      <c r="E84" s="47" t="n">
        <f aca="false">D84*100/$E$2</f>
        <v>47.156803297573</v>
      </c>
      <c r="G84" s="41" t="n">
        <f aca="false">[3]Plan1!$C79</f>
        <v>-17.69</v>
      </c>
      <c r="H84" s="41" t="n">
        <f aca="false">$J$5 + G84</f>
        <v>742.31</v>
      </c>
      <c r="I84" s="47" t="n">
        <f aca="false">IF(H84&gt;$J$5,$J$2+$J$1,(IF(H84&gt;739.99,H84^3*2498.244218-H84^2*5471052.355142+H84*3994605728.77515-972400879260.135,H84^3*1396.138889-H84^2*3002770.071427+H84*2152080038.43115-513963640099.415)))-$J$1</f>
        <v>10703428.9528809</v>
      </c>
      <c r="J84" s="47" t="n">
        <f aca="false">I84*100/$J$2</f>
        <v>12.1709472833215</v>
      </c>
      <c r="L84" s="41" t="n">
        <f aca="false">[4]Plan1!$C79</f>
        <v>-6.35</v>
      </c>
      <c r="M84" s="41" t="n">
        <f aca="false">$O$5 + L84</f>
        <v>832.43</v>
      </c>
      <c r="N84" s="47" t="n">
        <f aca="false">IF(M84&gt;$O$5,$O$2+$O$1,(M84^3*3270.5936-M84^2*8015778.389801+M84*6549018422.82398-1783686174686.87))-$O$1</f>
        <v>14079413.0087891</v>
      </c>
      <c r="O84" s="41" t="n">
        <f aca="false">N84*100/$O$2</f>
        <v>36.0208261045627</v>
      </c>
      <c r="R84" s="47" t="n">
        <f aca="false">SUM(D84,I84,N84)</f>
        <v>95036595.3618164</v>
      </c>
      <c r="S84" s="41" t="n">
        <f aca="false">R84*100/$R$2</f>
        <v>34.4325063860487</v>
      </c>
      <c r="U84" s="41" t="n">
        <f aca="false">[1]Plan1!$B79</f>
        <v>28.49</v>
      </c>
    </row>
    <row r="85" customFormat="false" ht="15" hidden="false" customHeight="false" outlineLevel="0" collapsed="false">
      <c r="A85" s="46" t="n">
        <v>42083</v>
      </c>
      <c r="B85" s="41" t="n">
        <f aca="false">[2]Plan1!$C80</f>
        <v>-8.6</v>
      </c>
      <c r="C85" s="41" t="n">
        <f aca="false">$E$5 + B85</f>
        <v>772.4</v>
      </c>
      <c r="D85" s="47" t="n">
        <f aca="false">IF(C85&gt;$E$5,$E$2+$E$1,(IF(C85&gt;764.99,C85^3*3486.59308-C85^2*7860012.00812+C85*5908819377.96283-1481278321001.59,IF(C85&gt;752.99,C85^3*3588.471445-C85^2*8028757.56264+C85*5988077680.84934-1488767378546.26,C85^3*899.851852-C85^2*1969009.674601+C85*1435480406.01138-348666163343.76))))-$E$1</f>
        <v>70393576.4108887</v>
      </c>
      <c r="E85" s="47" t="n">
        <f aca="false">D85*100/$E$2</f>
        <v>47.2506574462117</v>
      </c>
      <c r="G85" s="41" t="n">
        <f aca="false">[3]Plan1!$C80</f>
        <v>-17.65</v>
      </c>
      <c r="H85" s="41" t="n">
        <f aca="false">$J$5 + G85</f>
        <v>742.35</v>
      </c>
      <c r="I85" s="47" t="n">
        <f aca="false">IF(H85&gt;$J$5,$J$2+$J$1,(IF(H85&gt;739.99,H85^3*2498.244218-H85^2*5471052.355142+H85*3994605728.77515-972400879260.135,H85^3*1396.138889-H85^2*3002770.071427+H85*2152080038.43115-513963640099.415)))-$J$1</f>
        <v>10781599.5827637</v>
      </c>
      <c r="J85" s="47" t="n">
        <f aca="false">I85*100/$J$2</f>
        <v>12.2598356778347</v>
      </c>
      <c r="L85" s="41" t="n">
        <f aca="false">[4]Plan1!$C80</f>
        <v>-6.38</v>
      </c>
      <c r="M85" s="41" t="n">
        <f aca="false">$O$5 + L85</f>
        <v>832.4</v>
      </c>
      <c r="N85" s="47" t="n">
        <f aca="false">IF(M85&gt;$O$5,$O$2+$O$1,(M85^3*3270.5936-M85^2*8015778.389801+M85*6549018422.82398-1783686174686.87))-$O$1</f>
        <v>13994286.4316406</v>
      </c>
      <c r="O85" s="41" t="n">
        <f aca="false">N85*100/$O$2</f>
        <v>35.8030379318295</v>
      </c>
      <c r="R85" s="47" t="n">
        <f aca="false">SUM(D85,I85,N85)</f>
        <v>95169462.425293</v>
      </c>
      <c r="S85" s="41" t="n">
        <f aca="false">R85*100/$R$2</f>
        <v>34.480645168738</v>
      </c>
      <c r="U85" s="41" t="n">
        <f aca="false">[1]Plan1!$B80</f>
        <v>26.55</v>
      </c>
    </row>
    <row r="86" customFormat="false" ht="15" hidden="false" customHeight="false" outlineLevel="0" collapsed="false">
      <c r="A86" s="46" t="n">
        <v>42084</v>
      </c>
      <c r="B86" s="41" t="n">
        <f aca="false">[2]Plan1!$C81</f>
        <v>-8.57</v>
      </c>
      <c r="C86" s="41" t="n">
        <f aca="false">$E$5 + B86</f>
        <v>772.43</v>
      </c>
      <c r="D86" s="47" t="n">
        <f aca="false">IF(C86&gt;$E$5,$E$2+$E$1,(IF(C86&gt;764.99,C86^3*3486.59308-C86^2*7860012.00812+C86*5908819377.96283-1481278321001.59,IF(C86&gt;752.99,C86^3*3588.471445-C86^2*8028757.56264+C86*5988077680.84934-1488767378546.26,C86^3*899.851852-C86^2*1969009.674601+C86*1435480406.01138-348666163343.76))))-$E$1</f>
        <v>70603639.6633301</v>
      </c>
      <c r="E86" s="47" t="n">
        <f aca="false">D86*100/$E$2</f>
        <v>47.3916593286166</v>
      </c>
      <c r="G86" s="41" t="n">
        <f aca="false">[3]Plan1!$C81</f>
        <v>-17.62</v>
      </c>
      <c r="H86" s="41" t="n">
        <f aca="false">$J$5 + G86</f>
        <v>742.38</v>
      </c>
      <c r="I86" s="47" t="n">
        <f aca="false">IF(H86&gt;$J$5,$J$2+$J$1,(IF(H86&gt;739.99,H86^3*2498.244218-H86^2*5471052.355142+H86*3994605728.77515-972400879260.135,H86^3*1396.138889-H86^2*3002770.071427+H86*2152080038.43115-513963640099.415)))-$J$1</f>
        <v>10840422.0939941</v>
      </c>
      <c r="J86" s="47" t="n">
        <f aca="false">I86*100/$J$2</f>
        <v>12.3267231852317</v>
      </c>
      <c r="L86" s="41" t="n">
        <f aca="false">[4]Plan1!$C81</f>
        <v>-6.33</v>
      </c>
      <c r="M86" s="41" t="n">
        <f aca="false">$O$5 + L86</f>
        <v>832.45</v>
      </c>
      <c r="N86" s="47" t="n">
        <f aca="false">IF(M86&gt;$O$5,$O$2+$O$1,(M86^3*3270.5936-M86^2*8015778.389801+M86*6549018422.82398-1783686174686.87))-$O$1</f>
        <v>14136315.8691406</v>
      </c>
      <c r="O86" s="41" t="n">
        <f aca="false">N86*100/$O$2</f>
        <v>36.1664066082596</v>
      </c>
      <c r="R86" s="47" t="n">
        <f aca="false">SUM(D86,I86,N86)</f>
        <v>95580377.6264648</v>
      </c>
      <c r="S86" s="41" t="n">
        <f aca="false">R86*100/$R$2</f>
        <v>34.6295229798024</v>
      </c>
      <c r="U86" s="41" t="n">
        <f aca="false">[1]Plan1!$B81</f>
        <v>64.58</v>
      </c>
    </row>
    <row r="87" customFormat="false" ht="15" hidden="false" customHeight="false" outlineLevel="0" collapsed="false">
      <c r="A87" s="46" t="n">
        <v>42085</v>
      </c>
      <c r="B87" s="41" t="n">
        <f aca="false">[2]Plan1!$C82</f>
        <v>-8.54</v>
      </c>
      <c r="C87" s="41" t="n">
        <f aca="false">$E$5 + B87</f>
        <v>772.46</v>
      </c>
      <c r="D87" s="47" t="n">
        <f aca="false">IF(C87&gt;$E$5,$E$2+$E$1,(IF(C87&gt;764.99,C87^3*3486.59308-C87^2*7860012.00812+C87*5908819377.96283-1481278321001.59,IF(C87&gt;752.99,C87^3*3588.471445-C87^2*8028757.56264+C87*5988077680.84934-1488767378546.26,C87^3*899.851852-C87^2*1969009.674601+C87*1435480406.01138-348666163343.76))))-$E$1</f>
        <v>70814097.8996582</v>
      </c>
      <c r="E87" s="47" t="n">
        <f aca="false">D87*100/$E$2</f>
        <v>47.532926338172</v>
      </c>
      <c r="G87" s="41" t="n">
        <f aca="false">[3]Plan1!$C82</f>
        <v>-17.54</v>
      </c>
      <c r="H87" s="41" t="n">
        <f aca="false">$J$5 + G87</f>
        <v>742.46</v>
      </c>
      <c r="I87" s="47" t="n">
        <f aca="false">IF(H87&gt;$J$5,$J$2+$J$1,(IF(H87&gt;739.99,H87^3*2498.244218-H87^2*5471052.355142+H87*3994605728.77515-972400879260.135,H87^3*1396.138889-H87^2*3002770.071427+H87*2152080038.43115-513963640099.415)))-$J$1</f>
        <v>10998100.6320801</v>
      </c>
      <c r="J87" s="47" t="n">
        <f aca="false">I87*100/$J$2</f>
        <v>12.506020603209</v>
      </c>
      <c r="L87" s="41" t="n">
        <f aca="false">[4]Plan1!$C82</f>
        <v>-6.3</v>
      </c>
      <c r="M87" s="41" t="n">
        <f aca="false">$O$5 + L87</f>
        <v>832.48</v>
      </c>
      <c r="N87" s="47" t="n">
        <f aca="false">IF(M87&gt;$O$5,$O$2+$O$1,(M87^3*3270.5936-M87^2*8015778.389801+M87*6549018422.82398-1783686174686.87))-$O$1</f>
        <v>14221898.2675781</v>
      </c>
      <c r="O87" s="41" t="n">
        <f aca="false">N87*100/$O$2</f>
        <v>36.3853609559873</v>
      </c>
      <c r="R87" s="47" t="n">
        <f aca="false">SUM(D87,I87,N87)</f>
        <v>96034096.7993164</v>
      </c>
      <c r="S87" s="41" t="n">
        <f aca="false">R87*100/$R$2</f>
        <v>34.7939090066503</v>
      </c>
      <c r="U87" s="41" t="n">
        <f aca="false">[1]Plan1!$B82</f>
        <v>48.76</v>
      </c>
    </row>
    <row r="88" customFormat="false" ht="15" hidden="false" customHeight="false" outlineLevel="0" collapsed="false">
      <c r="A88" s="46" t="n">
        <v>42086</v>
      </c>
      <c r="B88" s="41" t="n">
        <f aca="false">[2]Plan1!$C83</f>
        <v>-8.45</v>
      </c>
      <c r="C88" s="41" t="n">
        <f aca="false">$E$5 + B88</f>
        <v>772.55</v>
      </c>
      <c r="D88" s="47" t="n">
        <f aca="false">IF(C88&gt;$E$5,$E$2+$E$1,(IF(C88&gt;764.99,C88^3*3486.59308-C88^2*7860012.00812+C88*5908819377.96283-1481278321001.59,IF(C88&gt;752.99,C88^3*3588.471445-C88^2*8028757.56264+C88*5988077680.84934-1488767378546.26,C88^3*899.851852-C88^2*1969009.674601+C88*1435480406.01138-348666163343.76))))-$E$1</f>
        <v>71447848.1540527</v>
      </c>
      <c r="E88" s="47" t="n">
        <f aca="false">D88*100/$E$2</f>
        <v>47.9583219169114</v>
      </c>
      <c r="G88" s="41" t="n">
        <f aca="false">[3]Plan1!$C83</f>
        <v>-17.46</v>
      </c>
      <c r="H88" s="41" t="n">
        <f aca="false">$J$5 + G88</f>
        <v>742.54</v>
      </c>
      <c r="I88" s="47" t="n">
        <f aca="false">IF(H88&gt;$J$5,$J$2+$J$1,(IF(H88&gt;739.99,H88^3*2498.244218-H88^2*5471052.355142+H88*3994605728.77515-972400879260.135,H88^3*1396.138889-H88^2*3002770.071427+H88*2152080038.43115-513963640099.415)))-$J$1</f>
        <v>11156975.8010254</v>
      </c>
      <c r="J88" s="47" t="n">
        <f aca="false">I88*100/$J$2</f>
        <v>12.6866787188815</v>
      </c>
      <c r="L88" s="41" t="n">
        <f aca="false">[4]Plan1!$C83</f>
        <v>-6.29</v>
      </c>
      <c r="M88" s="41" t="n">
        <f aca="false">$O$5 + L88</f>
        <v>832.49</v>
      </c>
      <c r="N88" s="47" t="n">
        <f aca="false">IF(M88&gt;$O$5,$O$2+$O$1,(M88^3*3270.5936-M88^2*8015778.389801+M88*6549018422.82398-1783686174686.87))-$O$1</f>
        <v>14250486.6401367</v>
      </c>
      <c r="O88" s="41" t="n">
        <f aca="false">N88*100/$O$2</f>
        <v>36.4585015617713</v>
      </c>
      <c r="R88" s="47" t="n">
        <f aca="false">SUM(D88,I88,N88)</f>
        <v>96855310.5952148</v>
      </c>
      <c r="S88" s="41" t="n">
        <f aca="false">R88*100/$R$2</f>
        <v>35.0914412274115</v>
      </c>
      <c r="U88" s="41" t="n">
        <f aca="false">[1]Plan1!$B83</f>
        <v>104.59</v>
      </c>
    </row>
    <row r="89" customFormat="false" ht="15" hidden="false" customHeight="false" outlineLevel="0" collapsed="false">
      <c r="A89" s="46" t="n">
        <v>42087</v>
      </c>
      <c r="B89" s="41" t="n">
        <f aca="false">[2]Plan1!$C84</f>
        <v>-7.98</v>
      </c>
      <c r="C89" s="41" t="n">
        <f aca="false">$E$5 + B89</f>
        <v>773.02</v>
      </c>
      <c r="D89" s="47" t="n">
        <f aca="false">IF(C89&gt;$E$5,$E$2+$E$1,(IF(C89&gt;764.99,C89^3*3486.59308-C89^2*7860012.00812+C89*5908819377.96283-1481278321001.59,IF(C89&gt;752.99,C89^3*3588.471445-C89^2*8028757.56264+C89*5988077680.84934-1488767378546.26,C89^3*899.851852-C89^2*1969009.674601+C89*1435480406.01138-348666163343.76))))-$E$1</f>
        <v>74815867.2604981</v>
      </c>
      <c r="E89" s="47" t="n">
        <f aca="false">D89*100/$E$2</f>
        <v>50.2190554267707</v>
      </c>
      <c r="G89" s="41" t="n">
        <f aca="false">[3]Plan1!$C84</f>
        <v>-17.02</v>
      </c>
      <c r="H89" s="41" t="n">
        <f aca="false">$J$5 + G89</f>
        <v>742.98</v>
      </c>
      <c r="I89" s="47" t="n">
        <f aca="false">IF(H89&gt;$J$5,$J$2+$J$1,(IF(H89&gt;739.99,H89^3*2498.244218-H89^2*5471052.355142+H89*3994605728.77515-972400879260.135,H89^3*1396.138889-H89^2*3002770.071427+H89*2152080038.43115-513963640099.415)))-$J$1</f>
        <v>12052521.982666</v>
      </c>
      <c r="J89" s="47" t="n">
        <f aca="false">I89*100/$J$2</f>
        <v>13.7050108267051</v>
      </c>
      <c r="L89" s="41" t="n">
        <f aca="false">[4]Plan1!$C84</f>
        <v>-6.05</v>
      </c>
      <c r="M89" s="41" t="n">
        <f aca="false">$O$5 + L89</f>
        <v>832.73</v>
      </c>
      <c r="N89" s="47" t="n">
        <f aca="false">IF(M89&gt;$O$5,$O$2+$O$1,(M89^3*3270.5936-M89^2*8015778.389801+M89*6549018422.82398-1783686174686.87))-$O$1</f>
        <v>14945798.5839844</v>
      </c>
      <c r="O89" s="41" t="n">
        <f aca="false">N89*100/$O$2</f>
        <v>38.2373903976998</v>
      </c>
      <c r="R89" s="47" t="n">
        <f aca="false">SUM(D89,I89,N89)</f>
        <v>101814187.827148</v>
      </c>
      <c r="S89" s="41" t="n">
        <f aca="false">R89*100/$R$2</f>
        <v>36.8880814722154</v>
      </c>
      <c r="U89" s="41" t="n">
        <f aca="false">[1]Plan1!$B84</f>
        <v>128.18</v>
      </c>
    </row>
    <row r="90" customFormat="false" ht="15" hidden="false" customHeight="false" outlineLevel="0" collapsed="false">
      <c r="A90" s="46" t="n">
        <v>42088</v>
      </c>
      <c r="B90" s="41" t="n">
        <f aca="false">[2]Plan1!$C85</f>
        <v>-7.68</v>
      </c>
      <c r="C90" s="41" t="n">
        <f aca="false">$E$5 + B90</f>
        <v>773.32</v>
      </c>
      <c r="D90" s="47" t="n">
        <f aca="false">IF(C90&gt;$E$5,$E$2+$E$1,(IF(C90&gt;764.99,C90^3*3486.59308-C90^2*7860012.00812+C90*5908819377.96283-1481278321001.59,IF(C90&gt;752.99,C90^3*3588.471445-C90^2*8028757.56264+C90*5988077680.84934-1488767378546.26,C90^3*899.851852-C90^2*1969009.674601+C90*1435480406.01138-348666163343.76))))-$E$1</f>
        <v>77017644.8830566</v>
      </c>
      <c r="E90" s="47" t="n">
        <f aca="false">D90*100/$E$2</f>
        <v>51.6969664169582</v>
      </c>
      <c r="G90" s="41" t="n">
        <f aca="false">[3]Plan1!$C85</f>
        <v>-16.8</v>
      </c>
      <c r="H90" s="41" t="n">
        <f aca="false">$J$5 + G90</f>
        <v>743.2</v>
      </c>
      <c r="I90" s="47" t="n">
        <f aca="false">IF(H90&gt;$J$5,$J$2+$J$1,(IF(H90&gt;739.99,H90^3*2498.244218-H90^2*5471052.355142+H90*3994605728.77515-972400879260.135,H90^3*1396.138889-H90^2*3002770.071427+H90*2152080038.43115-513963640099.415)))-$J$1</f>
        <v>12514355.4421387</v>
      </c>
      <c r="J90" s="47" t="n">
        <f aca="false">I90*100/$J$2</f>
        <v>14.2301650285652</v>
      </c>
      <c r="L90" s="41" t="n">
        <f aca="false">[4]Plan1!$C85</f>
        <v>-5.96</v>
      </c>
      <c r="M90" s="41" t="n">
        <f aca="false">$O$5 + L90</f>
        <v>832.82</v>
      </c>
      <c r="N90" s="47" t="n">
        <f aca="false">IF(M90&gt;$O$5,$O$2+$O$1,(M90^3*3270.5936-M90^2*8015778.389801+M90*6549018422.82398-1783686174686.87))-$O$1</f>
        <v>15211123.1323242</v>
      </c>
      <c r="O90" s="41" t="n">
        <f aca="false">N90*100/$O$2</f>
        <v>38.9161977749005</v>
      </c>
      <c r="R90" s="47" t="n">
        <f aca="false">SUM(D90,I90,N90)</f>
        <v>104743123.45752</v>
      </c>
      <c r="S90" s="41" t="n">
        <f aca="false">R90*100/$R$2</f>
        <v>37.9492579002338</v>
      </c>
      <c r="U90" s="41" t="n">
        <f aca="false">[1]Plan1!$B85</f>
        <v>74.13</v>
      </c>
    </row>
    <row r="91" customFormat="false" ht="15" hidden="false" customHeight="false" outlineLevel="0" collapsed="false">
      <c r="A91" s="46" t="n">
        <v>42089</v>
      </c>
      <c r="B91" s="41" t="n">
        <f aca="false">[2]Plan1!$C86</f>
        <v>-7.59</v>
      </c>
      <c r="C91" s="41" t="n">
        <f aca="false">$E$5 + B91</f>
        <v>773.41</v>
      </c>
      <c r="D91" s="47" t="n">
        <f aca="false">IF(C91&gt;$E$5,$E$2+$E$1,(IF(C91&gt;764.99,C91^3*3486.59308-C91^2*7860012.00812+C91*5908819377.96283-1481278321001.59,IF(C91&gt;752.99,C91^3*3588.471445-C91^2*8028757.56264+C91*5988077680.84934-1488767378546.26,C91^3*899.851852-C91^2*1969009.674601+C91*1435480406.01138-348666163343.76))))-$E$1</f>
        <v>77686181.4006348</v>
      </c>
      <c r="E91" s="47" t="n">
        <f aca="false">D91*100/$E$2</f>
        <v>52.1457117655108</v>
      </c>
      <c r="G91" s="41" t="n">
        <f aca="false">[3]Plan1!$C86</f>
        <v>-16.71</v>
      </c>
      <c r="H91" s="41" t="n">
        <f aca="false">$J$5 + G91</f>
        <v>743.29</v>
      </c>
      <c r="I91" s="47" t="n">
        <f aca="false">IF(H91&gt;$J$5,$J$2+$J$1,(IF(H91&gt;739.99,H91^3*2498.244218-H91^2*5471052.355142+H91*3994605728.77515-972400879260.135,H91^3*1396.138889-H91^2*3002770.071427+H91*2152080038.43115-513963640099.415)))-$J$1</f>
        <v>12706041.270752</v>
      </c>
      <c r="J91" s="47" t="n">
        <f aca="false">I91*100/$J$2</f>
        <v>14.4481323851275</v>
      </c>
      <c r="L91" s="41" t="n">
        <f aca="false">[4]Plan1!$C86</f>
        <v>-5.94</v>
      </c>
      <c r="M91" s="41" t="n">
        <f aca="false">$O$5 + L91</f>
        <v>832.84</v>
      </c>
      <c r="N91" s="47" t="n">
        <f aca="false">IF(M91&gt;$O$5,$O$2+$O$1,(M91^3*3270.5936-M91^2*8015778.389801+M91*6549018422.82398-1783686174686.87))-$O$1</f>
        <v>15270426.1113281</v>
      </c>
      <c r="O91" s="41" t="n">
        <f aca="false">N91*100/$O$2</f>
        <v>39.0679187516805</v>
      </c>
      <c r="R91" s="47" t="n">
        <f aca="false">SUM(D91,I91,N91)</f>
        <v>105662648.782715</v>
      </c>
      <c r="S91" s="41" t="n">
        <f aca="false">R91*100/$R$2</f>
        <v>38.2824091617176</v>
      </c>
      <c r="U91" s="41" t="n">
        <f aca="false">[1]Plan1!$B86</f>
        <v>52.37</v>
      </c>
    </row>
    <row r="92" customFormat="false" ht="15" hidden="false" customHeight="false" outlineLevel="0" collapsed="false">
      <c r="A92" s="46" t="n">
        <v>42090</v>
      </c>
      <c r="B92" s="41" t="n">
        <f aca="false">[2]Plan1!$C87</f>
        <v>-7.55</v>
      </c>
      <c r="C92" s="41" t="n">
        <f aca="false">$E$5 + B92</f>
        <v>773.45</v>
      </c>
      <c r="D92" s="47" t="n">
        <f aca="false">IF(C92&gt;$E$5,$E$2+$E$1,(IF(C92&gt;764.99,C92^3*3486.59308-C92^2*7860012.00812+C92*5908819377.96283-1481278321001.59,IF(C92&gt;752.99,C92^3*3588.471445-C92^2*8028757.56264+C92*5988077680.84934-1488767378546.26,C92^3*899.851852-C92^2*1969009.674601+C92*1435480406.01138-348666163343.76))))-$E$1</f>
        <v>77984502.2019043</v>
      </c>
      <c r="E92" s="47" t="n">
        <f aca="false">D92*100/$E$2</f>
        <v>52.3459552352783</v>
      </c>
      <c r="G92" s="41" t="n">
        <f aca="false">[3]Plan1!$C87</f>
        <v>-16.65</v>
      </c>
      <c r="H92" s="41" t="n">
        <f aca="false">$J$5 + G92</f>
        <v>743.35</v>
      </c>
      <c r="I92" s="47" t="n">
        <f aca="false">IF(H92&gt;$J$5,$J$2+$J$1,(IF(H92&gt;739.99,H92^3*2498.244218-H92^2*5471052.355142+H92*3994605728.77515-972400879260.135,H92^3*1396.138889-H92^2*3002770.071427+H92*2152080038.43115-513963640099.415)))-$J$1</f>
        <v>12834728.5161133</v>
      </c>
      <c r="J92" s="47" t="n">
        <f aca="false">I92*100/$J$2</f>
        <v>14.5944635922784</v>
      </c>
      <c r="L92" s="41" t="n">
        <f aca="false">[4]Plan1!$C87</f>
        <v>-5.95</v>
      </c>
      <c r="M92" s="41" t="n">
        <f aca="false">$O$5 + L92</f>
        <v>832.83</v>
      </c>
      <c r="N92" s="47" t="n">
        <f aca="false">IF(M92&gt;$O$5,$O$2+$O$1,(M92^3*3270.5936-M92^2*8015778.389801+M92*6549018422.82398-1783686174686.87))-$O$1</f>
        <v>15240759.0458984</v>
      </c>
      <c r="O92" s="41" t="n">
        <f aca="false">N92*100/$O$2</f>
        <v>38.9920184137752</v>
      </c>
      <c r="R92" s="47" t="n">
        <f aca="false">SUM(D92,I92,N92)</f>
        <v>106059989.763916</v>
      </c>
      <c r="S92" s="41" t="n">
        <f aca="false">R92*100/$R$2</f>
        <v>38.4263689260649</v>
      </c>
      <c r="U92" s="41" t="n">
        <f aca="false">[1]Plan1!$B87</f>
        <v>44.14</v>
      </c>
    </row>
    <row r="93" customFormat="false" ht="15" hidden="false" customHeight="false" outlineLevel="0" collapsed="false">
      <c r="A93" s="46" t="n">
        <v>42091</v>
      </c>
      <c r="B93" s="41" t="n">
        <f aca="false">[2]Plan1!$C88</f>
        <v>-7.51</v>
      </c>
      <c r="C93" s="41" t="n">
        <f aca="false">$E$5 + B93</f>
        <v>773.49</v>
      </c>
      <c r="D93" s="47" t="n">
        <f aca="false">IF(C93&gt;$E$5,$E$2+$E$1,(IF(C93&gt;764.99,C93^3*3486.59308-C93^2*7860012.00812+C93*5908819377.96283-1481278321001.59,IF(C93&gt;752.99,C93^3*3588.471445-C93^2*8028757.56264+C93*5988077680.84934-1488767378546.26,C93^3*899.851852-C93^2*1969009.674601+C93*1435480406.01138-348666163343.76))))-$E$1</f>
        <v>78283559.3366699</v>
      </c>
      <c r="E93" s="47" t="n">
        <f aca="false">D93*100/$E$2</f>
        <v>52.5466929581236</v>
      </c>
      <c r="G93" s="41" t="n">
        <f aca="false">[3]Plan1!$C88</f>
        <v>-16.61</v>
      </c>
      <c r="H93" s="41" t="n">
        <f aca="false">$J$5 + G93</f>
        <v>743.39</v>
      </c>
      <c r="I93" s="47" t="n">
        <f aca="false">IF(H93&gt;$J$5,$J$2+$J$1,(IF(H93&gt;739.99,H93^3*2498.244218-H93^2*5471052.355142+H93*3994605728.77515-972400879260.135,H93^3*1396.138889-H93^2*3002770.071427+H93*2152080038.43115-513963640099.415)))-$J$1</f>
        <v>12920920.4414063</v>
      </c>
      <c r="J93" s="47" t="n">
        <f aca="false">I93*100/$J$2</f>
        <v>14.6924730604223</v>
      </c>
      <c r="L93" s="41" t="n">
        <f aca="false">[4]Plan1!$C88</f>
        <v>-5.94</v>
      </c>
      <c r="M93" s="41" t="n">
        <f aca="false">$O$5 + L93</f>
        <v>832.84</v>
      </c>
      <c r="N93" s="47" t="n">
        <f aca="false">IF(M93&gt;$O$5,$O$2+$O$1,(M93^3*3270.5936-M93^2*8015778.389801+M93*6549018422.82398-1783686174686.87))-$O$1</f>
        <v>15270426.1113281</v>
      </c>
      <c r="O93" s="41" t="n">
        <f aca="false">N93*100/$O$2</f>
        <v>39.0679187516805</v>
      </c>
      <c r="R93" s="47" t="n">
        <f aca="false">SUM(D93,I93,N93)</f>
        <v>106474905.889404</v>
      </c>
      <c r="S93" s="41" t="n">
        <f aca="false">R93*100/$R$2</f>
        <v>38.5766963034941</v>
      </c>
      <c r="U93" s="41" t="n">
        <f aca="false">[1]Plan1!$B88</f>
        <v>38.36</v>
      </c>
    </row>
    <row r="94" customFormat="false" ht="15" hidden="false" customHeight="false" outlineLevel="0" collapsed="false">
      <c r="A94" s="46" t="n">
        <v>42092</v>
      </c>
      <c r="B94" s="41" t="n">
        <f aca="false">[2]Plan1!$C89</f>
        <v>-7.49</v>
      </c>
      <c r="C94" s="41" t="n">
        <f aca="false">$E$5 + B94</f>
        <v>773.51</v>
      </c>
      <c r="D94" s="47" t="n">
        <f aca="false">IF(C94&gt;$E$5,$E$2+$E$1,(IF(C94&gt;764.99,C94^3*3486.59308-C94^2*7860012.00812+C94*5908819377.96283-1481278321001.59,IF(C94&gt;752.99,C94^3*3588.471445-C94^2*8028757.56264+C94*5988077680.84934-1488767378546.26,C94^3*899.851852-C94^2*1969009.674601+C94*1435480406.01138-348666163343.76))))-$E$1</f>
        <v>78433364.4479981</v>
      </c>
      <c r="E94" s="47" t="n">
        <f aca="false">D94*100/$E$2</f>
        <v>52.6472474456203</v>
      </c>
      <c r="G94" s="41" t="n">
        <f aca="false">[3]Plan1!$C89</f>
        <v>-16.59</v>
      </c>
      <c r="H94" s="41" t="n">
        <f aca="false">$J$5 + G94</f>
        <v>743.41</v>
      </c>
      <c r="I94" s="47" t="n">
        <f aca="false">IF(H94&gt;$J$5,$J$2+$J$1,(IF(H94&gt;739.99,H94^3*2498.244218-H94^2*5471052.355142+H94*3994605728.77515-972400879260.135,H94^3*1396.138889-H94^2*3002770.071427+H94*2152080038.43115-513963640099.415)))-$J$1</f>
        <v>12964136.892334</v>
      </c>
      <c r="J94" s="47" t="n">
        <f aca="false">I94*100/$J$2</f>
        <v>14.7416148025995</v>
      </c>
      <c r="L94" s="41" t="n">
        <f aca="false">[4]Plan1!$C89</f>
        <v>-5.94</v>
      </c>
      <c r="M94" s="41" t="n">
        <f aca="false">$O$5 + L94</f>
        <v>832.84</v>
      </c>
      <c r="N94" s="47" t="n">
        <f aca="false">IF(M94&gt;$O$5,$O$2+$O$1,(M94^3*3270.5936-M94^2*8015778.389801+M94*6549018422.82398-1783686174686.87))-$O$1</f>
        <v>15270426.1113281</v>
      </c>
      <c r="O94" s="41" t="n">
        <f aca="false">N94*100/$O$2</f>
        <v>39.0679187516805</v>
      </c>
      <c r="R94" s="47" t="n">
        <f aca="false">SUM(D94,I94,N94)</f>
        <v>106667927.45166</v>
      </c>
      <c r="S94" s="41" t="n">
        <f aca="false">R94*100/$R$2</f>
        <v>38.6466295344745</v>
      </c>
      <c r="U94" s="41" t="n">
        <f aca="false">[1]Plan1!$B89</f>
        <v>36.98</v>
      </c>
    </row>
    <row r="95" customFormat="false" ht="15" hidden="false" customHeight="false" outlineLevel="0" collapsed="false">
      <c r="A95" s="46" t="n">
        <v>42093</v>
      </c>
      <c r="B95" s="41" t="n">
        <f aca="false">[2]Plan1!$C90</f>
        <v>-7.47</v>
      </c>
      <c r="C95" s="41" t="n">
        <f aca="false">$E$5 + B95</f>
        <v>773.53</v>
      </c>
      <c r="D95" s="47" t="n">
        <f aca="false">IF(C95&gt;$E$5,$E$2+$E$1,(IF(C95&gt;764.99,C95^3*3486.59308-C95^2*7860012.00812+C95*5908819377.96283-1481278321001.59,IF(C95&gt;752.99,C95^3*3588.471445-C95^2*8028757.56264+C95*5988077680.84934-1488767378546.26,C95^3*899.851852-C95^2*1969009.674601+C95*1435480406.01138-348666163343.76))))-$E$1</f>
        <v>78583354.1452637</v>
      </c>
      <c r="E95" s="47" t="n">
        <f aca="false">D95*100/$E$2</f>
        <v>52.7479258337248</v>
      </c>
      <c r="G95" s="41" t="n">
        <f aca="false">[3]Plan1!$C90</f>
        <v>-16.57</v>
      </c>
      <c r="H95" s="41" t="n">
        <f aca="false">$J$5 + G95</f>
        <v>743.43</v>
      </c>
      <c r="I95" s="47" t="n">
        <f aca="false">IF(H95&gt;$J$5,$J$2+$J$1,(IF(H95&gt;739.99,H95^3*2498.244218-H95^2*5471052.355142+H95*3994605728.77515-972400879260.135,H95^3*1396.138889-H95^2*3002770.071427+H95*2152080038.43115-513963640099.415)))-$J$1</f>
        <v>13007433.8288574</v>
      </c>
      <c r="J95" s="47" t="n">
        <f aca="false">I95*100/$J$2</f>
        <v>14.7908480655357</v>
      </c>
      <c r="L95" s="41" t="n">
        <f aca="false">[4]Plan1!$C90</f>
        <v>-5.95</v>
      </c>
      <c r="M95" s="41" t="n">
        <f aca="false">$O$5 + L95</f>
        <v>832.83</v>
      </c>
      <c r="N95" s="47" t="n">
        <f aca="false">IF(M95&gt;$O$5,$O$2+$O$1,(M95^3*3270.5936-M95^2*8015778.389801+M95*6549018422.82398-1783686174686.87))-$O$1</f>
        <v>15240759.0458984</v>
      </c>
      <c r="O95" s="41" t="n">
        <f aca="false">N95*100/$O$2</f>
        <v>38.9920184137752</v>
      </c>
      <c r="R95" s="47" t="n">
        <f aca="false">SUM(D95,I95,N95)</f>
        <v>106831547.02002</v>
      </c>
      <c r="S95" s="41" t="n">
        <f aca="false">R95*100/$R$2</f>
        <v>38.7059101916883</v>
      </c>
      <c r="U95" s="41" t="n">
        <f aca="false">[1]Plan1!$B90</f>
        <v>33.44</v>
      </c>
    </row>
    <row r="96" customFormat="false" ht="15" hidden="false" customHeight="false" outlineLevel="0" collapsed="false">
      <c r="A96" s="46" t="n">
        <v>42094</v>
      </c>
      <c r="B96" s="41" t="n">
        <f aca="false">[2]Plan1!$C91</f>
        <v>-7.45</v>
      </c>
      <c r="C96" s="41" t="n">
        <f aca="false">$E$5 + B96</f>
        <v>773.55</v>
      </c>
      <c r="D96" s="47" t="n">
        <f aca="false">IF(C96&gt;$E$5,$E$2+$E$1,(IF(C96&gt;764.99,C96^3*3486.59308-C96^2*7860012.00812+C96*5908819377.96283-1481278321001.59,IF(C96&gt;752.99,C96^3*3588.471445-C96^2*8028757.56264+C96*5988077680.84934-1488767378546.26,C96^3*899.851852-C96^2*1969009.674601+C96*1435480406.01138-348666163343.76))))-$E$1</f>
        <v>78733528.5930176</v>
      </c>
      <c r="E96" s="47" t="n">
        <f aca="false">D96*100/$E$2</f>
        <v>52.8487282328894</v>
      </c>
      <c r="G96" s="41" t="n">
        <f aca="false">[3]Plan1!$C91</f>
        <v>-16.53</v>
      </c>
      <c r="H96" s="41" t="n">
        <f aca="false">$J$5 + G96</f>
        <v>743.47</v>
      </c>
      <c r="I96" s="47" t="n">
        <f aca="false">IF(H96&gt;$J$5,$J$2+$J$1,(IF(H96&gt;739.99,H96^3*2498.244218-H96^2*5471052.355142+H96*3994605728.77515-972400879260.135,H96^3*1396.138889-H96^2*3002770.071427+H96*2152080038.43115-513963640099.415)))-$J$1</f>
        <v>13094269.6384277</v>
      </c>
      <c r="J96" s="47" t="n">
        <f aca="false">I96*100/$J$2</f>
        <v>14.8895896991969</v>
      </c>
      <c r="L96" s="41" t="n">
        <f aca="false">[4]Plan1!$C91</f>
        <v>-5.92</v>
      </c>
      <c r="M96" s="41" t="n">
        <f aca="false">$O$5 + L96</f>
        <v>832.86</v>
      </c>
      <c r="N96" s="47" t="n">
        <f aca="false">IF(M96&gt;$O$5,$O$2+$O$1,(M96^3*3270.5936-M96^2*8015778.389801+M96*6549018422.82398-1783686174686.87))-$O$1</f>
        <v>15329853.7827148</v>
      </c>
      <c r="O96" s="41" t="n">
        <f aca="false">N96*100/$O$2</f>
        <v>39.2199587419474</v>
      </c>
      <c r="R96" s="47" t="n">
        <f aca="false">SUM(D96,I96,N96)</f>
        <v>107157652.01416</v>
      </c>
      <c r="S96" s="41" t="n">
        <f aca="false">R96*100/$R$2</f>
        <v>38.8240605973349</v>
      </c>
      <c r="U96" s="41" t="n">
        <f aca="false">[1]Plan1!$B91</f>
        <v>43.15</v>
      </c>
    </row>
    <row r="97" customFormat="false" ht="15" hidden="false" customHeight="false" outlineLevel="0" collapsed="false">
      <c r="A97" s="46" t="n">
        <v>42095</v>
      </c>
      <c r="B97" s="41" t="n">
        <f aca="false">[2]Plan1!$C92</f>
        <v>-7.39</v>
      </c>
      <c r="C97" s="41" t="n">
        <f aca="false">$E$5 + B97</f>
        <v>773.61</v>
      </c>
      <c r="D97" s="47" t="n">
        <f aca="false">IF(C97&gt;$E$5,$E$2+$E$1,(IF(C97&gt;764.99,C97^3*3486.59308-C97^2*7860012.00812+C97*5908819377.96283-1481278321001.59,IF(C97&gt;752.99,C97^3*3588.471445-C97^2*8028757.56264+C97*5988077680.84934-1488767378546.26,C97^3*899.851852-C97^2*1969009.674601+C97*1435480406.01138-348666163343.76))))-$E$1</f>
        <v>79185162.1315918</v>
      </c>
      <c r="E97" s="47" t="n">
        <f aca="false">D97*100/$E$2</f>
        <v>53.151880632731</v>
      </c>
      <c r="G97" s="41" t="n">
        <f aca="false">[3]Plan1!$C92</f>
        <v>-16.49</v>
      </c>
      <c r="H97" s="41" t="n">
        <f aca="false">$J$5 + G97</f>
        <v>743.51</v>
      </c>
      <c r="I97" s="47" t="n">
        <f aca="false">IF(H97&gt;$J$5,$J$2+$J$1,(IF(H97&gt;739.99,H97^3*2498.244218-H97^2*5471052.355142+H97*3994605728.77515-972400879260.135,H97^3*1396.138889-H97^2*3002770.071427+H97*2152080038.43115-513963640099.415)))-$J$1</f>
        <v>13181428.8288574</v>
      </c>
      <c r="J97" s="47" t="n">
        <f aca="false">I97*100/$J$2</f>
        <v>14.9886990515967</v>
      </c>
      <c r="L97" s="41" t="n">
        <f aca="false">[4]Plan1!$C92</f>
        <v>-5.92</v>
      </c>
      <c r="M97" s="41" t="n">
        <f aca="false">$O$5 + L97</f>
        <v>832.86</v>
      </c>
      <c r="N97" s="47" t="n">
        <f aca="false">IF(M97&gt;$O$5,$O$2+$O$1,(M97^3*3270.5936-M97^2*8015778.389801+M97*6549018422.82398-1783686174686.87))-$O$1</f>
        <v>15329853.7827148</v>
      </c>
      <c r="O97" s="41" t="n">
        <f aca="false">N97*100/$O$2</f>
        <v>39.2199587419474</v>
      </c>
      <c r="R97" s="47" t="n">
        <f aca="false">SUM(D97,I97,N97)</f>
        <v>107696444.743164</v>
      </c>
      <c r="S97" s="41" t="n">
        <f aca="false">R97*100/$R$2</f>
        <v>39.0192694430596</v>
      </c>
      <c r="U97" s="41" t="n">
        <f aca="false">[1]Plan1!$B92</f>
        <v>37.9</v>
      </c>
    </row>
    <row r="98" customFormat="false" ht="15" hidden="false" customHeight="false" outlineLevel="0" collapsed="false">
      <c r="A98" s="46" t="n">
        <v>42096</v>
      </c>
      <c r="B98" s="41" t="n">
        <f aca="false">[2]Plan1!$C93</f>
        <v>-7.36</v>
      </c>
      <c r="C98" s="41" t="n">
        <f aca="false">$E$5 + B98</f>
        <v>773.64</v>
      </c>
      <c r="D98" s="47" t="n">
        <f aca="false">IF(C98&gt;$E$5,$E$2+$E$1,(IF(C98&gt;764.99,C98^3*3486.59308-C98^2*7860012.00812+C98*5908819377.96283-1481278321001.59,IF(C98&gt;752.99,C98^3*3588.471445-C98^2*8028757.56264+C98*5988077680.84934-1488767378546.26,C98^3*899.851852-C98^2*1969009.674601+C98*1435480406.01138-348666163343.76))))-$E$1</f>
        <v>79411604.4182129</v>
      </c>
      <c r="E98" s="47" t="n">
        <f aca="false">D98*100/$E$2</f>
        <v>53.3038767020032</v>
      </c>
      <c r="G98" s="41" t="n">
        <f aca="false">[3]Plan1!$C93</f>
        <v>-16.46</v>
      </c>
      <c r="H98" s="41" t="n">
        <f aca="false">$J$5 + G98</f>
        <v>743.54</v>
      </c>
      <c r="I98" s="47" t="n">
        <f aca="false">IF(H98&gt;$J$5,$J$2+$J$1,(IF(H98&gt;739.99,H98^3*2498.244218-H98^2*5471052.355142+H98*3994605728.77515-972400879260.135,H98^3*1396.138889-H98^2*3002770.071427+H98*2152080038.43115-513963640099.415)))-$J$1</f>
        <v>13247011.0163574</v>
      </c>
      <c r="J98" s="47" t="n">
        <f aca="false">I98*100/$J$2</f>
        <v>15.0632730362797</v>
      </c>
      <c r="L98" s="41" t="n">
        <f aca="false">[4]Plan1!$C93</f>
        <v>-5.92</v>
      </c>
      <c r="M98" s="41" t="n">
        <f aca="false">$O$5 + L98</f>
        <v>832.86</v>
      </c>
      <c r="N98" s="47" t="n">
        <f aca="false">IF(M98&gt;$O$5,$O$2+$O$1,(M98^3*3270.5936-M98^2*8015778.389801+M98*6549018422.82398-1783686174686.87))-$O$1</f>
        <v>15329853.7827148</v>
      </c>
      <c r="O98" s="41" t="n">
        <f aca="false">N98*100/$O$2</f>
        <v>39.2199587419474</v>
      </c>
      <c r="R98" s="47" t="n">
        <f aca="false">SUM(D98,I98,N98)</f>
        <v>107988469.217285</v>
      </c>
      <c r="S98" s="41" t="n">
        <f aca="false">R98*100/$R$2</f>
        <v>39.1250722081079</v>
      </c>
      <c r="U98" s="41" t="n">
        <f aca="false">[1]Plan1!$B93</f>
        <v>36.98</v>
      </c>
    </row>
    <row r="99" customFormat="false" ht="15" hidden="false" customHeight="false" outlineLevel="0" collapsed="false">
      <c r="A99" s="46" t="n">
        <v>42097</v>
      </c>
      <c r="B99" s="41" t="n">
        <f aca="false">[2]Plan1!$C94</f>
        <v>-7.35</v>
      </c>
      <c r="C99" s="41" t="n">
        <f aca="false">$E$5 + B99</f>
        <v>773.65</v>
      </c>
      <c r="D99" s="47" t="n">
        <f aca="false">IF(C99&gt;$E$5,$E$2+$E$1,(IF(C99&gt;764.99,C99^3*3486.59308-C99^2*7860012.00812+C99*5908819377.96283-1481278321001.59,IF(C99&gt;752.99,C99^3*3588.471445-C99^2*8028757.56264+C99*5988077680.84934-1488767378546.26,C99^3*899.851852-C99^2*1969009.674601+C99*1435480406.01138-348666163343.76))))-$E$1</f>
        <v>79487177.989502</v>
      </c>
      <c r="E99" s="47" t="n">
        <f aca="false">D99*100/$E$2</f>
        <v>53.3546043551647</v>
      </c>
      <c r="G99" s="41" t="n">
        <f aca="false">[3]Plan1!$C94</f>
        <v>-16.43</v>
      </c>
      <c r="H99" s="41" t="n">
        <f aca="false">$J$5 + G99</f>
        <v>743.57</v>
      </c>
      <c r="I99" s="47" t="n">
        <f aca="false">IF(H99&gt;$J$5,$J$2+$J$1,(IF(H99&gt;739.99,H99^3*2498.244218-H99^2*5471052.355142+H99*3994605728.77515-972400879260.135,H99^3*1396.138889-H99^2*3002770.071427+H99*2152080038.43115-513963640099.415)))-$J$1</f>
        <v>13312776.0512695</v>
      </c>
      <c r="J99" s="47" t="n">
        <f aca="false">I99*100/$J$2</f>
        <v>15.1380549380912</v>
      </c>
      <c r="L99" s="41" t="n">
        <f aca="false">[4]Plan1!$C94</f>
        <v>-5.92</v>
      </c>
      <c r="M99" s="41" t="n">
        <f aca="false">$O$5 + L99</f>
        <v>832.86</v>
      </c>
      <c r="N99" s="47" t="n">
        <f aca="false">IF(M99&gt;$O$5,$O$2+$O$1,(M99^3*3270.5936-M99^2*8015778.389801+M99*6549018422.82398-1783686174686.87))-$O$1</f>
        <v>15329853.7827148</v>
      </c>
      <c r="O99" s="41" t="n">
        <f aca="false">N99*100/$O$2</f>
        <v>39.2199587419474</v>
      </c>
      <c r="R99" s="47" t="n">
        <f aca="false">SUM(D99,I99,N99)</f>
        <v>108129807.823486</v>
      </c>
      <c r="S99" s="41" t="n">
        <f aca="false">R99*100/$R$2</f>
        <v>39.1762802973928</v>
      </c>
      <c r="U99" s="41" t="n">
        <f aca="false">[1]Plan1!$B94</f>
        <v>32.59</v>
      </c>
    </row>
    <row r="100" customFormat="false" ht="15" hidden="false" customHeight="false" outlineLevel="0" collapsed="false">
      <c r="A100" s="46" t="n">
        <v>42098</v>
      </c>
      <c r="B100" s="41" t="n">
        <f aca="false">[2]Plan1!$C95</f>
        <v>-7.35</v>
      </c>
      <c r="C100" s="41" t="n">
        <f aca="false">$E$5 + B100</f>
        <v>773.65</v>
      </c>
      <c r="D100" s="47" t="n">
        <f aca="false">IF(C100&gt;$E$5,$E$2+$E$1,(IF(C100&gt;764.99,C100^3*3486.59308-C100^2*7860012.00812+C100*5908819377.96283-1481278321001.59,IF(C100&gt;752.99,C100^3*3588.471445-C100^2*8028757.56264+C100*5988077680.84934-1488767378546.26,C100^3*899.851852-C100^2*1969009.674601+C100*1435480406.01138-348666163343.76))))-$E$1</f>
        <v>79487177.989502</v>
      </c>
      <c r="E100" s="47" t="n">
        <f aca="false">D100*100/$E$2</f>
        <v>53.3546043551647</v>
      </c>
      <c r="G100" s="41" t="n">
        <f aca="false">[3]Plan1!$C95</f>
        <v>-16.4</v>
      </c>
      <c r="H100" s="41" t="n">
        <f aca="false">$J$5 + G100</f>
        <v>743.6</v>
      </c>
      <c r="I100" s="47" t="n">
        <f aca="false">IF(H100&gt;$J$5,$J$2+$J$1,(IF(H100&gt;739.99,H100^3*2498.244218-H100^2*5471052.355142+H100*3994605728.77515-972400879260.135,H100^3*1396.138889-H100^2*3002770.071427+H100*2152080038.43115-513963640099.415)))-$J$1</f>
        <v>13378724.3361816</v>
      </c>
      <c r="J100" s="47" t="n">
        <f aca="false">I100*100/$J$2</f>
        <v>15.2130452148169</v>
      </c>
      <c r="L100" s="41" t="n">
        <f aca="false">[4]Plan1!$C95</f>
        <v>-5.92</v>
      </c>
      <c r="M100" s="41" t="n">
        <f aca="false">$O$5 + L100</f>
        <v>832.86</v>
      </c>
      <c r="N100" s="47" t="n">
        <f aca="false">IF(M100&gt;$O$5,$O$2+$O$1,(M100^3*3270.5936-M100^2*8015778.389801+M100*6549018422.82398-1783686174686.87))-$O$1</f>
        <v>15329853.7827148</v>
      </c>
      <c r="O100" s="41" t="n">
        <f aca="false">N100*100/$O$2</f>
        <v>39.2199587419474</v>
      </c>
      <c r="R100" s="47" t="n">
        <f aca="false">SUM(D100,I100,N100)</f>
        <v>108195756.108398</v>
      </c>
      <c r="S100" s="41" t="n">
        <f aca="false">R100*100/$R$2</f>
        <v>39.2001738799936</v>
      </c>
      <c r="U100" s="41" t="n">
        <f aca="false">[1]Plan1!$B95</f>
        <v>28.09</v>
      </c>
    </row>
    <row r="101" customFormat="false" ht="15" hidden="false" customHeight="false" outlineLevel="0" collapsed="false">
      <c r="A101" s="46" t="n">
        <v>42099</v>
      </c>
      <c r="B101" s="41" t="n">
        <f aca="false">[2]Plan1!$C96</f>
        <v>-7.34</v>
      </c>
      <c r="C101" s="41" t="n">
        <f aca="false">$E$5 + B101</f>
        <v>773.66</v>
      </c>
      <c r="D101" s="47" t="n">
        <f aca="false">IF(C101&gt;$E$5,$E$2+$E$1,(IF(C101&gt;764.99,C101^3*3486.59308-C101^2*7860012.00812+C101*5908819377.96283-1481278321001.59,IF(C101&gt;752.99,C101^3*3588.471445-C101^2*8028757.56264+C101*5988077680.84934-1488767378546.26,C101^3*899.851852-C101^2*1969009.674601+C101*1435480406.01138-348666163343.76))))-$E$1</f>
        <v>79562797.9997559</v>
      </c>
      <c r="E101" s="47" t="n">
        <f aca="false">D101*100/$E$2</f>
        <v>53.4053631798013</v>
      </c>
      <c r="G101" s="41" t="n">
        <f aca="false">[3]Plan1!$C96</f>
        <v>-16.37</v>
      </c>
      <c r="H101" s="41" t="n">
        <f aca="false">$J$5 + G101</f>
        <v>743.63</v>
      </c>
      <c r="I101" s="47" t="n">
        <f aca="false">IF(H101&gt;$J$5,$J$2+$J$1,(IF(H101&gt;739.99,H101^3*2498.244218-H101^2*5471052.355142+H101*3994605728.77515-972400879260.135,H101^3*1396.138889-H101^2*3002770.071427+H101*2152080038.43115-513963640099.415)))-$J$1</f>
        <v>13444856.2770996</v>
      </c>
      <c r="J101" s="47" t="n">
        <f aca="false">I101*100/$J$2</f>
        <v>15.2882443281291</v>
      </c>
      <c r="L101" s="41" t="n">
        <f aca="false">[4]Plan1!$C96</f>
        <v>-5.94</v>
      </c>
      <c r="M101" s="41" t="n">
        <f aca="false">$O$5 + L101</f>
        <v>832.84</v>
      </c>
      <c r="N101" s="47" t="n">
        <f aca="false">IF(M101&gt;$O$5,$O$2+$O$1,(M101^3*3270.5936-M101^2*8015778.389801+M101*6549018422.82398-1783686174686.87))-$O$1</f>
        <v>15270426.1113281</v>
      </c>
      <c r="O101" s="41" t="n">
        <f aca="false">N101*100/$O$2</f>
        <v>39.0679187516805</v>
      </c>
      <c r="R101" s="47" t="n">
        <f aca="false">SUM(D101,I101,N101)</f>
        <v>108278080.388184</v>
      </c>
      <c r="S101" s="41" t="n">
        <f aca="false">R101*100/$R$2</f>
        <v>39.2300006144072</v>
      </c>
      <c r="U101" s="41" t="n">
        <f aca="false">[1]Plan1!$B96</f>
        <v>27.31</v>
      </c>
    </row>
    <row r="102" customFormat="false" ht="15" hidden="false" customHeight="false" outlineLevel="0" collapsed="false">
      <c r="A102" s="46" t="n">
        <v>42100</v>
      </c>
      <c r="B102" s="41" t="n">
        <f aca="false">[2]Plan1!$C97</f>
        <v>-7.33</v>
      </c>
      <c r="C102" s="41" t="n">
        <f aca="false">$E$5 + B102</f>
        <v>773.67</v>
      </c>
      <c r="D102" s="47" t="n">
        <f aca="false">IF(C102&gt;$E$5,$E$2+$E$1,(IF(C102&gt;764.99,C102^3*3486.59308-C102^2*7860012.00812+C102*5908819377.96283-1481278321001.59,IF(C102&gt;752.99,C102^3*3588.471445-C102^2*8028757.56264+C102*5988077680.84934-1488767378546.26,C102^3*899.851852-C102^2*1969009.674601+C102*1435480406.01138-348666163343.76))))-$E$1</f>
        <v>79638464.4699707</v>
      </c>
      <c r="E102" s="47" t="n">
        <f aca="false">D102*100/$E$2</f>
        <v>53.4561531900065</v>
      </c>
      <c r="G102" s="41" t="n">
        <f aca="false">[3]Plan1!$C97</f>
        <v>-16.35</v>
      </c>
      <c r="H102" s="41" t="n">
        <f aca="false">$J$5 + G102</f>
        <v>743.65</v>
      </c>
      <c r="I102" s="47" t="n">
        <f aca="false">IF(H102&gt;$J$5,$J$2+$J$1,(IF(H102&gt;739.99,H102^3*2498.244218-H102^2*5471052.355142+H102*3994605728.77515-972400879260.135,H102^3*1396.138889-H102^2*3002770.071427+H102*2152080038.43115-513963640099.415)))-$J$1</f>
        <v>13489046.4685059</v>
      </c>
      <c r="J102" s="47" t="n">
        <f aca="false">I102*100/$J$2</f>
        <v>15.3384933177205</v>
      </c>
      <c r="L102" s="41" t="n">
        <f aca="false">[4]Plan1!$C97</f>
        <v>-5.95</v>
      </c>
      <c r="M102" s="41" t="n">
        <f aca="false">$O$5 + L102</f>
        <v>832.83</v>
      </c>
      <c r="N102" s="47" t="n">
        <f aca="false">IF(M102&gt;$O$5,$O$2+$O$1,(M102^3*3270.5936-M102^2*8015778.389801+M102*6549018422.82398-1783686174686.87))-$O$1</f>
        <v>15240759.0458984</v>
      </c>
      <c r="O102" s="41" t="n">
        <f aca="false">N102*100/$O$2</f>
        <v>38.9920184137752</v>
      </c>
      <c r="R102" s="47" t="n">
        <f aca="false">SUM(D102,I102,N102)</f>
        <v>108368269.984375</v>
      </c>
      <c r="S102" s="41" t="n">
        <f aca="false">R102*100/$R$2</f>
        <v>39.2626770148506</v>
      </c>
      <c r="U102" s="41" t="n">
        <f aca="false">[1]Plan1!$B97</f>
        <v>28.88</v>
      </c>
    </row>
    <row r="103" customFormat="false" ht="15" hidden="false" customHeight="false" outlineLevel="0" collapsed="false">
      <c r="A103" s="46" t="n">
        <v>42101</v>
      </c>
      <c r="B103" s="41" t="n">
        <f aca="false">[2]Plan1!$C98</f>
        <v>-7.33</v>
      </c>
      <c r="C103" s="41" t="n">
        <f aca="false">$E$5 + B103</f>
        <v>773.67</v>
      </c>
      <c r="D103" s="47" t="n">
        <f aca="false">IF(C103&gt;$E$5,$E$2+$E$1,(IF(C103&gt;764.99,C103^3*3486.59308-C103^2*7860012.00812+C103*5908819377.96283-1481278321001.59,IF(C103&gt;752.99,C103^3*3588.471445-C103^2*8028757.56264+C103*5988077680.84934-1488767378546.26,C103^3*899.851852-C103^2*1969009.674601+C103*1435480406.01138-348666163343.76))))-$E$1</f>
        <v>79638464.4699707</v>
      </c>
      <c r="E103" s="47" t="n">
        <f aca="false">D103*100/$E$2</f>
        <v>53.4561531900065</v>
      </c>
      <c r="G103" s="41" t="n">
        <f aca="false">[3]Plan1!$C98</f>
        <v>-16.3</v>
      </c>
      <c r="H103" s="41" t="n">
        <f aca="false">$J$5 + G103</f>
        <v>743.7</v>
      </c>
      <c r="I103" s="47" t="n">
        <f aca="false">IF(H103&gt;$J$5,$J$2+$J$1,(IF(H103&gt;739.99,H103^3*2498.244218-H103^2*5471052.355142+H103*3994605728.77515-972400879260.135,H103^3*1396.138889-H103^2*3002770.071427+H103*2152080038.43115-513963640099.415)))-$J$1</f>
        <v>13599880.628418</v>
      </c>
      <c r="J103" s="47" t="n">
        <f aca="false">I103*100/$J$2</f>
        <v>15.4645236509361</v>
      </c>
      <c r="L103" s="41" t="n">
        <f aca="false">[4]Plan1!$C98</f>
        <v>-5.95</v>
      </c>
      <c r="M103" s="41" t="n">
        <f aca="false">$O$5 + L103</f>
        <v>832.83</v>
      </c>
      <c r="N103" s="47" t="n">
        <f aca="false">IF(M103&gt;$O$5,$O$2+$O$1,(M103^3*3270.5936-M103^2*8015778.389801+M103*6549018422.82398-1783686174686.87))-$O$1</f>
        <v>15240759.0458984</v>
      </c>
      <c r="O103" s="41" t="n">
        <f aca="false">N103*100/$O$2</f>
        <v>38.9920184137752</v>
      </c>
      <c r="R103" s="47" t="n">
        <f aca="false">SUM(D103,I103,N103)</f>
        <v>108479104.144287</v>
      </c>
      <c r="S103" s="41" t="n">
        <f aca="false">R103*100/$R$2</f>
        <v>39.3028331031915</v>
      </c>
      <c r="U103" s="41" t="n">
        <f aca="false">[1]Plan1!$B98</f>
        <v>27.7</v>
      </c>
    </row>
    <row r="104" customFormat="false" ht="15" hidden="false" customHeight="false" outlineLevel="0" collapsed="false">
      <c r="A104" s="46" t="n">
        <v>42102</v>
      </c>
      <c r="B104" s="41" t="n">
        <f aca="false">[2]Plan1!$C99</f>
        <v>-7.33</v>
      </c>
      <c r="C104" s="41" t="n">
        <f aca="false">$E$5 + B104</f>
        <v>773.67</v>
      </c>
      <c r="D104" s="47" t="n">
        <f aca="false">IF(C104&gt;$E$5,$E$2+$E$1,(IF(C104&gt;764.99,C104^3*3486.59308-C104^2*7860012.00812+C104*5908819377.96283-1481278321001.59,IF(C104&gt;752.99,C104^3*3588.471445-C104^2*8028757.56264+C104*5988077680.84934-1488767378546.26,C104^3*899.851852-C104^2*1969009.674601+C104*1435480406.01138-348666163343.76))))-$E$1</f>
        <v>79638464.4699707</v>
      </c>
      <c r="E104" s="47" t="n">
        <f aca="false">D104*100/$E$2</f>
        <v>53.4561531900065</v>
      </c>
      <c r="G104" s="41" t="n">
        <f aca="false">[3]Plan1!$C99</f>
        <v>-16.29</v>
      </c>
      <c r="H104" s="41" t="n">
        <f aca="false">$J$5 + G104</f>
        <v>743.71</v>
      </c>
      <c r="I104" s="47" t="n">
        <f aca="false">IF(H104&gt;$J$5,$J$2+$J$1,(IF(H104&gt;739.99,H104^3*2498.244218-H104^2*5471052.355142+H104*3994605728.77515-972400879260.135,H104^3*1396.138889-H104^2*3002770.071427+H104*2152080038.43115-513963640099.415)))-$J$1</f>
        <v>13622109.0686035</v>
      </c>
      <c r="J104" s="47" t="n">
        <f aca="false">I104*100/$J$2</f>
        <v>15.4897997727172</v>
      </c>
      <c r="L104" s="41" t="n">
        <f aca="false">[4]Plan1!$C99</f>
        <v>-5.95</v>
      </c>
      <c r="M104" s="41" t="n">
        <f aca="false">$O$5 + L104</f>
        <v>832.83</v>
      </c>
      <c r="N104" s="47" t="n">
        <f aca="false">IF(M104&gt;$O$5,$O$2+$O$1,(M104^3*3270.5936-M104^2*8015778.389801+M104*6549018422.82398-1783686174686.87))-$O$1</f>
        <v>15240759.0458984</v>
      </c>
      <c r="O104" s="41" t="n">
        <f aca="false">N104*100/$O$2</f>
        <v>38.9920184137752</v>
      </c>
      <c r="R104" s="47" t="n">
        <f aca="false">SUM(D104,I104,N104)</f>
        <v>108501332.584473</v>
      </c>
      <c r="S104" s="41" t="n">
        <f aca="false">R104*100/$R$2</f>
        <v>39.3108866419965</v>
      </c>
      <c r="U104" s="41" t="n">
        <f aca="false">[1]Plan1!$B99</f>
        <v>29.28</v>
      </c>
    </row>
    <row r="105" customFormat="false" ht="15" hidden="false" customHeight="false" outlineLevel="0" collapsed="false">
      <c r="A105" s="46" t="n">
        <v>42103</v>
      </c>
      <c r="B105" s="41" t="n">
        <f aca="false">[2]Plan1!$C100</f>
        <v>-7.32</v>
      </c>
      <c r="C105" s="41" t="n">
        <f aca="false">$E$5 + B105</f>
        <v>773.68</v>
      </c>
      <c r="D105" s="47" t="n">
        <f aca="false">IF(C105&gt;$E$5,$E$2+$E$1,(IF(C105&gt;764.99,C105^3*3486.59308-C105^2*7860012.00812+C105*5908819377.96283-1481278321001.59,IF(C105&gt;752.99,C105^3*3588.471445-C105^2*8028757.56264+C105*5988077680.84934-1488767378546.26,C105^3*899.851852-C105^2*1969009.674601+C105*1435480406.01138-348666163343.76))))-$E$1</f>
        <v>79714177.4211426</v>
      </c>
      <c r="E105" s="47" t="n">
        <f aca="false">D105*100/$E$2</f>
        <v>53.5069743998734</v>
      </c>
      <c r="G105" s="41" t="n">
        <f aca="false">[3]Plan1!$C100</f>
        <v>-16.27</v>
      </c>
      <c r="H105" s="41" t="n">
        <f aca="false">$J$5 + G105</f>
        <v>743.73</v>
      </c>
      <c r="I105" s="47" t="n">
        <f aca="false">IF(H105&gt;$J$5,$J$2+$J$1,(IF(H105&gt;739.99,H105^3*2498.244218-H105^2*5471052.355142+H105*3994605728.77515-972400879260.135,H105^3*1396.138889-H105^2*3002770.071427+H105*2152080038.43115-513963640099.415)))-$J$1</f>
        <v>13666627.6779785</v>
      </c>
      <c r="J105" s="47" t="n">
        <f aca="false">I105*100/$J$2</f>
        <v>15.540422208781</v>
      </c>
      <c r="L105" s="41" t="n">
        <f aca="false">[4]Plan1!$C100</f>
        <v>-5.98</v>
      </c>
      <c r="M105" s="41" t="n">
        <f aca="false">$O$5 + L105</f>
        <v>832.8</v>
      </c>
      <c r="N105" s="47" t="n">
        <f aca="false">IF(M105&gt;$O$5,$O$2+$O$1,(M105^3*3270.5936-M105^2*8015778.389801+M105*6549018422.82398-1783686174686.87))-$O$1</f>
        <v>15151944.6884766</v>
      </c>
      <c r="O105" s="41" t="n">
        <f aca="false">N105*100/$O$2</f>
        <v>38.7647954093584</v>
      </c>
      <c r="R105" s="47" t="n">
        <f aca="false">SUM(D105,I105,N105)</f>
        <v>108532749.787598</v>
      </c>
      <c r="S105" s="41" t="n">
        <f aca="false">R105*100/$R$2</f>
        <v>39.322269341925</v>
      </c>
      <c r="U105" s="41" t="n">
        <f aca="false">[1]Plan1!$B100</f>
        <v>26.17</v>
      </c>
    </row>
    <row r="106" customFormat="false" ht="15" hidden="false" customHeight="false" outlineLevel="0" collapsed="false">
      <c r="A106" s="46" t="n">
        <v>42104</v>
      </c>
      <c r="B106" s="41" t="n">
        <f aca="false">[2]Plan1!$C101</f>
        <v>-7.32</v>
      </c>
      <c r="C106" s="41" t="n">
        <f aca="false">$E$5 + B106</f>
        <v>773.68</v>
      </c>
      <c r="D106" s="47" t="n">
        <f aca="false">IF(C106&gt;$E$5,$E$2+$E$1,(IF(C106&gt;764.99,C106^3*3486.59308-C106^2*7860012.00812+C106*5908819377.96283-1481278321001.59,IF(C106&gt;752.99,C106^3*3588.471445-C106^2*8028757.56264+C106*5988077680.84934-1488767378546.26,C106^3*899.851852-C106^2*1969009.674601+C106*1435480406.01138-348666163343.76))))-$E$1</f>
        <v>79714177.4211426</v>
      </c>
      <c r="E106" s="47" t="n">
        <f aca="false">D106*100/$E$2</f>
        <v>53.5069743998734</v>
      </c>
      <c r="G106" s="41" t="n">
        <f aca="false">[3]Plan1!$C101</f>
        <v>-16.25</v>
      </c>
      <c r="H106" s="41" t="n">
        <f aca="false">$J$5 + G106</f>
        <v>743.75</v>
      </c>
      <c r="I106" s="47" t="n">
        <f aca="false">IF(H106&gt;$J$5,$J$2+$J$1,(IF(H106&gt;739.99,H106^3*2498.244218-H106^2*5471052.355142+H106*3994605728.77515-972400879260.135,H106^3*1396.138889-H106^2*3002770.071427+H106*2152080038.43115-513963640099.415)))-$J$1</f>
        <v>13711228.6901855</v>
      </c>
      <c r="J106" s="47" t="n">
        <f aca="false">I106*100/$J$2</f>
        <v>15.5911383457072</v>
      </c>
      <c r="L106" s="41" t="n">
        <f aca="false">[4]Plan1!$C101</f>
        <v>-5.98</v>
      </c>
      <c r="M106" s="41" t="n">
        <f aca="false">$O$5 + L106</f>
        <v>832.8</v>
      </c>
      <c r="N106" s="47" t="n">
        <f aca="false">IF(M106&gt;$O$5,$O$2+$O$1,(M106^3*3270.5936-M106^2*8015778.389801+M106*6549018422.82398-1783686174686.87))-$O$1</f>
        <v>15151944.6884766</v>
      </c>
      <c r="O106" s="41" t="n">
        <f aca="false">N106*100/$O$2</f>
        <v>38.7647954093584</v>
      </c>
      <c r="R106" s="47" t="n">
        <f aca="false">SUM(D106,I106,N106)</f>
        <v>108577350.799805</v>
      </c>
      <c r="S106" s="41" t="n">
        <f aca="false">R106*100/$R$2</f>
        <v>39.3384286396334</v>
      </c>
      <c r="U106" s="41" t="n">
        <f aca="false">[1]Plan1!$B101</f>
        <v>25.79</v>
      </c>
    </row>
    <row r="107" customFormat="false" ht="15" hidden="false" customHeight="false" outlineLevel="0" collapsed="false">
      <c r="A107" s="46" t="n">
        <v>42105</v>
      </c>
      <c r="B107" s="41" t="n">
        <f aca="false">[2]Plan1!$C102</f>
        <v>-7.33</v>
      </c>
      <c r="C107" s="41" t="n">
        <f aca="false">$E$5 + B107</f>
        <v>773.67</v>
      </c>
      <c r="D107" s="47" t="n">
        <f aca="false">IF(C107&gt;$E$5,$E$2+$E$1,(IF(C107&gt;764.99,C107^3*3486.59308-C107^2*7860012.00812+C107*5908819377.96283-1481278321001.59,IF(C107&gt;752.99,C107^3*3588.471445-C107^2*8028757.56264+C107*5988077680.84934-1488767378546.26,C107^3*899.851852-C107^2*1969009.674601+C107*1435480406.01138-348666163343.76))))-$E$1</f>
        <v>79638464.4699707</v>
      </c>
      <c r="E107" s="47" t="n">
        <f aca="false">D107*100/$E$2</f>
        <v>53.4561531900065</v>
      </c>
      <c r="G107" s="41" t="n">
        <f aca="false">[3]Plan1!$C102</f>
        <v>-16.24</v>
      </c>
      <c r="H107" s="41" t="n">
        <f aca="false">$J$5 + G107</f>
        <v>743.76</v>
      </c>
      <c r="I107" s="47" t="n">
        <f aca="false">IF(H107&gt;$J$5,$J$2+$J$1,(IF(H107&gt;739.99,H107^3*2498.244218-H107^2*5471052.355142+H107*3994605728.77515-972400879260.135,H107^3*1396.138889-H107^2*3002770.071427+H107*2152080038.43115-513963640099.415)))-$J$1</f>
        <v>13733560.135498</v>
      </c>
      <c r="J107" s="47" t="n">
        <f aca="false">I107*100/$J$2</f>
        <v>15.616531595371</v>
      </c>
      <c r="L107" s="41" t="n">
        <f aca="false">[4]Plan1!$C102</f>
        <v>-5.99</v>
      </c>
      <c r="M107" s="41" t="n">
        <f aca="false">$O$5 + L107</f>
        <v>832.79</v>
      </c>
      <c r="N107" s="47" t="n">
        <f aca="false">IF(M107&gt;$O$5,$O$2+$O$1,(M107^3*3270.5936-M107^2*8015778.389801+M107*6549018422.82398-1783686174686.87))-$O$1</f>
        <v>15122402.1181641</v>
      </c>
      <c r="O107" s="41" t="n">
        <f aca="false">N107*100/$O$2</f>
        <v>38.6892135802549</v>
      </c>
      <c r="R107" s="47" t="n">
        <f aca="false">SUM(D107,I107,N107)</f>
        <v>108494426.723633</v>
      </c>
      <c r="S107" s="41" t="n">
        <f aca="false">R107*100/$R$2</f>
        <v>39.3083845942688</v>
      </c>
      <c r="U107" s="41" t="n">
        <f aca="false">[1]Plan1!$B102</f>
        <v>22.88</v>
      </c>
    </row>
    <row r="108" customFormat="false" ht="15" hidden="false" customHeight="false" outlineLevel="0" collapsed="false">
      <c r="A108" s="46" t="n">
        <v>42106</v>
      </c>
      <c r="B108" s="41" t="n">
        <f aca="false">[2]Plan1!$C103</f>
        <v>-7.33</v>
      </c>
      <c r="C108" s="41" t="n">
        <f aca="false">$E$5 + B108</f>
        <v>773.67</v>
      </c>
      <c r="D108" s="47" t="n">
        <f aca="false">IF(C108&gt;$E$5,$E$2+$E$1,(IF(C108&gt;764.99,C108^3*3486.59308-C108^2*7860012.00812+C108*5908819377.96283-1481278321001.59,IF(C108&gt;752.99,C108^3*3588.471445-C108^2*8028757.56264+C108*5988077680.84934-1488767378546.26,C108^3*899.851852-C108^2*1969009.674601+C108*1435480406.01138-348666163343.76))))-$E$1</f>
        <v>79638464.4699707</v>
      </c>
      <c r="E108" s="47" t="n">
        <f aca="false">D108*100/$E$2</f>
        <v>53.4561531900065</v>
      </c>
      <c r="G108" s="41" t="n">
        <f aca="false">[3]Plan1!$C103</f>
        <v>-16.22</v>
      </c>
      <c r="H108" s="41" t="n">
        <f aca="false">$J$5 + G108</f>
        <v>743.78</v>
      </c>
      <c r="I108" s="47" t="n">
        <f aca="false">IF(H108&gt;$J$5,$J$2+$J$1,(IF(H108&gt;739.99,H108^3*2498.244218-H108^2*5471052.355142+H108*3994605728.77515-972400879260.135,H108^3*1396.138889-H108^2*3002770.071427+H108*2152080038.43115-513963640099.415)))-$J$1</f>
        <v>13778284.979248</v>
      </c>
      <c r="J108" s="47" t="n">
        <f aca="false">I108*100/$J$2</f>
        <v>15.6673885420497</v>
      </c>
      <c r="L108" s="41" t="n">
        <f aca="false">[4]Plan1!$C103</f>
        <v>-6</v>
      </c>
      <c r="M108" s="41" t="n">
        <f aca="false">$O$5 + L108</f>
        <v>832.78</v>
      </c>
      <c r="N108" s="47" t="n">
        <f aca="false">IF(M108&gt;$O$5,$O$2+$O$1,(M108^3*3270.5936-M108^2*8015778.389801+M108*6549018422.82398-1783686174686.87))-$O$1</f>
        <v>15092890.6240234</v>
      </c>
      <c r="O108" s="41" t="n">
        <f aca="false">N108*100/$O$2</f>
        <v>38.6137112565528</v>
      </c>
      <c r="R108" s="47" t="n">
        <f aca="false">SUM(D108,I108,N108)</f>
        <v>108509640.073242</v>
      </c>
      <c r="S108" s="41" t="n">
        <f aca="false">R108*100/$R$2</f>
        <v>39.3138965105531</v>
      </c>
      <c r="U108" s="41" t="n">
        <f aca="false">[1]Plan1!$B103</f>
        <v>22.53</v>
      </c>
    </row>
    <row r="109" customFormat="false" ht="15" hidden="false" customHeight="false" outlineLevel="0" collapsed="false">
      <c r="A109" s="46" t="n">
        <v>42107</v>
      </c>
      <c r="B109" s="41" t="n">
        <f aca="false">[2]Plan1!$C104</f>
        <v>-7.34</v>
      </c>
      <c r="C109" s="41" t="n">
        <f aca="false">$E$5 + B109</f>
        <v>773.66</v>
      </c>
      <c r="D109" s="47" t="n">
        <f aca="false">IF(C109&gt;$E$5,$E$2+$E$1,(IF(C109&gt;764.99,C109^3*3486.59308-C109^2*7860012.00812+C109*5908819377.96283-1481278321001.59,IF(C109&gt;752.99,C109^3*3588.471445-C109^2*8028757.56264+C109*5988077680.84934-1488767378546.26,C109^3*899.851852-C109^2*1969009.674601+C109*1435480406.01138-348666163343.76))))-$E$1</f>
        <v>79562797.9997559</v>
      </c>
      <c r="E109" s="47" t="n">
        <f aca="false">D109*100/$E$2</f>
        <v>53.4053631798013</v>
      </c>
      <c r="G109" s="41" t="n">
        <f aca="false">[3]Plan1!$C104</f>
        <v>-16.21</v>
      </c>
      <c r="H109" s="41" t="n">
        <f aca="false">$J$5 + G109</f>
        <v>743.79</v>
      </c>
      <c r="I109" s="47" t="n">
        <f aca="false">IF(H109&gt;$J$5,$J$2+$J$1,(IF(H109&gt;739.99,H109^3*2498.244218-H109^2*5471052.355142+H109*3994605728.77515-972400879260.135,H109^3*1396.138889-H109^2*3002770.071427+H109*2152080038.43115-513963640099.415)))-$J$1</f>
        <v>13800678.4077148</v>
      </c>
      <c r="J109" s="47" t="n">
        <f aca="false">I109*100/$J$2</f>
        <v>15.6928522732112</v>
      </c>
      <c r="L109" s="41" t="n">
        <f aca="false">[4]Plan1!$C104</f>
        <v>-6.02</v>
      </c>
      <c r="M109" s="41" t="n">
        <f aca="false">$O$5 + L109</f>
        <v>832.76</v>
      </c>
      <c r="N109" s="47" t="n">
        <f aca="false">IF(M109&gt;$O$5,$O$2+$O$1,(M109^3*3270.5936-M109^2*8015778.389801+M109*6549018422.82398-1783686174686.87))-$O$1</f>
        <v>15033960.7792969</v>
      </c>
      <c r="O109" s="41" t="n">
        <f aca="false">N109*100/$O$2</f>
        <v>38.4629449079884</v>
      </c>
      <c r="R109" s="47" t="n">
        <f aca="false">SUM(D109,I109,N109)</f>
        <v>108397437.186768</v>
      </c>
      <c r="S109" s="41" t="n">
        <f aca="false">R109*100/$R$2</f>
        <v>39.2732445218075</v>
      </c>
      <c r="U109" s="41" t="n">
        <f aca="false">[1]Plan1!$B104</f>
        <v>22.88</v>
      </c>
    </row>
    <row r="110" customFormat="false" ht="15" hidden="false" customHeight="false" outlineLevel="0" collapsed="false">
      <c r="A110" s="46" t="n">
        <v>42108</v>
      </c>
      <c r="B110" s="41" t="n">
        <f aca="false">[2]Plan1!$C105</f>
        <v>-7.35</v>
      </c>
      <c r="C110" s="41" t="n">
        <f aca="false">$E$5 + B110</f>
        <v>773.65</v>
      </c>
      <c r="D110" s="47" t="n">
        <f aca="false">IF(C110&gt;$E$5,$E$2+$E$1,(IF(C110&gt;764.99,C110^3*3486.59308-C110^2*7860012.00812+C110*5908819377.96283-1481278321001.59,IF(C110&gt;752.99,C110^3*3588.471445-C110^2*8028757.56264+C110*5988077680.84934-1488767378546.26,C110^3*899.851852-C110^2*1969009.674601+C110*1435480406.01138-348666163343.76))))-$E$1</f>
        <v>79487177.989502</v>
      </c>
      <c r="E110" s="47" t="n">
        <f aca="false">D110*100/$E$2</f>
        <v>53.3546043551647</v>
      </c>
      <c r="G110" s="41" t="n">
        <f aca="false">[3]Plan1!$C105</f>
        <v>-16.2</v>
      </c>
      <c r="H110" s="41" t="n">
        <f aca="false">$J$5 + G110</f>
        <v>743.8</v>
      </c>
      <c r="I110" s="47" t="n">
        <f aca="false">IF(H110&gt;$J$5,$J$2+$J$1,(IF(H110&gt;739.99,H110^3*2498.244218-H110^2*5471052.355142+H110*3994605728.77515-972400879260.135,H110^3*1396.138889-H110^2*3002770.071427+H110*2152080038.43115-513963640099.415)))-$J$1</f>
        <v>13823092.5266113</v>
      </c>
      <c r="J110" s="47" t="n">
        <f aca="false">I110*100/$J$2</f>
        <v>15.7183395316115</v>
      </c>
      <c r="L110" s="41" t="n">
        <f aca="false">[4]Plan1!$C105</f>
        <v>-6.03</v>
      </c>
      <c r="M110" s="41" t="n">
        <f aca="false">$O$5 + L110</f>
        <v>832.75</v>
      </c>
      <c r="N110" s="47" t="n">
        <f aca="false">IF(M110&gt;$O$5,$O$2+$O$1,(M110^3*3270.5936-M110^2*8015778.389801+M110*6549018422.82398-1783686174686.87))-$O$1</f>
        <v>15004542.3916016</v>
      </c>
      <c r="O110" s="41" t="n">
        <f aca="false">N110*100/$O$2</f>
        <v>38.3876807881854</v>
      </c>
      <c r="R110" s="47" t="n">
        <f aca="false">SUM(D110,I110,N110)</f>
        <v>108314812.907715</v>
      </c>
      <c r="S110" s="41" t="n">
        <f aca="false">R110*100/$R$2</f>
        <v>39.2433090952984</v>
      </c>
      <c r="U110" s="41" t="n">
        <f aca="false">[1]Plan1!$B105</f>
        <v>23.59</v>
      </c>
    </row>
    <row r="111" customFormat="false" ht="15" hidden="false" customHeight="false" outlineLevel="0" collapsed="false">
      <c r="A111" s="46" t="n">
        <v>42109</v>
      </c>
      <c r="B111" s="41" t="n">
        <f aca="false">[2]Plan1!$C106</f>
        <v>-7.36</v>
      </c>
      <c r="C111" s="41" t="n">
        <f aca="false">$E$5 + B111</f>
        <v>773.64</v>
      </c>
      <c r="D111" s="47" t="n">
        <f aca="false">IF(C111&gt;$E$5,$E$2+$E$1,(IF(C111&gt;764.99,C111^3*3486.59308-C111^2*7860012.00812+C111*5908819377.96283-1481278321001.59,IF(C111&gt;752.99,C111^3*3588.471445-C111^2*8028757.56264+C111*5988077680.84934-1488767378546.26,C111^3*899.851852-C111^2*1969009.674601+C111*1435480406.01138-348666163343.76))))-$E$1</f>
        <v>79411604.4182129</v>
      </c>
      <c r="E111" s="47" t="n">
        <f aca="false">D111*100/$E$2</f>
        <v>53.3038767020032</v>
      </c>
      <c r="G111" s="41" t="n">
        <f aca="false">[3]Plan1!$C106</f>
        <v>-16.19</v>
      </c>
      <c r="H111" s="41" t="n">
        <f aca="false">$J$5 + G111</f>
        <v>743.81</v>
      </c>
      <c r="I111" s="47" t="n">
        <f aca="false">IF(H111&gt;$J$5,$J$2+$J$1,(IF(H111&gt;739.99,H111^3*2498.244218-H111^2*5471052.355142+H111*3994605728.77515-972400879260.135,H111^3*1396.138889-H111^2*3002770.071427+H111*2152080038.43115-513963640099.415)))-$J$1</f>
        <v>13845527.3527832</v>
      </c>
      <c r="J111" s="47" t="n">
        <f aca="false">I111*100/$J$2</f>
        <v>15.7438503364059</v>
      </c>
      <c r="L111" s="41" t="n">
        <f aca="false">[4]Plan1!$C106</f>
        <v>-6.04</v>
      </c>
      <c r="M111" s="41" t="n">
        <f aca="false">$O$5 + L111</f>
        <v>832.74</v>
      </c>
      <c r="N111" s="47" t="n">
        <f aca="false">IF(M111&gt;$O$5,$O$2+$O$1,(M111^3*3270.5936-M111^2*8015778.389801+M111*6549018422.82398-1783686174686.87))-$O$1</f>
        <v>14975154.9990234</v>
      </c>
      <c r="O111" s="41" t="n">
        <f aca="false">N111*100/$O$2</f>
        <v>38.3124959664132</v>
      </c>
      <c r="R111" s="47" t="n">
        <f aca="false">SUM(D111,I111,N111)</f>
        <v>108232286.77002</v>
      </c>
      <c r="S111" s="41" t="n">
        <f aca="false">R111*100/$R$2</f>
        <v>39.2134092261755</v>
      </c>
      <c r="U111" s="41" t="n">
        <f aca="false">[1]Plan1!$B106</f>
        <v>21.84</v>
      </c>
    </row>
    <row r="112" customFormat="false" ht="15" hidden="false" customHeight="false" outlineLevel="0" collapsed="false">
      <c r="A112" s="46" t="n">
        <v>42110</v>
      </c>
      <c r="B112" s="41" t="n">
        <f aca="false">[2]Plan1!$C107</f>
        <v>-7.37</v>
      </c>
      <c r="C112" s="41" t="n">
        <f aca="false">$E$5 + B112</f>
        <v>773.63</v>
      </c>
      <c r="D112" s="47" t="n">
        <f aca="false">IF(C112&gt;$E$5,$E$2+$E$1,(IF(C112&gt;764.99,C112^3*3486.59308-C112^2*7860012.00812+C112*5908819377.96283-1481278321001.59,IF(C112&gt;752.99,C112^3*3588.471445-C112^2*8028757.56264+C112*5988077680.84934-1488767378546.26,C112^3*899.851852-C112^2*1969009.674601+C112*1435480406.01138-348666163343.76))))-$E$1</f>
        <v>79336077.2648926</v>
      </c>
      <c r="E112" s="47" t="n">
        <f aca="false">D112*100/$E$2</f>
        <v>53.2531802062236</v>
      </c>
      <c r="G112" s="41" t="n">
        <f aca="false">[3]Plan1!$C107</f>
        <v>-16.18</v>
      </c>
      <c r="H112" s="41" t="n">
        <f aca="false">$J$5 + G112</f>
        <v>743.82</v>
      </c>
      <c r="I112" s="47" t="n">
        <f aca="false">IF(H112&gt;$J$5,$J$2+$J$1,(IF(H112&gt;739.99,H112^3*2498.244218-H112^2*5471052.355142+H112*3994605728.77515-972400879260.135,H112^3*1396.138889-H112^2*3002770.071427+H112*2152080038.43115-513963640099.415)))-$J$1</f>
        <v>13867982.8986816</v>
      </c>
      <c r="J112" s="47" t="n">
        <f aca="false">I112*100/$J$2</f>
        <v>15.7693847017529</v>
      </c>
      <c r="L112" s="41" t="n">
        <f aca="false">[4]Plan1!$C107</f>
        <v>-6.06</v>
      </c>
      <c r="M112" s="41" t="n">
        <f aca="false">$O$5 + L112</f>
        <v>832.72</v>
      </c>
      <c r="N112" s="47" t="n">
        <f aca="false">IF(M112&gt;$O$5,$O$2+$O$1,(M112^3*3270.5936-M112^2*8015778.389801+M112*6549018422.82398-1783686174686.87))-$O$1</f>
        <v>14916473.1269531</v>
      </c>
      <c r="O112" s="41" t="n">
        <f aca="false">N112*100/$O$2</f>
        <v>38.1623640320765</v>
      </c>
      <c r="R112" s="47" t="n">
        <f aca="false">SUM(D112,I112,N112)</f>
        <v>108120533.290527</v>
      </c>
      <c r="S112" s="41" t="n">
        <f aca="false">R112*100/$R$2</f>
        <v>39.1729200611162</v>
      </c>
      <c r="U112" s="41" t="n">
        <f aca="false">[1]Plan1!$B107</f>
        <v>20.49</v>
      </c>
    </row>
    <row r="113" customFormat="false" ht="15" hidden="false" customHeight="false" outlineLevel="0" collapsed="false">
      <c r="A113" s="46" t="n">
        <v>42111</v>
      </c>
      <c r="B113" s="41" t="n">
        <f aca="false">[2]Plan1!$C108</f>
        <v>-7.38</v>
      </c>
      <c r="C113" s="41" t="n">
        <f aca="false">$E$5 + B113</f>
        <v>773.62</v>
      </c>
      <c r="D113" s="47" t="n">
        <f aca="false">IF(C113&gt;$E$5,$E$2+$E$1,(IF(C113&gt;764.99,C113^3*3486.59308-C113^2*7860012.00812+C113*5908819377.96283-1481278321001.59,IF(C113&gt;752.99,C113^3*3588.471445-C113^2*8028757.56264+C113*5988077680.84934-1488767378546.26,C113^3*899.851852-C113^2*1969009.674601+C113*1435480406.01138-348666163343.76))))-$E$1</f>
        <v>79260596.5104981</v>
      </c>
      <c r="E113" s="47" t="n">
        <f aca="false">D113*100/$E$2</f>
        <v>53.2025148550435</v>
      </c>
      <c r="G113" s="41" t="n">
        <f aca="false">[3]Plan1!$C108</f>
        <v>-16.18</v>
      </c>
      <c r="H113" s="41" t="n">
        <f aca="false">$J$5 + G113</f>
        <v>743.82</v>
      </c>
      <c r="I113" s="47" t="n">
        <f aca="false">IF(H113&gt;$J$5,$J$2+$J$1,(IF(H113&gt;739.99,H113^3*2498.244218-H113^2*5471052.355142+H113*3994605728.77515-972400879260.135,H113^3*1396.138889-H113^2*3002770.071427+H113*2152080038.43115-513963640099.415)))-$J$1</f>
        <v>13867982.8986816</v>
      </c>
      <c r="J113" s="47" t="n">
        <f aca="false">I113*100/$J$2</f>
        <v>15.7693847017529</v>
      </c>
      <c r="L113" s="41" t="n">
        <f aca="false">[4]Plan1!$C108</f>
        <v>-6.07</v>
      </c>
      <c r="M113" s="41" t="n">
        <f aca="false">$O$5 + L113</f>
        <v>832.71</v>
      </c>
      <c r="N113" s="47" t="n">
        <f aca="false">IF(M113&gt;$O$5,$O$2+$O$1,(M113^3*3270.5936-M113^2*8015778.389801+M113*6549018422.82398-1783686174686.87))-$O$1</f>
        <v>14887178.6064453</v>
      </c>
      <c r="O113" s="41" t="n">
        <f aca="false">N113*100/$O$2</f>
        <v>38.0874168145775</v>
      </c>
      <c r="R113" s="47" t="n">
        <f aca="false">SUM(D113,I113,N113)</f>
        <v>108015758.015625</v>
      </c>
      <c r="S113" s="41" t="n">
        <f aca="false">R113*100/$R$2</f>
        <v>39.1349591544945</v>
      </c>
      <c r="U113" s="41" t="n">
        <f aca="false">[1]Plan1!$B108</f>
        <v>20.16</v>
      </c>
    </row>
    <row r="114" customFormat="false" ht="15" hidden="false" customHeight="false" outlineLevel="0" collapsed="false">
      <c r="A114" s="46" t="n">
        <v>42112</v>
      </c>
      <c r="B114" s="41" t="n">
        <f aca="false">[2]Plan1!$C109</f>
        <v>-7.39</v>
      </c>
      <c r="C114" s="41" t="n">
        <f aca="false">$E$5 + B114</f>
        <v>773.61</v>
      </c>
      <c r="D114" s="47" t="n">
        <f aca="false">IF(C114&gt;$E$5,$E$2+$E$1,(IF(C114&gt;764.99,C114^3*3486.59308-C114^2*7860012.00812+C114*5908819377.96283-1481278321001.59,IF(C114&gt;752.99,C114^3*3588.471445-C114^2*8028757.56264+C114*5988077680.84934-1488767378546.26,C114^3*899.851852-C114^2*1969009.674601+C114*1435480406.01138-348666163343.76))))-$E$1</f>
        <v>79185162.1315918</v>
      </c>
      <c r="E114" s="47" t="n">
        <f aca="false">D114*100/$E$2</f>
        <v>53.151880632731</v>
      </c>
      <c r="G114" s="41" t="n">
        <f aca="false">[3]Plan1!$C109</f>
        <v>-16.17</v>
      </c>
      <c r="H114" s="41" t="n">
        <f aca="false">$J$5 + G114</f>
        <v>743.83</v>
      </c>
      <c r="I114" s="47" t="n">
        <f aca="false">IF(H114&gt;$J$5,$J$2+$J$1,(IF(H114&gt;739.99,H114^3*2498.244218-H114^2*5471052.355142+H114*3994605728.77515-972400879260.135,H114^3*1396.138889-H114^2*3002770.071427+H114*2152080038.43115-513963640099.415)))-$J$1</f>
        <v>13890459.1806641</v>
      </c>
      <c r="J114" s="47" t="n">
        <f aca="false">I114*100/$J$2</f>
        <v>15.7949426462525</v>
      </c>
      <c r="L114" s="41" t="n">
        <f aca="false">[4]Plan1!$C109</f>
        <v>-6.08</v>
      </c>
      <c r="M114" s="41" t="n">
        <f aca="false">$O$5 + L114</f>
        <v>832.7</v>
      </c>
      <c r="N114" s="47" t="n">
        <f aca="false">IF(M114&gt;$O$5,$O$2+$O$1,(M114^3*3270.5936-M114^2*8015778.389801+M114*6549018422.82398-1783686174686.87))-$O$1</f>
        <v>14857915.0039063</v>
      </c>
      <c r="O114" s="41" t="n">
        <f aca="false">N114*100/$O$2</f>
        <v>38.0125486977324</v>
      </c>
      <c r="R114" s="47" t="n">
        <f aca="false">SUM(D114,I114,N114)</f>
        <v>107933536.316162</v>
      </c>
      <c r="S114" s="41" t="n">
        <f aca="false">R114*100/$R$2</f>
        <v>39.1051695857389</v>
      </c>
      <c r="U114" s="41" t="n">
        <f aca="false">[1]Plan1!$B109</f>
        <v>20.83</v>
      </c>
    </row>
    <row r="115" customFormat="false" ht="15" hidden="false" customHeight="false" outlineLevel="0" collapsed="false">
      <c r="A115" s="46" t="n">
        <v>42113</v>
      </c>
      <c r="B115" s="41" t="n">
        <f aca="false">[2]Plan1!$C110</f>
        <v>-7.41</v>
      </c>
      <c r="C115" s="41" t="n">
        <f aca="false">$E$5 + B115</f>
        <v>773.59</v>
      </c>
      <c r="D115" s="47" t="n">
        <f aca="false">IF(C115&gt;$E$5,$E$2+$E$1,(IF(C115&gt;764.99,C115^3*3486.59308-C115^2*7860012.00812+C115*5908819377.96283-1481278321001.59,IF(C115&gt;752.99,C115^3*3588.471445-C115^2*8028757.56264+C115*5988077680.84934-1488767378546.26,C115^3*899.851852-C115^2*1969009.674601+C115*1435480406.01138-348666163343.76))))-$E$1</f>
        <v>79034432.4196777</v>
      </c>
      <c r="E115" s="47" t="n">
        <f aca="false">D115*100/$E$2</f>
        <v>53.0507055206292</v>
      </c>
      <c r="G115" s="41" t="n">
        <f aca="false">[3]Plan1!$C110</f>
        <v>-16.16</v>
      </c>
      <c r="H115" s="41" t="n">
        <f aca="false">$J$5 + G115</f>
        <v>743.84</v>
      </c>
      <c r="I115" s="47" t="n">
        <f aca="false">IF(H115&gt;$J$5,$J$2+$J$1,(IF(H115&gt;739.99,H115^3*2498.244218-H115^2*5471052.355142+H115*3994605728.77515-972400879260.135,H115^3*1396.138889-H115^2*3002770.071427+H115*2152080038.43115-513963640099.415)))-$J$1</f>
        <v>13912956.2133789</v>
      </c>
      <c r="J115" s="47" t="n">
        <f aca="false">I115*100/$J$2</f>
        <v>15.8205241865616</v>
      </c>
      <c r="L115" s="41" t="n">
        <f aca="false">[4]Plan1!$C110</f>
        <v>-6.09</v>
      </c>
      <c r="M115" s="41" t="n">
        <f aca="false">$O$5 + L115</f>
        <v>832.69</v>
      </c>
      <c r="N115" s="47" t="n">
        <f aca="false">IF(M115&gt;$O$5,$O$2+$O$1,(M115^3*3270.5936-M115^2*8015778.389801+M115*6549018422.82398-1783686174686.87))-$O$1</f>
        <v>14828682.2998047</v>
      </c>
      <c r="O115" s="41" t="n">
        <f aca="false">N115*100/$O$2</f>
        <v>37.9377596315723</v>
      </c>
      <c r="R115" s="47" t="n">
        <f aca="false">SUM(D115,I115,N115)</f>
        <v>107776070.932861</v>
      </c>
      <c r="S115" s="41" t="n">
        <f aca="false">R115*100/$R$2</f>
        <v>39.0481186382018</v>
      </c>
      <c r="U115" s="41" t="n">
        <f aca="false">[1]Plan1!$B110</f>
        <v>21.84</v>
      </c>
    </row>
    <row r="116" customFormat="false" ht="15" hidden="false" customHeight="false" outlineLevel="0" collapsed="false">
      <c r="A116" s="46" t="n">
        <v>42114</v>
      </c>
      <c r="B116" s="41" t="n">
        <f aca="false">[2]Plan1!$C111</f>
        <v>-7.42</v>
      </c>
      <c r="C116" s="41" t="n">
        <f aca="false">$E$5 + B116</f>
        <v>773.58</v>
      </c>
      <c r="D116" s="47" t="n">
        <f aca="false">IF(C116&gt;$E$5,$E$2+$E$1,(IF(C116&gt;764.99,C116^3*3486.59308-C116^2*7860012.00812+C116*5908819377.96283-1481278321001.59,IF(C116&gt;752.99,C116^3*3588.471445-C116^2*8028757.56264+C116*5988077680.84934-1488767378546.26,C116^3*899.851852-C116^2*1969009.674601+C116*1435480406.01138-348666163343.76))))-$E$1</f>
        <v>78959137.045166</v>
      </c>
      <c r="E116" s="47" t="n">
        <f aca="false">D116*100/$E$2</f>
        <v>53.0001646029811</v>
      </c>
      <c r="G116" s="41" t="n">
        <f aca="false">[3]Plan1!$C111</f>
        <v>-16.15</v>
      </c>
      <c r="H116" s="41" t="n">
        <f aca="false">$J$5 + G116</f>
        <v>743.85</v>
      </c>
      <c r="I116" s="47" t="n">
        <f aca="false">IF(H116&gt;$J$5,$J$2+$J$1,(IF(H116&gt;739.99,H116^3*2498.244218-H116^2*5471052.355142+H116*3994605728.77515-972400879260.135,H116^3*1396.138889-H116^2*3002770.071427+H116*2152080038.43115-513963640099.415)))-$J$1</f>
        <v>13935474.0134277</v>
      </c>
      <c r="J116" s="47" t="n">
        <f aca="false">I116*100/$J$2</f>
        <v>15.8461293415579</v>
      </c>
      <c r="L116" s="41" t="n">
        <f aca="false">[4]Plan1!$C111</f>
        <v>-6.1</v>
      </c>
      <c r="M116" s="41" t="n">
        <f aca="false">$O$5 + L116</f>
        <v>832.68</v>
      </c>
      <c r="N116" s="47" t="n">
        <f aca="false">IF(M116&gt;$O$5,$O$2+$O$1,(M116^3*3270.5936-M116^2*8015778.389801+M116*6549018422.82398-1783686174686.87))-$O$1</f>
        <v>14799480.4746094</v>
      </c>
      <c r="O116" s="41" t="n">
        <f aca="false">N116*100/$O$2</f>
        <v>37.8630495661286</v>
      </c>
      <c r="R116" s="47" t="n">
        <f aca="false">SUM(D116,I116,N116)</f>
        <v>107694091.533203</v>
      </c>
      <c r="S116" s="41" t="n">
        <f aca="false">R116*100/$R$2</f>
        <v>39.0184168565723</v>
      </c>
      <c r="U116" s="41" t="n">
        <f aca="false">[1]Plan1!$B111</f>
        <v>21.5</v>
      </c>
    </row>
    <row r="117" customFormat="false" ht="15" hidden="false" customHeight="false" outlineLevel="0" collapsed="false">
      <c r="A117" s="46" t="n">
        <v>42115</v>
      </c>
      <c r="B117" s="41" t="n">
        <f aca="false">[2]Plan1!$C112</f>
        <v>-7.43</v>
      </c>
      <c r="C117" s="41" t="n">
        <f aca="false">$E$5 + B117</f>
        <v>773.57</v>
      </c>
      <c r="D117" s="47" t="n">
        <f aca="false">IF(C117&gt;$E$5,$E$2+$E$1,(IF(C117&gt;764.99,C117^3*3486.59308-C117^2*7860012.00812+C117*5908819377.96283-1481278321001.59,IF(C117&gt;752.99,C117^3*3588.471445-C117^2*8028757.56264+C117*5988077680.84934-1488767378546.26,C117^3*899.851852-C117^2*1969009.674601+C117*1435480406.01138-348666163343.76))))-$E$1</f>
        <v>78883887.9616699</v>
      </c>
      <c r="E117" s="47" t="n">
        <f aca="false">D117*100/$E$2</f>
        <v>52.9496547574994</v>
      </c>
      <c r="G117" s="41" t="n">
        <f aca="false">[3]Plan1!$C112</f>
        <v>-16.15</v>
      </c>
      <c r="H117" s="41" t="n">
        <f aca="false">$J$5 + G117</f>
        <v>743.85</v>
      </c>
      <c r="I117" s="47" t="n">
        <f aca="false">IF(H117&gt;$J$5,$J$2+$J$1,(IF(H117&gt;739.99,H117^3*2498.244218-H117^2*5471052.355142+H117*3994605728.77515-972400879260.135,H117^3*1396.138889-H117^2*3002770.071427+H117*2152080038.43115-513963640099.415)))-$J$1</f>
        <v>13935474.0134277</v>
      </c>
      <c r="J117" s="47" t="n">
        <f aca="false">I117*100/$J$2</f>
        <v>15.8461293415579</v>
      </c>
      <c r="L117" s="41" t="n">
        <f aca="false">[4]Plan1!$C112</f>
        <v>-6.1</v>
      </c>
      <c r="M117" s="41" t="n">
        <f aca="false">$O$5 + L117</f>
        <v>832.68</v>
      </c>
      <c r="N117" s="47" t="n">
        <f aca="false">IF(M117&gt;$O$5,$O$2+$O$1,(M117^3*3270.5936-M117^2*8015778.389801+M117*6549018422.82398-1783686174686.87))-$O$1</f>
        <v>14799480.4746094</v>
      </c>
      <c r="O117" s="41" t="n">
        <f aca="false">N117*100/$O$2</f>
        <v>37.8630495661286</v>
      </c>
      <c r="R117" s="47" t="n">
        <f aca="false">SUM(D117,I117,N117)</f>
        <v>107618842.449707</v>
      </c>
      <c r="S117" s="41" t="n">
        <f aca="false">R117*100/$R$2</f>
        <v>38.9911535214521</v>
      </c>
      <c r="U117" s="41" t="n">
        <f aca="false">[1]Plan1!$B112</f>
        <v>21.5</v>
      </c>
    </row>
    <row r="118" customFormat="false" ht="15" hidden="false" customHeight="false" outlineLevel="0" collapsed="false">
      <c r="A118" s="46" t="n">
        <v>42116</v>
      </c>
      <c r="B118" s="41" t="n">
        <f aca="false">[2]Plan1!$C113</f>
        <v>-7.44</v>
      </c>
      <c r="C118" s="41" t="n">
        <f aca="false">$E$5 + B118</f>
        <v>773.56</v>
      </c>
      <c r="D118" s="47" t="n">
        <f aca="false">IF(C118&gt;$E$5,$E$2+$E$1,(IF(C118&gt;764.99,C118^3*3486.59308-C118^2*7860012.00812+C118*5908819377.96283-1481278321001.59,IF(C118&gt;752.99,C118^3*3588.471445-C118^2*8028757.56264+C118*5988077680.84934-1488767378546.26,C118^3*899.851852-C118^2*1969009.674601+C118*1435480406.01138-348666163343.76))))-$E$1</f>
        <v>78808685.1525879</v>
      </c>
      <c r="E118" s="47" t="n">
        <f aca="false">D118*100/$E$2</f>
        <v>52.8991759730406</v>
      </c>
      <c r="G118" s="41" t="n">
        <f aca="false">[3]Plan1!$C113</f>
        <v>-16.14</v>
      </c>
      <c r="H118" s="41" t="n">
        <f aca="false">$J$5 + G118</f>
        <v>743.86</v>
      </c>
      <c r="I118" s="47" t="n">
        <f aca="false">IF(H118&gt;$J$5,$J$2+$J$1,(IF(H118&gt;739.99,H118^3*2498.244218-H118^2*5471052.355142+H118*3994605728.77515-972400879260.135,H118^3*1396.138889-H118^2*3002770.071427+H118*2152080038.43115-513963640099.415)))-$J$1</f>
        <v>13958012.5930176</v>
      </c>
      <c r="J118" s="47" t="n">
        <f aca="false">I118*100/$J$2</f>
        <v>15.8717581251222</v>
      </c>
      <c r="L118" s="41" t="n">
        <f aca="false">[4]Plan1!$C113</f>
        <v>-6.11</v>
      </c>
      <c r="M118" s="41" t="n">
        <f aca="false">$O$5 + L118</f>
        <v>832.67</v>
      </c>
      <c r="N118" s="47" t="n">
        <f aca="false">IF(M118&gt;$O$5,$O$2+$O$1,(M118^3*3270.5936-M118^2*8015778.389801+M118*6549018422.82398-1783686174686.87))-$O$1</f>
        <v>14770309.5078125</v>
      </c>
      <c r="O118" s="41" t="n">
        <f aca="false">N118*100/$O$2</f>
        <v>37.7884184489338</v>
      </c>
      <c r="R118" s="47" t="n">
        <f aca="false">SUM(D118,I118,N118)</f>
        <v>107537007.253418</v>
      </c>
      <c r="S118" s="41" t="n">
        <f aca="false">R118*100/$R$2</f>
        <v>38.961503985838</v>
      </c>
      <c r="U118" s="41" t="n">
        <f aca="false">[1]Plan1!$B113</f>
        <v>31.74</v>
      </c>
    </row>
    <row r="119" customFormat="false" ht="15" hidden="false" customHeight="false" outlineLevel="0" collapsed="false">
      <c r="A119" s="46" t="n">
        <v>42117</v>
      </c>
      <c r="B119" s="41" t="n">
        <f aca="false">[2]Plan1!$C114</f>
        <v>-7.46</v>
      </c>
      <c r="C119" s="41" t="n">
        <f aca="false">$E$5 + B119</f>
        <v>773.54</v>
      </c>
      <c r="D119" s="47" t="n">
        <f aca="false">IF(C119&gt;$E$5,$E$2+$E$1,(IF(C119&gt;764.99,C119^3*3486.59308-C119^2*7860012.00812+C119*5908819377.96283-1481278321001.59,IF(C119&gt;752.99,C119^3*3588.471445-C119^2*8028757.56264+C119*5988077680.84934-1488767378546.26,C119^3*899.851852-C119^2*1969009.674601+C119*1435480406.01138-348666163343.76))))-$E$1</f>
        <v>78658418.2644043</v>
      </c>
      <c r="E119" s="47" t="n">
        <f aca="false">D119*100/$E$2</f>
        <v>52.7983115245912</v>
      </c>
      <c r="G119" s="41" t="n">
        <f aca="false">[3]Plan1!$C114</f>
        <v>-16.12</v>
      </c>
      <c r="H119" s="41" t="n">
        <f aca="false">$J$5 + G119</f>
        <v>743.88</v>
      </c>
      <c r="I119" s="47" t="n">
        <f aca="false">IF(H119&gt;$J$5,$J$2+$J$1,(IF(H119&gt;739.99,H119^3*2498.244218-H119^2*5471052.355142+H119*3994605728.77515-972400879260.135,H119^3*1396.138889-H119^2*3002770.071427+H119*2152080038.43115-513963640099.415)))-$J$1</f>
        <v>14003152.1552734</v>
      </c>
      <c r="J119" s="47" t="n">
        <f aca="false">I119*100/$J$2</f>
        <v>15.9230866512447</v>
      </c>
      <c r="L119" s="41" t="n">
        <f aca="false">[4]Plan1!$C114</f>
        <v>-5.98</v>
      </c>
      <c r="M119" s="41" t="n">
        <f aca="false">$O$5 + L119</f>
        <v>832.8</v>
      </c>
      <c r="N119" s="47" t="n">
        <f aca="false">IF(M119&gt;$O$5,$O$2+$O$1,(M119^3*3270.5936-M119^2*8015778.389801+M119*6549018422.82398-1783686174686.87))-$O$1</f>
        <v>15151944.6884766</v>
      </c>
      <c r="O119" s="41" t="n">
        <f aca="false">N119*100/$O$2</f>
        <v>38.7647954093584</v>
      </c>
      <c r="R119" s="47" t="n">
        <f aca="false">SUM(D119,I119,N119)</f>
        <v>107813515.108154</v>
      </c>
      <c r="S119" s="41" t="n">
        <f aca="false">R119*100/$R$2</f>
        <v>39.0616849575758</v>
      </c>
      <c r="U119" s="41" t="n">
        <f aca="false">[1]Plan1!$B114</f>
        <v>26.55</v>
      </c>
    </row>
    <row r="120" customFormat="false" ht="15" hidden="false" customHeight="false" outlineLevel="0" collapsed="false">
      <c r="A120" s="46" t="n">
        <v>42118</v>
      </c>
      <c r="B120" s="41" t="n">
        <f aca="false">[2]Plan1!$C115</f>
        <v>-7.47</v>
      </c>
      <c r="C120" s="41" t="n">
        <f aca="false">$E$5 + B120</f>
        <v>773.53</v>
      </c>
      <c r="D120" s="47" t="n">
        <f aca="false">IF(C120&gt;$E$5,$E$2+$E$1,(IF(C120&gt;764.99,C120^3*3486.59308-C120^2*7860012.00812+C120*5908819377.96283-1481278321001.59,IF(C120&gt;752.99,C120^3*3588.471445-C120^2*8028757.56264+C120*5988077680.84934-1488767378546.26,C120^3*899.851852-C120^2*1969009.674601+C120*1435480406.01138-348666163343.76))))-$E$1</f>
        <v>78583354.1452637</v>
      </c>
      <c r="E120" s="47" t="n">
        <f aca="false">D120*100/$E$2</f>
        <v>52.7479258337248</v>
      </c>
      <c r="G120" s="41" t="n">
        <f aca="false">[3]Plan1!$C115</f>
        <v>-16.13</v>
      </c>
      <c r="H120" s="41" t="n">
        <f aca="false">$J$5 + G120</f>
        <v>743.87</v>
      </c>
      <c r="I120" s="47" t="n">
        <f aca="false">IF(H120&gt;$J$5,$J$2+$J$1,(IF(H120&gt;739.99,H120^3*2498.244218-H120^2*5471052.355142+H120*3994605728.77515-972400879260.135,H120^3*1396.138889-H120^2*3002770.071427+H120*2152080038.43115-513963640099.415)))-$J$1</f>
        <v>13980571.9685059</v>
      </c>
      <c r="J120" s="47" t="n">
        <f aca="false">I120*100/$J$2</f>
        <v>15.8974105558545</v>
      </c>
      <c r="L120" s="41" t="n">
        <f aca="false">[4]Plan1!$C115</f>
        <v>-5.75</v>
      </c>
      <c r="M120" s="41" t="n">
        <f aca="false">$O$5 + L120</f>
        <v>833.03</v>
      </c>
      <c r="N120" s="47" t="n">
        <f aca="false">IF(M120&gt;$O$5,$O$2+$O$1,(M120^3*3270.5936-M120^2*8015778.389801+M120*6549018422.82398-1783686174686.87))-$O$1</f>
        <v>15840045.6103516</v>
      </c>
      <c r="O120" s="41" t="n">
        <f aca="false">N120*100/$O$2</f>
        <v>40.5252355380609</v>
      </c>
      <c r="R120" s="47" t="n">
        <f aca="false">SUM(D120,I120,N120)</f>
        <v>108403971.724121</v>
      </c>
      <c r="S120" s="41" t="n">
        <f aca="false">R120*100/$R$2</f>
        <v>39.2756120361139</v>
      </c>
      <c r="U120" s="41" t="n">
        <f aca="false">[1]Plan1!$B115</f>
        <v>23.24</v>
      </c>
    </row>
    <row r="121" customFormat="false" ht="15" hidden="false" customHeight="false" outlineLevel="0" collapsed="false">
      <c r="A121" s="46" t="n">
        <v>42119</v>
      </c>
      <c r="B121" s="41" t="n">
        <f aca="false">[2]Plan1!$C116</f>
        <v>-7.47</v>
      </c>
      <c r="C121" s="41" t="n">
        <f aca="false">$E$5 + B121</f>
        <v>773.53</v>
      </c>
      <c r="D121" s="47" t="n">
        <f aca="false">IF(C121&gt;$E$5,$E$2+$E$1,(IF(C121&gt;764.99,C121^3*3486.59308-C121^2*7860012.00812+C121*5908819377.96283-1481278321001.59,IF(C121&gt;752.99,C121^3*3588.471445-C121^2*8028757.56264+C121*5988077680.84934-1488767378546.26,C121^3*899.851852-C121^2*1969009.674601+C121*1435480406.01138-348666163343.76))))-$E$1</f>
        <v>78583354.1452637</v>
      </c>
      <c r="E121" s="47" t="n">
        <f aca="false">D121*100/$E$2</f>
        <v>52.7479258337248</v>
      </c>
      <c r="G121" s="41" t="n">
        <f aca="false">[3]Plan1!$C116</f>
        <v>-16.14</v>
      </c>
      <c r="H121" s="41" t="n">
        <f aca="false">$J$5 + G121</f>
        <v>743.86</v>
      </c>
      <c r="I121" s="47" t="n">
        <f aca="false">IF(H121&gt;$J$5,$J$2+$J$1,(IF(H121&gt;739.99,H121^3*2498.244218-H121^2*5471052.355142+H121*3994605728.77515-972400879260.135,H121^3*1396.138889-H121^2*3002770.071427+H121*2152080038.43115-513963640099.415)))-$J$1</f>
        <v>13958012.5930176</v>
      </c>
      <c r="J121" s="47" t="n">
        <f aca="false">I121*100/$J$2</f>
        <v>15.8717581251222</v>
      </c>
      <c r="L121" s="41" t="n">
        <f aca="false">[4]Plan1!$C116</f>
        <v>-5.72</v>
      </c>
      <c r="M121" s="41" t="n">
        <f aca="false">$O$5 + L121</f>
        <v>833.06</v>
      </c>
      <c r="N121" s="47" t="n">
        <f aca="false">IF(M121&gt;$O$5,$O$2+$O$1,(M121^3*3270.5936-M121^2*8015778.389801+M121*6549018422.82398-1783686174686.87))-$O$1</f>
        <v>15931023.0917969</v>
      </c>
      <c r="O121" s="41" t="n">
        <f aca="false">N121*100/$O$2</f>
        <v>40.7579926875619</v>
      </c>
      <c r="R121" s="47" t="n">
        <f aca="false">SUM(D121,I121,N121)</f>
        <v>108472389.830078</v>
      </c>
      <c r="S121" s="41" t="n">
        <f aca="false">R121*100/$R$2</f>
        <v>39.3004004543156</v>
      </c>
      <c r="U121" s="41" t="n">
        <f aca="false">[1]Plan1!$B116</f>
        <v>25.42</v>
      </c>
    </row>
    <row r="122" customFormat="false" ht="15" hidden="false" customHeight="false" outlineLevel="0" collapsed="false">
      <c r="A122" s="46" t="n">
        <v>42120</v>
      </c>
      <c r="B122" s="41" t="n">
        <f aca="false">[2]Plan1!$C117</f>
        <v>-7.49</v>
      </c>
      <c r="C122" s="41" t="n">
        <f aca="false">$E$5 + B122</f>
        <v>773.51</v>
      </c>
      <c r="D122" s="47" t="n">
        <f aca="false">IF(C122&gt;$E$5,$E$2+$E$1,(IF(C122&gt;764.99,C122^3*3486.59308-C122^2*7860012.00812+C122*5908819377.96283-1481278321001.59,IF(C122&gt;752.99,C122^3*3588.471445-C122^2*8028757.56264+C122*5988077680.84934-1488767378546.26,C122^3*899.851852-C122^2*1969009.674601+C122*1435480406.01138-348666163343.76))))-$E$1</f>
        <v>78433364.4479981</v>
      </c>
      <c r="E122" s="47" t="n">
        <f aca="false">D122*100/$E$2</f>
        <v>52.6472474456203</v>
      </c>
      <c r="G122" s="41" t="n">
        <f aca="false">[3]Plan1!$C117</f>
        <v>-16.14</v>
      </c>
      <c r="H122" s="41" t="n">
        <f aca="false">$J$5 + G122</f>
        <v>743.86</v>
      </c>
      <c r="I122" s="47" t="n">
        <f aca="false">IF(H122&gt;$J$5,$J$2+$J$1,(IF(H122&gt;739.99,H122^3*2498.244218-H122^2*5471052.355142+H122*3994605728.77515-972400879260.135,H122^3*1396.138889-H122^2*3002770.071427+H122*2152080038.43115-513963640099.415)))-$J$1</f>
        <v>13958012.5930176</v>
      </c>
      <c r="J122" s="47" t="n">
        <f aca="false">I122*100/$J$2</f>
        <v>15.8717581251222</v>
      </c>
      <c r="L122" s="41" t="n">
        <f aca="false">[4]Plan1!$C117</f>
        <v>-5.7</v>
      </c>
      <c r="M122" s="41" t="n">
        <f aca="false">$O$5 + L122</f>
        <v>833.08</v>
      </c>
      <c r="N122" s="47" t="n">
        <f aca="false">IF(M122&gt;$O$5,$O$2+$O$1,(M122^3*3270.5936-M122^2*8015778.389801+M122*6549018422.82398-1783686174686.87))-$O$1</f>
        <v>15991832.7373047</v>
      </c>
      <c r="O122" s="41" t="n">
        <f aca="false">N122*100/$O$2</f>
        <v>40.9135683259035</v>
      </c>
      <c r="R122" s="47" t="n">
        <f aca="false">SUM(D122,I122,N122)</f>
        <v>108383209.77832</v>
      </c>
      <c r="S122" s="41" t="n">
        <f aca="false">R122*100/$R$2</f>
        <v>39.2680898197651</v>
      </c>
      <c r="U122" s="41" t="n">
        <f aca="false">[1]Plan1!$B117</f>
        <v>25.42</v>
      </c>
    </row>
    <row r="123" customFormat="false" ht="15" hidden="false" customHeight="false" outlineLevel="0" collapsed="false">
      <c r="A123" s="46" t="n">
        <v>42121</v>
      </c>
      <c r="B123" s="41" t="n">
        <f aca="false">[2]Plan1!$C118</f>
        <v>-7.5</v>
      </c>
      <c r="C123" s="41" t="n">
        <f aca="false">$E$5 + B123</f>
        <v>773.5</v>
      </c>
      <c r="D123" s="47" t="n">
        <f aca="false">IF(C123&gt;$E$5,$E$2+$E$1,(IF(C123&gt;764.99,C123^3*3486.59308-C123^2*7860012.00812+C123*5908819377.96283-1481278321001.59,IF(C123&gt;752.99,C123^3*3588.471445-C123^2*8028757.56264+C123*5988077680.84934-1488767378546.26,C123^3*899.851852-C123^2*1969009.674601+C123*1435480406.01138-348666163343.76))))-$E$1</f>
        <v>78358438.829834</v>
      </c>
      <c r="E123" s="47" t="n">
        <f aca="false">D123*100/$E$2</f>
        <v>52.5969547215065</v>
      </c>
      <c r="G123" s="41" t="n">
        <f aca="false">[3]Plan1!$C118</f>
        <v>-16.14</v>
      </c>
      <c r="H123" s="41" t="n">
        <f aca="false">$J$5 + G123</f>
        <v>743.86</v>
      </c>
      <c r="I123" s="47" t="n">
        <f aca="false">IF(H123&gt;$J$5,$J$2+$J$1,(IF(H123&gt;739.99,H123^3*2498.244218-H123^2*5471052.355142+H123*3994605728.77515-972400879260.135,H123^3*1396.138889-H123^2*3002770.071427+H123*2152080038.43115-513963640099.415)))-$J$1</f>
        <v>13958012.5930176</v>
      </c>
      <c r="J123" s="47" t="n">
        <f aca="false">I123*100/$J$2</f>
        <v>15.8717581251222</v>
      </c>
      <c r="L123" s="41" t="n">
        <f aca="false">[4]Plan1!$C118</f>
        <v>-5.7</v>
      </c>
      <c r="M123" s="41" t="n">
        <f aca="false">$O$5 + L123</f>
        <v>833.08</v>
      </c>
      <c r="N123" s="47" t="n">
        <f aca="false">IF(M123&gt;$O$5,$O$2+$O$1,(M123^3*3270.5936-M123^2*8015778.389801+M123*6549018422.82398-1783686174686.87))-$O$1</f>
        <v>15991832.7373047</v>
      </c>
      <c r="O123" s="41" t="n">
        <f aca="false">N123*100/$O$2</f>
        <v>40.9135683259035</v>
      </c>
      <c r="R123" s="47" t="n">
        <f aca="false">SUM(D123,I123,N123)</f>
        <v>108308284.160156</v>
      </c>
      <c r="S123" s="41" t="n">
        <f aca="false">R123*100/$R$2</f>
        <v>39.2409436786802</v>
      </c>
      <c r="U123" s="41" t="n">
        <f aca="false">[1]Plan1!$B118</f>
        <v>21.5</v>
      </c>
    </row>
    <row r="124" customFormat="false" ht="15" hidden="false" customHeight="false" outlineLevel="0" collapsed="false">
      <c r="A124" s="46" t="n">
        <v>42122</v>
      </c>
      <c r="B124" s="41" t="n">
        <f aca="false">[2]Plan1!$C119</f>
        <v>-7.52</v>
      </c>
      <c r="C124" s="41" t="n">
        <f aca="false">$E$5 + B124</f>
        <v>773.48</v>
      </c>
      <c r="D124" s="47" t="n">
        <f aca="false">IF(C124&gt;$E$5,$E$2+$E$1,(IF(C124&gt;764.99,C124^3*3486.59308-C124^2*7860012.00812+C124*5908819377.96283-1481278321001.59,IF(C124&gt;752.99,C124^3*3588.471445-C124^2*8028757.56264+C124*5988077680.84934-1488767378546.26,C124^3*899.851852-C124^2*1969009.674601+C124*1435480406.01138-348666163343.76))))-$E$1</f>
        <v>78208725.9484863</v>
      </c>
      <c r="E124" s="47" t="n">
        <f aca="false">D124*100/$E$2</f>
        <v>52.4964621420338</v>
      </c>
      <c r="G124" s="41" t="n">
        <f aca="false">[3]Plan1!$C119</f>
        <v>-16.14</v>
      </c>
      <c r="H124" s="41" t="n">
        <f aca="false">$J$5 + G124</f>
        <v>743.86</v>
      </c>
      <c r="I124" s="47" t="n">
        <f aca="false">IF(H124&gt;$J$5,$J$2+$J$1,(IF(H124&gt;739.99,H124^3*2498.244218-H124^2*5471052.355142+H124*3994605728.77515-972400879260.135,H124^3*1396.138889-H124^2*3002770.071427+H124*2152080038.43115-513963640099.415)))-$J$1</f>
        <v>13958012.5930176</v>
      </c>
      <c r="J124" s="47" t="n">
        <f aca="false">I124*100/$J$2</f>
        <v>15.8717581251222</v>
      </c>
      <c r="L124" s="41" t="n">
        <f aca="false">[4]Plan1!$C119</f>
        <v>-5.7</v>
      </c>
      <c r="M124" s="41" t="n">
        <f aca="false">$O$5 + L124</f>
        <v>833.08</v>
      </c>
      <c r="N124" s="47" t="n">
        <f aca="false">IF(M124&gt;$O$5,$O$2+$O$1,(M124^3*3270.5936-M124^2*8015778.389801+M124*6549018422.82398-1783686174686.87))-$O$1</f>
        <v>15991832.7373047</v>
      </c>
      <c r="O124" s="41" t="n">
        <f aca="false">N124*100/$O$2</f>
        <v>40.9135683259035</v>
      </c>
      <c r="R124" s="47" t="n">
        <f aca="false">SUM(D124,I124,N124)</f>
        <v>108158571.278809</v>
      </c>
      <c r="S124" s="41" t="n">
        <f aca="false">R124*100/$R$2</f>
        <v>39.1867015236088</v>
      </c>
      <c r="U124" s="41" t="n">
        <f aca="false">[1]Plan1!$B119</f>
        <v>21.16</v>
      </c>
    </row>
    <row r="125" customFormat="false" ht="15" hidden="false" customHeight="false" outlineLevel="0" collapsed="false">
      <c r="A125" s="46" t="n">
        <v>42123</v>
      </c>
      <c r="B125" s="41" t="n">
        <f aca="false">[2]Plan1!$C120</f>
        <v>-7.54</v>
      </c>
      <c r="C125" s="41" t="n">
        <f aca="false">$E$5 + B125</f>
        <v>773.46</v>
      </c>
      <c r="D125" s="47" t="n">
        <f aca="false">IF(C125&gt;$E$5,$E$2+$E$1,(IF(C125&gt;764.99,C125^3*3486.59308-C125^2*7860012.00812+C125*5908819377.96283-1481278321001.59,IF(C125&gt;752.99,C125^3*3588.471445-C125^2*8028757.56264+C125*5988077680.84934-1488767378546.26,C125^3*899.851852-C125^2*1969009.674601+C125*1435480406.01138-348666163343.76))))-$E$1</f>
        <v>78059197.4025879</v>
      </c>
      <c r="E125" s="47" t="n">
        <f aca="false">D125*100/$E$2</f>
        <v>52.3960932950322</v>
      </c>
      <c r="G125" s="41" t="n">
        <f aca="false">[3]Plan1!$C120</f>
        <v>-16.14</v>
      </c>
      <c r="H125" s="41" t="n">
        <f aca="false">$J$5 + G125</f>
        <v>743.86</v>
      </c>
      <c r="I125" s="47" t="n">
        <f aca="false">IF(H125&gt;$J$5,$J$2+$J$1,(IF(H125&gt;739.99,H125^3*2498.244218-H125^2*5471052.355142+H125*3994605728.77515-972400879260.135,H125^3*1396.138889-H125^2*3002770.071427+H125*2152080038.43115-513963640099.415)))-$J$1</f>
        <v>13958012.5930176</v>
      </c>
      <c r="J125" s="47" t="n">
        <f aca="false">I125*100/$J$2</f>
        <v>15.8717581251222</v>
      </c>
      <c r="L125" s="41" t="n">
        <f aca="false">[4]Plan1!$C120</f>
        <v>-5.72</v>
      </c>
      <c r="M125" s="41" t="n">
        <f aca="false">$O$5 + L125</f>
        <v>833.06</v>
      </c>
      <c r="N125" s="47" t="n">
        <f aca="false">IF(M125&gt;$O$5,$O$2+$O$1,(M125^3*3270.5936-M125^2*8015778.389801+M125*6549018422.82398-1783686174686.87))-$O$1</f>
        <v>15931023.0917969</v>
      </c>
      <c r="O125" s="41" t="n">
        <f aca="false">N125*100/$O$2</f>
        <v>40.7579926875619</v>
      </c>
      <c r="R125" s="47" t="n">
        <f aca="false">SUM(D125,I125,N125)</f>
        <v>107948233.087402</v>
      </c>
      <c r="S125" s="41" t="n">
        <f aca="false">R125*100/$R$2</f>
        <v>39.1104943416148</v>
      </c>
      <c r="U125" s="41" t="n">
        <f aca="false">[1]Plan1!$B120</f>
        <v>19.84</v>
      </c>
    </row>
    <row r="126" customFormat="false" ht="15" hidden="false" customHeight="false" outlineLevel="0" collapsed="false">
      <c r="A126" s="46" t="n">
        <v>42124</v>
      </c>
      <c r="B126" s="41" t="n">
        <f aca="false">[2]Plan1!$C121</f>
        <v>-7.55</v>
      </c>
      <c r="C126" s="41" t="n">
        <f aca="false">$E$5 + B126</f>
        <v>773.45</v>
      </c>
      <c r="D126" s="47" t="n">
        <f aca="false">IF(C126&gt;$E$5,$E$2+$E$1,(IF(C126&gt;764.99,C126^3*3486.59308-C126^2*7860012.00812+C126*5908819377.96283-1481278321001.59,IF(C126&gt;752.99,C126^3*3588.471445-C126^2*8028757.56264+C126*5988077680.84934-1488767378546.26,C126^3*899.851852-C126^2*1969009.674601+C126*1435480406.01138-348666163343.76))))-$E$1</f>
        <v>77984502.2019043</v>
      </c>
      <c r="E126" s="47" t="n">
        <f aca="false">D126*100/$E$2</f>
        <v>52.3459552352783</v>
      </c>
      <c r="G126" s="41" t="n">
        <f aca="false">[3]Plan1!$C121</f>
        <v>-16.15</v>
      </c>
      <c r="H126" s="41" t="n">
        <f aca="false">$J$5 + G126</f>
        <v>743.85</v>
      </c>
      <c r="I126" s="47" t="n">
        <f aca="false">IF(H126&gt;$J$5,$J$2+$J$1,(IF(H126&gt;739.99,H126^3*2498.244218-H126^2*5471052.355142+H126*3994605728.77515-972400879260.135,H126^3*1396.138889-H126^2*3002770.071427+H126*2152080038.43115-513963640099.415)))-$J$1</f>
        <v>13935474.0134277</v>
      </c>
      <c r="J126" s="47" t="n">
        <f aca="false">I126*100/$J$2</f>
        <v>15.8461293415579</v>
      </c>
      <c r="L126" s="41" t="n">
        <f aca="false">[4]Plan1!$C121</f>
        <v>-5.72</v>
      </c>
      <c r="M126" s="41" t="n">
        <f aca="false">$O$5 + L126</f>
        <v>833.06</v>
      </c>
      <c r="N126" s="47" t="n">
        <f aca="false">IF(M126&gt;$O$5,$O$2+$O$1,(M126^3*3270.5936-M126^2*8015778.389801+M126*6549018422.82398-1783686174686.87))-$O$1</f>
        <v>15931023.0917969</v>
      </c>
      <c r="O126" s="41" t="n">
        <f aca="false">N126*100/$O$2</f>
        <v>40.7579926875619</v>
      </c>
      <c r="R126" s="47" t="n">
        <f aca="false">SUM(D126,I126,N126)</f>
        <v>107850999.307129</v>
      </c>
      <c r="S126" s="41" t="n">
        <f aca="false">R126*100/$R$2</f>
        <v>39.0752657778446</v>
      </c>
      <c r="U126" s="41" t="n">
        <f aca="false">[1]Plan1!$B121</f>
        <v>27.31</v>
      </c>
    </row>
    <row r="127" customFormat="false" ht="15" hidden="false" customHeight="false" outlineLevel="0" collapsed="false">
      <c r="A127" s="46" t="n">
        <v>42125</v>
      </c>
      <c r="B127" s="41" t="n">
        <f aca="false">[2]Plan1!$C122</f>
        <v>-7.57</v>
      </c>
      <c r="C127" s="41" t="n">
        <f aca="false">$E$5 + B127</f>
        <v>773.43</v>
      </c>
      <c r="D127" s="47" t="n">
        <f aca="false">IF(C127&gt;$E$5,$E$2+$E$1,(IF(C127&gt;764.99,C127^3*3486.59308-C127^2*7860012.00812+C127*5908819377.96283-1481278321001.59,IF(C127&gt;752.99,C127^3*3588.471445-C127^2*8028757.56264+C127*5988077680.84934-1488767378546.26,C127^3*899.851852-C127^2*1969009.674601+C127*1435480406.01138-348666163343.76))))-$E$1</f>
        <v>77835249.8439941</v>
      </c>
      <c r="E127" s="47" t="n">
        <f aca="false">D127*100/$E$2</f>
        <v>52.2457717754199</v>
      </c>
      <c r="G127" s="41" t="n">
        <f aca="false">[3]Plan1!$C122</f>
        <v>-16.15</v>
      </c>
      <c r="H127" s="41" t="n">
        <f aca="false">$J$5 + G127</f>
        <v>743.85</v>
      </c>
      <c r="I127" s="47" t="n">
        <f aca="false">IF(H127&gt;$J$5,$J$2+$J$1,(IF(H127&gt;739.99,H127^3*2498.244218-H127^2*5471052.355142+H127*3994605728.77515-972400879260.135,H127^3*1396.138889-H127^2*3002770.071427+H127*2152080038.43115-513963640099.415)))-$J$1</f>
        <v>13935474.0134277</v>
      </c>
      <c r="J127" s="47" t="n">
        <f aca="false">I127*100/$J$2</f>
        <v>15.8461293415579</v>
      </c>
      <c r="L127" s="41" t="n">
        <f aca="false">[4]Plan1!$C122</f>
        <v>-5.72</v>
      </c>
      <c r="M127" s="41" t="n">
        <f aca="false">$O$5 + L127</f>
        <v>833.06</v>
      </c>
      <c r="N127" s="47" t="n">
        <f aca="false">IF(M127&gt;$O$5,$O$2+$O$1,(M127^3*3270.5936-M127^2*8015778.389801+M127*6549018422.82398-1783686174686.87))-$O$1</f>
        <v>15931023.0917969</v>
      </c>
      <c r="O127" s="41" t="n">
        <f aca="false">N127*100/$O$2</f>
        <v>40.7579926875619</v>
      </c>
      <c r="R127" s="47" t="n">
        <f aca="false">SUM(D127,I127,N127)</f>
        <v>107701746.949219</v>
      </c>
      <c r="S127" s="41" t="n">
        <f aca="false">R127*100/$R$2</f>
        <v>39.0211904740387</v>
      </c>
      <c r="U127" s="41" t="n">
        <f aca="false">[1]Plan1!$B122</f>
        <v>20.49</v>
      </c>
    </row>
    <row r="128" customFormat="false" ht="15" hidden="false" customHeight="false" outlineLevel="0" collapsed="false">
      <c r="A128" s="46" t="n">
        <v>42126</v>
      </c>
      <c r="B128" s="41" t="n">
        <f aca="false">[2]Plan1!$C123</f>
        <v>-7.58</v>
      </c>
      <c r="C128" s="41" t="n">
        <f aca="false">$E$5 + B128</f>
        <v>773.42</v>
      </c>
      <c r="D128" s="47" t="n">
        <f aca="false">IF(C128&gt;$E$5,$E$2+$E$1,(IF(C128&gt;764.99,C128^3*3486.59308-C128^2*7860012.00812+C128*5908819377.96283-1481278321001.59,IF(C128&gt;752.99,C128^3*3588.471445-C128^2*8028757.56264+C128*5988077680.84934-1488767378546.26,C128^3*899.851852-C128^2*1969009.674601+C128*1435480406.01138-348666163343.76))))-$E$1</f>
        <v>77760692.6433106</v>
      </c>
      <c r="E128" s="47" t="n">
        <f aca="false">D128*100/$E$2</f>
        <v>52.1957263461454</v>
      </c>
      <c r="G128" s="41" t="n">
        <f aca="false">[3]Plan1!$C123</f>
        <v>-16.17</v>
      </c>
      <c r="H128" s="41" t="n">
        <f aca="false">$J$5 + G128</f>
        <v>743.83</v>
      </c>
      <c r="I128" s="47" t="n">
        <f aca="false">IF(H128&gt;$J$5,$J$2+$J$1,(IF(H128&gt;739.99,H128^3*2498.244218-H128^2*5471052.355142+H128*3994605728.77515-972400879260.135,H128^3*1396.138889-H128^2*3002770.071427+H128*2152080038.43115-513963640099.415)))-$J$1</f>
        <v>13890459.1806641</v>
      </c>
      <c r="J128" s="47" t="n">
        <f aca="false">I128*100/$J$2</f>
        <v>15.7949426462525</v>
      </c>
      <c r="L128" s="41" t="n">
        <f aca="false">[4]Plan1!$C123</f>
        <v>-5.72</v>
      </c>
      <c r="M128" s="41" t="n">
        <f aca="false">$O$5 + L128</f>
        <v>833.06</v>
      </c>
      <c r="N128" s="47" t="n">
        <f aca="false">IF(M128&gt;$O$5,$O$2+$O$1,(M128^3*3270.5936-M128^2*8015778.389801+M128*6549018422.82398-1783686174686.87))-$O$1</f>
        <v>15931023.0917969</v>
      </c>
      <c r="O128" s="41" t="n">
        <f aca="false">N128*100/$O$2</f>
        <v>40.7579926875619</v>
      </c>
      <c r="R128" s="47" t="n">
        <f aca="false">SUM(D128,I128,N128)</f>
        <v>107582174.915771</v>
      </c>
      <c r="S128" s="41" t="n">
        <f aca="false">R128*100/$R$2</f>
        <v>38.9778685853537</v>
      </c>
      <c r="U128" s="41" t="n">
        <f aca="false">[1]Plan1!$B123</f>
        <v>20.83</v>
      </c>
    </row>
    <row r="129" customFormat="false" ht="15" hidden="false" customHeight="false" outlineLevel="0" collapsed="false">
      <c r="A129" s="46" t="n">
        <v>42127</v>
      </c>
      <c r="B129" s="41" t="n">
        <f aca="false">[2]Plan1!$C124</f>
        <v>-7.6</v>
      </c>
      <c r="C129" s="41" t="n">
        <f aca="false">$E$5 + B129</f>
        <v>773.4</v>
      </c>
      <c r="D129" s="47" t="n">
        <f aca="false">IF(C129&gt;$E$5,$E$2+$E$1,(IF(C129&gt;764.99,C129^3*3486.59308-C129^2*7860012.00812+C129*5908819377.96283-1481278321001.59,IF(C129&gt;752.99,C129^3*3588.471445-C129^2*8028757.56264+C129*5988077680.84934-1488767378546.26,C129^3*899.851852-C129^2*1969009.674601+C129*1435480406.01138-348666163343.76))))-$E$1</f>
        <v>77611716.0964356</v>
      </c>
      <c r="E129" s="47" t="n">
        <f aca="false">D129*100/$E$2</f>
        <v>52.0957280204058</v>
      </c>
      <c r="G129" s="41" t="n">
        <f aca="false">[3]Plan1!$C124</f>
        <v>-16.17</v>
      </c>
      <c r="H129" s="41" t="n">
        <f aca="false">$J$5 + G129</f>
        <v>743.83</v>
      </c>
      <c r="I129" s="47" t="n">
        <f aca="false">IF(H129&gt;$J$5,$J$2+$J$1,(IF(H129&gt;739.99,H129^3*2498.244218-H129^2*5471052.355142+H129*3994605728.77515-972400879260.135,H129^3*1396.138889-H129^2*3002770.071427+H129*2152080038.43115-513963640099.415)))-$J$1</f>
        <v>13890459.1806641</v>
      </c>
      <c r="J129" s="47" t="n">
        <f aca="false">I129*100/$J$2</f>
        <v>15.7949426462525</v>
      </c>
      <c r="L129" s="41" t="n">
        <f aca="false">[4]Plan1!$C124</f>
        <v>-5.73</v>
      </c>
      <c r="M129" s="41" t="n">
        <f aca="false">$O$5 + L129</f>
        <v>833.05</v>
      </c>
      <c r="N129" s="47" t="n">
        <f aca="false">IF(M129&gt;$O$5,$O$2+$O$1,(M129^3*3270.5936-M129^2*8015778.389801+M129*6549018422.82398-1783686174686.87))-$O$1</f>
        <v>15900665.6870117</v>
      </c>
      <c r="O129" s="41" t="n">
        <f aca="false">N129*100/$O$2</f>
        <v>40.6803261827105</v>
      </c>
      <c r="R129" s="47" t="n">
        <f aca="false">SUM(D129,I129,N129)</f>
        <v>107402840.964111</v>
      </c>
      <c r="S129" s="41" t="n">
        <f aca="false">R129*100/$R$2</f>
        <v>38.9128944834063</v>
      </c>
      <c r="U129" s="41" t="n">
        <f aca="false">[1]Plan1!$B124</f>
        <v>19.84</v>
      </c>
    </row>
    <row r="130" customFormat="false" ht="15" hidden="false" customHeight="false" outlineLevel="0" collapsed="false">
      <c r="A130" s="46" t="n">
        <v>42128</v>
      </c>
      <c r="B130" s="41" t="n">
        <f aca="false">[2]Plan1!$C125</f>
        <v>-7.61</v>
      </c>
      <c r="C130" s="41" t="n">
        <f aca="false">$E$5 + B130</f>
        <v>773.39</v>
      </c>
      <c r="D130" s="47" t="n">
        <f aca="false">IF(C130&gt;$E$5,$E$2+$E$1,(IF(C130&gt;764.99,C130^3*3486.59308-C130^2*7860012.00812+C130*5908819377.96283-1481278321001.59,IF(C130&gt;752.99,C130^3*3588.471445-C130^2*8028757.56264+C130*5988077680.84934-1488767378546.26,C130^3*899.851852-C130^2*1969009.674601+C130*1435480406.01138-348666163343.76))))-$E$1</f>
        <v>77537296.7067871</v>
      </c>
      <c r="E130" s="47" t="n">
        <f aca="false">D130*100/$E$2</f>
        <v>52.0457750947708</v>
      </c>
      <c r="G130" s="41" t="n">
        <f aca="false">[3]Plan1!$C125</f>
        <v>-16.17</v>
      </c>
      <c r="H130" s="41" t="n">
        <f aca="false">$J$5 + G130</f>
        <v>743.83</v>
      </c>
      <c r="I130" s="47" t="n">
        <f aca="false">IF(H130&gt;$J$5,$J$2+$J$1,(IF(H130&gt;739.99,H130^3*2498.244218-H130^2*5471052.355142+H130*3994605728.77515-972400879260.135,H130^3*1396.138889-H130^2*3002770.071427+H130*2152080038.43115-513963640099.415)))-$J$1</f>
        <v>13890459.1806641</v>
      </c>
      <c r="J130" s="47" t="n">
        <f aca="false">I130*100/$J$2</f>
        <v>15.7949426462525</v>
      </c>
      <c r="L130" s="41" t="n">
        <f aca="false">[4]Plan1!$C125</f>
        <v>-5.74</v>
      </c>
      <c r="M130" s="41" t="n">
        <f aca="false">$O$5 + L130</f>
        <v>833.04</v>
      </c>
      <c r="N130" s="47" t="n">
        <f aca="false">IF(M130&gt;$O$5,$O$2+$O$1,(M130^3*3270.5936-M130^2*8015778.389801+M130*6549018422.82398-1783686174686.87))-$O$1</f>
        <v>15870339.8652344</v>
      </c>
      <c r="O130" s="41" t="n">
        <f aca="false">N130*100/$O$2</f>
        <v>40.6027404799516</v>
      </c>
      <c r="R130" s="47" t="n">
        <f aca="false">SUM(D130,I130,N130)</f>
        <v>107298095.752686</v>
      </c>
      <c r="S130" s="41" t="n">
        <f aca="false">R130*100/$R$2</f>
        <v>38.8749444690187</v>
      </c>
      <c r="U130" s="41" t="n">
        <f aca="false">[1]Plan1!$B125</f>
        <v>19.84</v>
      </c>
    </row>
    <row r="131" customFormat="false" ht="15" hidden="false" customHeight="false" outlineLevel="0" collapsed="false">
      <c r="A131" s="46" t="n">
        <v>42129</v>
      </c>
      <c r="B131" s="41" t="n">
        <f aca="false">[2]Plan1!$C126</f>
        <v>-7.63</v>
      </c>
      <c r="C131" s="41" t="n">
        <f aca="false">$E$5 + B131</f>
        <v>773.37</v>
      </c>
      <c r="D131" s="47" t="n">
        <f aca="false">IF(C131&gt;$E$5,$E$2+$E$1,(IF(C131&gt;764.99,C131^3*3486.59308-C131^2*7860012.00812+C131*5908819377.96283-1481278321001.59,IF(C131&gt;752.99,C131^3*3588.471445-C131^2*8028757.56264+C131*5988077680.84934-1488767378546.26,C131^3*899.851852-C131^2*1969009.674601+C131*1435480406.01138-348666163343.76))))-$E$1</f>
        <v>77388595.5935059</v>
      </c>
      <c r="E131" s="47" t="n">
        <f aca="false">D131*100/$E$2</f>
        <v>51.9459616497981</v>
      </c>
      <c r="G131" s="41" t="n">
        <f aca="false">[3]Plan1!$C126</f>
        <v>-16.17</v>
      </c>
      <c r="H131" s="41" t="n">
        <f aca="false">$J$5 + G131</f>
        <v>743.83</v>
      </c>
      <c r="I131" s="47" t="n">
        <f aca="false">IF(H131&gt;$J$5,$J$2+$J$1,(IF(H131&gt;739.99,H131^3*2498.244218-H131^2*5471052.355142+H131*3994605728.77515-972400879260.135,H131^3*1396.138889-H131^2*3002770.071427+H131*2152080038.43115-513963640099.415)))-$J$1</f>
        <v>13890459.1806641</v>
      </c>
      <c r="J131" s="47" t="n">
        <f aca="false">I131*100/$J$2</f>
        <v>15.7949426462525</v>
      </c>
      <c r="L131" s="41" t="n">
        <f aca="false">[4]Plan1!$C126</f>
        <v>-5.76</v>
      </c>
      <c r="M131" s="41" t="n">
        <f aca="false">$O$5 + L131</f>
        <v>833.02</v>
      </c>
      <c r="N131" s="47" t="n">
        <f aca="false">IF(M131&gt;$O$5,$O$2+$O$1,(M131^3*3270.5936-M131^2*8015778.389801+M131*6549018422.82398-1783686174686.87))-$O$1</f>
        <v>15809782.9013672</v>
      </c>
      <c r="O131" s="41" t="n">
        <f aca="false">N131*100/$O$2</f>
        <v>40.447811303322</v>
      </c>
      <c r="R131" s="47" t="n">
        <f aca="false">SUM(D131,I131,N131)</f>
        <v>107088837.675537</v>
      </c>
      <c r="S131" s="41" t="n">
        <f aca="false">R131*100/$R$2</f>
        <v>38.7991286209203</v>
      </c>
      <c r="U131" s="41" t="n">
        <f aca="false">[1]Plan1!$B126</f>
        <v>17.02</v>
      </c>
    </row>
    <row r="132" customFormat="false" ht="15" hidden="false" customHeight="false" outlineLevel="0" collapsed="false">
      <c r="A132" s="46" t="n">
        <v>42130</v>
      </c>
      <c r="B132" s="41" t="n">
        <f aca="false">[2]Plan1!$C127</f>
        <v>-7.62</v>
      </c>
      <c r="C132" s="41" t="n">
        <f aca="false">$E$5 + B132</f>
        <v>773.38</v>
      </c>
      <c r="D132" s="47" t="n">
        <f aca="false">IF(C132&gt;$E$5,$E$2+$E$1,(IF(C132&gt;764.99,C132^3*3486.59308-C132^2*7860012.00812+C132*5908819377.96283-1481278321001.59,IF(C132&gt;752.99,C132^3*3588.471445-C132^2*8028757.56264+C132*5988077680.84934-1488767378546.26,C132^3*899.851852-C132^2*1969009.674601+C132*1435480406.01138-348666163343.76))))-$E$1</f>
        <v>77462923.2136231</v>
      </c>
      <c r="E132" s="47" t="n">
        <f aca="false">D132*100/$E$2</f>
        <v>51.995852976479</v>
      </c>
      <c r="G132" s="41" t="n">
        <f aca="false">[3]Plan1!$C127</f>
        <v>-16.15</v>
      </c>
      <c r="H132" s="41" t="n">
        <f aca="false">$J$5 + G132</f>
        <v>743.85</v>
      </c>
      <c r="I132" s="47" t="n">
        <f aca="false">IF(H132&gt;$J$5,$J$2+$J$1,(IF(H132&gt;739.99,H132^3*2498.244218-H132^2*5471052.355142+H132*3994605728.77515-972400879260.135,H132^3*1396.138889-H132^2*3002770.071427+H132*2152080038.43115-513963640099.415)))-$J$1</f>
        <v>13935474.0134277</v>
      </c>
      <c r="J132" s="47" t="n">
        <f aca="false">I132*100/$J$2</f>
        <v>15.8461293415579</v>
      </c>
      <c r="L132" s="41" t="n">
        <f aca="false">[4]Plan1!$C127</f>
        <v>-5.72</v>
      </c>
      <c r="M132" s="41" t="n">
        <f aca="false">$O$5 + L132</f>
        <v>833.06</v>
      </c>
      <c r="N132" s="47" t="n">
        <f aca="false">IF(M132&gt;$O$5,$O$2+$O$1,(M132^3*3270.5936-M132^2*8015778.389801+M132*6549018422.82398-1783686174686.87))-$O$1</f>
        <v>15931023.0917969</v>
      </c>
      <c r="O132" s="41" t="n">
        <f aca="false">N132*100/$O$2</f>
        <v>40.7579926875619</v>
      </c>
      <c r="R132" s="47" t="n">
        <f aca="false">SUM(D132,I132,N132)</f>
        <v>107329420.318848</v>
      </c>
      <c r="S132" s="41" t="n">
        <f aca="false">R132*100/$R$2</f>
        <v>38.8862936058466</v>
      </c>
      <c r="U132" s="41" t="n">
        <f aca="false">[1]Plan1!$B127</f>
        <v>29.28</v>
      </c>
    </row>
    <row r="133" customFormat="false" ht="15" hidden="false" customHeight="false" outlineLevel="0" collapsed="false">
      <c r="A133" s="46" t="n">
        <v>42131</v>
      </c>
      <c r="B133" s="41" t="n">
        <f aca="false">[2]Plan1!$C128</f>
        <v>-7.63</v>
      </c>
      <c r="C133" s="41" t="n">
        <f aca="false">$E$5 + B133</f>
        <v>773.37</v>
      </c>
      <c r="D133" s="47" t="n">
        <f aca="false">IF(C133&gt;$E$5,$E$2+$E$1,(IF(C133&gt;764.99,C133^3*3486.59308-C133^2*7860012.00812+C133*5908819377.96283-1481278321001.59,IF(C133&gt;752.99,C133^3*3588.471445-C133^2*8028757.56264+C133*5988077680.84934-1488767378546.26,C133^3*899.851852-C133^2*1969009.674601+C133*1435480406.01138-348666163343.76))))-$E$1</f>
        <v>77388595.5935059</v>
      </c>
      <c r="E133" s="47" t="n">
        <f aca="false">D133*100/$E$2</f>
        <v>51.9459616497981</v>
      </c>
      <c r="G133" s="41" t="n">
        <f aca="false">[3]Plan1!$C128</f>
        <v>-16.14</v>
      </c>
      <c r="H133" s="41" t="n">
        <f aca="false">$J$5 + G133</f>
        <v>743.86</v>
      </c>
      <c r="I133" s="47" t="n">
        <f aca="false">IF(H133&gt;$J$5,$J$2+$J$1,(IF(H133&gt;739.99,H133^3*2498.244218-H133^2*5471052.355142+H133*3994605728.77515-972400879260.135,H133^3*1396.138889-H133^2*3002770.071427+H133*2152080038.43115-513963640099.415)))-$J$1</f>
        <v>13958012.5930176</v>
      </c>
      <c r="J133" s="47" t="n">
        <f aca="false">I133*100/$J$2</f>
        <v>15.8717581251222</v>
      </c>
      <c r="L133" s="41" t="n">
        <f aca="false">[4]Plan1!$C128</f>
        <v>-5.68</v>
      </c>
      <c r="M133" s="41" t="n">
        <f aca="false">$O$5 + L133</f>
        <v>833.1</v>
      </c>
      <c r="N133" s="47" t="n">
        <f aca="false">IF(M133&gt;$O$5,$O$2+$O$1,(M133^3*3270.5936-M133^2*8015778.389801+M133*6549018422.82398-1783686174686.87))-$O$1</f>
        <v>16052768.9580078</v>
      </c>
      <c r="O133" s="41" t="n">
        <f aca="false">N133*100/$O$2</f>
        <v>41.069467794727</v>
      </c>
      <c r="R133" s="47" t="n">
        <f aca="false">SUM(D133,I133,N133)</f>
        <v>107399377.144531</v>
      </c>
      <c r="S133" s="41" t="n">
        <f aca="false">R133*100/$R$2</f>
        <v>38.911639514314</v>
      </c>
      <c r="U133" s="41" t="n">
        <f aca="false">[1]Plan1!$B128</f>
        <v>52.37</v>
      </c>
    </row>
    <row r="134" customFormat="false" ht="15" hidden="false" customHeight="false" outlineLevel="0" collapsed="false">
      <c r="A134" s="46" t="n">
        <v>42132</v>
      </c>
      <c r="B134" s="41" t="n">
        <f aca="false">[2]Plan1!$C129</f>
        <v>-7.6</v>
      </c>
      <c r="C134" s="41" t="n">
        <f aca="false">$E$5 + B134</f>
        <v>773.4</v>
      </c>
      <c r="D134" s="47" t="n">
        <f aca="false">IF(C134&gt;$E$5,$E$2+$E$1,(IF(C134&gt;764.99,C134^3*3486.59308-C134^2*7860012.00812+C134*5908819377.96283-1481278321001.59,IF(C134&gt;752.99,C134^3*3588.471445-C134^2*8028757.56264+C134*5988077680.84934-1488767378546.26,C134^3*899.851852-C134^2*1969009.674601+C134*1435480406.01138-348666163343.76))))-$E$1</f>
        <v>77611716.0964356</v>
      </c>
      <c r="E134" s="47" t="n">
        <f aca="false">D134*100/$E$2</f>
        <v>52.0957280204058</v>
      </c>
      <c r="G134" s="41" t="n">
        <f aca="false">[3]Plan1!$C129</f>
        <v>-16.13</v>
      </c>
      <c r="H134" s="41" t="n">
        <f aca="false">$J$5 + G134</f>
        <v>743.87</v>
      </c>
      <c r="I134" s="47" t="n">
        <f aca="false">IF(H134&gt;$J$5,$J$2+$J$1,(IF(H134&gt;739.99,H134^3*2498.244218-H134^2*5471052.355142+H134*3994605728.77515-972400879260.135,H134^3*1396.138889-H134^2*3002770.071427+H134*2152080038.43115-513963640099.415)))-$J$1</f>
        <v>13980571.9685059</v>
      </c>
      <c r="J134" s="47" t="n">
        <f aca="false">I134*100/$J$2</f>
        <v>15.8974105558545</v>
      </c>
      <c r="L134" s="41" t="n">
        <f aca="false">[4]Plan1!$C129</f>
        <v>-5.66</v>
      </c>
      <c r="M134" s="41" t="n">
        <f aca="false">$O$5 + L134</f>
        <v>833.12</v>
      </c>
      <c r="N134" s="47" t="n">
        <f aca="false">IF(M134&gt;$O$5,$O$2+$O$1,(M134^3*3270.5936-M134^2*8015778.389801+M134*6549018422.82398-1783686174686.87))-$O$1</f>
        <v>16113831.9111328</v>
      </c>
      <c r="O134" s="41" t="n">
        <f aca="false">N134*100/$O$2</f>
        <v>41.2256914962814</v>
      </c>
      <c r="R134" s="47" t="n">
        <f aca="false">SUM(D134,I134,N134)</f>
        <v>107706119.976074</v>
      </c>
      <c r="S134" s="41" t="n">
        <f aca="false">R134*100/$R$2</f>
        <v>39.0227748560818</v>
      </c>
      <c r="U134" s="41" t="n">
        <f aca="false">[1]Plan1!$B129</f>
        <v>28.49</v>
      </c>
    </row>
    <row r="135" customFormat="false" ht="15" hidden="false" customHeight="false" outlineLevel="0" collapsed="false">
      <c r="A135" s="46" t="n">
        <v>42133</v>
      </c>
      <c r="B135" s="41" t="n">
        <f aca="false">[2]Plan1!$C130</f>
        <v>-7.6</v>
      </c>
      <c r="C135" s="41" t="n">
        <f aca="false">$E$5 + B135</f>
        <v>773.4</v>
      </c>
      <c r="D135" s="47" t="n">
        <f aca="false">IF(C135&gt;$E$5,$E$2+$E$1,(IF(C135&gt;764.99,C135^3*3486.59308-C135^2*7860012.00812+C135*5908819377.96283-1481278321001.59,IF(C135&gt;752.99,C135^3*3588.471445-C135^2*8028757.56264+C135*5988077680.84934-1488767378546.26,C135^3*899.851852-C135^2*1969009.674601+C135*1435480406.01138-348666163343.76))))-$E$1</f>
        <v>77611716.0964356</v>
      </c>
      <c r="E135" s="47" t="n">
        <f aca="false">D135*100/$E$2</f>
        <v>52.0957280204058</v>
      </c>
      <c r="G135" s="41" t="n">
        <f aca="false">[3]Plan1!$C130</f>
        <v>-16.13</v>
      </c>
      <c r="H135" s="41" t="n">
        <f aca="false">$J$5 + G135</f>
        <v>743.87</v>
      </c>
      <c r="I135" s="47" t="n">
        <f aca="false">IF(H135&gt;$J$5,$J$2+$J$1,(IF(H135&gt;739.99,H135^3*2498.244218-H135^2*5471052.355142+H135*3994605728.77515-972400879260.135,H135^3*1396.138889-H135^2*3002770.071427+H135*2152080038.43115-513963640099.415)))-$J$1</f>
        <v>13980571.9685059</v>
      </c>
      <c r="J135" s="47" t="n">
        <f aca="false">I135*100/$J$2</f>
        <v>15.8974105558545</v>
      </c>
      <c r="L135" s="41" t="n">
        <f aca="false">[4]Plan1!$C130</f>
        <v>-5.67</v>
      </c>
      <c r="M135" s="41" t="n">
        <f aca="false">$O$5 + L135</f>
        <v>833.11</v>
      </c>
      <c r="N135" s="47" t="n">
        <f aca="false">IF(M135&gt;$O$5,$O$2+$O$1,(M135^3*3270.5936-M135^2*8015778.389801+M135*6549018422.82398-1783686174686.87))-$O$1</f>
        <v>16083284.5839844</v>
      </c>
      <c r="O135" s="41" t="n">
        <f aca="false">N135*100/$O$2</f>
        <v>41.1475390933022</v>
      </c>
      <c r="R135" s="47" t="n">
        <f aca="false">SUM(D135,I135,N135)</f>
        <v>107675572.648926</v>
      </c>
      <c r="S135" s="41" t="n">
        <f aca="false">R135*100/$R$2</f>
        <v>39.011707319065</v>
      </c>
      <c r="U135" s="41" t="n">
        <f aca="false">[1]Plan1!$B130</f>
        <v>20.49</v>
      </c>
    </row>
    <row r="136" customFormat="false" ht="15" hidden="false" customHeight="false" outlineLevel="0" collapsed="false">
      <c r="A136" s="46" t="n">
        <v>42134</v>
      </c>
      <c r="B136" s="41" t="n">
        <f aca="false">[2]Plan1!$C131</f>
        <v>-7.61</v>
      </c>
      <c r="C136" s="41" t="n">
        <f aca="false">$E$5 + B136</f>
        <v>773.39</v>
      </c>
      <c r="D136" s="47" t="n">
        <f aca="false">IF(C136&gt;$E$5,$E$2+$E$1,(IF(C136&gt;764.99,C136^3*3486.59308-C136^2*7860012.00812+C136*5908819377.96283-1481278321001.59,IF(C136&gt;752.99,C136^3*3588.471445-C136^2*8028757.56264+C136*5988077680.84934-1488767378546.26,C136^3*899.851852-C136^2*1969009.674601+C136*1435480406.01138-348666163343.76))))-$E$1</f>
        <v>77537296.7067871</v>
      </c>
      <c r="E136" s="47" t="n">
        <f aca="false">D136*100/$E$2</f>
        <v>52.0457750947708</v>
      </c>
      <c r="G136" s="41" t="n">
        <f aca="false">[3]Plan1!$C131</f>
        <v>-16.14</v>
      </c>
      <c r="H136" s="41" t="n">
        <f aca="false">$J$5 + G136</f>
        <v>743.86</v>
      </c>
      <c r="I136" s="47" t="n">
        <f aca="false">IF(H136&gt;$J$5,$J$2+$J$1,(IF(H136&gt;739.99,H136^3*2498.244218-H136^2*5471052.355142+H136*3994605728.77515-972400879260.135,H136^3*1396.138889-H136^2*3002770.071427+H136*2152080038.43115-513963640099.415)))-$J$1</f>
        <v>13958012.5930176</v>
      </c>
      <c r="J136" s="47" t="n">
        <f aca="false">I136*100/$J$2</f>
        <v>15.8717581251222</v>
      </c>
      <c r="L136" s="41" t="n">
        <f aca="false">[4]Plan1!$C131</f>
        <v>-5.67</v>
      </c>
      <c r="M136" s="41" t="n">
        <f aca="false">$O$5 + L136</f>
        <v>833.11</v>
      </c>
      <c r="N136" s="47" t="n">
        <f aca="false">IF(M136&gt;$O$5,$O$2+$O$1,(M136^3*3270.5936-M136^2*8015778.389801+M136*6549018422.82398-1783686174686.87))-$O$1</f>
        <v>16083284.5839844</v>
      </c>
      <c r="O136" s="41" t="n">
        <f aca="false">N136*100/$O$2</f>
        <v>41.1475390933022</v>
      </c>
      <c r="R136" s="47" t="n">
        <f aca="false">SUM(D136,I136,N136)</f>
        <v>107578593.883789</v>
      </c>
      <c r="S136" s="41" t="n">
        <f aca="false">R136*100/$R$2</f>
        <v>38.9765711492857</v>
      </c>
      <c r="U136" s="41" t="n">
        <f aca="false">[1]Plan1!$B131</f>
        <v>21.84</v>
      </c>
    </row>
    <row r="137" customFormat="false" ht="15" hidden="false" customHeight="false" outlineLevel="0" collapsed="false">
      <c r="A137" s="46" t="n">
        <v>42135</v>
      </c>
      <c r="B137" s="41" t="n">
        <f aca="false">[2]Plan1!$C132</f>
        <v>-7.61</v>
      </c>
      <c r="C137" s="41" t="n">
        <f aca="false">$E$5 + B137</f>
        <v>773.39</v>
      </c>
      <c r="D137" s="47" t="n">
        <f aca="false">IF(C137&gt;$E$5,$E$2+$E$1,(IF(C137&gt;764.99,C137^3*3486.59308-C137^2*7860012.00812+C137*5908819377.96283-1481278321001.59,IF(C137&gt;752.99,C137^3*3588.471445-C137^2*8028757.56264+C137*5988077680.84934-1488767378546.26,C137^3*899.851852-C137^2*1969009.674601+C137*1435480406.01138-348666163343.76))))-$E$1</f>
        <v>77537296.7067871</v>
      </c>
      <c r="E137" s="47" t="n">
        <f aca="false">D137*100/$E$2</f>
        <v>52.0457750947708</v>
      </c>
      <c r="G137" s="41" t="n">
        <f aca="false">[3]Plan1!$C132</f>
        <v>-16.13</v>
      </c>
      <c r="H137" s="41" t="n">
        <f aca="false">$J$5 + G137</f>
        <v>743.87</v>
      </c>
      <c r="I137" s="47" t="n">
        <f aca="false">IF(H137&gt;$J$5,$J$2+$J$1,(IF(H137&gt;739.99,H137^3*2498.244218-H137^2*5471052.355142+H137*3994605728.77515-972400879260.135,H137^3*1396.138889-H137^2*3002770.071427+H137*2152080038.43115-513963640099.415)))-$J$1</f>
        <v>13980571.9685059</v>
      </c>
      <c r="J137" s="47" t="n">
        <f aca="false">I137*100/$J$2</f>
        <v>15.8974105558545</v>
      </c>
      <c r="L137" s="41" t="n">
        <f aca="false">[4]Plan1!$C132</f>
        <v>-5.68</v>
      </c>
      <c r="M137" s="41" t="n">
        <f aca="false">$O$5 + L137</f>
        <v>833.1</v>
      </c>
      <c r="N137" s="47" t="n">
        <f aca="false">IF(M137&gt;$O$5,$O$2+$O$1,(M137^3*3270.5936-M137^2*8015778.389801+M137*6549018422.82398-1783686174686.87))-$O$1</f>
        <v>16052768.9580078</v>
      </c>
      <c r="O137" s="41" t="n">
        <f aca="false">N137*100/$O$2</f>
        <v>41.069467794727</v>
      </c>
      <c r="R137" s="47" t="n">
        <f aca="false">SUM(D137,I137,N137)</f>
        <v>107570637.633301</v>
      </c>
      <c r="S137" s="41" t="n">
        <f aca="false">R137*100/$R$2</f>
        <v>38.9736885371224</v>
      </c>
      <c r="U137" s="41" t="n">
        <f aca="false">[1]Plan1!$B132</f>
        <v>21.16</v>
      </c>
    </row>
    <row r="138" customFormat="false" ht="15" hidden="false" customHeight="false" outlineLevel="0" collapsed="false">
      <c r="A138" s="46" t="n">
        <v>42136</v>
      </c>
      <c r="B138" s="41" t="n">
        <f aca="false">[2]Plan1!$C133</f>
        <v>-7.61</v>
      </c>
      <c r="C138" s="41" t="n">
        <f aca="false">$E$5 + B138</f>
        <v>773.39</v>
      </c>
      <c r="D138" s="47" t="n">
        <f aca="false">IF(C138&gt;$E$5,$E$2+$E$1,(IF(C138&gt;764.99,C138^3*3486.59308-C138^2*7860012.00812+C138*5908819377.96283-1481278321001.59,IF(C138&gt;752.99,C138^3*3588.471445-C138^2*8028757.56264+C138*5988077680.84934-1488767378546.26,C138^3*899.851852-C138^2*1969009.674601+C138*1435480406.01138-348666163343.76))))-$E$1</f>
        <v>77537296.7067871</v>
      </c>
      <c r="E138" s="47" t="n">
        <f aca="false">D138*100/$E$2</f>
        <v>52.0457750947708</v>
      </c>
      <c r="G138" s="41" t="n">
        <f aca="false">[3]Plan1!$C133</f>
        <v>-16.12</v>
      </c>
      <c r="H138" s="41" t="n">
        <f aca="false">$J$5 + G138</f>
        <v>743.88</v>
      </c>
      <c r="I138" s="47" t="n">
        <f aca="false">IF(H138&gt;$J$5,$J$2+$J$1,(IF(H138&gt;739.99,H138^3*2498.244218-H138^2*5471052.355142+H138*3994605728.77515-972400879260.135,H138^3*1396.138889-H138^2*3002770.071427+H138*2152080038.43115-513963640099.415)))-$J$1</f>
        <v>14003152.1552734</v>
      </c>
      <c r="J138" s="47" t="n">
        <f aca="false">I138*100/$J$2</f>
        <v>15.9230866512447</v>
      </c>
      <c r="L138" s="41" t="n">
        <f aca="false">[4]Plan1!$C133</f>
        <v>-5.68</v>
      </c>
      <c r="M138" s="41" t="n">
        <f aca="false">$O$5 + L138</f>
        <v>833.1</v>
      </c>
      <c r="N138" s="47" t="n">
        <f aca="false">IF(M138&gt;$O$5,$O$2+$O$1,(M138^3*3270.5936-M138^2*8015778.389801+M138*6549018422.82398-1783686174686.87))-$O$1</f>
        <v>16052768.9580078</v>
      </c>
      <c r="O138" s="41" t="n">
        <f aca="false">N138*100/$O$2</f>
        <v>41.069467794727</v>
      </c>
      <c r="R138" s="47" t="n">
        <f aca="false">SUM(D138,I138,N138)</f>
        <v>107593217.820068</v>
      </c>
      <c r="S138" s="41" t="n">
        <f aca="false">R138*100/$R$2</f>
        <v>38.9818695164821</v>
      </c>
      <c r="U138" s="41" t="n">
        <f aca="false">[1]Plan1!$B133</f>
        <v>19.19</v>
      </c>
    </row>
    <row r="139" customFormat="false" ht="15" hidden="false" customHeight="false" outlineLevel="0" collapsed="false">
      <c r="A139" s="46" t="n">
        <v>42137</v>
      </c>
      <c r="B139" s="41" t="n">
        <f aca="false">[2]Plan1!$C134</f>
        <v>-7.62</v>
      </c>
      <c r="C139" s="41" t="n">
        <f aca="false">$E$5 + B139</f>
        <v>773.38</v>
      </c>
      <c r="D139" s="47" t="n">
        <f aca="false">IF(C139&gt;$E$5,$E$2+$E$1,(IF(C139&gt;764.99,C139^3*3486.59308-C139^2*7860012.00812+C139*5908819377.96283-1481278321001.59,IF(C139&gt;752.99,C139^3*3588.471445-C139^2*8028757.56264+C139*5988077680.84934-1488767378546.26,C139^3*899.851852-C139^2*1969009.674601+C139*1435480406.01138-348666163343.76))))-$E$1</f>
        <v>77462923.2136231</v>
      </c>
      <c r="E139" s="47" t="n">
        <f aca="false">D139*100/$E$2</f>
        <v>51.995852976479</v>
      </c>
      <c r="G139" s="41" t="n">
        <f aca="false">[3]Plan1!$C134</f>
        <v>-16.11</v>
      </c>
      <c r="H139" s="41" t="n">
        <f aca="false">$J$5 + G139</f>
        <v>743.89</v>
      </c>
      <c r="I139" s="47" t="n">
        <f aca="false">IF(H139&gt;$J$5,$J$2+$J$1,(IF(H139&gt;739.99,H139^3*2498.244218-H139^2*5471052.355142+H139*3994605728.77515-972400879260.135,H139^3*1396.138889-H139^2*3002770.071427+H139*2152080038.43115-513963640099.415)))-$J$1</f>
        <v>14025753.1682129</v>
      </c>
      <c r="J139" s="47" t="n">
        <f aca="false">I139*100/$J$2</f>
        <v>15.948786428227</v>
      </c>
      <c r="L139" s="41" t="n">
        <f aca="false">[4]Plan1!$C134</f>
        <v>-5.69</v>
      </c>
      <c r="M139" s="41" t="n">
        <f aca="false">$O$5 + L139</f>
        <v>833.09</v>
      </c>
      <c r="N139" s="47" t="n">
        <f aca="false">IF(M139&gt;$O$5,$O$2+$O$1,(M139^3*3270.5936-M139^2*8015778.389801+M139*6549018422.82398-1783686174686.87))-$O$1</f>
        <v>16022285.015625</v>
      </c>
      <c r="O139" s="41" t="n">
        <f aca="false">N139*100/$O$2</f>
        <v>40.9914775555837</v>
      </c>
      <c r="R139" s="47" t="n">
        <f aca="false">SUM(D139,I139,N139)</f>
        <v>107510961.397461</v>
      </c>
      <c r="S139" s="41" t="n">
        <f aca="false">R139*100/$R$2</f>
        <v>38.952067367258</v>
      </c>
      <c r="U139" s="41" t="n">
        <f aca="false">[1]Plan1!$B134</f>
        <v>20.16</v>
      </c>
    </row>
    <row r="140" customFormat="false" ht="15" hidden="false" customHeight="false" outlineLevel="0" collapsed="false">
      <c r="A140" s="46" t="n">
        <v>42138</v>
      </c>
      <c r="B140" s="41" t="n">
        <f aca="false">[2]Plan1!$C135</f>
        <v>-7.63</v>
      </c>
      <c r="C140" s="41" t="n">
        <f aca="false">$E$5 + B140</f>
        <v>773.37</v>
      </c>
      <c r="D140" s="47" t="n">
        <f aca="false">IF(C140&gt;$E$5,$E$2+$E$1,(IF(C140&gt;764.99,C140^3*3486.59308-C140^2*7860012.00812+C140*5908819377.96283-1481278321001.59,IF(C140&gt;752.99,C140^3*3588.471445-C140^2*8028757.56264+C140*5988077680.84934-1488767378546.26,C140^3*899.851852-C140^2*1969009.674601+C140*1435480406.01138-348666163343.76))))-$E$1</f>
        <v>77388595.5935059</v>
      </c>
      <c r="E140" s="47" t="n">
        <f aca="false">D140*100/$E$2</f>
        <v>51.9459616497981</v>
      </c>
      <c r="G140" s="41" t="n">
        <f aca="false">[3]Plan1!$C135</f>
        <v>-16.1</v>
      </c>
      <c r="H140" s="41" t="n">
        <f aca="false">$J$5 + G140</f>
        <v>743.9</v>
      </c>
      <c r="I140" s="47" t="n">
        <f aca="false">IF(H140&gt;$J$5,$J$2+$J$1,(IF(H140&gt;739.99,H140^3*2498.244218-H140^2*5471052.355142+H140*3994605728.77515-972400879260.135,H140^3*1396.138889-H140^2*3002770.071427+H140*2152080038.43115-513963640099.415)))-$J$1</f>
        <v>14048375.0214844</v>
      </c>
      <c r="J140" s="47" t="n">
        <f aca="false">I140*100/$J$2</f>
        <v>15.9745099029033</v>
      </c>
      <c r="L140" s="41" t="n">
        <f aca="false">[4]Plan1!$C135</f>
        <v>-5.69</v>
      </c>
      <c r="M140" s="41" t="n">
        <f aca="false">$O$5 + L140</f>
        <v>833.09</v>
      </c>
      <c r="N140" s="47" t="n">
        <f aca="false">IF(M140&gt;$O$5,$O$2+$O$1,(M140^3*3270.5936-M140^2*8015778.389801+M140*6549018422.82398-1783686174686.87))-$O$1</f>
        <v>16022285.015625</v>
      </c>
      <c r="O140" s="41" t="n">
        <f aca="false">N140*100/$O$2</f>
        <v>40.9914775555837</v>
      </c>
      <c r="R140" s="47" t="n">
        <f aca="false">SUM(D140,I140,N140)</f>
        <v>107459255.630615</v>
      </c>
      <c r="S140" s="41" t="n">
        <f aca="false">R140*100/$R$2</f>
        <v>38.9333339610335</v>
      </c>
      <c r="U140" s="41" t="n">
        <f aca="false">[1]Plan1!$B135</f>
        <v>19.51</v>
      </c>
    </row>
    <row r="141" customFormat="false" ht="15" hidden="false" customHeight="false" outlineLevel="0" collapsed="false">
      <c r="A141" s="46" t="n">
        <v>42139</v>
      </c>
      <c r="B141" s="41" t="n">
        <f aca="false">[2]Plan1!$C136</f>
        <v>-7.63</v>
      </c>
      <c r="C141" s="41" t="n">
        <f aca="false">$E$5 + B141</f>
        <v>773.37</v>
      </c>
      <c r="D141" s="47" t="n">
        <f aca="false">IF(C141&gt;$E$5,$E$2+$E$1,(IF(C141&gt;764.99,C141^3*3486.59308-C141^2*7860012.00812+C141*5908819377.96283-1481278321001.59,IF(C141&gt;752.99,C141^3*3588.471445-C141^2*8028757.56264+C141*5988077680.84934-1488767378546.26,C141^3*899.851852-C141^2*1969009.674601+C141*1435480406.01138-348666163343.76))))-$E$1</f>
        <v>77388595.5935059</v>
      </c>
      <c r="E141" s="47" t="n">
        <f aca="false">D141*100/$E$2</f>
        <v>51.9459616497981</v>
      </c>
      <c r="G141" s="41" t="n">
        <f aca="false">[3]Plan1!$C136</f>
        <v>-16.1</v>
      </c>
      <c r="H141" s="41" t="n">
        <f aca="false">$J$5 + G141</f>
        <v>743.9</v>
      </c>
      <c r="I141" s="47" t="n">
        <f aca="false">IF(H141&gt;$J$5,$J$2+$J$1,(IF(H141&gt;739.99,H141^3*2498.244218-H141^2*5471052.355142+H141*3994605728.77515-972400879260.135,H141^3*1396.138889-H141^2*3002770.071427+H141*2152080038.43115-513963640099.415)))-$J$1</f>
        <v>14048375.0214844</v>
      </c>
      <c r="J141" s="47" t="n">
        <f aca="false">I141*100/$J$2</f>
        <v>15.9745099029033</v>
      </c>
      <c r="L141" s="41" t="n">
        <f aca="false">[4]Plan1!$C136</f>
        <v>-5.7</v>
      </c>
      <c r="M141" s="41" t="n">
        <f aca="false">$O$5 + L141</f>
        <v>833.08</v>
      </c>
      <c r="N141" s="47" t="n">
        <f aca="false">IF(M141&gt;$O$5,$O$2+$O$1,(M141^3*3270.5936-M141^2*8015778.389801+M141*6549018422.82398-1783686174686.87))-$O$1</f>
        <v>15991832.7373047</v>
      </c>
      <c r="O141" s="41" t="n">
        <f aca="false">N141*100/$O$2</f>
        <v>40.9135683259035</v>
      </c>
      <c r="R141" s="47" t="n">
        <f aca="false">SUM(D141,I141,N141)</f>
        <v>107428803.352295</v>
      </c>
      <c r="S141" s="41" t="n">
        <f aca="false">R141*100/$R$2</f>
        <v>38.9223008609551</v>
      </c>
      <c r="U141" s="41" t="n">
        <f aca="false">[1]Plan1!$B136</f>
        <v>16.72</v>
      </c>
    </row>
    <row r="142" customFormat="false" ht="15" hidden="false" customHeight="false" outlineLevel="0" collapsed="false">
      <c r="A142" s="46" t="n">
        <v>42140</v>
      </c>
      <c r="B142" s="41" t="n">
        <f aca="false">[2]Plan1!$C137</f>
        <v>-7.65</v>
      </c>
      <c r="C142" s="41" t="n">
        <f aca="false">$E$5 + B142</f>
        <v>773.35</v>
      </c>
      <c r="D142" s="47" t="n">
        <f aca="false">IF(C142&gt;$E$5,$E$2+$E$1,(IF(C142&gt;764.99,C142^3*3486.59308-C142^2*7860012.00812+C142*5908819377.96283-1481278321001.59,IF(C142&gt;752.99,C142^3*3588.471445-C142^2*8028757.56264+C142*5988077680.84934-1488767378546.26,C142^3*899.851852-C142^2*1969009.674601+C142*1435480406.01138-348666163343.76))))-$E$1</f>
        <v>77240077.895752</v>
      </c>
      <c r="E142" s="47" t="n">
        <f aca="false">D142*100/$E$2</f>
        <v>51.8462713198125</v>
      </c>
      <c r="G142" s="41" t="n">
        <f aca="false">[3]Plan1!$C137</f>
        <v>-16.1</v>
      </c>
      <c r="H142" s="41" t="n">
        <f aca="false">$J$5 + G142</f>
        <v>743.9</v>
      </c>
      <c r="I142" s="47" t="n">
        <f aca="false">IF(H142&gt;$J$5,$J$2+$J$1,(IF(H142&gt;739.99,H142^3*2498.244218-H142^2*5471052.355142+H142*3994605728.77515-972400879260.135,H142^3*1396.138889-H142^2*3002770.071427+H142*2152080038.43115-513963640099.415)))-$J$1</f>
        <v>14048375.0214844</v>
      </c>
      <c r="J142" s="47" t="n">
        <f aca="false">I142*100/$J$2</f>
        <v>15.9745099029033</v>
      </c>
      <c r="L142" s="41" t="n">
        <f aca="false">[4]Plan1!$C137</f>
        <v>-5.7</v>
      </c>
      <c r="M142" s="41" t="n">
        <f aca="false">$O$5 + L142</f>
        <v>833.08</v>
      </c>
      <c r="N142" s="47" t="n">
        <f aca="false">IF(M142&gt;$O$5,$O$2+$O$1,(M142^3*3270.5936-M142^2*8015778.389801+M142*6549018422.82398-1783686174686.87))-$O$1</f>
        <v>15991832.7373047</v>
      </c>
      <c r="O142" s="41" t="n">
        <f aca="false">N142*100/$O$2</f>
        <v>40.9135683259035</v>
      </c>
      <c r="R142" s="47" t="n">
        <f aca="false">SUM(D142,I142,N142)</f>
        <v>107280285.654541</v>
      </c>
      <c r="S142" s="41" t="n">
        <f aca="false">R142*100/$R$2</f>
        <v>38.8684917303051</v>
      </c>
      <c r="U142" s="41" t="n">
        <f aca="false">[1]Plan1!$B137</f>
        <v>18.24</v>
      </c>
    </row>
    <row r="143" customFormat="false" ht="15" hidden="false" customHeight="false" outlineLevel="0" collapsed="false">
      <c r="A143" s="46" t="n">
        <v>42141</v>
      </c>
      <c r="B143" s="41" t="n">
        <f aca="false">[2]Plan1!$C138</f>
        <v>-7.67</v>
      </c>
      <c r="C143" s="41" t="n">
        <f aca="false">$E$5 + B143</f>
        <v>773.33</v>
      </c>
      <c r="D143" s="47" t="n">
        <f aca="false">IF(C143&gt;$E$5,$E$2+$E$1,(IF(C143&gt;764.99,C143^3*3486.59308-C143^2*7860012.00812+C143*5908819377.96283-1481278321001.59,IF(C143&gt;752.99,C143^3*3588.471445-C143^2*8028757.56264+C143*5988077680.84934-1488767378546.26,C143^3*899.851852-C143^2*1969009.674601+C143*1435480406.01138-348666163343.76))))-$E$1</f>
        <v>77091743.4440918</v>
      </c>
      <c r="E143" s="47" t="n">
        <f aca="false">D143*100/$E$2</f>
        <v>51.7467039910841</v>
      </c>
      <c r="G143" s="41" t="n">
        <f aca="false">[3]Plan1!$C138</f>
        <v>-16.11</v>
      </c>
      <c r="H143" s="41" t="n">
        <f aca="false">$J$5 + G143</f>
        <v>743.89</v>
      </c>
      <c r="I143" s="47" t="n">
        <f aca="false">IF(H143&gt;$J$5,$J$2+$J$1,(IF(H143&gt;739.99,H143^3*2498.244218-H143^2*5471052.355142+H143*3994605728.77515-972400879260.135,H143^3*1396.138889-H143^2*3002770.071427+H143*2152080038.43115-513963640099.415)))-$J$1</f>
        <v>14025753.1682129</v>
      </c>
      <c r="J143" s="47" t="n">
        <f aca="false">I143*100/$J$2</f>
        <v>15.948786428227</v>
      </c>
      <c r="L143" s="41" t="n">
        <f aca="false">[4]Plan1!$C138</f>
        <v>-5.72</v>
      </c>
      <c r="M143" s="41" t="n">
        <f aca="false">$O$5 + L143</f>
        <v>833.06</v>
      </c>
      <c r="N143" s="47" t="n">
        <f aca="false">IF(M143&gt;$O$5,$O$2+$O$1,(M143^3*3270.5936-M143^2*8015778.389801+M143*6549018422.82398-1783686174686.87))-$O$1</f>
        <v>15931023.0917969</v>
      </c>
      <c r="O143" s="41" t="n">
        <f aca="false">N143*100/$O$2</f>
        <v>40.7579926875619</v>
      </c>
      <c r="R143" s="47" t="n">
        <f aca="false">SUM(D143,I143,N143)</f>
        <v>107048519.704102</v>
      </c>
      <c r="S143" s="41" t="n">
        <f aca="false">R143*100/$R$2</f>
        <v>38.7845211025886</v>
      </c>
      <c r="U143" s="41" t="n">
        <f aca="false">[1]Plan1!$B138</f>
        <v>15.27</v>
      </c>
    </row>
    <row r="144" customFormat="false" ht="15" hidden="false" customHeight="false" outlineLevel="0" collapsed="false">
      <c r="A144" s="46" t="n">
        <v>42142</v>
      </c>
      <c r="B144" s="41" t="n">
        <f aca="false">[2]Plan1!$C139</f>
        <v>-7.68</v>
      </c>
      <c r="C144" s="41" t="n">
        <f aca="false">$E$5 + B144</f>
        <v>773.32</v>
      </c>
      <c r="D144" s="47" t="n">
        <f aca="false">IF(C144&gt;$E$5,$E$2+$E$1,(IF(C144&gt;764.99,C144^3*3486.59308-C144^2*7860012.00812+C144*5908819377.96283-1481278321001.59,IF(C144&gt;752.99,C144^3*3588.471445-C144^2*8028757.56264+C144*5988077680.84934-1488767378546.26,C144^3*899.851852-C144^2*1969009.674601+C144*1435480406.01138-348666163343.76))))-$E$1</f>
        <v>77017644.8830566</v>
      </c>
      <c r="E144" s="47" t="n">
        <f aca="false">D144*100/$E$2</f>
        <v>51.6969664169582</v>
      </c>
      <c r="G144" s="41" t="n">
        <f aca="false">[3]Plan1!$C139</f>
        <v>-16.11</v>
      </c>
      <c r="H144" s="41" t="n">
        <f aca="false">$J$5 + G144</f>
        <v>743.89</v>
      </c>
      <c r="I144" s="47" t="n">
        <f aca="false">IF(H144&gt;$J$5,$J$2+$J$1,(IF(H144&gt;739.99,H144^3*2498.244218-H144^2*5471052.355142+H144*3994605728.77515-972400879260.135,H144^3*1396.138889-H144^2*3002770.071427+H144*2152080038.43115-513963640099.415)))-$J$1</f>
        <v>14025753.1682129</v>
      </c>
      <c r="J144" s="47" t="n">
        <f aca="false">I144*100/$J$2</f>
        <v>15.948786428227</v>
      </c>
      <c r="L144" s="41" t="n">
        <f aca="false">[4]Plan1!$C139</f>
        <v>-5.72</v>
      </c>
      <c r="M144" s="41" t="n">
        <f aca="false">$O$5 + L144</f>
        <v>833.06</v>
      </c>
      <c r="N144" s="47" t="n">
        <f aca="false">IF(M144&gt;$O$5,$O$2+$O$1,(M144^3*3270.5936-M144^2*8015778.389801+M144*6549018422.82398-1783686174686.87))-$O$1</f>
        <v>15931023.0917969</v>
      </c>
      <c r="O144" s="41" t="n">
        <f aca="false">N144*100/$O$2</f>
        <v>40.7579926875619</v>
      </c>
      <c r="R144" s="47" t="n">
        <f aca="false">SUM(D144,I144,N144)</f>
        <v>106974421.143066</v>
      </c>
      <c r="S144" s="41" t="n">
        <f aca="false">R144*100/$R$2</f>
        <v>38.7576746108101</v>
      </c>
      <c r="U144" s="41" t="n">
        <f aca="false">[1]Plan1!$B139</f>
        <v>15.84</v>
      </c>
    </row>
    <row r="145" customFormat="false" ht="15" hidden="false" customHeight="false" outlineLevel="0" collapsed="false">
      <c r="A145" s="46" t="n">
        <v>42143</v>
      </c>
      <c r="B145" s="41" t="n">
        <f aca="false">[2]Plan1!$C140</f>
        <v>-7.7</v>
      </c>
      <c r="C145" s="41" t="n">
        <f aca="false">$E$5 + B145</f>
        <v>773.3</v>
      </c>
      <c r="D145" s="47" t="n">
        <f aca="false">IF(C145&gt;$E$5,$E$2+$E$1,(IF(C145&gt;764.99,C145^3*3486.59308-C145^2*7860012.00812+C145*5908819377.96283-1481278321001.59,IF(C145&gt;752.99,C145^3*3588.471445-C145^2*8028757.56264+C145*5988077680.84934-1488767378546.26,C145^3*899.851852-C145^2*1969009.674601+C145*1435480406.01138-348666163343.76))))-$E$1</f>
        <v>76869584.9875488</v>
      </c>
      <c r="E145" s="47" t="n">
        <f aca="false">D145*100/$E$2</f>
        <v>51.597583380027</v>
      </c>
      <c r="G145" s="41" t="n">
        <f aca="false">[3]Plan1!$C140</f>
        <v>-16.11</v>
      </c>
      <c r="H145" s="41" t="n">
        <f aca="false">$J$5 + G145</f>
        <v>743.89</v>
      </c>
      <c r="I145" s="47" t="n">
        <f aca="false">IF(H145&gt;$J$5,$J$2+$J$1,(IF(H145&gt;739.99,H145^3*2498.244218-H145^2*5471052.355142+H145*3994605728.77515-972400879260.135,H145^3*1396.138889-H145^2*3002770.071427+H145*2152080038.43115-513963640099.415)))-$J$1</f>
        <v>14025753.1682129</v>
      </c>
      <c r="J145" s="47" t="n">
        <f aca="false">I145*100/$J$2</f>
        <v>15.948786428227</v>
      </c>
      <c r="L145" s="41" t="n">
        <f aca="false">[4]Plan1!$C140</f>
        <v>-5.75</v>
      </c>
      <c r="M145" s="41" t="n">
        <f aca="false">$O$5 + L145</f>
        <v>833.03</v>
      </c>
      <c r="N145" s="47" t="n">
        <f aca="false">IF(M145&gt;$O$5,$O$2+$O$1,(M145^3*3270.5936-M145^2*8015778.389801+M145*6549018422.82398-1783686174686.87))-$O$1</f>
        <v>15840045.6103516</v>
      </c>
      <c r="O145" s="41" t="n">
        <f aca="false">N145*100/$O$2</f>
        <v>40.5252355380609</v>
      </c>
      <c r="R145" s="47" t="n">
        <f aca="false">SUM(D145,I145,N145)</f>
        <v>106735383.766113</v>
      </c>
      <c r="S145" s="41" t="n">
        <f aca="false">R145*100/$R$2</f>
        <v>38.6710694880454</v>
      </c>
      <c r="U145" s="41" t="n">
        <f aca="false">[1]Plan1!$B140</f>
        <v>16.42</v>
      </c>
    </row>
    <row r="146" customFormat="false" ht="15" hidden="false" customHeight="false" outlineLevel="0" collapsed="false">
      <c r="A146" s="46" t="n">
        <v>42144</v>
      </c>
      <c r="B146" s="41" t="n">
        <f aca="false">[2]Plan1!$C141</f>
        <v>-7.71</v>
      </c>
      <c r="C146" s="41" t="n">
        <f aca="false">$E$5 + B146</f>
        <v>773.29</v>
      </c>
      <c r="D146" s="47" t="n">
        <f aca="false">IF(C146&gt;$E$5,$E$2+$E$1,(IF(C146&gt;764.99,C146^3*3486.59308-C146^2*7860012.00812+C146*5908819377.96283-1481278321001.59,IF(C146&gt;752.99,C146^3*3588.471445-C146^2*8028757.56264+C146*5988077680.84934-1488767378546.26,C146^3*899.851852-C146^2*1969009.674601+C146*1435480406.01138-348666163343.76))))-$E$1</f>
        <v>76795623.6091309</v>
      </c>
      <c r="E146" s="47" t="n">
        <f aca="false">D146*100/$E$2</f>
        <v>51.5479378877241</v>
      </c>
      <c r="G146" s="41" t="n">
        <f aca="false">[3]Plan1!$C141</f>
        <v>-16.11</v>
      </c>
      <c r="H146" s="41" t="n">
        <f aca="false">$J$5 + G146</f>
        <v>743.89</v>
      </c>
      <c r="I146" s="47" t="n">
        <f aca="false">IF(H146&gt;$J$5,$J$2+$J$1,(IF(H146&gt;739.99,H146^3*2498.244218-H146^2*5471052.355142+H146*3994605728.77515-972400879260.135,H146^3*1396.138889-H146^2*3002770.071427+H146*2152080038.43115-513963640099.415)))-$J$1</f>
        <v>14025753.1682129</v>
      </c>
      <c r="J146" s="47" t="n">
        <f aca="false">I146*100/$J$2</f>
        <v>15.948786428227</v>
      </c>
      <c r="L146" s="41" t="n">
        <f aca="false">[4]Plan1!$C141</f>
        <v>-5.75</v>
      </c>
      <c r="M146" s="41" t="n">
        <f aca="false">$O$5 + L146</f>
        <v>833.03</v>
      </c>
      <c r="N146" s="47" t="n">
        <f aca="false">IF(M146&gt;$O$5,$O$2+$O$1,(M146^3*3270.5936-M146^2*8015778.389801+M146*6549018422.82398-1783686174686.87))-$O$1</f>
        <v>15840045.6103516</v>
      </c>
      <c r="O146" s="41" t="n">
        <f aca="false">N146*100/$O$2</f>
        <v>40.5252355380609</v>
      </c>
      <c r="R146" s="47" t="n">
        <f aca="false">SUM(D146,I146,N146)</f>
        <v>106661422.387695</v>
      </c>
      <c r="S146" s="41" t="n">
        <f aca="false">R146*100/$R$2</f>
        <v>38.6442726986087</v>
      </c>
      <c r="U146" s="41" t="n">
        <f aca="false">[1]Plan1!$B141</f>
        <v>17.63</v>
      </c>
    </row>
    <row r="147" customFormat="false" ht="15" hidden="false" customHeight="false" outlineLevel="0" collapsed="false">
      <c r="A147" s="46" t="n">
        <v>42145</v>
      </c>
      <c r="B147" s="41" t="n">
        <f aca="false">[2]Plan1!$C142</f>
        <v>-7.73</v>
      </c>
      <c r="C147" s="41" t="n">
        <f aca="false">$E$5 + B147</f>
        <v>773.27</v>
      </c>
      <c r="D147" s="47" t="n">
        <f aca="false">IF(C147&gt;$E$5,$E$2+$E$1,(IF(C147&gt;764.99,C147^3*3486.59308-C147^2*7860012.00812+C147*5908819377.96283-1481278321001.59,IF(C147&gt;752.99,C147^3*3588.471445-C147^2*8028757.56264+C147*5988077680.84934-1488767378546.26,C147^3*899.851852-C147^2*1969009.674601+C147*1435480406.01138-348666163343.76))))-$E$1</f>
        <v>76647837.8942871</v>
      </c>
      <c r="E147" s="47" t="n">
        <f aca="false">D147*100/$E$2</f>
        <v>51.4487388905491</v>
      </c>
      <c r="G147" s="41" t="n">
        <f aca="false">[3]Plan1!$C142</f>
        <v>-16.11</v>
      </c>
      <c r="H147" s="41" t="n">
        <f aca="false">$J$5 + G147</f>
        <v>743.89</v>
      </c>
      <c r="I147" s="47" t="n">
        <f aca="false">IF(H147&gt;$J$5,$J$2+$J$1,(IF(H147&gt;739.99,H147^3*2498.244218-H147^2*5471052.355142+H147*3994605728.77515-972400879260.135,H147^3*1396.138889-H147^2*3002770.071427+H147*2152080038.43115-513963640099.415)))-$J$1</f>
        <v>14025753.1682129</v>
      </c>
      <c r="J147" s="47" t="n">
        <f aca="false">I147*100/$J$2</f>
        <v>15.948786428227</v>
      </c>
      <c r="L147" s="41" t="n">
        <f aca="false">[4]Plan1!$C142</f>
        <v>-5.76</v>
      </c>
      <c r="M147" s="41" t="n">
        <f aca="false">$O$5 + L147</f>
        <v>833.02</v>
      </c>
      <c r="N147" s="47" t="n">
        <f aca="false">IF(M147&gt;$O$5,$O$2+$O$1,(M147^3*3270.5936-M147^2*8015778.389801+M147*6549018422.82398-1783686174686.87))-$O$1</f>
        <v>15809782.9013672</v>
      </c>
      <c r="O147" s="41" t="n">
        <f aca="false">N147*100/$O$2</f>
        <v>40.447811303322</v>
      </c>
      <c r="R147" s="47" t="n">
        <f aca="false">SUM(D147,I147,N147)</f>
        <v>106483373.963867</v>
      </c>
      <c r="S147" s="41" t="n">
        <f aca="false">R147*100/$R$2</f>
        <v>38.5797643535112</v>
      </c>
      <c r="U147" s="41" t="n">
        <f aca="false">[1]Plan1!$B142</f>
        <v>15.84</v>
      </c>
    </row>
    <row r="148" customFormat="false" ht="15" hidden="false" customHeight="false" outlineLevel="0" collapsed="false">
      <c r="A148" s="46" t="n">
        <v>42146</v>
      </c>
      <c r="B148" s="41" t="n">
        <f aca="false">[2]Plan1!$C143</f>
        <v>-7.74</v>
      </c>
      <c r="C148" s="41" t="n">
        <f aca="false">$E$5 + B148</f>
        <v>773.26</v>
      </c>
      <c r="D148" s="47" t="n">
        <f aca="false">IF(C148&gt;$E$5,$E$2+$E$1,(IF(C148&gt;764.99,C148^3*3486.59308-C148^2*7860012.00812+C148*5908819377.96283-1481278321001.59,IF(C148&gt;752.99,C148^3*3588.471445-C148^2*8028757.56264+C148*5988077680.84934-1488767378546.26,C148^3*899.851852-C148^2*1969009.674601+C148*1435480406.01138-348666163343.76))))-$E$1</f>
        <v>76574013.5124512</v>
      </c>
      <c r="E148" s="47" t="n">
        <f aca="false">D148*100/$E$2</f>
        <v>51.399185355196</v>
      </c>
      <c r="G148" s="41" t="n">
        <f aca="false">[3]Plan1!$C143</f>
        <v>-16.11</v>
      </c>
      <c r="H148" s="41" t="n">
        <f aca="false">$J$5 + G148</f>
        <v>743.89</v>
      </c>
      <c r="I148" s="47" t="n">
        <f aca="false">IF(H148&gt;$J$5,$J$2+$J$1,(IF(H148&gt;739.99,H148^3*2498.244218-H148^2*5471052.355142+H148*3994605728.77515-972400879260.135,H148^3*1396.138889-H148^2*3002770.071427+H148*2152080038.43115-513963640099.415)))-$J$1</f>
        <v>14025753.1682129</v>
      </c>
      <c r="J148" s="47" t="n">
        <f aca="false">I148*100/$J$2</f>
        <v>15.948786428227</v>
      </c>
      <c r="L148" s="41" t="n">
        <f aca="false">[4]Plan1!$C143</f>
        <v>-5.76</v>
      </c>
      <c r="M148" s="41" t="n">
        <f aca="false">$O$5 + L148</f>
        <v>833.02</v>
      </c>
      <c r="N148" s="47" t="n">
        <f aca="false">IF(M148&gt;$O$5,$O$2+$O$1,(M148^3*3270.5936-M148^2*8015778.389801+M148*6549018422.82398-1783686174686.87))-$O$1</f>
        <v>15809782.9013672</v>
      </c>
      <c r="O148" s="41" t="n">
        <f aca="false">N148*100/$O$2</f>
        <v>40.447811303322</v>
      </c>
      <c r="R148" s="47" t="n">
        <f aca="false">SUM(D148,I148,N148)</f>
        <v>106409549.582031</v>
      </c>
      <c r="S148" s="41" t="n">
        <f aca="false">R148*100/$R$2</f>
        <v>38.5530171990142</v>
      </c>
      <c r="U148" s="41" t="n">
        <f aca="false">[1]Plan1!$B143</f>
        <v>16.42</v>
      </c>
    </row>
    <row r="149" customFormat="false" ht="15" hidden="false" customHeight="false" outlineLevel="0" collapsed="false">
      <c r="A149" s="46" t="n">
        <v>42147</v>
      </c>
      <c r="B149" s="41" t="n">
        <f aca="false">[2]Plan1!$C144</f>
        <v>-7.76</v>
      </c>
      <c r="C149" s="41" t="n">
        <f aca="false">$E$5 + B149</f>
        <v>773.24</v>
      </c>
      <c r="D149" s="47" t="n">
        <f aca="false">IF(C149&gt;$E$5,$E$2+$E$1,(IF(C149&gt;764.99,C149^3*3486.59308-C149^2*7860012.00812+C149*5908819377.96283-1481278321001.59,IF(C149&gt;752.99,C149^3*3588.471445-C149^2*8028757.56264+C149*5988077680.84934-1488767378546.26,C149^3*899.851852-C149^2*1969009.674601+C149*1435480406.01138-348666163343.76))))-$E$1</f>
        <v>76426501.5993652</v>
      </c>
      <c r="E149" s="47" t="n">
        <f aca="false">D149*100/$E$2</f>
        <v>51.3001701434418</v>
      </c>
      <c r="G149" s="41" t="n">
        <f aca="false">[3]Plan1!$C144</f>
        <v>-16.12</v>
      </c>
      <c r="H149" s="41" t="n">
        <f aca="false">$J$5 + G149</f>
        <v>743.88</v>
      </c>
      <c r="I149" s="47" t="n">
        <f aca="false">IF(H149&gt;$J$5,$J$2+$J$1,(IF(H149&gt;739.99,H149^3*2498.244218-H149^2*5471052.355142+H149*3994605728.77515-972400879260.135,H149^3*1396.138889-H149^2*3002770.071427+H149*2152080038.43115-513963640099.415)))-$J$1</f>
        <v>14003152.1552734</v>
      </c>
      <c r="J149" s="47" t="n">
        <f aca="false">I149*100/$J$2</f>
        <v>15.9230866512447</v>
      </c>
      <c r="L149" s="41" t="n">
        <f aca="false">[4]Plan1!$C144</f>
        <v>-5.78</v>
      </c>
      <c r="M149" s="41" t="n">
        <f aca="false">$O$5 + L149</f>
        <v>833</v>
      </c>
      <c r="N149" s="47" t="n">
        <f aca="false">IF(M149&gt;$O$5,$O$2+$O$1,(M149^3*3270.5936-M149^2*8015778.389801+M149*6549018422.82398-1783686174686.87))-$O$1</f>
        <v>15749352.0429688</v>
      </c>
      <c r="O149" s="41" t="n">
        <f aca="false">N149*100/$O$2</f>
        <v>40.2932047554239</v>
      </c>
      <c r="R149" s="47" t="n">
        <f aca="false">SUM(D149,I149,N149)</f>
        <v>106179005.797607</v>
      </c>
      <c r="S149" s="41" t="n">
        <f aca="false">R149*100/$R$2</f>
        <v>38.4694893716629</v>
      </c>
      <c r="U149" s="41" t="n">
        <f aca="false">[1]Plan1!$B144</f>
        <v>17.02</v>
      </c>
    </row>
    <row r="150" customFormat="false" ht="15" hidden="false" customHeight="false" outlineLevel="0" collapsed="false">
      <c r="A150" s="46" t="n">
        <v>42148</v>
      </c>
      <c r="B150" s="41" t="n">
        <f aca="false">[2]Plan1!$C145</f>
        <v>-7.78</v>
      </c>
      <c r="C150" s="41" t="n">
        <f aca="false">$E$5 + B150</f>
        <v>773.22</v>
      </c>
      <c r="D150" s="47" t="n">
        <f aca="false">IF(C150&gt;$E$5,$E$2+$E$1,(IF(C150&gt;764.99,C150^3*3486.59308-C150^2*7860012.00812+C150*5908819377.96283-1481278321001.59,IF(C150&gt;752.99,C150^3*3588.471445-C150^2*8028757.56264+C150*5988077680.84934-1488767378546.26,C150^3*899.851852-C150^2*1969009.674601+C150*1435480406.01138-348666163343.76))))-$E$1</f>
        <v>76279172.0114746</v>
      </c>
      <c r="E150" s="47" t="n">
        <f aca="false">D150*100/$E$2</f>
        <v>51.2012773148053</v>
      </c>
      <c r="G150" s="41" t="n">
        <f aca="false">[3]Plan1!$C145</f>
        <v>-16.13</v>
      </c>
      <c r="H150" s="41" t="n">
        <f aca="false">$J$5 + G150</f>
        <v>743.87</v>
      </c>
      <c r="I150" s="47" t="n">
        <f aca="false">IF(H150&gt;$J$5,$J$2+$J$1,(IF(H150&gt;739.99,H150^3*2498.244218-H150^2*5471052.355142+H150*3994605728.77515-972400879260.135,H150^3*1396.138889-H150^2*3002770.071427+H150*2152080038.43115-513963640099.415)))-$J$1</f>
        <v>13980571.9685059</v>
      </c>
      <c r="J150" s="47" t="n">
        <f aca="false">I150*100/$J$2</f>
        <v>15.8974105558545</v>
      </c>
      <c r="L150" s="41" t="n">
        <f aca="false">[4]Plan1!$C145</f>
        <v>-5.8</v>
      </c>
      <c r="M150" s="41" t="n">
        <f aca="false">$O$5 + L150</f>
        <v>832.98</v>
      </c>
      <c r="N150" s="47" t="n">
        <f aca="false">IF(M150&gt;$O$5,$O$2+$O$1,(M150^3*3270.5936-M150^2*8015778.389801+M150*6549018422.82398-1783686174686.87))-$O$1</f>
        <v>15689047.1308594</v>
      </c>
      <c r="O150" s="41" t="n">
        <f aca="false">N150*100/$O$2</f>
        <v>40.1389204290116</v>
      </c>
      <c r="R150" s="47" t="n">
        <f aca="false">SUM(D150,I150,N150)</f>
        <v>105948791.11084</v>
      </c>
      <c r="S150" s="41" t="n">
        <f aca="false">R150*100/$R$2</f>
        <v>38.3860807789823</v>
      </c>
      <c r="U150" s="41" t="n">
        <f aca="false">[1]Plan1!$B145</f>
        <v>16.42</v>
      </c>
    </row>
    <row r="151" customFormat="false" ht="15" hidden="false" customHeight="false" outlineLevel="0" collapsed="false">
      <c r="A151" s="46" t="n">
        <v>42149</v>
      </c>
      <c r="B151" s="41" t="n">
        <f aca="false">[2]Plan1!$C146</f>
        <v>-7.8</v>
      </c>
      <c r="C151" s="41" t="n">
        <f aca="false">$E$5 + B151</f>
        <v>773.2</v>
      </c>
      <c r="D151" s="47" t="n">
        <f aca="false">IF(C151&gt;$E$5,$E$2+$E$1,(IF(C151&gt;764.99,C151^3*3486.59308-C151^2*7860012.00812+C151*5908819377.96283-1481278321001.59,IF(C151&gt;752.99,C151^3*3588.471445-C151^2*8028757.56264+C151*5988077680.84934-1488767378546.26,C151^3*899.851852-C151^2*1969009.674601+C151*1435480406.01138-348666163343.76))))-$E$1</f>
        <v>76132024.5842285</v>
      </c>
      <c r="E151" s="47" t="n">
        <f aca="false">D151*100/$E$2</f>
        <v>51.1025067588342</v>
      </c>
      <c r="G151" s="41" t="n">
        <f aca="false">[3]Plan1!$C146</f>
        <v>-16.13</v>
      </c>
      <c r="H151" s="41" t="n">
        <f aca="false">$J$5 + G151</f>
        <v>743.87</v>
      </c>
      <c r="I151" s="47" t="n">
        <f aca="false">IF(H151&gt;$J$5,$J$2+$J$1,(IF(H151&gt;739.99,H151^3*2498.244218-H151^2*5471052.355142+H151*3994605728.77515-972400879260.135,H151^3*1396.138889-H151^2*3002770.071427+H151*2152080038.43115-513963640099.415)))-$J$1</f>
        <v>13980571.9685059</v>
      </c>
      <c r="J151" s="47" t="n">
        <f aca="false">I151*100/$J$2</f>
        <v>15.8974105558545</v>
      </c>
      <c r="L151" s="41" t="n">
        <f aca="false">[4]Plan1!$C146</f>
        <v>-5.82</v>
      </c>
      <c r="M151" s="41" t="n">
        <f aca="false">$O$5 + L151</f>
        <v>832.96</v>
      </c>
      <c r="N151" s="47" t="n">
        <f aca="false">IF(M151&gt;$O$5,$O$2+$O$1,(M151^3*3270.5936-M151^2*8015778.389801+M151*6549018422.82398-1783686174686.87))-$O$1</f>
        <v>15628868.0117188</v>
      </c>
      <c r="O151" s="41" t="n">
        <f aca="false">N151*100/$O$2</f>
        <v>39.9849579318295</v>
      </c>
      <c r="R151" s="47" t="n">
        <f aca="false">SUM(D151,I151,N151)</f>
        <v>105741464.564453</v>
      </c>
      <c r="S151" s="41" t="n">
        <f aca="false">R151*100/$R$2</f>
        <v>38.3109647396789</v>
      </c>
      <c r="U151" s="41" t="n">
        <f aca="false">[1]Plan1!$B146</f>
        <v>16.42</v>
      </c>
    </row>
    <row r="152" customFormat="false" ht="15" hidden="false" customHeight="false" outlineLevel="0" collapsed="false">
      <c r="A152" s="46" t="n">
        <v>42150</v>
      </c>
      <c r="B152" s="41" t="n">
        <f aca="false">[2]Plan1!$C147</f>
        <v>-7.81</v>
      </c>
      <c r="C152" s="41" t="n">
        <f aca="false">$E$5 + B152</f>
        <v>773.19</v>
      </c>
      <c r="D152" s="47" t="n">
        <f aca="false">IF(C152&gt;$E$5,$E$2+$E$1,(IF(C152&gt;764.99,C152^3*3486.59308-C152^2*7860012.00812+C152*5908819377.96283-1481278321001.59,IF(C152&gt;752.99,C152^3*3588.471445-C152^2*8028757.56264+C152*5988077680.84934-1488767378546.26,C152^3*899.851852-C152^2*1969009.674601+C152*1435480406.01138-348666163343.76))))-$E$1</f>
        <v>76058519.1257324</v>
      </c>
      <c r="E152" s="47" t="n">
        <f aca="false">D152*100/$E$2</f>
        <v>51.0531672961032</v>
      </c>
      <c r="G152" s="41" t="n">
        <f aca="false">[3]Plan1!$C147</f>
        <v>-16.13</v>
      </c>
      <c r="H152" s="41" t="n">
        <f aca="false">$J$5 + G152</f>
        <v>743.87</v>
      </c>
      <c r="I152" s="47" t="n">
        <f aca="false">IF(H152&gt;$J$5,$J$2+$J$1,(IF(H152&gt;739.99,H152^3*2498.244218-H152^2*5471052.355142+H152*3994605728.77515-972400879260.135,H152^3*1396.138889-H152^2*3002770.071427+H152*2152080038.43115-513963640099.415)))-$J$1</f>
        <v>13980571.9685059</v>
      </c>
      <c r="J152" s="47" t="n">
        <f aca="false">I152*100/$J$2</f>
        <v>15.8974105558545</v>
      </c>
      <c r="L152" s="41" t="n">
        <f aca="false">[4]Plan1!$C147</f>
        <v>-5.83</v>
      </c>
      <c r="M152" s="41" t="n">
        <f aca="false">$O$5 + L152</f>
        <v>832.95</v>
      </c>
      <c r="N152" s="47" t="n">
        <f aca="false">IF(M152&gt;$O$5,$O$2+$O$1,(M152^3*3270.5936-M152^2*8015778.389801+M152*6549018422.82398-1783686174686.87))-$O$1</f>
        <v>15598825.5742188</v>
      </c>
      <c r="O152" s="41" t="n">
        <f aca="false">N152*100/$O$2</f>
        <v>39.9080972405302</v>
      </c>
      <c r="R152" s="47" t="n">
        <f aca="false">SUM(D152,I152,N152)</f>
        <v>105637916.668457</v>
      </c>
      <c r="S152" s="41" t="n">
        <f aca="false">R152*100/$R$2</f>
        <v>38.2734485220937</v>
      </c>
      <c r="U152" s="41" t="n">
        <f aca="false">[1]Plan1!$B147</f>
        <v>16.42</v>
      </c>
    </row>
    <row r="153" customFormat="false" ht="15" hidden="false" customHeight="false" outlineLevel="0" collapsed="false">
      <c r="A153" s="46" t="n">
        <v>42151</v>
      </c>
      <c r="B153" s="41" t="n">
        <f aca="false">[2]Plan1!$C148</f>
        <v>-7.84</v>
      </c>
      <c r="C153" s="41" t="n">
        <f aca="false">$E$5 + B153</f>
        <v>773.16</v>
      </c>
      <c r="D153" s="47" t="n">
        <f aca="false">IF(C153&gt;$E$5,$E$2+$E$1,(IF(C153&gt;764.99,C153^3*3486.59308-C153^2*7860012.00812+C153*5908819377.96283-1481278321001.59,IF(C153&gt;752.99,C153^3*3588.471445-C153^2*8028757.56264+C153*5988077680.84934-1488767378546.26,C153^3*899.851852-C153^2*1969009.674601+C153*1435480406.01138-348666163343.76))))-$E$1</f>
        <v>75838275.5339356</v>
      </c>
      <c r="E153" s="47" t="n">
        <f aca="false">D153*100/$E$2</f>
        <v>50.905332009969</v>
      </c>
      <c r="G153" s="41" t="n">
        <f aca="false">[3]Plan1!$C148</f>
        <v>-16.14</v>
      </c>
      <c r="H153" s="41" t="n">
        <f aca="false">$J$5 + G153</f>
        <v>743.86</v>
      </c>
      <c r="I153" s="47" t="n">
        <f aca="false">IF(H153&gt;$J$5,$J$2+$J$1,(IF(H153&gt;739.99,H153^3*2498.244218-H153^2*5471052.355142+H153*3994605728.77515-972400879260.135,H153^3*1396.138889-H153^2*3002770.071427+H153*2152080038.43115-513963640099.415)))-$J$1</f>
        <v>13958012.5930176</v>
      </c>
      <c r="J153" s="47" t="n">
        <f aca="false">I153*100/$J$2</f>
        <v>15.8717581251222</v>
      </c>
      <c r="L153" s="41" t="n">
        <f aca="false">[4]Plan1!$C148</f>
        <v>-5.84</v>
      </c>
      <c r="M153" s="41" t="n">
        <f aca="false">$O$5 + L153</f>
        <v>832.94</v>
      </c>
      <c r="N153" s="47" t="n">
        <f aca="false">IF(M153&gt;$O$5,$O$2+$O$1,(M153^3*3270.5936-M153^2*8015778.389801+M153*6549018422.82398-1783686174686.87))-$O$1</f>
        <v>15568814.5253906</v>
      </c>
      <c r="O153" s="41" t="n">
        <f aca="false">N153*100/$O$2</f>
        <v>39.8313168541335</v>
      </c>
      <c r="R153" s="47" t="n">
        <f aca="false">SUM(D153,I153,N153)</f>
        <v>105365102.652344</v>
      </c>
      <c r="S153" s="41" t="n">
        <f aca="false">R153*100/$R$2</f>
        <v>38.1746058571575</v>
      </c>
      <c r="U153" s="41" t="n">
        <f aca="false">[1]Plan1!$B148</f>
        <v>14.99</v>
      </c>
    </row>
    <row r="154" customFormat="false" ht="15" hidden="false" customHeight="false" outlineLevel="0" collapsed="false">
      <c r="A154" s="46" t="n">
        <v>42152</v>
      </c>
      <c r="B154" s="41" t="n">
        <f aca="false">[2]Plan1!$C149</f>
        <v>-7.86</v>
      </c>
      <c r="C154" s="41" t="n">
        <f aca="false">$E$5 + B154</f>
        <v>773.14</v>
      </c>
      <c r="D154" s="47" t="n">
        <f aca="false">IF(C154&gt;$E$5,$E$2+$E$1,(IF(C154&gt;764.99,C154^3*3486.59308-C154^2*7860012.00812+C154*5908819377.96283-1481278321001.59,IF(C154&gt;752.99,C154^3*3588.471445-C154^2*8028757.56264+C154*5988077680.84934-1488767378546.26,C154^3*899.851852-C154^2*1969009.674601+C154*1435480406.01138-348666163343.76))))-$E$1</f>
        <v>75691673.5778809</v>
      </c>
      <c r="E154" s="47" t="n">
        <f aca="false">D154*100/$E$2</f>
        <v>50.8069275935482</v>
      </c>
      <c r="G154" s="41" t="n">
        <f aca="false">[3]Plan1!$C149</f>
        <v>-16.14</v>
      </c>
      <c r="H154" s="41" t="n">
        <f aca="false">$J$5 + G154</f>
        <v>743.86</v>
      </c>
      <c r="I154" s="47" t="n">
        <f aca="false">IF(H154&gt;$J$5,$J$2+$J$1,(IF(H154&gt;739.99,H154^3*2498.244218-H154^2*5471052.355142+H154*3994605728.77515-972400879260.135,H154^3*1396.138889-H154^2*3002770.071427+H154*2152080038.43115-513963640099.415)))-$J$1</f>
        <v>13958012.5930176</v>
      </c>
      <c r="J154" s="47" t="n">
        <f aca="false">I154*100/$J$2</f>
        <v>15.8717581251222</v>
      </c>
      <c r="L154" s="41" t="n">
        <f aca="false">[4]Plan1!$C149</f>
        <v>-5.85</v>
      </c>
      <c r="M154" s="41" t="n">
        <f aca="false">$O$5 + L154</f>
        <v>832.93</v>
      </c>
      <c r="N154" s="47" t="n">
        <f aca="false">IF(M154&gt;$O$5,$O$2+$O$1,(M154^3*3270.5936-M154^2*8015778.389801+M154*6549018422.82398-1783686174686.87))-$O$1</f>
        <v>15538834.8457031</v>
      </c>
      <c r="O154" s="41" t="n">
        <f aca="false">N154*100/$O$2</f>
        <v>39.7546167226706</v>
      </c>
      <c r="R154" s="47" t="n">
        <f aca="false">SUM(D154,I154,N154)</f>
        <v>105188521.016602</v>
      </c>
      <c r="S154" s="41" t="n">
        <f aca="false">R154*100/$R$2</f>
        <v>38.1106289409264</v>
      </c>
      <c r="U154" s="41" t="n">
        <f aca="false">[1]Plan1!$B149</f>
        <v>15.27</v>
      </c>
    </row>
    <row r="155" customFormat="false" ht="15" hidden="false" customHeight="false" outlineLevel="0" collapsed="false">
      <c r="A155" s="46" t="n">
        <v>42153</v>
      </c>
      <c r="B155" s="41" t="n">
        <f aca="false">[2]Plan1!$C150</f>
        <v>-7.88</v>
      </c>
      <c r="C155" s="41" t="n">
        <f aca="false">$E$5 + B155</f>
        <v>773.12</v>
      </c>
      <c r="D155" s="47" t="n">
        <f aca="false">IF(C155&gt;$E$5,$E$2+$E$1,(IF(C155&gt;764.99,C155^3*3486.59308-C155^2*7860012.00812+C155*5908819377.96283-1481278321001.59,IF(C155&gt;752.99,C155^3*3588.471445-C155^2*8028757.56264+C155*5988077680.84934-1488767378546.26,C155^3*899.851852-C155^2*1969009.674601+C155*1435480406.01138-348666163343.76))))-$E$1</f>
        <v>75545253.111084</v>
      </c>
      <c r="E155" s="47" t="n">
        <f aca="false">D155*100/$E$2</f>
        <v>50.7086449991343</v>
      </c>
      <c r="G155" s="41" t="n">
        <f aca="false">[3]Plan1!$C150</f>
        <v>-16.15</v>
      </c>
      <c r="H155" s="41" t="n">
        <f aca="false">$J$5 + G155</f>
        <v>743.85</v>
      </c>
      <c r="I155" s="47" t="n">
        <f aca="false">IF(H155&gt;$J$5,$J$2+$J$1,(IF(H155&gt;739.99,H155^3*2498.244218-H155^2*5471052.355142+H155*3994605728.77515-972400879260.135,H155^3*1396.138889-H155^2*3002770.071427+H155*2152080038.43115-513963640099.415)))-$J$1</f>
        <v>13935474.0134277</v>
      </c>
      <c r="J155" s="47" t="n">
        <f aca="false">I155*100/$J$2</f>
        <v>15.8461293415579</v>
      </c>
      <c r="L155" s="41" t="n">
        <f aca="false">[4]Plan1!$C150</f>
        <v>-5.88</v>
      </c>
      <c r="M155" s="41" t="n">
        <f aca="false">$O$5 + L155</f>
        <v>832.9</v>
      </c>
      <c r="N155" s="47" t="n">
        <f aca="false">IF(M155&gt;$O$5,$O$2+$O$1,(M155^3*3270.5936-M155^2*8015778.389801+M155*6549018422.82398-1783686174686.87))-$O$1</f>
        <v>15449083.8271484</v>
      </c>
      <c r="O155" s="41" t="n">
        <f aca="false">N155*100/$O$2</f>
        <v>39.5249973606953</v>
      </c>
      <c r="R155" s="47" t="n">
        <f aca="false">SUM(D155,I155,N155)</f>
        <v>104929810.95166</v>
      </c>
      <c r="S155" s="41" t="n">
        <f aca="false">R155*100/$R$2</f>
        <v>38.0168962484903</v>
      </c>
      <c r="U155" s="41" t="n">
        <f aca="false">[1]Plan1!$B150</f>
        <v>16.42</v>
      </c>
    </row>
    <row r="156" customFormat="false" ht="15" hidden="false" customHeight="false" outlineLevel="0" collapsed="false">
      <c r="A156" s="46" t="n">
        <v>42154</v>
      </c>
      <c r="B156" s="41" t="n">
        <f aca="false">[2]Plan1!$C151</f>
        <v>-7.88</v>
      </c>
      <c r="C156" s="41" t="n">
        <f aca="false">$E$5 + B156</f>
        <v>773.12</v>
      </c>
      <c r="D156" s="47" t="n">
        <f aca="false">IF(C156&gt;$E$5,$E$2+$E$1,(IF(C156&gt;764.99,C156^3*3486.59308-C156^2*7860012.00812+C156*5908819377.96283-1481278321001.59,IF(C156&gt;752.99,C156^3*3588.471445-C156^2*8028757.56264+C156*5988077680.84934-1488767378546.26,C156^3*899.851852-C156^2*1969009.674601+C156*1435480406.01138-348666163343.76))))-$E$1</f>
        <v>75545253.111084</v>
      </c>
      <c r="E156" s="47" t="n">
        <f aca="false">D156*100/$E$2</f>
        <v>50.7086449991343</v>
      </c>
      <c r="G156" s="41" t="n">
        <f aca="false">[3]Plan1!$C151</f>
        <v>-16.15</v>
      </c>
      <c r="H156" s="41" t="n">
        <f aca="false">$J$5 + G156</f>
        <v>743.85</v>
      </c>
      <c r="I156" s="47" t="n">
        <f aca="false">IF(H156&gt;$J$5,$J$2+$J$1,(IF(H156&gt;739.99,H156^3*2498.244218-H156^2*5471052.355142+H156*3994605728.77515-972400879260.135,H156^3*1396.138889-H156^2*3002770.071427+H156*2152080038.43115-513963640099.415)))-$J$1</f>
        <v>13935474.0134277</v>
      </c>
      <c r="J156" s="47" t="n">
        <f aca="false">I156*100/$J$2</f>
        <v>15.8461293415579</v>
      </c>
      <c r="L156" s="41" t="n">
        <f aca="false">[4]Plan1!$C151</f>
        <v>-5.88</v>
      </c>
      <c r="M156" s="41" t="n">
        <f aca="false">$O$5 + L156</f>
        <v>832.9</v>
      </c>
      <c r="N156" s="47" t="n">
        <f aca="false">IF(M156&gt;$O$5,$O$2+$O$1,(M156^3*3270.5936-M156^2*8015778.389801+M156*6549018422.82398-1783686174686.87))-$O$1</f>
        <v>15449083.8271484</v>
      </c>
      <c r="O156" s="41" t="n">
        <f aca="false">N156*100/$O$2</f>
        <v>39.5249973606953</v>
      </c>
      <c r="R156" s="47" t="n">
        <f aca="false">SUM(D156,I156,N156)</f>
        <v>104929810.95166</v>
      </c>
      <c r="S156" s="41" t="n">
        <f aca="false">R156*100/$R$2</f>
        <v>38.0168962484903</v>
      </c>
      <c r="U156" s="41" t="n">
        <f aca="false">[1]Plan1!$B151</f>
        <v>17.63</v>
      </c>
    </row>
    <row r="157" customFormat="false" ht="15" hidden="false" customHeight="false" outlineLevel="0" collapsed="false">
      <c r="A157" s="46" t="n">
        <v>42155</v>
      </c>
      <c r="B157" s="41" t="n">
        <f aca="false">[2]Plan1!$C152</f>
        <v>-7.89</v>
      </c>
      <c r="C157" s="41" t="n">
        <f aca="false">$E$5 + B157</f>
        <v>773.11</v>
      </c>
      <c r="D157" s="47" t="n">
        <f aca="false">IF(C157&gt;$E$5,$E$2+$E$1,(IF(C157&gt;764.99,C157^3*3486.59308-C157^2*7860012.00812+C157*5908819377.96283-1481278321001.59,IF(C157&gt;752.99,C157^3*3588.471445-C157^2*8028757.56264+C157*5988077680.84934-1488767378546.26,C157^3*899.851852-C157^2*1969009.674601+C157*1435480406.01138-348666163343.76))))-$E$1</f>
        <v>75472110.8850098</v>
      </c>
      <c r="E157" s="47" t="n">
        <f aca="false">D157*100/$E$2</f>
        <v>50.659549350848</v>
      </c>
      <c r="G157" s="41" t="n">
        <f aca="false">[3]Plan1!$C152</f>
        <v>-16.15</v>
      </c>
      <c r="H157" s="41" t="n">
        <f aca="false">$J$5 + G157</f>
        <v>743.85</v>
      </c>
      <c r="I157" s="47" t="n">
        <f aca="false">IF(H157&gt;$J$5,$J$2+$J$1,(IF(H157&gt;739.99,H157^3*2498.244218-H157^2*5471052.355142+H157*3994605728.77515-972400879260.135,H157^3*1396.138889-H157^2*3002770.071427+H157*2152080038.43115-513963640099.415)))-$J$1</f>
        <v>13935474.0134277</v>
      </c>
      <c r="J157" s="47" t="n">
        <f aca="false">I157*100/$J$2</f>
        <v>15.8461293415579</v>
      </c>
      <c r="L157" s="41" t="n">
        <f aca="false">[4]Plan1!$C152</f>
        <v>-5.88</v>
      </c>
      <c r="M157" s="41" t="n">
        <f aca="false">$O$5 + L157</f>
        <v>832.9</v>
      </c>
      <c r="N157" s="47" t="n">
        <f aca="false">IF(M157&gt;$O$5,$O$2+$O$1,(M157^3*3270.5936-M157^2*8015778.389801+M157*6549018422.82398-1783686174686.87))-$O$1</f>
        <v>15449083.8271484</v>
      </c>
      <c r="O157" s="41" t="n">
        <f aca="false">N157*100/$O$2</f>
        <v>39.5249973606953</v>
      </c>
      <c r="R157" s="47" t="n">
        <f aca="false">SUM(D157,I157,N157)</f>
        <v>104856668.725586</v>
      </c>
      <c r="S157" s="41" t="n">
        <f aca="false">R157*100/$R$2</f>
        <v>37.9903962443939</v>
      </c>
      <c r="U157" s="41" t="n">
        <f aca="false">[1]Plan1!$B152</f>
        <v>17.02</v>
      </c>
    </row>
    <row r="158" customFormat="false" ht="15" hidden="false" customHeight="false" outlineLevel="0" collapsed="false">
      <c r="A158" s="46" t="n">
        <v>42156</v>
      </c>
      <c r="B158" s="41" t="n">
        <f aca="false">[2]Plan1!$C153</f>
        <v>-7.91</v>
      </c>
      <c r="C158" s="41" t="n">
        <f aca="false">$E$5 + B158</f>
        <v>773.09</v>
      </c>
      <c r="D158" s="47" t="n">
        <f aca="false">IF(C158&gt;$E$5,$E$2+$E$1,(IF(C158&gt;764.99,C158^3*3486.59308-C158^2*7860012.00812+C158*5908819377.96283-1481278321001.59,IF(C158&gt;752.99,C158^3*3588.471445-C158^2*8028757.56264+C158*5988077680.84934-1488767378546.26,C158^3*899.851852-C158^2*1969009.674601+C158*1435480406.01138-348666163343.76))))-$E$1</f>
        <v>75325962.3381348</v>
      </c>
      <c r="E158" s="47" t="n">
        <f aca="false">D158*100/$E$2</f>
        <v>50.5614492787002</v>
      </c>
      <c r="G158" s="41" t="n">
        <f aca="false">[3]Plan1!$C153</f>
        <v>-16.15</v>
      </c>
      <c r="H158" s="41" t="n">
        <f aca="false">$J$5 + G158</f>
        <v>743.85</v>
      </c>
      <c r="I158" s="47" t="n">
        <f aca="false">IF(H158&gt;$J$5,$J$2+$J$1,(IF(H158&gt;739.99,H158^3*2498.244218-H158^2*5471052.355142+H158*3994605728.77515-972400879260.135,H158^3*1396.138889-H158^2*3002770.071427+H158*2152080038.43115-513963640099.415)))-$J$1</f>
        <v>13935474.0134277</v>
      </c>
      <c r="J158" s="47" t="n">
        <f aca="false">I158*100/$J$2</f>
        <v>15.8461293415579</v>
      </c>
      <c r="L158" s="41" t="n">
        <f aca="false">[4]Plan1!$C153</f>
        <v>-5.88</v>
      </c>
      <c r="M158" s="41" t="n">
        <f aca="false">$O$5 + L158</f>
        <v>832.9</v>
      </c>
      <c r="N158" s="47" t="n">
        <f aca="false">IF(M158&gt;$O$5,$O$2+$O$1,(M158^3*3270.5936-M158^2*8015778.389801+M158*6549018422.82398-1783686174686.87))-$O$1</f>
        <v>15449083.8271484</v>
      </c>
      <c r="O158" s="41" t="n">
        <f aca="false">N158*100/$O$2</f>
        <v>39.5249973606953</v>
      </c>
      <c r="R158" s="47" t="n">
        <f aca="false">SUM(D158,I158,N158)</f>
        <v>104710520.178711</v>
      </c>
      <c r="S158" s="41" t="n">
        <f aca="false">R158*100/$R$2</f>
        <v>37.9374454757513</v>
      </c>
      <c r="U158" s="41" t="n">
        <f aca="false">[1]Plan1!$B153</f>
        <v>16.42</v>
      </c>
    </row>
    <row r="159" customFormat="false" ht="15" hidden="false" customHeight="false" outlineLevel="0" collapsed="false">
      <c r="A159" s="46" t="n">
        <v>42157</v>
      </c>
      <c r="B159" s="41" t="n">
        <f aca="false">[2]Plan1!$C154</f>
        <v>-7.93</v>
      </c>
      <c r="C159" s="41" t="n">
        <f aca="false">$E$5 + B159</f>
        <v>773.07</v>
      </c>
      <c r="D159" s="47" t="n">
        <f aca="false">IF(C159&gt;$E$5,$E$2+$E$1,(IF(C159&gt;764.99,C159^3*3486.59308-C159^2*7860012.00812+C159*5908819377.96283-1481278321001.59,IF(C159&gt;752.99,C159^3*3588.471445-C159^2*8028757.56264+C159*5988077680.84934-1488767378546.26,C159^3*899.851852-C159^2*1969009.674601+C159*1435480406.01138-348666163343.76))))-$E$1</f>
        <v>75179994.8620606</v>
      </c>
      <c r="E159" s="47" t="n">
        <f aca="false">D159*100/$E$2</f>
        <v>50.4634707476761</v>
      </c>
      <c r="G159" s="41" t="n">
        <f aca="false">[3]Plan1!$C154</f>
        <v>-16.15</v>
      </c>
      <c r="H159" s="41" t="n">
        <f aca="false">$J$5 + G159</f>
        <v>743.85</v>
      </c>
      <c r="I159" s="47" t="n">
        <f aca="false">IF(H159&gt;$J$5,$J$2+$J$1,(IF(H159&gt;739.99,H159^3*2498.244218-H159^2*5471052.355142+H159*3994605728.77515-972400879260.135,H159^3*1396.138889-H159^2*3002770.071427+H159*2152080038.43115-513963640099.415)))-$J$1</f>
        <v>13935474.0134277</v>
      </c>
      <c r="J159" s="47" t="n">
        <f aca="false">I159*100/$J$2</f>
        <v>15.8461293415579</v>
      </c>
      <c r="L159" s="41" t="n">
        <f aca="false">[4]Plan1!$C154</f>
        <v>-5.9</v>
      </c>
      <c r="M159" s="41" t="n">
        <f aca="false">$O$5 + L159</f>
        <v>832.88</v>
      </c>
      <c r="N159" s="47" t="n">
        <f aca="false">IF(M159&gt;$O$5,$O$2+$O$1,(M159^3*3270.5936-M159^2*8015778.389801+M159*6549018422.82398-1783686174686.87))-$O$1</f>
        <v>15389406.3017578</v>
      </c>
      <c r="O159" s="41" t="n">
        <f aca="false">N159*100/$O$2</f>
        <v>39.3723181429534</v>
      </c>
      <c r="R159" s="47" t="n">
        <f aca="false">SUM(D159,I159,N159)</f>
        <v>104504875.177246</v>
      </c>
      <c r="S159" s="41" t="n">
        <f aca="false">R159*100/$R$2</f>
        <v>37.862938673406</v>
      </c>
      <c r="U159" s="41" t="n">
        <f aca="false">[1]Plan1!$B154</f>
        <v>16.72</v>
      </c>
    </row>
    <row r="160" customFormat="false" ht="15" hidden="false" customHeight="false" outlineLevel="0" collapsed="false">
      <c r="A160" s="46" t="n">
        <v>42158</v>
      </c>
      <c r="B160" s="41" t="n">
        <f aca="false">[2]Plan1!$C155</f>
        <v>-7.93</v>
      </c>
      <c r="C160" s="41" t="n">
        <f aca="false">$E$5 + B160</f>
        <v>773.07</v>
      </c>
      <c r="D160" s="47" t="n">
        <f aca="false">IF(C160&gt;$E$5,$E$2+$E$1,(IF(C160&gt;764.99,C160^3*3486.59308-C160^2*7860012.00812+C160*5908819377.96283-1481278321001.59,IF(C160&gt;752.99,C160^3*3588.471445-C160^2*8028757.56264+C160*5988077680.84934-1488767378546.26,C160^3*899.851852-C160^2*1969009.674601+C160*1435480406.01138-348666163343.76))))-$E$1</f>
        <v>75179994.8620606</v>
      </c>
      <c r="E160" s="47" t="n">
        <f aca="false">D160*100/$E$2</f>
        <v>50.4634707476761</v>
      </c>
      <c r="G160" s="41" t="n">
        <f aca="false">[3]Plan1!$C155</f>
        <v>-16.15</v>
      </c>
      <c r="H160" s="41" t="n">
        <f aca="false">$J$5 + G160</f>
        <v>743.85</v>
      </c>
      <c r="I160" s="47" t="n">
        <f aca="false">IF(H160&gt;$J$5,$J$2+$J$1,(IF(H160&gt;739.99,H160^3*2498.244218-H160^2*5471052.355142+H160*3994605728.77515-972400879260.135,H160^3*1396.138889-H160^2*3002770.071427+H160*2152080038.43115-513963640099.415)))-$J$1</f>
        <v>13935474.0134277</v>
      </c>
      <c r="J160" s="47" t="n">
        <f aca="false">I160*100/$J$2</f>
        <v>15.8461293415579</v>
      </c>
      <c r="L160" s="41" t="n">
        <f aca="false">[4]Plan1!$C155</f>
        <v>-5.91</v>
      </c>
      <c r="M160" s="41" t="n">
        <f aca="false">$O$5 + L160</f>
        <v>832.87</v>
      </c>
      <c r="N160" s="47" t="n">
        <f aca="false">IF(M160&gt;$O$5,$O$2+$O$1,(M160^3*3270.5936-M160^2*8015778.389801+M160*6549018422.82398-1783686174686.87))-$O$1</f>
        <v>15359614.425293</v>
      </c>
      <c r="O160" s="41" t="n">
        <f aca="false">N160*100/$O$2</f>
        <v>39.2960984880006</v>
      </c>
      <c r="R160" s="47" t="n">
        <f aca="false">SUM(D160,I160,N160)</f>
        <v>104475083.300781</v>
      </c>
      <c r="S160" s="41" t="n">
        <f aca="false">R160*100/$R$2</f>
        <v>37.8521448421168</v>
      </c>
      <c r="U160" s="41" t="n">
        <f aca="false">[1]Plan1!$B155</f>
        <v>17.63</v>
      </c>
    </row>
    <row r="161" customFormat="false" ht="15" hidden="false" customHeight="false" outlineLevel="0" collapsed="false">
      <c r="A161" s="46" t="n">
        <v>42159</v>
      </c>
      <c r="B161" s="41" t="n">
        <f aca="false">[2]Plan1!$C156</f>
        <v>-7.95</v>
      </c>
      <c r="C161" s="41" t="n">
        <f aca="false">$E$5 + B161</f>
        <v>773.05</v>
      </c>
      <c r="D161" s="47" t="n">
        <f aca="false">IF(C161&gt;$E$5,$E$2+$E$1,(IF(C161&gt;764.99,C161^3*3486.59308-C161^2*7860012.00812+C161*5908819377.96283-1481278321001.59,IF(C161&gt;752.99,C161^3*3588.471445-C161^2*8028757.56264+C161*5988077680.84934-1488767378546.26,C161^3*899.851852-C161^2*1969009.674601+C161*1435480406.01138-348666163343.76))))-$E$1</f>
        <v>75034208.2907715</v>
      </c>
      <c r="E161" s="47" t="n">
        <f aca="false">D161*100/$E$2</f>
        <v>50.3656136463402</v>
      </c>
      <c r="G161" s="41" t="n">
        <f aca="false">[3]Plan1!$C156</f>
        <v>-16.15</v>
      </c>
      <c r="H161" s="41" t="n">
        <f aca="false">$J$5 + G161</f>
        <v>743.85</v>
      </c>
      <c r="I161" s="47" t="n">
        <f aca="false">IF(H161&gt;$J$5,$J$2+$J$1,(IF(H161&gt;739.99,H161^3*2498.244218-H161^2*5471052.355142+H161*3994605728.77515-972400879260.135,H161^3*1396.138889-H161^2*3002770.071427+H161*2152080038.43115-513963640099.415)))-$J$1</f>
        <v>13935474.0134277</v>
      </c>
      <c r="J161" s="47" t="n">
        <f aca="false">I161*100/$J$2</f>
        <v>15.8461293415579</v>
      </c>
      <c r="L161" s="41" t="n">
        <f aca="false">[4]Plan1!$C156</f>
        <v>-5.92</v>
      </c>
      <c r="M161" s="41" t="n">
        <f aca="false">$O$5 + L161</f>
        <v>832.86</v>
      </c>
      <c r="N161" s="47" t="n">
        <f aca="false">IF(M161&gt;$O$5,$O$2+$O$1,(M161^3*3270.5936-M161^2*8015778.389801+M161*6549018422.82398-1783686174686.87))-$O$1</f>
        <v>15329853.7827148</v>
      </c>
      <c r="O161" s="41" t="n">
        <f aca="false">N161*100/$O$2</f>
        <v>39.2199587419474</v>
      </c>
      <c r="R161" s="47" t="n">
        <f aca="false">SUM(D161,I161,N161)</f>
        <v>104299536.086914</v>
      </c>
      <c r="S161" s="41" t="n">
        <f aca="false">R161*100/$R$2</f>
        <v>37.7885427050714</v>
      </c>
      <c r="U161" s="41" t="n">
        <f aca="false">[1]Plan1!$B156</f>
        <v>18.56</v>
      </c>
    </row>
    <row r="162" customFormat="false" ht="15" hidden="false" customHeight="false" outlineLevel="0" collapsed="false">
      <c r="A162" s="46" t="n">
        <v>42160</v>
      </c>
      <c r="B162" s="41" t="n">
        <f aca="false">[2]Plan1!$C157</f>
        <v>-7.96</v>
      </c>
      <c r="C162" s="41" t="n">
        <f aca="false">$E$5 + B162</f>
        <v>773.04</v>
      </c>
      <c r="D162" s="47" t="n">
        <f aca="false">IF(C162&gt;$E$5,$E$2+$E$1,(IF(C162&gt;764.99,C162^3*3486.59308-C162^2*7860012.00812+C162*5908819377.96283-1481278321001.59,IF(C162&gt;752.99,C162^3*3588.471445-C162^2*8028757.56264+C162*5988077680.84934-1488767378546.26,C162^3*899.851852-C162^2*1969009.674601+C162*1435480406.01138-348666163343.76))))-$E$1</f>
        <v>74961382.7917481</v>
      </c>
      <c r="E162" s="47" t="n">
        <f aca="false">D162*100/$E$2</f>
        <v>50.3167305964491</v>
      </c>
      <c r="G162" s="41" t="n">
        <f aca="false">[3]Plan1!$C157</f>
        <v>-16.17</v>
      </c>
      <c r="H162" s="41" t="n">
        <f aca="false">$J$5 + G162</f>
        <v>743.83</v>
      </c>
      <c r="I162" s="47" t="n">
        <f aca="false">IF(H162&gt;$J$5,$J$2+$J$1,(IF(H162&gt;739.99,H162^3*2498.244218-H162^2*5471052.355142+H162*3994605728.77515-972400879260.135,H162^3*1396.138889-H162^2*3002770.071427+H162*2152080038.43115-513963640099.415)))-$J$1</f>
        <v>13890459.1806641</v>
      </c>
      <c r="J162" s="47" t="n">
        <f aca="false">I162*100/$J$2</f>
        <v>15.7949426462525</v>
      </c>
      <c r="L162" s="41" t="n">
        <f aca="false">[4]Plan1!$C157</f>
        <v>-5.93</v>
      </c>
      <c r="M162" s="41" t="n">
        <f aca="false">$O$5 + L162</f>
        <v>832.85</v>
      </c>
      <c r="N162" s="47" t="n">
        <f aca="false">IF(M162&gt;$O$5,$O$2+$O$1,(M162^3*3270.5936-M162^2*8015778.389801+M162*6549018422.82398-1783686174686.87))-$O$1</f>
        <v>15300124.3500977</v>
      </c>
      <c r="O162" s="41" t="n">
        <f aca="false">N162*100/$O$2</f>
        <v>39.1438988435821</v>
      </c>
      <c r="R162" s="47" t="n">
        <f aca="false">SUM(D162,I162,N162)</f>
        <v>104151966.32251</v>
      </c>
      <c r="S162" s="41" t="n">
        <f aca="false">R162*100/$R$2</f>
        <v>37.7350770181337</v>
      </c>
      <c r="U162" s="41" t="n">
        <f aca="false">[1]Plan1!$B157</f>
        <v>17.63</v>
      </c>
    </row>
    <row r="163" customFormat="false" ht="15" hidden="false" customHeight="false" outlineLevel="0" collapsed="false">
      <c r="A163" s="46" t="n">
        <v>42161</v>
      </c>
      <c r="B163" s="41" t="n">
        <f aca="false">[2]Plan1!$C158</f>
        <v>-7.98</v>
      </c>
      <c r="C163" s="41" t="n">
        <f aca="false">$E$5 + B163</f>
        <v>773.02</v>
      </c>
      <c r="D163" s="47" t="n">
        <f aca="false">IF(C163&gt;$E$5,$E$2+$E$1,(IF(C163&gt;764.99,C163^3*3486.59308-C163^2*7860012.00812+C163*5908819377.96283-1481278321001.59,IF(C163&gt;752.99,C163^3*3588.471445-C163^2*8028757.56264+C163*5988077680.84934-1488767378546.26,C163^3*899.851852-C163^2*1969009.674601+C163*1435480406.01138-348666163343.76))))-$E$1</f>
        <v>74815867.2604981</v>
      </c>
      <c r="E163" s="47" t="n">
        <f aca="false">D163*100/$E$2</f>
        <v>50.2190554267707</v>
      </c>
      <c r="G163" s="41" t="n">
        <f aca="false">[3]Plan1!$C158</f>
        <v>-16.18</v>
      </c>
      <c r="H163" s="41" t="n">
        <f aca="false">$J$5 + G163</f>
        <v>743.82</v>
      </c>
      <c r="I163" s="47" t="n">
        <f aca="false">IF(H163&gt;$J$5,$J$2+$J$1,(IF(H163&gt;739.99,H163^3*2498.244218-H163^2*5471052.355142+H163*3994605728.77515-972400879260.135,H163^3*1396.138889-H163^2*3002770.071427+H163*2152080038.43115-513963640099.415)))-$J$1</f>
        <v>13867982.8986816</v>
      </c>
      <c r="J163" s="47" t="n">
        <f aca="false">I163*100/$J$2</f>
        <v>15.7693847017529</v>
      </c>
      <c r="L163" s="41" t="n">
        <f aca="false">[4]Plan1!$C158</f>
        <v>-5.94</v>
      </c>
      <c r="M163" s="41" t="n">
        <f aca="false">$O$5 + L163</f>
        <v>832.84</v>
      </c>
      <c r="N163" s="47" t="n">
        <f aca="false">IF(M163&gt;$O$5,$O$2+$O$1,(M163^3*3270.5936-M163^2*8015778.389801+M163*6549018422.82398-1783686174686.87))-$O$1</f>
        <v>15270426.1113281</v>
      </c>
      <c r="O163" s="41" t="n">
        <f aca="false">N163*100/$O$2</f>
        <v>39.0679187516805</v>
      </c>
      <c r="R163" s="47" t="n">
        <f aca="false">SUM(D163,I163,N163)</f>
        <v>103954276.270508</v>
      </c>
      <c r="S163" s="41" t="n">
        <f aca="false">R163*100/$R$2</f>
        <v>37.6634523565799</v>
      </c>
      <c r="U163" s="41" t="n">
        <f aca="false">[1]Plan1!$B158</f>
        <v>17.93</v>
      </c>
    </row>
    <row r="164" customFormat="false" ht="15" hidden="false" customHeight="false" outlineLevel="0" collapsed="false">
      <c r="A164" s="46" t="n">
        <v>42162</v>
      </c>
      <c r="B164" s="41" t="n">
        <f aca="false">[2]Plan1!$C159</f>
        <v>-8</v>
      </c>
      <c r="C164" s="41" t="n">
        <f aca="false">$E$5 + B164</f>
        <v>773</v>
      </c>
      <c r="D164" s="47" t="n">
        <f aca="false">IF(C164&gt;$E$5,$E$2+$E$1,(IF(C164&gt;764.99,C164^3*3486.59308-C164^2*7860012.00812+C164*5908819377.96283-1481278321001.59,IF(C164&gt;752.99,C164^3*3588.471445-C164^2*8028757.56264+C164*5988077680.84934-1488767378546.26,C164^3*899.851852-C164^2*1969009.674601+C164*1435480406.01138-348666163343.76))))-$E$1</f>
        <v>74670532.2165527</v>
      </c>
      <c r="E164" s="47" t="n">
        <f aca="false">D164*100/$E$2</f>
        <v>50.121501406553</v>
      </c>
      <c r="G164" s="41" t="n">
        <f aca="false">[3]Plan1!$C159</f>
        <v>-16.19</v>
      </c>
      <c r="H164" s="41" t="n">
        <f aca="false">$J$5 + G164</f>
        <v>743.81</v>
      </c>
      <c r="I164" s="47" t="n">
        <f aca="false">IF(H164&gt;$J$5,$J$2+$J$1,(IF(H164&gt;739.99,H164^3*2498.244218-H164^2*5471052.355142+H164*3994605728.77515-972400879260.135,H164^3*1396.138889-H164^2*3002770.071427+H164*2152080038.43115-513963640099.415)))-$J$1</f>
        <v>13845527.3527832</v>
      </c>
      <c r="J164" s="47" t="n">
        <f aca="false">I164*100/$J$2</f>
        <v>15.7438503364059</v>
      </c>
      <c r="L164" s="41" t="n">
        <f aca="false">[4]Plan1!$C159</f>
        <v>-5.96</v>
      </c>
      <c r="M164" s="41" t="n">
        <f aca="false">$O$5 + L164</f>
        <v>832.82</v>
      </c>
      <c r="N164" s="47" t="n">
        <f aca="false">IF(M164&gt;$O$5,$O$2+$O$1,(M164^3*3270.5936-M164^2*8015778.389801+M164*6549018422.82398-1783686174686.87))-$O$1</f>
        <v>15211123.1323242</v>
      </c>
      <c r="O164" s="41" t="n">
        <f aca="false">N164*100/$O$2</f>
        <v>38.9161977749005</v>
      </c>
      <c r="R164" s="47" t="n">
        <f aca="false">SUM(D164,I164,N164)</f>
        <v>103727182.70166</v>
      </c>
      <c r="S164" s="41" t="n">
        <f aca="false">R164*100/$R$2</f>
        <v>37.5811745694832</v>
      </c>
      <c r="U164" s="41" t="n">
        <f aca="false">[1]Plan1!$B159</f>
        <v>17.02</v>
      </c>
    </row>
    <row r="165" customFormat="false" ht="15" hidden="false" customHeight="false" outlineLevel="0" collapsed="false">
      <c r="A165" s="46" t="n">
        <v>42163</v>
      </c>
      <c r="B165" s="41" t="n">
        <f aca="false">[2]Plan1!$C160</f>
        <v>-8.01</v>
      </c>
      <c r="C165" s="41" t="n">
        <f aca="false">$E$5 + B165</f>
        <v>772.99</v>
      </c>
      <c r="D165" s="47" t="n">
        <f aca="false">IF(C165&gt;$E$5,$E$2+$E$1,(IF(C165&gt;764.99,C165^3*3486.59308-C165^2*7860012.00812+C165*5908819377.96283-1481278321001.59,IF(C165&gt;752.99,C165^3*3588.471445-C165^2*8028757.56264+C165*5988077680.84934-1488767378546.26,C165^3*899.851852-C165^2*1969009.674601+C165*1435480406.01138-348666163343.76))))-$E$1</f>
        <v>74597932.3229981</v>
      </c>
      <c r="E165" s="47" t="n">
        <f aca="false">D165*100/$E$2</f>
        <v>50.0727697910294</v>
      </c>
      <c r="G165" s="41" t="n">
        <f aca="false">[3]Plan1!$C160</f>
        <v>-16.2</v>
      </c>
      <c r="H165" s="41" t="n">
        <f aca="false">$J$5 + G165</f>
        <v>743.8</v>
      </c>
      <c r="I165" s="47" t="n">
        <f aca="false">IF(H165&gt;$J$5,$J$2+$J$1,(IF(H165&gt;739.99,H165^3*2498.244218-H165^2*5471052.355142+H165*3994605728.77515-972400879260.135,H165^3*1396.138889-H165^2*3002770.071427+H165*2152080038.43115-513963640099.415)))-$J$1</f>
        <v>13823092.5266113</v>
      </c>
      <c r="J165" s="47" t="n">
        <f aca="false">I165*100/$J$2</f>
        <v>15.7183395316115</v>
      </c>
      <c r="L165" s="41" t="n">
        <f aca="false">[4]Plan1!$C160</f>
        <v>-5.97</v>
      </c>
      <c r="M165" s="41" t="n">
        <f aca="false">$O$5 + L165</f>
        <v>832.81</v>
      </c>
      <c r="N165" s="47" t="n">
        <f aca="false">IF(M165&gt;$O$5,$O$2+$O$1,(M165^3*3270.5936-M165^2*8015778.389801+M165*6549018422.82398-1783686174686.87))-$O$1</f>
        <v>15181518.3544922</v>
      </c>
      <c r="O165" s="41" t="n">
        <f aca="false">N165*100/$O$2</f>
        <v>38.8404567938322</v>
      </c>
      <c r="R165" s="47" t="n">
        <f aca="false">SUM(D165,I165,N165)</f>
        <v>103602543.204102</v>
      </c>
      <c r="S165" s="41" t="n">
        <f aca="false">R165*100/$R$2</f>
        <v>37.5360166986724</v>
      </c>
      <c r="U165" s="41" t="n">
        <f aca="false">[1]Plan1!$B160</f>
        <v>17.02</v>
      </c>
    </row>
    <row r="166" customFormat="false" ht="15" hidden="false" customHeight="false" outlineLevel="0" collapsed="false">
      <c r="A166" s="46" t="n">
        <v>42164</v>
      </c>
      <c r="B166" s="41" t="n">
        <f aca="false">[2]Plan1!$C161</f>
        <v>-8.03</v>
      </c>
      <c r="C166" s="41" t="n">
        <f aca="false">$E$5 + B166</f>
        <v>772.97</v>
      </c>
      <c r="D166" s="47" t="n">
        <f aca="false">IF(C166&gt;$E$5,$E$2+$E$1,(IF(C166&gt;764.99,C166^3*3486.59308-C166^2*7860012.00812+C166*5908819377.96283-1481278321001.59,IF(C166&gt;752.99,C166^3*3588.471445-C166^2*8028757.56264+C166*5988077680.84934-1488767378546.26,C166^3*899.851852-C166^2*1969009.674601+C166*1435480406.01138-348666163343.76))))-$E$1</f>
        <v>74452867.6921387</v>
      </c>
      <c r="E166" s="47" t="n">
        <f aca="false">D166*100/$E$2</f>
        <v>49.9753972816361</v>
      </c>
      <c r="G166" s="41" t="n">
        <f aca="false">[3]Plan1!$C161</f>
        <v>-16.21</v>
      </c>
      <c r="H166" s="41" t="n">
        <f aca="false">$J$5 + G166</f>
        <v>743.79</v>
      </c>
      <c r="I166" s="47" t="n">
        <f aca="false">IF(H166&gt;$J$5,$J$2+$J$1,(IF(H166&gt;739.99,H166^3*2498.244218-H166^2*5471052.355142+H166*3994605728.77515-972400879260.135,H166^3*1396.138889-H166^2*3002770.071427+H166*2152080038.43115-513963640099.415)))-$J$1</f>
        <v>13800678.4077148</v>
      </c>
      <c r="J166" s="47" t="n">
        <f aca="false">I166*100/$J$2</f>
        <v>15.6928522732112</v>
      </c>
      <c r="L166" s="41" t="n">
        <f aca="false">[4]Plan1!$C161</f>
        <v>-5.98</v>
      </c>
      <c r="M166" s="41" t="n">
        <f aca="false">$O$5 + L166</f>
        <v>832.8</v>
      </c>
      <c r="N166" s="47" t="n">
        <f aca="false">IF(M166&gt;$O$5,$O$2+$O$1,(M166^3*3270.5936-M166^2*8015778.389801+M166*6549018422.82398-1783686174686.87))-$O$1</f>
        <v>15151944.6884766</v>
      </c>
      <c r="O166" s="41" t="n">
        <f aca="false">N166*100/$O$2</f>
        <v>38.7647954093584</v>
      </c>
      <c r="R166" s="47" t="n">
        <f aca="false">SUM(D166,I166,N166)</f>
        <v>103405490.78833</v>
      </c>
      <c r="S166" s="41" t="n">
        <f aca="false">R166*100/$R$2</f>
        <v>37.4646230577428</v>
      </c>
      <c r="U166" s="41" t="n">
        <f aca="false">[1]Plan1!$B161</f>
        <v>15.84</v>
      </c>
    </row>
    <row r="167" customFormat="false" ht="15" hidden="false" customHeight="false" outlineLevel="0" collapsed="false">
      <c r="A167" s="46" t="n">
        <v>42165</v>
      </c>
      <c r="B167" s="41" t="n">
        <f aca="false">[2]Plan1!$C162</f>
        <v>-8.05</v>
      </c>
      <c r="C167" s="41" t="n">
        <f aca="false">$E$5 + B167</f>
        <v>772.95</v>
      </c>
      <c r="D167" s="47" t="n">
        <f aca="false">IF(C167&gt;$E$5,$E$2+$E$1,(IF(C167&gt;764.99,C167^3*3486.59308-C167^2*7860012.00812+C167*5908819377.96283-1481278321001.59,IF(C167&gt;752.99,C167^3*3588.471445-C167^2*8028757.56264+C167*5988077680.84934-1488767378546.26,C167^3*899.851852-C167^2*1969009.674601+C167*1435480406.01138-348666163343.76))))-$E$1</f>
        <v>74307983.1276856</v>
      </c>
      <c r="E167" s="47" t="n">
        <f aca="false">D167*100/$E$2</f>
        <v>49.8781456391814</v>
      </c>
      <c r="G167" s="41" t="n">
        <f aca="false">[3]Plan1!$C162</f>
        <v>-16.22</v>
      </c>
      <c r="H167" s="41" t="n">
        <f aca="false">$J$5 + G167</f>
        <v>743.78</v>
      </c>
      <c r="I167" s="47" t="n">
        <f aca="false">IF(H167&gt;$J$5,$J$2+$J$1,(IF(H167&gt;739.99,H167^3*2498.244218-H167^2*5471052.355142+H167*3994605728.77515-972400879260.135,H167^3*1396.138889-H167^2*3002770.071427+H167*2152080038.43115-513963640099.415)))-$J$1</f>
        <v>13778284.979248</v>
      </c>
      <c r="J167" s="47" t="n">
        <f aca="false">I167*100/$J$2</f>
        <v>15.6673885420497</v>
      </c>
      <c r="L167" s="41" t="n">
        <f aca="false">[4]Plan1!$C162</f>
        <v>-5.99</v>
      </c>
      <c r="M167" s="41" t="n">
        <f aca="false">$O$5 + L167</f>
        <v>832.79</v>
      </c>
      <c r="N167" s="47" t="n">
        <f aca="false">IF(M167&gt;$O$5,$O$2+$O$1,(M167^3*3270.5936-M167^2*8015778.389801+M167*6549018422.82398-1783686174686.87))-$O$1</f>
        <v>15122402.1181641</v>
      </c>
      <c r="O167" s="41" t="n">
        <f aca="false">N167*100/$O$2</f>
        <v>38.6892135802549</v>
      </c>
      <c r="R167" s="47" t="n">
        <f aca="false">SUM(D167,I167,N167)</f>
        <v>103208670.225098</v>
      </c>
      <c r="S167" s="41" t="n">
        <f aca="false">R167*100/$R$2</f>
        <v>37.3933134188126</v>
      </c>
      <c r="U167" s="41" t="n">
        <f aca="false">[1]Plan1!$B162</f>
        <v>14.99</v>
      </c>
    </row>
    <row r="168" customFormat="false" ht="15" hidden="false" customHeight="false" outlineLevel="0" collapsed="false">
      <c r="A168" s="46" t="n">
        <v>42166</v>
      </c>
      <c r="B168" s="41" t="n">
        <f aca="false">[2]Plan1!$C163</f>
        <v>-8.06</v>
      </c>
      <c r="C168" s="41" t="n">
        <f aca="false">$E$5 + B168</f>
        <v>772.94</v>
      </c>
      <c r="D168" s="47" t="n">
        <f aca="false">IF(C168&gt;$E$5,$E$2+$E$1,(IF(C168&gt;764.99,C168^3*3486.59308-C168^2*7860012.00812+C168*5908819377.96283-1481278321001.59,IF(C168&gt;752.99,C168^3*3588.471445-C168^2*8028757.56264+C168*5988077680.84934-1488767378546.26,C168^3*899.851852-C168^2*1969009.674601+C168*1435480406.01138-348666163343.76))))-$E$1</f>
        <v>74235608.3186035</v>
      </c>
      <c r="E168" s="47" t="n">
        <f aca="false">D168*100/$E$2</f>
        <v>49.8295651083144</v>
      </c>
      <c r="G168" s="41" t="n">
        <f aca="false">[3]Plan1!$C163</f>
        <v>-16.23</v>
      </c>
      <c r="H168" s="41" t="n">
        <f aca="false">$J$5 + G168</f>
        <v>743.77</v>
      </c>
      <c r="I168" s="47" t="n">
        <f aca="false">IF(H168&gt;$J$5,$J$2+$J$1,(IF(H168&gt;739.99,H168^3*2498.244218-H168^2*5471052.355142+H168*3994605728.77515-972400879260.135,H168^3*1396.138889-H168^2*3002770.071427+H168*2152080038.43115-513963640099.415)))-$J$1</f>
        <v>13755912.2265625</v>
      </c>
      <c r="J168" s="47" t="n">
        <f aca="false">I168*100/$J$2</f>
        <v>15.6419483214702</v>
      </c>
      <c r="L168" s="41" t="n">
        <f aca="false">[4]Plan1!$C163</f>
        <v>-6.01</v>
      </c>
      <c r="M168" s="41" t="n">
        <f aca="false">$O$5 + L168</f>
        <v>832.77</v>
      </c>
      <c r="N168" s="47" t="n">
        <f aca="false">IF(M168&gt;$O$5,$O$2+$O$1,(M168^3*3270.5936-M168^2*8015778.389801+M168*6549018422.82398-1783686174686.87))-$O$1</f>
        <v>15063410.1845703</v>
      </c>
      <c r="O168" s="41" t="n">
        <f aca="false">N168*100/$O$2</f>
        <v>38.5382883832864</v>
      </c>
      <c r="R168" s="47" t="n">
        <f aca="false">SUM(D168,I168,N168)</f>
        <v>103054930.729736</v>
      </c>
      <c r="S168" s="41" t="n">
        <f aca="false">R168*100/$R$2</f>
        <v>37.3376123897967</v>
      </c>
      <c r="U168" s="41" t="n">
        <f aca="false">[1]Plan1!$B163</f>
        <v>15.27</v>
      </c>
    </row>
    <row r="169" customFormat="false" ht="15" hidden="false" customHeight="false" outlineLevel="0" collapsed="false">
      <c r="A169" s="46" t="n">
        <v>42167</v>
      </c>
      <c r="B169" s="41" t="n">
        <f aca="false">[2]Plan1!$C164</f>
        <v>-8.1</v>
      </c>
      <c r="C169" s="41" t="n">
        <f aca="false">$E$5 + B169</f>
        <v>772.9</v>
      </c>
      <c r="D169" s="47" t="n">
        <f aca="false">IF(C169&gt;$E$5,$E$2+$E$1,(IF(C169&gt;764.99,C169^3*3486.59308-C169^2*7860012.00812+C169*5908819377.96283-1481278321001.59,IF(C169&gt;752.99,C169^3*3588.471445-C169^2*8028757.56264+C169*5988077680.84934-1488767378546.26,C169^3*899.851852-C169^2*1969009.674601+C169*1435480406.01138-348666163343.76))))-$E$1</f>
        <v>73946558.4123535</v>
      </c>
      <c r="E169" s="47" t="n">
        <f aca="false">D169*100/$E$2</f>
        <v>49.635544591082</v>
      </c>
      <c r="G169" s="41" t="n">
        <f aca="false">[3]Plan1!$C164</f>
        <v>-16.24</v>
      </c>
      <c r="H169" s="41" t="n">
        <f aca="false">$J$5 + G169</f>
        <v>743.76</v>
      </c>
      <c r="I169" s="47" t="n">
        <f aca="false">IF(H169&gt;$J$5,$J$2+$J$1,(IF(H169&gt;739.99,H169^3*2498.244218-H169^2*5471052.355142+H169*3994605728.77515-972400879260.135,H169^3*1396.138889-H169^2*3002770.071427+H169*2152080038.43115-513963640099.415)))-$J$1</f>
        <v>13733560.135498</v>
      </c>
      <c r="J169" s="47" t="n">
        <f aca="false">I169*100/$J$2</f>
        <v>15.616531595371</v>
      </c>
      <c r="L169" s="41" t="n">
        <f aca="false">[4]Plan1!$C164</f>
        <v>-6.02</v>
      </c>
      <c r="M169" s="41" t="n">
        <f aca="false">$O$5 + L169</f>
        <v>832.76</v>
      </c>
      <c r="N169" s="47" t="n">
        <f aca="false">IF(M169&gt;$O$5,$O$2+$O$1,(M169^3*3270.5936-M169^2*8015778.389801+M169*6549018422.82398-1783686174686.87))-$O$1</f>
        <v>15033960.7792969</v>
      </c>
      <c r="O169" s="41" t="n">
        <f aca="false">N169*100/$O$2</f>
        <v>38.4629449079884</v>
      </c>
      <c r="R169" s="47" t="n">
        <f aca="false">SUM(D169,I169,N169)</f>
        <v>102714079.327148</v>
      </c>
      <c r="S169" s="41" t="n">
        <f aca="false">R169*100/$R$2</f>
        <v>37.2141192443235</v>
      </c>
      <c r="U169" s="41" t="n">
        <f aca="false">[1]Plan1!$B164</f>
        <v>15.55</v>
      </c>
    </row>
    <row r="170" customFormat="false" ht="15" hidden="false" customHeight="false" outlineLevel="0" collapsed="false">
      <c r="A170" s="46" t="n">
        <v>42168</v>
      </c>
      <c r="B170" s="41" t="n">
        <f aca="false">[2]Plan1!$C165</f>
        <v>-8.12</v>
      </c>
      <c r="C170" s="41" t="n">
        <f aca="false">$E$5 + B170</f>
        <v>772.88</v>
      </c>
      <c r="D170" s="47" t="n">
        <f aca="false">IF(C170&gt;$E$5,$E$2+$E$1,(IF(C170&gt;764.99,C170^3*3486.59308-C170^2*7860012.00812+C170*5908819377.96283-1481278321001.59,IF(C170&gt;752.99,C170^3*3588.471445-C170^2*8028757.56264+C170*5988077680.84934-1488767378546.26,C170^3*899.851852-C170^2*1969009.674601+C170*1435480406.01138-348666163343.76))))-$E$1</f>
        <v>73802302.7644043</v>
      </c>
      <c r="E170" s="47" t="n">
        <f aca="false">D170*100/$E$2</f>
        <v>49.5387150996218</v>
      </c>
      <c r="G170" s="41" t="n">
        <f aca="false">[3]Plan1!$C165</f>
        <v>-16.25</v>
      </c>
      <c r="H170" s="41" t="n">
        <f aca="false">$J$5 + G170</f>
        <v>743.75</v>
      </c>
      <c r="I170" s="47" t="n">
        <f aca="false">IF(H170&gt;$J$5,$J$2+$J$1,(IF(H170&gt;739.99,H170^3*2498.244218-H170^2*5471052.355142+H170*3994605728.77515-972400879260.135,H170^3*1396.138889-H170^2*3002770.071427+H170*2152080038.43115-513963640099.415)))-$J$1</f>
        <v>13711228.6901855</v>
      </c>
      <c r="J170" s="47" t="n">
        <f aca="false">I170*100/$J$2</f>
        <v>15.5911383457072</v>
      </c>
      <c r="L170" s="41" t="n">
        <f aca="false">[4]Plan1!$C165</f>
        <v>-6.03</v>
      </c>
      <c r="M170" s="41" t="n">
        <f aca="false">$O$5 + L170</f>
        <v>832.75</v>
      </c>
      <c r="N170" s="47" t="n">
        <f aca="false">IF(M170&gt;$O$5,$O$2+$O$1,(M170^3*3270.5936-M170^2*8015778.389801+M170*6549018422.82398-1783686174686.87))-$O$1</f>
        <v>15004542.3916016</v>
      </c>
      <c r="O170" s="41" t="n">
        <f aca="false">N170*100/$O$2</f>
        <v>38.3876807881854</v>
      </c>
      <c r="R170" s="47" t="n">
        <f aca="false">SUM(D170,I170,N170)</f>
        <v>102518073.846191</v>
      </c>
      <c r="S170" s="41" t="n">
        <f aca="false">R170*100/$R$2</f>
        <v>37.1431049161159</v>
      </c>
      <c r="U170" s="41" t="n">
        <f aca="false">[1]Plan1!$B165</f>
        <v>15.55</v>
      </c>
    </row>
    <row r="171" customFormat="false" ht="15" hidden="false" customHeight="false" outlineLevel="0" collapsed="false">
      <c r="A171" s="46" t="n">
        <v>42169</v>
      </c>
      <c r="B171" s="41" t="n">
        <f aca="false">[2]Plan1!$C166</f>
        <v>-8.15</v>
      </c>
      <c r="C171" s="41" t="n">
        <f aca="false">$E$5 + B171</f>
        <v>772.85</v>
      </c>
      <c r="D171" s="47" t="n">
        <f aca="false">IF(C171&gt;$E$5,$E$2+$E$1,(IF(C171&gt;764.99,C171^3*3486.59308-C171^2*7860012.00812+C171*5908819377.96283-1481278321001.59,IF(C171&gt;752.99,C171^3*3588.471445-C171^2*8028757.56264+C171*5988077680.84934-1488767378546.26,C171^3*899.851852-C171^2*1969009.674601+C171*1435480406.01138-348666163343.76))))-$E$1</f>
        <v>73586255.4528809</v>
      </c>
      <c r="E171" s="47" t="n">
        <f aca="false">D171*100/$E$2</f>
        <v>49.3936965051782</v>
      </c>
      <c r="G171" s="41" t="n">
        <f aca="false">[3]Plan1!$C166</f>
        <v>-16.26</v>
      </c>
      <c r="H171" s="41" t="n">
        <f aca="false">$J$5 + G171</f>
        <v>743.74</v>
      </c>
      <c r="I171" s="47" t="n">
        <f aca="false">IF(H171&gt;$J$5,$J$2+$J$1,(IF(H171&gt;739.99,H171^3*2498.244218-H171^2*5471052.355142+H171*3994605728.77515-972400879260.135,H171^3*1396.138889-H171^2*3002770.071427+H171*2152080038.43115-513963640099.415)))-$J$1</f>
        <v>13688917.8757324</v>
      </c>
      <c r="J171" s="47" t="n">
        <f aca="false">I171*100/$J$2</f>
        <v>15.5657685555444</v>
      </c>
      <c r="L171" s="41" t="n">
        <f aca="false">[4]Plan1!$C166</f>
        <v>-6.05</v>
      </c>
      <c r="M171" s="41" t="n">
        <f aca="false">$O$5 + L171</f>
        <v>832.73</v>
      </c>
      <c r="N171" s="47" t="n">
        <f aca="false">IF(M171&gt;$O$5,$O$2+$O$1,(M171^3*3270.5936-M171^2*8015778.389801+M171*6549018422.82398-1783686174686.87))-$O$1</f>
        <v>14945798.5839844</v>
      </c>
      <c r="O171" s="41" t="n">
        <f aca="false">N171*100/$O$2</f>
        <v>38.2373903976998</v>
      </c>
      <c r="R171" s="47" t="n">
        <f aca="false">SUM(D171,I171,N171)</f>
        <v>102220971.912598</v>
      </c>
      <c r="S171" s="41" t="n">
        <f aca="false">R171*100/$R$2</f>
        <v>37.0354625475438</v>
      </c>
      <c r="U171" s="41" t="n">
        <f aca="false">[1]Plan1!$B166</f>
        <v>14.99</v>
      </c>
    </row>
    <row r="172" customFormat="false" ht="15" hidden="false" customHeight="false" outlineLevel="0" collapsed="false">
      <c r="A172" s="46" t="n">
        <v>42170</v>
      </c>
      <c r="B172" s="41" t="n">
        <f aca="false">[2]Plan1!$C167</f>
        <v>-8.17</v>
      </c>
      <c r="C172" s="41" t="n">
        <f aca="false">$E$5 + B172</f>
        <v>772.83</v>
      </c>
      <c r="D172" s="47" t="n">
        <f aca="false">IF(C172&gt;$E$5,$E$2+$E$1,(IF(C172&gt;764.99,C172^3*3486.59308-C172^2*7860012.00812+C172*5908819377.96283-1481278321001.59,IF(C172&gt;752.99,C172^3*3588.471445-C172^2*8028757.56264+C172*5988077680.84934-1488767378546.26,C172^3*899.851852-C172^2*1969009.674601+C172*1435480406.01138-348666163343.76))))-$E$1</f>
        <v>73442447.7746582</v>
      </c>
      <c r="E172" s="47" t="n">
        <f aca="false">D172*100/$E$2</f>
        <v>49.2971677068377</v>
      </c>
      <c r="G172" s="41" t="n">
        <f aca="false">[3]Plan1!$C167</f>
        <v>-16.28</v>
      </c>
      <c r="H172" s="41" t="n">
        <f aca="false">$J$5 + G172</f>
        <v>743.72</v>
      </c>
      <c r="I172" s="47" t="n">
        <f aca="false">IF(H172&gt;$J$5,$J$2+$J$1,(IF(H172&gt;739.99,H172^3*2498.244218-H172^2*5471052.355142+H172*3994605728.77515-972400879260.135,H172^3*1396.138889-H172^2*3002770.071427+H172*2152080038.43115-513963640099.415)))-$J$1</f>
        <v>13644358.0803223</v>
      </c>
      <c r="J172" s="47" t="n">
        <f aca="false">I172*100/$J$2</f>
        <v>15.5150992865391</v>
      </c>
      <c r="L172" s="41" t="n">
        <f aca="false">[4]Plan1!$C167</f>
        <v>-6.07</v>
      </c>
      <c r="M172" s="41" t="n">
        <f aca="false">$O$5 + L172</f>
        <v>832.71</v>
      </c>
      <c r="N172" s="47" t="n">
        <f aca="false">IF(M172&gt;$O$5,$O$2+$O$1,(M172^3*3270.5936-M172^2*8015778.389801+M172*6549018422.82398-1783686174686.87))-$O$1</f>
        <v>14887178.6064453</v>
      </c>
      <c r="O172" s="41" t="n">
        <f aca="false">N172*100/$O$2</f>
        <v>38.0874168145775</v>
      </c>
      <c r="R172" s="47" t="n">
        <f aca="false">SUM(D172,I172,N172)</f>
        <v>101973984.461426</v>
      </c>
      <c r="S172" s="41" t="n">
        <f aca="false">R172*100/$R$2</f>
        <v>36.9459770503269</v>
      </c>
      <c r="U172" s="41" t="n">
        <f aca="false">[1]Plan1!$B167</f>
        <v>15.27</v>
      </c>
    </row>
    <row r="173" customFormat="false" ht="15" hidden="false" customHeight="false" outlineLevel="0" collapsed="false">
      <c r="A173" s="46" t="n">
        <v>42171</v>
      </c>
      <c r="B173" s="41" t="n">
        <f aca="false">[2]Plan1!$C168</f>
        <v>-8.19</v>
      </c>
      <c r="C173" s="41" t="n">
        <f aca="false">$E$5 + B173</f>
        <v>772.81</v>
      </c>
      <c r="D173" s="47" t="n">
        <f aca="false">IF(C173&gt;$E$5,$E$2+$E$1,(IF(C173&gt;764.99,C173^3*3486.59308-C173^2*7860012.00812+C173*5908819377.96283-1481278321001.59,IF(C173&gt;752.99,C173^3*3588.471445-C173^2*8028757.56264+C173*5988077680.84934-1488767378546.26,C173^3*899.851852-C173^2*1969009.674601+C173*1435480406.01138-348666163343.76))))-$E$1</f>
        <v>73298818.9929199</v>
      </c>
      <c r="E173" s="47" t="n">
        <f aca="false">D173*100/$E$2</f>
        <v>49.2007589901428</v>
      </c>
      <c r="G173" s="41" t="n">
        <f aca="false">[3]Plan1!$C168</f>
        <v>-16.28</v>
      </c>
      <c r="H173" s="41" t="n">
        <f aca="false">$J$5 + G173</f>
        <v>743.72</v>
      </c>
      <c r="I173" s="47" t="n">
        <f aca="false">IF(H173&gt;$J$5,$J$2+$J$1,(IF(H173&gt;739.99,H173^3*2498.244218-H173^2*5471052.355142+H173*3994605728.77515-972400879260.135,H173^3*1396.138889-H173^2*3002770.071427+H173*2152080038.43115-513963640099.415)))-$J$1</f>
        <v>13644358.0803223</v>
      </c>
      <c r="J173" s="47" t="n">
        <f aca="false">I173*100/$J$2</f>
        <v>15.5150992865391</v>
      </c>
      <c r="L173" s="41" t="n">
        <f aca="false">[4]Plan1!$C168</f>
        <v>-6.08</v>
      </c>
      <c r="M173" s="41" t="n">
        <f aca="false">$O$5 + L173</f>
        <v>832.7</v>
      </c>
      <c r="N173" s="47" t="n">
        <f aca="false">IF(M173&gt;$O$5,$O$2+$O$1,(M173^3*3270.5936-M173^2*8015778.389801+M173*6549018422.82398-1783686174686.87))-$O$1</f>
        <v>14857915.0039063</v>
      </c>
      <c r="O173" s="41" t="n">
        <f aca="false">N173*100/$O$2</f>
        <v>38.0125486977324</v>
      </c>
      <c r="R173" s="47" t="n">
        <f aca="false">SUM(D173,I173,N173)</f>
        <v>101801092.077148</v>
      </c>
      <c r="S173" s="41" t="n">
        <f aca="false">R173*100/$R$2</f>
        <v>36.883336778934</v>
      </c>
      <c r="U173" s="41" t="n">
        <f aca="false">[1]Plan1!$B168</f>
        <v>15.55</v>
      </c>
    </row>
    <row r="174" customFormat="false" ht="15" hidden="false" customHeight="false" outlineLevel="0" collapsed="false">
      <c r="A174" s="46" t="n">
        <v>42172</v>
      </c>
      <c r="B174" s="41" t="n">
        <f aca="false">[2]Plan1!$C169</f>
        <v>-8.21</v>
      </c>
      <c r="C174" s="41" t="n">
        <f aca="false">$E$5 + B174</f>
        <v>772.79</v>
      </c>
      <c r="D174" s="47" t="n">
        <f aca="false">IF(C174&gt;$E$5,$E$2+$E$1,(IF(C174&gt;764.99,C174^3*3486.59308-C174^2*7860012.00812+C174*5908819377.96283-1481278321001.59,IF(C174&gt;752.99,C174^3*3588.471445-C174^2*8028757.56264+C174*5988077680.84934-1488767378546.26,C174^3*899.851852-C174^2*1969009.674601+C174*1435480406.01138-348666163343.76))))-$E$1</f>
        <v>73155368.939209</v>
      </c>
      <c r="E174" s="47" t="n">
        <f aca="false">D174*100/$E$2</f>
        <v>49.1044702420194</v>
      </c>
      <c r="G174" s="41" t="n">
        <f aca="false">[3]Plan1!$C169</f>
        <v>-16.29</v>
      </c>
      <c r="H174" s="41" t="n">
        <f aca="false">$J$5 + G174</f>
        <v>743.71</v>
      </c>
      <c r="I174" s="47" t="n">
        <f aca="false">IF(H174&gt;$J$5,$J$2+$J$1,(IF(H174&gt;739.99,H174^3*2498.244218-H174^2*5471052.355142+H174*3994605728.77515-972400879260.135,H174^3*1396.138889-H174^2*3002770.071427+H174*2152080038.43115-513963640099.415)))-$J$1</f>
        <v>13622109.0686035</v>
      </c>
      <c r="J174" s="47" t="n">
        <f aca="false">I174*100/$J$2</f>
        <v>15.4897997727172</v>
      </c>
      <c r="L174" s="41" t="n">
        <f aca="false">[4]Plan1!$C169</f>
        <v>-6.08</v>
      </c>
      <c r="M174" s="41" t="n">
        <f aca="false">$O$5 + L174</f>
        <v>832.7</v>
      </c>
      <c r="N174" s="47" t="n">
        <f aca="false">IF(M174&gt;$O$5,$O$2+$O$1,(M174^3*3270.5936-M174^2*8015778.389801+M174*6549018422.82398-1783686174686.87))-$O$1</f>
        <v>14857915.0039063</v>
      </c>
      <c r="O174" s="41" t="n">
        <f aca="false">N174*100/$O$2</f>
        <v>38.0125486977324</v>
      </c>
      <c r="R174" s="47" t="n">
        <f aca="false">SUM(D174,I174,N174)</f>
        <v>101635393.011719</v>
      </c>
      <c r="S174" s="41" t="n">
        <f aca="false">R174*100/$R$2</f>
        <v>36.823302703567</v>
      </c>
      <c r="U174" s="41" t="n">
        <f aca="false">[1]Plan1!$B169</f>
        <v>15.55</v>
      </c>
    </row>
    <row r="175" customFormat="false" ht="15" hidden="false" customHeight="false" outlineLevel="0" collapsed="false">
      <c r="A175" s="46" t="n">
        <v>42173</v>
      </c>
      <c r="B175" s="41" t="n">
        <f aca="false">[2]Plan1!$C170</f>
        <v>-8.23</v>
      </c>
      <c r="C175" s="41" t="n">
        <f aca="false">$E$5 + B175</f>
        <v>772.77</v>
      </c>
      <c r="D175" s="47" t="n">
        <f aca="false">IF(C175&gt;$E$5,$E$2+$E$1,(IF(C175&gt;764.99,C175^3*3486.59308-C175^2*7860012.00812+C175*5908819377.96283-1481278321001.59,IF(C175&gt;752.99,C175^3*3588.471445-C175^2*8028757.56264+C175*5988077680.84934-1488767378546.26,C175^3*899.851852-C175^2*1969009.674601+C175*1435480406.01138-348666163343.76))))-$E$1</f>
        <v>73012097.4460449</v>
      </c>
      <c r="E175" s="47" t="n">
        <f aca="false">D175*100/$E$2</f>
        <v>49.0083013500485</v>
      </c>
      <c r="G175" s="41" t="n">
        <f aca="false">[3]Plan1!$C170</f>
        <v>-16.29</v>
      </c>
      <c r="H175" s="41" t="n">
        <f aca="false">$J$5 + G175</f>
        <v>743.71</v>
      </c>
      <c r="I175" s="47" t="n">
        <f aca="false">IF(H175&gt;$J$5,$J$2+$J$1,(IF(H175&gt;739.99,H175^3*2498.244218-H175^2*5471052.355142+H175*3994605728.77515-972400879260.135,H175^3*1396.138889-H175^2*3002770.071427+H175*2152080038.43115-513963640099.415)))-$J$1</f>
        <v>13622109.0686035</v>
      </c>
      <c r="J175" s="47" t="n">
        <f aca="false">I175*100/$J$2</f>
        <v>15.4897997727172</v>
      </c>
      <c r="L175" s="41" t="n">
        <f aca="false">[4]Plan1!$C170</f>
        <v>-6.1</v>
      </c>
      <c r="M175" s="41" t="n">
        <f aca="false">$O$5 + L175</f>
        <v>832.68</v>
      </c>
      <c r="N175" s="47" t="n">
        <f aca="false">IF(M175&gt;$O$5,$O$2+$O$1,(M175^3*3270.5936-M175^2*8015778.389801+M175*6549018422.82398-1783686174686.87))-$O$1</f>
        <v>14799480.4746094</v>
      </c>
      <c r="O175" s="41" t="n">
        <f aca="false">N175*100/$O$2</f>
        <v>37.8630495661286</v>
      </c>
      <c r="R175" s="47" t="n">
        <f aca="false">SUM(D175,I175,N175)</f>
        <v>101433686.989258</v>
      </c>
      <c r="S175" s="41" t="n">
        <f aca="false">R175*100/$R$2</f>
        <v>36.7502230243124</v>
      </c>
      <c r="U175" s="41" t="n">
        <f aca="false">[1]Plan1!$B170</f>
        <v>14.16</v>
      </c>
    </row>
    <row r="176" customFormat="false" ht="15" hidden="false" customHeight="false" outlineLevel="0" collapsed="false">
      <c r="A176" s="46" t="n">
        <v>42174</v>
      </c>
      <c r="B176" s="41" t="n">
        <f aca="false">[2]Plan1!$C171</f>
        <v>-8.26</v>
      </c>
      <c r="C176" s="41" t="n">
        <f aca="false">$E$5 + B176</f>
        <v>772.74</v>
      </c>
      <c r="D176" s="47" t="n">
        <f aca="false">IF(C176&gt;$E$5,$E$2+$E$1,(IF(C176&gt;764.99,C176^3*3486.59308-C176^2*7860012.00812+C176*5908819377.96283-1481278321001.59,IF(C176&gt;752.99,C176^3*3588.471445-C176^2*8028757.56264+C176*5988077680.84934-1488767378546.26,C176^3*899.851852-C176^2*1969009.674601+C176*1435480406.01138-348666163343.76))))-$E$1</f>
        <v>72797524.6398926</v>
      </c>
      <c r="E176" s="47" t="n">
        <f aca="false">D176*100/$E$2</f>
        <v>48.8642724957452</v>
      </c>
      <c r="G176" s="41" t="n">
        <f aca="false">[3]Plan1!$C171</f>
        <v>-16.3</v>
      </c>
      <c r="H176" s="41" t="n">
        <f aca="false">$J$5 + G176</f>
        <v>743.7</v>
      </c>
      <c r="I176" s="47" t="n">
        <f aca="false">IF(H176&gt;$J$5,$J$2+$J$1,(IF(H176&gt;739.99,H176^3*2498.244218-H176^2*5471052.355142+H176*3994605728.77515-972400879260.135,H176^3*1396.138889-H176^2*3002770.071427+H176*2152080038.43115-513963640099.415)))-$J$1</f>
        <v>13599880.628418</v>
      </c>
      <c r="J176" s="47" t="n">
        <f aca="false">I176*100/$J$2</f>
        <v>15.4645236509361</v>
      </c>
      <c r="L176" s="41" t="n">
        <f aca="false">[4]Plan1!$C171</f>
        <v>-6.12</v>
      </c>
      <c r="M176" s="41" t="n">
        <f aca="false">$O$5 + L176</f>
        <v>832.66</v>
      </c>
      <c r="N176" s="47" t="n">
        <f aca="false">IF(M176&gt;$O$5,$O$2+$O$1,(M176^3*3270.5936-M176^2*8015778.389801+M176*6549018422.82398-1783686174686.87))-$O$1</f>
        <v>14741169.3808594</v>
      </c>
      <c r="O176" s="41" t="n">
        <f aca="false">N176*100/$O$2</f>
        <v>37.7138662325177</v>
      </c>
      <c r="R176" s="47" t="n">
        <f aca="false">SUM(D176,I176,N176)</f>
        <v>101138574.64917</v>
      </c>
      <c r="S176" s="41" t="n">
        <f aca="false">R176*100/$R$2</f>
        <v>36.6433015011245</v>
      </c>
      <c r="U176" s="41" t="n">
        <f aca="false">[1]Plan1!$B171</f>
        <v>17.02</v>
      </c>
    </row>
    <row r="177" customFormat="false" ht="15" hidden="false" customHeight="false" outlineLevel="0" collapsed="false">
      <c r="A177" s="46" t="n">
        <v>42175</v>
      </c>
      <c r="B177" s="41" t="n">
        <f aca="false">[2]Plan1!$C172</f>
        <v>-8.29</v>
      </c>
      <c r="C177" s="41" t="n">
        <f aca="false">$E$5 + B177</f>
        <v>772.71</v>
      </c>
      <c r="D177" s="47" t="n">
        <f aca="false">IF(C177&gt;$E$5,$E$2+$E$1,(IF(C177&gt;764.99,C177^3*3486.59308-C177^2*7860012.00812+C177*5908819377.96283-1481278321001.59,IF(C177&gt;752.99,C177^3*3588.471445-C177^2*8028757.56264+C177*5988077680.84934-1488767378546.26,C177^3*899.851852-C177^2*1969009.674601+C177*1435480406.01138-348666163343.76))))-$E$1</f>
        <v>72583352.6550293</v>
      </c>
      <c r="E177" s="47" t="n">
        <f aca="false">D177*100/$E$2</f>
        <v>48.7205126868631</v>
      </c>
      <c r="G177" s="41" t="n">
        <f aca="false">[3]Plan1!$C172</f>
        <v>-16.31</v>
      </c>
      <c r="H177" s="41" t="n">
        <f aca="false">$J$5 + G177</f>
        <v>743.69</v>
      </c>
      <c r="I177" s="47" t="n">
        <f aca="false">IF(H177&gt;$J$5,$J$2+$J$1,(IF(H177&gt;739.99,H177^3*2498.244218-H177^2*5471052.355142+H177*3994605728.77515-972400879260.135,H177^3*1396.138889-H177^2*3002770.071427+H177*2152080038.43115-513963640099.415)))-$J$1</f>
        <v>13577672.744873</v>
      </c>
      <c r="J177" s="47" t="n">
        <f aca="false">I177*100/$J$2</f>
        <v>15.4392709042612</v>
      </c>
      <c r="L177" s="41" t="n">
        <f aca="false">[4]Plan1!$C172</f>
        <v>-6.13</v>
      </c>
      <c r="M177" s="41" t="n">
        <f aca="false">$O$5 + L177</f>
        <v>832.65</v>
      </c>
      <c r="N177" s="47" t="n">
        <f aca="false">IF(M177&gt;$O$5,$O$2+$O$1,(M177^3*3270.5936-M177^2*8015778.389801+M177*6549018422.82398-1783686174686.87))-$O$1</f>
        <v>14712060.0737305</v>
      </c>
      <c r="O177" s="41" t="n">
        <f aca="false">N177*100/$O$2</f>
        <v>37.6393928656621</v>
      </c>
      <c r="R177" s="47" t="n">
        <f aca="false">SUM(D177,I177,N177)</f>
        <v>100873085.473633</v>
      </c>
      <c r="S177" s="41" t="n">
        <f aca="false">R177*100/$R$2</f>
        <v>36.5471126835716</v>
      </c>
      <c r="U177" s="41" t="n">
        <f aca="false">[1]Plan1!$B172</f>
        <v>15.84</v>
      </c>
    </row>
    <row r="178" customFormat="false" ht="15" hidden="false" customHeight="false" outlineLevel="0" collapsed="false">
      <c r="A178" s="46" t="n">
        <v>42176</v>
      </c>
      <c r="B178" s="41" t="n">
        <f aca="false">[2]Plan1!$C173</f>
        <v>-8.31</v>
      </c>
      <c r="C178" s="41" t="n">
        <f aca="false">$E$5 + B178</f>
        <v>772.69</v>
      </c>
      <c r="D178" s="47" t="n">
        <f aca="false">IF(C178&gt;$E$5,$E$2+$E$1,(IF(C178&gt;764.99,C178^3*3486.59308-C178^2*7860012.00812+C178*5908819377.96283-1481278321001.59,IF(C178&gt;752.99,C178^3*3588.471445-C178^2*8028757.56264+C178*5988077680.84934-1488767378546.26,C178^3*899.851852-C178^2*1969009.674601+C178*1435480406.01138-348666163343.76))))-$E$1</f>
        <v>72440793.7292481</v>
      </c>
      <c r="E178" s="47" t="n">
        <f aca="false">D178*100/$E$2</f>
        <v>48.6248220953144</v>
      </c>
      <c r="G178" s="41" t="n">
        <f aca="false">[3]Plan1!$C173</f>
        <v>-16.33</v>
      </c>
      <c r="H178" s="41" t="n">
        <f aca="false">$J$5 + G178</f>
        <v>743.67</v>
      </c>
      <c r="I178" s="47" t="n">
        <f aca="false">IF(H178&gt;$J$5,$J$2+$J$1,(IF(H178&gt;739.99,H178^3*2498.244218-H178^2*5471052.355142+H178*3994605728.77515-972400879260.135,H178^3*1396.138889-H178^2*3002770.071427+H178*2152080038.43115-513963640099.415)))-$J$1</f>
        <v>13533318.5837402</v>
      </c>
      <c r="J178" s="47" t="n">
        <f aca="false">I178*100/$J$2</f>
        <v>15.3888354634955</v>
      </c>
      <c r="L178" s="41" t="n">
        <f aca="false">[4]Plan1!$C173</f>
        <v>-6.14</v>
      </c>
      <c r="M178" s="41" t="n">
        <f aca="false">$O$5 + L178</f>
        <v>832.64</v>
      </c>
      <c r="N178" s="47" t="n">
        <f aca="false">IF(M178&gt;$O$5,$O$2+$O$1,(M178^3*3270.5936-M178^2*8015778.389801+M178*6549018422.82398-1783686174686.87))-$O$1</f>
        <v>14682981.5673828</v>
      </c>
      <c r="O178" s="41" t="n">
        <f aca="false">N178*100/$O$2</f>
        <v>37.5649982996475</v>
      </c>
      <c r="R178" s="47" t="n">
        <f aca="false">SUM(D178,I178,N178)</f>
        <v>100657093.880371</v>
      </c>
      <c r="S178" s="41" t="n">
        <f aca="false">R178*100/$R$2</f>
        <v>36.4688572295962</v>
      </c>
      <c r="U178" s="41" t="n">
        <f aca="false">[1]Plan1!$B173</f>
        <v>16.42</v>
      </c>
    </row>
    <row r="179" customFormat="false" ht="15" hidden="false" customHeight="false" outlineLevel="0" collapsed="false">
      <c r="A179" s="46" t="n">
        <v>42177</v>
      </c>
      <c r="B179" s="41" t="n">
        <f aca="false">[2]Plan1!$C174</f>
        <v>-8.33</v>
      </c>
      <c r="C179" s="41" t="n">
        <f aca="false">$E$5 + B179</f>
        <v>772.67</v>
      </c>
      <c r="D179" s="47" t="n">
        <f aca="false">IF(C179&gt;$E$5,$E$2+$E$1,(IF(C179&gt;764.99,C179^3*3486.59308-C179^2*7860012.00812+C179*5908819377.96283-1481278321001.59,IF(C179&gt;752.99,C179^3*3588.471445-C179^2*8028757.56264+C179*5988077680.84934-1488767378546.26,C179^3*899.851852-C179^2*1969009.674601+C179*1435480406.01138-348666163343.76))))-$E$1</f>
        <v>72298412.5290527</v>
      </c>
      <c r="E179" s="47" t="n">
        <f aca="false">D179*100/$E$2</f>
        <v>48.5292507994629</v>
      </c>
      <c r="G179" s="41" t="n">
        <f aca="false">[3]Plan1!$C174</f>
        <v>-16.35</v>
      </c>
      <c r="H179" s="41" t="n">
        <f aca="false">$J$5 + G179</f>
        <v>743.65</v>
      </c>
      <c r="I179" s="47" t="n">
        <f aca="false">IF(H179&gt;$J$5,$J$2+$J$1,(IF(H179&gt;739.99,H179^3*2498.244218-H179^2*5471052.355142+H179*3994605728.77515-972400879260.135,H179^3*1396.138889-H179^2*3002770.071427+H179*2152080038.43115-513963640099.415)))-$J$1</f>
        <v>13489046.4685059</v>
      </c>
      <c r="J179" s="47" t="n">
        <f aca="false">I179*100/$J$2</f>
        <v>15.3384933177205</v>
      </c>
      <c r="L179" s="41" t="n">
        <f aca="false">[4]Plan1!$C174</f>
        <v>-6.16</v>
      </c>
      <c r="M179" s="41" t="n">
        <f aca="false">$O$5 + L179</f>
        <v>832.62</v>
      </c>
      <c r="N179" s="47" t="n">
        <f aca="false">IF(M179&gt;$O$5,$O$2+$O$1,(M179^3*3270.5936-M179^2*8015778.389801+M179*6549018422.82398-1783686174686.87))-$O$1</f>
        <v>14624916.875</v>
      </c>
      <c r="O179" s="41" t="n">
        <f aca="false">N179*100/$O$2</f>
        <v>37.4164453602721</v>
      </c>
      <c r="R179" s="47" t="n">
        <f aca="false">SUM(D179,I179,N179)</f>
        <v>100412375.872559</v>
      </c>
      <c r="S179" s="41" t="n">
        <f aca="false">R179*100/$R$2</f>
        <v>36.3801939695677</v>
      </c>
      <c r="U179" s="41" t="n">
        <f aca="false">[1]Plan1!$B174</f>
        <v>16.13</v>
      </c>
    </row>
    <row r="180" customFormat="false" ht="15" hidden="false" customHeight="false" outlineLevel="0" collapsed="false">
      <c r="A180" s="46" t="n">
        <v>42178</v>
      </c>
      <c r="B180" s="41" t="n">
        <f aca="false">[2]Plan1!$C175</f>
        <v>-8.35</v>
      </c>
      <c r="C180" s="41" t="n">
        <f aca="false">$E$5 + B180</f>
        <v>772.65</v>
      </c>
      <c r="D180" s="47" t="n">
        <f aca="false">IF(C180&gt;$E$5,$E$2+$E$1,(IF(C180&gt;764.99,C180^3*3486.59308-C180^2*7860012.00812+C180*5908819377.96283-1481278321001.59,IF(C180&gt;752.99,C180^3*3588.471445-C180^2*8028757.56264+C180*5988077680.84934-1488767378546.26,C180^3*899.851852-C180^2*1969009.674601+C180*1435480406.01138-348666163343.76))))-$E$1</f>
        <v>72156208.8854981</v>
      </c>
      <c r="E180" s="47" t="n">
        <f aca="false">D180*100/$E$2</f>
        <v>48.4337986859066</v>
      </c>
      <c r="G180" s="41" t="n">
        <f aca="false">[3]Plan1!$C175</f>
        <v>-16.36</v>
      </c>
      <c r="H180" s="41" t="n">
        <f aca="false">$J$5 + G180</f>
        <v>743.64</v>
      </c>
      <c r="I180" s="47" t="n">
        <f aca="false">IF(H180&gt;$J$5,$J$2+$J$1,(IF(H180&gt;739.99,H180^3*2498.244218-H180^2*5471052.355142+H180*3994605728.77515-972400879260.135,H180^3*1396.138889-H180^2*3002770.071427+H180*2152080038.43115-513963640099.415)))-$J$1</f>
        <v>13466941.1403809</v>
      </c>
      <c r="J180" s="47" t="n">
        <f aca="false">I180*100/$J$2</f>
        <v>15.3133571875631</v>
      </c>
      <c r="L180" s="41" t="n">
        <f aca="false">[4]Plan1!$C175</f>
        <v>-6.17</v>
      </c>
      <c r="M180" s="41" t="n">
        <f aca="false">$O$5 + L180</f>
        <v>832.61</v>
      </c>
      <c r="N180" s="47" t="n">
        <f aca="false">IF(M180&gt;$O$5,$O$2+$O$1,(M180^3*3270.5936-M180^2*8015778.389801+M180*6549018422.82398-1783686174686.87))-$O$1</f>
        <v>14595930.6513672</v>
      </c>
      <c r="O180" s="41" t="n">
        <f aca="false">N180*100/$O$2</f>
        <v>37.3422868907213</v>
      </c>
      <c r="R180" s="47" t="n">
        <f aca="false">SUM(D180,I180,N180)</f>
        <v>100219080.677246</v>
      </c>
      <c r="S180" s="41" t="n">
        <f aca="false">R180*100/$R$2</f>
        <v>36.3101615991776</v>
      </c>
      <c r="U180" s="41" t="n">
        <f aca="false">[1]Plan1!$B175</f>
        <v>16.42</v>
      </c>
    </row>
    <row r="181" customFormat="false" ht="15" hidden="false" customHeight="false" outlineLevel="0" collapsed="false">
      <c r="A181" s="46" t="n">
        <v>42179</v>
      </c>
      <c r="B181" s="41" t="n">
        <f aca="false">[2]Plan1!$C176</f>
        <v>-8.37</v>
      </c>
      <c r="C181" s="41" t="n">
        <f aca="false">$E$5 + B181</f>
        <v>772.63</v>
      </c>
      <c r="D181" s="47" t="n">
        <f aca="false">IF(C181&gt;$E$5,$E$2+$E$1,(IF(C181&gt;764.99,C181^3*3486.59308-C181^2*7860012.00812+C181*5908819377.96283-1481278321001.59,IF(C181&gt;752.99,C181^3*3588.471445-C181^2*8028757.56264+C181*5988077680.84934-1488767378546.26,C181^3*899.851852-C181^2*1969009.674601+C181*1435480406.01138-348666163343.76))))-$E$1</f>
        <v>72014182.6296387</v>
      </c>
      <c r="E181" s="47" t="n">
        <f aca="false">D181*100/$E$2</f>
        <v>48.3384656412435</v>
      </c>
      <c r="G181" s="41" t="n">
        <f aca="false">[3]Plan1!$C176</f>
        <v>-16.37</v>
      </c>
      <c r="H181" s="41" t="n">
        <f aca="false">$J$5 + G181</f>
        <v>743.63</v>
      </c>
      <c r="I181" s="47" t="n">
        <f aca="false">IF(H181&gt;$J$5,$J$2+$J$1,(IF(H181&gt;739.99,H181^3*2498.244218-H181^2*5471052.355142+H181*3994605728.77515-972400879260.135,H181^3*1396.138889-H181^2*3002770.071427+H181*2152080038.43115-513963640099.415)))-$J$1</f>
        <v>13444856.2770996</v>
      </c>
      <c r="J181" s="47" t="n">
        <f aca="false">I181*100/$J$2</f>
        <v>15.2882443281291</v>
      </c>
      <c r="L181" s="41" t="n">
        <f aca="false">[4]Plan1!$C176</f>
        <v>-6.18</v>
      </c>
      <c r="M181" s="41" t="n">
        <f aca="false">$O$5 + L181</f>
        <v>832.6</v>
      </c>
      <c r="N181" s="47" t="n">
        <f aca="false">IF(M181&gt;$O$5,$O$2+$O$1,(M181^3*3270.5936-M181^2*8015778.389801+M181*6549018422.82398-1783686174686.87))-$O$1</f>
        <v>14566975.1489258</v>
      </c>
      <c r="O181" s="41" t="n">
        <f aca="false">N181*100/$O$2</f>
        <v>37.2682070183885</v>
      </c>
      <c r="R181" s="47" t="n">
        <f aca="false">SUM(D181,I181,N181)</f>
        <v>100026014.055664</v>
      </c>
      <c r="S181" s="41" t="n">
        <f aca="false">R181*100/$R$2</f>
        <v>36.2402120428489</v>
      </c>
      <c r="U181" s="41" t="n">
        <f aca="false">[1]Plan1!$B176</f>
        <v>15.55</v>
      </c>
    </row>
    <row r="182" customFormat="false" ht="15" hidden="false" customHeight="false" outlineLevel="0" collapsed="false">
      <c r="A182" s="46" t="n">
        <v>42180</v>
      </c>
      <c r="B182" s="41" t="n">
        <f aca="false">[2]Plan1!$C177</f>
        <v>-8.4</v>
      </c>
      <c r="C182" s="41" t="n">
        <f aca="false">$E$5 + B182</f>
        <v>772.6</v>
      </c>
      <c r="D182" s="47" t="n">
        <f aca="false">IF(C182&gt;$E$5,$E$2+$E$1,(IF(C182&gt;764.99,C182^3*3486.59308-C182^2*7860012.00812+C182*5908819377.96283-1481278321001.59,IF(C182&gt;752.99,C182^3*3588.471445-C182^2*8028757.56264+C182*5988077680.84934-1488767378546.26,C182^3*899.851852-C182^2*1969009.674601+C182*1435480406.01138-348666163343.76))))-$E$1</f>
        <v>71801475.4855957</v>
      </c>
      <c r="E182" s="47" t="n">
        <f aca="false">D182*100/$E$2</f>
        <v>48.1956890853135</v>
      </c>
      <c r="G182" s="41" t="n">
        <f aca="false">[3]Plan1!$C177</f>
        <v>-16.38</v>
      </c>
      <c r="H182" s="41" t="n">
        <f aca="false">$J$5 + G182</f>
        <v>743.62</v>
      </c>
      <c r="I182" s="47" t="n">
        <f aca="false">IF(H182&gt;$J$5,$J$2+$J$1,(IF(H182&gt;739.99,H182^3*2498.244218-H182^2*5471052.355142+H182*3994605728.77515-972400879260.135,H182^3*1396.138889-H182^2*3002770.071427+H182*2152080038.43115-513963640099.415)))-$J$1</f>
        <v>13422791.8657227</v>
      </c>
      <c r="J182" s="47" t="n">
        <f aca="false">I182*100/$J$2</f>
        <v>15.2631547247049</v>
      </c>
      <c r="L182" s="41" t="n">
        <f aca="false">[4]Plan1!$C177</f>
        <v>-6.2</v>
      </c>
      <c r="M182" s="41" t="n">
        <f aca="false">$O$5 + L182</f>
        <v>832.58</v>
      </c>
      <c r="N182" s="47" t="n">
        <f aca="false">IF(M182&gt;$O$5,$O$2+$O$1,(M182^3*3270.5936-M182^2*8015778.389801+M182*6549018422.82398-1783686174686.87))-$O$1</f>
        <v>14509156.2304688</v>
      </c>
      <c r="O182" s="41" t="n">
        <f aca="false">N182*100/$O$2</f>
        <v>37.1202828679999</v>
      </c>
      <c r="R182" s="47" t="n">
        <f aca="false">SUM(D182,I182,N182)</f>
        <v>99733423.5817871</v>
      </c>
      <c r="S182" s="41" t="n">
        <f aca="false">R182*100/$R$2</f>
        <v>36.1342042116349</v>
      </c>
      <c r="U182" s="41" t="n">
        <f aca="false">[1]Plan1!$B177</f>
        <v>16.42</v>
      </c>
    </row>
    <row r="183" customFormat="false" ht="15" hidden="false" customHeight="false" outlineLevel="0" collapsed="false">
      <c r="A183" s="46" t="n">
        <v>42181</v>
      </c>
      <c r="B183" s="41" t="n">
        <f aca="false">[2]Plan1!$C178</f>
        <v>-8.43</v>
      </c>
      <c r="C183" s="41" t="n">
        <f aca="false">$E$5 + B183</f>
        <v>772.57</v>
      </c>
      <c r="D183" s="47" t="n">
        <f aca="false">IF(C183&gt;$E$5,$E$2+$E$1,(IF(C183&gt;764.99,C183^3*3486.59308-C183^2*7860012.00812+C183*5908819377.96283-1481278321001.59,IF(C183&gt;752.99,C183^3*3588.471445-C183^2*8028757.56264+C183*5988077680.84934-1488767378546.26,C183^3*899.851852-C183^2*1969009.674601+C183*1435480406.01138-348666163343.76))))-$E$1</f>
        <v>71589166.5261231</v>
      </c>
      <c r="E183" s="47" t="n">
        <f aca="false">D183*100/$E$2</f>
        <v>48.0531798049461</v>
      </c>
      <c r="G183" s="41" t="n">
        <f aca="false">[3]Plan1!$C178</f>
        <v>-16.39</v>
      </c>
      <c r="H183" s="41" t="n">
        <f aca="false">$J$5 + G183</f>
        <v>743.61</v>
      </c>
      <c r="I183" s="47" t="n">
        <f aca="false">IF(H183&gt;$J$5,$J$2+$J$1,(IF(H183&gt;739.99,H183^3*2498.244218-H183^2*5471052.355142+H183*3994605728.77515-972400879260.135,H183^3*1396.138889-H183^2*3002770.071427+H183*2152080038.43115-513963640099.415)))-$J$1</f>
        <v>13400747.890625</v>
      </c>
      <c r="J183" s="47" t="n">
        <f aca="false">I183*100/$J$2</f>
        <v>15.2380883595233</v>
      </c>
      <c r="L183" s="41" t="n">
        <f aca="false">[4]Plan1!$C178</f>
        <v>-6.21</v>
      </c>
      <c r="M183" s="41" t="n">
        <f aca="false">$O$5 + L183</f>
        <v>832.57</v>
      </c>
      <c r="N183" s="47" t="n">
        <f aca="false">IF(M183&gt;$O$5,$O$2+$O$1,(M183^3*3270.5936-M183^2*8015778.389801+M183*6549018422.82398-1783686174686.87))-$O$1</f>
        <v>14480292.7744141</v>
      </c>
      <c r="O183" s="41" t="n">
        <f aca="false">N183*100/$O$2</f>
        <v>37.0464384875081</v>
      </c>
      <c r="R183" s="47" t="n">
        <f aca="false">SUM(D183,I183,N183)</f>
        <v>99470207.1911621</v>
      </c>
      <c r="S183" s="41" t="n">
        <f aca="false">R183*100/$R$2</f>
        <v>36.0388388419412</v>
      </c>
      <c r="U183" s="41" t="n">
        <f aca="false">[1]Plan1!$B178</f>
        <v>15.84</v>
      </c>
    </row>
    <row r="184" customFormat="false" ht="15" hidden="false" customHeight="false" outlineLevel="0" collapsed="false">
      <c r="A184" s="46" t="n">
        <v>42182</v>
      </c>
      <c r="B184" s="41" t="n">
        <f aca="false">[2]Plan1!$C179</f>
        <v>-8.46</v>
      </c>
      <c r="C184" s="41" t="n">
        <f aca="false">$E$5 + B184</f>
        <v>772.54</v>
      </c>
      <c r="D184" s="47" t="n">
        <f aca="false">IF(C184&gt;$E$5,$E$2+$E$1,(IF(C184&gt;764.99,C184^3*3486.59308-C184^2*7860012.00812+C184*5908819377.96283-1481278321001.59,IF(C184&gt;752.99,C184^3*3588.471445-C184^2*8028757.56264+C184*5988077680.84934-1488767378546.26,C184^3*899.851852-C184^2*1969009.674601+C184*1435480406.01138-348666163343.76))))-$E$1</f>
        <v>71377255.1862793</v>
      </c>
      <c r="E184" s="47" t="n">
        <f aca="false">D184*100/$E$2</f>
        <v>47.9109374209326</v>
      </c>
      <c r="G184" s="41" t="n">
        <f aca="false">[3]Plan1!$C179</f>
        <v>-16.41</v>
      </c>
      <c r="H184" s="41" t="n">
        <f aca="false">$J$5 + G184</f>
        <v>743.59</v>
      </c>
      <c r="I184" s="47" t="n">
        <f aca="false">IF(H184&gt;$J$5,$J$2+$J$1,(IF(H184&gt;739.99,H184^3*2498.244218-H184^2*5471052.355142+H184*3994605728.77515-972400879260.135,H184^3*1396.138889-H184^2*3002770.071427+H184*2152080038.43115-513963640099.415)))-$J$1</f>
        <v>13356721.1879883</v>
      </c>
      <c r="J184" s="47" t="n">
        <f aca="false">I184*100/$J$2</f>
        <v>15.1880252742065</v>
      </c>
      <c r="L184" s="41" t="n">
        <f aca="false">[4]Plan1!$C179</f>
        <v>-6.23</v>
      </c>
      <c r="M184" s="41" t="n">
        <f aca="false">$O$5 + L184</f>
        <v>832.55</v>
      </c>
      <c r="N184" s="47" t="n">
        <f aca="false">IF(M184&gt;$O$5,$O$2+$O$1,(M184^3*3270.5936-M184^2*8015778.389801+M184*6549018422.82398-1783686174686.87))-$O$1</f>
        <v>14422657.7744141</v>
      </c>
      <c r="O184" s="41" t="n">
        <f aca="false">N184*100/$O$2</f>
        <v>36.8989848748297</v>
      </c>
      <c r="R184" s="47" t="n">
        <f aca="false">SUM(D184,I184,N184)</f>
        <v>99156634.1486816</v>
      </c>
      <c r="S184" s="41" t="n">
        <f aca="false">R184*100/$R$2</f>
        <v>35.9252288610008</v>
      </c>
      <c r="U184" s="41" t="n">
        <f aca="false">[1]Plan1!$B179</f>
        <v>15.84</v>
      </c>
    </row>
    <row r="185" customFormat="false" ht="15" hidden="false" customHeight="false" outlineLevel="0" collapsed="false">
      <c r="A185" s="46" t="n">
        <v>42183</v>
      </c>
      <c r="B185" s="41" t="n">
        <f aca="false">[2]Plan1!$C180</f>
        <v>-8.48</v>
      </c>
      <c r="C185" s="41" t="n">
        <f aca="false">$E$5 + B185</f>
        <v>772.52</v>
      </c>
      <c r="D185" s="47" t="n">
        <f aca="false">IF(C185&gt;$E$5,$E$2+$E$1,(IF(C185&gt;764.99,C185^3*3486.59308-C185^2*7860012.00812+C185*5908819377.96283-1481278321001.59,IF(C185&gt;752.99,C185^3*3588.471445-C185^2*8028757.56264+C185*5988077680.84934-1488767378546.26,C185^3*899.851852-C185^2*1969009.674601+C185*1435480406.01138-348666163343.76))))-$E$1</f>
        <v>71236201.579834</v>
      </c>
      <c r="E185" s="47" t="n">
        <f aca="false">D185*100/$E$2</f>
        <v>47.8162572529468</v>
      </c>
      <c r="G185" s="41" t="n">
        <f aca="false">[3]Plan1!$C180</f>
        <v>-16.43</v>
      </c>
      <c r="H185" s="41" t="n">
        <f aca="false">$J$5 + G185</f>
        <v>743.57</v>
      </c>
      <c r="I185" s="47" t="n">
        <f aca="false">IF(H185&gt;$J$5,$J$2+$J$1,(IF(H185&gt;739.99,H185^3*2498.244218-H185^2*5471052.355142+H185*3994605728.77515-972400879260.135,H185^3*1396.138889-H185^2*3002770.071427+H185*2152080038.43115-513963640099.415)))-$J$1</f>
        <v>13312776.0512695</v>
      </c>
      <c r="J185" s="47" t="n">
        <f aca="false">I185*100/$J$2</f>
        <v>15.1380549380912</v>
      </c>
      <c r="L185" s="41" t="n">
        <f aca="false">[4]Plan1!$C180</f>
        <v>-6.25</v>
      </c>
      <c r="M185" s="41" t="n">
        <f aca="false">$O$5 + L185</f>
        <v>832.53</v>
      </c>
      <c r="N185" s="47" t="n">
        <f aca="false">IF(M185&gt;$O$5,$O$2+$O$1,(M185^3*3270.5936-M185^2*8015778.389801+M185*6549018422.82398-1783686174686.87))-$O$1</f>
        <v>14365145.1904297</v>
      </c>
      <c r="O185" s="41" t="n">
        <f aca="false">N185*100/$O$2</f>
        <v>36.7518444517715</v>
      </c>
      <c r="R185" s="47" t="n">
        <f aca="false">SUM(D185,I185,N185)</f>
        <v>98914122.8215332</v>
      </c>
      <c r="S185" s="41" t="n">
        <f aca="false">R185*100/$R$2</f>
        <v>35.8373650987423</v>
      </c>
      <c r="U185" s="41" t="n">
        <f aca="false">[1]Plan1!$B180</f>
        <v>15.84</v>
      </c>
    </row>
    <row r="186" customFormat="false" ht="15" hidden="false" customHeight="false" outlineLevel="0" collapsed="false">
      <c r="A186" s="46" t="n">
        <v>42184</v>
      </c>
      <c r="B186" s="41" t="n">
        <f aca="false">[2]Plan1!$C181</f>
        <v>-8.51</v>
      </c>
      <c r="C186" s="41" t="n">
        <f aca="false">$E$5 + B186</f>
        <v>772.49</v>
      </c>
      <c r="D186" s="47" t="n">
        <f aca="false">IF(C186&gt;$E$5,$E$2+$E$1,(IF(C186&gt;764.99,C186^3*3486.59308-C186^2*7860012.00812+C186*5908819377.96283-1481278321001.59,IF(C186&gt;752.99,C186^3*3588.471445-C186^2*8028757.56264+C186*5988077680.84934-1488767378546.26,C186^3*899.851852-C186^2*1969009.674601+C186*1435480406.01138-348666163343.76))))-$E$1</f>
        <v>71024951.6823731</v>
      </c>
      <c r="E186" s="47" t="n">
        <f aca="false">D186*100/$E$2</f>
        <v>47.6744588524477</v>
      </c>
      <c r="G186" s="41" t="n">
        <f aca="false">[3]Plan1!$C181</f>
        <v>-16.44</v>
      </c>
      <c r="H186" s="41" t="n">
        <f aca="false">$J$5 + G186</f>
        <v>743.56</v>
      </c>
      <c r="I186" s="47" t="n">
        <f aca="false">IF(H186&gt;$J$5,$J$2+$J$1,(IF(H186&gt;739.99,H186^3*2498.244218-H186^2*5471052.355142+H186*3994605728.77515-972400879260.135,H186^3*1396.138889-H186^2*3002770.071427+H186*2152080038.43115-513963640099.415)))-$J$1</f>
        <v>13290834.0317383</v>
      </c>
      <c r="J186" s="47" t="n">
        <f aca="false">I186*100/$J$2</f>
        <v>15.1131045073292</v>
      </c>
      <c r="L186" s="41" t="n">
        <f aca="false">[4]Plan1!$C181</f>
        <v>-6.27</v>
      </c>
      <c r="M186" s="41" t="n">
        <f aca="false">$O$5 + L186</f>
        <v>832.51</v>
      </c>
      <c r="N186" s="47" t="n">
        <f aca="false">IF(M186&gt;$O$5,$O$2+$O$1,(M186^3*3270.5936-M186^2*8015778.389801+M186*6549018422.82398-1783686174686.87))-$O$1</f>
        <v>14307754.8642578</v>
      </c>
      <c r="O186" s="41" t="n">
        <f aca="false">N186*100/$O$2</f>
        <v>36.6050168135858</v>
      </c>
      <c r="R186" s="47" t="n">
        <f aca="false">SUM(D186,I186,N186)</f>
        <v>98623540.5783691</v>
      </c>
      <c r="S186" s="41" t="n">
        <f aca="false">R186*100/$R$2</f>
        <v>35.7320848653193</v>
      </c>
      <c r="U186" s="41" t="n">
        <f aca="false">[1]Plan1!$B181</f>
        <v>15.55</v>
      </c>
    </row>
    <row r="187" customFormat="false" ht="15" hidden="false" customHeight="false" outlineLevel="0" collapsed="false">
      <c r="A187" s="46" t="n">
        <v>42185</v>
      </c>
      <c r="B187" s="41" t="n">
        <f aca="false">[2]Plan1!$C182</f>
        <v>-8.54</v>
      </c>
      <c r="C187" s="41" t="n">
        <f aca="false">$E$5 + B187</f>
        <v>772.46</v>
      </c>
      <c r="D187" s="47" t="n">
        <f aca="false">IF(C187&gt;$E$5,$E$2+$E$1,(IF(C187&gt;764.99,C187^3*3486.59308-C187^2*7860012.00812+C187*5908819377.96283-1481278321001.59,IF(C187&gt;752.99,C187^3*3588.471445-C187^2*8028757.56264+C187*5988077680.84934-1488767378546.26,C187^3*899.851852-C187^2*1969009.674601+C187*1435480406.01138-348666163343.76))))-$E$1</f>
        <v>70814097.8996582</v>
      </c>
      <c r="E187" s="47" t="n">
        <f aca="false">D187*100/$E$2</f>
        <v>47.532926338172</v>
      </c>
      <c r="G187" s="41" t="n">
        <f aca="false">[3]Plan1!$C182</f>
        <v>-16.46</v>
      </c>
      <c r="H187" s="41" t="n">
        <f aca="false">$J$5 + G187</f>
        <v>743.54</v>
      </c>
      <c r="I187" s="47" t="n">
        <f aca="false">IF(H187&gt;$J$5,$J$2+$J$1,(IF(H187&gt;739.99,H187^3*2498.244218-H187^2*5471052.355142+H187*3994605728.77515-972400879260.135,H187^3*1396.138889-H187^2*3002770.071427+H187*2152080038.43115-513963640099.415)))-$J$1</f>
        <v>13247011.0163574</v>
      </c>
      <c r="J187" s="47" t="n">
        <f aca="false">I187*100/$J$2</f>
        <v>15.0632730362797</v>
      </c>
      <c r="L187" s="41" t="n">
        <f aca="false">[4]Plan1!$C182</f>
        <v>-6.28</v>
      </c>
      <c r="M187" s="41" t="n">
        <f aca="false">$O$5 + L187</f>
        <v>832.5</v>
      </c>
      <c r="N187" s="47" t="n">
        <f aca="false">IF(M187&gt;$O$5,$O$2+$O$1,(M187^3*3270.5936-M187^2*8015778.389801+M187*6549018422.82398-1783686174686.87))-$O$1</f>
        <v>14279105.4990234</v>
      </c>
      <c r="O187" s="41" t="n">
        <f aca="false">N187*100/$O$2</f>
        <v>36.5317201638981</v>
      </c>
      <c r="R187" s="47" t="n">
        <f aca="false">SUM(D187,I187,N187)</f>
        <v>98340214.4150391</v>
      </c>
      <c r="S187" s="41" t="n">
        <f aca="false">R187*100/$R$2</f>
        <v>35.6294335667215</v>
      </c>
      <c r="U187" s="41" t="n">
        <f aca="false">[1]Plan1!$B182</f>
        <v>15.27</v>
      </c>
    </row>
    <row r="188" customFormat="false" ht="15" hidden="false" customHeight="false" outlineLevel="0" collapsed="false">
      <c r="A188" s="46" t="n">
        <v>42186</v>
      </c>
      <c r="B188" s="41" t="n">
        <f aca="false">[2]Plan1!$C183</f>
        <v>-8.57</v>
      </c>
      <c r="C188" s="41" t="n">
        <f aca="false">$E$5 + B188</f>
        <v>772.43</v>
      </c>
      <c r="D188" s="47" t="n">
        <f aca="false">IF(C188&gt;$E$5,$E$2+$E$1,(IF(C188&gt;764.99,C188^3*3486.59308-C188^2*7860012.00812+C188*5908819377.96283-1481278321001.59,IF(C188&gt;752.99,C188^3*3588.471445-C188^2*8028757.56264+C188*5988077680.84934-1488767378546.26,C188^3*899.851852-C188^2*1969009.674601+C188*1435480406.01138-348666163343.76))))-$E$1</f>
        <v>70603639.6633301</v>
      </c>
      <c r="E188" s="47" t="n">
        <f aca="false">D188*100/$E$2</f>
        <v>47.3916593286166</v>
      </c>
      <c r="G188" s="41" t="n">
        <f aca="false">[3]Plan1!$C183</f>
        <v>-16.47</v>
      </c>
      <c r="H188" s="41" t="n">
        <f aca="false">$J$5 + G188</f>
        <v>743.53</v>
      </c>
      <c r="I188" s="47" t="n">
        <f aca="false">IF(H188&gt;$J$5,$J$2+$J$1,(IF(H188&gt;739.99,H188^3*2498.244218-H188^2*5471052.355142+H188*3994605728.77515-972400879260.135,H188^3*1396.138889-H188^2*3002770.071427+H188*2152080038.43115-513963640099.415)))-$J$1</f>
        <v>13225129.9904785</v>
      </c>
      <c r="J188" s="47" t="n">
        <f aca="false">I188*100/$J$2</f>
        <v>15.0383919618455</v>
      </c>
      <c r="L188" s="41" t="n">
        <f aca="false">[4]Plan1!$C183</f>
        <v>-6.3</v>
      </c>
      <c r="M188" s="41" t="n">
        <f aca="false">$O$5 + L188</f>
        <v>832.48</v>
      </c>
      <c r="N188" s="47" t="n">
        <f aca="false">IF(M188&gt;$O$5,$O$2+$O$1,(M188^3*3270.5936-M188^2*8015778.389801+M188*6549018422.82398-1783686174686.87))-$O$1</f>
        <v>14221898.2675781</v>
      </c>
      <c r="O188" s="41" t="n">
        <f aca="false">N188*100/$O$2</f>
        <v>36.3853609559873</v>
      </c>
      <c r="R188" s="47" t="n">
        <f aca="false">SUM(D188,I188,N188)</f>
        <v>98050667.9213867</v>
      </c>
      <c r="S188" s="41" t="n">
        <f aca="false">R188*100/$R$2</f>
        <v>35.5245285934974</v>
      </c>
      <c r="U188" s="41" t="n">
        <f aca="false">[1]Plan1!$B183</f>
        <v>14.71</v>
      </c>
    </row>
    <row r="189" customFormat="false" ht="15" hidden="false" customHeight="false" outlineLevel="0" collapsed="false">
      <c r="A189" s="46" t="n">
        <v>42187</v>
      </c>
      <c r="B189" s="41" t="n">
        <f aca="false">[2]Plan1!$C184</f>
        <v>-8.6</v>
      </c>
      <c r="C189" s="41" t="n">
        <f aca="false">$E$5 + B189</f>
        <v>772.4</v>
      </c>
      <c r="D189" s="47" t="n">
        <f aca="false">IF(C189&gt;$E$5,$E$2+$E$1,(IF(C189&gt;764.99,C189^3*3486.59308-C189^2*7860012.00812+C189*5908819377.96283-1481278321001.59,IF(C189&gt;752.99,C189^3*3588.471445-C189^2*8028757.56264+C189*5988077680.84934-1488767378546.26,C189^3*899.851852-C189^2*1969009.674601+C189*1435480406.01138-348666163343.76))))-$E$1</f>
        <v>70393576.4108887</v>
      </c>
      <c r="E189" s="47" t="n">
        <f aca="false">D189*100/$E$2</f>
        <v>47.2506574462117</v>
      </c>
      <c r="G189" s="41" t="n">
        <f aca="false">[3]Plan1!$C184</f>
        <v>-16.49</v>
      </c>
      <c r="H189" s="41" t="n">
        <f aca="false">$J$5 + G189</f>
        <v>743.51</v>
      </c>
      <c r="I189" s="47" t="n">
        <f aca="false">IF(H189&gt;$J$5,$J$2+$J$1,(IF(H189&gt;739.99,H189^3*2498.244218-H189^2*5471052.355142+H189*3994605728.77515-972400879260.135,H189^3*1396.138889-H189^2*3002770.071427+H189*2152080038.43115-513963640099.415)))-$J$1</f>
        <v>13181428.8288574</v>
      </c>
      <c r="J189" s="47" t="n">
        <f aca="false">I189*100/$J$2</f>
        <v>14.9886990515967</v>
      </c>
      <c r="L189" s="41" t="n">
        <f aca="false">[4]Plan1!$C184</f>
        <v>-6.32</v>
      </c>
      <c r="M189" s="41" t="n">
        <f aca="false">$O$5 + L189</f>
        <v>832.46</v>
      </c>
      <c r="N189" s="47" t="n">
        <f aca="false">IF(M189&gt;$O$5,$O$2+$O$1,(M189^3*3270.5936-M189^2*8015778.389801+M189*6549018422.82398-1783686174686.87))-$O$1</f>
        <v>14164812.9013672</v>
      </c>
      <c r="O189" s="41" t="n">
        <f aca="false">N189*100/$O$2</f>
        <v>36.2393135285757</v>
      </c>
      <c r="R189" s="47" t="n">
        <f aca="false">SUM(D189,I189,N189)</f>
        <v>97739818.1411133</v>
      </c>
      <c r="S189" s="41" t="n">
        <f aca="false">R189*100/$R$2</f>
        <v>35.4119052718852</v>
      </c>
      <c r="U189" s="41" t="n">
        <f aca="false">[1]Plan1!$B184</f>
        <v>14.71</v>
      </c>
    </row>
    <row r="190" customFormat="false" ht="15" hidden="false" customHeight="false" outlineLevel="0" collapsed="false">
      <c r="A190" s="46" t="n">
        <v>42188</v>
      </c>
      <c r="B190" s="41" t="n">
        <f aca="false">[2]Plan1!$C185</f>
        <v>-8.62</v>
      </c>
      <c r="C190" s="41" t="n">
        <f aca="false">$E$5 + B190</f>
        <v>772.38</v>
      </c>
      <c r="D190" s="47" t="n">
        <f aca="false">IF(C190&gt;$E$5,$E$2+$E$1,(IF(C190&gt;764.99,C190^3*3486.59308-C190^2*7860012.00812+C190*5908819377.96283-1481278321001.59,IF(C190&gt;752.99,C190^3*3588.471445-C190^2*8028757.56264+C190*5988077680.84934-1488767378546.26,C190^3*899.851852-C190^2*1969009.674601+C190*1435480406.01138-348666163343.76))))-$E$1</f>
        <v>70253753.4001465</v>
      </c>
      <c r="E190" s="47" t="n">
        <f aca="false">D190*100/$E$2</f>
        <v>47.156803297573</v>
      </c>
      <c r="G190" s="41" t="n">
        <f aca="false">[3]Plan1!$C185</f>
        <v>-16.49</v>
      </c>
      <c r="H190" s="41" t="n">
        <f aca="false">$J$5 + G190</f>
        <v>743.51</v>
      </c>
      <c r="I190" s="47" t="n">
        <f aca="false">IF(H190&gt;$J$5,$J$2+$J$1,(IF(H190&gt;739.99,H190^3*2498.244218-H190^2*5471052.355142+H190*3994605728.77515-972400879260.135,H190^3*1396.138889-H190^2*3002770.071427+H190*2152080038.43115-513963640099.415)))-$J$1</f>
        <v>13181428.8288574</v>
      </c>
      <c r="J190" s="47" t="n">
        <f aca="false">I190*100/$J$2</f>
        <v>14.9886990515967</v>
      </c>
      <c r="L190" s="41" t="n">
        <f aca="false">[4]Plan1!$C185</f>
        <v>-6.32</v>
      </c>
      <c r="M190" s="41" t="n">
        <f aca="false">$O$5 + L190</f>
        <v>832.46</v>
      </c>
      <c r="N190" s="47" t="n">
        <f aca="false">IF(M190&gt;$O$5,$O$2+$O$1,(M190^3*3270.5936-M190^2*8015778.389801+M190*6549018422.82398-1783686174686.87))-$O$1</f>
        <v>14164812.9013672</v>
      </c>
      <c r="O190" s="41" t="n">
        <f aca="false">N190*100/$O$2</f>
        <v>36.2393135285757</v>
      </c>
      <c r="R190" s="47" t="n">
        <f aca="false">SUM(D190,I190,N190)</f>
        <v>97599995.1303711</v>
      </c>
      <c r="S190" s="41" t="n">
        <f aca="false">R190*100/$R$2</f>
        <v>35.361246294762</v>
      </c>
      <c r="U190" s="41" t="n">
        <f aca="false">[1]Plan1!$B185</f>
        <v>14.99</v>
      </c>
    </row>
    <row r="191" customFormat="false" ht="15" hidden="false" customHeight="false" outlineLevel="0" collapsed="false">
      <c r="A191" s="46" t="n">
        <v>42189</v>
      </c>
      <c r="B191" s="41" t="n">
        <f aca="false">[2]Plan1!$C186</f>
        <v>-8.64</v>
      </c>
      <c r="C191" s="41" t="n">
        <f aca="false">$E$5 + B191</f>
        <v>772.36</v>
      </c>
      <c r="D191" s="47" t="n">
        <f aca="false">IF(C191&gt;$E$5,$E$2+$E$1,(IF(C191&gt;764.99,C191^3*3486.59308-C191^2*7860012.00812+C191*5908819377.96283-1481278321001.59,IF(C191&gt;752.99,C191^3*3588.471445-C191^2*8028757.56264+C191*5988077680.84934-1488767378546.26,C191^3*899.851852-C191^2*1969009.674601+C191*1435480406.01138-348666163343.76))))-$E$1</f>
        <v>70114105.5183106</v>
      </c>
      <c r="E191" s="47" t="n">
        <f aca="false">D191*100/$E$2</f>
        <v>47.0630667016484</v>
      </c>
      <c r="G191" s="41" t="n">
        <f aca="false">[3]Plan1!$C186</f>
        <v>-16.52</v>
      </c>
      <c r="H191" s="41" t="n">
        <f aca="false">$J$5 + G191</f>
        <v>743.48</v>
      </c>
      <c r="I191" s="47" t="n">
        <f aca="false">IF(H191&gt;$J$5,$J$2+$J$1,(IF(H191&gt;739.99,H191^3*2498.244218-H191^2*5471052.355142+H191*3994605728.77515-972400879260.135,H191^3*1396.138889-H191^2*3002770.071427+H191*2152080038.43115-513963640099.415)))-$J$1</f>
        <v>13116029.0812988</v>
      </c>
      <c r="J191" s="47" t="n">
        <f aca="false">I191*100/$J$2</f>
        <v>14.9143325207044</v>
      </c>
      <c r="L191" s="41" t="n">
        <f aca="false">[4]Plan1!$C186</f>
        <v>-6.34</v>
      </c>
      <c r="M191" s="41" t="n">
        <f aca="false">$O$5 + L191</f>
        <v>832.44</v>
      </c>
      <c r="N191" s="47" t="n">
        <f aca="false">IF(M191&gt;$O$5,$O$2+$O$1,(M191^3*3270.5936-M191^2*8015778.389801+M191*6549018422.82398-1783686174686.87))-$O$1</f>
        <v>14107849.2451172</v>
      </c>
      <c r="O191" s="41" t="n">
        <f aca="false">N191*100/$O$2</f>
        <v>36.093577484411</v>
      </c>
      <c r="R191" s="47" t="n">
        <f aca="false">SUM(D191,I191,N191)</f>
        <v>97337983.8447266</v>
      </c>
      <c r="S191" s="41" t="n">
        <f aca="false">R191*100/$R$2</f>
        <v>35.2663175440863</v>
      </c>
      <c r="U191" s="41" t="n">
        <f aca="false">[1]Plan1!$B186</f>
        <v>15.27</v>
      </c>
    </row>
    <row r="192" customFormat="false" ht="15" hidden="false" customHeight="false" outlineLevel="0" collapsed="false">
      <c r="A192" s="46" t="n">
        <v>42190</v>
      </c>
      <c r="B192" s="41" t="n">
        <f aca="false">[2]Plan1!$C187</f>
        <v>-8.67</v>
      </c>
      <c r="C192" s="41" t="n">
        <f aca="false">$E$5 + B192</f>
        <v>772.33</v>
      </c>
      <c r="D192" s="47" t="n">
        <f aca="false">IF(C192&gt;$E$5,$E$2+$E$1,(IF(C192&gt;764.99,C192^3*3486.59308-C192^2*7860012.00812+C192*5908819377.96283-1481278321001.59,IF(C192&gt;752.99,C192^3*3588.471445-C192^2*8028757.56264+C192*5988077680.84934-1488767378546.26,C192^3*899.851852-C192^2*1969009.674601+C192*1435480406.01138-348666163343.76))))-$E$1</f>
        <v>69904961.6979981</v>
      </c>
      <c r="E192" s="47" t="n">
        <f aca="false">D192*100/$E$2</f>
        <v>46.9226819745975</v>
      </c>
      <c r="G192" s="41" t="n">
        <f aca="false">[3]Plan1!$C187</f>
        <v>-16.53</v>
      </c>
      <c r="H192" s="41" t="n">
        <f aca="false">$J$5 + G192</f>
        <v>743.47</v>
      </c>
      <c r="I192" s="47" t="n">
        <f aca="false">IF(H192&gt;$J$5,$J$2+$J$1,(IF(H192&gt;739.99,H192^3*2498.244218-H192^2*5471052.355142+H192*3994605728.77515-972400879260.135,H192^3*1396.138889-H192^2*3002770.071427+H192*2152080038.43115-513963640099.415)))-$J$1</f>
        <v>13094269.6384277</v>
      </c>
      <c r="J192" s="47" t="n">
        <f aca="false">I192*100/$J$2</f>
        <v>14.8895896991969</v>
      </c>
      <c r="L192" s="41" t="n">
        <f aca="false">[4]Plan1!$C187</f>
        <v>-6.36</v>
      </c>
      <c r="M192" s="41" t="n">
        <f aca="false">$O$5 + L192</f>
        <v>832.42</v>
      </c>
      <c r="N192" s="47" t="n">
        <f aca="false">IF(M192&gt;$O$5,$O$2+$O$1,(M192^3*3270.5936-M192^2*8015778.389801+M192*6549018422.82398-1783686174686.87))-$O$1</f>
        <v>14051007.1420898</v>
      </c>
      <c r="O192" s="41" t="n">
        <f aca="false">N192*100/$O$2</f>
        <v>35.9481524224935</v>
      </c>
      <c r="R192" s="47" t="n">
        <f aca="false">SUM(D192,I192,N192)</f>
        <v>97050238.4785156</v>
      </c>
      <c r="S192" s="41" t="n">
        <f aca="false">R192*100/$R$2</f>
        <v>35.1620651335081</v>
      </c>
      <c r="U192" s="41" t="n">
        <f aca="false">[1]Plan1!$B187</f>
        <v>14.71</v>
      </c>
    </row>
    <row r="193" customFormat="false" ht="15" hidden="false" customHeight="false" outlineLevel="0" collapsed="false">
      <c r="A193" s="46" t="n">
        <v>42191</v>
      </c>
      <c r="B193" s="41" t="n">
        <f aca="false">[2]Plan1!$C188</f>
        <v>-8.7</v>
      </c>
      <c r="C193" s="41" t="n">
        <f aca="false">$E$5 + B193</f>
        <v>772.3</v>
      </c>
      <c r="D193" s="47" t="n">
        <f aca="false">IF(C193&gt;$E$5,$E$2+$E$1,(IF(C193&gt;764.99,C193^3*3486.59308-C193^2*7860012.00812+C193*5908819377.96283-1481278321001.59,IF(C193&gt;752.99,C193^3*3588.471445-C193^2*8028757.56264+C193*5988077680.84934-1488767378546.26,C193^3*899.851852-C193^2*1969009.674601+C193*1435480406.01138-348666163343.76))))-$E$1</f>
        <v>69696210.9782715</v>
      </c>
      <c r="E193" s="47" t="n">
        <f aca="false">D193*100/$E$2</f>
        <v>46.782561110559</v>
      </c>
      <c r="G193" s="41" t="n">
        <f aca="false">[3]Plan1!$C188</f>
        <v>-16.54</v>
      </c>
      <c r="H193" s="41" t="n">
        <f aca="false">$J$5 + G193</f>
        <v>743.46</v>
      </c>
      <c r="I193" s="47" t="n">
        <f aca="false">IF(H193&gt;$J$5,$J$2+$J$1,(IF(H193&gt;739.99,H193^3*2498.244218-H193^2*5471052.355142+H193*3994605728.77515-972400879260.135,H193^3*1396.138889-H193^2*3002770.071427+H193*2152080038.43115-513963640099.415)))-$J$1</f>
        <v>13072530.4060059</v>
      </c>
      <c r="J193" s="47" t="n">
        <f aca="false">I193*100/$J$2</f>
        <v>14.864869859139</v>
      </c>
      <c r="L193" s="41" t="n">
        <f aca="false">[4]Plan1!$C188</f>
        <v>-6.38</v>
      </c>
      <c r="M193" s="41" t="n">
        <f aca="false">$O$5 + L193</f>
        <v>832.4</v>
      </c>
      <c r="N193" s="47" t="n">
        <f aca="false">IF(M193&gt;$O$5,$O$2+$O$1,(M193^3*3270.5936-M193^2*8015778.389801+M193*6549018422.82398-1783686174686.87))-$O$1</f>
        <v>13994286.4316406</v>
      </c>
      <c r="O193" s="41" t="n">
        <f aca="false">N193*100/$O$2</f>
        <v>35.8030379318295</v>
      </c>
      <c r="R193" s="47" t="n">
        <f aca="false">SUM(D193,I193,N193)</f>
        <v>96763027.815918</v>
      </c>
      <c r="S193" s="41" t="n">
        <f aca="false">R193*100/$R$2</f>
        <v>35.0580064502568</v>
      </c>
      <c r="U193" s="41" t="n">
        <f aca="false">[1]Plan1!$B188</f>
        <v>16.13</v>
      </c>
    </row>
    <row r="194" customFormat="false" ht="15" hidden="false" customHeight="false" outlineLevel="0" collapsed="false">
      <c r="A194" s="46" t="n">
        <v>42192</v>
      </c>
      <c r="B194" s="41" t="n">
        <f aca="false">[2]Plan1!$C189</f>
        <v>-8.73</v>
      </c>
      <c r="C194" s="41" t="n">
        <f aca="false">$E$5 + B194</f>
        <v>772.27</v>
      </c>
      <c r="D194" s="47" t="n">
        <f aca="false">IF(C194&gt;$E$5,$E$2+$E$1,(IF(C194&gt;764.99,C194^3*3486.59308-C194^2*7860012.00812+C194*5908819377.96283-1481278321001.59,IF(C194&gt;752.99,C194^3*3588.471445-C194^2*8028757.56264+C194*5988077680.84934-1488767378546.26,C194^3*899.851852-C194^2*1969009.674601+C194*1435480406.01138-348666163343.76))))-$E$1</f>
        <v>69487852.795166</v>
      </c>
      <c r="E194" s="47" t="n">
        <f aca="false">D194*100/$E$2</f>
        <v>46.6427037309799</v>
      </c>
      <c r="G194" s="41" t="n">
        <f aca="false">[3]Plan1!$C189</f>
        <v>-16.56</v>
      </c>
      <c r="H194" s="41" t="n">
        <f aca="false">$J$5 + G194</f>
        <v>743.44</v>
      </c>
      <c r="I194" s="47" t="n">
        <f aca="false">IF(H194&gt;$J$5,$J$2+$J$1,(IF(H194&gt;739.99,H194^3*2498.244218-H194^2*5471052.355142+H194*3994605728.77515-972400879260.135,H194^3*1396.138889-H194^2*3002770.071427+H194*2152080038.43115-513963640099.415)))-$J$1</f>
        <v>13029112.5163574</v>
      </c>
      <c r="J194" s="47" t="n">
        <f aca="false">I194*100/$J$2</f>
        <v>14.8154990595205</v>
      </c>
      <c r="L194" s="41" t="n">
        <f aca="false">[4]Plan1!$C189</f>
        <v>-6.38</v>
      </c>
      <c r="M194" s="41" t="n">
        <f aca="false">$O$5 + L194</f>
        <v>832.4</v>
      </c>
      <c r="N194" s="47" t="n">
        <f aca="false">IF(M194&gt;$O$5,$O$2+$O$1,(M194^3*3270.5936-M194^2*8015778.389801+M194*6549018422.82398-1783686174686.87))-$O$1</f>
        <v>13994286.4316406</v>
      </c>
      <c r="O194" s="41" t="n">
        <f aca="false">N194*100/$O$2</f>
        <v>35.8030379318295</v>
      </c>
      <c r="R194" s="47" t="n">
        <f aca="false">SUM(D194,I194,N194)</f>
        <v>96511251.7431641</v>
      </c>
      <c r="S194" s="41" t="n">
        <f aca="false">R194*100/$R$2</f>
        <v>34.9667859977569</v>
      </c>
      <c r="U194" s="41" t="n">
        <f aca="false">[1]Plan1!$B189</f>
        <v>14.99</v>
      </c>
    </row>
    <row r="195" customFormat="false" ht="15" hidden="false" customHeight="false" outlineLevel="0" collapsed="false">
      <c r="A195" s="46" t="n">
        <v>42193</v>
      </c>
      <c r="B195" s="41" t="n">
        <f aca="false">[2]Plan1!$C190</f>
        <v>-8.76</v>
      </c>
      <c r="C195" s="41" t="n">
        <f aca="false">$E$5 + B195</f>
        <v>772.24</v>
      </c>
      <c r="D195" s="47" t="n">
        <f aca="false">IF(C195&gt;$E$5,$E$2+$E$1,(IF(C195&gt;764.99,C195^3*3486.59308-C195^2*7860012.00812+C195*5908819377.96283-1481278321001.59,IF(C195&gt;752.99,C195^3*3588.471445-C195^2*8028757.56264+C195*5988077680.84934-1488767378546.26,C195^3*899.851852-C195^2*1969009.674601+C195*1435480406.01138-348666163343.76))))-$E$1</f>
        <v>69279886.5822754</v>
      </c>
      <c r="E195" s="47" t="n">
        <f aca="false">D195*100/$E$2</f>
        <v>46.5031094556681</v>
      </c>
      <c r="G195" s="41" t="n">
        <f aca="false">[3]Plan1!$C190</f>
        <v>-16.57</v>
      </c>
      <c r="H195" s="41" t="n">
        <f aca="false">$J$5 + G195</f>
        <v>743.43</v>
      </c>
      <c r="I195" s="47" t="n">
        <f aca="false">IF(H195&gt;$J$5,$J$2+$J$1,(IF(H195&gt;739.99,H195^3*2498.244218-H195^2*5471052.355142+H195*3994605728.77515-972400879260.135,H195^3*1396.138889-H195^2*3002770.071427+H195*2152080038.43115-513963640099.415)))-$J$1</f>
        <v>13007433.8288574</v>
      </c>
      <c r="J195" s="47" t="n">
        <f aca="false">I195*100/$J$2</f>
        <v>14.7908480655357</v>
      </c>
      <c r="L195" s="41" t="n">
        <f aca="false">[4]Plan1!$C190</f>
        <v>-6.4</v>
      </c>
      <c r="M195" s="41" t="n">
        <f aca="false">$O$5 + L195</f>
        <v>832.38</v>
      </c>
      <c r="N195" s="47" t="n">
        <f aca="false">IF(M195&gt;$O$5,$O$2+$O$1,(M195^3*3270.5936-M195^2*8015778.389801+M195*6549018422.82398-1783686174686.87))-$O$1</f>
        <v>13937686.9628906</v>
      </c>
      <c r="O195" s="41" t="n">
        <f aca="false">N195*100/$O$2</f>
        <v>35.6582336264098</v>
      </c>
      <c r="R195" s="47" t="n">
        <f aca="false">SUM(D195,I195,N195)</f>
        <v>96225007.3740234</v>
      </c>
      <c r="S195" s="41" t="n">
        <f aca="false">R195*100/$R$2</f>
        <v>34.8630774102293</v>
      </c>
      <c r="U195" s="41" t="n">
        <f aca="false">[1]Plan1!$B190</f>
        <v>14.71</v>
      </c>
    </row>
    <row r="196" customFormat="false" ht="15" hidden="false" customHeight="false" outlineLevel="0" collapsed="false">
      <c r="A196" s="46" t="n">
        <v>42194</v>
      </c>
      <c r="B196" s="41" t="n">
        <f aca="false">[2]Plan1!$C191</f>
        <v>-8.78</v>
      </c>
      <c r="C196" s="41" t="n">
        <f aca="false">$E$5 + B196</f>
        <v>772.22</v>
      </c>
      <c r="D196" s="47" t="n">
        <f aca="false">IF(C196&gt;$E$5,$E$2+$E$1,(IF(C196&gt;764.99,C196^3*3486.59308-C196^2*7860012.00812+C196*5908819377.96283-1481278321001.59,IF(C196&gt;752.99,C196^3*3588.471445-C196^2*8028757.56264+C196*5988077680.84934-1488767378546.26,C196^3*899.851852-C196^2*1969009.674601+C196*1435480406.01138-348666163343.76))))-$E$1</f>
        <v>69141459.9226074</v>
      </c>
      <c r="E196" s="47" t="n">
        <f aca="false">D196*100/$E$2</f>
        <v>46.4101925872423</v>
      </c>
      <c r="G196" s="41" t="n">
        <f aca="false">[3]Plan1!$C191</f>
        <v>-16.59</v>
      </c>
      <c r="H196" s="41" t="n">
        <f aca="false">$J$5 + G196</f>
        <v>743.41</v>
      </c>
      <c r="I196" s="47" t="n">
        <f aca="false">IF(H196&gt;$J$5,$J$2+$J$1,(IF(H196&gt;739.99,H196^3*2498.244218-H196^2*5471052.355142+H196*3994605728.77515-972400879260.135,H196^3*1396.138889-H196^2*3002770.071427+H196*2152080038.43115-513963640099.415)))-$J$1</f>
        <v>12964136.892334</v>
      </c>
      <c r="J196" s="47" t="n">
        <f aca="false">I196*100/$J$2</f>
        <v>14.7416148025995</v>
      </c>
      <c r="L196" s="41" t="n">
        <f aca="false">[4]Plan1!$C191</f>
        <v>-6.41</v>
      </c>
      <c r="M196" s="41" t="n">
        <f aca="false">$O$5 + L196</f>
        <v>832.37</v>
      </c>
      <c r="N196" s="47" t="n">
        <f aca="false">IF(M196&gt;$O$5,$O$2+$O$1,(M196^3*3270.5936-M196^2*8015778.389801+M196*6549018422.82398-1783686174686.87))-$O$1</f>
        <v>13909432.6425781</v>
      </c>
      <c r="O196" s="41" t="n">
        <f aca="false">N196*100/$O$2</f>
        <v>35.5859476612177</v>
      </c>
      <c r="R196" s="47" t="n">
        <f aca="false">SUM(D196,I196,N196)</f>
        <v>96015029.4575195</v>
      </c>
      <c r="S196" s="41" t="n">
        <f aca="false">R196*100/$R$2</f>
        <v>34.7870007586677</v>
      </c>
      <c r="U196" s="41" t="n">
        <f aca="false">[1]Plan1!$B191</f>
        <v>15.84</v>
      </c>
    </row>
    <row r="197" customFormat="false" ht="15" hidden="false" customHeight="false" outlineLevel="0" collapsed="false">
      <c r="A197" s="46" t="n">
        <v>42195</v>
      </c>
      <c r="B197" s="41" t="n">
        <f aca="false">[2]Plan1!$C192</f>
        <v>-8.81</v>
      </c>
      <c r="C197" s="41" t="n">
        <f aca="false">$E$5 + B197</f>
        <v>772.19</v>
      </c>
      <c r="D197" s="47" t="n">
        <f aca="false">IF(C197&gt;$E$5,$E$2+$E$1,(IF(C197&gt;764.99,C197^3*3486.59308-C197^2*7860012.00812+C197*5908819377.96283-1481278321001.59,IF(C197&gt;752.99,C197^3*3588.471445-C197^2*8028757.56264+C197*5988077680.84934-1488767378546.26,C197^3*899.851852-C197^2*1969009.674601+C197*1435480406.01138-348666163343.76))))-$E$1</f>
        <v>68934145.7399902</v>
      </c>
      <c r="E197" s="47" t="n">
        <f aca="false">D197*100/$E$2</f>
        <v>46.2710359777044</v>
      </c>
      <c r="G197" s="41" t="n">
        <f aca="false">[3]Plan1!$C192</f>
        <v>-16.6</v>
      </c>
      <c r="H197" s="41" t="n">
        <f aca="false">$J$5 + G197</f>
        <v>743.4</v>
      </c>
      <c r="I197" s="47" t="n">
        <f aca="false">IF(H197&gt;$J$5,$J$2+$J$1,(IF(H197&gt;739.99,H197^3*2498.244218-H197^2*5471052.355142+H197*3994605728.77515-972400879260.135,H197^3*1396.138889-H197^2*3002770.071427+H197*2152080038.43115-513963640099.415)))-$J$1</f>
        <v>12942518.6135254</v>
      </c>
      <c r="J197" s="47" t="n">
        <f aca="false">I197*100/$J$2</f>
        <v>14.7170324997792</v>
      </c>
      <c r="L197" s="41" t="n">
        <f aca="false">[4]Plan1!$C192</f>
        <v>-6.43</v>
      </c>
      <c r="M197" s="41" t="n">
        <f aca="false">$O$5 + L197</f>
        <v>832.35</v>
      </c>
      <c r="N197" s="47" t="n">
        <f aca="false">IF(M197&gt;$O$5,$O$2+$O$1,(M197^3*3270.5936-M197^2*8015778.389801+M197*6549018422.82398-1783686174686.87))-$O$1</f>
        <v>13853014.7353516</v>
      </c>
      <c r="O197" s="41" t="n">
        <f aca="false">N197*100/$O$2</f>
        <v>35.44160786352</v>
      </c>
      <c r="R197" s="47" t="n">
        <f aca="false">SUM(D197,I197,N197)</f>
        <v>95729679.0888672</v>
      </c>
      <c r="S197" s="41" t="n">
        <f aca="false">R197*100/$R$2</f>
        <v>34.6836160745523</v>
      </c>
      <c r="U197" s="41" t="n">
        <f aca="false">[1]Plan1!$B192</f>
        <v>14.43</v>
      </c>
    </row>
    <row r="198" customFormat="false" ht="15" hidden="false" customHeight="false" outlineLevel="0" collapsed="false">
      <c r="A198" s="46" t="n">
        <v>42196</v>
      </c>
      <c r="B198" s="41" t="n">
        <f aca="false">[2]Plan1!$C193</f>
        <v>-8.84</v>
      </c>
      <c r="C198" s="41" t="n">
        <f aca="false">$E$5 + B198</f>
        <v>772.16</v>
      </c>
      <c r="D198" s="47" t="n">
        <f aca="false">IF(C198&gt;$E$5,$E$2+$E$1,(IF(C198&gt;764.99,C198^3*3486.59308-C198^2*7860012.00812+C198*5908819377.96283-1481278321001.59,IF(C198&gt;752.99,C198^3*3588.471445-C198^2*8028757.56264+C198*5988077680.84934-1488767378546.26,C198^3*899.851852-C198^2*1969009.674601+C198*1435480406.01138-348666163343.76))))-$E$1</f>
        <v>68727222.0222168</v>
      </c>
      <c r="E198" s="47" t="n">
        <f aca="false">D198*100/$E$2</f>
        <v>46.1321414619756</v>
      </c>
      <c r="G198" s="41" t="n">
        <f aca="false">[3]Plan1!$C193</f>
        <v>-16.62</v>
      </c>
      <c r="H198" s="41" t="n">
        <f aca="false">$J$5 + G198</f>
        <v>743.38</v>
      </c>
      <c r="I198" s="47" t="n">
        <f aca="false">IF(H198&gt;$J$5,$J$2+$J$1,(IF(H198&gt;739.99,H198^3*2498.244218-H198^2*5471052.355142+H198*3994605728.77515-972400879260.135,H198^3*1396.138889-H198^2*3002770.071427+H198*2152080038.43115-513963640099.415)))-$J$1</f>
        <v>12899342.3601074</v>
      </c>
      <c r="J198" s="47" t="n">
        <f aca="false">I198*100/$J$2</f>
        <v>14.6679364664841</v>
      </c>
      <c r="L198" s="41" t="n">
        <f aca="false">[4]Plan1!$C193</f>
        <v>-6.44</v>
      </c>
      <c r="M198" s="41" t="n">
        <f aca="false">$O$5 + L198</f>
        <v>832.34</v>
      </c>
      <c r="N198" s="47" t="n">
        <f aca="false">IF(M198&gt;$O$5,$O$2+$O$1,(M198^3*3270.5936-M198^2*8015778.389801+M198*6549018422.82398-1783686174686.87))-$O$1</f>
        <v>13824851.1083984</v>
      </c>
      <c r="O198" s="41" t="n">
        <f aca="false">N198*100/$O$2</f>
        <v>35.3695539285783</v>
      </c>
      <c r="R198" s="47" t="n">
        <f aca="false">SUM(D198,I198,N198)</f>
        <v>95451415.4907227</v>
      </c>
      <c r="S198" s="41" t="n">
        <f aca="false">R198*100/$R$2</f>
        <v>34.5827989831609</v>
      </c>
      <c r="U198" s="41" t="n">
        <f aca="false">[1]Plan1!$B193</f>
        <v>14.43</v>
      </c>
    </row>
    <row r="199" customFormat="false" ht="15" hidden="false" customHeight="false" outlineLevel="0" collapsed="false">
      <c r="A199" s="46" t="n">
        <v>42197</v>
      </c>
      <c r="B199" s="41" t="n">
        <f aca="false">[2]Plan1!$C194</f>
        <v>-8.88</v>
      </c>
      <c r="C199" s="41" t="n">
        <f aca="false">$E$5 + B199</f>
        <v>772.12</v>
      </c>
      <c r="D199" s="47" t="n">
        <f aca="false">IF(C199&gt;$E$5,$E$2+$E$1,(IF(C199&gt;764.99,C199^3*3486.59308-C199^2*7860012.00812+C199*5908819377.96283-1481278321001.59,IF(C199&gt;752.99,C199^3*3588.471445-C199^2*8028757.56264+C199*5988077680.84934-1488767378546.26,C199^3*899.851852-C199^2*1969009.674601+C199*1435480406.01138-348666163343.76))))-$E$1</f>
        <v>68451930.1452637</v>
      </c>
      <c r="E199" s="47" t="n">
        <f aca="false">D199*100/$E$2</f>
        <v>45.9473558204604</v>
      </c>
      <c r="G199" s="41" t="n">
        <f aca="false">[3]Plan1!$C194</f>
        <v>-16.64</v>
      </c>
      <c r="H199" s="41" t="n">
        <f aca="false">$J$5 + G199</f>
        <v>743.36</v>
      </c>
      <c r="I199" s="47" t="n">
        <f aca="false">IF(H199&gt;$J$5,$J$2+$J$1,(IF(H199&gt;739.99,H199^3*2498.244218-H199^2*5471052.355142+H199*3994605728.77515-972400879260.135,H199^3*1396.138889-H199^2*3002770.071427+H199*2152080038.43115-513963640099.415)))-$J$1</f>
        <v>12856246.4118652</v>
      </c>
      <c r="J199" s="47" t="n">
        <f aca="false">I199*100/$J$2</f>
        <v>14.6189317487914</v>
      </c>
      <c r="L199" s="41" t="n">
        <f aca="false">[4]Plan1!$C194</f>
        <v>-6.45</v>
      </c>
      <c r="M199" s="41" t="n">
        <f aca="false">$O$5 + L199</f>
        <v>832.33</v>
      </c>
      <c r="N199" s="47" t="n">
        <f aca="false">IF(M199&gt;$O$5,$O$2+$O$1,(M199^3*3270.5936-M199^2*8015778.389801+M199*6549018422.82398-1783686174686.87))-$O$1</f>
        <v>13796717.6743164</v>
      </c>
      <c r="O199" s="41" t="n">
        <f aca="false">N199*100/$O$2</f>
        <v>35.2975772391978</v>
      </c>
      <c r="R199" s="47" t="n">
        <f aca="false">SUM(D199,I199,N199)</f>
        <v>95104894.2314453</v>
      </c>
      <c r="S199" s="41" t="n">
        <f aca="false">R199*100/$R$2</f>
        <v>34.4572516039904</v>
      </c>
      <c r="U199" s="41" t="n">
        <f aca="false">[1]Plan1!$B194</f>
        <v>14.71</v>
      </c>
    </row>
    <row r="200" customFormat="false" ht="15" hidden="false" customHeight="false" outlineLevel="0" collapsed="false">
      <c r="A200" s="46" t="n">
        <v>42198</v>
      </c>
      <c r="B200" s="41" t="n">
        <f aca="false">[2]Plan1!$C195</f>
        <v>-8.91</v>
      </c>
      <c r="C200" s="41" t="n">
        <f aca="false">$E$5 + B200</f>
        <v>772.09</v>
      </c>
      <c r="D200" s="47" t="n">
        <f aca="false">IF(C200&gt;$E$5,$E$2+$E$1,(IF(C200&gt;764.99,C200^3*3486.59308-C200^2*7860012.00812+C200*5908819377.96283-1481278321001.59,IF(C200&gt;752.99,C200^3*3588.471445-C200^2*8028757.56264+C200*5988077680.84934-1488767378546.26,C200^3*899.851852-C200^2*1969009.674601+C200*1435480406.01138-348666163343.76))))-$E$1</f>
        <v>68245915.3151856</v>
      </c>
      <c r="E200" s="47" t="n">
        <f aca="false">D200*100/$E$2</f>
        <v>45.8090713822889</v>
      </c>
      <c r="G200" s="41" t="n">
        <f aca="false">[3]Plan1!$C195</f>
        <v>-16.65</v>
      </c>
      <c r="H200" s="41" t="n">
        <f aca="false">$J$5 + G200</f>
        <v>743.35</v>
      </c>
      <c r="I200" s="47" t="n">
        <f aca="false">IF(H200&gt;$J$5,$J$2+$J$1,(IF(H200&gt;739.99,H200^3*2498.244218-H200^2*5471052.355142+H200*3994605728.77515-972400879260.135,H200^3*1396.138889-H200^2*3002770.071427+H200*2152080038.43115-513963640099.415)))-$J$1</f>
        <v>12834728.5161133</v>
      </c>
      <c r="J200" s="47" t="n">
        <f aca="false">I200*100/$J$2</f>
        <v>14.5944635922784</v>
      </c>
      <c r="L200" s="41" t="n">
        <f aca="false">[4]Plan1!$C195</f>
        <v>-6.47</v>
      </c>
      <c r="M200" s="41" t="n">
        <f aca="false">$O$5 + L200</f>
        <v>832.31</v>
      </c>
      <c r="N200" s="47" t="n">
        <f aca="false">IF(M200&gt;$O$5,$O$2+$O$1,(M200^3*3270.5936-M200^2*8015778.389801+M200*6549018422.82398-1783686174686.87))-$O$1</f>
        <v>13740541.3017578</v>
      </c>
      <c r="O200" s="41" t="n">
        <f aca="false">N200*100/$O$2</f>
        <v>35.153855384753</v>
      </c>
      <c r="R200" s="47" t="n">
        <f aca="false">SUM(D200,I200,N200)</f>
        <v>94821185.1330566</v>
      </c>
      <c r="S200" s="41" t="n">
        <f aca="false">R200*100/$R$2</f>
        <v>34.3544615650074</v>
      </c>
      <c r="U200" s="41" t="n">
        <f aca="false">[1]Plan1!$B195</f>
        <v>14.16</v>
      </c>
    </row>
    <row r="201" customFormat="false" ht="15" hidden="false" customHeight="false" outlineLevel="0" collapsed="false">
      <c r="A201" s="46" t="n">
        <v>42199</v>
      </c>
      <c r="B201" s="41" t="n">
        <f aca="false">[2]Plan1!$C196</f>
        <v>-8.94</v>
      </c>
      <c r="C201" s="41" t="n">
        <f aca="false">$E$5 + B201</f>
        <v>772.06</v>
      </c>
      <c r="D201" s="47" t="n">
        <f aca="false">IF(C201&gt;$E$5,$E$2+$E$1,(IF(C201&gt;764.99,C201^3*3486.59308-C201^2*7860012.00812+C201*5908819377.96283-1481278321001.59,IF(C201&gt;752.99,C201^3*3588.471445-C201^2*8028757.56264+C201*5988077680.84934-1488767378546.26,C201^3*899.851852-C201^2*1969009.674601+C201*1435480406.01138-348666163343.76))))-$E$1</f>
        <v>68040289.067627</v>
      </c>
      <c r="E201" s="47" t="n">
        <f aca="false">D201*100/$E$2</f>
        <v>45.6710477744439</v>
      </c>
      <c r="G201" s="41" t="n">
        <f aca="false">[3]Plan1!$C196</f>
        <v>-16.67</v>
      </c>
      <c r="H201" s="41" t="n">
        <f aca="false">$J$5 + G201</f>
        <v>743.33</v>
      </c>
      <c r="I201" s="47" t="n">
        <f aca="false">IF(H201&gt;$J$5,$J$2+$J$1,(IF(H201&gt;739.99,H201^3*2498.244218-H201^2*5471052.355142+H201*3994605728.77515-972400879260.135,H201^3*1396.138889-H201^2*3002770.071427+H201*2152080038.43115-513963640099.415)))-$J$1</f>
        <v>12791752.8010254</v>
      </c>
      <c r="J201" s="47" t="n">
        <f aca="false">I201*100/$J$2</f>
        <v>14.545595592584</v>
      </c>
      <c r="L201" s="41" t="n">
        <f aca="false">[4]Plan1!$C196</f>
        <v>-6.49</v>
      </c>
      <c r="M201" s="41" t="n">
        <f aca="false">$O$5 + L201</f>
        <v>832.29</v>
      </c>
      <c r="N201" s="47" t="n">
        <f aca="false">IF(M201&gt;$O$5,$O$2+$O$1,(M201^3*3270.5936-M201^2*8015778.389801+M201*6549018422.82398-1783686174686.87))-$O$1</f>
        <v>13684485.4609375</v>
      </c>
      <c r="O201" s="41" t="n">
        <f aca="false">N201*100/$O$2</f>
        <v>35.0104418991856</v>
      </c>
      <c r="R201" s="47" t="n">
        <f aca="false">SUM(D201,I201,N201)</f>
        <v>94516527.3295898</v>
      </c>
      <c r="S201" s="41" t="n">
        <f aca="false">R201*100/$R$2</f>
        <v>34.2440816453197</v>
      </c>
      <c r="U201" s="41" t="n">
        <f aca="false">[1]Plan1!$B196</f>
        <v>13.62</v>
      </c>
    </row>
    <row r="202" customFormat="false" ht="15" hidden="false" customHeight="false" outlineLevel="0" collapsed="false">
      <c r="A202" s="46" t="n">
        <v>42200</v>
      </c>
      <c r="B202" s="41" t="n">
        <f aca="false">[2]Plan1!$C197</f>
        <v>-8.96</v>
      </c>
      <c r="C202" s="41" t="n">
        <f aca="false">$E$5 + B202</f>
        <v>772.04</v>
      </c>
      <c r="D202" s="47" t="n">
        <f aca="false">IF(C202&gt;$E$5,$E$2+$E$1,(IF(C202&gt;764.99,C202^3*3486.59308-C202^2*7860012.00812+C202*5908819377.96283-1481278321001.59,IF(C202&gt;752.99,C202^3*3588.471445-C202^2*8028757.56264+C202*5988077680.84934-1488767378546.26,C202^3*899.851852-C202^2*1969009.674601+C202*1435480406.01138-348666163343.76))))-$E$1</f>
        <v>67903420.5036621</v>
      </c>
      <c r="E202" s="47" t="n">
        <f aca="false">D202*100/$E$2</f>
        <v>45.5791767549448</v>
      </c>
      <c r="G202" s="41" t="n">
        <f aca="false">[3]Plan1!$C197</f>
        <v>-16.69</v>
      </c>
      <c r="H202" s="41" t="n">
        <f aca="false">$J$5 + G202</f>
        <v>743.31</v>
      </c>
      <c r="I202" s="47" t="n">
        <f aca="false">IF(H202&gt;$J$5,$J$2+$J$1,(IF(H202&gt;739.99,H202^3*2498.244218-H202^2*5471052.355142+H202*3994605728.77515-972400879260.135,H202^3*1396.138889-H202^2*3002770.071427+H202*2152080038.43115-513963640099.415)))-$J$1</f>
        <v>12748857.0935059</v>
      </c>
      <c r="J202" s="47" t="n">
        <f aca="false">I202*100/$J$2</f>
        <v>14.4968185700804</v>
      </c>
      <c r="L202" s="41" t="n">
        <f aca="false">[4]Plan1!$C197</f>
        <v>-6.5</v>
      </c>
      <c r="M202" s="41" t="n">
        <f aca="false">$O$5 + L202</f>
        <v>832.28</v>
      </c>
      <c r="N202" s="47" t="n">
        <f aca="false">IF(M202&gt;$O$5,$O$2+$O$1,(M202^3*3270.5936-M202^2*8015778.389801+M202*6549018422.82398-1783686174686.87))-$O$1</f>
        <v>13656502.6914063</v>
      </c>
      <c r="O202" s="41" t="n">
        <f aca="false">N202*100/$O$2</f>
        <v>34.9388506705896</v>
      </c>
      <c r="R202" s="47" t="n">
        <f aca="false">SUM(D202,I202,N202)</f>
        <v>94308780.2885742</v>
      </c>
      <c r="S202" s="41" t="n">
        <f aca="false">R202*100/$R$2</f>
        <v>34.1688132575032</v>
      </c>
      <c r="U202" s="41" t="n">
        <f aca="false">[1]Plan1!$B197</f>
        <v>14.71</v>
      </c>
    </row>
    <row r="203" customFormat="false" ht="15" hidden="false" customHeight="false" outlineLevel="0" collapsed="false">
      <c r="A203" s="46" t="n">
        <v>42201</v>
      </c>
      <c r="B203" s="41" t="n">
        <f aca="false">[2]Plan1!$C198</f>
        <v>-9</v>
      </c>
      <c r="C203" s="41" t="n">
        <f aca="false">$E$5 + B203</f>
        <v>772</v>
      </c>
      <c r="D203" s="47" t="n">
        <f aca="false">IF(C203&gt;$E$5,$E$2+$E$1,(IF(C203&gt;764.99,C203^3*3486.59308-C203^2*7860012.00812+C203*5908819377.96283-1481278321001.59,IF(C203&gt;752.99,C203^3*3588.471445-C203^2*8028757.56264+C203*5988077680.84934-1488767378546.26,C203^3*899.851852-C203^2*1969009.674601+C203*1435480406.01138-348666163343.76))))-$E$1</f>
        <v>67630200.0598145</v>
      </c>
      <c r="E203" s="47" t="n">
        <f aca="false">D203*100/$E$2</f>
        <v>45.3957815325712</v>
      </c>
      <c r="G203" s="41" t="n">
        <f aca="false">[3]Plan1!$C198</f>
        <v>-16.71</v>
      </c>
      <c r="H203" s="41" t="n">
        <f aca="false">$J$5 + G203</f>
        <v>743.29</v>
      </c>
      <c r="I203" s="47" t="n">
        <f aca="false">IF(H203&gt;$J$5,$J$2+$J$1,(IF(H203&gt;739.99,H203^3*2498.244218-H203^2*5471052.355142+H203*3994605728.77515-972400879260.135,H203^3*1396.138889-H203^2*3002770.071427+H203*2152080038.43115-513963640099.415)))-$J$1</f>
        <v>12706041.270752</v>
      </c>
      <c r="J203" s="47" t="n">
        <f aca="false">I203*100/$J$2</f>
        <v>14.4481323851275</v>
      </c>
      <c r="L203" s="41" t="n">
        <f aca="false">[4]Plan1!$C198</f>
        <v>-6.52</v>
      </c>
      <c r="M203" s="41" t="n">
        <f aca="false">$O$5 + L203</f>
        <v>832.26</v>
      </c>
      <c r="N203" s="47" t="n">
        <f aca="false">IF(M203&gt;$O$5,$O$2+$O$1,(M203^3*3270.5936-M203^2*8015778.389801+M203*6549018422.82398-1783686174686.87))-$O$1</f>
        <v>13600627.3535156</v>
      </c>
      <c r="O203" s="41" t="n">
        <f aca="false">N203*100/$O$2</f>
        <v>34.7958989844337</v>
      </c>
      <c r="R203" s="47" t="n">
        <f aca="false">SUM(D203,I203,N203)</f>
        <v>93936868.684082</v>
      </c>
      <c r="S203" s="41" t="n">
        <f aca="false">R203*100/$R$2</f>
        <v>34.0340667564531</v>
      </c>
      <c r="U203" s="41" t="n">
        <f aca="false">[1]Plan1!$B198</f>
        <v>14.71</v>
      </c>
    </row>
    <row r="204" customFormat="false" ht="15" hidden="false" customHeight="false" outlineLevel="0" collapsed="false">
      <c r="A204" s="46" t="n">
        <v>42202</v>
      </c>
      <c r="B204" s="41" t="n">
        <f aca="false">[2]Plan1!$C199</f>
        <v>-9.02</v>
      </c>
      <c r="C204" s="41" t="n">
        <f aca="false">$E$5 + B204</f>
        <v>771.98</v>
      </c>
      <c r="D204" s="47" t="n">
        <f aca="false">IF(C204&gt;$E$5,$E$2+$E$1,(IF(C204&gt;764.99,C204^3*3486.59308-C204^2*7860012.00812+C204*5908819377.96283-1481278321001.59,IF(C204&gt;752.99,C204^3*3588.471445-C204^2*8028757.56264+C204*5988077680.84934-1488767378546.26,C204^3*899.851852-C204^2*1969009.674601+C204*1435480406.01138-348666163343.76))))-$E$1</f>
        <v>67493847.8474121</v>
      </c>
      <c r="E204" s="47" t="n">
        <f aca="false">D204*100/$E$2</f>
        <v>45.3042571064979</v>
      </c>
      <c r="G204" s="41" t="n">
        <f aca="false">[3]Plan1!$C199</f>
        <v>-16.72</v>
      </c>
      <c r="H204" s="41" t="n">
        <f aca="false">$J$5 + G204</f>
        <v>743.28</v>
      </c>
      <c r="I204" s="47" t="n">
        <f aca="false">IF(H204&gt;$J$5,$J$2+$J$1,(IF(H204&gt;739.99,H204^3*2498.244218-H204^2*5471052.355142+H204*3994605728.77515-972400879260.135,H204^3*1396.138889-H204^2*3002770.071427+H204*2152080038.43115-513963640099.415)))-$J$1</f>
        <v>12684663.279541</v>
      </c>
      <c r="J204" s="47" t="n">
        <f aca="false">I204*100/$J$2</f>
        <v>14.4238233150905</v>
      </c>
      <c r="L204" s="41" t="n">
        <f aca="false">[4]Plan1!$C199</f>
        <v>-6.54</v>
      </c>
      <c r="M204" s="41" t="n">
        <f aca="false">$O$5 + L204</f>
        <v>832.24</v>
      </c>
      <c r="N204" s="47" t="n">
        <f aca="false">IF(M204&gt;$O$5,$O$2+$O$1,(M204^3*3270.5936-M204^2*8015778.389801+M204*6549018422.82398-1783686174686.87))-$O$1</f>
        <v>13544872.1557617</v>
      </c>
      <c r="O204" s="41" t="n">
        <f aca="false">N204*100/$O$2</f>
        <v>34.6532546652802</v>
      </c>
      <c r="R204" s="47" t="n">
        <f aca="false">SUM(D204,I204,N204)</f>
        <v>93723383.2827148</v>
      </c>
      <c r="S204" s="41" t="n">
        <f aca="false">R204*100/$R$2</f>
        <v>33.9567193155234</v>
      </c>
      <c r="U204" s="41" t="n">
        <f aca="false">[1]Plan1!$B199</f>
        <v>13.89</v>
      </c>
    </row>
    <row r="205" customFormat="false" ht="15" hidden="false" customHeight="false" outlineLevel="0" collapsed="false">
      <c r="A205" s="46" t="n">
        <v>42203</v>
      </c>
      <c r="B205" s="41" t="n">
        <f aca="false">[2]Plan1!$C200</f>
        <v>-9.06</v>
      </c>
      <c r="C205" s="41" t="n">
        <f aca="false">$E$5 + B205</f>
        <v>771.94</v>
      </c>
      <c r="D205" s="47" t="n">
        <f aca="false">IF(C205&gt;$E$5,$E$2+$E$1,(IF(C205&gt;764.99,C205^3*3486.59308-C205^2*7860012.00812+C205*5908819377.96283-1481278321001.59,IF(C205&gt;752.99,C205^3*3588.471445-C205^2*8028757.56264+C205*5988077680.84934-1488767378546.26,C205^3*899.851852-C205^2*1969009.674601+C205*1435480406.01138-348666163343.76))))-$E$1</f>
        <v>67221658.6022949</v>
      </c>
      <c r="E205" s="47" t="n">
        <f aca="false">D205*100/$E$2</f>
        <v>45.121554061173</v>
      </c>
      <c r="G205" s="41" t="n">
        <f aca="false">[3]Plan1!$C200</f>
        <v>-16.75</v>
      </c>
      <c r="H205" s="41" t="n">
        <f aca="false">$J$5 + G205</f>
        <v>743.25</v>
      </c>
      <c r="I205" s="47" t="n">
        <f aca="false">IF(H205&gt;$J$5,$J$2+$J$1,(IF(H205&gt;739.99,H205^3*2498.244218-H205^2*5471052.355142+H205*3994605728.77515-972400879260.135,H205^3*1396.138889-H205^2*3002770.071427+H205*2152080038.43115-513963640099.415)))-$J$1</f>
        <v>12620648.8034668</v>
      </c>
      <c r="J205" s="47" t="n">
        <f aca="false">I205*100/$J$2</f>
        <v>14.3510319865267</v>
      </c>
      <c r="L205" s="41" t="n">
        <f aca="false">[4]Plan1!$C200</f>
        <v>-6.56</v>
      </c>
      <c r="M205" s="41" t="n">
        <f aca="false">$O$5 + L205</f>
        <v>832.22</v>
      </c>
      <c r="N205" s="47" t="n">
        <f aca="false">IF(M205&gt;$O$5,$O$2+$O$1,(M205^3*3270.5936-M205^2*8015778.389801+M205*6549018422.82398-1783686174686.87))-$O$1</f>
        <v>13489236.9414063</v>
      </c>
      <c r="O205" s="41" t="n">
        <f aca="false">N205*100/$O$2</f>
        <v>34.5109173121294</v>
      </c>
      <c r="R205" s="47" t="n">
        <f aca="false">SUM(D205,I205,N205)</f>
        <v>93331544.347168</v>
      </c>
      <c r="S205" s="41" t="n">
        <f aca="false">R205*100/$R$2</f>
        <v>33.8147529856148</v>
      </c>
      <c r="U205" s="41" t="n">
        <f aca="false">[1]Plan1!$B200</f>
        <v>13.89</v>
      </c>
    </row>
    <row r="206" customFormat="false" ht="15" hidden="false" customHeight="false" outlineLevel="0" collapsed="false">
      <c r="A206" s="46" t="n">
        <v>42204</v>
      </c>
      <c r="B206" s="41" t="n">
        <f aca="false">[2]Plan1!$C201</f>
        <v>-9.08</v>
      </c>
      <c r="C206" s="41" t="n">
        <f aca="false">$E$5 + B206</f>
        <v>771.92</v>
      </c>
      <c r="D206" s="47" t="n">
        <f aca="false">IF(C206&gt;$E$5,$E$2+$E$1,(IF(C206&gt;764.99,C206^3*3486.59308-C206^2*7860012.00812+C206*5908819377.96283-1481278321001.59,IF(C206&gt;752.99,C206^3*3588.471445-C206^2*8028757.56264+C206*5988077680.84934-1488767378546.26,C206^3*899.851852-C206^2*1969009.674601+C206*1435480406.01138-348666163343.76))))-$E$1</f>
        <v>67085821.2355957</v>
      </c>
      <c r="E206" s="47" t="n">
        <f aca="false">D206*100/$E$2</f>
        <v>45.0303752177394</v>
      </c>
      <c r="G206" s="41" t="n">
        <f aca="false">[3]Plan1!$C201</f>
        <v>-16.77</v>
      </c>
      <c r="H206" s="41" t="n">
        <f aca="false">$J$5 + G206</f>
        <v>743.23</v>
      </c>
      <c r="I206" s="47" t="n">
        <f aca="false">IF(H206&gt;$J$5,$J$2+$J$1,(IF(H206&gt;739.99,H206^3*2498.244218-H206^2*5471052.355142+H206*3994605728.77515-972400879260.135,H206^3*1396.138889-H206^2*3002770.071427+H206*2152080038.43115-513963640099.415)))-$J$1</f>
        <v>12578071.9194336</v>
      </c>
      <c r="J206" s="47" t="n">
        <f aca="false">I206*100/$J$2</f>
        <v>14.3026175005393</v>
      </c>
      <c r="L206" s="41" t="n">
        <f aca="false">[4]Plan1!$C201</f>
        <v>-6.58</v>
      </c>
      <c r="M206" s="41" t="n">
        <f aca="false">$O$5 + L206</f>
        <v>832.2</v>
      </c>
      <c r="N206" s="47" t="n">
        <f aca="false">IF(M206&gt;$O$5,$O$2+$O$1,(M206^3*3270.5936-M206^2*8015778.389801+M206*6549018422.82398-1783686174686.87))-$O$1</f>
        <v>13433721.5522461</v>
      </c>
      <c r="O206" s="41" t="n">
        <f aca="false">N206*100/$O$2</f>
        <v>34.3688865202337</v>
      </c>
      <c r="R206" s="47" t="n">
        <f aca="false">SUM(D206,I206,N206)</f>
        <v>93097614.7072754</v>
      </c>
      <c r="S206" s="41" t="n">
        <f aca="false">R206*100/$R$2</f>
        <v>33.7299984361824</v>
      </c>
      <c r="U206" s="41" t="n">
        <f aca="false">[1]Plan1!$B201</f>
        <v>14.71</v>
      </c>
    </row>
    <row r="207" customFormat="false" ht="15" hidden="false" customHeight="false" outlineLevel="0" collapsed="false">
      <c r="A207" s="46" t="n">
        <v>42205</v>
      </c>
      <c r="B207" s="41" t="n">
        <f aca="false">[2]Plan1!$C202</f>
        <v>-9.12</v>
      </c>
      <c r="C207" s="41" t="n">
        <f aca="false">$E$5 + B207</f>
        <v>771.88</v>
      </c>
      <c r="D207" s="47" t="n">
        <f aca="false">IF(C207&gt;$E$5,$E$2+$E$1,(IF(C207&gt;764.99,C207^3*3486.59308-C207^2*7860012.00812+C207*5908819377.96283-1481278321001.59,IF(C207&gt;752.99,C207^3*3588.471445-C207^2*8028757.56264+C207*5988077680.84934-1488767378546.26,C207^3*899.851852-C207^2*1969009.674601+C207*1435480406.01138-348666163343.76))))-$E$1</f>
        <v>66814660.177002</v>
      </c>
      <c r="E207" s="47" t="n">
        <f aca="false">D207*100/$E$2</f>
        <v>44.8483623275635</v>
      </c>
      <c r="G207" s="41" t="n">
        <f aca="false">[3]Plan1!$C202</f>
        <v>-16.79</v>
      </c>
      <c r="H207" s="41" t="n">
        <f aca="false">$J$5 + G207</f>
        <v>743.21</v>
      </c>
      <c r="I207" s="47" t="n">
        <f aca="false">IF(H207&gt;$J$5,$J$2+$J$1,(IF(H207&gt;739.99,H207^3*2498.244218-H207^2*5471052.355142+H207*3994605728.77515-972400879260.135,H207^3*1396.138889-H207^2*3002770.071427+H207*2152080038.43115-513963640099.415)))-$J$1</f>
        <v>12535574.4416504</v>
      </c>
      <c r="J207" s="47" t="n">
        <f aca="false">I207*100/$J$2</f>
        <v>14.2542933079791</v>
      </c>
      <c r="L207" s="41" t="n">
        <f aca="false">[4]Plan1!$C202</f>
        <v>-6.6</v>
      </c>
      <c r="M207" s="41" t="n">
        <f aca="false">$O$5 + L207</f>
        <v>832.18</v>
      </c>
      <c r="N207" s="47" t="n">
        <f aca="false">IF(M207&gt;$O$5,$O$2+$O$1,(M207^3*3270.5936-M207^2*8015778.389801+M207*6549018422.82398-1783686174686.87))-$O$1</f>
        <v>13378325.8310547</v>
      </c>
      <c r="O207" s="41" t="n">
        <f aca="false">N207*100/$O$2</f>
        <v>34.227161887344</v>
      </c>
      <c r="R207" s="47" t="n">
        <f aca="false">SUM(D207,I207,N207)</f>
        <v>92728560.449707</v>
      </c>
      <c r="S207" s="41" t="n">
        <f aca="false">R207*100/$R$2</f>
        <v>33.5962871744085</v>
      </c>
      <c r="U207" s="41" t="n">
        <f aca="false">[1]Plan1!$B202</f>
        <v>13.62</v>
      </c>
    </row>
    <row r="208" customFormat="false" ht="15" hidden="false" customHeight="false" outlineLevel="0" collapsed="false">
      <c r="A208" s="46" t="n">
        <v>42206</v>
      </c>
      <c r="B208" s="41" t="n">
        <f aca="false">[2]Plan1!$C203</f>
        <v>-9.15</v>
      </c>
      <c r="C208" s="41" t="n">
        <f aca="false">$E$5 + B208</f>
        <v>771.85</v>
      </c>
      <c r="D208" s="47" t="n">
        <f aca="false">IF(C208&gt;$E$5,$E$2+$E$1,(IF(C208&gt;764.99,C208^3*3486.59308-C208^2*7860012.00812+C208*5908819377.96283-1481278321001.59,IF(C208&gt;752.99,C208^3*3588.471445-C208^2*8028757.56264+C208*5988077680.84934-1488767378546.26,C208^3*899.851852-C208^2*1969009.674601+C208*1435480406.01138-348666163343.76))))-$E$1</f>
        <v>66611738.1887207</v>
      </c>
      <c r="E208" s="47" t="n">
        <f aca="false">D208*100/$E$2</f>
        <v>44.7121539141621</v>
      </c>
      <c r="G208" s="41" t="n">
        <f aca="false">[3]Plan1!$C203</f>
        <v>-16.8</v>
      </c>
      <c r="H208" s="41" t="n">
        <f aca="false">$J$5 + G208</f>
        <v>743.2</v>
      </c>
      <c r="I208" s="47" t="n">
        <f aca="false">IF(H208&gt;$J$5,$J$2+$J$1,(IF(H208&gt;739.99,H208^3*2498.244218-H208^2*5471052.355142+H208*3994605728.77515-972400879260.135,H208^3*1396.138889-H208^2*3002770.071427+H208*2152080038.43115-513963640099.415)))-$J$1</f>
        <v>12514355.4421387</v>
      </c>
      <c r="J208" s="47" t="n">
        <f aca="false">I208*100/$J$2</f>
        <v>14.2301650285652</v>
      </c>
      <c r="L208" s="41" t="n">
        <f aca="false">[4]Plan1!$C203</f>
        <v>-6.61</v>
      </c>
      <c r="M208" s="41" t="n">
        <f aca="false">$O$5 + L208</f>
        <v>832.17</v>
      </c>
      <c r="N208" s="47" t="n">
        <f aca="false">IF(M208&gt;$O$5,$O$2+$O$1,(M208^3*3270.5936-M208^2*8015778.389801+M208*6549018422.82398-1783686174686.87))-$O$1</f>
        <v>13350672.7963867</v>
      </c>
      <c r="O208" s="41" t="n">
        <f aca="false">N208*100/$O$2</f>
        <v>34.1564142537306</v>
      </c>
      <c r="R208" s="47" t="n">
        <f aca="false">SUM(D208,I208,N208)</f>
        <v>92476766.4272461</v>
      </c>
      <c r="S208" s="41" t="n">
        <f aca="false">R208*100/$R$2</f>
        <v>33.5050602185885</v>
      </c>
      <c r="U208" s="41" t="n">
        <f aca="false">[1]Plan1!$B203</f>
        <v>13.89</v>
      </c>
    </row>
    <row r="209" customFormat="false" ht="15" hidden="false" customHeight="false" outlineLevel="0" collapsed="false">
      <c r="A209" s="46" t="n">
        <v>42207</v>
      </c>
      <c r="B209" s="41" t="n">
        <f aca="false">[2]Plan1!$C204</f>
        <v>-9.18</v>
      </c>
      <c r="C209" s="41" t="n">
        <f aca="false">$E$5 + B209</f>
        <v>771.82</v>
      </c>
      <c r="D209" s="47" t="n">
        <f aca="false">IF(C209&gt;$E$5,$E$2+$E$1,(IF(C209&gt;764.99,C209^3*3486.59308-C209^2*7860012.00812+C209*5908819377.96283-1481278321001.59,IF(C209&gt;752.99,C209^3*3588.471445-C209^2*8028757.56264+C209*5988077680.84934-1488767378546.26,C209^3*899.851852-C209^2*1969009.674601+C209*1435480406.01138-348666163343.76))))-$E$1</f>
        <v>66409200.2634277</v>
      </c>
      <c r="E209" s="47" t="n">
        <f aca="false">D209*100/$E$2</f>
        <v>44.5762032974179</v>
      </c>
      <c r="G209" s="41" t="n">
        <f aca="false">[3]Plan1!$C204</f>
        <v>-16.83</v>
      </c>
      <c r="H209" s="41" t="n">
        <f aca="false">$J$5 + G209</f>
        <v>743.17</v>
      </c>
      <c r="I209" s="47" t="n">
        <f aca="false">IF(H209&gt;$J$5,$J$2+$J$1,(IF(H209&gt;739.99,H209^3*2498.244218-H209^2*5471052.355142+H209*3994605728.77515-972400879260.135,H209^3*1396.138889-H209^2*3002770.071427+H209*2152080038.43115-513963640099.415)))-$J$1</f>
        <v>12450817.2248535</v>
      </c>
      <c r="J209" s="47" t="n">
        <f aca="false">I209*100/$J$2</f>
        <v>14.1579152573509</v>
      </c>
      <c r="L209" s="41" t="n">
        <f aca="false">[4]Plan1!$C204</f>
        <v>-6.63</v>
      </c>
      <c r="M209" s="41" t="n">
        <f aca="false">$O$5 + L209</f>
        <v>832.15</v>
      </c>
      <c r="N209" s="47" t="n">
        <f aca="false">IF(M209&gt;$O$5,$O$2+$O$1,(M209^3*3270.5936-M209^2*8015778.389801+M209*6549018422.82398-1783686174686.87))-$O$1</f>
        <v>13295456.2841797</v>
      </c>
      <c r="O209" s="41" t="n">
        <f aca="false">N209*100/$O$2</f>
        <v>34.0151481098176</v>
      </c>
      <c r="R209" s="47" t="n">
        <f aca="false">SUM(D209,I209,N209)</f>
        <v>92155473.7724609</v>
      </c>
      <c r="S209" s="41" t="n">
        <f aca="false">R209*100/$R$2</f>
        <v>33.3886533613609</v>
      </c>
      <c r="U209" s="41" t="n">
        <f aca="false">[1]Plan1!$B204</f>
        <v>13.36</v>
      </c>
    </row>
    <row r="210" customFormat="false" ht="15" hidden="false" customHeight="false" outlineLevel="0" collapsed="false">
      <c r="A210" s="46" t="n">
        <v>42208</v>
      </c>
      <c r="B210" s="41" t="n">
        <f aca="false">[2]Plan1!$C205</f>
        <v>-9.21</v>
      </c>
      <c r="C210" s="41" t="n">
        <f aca="false">$E$5 + B210</f>
        <v>771.79</v>
      </c>
      <c r="D210" s="47" t="n">
        <f aca="false">IF(C210&gt;$E$5,$E$2+$E$1,(IF(C210&gt;764.99,C210^3*3486.59308-C210^2*7860012.00812+C210*5908819377.96283-1481278321001.59,IF(C210&gt;752.99,C210^3*3588.471445-C210^2*8028757.56264+C210*5988077680.84934-1488767378546.26,C210^3*899.851852-C210^2*1969009.674601+C210*1435480406.01138-348666163343.76))))-$E$1</f>
        <v>66207045.8376465</v>
      </c>
      <c r="E210" s="47" t="n">
        <f aca="false">D210*100/$E$2</f>
        <v>44.4405100991058</v>
      </c>
      <c r="G210" s="41" t="n">
        <f aca="false">[3]Plan1!$C205</f>
        <v>-16.84</v>
      </c>
      <c r="H210" s="41" t="n">
        <f aca="false">$J$5 + G210</f>
        <v>743.16</v>
      </c>
      <c r="I210" s="47" t="n">
        <f aca="false">IF(H210&gt;$J$5,$J$2+$J$1,(IF(H210&gt;739.99,H210^3*2498.244218-H210^2*5471052.355142+H210*3994605728.77515-972400879260.135,H210^3*1396.138889-H210^2*3002770.071427+H210*2152080038.43115-513963640099.415)))-$J$1</f>
        <v>12429677.3620605</v>
      </c>
      <c r="J210" s="47" t="n">
        <f aca="false">I210*100/$J$2</f>
        <v>14.1338769648782</v>
      </c>
      <c r="L210" s="41" t="n">
        <f aca="false">[4]Plan1!$C205</f>
        <v>-6.64</v>
      </c>
      <c r="M210" s="41" t="n">
        <f aca="false">$O$5 + L210</f>
        <v>832.14</v>
      </c>
      <c r="N210" s="47" t="n">
        <f aca="false">IF(M210&gt;$O$5,$O$2+$O$1,(M210^3*3270.5936-M210^2*8015778.389801+M210*6549018422.82398-1783686174686.87))-$O$1</f>
        <v>13267892.7666016</v>
      </c>
      <c r="O210" s="41" t="n">
        <f aca="false">N210*100/$O$2</f>
        <v>33.944629497082</v>
      </c>
      <c r="R210" s="47" t="n">
        <f aca="false">SUM(D210,I210,N210)</f>
        <v>91904615.9663086</v>
      </c>
      <c r="S210" s="41" t="n">
        <f aca="false">R210*100/$R$2</f>
        <v>33.297765604077</v>
      </c>
      <c r="U210" s="41" t="n">
        <f aca="false">[1]Plan1!$B205</f>
        <v>14.16</v>
      </c>
    </row>
    <row r="211" customFormat="false" ht="15" hidden="false" customHeight="false" outlineLevel="0" collapsed="false">
      <c r="A211" s="46" t="n">
        <v>42209</v>
      </c>
      <c r="B211" s="41" t="n">
        <f aca="false">[2]Plan1!$C206</f>
        <v>-9.24</v>
      </c>
      <c r="C211" s="41" t="n">
        <f aca="false">$E$5 + B211</f>
        <v>771.76</v>
      </c>
      <c r="D211" s="47" t="n">
        <f aca="false">IF(C211&gt;$E$5,$E$2+$E$1,(IF(C211&gt;764.99,C211^3*3486.59308-C211^2*7860012.00812+C211*5908819377.96283-1481278321001.59,IF(C211&gt;752.99,C211^3*3588.471445-C211^2*8028757.56264+C211*5988077680.84934-1488767378546.26,C211^3*899.851852-C211^2*1969009.674601+C211*1435480406.01138-348666163343.76))))-$E$1</f>
        <v>66005274.345459</v>
      </c>
      <c r="E211" s="47" t="n">
        <f aca="false">D211*100/$E$2</f>
        <v>44.3050739393614</v>
      </c>
      <c r="G211" s="41" t="n">
        <f aca="false">[3]Plan1!$C206</f>
        <v>-16.86</v>
      </c>
      <c r="H211" s="41" t="n">
        <f aca="false">$J$5 + G211</f>
        <v>743.14</v>
      </c>
      <c r="I211" s="47" t="n">
        <f aca="false">IF(H211&gt;$J$5,$J$2+$J$1,(IF(H211&gt;739.99,H211^3*2498.244218-H211^2*5471052.355142+H211*3994605728.77515-972400879260.135,H211^3*1396.138889-H211^2*3002770.071427+H211*2152080038.43115-513963640099.415)))-$J$1</f>
        <v>12387456.8615723</v>
      </c>
      <c r="J211" s="47" t="n">
        <f aca="false">I211*100/$J$2</f>
        <v>14.0858677252242</v>
      </c>
      <c r="L211" s="41" t="n">
        <f aca="false">[4]Plan1!$C206</f>
        <v>-6.66</v>
      </c>
      <c r="M211" s="41" t="n">
        <f aca="false">$O$5 + L211</f>
        <v>832.12</v>
      </c>
      <c r="N211" s="47" t="n">
        <f aca="false">IF(M211&gt;$O$5,$O$2+$O$1,(M211^3*3270.5936-M211^2*8015778.389801+M211*6549018422.82398-1783686174686.87))-$O$1</f>
        <v>13212855.1083984</v>
      </c>
      <c r="O211" s="41" t="n">
        <f aca="false">N211*100/$O$2</f>
        <v>33.8038209339622</v>
      </c>
      <c r="R211" s="47" t="n">
        <f aca="false">SUM(D211,I211,N211)</f>
        <v>91605586.3154297</v>
      </c>
      <c r="S211" s="41" t="n">
        <f aca="false">R211*100/$R$2</f>
        <v>33.1894248083624</v>
      </c>
      <c r="U211" s="41" t="n">
        <f aca="false">[1]Plan1!$B206</f>
        <v>13.62</v>
      </c>
    </row>
    <row r="212" customFormat="false" ht="15" hidden="false" customHeight="false" outlineLevel="0" collapsed="false">
      <c r="A212" s="46" t="n">
        <v>42210</v>
      </c>
      <c r="B212" s="41" t="n">
        <f aca="false">[2]Plan1!$C207</f>
        <v>-9.28</v>
      </c>
      <c r="C212" s="41" t="n">
        <f aca="false">$E$5 + B212</f>
        <v>771.72</v>
      </c>
      <c r="D212" s="47" t="n">
        <f aca="false">IF(C212&gt;$E$5,$E$2+$E$1,(IF(C212&gt;764.99,C212^3*3486.59308-C212^2*7860012.00812+C212*5908819377.96283-1481278321001.59,IF(C212&gt;752.99,C212^3*3588.471445-C212^2*8028757.56264+C212*5988077680.84934-1488767378546.26,C212^3*899.851852-C212^2*1969009.674601+C212*1435480406.01138-348666163343.76))))-$E$1</f>
        <v>65736840.3874512</v>
      </c>
      <c r="E212" s="47" t="n">
        <f aca="false">D212*100/$E$2</f>
        <v>44.1248915755229</v>
      </c>
      <c r="G212" s="41" t="n">
        <f aca="false">[3]Plan1!$C207</f>
        <v>-16.89</v>
      </c>
      <c r="H212" s="41" t="n">
        <f aca="false">$J$5 + G212</f>
        <v>743.11</v>
      </c>
      <c r="I212" s="47" t="n">
        <f aca="false">IF(H212&gt;$J$5,$J$2+$J$1,(IF(H212&gt;739.99,H212^3*2498.244218-H212^2*5471052.355142+H212*3994605728.77515-972400879260.135,H212^3*1396.138889-H212^2*3002770.071427+H212*2152080038.43115-513963640099.415)))-$J$1</f>
        <v>12324273.947998</v>
      </c>
      <c r="J212" s="47" t="n">
        <f aca="false">I212*100/$J$2</f>
        <v>14.0140219724562</v>
      </c>
      <c r="L212" s="41" t="n">
        <f aca="false">[4]Plan1!$C207</f>
        <v>-6.68</v>
      </c>
      <c r="M212" s="41" t="n">
        <f aca="false">$O$5 + L212</f>
        <v>832.1</v>
      </c>
      <c r="N212" s="47" t="n">
        <f aca="false">IF(M212&gt;$O$5,$O$2+$O$1,(M212^3*3270.5936-M212^2*8015778.389801+M212*6549018422.82398-1783686174686.87))-$O$1</f>
        <v>13157936.4902344</v>
      </c>
      <c r="O212" s="41" t="n">
        <f aca="false">N212*100/$O$2</f>
        <v>33.6633169233507</v>
      </c>
      <c r="R212" s="47" t="n">
        <f aca="false">SUM(D212,I212,N212)</f>
        <v>91219050.8256836</v>
      </c>
      <c r="S212" s="41" t="n">
        <f aca="false">R212*100/$R$2</f>
        <v>33.0493799586028</v>
      </c>
      <c r="U212" s="41" t="n">
        <f aca="false">[1]Plan1!$B207</f>
        <v>14.16</v>
      </c>
    </row>
    <row r="213" customFormat="false" ht="15" hidden="false" customHeight="false" outlineLevel="0" collapsed="false">
      <c r="A213" s="46" t="n">
        <v>42211</v>
      </c>
      <c r="B213" s="41" t="n">
        <f aca="false">[2]Plan1!$C208</f>
        <v>-9.31</v>
      </c>
      <c r="C213" s="41" t="n">
        <f aca="false">$E$5 + B213</f>
        <v>771.69</v>
      </c>
      <c r="D213" s="47" t="n">
        <f aca="false">IF(C213&gt;$E$5,$E$2+$E$1,(IF(C213&gt;764.99,C213^3*3486.59308-C213^2*7860012.00812+C213*5908819377.96283-1481278321001.59,IF(C213&gt;752.99,C213^3*3588.471445-C213^2*8028757.56264+C213*5988077680.84934-1488767378546.26,C213^3*899.851852-C213^2*1969009.674601+C213*1435480406.01138-348666163343.76))))-$E$1</f>
        <v>65535960.2116699</v>
      </c>
      <c r="E213" s="47" t="n">
        <f aca="false">D213*100/$E$2</f>
        <v>43.9900536988654</v>
      </c>
      <c r="G213" s="41" t="n">
        <f aca="false">[3]Plan1!$C208</f>
        <v>-16.92</v>
      </c>
      <c r="H213" s="41" t="n">
        <f aca="false">$J$5 + G213</f>
        <v>743.08</v>
      </c>
      <c r="I213" s="47" t="n">
        <f aca="false">IF(H213&gt;$J$5,$J$2+$J$1,(IF(H213&gt;739.99,H213^3*2498.244218-H213^2*5471052.355142+H213*3994605728.77515-972400879260.135,H213^3*1396.138889-H213^2*3002770.071427+H213*2152080038.43115-513963640099.415)))-$J$1</f>
        <v>12261268.0795898</v>
      </c>
      <c r="J213" s="47" t="n">
        <f aca="false">I213*100/$J$2</f>
        <v>13.9423775390404</v>
      </c>
      <c r="L213" s="41" t="n">
        <f aca="false">[4]Plan1!$C208</f>
        <v>-6.7</v>
      </c>
      <c r="M213" s="41" t="n">
        <f aca="false">$O$5 + L213</f>
        <v>832.08</v>
      </c>
      <c r="N213" s="47" t="n">
        <f aca="false">IF(M213&gt;$O$5,$O$2+$O$1,(M213^3*3270.5936-M213^2*8015778.389801+M213*6549018422.82398-1783686174686.87))-$O$1</f>
        <v>13103136.7578125</v>
      </c>
      <c r="O213" s="41" t="n">
        <f aca="false">N213*100/$O$2</f>
        <v>33.5231170704937</v>
      </c>
      <c r="R213" s="47" t="n">
        <f aca="false">SUM(D213,I213,N213)</f>
        <v>90900365.0490723</v>
      </c>
      <c r="S213" s="41" t="n">
        <f aca="false">R213*100/$R$2</f>
        <v>32.9339175938522</v>
      </c>
      <c r="U213" s="41" t="n">
        <f aca="false">[1]Plan1!$B208</f>
        <v>14.16</v>
      </c>
    </row>
    <row r="214" customFormat="false" ht="15" hidden="false" customHeight="false" outlineLevel="0" collapsed="false">
      <c r="A214" s="46" t="n">
        <v>42212</v>
      </c>
      <c r="B214" s="41" t="n">
        <f aca="false">[2]Plan1!$C209</f>
        <v>-9.3</v>
      </c>
      <c r="C214" s="41" t="n">
        <f aca="false">$E$5 + B214</f>
        <v>771.7</v>
      </c>
      <c r="D214" s="47" t="n">
        <f aca="false">IF(C214&gt;$E$5,$E$2+$E$1,(IF(C214&gt;764.99,C214^3*3486.59308-C214^2*7860012.00812+C214*5908819377.96283-1481278321001.59,IF(C214&gt;752.99,C214^3*3588.471445-C214^2*8028757.56264+C214*5988077680.84934-1488767378546.26,C214^3*899.851852-C214^2*1969009.674601+C214*1435480406.01138-348666163343.76))))-$E$1</f>
        <v>65602877.904541</v>
      </c>
      <c r="E214" s="47" t="n">
        <f aca="false">D214*100/$E$2</f>
        <v>44.0349712203802</v>
      </c>
      <c r="G214" s="41" t="n">
        <f aca="false">[3]Plan1!$C209</f>
        <v>-16.97</v>
      </c>
      <c r="H214" s="41" t="n">
        <f aca="false">$J$5 + G214</f>
        <v>743.03</v>
      </c>
      <c r="I214" s="47" t="n">
        <f aca="false">IF(H214&gt;$J$5,$J$2+$J$1,(IF(H214&gt;739.99,H214^3*2498.244218-H214^2*5471052.355142+H214*3994605728.77515-972400879260.135,H214^3*1396.138889-H214^2*3002770.071427+H214*2152080038.43115-513963640099.415)))-$J$1</f>
        <v>12156650.6340332</v>
      </c>
      <c r="J214" s="47" t="n">
        <f aca="false">I214*100/$J$2</f>
        <v>13.8234162771503</v>
      </c>
      <c r="L214" s="41" t="n">
        <f aca="false">[4]Plan1!$C209</f>
        <v>-6.71</v>
      </c>
      <c r="M214" s="41" t="n">
        <f aca="false">$O$5 + L214</f>
        <v>832.07</v>
      </c>
      <c r="N214" s="47" t="n">
        <f aca="false">IF(M214&gt;$O$5,$O$2+$O$1,(M214^3*3270.5936-M214^2*8015778.389801+M214*6549018422.82398-1783686174686.87))-$O$1</f>
        <v>13075781.4228516</v>
      </c>
      <c r="O214" s="41" t="n">
        <f aca="false">N214*100/$O$2</f>
        <v>33.4531310729919</v>
      </c>
      <c r="R214" s="47" t="n">
        <f aca="false">SUM(D214,I214,N214)</f>
        <v>90835309.9614258</v>
      </c>
      <c r="S214" s="41" t="n">
        <f aca="false">R214*100/$R$2</f>
        <v>32.9103476236497</v>
      </c>
      <c r="U214" s="41" t="n">
        <f aca="false">[1]Plan1!$B209</f>
        <v>21.5</v>
      </c>
    </row>
    <row r="215" customFormat="false" ht="15" hidden="false" customHeight="false" outlineLevel="0" collapsed="false">
      <c r="A215" s="46" t="n">
        <v>42213</v>
      </c>
      <c r="B215" s="41" t="n">
        <f aca="false">[2]Plan1!$C210</f>
        <v>-9.32</v>
      </c>
      <c r="C215" s="41" t="n">
        <f aca="false">$E$5 + B215</f>
        <v>771.68</v>
      </c>
      <c r="D215" s="47" t="n">
        <f aca="false">IF(C215&gt;$E$5,$E$2+$E$1,(IF(C215&gt;764.99,C215^3*3486.59308-C215^2*7860012.00812+C215*5908819377.96283-1481278321001.59,IF(C215&gt;752.99,C215^3*3588.471445-C215^2*8028757.56264+C215*5988077680.84934-1488767378546.26,C215^3*899.851852-C215^2*1969009.674601+C215*1435480406.01138-348666163343.76))))-$E$1</f>
        <v>65469084.8591309</v>
      </c>
      <c r="E215" s="47" t="n">
        <f aca="false">D215*100/$E$2</f>
        <v>43.9451645976785</v>
      </c>
      <c r="G215" s="41" t="n">
        <f aca="false">[3]Plan1!$C210</f>
        <v>-17</v>
      </c>
      <c r="H215" s="41" t="n">
        <f aca="false">$J$5 + G215</f>
        <v>743</v>
      </c>
      <c r="I215" s="47" t="n">
        <f aca="false">IF(H215&gt;$J$5,$J$2+$J$1,(IF(H215&gt;739.99,H215^3*2498.244218-H215^2*5471052.355142+H215*3994605728.77515-972400879260.135,H215^3*1396.138889-H215^2*3002770.071427+H215*2152080038.43115-513963640099.415)))-$J$1</f>
        <v>12094114.907959</v>
      </c>
      <c r="J215" s="47" t="n">
        <f aca="false">I215*100/$J$2</f>
        <v>13.7523064460182</v>
      </c>
      <c r="L215" s="41" t="n">
        <f aca="false">[4]Plan1!$C210</f>
        <v>-6.72</v>
      </c>
      <c r="M215" s="41" t="n">
        <f aca="false">$O$5 + L215</f>
        <v>832.06</v>
      </c>
      <c r="N215" s="47" t="n">
        <f aca="false">IF(M215&gt;$O$5,$O$2+$O$1,(M215^3*3270.5936-M215^2*8015778.389801+M215*6549018422.82398-1783686174686.87))-$O$1</f>
        <v>13048455.7509766</v>
      </c>
      <c r="O215" s="41" t="n">
        <f aca="false">N215*100/$O$2</f>
        <v>33.3832209656469</v>
      </c>
      <c r="R215" s="47" t="n">
        <f aca="false">SUM(D215,I215,N215)</f>
        <v>90611655.5180664</v>
      </c>
      <c r="S215" s="41" t="n">
        <f aca="false">R215*100/$R$2</f>
        <v>32.8293158587814</v>
      </c>
      <c r="U215" s="41" t="n">
        <f aca="false">[1]Plan1!$B210</f>
        <v>14.71</v>
      </c>
    </row>
    <row r="216" customFormat="false" ht="15" hidden="false" customHeight="false" outlineLevel="0" collapsed="false">
      <c r="A216" s="46" t="n">
        <v>42214</v>
      </c>
      <c r="B216" s="41" t="n">
        <f aca="false">[2]Plan1!$C211</f>
        <v>-9.34</v>
      </c>
      <c r="C216" s="41" t="n">
        <f aca="false">$E$5 + B216</f>
        <v>771.66</v>
      </c>
      <c r="D216" s="47" t="n">
        <f aca="false">IF(C216&gt;$E$5,$E$2+$E$1,(IF(C216&gt;764.99,C216^3*3486.59308-C216^2*7860012.00812+C216*5908819377.96283-1481278321001.59,IF(C216&gt;752.99,C216^3*3588.471445-C216^2*8028757.56264+C216*5988077680.84934-1488767378546.26,C216^3*899.851852-C216^2*1969009.674601+C216*1435480406.01138-348666163343.76))))-$E$1</f>
        <v>65335461.0866699</v>
      </c>
      <c r="E216" s="47" t="n">
        <f aca="false">D216*100/$E$2</f>
        <v>43.8554715969653</v>
      </c>
      <c r="G216" s="41" t="n">
        <f aca="false">[3]Plan1!$C211</f>
        <v>-17.04</v>
      </c>
      <c r="H216" s="41" t="n">
        <f aca="false">$J$5 + G216</f>
        <v>742.96</v>
      </c>
      <c r="I216" s="47" t="n">
        <f aca="false">IF(H216&gt;$J$5,$J$2+$J$1,(IF(H216&gt;739.99,H216^3*2498.244218-H216^2*5471052.355142+H216*3994605728.77515-972400879260.135,H216^3*1396.138889-H216^2*3002770.071427+H216*2152080038.43115-513963640099.415)))-$J$1</f>
        <v>12011006.9648438</v>
      </c>
      <c r="J216" s="47" t="n">
        <f aca="false">I216*100/$J$2</f>
        <v>13.6578037965464</v>
      </c>
      <c r="L216" s="41" t="n">
        <f aca="false">[4]Plan1!$C211</f>
        <v>-6.74</v>
      </c>
      <c r="M216" s="41" t="n">
        <f aca="false">$O$5 + L216</f>
        <v>832.04</v>
      </c>
      <c r="N216" s="47" t="n">
        <f aca="false">IF(M216&gt;$O$5,$O$2+$O$1,(M216^3*3270.5936-M216^2*8015778.389801+M216*6549018422.82398-1783686174686.87))-$O$1</f>
        <v>12993893.3134766</v>
      </c>
      <c r="O216" s="41" t="n">
        <f aca="false">N216*100/$O$2</f>
        <v>33.2436282090595</v>
      </c>
      <c r="R216" s="47" t="n">
        <f aca="false">SUM(D216,I216,N216)</f>
        <v>90340361.3649902</v>
      </c>
      <c r="S216" s="41" t="n">
        <f aca="false">R216*100/$R$2</f>
        <v>32.731023852184</v>
      </c>
      <c r="U216" s="41" t="n">
        <f aca="false">[1]Plan1!$B211</f>
        <v>14.43</v>
      </c>
    </row>
    <row r="217" customFormat="false" ht="15" hidden="false" customHeight="false" outlineLevel="0" collapsed="false">
      <c r="A217" s="46" t="n">
        <v>42215</v>
      </c>
      <c r="B217" s="41" t="n">
        <f aca="false">[2]Plan1!$C212</f>
        <v>-9.38</v>
      </c>
      <c r="C217" s="41" t="n">
        <f aca="false">$E$5 + B217</f>
        <v>771.62</v>
      </c>
      <c r="D217" s="47" t="n">
        <f aca="false">IF(C217&gt;$E$5,$E$2+$E$1,(IF(C217&gt;764.99,C217^3*3486.59308-C217^2*7860012.00812+C217*5908819377.96283-1481278321001.59,IF(C217&gt;752.99,C217^3*3588.471445-C217^2*8028757.56264+C217*5988077680.84934-1488767378546.26,C217^3*899.851852-C217^2*1969009.674601+C217*1435480406.01138-348666163343.76))))-$E$1</f>
        <v>65068720.6882324</v>
      </c>
      <c r="E217" s="47" t="n">
        <f aca="false">D217*100/$E$2</f>
        <v>43.6764260101909</v>
      </c>
      <c r="G217" s="41" t="n">
        <f aca="false">[3]Plan1!$C212</f>
        <v>-17.06</v>
      </c>
      <c r="H217" s="41" t="n">
        <f aca="false">$J$5 + G217</f>
        <v>742.94</v>
      </c>
      <c r="I217" s="47" t="n">
        <f aca="false">IF(H217&gt;$J$5,$J$2+$J$1,(IF(H217&gt;739.99,H217^3*2498.244218-H217^2*5471052.355142+H217*3994605728.77515-972400879260.135,H217^3*1396.138889-H217^2*3002770.071427+H217*2152080038.43115-513963640099.415)))-$J$1</f>
        <v>11969569.7338867</v>
      </c>
      <c r="J217" s="47" t="n">
        <f aca="false">I217*100/$J$2</f>
        <v>13.6106852184005</v>
      </c>
      <c r="L217" s="41" t="n">
        <f aca="false">[4]Plan1!$C212</f>
        <v>-6.76</v>
      </c>
      <c r="M217" s="41" t="n">
        <f aca="false">$O$5 + L217</f>
        <v>832.02</v>
      </c>
      <c r="N217" s="47" t="n">
        <f aca="false">IF(M217&gt;$O$5,$O$2+$O$1,(M217^3*3270.5936-M217^2*8015778.389801+M217*6549018422.82398-1783686174686.87))-$O$1</f>
        <v>12939449.2880859</v>
      </c>
      <c r="O217" s="41" t="n">
        <f aca="false">N217*100/$O$2</f>
        <v>33.1043383984826</v>
      </c>
      <c r="R217" s="47" t="n">
        <f aca="false">SUM(D217,I217,N217)</f>
        <v>89977739.7102051</v>
      </c>
      <c r="S217" s="41" t="n">
        <f aca="false">R217*100/$R$2</f>
        <v>32.5996431730196</v>
      </c>
      <c r="U217" s="41" t="n">
        <f aca="false">[1]Plan1!$B212</f>
        <v>13.89</v>
      </c>
    </row>
    <row r="218" customFormat="false" ht="15" hidden="false" customHeight="false" outlineLevel="0" collapsed="false">
      <c r="A218" s="46" t="n">
        <v>42216</v>
      </c>
      <c r="B218" s="41" t="n">
        <f aca="false">[2]Plan1!$C213</f>
        <v>-9.41</v>
      </c>
      <c r="C218" s="41" t="n">
        <f aca="false">$E$5 + B218</f>
        <v>771.59</v>
      </c>
      <c r="D218" s="47" t="n">
        <f aca="false">IF(C218&gt;$E$5,$E$2+$E$1,(IF(C218&gt;764.99,C218^3*3486.59308-C218^2*7860012.00812+C218*5908819377.96283-1481278321001.59,IF(C218&gt;752.99,C218^3*3588.471445-C218^2*8028757.56264+C218*5988077680.84934-1488767378546.26,C218^3*899.851852-C218^2*1969009.674601+C218*1435480406.01138-348666163343.76))))-$E$1</f>
        <v>64869108.486084</v>
      </c>
      <c r="E218" s="47" t="n">
        <f aca="false">D218*100/$E$2</f>
        <v>43.5424392422684</v>
      </c>
      <c r="G218" s="41" t="n">
        <f aca="false">[3]Plan1!$C213</f>
        <v>-17.09</v>
      </c>
      <c r="H218" s="41" t="n">
        <f aca="false">$J$5 + G218</f>
        <v>742.91</v>
      </c>
      <c r="I218" s="47" t="n">
        <f aca="false">IF(H218&gt;$J$5,$J$2+$J$1,(IF(H218&gt;739.99,H218^3*2498.244218-H218^2*5471052.355142+H218*3994605728.77515-972400879260.135,H218^3*1396.138889-H218^2*3002770.071427+H218*2152080038.43115-513963640099.415)))-$J$1</f>
        <v>11907559.4768066</v>
      </c>
      <c r="J218" s="47" t="n">
        <f aca="false">I218*100/$J$2</f>
        <v>13.5401729019018</v>
      </c>
      <c r="L218" s="41" t="n">
        <f aca="false">[4]Plan1!$C213</f>
        <v>-6.78</v>
      </c>
      <c r="M218" s="41" t="n">
        <f aca="false">$O$5 + L218</f>
        <v>832</v>
      </c>
      <c r="N218" s="47" t="n">
        <f aca="false">IF(M218&gt;$O$5,$O$2+$O$1,(M218^3*3270.5936-M218^2*8015778.389801+M218*6549018422.82398-1783686174686.87))-$O$1</f>
        <v>12885123.519043</v>
      </c>
      <c r="O218" s="41" t="n">
        <f aca="false">N218*100/$O$2</f>
        <v>32.9653511354148</v>
      </c>
      <c r="R218" s="47" t="n">
        <f aca="false">SUM(D218,I218,N218)</f>
        <v>89661791.4819336</v>
      </c>
      <c r="S218" s="41" t="n">
        <f aca="false">R218*100/$R$2</f>
        <v>32.4851726435757</v>
      </c>
      <c r="U218" s="41" t="n">
        <f aca="false">[1]Plan1!$B213</f>
        <v>13.89</v>
      </c>
    </row>
    <row r="219" customFormat="false" ht="15" hidden="false" customHeight="false" outlineLevel="0" collapsed="false">
      <c r="A219" s="46" t="n">
        <v>42217</v>
      </c>
      <c r="B219" s="41" t="n">
        <f aca="false">[2]Plan1!$C214</f>
        <v>-9.44</v>
      </c>
      <c r="C219" s="41" t="n">
        <f aca="false">$E$5 + B219</f>
        <v>771.56</v>
      </c>
      <c r="D219" s="47" t="n">
        <f aca="false">IF(C219&gt;$E$5,$E$2+$E$1,(IF(C219&gt;764.99,C219^3*3486.59308-C219^2*7860012.00812+C219*5908819377.96283-1481278321001.59,IF(C219&gt;752.99,C219^3*3588.471445-C219^2*8028757.56264+C219*5988077680.84934-1488767378546.26,C219^3*899.851852-C219^2*1969009.674601+C219*1435480406.01138-348666163343.76))))-$E$1</f>
        <v>64669875.4509277</v>
      </c>
      <c r="E219" s="47" t="n">
        <f aca="false">D219*100/$E$2</f>
        <v>43.4087069846376</v>
      </c>
      <c r="G219" s="41" t="n">
        <f aca="false">[3]Plan1!$C214</f>
        <v>-17.11</v>
      </c>
      <c r="H219" s="41" t="n">
        <f aca="false">$J$5 + G219</f>
        <v>742.89</v>
      </c>
      <c r="I219" s="47" t="n">
        <f aca="false">IF(H219&gt;$J$5,$J$2+$J$1,(IF(H219&gt;739.99,H219^3*2498.244218-H219^2*5471052.355142+H219*3994605728.77515-972400879260.135,H219^3*1396.138889-H219^2*3002770.071427+H219*2152080038.43115-513963640099.415)))-$J$1</f>
        <v>11866316.1906738</v>
      </c>
      <c r="J219" s="47" t="n">
        <f aca="false">I219*100/$J$2</f>
        <v>13.493274859833</v>
      </c>
      <c r="L219" s="41" t="n">
        <f aca="false">[4]Plan1!$C214</f>
        <v>-6.78</v>
      </c>
      <c r="M219" s="41" t="n">
        <f aca="false">$O$5 + L219</f>
        <v>832</v>
      </c>
      <c r="N219" s="47" t="n">
        <f aca="false">IF(M219&gt;$O$5,$O$2+$O$1,(M219^3*3270.5936-M219^2*8015778.389801+M219*6549018422.82398-1783686174686.87))-$O$1</f>
        <v>12885123.519043</v>
      </c>
      <c r="O219" s="41" t="n">
        <f aca="false">N219*100/$O$2</f>
        <v>32.9653511354148</v>
      </c>
      <c r="R219" s="47" t="n">
        <f aca="false">SUM(D219,I219,N219)</f>
        <v>89421315.1606445</v>
      </c>
      <c r="S219" s="41" t="n">
        <f aca="false">R219*100/$R$2</f>
        <v>32.3980461799544</v>
      </c>
      <c r="U219" s="41" t="n">
        <f aca="false">[1]Plan1!$B214</f>
        <v>13.09</v>
      </c>
    </row>
    <row r="220" customFormat="false" ht="15" hidden="false" customHeight="false" outlineLevel="0" collapsed="false">
      <c r="A220" s="46" t="n">
        <v>42218</v>
      </c>
      <c r="B220" s="41" t="n">
        <f aca="false">[2]Plan1!$C215</f>
        <v>-9.48</v>
      </c>
      <c r="C220" s="41" t="n">
        <f aca="false">$E$5 + B220</f>
        <v>771.52</v>
      </c>
      <c r="D220" s="47" t="n">
        <f aca="false">IF(C220&gt;$E$5,$E$2+$E$1,(IF(C220&gt;764.99,C220^3*3486.59308-C220^2*7860012.00812+C220*5908819377.96283-1481278321001.59,IF(C220&gt;752.99,C220^3*3588.471445-C220^2*8028757.56264+C220*5988077680.84934-1488767378546.26,C220^3*899.851852-C220^2*1969009.674601+C220*1435480406.01138-348666163343.76))))-$E$1</f>
        <v>64404820.2458496</v>
      </c>
      <c r="E220" s="47" t="n">
        <f aca="false">D220*100/$E$2</f>
        <v>43.2307925592307</v>
      </c>
      <c r="G220" s="41" t="n">
        <f aca="false">[3]Plan1!$C215</f>
        <v>-17.13</v>
      </c>
      <c r="H220" s="41" t="n">
        <f aca="false">$J$5 + G220</f>
        <v>742.87</v>
      </c>
      <c r="I220" s="47" t="n">
        <f aca="false">IF(H220&gt;$J$5,$J$2+$J$1,(IF(H220&gt;739.99,H220^3*2498.244218-H220^2*5471052.355142+H220*3994605728.77515-972400879260.135,H220^3*1396.138889-H220^2*3002770.071427+H220*2152080038.43115-513963640099.415)))-$J$1</f>
        <v>11825150.2717285</v>
      </c>
      <c r="J220" s="47" t="n">
        <f aca="false">I220*100/$J$2</f>
        <v>13.4464647925584</v>
      </c>
      <c r="L220" s="41" t="n">
        <f aca="false">[4]Plan1!$C215</f>
        <v>-6.8</v>
      </c>
      <c r="M220" s="41" t="n">
        <f aca="false">$O$5 + L220</f>
        <v>831.98</v>
      </c>
      <c r="N220" s="47" t="n">
        <f aca="false">IF(M220&gt;$O$5,$O$2+$O$1,(M220^3*3270.5936-M220^2*8015778.389801+M220*6549018422.82398-1783686174686.87))-$O$1</f>
        <v>12830915.8486328</v>
      </c>
      <c r="O220" s="41" t="n">
        <f aca="false">N220*100/$O$2</f>
        <v>32.8266660163577</v>
      </c>
      <c r="R220" s="47" t="n">
        <f aca="false">SUM(D220,I220,N220)</f>
        <v>89060886.3662109</v>
      </c>
      <c r="S220" s="41" t="n">
        <f aca="false">R220*100/$R$2</f>
        <v>32.267459991352</v>
      </c>
      <c r="U220" s="41" t="n">
        <f aca="false">[1]Plan1!$B215</f>
        <v>14.16</v>
      </c>
    </row>
    <row r="221" customFormat="false" ht="15" hidden="false" customHeight="false" outlineLevel="0" collapsed="false">
      <c r="A221" s="46" t="n">
        <v>42219</v>
      </c>
      <c r="B221" s="41" t="n">
        <f aca="false">[2]Plan1!$C216</f>
        <v>-9.52</v>
      </c>
      <c r="C221" s="41" t="n">
        <f aca="false">$E$5 + B221</f>
        <v>771.48</v>
      </c>
      <c r="D221" s="47" t="n">
        <f aca="false">IF(C221&gt;$E$5,$E$2+$E$1,(IF(C221&gt;764.99,C221^3*3486.59308-C221^2*7860012.00812+C221*5908819377.96283-1481278321001.59,IF(C221&gt;752.99,C221^3*3588.471445-C221^2*8028757.56264+C221*5988077680.84934-1488767378546.26,C221^3*899.851852-C221^2*1969009.674601+C221*1435480406.01138-348666163343.76))))-$E$1</f>
        <v>64140436.7751465</v>
      </c>
      <c r="E221" s="47" t="n">
        <f aca="false">D221*100/$E$2</f>
        <v>43.0533290256873</v>
      </c>
      <c r="G221" s="41" t="n">
        <f aca="false">[3]Plan1!$C216</f>
        <v>-17.15</v>
      </c>
      <c r="H221" s="41" t="n">
        <f aca="false">$J$5 + G221</f>
        <v>742.85</v>
      </c>
      <c r="I221" s="47" t="n">
        <f aca="false">IF(H221&gt;$J$5,$J$2+$J$1,(IF(H221&gt;739.99,H221^3*2498.244218-H221^2*5471052.355142+H221*3994605728.77515-972400879260.135,H221^3*1396.138889-H221^2*3002770.071427+H221*2152080038.43115-513963640099.415)))-$J$1</f>
        <v>11784061.5998535</v>
      </c>
      <c r="J221" s="47" t="n">
        <f aca="false">I221*100/$J$2</f>
        <v>13.399742563492</v>
      </c>
      <c r="L221" s="41" t="n">
        <f aca="false">[4]Plan1!$C216</f>
        <v>-6.81</v>
      </c>
      <c r="M221" s="41" t="n">
        <f aca="false">$O$5 + L221</f>
        <v>831.97</v>
      </c>
      <c r="N221" s="47" t="n">
        <f aca="false">IF(M221&gt;$O$5,$O$2+$O$1,(M221^3*3270.5936-M221^2*8015778.389801+M221*6549018422.82398-1783686174686.87))-$O$1</f>
        <v>12803856.2504883</v>
      </c>
      <c r="O221" s="41" t="n">
        <f aca="false">N221*100/$O$2</f>
        <v>32.7574366331004</v>
      </c>
      <c r="R221" s="47" t="n">
        <f aca="false">SUM(D221,I221,N221)</f>
        <v>88728354.6254883</v>
      </c>
      <c r="S221" s="41" t="n">
        <f aca="false">R221*100/$R$2</f>
        <v>32.1469811248437</v>
      </c>
      <c r="U221" s="41" t="n">
        <f aca="false">[1]Plan1!$B216</f>
        <v>12.83</v>
      </c>
    </row>
    <row r="222" customFormat="false" ht="15" hidden="false" customHeight="false" outlineLevel="0" collapsed="false">
      <c r="A222" s="46" t="n">
        <v>42220</v>
      </c>
      <c r="B222" s="41" t="n">
        <f aca="false">[2]Plan1!$C217</f>
        <v>-9.55</v>
      </c>
      <c r="C222" s="41" t="n">
        <f aca="false">$E$5 + B222</f>
        <v>771.45</v>
      </c>
      <c r="D222" s="47" t="n">
        <f aca="false">IF(C222&gt;$E$5,$E$2+$E$1,(IF(C222&gt;764.99,C222^3*3486.59308-C222^2*7860012.00812+C222*5908819377.96283-1481278321001.59,IF(C222&gt;752.99,C222^3*3588.471445-C222^2*8028757.56264+C222*5988077680.84934-1488767378546.26,C222^3*899.851852-C222^2*1969009.674601+C222*1435480406.01138-348666163343.76))))-$E$1</f>
        <v>63942589.192627</v>
      </c>
      <c r="E222" s="47" t="n">
        <f aca="false">D222*100/$E$2</f>
        <v>42.9205267328527</v>
      </c>
      <c r="G222" s="41" t="n">
        <f aca="false">[3]Plan1!$C217</f>
        <v>-17.18</v>
      </c>
      <c r="H222" s="41" t="n">
        <f aca="false">$J$5 + G222</f>
        <v>742.82</v>
      </c>
      <c r="I222" s="47" t="n">
        <f aca="false">IF(H222&gt;$J$5,$J$2+$J$1,(IF(H222&gt;739.99,H222^3*2498.244218-H222^2*5471052.355142+H222*3994605728.77515-972400879260.135,H222^3*1396.138889-H222^2*3002770.071427+H222*2152080038.43115-513963640099.415)))-$J$1</f>
        <v>11722573.1704102</v>
      </c>
      <c r="J222" s="47" t="n">
        <f aca="false">I222*100/$J$2</f>
        <v>13.3298236210126</v>
      </c>
      <c r="L222" s="41" t="n">
        <f aca="false">[4]Plan1!$C217</f>
        <v>-6.83</v>
      </c>
      <c r="M222" s="41" t="n">
        <f aca="false">$O$5 + L222</f>
        <v>831.95</v>
      </c>
      <c r="N222" s="47" t="n">
        <f aca="false">IF(M222&gt;$O$5,$O$2+$O$1,(M222^3*3270.5936-M222^2*8015778.389801+M222*6549018422.82398-1783686174686.87))-$O$1</f>
        <v>12749825.4331055</v>
      </c>
      <c r="O222" s="41" t="n">
        <f aca="false">N222*100/$O$2</f>
        <v>32.6192039755302</v>
      </c>
      <c r="R222" s="47" t="n">
        <f aca="false">SUM(D222,I222,N222)</f>
        <v>88414987.7961426</v>
      </c>
      <c r="S222" s="41" t="n">
        <f aca="false">R222*100/$R$2</f>
        <v>32.0334458565448</v>
      </c>
      <c r="U222" s="41" t="n">
        <f aca="false">[1]Plan1!$B217</f>
        <v>13.89</v>
      </c>
    </row>
    <row r="223" customFormat="false" ht="15" hidden="false" customHeight="false" outlineLevel="0" collapsed="false">
      <c r="A223" s="46" t="n">
        <v>42221</v>
      </c>
      <c r="B223" s="41" t="n">
        <f aca="false">[2]Plan1!$C218</f>
        <v>-9.58</v>
      </c>
      <c r="C223" s="41" t="n">
        <f aca="false">$E$5 + B223</f>
        <v>771.42</v>
      </c>
      <c r="D223" s="47" t="n">
        <f aca="false">IF(C223&gt;$E$5,$E$2+$E$1,(IF(C223&gt;764.99,C223^3*3486.59308-C223^2*7860012.00812+C223*5908819377.96283-1481278321001.59,IF(C223&gt;752.99,C223^3*3588.471445-C223^2*8028757.56264+C223*5988077680.84934-1488767378546.26,C223^3*899.851852-C223^2*1969009.674601+C223*1435480406.01138-348666163343.76))))-$E$1</f>
        <v>63745118.1433106</v>
      </c>
      <c r="E223" s="47" t="n">
        <f aca="false">D223*100/$E$2</f>
        <v>42.7879771824174</v>
      </c>
      <c r="G223" s="41" t="n">
        <f aca="false">[3]Plan1!$C218</f>
        <v>-17.21</v>
      </c>
      <c r="H223" s="41" t="n">
        <f aca="false">$J$5 + G223</f>
        <v>742.79</v>
      </c>
      <c r="I223" s="47" t="n">
        <f aca="false">IF(H223&gt;$J$5,$J$2+$J$1,(IF(H223&gt;739.99,H223^3*2498.244218-H223^2*5471052.355142+H223*3994605728.77515-972400879260.135,H223^3*1396.138889-H223^2*3002770.071427+H223*2152080038.43115-513963640099.415)))-$J$1</f>
        <v>11661257.873291</v>
      </c>
      <c r="J223" s="47" t="n">
        <f aca="false">I223*100/$J$2</f>
        <v>13.2601015485642</v>
      </c>
      <c r="L223" s="41" t="n">
        <f aca="false">[4]Plan1!$C218</f>
        <v>-6.88</v>
      </c>
      <c r="M223" s="41" t="n">
        <f aca="false">$O$5 + L223</f>
        <v>831.9</v>
      </c>
      <c r="N223" s="47" t="n">
        <f aca="false">IF(M223&gt;$O$5,$O$2+$O$1,(M223^3*3270.5936-M223^2*8015778.389801+M223*6549018422.82398-1783686174686.87))-$O$1</f>
        <v>12615263.0117188</v>
      </c>
      <c r="O223" s="41" t="n">
        <f aca="false">N223*100/$O$2</f>
        <v>32.2749389427512</v>
      </c>
      <c r="R223" s="47" t="n">
        <f aca="false">SUM(D223,I223,N223)</f>
        <v>88021639.0283203</v>
      </c>
      <c r="S223" s="41" t="n">
        <f aca="false">R223*100/$R$2</f>
        <v>31.8909325025213</v>
      </c>
      <c r="U223" s="41" t="n">
        <f aca="false">[1]Plan1!$B218</f>
        <v>14.16</v>
      </c>
    </row>
    <row r="224" customFormat="false" ht="15" hidden="false" customHeight="false" outlineLevel="0" collapsed="false">
      <c r="A224" s="46" t="n">
        <v>42222</v>
      </c>
      <c r="B224" s="41" t="n">
        <f aca="false">[2]Plan1!$C219</f>
        <v>-9.61</v>
      </c>
      <c r="C224" s="41" t="n">
        <f aca="false">$E$5 + B224</f>
        <v>771.39</v>
      </c>
      <c r="D224" s="47" t="n">
        <f aca="false">IF(C224&gt;$E$5,$E$2+$E$1,(IF(C224&gt;764.99,C224^3*3486.59308-C224^2*7860012.00812+C224*5908819377.96283-1481278321001.59,IF(C224&gt;752.99,C224^3*3588.471445-C224^2*8028757.56264+C224*5988077680.84934-1488767378546.26,C224^3*899.851852-C224^2*1969009.674601+C224*1435480406.01138-348666163343.76))))-$E$1</f>
        <v>63548023.0583496</v>
      </c>
      <c r="E224" s="47" t="n">
        <f aca="false">D224*100/$E$2</f>
        <v>42.6556799925508</v>
      </c>
      <c r="G224" s="41" t="n">
        <f aca="false">[3]Plan1!$C219</f>
        <v>-17.23</v>
      </c>
      <c r="H224" s="41" t="n">
        <f aca="false">$J$5 + G224</f>
        <v>742.77</v>
      </c>
      <c r="I224" s="47" t="n">
        <f aca="false">IF(H224&gt;$J$5,$J$2+$J$1,(IF(H224&gt;739.99,H224^3*2498.244218-H224^2*5471052.355142+H224*3994605728.77515-972400879260.135,H224^3*1396.138889-H224^2*3002770.071427+H224*2152080038.43115-513963640099.415)))-$J$1</f>
        <v>11620476.9938965</v>
      </c>
      <c r="J224" s="47" t="n">
        <f aca="false">I224*100/$J$2</f>
        <v>13.2137293125767</v>
      </c>
      <c r="L224" s="41" t="n">
        <f aca="false">[4]Plan1!$C219</f>
        <v>-6.9</v>
      </c>
      <c r="M224" s="41" t="n">
        <f aca="false">$O$5 + L224</f>
        <v>831.88</v>
      </c>
      <c r="N224" s="47" t="n">
        <f aca="false">IF(M224&gt;$O$5,$O$2+$O$1,(M224^3*3270.5936-M224^2*8015778.389801+M224*6549018422.82398-1783686174686.87))-$O$1</f>
        <v>12561643.4775391</v>
      </c>
      <c r="O224" s="41" t="n">
        <f aca="false">N224*100/$O$2</f>
        <v>32.1377585137597</v>
      </c>
      <c r="R224" s="47" t="n">
        <f aca="false">SUM(D224,I224,N224)</f>
        <v>87730143.5297852</v>
      </c>
      <c r="S224" s="41" t="n">
        <f aca="false">R224*100/$R$2</f>
        <v>31.7853213894905</v>
      </c>
      <c r="U224" s="41" t="n">
        <f aca="false">[1]Plan1!$B219</f>
        <v>13.36</v>
      </c>
    </row>
    <row r="225" customFormat="false" ht="15" hidden="false" customHeight="false" outlineLevel="0" collapsed="false">
      <c r="A225" s="46" t="n">
        <v>42223</v>
      </c>
      <c r="B225" s="41" t="n">
        <f aca="false">[2]Plan1!$C220</f>
        <v>-9.64</v>
      </c>
      <c r="C225" s="41" t="n">
        <f aca="false">$E$5 + B225</f>
        <v>771.36</v>
      </c>
      <c r="D225" s="47" t="n">
        <f aca="false">IF(C225&gt;$E$5,$E$2+$E$1,(IF(C225&gt;764.99,C225^3*3486.59308-C225^2*7860012.00812+C225*5908819377.96283-1481278321001.59,IF(C225&gt;752.99,C225^3*3588.471445-C225^2*8028757.56264+C225*5988077680.84934-1488767378546.26,C225^3*899.851852-C225^2*1969009.674601+C225*1435480406.01138-348666163343.76))))-$E$1</f>
        <v>63351303.3786621</v>
      </c>
      <c r="E225" s="47" t="n">
        <f aca="false">D225*100/$E$2</f>
        <v>42.5236347879772</v>
      </c>
      <c r="G225" s="41" t="n">
        <f aca="false">[3]Plan1!$C220</f>
        <v>-17.25</v>
      </c>
      <c r="H225" s="41" t="n">
        <f aca="false">$J$5 + G225</f>
        <v>742.75</v>
      </c>
      <c r="I225" s="47" t="n">
        <f aca="false">IF(H225&gt;$J$5,$J$2+$J$1,(IF(H225&gt;739.99,H225^3*2498.244218-H225^2*5471052.355142+H225*3994605728.77515-972400879260.135,H225^3*1396.138889-H225^2*3002770.071427+H225*2152080038.43115-513963640099.415)))-$J$1</f>
        <v>11579772.7629395</v>
      </c>
      <c r="J225" s="47" t="n">
        <f aca="false">I225*100/$J$2</f>
        <v>13.1674442340877</v>
      </c>
      <c r="L225" s="41" t="n">
        <f aca="false">[4]Plan1!$C220</f>
        <v>-6.91</v>
      </c>
      <c r="M225" s="41" t="n">
        <f aca="false">$O$5 + L225</f>
        <v>831.87</v>
      </c>
      <c r="N225" s="47" t="n">
        <f aca="false">IF(M225&gt;$O$5,$O$2+$O$1,(M225^3*3270.5936-M225^2*8015778.389801+M225*6549018422.82398-1783686174686.87))-$O$1</f>
        <v>12534877.65625</v>
      </c>
      <c r="O225" s="41" t="n">
        <f aca="false">N225*100/$O$2</f>
        <v>32.069280730375</v>
      </c>
      <c r="R225" s="47" t="n">
        <f aca="false">SUM(D225,I225,N225)</f>
        <v>87465953.7978516</v>
      </c>
      <c r="S225" s="41" t="n">
        <f aca="false">R225*100/$R$2</f>
        <v>31.6896033705811</v>
      </c>
      <c r="U225" s="41" t="n">
        <f aca="false">[1]Plan1!$B220</f>
        <v>12.07</v>
      </c>
    </row>
    <row r="226" customFormat="false" ht="15" hidden="false" customHeight="false" outlineLevel="0" collapsed="false">
      <c r="A226" s="46" t="n">
        <v>42224</v>
      </c>
      <c r="B226" s="41" t="n">
        <f aca="false">[2]Plan1!$C221</f>
        <v>-9.69</v>
      </c>
      <c r="C226" s="41" t="n">
        <f aca="false">$E$5 + B226</f>
        <v>771.31</v>
      </c>
      <c r="D226" s="47" t="n">
        <f aca="false">IF(C226&gt;$E$5,$E$2+$E$1,(IF(C226&gt;764.99,C226^3*3486.59308-C226^2*7860012.00812+C226*5908819377.96283-1481278321001.59,IF(C226&gt;752.99,C226^3*3588.471445-C226^2*8028757.56264+C226*5988077680.84934-1488767378546.26,C226^3*899.851852-C226^2*1969009.674601+C226*1435480406.01138-348666163343.76))))-$E$1</f>
        <v>63024269.939209</v>
      </c>
      <c r="E226" s="47" t="n">
        <f aca="false">D226*100/$E$2</f>
        <v>42.3041183802462</v>
      </c>
      <c r="G226" s="41" t="n">
        <f aca="false">[3]Plan1!$C221</f>
        <v>-17.29</v>
      </c>
      <c r="H226" s="41" t="n">
        <f aca="false">$J$5 + G226</f>
        <v>742.71</v>
      </c>
      <c r="I226" s="47" t="n">
        <f aca="false">IF(H226&gt;$J$5,$J$2+$J$1,(IF(H226&gt;739.99,H226^3*2498.244218-H226^2*5471052.355142+H226*3994605728.77515-972400879260.135,H226^3*1396.138889-H226^2*3002770.071427+H226*2152080038.43115-513963640099.415)))-$J$1</f>
        <v>11498593.7653809</v>
      </c>
      <c r="J226" s="47" t="n">
        <f aca="false">I226*100/$J$2</f>
        <v>13.0751350027051</v>
      </c>
      <c r="L226" s="41" t="n">
        <f aca="false">[4]Plan1!$C221</f>
        <v>-6.93</v>
      </c>
      <c r="M226" s="41" t="n">
        <f aca="false">$O$5 + L226</f>
        <v>831.85</v>
      </c>
      <c r="N226" s="47" t="n">
        <f aca="false">IF(M226&gt;$O$5,$O$2+$O$1,(M226^3*3270.5936-M226^2*8015778.389801+M226*6549018422.82398-1783686174686.87))-$O$1</f>
        <v>12481433.7988281</v>
      </c>
      <c r="O226" s="41" t="n">
        <f aca="false">N226*100/$O$2</f>
        <v>31.9325497534977</v>
      </c>
      <c r="R226" s="47" t="n">
        <f aca="false">SUM(D226,I226,N226)</f>
        <v>87004297.503418</v>
      </c>
      <c r="S226" s="41" t="n">
        <f aca="false">R226*100/$R$2</f>
        <v>31.5223416621231</v>
      </c>
      <c r="U226" s="41" t="n">
        <f aca="false">[1]Plan1!$B221</f>
        <v>13.09</v>
      </c>
    </row>
    <row r="227" customFormat="false" ht="15" hidden="false" customHeight="false" outlineLevel="0" collapsed="false">
      <c r="A227" s="46" t="n">
        <v>42225</v>
      </c>
      <c r="B227" s="41" t="n">
        <f aca="false">[2]Plan1!$C222</f>
        <v>-9.72</v>
      </c>
      <c r="C227" s="41" t="n">
        <f aca="false">$E$5 + B227</f>
        <v>771.28</v>
      </c>
      <c r="D227" s="47" t="n">
        <f aca="false">IF(C227&gt;$E$5,$E$2+$E$1,(IF(C227&gt;764.99,C227^3*3486.59308-C227^2*7860012.00812+C227*5908819377.96283-1481278321001.59,IF(C227&gt;752.99,C227^3*3588.471445-C227^2*8028757.56264+C227*5988077680.84934-1488767378546.26,C227^3*899.851852-C227^2*1969009.674601+C227*1435480406.01138-348666163343.76))))-$E$1</f>
        <v>62828548.5710449</v>
      </c>
      <c r="E227" s="47" t="n">
        <f aca="false">D227*100/$E$2</f>
        <v>42.1727432776652</v>
      </c>
      <c r="G227" s="41" t="n">
        <f aca="false">[3]Plan1!$C222</f>
        <v>-17.32</v>
      </c>
      <c r="H227" s="41" t="n">
        <f aca="false">$J$5 + G227</f>
        <v>742.68</v>
      </c>
      <c r="I227" s="47" t="n">
        <f aca="false">IF(H227&gt;$J$5,$J$2+$J$1,(IF(H227&gt;739.99,H227^3*2498.244218-H227^2*5471052.355142+H227*3994605728.77515-972400879260.135,H227^3*1396.138889-H227^2*3002770.071427+H227*2152080038.43115-513963640099.415)))-$J$1</f>
        <v>11437909.8259277</v>
      </c>
      <c r="J227" s="47" t="n">
        <f aca="false">I227*100/$J$2</f>
        <v>13.0061308516728</v>
      </c>
      <c r="L227" s="41" t="n">
        <f aca="false">[4]Plan1!$C222</f>
        <v>-6.96</v>
      </c>
      <c r="M227" s="41" t="n">
        <f aca="false">$O$5 + L227</f>
        <v>831.82</v>
      </c>
      <c r="N227" s="47" t="n">
        <f aca="false">IF(M227&gt;$O$5,$O$2+$O$1,(M227^3*3270.5936-M227^2*8015778.389801+M227*6549018422.82398-1783686174686.87))-$O$1</f>
        <v>12401487.1923828</v>
      </c>
      <c r="O227" s="41" t="n">
        <f aca="false">N227*100/$O$2</f>
        <v>31.7280140383639</v>
      </c>
      <c r="R227" s="47" t="n">
        <f aca="false">SUM(D227,I227,N227)</f>
        <v>86667945.5893555</v>
      </c>
      <c r="S227" s="41" t="n">
        <f aca="false">R227*100/$R$2</f>
        <v>31.4004787167511</v>
      </c>
      <c r="U227" s="41" t="n">
        <f aca="false">[1]Plan1!$B222</f>
        <v>13.09</v>
      </c>
    </row>
    <row r="228" customFormat="false" ht="15" hidden="false" customHeight="false" outlineLevel="0" collapsed="false">
      <c r="A228" s="46" t="n">
        <v>42226</v>
      </c>
      <c r="B228" s="41" t="n">
        <f aca="false">[2]Plan1!$C223</f>
        <v>-9.75</v>
      </c>
      <c r="C228" s="41" t="n">
        <f aca="false">$E$5 + B228</f>
        <v>771.25</v>
      </c>
      <c r="D228" s="47" t="n">
        <f aca="false">IF(C228&gt;$E$5,$E$2+$E$1,(IF(C228&gt;764.99,C228^3*3486.59308-C228^2*7860012.00812+C228*5908819377.96283-1481278321001.59,IF(C228&gt;752.99,C228^3*3588.471445-C228^2*8028757.56264+C228*5988077680.84934-1488767378546.26,C228^3*899.851852-C228^2*1969009.674601+C228*1435480406.01138-348666163343.76))))-$E$1</f>
        <v>62633200.5349121</v>
      </c>
      <c r="E228" s="47" t="n">
        <f aca="false">D228*100/$E$2</f>
        <v>42.0416187687438</v>
      </c>
      <c r="G228" s="41" t="n">
        <f aca="false">[3]Plan1!$C223</f>
        <v>-17.37</v>
      </c>
      <c r="H228" s="41" t="n">
        <f aca="false">$J$5 + G228</f>
        <v>742.63</v>
      </c>
      <c r="I228" s="47" t="n">
        <f aca="false">IF(H228&gt;$J$5,$J$2+$J$1,(IF(H228&gt;739.99,H228^3*2498.244218-H228^2*5471052.355142+H228*3994605728.77515-972400879260.135,H228^3*1396.138889-H228^2*3002770.071427+H228*2152080038.43115-513963640099.415)))-$J$1</f>
        <v>11337150.2712402</v>
      </c>
      <c r="J228" s="47" t="n">
        <f aca="false">I228*100/$J$2</f>
        <v>12.8915564256836</v>
      </c>
      <c r="L228" s="41" t="n">
        <f aca="false">[4]Plan1!$C223</f>
        <v>-6.98</v>
      </c>
      <c r="M228" s="41" t="n">
        <f aca="false">$O$5 + L228</f>
        <v>831.8</v>
      </c>
      <c r="N228" s="47" t="n">
        <f aca="false">IF(M228&gt;$O$5,$O$2+$O$1,(M228^3*3270.5936-M228^2*8015778.389801+M228*6549018422.82398-1783686174686.87))-$O$1</f>
        <v>12348335.3447266</v>
      </c>
      <c r="O228" s="41" t="n">
        <f aca="false">N228*100/$O$2</f>
        <v>31.5920301404296</v>
      </c>
      <c r="R228" s="47" t="n">
        <f aca="false">SUM(D228,I228,N228)</f>
        <v>86318686.1508789</v>
      </c>
      <c r="S228" s="41" t="n">
        <f aca="false">R228*100/$R$2</f>
        <v>31.2739392737087</v>
      </c>
      <c r="U228" s="41" t="n">
        <f aca="false">[1]Plan1!$B223</f>
        <v>13.36</v>
      </c>
    </row>
    <row r="229" customFormat="false" ht="15" hidden="false" customHeight="false" outlineLevel="0" collapsed="false">
      <c r="A229" s="46" t="n">
        <v>42227</v>
      </c>
      <c r="B229" s="41" t="n">
        <f aca="false">[2]Plan1!$C224</f>
        <v>-9.78</v>
      </c>
      <c r="C229" s="41" t="n">
        <f aca="false">$E$5 + B229</f>
        <v>771.22</v>
      </c>
      <c r="D229" s="47" t="n">
        <f aca="false">IF(C229&gt;$E$5,$E$2+$E$1,(IF(C229&gt;764.99,C229^3*3486.59308-C229^2*7860012.00812+C229*5908819377.96283-1481278321001.59,IF(C229&gt;752.99,C229^3*3588.471445-C229^2*8028757.56264+C229*5988077680.84934-1488767378546.26,C229^3*899.851852-C229^2*1969009.674601+C229*1435480406.01138-348666163343.76))))-$E$1</f>
        <v>62438225.2663574</v>
      </c>
      <c r="E229" s="47" t="n">
        <f aca="false">D229*100/$E$2</f>
        <v>41.910744474601</v>
      </c>
      <c r="G229" s="41" t="n">
        <f aca="false">[3]Plan1!$C224</f>
        <v>-17.39</v>
      </c>
      <c r="H229" s="41" t="n">
        <f aca="false">$J$5 + G229</f>
        <v>742.61</v>
      </c>
      <c r="I229" s="47" t="n">
        <f aca="false">IF(H229&gt;$J$5,$J$2+$J$1,(IF(H229&gt;739.99,H229^3*2498.244218-H229^2*5471052.355142+H229*3994605728.77515-972400879260.135,H229^3*1396.138889-H229^2*3002770.071427+H229*2152080038.43115-513963640099.415)))-$J$1</f>
        <v>11296979.2194824</v>
      </c>
      <c r="J229" s="47" t="n">
        <f aca="false">I229*100/$J$2</f>
        <v>12.8458776291584</v>
      </c>
      <c r="L229" s="41" t="n">
        <f aca="false">[4]Plan1!$C224</f>
        <v>-7.01</v>
      </c>
      <c r="M229" s="41" t="n">
        <f aca="false">$O$5 + L229</f>
        <v>831.77</v>
      </c>
      <c r="N229" s="47" t="n">
        <f aca="false">IF(M229&gt;$O$5,$O$2+$O$1,(M229^3*3270.5936-M229^2*8015778.389801+M229*6549018422.82398-1783686174686.87))-$O$1</f>
        <v>12268826.0146484</v>
      </c>
      <c r="O229" s="41" t="n">
        <f aca="false">N229*100/$O$2</f>
        <v>31.3886131548887</v>
      </c>
      <c r="R229" s="47" t="n">
        <f aca="false">SUM(D229,I229,N229)</f>
        <v>86004030.5004883</v>
      </c>
      <c r="S229" s="41" t="n">
        <f aca="false">R229*100/$R$2</f>
        <v>31.1599370554029</v>
      </c>
      <c r="U229" s="41" t="n">
        <f aca="false">[1]Plan1!$B224</f>
        <v>12.07</v>
      </c>
    </row>
    <row r="230" customFormat="false" ht="15" hidden="false" customHeight="false" outlineLevel="0" collapsed="false">
      <c r="A230" s="46" t="n">
        <v>42228</v>
      </c>
      <c r="B230" s="41" t="n">
        <f aca="false">[2]Plan1!$C225</f>
        <v>-9.82</v>
      </c>
      <c r="C230" s="41" t="n">
        <f aca="false">$E$5 + B230</f>
        <v>771.18</v>
      </c>
      <c r="D230" s="47" t="n">
        <f aca="false">IF(C230&gt;$E$5,$E$2+$E$1,(IF(C230&gt;764.99,C230^3*3486.59308-C230^2*7860012.00812+C230*5908819377.96283-1481278321001.59,IF(C230&gt;752.99,C230^3*3588.471445-C230^2*8028757.56264+C230*5988077680.84934-1488767378546.26,C230^3*899.851852-C230^2*1969009.674601+C230*1435480406.01138-348666163343.76))))-$E$1</f>
        <v>62178837.1247559</v>
      </c>
      <c r="E230" s="47" t="n">
        <f aca="false">D230*100/$E$2</f>
        <v>41.7366339825742</v>
      </c>
      <c r="G230" s="41" t="n">
        <f aca="false">[3]Plan1!$C225</f>
        <v>-17.41</v>
      </c>
      <c r="H230" s="41" t="n">
        <f aca="false">$J$5 + G230</f>
        <v>742.59</v>
      </c>
      <c r="I230" s="47" t="n">
        <f aca="false">IF(H230&gt;$J$5,$J$2+$J$1,(IF(H230&gt;739.99,H230^3*2498.244218-H230^2*5471052.355142+H230*3994605728.77515-972400879260.135,H230^3*1396.138889-H230^2*3002770.071427+H230*2152080038.43115-513963640099.415)))-$J$1</f>
        <v>11256883.8571777</v>
      </c>
      <c r="J230" s="47" t="n">
        <f aca="false">I230*100/$J$2</f>
        <v>12.8002848996636</v>
      </c>
      <c r="L230" s="41" t="n">
        <f aca="false">[4]Plan1!$C225</f>
        <v>-7.02</v>
      </c>
      <c r="M230" s="41" t="n">
        <f aca="false">$O$5 + L230</f>
        <v>831.76</v>
      </c>
      <c r="N230" s="47" t="n">
        <f aca="false">IF(M230&gt;$O$5,$O$2+$O$1,(M230^3*3270.5936-M230^2*8015778.389801+M230*6549018422.82398-1783686174686.87))-$O$1</f>
        <v>12242381.0786133</v>
      </c>
      <c r="O230" s="41" t="n">
        <f aca="false">N230*100/$O$2</f>
        <v>31.3209563256108</v>
      </c>
      <c r="R230" s="47" t="n">
        <f aca="false">SUM(D230,I230,N230)</f>
        <v>85678102.0605469</v>
      </c>
      <c r="S230" s="41" t="n">
        <f aca="false">R230*100/$R$2</f>
        <v>31.0418506167321</v>
      </c>
      <c r="U230" s="41" t="n">
        <f aca="false">[1]Plan1!$B225</f>
        <v>13.09</v>
      </c>
    </row>
    <row r="231" customFormat="false" ht="15" hidden="false" customHeight="false" outlineLevel="0" collapsed="false">
      <c r="A231" s="46" t="n">
        <v>42229</v>
      </c>
      <c r="B231" s="41" t="n">
        <f aca="false">[2]Plan1!$C226</f>
        <v>-9.86</v>
      </c>
      <c r="C231" s="41" t="n">
        <f aca="false">$E$5 + B231</f>
        <v>771.14</v>
      </c>
      <c r="D231" s="47" t="n">
        <f aca="false">IF(C231&gt;$E$5,$E$2+$E$1,(IF(C231&gt;764.99,C231^3*3486.59308-C231^2*7860012.00812+C231*5908819377.96283-1481278321001.59,IF(C231&gt;752.99,C231^3*3588.471445-C231^2*8028757.56264+C231*5988077680.84934-1488767378546.26,C231^3*899.851852-C231^2*1969009.674601+C231*1435480406.01138-348666163343.76))))-$E$1</f>
        <v>61920109.3366699</v>
      </c>
      <c r="E231" s="47" t="n">
        <f aca="false">D231*100/$E$2</f>
        <v>41.5629667431758</v>
      </c>
      <c r="G231" s="41" t="n">
        <f aca="false">[3]Plan1!$C226</f>
        <v>-17.43</v>
      </c>
      <c r="H231" s="41" t="n">
        <f aca="false">$J$5 + G231</f>
        <v>742.57</v>
      </c>
      <c r="I231" s="47" t="n">
        <f aca="false">IF(H231&gt;$J$5,$J$2+$J$1,(IF(H231&gt;739.99,H231^3*2498.244218-H231^2*5471052.355142+H231*3994605728.77515-972400879260.135,H231^3*1396.138889-H231^2*3002770.071427+H231*2152080038.43115-513963640099.415)))-$J$1</f>
        <v>11216864.0622559</v>
      </c>
      <c r="J231" s="47" t="n">
        <f aca="false">I231*100/$J$2</f>
        <v>12.754778098392</v>
      </c>
      <c r="L231" s="41" t="n">
        <f aca="false">[4]Plan1!$C226</f>
        <v>-7.04</v>
      </c>
      <c r="M231" s="41" t="n">
        <f aca="false">$O$5 + L231</f>
        <v>831.74</v>
      </c>
      <c r="N231" s="47" t="n">
        <f aca="false">IF(M231&gt;$O$5,$O$2+$O$1,(M231^3*3270.5936-M231^2*8015778.389801+M231*6549018422.82398-1783686174686.87))-$O$1</f>
        <v>12189578.3442383</v>
      </c>
      <c r="O231" s="41" t="n">
        <f aca="false">N231*100/$O$2</f>
        <v>31.1858656004804</v>
      </c>
      <c r="R231" s="47" t="n">
        <f aca="false">SUM(D231,I231,N231)</f>
        <v>85326551.7431641</v>
      </c>
      <c r="S231" s="41" t="n">
        <f aca="false">R231*100/$R$2</f>
        <v>30.9144811702339</v>
      </c>
      <c r="U231" s="41" t="n">
        <f aca="false">[1]Plan1!$B226</f>
        <v>12.07</v>
      </c>
    </row>
    <row r="232" customFormat="false" ht="15" hidden="false" customHeight="false" outlineLevel="0" collapsed="false">
      <c r="A232" s="46" t="n">
        <v>42230</v>
      </c>
      <c r="B232" s="41" t="n">
        <f aca="false">[2]Plan1!$C227</f>
        <v>-9.9</v>
      </c>
      <c r="C232" s="41" t="n">
        <f aca="false">$E$5 + B232</f>
        <v>771.1</v>
      </c>
      <c r="D232" s="47" t="n">
        <f aca="false">IF(C232&gt;$E$5,$E$2+$E$1,(IF(C232&gt;764.99,C232^3*3486.59308-C232^2*7860012.00812+C232*5908819377.96283-1481278321001.59,IF(C232&gt;752.99,C232^3*3588.471445-C232^2*8028757.56264+C232*5988077680.84934-1488767378546.26,C232^3*899.851852-C232^2*1969009.674601+C232*1435480406.01138-348666163343.76))))-$E$1</f>
        <v>61662040.5632324</v>
      </c>
      <c r="E232" s="47" t="n">
        <f aca="false">D232*100/$E$2</f>
        <v>41.3897418577106</v>
      </c>
      <c r="G232" s="41" t="n">
        <f aca="false">[3]Plan1!$C227</f>
        <v>-17.45</v>
      </c>
      <c r="H232" s="41" t="n">
        <f aca="false">$J$5 + G232</f>
        <v>742.55</v>
      </c>
      <c r="I232" s="47" t="n">
        <f aca="false">IF(H232&gt;$J$5,$J$2+$J$1,(IF(H232&gt;739.99,H232^3*2498.244218-H232^2*5471052.355142+H232*3994605728.77515-972400879260.135,H232^3*1396.138889-H232^2*3002770.071427+H232*2152080038.43115-513963640099.415)))-$J$1</f>
        <v>11176919.7175293</v>
      </c>
      <c r="J232" s="47" t="n">
        <f aca="false">I232*100/$J$2</f>
        <v>12.7093570920889</v>
      </c>
      <c r="L232" s="41" t="n">
        <f aca="false">[4]Plan1!$C227</f>
        <v>-7.06</v>
      </c>
      <c r="M232" s="41" t="n">
        <f aca="false">$O$5 + L232</f>
        <v>831.72</v>
      </c>
      <c r="N232" s="47" t="n">
        <f aca="false">IF(M232&gt;$O$5,$O$2+$O$1,(M232^3*3270.5936-M232^2*8015778.389801+M232*6549018422.82398-1783686174686.87))-$O$1</f>
        <v>12136891.6699219</v>
      </c>
      <c r="O232" s="41" t="n">
        <f aca="false">N232*100/$O$2</f>
        <v>31.0510718038644</v>
      </c>
      <c r="R232" s="47" t="n">
        <f aca="false">SUM(D232,I232,N232)</f>
        <v>84975851.9506836</v>
      </c>
      <c r="S232" s="41" t="n">
        <f aca="false">R232*100/$R$2</f>
        <v>30.7874198756011</v>
      </c>
      <c r="U232" s="41" t="n">
        <f aca="false">[1]Plan1!$B227</f>
        <v>12.32</v>
      </c>
    </row>
    <row r="233" customFormat="false" ht="15" hidden="false" customHeight="false" outlineLevel="0" collapsed="false">
      <c r="A233" s="46" t="n">
        <v>42231</v>
      </c>
      <c r="B233" s="41" t="n">
        <f aca="false">[2]Plan1!$C228</f>
        <v>-9.94</v>
      </c>
      <c r="C233" s="41" t="n">
        <f aca="false">$E$5 + B233</f>
        <v>771.06</v>
      </c>
      <c r="D233" s="47" t="n">
        <f aca="false">IF(C233&gt;$E$5,$E$2+$E$1,(IF(C233&gt;764.99,C233^3*3486.59308-C233^2*7860012.00812+C233*5908819377.96283-1481278321001.59,IF(C233&gt;752.99,C233^3*3588.471445-C233^2*8028757.56264+C233*5988077680.84934-1488767378546.26,C233^3*899.851852-C233^2*1969009.674601+C233*1435480406.01138-348666163343.76))))-$E$1</f>
        <v>61404629.4665527</v>
      </c>
      <c r="E233" s="47" t="n">
        <f aca="false">D233*100/$E$2</f>
        <v>41.2169584281392</v>
      </c>
      <c r="G233" s="41" t="n">
        <f aca="false">[3]Plan1!$C228</f>
        <v>-17.49</v>
      </c>
      <c r="H233" s="41" t="n">
        <f aca="false">$J$5 + G233</f>
        <v>742.51</v>
      </c>
      <c r="I233" s="47" t="n">
        <f aca="false">IF(H233&gt;$J$5,$J$2+$J$1,(IF(H233&gt;739.99,H233^3*2498.244218-H233^2*5471052.355142+H233*3994605728.77515-972400879260.135,H233^3*1396.138889-H233^2*3002770.071427+H233*2152080038.43115-513963640099.415)))-$J$1</f>
        <v>11097256.8952637</v>
      </c>
      <c r="J233" s="47" t="n">
        <f aca="false">I233*100/$J$2</f>
        <v>12.6187719147122</v>
      </c>
      <c r="L233" s="41" t="n">
        <f aca="false">[4]Plan1!$C228</f>
        <v>-7.08</v>
      </c>
      <c r="M233" s="41" t="n">
        <f aca="false">$O$5 + L233</f>
        <v>831.7</v>
      </c>
      <c r="N233" s="47" t="n">
        <f aca="false">IF(M233&gt;$O$5,$O$2+$O$1,(M233^3*3270.5936-M233^2*8015778.389801+M233*6549018422.82398-1783686174686.87))-$O$1</f>
        <v>12084320.8955078</v>
      </c>
      <c r="O233" s="41" t="n">
        <f aca="false">N233*100/$O$2</f>
        <v>30.9165745260185</v>
      </c>
      <c r="R233" s="47" t="n">
        <f aca="false">SUM(D233,I233,N233)</f>
        <v>84586207.2573242</v>
      </c>
      <c r="S233" s="41" t="n">
        <f aca="false">R233*100/$R$2</f>
        <v>30.6462485369046</v>
      </c>
      <c r="U233" s="41" t="n">
        <f aca="false">[1]Plan1!$B228</f>
        <v>13.09</v>
      </c>
    </row>
    <row r="234" customFormat="false" ht="15" hidden="false" customHeight="false" outlineLevel="0" collapsed="false">
      <c r="A234" s="46" t="n">
        <v>42232</v>
      </c>
      <c r="B234" s="41" t="n">
        <f aca="false">[2]Plan1!$C229</f>
        <v>-9.97</v>
      </c>
      <c r="C234" s="41" t="n">
        <f aca="false">$E$5 + B234</f>
        <v>771.03</v>
      </c>
      <c r="D234" s="47" t="n">
        <f aca="false">IF(C234&gt;$E$5,$E$2+$E$1,(IF(C234&gt;764.99,C234^3*3486.59308-C234^2*7860012.00812+C234*5908819377.96283-1481278321001.59,IF(C234&gt;752.99,C234^3*3588.471445-C234^2*8028757.56264+C234*5988077680.84934-1488767378546.26,C234^3*899.851852-C234^2*1969009.674601+C234*1435480406.01138-348666163343.76))))-$E$1</f>
        <v>61212001.9382324</v>
      </c>
      <c r="E234" s="47" t="n">
        <f aca="false">D234*100/$E$2</f>
        <v>41.0876600202526</v>
      </c>
      <c r="G234" s="41" t="n">
        <f aca="false">[3]Plan1!$C229</f>
        <v>-17.51</v>
      </c>
      <c r="H234" s="41" t="n">
        <f aca="false">$J$5 + G234</f>
        <v>742.49</v>
      </c>
      <c r="I234" s="47" t="n">
        <f aca="false">IF(H234&gt;$J$5,$J$2+$J$1,(IF(H234&gt;739.99,H234^3*2498.244218-H234^2*5471052.355142+H234*3994605728.77515-972400879260.135,H234^3*1396.138889-H234^2*3002770.071427+H234*2152080038.43115-513963640099.415)))-$J$1</f>
        <v>11057538.1779785</v>
      </c>
      <c r="J234" s="47" t="n">
        <f aca="false">I234*100/$J$2</f>
        <v>12.5736074710216</v>
      </c>
      <c r="L234" s="41" t="n">
        <f aca="false">[4]Plan1!$C229</f>
        <v>-7.1</v>
      </c>
      <c r="M234" s="41" t="n">
        <f aca="false">$O$5 + L234</f>
        <v>831.68</v>
      </c>
      <c r="N234" s="47" t="n">
        <f aca="false">IF(M234&gt;$O$5,$O$2+$O$1,(M234^3*3270.5936-M234^2*8015778.389801+M234*6549018422.82398-1783686174686.87))-$O$1</f>
        <v>12031865.8662109</v>
      </c>
      <c r="O234" s="41" t="n">
        <f aca="false">N234*100/$O$2</f>
        <v>30.7823733709395</v>
      </c>
      <c r="R234" s="47" t="n">
        <f aca="false">SUM(D234,I234,N234)</f>
        <v>84301405.9824219</v>
      </c>
      <c r="S234" s="41" t="n">
        <f aca="false">R234*100/$R$2</f>
        <v>30.5430627937759</v>
      </c>
      <c r="U234" s="41" t="n">
        <f aca="false">[1]Plan1!$B229</f>
        <v>15.55</v>
      </c>
    </row>
    <row r="235" customFormat="false" ht="15" hidden="false" customHeight="false" outlineLevel="0" collapsed="false">
      <c r="A235" s="46" t="n">
        <v>42233</v>
      </c>
      <c r="B235" s="41" t="n">
        <f aca="false">[2]Plan1!$C230</f>
        <v>-10.01</v>
      </c>
      <c r="C235" s="41" t="n">
        <f aca="false">$E$5 + B235</f>
        <v>770.99</v>
      </c>
      <c r="D235" s="47" t="n">
        <f aca="false">IF(C235&gt;$E$5,$E$2+$E$1,(IF(C235&gt;764.99,C235^3*3486.59308-C235^2*7860012.00812+C235*5908819377.96283-1481278321001.59,IF(C235&gt;752.99,C235^3*3588.471445-C235^2*8028757.56264+C235*5988077680.84934-1488767378546.26,C235^3*899.851852-C235^2*1969009.674601+C235*1435480406.01138-348666163343.76))))-$E$1</f>
        <v>60955738.5524902</v>
      </c>
      <c r="E235" s="47" t="n">
        <f aca="false">D235*100/$E$2</f>
        <v>40.915646974843</v>
      </c>
      <c r="G235" s="41" t="n">
        <f aca="false">[3]Plan1!$C230</f>
        <v>-17.55</v>
      </c>
      <c r="H235" s="41" t="n">
        <f aca="false">$J$5 + G235</f>
        <v>742.45</v>
      </c>
      <c r="I235" s="47" t="n">
        <f aca="false">IF(H235&gt;$J$5,$J$2+$J$1,(IF(H235&gt;739.99,H235^3*2498.244218-H235^2*5471052.355142+H235*3994605728.77515-972400879260.135,H235^3*1396.138889-H235^2*3002770.071427+H235*2152080038.43115-513963640099.415)))-$J$1</f>
        <v>10978325.5317383</v>
      </c>
      <c r="J235" s="47" t="n">
        <f aca="false">I235*100/$J$2</f>
        <v>12.4835341920932</v>
      </c>
      <c r="L235" s="41" t="n">
        <f aca="false">[4]Plan1!$C230</f>
        <v>-7.12</v>
      </c>
      <c r="M235" s="41" t="n">
        <f aca="false">$O$5 + L235</f>
        <v>831.66</v>
      </c>
      <c r="N235" s="47" t="n">
        <f aca="false">IF(M235&gt;$O$5,$O$2+$O$1,(M235^3*3270.5936-M235^2*8015778.389801+M235*6549018422.82398-1783686174686.87))-$O$1</f>
        <v>11979526.421875</v>
      </c>
      <c r="O235" s="41" t="n">
        <f aca="false">N235*100/$O$2</f>
        <v>30.6484679288833</v>
      </c>
      <c r="R235" s="47" t="n">
        <f aca="false">SUM(D235,I235,N235)</f>
        <v>83913590.5061035</v>
      </c>
      <c r="S235" s="41" t="n">
        <f aca="false">R235*100/$R$2</f>
        <v>30.4025541948083</v>
      </c>
      <c r="U235" s="41" t="n">
        <f aca="false">[1]Plan1!$B230</f>
        <v>11.1</v>
      </c>
    </row>
    <row r="236" customFormat="false" ht="15" hidden="false" customHeight="false" outlineLevel="0" collapsed="false">
      <c r="A236" s="46" t="n">
        <v>42234</v>
      </c>
      <c r="B236" s="41" t="n">
        <f aca="false">[2]Plan1!$C231</f>
        <v>-10.05</v>
      </c>
      <c r="C236" s="41" t="n">
        <f aca="false">$E$5 + B236</f>
        <v>770.95</v>
      </c>
      <c r="D236" s="47" t="n">
        <f aca="false">IF(C236&gt;$E$5,$E$2+$E$1,(IF(C236&gt;764.99,C236^3*3486.59308-C236^2*7860012.00812+C236*5908819377.96283-1481278321001.59,IF(C236&gt;752.99,C236^3*3588.471445-C236^2*8028757.56264+C236*5988077680.84934-1488767378546.26,C236^3*899.851852-C236^2*1969009.674601+C236*1435480406.01138-348666163343.76))))-$E$1</f>
        <v>60700129.1604004</v>
      </c>
      <c r="E236" s="47" t="n">
        <f aca="false">D236*100/$E$2</f>
        <v>40.7440729130966</v>
      </c>
      <c r="G236" s="41" t="n">
        <f aca="false">[3]Plan1!$C231</f>
        <v>-17.57</v>
      </c>
      <c r="H236" s="41" t="n">
        <f aca="false">$J$5 + G236</f>
        <v>742.43</v>
      </c>
      <c r="I236" s="47" t="n">
        <f aca="false">IF(H236&gt;$J$5,$J$2+$J$1,(IF(H236&gt;739.99,H236^3*2498.244218-H236^2*5471052.355142+H236*3994605728.77515-972400879260.135,H236^3*1396.138889-H236^2*3002770.071427+H236*2152080038.43115-513963640099.415)))-$J$1</f>
        <v>10938831.3623047</v>
      </c>
      <c r="J236" s="47" t="n">
        <f aca="false">I236*100/$J$2</f>
        <v>12.4386250834057</v>
      </c>
      <c r="L236" s="41" t="n">
        <f aca="false">[4]Plan1!$C231</f>
        <v>-7.15</v>
      </c>
      <c r="M236" s="41" t="n">
        <f aca="false">$O$5 + L236</f>
        <v>831.63</v>
      </c>
      <c r="N236" s="47" t="n">
        <f aca="false">IF(M236&gt;$O$5,$O$2+$O$1,(M236^3*3270.5936-M236^2*8015778.389801+M236*6549018422.82398-1783686174686.87))-$O$1</f>
        <v>11901233.6367188</v>
      </c>
      <c r="O236" s="41" t="n">
        <f aca="false">N236*100/$O$2</f>
        <v>30.4481633566973</v>
      </c>
      <c r="R236" s="47" t="n">
        <f aca="false">SUM(D236,I236,N236)</f>
        <v>83540194.1594238</v>
      </c>
      <c r="S236" s="41" t="n">
        <f aca="false">R236*100/$R$2</f>
        <v>30.2672697599795</v>
      </c>
      <c r="U236" s="41" t="n">
        <f aca="false">[1]Plan1!$B231</f>
        <v>11.58</v>
      </c>
    </row>
    <row r="237" customFormat="false" ht="15" hidden="false" customHeight="false" outlineLevel="0" collapsed="false">
      <c r="A237" s="46" t="n">
        <v>42235</v>
      </c>
      <c r="B237" s="41" t="n">
        <f aca="false">[2]Plan1!$C232</f>
        <v>-10.08</v>
      </c>
      <c r="C237" s="41" t="n">
        <f aca="false">$E$5 + B237</f>
        <v>770.92</v>
      </c>
      <c r="D237" s="47" t="n">
        <f aca="false">IF(C237&gt;$E$5,$E$2+$E$1,(IF(C237&gt;764.99,C237^3*3486.59308-C237^2*7860012.00812+C237*5908819377.96283-1481278321001.59,IF(C237&gt;752.99,C237^3*3588.471445-C237^2*8028757.56264+C237*5988077680.84934-1488767378546.26,C237^3*899.851852-C237^2*1969009.674601+C237*1435480406.01138-348666163343.76))))-$E$1</f>
        <v>60508850.4948731</v>
      </c>
      <c r="E237" s="47" t="n">
        <f aca="false">D237*100/$E$2</f>
        <v>40.6156799096094</v>
      </c>
      <c r="G237" s="41" t="n">
        <f aca="false">[3]Plan1!$C232</f>
        <v>-17.59</v>
      </c>
      <c r="H237" s="41" t="n">
        <f aca="false">$J$5 + G237</f>
        <v>742.41</v>
      </c>
      <c r="I237" s="47" t="n">
        <f aca="false">IF(H237&gt;$J$5,$J$2+$J$1,(IF(H237&gt;739.99,H237^3*2498.244218-H237^2*5471052.355142+H237*3994605728.77515-972400879260.135,H237^3*1396.138889-H237^2*3002770.071427+H237*2152080038.43115-513963640099.415)))-$J$1</f>
        <v>10899411.8034668</v>
      </c>
      <c r="J237" s="47" t="n">
        <f aca="false">I237*100/$J$2</f>
        <v>12.3938008149717</v>
      </c>
      <c r="L237" s="41" t="n">
        <f aca="false">[4]Plan1!$C232</f>
        <v>-7.17</v>
      </c>
      <c r="M237" s="41" t="n">
        <f aca="false">$O$5 + L237</f>
        <v>831.61</v>
      </c>
      <c r="N237" s="47" t="n">
        <f aca="false">IF(M237&gt;$O$5,$O$2+$O$1,(M237^3*3270.5936-M237^2*8015778.389801+M237*6549018422.82398-1783686174686.87))-$O$1</f>
        <v>11849182.4746094</v>
      </c>
      <c r="O237" s="41" t="n">
        <f aca="false">N237*100/$O$2</f>
        <v>30.3149954570333</v>
      </c>
      <c r="R237" s="47" t="n">
        <f aca="false">SUM(D237,I237,N237)</f>
        <v>83257444.7729492</v>
      </c>
      <c r="S237" s="41" t="n">
        <f aca="false">R237*100/$R$2</f>
        <v>30.1648274321754</v>
      </c>
      <c r="U237" s="41" t="n">
        <f aca="false">[1]Plan1!$B232</f>
        <v>10.86</v>
      </c>
    </row>
    <row r="238" customFormat="false" ht="15" hidden="false" customHeight="false" outlineLevel="0" collapsed="false">
      <c r="A238" s="46" t="n">
        <v>42236</v>
      </c>
      <c r="B238" s="41" t="n">
        <f aca="false">[2]Plan1!$C233</f>
        <v>-10.13</v>
      </c>
      <c r="C238" s="41" t="n">
        <f aca="false">$E$5 + B238</f>
        <v>770.87</v>
      </c>
      <c r="D238" s="47" t="n">
        <f aca="false">IF(C238&gt;$E$5,$E$2+$E$1,(IF(C238&gt;764.99,C238^3*3486.59308-C238^2*7860012.00812+C238*5908819377.96283-1481278321001.59,IF(C238&gt;752.99,C238^3*3588.471445-C238^2*8028757.56264+C238*5988077680.84934-1488767378546.26,C238^3*899.851852-C238^2*1969009.674601+C238*1435480406.01138-348666163343.76))))-$E$1</f>
        <v>60190867.0046387</v>
      </c>
      <c r="E238" s="47" t="n">
        <f aca="false">D238*100/$E$2</f>
        <v>40.40223814778</v>
      </c>
      <c r="G238" s="41" t="n">
        <f aca="false">[3]Plan1!$C233</f>
        <v>-17.63</v>
      </c>
      <c r="H238" s="41" t="n">
        <f aca="false">$J$5 + G238</f>
        <v>742.37</v>
      </c>
      <c r="I238" s="47" t="n">
        <f aca="false">IF(H238&gt;$J$5,$J$2+$J$1,(IF(H238&gt;739.99,H238^3*2498.244218-H238^2*5471052.355142+H238*3994605728.77515-972400879260.135,H238^3*1396.138889-H238^2*3002770.071427+H238*2152080038.43115-513963640099.415)))-$J$1</f>
        <v>10820796.0334473</v>
      </c>
      <c r="J238" s="47" t="n">
        <f aca="false">I238*100/$J$2</f>
        <v>12.3044062483559</v>
      </c>
      <c r="L238" s="41" t="n">
        <f aca="false">[4]Plan1!$C233</f>
        <v>-7.18</v>
      </c>
      <c r="M238" s="41" t="n">
        <f aca="false">$O$5 + L238</f>
        <v>831.6</v>
      </c>
      <c r="N238" s="47" t="n">
        <f aca="false">IF(M238&gt;$O$5,$O$2+$O$1,(M238^3*3270.5936-M238^2*8015778.389801+M238*6549018422.82398-1783686174686.87))-$O$1</f>
        <v>11823200.0410156</v>
      </c>
      <c r="O238" s="41" t="n">
        <f aca="false">N238*100/$O$2</f>
        <v>30.2485218958366</v>
      </c>
      <c r="R238" s="47" t="n">
        <f aca="false">SUM(D238,I238,N238)</f>
        <v>82834863.0791016</v>
      </c>
      <c r="S238" s="41" t="n">
        <f aca="false">R238*100/$R$2</f>
        <v>30.0117227590057</v>
      </c>
      <c r="U238" s="41" t="n">
        <f aca="false">[1]Plan1!$B233</f>
        <v>11.34</v>
      </c>
    </row>
    <row r="239" customFormat="false" ht="15" hidden="false" customHeight="false" outlineLevel="0" collapsed="false">
      <c r="A239" s="46" t="n">
        <v>42237</v>
      </c>
      <c r="B239" s="41" t="n">
        <f aca="false">[2]Plan1!$C234</f>
        <v>-10.17</v>
      </c>
      <c r="C239" s="41" t="n">
        <f aca="false">$E$5 + B239</f>
        <v>770.83</v>
      </c>
      <c r="D239" s="47" t="n">
        <f aca="false">IF(C239&gt;$E$5,$E$2+$E$1,(IF(C239&gt;764.99,C239^3*3486.59308-C239^2*7860012.00812+C239*5908819377.96283-1481278321001.59,IF(C239&gt;752.99,C239^3*3588.471445-C239^2*8028757.56264+C239*5988077680.84934-1488767378546.26,C239^3*899.851852-C239^2*1969009.674601+C239*1435480406.01138-348666163343.76))))-$E$1</f>
        <v>59937211.5632324</v>
      </c>
      <c r="E239" s="47" t="n">
        <f aca="false">D239*100/$E$2</f>
        <v>40.2319756468197</v>
      </c>
      <c r="G239" s="41" t="n">
        <f aca="false">[3]Plan1!$C234</f>
        <v>-17.67</v>
      </c>
      <c r="H239" s="41" t="n">
        <f aca="false">$J$5 + G239</f>
        <v>742.33</v>
      </c>
      <c r="I239" s="47" t="n">
        <f aca="false">IF(H239&gt;$J$5,$J$2+$J$1,(IF(H239&gt;739.99,H239^3*2498.244218-H239^2*5471052.355142+H239*3994605728.77515-972400879260.135,H239^3*1396.138889-H239^2*3002770.071427+H239*2152080038.43115-513963640099.415)))-$J$1</f>
        <v>10742477.2626953</v>
      </c>
      <c r="J239" s="47" t="n">
        <f aca="false">I239*100/$J$2</f>
        <v>12.2153494017778</v>
      </c>
      <c r="L239" s="41" t="n">
        <f aca="false">[4]Plan1!$C234</f>
        <v>-7.2</v>
      </c>
      <c r="M239" s="41" t="n">
        <f aca="false">$O$5 + L239</f>
        <v>831.58</v>
      </c>
      <c r="N239" s="47" t="n">
        <f aca="false">IF(M239&gt;$O$5,$O$2+$O$1,(M239^3*3270.5936-M239^2*8015778.389801+M239*6549018422.82398-1783686174686.87))-$O$1</f>
        <v>11771321.3740234</v>
      </c>
      <c r="O239" s="41" t="n">
        <f aca="false">N239*100/$O$2</f>
        <v>30.1157953083649</v>
      </c>
      <c r="R239" s="47" t="n">
        <f aca="false">SUM(D239,I239,N239)</f>
        <v>82451010.1999512</v>
      </c>
      <c r="S239" s="41" t="n">
        <f aca="false">R239*100/$R$2</f>
        <v>29.8726498401755</v>
      </c>
      <c r="U239" s="41" t="n">
        <f aca="false">[1]Plan1!$B234</f>
        <v>10.39</v>
      </c>
    </row>
    <row r="240" customFormat="false" ht="15" hidden="false" customHeight="false" outlineLevel="0" collapsed="false">
      <c r="A240" s="46" t="n">
        <v>42238</v>
      </c>
      <c r="B240" s="41" t="n">
        <f aca="false">[2]Plan1!$C235</f>
        <v>-10.21</v>
      </c>
      <c r="C240" s="41" t="n">
        <f aca="false">$E$5 + B240</f>
        <v>770.79</v>
      </c>
      <c r="D240" s="47" t="n">
        <f aca="false">IF(C240&gt;$E$5,$E$2+$E$1,(IF(C240&gt;764.99,C240^3*3486.59308-C240^2*7860012.00812+C240*5908819377.96283-1481278321001.59,IF(C240&gt;752.99,C240^3*3588.471445-C240^2*8028757.56264+C240*5988077680.84934-1488767378546.26,C240^3*899.851852-C240^2*1969009.674601+C240*1435480406.01138-348666163343.76))))-$E$1</f>
        <v>59684204.7590332</v>
      </c>
      <c r="E240" s="47" t="n">
        <f aca="false">D240*100/$E$2</f>
        <v>40.0621485340872</v>
      </c>
      <c r="G240" s="41" t="n">
        <f aca="false">[3]Plan1!$C235</f>
        <v>-17.71</v>
      </c>
      <c r="H240" s="41" t="n">
        <f aca="false">$J$5 + G240</f>
        <v>742.29</v>
      </c>
      <c r="I240" s="47" t="n">
        <f aca="false">IF(H240&gt;$J$5,$J$2+$J$1,(IF(H240&gt;739.99,H240^3*2498.244218-H240^2*5471052.355142+H240*3994605728.77515-972400879260.135,H240^3*1396.138889-H240^2*3002770.071427+H240*2152080038.43115-513963640099.415)))-$J$1</f>
        <v>10664454.5324707</v>
      </c>
      <c r="J240" s="47" t="n">
        <f aca="false">I240*100/$J$2</f>
        <v>12.1266291850468</v>
      </c>
      <c r="L240" s="41" t="n">
        <f aca="false">[4]Plan1!$C235</f>
        <v>-7.22</v>
      </c>
      <c r="M240" s="41" t="n">
        <f aca="false">$O$5 + L240</f>
        <v>831.56</v>
      </c>
      <c r="N240" s="47" t="n">
        <f aca="false">IF(M240&gt;$O$5,$O$2+$O$1,(M240^3*3270.5936-M240^2*8015778.389801+M240*6549018422.82398-1783686174686.87))-$O$1</f>
        <v>11719557.5087891</v>
      </c>
      <c r="O240" s="41" t="n">
        <f aca="false">N240*100/$O$2</f>
        <v>29.9833624301658</v>
      </c>
      <c r="R240" s="47" t="n">
        <f aca="false">SUM(D240,I240,N240)</f>
        <v>82068216.800293</v>
      </c>
      <c r="S240" s="41" t="n">
        <f aca="false">R240*100/$R$2</f>
        <v>29.7339607791029</v>
      </c>
      <c r="U240" s="41" t="n">
        <f aca="false">[1]Plan1!$B235</f>
        <v>11.82</v>
      </c>
    </row>
    <row r="241" customFormat="false" ht="15" hidden="false" customHeight="false" outlineLevel="0" collapsed="false">
      <c r="A241" s="46" t="n">
        <v>42239</v>
      </c>
      <c r="B241" s="41" t="n">
        <f aca="false">[2]Plan1!$C236</f>
        <v>-10.25</v>
      </c>
      <c r="C241" s="41" t="n">
        <f aca="false">$E$5 + B241</f>
        <v>770.75</v>
      </c>
      <c r="D241" s="47" t="n">
        <f aca="false">IF(C241&gt;$E$5,$E$2+$E$1,(IF(C241&gt;764.99,C241^3*3486.59308-C241^2*7860012.00812+C241*5908819377.96283-1481278321001.59,IF(C241&gt;752.99,C241^3*3588.471445-C241^2*8028757.56264+C241*5988077680.84934-1488767378546.26,C241^3*899.851852-C241^2*1969009.674601+C241*1435480406.01138-348666163343.76))))-$E$1</f>
        <v>59431845.2556152</v>
      </c>
      <c r="E241" s="47" t="n">
        <f aca="false">D241*100/$E$2</f>
        <v>39.8927559125261</v>
      </c>
      <c r="G241" s="41" t="n">
        <f aca="false">[3]Plan1!$C236</f>
        <v>-17.74</v>
      </c>
      <c r="H241" s="41" t="n">
        <f aca="false">$J$5 + G241</f>
        <v>742.26</v>
      </c>
      <c r="I241" s="47" t="n">
        <f aca="false">IF(H241&gt;$J$5,$J$2+$J$1,(IF(H241&gt;739.99,H241^3*2498.244218-H241^2*5471052.355142+H241*3994605728.77515-972400879260.135,H241^3*1396.138889-H241^2*3002770.071427+H241*2152080038.43115-513963640099.415)))-$J$1</f>
        <v>10606131.1838379</v>
      </c>
      <c r="J241" s="47" t="n">
        <f aca="false">I241*100/$J$2</f>
        <v>12.0603092790875</v>
      </c>
      <c r="L241" s="41" t="n">
        <f aca="false">[4]Plan1!$C236</f>
        <v>-7.25</v>
      </c>
      <c r="M241" s="41" t="n">
        <f aca="false">$O$5 + L241</f>
        <v>831.53</v>
      </c>
      <c r="N241" s="47" t="n">
        <f aca="false">IF(M241&gt;$O$5,$O$2+$O$1,(M241^3*3270.5936-M241^2*8015778.389801+M241*6549018422.82398-1783686174686.87))-$O$1</f>
        <v>11642126.6220703</v>
      </c>
      <c r="O241" s="41" t="n">
        <f aca="false">N241*100/$O$2</f>
        <v>29.7852629423621</v>
      </c>
      <c r="R241" s="47" t="n">
        <f aca="false">SUM(D241,I241,N241)</f>
        <v>81680103.0615234</v>
      </c>
      <c r="S241" s="41" t="n">
        <f aca="false">R241*100/$R$2</f>
        <v>29.593344117302</v>
      </c>
      <c r="U241" s="41" t="n">
        <f aca="false">[1]Plan1!$B236</f>
        <v>12.07</v>
      </c>
    </row>
    <row r="242" customFormat="false" ht="15" hidden="false" customHeight="false" outlineLevel="0" collapsed="false">
      <c r="A242" s="46" t="n">
        <v>42240</v>
      </c>
      <c r="B242" s="41" t="n">
        <f aca="false">[2]Plan1!$C237</f>
        <v>-10.24</v>
      </c>
      <c r="C242" s="41" t="n">
        <f aca="false">$E$5 + B242</f>
        <v>770.76</v>
      </c>
      <c r="D242" s="47" t="n">
        <f aca="false">IF(C242&gt;$E$5,$E$2+$E$1,(IF(C242&gt;764.99,C242^3*3486.59308-C242^2*7860012.00812+C242*5908819377.96283-1481278321001.59,IF(C242&gt;752.99,C242^3*3588.471445-C242^2*8028757.56264+C242*5988077680.84934-1488767378546.26,C242^3*899.851852-C242^2*1969009.674601+C242*1435480406.01138-348666163343.76))))-$E$1</f>
        <v>59494874.5212402</v>
      </c>
      <c r="E242" s="47" t="n">
        <f aca="false">D242*100/$E$2</f>
        <v>39.9350633841873</v>
      </c>
      <c r="G242" s="41" t="n">
        <f aca="false">[3]Plan1!$C237</f>
        <v>-17.79</v>
      </c>
      <c r="H242" s="41" t="n">
        <f aca="false">$J$5 + G242</f>
        <v>742.21</v>
      </c>
      <c r="I242" s="47" t="n">
        <f aca="false">IF(H242&gt;$J$5,$J$2+$J$1,(IF(H242&gt;739.99,H242^3*2498.244218-H242^2*5471052.355142+H242*3994605728.77515-972400879260.135,H242^3*1396.138889-H242^2*3002770.071427+H242*2152080038.43115-513963640099.415)))-$J$1</f>
        <v>10509293.3557129</v>
      </c>
      <c r="J242" s="47" t="n">
        <f aca="false">I242*100/$J$2</f>
        <v>11.9501942770327</v>
      </c>
      <c r="L242" s="41" t="n">
        <f aca="false">[4]Plan1!$C237</f>
        <v>-7.27</v>
      </c>
      <c r="M242" s="41" t="n">
        <f aca="false">$O$5 + L242</f>
        <v>831.51</v>
      </c>
      <c r="N242" s="47" t="n">
        <f aca="false">IF(M242&gt;$O$5,$O$2+$O$1,(M242^3*3270.5936-M242^2*8015778.389801+M242*6549018422.82398-1783686174686.87))-$O$1</f>
        <v>11590649.0756836</v>
      </c>
      <c r="O242" s="41" t="n">
        <f aca="false">N242*100/$O$2</f>
        <v>29.6535625834389</v>
      </c>
      <c r="R242" s="47" t="n">
        <f aca="false">SUM(D242,I242,N242)</f>
        <v>81594816.9526367</v>
      </c>
      <c r="S242" s="41" t="n">
        <f aca="false">R242*100/$R$2</f>
        <v>29.562444288897</v>
      </c>
      <c r="U242" s="41" t="n">
        <f aca="false">[1]Plan1!$B237</f>
        <v>12.07</v>
      </c>
    </row>
    <row r="243" customFormat="false" ht="15" hidden="false" customHeight="false" outlineLevel="0" collapsed="false">
      <c r="A243" s="46" t="n">
        <v>42241</v>
      </c>
      <c r="B243" s="41" t="n">
        <f aca="false">[2]Plan1!$C238</f>
        <v>-10.28</v>
      </c>
      <c r="C243" s="41" t="n">
        <f aca="false">$E$5 + B243</f>
        <v>770.72</v>
      </c>
      <c r="D243" s="47" t="n">
        <f aca="false">IF(C243&gt;$E$5,$E$2+$E$1,(IF(C243&gt;764.99,C243^3*3486.59308-C243^2*7860012.00812+C243*5908819377.96283-1481278321001.59,IF(C243&gt;752.99,C243^3*3588.471445-C243^2*8028757.56264+C243*5988077680.84934-1488767378546.26,C243^3*899.851852-C243^2*1969009.674601+C243*1435480406.01138-348666163343.76))))-$E$1</f>
        <v>59242999.6140137</v>
      </c>
      <c r="E243" s="47" t="n">
        <f aca="false">D243*100/$E$2</f>
        <v>39.7659960407242</v>
      </c>
      <c r="G243" s="41" t="n">
        <f aca="false">[3]Plan1!$C238</f>
        <v>-17.84</v>
      </c>
      <c r="H243" s="41" t="n">
        <f aca="false">$J$5 + G243</f>
        <v>742.16</v>
      </c>
      <c r="I243" s="47" t="n">
        <f aca="false">IF(H243&gt;$J$5,$J$2+$J$1,(IF(H243&gt;739.99,H243^3*2498.244218-H243^2*5471052.355142+H243*3994605728.77515-972400879260.135,H243^3*1396.138889-H243^2*3002770.071427+H243*2152080038.43115-513963640099.415)))-$J$1</f>
        <v>10412913.592041</v>
      </c>
      <c r="J243" s="47" t="n">
        <f aca="false">I243*100/$J$2</f>
        <v>11.840600143415</v>
      </c>
      <c r="L243" s="41" t="n">
        <f aca="false">[4]Plan1!$C238</f>
        <v>-7.3</v>
      </c>
      <c r="M243" s="41" t="n">
        <f aca="false">$O$5 + L243</f>
        <v>831.48</v>
      </c>
      <c r="N243" s="47" t="n">
        <f aca="false">IF(M243&gt;$O$5,$O$2+$O$1,(M243^3*3270.5936-M243^2*8015778.389801+M243*6549018422.82398-1783686174686.87))-$O$1</f>
        <v>11513646.9296875</v>
      </c>
      <c r="O243" s="41" t="n">
        <f aca="false">N243*100/$O$2</f>
        <v>29.4565599876011</v>
      </c>
      <c r="R243" s="47" t="n">
        <f aca="false">SUM(D243,I243,N243)</f>
        <v>81169560.1357422</v>
      </c>
      <c r="S243" s="41" t="n">
        <f aca="false">R243*100/$R$2</f>
        <v>29.4083703975956</v>
      </c>
      <c r="U243" s="41" t="n">
        <f aca="false">[1]Plan1!$B238</f>
        <v>11.58</v>
      </c>
    </row>
    <row r="244" customFormat="false" ht="15" hidden="false" customHeight="false" outlineLevel="0" collapsed="false">
      <c r="A244" s="46" t="n">
        <v>42242</v>
      </c>
      <c r="B244" s="41" t="n">
        <f aca="false">[2]Plan1!$C239</f>
        <v>-10.32</v>
      </c>
      <c r="C244" s="41" t="n">
        <f aca="false">$E$5 + B244</f>
        <v>770.68</v>
      </c>
      <c r="D244" s="47" t="n">
        <f aca="false">IF(C244&gt;$E$5,$E$2+$E$1,(IF(C244&gt;764.99,C244^3*3486.59308-C244^2*7860012.00812+C244*5908819377.96283-1481278321001.59,IF(C244&gt;752.99,C244^3*3588.471445-C244^2*8028757.56264+C244*5988077680.84934-1488767378546.26,C244^3*899.851852-C244^2*1969009.674601+C244*1435480406.01138-348666163343.76))))-$E$1</f>
        <v>58991769.6638184</v>
      </c>
      <c r="E244" s="47" t="n">
        <f aca="false">D244*100/$E$2</f>
        <v>39.5973616152246</v>
      </c>
      <c r="G244" s="41" t="n">
        <f aca="false">[3]Plan1!$C239</f>
        <v>-17.9</v>
      </c>
      <c r="H244" s="41" t="n">
        <f aca="false">$J$5 + G244</f>
        <v>742.1</v>
      </c>
      <c r="I244" s="47" t="n">
        <f aca="false">IF(H244&gt;$J$5,$J$2+$J$1,(IF(H244&gt;739.99,H244^3*2498.244218-H244^2*5471052.355142+H244*3994605728.77515-972400879260.135,H244^3*1396.138889-H244^2*3002770.071427+H244*2152080038.43115-513963640099.415)))-$J$1</f>
        <v>10297859.885498</v>
      </c>
      <c r="J244" s="47" t="n">
        <f aca="false">I244*100/$J$2</f>
        <v>11.7097717328888</v>
      </c>
      <c r="L244" s="41" t="n">
        <f aca="false">[4]Plan1!$C239</f>
        <v>-7.33</v>
      </c>
      <c r="M244" s="41" t="n">
        <f aca="false">$O$5 + L244</f>
        <v>831.45</v>
      </c>
      <c r="N244" s="47" t="n">
        <f aca="false">IF(M244&gt;$O$5,$O$2+$O$1,(M244^3*3270.5936-M244^2*8015778.389801+M244*6549018422.82398-1783686174686.87))-$O$1</f>
        <v>11436901.3212891</v>
      </c>
      <c r="O244" s="41" t="n">
        <f aca="false">N244*100/$O$2</f>
        <v>29.260213718571</v>
      </c>
      <c r="R244" s="47" t="n">
        <f aca="false">SUM(D244,I244,N244)</f>
        <v>80726530.8706055</v>
      </c>
      <c r="S244" s="41" t="n">
        <f aca="false">R244*100/$R$2</f>
        <v>29.2478574084365</v>
      </c>
      <c r="U244" s="41" t="n">
        <f aca="false">[1]Plan1!$B239</f>
        <v>12.58</v>
      </c>
    </row>
    <row r="245" customFormat="false" ht="15" hidden="false" customHeight="false" outlineLevel="0" collapsed="false">
      <c r="A245" s="46" t="n">
        <v>42243</v>
      </c>
      <c r="B245" s="41" t="n">
        <f aca="false">[2]Plan1!$C240</f>
        <v>-10.37</v>
      </c>
      <c r="C245" s="41" t="n">
        <f aca="false">$E$5 + B245</f>
        <v>770.63</v>
      </c>
      <c r="D245" s="47" t="n">
        <f aca="false">IF(C245&gt;$E$5,$E$2+$E$1,(IF(C245&gt;764.99,C245^3*3486.59308-C245^2*7860012.00812+C245*5908819377.96283-1481278321001.59,IF(C245&gt;752.99,C245^3*3588.471445-C245^2*8028757.56264+C245*5988077680.84934-1488767378546.26,C245^3*899.851852-C245^2*1969009.674601+C245*1435480406.01138-348666163343.76))))-$E$1</f>
        <v>58678637.1569824</v>
      </c>
      <c r="E245" s="47" t="n">
        <f aca="false">D245*100/$E$2</f>
        <v>39.3871760049721</v>
      </c>
      <c r="G245" s="41" t="n">
        <f aca="false">[3]Plan1!$C240</f>
        <v>-17.92</v>
      </c>
      <c r="H245" s="41" t="n">
        <f aca="false">$J$5 + G245</f>
        <v>742.08</v>
      </c>
      <c r="I245" s="47" t="n">
        <f aca="false">IF(H245&gt;$J$5,$J$2+$J$1,(IF(H245&gt;739.99,H245^3*2498.244218-H245^2*5471052.355142+H245*3994605728.77515-972400879260.135,H245^3*1396.138889-H245^2*3002770.071427+H245*2152080038.43115-513963640099.415)))-$J$1</f>
        <v>10259654.0720215</v>
      </c>
      <c r="J245" s="47" t="n">
        <f aca="false">I245*100/$J$2</f>
        <v>11.6663276231753</v>
      </c>
      <c r="L245" s="41" t="n">
        <f aca="false">[4]Plan1!$C240</f>
        <v>-7.35</v>
      </c>
      <c r="M245" s="41" t="n">
        <f aca="false">$O$5 + L245</f>
        <v>831.43</v>
      </c>
      <c r="N245" s="47" t="n">
        <f aca="false">IF(M245&gt;$O$5,$O$2+$O$1,(M245^3*3270.5936-M245^2*8015778.389801+M245*6549018422.82398-1783686174686.87))-$O$1</f>
        <v>11385879.8413086</v>
      </c>
      <c r="O245" s="41" t="n">
        <f aca="false">N245*100/$O$2</f>
        <v>29.1296801617511</v>
      </c>
      <c r="R245" s="47" t="n">
        <f aca="false">SUM(D245,I245,N245)</f>
        <v>80324171.0703125</v>
      </c>
      <c r="S245" s="41" t="n">
        <f aca="false">R245*100/$R$2</f>
        <v>29.1020792864369</v>
      </c>
      <c r="U245" s="41" t="n">
        <f aca="false">[1]Plan1!$B240</f>
        <v>9.94</v>
      </c>
    </row>
    <row r="246" customFormat="false" ht="15" hidden="false" customHeight="false" outlineLevel="0" collapsed="false">
      <c r="A246" s="46" t="n">
        <v>42244</v>
      </c>
      <c r="B246" s="41" t="n">
        <f aca="false">[2]Plan1!$C241</f>
        <v>-10.41</v>
      </c>
      <c r="C246" s="41" t="n">
        <f aca="false">$E$5 + B246</f>
        <v>770.59</v>
      </c>
      <c r="D246" s="47" t="n">
        <f aca="false">IF(C246&gt;$E$5,$E$2+$E$1,(IF(C246&gt;764.99,C246^3*3486.59308-C246^2*7860012.00812+C246*5908819377.96283-1481278321001.59,IF(C246&gt;752.99,C246^3*3588.471445-C246^2*8028757.56264+C246*5988077680.84934-1488767378546.26,C246^3*899.851852-C246^2*1969009.674601+C246*1435480406.01138-348666163343.76))))-$E$1</f>
        <v>58428853.4655762</v>
      </c>
      <c r="E246" s="47" t="n">
        <f aca="false">D246*100/$E$2</f>
        <v>39.2195123595083</v>
      </c>
      <c r="G246" s="41" t="n">
        <f aca="false">[3]Plan1!$C241</f>
        <v>-17.94</v>
      </c>
      <c r="H246" s="41" t="n">
        <f aca="false">$J$5 + G246</f>
        <v>742.06</v>
      </c>
      <c r="I246" s="47" t="n">
        <f aca="false">IF(H246&gt;$J$5,$J$2+$J$1,(IF(H246&gt;739.99,H246^3*2498.244218-H246^2*5471052.355142+H246*3994605728.77515-972400879260.135,H246^3*1396.138889-H246^2*3002770.071427+H246*2152080038.43115-513963640099.415)))-$J$1</f>
        <v>10221520.7692871</v>
      </c>
      <c r="J246" s="47" t="n">
        <f aca="false">I246*100/$J$2</f>
        <v>11.6229659659566</v>
      </c>
      <c r="L246" s="41" t="n">
        <f aca="false">[4]Plan1!$C241</f>
        <v>-7.37</v>
      </c>
      <c r="M246" s="41" t="n">
        <f aca="false">$O$5 + L246</f>
        <v>831.41</v>
      </c>
      <c r="N246" s="47" t="n">
        <f aca="false">IF(M246&gt;$O$5,$O$2+$O$1,(M246^3*3270.5936-M246^2*8015778.389801+M246*6549018422.82398-1783686174686.87))-$O$1</f>
        <v>11334971.9858398</v>
      </c>
      <c r="O246" s="41" t="n">
        <f aca="false">N246*100/$O$2</f>
        <v>28.9994373023328</v>
      </c>
      <c r="R246" s="47" t="n">
        <f aca="false">SUM(D246,I246,N246)</f>
        <v>79985346.2207031</v>
      </c>
      <c r="S246" s="41" t="n">
        <f aca="false">R246*100/$R$2</f>
        <v>28.9793203770557</v>
      </c>
      <c r="U246" s="41" t="n">
        <f aca="false">[1]Plan1!$B241</f>
        <v>10.16</v>
      </c>
    </row>
    <row r="247" customFormat="false" ht="15" hidden="false" customHeight="false" outlineLevel="0" collapsed="false">
      <c r="A247" s="46" t="n">
        <v>42245</v>
      </c>
      <c r="B247" s="41" t="n">
        <f aca="false">[2]Plan1!$C242</f>
        <v>-10.45</v>
      </c>
      <c r="C247" s="41" t="n">
        <f aca="false">$E$5 + B247</f>
        <v>770.55</v>
      </c>
      <c r="D247" s="47" t="n">
        <f aca="false">IF(C247&gt;$E$5,$E$2+$E$1,(IF(C247&gt;764.99,C247^3*3486.59308-C247^2*7860012.00812+C247*5908819377.96283-1481278321001.59,IF(C247&gt;752.99,C247^3*3588.471445-C247^2*8028757.56264+C247*5988077680.84934-1488767378546.26,C247^3*899.851852-C247^2*1969009.674601+C247*1435480406.01138-348666163343.76))))-$E$1</f>
        <v>58179710.3791504</v>
      </c>
      <c r="E247" s="47" t="n">
        <f aca="false">D247*100/$E$2</f>
        <v>39.0522787107577</v>
      </c>
      <c r="G247" s="41" t="n">
        <f aca="false">[3]Plan1!$C242</f>
        <v>-17.98</v>
      </c>
      <c r="H247" s="41" t="n">
        <f aca="false">$J$5 + G247</f>
        <v>742.02</v>
      </c>
      <c r="I247" s="47" t="n">
        <f aca="false">IF(H247&gt;$J$5,$J$2+$J$1,(IF(H247&gt;739.99,H247^3*2498.244218-H247^2*5471052.355142+H247*3994605728.77515-972400879260.135,H247^3*1396.138889-H247^2*3002770.071427+H247*2152080038.43115-513963640099.415)))-$J$1</f>
        <v>10145471.2172852</v>
      </c>
      <c r="J247" s="47" t="n">
        <f aca="false">I247*100/$J$2</f>
        <v>11.5364894646027</v>
      </c>
      <c r="L247" s="41" t="n">
        <f aca="false">[4]Plan1!$C242</f>
        <v>-7.4</v>
      </c>
      <c r="M247" s="41" t="n">
        <f aca="false">$O$5 + L247</f>
        <v>831.38</v>
      </c>
      <c r="N247" s="47" t="n">
        <f aca="false">IF(M247&gt;$O$5,$O$2+$O$1,(M247^3*3270.5936-M247^2*8015778.389801+M247*6549018422.82398-1783686174686.87))-$O$1</f>
        <v>11258822.9052734</v>
      </c>
      <c r="O247" s="41" t="n">
        <f aca="false">N247*100/$O$2</f>
        <v>28.8046171924751</v>
      </c>
      <c r="R247" s="47" t="n">
        <f aca="false">SUM(D247,I247,N247)</f>
        <v>79584004.501709</v>
      </c>
      <c r="S247" s="41" t="n">
        <f aca="false">R247*100/$R$2</f>
        <v>28.8339111139224</v>
      </c>
      <c r="U247" s="41" t="n">
        <f aca="false">[1]Plan1!$B242</f>
        <v>9.27</v>
      </c>
    </row>
    <row r="248" customFormat="false" ht="15" hidden="false" customHeight="false" outlineLevel="0" collapsed="false">
      <c r="A248" s="46" t="n">
        <v>42246</v>
      </c>
      <c r="B248" s="41" t="n">
        <f aca="false">[2]Plan1!$C243</f>
        <v>-10.5</v>
      </c>
      <c r="C248" s="41" t="n">
        <f aca="false">$E$5 + B248</f>
        <v>770.5</v>
      </c>
      <c r="D248" s="47" t="n">
        <f aca="false">IF(C248&gt;$E$5,$E$2+$E$1,(IF(C248&gt;764.99,C248^3*3486.59308-C248^2*7860012.00812+C248*5908819377.96283-1481278321001.59,IF(C248&gt;752.99,C248^3*3588.471445-C248^2*8028757.56264+C248*5988077680.84934-1488767378546.26,C248^3*899.851852-C248^2*1969009.674601+C248*1435480406.01138-348666163343.76))))-$E$1</f>
        <v>57869180.3337402</v>
      </c>
      <c r="E248" s="47" t="n">
        <f aca="false">D248*100/$E$2</f>
        <v>38.8438399646314</v>
      </c>
      <c r="G248" s="41" t="n">
        <f aca="false">[3]Plan1!$C243</f>
        <v>-18.02</v>
      </c>
      <c r="H248" s="41" t="n">
        <f aca="false">$J$5 + G248</f>
        <v>741.98</v>
      </c>
      <c r="I248" s="47" t="n">
        <f aca="false">IF(H248&gt;$J$5,$J$2+$J$1,(IF(H248&gt;739.99,H248^3*2498.244218-H248^2*5471052.355142+H248*3994605728.77515-972400879260.135,H248^3*1396.138889-H248^2*3002770.071427+H248*2152080038.43115-513963640099.415)))-$J$1</f>
        <v>10069710.270752</v>
      </c>
      <c r="J248" s="47" t="n">
        <f aca="false">I248*100/$J$2</f>
        <v>11.4503411386363</v>
      </c>
      <c r="L248" s="41" t="n">
        <f aca="false">[4]Plan1!$C243</f>
        <v>-7.42</v>
      </c>
      <c r="M248" s="41" t="n">
        <f aca="false">$O$5 + L248</f>
        <v>831.36</v>
      </c>
      <c r="N248" s="47" t="n">
        <f aca="false">IF(M248&gt;$O$5,$O$2+$O$1,(M248^3*3270.5936-M248^2*8015778.389801+M248*6549018422.82398-1783686174686.87))-$O$1</f>
        <v>11208198.4257813</v>
      </c>
      <c r="O248" s="41" t="n">
        <f aca="false">N248*100/$O$2</f>
        <v>28.6750993232795</v>
      </c>
      <c r="R248" s="47" t="n">
        <f aca="false">SUM(D248,I248,N248)</f>
        <v>79147089.0302734</v>
      </c>
      <c r="S248" s="41" t="n">
        <f aca="false">R248*100/$R$2</f>
        <v>28.6756132003335</v>
      </c>
      <c r="U248" s="41" t="n">
        <f aca="false">[1]Plan1!$B243</f>
        <v>10.39</v>
      </c>
    </row>
    <row r="249" customFormat="false" ht="15" hidden="false" customHeight="false" outlineLevel="0" collapsed="false">
      <c r="A249" s="46" t="n">
        <v>42247</v>
      </c>
      <c r="B249" s="41" t="n">
        <f aca="false">[2]Plan1!$C244</f>
        <v>-10.54</v>
      </c>
      <c r="C249" s="41" t="n">
        <f aca="false">$E$5 + B249</f>
        <v>770.46</v>
      </c>
      <c r="D249" s="47" t="n">
        <f aca="false">IF(C249&gt;$E$5,$E$2+$E$1,(IF(C249&gt;764.99,C249^3*3486.59308-C249^2*7860012.00812+C249*5908819377.96283-1481278321001.59,IF(C249&gt;752.99,C249^3*3588.471445-C249^2*8028757.56264+C249*5988077680.84934-1488767378546.26,C249^3*899.851852-C249^2*1969009.674601+C249*1435480406.01138-348666163343.76))))-$E$1</f>
        <v>57621473.7155762</v>
      </c>
      <c r="E249" s="47" t="n">
        <f aca="false">D249*100/$E$2</f>
        <v>38.6775705241684</v>
      </c>
      <c r="G249" s="41" t="n">
        <f aca="false">[3]Plan1!$C244</f>
        <v>-18.08</v>
      </c>
      <c r="H249" s="41" t="n">
        <f aca="false">$J$5 + G249</f>
        <v>741.92</v>
      </c>
      <c r="I249" s="47" t="n">
        <f aca="false">IF(H249&gt;$J$5,$J$2+$J$1,(IF(H249&gt;739.99,H249^3*2498.244218-H249^2*5471052.355142+H249*3994605728.77515-972400879260.135,H249^3*1396.138889-H249^2*3002770.071427+H249*2152080038.43115-513963640099.415)))-$J$1</f>
        <v>9956607.88720703</v>
      </c>
      <c r="J249" s="47" t="n">
        <f aca="false">I249*100/$J$2</f>
        <v>11.3217315917516</v>
      </c>
      <c r="L249" s="41" t="n">
        <f aca="false">[4]Plan1!$C244</f>
        <v>-7.44</v>
      </c>
      <c r="M249" s="41" t="n">
        <f aca="false">$O$5 + L249</f>
        <v>831.34</v>
      </c>
      <c r="N249" s="47" t="n">
        <f aca="false">IF(M249&gt;$O$5,$O$2+$O$1,(M249^3*3270.5936-M249^2*8015778.389801+M249*6549018422.82398-1783686174686.87))-$O$1</f>
        <v>11157687.0195313</v>
      </c>
      <c r="O249" s="41" t="n">
        <f aca="false">N249*100/$O$2</f>
        <v>28.5458707411155</v>
      </c>
      <c r="R249" s="47" t="n">
        <f aca="false">SUM(D249,I249,N249)</f>
        <v>78735768.6223145</v>
      </c>
      <c r="S249" s="41" t="n">
        <f aca="false">R249*100/$R$2</f>
        <v>28.5265885796614</v>
      </c>
      <c r="U249" s="41" t="n">
        <f aca="false">[1]Plan1!$B244</f>
        <v>9.94</v>
      </c>
    </row>
    <row r="250" customFormat="false" ht="15" hidden="false" customHeight="false" outlineLevel="0" collapsed="false">
      <c r="A250" s="46" t="n">
        <v>42248</v>
      </c>
      <c r="B250" s="41" t="n">
        <f aca="false">[2]Plan1!$C245</f>
        <v>-10.57</v>
      </c>
      <c r="C250" s="41" t="n">
        <f aca="false">$E$5 + B250</f>
        <v>770.43</v>
      </c>
      <c r="D250" s="47" t="n">
        <f aca="false">IF(C250&gt;$E$5,$E$2+$E$1,(IF(C250&gt;764.99,C250^3*3486.59308-C250^2*7860012.00812+C250*5908819377.96283-1481278321001.59,IF(C250&gt;752.99,C250^3*3588.471445-C250^2*8028757.56264+C250*5988077680.84934-1488767378546.26,C250^3*899.851852-C250^2*1969009.674601+C250*1435480406.01138-348666163343.76))))-$E$1</f>
        <v>57436111.3659668</v>
      </c>
      <c r="E250" s="47" t="n">
        <f aca="false">D250*100/$E$2</f>
        <v>38.553148761113</v>
      </c>
      <c r="G250" s="41" t="n">
        <f aca="false">[3]Plan1!$C245</f>
        <v>-18.1</v>
      </c>
      <c r="H250" s="41" t="n">
        <f aca="false">$J$5 + G250</f>
        <v>741.9</v>
      </c>
      <c r="I250" s="47" t="n">
        <f aca="false">IF(H250&gt;$J$5,$J$2+$J$1,(IF(H250&gt;739.99,H250^3*2498.244218-H250^2*5471052.355142+H250*3994605728.77515-972400879260.135,H250^3*1396.138889-H250^2*3002770.071427+H250*2152080038.43115-513963640099.415)))-$J$1</f>
        <v>9919050.35668945</v>
      </c>
      <c r="J250" s="47" t="n">
        <f aca="false">I250*100/$J$2</f>
        <v>11.2790246493284</v>
      </c>
      <c r="L250" s="41" t="n">
        <f aca="false">[4]Plan1!$C245</f>
        <v>-7.46</v>
      </c>
      <c r="M250" s="41" t="n">
        <f aca="false">$O$5 + L250</f>
        <v>831.32</v>
      </c>
      <c r="N250" s="47" t="n">
        <f aca="false">IF(M250&gt;$O$5,$O$2+$O$1,(M250^3*3270.5936-M250^2*8015778.389801+M250*6549018422.82398-1783686174686.87))-$O$1</f>
        <v>11107288.53125</v>
      </c>
      <c r="O250" s="41" t="n">
        <f aca="false">N250*100/$O$2</f>
        <v>28.4169310487307</v>
      </c>
      <c r="R250" s="47" t="n">
        <f aca="false">SUM(D250,I250,N250)</f>
        <v>78462450.2539063</v>
      </c>
      <c r="S250" s="41" t="n">
        <f aca="false">R250*100/$R$2</f>
        <v>28.4275631839198</v>
      </c>
      <c r="U250" s="41" t="n">
        <f aca="false">[1]Plan1!$B245</f>
        <v>9.06</v>
      </c>
    </row>
    <row r="251" customFormat="false" ht="15" hidden="false" customHeight="false" outlineLevel="0" collapsed="false">
      <c r="A251" s="46" t="n">
        <v>42249</v>
      </c>
      <c r="B251" s="41" t="n">
        <f aca="false">[2]Plan1!$C246</f>
        <v>-10.62</v>
      </c>
      <c r="C251" s="41" t="n">
        <f aca="false">$E$5 + B251</f>
        <v>770.38</v>
      </c>
      <c r="D251" s="47" t="n">
        <f aca="false">IF(C251&gt;$E$5,$E$2+$E$1,(IF(C251&gt;764.99,C251^3*3486.59308-C251^2*7860012.00812+C251*5908819377.96283-1481278321001.59,IF(C251&gt;752.99,C251^3*3588.471445-C251^2*8028757.56264+C251*5988077680.84934-1488767378546.26,C251^3*899.851852-C251^2*1969009.674601+C251*1435480406.01138-348666163343.76))))-$E$1</f>
        <v>57127967.9020996</v>
      </c>
      <c r="E251" s="47" t="n">
        <f aca="false">D251*100/$E$2</f>
        <v>38.3463119729025</v>
      </c>
      <c r="G251" s="41" t="n">
        <f aca="false">[3]Plan1!$C246</f>
        <v>-18.15</v>
      </c>
      <c r="H251" s="41" t="n">
        <f aca="false">$J$5 + G251</f>
        <v>741.85</v>
      </c>
      <c r="I251" s="47" t="n">
        <f aca="false">IF(H251&gt;$J$5,$J$2+$J$1,(IF(H251&gt;739.99,H251^3*2498.244218-H251^2*5471052.355142+H251*3994605728.77515-972400879260.135,H251^3*1396.138889-H251^2*3002770.071427+H251*2152080038.43115-513963640099.415)))-$J$1</f>
        <v>9825468.78198242</v>
      </c>
      <c r="J251" s="47" t="n">
        <f aca="false">I251*100/$J$2</f>
        <v>11.1726123568319</v>
      </c>
      <c r="L251" s="41" t="n">
        <f aca="false">[4]Plan1!$C246</f>
        <v>-7.5</v>
      </c>
      <c r="M251" s="41" t="n">
        <f aca="false">$O$5 + L251</f>
        <v>831.28</v>
      </c>
      <c r="N251" s="47" t="n">
        <f aca="false">IF(M251&gt;$O$5,$O$2+$O$1,(M251^3*3270.5936-M251^2*8015778.389801+M251*6549018422.82398-1783686174686.87))-$O$1</f>
        <v>11006829.6816406</v>
      </c>
      <c r="O251" s="41" t="n">
        <f aca="false">N251*100/$O$2</f>
        <v>28.1599167292995</v>
      </c>
      <c r="R251" s="47" t="n">
        <f aca="false">SUM(D251,I251,N251)</f>
        <v>77960266.3657227</v>
      </c>
      <c r="S251" s="41" t="n">
        <f aca="false">R251*100/$R$2</f>
        <v>28.2456180093161</v>
      </c>
      <c r="U251" s="41" t="n">
        <f aca="false">[1]Plan1!$B246</f>
        <v>8.43</v>
      </c>
    </row>
    <row r="252" customFormat="false" ht="15" hidden="false" customHeight="false" outlineLevel="0" collapsed="false">
      <c r="A252" s="46" t="n">
        <v>42250</v>
      </c>
      <c r="B252" s="41" t="n">
        <f aca="false">[2]Plan1!$C247</f>
        <v>-10.66</v>
      </c>
      <c r="C252" s="41" t="n">
        <f aca="false">$E$5 + B252</f>
        <v>770.34</v>
      </c>
      <c r="D252" s="47" t="n">
        <f aca="false">IF(C252&gt;$E$5,$E$2+$E$1,(IF(C252&gt;764.99,C252^3*3486.59308-C252^2*7860012.00812+C252*5908819377.96283-1481278321001.59,IF(C252&gt;752.99,C252^3*3588.471445-C252^2*8028757.56264+C252*5988077680.84934-1488767378546.26,C252^3*899.851852-C252^2*1969009.674601+C252*1435480406.01138-348666163343.76))))-$E$1</f>
        <v>56882166.0310059</v>
      </c>
      <c r="E252" s="47" t="n">
        <f aca="false">D252*100/$E$2</f>
        <v>38.1813210660207</v>
      </c>
      <c r="G252" s="41" t="n">
        <f aca="false">[3]Plan1!$C247</f>
        <v>-18.18</v>
      </c>
      <c r="H252" s="41" t="n">
        <f aca="false">$J$5 + G252</f>
        <v>741.82</v>
      </c>
      <c r="I252" s="47" t="n">
        <f aca="false">IF(H252&gt;$J$5,$J$2+$J$1,(IF(H252&gt;739.99,H252^3*2498.244218-H252^2*5471052.355142+H252*3994605728.77515-972400879260.135,H252^3*1396.138889-H252^2*3002770.071427+H252*2152080038.43115-513963640099.415)))-$J$1</f>
        <v>9769533.35229492</v>
      </c>
      <c r="J252" s="47" t="n">
        <f aca="false">I252*100/$J$2</f>
        <v>11.1090077709563</v>
      </c>
      <c r="L252" s="41" t="n">
        <f aca="false">[4]Plan1!$C247</f>
        <v>-7.52</v>
      </c>
      <c r="M252" s="41" t="n">
        <f aca="false">$O$5 + L252</f>
        <v>831.26</v>
      </c>
      <c r="N252" s="47" t="n">
        <f aca="false">IF(M252&gt;$O$5,$O$2+$O$1,(M252^3*3270.5936-M252^2*8015778.389801+M252*6549018422.82398-1783686174686.87))-$O$1</f>
        <v>10956769.0063477</v>
      </c>
      <c r="O252" s="41" t="n">
        <f aca="false">N252*100/$O$2</f>
        <v>28.0318412990043</v>
      </c>
      <c r="R252" s="47" t="n">
        <f aca="false">SUM(D252,I252,N252)</f>
        <v>77608468.3896484</v>
      </c>
      <c r="S252" s="41" t="n">
        <f aca="false">R252*100/$R$2</f>
        <v>28.1181588341251</v>
      </c>
      <c r="U252" s="41" t="n">
        <f aca="false">[1]Plan1!$B247</f>
        <v>9.71</v>
      </c>
    </row>
    <row r="253" customFormat="false" ht="15" hidden="false" customHeight="false" outlineLevel="0" collapsed="false">
      <c r="A253" s="46" t="n">
        <v>42251</v>
      </c>
      <c r="B253" s="41" t="n">
        <f aca="false">[2]Plan1!$C248</f>
        <v>-10.71</v>
      </c>
      <c r="C253" s="41" t="n">
        <f aca="false">$E$5 + B253</f>
        <v>770.29</v>
      </c>
      <c r="D253" s="47" t="n">
        <f aca="false">IF(C253&gt;$E$5,$E$2+$E$1,(IF(C253&gt;764.99,C253^3*3486.59308-C253^2*7860012.00812+C253*5908819377.96283-1481278321001.59,IF(C253&gt;752.99,C253^3*3588.471445-C253^2*8028757.56264+C253*5988077680.84934-1488767378546.26,C253^3*899.851852-C253^2*1969009.674601+C253*1435480406.01138-348666163343.76))))-$E$1</f>
        <v>56575802.6159668</v>
      </c>
      <c r="E253" s="47" t="n">
        <f aca="false">D253*100/$E$2</f>
        <v>37.9756791095222</v>
      </c>
      <c r="G253" s="41" t="n">
        <f aca="false">[3]Plan1!$C248</f>
        <v>-18.2</v>
      </c>
      <c r="H253" s="41" t="n">
        <f aca="false">$J$5 + G253</f>
        <v>741.8</v>
      </c>
      <c r="I253" s="47" t="n">
        <f aca="false">IF(H253&gt;$J$5,$J$2+$J$1,(IF(H253&gt;739.99,H253^3*2498.244218-H253^2*5471052.355142+H253*3994605728.77515-972400879260.135,H253^3*1396.138889-H253^2*3002770.071427+H253*2152080038.43115-513963640099.415)))-$J$1</f>
        <v>9732331.78051758</v>
      </c>
      <c r="J253" s="47" t="n">
        <f aca="false">I253*100/$J$2</f>
        <v>11.0667055918181</v>
      </c>
      <c r="L253" s="41" t="n">
        <f aca="false">[4]Plan1!$C248</f>
        <v>-7.54</v>
      </c>
      <c r="M253" s="41" t="n">
        <f aca="false">$O$5 + L253</f>
        <v>831.24</v>
      </c>
      <c r="N253" s="47" t="n">
        <f aca="false">IF(M253&gt;$O$5,$O$2+$O$1,(M253^3*3270.5936-M253^2*8015778.389801+M253*6549018422.82398-1783686174686.87))-$O$1</f>
        <v>10906820.6191406</v>
      </c>
      <c r="O253" s="41" t="n">
        <f aca="false">N253*100/$O$2</f>
        <v>27.9040531469936</v>
      </c>
      <c r="R253" s="47" t="n">
        <f aca="false">SUM(D253,I253,N253)</f>
        <v>77214955.015625</v>
      </c>
      <c r="S253" s="41" t="n">
        <f aca="false">R253*100/$R$2</f>
        <v>27.9755858419796</v>
      </c>
      <c r="U253" s="41" t="n">
        <f aca="false">[1]Plan1!$B248</f>
        <v>13.09</v>
      </c>
    </row>
    <row r="254" customFormat="false" ht="15" hidden="false" customHeight="false" outlineLevel="0" collapsed="false">
      <c r="A254" s="46" t="n">
        <v>42252</v>
      </c>
      <c r="B254" s="41" t="n">
        <f aca="false">[2]Plan1!$C249</f>
        <v>-10.75</v>
      </c>
      <c r="C254" s="41" t="n">
        <f aca="false">$E$5 + B254</f>
        <v>770.25</v>
      </c>
      <c r="D254" s="47" t="n">
        <f aca="false">IF(C254&gt;$E$5,$E$2+$E$1,(IF(C254&gt;764.99,C254^3*3486.59308-C254^2*7860012.00812+C254*5908819377.96283-1481278321001.59,IF(C254&gt;752.99,C254^3*3588.471445-C254^2*8028757.56264+C254*5988077680.84934-1488767378546.26,C254^3*899.851852-C254^2*1969009.674601+C254*1435480406.01138-348666163343.76))))-$E$1</f>
        <v>56331421.3972168</v>
      </c>
      <c r="E254" s="47" t="n">
        <f aca="false">D254*100/$E$2</f>
        <v>37.8116417947245</v>
      </c>
      <c r="G254" s="41" t="n">
        <f aca="false">[3]Plan1!$C249</f>
        <v>-18.26</v>
      </c>
      <c r="H254" s="41" t="n">
        <f aca="false">$J$5 + G254</f>
        <v>741.74</v>
      </c>
      <c r="I254" s="47" t="n">
        <f aca="false">IF(H254&gt;$J$5,$J$2+$J$1,(IF(H254&gt;739.99,H254^3*2498.244218-H254^2*5471052.355142+H254*3994605728.77515-972400879260.135,H254^3*1396.138889-H254^2*3002770.071427+H254*2152080038.43115-513963640099.415)))-$J$1</f>
        <v>9621151.58276367</v>
      </c>
      <c r="J254" s="47" t="n">
        <f aca="false">I254*100/$J$2</f>
        <v>10.9402817764437</v>
      </c>
      <c r="L254" s="41" t="n">
        <f aca="false">[4]Plan1!$C249</f>
        <v>-7.59</v>
      </c>
      <c r="M254" s="41" t="n">
        <f aca="false">$O$5 + L254</f>
        <v>831.19</v>
      </c>
      <c r="N254" s="47" t="n">
        <f aca="false">IF(M254&gt;$O$5,$O$2+$O$1,(M254^3*3270.5936-M254^2*8015778.389801+M254*6549018422.82398-1783686174686.87))-$O$1</f>
        <v>10782439.8930664</v>
      </c>
      <c r="O254" s="41" t="n">
        <f aca="false">N254*100/$O$2</f>
        <v>27.5858370039</v>
      </c>
      <c r="R254" s="47" t="n">
        <f aca="false">SUM(D254,I254,N254)</f>
        <v>76735012.8730469</v>
      </c>
      <c r="S254" s="41" t="n">
        <f aca="false">R254*100/$R$2</f>
        <v>27.8016990268392</v>
      </c>
      <c r="U254" s="41" t="n">
        <f aca="false">[1]Plan1!$B249</f>
        <v>12.58</v>
      </c>
    </row>
    <row r="255" customFormat="false" ht="15" hidden="false" customHeight="false" outlineLevel="0" collapsed="false">
      <c r="A255" s="46" t="n">
        <v>42253</v>
      </c>
      <c r="B255" s="41" t="n">
        <f aca="false">[2]Plan1!$C250</f>
        <v>-10.78</v>
      </c>
      <c r="C255" s="41" t="n">
        <f aca="false">$E$5 + B255</f>
        <v>770.22</v>
      </c>
      <c r="D255" s="47" t="n">
        <f aca="false">IF(C255&gt;$E$5,$E$2+$E$1,(IF(C255&gt;764.99,C255^3*3486.59308-C255^2*7860012.00812+C255*5908819377.96283-1481278321001.59,IF(C255&gt;752.99,C255^3*3588.471445-C255^2*8028757.56264+C255*5988077680.84934-1488767378546.26,C255^3*899.851852-C255^2*1969009.674601+C255*1435480406.01138-348666163343.76))))-$E$1</f>
        <v>56148548.486084</v>
      </c>
      <c r="E255" s="47" t="n">
        <f aca="false">D255*100/$E$2</f>
        <v>37.6888910307956</v>
      </c>
      <c r="G255" s="41" t="n">
        <f aca="false">[3]Plan1!$C250</f>
        <v>-18.32</v>
      </c>
      <c r="H255" s="41" t="n">
        <f aca="false">$J$5 + G255</f>
        <v>741.68</v>
      </c>
      <c r="I255" s="47" t="n">
        <f aca="false">IF(H255&gt;$J$5,$J$2+$J$1,(IF(H255&gt;739.99,H255^3*2498.244218-H255^2*5471052.355142+H255*3994605728.77515-972400879260.135,H255^3*1396.138889-H255^2*3002770.071427+H255*2152080038.43115-513963640099.415)))-$J$1</f>
        <v>9510605.63574219</v>
      </c>
      <c r="J255" s="47" t="n">
        <f aca="false">I255*100/$J$2</f>
        <v>10.8145791722122</v>
      </c>
      <c r="L255" s="41" t="n">
        <f aca="false">[4]Plan1!$C250</f>
        <v>-7.64</v>
      </c>
      <c r="M255" s="41" t="n">
        <f aca="false">$O$5 + L255</f>
        <v>831.14</v>
      </c>
      <c r="N255" s="47" t="n">
        <f aca="false">IF(M255&gt;$O$5,$O$2+$O$1,(M255^3*3270.5936-M255^2*8015778.389801+M255*6549018422.82398-1783686174686.87))-$O$1</f>
        <v>10658757.546875</v>
      </c>
      <c r="O255" s="41" t="n">
        <f aca="false">N255*100/$O$2</f>
        <v>27.2694075986696</v>
      </c>
      <c r="R255" s="47" t="n">
        <f aca="false">SUM(D255,I255,N255)</f>
        <v>76317911.6687012</v>
      </c>
      <c r="S255" s="41" t="n">
        <f aca="false">R255*100/$R$2</f>
        <v>27.6505799781444</v>
      </c>
      <c r="U255" s="41" t="n">
        <f aca="false">[1]Plan1!$B250</f>
        <v>21.84</v>
      </c>
    </row>
    <row r="256" customFormat="false" ht="15" hidden="false" customHeight="false" outlineLevel="0" collapsed="false">
      <c r="A256" s="46" t="n">
        <v>42254</v>
      </c>
      <c r="B256" s="41" t="n">
        <f aca="false">[2]Plan1!$C251</f>
        <v>-10.75</v>
      </c>
      <c r="C256" s="41" t="n">
        <f aca="false">$E$5 + B256</f>
        <v>770.25</v>
      </c>
      <c r="D256" s="47" t="n">
        <f aca="false">IF(C256&gt;$E$5,$E$2+$E$1,(IF(C256&gt;764.99,C256^3*3486.59308-C256^2*7860012.00812+C256*5908819377.96283-1481278321001.59,IF(C256&gt;752.99,C256^3*3588.471445-C256^2*8028757.56264+C256*5988077680.84934-1488767378546.26,C256^3*899.851852-C256^2*1969009.674601+C256*1435480406.01138-348666163343.76))))-$E$1</f>
        <v>56331421.3972168</v>
      </c>
      <c r="E256" s="47" t="n">
        <f aca="false">D256*100/$E$2</f>
        <v>37.8116417947245</v>
      </c>
      <c r="G256" s="41" t="n">
        <f aca="false">[3]Plan1!$C251</f>
        <v>-18.38</v>
      </c>
      <c r="H256" s="41" t="n">
        <f aca="false">$J$5 + G256</f>
        <v>741.62</v>
      </c>
      <c r="I256" s="47" t="n">
        <f aca="false">IF(H256&gt;$J$5,$J$2+$J$1,(IF(H256&gt;739.99,H256^3*2498.244218-H256^2*5471052.355142+H256*3994605728.77515-972400879260.135,H256^3*1396.138889-H256^2*3002770.071427+H256*2152080038.43115-513963640099.415)))-$J$1</f>
        <v>9400690.70507813</v>
      </c>
      <c r="J256" s="47" t="n">
        <f aca="false">I256*100/$J$2</f>
        <v>10.6895941012923</v>
      </c>
      <c r="L256" s="41" t="n">
        <f aca="false">[4]Plan1!$C251</f>
        <v>-7.66</v>
      </c>
      <c r="M256" s="41" t="n">
        <f aca="false">$O$5 + L256</f>
        <v>831.12</v>
      </c>
      <c r="N256" s="47" t="n">
        <f aca="false">IF(M256&gt;$O$5,$O$2+$O$1,(M256^3*3270.5936-M256^2*8015778.389801+M256*6549018422.82398-1783686174686.87))-$O$1</f>
        <v>10609479.6035156</v>
      </c>
      <c r="O256" s="41" t="n">
        <f aca="false">N256*100/$O$2</f>
        <v>27.1433347128589</v>
      </c>
      <c r="R256" s="47" t="n">
        <f aca="false">SUM(D256,I256,N256)</f>
        <v>76341591.7058106</v>
      </c>
      <c r="S256" s="41" t="n">
        <f aca="false">R256*100/$R$2</f>
        <v>27.6591594419382</v>
      </c>
      <c r="U256" s="41" t="n">
        <f aca="false">[1]Plan1!$B251</f>
        <v>31.32</v>
      </c>
    </row>
    <row r="257" customFormat="false" ht="15" hidden="false" customHeight="false" outlineLevel="0" collapsed="false">
      <c r="A257" s="46" t="n">
        <v>42255</v>
      </c>
      <c r="B257" s="41" t="n">
        <f aca="false">[2]Plan1!$C252</f>
        <v>-10.74</v>
      </c>
      <c r="C257" s="41" t="n">
        <f aca="false">$E$5 + B257</f>
        <v>770.26</v>
      </c>
      <c r="D257" s="47" t="n">
        <f aca="false">IF(C257&gt;$E$5,$E$2+$E$1,(IF(C257&gt;764.99,C257^3*3486.59308-C257^2*7860012.00812+C257*5908819377.96283-1481278321001.59,IF(C257&gt;752.99,C257^3*3588.471445-C257^2*8028757.56264+C257*5988077680.84934-1488767378546.26,C257^3*899.851852-C257^2*1969009.674601+C257*1435480406.01138-348666163343.76))))-$E$1</f>
        <v>56392457.6608887</v>
      </c>
      <c r="E257" s="47" t="n">
        <f aca="false">D257*100/$E$2</f>
        <v>37.8526114930067</v>
      </c>
      <c r="G257" s="41" t="n">
        <f aca="false">[3]Plan1!$C252</f>
        <v>-18.38</v>
      </c>
      <c r="H257" s="41" t="n">
        <f aca="false">$J$5 + G257</f>
        <v>741.62</v>
      </c>
      <c r="I257" s="47" t="n">
        <f aca="false">IF(H257&gt;$J$5,$J$2+$J$1,(IF(H257&gt;739.99,H257^3*2498.244218-H257^2*5471052.355142+H257*3994605728.77515-972400879260.135,H257^3*1396.138889-H257^2*3002770.071427+H257*2152080038.43115-513963640099.415)))-$J$1</f>
        <v>9400690.70507813</v>
      </c>
      <c r="J257" s="47" t="n">
        <f aca="false">I257*100/$J$2</f>
        <v>10.6895941012923</v>
      </c>
      <c r="L257" s="41" t="n">
        <f aca="false">[4]Plan1!$C252</f>
        <v>-7.67</v>
      </c>
      <c r="M257" s="41" t="n">
        <f aca="false">$O$5 + L257</f>
        <v>831.11</v>
      </c>
      <c r="N257" s="47" t="n">
        <f aca="false">IF(M257&gt;$O$5,$O$2+$O$1,(M257^3*3270.5936-M257^2*8015778.389801+M257*6549018422.82398-1783686174686.87))-$O$1</f>
        <v>10584882.3383789</v>
      </c>
      <c r="O257" s="41" t="n">
        <f aca="false">N257*100/$O$2</f>
        <v>27.0804049721386</v>
      </c>
      <c r="R257" s="47" t="n">
        <f aca="false">SUM(D257,I257,N257)</f>
        <v>76378030.7043457</v>
      </c>
      <c r="S257" s="41" t="n">
        <f aca="false">R257*100/$R$2</f>
        <v>27.6723615778627</v>
      </c>
      <c r="U257" s="41" t="n">
        <f aca="false">[1]Plan1!$B252</f>
        <v>29.29</v>
      </c>
    </row>
    <row r="258" customFormat="false" ht="15" hidden="false" customHeight="false" outlineLevel="0" collapsed="false">
      <c r="A258" s="46" t="n">
        <v>42256</v>
      </c>
      <c r="B258" s="41" t="n">
        <f aca="false">[2]Plan1!$C253</f>
        <v>-10.68</v>
      </c>
      <c r="C258" s="41" t="n">
        <f aca="false">$E$5 + B258</f>
        <v>770.32</v>
      </c>
      <c r="D258" s="47" t="n">
        <f aca="false">IF(C258&gt;$E$5,$E$2+$E$1,(IF(C258&gt;764.99,C258^3*3486.59308-C258^2*7860012.00812+C258*5908819377.96283-1481278321001.59,IF(C258&gt;752.99,C258^3*3588.471445-C258^2*8028757.56264+C258*5988077680.84934-1488767378546.26,C258^3*899.851852-C258^2*1969009.674601+C258*1435480406.01138-348666163343.76))))-$E$1</f>
        <v>56759502.2663574</v>
      </c>
      <c r="E258" s="47" t="n">
        <f aca="false">D258*100/$E$2</f>
        <v>38.0989848100726</v>
      </c>
      <c r="G258" s="41" t="n">
        <f aca="false">[3]Plan1!$C253</f>
        <v>-18.31</v>
      </c>
      <c r="H258" s="41" t="n">
        <f aca="false">$J$5 + G258</f>
        <v>741.69</v>
      </c>
      <c r="I258" s="47" t="n">
        <f aca="false">IF(H258&gt;$J$5,$J$2+$J$1,(IF(H258&gt;739.99,H258^3*2498.244218-H258^2*5471052.355142+H258*3994605728.77515-972400879260.135,H258^3*1396.138889-H258^2*3002770.071427+H258*2152080038.43115-513963640099.415)))-$J$1</f>
        <v>9528986.05249023</v>
      </c>
      <c r="J258" s="47" t="n">
        <f aca="false">I258*100/$J$2</f>
        <v>10.8354796784211</v>
      </c>
      <c r="L258" s="41" t="n">
        <f aca="false">[4]Plan1!$C253</f>
        <v>-7.67</v>
      </c>
      <c r="M258" s="41" t="n">
        <f aca="false">$O$5 + L258</f>
        <v>831.11</v>
      </c>
      <c r="N258" s="47" t="n">
        <f aca="false">IF(M258&gt;$O$5,$O$2+$O$1,(M258^3*3270.5936-M258^2*8015778.389801+M258*6549018422.82398-1783686174686.87))-$O$1</f>
        <v>10584882.3383789</v>
      </c>
      <c r="O258" s="41" t="n">
        <f aca="false">N258*100/$O$2</f>
        <v>27.0804049721386</v>
      </c>
      <c r="R258" s="47" t="n">
        <f aca="false">SUM(D258,I258,N258)</f>
        <v>76873370.6572266</v>
      </c>
      <c r="S258" s="41" t="n">
        <f aca="false">R258*100/$R$2</f>
        <v>27.8518271408482</v>
      </c>
      <c r="U258" s="41" t="n">
        <f aca="false">[1]Plan1!$B253</f>
        <v>26.55</v>
      </c>
    </row>
    <row r="259" customFormat="false" ht="15" hidden="false" customHeight="false" outlineLevel="0" collapsed="false">
      <c r="A259" s="46" t="n">
        <v>42257</v>
      </c>
      <c r="B259" s="41" t="n">
        <f aca="false">[2]Plan1!$C254</f>
        <v>-10.58</v>
      </c>
      <c r="C259" s="41" t="n">
        <f aca="false">$E$5 + B259</f>
        <v>770.42</v>
      </c>
      <c r="D259" s="47" t="n">
        <f aca="false">IF(C259&gt;$E$5,$E$2+$E$1,(IF(C259&gt;764.99,C259^3*3486.59308-C259^2*7860012.00812+C259*5908819377.96283-1481278321001.59,IF(C259&gt;752.99,C259^3*3588.471445-C259^2*8028757.56264+C259*5988077680.84934-1488767378546.26,C259^3*899.851852-C259^2*1969009.674601+C259*1435480406.01138-348666163343.76))))-$E$1</f>
        <v>57374403.3503418</v>
      </c>
      <c r="E259" s="47" t="n">
        <f aca="false">D259*100/$E$2</f>
        <v>38.5117281591682</v>
      </c>
      <c r="G259" s="41" t="n">
        <f aca="false">[3]Plan1!$C254</f>
        <v>-18.2</v>
      </c>
      <c r="H259" s="41" t="n">
        <f aca="false">$J$5 + G259</f>
        <v>741.8</v>
      </c>
      <c r="I259" s="47" t="n">
        <f aca="false">IF(H259&gt;$J$5,$J$2+$J$1,(IF(H259&gt;739.99,H259^3*2498.244218-H259^2*5471052.355142+H259*3994605728.77515-972400879260.135,H259^3*1396.138889-H259^2*3002770.071427+H259*2152080038.43115-513963640099.415)))-$J$1</f>
        <v>9732331.78051758</v>
      </c>
      <c r="J259" s="47" t="n">
        <f aca="false">I259*100/$J$2</f>
        <v>11.0667055918181</v>
      </c>
      <c r="L259" s="41" t="n">
        <f aca="false">[4]Plan1!$C254</f>
        <v>-7.64</v>
      </c>
      <c r="M259" s="41" t="n">
        <f aca="false">$O$5 + L259</f>
        <v>831.14</v>
      </c>
      <c r="N259" s="47" t="n">
        <f aca="false">IF(M259&gt;$O$5,$O$2+$O$1,(M259^3*3270.5936-M259^2*8015778.389801+M259*6549018422.82398-1783686174686.87))-$O$1</f>
        <v>10658757.546875</v>
      </c>
      <c r="O259" s="41" t="n">
        <f aca="false">N259*100/$O$2</f>
        <v>27.2694075986696</v>
      </c>
      <c r="R259" s="47" t="n">
        <f aca="false">SUM(D259,I259,N259)</f>
        <v>77765492.6777344</v>
      </c>
      <c r="S259" s="41" t="n">
        <f aca="false">R259*100/$R$2</f>
        <v>28.1750499693946</v>
      </c>
      <c r="U259" s="41" t="n">
        <f aca="false">[1]Plan1!$B254</f>
        <v>22.19</v>
      </c>
    </row>
    <row r="260" customFormat="false" ht="15" hidden="false" customHeight="false" outlineLevel="0" collapsed="false">
      <c r="A260" s="46" t="n">
        <v>42258</v>
      </c>
      <c r="B260" s="41" t="n">
        <f aca="false">[2]Plan1!$C255</f>
        <v>-10.54</v>
      </c>
      <c r="C260" s="41" t="n">
        <f aca="false">$E$5 + B260</f>
        <v>770.46</v>
      </c>
      <c r="D260" s="47" t="n">
        <f aca="false">IF(C260&gt;$E$5,$E$2+$E$1,(IF(C260&gt;764.99,C260^3*3486.59308-C260^2*7860012.00812+C260*5908819377.96283-1481278321001.59,IF(C260&gt;752.99,C260^3*3588.471445-C260^2*8028757.56264+C260*5988077680.84934-1488767378546.26,C260^3*899.851852-C260^2*1969009.674601+C260*1435480406.01138-348666163343.76))))-$E$1</f>
        <v>57621473.7155762</v>
      </c>
      <c r="E260" s="47" t="n">
        <f aca="false">D260*100/$E$2</f>
        <v>38.6775705241684</v>
      </c>
      <c r="G260" s="41" t="n">
        <f aca="false">[3]Plan1!$C255</f>
        <v>-18.15</v>
      </c>
      <c r="H260" s="41" t="n">
        <f aca="false">$J$5 + G260</f>
        <v>741.85</v>
      </c>
      <c r="I260" s="47" t="n">
        <f aca="false">IF(H260&gt;$J$5,$J$2+$J$1,(IF(H260&gt;739.99,H260^3*2498.244218-H260^2*5471052.355142+H260*3994605728.77515-972400879260.135,H260^3*1396.138889-H260^2*3002770.071427+H260*2152080038.43115-513963640099.415)))-$J$1</f>
        <v>9825468.78198242</v>
      </c>
      <c r="J260" s="47" t="n">
        <f aca="false">I260*100/$J$2</f>
        <v>11.1726123568319</v>
      </c>
      <c r="L260" s="41" t="n">
        <f aca="false">[4]Plan1!$C255</f>
        <v>-7.65</v>
      </c>
      <c r="M260" s="41" t="n">
        <f aca="false">$O$5 + L260</f>
        <v>831.13</v>
      </c>
      <c r="N260" s="47" t="n">
        <f aca="false">IF(M260&gt;$O$5,$O$2+$O$1,(M260^3*3270.5936-M260^2*8015778.389801+M260*6549018422.82398-1783686174686.87))-$O$1</f>
        <v>10634104.6660156</v>
      </c>
      <c r="O260" s="41" t="n">
        <f aca="false">N260*100/$O$2</f>
        <v>27.2063355704638</v>
      </c>
      <c r="R260" s="47" t="n">
        <f aca="false">SUM(D260,I260,N260)</f>
        <v>78081047.1635742</v>
      </c>
      <c r="S260" s="41" t="n">
        <f aca="false">R260*100/$R$2</f>
        <v>28.2893778428571</v>
      </c>
      <c r="U260" s="41" t="n">
        <f aca="false">[1]Plan1!$B255</f>
        <v>18.56</v>
      </c>
    </row>
    <row r="261" customFormat="false" ht="15" hidden="false" customHeight="false" outlineLevel="0" collapsed="false">
      <c r="A261" s="46" t="n">
        <v>42259</v>
      </c>
      <c r="B261" s="41" t="n">
        <f aca="false">[2]Plan1!$C256</f>
        <v>-10.55</v>
      </c>
      <c r="C261" s="41" t="n">
        <f aca="false">$E$5 + B261</f>
        <v>770.45</v>
      </c>
      <c r="D261" s="47" t="n">
        <f aca="false">IF(C261&gt;$E$5,$E$2+$E$1,(IF(C261&gt;764.99,C261^3*3486.59308-C261^2*7860012.00812+C261*5908819377.96283-1481278321001.59,IF(C261&gt;752.99,C261^3*3588.471445-C261^2*8028757.56264+C261*5988077680.84934-1488767378546.26,C261^3*899.851852-C261^2*1969009.674601+C261*1435480406.01138-348666163343.76))))-$E$1</f>
        <v>57559646.5270996</v>
      </c>
      <c r="E261" s="47" t="n">
        <f aca="false">D261*100/$E$2</f>
        <v>38.636069929192</v>
      </c>
      <c r="G261" s="41" t="n">
        <f aca="false">[3]Plan1!$C256</f>
        <v>-18.16</v>
      </c>
      <c r="H261" s="41" t="n">
        <f aca="false">$J$5 + G261</f>
        <v>741.84</v>
      </c>
      <c r="I261" s="47" t="n">
        <f aca="false">IF(H261&gt;$J$5,$J$2+$J$1,(IF(H261&gt;739.99,H261^3*2498.244218-H261^2*5471052.355142+H261*3994605728.77515-972400879260.135,H261^3*1396.138889-H261^2*3002770.071427+H261*2152080038.43115-513963640099.415)))-$J$1</f>
        <v>9806805.87548828</v>
      </c>
      <c r="J261" s="47" t="n">
        <f aca="false">I261*100/$J$2</f>
        <v>11.1513906294683</v>
      </c>
      <c r="L261" s="41" t="n">
        <f aca="false">[4]Plan1!$C256</f>
        <v>-7.66</v>
      </c>
      <c r="M261" s="41" t="n">
        <f aca="false">$O$5 + L261</f>
        <v>831.12</v>
      </c>
      <c r="N261" s="47" t="n">
        <f aca="false">IF(M261&gt;$O$5,$O$2+$O$1,(M261^3*3270.5936-M261^2*8015778.389801+M261*6549018422.82398-1783686174686.87))-$O$1</f>
        <v>10609479.6035156</v>
      </c>
      <c r="O261" s="41" t="n">
        <f aca="false">N261*100/$O$2</f>
        <v>27.1433347128589</v>
      </c>
      <c r="R261" s="47" t="n">
        <f aca="false">SUM(D261,I261,N261)</f>
        <v>77975932.0061035</v>
      </c>
      <c r="S261" s="41" t="n">
        <f aca="false">R261*100/$R$2</f>
        <v>28.2512937941062</v>
      </c>
      <c r="U261" s="41" t="n">
        <f aca="false">[1]Plan1!$B256</f>
        <v>17.32</v>
      </c>
    </row>
    <row r="262" customFormat="false" ht="15" hidden="false" customHeight="false" outlineLevel="0" collapsed="false">
      <c r="A262" s="46" t="n">
        <v>42260</v>
      </c>
      <c r="B262" s="41" t="n">
        <f aca="false">[2]Plan1!$C257</f>
        <v>-10.56</v>
      </c>
      <c r="C262" s="41" t="n">
        <f aca="false">$E$5 + B262</f>
        <v>770.44</v>
      </c>
      <c r="D262" s="47" t="n">
        <f aca="false">IF(C262&gt;$E$5,$E$2+$E$1,(IF(C262&gt;764.99,C262^3*3486.59308-C262^2*7860012.00812+C262*5908819377.96283-1481278321001.59,IF(C262&gt;752.99,C262^3*3588.471445-C262^2*8028757.56264+C262*5988077680.84934-1488767378546.26,C262^3*899.851852-C262^2*1969009.674601+C262*1435480406.01138-348666163343.76))))-$E$1</f>
        <v>57497859.0837402</v>
      </c>
      <c r="E262" s="47" t="n">
        <f aca="false">D262*100/$E$2</f>
        <v>38.5945960125435</v>
      </c>
      <c r="G262" s="41" t="n">
        <f aca="false">[3]Plan1!$C257</f>
        <v>-18.16</v>
      </c>
      <c r="H262" s="41" t="n">
        <f aca="false">$J$5 + G262</f>
        <v>741.84</v>
      </c>
      <c r="I262" s="47" t="n">
        <f aca="false">IF(H262&gt;$J$5,$J$2+$J$1,(IF(H262&gt;739.99,H262^3*2498.244218-H262^2*5471052.355142+H262*3994605728.77515-972400879260.135,H262^3*1396.138889-H262^2*3002770.071427+H262*2152080038.43115-513963640099.415)))-$J$1</f>
        <v>9806805.87548828</v>
      </c>
      <c r="J262" s="47" t="n">
        <f aca="false">I262*100/$J$2</f>
        <v>11.1513906294683</v>
      </c>
      <c r="L262" s="41" t="n">
        <f aca="false">[4]Plan1!$C257</f>
        <v>-7.67</v>
      </c>
      <c r="M262" s="41" t="n">
        <f aca="false">$O$5 + L262</f>
        <v>831.11</v>
      </c>
      <c r="N262" s="47" t="n">
        <f aca="false">IF(M262&gt;$O$5,$O$2+$O$1,(M262^3*3270.5936-M262^2*8015778.389801+M262*6549018422.82398-1783686174686.87))-$O$1</f>
        <v>10584882.3383789</v>
      </c>
      <c r="O262" s="41" t="n">
        <f aca="false">N262*100/$O$2</f>
        <v>27.0804049721386</v>
      </c>
      <c r="R262" s="47" t="n">
        <f aca="false">SUM(D262,I262,N262)</f>
        <v>77889547.2976074</v>
      </c>
      <c r="S262" s="41" t="n">
        <f aca="false">R262*100/$R$2</f>
        <v>28.2199959344172</v>
      </c>
      <c r="U262" s="41" t="n">
        <f aca="false">[1]Plan1!$B257</f>
        <v>17.02</v>
      </c>
    </row>
    <row r="263" customFormat="false" ht="15" hidden="false" customHeight="false" outlineLevel="0" collapsed="false">
      <c r="A263" s="46" t="n">
        <v>42261</v>
      </c>
      <c r="B263" s="41" t="n">
        <f aca="false">[2]Plan1!$C258</f>
        <v>-10.56</v>
      </c>
      <c r="C263" s="41" t="n">
        <f aca="false">$E$5 + B263</f>
        <v>770.44</v>
      </c>
      <c r="D263" s="47" t="n">
        <f aca="false">IF(C263&gt;$E$5,$E$2+$E$1,(IF(C263&gt;764.99,C263^3*3486.59308-C263^2*7860012.00812+C263*5908819377.96283-1481278321001.59,IF(C263&gt;752.99,C263^3*3588.471445-C263^2*8028757.56264+C263*5988077680.84934-1488767378546.26,C263^3*899.851852-C263^2*1969009.674601+C263*1435480406.01138-348666163343.76))))-$E$1</f>
        <v>57497859.0837402</v>
      </c>
      <c r="E263" s="47" t="n">
        <f aca="false">D263*100/$E$2</f>
        <v>38.5945960125435</v>
      </c>
      <c r="G263" s="41" t="n">
        <f aca="false">[3]Plan1!$C258</f>
        <v>-18.13</v>
      </c>
      <c r="H263" s="41" t="n">
        <f aca="false">$J$5 + G263</f>
        <v>741.87</v>
      </c>
      <c r="I263" s="47" t="n">
        <f aca="false">IF(H263&gt;$J$5,$J$2+$J$1,(IF(H263&gt;739.99,H263^3*2498.244218-H263^2*5471052.355142+H263*3994605728.77515-972400879260.135,H263^3*1396.138889-H263^2*3002770.071427+H263*2152080038.43115-513963640099.415)))-$J$1</f>
        <v>9862847.95727539</v>
      </c>
      <c r="J263" s="47" t="n">
        <f aca="false">I263*100/$J$2</f>
        <v>11.2151164902258</v>
      </c>
      <c r="L263" s="41" t="n">
        <f aca="false">[4]Plan1!$C258</f>
        <v>-7.61</v>
      </c>
      <c r="M263" s="41" t="n">
        <f aca="false">$O$5 + L263</f>
        <v>831.17</v>
      </c>
      <c r="N263" s="47" t="n">
        <f aca="false">IF(M263&gt;$O$5,$O$2+$O$1,(M263^3*3270.5936-M263^2*8015778.389801+M263*6549018422.82398-1783686174686.87))-$O$1</f>
        <v>10732883.2861328</v>
      </c>
      <c r="O263" s="41" t="n">
        <f aca="false">N263*100/$O$2</f>
        <v>27.4590511840954</v>
      </c>
      <c r="R263" s="47" t="n">
        <f aca="false">SUM(D263,I263,N263)</f>
        <v>78093590.3271484</v>
      </c>
      <c r="S263" s="41" t="n">
        <f aca="false">R263*100/$R$2</f>
        <v>28.2939223297279</v>
      </c>
      <c r="U263" s="41" t="n">
        <f aca="false">[1]Plan1!$B258</f>
        <v>18.24</v>
      </c>
    </row>
    <row r="264" customFormat="false" ht="15" hidden="false" customHeight="false" outlineLevel="0" collapsed="false">
      <c r="A264" s="46" t="n">
        <v>42262</v>
      </c>
      <c r="B264" s="41" t="n">
        <f aca="false">[2]Plan1!$C259</f>
        <v>-10.58</v>
      </c>
      <c r="C264" s="41" t="n">
        <f aca="false">$E$5 + B264</f>
        <v>770.42</v>
      </c>
      <c r="D264" s="47" t="n">
        <f aca="false">IF(C264&gt;$E$5,$E$2+$E$1,(IF(C264&gt;764.99,C264^3*3486.59308-C264^2*7860012.00812+C264*5908819377.96283-1481278321001.59,IF(C264&gt;752.99,C264^3*3588.471445-C264^2*8028757.56264+C264*5988077680.84934-1488767378546.26,C264^3*899.851852-C264^2*1969009.674601+C264*1435480406.01138-348666163343.76))))-$E$1</f>
        <v>57374403.3503418</v>
      </c>
      <c r="E264" s="47" t="n">
        <f aca="false">D264*100/$E$2</f>
        <v>38.5117281591682</v>
      </c>
      <c r="G264" s="41" t="n">
        <f aca="false">[3]Plan1!$C259</f>
        <v>-18.12</v>
      </c>
      <c r="H264" s="41" t="n">
        <f aca="false">$J$5 + G264</f>
        <v>741.88</v>
      </c>
      <c r="I264" s="47" t="n">
        <f aca="false">IF(H264&gt;$J$5,$J$2+$J$1,(IF(H264&gt;739.99,H264^3*2498.244218-H264^2*5471052.355142+H264*3994605728.77515-972400879260.135,H264^3*1396.138889-H264^2*3002770.071427+H264*2152080038.43115-513963640099.415)))-$J$1</f>
        <v>9881564.25756836</v>
      </c>
      <c r="J264" s="47" t="n">
        <f aca="false">I264*100/$J$2</f>
        <v>11.2363989320682</v>
      </c>
      <c r="L264" s="41" t="n">
        <f aca="false">[4]Plan1!$C259</f>
        <v>-7.62</v>
      </c>
      <c r="M264" s="41" t="n">
        <f aca="false">$O$5 + L264</f>
        <v>831.16</v>
      </c>
      <c r="N264" s="47" t="n">
        <f aca="false">IF(M264&gt;$O$5,$O$2+$O$1,(M264^3*3270.5936-M264^2*8015778.389801+M264*6549018422.82398-1783686174686.87))-$O$1</f>
        <v>10708146.8364258</v>
      </c>
      <c r="O264" s="41" t="n">
        <f aca="false">N264*100/$O$2</f>
        <v>27.3957653530182</v>
      </c>
      <c r="R264" s="47" t="n">
        <f aca="false">SUM(D264,I264,N264)</f>
        <v>77964114.4443359</v>
      </c>
      <c r="S264" s="41" t="n">
        <f aca="false">R264*100/$R$2</f>
        <v>28.24701219848</v>
      </c>
      <c r="U264" s="41" t="n">
        <f aca="false">[1]Plan1!$B259</f>
        <v>15.27</v>
      </c>
    </row>
    <row r="265" customFormat="false" ht="15" hidden="false" customHeight="false" outlineLevel="0" collapsed="false">
      <c r="A265" s="46" t="n">
        <v>42263</v>
      </c>
      <c r="B265" s="41" t="n">
        <f aca="false">[2]Plan1!$C260</f>
        <v>-10.6</v>
      </c>
      <c r="C265" s="41" t="n">
        <f aca="false">$E$5 + B265</f>
        <v>770.4</v>
      </c>
      <c r="D265" s="47" t="n">
        <f aca="false">IF(C265&gt;$E$5,$E$2+$E$1,(IF(C265&gt;764.99,C265^3*3486.59308-C265^2*7860012.00812+C265*5908819377.96283-1481278321001.59,IF(C265&gt;752.99,C265^3*3588.471445-C265^2*8028757.56264+C265*5988077680.84934-1488767378546.26,C265^3*899.851852-C265^2*1969009.674601+C265*1435480406.01138-348666163343.76))))-$E$1</f>
        <v>57251106.345459</v>
      </c>
      <c r="E265" s="47" t="n">
        <f aca="false">D265*100/$E$2</f>
        <v>38.4289668499849</v>
      </c>
      <c r="G265" s="41" t="n">
        <f aca="false">[3]Plan1!$C260</f>
        <v>-18.13</v>
      </c>
      <c r="H265" s="41" t="n">
        <f aca="false">$J$5 + G265</f>
        <v>741.87</v>
      </c>
      <c r="I265" s="47" t="n">
        <f aca="false">IF(H265&gt;$J$5,$J$2+$J$1,(IF(H265&gt;739.99,H265^3*2498.244218-H265^2*5471052.355142+H265*3994605728.77515-972400879260.135,H265^3*1396.138889-H265^2*3002770.071427+H265*2152080038.43115-513963640099.415)))-$J$1</f>
        <v>9862847.95727539</v>
      </c>
      <c r="J265" s="47" t="n">
        <f aca="false">I265*100/$J$2</f>
        <v>11.2151164902258</v>
      </c>
      <c r="L265" s="41" t="n">
        <f aca="false">[4]Plan1!$C260</f>
        <v>-7.64</v>
      </c>
      <c r="M265" s="41" t="n">
        <f aca="false">$O$5 + L265</f>
        <v>831.14</v>
      </c>
      <c r="N265" s="47" t="n">
        <f aca="false">IF(M265&gt;$O$5,$O$2+$O$1,(M265^3*3270.5936-M265^2*8015778.389801+M265*6549018422.82398-1783686174686.87))-$O$1</f>
        <v>10658757.546875</v>
      </c>
      <c r="O265" s="41" t="n">
        <f aca="false">N265*100/$O$2</f>
        <v>27.2694075986696</v>
      </c>
      <c r="R265" s="47" t="n">
        <f aca="false">SUM(D265,I265,N265)</f>
        <v>77772711.8496094</v>
      </c>
      <c r="S265" s="41" t="n">
        <f aca="false">R265*100/$R$2</f>
        <v>28.1776655321759</v>
      </c>
      <c r="U265" s="41" t="n">
        <f aca="false">[1]Plan1!$B260</f>
        <v>14.99</v>
      </c>
    </row>
    <row r="266" customFormat="false" ht="15" hidden="false" customHeight="false" outlineLevel="0" collapsed="false">
      <c r="A266" s="46" t="n">
        <v>42264</v>
      </c>
      <c r="B266" s="41" t="n">
        <f aca="false">[2]Plan1!$C261</f>
        <v>-10.63</v>
      </c>
      <c r="C266" s="41" t="n">
        <f aca="false">$E$5 + B266</f>
        <v>770.37</v>
      </c>
      <c r="D266" s="47" t="n">
        <f aca="false">IF(C266&gt;$E$5,$E$2+$E$1,(IF(C266&gt;764.99,C266^3*3486.59308-C266^2*7860012.00812+C266*5908819377.96283-1481278321001.59,IF(C266&gt;752.99,C266^3*3588.471445-C266^2*8028757.56264+C266*5988077680.84934-1488767378546.26,C266^3*899.851852-C266^2*1969009.674601+C266*1435480406.01138-348666163343.76))))-$E$1</f>
        <v>57066458.0876465</v>
      </c>
      <c r="E266" s="47" t="n">
        <f aca="false">D266*100/$E$2</f>
        <v>38.3050244105923</v>
      </c>
      <c r="G266" s="41" t="n">
        <f aca="false">[3]Plan1!$C261</f>
        <v>-18.14</v>
      </c>
      <c r="H266" s="41" t="n">
        <f aca="false">$J$5 + G266</f>
        <v>741.86</v>
      </c>
      <c r="I266" s="47" t="n">
        <f aca="false">IF(H266&gt;$J$5,$J$2+$J$1,(IF(H266&gt;739.99,H266^3*2498.244218-H266^2*5471052.355142+H266*3994605728.77515-972400879260.135,H266^3*1396.138889-H266^2*3002770.071427+H266*2152080038.43115-513963640099.415)))-$J$1</f>
        <v>9844149.47045898</v>
      </c>
      <c r="J266" s="47" t="n">
        <f aca="false">I266*100/$J$2</f>
        <v>11.1938543042177</v>
      </c>
      <c r="L266" s="41" t="n">
        <f aca="false">[4]Plan1!$C261</f>
        <v>-7.66</v>
      </c>
      <c r="M266" s="41" t="n">
        <f aca="false">$O$5 + L266</f>
        <v>831.12</v>
      </c>
      <c r="N266" s="47" t="n">
        <f aca="false">IF(M266&gt;$O$5,$O$2+$O$1,(M266^3*3270.5936-M266^2*8015778.389801+M266*6549018422.82398-1783686174686.87))-$O$1</f>
        <v>10609479.6035156</v>
      </c>
      <c r="O266" s="41" t="n">
        <f aca="false">N266*100/$O$2</f>
        <v>27.1433347128589</v>
      </c>
      <c r="R266" s="47" t="n">
        <f aca="false">SUM(D266,I266,N266)</f>
        <v>77520087.1616211</v>
      </c>
      <c r="S266" s="41" t="n">
        <f aca="false">R266*100/$R$2</f>
        <v>28.0861376196985</v>
      </c>
      <c r="U266" s="41" t="n">
        <f aca="false">[1]Plan1!$B261</f>
        <v>15.55</v>
      </c>
    </row>
    <row r="267" customFormat="false" ht="15" hidden="false" customHeight="false" outlineLevel="0" collapsed="false">
      <c r="A267" s="46" t="n">
        <v>42265</v>
      </c>
      <c r="B267" s="41" t="n">
        <f aca="false">[2]Plan1!$C262</f>
        <v>-10.66</v>
      </c>
      <c r="C267" s="41" t="n">
        <f aca="false">$E$5 + B267</f>
        <v>770.34</v>
      </c>
      <c r="D267" s="47" t="n">
        <f aca="false">IF(C267&gt;$E$5,$E$2+$E$1,(IF(C267&gt;764.99,C267^3*3486.59308-C267^2*7860012.00812+C267*5908819377.96283-1481278321001.59,IF(C267&gt;752.99,C267^3*3588.471445-C267^2*8028757.56264+C267*5988077680.84934-1488767378546.26,C267^3*899.851852-C267^2*1969009.674601+C267*1435480406.01138-348666163343.76))))-$E$1</f>
        <v>56882166.0310059</v>
      </c>
      <c r="E267" s="47" t="n">
        <f aca="false">D267*100/$E$2</f>
        <v>38.1813210660207</v>
      </c>
      <c r="G267" s="41" t="n">
        <f aca="false">[3]Plan1!$C262</f>
        <v>-18.17</v>
      </c>
      <c r="H267" s="41" t="n">
        <f aca="false">$J$5 + G267</f>
        <v>741.83</v>
      </c>
      <c r="I267" s="47" t="n">
        <f aca="false">IF(H267&gt;$J$5,$J$2+$J$1,(IF(H267&gt;739.99,H267^3*2498.244218-H267^2*5471052.355142+H267*3994605728.77515-972400879260.135,H267^3*1396.138889-H267^2*3002770.071427+H267*2152080038.43115-513963640099.415)))-$J$1</f>
        <v>9788160.73706055</v>
      </c>
      <c r="J267" s="47" t="n">
        <f aca="false">I267*100/$J$2</f>
        <v>11.1301891063029</v>
      </c>
      <c r="L267" s="41" t="n">
        <f aca="false">[4]Plan1!$C262</f>
        <v>-7.69</v>
      </c>
      <c r="M267" s="41" t="n">
        <f aca="false">$O$5 + L267</f>
        <v>831.09</v>
      </c>
      <c r="N267" s="47" t="n">
        <f aca="false">IF(M267&gt;$O$5,$O$2+$O$1,(M267^3*3270.5936-M267^2*8015778.389801+M267*6549018422.82398-1783686174686.87))-$O$1</f>
        <v>10535771.1240234</v>
      </c>
      <c r="O267" s="41" t="n">
        <f aca="false">N267*100/$O$2</f>
        <v>26.954758646473</v>
      </c>
      <c r="R267" s="47" t="n">
        <f aca="false">SUM(D267,I267,N267)</f>
        <v>77206097.8920898</v>
      </c>
      <c r="S267" s="41" t="n">
        <f aca="false">R267*100/$R$2</f>
        <v>27.972376836422</v>
      </c>
      <c r="U267" s="41" t="n">
        <f aca="false">[1]Plan1!$B262</f>
        <v>14.71</v>
      </c>
    </row>
    <row r="268" customFormat="false" ht="15" hidden="false" customHeight="false" outlineLevel="0" collapsed="false">
      <c r="A268" s="46" t="n">
        <v>42266</v>
      </c>
      <c r="B268" s="41" t="n">
        <f aca="false">[2]Plan1!$C263</f>
        <v>-10.69</v>
      </c>
      <c r="C268" s="41" t="n">
        <f aca="false">$E$5 + B268</f>
        <v>770.31</v>
      </c>
      <c r="D268" s="47" t="n">
        <f aca="false">IF(C268&gt;$E$5,$E$2+$E$1,(IF(C268&gt;764.99,C268^3*3486.59308-C268^2*7860012.00812+C268*5908819377.96283-1481278321001.59,IF(C268&gt;752.99,C268^3*3588.471445-C268^2*8028757.56264+C268*5988077680.84934-1488767378546.26,C268^3*899.851852-C268^2*1969009.674601+C268*1435480406.01138-348666163343.76))))-$E$1</f>
        <v>56698229.6052246</v>
      </c>
      <c r="E268" s="47" t="n">
        <f aca="false">D268*100/$E$2</f>
        <v>38.0578564334562</v>
      </c>
      <c r="G268" s="41" t="n">
        <f aca="false">[3]Plan1!$C263</f>
        <v>-18.2</v>
      </c>
      <c r="H268" s="41" t="n">
        <f aca="false">$J$5 + G268</f>
        <v>741.8</v>
      </c>
      <c r="I268" s="47" t="n">
        <f aca="false">IF(H268&gt;$J$5,$J$2+$J$1,(IF(H268&gt;739.99,H268^3*2498.244218-H268^2*5471052.355142+H268*3994605728.77515-972400879260.135,H268^3*1396.138889-H268^2*3002770.071427+H268*2152080038.43115-513963640099.415)))-$J$1</f>
        <v>9732331.78051758</v>
      </c>
      <c r="J268" s="47" t="n">
        <f aca="false">I268*100/$J$2</f>
        <v>11.0667055918181</v>
      </c>
      <c r="L268" s="41" t="n">
        <f aca="false">[4]Plan1!$C263</f>
        <v>-7.71</v>
      </c>
      <c r="M268" s="41" t="n">
        <f aca="false">$O$5 + L268</f>
        <v>831.07</v>
      </c>
      <c r="N268" s="47" t="n">
        <f aca="false">IF(M268&gt;$O$5,$O$2+$O$1,(M268^3*3270.5936-M268^2*8015778.389801+M268*6549018422.82398-1783686174686.87))-$O$1</f>
        <v>10486770.8642578</v>
      </c>
      <c r="O268" s="41" t="n">
        <f aca="false">N268*100/$O$2</f>
        <v>26.8293961874704</v>
      </c>
      <c r="R268" s="47" t="n">
        <f aca="false">SUM(D268,I268,N268)</f>
        <v>76917332.25</v>
      </c>
      <c r="S268" s="41" t="n">
        <f aca="false">R268*100/$R$2</f>
        <v>27.8677547718639</v>
      </c>
      <c r="U268" s="41" t="n">
        <f aca="false">[1]Plan1!$B263</f>
        <v>14.99</v>
      </c>
    </row>
    <row r="269" customFormat="false" ht="15" hidden="false" customHeight="false" outlineLevel="0" collapsed="false">
      <c r="A269" s="46" t="n">
        <v>42267</v>
      </c>
      <c r="B269" s="41" t="n">
        <f aca="false">[2]Plan1!$C264</f>
        <v>-10.72</v>
      </c>
      <c r="C269" s="41" t="n">
        <f aca="false">$E$5 + B269</f>
        <v>770.28</v>
      </c>
      <c r="D269" s="47" t="n">
        <f aca="false">IF(C269&gt;$E$5,$E$2+$E$1,(IF(C269&gt;764.99,C269^3*3486.59308-C269^2*7860012.00812+C269*5908819377.96283-1481278321001.59,IF(C269&gt;752.99,C269^3*3588.471445-C269^2*8028757.56264+C269*5988077680.84934-1488767378546.26,C269^3*899.851852-C269^2*1969009.674601+C269*1435480406.01138-348666163343.76))))-$E$1</f>
        <v>56514648.2487793</v>
      </c>
      <c r="E269" s="47" t="n">
        <f aca="false">D269*100/$E$2</f>
        <v>37.9346301359844</v>
      </c>
      <c r="G269" s="41" t="n">
        <f aca="false">[3]Plan1!$C264</f>
        <v>-18.24</v>
      </c>
      <c r="H269" s="41" t="n">
        <f aca="false">$J$5 + G269</f>
        <v>741.76</v>
      </c>
      <c r="I269" s="47" t="n">
        <f aca="false">IF(H269&gt;$J$5,$J$2+$J$1,(IF(H269&gt;739.99,H269^3*2498.244218-H269^2*5471052.355142+H269*3994605728.77515-972400879260.135,H269^3*1396.138889-H269^2*3002770.071427+H269*2152080038.43115-513963640099.415)))-$J$1</f>
        <v>9658141.015625</v>
      </c>
      <c r="J269" s="47" t="n">
        <f aca="false">I269*100/$J$2</f>
        <v>10.9823427308702</v>
      </c>
      <c r="L269" s="41" t="n">
        <f aca="false">[4]Plan1!$C264</f>
        <v>-7.74</v>
      </c>
      <c r="M269" s="41" t="n">
        <f aca="false">$O$5 + L269</f>
        <v>831.04</v>
      </c>
      <c r="N269" s="47" t="n">
        <f aca="false">IF(M269&gt;$O$5,$O$2+$O$1,(M269^3*3270.5936-M269^2*8015778.389801+M269*6549018422.82398-1783686174686.87))-$O$1</f>
        <v>10413478.1743164</v>
      </c>
      <c r="O269" s="41" t="n">
        <f aca="false">N269*100/$O$2</f>
        <v>26.6418838787209</v>
      </c>
      <c r="R269" s="47" t="n">
        <f aca="false">SUM(D269,I269,N269)</f>
        <v>76586267.4387207</v>
      </c>
      <c r="S269" s="41" t="n">
        <f aca="false">R269*100/$R$2</f>
        <v>27.7478073854369</v>
      </c>
      <c r="U269" s="41" t="n">
        <f aca="false">[1]Plan1!$B264</f>
        <v>15.27</v>
      </c>
    </row>
    <row r="270" customFormat="false" ht="15" hidden="false" customHeight="false" outlineLevel="0" collapsed="false">
      <c r="A270" s="46" t="n">
        <v>42268</v>
      </c>
      <c r="B270" s="41" t="n">
        <f aca="false">[2]Plan1!$C265</f>
        <v>-10.75</v>
      </c>
      <c r="C270" s="41" t="n">
        <f aca="false">$E$5 + B270</f>
        <v>770.25</v>
      </c>
      <c r="D270" s="47" t="n">
        <f aca="false">IF(C270&gt;$E$5,$E$2+$E$1,(IF(C270&gt;764.99,C270^3*3486.59308-C270^2*7860012.00812+C270*5908819377.96283-1481278321001.59,IF(C270&gt;752.99,C270^3*3588.471445-C270^2*8028757.56264+C270*5988077680.84934-1488767378546.26,C270^3*899.851852-C270^2*1969009.674601+C270*1435480406.01138-348666163343.76))))-$E$1</f>
        <v>56331421.3972168</v>
      </c>
      <c r="E270" s="47" t="n">
        <f aca="false">D270*100/$E$2</f>
        <v>37.8116417947245</v>
      </c>
      <c r="G270" s="41" t="n">
        <f aca="false">[3]Plan1!$C265</f>
        <v>-18.28</v>
      </c>
      <c r="H270" s="41" t="n">
        <f aca="false">$J$5 + G270</f>
        <v>741.72</v>
      </c>
      <c r="I270" s="47" t="n">
        <f aca="false">IF(H270&gt;$J$5,$J$2+$J$1,(IF(H270&gt;739.99,H270^3*2498.244218-H270^2*5471052.355142+H270*3994605728.77515-972400879260.135,H270^3*1396.138889-H270^2*3002770.071427+H270*2152080038.43115-513963640099.415)))-$J$1</f>
        <v>9584232.62011719</v>
      </c>
      <c r="J270" s="47" t="n">
        <f aca="false">I270*100/$J$2</f>
        <v>10.8983009542134</v>
      </c>
      <c r="L270" s="41" t="n">
        <f aca="false">[4]Plan1!$C265</f>
        <v>-7.77</v>
      </c>
      <c r="M270" s="41" t="n">
        <f aca="false">$O$5 + L270</f>
        <v>831.01</v>
      </c>
      <c r="N270" s="47" t="n">
        <f aca="false">IF(M270&gt;$O$5,$O$2+$O$1,(M270^3*3270.5936-M270^2*8015778.389801+M270*6549018422.82398-1783686174686.87))-$O$1</f>
        <v>10340434.2519531</v>
      </c>
      <c r="O270" s="41" t="n">
        <f aca="false">N270*100/$O$2</f>
        <v>26.4550080179304</v>
      </c>
      <c r="R270" s="47" t="n">
        <f aca="false">SUM(D270,I270,N270)</f>
        <v>76256088.2692871</v>
      </c>
      <c r="S270" s="41" t="n">
        <f aca="false">R270*100/$R$2</f>
        <v>27.6281808740201</v>
      </c>
      <c r="U270" s="41" t="n">
        <f aca="false">[1]Plan1!$B265</f>
        <v>14.43</v>
      </c>
    </row>
    <row r="271" customFormat="false" ht="15" hidden="false" customHeight="false" outlineLevel="0" collapsed="false">
      <c r="A271" s="46" t="n">
        <v>42269</v>
      </c>
      <c r="B271" s="41" t="n">
        <f aca="false">[2]Plan1!$C266</f>
        <v>-10.78</v>
      </c>
      <c r="C271" s="41" t="n">
        <f aca="false">$E$5 + B271</f>
        <v>770.22</v>
      </c>
      <c r="D271" s="47" t="n">
        <f aca="false">IF(C271&gt;$E$5,$E$2+$E$1,(IF(C271&gt;764.99,C271^3*3486.59308-C271^2*7860012.00812+C271*5908819377.96283-1481278321001.59,IF(C271&gt;752.99,C271^3*3588.471445-C271^2*8028757.56264+C271*5988077680.84934-1488767378546.26,C271^3*899.851852-C271^2*1969009.674601+C271*1435480406.01138-348666163343.76))))-$E$1</f>
        <v>56148548.486084</v>
      </c>
      <c r="E271" s="47" t="n">
        <f aca="false">D271*100/$E$2</f>
        <v>37.6888910307956</v>
      </c>
      <c r="G271" s="41" t="n">
        <f aca="false">[3]Plan1!$C266</f>
        <v>-18.33</v>
      </c>
      <c r="H271" s="41" t="n">
        <f aca="false">$J$5 + G271</f>
        <v>741.67</v>
      </c>
      <c r="I271" s="47" t="n">
        <f aca="false">IF(H271&gt;$J$5,$J$2+$J$1,(IF(H271&gt;739.99,H271^3*2498.244218-H271^2*5471052.355142+H271*3994605728.77515-972400879260.135,H271^3*1396.138889-H271^2*3002770.071427+H271*2152080038.43115-513963640099.415)))-$J$1</f>
        <v>9492242.74755859</v>
      </c>
      <c r="J271" s="47" t="n">
        <f aca="false">I271*100/$J$2</f>
        <v>10.7936985978621</v>
      </c>
      <c r="L271" s="41" t="n">
        <f aca="false">[4]Plan1!$C266</f>
        <v>-7.8</v>
      </c>
      <c r="M271" s="41" t="n">
        <f aca="false">$O$5 + L271</f>
        <v>830.98</v>
      </c>
      <c r="N271" s="47" t="n">
        <f aca="false">IF(M271&gt;$O$5,$O$2+$O$1,(M271^3*3270.5936-M271^2*8015778.389801+M271*6549018422.82398-1783686174686.87))-$O$1</f>
        <v>10267638.5654297</v>
      </c>
      <c r="O271" s="41" t="n">
        <f aca="false">N271*100/$O$2</f>
        <v>26.2687672446974</v>
      </c>
      <c r="R271" s="47" t="n">
        <f aca="false">SUM(D271,I271,N271)</f>
        <v>75908429.7990723</v>
      </c>
      <c r="S271" s="41" t="n">
        <f aca="false">R271*100/$R$2</f>
        <v>27.5022214743777</v>
      </c>
      <c r="U271" s="41" t="n">
        <f aca="false">[1]Plan1!$B266</f>
        <v>13.89</v>
      </c>
    </row>
    <row r="272" customFormat="false" ht="15" hidden="false" customHeight="false" outlineLevel="0" collapsed="false">
      <c r="A272" s="46" t="n">
        <v>42270</v>
      </c>
      <c r="B272" s="41" t="n">
        <f aca="false">[2]Plan1!$C267</f>
        <v>-10.82</v>
      </c>
      <c r="C272" s="41" t="n">
        <f aca="false">$E$5 + B272</f>
        <v>770.18</v>
      </c>
      <c r="D272" s="47" t="n">
        <f aca="false">IF(C272&gt;$E$5,$E$2+$E$1,(IF(C272&gt;764.99,C272^3*3486.59308-C272^2*7860012.00812+C272*5908819377.96283-1481278321001.59,IF(C272&gt;752.99,C272^3*3588.471445-C272^2*8028757.56264+C272*5988077680.84934-1488767378546.26,C272^3*899.851852-C272^2*1969009.674601+C272*1435480406.01138-348666163343.76))))-$E$1</f>
        <v>55905267.5319824</v>
      </c>
      <c r="E272" s="47" t="n">
        <f aca="false">D272*100/$E$2</f>
        <v>37.5255922525329</v>
      </c>
      <c r="G272" s="41" t="n">
        <f aca="false">[3]Plan1!$C267</f>
        <v>-18.36</v>
      </c>
      <c r="H272" s="41" t="n">
        <f aca="false">$J$5 + G272</f>
        <v>741.64</v>
      </c>
      <c r="I272" s="47" t="n">
        <f aca="false">IF(H272&gt;$J$5,$J$2+$J$1,(IF(H272&gt;739.99,H272^3*2498.244218-H272^2*5471052.355142+H272*3994605728.77515-972400879260.135,H272^3*1396.138889-H272^2*3002770.071427+H272*2152080038.43115-513963640099.415)))-$J$1</f>
        <v>9437259.10229492</v>
      </c>
      <c r="J272" s="47" t="n">
        <f aca="false">I272*100/$J$2</f>
        <v>10.7311762930105</v>
      </c>
      <c r="L272" s="41" t="n">
        <f aca="false">[4]Plan1!$C267</f>
        <v>-7.82</v>
      </c>
      <c r="M272" s="41" t="n">
        <f aca="false">$O$5 + L272</f>
        <v>830.96</v>
      </c>
      <c r="N272" s="47" t="n">
        <f aca="false">IF(M272&gt;$O$5,$O$2+$O$1,(M272^3*3270.5936-M272^2*8015778.389801+M272*6549018422.82398-1783686174686.87))-$O$1</f>
        <v>10219245.7558594</v>
      </c>
      <c r="O272" s="41" t="n">
        <f aca="false">N272*100/$O$2</f>
        <v>26.1449588886846</v>
      </c>
      <c r="R272" s="47" t="n">
        <f aca="false">SUM(D272,I272,N272)</f>
        <v>75561772.3901367</v>
      </c>
      <c r="S272" s="41" t="n">
        <f aca="false">R272*100/$R$2</f>
        <v>27.3766247671145</v>
      </c>
      <c r="U272" s="41" t="n">
        <f aca="false">[1]Plan1!$B267</f>
        <v>15.27</v>
      </c>
    </row>
    <row r="273" customFormat="false" ht="15" hidden="false" customHeight="false" outlineLevel="0" collapsed="false">
      <c r="A273" s="46" t="n">
        <v>42271</v>
      </c>
      <c r="B273" s="41" t="n">
        <f aca="false">[2]Plan1!$C268</f>
        <v>-10.85</v>
      </c>
      <c r="C273" s="41" t="n">
        <f aca="false">$E$5 + B273</f>
        <v>770.15</v>
      </c>
      <c r="D273" s="47" t="n">
        <f aca="false">IF(C273&gt;$E$5,$E$2+$E$1,(IF(C273&gt;764.99,C273^3*3486.59308-C273^2*7860012.00812+C273*5908819377.96283-1481278321001.59,IF(C273&gt;752.99,C273^3*3588.471445-C273^2*8028757.56264+C273*5988077680.84934-1488767378546.26,C273^3*899.851852-C273^2*1969009.674601+C273*1435480406.01138-348666163343.76))))-$E$1</f>
        <v>55723218.2810059</v>
      </c>
      <c r="E273" s="47" t="n">
        <f aca="false">D273*100/$E$2</f>
        <v>37.4033943584236</v>
      </c>
      <c r="G273" s="41" t="n">
        <f aca="false">[3]Plan1!$C268</f>
        <v>-18.39</v>
      </c>
      <c r="H273" s="41" t="n">
        <f aca="false">$J$5 + G273</f>
        <v>741.61</v>
      </c>
      <c r="I273" s="47" t="n">
        <f aca="false">IF(H273&gt;$J$5,$J$2+$J$1,(IF(H273&gt;739.99,H273^3*2498.244218-H273^2*5471052.355142+H273*3994605728.77515-972400879260.135,H273^3*1396.138889-H273^2*3002770.071427+H273*2152080038.43115-513963640099.415)))-$J$1</f>
        <v>9382432.67041016</v>
      </c>
      <c r="J273" s="47" t="n">
        <f aca="false">I273*100/$J$2</f>
        <v>10.668832756641</v>
      </c>
      <c r="L273" s="41" t="n">
        <f aca="false">[4]Plan1!$C268</f>
        <v>-7.84</v>
      </c>
      <c r="M273" s="41" t="n">
        <f aca="false">$O$5 + L273</f>
        <v>830.94</v>
      </c>
      <c r="N273" s="47" t="n">
        <f aca="false">IF(M273&gt;$O$5,$O$2+$O$1,(M273^3*3270.5936-M273^2*8015778.389801+M273*6549018422.82398-1783686174686.87))-$O$1</f>
        <v>10170962.8808594</v>
      </c>
      <c r="O273" s="41" t="n">
        <f aca="false">N273*100/$O$2</f>
        <v>26.0214317897127</v>
      </c>
      <c r="R273" s="47" t="n">
        <f aca="false">SUM(D273,I273,N273)</f>
        <v>75276613.8322754</v>
      </c>
      <c r="S273" s="41" t="n">
        <f aca="false">R273*100/$R$2</f>
        <v>27.2733095775582</v>
      </c>
      <c r="U273" s="41" t="n">
        <f aca="false">[1]Plan1!$B268</f>
        <v>13.62</v>
      </c>
    </row>
    <row r="274" customFormat="false" ht="15" hidden="false" customHeight="false" outlineLevel="0" collapsed="false">
      <c r="A274" s="46" t="n">
        <v>42272</v>
      </c>
      <c r="B274" s="41" t="n">
        <f aca="false">[2]Plan1!$C269</f>
        <v>-10.9</v>
      </c>
      <c r="C274" s="41" t="n">
        <f aca="false">$E$5 + B274</f>
        <v>770.1</v>
      </c>
      <c r="D274" s="47" t="n">
        <f aca="false">IF(C274&gt;$E$5,$E$2+$E$1,(IF(C274&gt;764.99,C274^3*3486.59308-C274^2*7860012.00812+C274*5908819377.96283-1481278321001.59,IF(C274&gt;752.99,C274^3*3588.471445-C274^2*8028757.56264+C274*5988077680.84934-1488767378546.26,C274^3*899.851852-C274^2*1969009.674601+C274*1435480406.01138-348666163343.76))))-$E$1</f>
        <v>55420584.9323731</v>
      </c>
      <c r="E274" s="47" t="n">
        <f aca="false">D274*100/$E$2</f>
        <v>37.2002561543837</v>
      </c>
      <c r="G274" s="41" t="n">
        <f aca="false">[3]Plan1!$C269</f>
        <v>-18.44</v>
      </c>
      <c r="H274" s="41" t="n">
        <f aca="false">$J$5 + G274</f>
        <v>741.56</v>
      </c>
      <c r="I274" s="47" t="n">
        <f aca="false">IF(H274&gt;$J$5,$J$2+$J$1,(IF(H274&gt;739.99,H274^3*2498.244218-H274^2*5471052.355142+H274*3994605728.77515-972400879260.135,H274^3*1396.138889-H274^2*3002770.071427+H274*2152080038.43115-513963640099.415)))-$J$1</f>
        <v>9291403.55053711</v>
      </c>
      <c r="J274" s="47" t="n">
        <f aca="false">I274*100/$J$2</f>
        <v>10.5653228791897</v>
      </c>
      <c r="L274" s="41" t="n">
        <f aca="false">[4]Plan1!$C269</f>
        <v>-7.88</v>
      </c>
      <c r="M274" s="41" t="n">
        <f aca="false">$O$5 + L274</f>
        <v>830.9</v>
      </c>
      <c r="N274" s="47" t="n">
        <f aca="false">IF(M274&gt;$O$5,$O$2+$O$1,(M274^3*3270.5936-M274^2*8015778.389801+M274*6549018422.82398-1783686174686.87))-$O$1</f>
        <v>10074726.3110352</v>
      </c>
      <c r="O274" s="41" t="n">
        <f aca="false">N274*100/$O$2</f>
        <v>25.7752197676366</v>
      </c>
      <c r="R274" s="47" t="n">
        <f aca="false">SUM(D274,I274,N274)</f>
        <v>74786714.7939453</v>
      </c>
      <c r="S274" s="41" t="n">
        <f aca="false">R274*100/$R$2</f>
        <v>27.0958153007314</v>
      </c>
      <c r="U274" s="41" t="n">
        <f aca="false">[1]Plan1!$B269</f>
        <v>13.62</v>
      </c>
    </row>
    <row r="275" customFormat="false" ht="15" hidden="false" customHeight="false" outlineLevel="0" collapsed="false">
      <c r="A275" s="46" t="n">
        <v>42273</v>
      </c>
      <c r="B275" s="41" t="n">
        <f aca="false">[2]Plan1!$C270</f>
        <v>-10.94</v>
      </c>
      <c r="C275" s="41" t="n">
        <f aca="false">$E$5 + B275</f>
        <v>770.06</v>
      </c>
      <c r="D275" s="47" t="n">
        <f aca="false">IF(C275&gt;$E$5,$E$2+$E$1,(IF(C275&gt;764.99,C275^3*3486.59308-C275^2*7860012.00812+C275*5908819377.96283-1481278321001.59,IF(C275&gt;752.99,C275^3*3588.471445-C275^2*8028757.56264+C275*5988077680.84934-1488767378546.26,C275^3*899.851852-C275^2*1969009.674601+C275*1435480406.01138-348666163343.76))))-$E$1</f>
        <v>55179180.6101074</v>
      </c>
      <c r="E275" s="47" t="n">
        <f aca="false">D275*100/$E$2</f>
        <v>37.0382170377628</v>
      </c>
      <c r="G275" s="41" t="n">
        <f aca="false">[3]Plan1!$C270</f>
        <v>-18.49</v>
      </c>
      <c r="H275" s="41" t="n">
        <f aca="false">$J$5 + G275</f>
        <v>741.51</v>
      </c>
      <c r="I275" s="47" t="n">
        <f aca="false">IF(H275&gt;$J$5,$J$2+$J$1,(IF(H275&gt;739.99,H275^3*2498.244218-H275^2*5471052.355142+H275*3994605728.77515-972400879260.135,H275^3*1396.138889-H275^2*3002770.071427+H275*2152080038.43115-513963640099.415)))-$J$1</f>
        <v>9200808.13793945</v>
      </c>
      <c r="J275" s="47" t="n">
        <f aca="false">I275*100/$J$2</f>
        <v>10.4623061734507</v>
      </c>
      <c r="L275" s="41" t="n">
        <f aca="false">[4]Plan1!$C270</f>
        <v>-7.91</v>
      </c>
      <c r="M275" s="41" t="n">
        <f aca="false">$O$5 + L275</f>
        <v>830.87</v>
      </c>
      <c r="N275" s="47" t="n">
        <f aca="false">IF(M275&gt;$O$5,$O$2+$O$1,(M275^3*3270.5936-M275^2*8015778.389801+M275*6549018422.82398-1783686174686.87))-$O$1</f>
        <v>10002836.2949219</v>
      </c>
      <c r="O275" s="41" t="n">
        <f aca="false">N275*100/$O$2</f>
        <v>25.5912960651744</v>
      </c>
      <c r="R275" s="47" t="n">
        <f aca="false">SUM(D275,I275,N275)</f>
        <v>74382825.0429688</v>
      </c>
      <c r="S275" s="41" t="n">
        <f aca="false">R275*100/$R$2</f>
        <v>26.9494828655593</v>
      </c>
      <c r="U275" s="41" t="n">
        <f aca="false">[1]Plan1!$B270</f>
        <v>12.83</v>
      </c>
    </row>
    <row r="276" customFormat="false" ht="15" hidden="false" customHeight="false" outlineLevel="0" collapsed="false">
      <c r="A276" s="46" t="n">
        <v>42274</v>
      </c>
      <c r="B276" s="41" t="n">
        <f aca="false">[2]Plan1!$C271</f>
        <v>-10.99</v>
      </c>
      <c r="C276" s="41" t="n">
        <f aca="false">$E$5 + B276</f>
        <v>770.01</v>
      </c>
      <c r="D276" s="47" t="n">
        <f aca="false">IF(C276&gt;$E$5,$E$2+$E$1,(IF(C276&gt;764.99,C276^3*3486.59308-C276^2*7860012.00812+C276*5908819377.96283-1481278321001.59,IF(C276&gt;752.99,C276^3*3588.471445-C276^2*8028757.56264+C276*5988077680.84934-1488767378546.26,C276^3*899.851852-C276^2*1969009.674601+C276*1435480406.01138-348666163343.76))))-$E$1</f>
        <v>54878300.9538574</v>
      </c>
      <c r="E276" s="47" t="n">
        <f aca="false">D276*100/$E$2</f>
        <v>36.8362559740569</v>
      </c>
      <c r="G276" s="41" t="n">
        <f aca="false">[3]Plan1!$C271</f>
        <v>-18.55</v>
      </c>
      <c r="H276" s="41" t="n">
        <f aca="false">$J$5 + G276</f>
        <v>741.45</v>
      </c>
      <c r="I276" s="47" t="n">
        <f aca="false">IF(H276&gt;$J$5,$J$2+$J$1,(IF(H276&gt;739.99,H276^3*2498.244218-H276^2*5471052.355142+H276*3994605728.77515-972400879260.135,H276^3*1396.138889-H276^2*3002770.071427+H276*2152080038.43115-513963640099.415)))-$J$1</f>
        <v>9092663.49975586</v>
      </c>
      <c r="J276" s="47" t="n">
        <f aca="false">I276*100/$J$2</f>
        <v>10.3393341150477</v>
      </c>
      <c r="L276" s="41" t="n">
        <f aca="false">[4]Plan1!$C271</f>
        <v>-7.94</v>
      </c>
      <c r="M276" s="41" t="n">
        <f aca="false">$O$5 + L276</f>
        <v>830.84</v>
      </c>
      <c r="N276" s="47" t="n">
        <f aca="false">IF(M276&gt;$O$5,$O$2+$O$1,(M276^3*3270.5936-M276^2*8015778.389801+M276*6549018422.82398-1783686174686.87))-$O$1</f>
        <v>9931192.04199219</v>
      </c>
      <c r="O276" s="41" t="n">
        <f aca="false">N276*100/$O$2</f>
        <v>25.4080011242163</v>
      </c>
      <c r="R276" s="47" t="n">
        <f aca="false">SUM(D276,I276,N276)</f>
        <v>73902156.4956055</v>
      </c>
      <c r="S276" s="41" t="n">
        <f aca="false">R276*100/$R$2</f>
        <v>26.7753328682488</v>
      </c>
      <c r="U276" s="41" t="n">
        <f aca="false">[1]Plan1!$B271</f>
        <v>13.89</v>
      </c>
    </row>
    <row r="277" customFormat="false" ht="15" hidden="false" customHeight="false" outlineLevel="0" collapsed="false">
      <c r="A277" s="46" t="n">
        <v>42275</v>
      </c>
      <c r="B277" s="41" t="n">
        <f aca="false">[2]Plan1!$C272</f>
        <v>-11.02</v>
      </c>
      <c r="C277" s="41" t="n">
        <f aca="false">$E$5 + B277</f>
        <v>769.98</v>
      </c>
      <c r="D277" s="47" t="n">
        <f aca="false">IF(C277&gt;$E$5,$E$2+$E$1,(IF(C277&gt;764.99,C277^3*3486.59308-C277^2*7860012.00812+C277*5908819377.96283-1481278321001.59,IF(C277&gt;752.99,C277^3*3588.471445-C277^2*8028757.56264+C277*5988077680.84934-1488767378546.26,C277^3*899.851852-C277^2*1969009.674601+C277*1435480406.01138-348666163343.76))))-$E$1</f>
        <v>54698239.2224121</v>
      </c>
      <c r="E277" s="47" t="n">
        <f aca="false">D277*100/$E$2</f>
        <v>36.7153921733312</v>
      </c>
      <c r="G277" s="41" t="n">
        <f aca="false">[3]Plan1!$C272</f>
        <v>-18.6</v>
      </c>
      <c r="H277" s="41" t="n">
        <f aca="false">$J$5 + G277</f>
        <v>741.4</v>
      </c>
      <c r="I277" s="47" t="n">
        <f aca="false">IF(H277&gt;$J$5,$J$2+$J$1,(IF(H277&gt;739.99,H277^3*2498.244218-H277^2*5471052.355142+H277*3994605728.77515-972400879260.135,H277^3*1396.138889-H277^2*3002770.071427+H277*2152080038.43115-513963640099.415)))-$J$1</f>
        <v>9003015.64916992</v>
      </c>
      <c r="J277" s="47" t="n">
        <f aca="false">I277*100/$J$2</f>
        <v>10.237394888997</v>
      </c>
      <c r="L277" s="41" t="n">
        <f aca="false">[4]Plan1!$C272</f>
        <v>-7.98</v>
      </c>
      <c r="M277" s="41" t="n">
        <f aca="false">$O$5 + L277</f>
        <v>830.8</v>
      </c>
      <c r="N277" s="47" t="n">
        <f aca="false">IF(M277&gt;$O$5,$O$2+$O$1,(M277^3*3270.5936-M277^2*8015778.389801+M277*6549018422.82398-1783686174686.87))-$O$1</f>
        <v>9836047.75878906</v>
      </c>
      <c r="O277" s="41" t="n">
        <f aca="false">N277*100/$O$2</f>
        <v>25.1645836125655</v>
      </c>
      <c r="R277" s="47" t="n">
        <f aca="false">SUM(D277,I277,N277)</f>
        <v>73537302.6303711</v>
      </c>
      <c r="S277" s="41" t="n">
        <f aca="false">R277*100/$R$2</f>
        <v>26.6431434416724</v>
      </c>
      <c r="U277" s="41" t="n">
        <f aca="false">[1]Plan1!$B272</f>
        <v>13.36</v>
      </c>
    </row>
    <row r="278" customFormat="false" ht="15" hidden="false" customHeight="false" outlineLevel="0" collapsed="false">
      <c r="A278" s="46" t="n">
        <v>42276</v>
      </c>
      <c r="B278" s="41" t="n">
        <f aca="false">[2]Plan1!$C273</f>
        <v>-11.08</v>
      </c>
      <c r="C278" s="41" t="n">
        <f aca="false">$E$5 + B278</f>
        <v>769.92</v>
      </c>
      <c r="D278" s="47" t="n">
        <f aca="false">IF(C278&gt;$E$5,$E$2+$E$1,(IF(C278&gt;764.99,C278^3*3486.59308-C278^2*7860012.00812+C278*5908819377.96283-1481278321001.59,IF(C278&gt;752.99,C278^3*3588.471445-C278^2*8028757.56264+C278*5988077680.84934-1488767378546.26,C278^3*899.851852-C278^2*1969009.674601+C278*1435480406.01138-348666163343.76))))-$E$1</f>
        <v>54339161.7634277</v>
      </c>
      <c r="E278" s="47" t="n">
        <f aca="false">D278*100/$E$2</f>
        <v>36.4743666866861</v>
      </c>
      <c r="G278" s="41" t="n">
        <f aca="false">[3]Plan1!$C273</f>
        <v>-18.64</v>
      </c>
      <c r="H278" s="41" t="n">
        <f aca="false">$J$5 + G278</f>
        <v>741.36</v>
      </c>
      <c r="I278" s="47" t="n">
        <f aca="false">IF(H278&gt;$J$5,$J$2+$J$1,(IF(H278&gt;739.99,H278^3*2498.244218-H278^2*5471052.355142+H278*3994605728.77515-972400879260.135,H278^3*1396.138889-H278^2*3002770.071427+H278*2152080038.43115-513963640099.415)))-$J$1</f>
        <v>8931605.41235352</v>
      </c>
      <c r="J278" s="47" t="n">
        <f aca="false">I278*100/$J$2</f>
        <v>10.1561937868448</v>
      </c>
      <c r="L278" s="41" t="n">
        <f aca="false">[4]Plan1!$C273</f>
        <v>-8.01</v>
      </c>
      <c r="M278" s="41" t="n">
        <f aca="false">$O$5 + L278</f>
        <v>830.77</v>
      </c>
      <c r="N278" s="47" t="n">
        <f aca="false">IF(M278&gt;$O$5,$O$2+$O$1,(M278^3*3270.5936-M278^2*8015778.389801+M278*6549018422.82398-1783686174686.87))-$O$1</f>
        <v>9764974.89794922</v>
      </c>
      <c r="O278" s="41" t="n">
        <f aca="false">N278*100/$O$2</f>
        <v>24.9827505233971</v>
      </c>
      <c r="R278" s="47" t="n">
        <f aca="false">SUM(D278,I278,N278)</f>
        <v>73035742.0737305</v>
      </c>
      <c r="S278" s="41" t="n">
        <f aca="false">R278*100/$R$2</f>
        <v>26.4614241049919</v>
      </c>
      <c r="U278" s="41" t="n">
        <f aca="false">[1]Plan1!$B273</f>
        <v>14.43</v>
      </c>
    </row>
    <row r="279" customFormat="false" ht="15" hidden="false" customHeight="false" outlineLevel="0" collapsed="false">
      <c r="A279" s="46" t="n">
        <v>42277</v>
      </c>
      <c r="B279" s="41" t="n">
        <f aca="false">[2]Plan1!$C274</f>
        <v>-11.1</v>
      </c>
      <c r="C279" s="41" t="n">
        <f aca="false">$E$5 + B279</f>
        <v>769.9</v>
      </c>
      <c r="D279" s="47" t="n">
        <f aca="false">IF(C279&gt;$E$5,$E$2+$E$1,(IF(C279&gt;764.99,C279^3*3486.59308-C279^2*7860012.00812+C279*5908819377.96283-1481278321001.59,IF(C279&gt;752.99,C279^3*3588.471445-C279^2*8028757.56264+C279*5988077680.84934-1488767378546.26,C279^3*899.851852-C279^2*1969009.674601+C279*1435480406.01138-348666163343.76))))-$E$1</f>
        <v>54219778.5881348</v>
      </c>
      <c r="E279" s="47" t="n">
        <f aca="false">D279*100/$E$2</f>
        <v>36.3942324783077</v>
      </c>
      <c r="G279" s="41" t="n">
        <f aca="false">[3]Plan1!$C274</f>
        <v>-18.68</v>
      </c>
      <c r="H279" s="41" t="n">
        <f aca="false">$J$5 + G279</f>
        <v>741.32</v>
      </c>
      <c r="I279" s="47" t="n">
        <f aca="false">IF(H279&gt;$J$5,$J$2+$J$1,(IF(H279&gt;739.99,H279^3*2498.244218-H279^2*5471052.355142+H279*3994605728.77515-972400879260.135,H279^3*1396.138889-H279^2*3002770.071427+H279*2152080038.43115-513963640099.415)))-$J$1</f>
        <v>8860467.95092773</v>
      </c>
      <c r="J279" s="47" t="n">
        <f aca="false">I279*100/$J$2</f>
        <v>10.0753028595827</v>
      </c>
      <c r="L279" s="41" t="n">
        <f aca="false">[4]Plan1!$C274</f>
        <v>-8.04</v>
      </c>
      <c r="M279" s="41" t="n">
        <f aca="false">$O$5 + L279</f>
        <v>830.74</v>
      </c>
      <c r="N279" s="47" t="n">
        <f aca="false">IF(M279&gt;$O$5,$O$2+$O$1,(M279^3*3270.5936-M279^2*8015778.389801+M279*6549018422.82398-1783686174686.87))-$O$1</f>
        <v>9694146.03613281</v>
      </c>
      <c r="O279" s="41" t="n">
        <f aca="false">N279*100/$O$2</f>
        <v>24.8015416822984</v>
      </c>
      <c r="R279" s="47" t="n">
        <f aca="false">SUM(D279,I279,N279)</f>
        <v>72774392.5751953</v>
      </c>
      <c r="S279" s="41" t="n">
        <f aca="false">R279*100/$R$2</f>
        <v>26.3667351249938</v>
      </c>
      <c r="U279" s="41" t="n">
        <f aca="false">[1]Plan1!$B274</f>
        <v>14.99</v>
      </c>
    </row>
    <row r="280" customFormat="false" ht="15" hidden="false" customHeight="false" outlineLevel="0" collapsed="false">
      <c r="A280" s="46" t="n">
        <v>42278</v>
      </c>
      <c r="B280" s="41" t="n">
        <f aca="false">[2]Plan1!$C275</f>
        <v>-11.14</v>
      </c>
      <c r="C280" s="41" t="n">
        <f aca="false">$E$5 + B280</f>
        <v>769.86</v>
      </c>
      <c r="D280" s="47" t="n">
        <f aca="false">IF(C280&gt;$E$5,$E$2+$E$1,(IF(C280&gt;764.99,C280^3*3486.59308-C280^2*7860012.00812+C280*5908819377.96283-1481278321001.59,IF(C280&gt;752.99,C280^3*3588.471445-C280^2*8028757.56264+C280*5988077680.84934-1488767378546.26,C280^3*899.851852-C280^2*1969009.674601+C280*1435480406.01138-348666163343.76))))-$E$1</f>
        <v>53981475.2067871</v>
      </c>
      <c r="E280" s="47" t="n">
        <f aca="false">D280*100/$E$2</f>
        <v>36.2342748228733</v>
      </c>
      <c r="G280" s="41" t="n">
        <f aca="false">[3]Plan1!$C275</f>
        <v>-18.71</v>
      </c>
      <c r="H280" s="41" t="n">
        <f aca="false">$J$5 + G280</f>
        <v>741.29</v>
      </c>
      <c r="I280" s="47" t="n">
        <f aca="false">IF(H280&gt;$J$5,$J$2+$J$1,(IF(H280&gt;739.99,H280^3*2498.244218-H280^2*5471052.355142+H280*3994605728.77515-972400879260.135,H280^3*1396.138889-H280^2*3002770.071427+H280*2152080038.43115-513963640099.415)))-$J$1</f>
        <v>8807293.2878418</v>
      </c>
      <c r="J280" s="47" t="n">
        <f aca="false">I280*100/$J$2</f>
        <v>10.0148375615856</v>
      </c>
      <c r="L280" s="41" t="n">
        <f aca="false">[4]Plan1!$C275</f>
        <v>-8.07</v>
      </c>
      <c r="M280" s="41" t="n">
        <f aca="false">$O$5 + L280</f>
        <v>830.71</v>
      </c>
      <c r="N280" s="47" t="n">
        <f aca="false">IF(M280&gt;$O$5,$O$2+$O$1,(M280^3*3270.5936-M280^2*8015778.389801+M280*6549018422.82398-1783686174686.87))-$O$1</f>
        <v>9623560.64257813</v>
      </c>
      <c r="O280" s="41" t="n">
        <f aca="false">N280*100/$O$2</f>
        <v>24.6209557313665</v>
      </c>
      <c r="R280" s="47" t="n">
        <f aca="false">SUM(D280,I280,N280)</f>
        <v>72412329.137207</v>
      </c>
      <c r="S280" s="41" t="n">
        <f aca="false">R280*100/$R$2</f>
        <v>26.2355566921678</v>
      </c>
      <c r="U280" s="41" t="n">
        <f aca="false">[1]Plan1!$B275</f>
        <v>21.5</v>
      </c>
    </row>
    <row r="281" customFormat="false" ht="15" hidden="false" customHeight="false" outlineLevel="0" collapsed="false">
      <c r="A281" s="46" t="n">
        <v>42279</v>
      </c>
      <c r="B281" s="41" t="n">
        <f aca="false">[2]Plan1!$C276</f>
        <v>-11.18</v>
      </c>
      <c r="C281" s="41" t="n">
        <f aca="false">$E$5 + B281</f>
        <v>769.82</v>
      </c>
      <c r="D281" s="47" t="n">
        <f aca="false">IF(C281&gt;$E$5,$E$2+$E$1,(IF(C281&gt;764.99,C281^3*3486.59308-C281^2*7860012.00812+C281*5908819377.96283-1481278321001.59,IF(C281&gt;752.99,C281^3*3588.471445-C281^2*8028757.56264+C281*5988077680.84934-1488767378546.26,C281^3*899.851852-C281^2*1969009.674601+C281*1435480406.01138-348666163343.76))))-$E$1</f>
        <v>53743787.9963379</v>
      </c>
      <c r="E281" s="47" t="n">
        <f aca="false">D281*100/$E$2</f>
        <v>36.0747307631323</v>
      </c>
      <c r="G281" s="41" t="n">
        <f aca="false">[3]Plan1!$C276</f>
        <v>-18.74</v>
      </c>
      <c r="H281" s="41" t="n">
        <f aca="false">$J$5 + G281</f>
        <v>741.26</v>
      </c>
      <c r="I281" s="47" t="n">
        <f aca="false">IF(H281&gt;$J$5,$J$2+$J$1,(IF(H281&gt;739.99,H281^3*2498.244218-H281^2*5471052.355142+H281*3994605728.77515-972400879260.135,H281^3*1396.138889-H281^2*3002770.071427+H281*2152080038.43115-513963640099.415)))-$J$1</f>
        <v>8754271.11694336</v>
      </c>
      <c r="J281" s="47" t="n">
        <f aca="false">I281*100/$J$2</f>
        <v>9.95454566356924</v>
      </c>
      <c r="L281" s="41" t="n">
        <f aca="false">[4]Plan1!$C276</f>
        <v>-8.1</v>
      </c>
      <c r="M281" s="41" t="n">
        <f aca="false">$O$5 + L281</f>
        <v>830.68</v>
      </c>
      <c r="N281" s="47" t="n">
        <f aca="false">IF(M281&gt;$O$5,$O$2+$O$1,(M281^3*3270.5936-M281^2*8015778.389801+M281*6549018422.82398-1783686174686.87))-$O$1</f>
        <v>9553218.18847656</v>
      </c>
      <c r="O281" s="41" t="n">
        <f aca="false">N281*100/$O$2</f>
        <v>24.4409913176953</v>
      </c>
      <c r="R281" s="47" t="n">
        <f aca="false">SUM(D281,I281,N281)</f>
        <v>72051277.3017578</v>
      </c>
      <c r="S281" s="41" t="n">
        <f aca="false">R281*100/$R$2</f>
        <v>26.1047447709024</v>
      </c>
      <c r="U281" s="41" t="n">
        <f aca="false">[1]Plan1!$B276</f>
        <v>15.27</v>
      </c>
    </row>
    <row r="282" customFormat="false" ht="15" hidden="false" customHeight="false" outlineLevel="0" collapsed="false">
      <c r="A282" s="46" t="n">
        <v>42280</v>
      </c>
      <c r="B282" s="41" t="n">
        <f aca="false">[2]Plan1!$C277</f>
        <v>-11.22</v>
      </c>
      <c r="C282" s="41" t="n">
        <f aca="false">$E$5 + B282</f>
        <v>769.78</v>
      </c>
      <c r="D282" s="47" t="n">
        <f aca="false">IF(C282&gt;$E$5,$E$2+$E$1,(IF(C282&gt;764.99,C282^3*3486.59308-C282^2*7860012.00812+C282*5908819377.96283-1481278321001.59,IF(C282&gt;752.99,C282^3*3588.471445-C282^2*8028757.56264+C282*5988077680.84934-1488767378546.26,C282^3*899.851852-C282^2*1969009.674601+C282*1435480406.01138-348666163343.76))))-$E$1</f>
        <v>53506715.6188965</v>
      </c>
      <c r="E282" s="47" t="n">
        <f aca="false">D282*100/$E$2</f>
        <v>35.9155994010452</v>
      </c>
      <c r="G282" s="41" t="n">
        <f aca="false">[3]Plan1!$C277</f>
        <v>-18.79</v>
      </c>
      <c r="H282" s="41" t="n">
        <f aca="false">$J$5 + G282</f>
        <v>741.21</v>
      </c>
      <c r="I282" s="47" t="n">
        <f aca="false">IF(H282&gt;$J$5,$J$2+$J$1,(IF(H282&gt;739.99,H282^3*2498.244218-H282^2*5471052.355142+H282*3994605728.77515-972400879260.135,H282^3*1396.138889-H282^2*3002770.071427+H282*2152080038.43115-513963640099.415)))-$J$1</f>
        <v>8666238.60473633</v>
      </c>
      <c r="J282" s="47" t="n">
        <f aca="false">I282*100/$J$2</f>
        <v>9.85444325059421</v>
      </c>
      <c r="L282" s="41" t="n">
        <f aca="false">[4]Plan1!$C277</f>
        <v>-8.12</v>
      </c>
      <c r="M282" s="41" t="n">
        <f aca="false">$O$5 + L282</f>
        <v>830.66</v>
      </c>
      <c r="N282" s="47" t="n">
        <f aca="false">IF(M282&gt;$O$5,$O$2+$O$1,(M282^3*3270.5936-M282^2*8015778.389801+M282*6549018422.82398-1783686174686.87))-$O$1</f>
        <v>9506457.92285156</v>
      </c>
      <c r="O282" s="41" t="n">
        <f aca="false">N282*100/$O$2</f>
        <v>24.3213596685897</v>
      </c>
      <c r="R282" s="47" t="n">
        <f aca="false">SUM(D282,I282,N282)</f>
        <v>71679412.1464844</v>
      </c>
      <c r="S282" s="41" t="n">
        <f aca="false">R282*100/$R$2</f>
        <v>25.9700150987697</v>
      </c>
      <c r="U282" s="41" t="n">
        <f aca="false">[1]Plan1!$B277</f>
        <v>20.16</v>
      </c>
    </row>
    <row r="283" customFormat="false" ht="15" hidden="false" customHeight="false" outlineLevel="0" collapsed="false">
      <c r="A283" s="46" t="n">
        <v>42281</v>
      </c>
      <c r="B283" s="41" t="n">
        <f aca="false">[2]Plan1!$C278</f>
        <v>-11.26</v>
      </c>
      <c r="C283" s="41" t="n">
        <f aca="false">$E$5 + B283</f>
        <v>769.74</v>
      </c>
      <c r="D283" s="47" t="n">
        <f aca="false">IF(C283&gt;$E$5,$E$2+$E$1,(IF(C283&gt;764.99,C283^3*3486.59308-C283^2*7860012.00812+C283*5908819377.96283-1481278321001.59,IF(C283&gt;752.99,C283^3*3588.471445-C283^2*8028757.56264+C283*5988077680.84934-1488767378546.26,C283^3*899.851852-C283^2*1969009.674601+C283*1435480406.01138-348666163343.76))))-$E$1</f>
        <v>53270256.7351074</v>
      </c>
      <c r="E283" s="47" t="n">
        <f aca="false">D283*100/$E$2</f>
        <v>35.7568798375894</v>
      </c>
      <c r="G283" s="41" t="n">
        <f aca="false">[3]Plan1!$C278</f>
        <v>-18.86</v>
      </c>
      <c r="H283" s="41" t="n">
        <f aca="false">$J$5 + G283</f>
        <v>741.14</v>
      </c>
      <c r="I283" s="47" t="n">
        <f aca="false">IF(H283&gt;$J$5,$J$2+$J$1,(IF(H283&gt;739.99,H283^3*2498.244218-H283^2*5471052.355142+H283*3994605728.77515-972400879260.135,H283^3*1396.138889-H283^2*3002770.071427+H283*2152080038.43115-513963640099.415)))-$J$1</f>
        <v>8543699.26342773</v>
      </c>
      <c r="J283" s="47" t="n">
        <f aca="false">I283*100/$J$2</f>
        <v>9.71510287007079</v>
      </c>
      <c r="L283" s="41" t="n">
        <f aca="false">[4]Plan1!$C278</f>
        <v>-8.14</v>
      </c>
      <c r="M283" s="41" t="n">
        <f aca="false">$O$5 + L283</f>
        <v>830.64</v>
      </c>
      <c r="N283" s="47" t="n">
        <f aca="false">IF(M283&gt;$O$5,$O$2+$O$1,(M283^3*3270.5936-M283^2*8015778.389801+M283*6549018422.82398-1783686174686.87))-$O$1</f>
        <v>9459805.23730469</v>
      </c>
      <c r="O283" s="41" t="n">
        <f aca="false">N283*100/$O$2</f>
        <v>24.2020032527827</v>
      </c>
      <c r="R283" s="47" t="n">
        <f aca="false">SUM(D283,I283,N283)</f>
        <v>71273761.2358398</v>
      </c>
      <c r="S283" s="41" t="n">
        <f aca="false">R283*100/$R$2</f>
        <v>25.8230445815906</v>
      </c>
      <c r="U283" s="41" t="n">
        <f aca="false">[1]Plan1!$B278</f>
        <v>14.71</v>
      </c>
    </row>
    <row r="284" customFormat="false" ht="15" hidden="false" customHeight="false" outlineLevel="0" collapsed="false">
      <c r="A284" s="46" t="n">
        <v>42282</v>
      </c>
      <c r="B284" s="41" t="n">
        <f aca="false">[2]Plan1!$C279</f>
        <v>-11.29</v>
      </c>
      <c r="C284" s="41" t="n">
        <f aca="false">$E$5 + B284</f>
        <v>769.71</v>
      </c>
      <c r="D284" s="47" t="n">
        <f aca="false">IF(C284&gt;$E$5,$E$2+$E$1,(IF(C284&gt;764.99,C284^3*3486.59308-C284^2*7860012.00812+C284*5908819377.96283-1481278321001.59,IF(C284&gt;752.99,C284^3*3588.471445-C284^2*8028757.56264+C284*5988077680.84934-1488767378546.26,C284^3*899.851852-C284^2*1969009.674601+C284*1435480406.01138-348666163343.76))))-$E$1</f>
        <v>53093314.373291</v>
      </c>
      <c r="E284" s="47" t="n">
        <f aca="false">D284*100/$E$2</f>
        <v>35.6381098680526</v>
      </c>
      <c r="G284" s="41" t="n">
        <f aca="false">[3]Plan1!$C279</f>
        <v>-18.92</v>
      </c>
      <c r="H284" s="41" t="n">
        <f aca="false">$J$5 + G284</f>
        <v>741.08</v>
      </c>
      <c r="I284" s="47" t="n">
        <f aca="false">IF(H284&gt;$J$5,$J$2+$J$1,(IF(H284&gt;739.99,H284^3*2498.244218-H284^2*5471052.355142+H284*3994605728.77515-972400879260.135,H284^3*1396.138889-H284^2*3002770.071427+H284*2152080038.43115-513963640099.415)))-$J$1</f>
        <v>8439317.76879883</v>
      </c>
      <c r="J284" s="47" t="n">
        <f aca="false">I284*100/$J$2</f>
        <v>9.59640990970496</v>
      </c>
      <c r="L284" s="41" t="n">
        <f aca="false">[4]Plan1!$C279</f>
        <v>-8.16</v>
      </c>
      <c r="M284" s="41" t="n">
        <f aca="false">$O$5 + L284</f>
        <v>830.62</v>
      </c>
      <c r="N284" s="47" t="n">
        <f aca="false">IF(M284&gt;$O$5,$O$2+$O$1,(M284^3*3270.5936-M284^2*8015778.389801+M284*6549018422.82398-1783686174686.87))-$O$1</f>
        <v>9413259.97558594</v>
      </c>
      <c r="O284" s="41" t="n">
        <f aca="false">N284*100/$O$2</f>
        <v>24.0829216705239</v>
      </c>
      <c r="R284" s="47" t="n">
        <f aca="false">SUM(D284,I284,N284)</f>
        <v>70945892.1176758</v>
      </c>
      <c r="S284" s="41" t="n">
        <f aca="false">R284*100/$R$2</f>
        <v>25.7042550199276</v>
      </c>
      <c r="U284" s="41" t="n">
        <f aca="false">[1]Plan1!$B279</f>
        <v>20.83</v>
      </c>
    </row>
    <row r="285" customFormat="false" ht="15" hidden="false" customHeight="false" outlineLevel="0" collapsed="false">
      <c r="A285" s="46" t="n">
        <v>42283</v>
      </c>
      <c r="B285" s="41" t="n">
        <f aca="false">[2]Plan1!$C280</f>
        <v>-11.32</v>
      </c>
      <c r="C285" s="41" t="n">
        <f aca="false">$E$5 + B285</f>
        <v>769.68</v>
      </c>
      <c r="D285" s="47" t="n">
        <f aca="false">IF(C285&gt;$E$5,$E$2+$E$1,(IF(C285&gt;764.99,C285^3*3486.59308-C285^2*7860012.00812+C285*5908819377.96283-1481278321001.59,IF(C285&gt;752.99,C285^3*3588.471445-C285^2*8028757.56264+C285*5988077680.84934-1488767378546.26,C285^3*899.851852-C285^2*1969009.674601+C285*1435480406.01138-348666163343.76))))-$E$1</f>
        <v>52916715.782959</v>
      </c>
      <c r="E285" s="47" t="n">
        <f aca="false">D285*100/$E$2</f>
        <v>35.519570650091</v>
      </c>
      <c r="G285" s="41" t="n">
        <f aca="false">[3]Plan1!$C280</f>
        <v>-18.97</v>
      </c>
      <c r="H285" s="41" t="n">
        <f aca="false">$J$5 + G285</f>
        <v>741.03</v>
      </c>
      <c r="I285" s="47" t="n">
        <f aca="false">IF(H285&gt;$J$5,$J$2+$J$1,(IF(H285&gt;739.99,H285^3*2498.244218-H285^2*5471052.355142+H285*3994605728.77515-972400879260.135,H285^3*1396.138889-H285^2*3002770.071427+H285*2152080038.43115-513963640099.415)))-$J$1</f>
        <v>8352790.61987305</v>
      </c>
      <c r="J285" s="47" t="n">
        <f aca="false">I285*100/$J$2</f>
        <v>9.49801925631829</v>
      </c>
      <c r="L285" s="41" t="n">
        <f aca="false">[4]Plan1!$C280</f>
        <v>-8.18</v>
      </c>
      <c r="M285" s="41" t="n">
        <f aca="false">$O$5 + L285</f>
        <v>830.6</v>
      </c>
      <c r="N285" s="47" t="n">
        <f aca="false">IF(M285&gt;$O$5,$O$2+$O$1,(M285^3*3270.5936-M285^2*8015778.389801+M285*6549018422.82398-1783686174686.87))-$O$1</f>
        <v>9366821.98095703</v>
      </c>
      <c r="O285" s="41" t="n">
        <f aca="false">N285*100/$O$2</f>
        <v>23.9641145208133</v>
      </c>
      <c r="R285" s="47" t="n">
        <f aca="false">SUM(D285,I285,N285)</f>
        <v>70636328.3837891</v>
      </c>
      <c r="S285" s="41" t="n">
        <f aca="false">R285*100/$R$2</f>
        <v>25.5920976430417</v>
      </c>
      <c r="U285" s="41" t="n">
        <f aca="false">[1]Plan1!$B280</f>
        <v>13.89</v>
      </c>
    </row>
    <row r="286" customFormat="false" ht="15" hidden="false" customHeight="false" outlineLevel="0" collapsed="false">
      <c r="A286" s="46" t="n">
        <v>42284</v>
      </c>
      <c r="B286" s="41" t="n">
        <f aca="false">[2]Plan1!$C281</f>
        <v>-11.36</v>
      </c>
      <c r="C286" s="41" t="n">
        <f aca="false">$E$5 + B286</f>
        <v>769.64</v>
      </c>
      <c r="D286" s="47" t="n">
        <f aca="false">IF(C286&gt;$E$5,$E$2+$E$1,(IF(C286&gt;764.99,C286^3*3486.59308-C286^2*7860012.00812+C286*5908819377.96283-1481278321001.59,IF(C286&gt;752.99,C286^3*3588.471445-C286^2*8028757.56264+C286*5988077680.84934-1488767378546.26,C286^3*899.851852-C286^2*1969009.674601+C286*1435480406.01138-348666163343.76))))-$E$1</f>
        <v>52681784.7766113</v>
      </c>
      <c r="E286" s="47" t="n">
        <f aca="false">D286*100/$E$2</f>
        <v>35.3618766519962</v>
      </c>
      <c r="G286" s="41" t="n">
        <f aca="false">[3]Plan1!$C281</f>
        <v>-19.04</v>
      </c>
      <c r="H286" s="41" t="n">
        <f aca="false">$J$5 + G286</f>
        <v>740.96</v>
      </c>
      <c r="I286" s="47" t="n">
        <f aca="false">IF(H286&gt;$J$5,$J$2+$J$1,(IF(H286&gt;739.99,H286^3*2498.244218-H286^2*5471052.355142+H286*3994605728.77515-972400879260.135,H286^3*1396.138889-H286^2*3002770.071427+H286*2152080038.43115-513963640099.415)))-$J$1</f>
        <v>8232347.45483398</v>
      </c>
      <c r="J286" s="47" t="n">
        <f aca="false">I286*100/$J$2</f>
        <v>9.36106245314987</v>
      </c>
      <c r="L286" s="41" t="n">
        <f aca="false">[4]Plan1!$C281</f>
        <v>-8.21</v>
      </c>
      <c r="M286" s="41" t="n">
        <f aca="false">$O$5 + L286</f>
        <v>830.57</v>
      </c>
      <c r="N286" s="47" t="n">
        <f aca="false">IF(M286&gt;$O$5,$O$2+$O$1,(M286^3*3270.5936-M286^2*8015778.389801+M286*6549018422.82398-1783686174686.87))-$O$1</f>
        <v>9297365.76855469</v>
      </c>
      <c r="O286" s="41" t="n">
        <f aca="false">N286*100/$O$2</f>
        <v>23.7864174714217</v>
      </c>
      <c r="R286" s="47" t="n">
        <f aca="false">SUM(D286,I286,N286)</f>
        <v>70211498</v>
      </c>
      <c r="S286" s="41" t="n">
        <f aca="false">R286*100/$R$2</f>
        <v>25.4381782518102</v>
      </c>
      <c r="U286" s="41" t="n">
        <f aca="false">[1]Plan1!$B281</f>
        <v>14.16</v>
      </c>
    </row>
    <row r="287" customFormat="false" ht="15" hidden="false" customHeight="false" outlineLevel="0" collapsed="false">
      <c r="A287" s="46" t="n">
        <v>42285</v>
      </c>
      <c r="B287" s="41" t="n">
        <f aca="false">[2]Plan1!$C282</f>
        <v>-11.4</v>
      </c>
      <c r="C287" s="41" t="n">
        <f aca="false">$E$5 + B287</f>
        <v>769.6</v>
      </c>
      <c r="D287" s="47" t="n">
        <f aca="false">IF(C287&gt;$E$5,$E$2+$E$1,(IF(C287&gt;764.99,C287^3*3486.59308-C287^2*7860012.00812+C287*5908819377.96283-1481278321001.59,IF(C287&gt;752.99,C287^3*3588.471445-C287^2*8028757.56264+C287*5988077680.84934-1488767378546.26,C287^3*899.851852-C287^2*1969009.674601+C287*1435480406.01138-348666163343.76))))-$E$1</f>
        <v>52447462.5778809</v>
      </c>
      <c r="E287" s="47" t="n">
        <f aca="false">D287*100/$E$2</f>
        <v>35.2045913071001</v>
      </c>
      <c r="G287" s="41" t="n">
        <f aca="false">[3]Plan1!$C282</f>
        <v>-19.11</v>
      </c>
      <c r="H287" s="41" t="n">
        <f aca="false">$J$5 + G287</f>
        <v>740.89</v>
      </c>
      <c r="I287" s="47" t="n">
        <f aca="false">IF(H287&gt;$J$5,$J$2+$J$1,(IF(H287&gt;739.99,H287^3*2498.244218-H287^2*5471052.355142+H287*3994605728.77515-972400879260.135,H287^3*1396.138889-H287^2*3002770.071427+H287*2152080038.43115-513963640099.415)))-$J$1</f>
        <v>8112710.28735352</v>
      </c>
      <c r="J287" s="47" t="n">
        <f aca="false">I287*100/$J$2</f>
        <v>9.22502215569559</v>
      </c>
      <c r="L287" s="41" t="n">
        <f aca="false">[4]Plan1!$C282</f>
        <v>-8.23</v>
      </c>
      <c r="M287" s="41" t="n">
        <f aca="false">$O$5 + L287</f>
        <v>830.55</v>
      </c>
      <c r="N287" s="47" t="n">
        <f aca="false">IF(M287&gt;$O$5,$O$2+$O$1,(M287^3*3270.5936-M287^2*8015778.389801+M287*6549018422.82398-1783686174686.87))-$O$1</f>
        <v>9251195.25244141</v>
      </c>
      <c r="O287" s="41" t="n">
        <f aca="false">N287*100/$O$2</f>
        <v>23.6682946398068</v>
      </c>
      <c r="R287" s="47" t="n">
        <f aca="false">SUM(D287,I287,N287)</f>
        <v>69811368.1176758</v>
      </c>
      <c r="S287" s="41" t="n">
        <f aca="false">R287*100/$R$2</f>
        <v>25.293208046639</v>
      </c>
      <c r="U287" s="41" t="n">
        <f aca="false">[1]Plan1!$B282</f>
        <v>15.27</v>
      </c>
    </row>
    <row r="288" customFormat="false" ht="15" hidden="false" customHeight="false" outlineLevel="0" collapsed="false">
      <c r="A288" s="46" t="n">
        <v>42286</v>
      </c>
      <c r="B288" s="41" t="n">
        <f aca="false">[2]Plan1!$C283</f>
        <v>-11.45</v>
      </c>
      <c r="C288" s="41" t="n">
        <f aca="false">$E$5 + B288</f>
        <v>769.55</v>
      </c>
      <c r="D288" s="47" t="n">
        <f aca="false">IF(C288&gt;$E$5,$E$2+$E$1,(IF(C288&gt;764.99,C288^3*3486.59308-C288^2*7860012.00812+C288*5908819377.96283-1481278321001.59,IF(C288&gt;752.99,C288^3*3588.471445-C288^2*8028757.56264+C288*5988077680.84934-1488767378546.26,C288^3*899.851852-C288^2*1969009.674601+C288*1435480406.01138-348666163343.76))))-$E$1</f>
        <v>52155413.9265137</v>
      </c>
      <c r="E288" s="47" t="n">
        <f aca="false">D288*100/$E$2</f>
        <v>35.0085579261161</v>
      </c>
      <c r="G288" s="41" t="n">
        <f aca="false">[3]Plan1!$C283</f>
        <v>-19.18</v>
      </c>
      <c r="H288" s="41" t="n">
        <f aca="false">$J$5 + G288</f>
        <v>740.82</v>
      </c>
      <c r="I288" s="47" t="n">
        <f aca="false">IF(H288&gt;$J$5,$J$2+$J$1,(IF(H288&gt;739.99,H288^3*2498.244218-H288^2*5471052.355142+H288*3994605728.77515-972400879260.135,H288^3*1396.138889-H288^2*3002770.071427+H288*2152080038.43115-513963640099.415)))-$J$1</f>
        <v>7993873.9777832</v>
      </c>
      <c r="J288" s="47" t="n">
        <f aca="false">I288*100/$J$2</f>
        <v>9.08989251962364</v>
      </c>
      <c r="L288" s="41" t="n">
        <f aca="false">[4]Plan1!$C283</f>
        <v>-8.25</v>
      </c>
      <c r="M288" s="41" t="n">
        <f aca="false">$O$5 + L288</f>
        <v>830.53</v>
      </c>
      <c r="N288" s="47" t="n">
        <f aca="false">IF(M288&gt;$O$5,$O$2+$O$1,(M288^3*3270.5936-M288^2*8015778.389801+M288*6549018422.82398-1783686174686.87))-$O$1</f>
        <v>9205131.45214844</v>
      </c>
      <c r="O288" s="41" t="n">
        <f aca="false">N288*100/$O$2</f>
        <v>23.55044483037</v>
      </c>
      <c r="R288" s="47" t="n">
        <f aca="false">SUM(D288,I288,N288)</f>
        <v>69354419.3564453</v>
      </c>
      <c r="S288" s="41" t="n">
        <f aca="false">R288*100/$R$2</f>
        <v>25.1276519145063</v>
      </c>
      <c r="U288" s="41" t="n">
        <f aca="false">[1]Plan1!$B283</f>
        <v>13.09</v>
      </c>
    </row>
    <row r="289" customFormat="false" ht="15" hidden="false" customHeight="false" outlineLevel="0" collapsed="false">
      <c r="A289" s="46" t="n">
        <v>42287</v>
      </c>
      <c r="B289" s="41" t="n">
        <f aca="false">[2]Plan1!$C284</f>
        <v>-11.49</v>
      </c>
      <c r="C289" s="41" t="n">
        <f aca="false">$E$5 + B289</f>
        <v>769.51</v>
      </c>
      <c r="D289" s="47" t="n">
        <f aca="false">IF(C289&gt;$E$5,$E$2+$E$1,(IF(C289&gt;764.99,C289^3*3486.59308-C289^2*7860012.00812+C289*5908819377.96283-1481278321001.59,IF(C289&gt;752.99,C289^3*3588.471445-C289^2*8028757.56264+C289*5988077680.84934-1488767378546.26,C289^3*899.851852-C289^2*1969009.674601+C289*1435480406.01138-348666163343.76))))-$E$1</f>
        <v>51922456.6516113</v>
      </c>
      <c r="E289" s="47" t="n">
        <f aca="false">D289*100/$E$2</f>
        <v>34.8521887663541</v>
      </c>
      <c r="G289" s="41" t="n">
        <f aca="false">[3]Plan1!$C284</f>
        <v>-19.24</v>
      </c>
      <c r="H289" s="41" t="n">
        <f aca="false">$J$5 + G289</f>
        <v>740.76</v>
      </c>
      <c r="I289" s="47" t="n">
        <f aca="false">IF(H289&gt;$J$5,$J$2+$J$1,(IF(H289&gt;739.99,H289^3*2498.244218-H289^2*5471052.355142+H289*3994605728.77515-972400879260.135,H289^3*1396.138889-H289^2*3002770.071427+H289*2152080038.43115-513963640099.415)))-$J$1</f>
        <v>7892647.8034668</v>
      </c>
      <c r="J289" s="47" t="n">
        <f aca="false">I289*100/$J$2</f>
        <v>8.97478749704434</v>
      </c>
      <c r="L289" s="41" t="n">
        <f aca="false">[4]Plan1!$C284</f>
        <v>-8.29</v>
      </c>
      <c r="M289" s="41" t="n">
        <f aca="false">$O$5 + L289</f>
        <v>830.49</v>
      </c>
      <c r="N289" s="47" t="n">
        <f aca="false">IF(M289&gt;$O$5,$O$2+$O$1,(M289^3*3270.5936-M289^2*8015778.389801+M289*6549018422.82398-1783686174686.87))-$O$1</f>
        <v>9113323.37792969</v>
      </c>
      <c r="O289" s="41" t="n">
        <f aca="false">N289*100/$O$2</f>
        <v>23.3155626890219</v>
      </c>
      <c r="R289" s="47" t="n">
        <f aca="false">SUM(D289,I289,N289)</f>
        <v>68928427.8330078</v>
      </c>
      <c r="S289" s="41" t="n">
        <f aca="false">R289*100/$R$2</f>
        <v>24.9733118332426</v>
      </c>
      <c r="U289" s="41" t="n">
        <f aca="false">[1]Plan1!$B284</f>
        <v>15.27</v>
      </c>
    </row>
    <row r="290" customFormat="false" ht="15" hidden="false" customHeight="false" outlineLevel="0" collapsed="false">
      <c r="A290" s="46" t="n">
        <v>42288</v>
      </c>
      <c r="B290" s="41" t="n">
        <f aca="false">[2]Plan1!$C285</f>
        <v>-11.54</v>
      </c>
      <c r="C290" s="41" t="n">
        <f aca="false">$E$5 + B290</f>
        <v>769.46</v>
      </c>
      <c r="D290" s="47" t="n">
        <f aca="false">IF(C290&gt;$E$5,$E$2+$E$1,(IF(C290&gt;764.99,C290^3*3486.59308-C290^2*7860012.00812+C290*5908819377.96283-1481278321001.59,IF(C290&gt;752.99,C290^3*3588.471445-C290^2*8028757.56264+C290*5988077680.84934-1488767378546.26,C290^3*899.851852-C290^2*1969009.674601+C290*1435480406.01138-348666163343.76))))-$E$1</f>
        <v>51632109.9177246</v>
      </c>
      <c r="E290" s="47" t="n">
        <f aca="false">D290*100/$E$2</f>
        <v>34.657297772559</v>
      </c>
      <c r="G290" s="41" t="n">
        <f aca="false">[3]Plan1!$C285</f>
        <v>-19.31</v>
      </c>
      <c r="H290" s="41" t="n">
        <f aca="false">$J$5 + G290</f>
        <v>740.69</v>
      </c>
      <c r="I290" s="47" t="n">
        <f aca="false">IF(H290&gt;$J$5,$J$2+$J$1,(IF(H290&gt;739.99,H290^3*2498.244218-H290^2*5471052.355142+H290*3994605728.77515-972400879260.135,H290^3*1396.138889-H290^2*3002770.071427+H290*2152080038.43115-513963640099.415)))-$J$1</f>
        <v>7775285.15991211</v>
      </c>
      <c r="J290" s="47" t="n">
        <f aca="false">I290*100/$J$2</f>
        <v>8.84133357736836</v>
      </c>
      <c r="L290" s="41" t="n">
        <f aca="false">[4]Plan1!$C285</f>
        <v>-8.33</v>
      </c>
      <c r="M290" s="41" t="n">
        <f aca="false">$O$5 + L290</f>
        <v>830.45</v>
      </c>
      <c r="N290" s="47" t="n">
        <f aca="false">IF(M290&gt;$O$5,$O$2+$O$1,(M290^3*3270.5936-M290^2*8015778.389801+M290*6549018422.82398-1783686174686.87))-$O$1</f>
        <v>9021940.28417969</v>
      </c>
      <c r="O290" s="41" t="n">
        <f aca="false">N290*100/$O$2</f>
        <v>23.0817678193912</v>
      </c>
      <c r="R290" s="47" t="n">
        <f aca="false">SUM(D290,I290,N290)</f>
        <v>68429335.3618164</v>
      </c>
      <c r="S290" s="41" t="n">
        <f aca="false">R290*100/$R$2</f>
        <v>24.7924867033429</v>
      </c>
      <c r="U290" s="41" t="n">
        <f aca="false">[1]Plan1!$B285</f>
        <v>15.84</v>
      </c>
    </row>
    <row r="291" customFormat="false" ht="15" hidden="false" customHeight="false" outlineLevel="0" collapsed="false">
      <c r="A291" s="46" t="n">
        <v>42289</v>
      </c>
      <c r="B291" s="41" t="n">
        <f aca="false">[2]Plan1!$C286</f>
        <v>-11.59</v>
      </c>
      <c r="C291" s="41" t="n">
        <f aca="false">$E$5 + B291</f>
        <v>769.41</v>
      </c>
      <c r="D291" s="47" t="n">
        <f aca="false">IF(C291&gt;$E$5,$E$2+$E$1,(IF(C291&gt;764.99,C291^3*3486.59308-C291^2*7860012.00812+C291*5908819377.96283-1481278321001.59,IF(C291&gt;752.99,C291^3*3588.471445-C291^2*8028757.56264+C291*5988077680.84934-1488767378546.26,C291^3*899.851852-C291^2*1969009.674601+C291*1435480406.01138-348666163343.76))))-$E$1</f>
        <v>51342705.0319824</v>
      </c>
      <c r="E291" s="47" t="n">
        <f aca="false">D291*100/$E$2</f>
        <v>34.4630389805402</v>
      </c>
      <c r="G291" s="41" t="n">
        <f aca="false">[3]Plan1!$C286</f>
        <v>-19.35</v>
      </c>
      <c r="H291" s="41" t="n">
        <f aca="false">$J$5 + G291</f>
        <v>740.65</v>
      </c>
      <c r="I291" s="47" t="n">
        <f aca="false">IF(H291&gt;$J$5,$J$2+$J$1,(IF(H291&gt;739.99,H291^3*2498.244218-H291^2*5471052.355142+H291*3994605728.77515-972400879260.135,H291^3*1396.138889-H291^2*3002770.071427+H291*2152080038.43115-513963640099.415)))-$J$1</f>
        <v>7708574.0949707</v>
      </c>
      <c r="J291" s="47" t="n">
        <f aca="false">I291*100/$J$2</f>
        <v>8.76547593789689</v>
      </c>
      <c r="L291" s="41" t="n">
        <f aca="false">[4]Plan1!$C286</f>
        <v>-8.37</v>
      </c>
      <c r="M291" s="41" t="n">
        <f aca="false">$O$5 + L291</f>
        <v>830.41</v>
      </c>
      <c r="N291" s="47" t="n">
        <f aca="false">IF(M291&gt;$O$5,$O$2+$O$1,(M291^3*3270.5936-M291^2*8015778.389801+M291*6549018422.82398-1783686174686.87))-$O$1</f>
        <v>8930980.92138672</v>
      </c>
      <c r="O291" s="41" t="n">
        <f aca="false">N291*100/$O$2</f>
        <v>22.8490570247223</v>
      </c>
      <c r="R291" s="47" t="n">
        <f aca="false">SUM(D291,I291,N291)</f>
        <v>67982260.0483398</v>
      </c>
      <c r="S291" s="41" t="n">
        <f aca="false">R291*100/$R$2</f>
        <v>24.6305077990301</v>
      </c>
      <c r="U291" s="41" t="n">
        <f aca="false">[1]Plan1!$B286</f>
        <v>15.84</v>
      </c>
    </row>
    <row r="292" customFormat="false" ht="15" hidden="false" customHeight="false" outlineLevel="0" collapsed="false">
      <c r="A292" s="46" t="n">
        <v>42290</v>
      </c>
      <c r="B292" s="41" t="n">
        <f aca="false">[2]Plan1!$C287</f>
        <v>-11.64</v>
      </c>
      <c r="C292" s="41" t="n">
        <f aca="false">$E$5 + B292</f>
        <v>769.36</v>
      </c>
      <c r="D292" s="47" t="n">
        <f aca="false">IF(C292&gt;$E$5,$E$2+$E$1,(IF(C292&gt;764.99,C292^3*3486.59308-C292^2*7860012.00812+C292*5908819377.96283-1481278321001.59,IF(C292&gt;752.99,C292^3*3588.471445-C292^2*8028757.56264+C292*5988077680.84934-1488767378546.26,C292^3*899.851852-C292^2*1969009.674601+C292*1435480406.01138-348666163343.76))))-$E$1</f>
        <v>51054239.380127</v>
      </c>
      <c r="E292" s="47" t="n">
        <f aca="false">D292*100/$E$2</f>
        <v>34.2694106355154</v>
      </c>
      <c r="G292" s="41" t="n">
        <f aca="false">[3]Plan1!$C287</f>
        <v>-19.42</v>
      </c>
      <c r="H292" s="41" t="n">
        <f aca="false">$J$5 + G292</f>
        <v>740.58</v>
      </c>
      <c r="I292" s="47" t="n">
        <f aca="false">IF(H292&gt;$J$5,$J$2+$J$1,(IF(H292&gt;739.99,H292^3*2498.244218-H292^2*5471052.355142+H292*3994605728.77515-972400879260.135,H292^3*1396.138889-H292^2*3002770.071427+H292*2152080038.43115-513963640099.415)))-$J$1</f>
        <v>7592444.54907227</v>
      </c>
      <c r="J292" s="47" t="n">
        <f aca="false">I292*100/$J$2</f>
        <v>8.63342418257735</v>
      </c>
      <c r="L292" s="41" t="n">
        <f aca="false">[4]Plan1!$C287</f>
        <v>-8.39</v>
      </c>
      <c r="M292" s="41" t="n">
        <f aca="false">$O$5 + L292</f>
        <v>830.39</v>
      </c>
      <c r="N292" s="47" t="n">
        <f aca="false">IF(M292&gt;$O$5,$O$2+$O$1,(M292^3*3270.5936-M292^2*8015778.389801+M292*6549018422.82398-1783686174686.87))-$O$1</f>
        <v>8885659.74414063</v>
      </c>
      <c r="O292" s="41" t="n">
        <f aca="false">N292*100/$O$2</f>
        <v>22.7331071450351</v>
      </c>
      <c r="R292" s="47" t="n">
        <f aca="false">SUM(D292,I292,N292)</f>
        <v>67532343.6733398</v>
      </c>
      <c r="S292" s="41" t="n">
        <f aca="false">R292*100/$R$2</f>
        <v>24.4674995557697</v>
      </c>
      <c r="U292" s="41" t="n">
        <f aca="false">[1]Plan1!$B287</f>
        <v>15.84</v>
      </c>
    </row>
    <row r="293" customFormat="false" ht="15" hidden="false" customHeight="false" outlineLevel="0" collapsed="false">
      <c r="A293" s="46" t="n">
        <v>42291</v>
      </c>
      <c r="B293" s="41" t="n">
        <f aca="false">[2]Plan1!$C288</f>
        <v>-11.68</v>
      </c>
      <c r="C293" s="41" t="n">
        <f aca="false">$E$5 + B293</f>
        <v>769.32</v>
      </c>
      <c r="D293" s="47" t="n">
        <f aca="false">IF(C293&gt;$E$5,$E$2+$E$1,(IF(C293&gt;764.99,C293^3*3486.59308-C293^2*7860012.00812+C293*5908819377.96283-1481278321001.59,IF(C293&gt;752.99,C293^3*3588.471445-C293^2*8028757.56264+C293*5988077680.84934-1488767378546.26,C293^3*899.851852-C293^2*1969009.674601+C293*1435480406.01138-348666163343.76))))-$E$1</f>
        <v>50824141.3493652</v>
      </c>
      <c r="E293" s="47" t="n">
        <f aca="false">D293*100/$E$2</f>
        <v>34.114960701517</v>
      </c>
      <c r="G293" s="41" t="n">
        <f aca="false">[3]Plan1!$C288</f>
        <v>-19.48</v>
      </c>
      <c r="H293" s="41" t="n">
        <f aca="false">$J$5 + G293</f>
        <v>740.52</v>
      </c>
      <c r="I293" s="47" t="n">
        <f aca="false">IF(H293&gt;$J$5,$J$2+$J$1,(IF(H293&gt;739.99,H293^3*2498.244218-H293^2*5471052.355142+H293*3994605728.77515-972400879260.135,H293^3*1396.138889-H293^2*3002770.071427+H293*2152080038.43115-513963640099.415)))-$J$1</f>
        <v>7493524.42700195</v>
      </c>
      <c r="J293" s="47" t="n">
        <f aca="false">I293*100/$J$2</f>
        <v>8.52094138885979</v>
      </c>
      <c r="L293" s="41" t="n">
        <f aca="false">[4]Plan1!$C288</f>
        <v>-8.42</v>
      </c>
      <c r="M293" s="41" t="n">
        <f aca="false">$O$5 + L293</f>
        <v>830.36</v>
      </c>
      <c r="N293" s="47" t="n">
        <f aca="false">IF(M293&gt;$O$5,$O$2+$O$1,(M293^3*3270.5936-M293^2*8015778.389801+M293*6549018422.82398-1783686174686.87))-$O$1</f>
        <v>8817875.66894531</v>
      </c>
      <c r="O293" s="41" t="n">
        <f aca="false">N293*100/$O$2</f>
        <v>22.5596880981086</v>
      </c>
      <c r="R293" s="47" t="n">
        <f aca="false">SUM(D293,I293,N293)</f>
        <v>67135541.4453125</v>
      </c>
      <c r="S293" s="41" t="n">
        <f aca="false">R293*100/$R$2</f>
        <v>24.3237349859371</v>
      </c>
      <c r="U293" s="41" t="n">
        <f aca="false">[1]Plan1!$B288</f>
        <v>14.71</v>
      </c>
    </row>
    <row r="294" customFormat="false" ht="15" hidden="false" customHeight="false" outlineLevel="0" collapsed="false">
      <c r="A294" s="46" t="n">
        <v>42292</v>
      </c>
      <c r="B294" s="41" t="n">
        <f aca="false">[2]Plan1!$C289</f>
        <v>-11.72</v>
      </c>
      <c r="C294" s="41" t="n">
        <f aca="false">$E$5 + B294</f>
        <v>769.28</v>
      </c>
      <c r="D294" s="47" t="n">
        <f aca="false">IF(C294&gt;$E$5,$E$2+$E$1,(IF(C294&gt;764.99,C294^3*3486.59308-C294^2*7860012.00812+C294*5908819377.96283-1481278321001.59,IF(C294&gt;752.99,C294^3*3588.471445-C294^2*8028757.56264+C294*5988077680.84934-1488767378546.26,C294^3*899.851852-C294^2*1969009.674601+C294*1435480406.01138-348666163343.76))))-$E$1</f>
        <v>50594641.4157715</v>
      </c>
      <c r="E294" s="47" t="n">
        <f aca="false">D294*100/$E$2</f>
        <v>33.9609122314852</v>
      </c>
      <c r="G294" s="41" t="n">
        <f aca="false">[3]Plan1!$C289</f>
        <v>-19.56</v>
      </c>
      <c r="H294" s="41" t="n">
        <f aca="false">$J$5 + G294</f>
        <v>740.44</v>
      </c>
      <c r="I294" s="47" t="n">
        <f aca="false">IF(H294&gt;$J$5,$J$2+$J$1,(IF(H294&gt;739.99,H294^3*2498.244218-H294^2*5471052.355142+H294*3994605728.77515-972400879260.135,H294^3*1396.138889-H294^2*3002770.071427+H294*2152080038.43115-513963640099.415)))-$J$1</f>
        <v>7362514.57983398</v>
      </c>
      <c r="J294" s="47" t="n">
        <f aca="false">I294*100/$J$2</f>
        <v>8.37196913422094</v>
      </c>
      <c r="L294" s="41" t="n">
        <f aca="false">[4]Plan1!$C289</f>
        <v>-8.46</v>
      </c>
      <c r="M294" s="41" t="n">
        <f aca="false">$O$5 + L294</f>
        <v>830.32</v>
      </c>
      <c r="N294" s="47" t="n">
        <f aca="false">IF(M294&gt;$O$5,$O$2+$O$1,(M294^3*3270.5936-M294^2*8015778.389801+M294*6549018422.82398-1783686174686.87))-$O$1</f>
        <v>8727865.10107422</v>
      </c>
      <c r="O294" s="41" t="n">
        <f aca="false">N294*100/$O$2</f>
        <v>22.3294047041323</v>
      </c>
      <c r="R294" s="47" t="n">
        <f aca="false">SUM(D294,I294,N294)</f>
        <v>66685021.0966797</v>
      </c>
      <c r="S294" s="41" t="n">
        <f aca="false">R294*100/$R$2</f>
        <v>24.1605079182766</v>
      </c>
      <c r="U294" s="41" t="n">
        <f aca="false">[1]Plan1!$B289</f>
        <v>15.55</v>
      </c>
    </row>
    <row r="295" customFormat="false" ht="15" hidden="false" customHeight="false" outlineLevel="0" collapsed="false">
      <c r="A295" s="46" t="n">
        <v>42293</v>
      </c>
      <c r="B295" s="41" t="n">
        <f aca="false">[2]Plan1!$C290</f>
        <v>-11.76</v>
      </c>
      <c r="C295" s="41" t="n">
        <f aca="false">$E$5 + B295</f>
        <v>769.24</v>
      </c>
      <c r="D295" s="47" t="n">
        <f aca="false">IF(C295&gt;$E$5,$E$2+$E$1,(IF(C295&gt;764.99,C295^3*3486.59308-C295^2*7860012.00812+C295*5908819377.96283-1481278321001.59,IF(C295&gt;752.99,C295^3*3588.471445-C295^2*8028757.56264+C295*5988077680.84934-1488767378546.26,C295^3*899.851852-C295^2*1969009.674601+C295*1435480406.01138-348666163343.76))))-$E$1</f>
        <v>50365738.2409668</v>
      </c>
      <c r="E295" s="47" t="n">
        <f aca="false">D295*100/$E$2</f>
        <v>33.8072643270526</v>
      </c>
      <c r="G295" s="41" t="n">
        <f aca="false">[3]Plan1!$C290</f>
        <v>-19.64</v>
      </c>
      <c r="H295" s="41" t="n">
        <f aca="false">$J$5 + G295</f>
        <v>740.36</v>
      </c>
      <c r="I295" s="47" t="n">
        <f aca="false">IF(H295&gt;$J$5,$J$2+$J$1,(IF(H295&gt;739.99,H295^3*2498.244218-H295^2*5471052.355142+H295*3994605728.77515-972400879260.135,H295^3*1396.138889-H295^2*3002770.071427+H295*2152080038.43115-513963640099.415)))-$J$1</f>
        <v>7232507.58032227</v>
      </c>
      <c r="J295" s="47" t="n">
        <f aca="false">I295*100/$J$2</f>
        <v>8.22413722498086</v>
      </c>
      <c r="L295" s="41" t="n">
        <f aca="false">[4]Plan1!$C290</f>
        <v>-8.49</v>
      </c>
      <c r="M295" s="41" t="n">
        <f aca="false">$O$5 + L295</f>
        <v>830.29</v>
      </c>
      <c r="N295" s="47" t="n">
        <f aca="false">IF(M295&gt;$O$5,$O$2+$O$1,(M295^3*3270.5936-M295^2*8015778.389801+M295*6549018422.82398-1783686174686.87))-$O$1</f>
        <v>8660632.63769531</v>
      </c>
      <c r="O295" s="41" t="n">
        <f aca="false">N295*100/$O$2</f>
        <v>22.1573969030655</v>
      </c>
      <c r="R295" s="47" t="n">
        <f aca="false">SUM(D295,I295,N295)</f>
        <v>66258878.4589844</v>
      </c>
      <c r="S295" s="41" t="n">
        <f aca="false">R295*100/$R$2</f>
        <v>24.0061130871282</v>
      </c>
      <c r="U295" s="41" t="n">
        <f aca="false">[1]Plan1!$B290</f>
        <v>15.84</v>
      </c>
    </row>
    <row r="296" customFormat="false" ht="15" hidden="false" customHeight="false" outlineLevel="0" collapsed="false">
      <c r="A296" s="46" t="n">
        <v>42294</v>
      </c>
      <c r="B296" s="41" t="n">
        <f aca="false">[2]Plan1!$C291</f>
        <v>-11.82</v>
      </c>
      <c r="C296" s="41" t="n">
        <f aca="false">$E$5 + B296</f>
        <v>769.18</v>
      </c>
      <c r="D296" s="47" t="n">
        <f aca="false">IF(C296&gt;$E$5,$E$2+$E$1,(IF(C296&gt;764.99,C296^3*3486.59308-C296^2*7860012.00812+C296*5908819377.96283-1481278321001.59,IF(C296&gt;752.99,C296^3*3588.471445-C296^2*8028757.56264+C296*5988077680.84934-1488767378546.26,C296^3*899.851852-C296^2*1969009.674601+C296*1435480406.01138-348666163343.76))))-$E$1</f>
        <v>50023499.4729004</v>
      </c>
      <c r="E296" s="47" t="n">
        <f aca="false">D296*100/$E$2</f>
        <v>33.57754156513</v>
      </c>
      <c r="G296" s="41" t="n">
        <f aca="false">[3]Plan1!$C291</f>
        <v>-19.73</v>
      </c>
      <c r="H296" s="41" t="n">
        <f aca="false">$J$5 + G296</f>
        <v>740.27</v>
      </c>
      <c r="I296" s="47" t="n">
        <f aca="false">IF(H296&gt;$J$5,$J$2+$J$1,(IF(H296&gt;739.99,H296^3*2498.244218-H296^2*5471052.355142+H296*3994605728.77515-972400879260.135,H296^3*1396.138889-H296^2*3002770.071427+H296*2152080038.43115-513963640099.415)))-$J$1</f>
        <v>7087438.86572266</v>
      </c>
      <c r="J296" s="47" t="n">
        <f aca="false">I296*100/$J$2</f>
        <v>8.05917852944284</v>
      </c>
      <c r="L296" s="41" t="n">
        <f aca="false">[4]Plan1!$C291</f>
        <v>-8.53</v>
      </c>
      <c r="M296" s="41" t="n">
        <f aca="false">$O$5 + L296</f>
        <v>830.25</v>
      </c>
      <c r="N296" s="47" t="n">
        <f aca="false">IF(M296&gt;$O$5,$O$2+$O$1,(M296^3*3270.5936-M296^2*8015778.389801+M296*6549018422.82398-1783686174686.87))-$O$1</f>
        <v>8571355.625</v>
      </c>
      <c r="O296" s="41" t="n">
        <f aca="false">N296*100/$O$2</f>
        <v>21.9289902395615</v>
      </c>
      <c r="R296" s="47" t="n">
        <f aca="false">SUM(D296,I296,N296)</f>
        <v>65682293.9636231</v>
      </c>
      <c r="S296" s="41" t="n">
        <f aca="false">R296*100/$R$2</f>
        <v>23.7972119870515</v>
      </c>
      <c r="U296" s="41" t="n">
        <f aca="false">[1]Plan1!$B291</f>
        <v>13.59</v>
      </c>
    </row>
    <row r="297" customFormat="false" ht="15" hidden="false" customHeight="false" outlineLevel="0" collapsed="false">
      <c r="A297" s="46" t="n">
        <v>42295</v>
      </c>
      <c r="B297" s="41" t="n">
        <f aca="false">[2]Plan1!$C292</f>
        <v>-11.87</v>
      </c>
      <c r="C297" s="41" t="n">
        <f aca="false">$E$5 + B297</f>
        <v>769.13</v>
      </c>
      <c r="D297" s="47" t="n">
        <f aca="false">IF(C297&gt;$E$5,$E$2+$E$1,(IF(C297&gt;764.99,C297^3*3486.59308-C297^2*7860012.00812+C297*5908819377.96283-1481278321001.59,IF(C297&gt;752.99,C297^3*3588.471445-C297^2*8028757.56264+C297*5988077680.84934-1488767378546.26,C297^3*899.851852-C297^2*1969009.674601+C297*1435480406.01138-348666163343.76))))-$E$1</f>
        <v>49739320.614502</v>
      </c>
      <c r="E297" s="47" t="n">
        <f aca="false">D297*100/$E$2</f>
        <v>33.3867906674449</v>
      </c>
      <c r="G297" s="41" t="n">
        <f aca="false">[3]Plan1!$C292</f>
        <v>-19.83</v>
      </c>
      <c r="H297" s="41" t="n">
        <f aca="false">$J$5 + G297</f>
        <v>740.17</v>
      </c>
      <c r="I297" s="47" t="n">
        <f aca="false">IF(H297&gt;$J$5,$J$2+$J$1,(IF(H297&gt;739.99,H297^3*2498.244218-H297^2*5471052.355142+H297*3994605728.77515-972400879260.135,H297^3*1396.138889-H297^2*3002770.071427+H297*2152080038.43115-513963640099.415)))-$J$1</f>
        <v>6927715.32617188</v>
      </c>
      <c r="J297" s="47" t="n">
        <f aca="false">I297*100/$J$2</f>
        <v>7.87755572535492</v>
      </c>
      <c r="L297" s="41" t="n">
        <f aca="false">[4]Plan1!$C292</f>
        <v>-8.57</v>
      </c>
      <c r="M297" s="41" t="n">
        <f aca="false">$O$5 + L297</f>
        <v>830.21</v>
      </c>
      <c r="N297" s="47" t="n">
        <f aca="false">IF(M297&gt;$O$5,$O$2+$O$1,(M297^3*3270.5936-M297^2*8015778.389801+M297*6549018422.82398-1783686174686.87))-$O$1</f>
        <v>8482496.0625</v>
      </c>
      <c r="O297" s="41" t="n">
        <f aca="false">N297*100/$O$2</f>
        <v>21.7016515822935</v>
      </c>
      <c r="R297" s="47" t="n">
        <f aca="false">SUM(D297,I297,N297)</f>
        <v>65149532.0031738</v>
      </c>
      <c r="S297" s="41" t="n">
        <f aca="false">R297*100/$R$2</f>
        <v>23.6041881362331</v>
      </c>
      <c r="U297" s="41" t="n">
        <f aca="false">[1]Plan1!$B292</f>
        <v>9.94</v>
      </c>
    </row>
    <row r="298" customFormat="false" ht="15" hidden="false" customHeight="false" outlineLevel="0" collapsed="false">
      <c r="A298" s="46" t="n">
        <v>42296</v>
      </c>
      <c r="B298" s="41" t="n">
        <f aca="false">[2]Plan1!$C293</f>
        <v>-11.92</v>
      </c>
      <c r="C298" s="41" t="n">
        <f aca="false">$E$5 + B298</f>
        <v>769.08</v>
      </c>
      <c r="D298" s="47" t="n">
        <f aca="false">IF(C298&gt;$E$5,$E$2+$E$1,(IF(C298&gt;764.99,C298^3*3486.59308-C298^2*7860012.00812+C298*5908819377.96283-1481278321001.59,IF(C298&gt;752.99,C298^3*3588.471445-C298^2*8028757.56264+C298*5988077680.84934-1488767378546.26,C298^3*899.851852-C298^2*1969009.674601+C298*1435480406.01138-348666163343.76))))-$E$1</f>
        <v>49456066.3474121</v>
      </c>
      <c r="E298" s="47" t="n">
        <f aca="false">D298*100/$E$2</f>
        <v>33.1966603881377</v>
      </c>
      <c r="G298" s="41" t="n">
        <f aca="false">[3]Plan1!$C293</f>
        <v>-19.91</v>
      </c>
      <c r="H298" s="41" t="n">
        <f aca="false">$J$5 + G298</f>
        <v>740.09</v>
      </c>
      <c r="I298" s="47" t="n">
        <f aca="false">IF(H298&gt;$J$5,$J$2+$J$1,(IF(H298&gt;739.99,H298^3*2498.244218-H298^2*5471052.355142+H298*3994605728.77515-972400879260.135,H298^3*1396.138889-H298^2*3002770.071427+H298*2152080038.43115-513963640099.415)))-$J$1</f>
        <v>6801036.27807617</v>
      </c>
      <c r="J298" s="47" t="n">
        <f aca="false">I298*100/$J$2</f>
        <v>7.73350805399077</v>
      </c>
      <c r="L298" s="41" t="n">
        <f aca="false">[4]Plan1!$C293</f>
        <v>-8.61</v>
      </c>
      <c r="M298" s="41" t="n">
        <f aca="false">$O$5 + L298</f>
        <v>830.17</v>
      </c>
      <c r="N298" s="47" t="n">
        <f aca="false">IF(M298&gt;$O$5,$O$2+$O$1,(M298^3*3270.5936-M298^2*8015778.389801+M298*6549018422.82398-1783686174686.87))-$O$1</f>
        <v>8394052.69189453</v>
      </c>
      <c r="O298" s="41" t="n">
        <f aca="false">N298*100/$O$2</f>
        <v>21.4753777120198</v>
      </c>
      <c r="R298" s="47" t="n">
        <f aca="false">SUM(D298,I298,N298)</f>
        <v>64651155.3173828</v>
      </c>
      <c r="S298" s="41" t="n">
        <f aca="false">R298*100/$R$2</f>
        <v>23.4236223410168</v>
      </c>
      <c r="U298" s="41" t="n">
        <f aca="false">[1]Plan1!$B293</f>
        <v>11.58</v>
      </c>
    </row>
    <row r="299" customFormat="false" ht="15" hidden="false" customHeight="false" outlineLevel="0" collapsed="false">
      <c r="A299" s="46" t="n">
        <v>42297</v>
      </c>
      <c r="B299" s="41" t="n">
        <f aca="false">[2]Plan1!$C294</f>
        <v>-11.96</v>
      </c>
      <c r="C299" s="41" t="n">
        <f aca="false">$E$5 + B299</f>
        <v>769.04</v>
      </c>
      <c r="D299" s="47" t="n">
        <f aca="false">IF(C299&gt;$E$5,$E$2+$E$1,(IF(C299&gt;764.99,C299^3*3486.59308-C299^2*7860012.00812+C299*5908819377.96283-1481278321001.59,IF(C299&gt;752.99,C299^3*3588.471445-C299^2*8028757.56264+C299*5988077680.84934-1488767378546.26,C299^3*899.851852-C299^2*1969009.674601+C299*1435480406.01138-348666163343.76))))-$E$1</f>
        <v>49230126.8806152</v>
      </c>
      <c r="E299" s="47" t="n">
        <f aca="false">D299*100/$E$2</f>
        <v>33.04500182931</v>
      </c>
      <c r="G299" s="41" t="n">
        <f aca="false">[3]Plan1!$C294</f>
        <v>-20</v>
      </c>
      <c r="H299" s="41" t="n">
        <f aca="false">$J$5 + G299</f>
        <v>740</v>
      </c>
      <c r="I299" s="47" t="n">
        <f aca="false">IF(H299&gt;$J$5,$J$2+$J$1,(IF(H299&gt;739.99,H299^3*2498.244218-H299^2*5471052.355142+H299*3994605728.77515-972400879260.135,H299^3*1396.138889-H299^2*3002770.071427+H299*2152080038.43115-513963640099.415)))-$J$1</f>
        <v>6659680.54858398</v>
      </c>
      <c r="J299" s="47" t="n">
        <f aca="false">I299*100/$J$2</f>
        <v>7.57277142095302</v>
      </c>
      <c r="L299" s="41" t="n">
        <f aca="false">[4]Plan1!$C294</f>
        <v>-8.65</v>
      </c>
      <c r="M299" s="41" t="n">
        <f aca="false">$O$5 + L299</f>
        <v>830.13</v>
      </c>
      <c r="N299" s="47" t="n">
        <f aca="false">IF(M299&gt;$O$5,$O$2+$O$1,(M299^3*3270.5936-M299^2*8015778.389801+M299*6549018422.82398-1783686174686.87))-$O$1</f>
        <v>8306024.25878906</v>
      </c>
      <c r="O299" s="41" t="n">
        <f aca="false">N299*100/$O$2</f>
        <v>21.2501654194924</v>
      </c>
      <c r="R299" s="47" t="n">
        <f aca="false">SUM(D299,I299,N299)</f>
        <v>64195831.6879883</v>
      </c>
      <c r="S299" s="41" t="n">
        <f aca="false">R299*100/$R$2</f>
        <v>23.2586550069371</v>
      </c>
      <c r="U299" s="41" t="n">
        <f aca="false">[1]Plan1!$B294</f>
        <v>9.27</v>
      </c>
    </row>
    <row r="300" customFormat="false" ht="15" hidden="false" customHeight="false" outlineLevel="0" collapsed="false">
      <c r="A300" s="46" t="n">
        <v>42298</v>
      </c>
      <c r="B300" s="41" t="n">
        <f aca="false">[2]Plan1!$C295</f>
        <v>-12.02</v>
      </c>
      <c r="C300" s="41" t="n">
        <f aca="false">$E$5 + B300</f>
        <v>768.98</v>
      </c>
      <c r="D300" s="47" t="n">
        <f aca="false">IF(C300&gt;$E$5,$E$2+$E$1,(IF(C300&gt;764.99,C300^3*3486.59308-C300^2*7860012.00812+C300*5908819377.96283-1481278321001.59,IF(C300&gt;752.99,C300^3*3588.471445-C300^2*8028757.56264+C300*5988077680.84934-1488767378546.26,C300^3*899.851852-C300^2*1969009.674601+C300*1435480406.01138-348666163343.76))))-$E$1</f>
        <v>48892321.123291</v>
      </c>
      <c r="E300" s="47" t="n">
        <f aca="false">D300*100/$E$2</f>
        <v>32.8182546609389</v>
      </c>
      <c r="G300" s="41" t="n">
        <f aca="false">[3]Plan1!$C295</f>
        <v>-20.07</v>
      </c>
      <c r="H300" s="41" t="n">
        <f aca="false">$J$5 + G300</f>
        <v>739.93</v>
      </c>
      <c r="I300" s="47" t="n">
        <f aca="false">IF(H300&gt;$J$5,$J$2+$J$1,(IF(H300&gt;739.99,H300^3*2498.244218-H300^2*5471052.355142+H300*3994605728.77515-972400879260.135,H300^3*1396.138889-H300^2*3002770.071427+H300*2152080038.43115-513963640099.415)))-$J$1</f>
        <v>6628172.52337647</v>
      </c>
      <c r="J300" s="47" t="n">
        <f aca="false">I300*100/$J$2</f>
        <v>7.53694341522789</v>
      </c>
      <c r="L300" s="41" t="n">
        <f aca="false">[4]Plan1!$C295</f>
        <v>-8.68</v>
      </c>
      <c r="M300" s="41" t="n">
        <f aca="false">$O$5 + L300</f>
        <v>830.1</v>
      </c>
      <c r="N300" s="47" t="n">
        <f aca="false">IF(M300&gt;$O$5,$O$2+$O$1,(M300^3*3270.5936-M300^2*8015778.389801+M300*6549018422.82398-1783686174686.87))-$O$1</f>
        <v>8240274.47949219</v>
      </c>
      <c r="O300" s="41" t="n">
        <f aca="false">N300*100/$O$2</f>
        <v>21.0819509232639</v>
      </c>
      <c r="R300" s="47" t="n">
        <f aca="false">SUM(D300,I300,N300)</f>
        <v>63760768.1261597</v>
      </c>
      <c r="S300" s="41" t="n">
        <f aca="false">R300*100/$R$2</f>
        <v>23.1010280547723</v>
      </c>
      <c r="U300" s="41" t="n">
        <f aca="false">[1]Plan1!$B295</f>
        <v>10.62</v>
      </c>
    </row>
    <row r="301" customFormat="false" ht="15" hidden="false" customHeight="false" outlineLevel="0" collapsed="false">
      <c r="A301" s="46" t="n">
        <v>42299</v>
      </c>
      <c r="B301" s="41" t="n">
        <f aca="false">[2]Plan1!$C296</f>
        <v>-12.07</v>
      </c>
      <c r="C301" s="41" t="n">
        <f aca="false">$E$5 + B301</f>
        <v>768.93</v>
      </c>
      <c r="D301" s="47" t="n">
        <f aca="false">IF(C301&gt;$E$5,$E$2+$E$1,(IF(C301&gt;764.99,C301^3*3486.59308-C301^2*7860012.00812+C301*5908819377.96283-1481278321001.59,IF(C301&gt;752.99,C301^3*3588.471445-C301^2*8028757.56264+C301*5988077680.84934-1488767378546.26,C301^3*899.851852-C301^2*1969009.674601+C301*1435480406.01138-348666163343.76))))-$E$1</f>
        <v>48611824.9362793</v>
      </c>
      <c r="E301" s="47" t="n">
        <f aca="false">D301*100/$E$2</f>
        <v>32.6299757024996</v>
      </c>
      <c r="G301" s="41" t="n">
        <f aca="false">[3]Plan1!$C296</f>
        <v>-20.14</v>
      </c>
      <c r="H301" s="41" t="n">
        <f aca="false">$J$5 + G301</f>
        <v>739.86</v>
      </c>
      <c r="I301" s="47" t="n">
        <f aca="false">IF(H301&gt;$J$5,$J$2+$J$1,(IF(H301&gt;739.99,H301^3*2498.244218-H301^2*5471052.355142+H301*3994605728.77515-972400879260.135,H301^3*1396.138889-H301^2*3002770.071427+H301*2152080038.43115-513963640099.415)))-$J$1</f>
        <v>6520579.07794189</v>
      </c>
      <c r="J301" s="47" t="n">
        <f aca="false">I301*100/$J$2</f>
        <v>7.41459812212791</v>
      </c>
      <c r="L301" s="41" t="n">
        <f aca="false">[4]Plan1!$C296</f>
        <v>-8.7</v>
      </c>
      <c r="M301" s="41" t="n">
        <f aca="false">$O$5 + L301</f>
        <v>830.08</v>
      </c>
      <c r="N301" s="47" t="n">
        <f aca="false">IF(M301&gt;$O$5,$O$2+$O$1,(M301^3*3270.5936-M301^2*8015778.389801+M301*6549018422.82398-1783686174686.87))-$O$1</f>
        <v>8196570.30712891</v>
      </c>
      <c r="O301" s="41" t="n">
        <f aca="false">N301*100/$O$2</f>
        <v>20.9701379952847</v>
      </c>
      <c r="R301" s="47" t="n">
        <f aca="false">SUM(D301,I301,N301)</f>
        <v>63328974.3213501</v>
      </c>
      <c r="S301" s="41" t="n">
        <f aca="false">R301*100/$R$2</f>
        <v>22.9445857613067</v>
      </c>
      <c r="U301" s="41" t="n">
        <f aca="false">[1]Plan1!$B296</f>
        <v>12.07</v>
      </c>
    </row>
    <row r="302" customFormat="false" ht="15" hidden="false" customHeight="false" outlineLevel="0" collapsed="false">
      <c r="A302" s="46" t="n">
        <v>42300</v>
      </c>
      <c r="B302" s="41" t="n">
        <f aca="false">[2]Plan1!$C297</f>
        <v>-12.09</v>
      </c>
      <c r="C302" s="41" t="n">
        <f aca="false">$E$5 + B302</f>
        <v>768.91</v>
      </c>
      <c r="D302" s="47" t="n">
        <f aca="false">IF(C302&gt;$E$5,$E$2+$E$1,(IF(C302&gt;764.99,C302^3*3486.59308-C302^2*7860012.00812+C302*5908819377.96283-1481278321001.59,IF(C302&gt;752.99,C302^3*3588.471445-C302^2*8028757.56264+C302*5988077680.84934-1488767378546.26,C302^3*899.851852-C302^2*1969009.674601+C302*1435480406.01138-348666163343.76))))-$E$1</f>
        <v>48499882.5646973</v>
      </c>
      <c r="E302" s="47" t="n">
        <f aca="false">D302*100/$E$2</f>
        <v>32.5548360246622</v>
      </c>
      <c r="G302" s="41" t="n">
        <f aca="false">[3]Plan1!$C297</f>
        <v>-20.17</v>
      </c>
      <c r="H302" s="41" t="n">
        <f aca="false">$J$5 + G302</f>
        <v>739.83</v>
      </c>
      <c r="I302" s="47" t="n">
        <f aca="false">IF(H302&gt;$J$5,$J$2+$J$1,(IF(H302&gt;739.99,H302^3*2498.244218-H302^2*5471052.355142+H302*3994605728.77515-972400879260.135,H302^3*1396.138889-H302^2*3002770.071427+H302*2152080038.43115-513963640099.415)))-$J$1</f>
        <v>6474755.98468018</v>
      </c>
      <c r="J302" s="47" t="n">
        <f aca="false">I302*100/$J$2</f>
        <v>7.36249234790338</v>
      </c>
      <c r="L302" s="41" t="n">
        <f aca="false">[4]Plan1!$C297</f>
        <v>-8.71</v>
      </c>
      <c r="M302" s="41" t="n">
        <f aca="false">$O$5 + L302</f>
        <v>830.07</v>
      </c>
      <c r="N302" s="47" t="n">
        <f aca="false">IF(M302&gt;$O$5,$O$2+$O$1,(M302^3*3270.5936-M302^2*8015778.389801+M302*6549018422.82398-1783686174686.87))-$O$1</f>
        <v>8174756.86621094</v>
      </c>
      <c r="O302" s="41" t="n">
        <f aca="false">N302*100/$O$2</f>
        <v>20.914330401491</v>
      </c>
      <c r="R302" s="47" t="n">
        <f aca="false">SUM(D302,I302,N302)</f>
        <v>63149395.4155884</v>
      </c>
      <c r="S302" s="41" t="n">
        <f aca="false">R302*100/$R$2</f>
        <v>22.8795229105607</v>
      </c>
      <c r="U302" s="41" t="n">
        <f aca="false">[1]Plan1!$B297</f>
        <v>17.63</v>
      </c>
    </row>
    <row r="303" customFormat="false" ht="15" hidden="false" customHeight="false" outlineLevel="0" collapsed="false">
      <c r="A303" s="46" t="n">
        <v>42301</v>
      </c>
      <c r="B303" s="41" t="n">
        <f aca="false">[2]Plan1!$C298</f>
        <v>-12.13</v>
      </c>
      <c r="C303" s="41" t="n">
        <f aca="false">$E$5 + B303</f>
        <v>768.87</v>
      </c>
      <c r="D303" s="47" t="n">
        <f aca="false">IF(C303&gt;$E$5,$E$2+$E$1,(IF(C303&gt;764.99,C303^3*3486.59308-C303^2*7860012.00812+C303*5908819377.96283-1481278321001.59,IF(C303&gt;752.99,C303^3*3588.471445-C303^2*8028757.56264+C303*5988077680.84934-1488767378546.26,C303^3*899.851852-C303^2*1969009.674601+C303*1435480406.01138-348666163343.76))))-$E$1</f>
        <v>48276435.9343262</v>
      </c>
      <c r="E303" s="47" t="n">
        <f aca="false">D303*100/$E$2</f>
        <v>32.4048507457846</v>
      </c>
      <c r="G303" s="41" t="n">
        <f aca="false">[3]Plan1!$C298</f>
        <v>-20.24</v>
      </c>
      <c r="H303" s="41" t="n">
        <f aca="false">$J$5 + G303</f>
        <v>739.76</v>
      </c>
      <c r="I303" s="47" t="n">
        <f aca="false">IF(H303&gt;$J$5,$J$2+$J$1,(IF(H303&gt;739.99,H303^3*2498.244218-H303^2*5471052.355142+H303*3994605728.77515-972400879260.135,H303^3*1396.138889-H303^2*3002770.071427+H303*2152080038.43115-513963640099.415)))-$J$1</f>
        <v>6368506.66583252</v>
      </c>
      <c r="J303" s="47" t="n">
        <f aca="false">I303*100/$J$2</f>
        <v>7.24167547096829</v>
      </c>
      <c r="L303" s="41" t="n">
        <f aca="false">[4]Plan1!$C298</f>
        <v>-8.69</v>
      </c>
      <c r="M303" s="41" t="n">
        <f aca="false">$O$5 + L303</f>
        <v>830.09</v>
      </c>
      <c r="N303" s="47" t="n">
        <f aca="false">IF(M303&gt;$O$5,$O$2+$O$1,(M303^3*3270.5936-M303^2*8015778.389801+M303*6549018422.82398-1783686174686.87))-$O$1</f>
        <v>8218409.50488281</v>
      </c>
      <c r="O303" s="41" t="n">
        <f aca="false">N303*100/$O$2</f>
        <v>21.0260114854696</v>
      </c>
      <c r="R303" s="47" t="n">
        <f aca="false">SUM(D303,I303,N303)</f>
        <v>62863352.1050415</v>
      </c>
      <c r="S303" s="41" t="n">
        <f aca="false">R303*100/$R$2</f>
        <v>22.7758871681438</v>
      </c>
      <c r="U303" s="41" t="n">
        <f aca="false">[1]Plan1!$B298</f>
        <v>14.99</v>
      </c>
    </row>
    <row r="304" customFormat="false" ht="15" hidden="false" customHeight="false" outlineLevel="0" collapsed="false">
      <c r="A304" s="46" t="n">
        <v>42302</v>
      </c>
      <c r="B304" s="41" t="n">
        <f aca="false">[2]Plan1!$C299</f>
        <v>-12.18</v>
      </c>
      <c r="C304" s="41" t="n">
        <f aca="false">$E$5 + B304</f>
        <v>768.82</v>
      </c>
      <c r="D304" s="47" t="n">
        <f aca="false">IF(C304&gt;$E$5,$E$2+$E$1,(IF(C304&gt;764.99,C304^3*3486.59308-C304^2*7860012.00812+C304*5908819377.96283-1481278321001.59,IF(C304&gt;752.99,C304^3*3588.471445-C304^2*8028757.56264+C304*5988077680.84934-1488767378546.26,C304^3*899.851852-C304^2*1969009.674601+C304*1435480406.01138-348666163343.76))))-$E$1</f>
        <v>47997947.3815918</v>
      </c>
      <c r="E304" s="47" t="n">
        <f aca="false">D304*100/$E$2</f>
        <v>32.2179193824577</v>
      </c>
      <c r="G304" s="41" t="n">
        <f aca="false">[3]Plan1!$C299</f>
        <v>-20.32</v>
      </c>
      <c r="H304" s="41" t="n">
        <f aca="false">$J$5 + G304</f>
        <v>739.68</v>
      </c>
      <c r="I304" s="47" t="n">
        <f aca="false">IF(H304&gt;$J$5,$J$2+$J$1,(IF(H304&gt;739.99,H304^3*2498.244218-H304^2*5471052.355142+H304*3994605728.77515-972400879260.135,H304^3*1396.138889-H304^2*3002770.071427+H304*2152080038.43115-513963640099.415)))-$J$1</f>
        <v>6248226.54241943</v>
      </c>
      <c r="J304" s="47" t="n">
        <f aca="false">I304*100/$J$2</f>
        <v>7.10490406362429</v>
      </c>
      <c r="L304" s="41" t="n">
        <f aca="false">[4]Plan1!$C299</f>
        <v>-8.72</v>
      </c>
      <c r="M304" s="41" t="n">
        <f aca="false">$O$5 + L304</f>
        <v>830.06</v>
      </c>
      <c r="N304" s="47" t="n">
        <f aca="false">IF(M304&gt;$O$5,$O$2+$O$1,(M304^3*3270.5936-M304^2*8015778.389801+M304*6549018422.82398-1783686174686.87))-$O$1</f>
        <v>8152969.16162109</v>
      </c>
      <c r="O304" s="41" t="n">
        <f aca="false">N304*100/$O$2</f>
        <v>20.8585886516212</v>
      </c>
      <c r="R304" s="47" t="n">
        <f aca="false">SUM(D304,I304,N304)</f>
        <v>62399143.0856323</v>
      </c>
      <c r="S304" s="41" t="n">
        <f aca="false">R304*100/$R$2</f>
        <v>22.6077005873387</v>
      </c>
      <c r="U304" s="41" t="n">
        <f aca="false">[1]Plan1!$B299</f>
        <v>14.71</v>
      </c>
    </row>
    <row r="305" customFormat="false" ht="15" hidden="false" customHeight="false" outlineLevel="0" collapsed="false">
      <c r="A305" s="46" t="n">
        <v>42303</v>
      </c>
      <c r="B305" s="41" t="n">
        <f aca="false">[2]Plan1!$C300</f>
        <v>-12.23</v>
      </c>
      <c r="C305" s="41" t="n">
        <f aca="false">$E$5 + B305</f>
        <v>768.77</v>
      </c>
      <c r="D305" s="47" t="n">
        <f aca="false">IF(C305&gt;$E$5,$E$2+$E$1,(IF(C305&gt;764.99,C305^3*3486.59308-C305^2*7860012.00812+C305*5908819377.96283-1481278321001.59,IF(C305&gt;752.99,C305^3*3588.471445-C305^2*8028757.56264+C305*5988077680.84934-1488767378546.26,C305^3*899.851852-C305^2*1969009.674601+C305*1435480406.01138-348666163343.76))))-$E$1</f>
        <v>47720367.2058106</v>
      </c>
      <c r="E305" s="47" t="n">
        <f aca="false">D305*100/$E$2</f>
        <v>32.0315977538599</v>
      </c>
      <c r="G305" s="41" t="n">
        <f aca="false">[3]Plan1!$C300</f>
        <v>-20.36</v>
      </c>
      <c r="H305" s="41" t="n">
        <f aca="false">$J$5 + G305</f>
        <v>739.64</v>
      </c>
      <c r="I305" s="47" t="n">
        <f aca="false">IF(H305&gt;$J$5,$J$2+$J$1,(IF(H305&gt;739.99,H305^3*2498.244218-H305^2*5471052.355142+H305*3994605728.77515-972400879260.135,H305^3*1396.138889-H305^2*3002770.071427+H305*2152080038.43115-513963640099.415)))-$J$1</f>
        <v>6188544.27484131</v>
      </c>
      <c r="J305" s="47" t="n">
        <f aca="false">I305*100/$J$2</f>
        <v>7.03703892100128</v>
      </c>
      <c r="L305" s="41" t="n">
        <f aca="false">[4]Plan1!$C300</f>
        <v>-8.75</v>
      </c>
      <c r="M305" s="41" t="n">
        <f aca="false">$O$5 + L305</f>
        <v>830.03</v>
      </c>
      <c r="N305" s="47" t="n">
        <f aca="false">IF(M305&gt;$O$5,$O$2+$O$1,(M305^3*3270.5936-M305^2*8015778.389801+M305*6549018422.82398-1783686174686.87))-$O$1</f>
        <v>8087760.27929688</v>
      </c>
      <c r="O305" s="41" t="n">
        <f aca="false">N305*100/$O$2</f>
        <v>20.6917579883537</v>
      </c>
      <c r="R305" s="47" t="n">
        <f aca="false">SUM(D305,I305,N305)</f>
        <v>61996671.7599487</v>
      </c>
      <c r="S305" s="41" t="n">
        <f aca="false">R305*100/$R$2</f>
        <v>22.4618820588124</v>
      </c>
      <c r="U305" s="41" t="n">
        <f aca="false">[1]Plan1!$B300</f>
        <v>13.09</v>
      </c>
    </row>
    <row r="306" customFormat="false" ht="15" hidden="false" customHeight="false" outlineLevel="0" collapsed="false">
      <c r="A306" s="46" t="n">
        <v>42304</v>
      </c>
      <c r="B306" s="41" t="n">
        <f aca="false">[2]Plan1!$C301</f>
        <v>-12.28</v>
      </c>
      <c r="C306" s="41" t="n">
        <f aca="false">$E$5 + B306</f>
        <v>768.72</v>
      </c>
      <c r="D306" s="47" t="n">
        <f aca="false">IF(C306&gt;$E$5,$E$2+$E$1,(IF(C306&gt;764.99,C306^3*3486.59308-C306^2*7860012.00812+C306*5908819377.96283-1481278321001.59,IF(C306&gt;752.99,C306^3*3588.471445-C306^2*8028757.56264+C306*5988077680.84934-1488767378546.26,C306^3*899.851852-C306^2*1969009.674601+C306*1435480406.01138-348666163343.76))))-$E$1</f>
        <v>47443692.7946777</v>
      </c>
      <c r="E306" s="47" t="n">
        <f aca="false">D306*100/$E$2</f>
        <v>31.84588410652</v>
      </c>
      <c r="G306" s="41" t="n">
        <f aca="false">[3]Plan1!$C301</f>
        <v>-20.42</v>
      </c>
      <c r="H306" s="41" t="n">
        <f aca="false">$J$5 + G306</f>
        <v>739.58</v>
      </c>
      <c r="I306" s="47" t="n">
        <f aca="false">IF(H306&gt;$J$5,$J$2+$J$1,(IF(H306&gt;739.99,H306^3*2498.244218-H306^2*5471052.355142+H306*3994605728.77515-972400879260.135,H306^3*1396.138889-H306^2*3002770.071427+H306*2152080038.43115-513963640099.415)))-$J$1</f>
        <v>6099591.6083374</v>
      </c>
      <c r="J306" s="47" t="n">
        <f aca="false">I306*100/$J$2</f>
        <v>6.93589019385076</v>
      </c>
      <c r="L306" s="41" t="n">
        <f aca="false">[4]Plan1!$C301</f>
        <v>-8.78</v>
      </c>
      <c r="M306" s="41" t="n">
        <f aca="false">$O$5 + L306</f>
        <v>830</v>
      </c>
      <c r="N306" s="47" t="n">
        <f aca="false">IF(M306&gt;$O$5,$O$2+$O$1,(M306^3*3270.5936-M306^2*8015778.389801+M306*6549018422.82398-1783686174686.87))-$O$1</f>
        <v>8022782.32421875</v>
      </c>
      <c r="O306" s="41" t="n">
        <f aca="false">N306*100/$O$2</f>
        <v>20.5255181302689</v>
      </c>
      <c r="R306" s="47" t="n">
        <f aca="false">SUM(D306,I306,N306)</f>
        <v>61566066.7272339</v>
      </c>
      <c r="S306" s="41" t="n">
        <f aca="false">R306*100/$R$2</f>
        <v>22.3058704668318</v>
      </c>
      <c r="U306" s="41" t="n">
        <f aca="false">[1]Plan1!$B301</f>
        <v>13.62</v>
      </c>
    </row>
    <row r="307" customFormat="false" ht="15" hidden="false" customHeight="false" outlineLevel="0" collapsed="false">
      <c r="A307" s="46" t="n">
        <v>42305</v>
      </c>
      <c r="B307" s="41" t="n">
        <f aca="false">[2]Plan1!$C302</f>
        <v>-12.3</v>
      </c>
      <c r="C307" s="41" t="n">
        <f aca="false">$E$5 + B307</f>
        <v>768.7</v>
      </c>
      <c r="D307" s="47" t="n">
        <f aca="false">IF(C307&gt;$E$5,$E$2+$E$1,(IF(C307&gt;764.99,C307^3*3486.59308-C307^2*7860012.00812+C307*5908819377.96283-1481278321001.59,IF(C307&gt;752.99,C307^3*3588.471445-C307^2*8028757.56264+C307*5988077680.84934-1488767378546.26,C307^3*899.851852-C307^2*1969009.674601+C307*1435480406.01138-348666163343.76))))-$E$1</f>
        <v>47333276.0573731</v>
      </c>
      <c r="E307" s="47" t="n">
        <f aca="false">D307*100/$E$2</f>
        <v>31.7717684883525</v>
      </c>
      <c r="G307" s="41" t="n">
        <f aca="false">[3]Plan1!$C302</f>
        <v>-20.43</v>
      </c>
      <c r="H307" s="41" t="n">
        <f aca="false">$J$5 + G307</f>
        <v>739.57</v>
      </c>
      <c r="I307" s="47" t="n">
        <f aca="false">IF(H307&gt;$J$5,$J$2+$J$1,(IF(H307&gt;739.99,H307^3*2498.244218-H307^2*5471052.355142+H307*3994605728.77515-972400879260.135,H307^3*1396.138889-H307^2*3002770.071427+H307*2152080038.43115-513963640099.415)))-$J$1</f>
        <v>6084832.64202881</v>
      </c>
      <c r="J307" s="47" t="n">
        <f aca="false">I307*100/$J$2</f>
        <v>6.91910766540226</v>
      </c>
      <c r="L307" s="41" t="n">
        <f aca="false">[4]Plan1!$C302</f>
        <v>-8.77</v>
      </c>
      <c r="M307" s="41" t="n">
        <f aca="false">$O$5 + L307</f>
        <v>830.01</v>
      </c>
      <c r="N307" s="47" t="n">
        <f aca="false">IF(M307&gt;$O$5,$O$2+$O$1,(M307^3*3270.5936-M307^2*8015778.389801+M307*6549018422.82398-1783686174686.87))-$O$1</f>
        <v>8044416.01660156</v>
      </c>
      <c r="O307" s="41" t="n">
        <f aca="false">N307*100/$O$2</f>
        <v>20.580865854697</v>
      </c>
      <c r="R307" s="47" t="n">
        <f aca="false">SUM(D307,I307,N307)</f>
        <v>61462524.7160034</v>
      </c>
      <c r="S307" s="41" t="n">
        <f aca="false">R307*100/$R$2</f>
        <v>22.2683563813435</v>
      </c>
      <c r="U307" s="41" t="n">
        <f aca="false">[1]Plan1!$B302</f>
        <v>31.32</v>
      </c>
    </row>
    <row r="308" customFormat="false" ht="15" hidden="false" customHeight="false" outlineLevel="0" collapsed="false">
      <c r="A308" s="46" t="n">
        <v>42306</v>
      </c>
      <c r="B308" s="41" t="n">
        <f aca="false">[2]Plan1!$C303</f>
        <v>-12.34</v>
      </c>
      <c r="C308" s="41" t="n">
        <f aca="false">$E$5 + B308</f>
        <v>768.66</v>
      </c>
      <c r="D308" s="47" t="n">
        <f aca="false">IF(C308&gt;$E$5,$E$2+$E$1,(IF(C308&gt;764.99,C308^3*3486.59308-C308^2*7860012.00812+C308*5908819377.96283-1481278321001.59,IF(C308&gt;752.99,C308^3*3588.471445-C308^2*8028757.56264+C308*5988077680.84934-1488767378546.26,C308^3*899.851852-C308^2*1969009.674601+C308*1435480406.01138-348666163343.76))))-$E$1</f>
        <v>47112875.4230957</v>
      </c>
      <c r="E308" s="47" t="n">
        <f aca="false">D308*100/$E$2</f>
        <v>31.6238277897527</v>
      </c>
      <c r="G308" s="41" t="n">
        <f aca="false">[3]Plan1!$C303</f>
        <v>-20.44</v>
      </c>
      <c r="H308" s="41" t="n">
        <f aca="false">$J$5 + G308</f>
        <v>739.56</v>
      </c>
      <c r="I308" s="47" t="n">
        <f aca="false">IF(H308&gt;$J$5,$J$2+$J$1,(IF(H308&gt;739.99,H308^3*2498.244218-H308^2*5471052.355142+H308*3994605728.77515-972400879260.135,H308^3*1396.138889-H308^2*3002770.071427+H308*2152080038.43115-513963640099.415)))-$J$1</f>
        <v>6070092.64727783</v>
      </c>
      <c r="J308" s="47" t="n">
        <f aca="false">I308*100/$J$2</f>
        <v>6.90234670965058</v>
      </c>
      <c r="L308" s="41" t="n">
        <f aca="false">[4]Plan1!$C303</f>
        <v>-8.74</v>
      </c>
      <c r="M308" s="41" t="n">
        <f aca="false">$O$5 + L308</f>
        <v>830.04</v>
      </c>
      <c r="N308" s="47" t="n">
        <f aca="false">IF(M308&gt;$O$5,$O$2+$O$1,(M308^3*3270.5936-M308^2*8015778.389801+M308*6549018422.82398-1783686174686.87))-$O$1</f>
        <v>8109470.88769531</v>
      </c>
      <c r="O308" s="41" t="n">
        <f aca="false">N308*100/$O$2</f>
        <v>20.7473024950215</v>
      </c>
      <c r="R308" s="47" t="n">
        <f aca="false">SUM(D308,I308,N308)</f>
        <v>61292438.9580689</v>
      </c>
      <c r="S308" s="41" t="n">
        <f aca="false">R308*100/$R$2</f>
        <v>22.2067329727612</v>
      </c>
      <c r="U308" s="41" t="n">
        <f aca="false">[1]Plan1!$B303</f>
        <v>18.24</v>
      </c>
    </row>
    <row r="309" customFormat="false" ht="15" hidden="false" customHeight="false" outlineLevel="0" collapsed="false">
      <c r="A309" s="46" t="n">
        <v>42307</v>
      </c>
      <c r="B309" s="41" t="n">
        <f aca="false">[2]Plan1!$C304</f>
        <v>-12.38</v>
      </c>
      <c r="C309" s="41" t="n">
        <f aca="false">$E$5 + B309</f>
        <v>768.62</v>
      </c>
      <c r="D309" s="47" t="n">
        <f aca="false">IF(C309&gt;$E$5,$E$2+$E$1,(IF(C309&gt;764.99,C309^3*3486.59308-C309^2*7860012.00812+C309*5908819377.96283-1481278321001.59,IF(C309&gt;752.99,C309^3*3588.471445-C309^2*8028757.56264+C309*5988077680.84934-1488767378546.26,C309^3*899.851852-C309^2*1969009.674601+C309*1435480406.01138-348666163343.76))))-$E$1</f>
        <v>46893050.7956543</v>
      </c>
      <c r="E309" s="47" t="n">
        <f aca="false">D309*100/$E$2</f>
        <v>31.4762737273075</v>
      </c>
      <c r="G309" s="41" t="n">
        <f aca="false">[3]Plan1!$C304</f>
        <v>-20.46</v>
      </c>
      <c r="H309" s="41" t="n">
        <f aca="false">$J$5 + G309</f>
        <v>739.54</v>
      </c>
      <c r="I309" s="47" t="n">
        <f aca="false">IF(H309&gt;$J$5,$J$2+$J$1,(IF(H309&gt;739.99,H309^3*2498.244218-H309^2*5471052.355142+H309*3994605728.77515-972400879260.135,H309^3*1396.138889-H309^2*3002770.071427+H309*2152080038.43115-513963640099.415)))-$J$1</f>
        <v>6040669.53887939</v>
      </c>
      <c r="J309" s="47" t="n">
        <f aca="false">I309*100/$J$2</f>
        <v>6.8688894780657</v>
      </c>
      <c r="L309" s="41" t="n">
        <f aca="false">[4]Plan1!$C304</f>
        <v>-8.74</v>
      </c>
      <c r="M309" s="41" t="n">
        <f aca="false">$O$5 + L309</f>
        <v>830.04</v>
      </c>
      <c r="N309" s="47" t="n">
        <f aca="false">IF(M309&gt;$O$5,$O$2+$O$1,(M309^3*3270.5936-M309^2*8015778.389801+M309*6549018422.82398-1783686174686.87))-$O$1</f>
        <v>8109470.88769531</v>
      </c>
      <c r="O309" s="41" t="n">
        <f aca="false">N309*100/$O$2</f>
        <v>20.7473024950215</v>
      </c>
      <c r="R309" s="47" t="n">
        <f aca="false">SUM(D309,I309,N309)</f>
        <v>61043191.222229</v>
      </c>
      <c r="S309" s="41" t="n">
        <f aca="false">R309*100/$R$2</f>
        <v>22.1164285566219</v>
      </c>
      <c r="U309" s="41" t="n">
        <f aca="false">[1]Plan1!$B304</f>
        <v>12.64</v>
      </c>
    </row>
    <row r="310" customFormat="false" ht="15" hidden="false" customHeight="false" outlineLevel="0" collapsed="false">
      <c r="A310" s="46" t="n">
        <v>42308</v>
      </c>
      <c r="B310" s="41" t="n">
        <f aca="false">[2]Plan1!$C305</f>
        <v>-12.43</v>
      </c>
      <c r="C310" s="41" t="n">
        <f aca="false">$E$5 + B310</f>
        <v>768.57</v>
      </c>
      <c r="D310" s="47" t="n">
        <f aca="false">IF(C310&gt;$E$5,$E$2+$E$1,(IF(C310&gt;764.99,C310^3*3486.59308-C310^2*7860012.00812+C310*5908819377.96283-1481278321001.59,IF(C310&gt;752.99,C310^3*3588.471445-C310^2*8028757.56264+C310*5988077680.84934-1488767378546.26,C310^3*899.851852-C310^2*1969009.674601+C310*1435480406.01138-348666163343.76))))-$E$1</f>
        <v>46619077.9816895</v>
      </c>
      <c r="E310" s="47" t="n">
        <f aca="false">D310*100/$E$2</f>
        <v>31.2923734875091</v>
      </c>
      <c r="G310" s="41" t="n">
        <f aca="false">[3]Plan1!$C305</f>
        <v>-20.5</v>
      </c>
      <c r="H310" s="41" t="n">
        <f aca="false">$J$5 + G310</f>
        <v>739.5</v>
      </c>
      <c r="I310" s="47" t="n">
        <f aca="false">IF(H310&gt;$J$5,$J$2+$J$1,(IF(H310&gt;739.99,H310^3*2498.244218-H310^2*5471052.355142+H310*3994605728.77515-972400879260.135,H310^3*1396.138889-H310^2*3002770.071427+H310*2152080038.43115-513963640099.415)))-$J$1</f>
        <v>5982050.61077881</v>
      </c>
      <c r="J310" s="47" t="n">
        <f aca="false">I310*100/$J$2</f>
        <v>6.80223346653352</v>
      </c>
      <c r="L310" s="41" t="n">
        <f aca="false">[4]Plan1!$C305</f>
        <v>-8.77</v>
      </c>
      <c r="M310" s="41" t="n">
        <f aca="false">$O$5 + L310</f>
        <v>830.01</v>
      </c>
      <c r="N310" s="47" t="n">
        <f aca="false">IF(M310&gt;$O$5,$O$2+$O$1,(M310^3*3270.5936-M310^2*8015778.389801+M310*6549018422.82398-1783686174686.87))-$O$1</f>
        <v>8044416.01660156</v>
      </c>
      <c r="O310" s="41" t="n">
        <f aca="false">N310*100/$O$2</f>
        <v>20.580865854697</v>
      </c>
      <c r="R310" s="47" t="n">
        <f aca="false">SUM(D310,I310,N310)</f>
        <v>60645544.6090698</v>
      </c>
      <c r="S310" s="41" t="n">
        <f aca="false">R310*100/$R$2</f>
        <v>21.9723580594111</v>
      </c>
      <c r="U310" s="41" t="n">
        <f aca="false">[1]Plan1!$B305</f>
        <v>11.29</v>
      </c>
    </row>
    <row r="311" customFormat="false" ht="15" hidden="false" customHeight="false" outlineLevel="0" collapsed="false">
      <c r="A311" s="46" t="n">
        <v>42309</v>
      </c>
      <c r="B311" s="41" t="n">
        <f aca="false">[2]Plan1!$C306</f>
        <v>-12.47</v>
      </c>
      <c r="C311" s="41" t="n">
        <f aca="false">$E$5 + B311</f>
        <v>768.53</v>
      </c>
      <c r="D311" s="47" t="n">
        <f aca="false">IF(C311&gt;$E$5,$E$2+$E$1,(IF(C311&gt;764.99,C311^3*3486.59308-C311^2*7860012.00812+C311*5908819377.96283-1481278321001.59,IF(C311&gt;752.99,C311^3*3588.471445-C311^2*8028757.56264+C311*5988077680.84934-1488767378546.26,C311^3*899.851852-C311^2*1969009.674601+C311*1435480406.01138-348666163343.76))))-$E$1</f>
        <v>46400544.4724121</v>
      </c>
      <c r="E311" s="47" t="n">
        <f aca="false">D311*100/$E$2</f>
        <v>31.1456860692267</v>
      </c>
      <c r="G311" s="41" t="n">
        <f aca="false">[3]Plan1!$C306</f>
        <v>-20.57</v>
      </c>
      <c r="H311" s="41" t="n">
        <f aca="false">$J$5 + G311</f>
        <v>739.43</v>
      </c>
      <c r="I311" s="47" t="n">
        <f aca="false">IF(H311&gt;$J$5,$J$2+$J$1,(IF(H311&gt;739.99,H311^3*2498.244218-H311^2*5471052.355142+H311*3994605728.77515-972400879260.135,H311^3*1396.138889-H311^2*3002770.071427+H311*2152080038.43115-513963640099.415)))-$J$1</f>
        <v>5880195.30682373</v>
      </c>
      <c r="J311" s="47" t="n">
        <f aca="false">I311*100/$J$2</f>
        <v>6.68641305604439</v>
      </c>
      <c r="L311" s="41" t="n">
        <f aca="false">[4]Plan1!$C306</f>
        <v>-8.8</v>
      </c>
      <c r="M311" s="41" t="n">
        <f aca="false">$O$5 + L311</f>
        <v>829.98</v>
      </c>
      <c r="N311" s="47" t="n">
        <f aca="false">IF(M311&gt;$O$5,$O$2+$O$1,(M311^3*3270.5936-M311^2*8015778.389801+M311*6549018422.82398-1783686174686.87))-$O$1</f>
        <v>7979591.72070313</v>
      </c>
      <c r="O311" s="41" t="n">
        <f aca="false">N311*100/$O$2</f>
        <v>20.4150191188672</v>
      </c>
      <c r="R311" s="47" t="n">
        <f aca="false">SUM(D311,I311,N311)</f>
        <v>60260331.499939</v>
      </c>
      <c r="S311" s="41" t="n">
        <f aca="false">R311*100/$R$2</f>
        <v>21.8327923185548</v>
      </c>
      <c r="U311" s="41" t="n">
        <f aca="false">[1]Plan1!$B306</f>
        <v>11.82</v>
      </c>
    </row>
    <row r="312" customFormat="false" ht="15" hidden="false" customHeight="false" outlineLevel="0" collapsed="false">
      <c r="A312" s="46" t="n">
        <v>42310</v>
      </c>
      <c r="B312" s="41" t="n">
        <f aca="false">[2]Plan1!$C307</f>
        <v>-12.5</v>
      </c>
      <c r="C312" s="41" t="n">
        <f aca="false">$E$5 + B312</f>
        <v>768.5</v>
      </c>
      <c r="D312" s="47" t="n">
        <f aca="false">IF(C312&gt;$E$5,$E$2+$E$1,(IF(C312&gt;764.99,C312^3*3486.59308-C312^2*7860012.00812+C312*5908819377.96283-1481278321001.59,IF(C312&gt;752.99,C312^3*3588.471445-C312^2*8028757.56264+C312*5988077680.84934-1488767378546.26,C312^3*899.851852-C312^2*1969009.674601+C312*1435480406.01138-348666163343.76))))-$E$1</f>
        <v>46237019.5627441</v>
      </c>
      <c r="E312" s="47" t="n">
        <f aca="false">D312*100/$E$2</f>
        <v>31.0359223679829</v>
      </c>
      <c r="G312" s="41" t="n">
        <f aca="false">[3]Plan1!$C307</f>
        <v>-20.65</v>
      </c>
      <c r="H312" s="41" t="n">
        <f aca="false">$J$5 + G312</f>
        <v>739.35</v>
      </c>
      <c r="I312" s="47" t="n">
        <f aca="false">IF(H312&gt;$J$5,$J$2+$J$1,(IF(H312&gt;739.99,H312^3*2498.244218-H312^2*5471052.355142+H312*3994605728.77515-972400879260.135,H312^3*1396.138889-H312^2*3002770.071427+H312*2152080038.43115-513963640099.415)))-$J$1</f>
        <v>5764920.32855225</v>
      </c>
      <c r="J312" s="47" t="n">
        <f aca="false">I312*100/$J$2</f>
        <v>6.55533303581866</v>
      </c>
      <c r="L312" s="41" t="n">
        <f aca="false">[4]Plan1!$C307</f>
        <v>-8.83</v>
      </c>
      <c r="M312" s="41" t="n">
        <f aca="false">$O$5 + L312</f>
        <v>829.95</v>
      </c>
      <c r="N312" s="47" t="n">
        <f aca="false">IF(M312&gt;$O$5,$O$2+$O$1,(M312^3*3270.5936-M312^2*8015778.389801+M312*6549018422.82398-1783686174686.87))-$O$1</f>
        <v>7914997.47070313</v>
      </c>
      <c r="O312" s="41" t="n">
        <f aca="false">N312*100/$O$2</f>
        <v>20.2497609333766</v>
      </c>
      <c r="R312" s="47" t="n">
        <f aca="false">SUM(D312,I312,N312)</f>
        <v>59916937.3619995</v>
      </c>
      <c r="S312" s="41" t="n">
        <f aca="false">R312*100/$R$2</f>
        <v>21.7083779200537</v>
      </c>
      <c r="U312" s="41" t="n">
        <f aca="false">[1]Plan1!$B307</f>
        <v>12.64</v>
      </c>
    </row>
    <row r="313" customFormat="false" ht="15" hidden="false" customHeight="false" outlineLevel="0" collapsed="false">
      <c r="A313" s="46" t="n">
        <v>42311</v>
      </c>
      <c r="B313" s="41" t="n">
        <f aca="false">[2]Plan1!$C308</f>
        <v>-12.54</v>
      </c>
      <c r="C313" s="41" t="n">
        <f aca="false">$E$5 + B313</f>
        <v>768.46</v>
      </c>
      <c r="D313" s="47" t="n">
        <f aca="false">IF(C313&gt;$E$5,$E$2+$E$1,(IF(C313&gt;764.99,C313^3*3486.59308-C313^2*7860012.00812+C313*5908819377.96283-1481278321001.59,IF(C313&gt;752.99,C313^3*3588.471445-C313^2*8028757.56264+C313*5988077680.84934-1488767378546.26,C313^3*899.851852-C313^2*1969009.674601+C313*1435480406.01138-348666163343.76))))-$E$1</f>
        <v>46019485.5715332</v>
      </c>
      <c r="E313" s="47" t="n">
        <f aca="false">D313*100/$E$2</f>
        <v>30.8899058615673</v>
      </c>
      <c r="G313" s="41" t="n">
        <f aca="false">[3]Plan1!$C308</f>
        <v>-20.68</v>
      </c>
      <c r="H313" s="41" t="n">
        <f aca="false">$J$5 + G313</f>
        <v>739.32</v>
      </c>
      <c r="I313" s="47" t="n">
        <f aca="false">IF(H313&gt;$J$5,$J$2+$J$1,(IF(H313&gt;739.99,H313^3*2498.244218-H313^2*5471052.355142+H313*3994605728.77515-972400879260.135,H313^3*1396.138889-H313^2*3002770.071427+H313*2152080038.43115-513963640099.415)))-$J$1</f>
        <v>5722002.42999268</v>
      </c>
      <c r="J313" s="47" t="n">
        <f aca="false">I313*100/$J$2</f>
        <v>6.5065307797212</v>
      </c>
      <c r="L313" s="41" t="n">
        <f aca="false">[4]Plan1!$C308</f>
        <v>-8.86</v>
      </c>
      <c r="M313" s="41" t="n">
        <f aca="false">$O$5 + L313</f>
        <v>829.92</v>
      </c>
      <c r="N313" s="47" t="n">
        <f aca="false">IF(M313&gt;$O$5,$O$2+$O$1,(M313^3*3270.5936-M313^2*8015778.389801+M313*6549018422.82398-1783686174686.87))-$O$1</f>
        <v>7850632.73730469</v>
      </c>
      <c r="O313" s="41" t="n">
        <f aca="false">N313*100/$O$2</f>
        <v>20.0850899440701</v>
      </c>
      <c r="R313" s="47" t="n">
        <f aca="false">SUM(D313,I313,N313)</f>
        <v>59592120.7388306</v>
      </c>
      <c r="S313" s="41" t="n">
        <f aca="false">R313*100/$R$2</f>
        <v>21.5906943013489</v>
      </c>
      <c r="U313" s="41" t="n">
        <f aca="false">[1]Plan1!$B308</f>
        <v>11.03</v>
      </c>
    </row>
    <row r="314" customFormat="false" ht="15" hidden="false" customHeight="false" outlineLevel="0" collapsed="false">
      <c r="A314" s="46" t="n">
        <v>42312</v>
      </c>
      <c r="B314" s="41" t="n">
        <f aca="false">[2]Plan1!$C309</f>
        <v>-12.6</v>
      </c>
      <c r="C314" s="41" t="n">
        <f aca="false">$E$5 + B314</f>
        <v>768.4</v>
      </c>
      <c r="D314" s="47" t="n">
        <f aca="false">IF(C314&gt;$E$5,$E$2+$E$1,(IF(C314&gt;764.99,C314^3*3486.59308-C314^2*7860012.00812+C314*5908819377.96283-1481278321001.59,IF(C314&gt;752.99,C314^3*3588.471445-C314^2*8028757.56264+C314*5988077680.84934-1488767378546.26,C314^3*899.851852-C314^2*1969009.674601+C314*1435480406.01138-348666163343.76))))-$E$1</f>
        <v>45694251.6257324</v>
      </c>
      <c r="E314" s="47" t="n">
        <f aca="false">D314*100/$E$2</f>
        <v>30.6715973376019</v>
      </c>
      <c r="G314" s="41" t="n">
        <f aca="false">[3]Plan1!$C309</f>
        <v>-20.71</v>
      </c>
      <c r="H314" s="41" t="n">
        <f aca="false">$J$5 + G314</f>
        <v>739.29</v>
      </c>
      <c r="I314" s="47" t="n">
        <f aca="false">IF(H314&gt;$J$5,$J$2+$J$1,(IF(H314&gt;739.99,H314^3*2498.244218-H314^2*5471052.355142+H314*3994605728.77515-972400879260.135,H314^3*1396.138889-H314^2*3002770.071427+H314*2152080038.43115-513963640099.415)))-$J$1</f>
        <v>5679253.38970947</v>
      </c>
      <c r="J314" s="47" t="n">
        <f aca="false">I314*100/$J$2</f>
        <v>6.45792053360382</v>
      </c>
      <c r="L314" s="41" t="n">
        <f aca="false">[4]Plan1!$C309</f>
        <v>-8.88</v>
      </c>
      <c r="M314" s="41" t="n">
        <f aca="false">$O$5 + L314</f>
        <v>829.9</v>
      </c>
      <c r="N314" s="47" t="n">
        <f aca="false">IF(M314&gt;$O$5,$O$2+$O$1,(M314^3*3270.5936-M314^2*8015778.389801+M314*6549018422.82398-1783686174686.87))-$O$1</f>
        <v>7807850.16259766</v>
      </c>
      <c r="O314" s="41" t="n">
        <f aca="false">N314*100/$O$2</f>
        <v>19.9756348351913</v>
      </c>
      <c r="R314" s="47" t="n">
        <f aca="false">SUM(D314,I314,N314)</f>
        <v>59181355.1780396</v>
      </c>
      <c r="S314" s="41" t="n">
        <f aca="false">R314*100/$R$2</f>
        <v>21.4418707061721</v>
      </c>
      <c r="U314" s="41" t="n">
        <f aca="false">[1]Plan1!$B309</f>
        <v>12.36</v>
      </c>
    </row>
    <row r="315" customFormat="false" ht="15" hidden="false" customHeight="false" outlineLevel="0" collapsed="false">
      <c r="A315" s="46" t="n">
        <v>42313</v>
      </c>
      <c r="B315" s="41" t="n">
        <f aca="false">[2]Plan1!$C310</f>
        <v>-12.66</v>
      </c>
      <c r="C315" s="41" t="n">
        <f aca="false">$E$5 + B315</f>
        <v>768.34</v>
      </c>
      <c r="D315" s="47" t="n">
        <f aca="false">IF(C315&gt;$E$5,$E$2+$E$1,(IF(C315&gt;764.99,C315^3*3486.59308-C315^2*7860012.00812+C315*5908819377.96283-1481278321001.59,IF(C315&gt;752.99,C315^3*3588.471445-C315^2*8028757.56264+C315*5988077680.84934-1488767378546.26,C315^3*899.851852-C315^2*1969009.674601+C315*1435480406.01138-348666163343.76))))-$E$1</f>
        <v>45370294.1140137</v>
      </c>
      <c r="E315" s="47" t="n">
        <f aca="false">D315*100/$E$2</f>
        <v>30.4541456013241</v>
      </c>
      <c r="G315" s="41" t="n">
        <f aca="false">[3]Plan1!$C310</f>
        <v>-20.76</v>
      </c>
      <c r="H315" s="41" t="n">
        <f aca="false">$J$5 + G315</f>
        <v>739.24</v>
      </c>
      <c r="I315" s="47" t="n">
        <f aca="false">IF(H315&gt;$J$5,$J$2+$J$1,(IF(H315&gt;739.99,H315^3*2498.244218-H315^2*5471052.355142+H315*3994605728.77515-972400879260.135,H315^3*1396.138889-H315^2*3002770.071427+H315*2152080038.43115-513963640099.415)))-$J$1</f>
        <v>5608379.61529541</v>
      </c>
      <c r="J315" s="47" t="n">
        <f aca="false">I315*100/$J$2</f>
        <v>6.37732944676978</v>
      </c>
      <c r="L315" s="41" t="n">
        <f aca="false">[4]Plan1!$C310</f>
        <v>-8.92</v>
      </c>
      <c r="M315" s="41" t="n">
        <f aca="false">$O$5 + L315</f>
        <v>829.86</v>
      </c>
      <c r="N315" s="47" t="n">
        <f aca="false">IF(M315&gt;$O$5,$O$2+$O$1,(M315^3*3270.5936-M315^2*8015778.389801+M315*6549018422.82398-1783686174686.87))-$O$1</f>
        <v>7722589.70117188</v>
      </c>
      <c r="O315" s="41" t="n">
        <f aca="false">N315*100/$O$2</f>
        <v>19.7575041323917</v>
      </c>
      <c r="R315" s="47" t="n">
        <f aca="false">SUM(D315,I315,N315)</f>
        <v>58701263.430481</v>
      </c>
      <c r="S315" s="41" t="n">
        <f aca="false">R315*100/$R$2</f>
        <v>21.26792968797</v>
      </c>
      <c r="U315" s="41" t="n">
        <f aca="false">[1]Plan1!$B310</f>
        <v>12.91</v>
      </c>
    </row>
    <row r="316" customFormat="false" ht="15" hidden="false" customHeight="false" outlineLevel="0" collapsed="false">
      <c r="A316" s="46" t="n">
        <v>42314</v>
      </c>
      <c r="B316" s="41" t="n">
        <f aca="false">[2]Plan1!$C311</f>
        <v>-12.71</v>
      </c>
      <c r="C316" s="41" t="n">
        <f aca="false">$E$5 + B316</f>
        <v>768.29</v>
      </c>
      <c r="D316" s="47" t="n">
        <f aca="false">IF(C316&gt;$E$5,$E$2+$E$1,(IF(C316&gt;764.99,C316^3*3486.59308-C316^2*7860012.00812+C316*5908819377.96283-1481278321001.59,IF(C316&gt;752.99,C316^3*3588.471445-C316^2*8028757.56264+C316*5988077680.84934-1488767378546.26,C316^3*899.851852-C316^2*1969009.674601+C316*1435480406.01138-348666163343.76))))-$E$1</f>
        <v>45101301.3132324</v>
      </c>
      <c r="E316" s="47" t="n">
        <f aca="false">D316*100/$E$2</f>
        <v>30.2735881224567</v>
      </c>
      <c r="G316" s="41" t="n">
        <f aca="false">[3]Plan1!$C311</f>
        <v>-20.82</v>
      </c>
      <c r="H316" s="41" t="n">
        <f aca="false">$J$5 + G316</f>
        <v>739.18</v>
      </c>
      <c r="I316" s="47" t="n">
        <f aca="false">IF(H316&gt;$J$5,$J$2+$J$1,(IF(H316&gt;739.99,H316^3*2498.244218-H316^2*5471052.355142+H316*3994605728.77515-972400879260.135,H316^3*1396.138889-H316^2*3002770.071427+H316*2152080038.43115-513963640099.415)))-$J$1</f>
        <v>5523947.92974854</v>
      </c>
      <c r="J316" s="47" t="n">
        <f aca="false">I316*100/$J$2</f>
        <v>6.28132156010497</v>
      </c>
      <c r="L316" s="41" t="n">
        <f aca="false">[4]Plan1!$C311</f>
        <v>-8.96</v>
      </c>
      <c r="M316" s="41" t="n">
        <f aca="false">$O$5 + L316</f>
        <v>829.82</v>
      </c>
      <c r="N316" s="47" t="n">
        <f aca="false">IF(M316&gt;$O$5,$O$2+$O$1,(M316^3*3270.5936-M316^2*8015778.389801+M316*6549018422.82398-1783686174686.87))-$O$1</f>
        <v>7637734.44335938</v>
      </c>
      <c r="O316" s="41" t="n">
        <f aca="false">N316*100/$O$2</f>
        <v>19.540410104124</v>
      </c>
      <c r="R316" s="47" t="n">
        <f aca="false">SUM(D316,I316,N316)</f>
        <v>58262983.6863403</v>
      </c>
      <c r="S316" s="41" t="n">
        <f aca="false">R316*100/$R$2</f>
        <v>21.1091374876439</v>
      </c>
      <c r="U316" s="41" t="n">
        <f aca="false">[1]Plan1!$B311</f>
        <v>12.09</v>
      </c>
    </row>
    <row r="317" customFormat="false" ht="15" hidden="false" customHeight="false" outlineLevel="0" collapsed="false">
      <c r="A317" s="46" t="n">
        <v>42315</v>
      </c>
      <c r="B317" s="41" t="n">
        <f aca="false">[2]Plan1!$C312</f>
        <v>-12.74</v>
      </c>
      <c r="C317" s="41" t="n">
        <f aca="false">$E$5 + B317</f>
        <v>768.26</v>
      </c>
      <c r="D317" s="47" t="n">
        <f aca="false">IF(C317&gt;$E$5,$E$2+$E$1,(IF(C317&gt;764.99,C317^3*3486.59308-C317^2*7860012.00812+C317*5908819377.96283-1481278321001.59,IF(C317&gt;752.99,C317^3*3588.471445-C317^2*8028757.56264+C317*5988077680.84934-1488767378546.26,C317^3*899.851852-C317^2*1969009.674601+C317*1435480406.01138-348666163343.76))))-$E$1</f>
        <v>44940328.5163574</v>
      </c>
      <c r="E317" s="47" t="n">
        <f aca="false">D317*100/$E$2</f>
        <v>30.1655374895565</v>
      </c>
      <c r="G317" s="41" t="n">
        <f aca="false">[3]Plan1!$C312</f>
        <v>-20.9</v>
      </c>
      <c r="H317" s="41" t="n">
        <f aca="false">$J$5 + G317</f>
        <v>739.1</v>
      </c>
      <c r="I317" s="47" t="n">
        <f aca="false">IF(H317&gt;$J$5,$J$2+$J$1,(IF(H317&gt;739.99,H317^3*2498.244218-H317^2*5471052.355142+H317*3994605728.77515-972400879260.135,H317^3*1396.138889-H317^2*3002770.071427+H317*2152080038.43115-513963640099.415)))-$J$1</f>
        <v>5412416.14215088</v>
      </c>
      <c r="J317" s="47" t="n">
        <f aca="false">I317*100/$J$2</f>
        <v>6.15449794934981</v>
      </c>
      <c r="L317" s="41" t="n">
        <f aca="false">[4]Plan1!$C312</f>
        <v>-8.99</v>
      </c>
      <c r="M317" s="41" t="n">
        <f aca="false">$O$5 + L317</f>
        <v>829.79</v>
      </c>
      <c r="N317" s="47" t="n">
        <f aca="false">IF(M317&gt;$O$5,$O$2+$O$1,(M317^3*3270.5936-M317^2*8015778.389801+M317*6549018422.82398-1783686174686.87))-$O$1</f>
        <v>7574358.15771484</v>
      </c>
      <c r="O317" s="41" t="n">
        <f aca="false">N317*100/$O$2</f>
        <v>19.378267963473</v>
      </c>
      <c r="R317" s="47" t="n">
        <f aca="false">SUM(D317,I317,N317)</f>
        <v>57927102.8162231</v>
      </c>
      <c r="S317" s="41" t="n">
        <f aca="false">R317*100/$R$2</f>
        <v>20.9874452052002</v>
      </c>
      <c r="U317" s="41" t="n">
        <f aca="false">[1]Plan1!$B312</f>
        <v>13.77</v>
      </c>
    </row>
    <row r="318" customFormat="false" ht="15" hidden="false" customHeight="false" outlineLevel="0" collapsed="false">
      <c r="A318" s="46" t="n">
        <v>42316</v>
      </c>
      <c r="B318" s="41" t="n">
        <f aca="false">[2]Plan1!$C313</f>
        <v>-12.81</v>
      </c>
      <c r="C318" s="41" t="n">
        <f aca="false">$E$5 + B318</f>
        <v>768.19</v>
      </c>
      <c r="D318" s="47" t="n">
        <f aca="false">IF(C318&gt;$E$5,$E$2+$E$1,(IF(C318&gt;764.99,C318^3*3486.59308-C318^2*7860012.00812+C318*5908819377.96283-1481278321001.59,IF(C318&gt;752.99,C318^3*3588.471445-C318^2*8028757.56264+C318*5988077680.84934-1488767378546.26,C318^3*899.851852-C318^2*1969009.674601+C318*1435480406.01138-348666163343.76))))-$E$1</f>
        <v>44565955.0729981</v>
      </c>
      <c r="E318" s="47" t="n">
        <f aca="false">D318*100/$E$2</f>
        <v>29.9142447973671</v>
      </c>
      <c r="G318" s="41" t="n">
        <f aca="false">[3]Plan1!$C313</f>
        <v>-21</v>
      </c>
      <c r="H318" s="41" t="n">
        <f aca="false">$J$5 + G318</f>
        <v>739</v>
      </c>
      <c r="I318" s="47" t="n">
        <f aca="false">IF(H318&gt;$J$5,$J$2+$J$1,(IF(H318&gt;739.99,H318^3*2498.244218-H318^2*5471052.355142+H318*3994605728.77515-972400879260.135,H318^3*1396.138889-H318^2*3002770.071427+H318*2152080038.43115-513963640099.415)))-$J$1</f>
        <v>5274672.90179443</v>
      </c>
      <c r="J318" s="47" t="n">
        <f aca="false">I318*100/$J$2</f>
        <v>5.9978691041085</v>
      </c>
      <c r="L318" s="41" t="n">
        <f aca="false">[4]Plan1!$C313</f>
        <v>-9.02</v>
      </c>
      <c r="M318" s="41" t="n">
        <f aca="false">$O$5 + L318</f>
        <v>829.76</v>
      </c>
      <c r="N318" s="47" t="n">
        <f aca="false">IF(M318&gt;$O$5,$O$2+$O$1,(M318^3*3270.5936-M318^2*8015778.389801+M318*6549018422.82398-1783686174686.87))-$O$1</f>
        <v>7511208.5625</v>
      </c>
      <c r="O318" s="41" t="n">
        <f aca="false">N318*100/$O$2</f>
        <v>19.2167057885168</v>
      </c>
      <c r="R318" s="47" t="n">
        <f aca="false">SUM(D318,I318,N318)</f>
        <v>57351836.5372925</v>
      </c>
      <c r="S318" s="41" t="n">
        <f aca="false">R318*100/$R$2</f>
        <v>20.77902170531</v>
      </c>
      <c r="U318" s="41" t="n">
        <f aca="false">[1]Plan1!$B313</f>
        <v>23.19</v>
      </c>
    </row>
    <row r="319" customFormat="false" ht="15" hidden="false" customHeight="false" outlineLevel="0" collapsed="false">
      <c r="A319" s="46" t="n">
        <v>42317</v>
      </c>
      <c r="B319" s="41" t="n">
        <f aca="false">[2]Plan1!$C314</f>
        <v>-12.85</v>
      </c>
      <c r="C319" s="41" t="n">
        <f aca="false">$E$5 + B319</f>
        <v>768.15</v>
      </c>
      <c r="D319" s="47" t="n">
        <f aca="false">IF(C319&gt;$E$5,$E$2+$E$1,(IF(C319&gt;764.99,C319^3*3486.59308-C319^2*7860012.00812+C319*5908819377.96283-1481278321001.59,IF(C319&gt;752.99,C319^3*3588.471445-C319^2*8028757.56264+C319*5988077680.84934-1488767378546.26,C319^3*899.851852-C319^2*1969009.674601+C319*1435480406.01138-348666163343.76))))-$E$1</f>
        <v>44352798.2282715</v>
      </c>
      <c r="E319" s="47" t="n">
        <f aca="false">D319*100/$E$2</f>
        <v>29.771166386438</v>
      </c>
      <c r="G319" s="41" t="n">
        <f aca="false">[3]Plan1!$C314</f>
        <v>-21.11</v>
      </c>
      <c r="H319" s="41" t="n">
        <f aca="false">$J$5 + G319</f>
        <v>738.89</v>
      </c>
      <c r="I319" s="47" t="n">
        <f aca="false">IF(H319&gt;$J$5,$J$2+$J$1,(IF(H319&gt;739.99,H319^3*2498.244218-H319^2*5471052.355142+H319*3994605728.77515-972400879260.135,H319^3*1396.138889-H319^2*3002770.071427+H319*2152080038.43115-513963640099.415)))-$J$1</f>
        <v>5125291.06768799</v>
      </c>
      <c r="J319" s="47" t="n">
        <f aca="false">I319*100/$J$2</f>
        <v>5.82800592885884</v>
      </c>
      <c r="L319" s="41" t="n">
        <f aca="false">[4]Plan1!$C314</f>
        <v>-9.06</v>
      </c>
      <c r="M319" s="41" t="n">
        <f aca="false">$O$5 + L319</f>
        <v>829.72</v>
      </c>
      <c r="N319" s="47" t="n">
        <f aca="false">IF(M319&gt;$O$5,$O$2+$O$1,(M319^3*3270.5936-M319^2*8015778.389801+M319*6549018422.82398-1783686174686.87))-$O$1</f>
        <v>7427360.81787109</v>
      </c>
      <c r="O319" s="41" t="n">
        <f aca="false">N319*100/$O$2</f>
        <v>19.0021893859755</v>
      </c>
      <c r="R319" s="47" t="n">
        <f aca="false">SUM(D319,I319,N319)</f>
        <v>56905450.1138306</v>
      </c>
      <c r="S319" s="41" t="n">
        <f aca="false">R319*100/$R$2</f>
        <v>20.6172923912707</v>
      </c>
      <c r="U319" s="41" t="n">
        <f aca="false">[1]Plan1!$B314</f>
        <v>12.64</v>
      </c>
    </row>
    <row r="320" customFormat="false" ht="15" hidden="false" customHeight="false" outlineLevel="0" collapsed="false">
      <c r="A320" s="46" t="n">
        <v>42318</v>
      </c>
      <c r="B320" s="41" t="n">
        <f aca="false">[2]Plan1!$C315</f>
        <v>-12.87</v>
      </c>
      <c r="C320" s="41" t="n">
        <f aca="false">$E$5 + B320</f>
        <v>768.13</v>
      </c>
      <c r="D320" s="47" t="n">
        <f aca="false">IF(C320&gt;$E$5,$E$2+$E$1,(IF(C320&gt;764.99,C320^3*3486.59308-C320^2*7860012.00812+C320*5908819377.96283-1481278321001.59,IF(C320&gt;752.99,C320^3*3588.471445-C320^2*8028757.56264+C320*5988077680.84934-1488767378546.26,C320^3*899.851852-C320^2*1969009.674601+C320*1435480406.01138-348666163343.76))))-$E$1</f>
        <v>44246429.4909668</v>
      </c>
      <c r="E320" s="47" t="n">
        <f aca="false">D320*100/$E$2</f>
        <v>29.6997679289987</v>
      </c>
      <c r="G320" s="41" t="n">
        <f aca="false">[3]Plan1!$C315</f>
        <v>-21.18</v>
      </c>
      <c r="H320" s="41" t="n">
        <f aca="false">$J$5 + G320</f>
        <v>738.82</v>
      </c>
      <c r="I320" s="47" t="n">
        <f aca="false">IF(H320&gt;$J$5,$J$2+$J$1,(IF(H320&gt;739.99,H320^3*2498.244218-H320^2*5471052.355142+H320*3994605728.77515-972400879260.135,H320^3*1396.138889-H320^2*3002770.071427+H320*2152080038.43115-513963640099.415)))-$J$1</f>
        <v>5031389.91937256</v>
      </c>
      <c r="J320" s="47" t="n">
        <f aca="false">I320*100/$J$2</f>
        <v>5.72123024687678</v>
      </c>
      <c r="L320" s="41" t="n">
        <f aca="false">[4]Plan1!$C315</f>
        <v>-9.09</v>
      </c>
      <c r="M320" s="41" t="n">
        <f aca="false">$O$5 + L320</f>
        <v>829.69</v>
      </c>
      <c r="N320" s="47" t="n">
        <f aca="false">IF(M320&gt;$O$5,$O$2+$O$1,(M320^3*3270.5936-M320^2*8015778.389801+M320*6549018422.82398-1783686174686.87))-$O$1</f>
        <v>7364738.10888672</v>
      </c>
      <c r="O320" s="41" t="n">
        <f aca="false">N320*100/$O$2</f>
        <v>18.8419751988418</v>
      </c>
      <c r="R320" s="47" t="n">
        <f aca="false">SUM(D320,I320,N320)</f>
        <v>56642557.5192261</v>
      </c>
      <c r="S320" s="41" t="n">
        <f aca="false">R320*100/$R$2</f>
        <v>20.5220443354233</v>
      </c>
      <c r="U320" s="41" t="n">
        <f aca="false">[1]Plan1!$B315</f>
        <v>9.31</v>
      </c>
    </row>
    <row r="321" customFormat="false" ht="15" hidden="false" customHeight="false" outlineLevel="0" collapsed="false">
      <c r="A321" s="46" t="n">
        <v>42319</v>
      </c>
      <c r="B321" s="41" t="n">
        <f aca="false">[2]Plan1!$C316</f>
        <v>-12.91</v>
      </c>
      <c r="C321" s="41" t="n">
        <f aca="false">$E$5 + B321</f>
        <v>768.09</v>
      </c>
      <c r="D321" s="47" t="n">
        <f aca="false">IF(C321&gt;$E$5,$E$2+$E$1,(IF(C321&gt;764.99,C321^3*3486.59308-C321^2*7860012.00812+C321*5908819377.96283-1481278321001.59,IF(C321&gt;752.99,C321^3*3588.471445-C321^2*8028757.56264+C321*5988077680.84934-1488767378546.26,C321^3*899.851852-C321^2*1969009.674601+C321*1435480406.01138-348666163343.76))))-$E$1</f>
        <v>44034110.5480957</v>
      </c>
      <c r="E321" s="47" t="n">
        <f aca="false">D321*100/$E$2</f>
        <v>29.5572519474213</v>
      </c>
      <c r="G321" s="41" t="n">
        <f aca="false">[3]Plan1!$C316</f>
        <v>-21.26</v>
      </c>
      <c r="H321" s="41" t="n">
        <f aca="false">$J$5 + G321</f>
        <v>738.74</v>
      </c>
      <c r="I321" s="47" t="n">
        <f aca="false">IF(H321&gt;$J$5,$J$2+$J$1,(IF(H321&gt;739.99,H321^3*2498.244218-H321^2*5471052.355142+H321*3994605728.77515-972400879260.135,H321^3*1396.138889-H321^2*3002770.071427+H321*2152080038.43115-513963640099.415)))-$J$1</f>
        <v>4925174.74481201</v>
      </c>
      <c r="J321" s="47" t="n">
        <f aca="false">I321*100/$J$2</f>
        <v>5.60045219566009</v>
      </c>
      <c r="L321" s="41" t="n">
        <f aca="false">[4]Plan1!$C316</f>
        <v>-9.12</v>
      </c>
      <c r="M321" s="41" t="n">
        <f aca="false">$O$5 + L321</f>
        <v>829.66</v>
      </c>
      <c r="N321" s="47" t="n">
        <f aca="false">IF(M321&gt;$O$5,$O$2+$O$1,(M321^3*3270.5936-M321^2*8015778.389801+M321*6549018422.82398-1783686174686.87))-$O$1</f>
        <v>7302340.32177734</v>
      </c>
      <c r="O321" s="41" t="n">
        <f aca="false">N321*100/$O$2</f>
        <v>18.6823364527256</v>
      </c>
      <c r="R321" s="47" t="n">
        <f aca="false">SUM(D321,I321,N321)</f>
        <v>56261625.6146851</v>
      </c>
      <c r="S321" s="41" t="n">
        <f aca="false">R321*100/$R$2</f>
        <v>20.3840297086806</v>
      </c>
      <c r="U321" s="41" t="n">
        <f aca="false">[1]Plan1!$B316</f>
        <v>9.74</v>
      </c>
    </row>
    <row r="322" customFormat="false" ht="15" hidden="false" customHeight="false" outlineLevel="0" collapsed="false">
      <c r="A322" s="46" t="n">
        <v>42320</v>
      </c>
      <c r="B322" s="41" t="n">
        <f aca="false">[2]Plan1!$C317</f>
        <v>-12.97</v>
      </c>
      <c r="C322" s="41" t="n">
        <f aca="false">$E$5 + B322</f>
        <v>768.03</v>
      </c>
      <c r="D322" s="47" t="n">
        <f aca="false">IF(C322&gt;$E$5,$E$2+$E$1,(IF(C322&gt;764.99,C322^3*3486.59308-C322^2*7860012.00812+C322*5908819377.96283-1481278321001.59,IF(C322&gt;752.99,C322^3*3588.471445-C322^2*8028757.56264+C322*5988077680.84934-1488767378546.26,C322^3*899.851852-C322^2*1969009.674601+C322*1435480406.01138-348666163343.76))))-$E$1</f>
        <v>43716675.9558106</v>
      </c>
      <c r="E322" s="47" t="n">
        <f aca="false">D322*100/$E$2</f>
        <v>29.3441786253032</v>
      </c>
      <c r="G322" s="41" t="n">
        <f aca="false">[3]Plan1!$C317</f>
        <v>-21.3</v>
      </c>
      <c r="H322" s="41" t="n">
        <f aca="false">$J$5 + G322</f>
        <v>738.7</v>
      </c>
      <c r="I322" s="47" t="n">
        <f aca="false">IF(H322&gt;$J$5,$J$2+$J$1,(IF(H322&gt;739.99,H322^3*2498.244218-H322^2*5471052.355142+H322*3994605728.77515-972400879260.135,H322^3*1396.138889-H322^2*3002770.071427+H322*2152080038.43115-513963640099.415)))-$J$1</f>
        <v>4872506.0536499</v>
      </c>
      <c r="J322" s="47" t="n">
        <f aca="false">I322*100/$J$2</f>
        <v>5.54056224203518</v>
      </c>
      <c r="L322" s="41" t="n">
        <f aca="false">[4]Plan1!$C317</f>
        <v>-9.16</v>
      </c>
      <c r="M322" s="41" t="n">
        <f aca="false">$O$5 + L322</f>
        <v>829.62</v>
      </c>
      <c r="N322" s="47" t="n">
        <f aca="false">IF(M322&gt;$O$5,$O$2+$O$1,(M322^3*3270.5936-M322^2*8015778.389801+M322*6549018422.82398-1783686174686.87))-$O$1</f>
        <v>7219492.24072266</v>
      </c>
      <c r="O322" s="41" t="n">
        <f aca="false">N322*100/$O$2</f>
        <v>18.470377593439</v>
      </c>
      <c r="R322" s="47" t="n">
        <f aca="false">SUM(D322,I322,N322)</f>
        <v>55808674.2501831</v>
      </c>
      <c r="S322" s="41" t="n">
        <f aca="false">R322*100/$R$2</f>
        <v>20.21992186484</v>
      </c>
      <c r="U322" s="41" t="n">
        <f aca="false">[1]Plan1!$B317</f>
        <v>14.43</v>
      </c>
    </row>
    <row r="323" customFormat="false" ht="15" hidden="false" customHeight="false" outlineLevel="0" collapsed="false">
      <c r="A323" s="46" t="n">
        <v>42321</v>
      </c>
      <c r="B323" s="41" t="n">
        <f aca="false">[2]Plan1!$C318</f>
        <v>-13</v>
      </c>
      <c r="C323" s="41" t="n">
        <f aca="false">$E$5 + B323</f>
        <v>768</v>
      </c>
      <c r="D323" s="47" t="n">
        <f aca="false">IF(C323&gt;$E$5,$E$2+$E$1,(IF(C323&gt;764.99,C323^3*3486.59308-C323^2*7860012.00812+C323*5908819377.96283-1481278321001.59,IF(C323&gt;752.99,C323^3*3588.471445-C323^2*8028757.56264+C323*5988077680.84934-1488767378546.26,C323^3*899.851852-C323^2*1969009.674601+C323*1435480406.01138-348666163343.76))))-$E$1</f>
        <v>43558427.154541</v>
      </c>
      <c r="E323" s="47" t="n">
        <f aca="false">D323*100/$E$2</f>
        <v>29.2379564345678</v>
      </c>
      <c r="G323" s="41" t="n">
        <f aca="false">[3]Plan1!$C318</f>
        <v>-21.34</v>
      </c>
      <c r="H323" s="41" t="n">
        <f aca="false">$J$5 + G323</f>
        <v>738.66</v>
      </c>
      <c r="I323" s="47" t="n">
        <f aca="false">IF(H323&gt;$J$5,$J$2+$J$1,(IF(H323&gt;739.99,H323^3*2498.244218-H323^2*5471052.355142+H323*3994605728.77515-972400879260.135,H323^3*1396.138889-H323^2*3002770.071427+H323*2152080038.43115-513963640099.415)))-$J$1</f>
        <v>4820129.24505615</v>
      </c>
      <c r="J323" s="47" t="n">
        <f aca="false">I323*100/$J$2</f>
        <v>5.48100419021183</v>
      </c>
      <c r="L323" s="41" t="n">
        <f aca="false">[4]Plan1!$C318</f>
        <v>-9.2</v>
      </c>
      <c r="M323" s="41" t="n">
        <f aca="false">$O$5 + L323</f>
        <v>829.58</v>
      </c>
      <c r="N323" s="47" t="n">
        <f aca="false">IF(M323&gt;$O$5,$O$2+$O$1,(M323^3*3270.5936-M323^2*8015778.389801+M323*6549018422.82398-1783686174686.87))-$O$1</f>
        <v>7137041.82763672</v>
      </c>
      <c r="O323" s="41" t="n">
        <f aca="false">N323*100/$O$2</f>
        <v>18.2594361294615</v>
      </c>
      <c r="R323" s="47" t="n">
        <f aca="false">SUM(D323,I323,N323)</f>
        <v>55515598.2272339</v>
      </c>
      <c r="S323" s="41" t="n">
        <f aca="false">R323*100/$R$2</f>
        <v>20.1137381153761</v>
      </c>
      <c r="U323" s="41" t="n">
        <f aca="false">[1]Plan1!$B318</f>
        <v>13.36</v>
      </c>
    </row>
    <row r="324" customFormat="false" ht="15" hidden="false" customHeight="false" outlineLevel="0" collapsed="false">
      <c r="A324" s="46" t="n">
        <v>42322</v>
      </c>
      <c r="B324" s="41" t="n">
        <f aca="false">[2]Plan1!$C319</f>
        <v>-13</v>
      </c>
      <c r="C324" s="41" t="n">
        <f aca="false">$E$5 + B324</f>
        <v>768</v>
      </c>
      <c r="D324" s="47" t="n">
        <f aca="false">IF(C324&gt;$E$5,$E$2+$E$1,(IF(C324&gt;764.99,C324^3*3486.59308-C324^2*7860012.00812+C324*5908819377.96283-1481278321001.59,IF(C324&gt;752.99,C324^3*3588.471445-C324^2*8028757.56264+C324*5988077680.84934-1488767378546.26,C324^3*899.851852-C324^2*1969009.674601+C324*1435480406.01138-348666163343.76))))-$E$1</f>
        <v>43558427.154541</v>
      </c>
      <c r="E324" s="47" t="n">
        <f aca="false">D324*100/$E$2</f>
        <v>29.2379564345678</v>
      </c>
      <c r="G324" s="41" t="n">
        <f aca="false">[3]Plan1!$C319</f>
        <v>-21.37</v>
      </c>
      <c r="H324" s="41" t="n">
        <f aca="false">$J$5 + G324</f>
        <v>738.63</v>
      </c>
      <c r="I324" s="47" t="n">
        <f aca="false">IF(H324&gt;$J$5,$J$2+$J$1,(IF(H324&gt;739.99,H324^3*2498.244218-H324^2*5471052.355142+H324*3994605728.77515-972400879260.135,H324^3*1396.138889-H324^2*3002770.071427+H324*2152080038.43115-513963640099.415)))-$J$1</f>
        <v>4781037.86456299</v>
      </c>
      <c r="J324" s="47" t="n">
        <f aca="false">I324*100/$J$2</f>
        <v>5.436553095772</v>
      </c>
      <c r="L324" s="41" t="n">
        <f aca="false">[4]Plan1!$C319</f>
        <v>-9.18</v>
      </c>
      <c r="M324" s="41" t="n">
        <f aca="false">$O$5 + L324</f>
        <v>829.6</v>
      </c>
      <c r="N324" s="47" t="n">
        <f aca="false">IF(M324&gt;$O$5,$O$2+$O$1,(M324^3*3270.5936-M324^2*8015778.389801+M324*6549018422.82398-1783686174686.87))-$O$1</f>
        <v>7178217.40478516</v>
      </c>
      <c r="O324" s="41" t="n">
        <f aca="false">N324*100/$O$2</f>
        <v>18.3647798894103</v>
      </c>
      <c r="R324" s="47" t="n">
        <f aca="false">SUM(D324,I324,N324)</f>
        <v>55517682.4238892</v>
      </c>
      <c r="S324" s="41" t="n">
        <f aca="false">R324*100/$R$2</f>
        <v>20.1144932362258</v>
      </c>
      <c r="U324" s="41" t="n">
        <f aca="false">[1]Plan1!$B319</f>
        <v>46.68</v>
      </c>
    </row>
    <row r="325" customFormat="false" ht="15" hidden="false" customHeight="false" outlineLevel="0" collapsed="false">
      <c r="A325" s="46" t="n">
        <v>42323</v>
      </c>
      <c r="B325" s="41" t="n">
        <f aca="false">[2]Plan1!$C320</f>
        <v>-13</v>
      </c>
      <c r="C325" s="41" t="n">
        <f aca="false">$E$5 + B325</f>
        <v>768</v>
      </c>
      <c r="D325" s="47" t="n">
        <f aca="false">IF(C325&gt;$E$5,$E$2+$E$1,(IF(C325&gt;764.99,C325^3*3486.59308-C325^2*7860012.00812+C325*5908819377.96283-1481278321001.59,IF(C325&gt;752.99,C325^3*3588.471445-C325^2*8028757.56264+C325*5988077680.84934-1488767378546.26,C325^3*899.851852-C325^2*1969009.674601+C325*1435480406.01138-348666163343.76))))-$E$1</f>
        <v>43558427.154541</v>
      </c>
      <c r="E325" s="47" t="n">
        <f aca="false">D325*100/$E$2</f>
        <v>29.2379564345678</v>
      </c>
      <c r="G325" s="41" t="n">
        <f aca="false">[3]Plan1!$C320</f>
        <v>-21.42</v>
      </c>
      <c r="H325" s="41" t="n">
        <f aca="false">$J$5 + G325</f>
        <v>738.58</v>
      </c>
      <c r="I325" s="47" t="n">
        <f aca="false">IF(H325&gt;$J$5,$J$2+$J$1,(IF(H325&gt;739.99,H325^3*2498.244218-H325^2*5471052.355142+H325*3994605728.77515-972400879260.135,H325^3*1396.138889-H325^2*3002770.071427+H325*2152080038.43115-513963640099.415)))-$J$1</f>
        <v>4716249.13140869</v>
      </c>
      <c r="J325" s="47" t="n">
        <f aca="false">I325*100/$J$2</f>
        <v>5.36288135382412</v>
      </c>
      <c r="L325" s="41" t="n">
        <f aca="false">[4]Plan1!$C320</f>
        <v>-9.12</v>
      </c>
      <c r="M325" s="41" t="n">
        <f aca="false">$O$5 + L325</f>
        <v>829.66</v>
      </c>
      <c r="N325" s="47" t="n">
        <f aca="false">IF(M325&gt;$O$5,$O$2+$O$1,(M325^3*3270.5936-M325^2*8015778.389801+M325*6549018422.82398-1783686174686.87))-$O$1</f>
        <v>7302340.32177734</v>
      </c>
      <c r="O325" s="41" t="n">
        <f aca="false">N325*100/$O$2</f>
        <v>18.6823364527256</v>
      </c>
      <c r="R325" s="47" t="n">
        <f aca="false">SUM(D325,I325,N325)</f>
        <v>55577016.6077271</v>
      </c>
      <c r="S325" s="41" t="n">
        <f aca="false">R325*100/$R$2</f>
        <v>20.1359904779582</v>
      </c>
      <c r="U325" s="41" t="n">
        <f aca="false">[1]Plan1!$B320</f>
        <v>19.51</v>
      </c>
    </row>
    <row r="326" customFormat="false" ht="15" hidden="false" customHeight="false" outlineLevel="0" collapsed="false">
      <c r="A326" s="46" t="n">
        <v>42324</v>
      </c>
      <c r="B326" s="41" t="n">
        <f aca="false">[2]Plan1!$C321</f>
        <v>-13.06</v>
      </c>
      <c r="C326" s="41" t="n">
        <f aca="false">$E$5 + B326</f>
        <v>767.94</v>
      </c>
      <c r="D326" s="47" t="n">
        <f aca="false">IF(C326&gt;$E$5,$E$2+$E$1,(IF(C326&gt;764.99,C326^3*3486.59308-C326^2*7860012.00812+C326*5908819377.96283-1481278321001.59,IF(C326&gt;752.99,C326^3*3588.471445-C326^2*8028757.56264+C326*5988077680.84934-1488767378546.26,C326^3*899.851852-C326^2*1969009.674601+C326*1435480406.01138-348666163343.76))))-$E$1</f>
        <v>43242863.7185059</v>
      </c>
      <c r="E326" s="47" t="n">
        <f aca="false">D326*100/$E$2</f>
        <v>29.0261390986846</v>
      </c>
      <c r="G326" s="41" t="n">
        <f aca="false">[3]Plan1!$C321</f>
        <v>-21.46</v>
      </c>
      <c r="H326" s="41" t="n">
        <f aca="false">$J$5 + G326</f>
        <v>738.54</v>
      </c>
      <c r="I326" s="47" t="n">
        <f aca="false">IF(H326&gt;$J$5,$J$2+$J$1,(IF(H326&gt;739.99,H326^3*2498.244218-H326^2*5471052.355142+H326*3994605728.77515-972400879260.135,H326^3*1396.138889-H326^2*3002770.071427+H326*2152080038.43115-513963640099.415)))-$J$1</f>
        <v>4664744.75457764</v>
      </c>
      <c r="J326" s="47" t="n">
        <f aca="false">I326*100/$J$2</f>
        <v>5.30431535053389</v>
      </c>
      <c r="L326" s="41" t="n">
        <f aca="false">[4]Plan1!$C321</f>
        <v>-9.15</v>
      </c>
      <c r="M326" s="41" t="n">
        <f aca="false">$O$5 + L326</f>
        <v>829.63</v>
      </c>
      <c r="N326" s="47" t="n">
        <f aca="false">IF(M326&gt;$O$5,$O$2+$O$1,(M326^3*3270.5936-M326^2*8015778.389801+M326*6549018422.82398-1783686174686.87))-$O$1</f>
        <v>7240166.93066406</v>
      </c>
      <c r="O326" s="41" t="n">
        <f aca="false">N326*100/$O$2</f>
        <v>18.523271802216</v>
      </c>
      <c r="R326" s="47" t="n">
        <f aca="false">SUM(D326,I326,N326)</f>
        <v>55147775.4037476</v>
      </c>
      <c r="S326" s="41" t="n">
        <f aca="false">R326*100/$R$2</f>
        <v>19.9804730118609</v>
      </c>
      <c r="U326" s="41" t="n">
        <f aca="false">[1]Plan1!$B321</f>
        <v>28.88</v>
      </c>
    </row>
    <row r="327" customFormat="false" ht="15" hidden="false" customHeight="false" outlineLevel="0" collapsed="false">
      <c r="A327" s="46" t="n">
        <v>42325</v>
      </c>
      <c r="B327" s="41" t="n">
        <f aca="false">[2]Plan1!$C322</f>
        <v>-13.09</v>
      </c>
      <c r="C327" s="41" t="n">
        <f aca="false">$E$5 + B327</f>
        <v>767.91</v>
      </c>
      <c r="D327" s="47" t="n">
        <f aca="false">IF(C327&gt;$E$5,$E$2+$E$1,(IF(C327&gt;764.99,C327^3*3486.59308-C327^2*7860012.00812+C327*5908819377.96283-1481278321001.59,IF(C327&gt;752.99,C327^3*3588.471445-C327^2*8028757.56264+C327*5988077680.84934-1488767378546.26,C327^3*899.851852-C327^2*1969009.674601+C327*1435480406.01138-348666163343.76))))-$E$1</f>
        <v>43085547.9553223</v>
      </c>
      <c r="E327" s="47" t="n">
        <f aca="false">D327*100/$E$2</f>
        <v>28.9205431961027</v>
      </c>
      <c r="G327" s="41" t="n">
        <f aca="false">[3]Plan1!$C322</f>
        <v>-21.48</v>
      </c>
      <c r="H327" s="41" t="n">
        <f aca="false">$J$5 + G327</f>
        <v>738.52</v>
      </c>
      <c r="I327" s="47" t="n">
        <f aca="false">IF(H327&gt;$J$5,$J$2+$J$1,(IF(H327&gt;739.99,H327^3*2498.244218-H327^2*5471052.355142+H327*3994605728.77515-972400879260.135,H327^3*1396.138889-H327^2*3002770.071427+H327*2152080038.43115-513963640099.415)))-$J$1</f>
        <v>4639101.25115967</v>
      </c>
      <c r="J327" s="47" t="n">
        <f aca="false">I327*100/$J$2</f>
        <v>5.27515593539378</v>
      </c>
      <c r="L327" s="41" t="n">
        <f aca="false">[4]Plan1!$C322</f>
        <v>-9.1</v>
      </c>
      <c r="M327" s="41" t="n">
        <f aca="false">$O$5 + L327</f>
        <v>829.68</v>
      </c>
      <c r="N327" s="47" t="n">
        <f aca="false">IF(M327&gt;$O$5,$O$2+$O$1,(M327^3*3270.5936-M327^2*8015778.389801+M327*6549018422.82398-1783686174686.87))-$O$1</f>
        <v>7343913.88085938</v>
      </c>
      <c r="O327" s="41" t="n">
        <f aca="false">N327*100/$O$2</f>
        <v>18.7886984112324</v>
      </c>
      <c r="R327" s="47" t="n">
        <f aca="false">SUM(D327,I327,N327)</f>
        <v>55068563.0873413</v>
      </c>
      <c r="S327" s="41" t="n">
        <f aca="false">R327*100/$R$2</f>
        <v>19.951773766269</v>
      </c>
      <c r="U327" s="41" t="n">
        <f aca="false">[1]Plan1!$B322</f>
        <v>27.31</v>
      </c>
    </row>
    <row r="328" customFormat="false" ht="15" hidden="false" customHeight="false" outlineLevel="0" collapsed="false">
      <c r="A328" s="46" t="n">
        <v>42326</v>
      </c>
      <c r="B328" s="41" t="n">
        <f aca="false">[2]Plan1!$C323</f>
        <v>-13.09</v>
      </c>
      <c r="C328" s="41" t="n">
        <f aca="false">$E$5 + B328</f>
        <v>767.91</v>
      </c>
      <c r="D328" s="47" t="n">
        <f aca="false">IF(C328&gt;$E$5,$E$2+$E$1,(IF(C328&gt;764.99,C328^3*3486.59308-C328^2*7860012.00812+C328*5908819377.96283-1481278321001.59,IF(C328&gt;752.99,C328^3*3588.471445-C328^2*8028757.56264+C328*5988077680.84934-1488767378546.26,C328^3*899.851852-C328^2*1969009.674601+C328*1435480406.01138-348666163343.76))))-$E$1</f>
        <v>43085547.9553223</v>
      </c>
      <c r="E328" s="47" t="n">
        <f aca="false">D328*100/$E$2</f>
        <v>28.9205431961027</v>
      </c>
      <c r="G328" s="41" t="n">
        <f aca="false">[3]Plan1!$C323</f>
        <v>-21.42</v>
      </c>
      <c r="H328" s="41" t="n">
        <f aca="false">$J$5 + G328</f>
        <v>738.58</v>
      </c>
      <c r="I328" s="47" t="n">
        <f aca="false">IF(H328&gt;$J$5,$J$2+$J$1,(IF(H328&gt;739.99,H328^3*2498.244218-H328^2*5471052.355142+H328*3994605728.77515-972400879260.135,H328^3*1396.138889-H328^2*3002770.071427+H328*2152080038.43115-513963640099.415)))-$J$1</f>
        <v>4716249.13140869</v>
      </c>
      <c r="J328" s="47" t="n">
        <f aca="false">I328*100/$J$2</f>
        <v>5.36288135382412</v>
      </c>
      <c r="L328" s="41" t="n">
        <f aca="false">[4]Plan1!$C323</f>
        <v>-9.05</v>
      </c>
      <c r="M328" s="41" t="n">
        <f aca="false">$O$5 + L328</f>
        <v>829.73</v>
      </c>
      <c r="N328" s="47" t="n">
        <f aca="false">IF(M328&gt;$O$5,$O$2+$O$1,(M328^3*3270.5936-M328^2*8015778.389801+M328*6549018422.82398-1783686174686.87))-$O$1</f>
        <v>7448285.12890625</v>
      </c>
      <c r="O328" s="41" t="n">
        <f aca="false">N328*100/$O$2</f>
        <v>19.0557222263493</v>
      </c>
      <c r="R328" s="47" t="n">
        <f aca="false">SUM(D328,I328,N328)</f>
        <v>55250082.2156372</v>
      </c>
      <c r="S328" s="41" t="n">
        <f aca="false">R328*100/$R$2</f>
        <v>20.0175395749077</v>
      </c>
      <c r="U328" s="41" t="n">
        <f aca="false">[1]Plan1!$B323</f>
        <v>39.29</v>
      </c>
    </row>
    <row r="329" customFormat="false" ht="15" hidden="false" customHeight="false" outlineLevel="0" collapsed="false">
      <c r="A329" s="46" t="n">
        <v>42327</v>
      </c>
      <c r="B329" s="41" t="n">
        <f aca="false">[2]Plan1!$C324</f>
        <v>-13.11</v>
      </c>
      <c r="C329" s="41" t="n">
        <f aca="false">$E$5 + B329</f>
        <v>767.89</v>
      </c>
      <c r="D329" s="47" t="n">
        <f aca="false">IF(C329&gt;$E$5,$E$2+$E$1,(IF(C329&gt;764.99,C329^3*3486.59308-C329^2*7860012.00812+C329*5908819377.96283-1481278321001.59,IF(C329&gt;752.99,C329^3*3588.471445-C329^2*8028757.56264+C329*5988077680.84934-1488767378546.26,C329^3*899.851852-C329^2*1969009.674601+C329*1435480406.01138-348666163343.76))))-$E$1</f>
        <v>42980842.9714356</v>
      </c>
      <c r="E329" s="47" t="n">
        <f aca="false">D329*100/$E$2</f>
        <v>28.8502615087842</v>
      </c>
      <c r="G329" s="41" t="n">
        <f aca="false">[3]Plan1!$C324</f>
        <v>-21.43</v>
      </c>
      <c r="H329" s="41" t="n">
        <f aca="false">$J$5 + G329</f>
        <v>738.57</v>
      </c>
      <c r="I329" s="47" t="n">
        <f aca="false">IF(H329&gt;$J$5,$J$2+$J$1,(IF(H329&gt;739.99,H329^3*2498.244218-H329^2*5471052.355142+H329*3994605728.77515-972400879260.135,H329^3*1396.138889-H329^2*3002770.071427+H329*2152080038.43115-513963640099.415)))-$J$1</f>
        <v>4703345.84490967</v>
      </c>
      <c r="J329" s="47" t="n">
        <f aca="false">I329*100/$J$2</f>
        <v>5.34820893244845</v>
      </c>
      <c r="L329" s="41" t="n">
        <f aca="false">[4]Plan1!$C324</f>
        <v>-8.75</v>
      </c>
      <c r="M329" s="41" t="n">
        <f aca="false">$O$5 + L329</f>
        <v>830.03</v>
      </c>
      <c r="N329" s="47" t="n">
        <f aca="false">IF(M329&gt;$O$5,$O$2+$O$1,(M329^3*3270.5936-M329^2*8015778.389801+M329*6549018422.82398-1783686174686.87))-$O$1</f>
        <v>8087760.27929688</v>
      </c>
      <c r="O329" s="41" t="n">
        <f aca="false">N329*100/$O$2</f>
        <v>20.6917579883537</v>
      </c>
      <c r="R329" s="47" t="n">
        <f aca="false">SUM(D329,I329,N329)</f>
        <v>55771949.0956421</v>
      </c>
      <c r="S329" s="41" t="n">
        <f aca="false">R329*100/$R$2</f>
        <v>20.2066160523427</v>
      </c>
      <c r="U329" s="41" t="n">
        <f aca="false">[1]Plan1!$B324</f>
        <v>23.24</v>
      </c>
    </row>
    <row r="330" customFormat="false" ht="15" hidden="false" customHeight="false" outlineLevel="0" collapsed="false">
      <c r="A330" s="46" t="n">
        <v>42328</v>
      </c>
      <c r="B330" s="41" t="n">
        <f aca="false">[2]Plan1!$C325</f>
        <v>-13.14</v>
      </c>
      <c r="C330" s="41" t="n">
        <f aca="false">$E$5 + B330</f>
        <v>767.86</v>
      </c>
      <c r="D330" s="47" t="n">
        <f aca="false">IF(C330&gt;$E$5,$E$2+$E$1,(IF(C330&gt;764.99,C330^3*3486.59308-C330^2*7860012.00812+C330*5908819377.96283-1481278321001.59,IF(C330&gt;752.99,C330^3*3588.471445-C330^2*8028757.56264+C330*5988077680.84934-1488767378546.26,C330^3*899.851852-C330^2*1969009.674601+C330*1435480406.01138-348666163343.76))))-$E$1</f>
        <v>42824043.3640137</v>
      </c>
      <c r="E330" s="47" t="n">
        <f aca="false">D330*100/$E$2</f>
        <v>28.7450120681996</v>
      </c>
      <c r="G330" s="41" t="n">
        <f aca="false">[3]Plan1!$C325</f>
        <v>-21.4</v>
      </c>
      <c r="H330" s="41" t="n">
        <f aca="false">$J$5 + G330</f>
        <v>738.6</v>
      </c>
      <c r="I330" s="47" t="n">
        <f aca="false">IF(H330&gt;$J$5,$J$2+$J$1,(IF(H330&gt;739.99,H330^3*2498.244218-H330^2*5471052.355142+H330*3994605728.77515-972400879260.135,H330^3*1396.138889-H330^2*3002770.071427+H330*2152080038.43115-513963640099.415)))-$J$1</f>
        <v>4742110.13946533</v>
      </c>
      <c r="J330" s="47" t="n">
        <f aca="false">I330*100/$J$2</f>
        <v>5.3922880950784</v>
      </c>
      <c r="L330" s="41" t="n">
        <f aca="false">[4]Plan1!$C325</f>
        <v>-8.54</v>
      </c>
      <c r="M330" s="41" t="n">
        <f aca="false">$O$5 + L330</f>
        <v>830.24</v>
      </c>
      <c r="N330" s="47" t="n">
        <f aca="false">IF(M330&gt;$O$5,$O$2+$O$1,(M330^3*3270.5936-M330^2*8015778.389801+M330*6549018422.82398-1783686174686.87))-$O$1</f>
        <v>8549101.6484375</v>
      </c>
      <c r="O330" s="41" t="n">
        <f aca="false">N330*100/$O$2</f>
        <v>21.8720555776269</v>
      </c>
      <c r="R330" s="47" t="n">
        <f aca="false">SUM(D330,I330,N330)</f>
        <v>56115255.1519165</v>
      </c>
      <c r="S330" s="41" t="n">
        <f aca="false">R330*100/$R$2</f>
        <v>20.3309985381634</v>
      </c>
      <c r="U330" s="41" t="n">
        <f aca="false">[1]Plan1!$B325</f>
        <v>38.83</v>
      </c>
    </row>
    <row r="331" customFormat="false" ht="15" hidden="false" customHeight="false" outlineLevel="0" collapsed="false">
      <c r="A331" s="46" t="n">
        <v>42329</v>
      </c>
      <c r="B331" s="41" t="n">
        <f aca="false">[2]Plan1!$C326</f>
        <v>-13.15</v>
      </c>
      <c r="C331" s="41" t="n">
        <f aca="false">$E$5 + B331</f>
        <v>767.85</v>
      </c>
      <c r="D331" s="47" t="n">
        <f aca="false">IF(C331&gt;$E$5,$E$2+$E$1,(IF(C331&gt;764.99,C331^3*3486.59308-C331^2*7860012.00812+C331*5908819377.96283-1481278321001.59,IF(C331&gt;752.99,C331^3*3588.471445-C331^2*8028757.56264+C331*5988077680.84934-1488767378546.26,C331^3*899.851852-C331^2*1969009.674601+C331*1435480406.01138-348666163343.76))))-$E$1</f>
        <v>42771845.5104981</v>
      </c>
      <c r="E331" s="47" t="n">
        <f aca="false">D331*100/$E$2</f>
        <v>28.7099750233207</v>
      </c>
      <c r="G331" s="41" t="n">
        <f aca="false">[3]Plan1!$C326</f>
        <v>-21.3</v>
      </c>
      <c r="H331" s="41" t="n">
        <f aca="false">$J$5 + G331</f>
        <v>738.7</v>
      </c>
      <c r="I331" s="47" t="n">
        <f aca="false">IF(H331&gt;$J$5,$J$2+$J$1,(IF(H331&gt;739.99,H331^3*2498.244218-H331^2*5471052.355142+H331*3994605728.77515-972400879260.135,H331^3*1396.138889-H331^2*3002770.071427+H331*2152080038.43115-513963640099.415)))-$J$1</f>
        <v>4872506.0536499</v>
      </c>
      <c r="J331" s="47" t="n">
        <f aca="false">I331*100/$J$2</f>
        <v>5.54056224203518</v>
      </c>
      <c r="L331" s="41" t="n">
        <f aca="false">[4]Plan1!$C326</f>
        <v>-8.05</v>
      </c>
      <c r="M331" s="41" t="n">
        <f aca="false">$O$5 + L331</f>
        <v>830.73</v>
      </c>
      <c r="N331" s="47" t="n">
        <f aca="false">IF(M331&gt;$O$5,$O$2+$O$1,(M331^3*3270.5936-M331^2*8015778.389801+M331*6549018422.82398-1783686174686.87))-$O$1</f>
        <v>9670590.54492188</v>
      </c>
      <c r="O331" s="41" t="n">
        <f aca="false">N331*100/$O$2</f>
        <v>24.7412772201232</v>
      </c>
      <c r="R331" s="47" t="n">
        <f aca="false">SUM(D331,I331,N331)</f>
        <v>57314942.1090698</v>
      </c>
      <c r="S331" s="41" t="n">
        <f aca="false">R331*100/$R$2</f>
        <v>20.7656545636258</v>
      </c>
      <c r="U331" s="41" t="n">
        <f aca="false">[1]Plan1!$B326</f>
        <v>36.08</v>
      </c>
    </row>
    <row r="332" customFormat="false" ht="15" hidden="false" customHeight="false" outlineLevel="0" collapsed="false">
      <c r="A332" s="46" t="n">
        <v>42330</v>
      </c>
      <c r="B332" s="41" t="n">
        <f aca="false">[2]Plan1!$C327</f>
        <v>-13.17</v>
      </c>
      <c r="C332" s="41" t="n">
        <f aca="false">$E$5 + B332</f>
        <v>767.83</v>
      </c>
      <c r="D332" s="47" t="n">
        <f aca="false">IF(C332&gt;$E$5,$E$2+$E$1,(IF(C332&gt;764.99,C332^3*3486.59308-C332^2*7860012.00812+C332*5908819377.96283-1481278321001.59,IF(C332&gt;752.99,C332^3*3588.471445-C332^2*8028757.56264+C332*5988077680.84934-1488767378546.26,C332^3*899.851852-C332^2*1969009.674601+C332*1435480406.01138-348666163343.76))))-$E$1</f>
        <v>42667552.6989746</v>
      </c>
      <c r="E332" s="47" t="n">
        <f aca="false">D332*100/$E$2</f>
        <v>28.6399700006659</v>
      </c>
      <c r="G332" s="41" t="n">
        <f aca="false">[3]Plan1!$C327</f>
        <v>-21.25</v>
      </c>
      <c r="H332" s="41" t="n">
        <f aca="false">$J$5 + G332</f>
        <v>738.75</v>
      </c>
      <c r="I332" s="47" t="n">
        <f aca="false">IF(H332&gt;$J$5,$J$2+$J$1,(IF(H332&gt;739.99,H332^3*2498.244218-H332^2*5471052.355142+H332*3994605728.77515-972400879260.135,H332^3*1396.138889-H332^2*3002770.071427+H332*2152080038.43115-513963640099.415)))-$J$1</f>
        <v>4938387.5869751</v>
      </c>
      <c r="J332" s="47" t="n">
        <f aca="false">I332*100/$J$2</f>
        <v>5.61547661504361</v>
      </c>
      <c r="L332" s="41" t="n">
        <f aca="false">[4]Plan1!$C327</f>
        <v>-7.92</v>
      </c>
      <c r="M332" s="41" t="n">
        <f aca="false">$O$5 + L332</f>
        <v>830.86</v>
      </c>
      <c r="N332" s="47" t="n">
        <f aca="false">IF(M332&gt;$O$5,$O$2+$O$1,(M332^3*3270.5936-M332^2*8015778.389801+M332*6549018422.82398-1783686174686.87))-$O$1</f>
        <v>9978927.59570313</v>
      </c>
      <c r="O332" s="41" t="n">
        <f aca="false">N332*100/$O$2</f>
        <v>25.5301279542307</v>
      </c>
      <c r="R332" s="47" t="n">
        <f aca="false">SUM(D332,I332,N332)</f>
        <v>57584867.8816528</v>
      </c>
      <c r="S332" s="41" t="n">
        <f aca="false">R332*100/$R$2</f>
        <v>20.8634507952021</v>
      </c>
      <c r="U332" s="41" t="n">
        <f aca="false">[1]Plan1!$B327</f>
        <v>22.19</v>
      </c>
    </row>
    <row r="333" customFormat="false" ht="15" hidden="false" customHeight="false" outlineLevel="0" collapsed="false">
      <c r="A333" s="46" t="n">
        <v>42331</v>
      </c>
      <c r="B333" s="41" t="n">
        <f aca="false">[2]Plan1!$C328</f>
        <v>-13.16</v>
      </c>
      <c r="C333" s="41" t="n">
        <f aca="false">$E$5 + B333</f>
        <v>767.84</v>
      </c>
      <c r="D333" s="47" t="n">
        <f aca="false">IF(C333&gt;$E$5,$E$2+$E$1,(IF(C333&gt;764.99,C333^3*3486.59308-C333^2*7860012.00812+C333*5908819377.96283-1481278321001.59,IF(C333&gt;752.99,C333^3*3588.471445-C333^2*8028757.56264+C333*5988077680.84934-1488767378546.26,C333^3*899.851852-C333^2*1969009.674601+C333*1435480406.01138-348666163343.76))))-$E$1</f>
        <v>42719681.9626465</v>
      </c>
      <c r="E333" s="47" t="n">
        <f aca="false">D333*100/$E$2</f>
        <v>28.6749610056165</v>
      </c>
      <c r="G333" s="41" t="n">
        <f aca="false">[3]Plan1!$C328</f>
        <v>-21.23</v>
      </c>
      <c r="H333" s="41" t="n">
        <f aca="false">$J$5 + G333</f>
        <v>738.77</v>
      </c>
      <c r="I333" s="47" t="n">
        <f aca="false">IF(H333&gt;$J$5,$J$2+$J$1,(IF(H333&gt;739.99,H333^3*2498.244218-H333^2*5471052.355142+H333*3994605728.77515-972400879260.135,H333^3*1396.138889-H333^2*3002770.071427+H333*2152080038.43115-513963640099.415)))-$J$1</f>
        <v>4964868.13360596</v>
      </c>
      <c r="J333" s="47" t="n">
        <f aca="false">I333*100/$J$2</f>
        <v>5.64558783813824</v>
      </c>
      <c r="L333" s="41" t="n">
        <f aca="false">[4]Plan1!$C328</f>
        <v>-7.86</v>
      </c>
      <c r="M333" s="41" t="n">
        <f aca="false">$O$5 + L333</f>
        <v>830.92</v>
      </c>
      <c r="N333" s="47" t="n">
        <f aca="false">IF(M333&gt;$O$5,$O$2+$O$1,(M333^3*3270.5936-M333^2*8015778.389801+M333*6549018422.82398-1783686174686.87))-$O$1</f>
        <v>10122789.7851563</v>
      </c>
      <c r="O333" s="41" t="n">
        <f aca="false">N333*100/$O$2</f>
        <v>25.8981855505294</v>
      </c>
      <c r="R333" s="47" t="n">
        <f aca="false">SUM(D333,I333,N333)</f>
        <v>57807339.8814087</v>
      </c>
      <c r="S333" s="41" t="n">
        <f aca="false">R333*100/$R$2</f>
        <v>20.9440541514476</v>
      </c>
      <c r="U333" s="41" t="n">
        <f aca="false">[1]Plan1!$B328</f>
        <v>19.84</v>
      </c>
    </row>
    <row r="334" customFormat="false" ht="15" hidden="false" customHeight="false" outlineLevel="0" collapsed="false">
      <c r="A334" s="46" t="n">
        <v>42332</v>
      </c>
      <c r="B334" s="41" t="n">
        <f aca="false">[2]Plan1!$C329</f>
        <v>-13.14</v>
      </c>
      <c r="C334" s="41" t="n">
        <f aca="false">$E$5 + B334</f>
        <v>767.86</v>
      </c>
      <c r="D334" s="47" t="n">
        <f aca="false">IF(C334&gt;$E$5,$E$2+$E$1,(IF(C334&gt;764.99,C334^3*3486.59308-C334^2*7860012.00812+C334*5908819377.96283-1481278321001.59,IF(C334&gt;752.99,C334^3*3588.471445-C334^2*8028757.56264+C334*5988077680.84934-1488767378546.26,C334^3*899.851852-C334^2*1969009.674601+C334*1435480406.01138-348666163343.76))))-$E$1</f>
        <v>42824043.3640137</v>
      </c>
      <c r="E334" s="47" t="n">
        <f aca="false">D334*100/$E$2</f>
        <v>28.7450120681996</v>
      </c>
      <c r="G334" s="41" t="n">
        <f aca="false">[3]Plan1!$C329</f>
        <v>-21.16</v>
      </c>
      <c r="H334" s="41" t="n">
        <f aca="false">$J$5 + G334</f>
        <v>738.84</v>
      </c>
      <c r="I334" s="47" t="n">
        <f aca="false">IF(H334&gt;$J$5,$J$2+$J$1,(IF(H334&gt;739.99,H334^3*2498.244218-H334^2*5471052.355142+H334*3994605728.77515-972400879260.135,H334^3*1396.138889-H334^2*3002770.071427+H334*2152080038.43115-513963640099.415)))-$J$1</f>
        <v>5058126.97735596</v>
      </c>
      <c r="J334" s="47" t="n">
        <f aca="false">I334*100/$J$2</f>
        <v>5.75163315090497</v>
      </c>
      <c r="L334" s="41" t="n">
        <f aca="false">[4]Plan1!$C329</f>
        <v>-7.7</v>
      </c>
      <c r="M334" s="41" t="n">
        <f aca="false">$O$5 + L334</f>
        <v>831.08</v>
      </c>
      <c r="N334" s="47" t="n">
        <f aca="false">IF(M334&gt;$O$5,$O$2+$O$1,(M334^3*3270.5936-M334^2*8015778.389801+M334*6549018422.82398-1783686174686.87))-$O$1</f>
        <v>10511257.1337891</v>
      </c>
      <c r="O334" s="41" t="n">
        <f aca="false">N334*100/$O$2</f>
        <v>26.8920419565933</v>
      </c>
      <c r="R334" s="47" t="n">
        <f aca="false">SUM(D334,I334,N334)</f>
        <v>58393427.4751587</v>
      </c>
      <c r="S334" s="41" t="n">
        <f aca="false">R334*100/$R$2</f>
        <v>21.1563982988547</v>
      </c>
      <c r="U334" s="41" t="n">
        <f aca="false">[1]Plan1!$B329</f>
        <v>50.2</v>
      </c>
    </row>
    <row r="335" customFormat="false" ht="15" hidden="false" customHeight="false" outlineLevel="0" collapsed="false">
      <c r="A335" s="46" t="n">
        <v>42333</v>
      </c>
      <c r="B335" s="41" t="n">
        <f aca="false">[2]Plan1!$C330</f>
        <v>-13.09</v>
      </c>
      <c r="C335" s="41" t="n">
        <f aca="false">$E$5 + B335</f>
        <v>767.91</v>
      </c>
      <c r="D335" s="47" t="n">
        <f aca="false">IF(C335&gt;$E$5,$E$2+$E$1,(IF(C335&gt;764.99,C335^3*3486.59308-C335^2*7860012.00812+C335*5908819377.96283-1481278321001.59,IF(C335&gt;752.99,C335^3*3588.471445-C335^2*8028757.56264+C335*5988077680.84934-1488767378546.26,C335^3*899.851852-C335^2*1969009.674601+C335*1435480406.01138-348666163343.76))))-$E$1</f>
        <v>43085547.9553223</v>
      </c>
      <c r="E335" s="47" t="n">
        <f aca="false">D335*100/$E$2</f>
        <v>28.9205431961027</v>
      </c>
      <c r="G335" s="41" t="n">
        <f aca="false">[3]Plan1!$C330</f>
        <v>-21.12</v>
      </c>
      <c r="H335" s="41" t="n">
        <f aca="false">$J$5 + G335</f>
        <v>738.88</v>
      </c>
      <c r="I335" s="47" t="n">
        <f aca="false">IF(H335&gt;$J$5,$J$2+$J$1,(IF(H335&gt;739.99,H335^3*2498.244218-H335^2*5471052.355142+H335*3994605728.77515-972400879260.135,H335^3*1396.138889-H335^2*3002770.071427+H335*2152080038.43115-513963640099.415)))-$J$1</f>
        <v>5111821.47955322</v>
      </c>
      <c r="J335" s="47" t="n">
        <f aca="false">I335*100/$J$2</f>
        <v>5.81268956175462</v>
      </c>
      <c r="L335" s="41" t="n">
        <f aca="false">[4]Plan1!$C330</f>
        <v>-7.7</v>
      </c>
      <c r="M335" s="41" t="n">
        <f aca="false">$O$5 + L335</f>
        <v>831.08</v>
      </c>
      <c r="N335" s="47" t="n">
        <f aca="false">IF(M335&gt;$O$5,$O$2+$O$1,(M335^3*3270.5936-M335^2*8015778.389801+M335*6549018422.82398-1783686174686.87))-$O$1</f>
        <v>10511257.1337891</v>
      </c>
      <c r="O335" s="41" t="n">
        <f aca="false">N335*100/$O$2</f>
        <v>26.8920419565933</v>
      </c>
      <c r="R335" s="47" t="n">
        <f aca="false">SUM(D335,I335,N335)</f>
        <v>58708626.5686646</v>
      </c>
      <c r="S335" s="41" t="n">
        <f aca="false">R335*100/$R$2</f>
        <v>21.2705974108778</v>
      </c>
      <c r="U335" s="41" t="n">
        <f aca="false">[1]Plan1!$B330</f>
        <v>23.24</v>
      </c>
    </row>
    <row r="336" customFormat="false" ht="15" hidden="false" customHeight="false" outlineLevel="0" collapsed="false">
      <c r="A336" s="46" t="n">
        <v>42334</v>
      </c>
      <c r="B336" s="41" t="n">
        <f aca="false">[2]Plan1!$C331</f>
        <v>-13.07</v>
      </c>
      <c r="C336" s="41" t="n">
        <f aca="false">$E$5 + B336</f>
        <v>767.93</v>
      </c>
      <c r="D336" s="47" t="n">
        <f aca="false">IF(C336&gt;$E$5,$E$2+$E$1,(IF(C336&gt;764.99,C336^3*3486.59308-C336^2*7860012.00812+C336*5908819377.96283-1481278321001.59,IF(C336&gt;752.99,C336^3*3588.471445-C336^2*8028757.56264+C336*5988077680.84934-1488767378546.26,C336^3*899.851852-C336^2*1969009.674601+C336*1435480406.01138-348666163343.76))))-$E$1</f>
        <v>43190390.6647949</v>
      </c>
      <c r="E336" s="47" t="n">
        <f aca="false">D336*100/$E$2</f>
        <v>28.9909173297041</v>
      </c>
      <c r="G336" s="41" t="n">
        <f aca="false">[3]Plan1!$C331</f>
        <v>-21.09</v>
      </c>
      <c r="H336" s="41" t="n">
        <f aca="false">$J$5 + G336</f>
        <v>738.91</v>
      </c>
      <c r="I336" s="47" t="n">
        <f aca="false">IF(H336&gt;$J$5,$J$2+$J$1,(IF(H336&gt;739.99,H336^3*2498.244218-H336^2*5471052.355142+H336*3994605728.77515-972400879260.135,H336^3*1396.138889-H336^2*3002770.071427+H336*2152080038.43115-513963640099.415)))-$J$1</f>
        <v>5152285.45794678</v>
      </c>
      <c r="J336" s="47" t="n">
        <f aca="false">I336*100/$J$2</f>
        <v>5.85870144729798</v>
      </c>
      <c r="L336" s="41" t="n">
        <f aca="false">[4]Plan1!$C331</f>
        <v>-7.55</v>
      </c>
      <c r="M336" s="41" t="n">
        <f aca="false">$O$5 + L336</f>
        <v>831.23</v>
      </c>
      <c r="N336" s="47" t="n">
        <f aca="false">IF(M336&gt;$O$5,$O$2+$O$1,(M336^3*3270.5936-M336^2*8015778.389801+M336*6549018422.82398-1783686174686.87))-$O$1</f>
        <v>10881888.4873047</v>
      </c>
      <c r="O336" s="41" t="n">
        <f aca="false">N336*100/$O$2</f>
        <v>27.8402666819814</v>
      </c>
      <c r="R336" s="47" t="n">
        <f aca="false">SUM(D336,I336,N336)</f>
        <v>59224564.6100464</v>
      </c>
      <c r="S336" s="41" t="n">
        <f aca="false">R336*100/$R$2</f>
        <v>21.457525823423</v>
      </c>
      <c r="U336" s="41" t="n">
        <f aca="false">[1]Plan1!$B331</f>
        <v>19.19</v>
      </c>
    </row>
    <row r="337" customFormat="false" ht="15" hidden="false" customHeight="false" outlineLevel="0" collapsed="false">
      <c r="A337" s="46" t="n">
        <v>42335</v>
      </c>
      <c r="B337" s="41" t="n">
        <f aca="false">[2]Plan1!$C332</f>
        <v>-13.12</v>
      </c>
      <c r="C337" s="41" t="n">
        <f aca="false">$E$5 + B337</f>
        <v>767.88</v>
      </c>
      <c r="D337" s="47" t="n">
        <f aca="false">IF(C337&gt;$E$5,$E$2+$E$1,(IF(C337&gt;764.99,C337^3*3486.59308-C337^2*7860012.00812+C337*5908819377.96283-1481278321001.59,IF(C337&gt;752.99,C337^3*3588.471445-C337^2*8028757.56264+C337*5988077680.84934-1488767378546.26,C337^3*899.851852-C337^2*1969009.674601+C337*1435480406.01138-348666163343.76))))-$E$1</f>
        <v>42928542.0734863</v>
      </c>
      <c r="E337" s="47" t="n">
        <f aca="false">D337*100/$E$2</f>
        <v>28.815155296838</v>
      </c>
      <c r="G337" s="41" t="n">
        <f aca="false">[3]Plan1!$C332</f>
        <v>-21.09</v>
      </c>
      <c r="H337" s="41" t="n">
        <f aca="false">$J$5 + G337</f>
        <v>738.91</v>
      </c>
      <c r="I337" s="47" t="n">
        <f aca="false">IF(H337&gt;$J$5,$J$2+$J$1,(IF(H337&gt;739.99,H337^3*2498.244218-H337^2*5471052.355142+H337*3994605728.77515-972400879260.135,H337^3*1396.138889-H337^2*3002770.071427+H337*2152080038.43115-513963640099.415)))-$J$1</f>
        <v>5152285.45794678</v>
      </c>
      <c r="J337" s="47" t="n">
        <f aca="false">I337*100/$J$2</f>
        <v>5.85870144729798</v>
      </c>
      <c r="L337" s="41" t="n">
        <f aca="false">[4]Plan1!$C332</f>
        <v>-7.55</v>
      </c>
      <c r="M337" s="41" t="n">
        <f aca="false">$O$5 + L337</f>
        <v>831.23</v>
      </c>
      <c r="N337" s="47" t="n">
        <f aca="false">IF(M337&gt;$O$5,$O$2+$O$1,(M337^3*3270.5936-M337^2*8015778.389801+M337*6549018422.82398-1783686174686.87))-$O$1</f>
        <v>10881888.4873047</v>
      </c>
      <c r="O337" s="41" t="n">
        <f aca="false">N337*100/$O$2</f>
        <v>27.8402666819814</v>
      </c>
      <c r="R337" s="47" t="n">
        <f aca="false">SUM(D337,I337,N337)</f>
        <v>58962716.0187378</v>
      </c>
      <c r="S337" s="41" t="n">
        <f aca="false">R337*100/$R$2</f>
        <v>21.3626560181855</v>
      </c>
      <c r="U337" s="41" t="n">
        <f aca="false">[1]Plan1!$B332</f>
        <v>23.59</v>
      </c>
    </row>
    <row r="338" customFormat="false" ht="15" hidden="false" customHeight="false" outlineLevel="0" collapsed="false">
      <c r="A338" s="46" t="n">
        <v>42336</v>
      </c>
      <c r="B338" s="41" t="n">
        <f aca="false">[2]Plan1!$C333</f>
        <v>-13.15</v>
      </c>
      <c r="C338" s="41" t="n">
        <f aca="false">$E$5 + B338</f>
        <v>767.85</v>
      </c>
      <c r="D338" s="47" t="n">
        <f aca="false">IF(C338&gt;$E$5,$E$2+$E$1,(IF(C338&gt;764.99,C338^3*3486.59308-C338^2*7860012.00812+C338*5908819377.96283-1481278321001.59,IF(C338&gt;752.99,C338^3*3588.471445-C338^2*8028757.56264+C338*5988077680.84934-1488767378546.26,C338^3*899.851852-C338^2*1969009.674601+C338*1435480406.01138-348666163343.76))))-$E$1</f>
        <v>42771845.5104981</v>
      </c>
      <c r="E338" s="47" t="n">
        <f aca="false">D338*100/$E$2</f>
        <v>28.7099750233207</v>
      </c>
      <c r="G338" s="41" t="n">
        <f aca="false">[3]Plan1!$C333</f>
        <v>-21.09</v>
      </c>
      <c r="H338" s="41" t="n">
        <f aca="false">$J$5 + G338</f>
        <v>738.91</v>
      </c>
      <c r="I338" s="47" t="n">
        <f aca="false">IF(H338&gt;$J$5,$J$2+$J$1,(IF(H338&gt;739.99,H338^3*2498.244218-H338^2*5471052.355142+H338*3994605728.77515-972400879260.135,H338^3*1396.138889-H338^2*3002770.071427+H338*2152080038.43115-513963640099.415)))-$J$1</f>
        <v>5152285.45794678</v>
      </c>
      <c r="J338" s="47" t="n">
        <f aca="false">I338*100/$J$2</f>
        <v>5.85870144729798</v>
      </c>
      <c r="L338" s="41" t="n">
        <f aca="false">[4]Plan1!$C333</f>
        <v>-7.55</v>
      </c>
      <c r="M338" s="41" t="n">
        <f aca="false">$O$5 + L338</f>
        <v>831.23</v>
      </c>
      <c r="N338" s="47" t="n">
        <f aca="false">IF(M338&gt;$O$5,$O$2+$O$1,(M338^3*3270.5936-M338^2*8015778.389801+M338*6549018422.82398-1783686174686.87))-$O$1</f>
        <v>10881888.4873047</v>
      </c>
      <c r="O338" s="41" t="n">
        <f aca="false">N338*100/$O$2</f>
        <v>27.8402666819814</v>
      </c>
      <c r="R338" s="47" t="n">
        <f aca="false">SUM(D338,I338,N338)</f>
        <v>58806019.4557495</v>
      </c>
      <c r="S338" s="41" t="n">
        <f aca="false">R338*100/$R$2</f>
        <v>21.3058836202979</v>
      </c>
      <c r="U338" s="41" t="n">
        <f aca="false">[1]Plan1!$B333</f>
        <v>17.02</v>
      </c>
    </row>
    <row r="339" customFormat="false" ht="15" hidden="false" customHeight="false" outlineLevel="0" collapsed="false">
      <c r="A339" s="46" t="n">
        <v>42337</v>
      </c>
      <c r="B339" s="41" t="n">
        <f aca="false">[2]Plan1!$C334</f>
        <v>-13.18</v>
      </c>
      <c r="C339" s="41" t="n">
        <f aca="false">$E$5 + B339</f>
        <v>767.82</v>
      </c>
      <c r="D339" s="47" t="n">
        <f aca="false">IF(C339&gt;$E$5,$E$2+$E$1,(IF(C339&gt;764.99,C339^3*3486.59308-C339^2*7860012.00812+C339*5908819377.96283-1481278321001.59,IF(C339&gt;752.99,C339^3*3588.471445-C339^2*8028757.56264+C339*5988077680.84934-1488767378546.26,C339^3*899.851852-C339^2*1969009.674601+C339*1435480406.01138-348666163343.76))))-$E$1</f>
        <v>42615457.6999512</v>
      </c>
      <c r="E339" s="47" t="n">
        <f aca="false">D339*100/$E$2</f>
        <v>28.6050019953589</v>
      </c>
      <c r="G339" s="41" t="n">
        <f aca="false">[3]Plan1!$C334</f>
        <v>-21.13</v>
      </c>
      <c r="H339" s="41" t="n">
        <f aca="false">$J$5 + G339</f>
        <v>738.87</v>
      </c>
      <c r="I339" s="47" t="n">
        <f aca="false">IF(H339&gt;$J$5,$J$2+$J$1,(IF(H339&gt;739.99,H339^3*2498.244218-H339^2*5471052.355142+H339*3994605728.77515-972400879260.135,H339^3*1396.138889-H339^2*3002770.071427+H339*2152080038.43115-513963640099.415)))-$J$1</f>
        <v>5098370.28460693</v>
      </c>
      <c r="J339" s="47" t="n">
        <f aca="false">I339*100/$J$2</f>
        <v>5.79739410967943</v>
      </c>
      <c r="L339" s="41" t="n">
        <f aca="false">[4]Plan1!$C334</f>
        <v>-7.56</v>
      </c>
      <c r="M339" s="41" t="n">
        <f aca="false">$O$5 + L339</f>
        <v>831.22</v>
      </c>
      <c r="N339" s="47" t="n">
        <f aca="false">IF(M339&gt;$O$5,$O$2+$O$1,(M339^3*3270.5936-M339^2*8015778.389801+M339*6549018422.82398-1783686174686.87))-$O$1</f>
        <v>10856984.3666992</v>
      </c>
      <c r="O339" s="41" t="n">
        <f aca="false">N339*100/$O$2</f>
        <v>27.7765518810123</v>
      </c>
      <c r="R339" s="47" t="n">
        <f aca="false">SUM(D339,I339,N339)</f>
        <v>58570812.3512573</v>
      </c>
      <c r="S339" s="41" t="n">
        <f aca="false">R339*100/$R$2</f>
        <v>21.220666235388</v>
      </c>
      <c r="U339" s="41" t="n">
        <f aca="false">[1]Plan1!$B334</f>
        <v>16.13</v>
      </c>
    </row>
    <row r="340" customFormat="false" ht="15" hidden="false" customHeight="false" outlineLevel="0" collapsed="false">
      <c r="A340" s="46" t="n">
        <v>42338</v>
      </c>
      <c r="B340" s="41" t="n">
        <f aca="false">[2]Plan1!$C335</f>
        <v>-13.17</v>
      </c>
      <c r="C340" s="41" t="n">
        <f aca="false">$E$5 + B340</f>
        <v>767.83</v>
      </c>
      <c r="D340" s="47" t="n">
        <f aca="false">IF(C340&gt;$E$5,$E$2+$E$1,(IF(C340&gt;764.99,C340^3*3486.59308-C340^2*7860012.00812+C340*5908819377.96283-1481278321001.59,IF(C340&gt;752.99,C340^3*3588.471445-C340^2*8028757.56264+C340*5988077680.84934-1488767378546.26,C340^3*899.851852-C340^2*1969009.674601+C340*1435480406.01138-348666163343.76))))-$E$1</f>
        <v>42667552.6989746</v>
      </c>
      <c r="E340" s="47" t="n">
        <f aca="false">D340*100/$E$2</f>
        <v>28.6399700006659</v>
      </c>
      <c r="G340" s="41" t="n">
        <f aca="false">[3]Plan1!$C335</f>
        <v>-21.21</v>
      </c>
      <c r="H340" s="41" t="n">
        <f aca="false">$J$5 + G340</f>
        <v>738.79</v>
      </c>
      <c r="I340" s="47" t="n">
        <f aca="false">IF(H340&gt;$J$5,$J$2+$J$1,(IF(H340&gt;739.99,H340^3*2498.244218-H340^2*5471052.355142+H340*3994605728.77515-972400879260.135,H340^3*1396.138889-H340^2*3002770.071427+H340*2152080038.43115-513963640099.415)))-$J$1</f>
        <v>4991421.88543701</v>
      </c>
      <c r="J340" s="47" t="n">
        <f aca="false">I340*100/$J$2</f>
        <v>5.675782303401</v>
      </c>
      <c r="L340" s="41" t="n">
        <f aca="false">[4]Plan1!$C335</f>
        <v>-7.56</v>
      </c>
      <c r="M340" s="41" t="n">
        <f aca="false">$O$5 + L340</f>
        <v>831.22</v>
      </c>
      <c r="N340" s="47" t="n">
        <f aca="false">IF(M340&gt;$O$5,$O$2+$O$1,(M340^3*3270.5936-M340^2*8015778.389801+M340*6549018422.82398-1783686174686.87))-$O$1</f>
        <v>10856984.3666992</v>
      </c>
      <c r="O340" s="41" t="n">
        <f aca="false">N340*100/$O$2</f>
        <v>27.7765518810123</v>
      </c>
      <c r="R340" s="47" t="n">
        <f aca="false">SUM(D340,I340,N340)</f>
        <v>58515958.9511108</v>
      </c>
      <c r="S340" s="41" t="n">
        <f aca="false">R340*100/$R$2</f>
        <v>21.2007924168484</v>
      </c>
      <c r="U340" s="41" t="n">
        <f aca="false">[1]Plan1!$B335</f>
        <v>25.42</v>
      </c>
    </row>
    <row r="341" customFormat="false" ht="15" hidden="false" customHeight="false" outlineLevel="0" collapsed="false">
      <c r="A341" s="46" t="n">
        <v>42339</v>
      </c>
      <c r="B341" s="41" t="n">
        <f aca="false">[2]Plan1!$C336</f>
        <v>-13.15</v>
      </c>
      <c r="C341" s="41" t="n">
        <f aca="false">$E$5 + B341</f>
        <v>767.85</v>
      </c>
      <c r="D341" s="47" t="n">
        <f aca="false">IF(C341&gt;$E$5,$E$2+$E$1,(IF(C341&gt;764.99,C341^3*3486.59308-C341^2*7860012.00812+C341*5908819377.96283-1481278321001.59,IF(C341&gt;752.99,C341^3*3588.471445-C341^2*8028757.56264+C341*5988077680.84934-1488767378546.26,C341^3*899.851852-C341^2*1969009.674601+C341*1435480406.01138-348666163343.76))))-$E$1</f>
        <v>42771845.5104981</v>
      </c>
      <c r="E341" s="47" t="n">
        <f aca="false">D341*100/$E$2</f>
        <v>28.7099750233207</v>
      </c>
      <c r="G341" s="41" t="n">
        <f aca="false">[3]Plan1!$C336</f>
        <v>-21.17</v>
      </c>
      <c r="H341" s="41" t="n">
        <f aca="false">$J$5 + G341</f>
        <v>738.83</v>
      </c>
      <c r="I341" s="47" t="n">
        <f aca="false">IF(H341&gt;$J$5,$J$2+$J$1,(IF(H341&gt;739.99,H341^3*2498.244218-H341^2*5471052.355142+H341*3994605728.77515-972400879260.135,H341^3*1396.138889-H341^2*3002770.071427+H341*2152080038.43115-513963640099.415)))-$J$1</f>
        <v>5044749.27276611</v>
      </c>
      <c r="J341" s="47" t="n">
        <f aca="false">I341*100/$J$2</f>
        <v>5.73642126525117</v>
      </c>
      <c r="L341" s="41" t="n">
        <f aca="false">[4]Plan1!$C336</f>
        <v>-7.56</v>
      </c>
      <c r="M341" s="41" t="n">
        <f aca="false">$O$5 + L341</f>
        <v>831.22</v>
      </c>
      <c r="N341" s="47" t="n">
        <f aca="false">IF(M341&gt;$O$5,$O$2+$O$1,(M341^3*3270.5936-M341^2*8015778.389801+M341*6549018422.82398-1783686174686.87))-$O$1</f>
        <v>10856984.3666992</v>
      </c>
      <c r="O341" s="41" t="n">
        <f aca="false">N341*100/$O$2</f>
        <v>27.7765518810123</v>
      </c>
      <c r="R341" s="47" t="n">
        <f aca="false">SUM(D341,I341,N341)</f>
        <v>58673579.1499634</v>
      </c>
      <c r="S341" s="41" t="n">
        <f aca="false">R341*100/$R$2</f>
        <v>21.2578994552782</v>
      </c>
      <c r="U341" s="41" t="n">
        <f aca="false">[1]Plan1!$B336</f>
        <v>52.37</v>
      </c>
    </row>
    <row r="342" customFormat="false" ht="15" hidden="false" customHeight="false" outlineLevel="0" collapsed="false">
      <c r="A342" s="46" t="n">
        <v>42340</v>
      </c>
      <c r="B342" s="41" t="n">
        <f aca="false">[2]Plan1!$C337</f>
        <v>-13.13</v>
      </c>
      <c r="C342" s="41" t="n">
        <f aca="false">$E$5 + B342</f>
        <v>767.87</v>
      </c>
      <c r="D342" s="47" t="n">
        <f aca="false">IF(C342&gt;$E$5,$E$2+$E$1,(IF(C342&gt;764.99,C342^3*3486.59308-C342^2*7860012.00812+C342*5908819377.96283-1481278321001.59,IF(C342&gt;752.99,C342^3*3588.471445-C342^2*8028757.56264+C342*5988077680.84934-1488767378546.26,C342^3*899.851852-C342^2*1969009.674601+C342*1435480406.01138-348666163343.76))))-$E$1</f>
        <v>42876275.5456543</v>
      </c>
      <c r="E342" s="47" t="n">
        <f aca="false">D342*100/$E$2</f>
        <v>28.7800721553298</v>
      </c>
      <c r="G342" s="41" t="n">
        <f aca="false">[3]Plan1!$C337</f>
        <v>-21.11</v>
      </c>
      <c r="H342" s="41" t="n">
        <f aca="false">$J$5 + G342</f>
        <v>738.89</v>
      </c>
      <c r="I342" s="47" t="n">
        <f aca="false">IF(H342&gt;$J$5,$J$2+$J$1,(IF(H342&gt;739.99,H342^3*2498.244218-H342^2*5471052.355142+H342*3994605728.77515-972400879260.135,H342^3*1396.138889-H342^2*3002770.071427+H342*2152080038.43115-513963640099.415)))-$J$1</f>
        <v>5125291.06768799</v>
      </c>
      <c r="J342" s="47" t="n">
        <f aca="false">I342*100/$J$2</f>
        <v>5.82800592885884</v>
      </c>
      <c r="L342" s="41" t="n">
        <f aca="false">[4]Plan1!$C337</f>
        <v>-7.55</v>
      </c>
      <c r="M342" s="41" t="n">
        <f aca="false">$O$5 + L342</f>
        <v>831.23</v>
      </c>
      <c r="N342" s="47" t="n">
        <f aca="false">IF(M342&gt;$O$5,$O$2+$O$1,(M342^3*3270.5936-M342^2*8015778.389801+M342*6549018422.82398-1783686174686.87))-$O$1</f>
        <v>10881888.4873047</v>
      </c>
      <c r="O342" s="41" t="n">
        <f aca="false">N342*100/$O$2</f>
        <v>27.8402666819814</v>
      </c>
      <c r="R342" s="47" t="n">
        <f aca="false">SUM(D342,I342,N342)</f>
        <v>58883455.100647</v>
      </c>
      <c r="S342" s="41" t="n">
        <f aca="false">R342*100/$R$2</f>
        <v>21.3339391638208</v>
      </c>
      <c r="U342" s="41" t="n">
        <f aca="false">[1]Plan1!$B337</f>
        <v>27.31</v>
      </c>
    </row>
    <row r="343" customFormat="false" ht="15" hidden="false" customHeight="false" outlineLevel="0" collapsed="false">
      <c r="A343" s="46" t="n">
        <v>42341</v>
      </c>
      <c r="B343" s="41" t="n">
        <f aca="false">[2]Plan1!$C338</f>
        <v>-13.09</v>
      </c>
      <c r="C343" s="41" t="n">
        <f aca="false">$E$5 + B343</f>
        <v>767.91</v>
      </c>
      <c r="D343" s="47" t="n">
        <f aca="false">IF(C343&gt;$E$5,$E$2+$E$1,(IF(C343&gt;764.99,C343^3*3486.59308-C343^2*7860012.00812+C343*5908819377.96283-1481278321001.59,IF(C343&gt;752.99,C343^3*3588.471445-C343^2*8028757.56264+C343*5988077680.84934-1488767378546.26,C343^3*899.851852-C343^2*1969009.674601+C343*1435480406.01138-348666163343.76))))-$E$1</f>
        <v>43085547.9553223</v>
      </c>
      <c r="E343" s="47" t="n">
        <f aca="false">D343*100/$E$2</f>
        <v>28.9205431961027</v>
      </c>
      <c r="G343" s="41" t="n">
        <f aca="false">[3]Plan1!$C338</f>
        <v>-21.08</v>
      </c>
      <c r="H343" s="41" t="n">
        <f aca="false">$J$5 + G343</f>
        <v>738.92</v>
      </c>
      <c r="I343" s="47" t="n">
        <f aca="false">IF(H343&gt;$J$5,$J$2+$J$1,(IF(H343&gt;739.99,H343^3*2498.244218-H343^2*5471052.355142+H343*3994605728.77515-972400879260.135,H343^3*1396.138889-H343^2*3002770.071427+H343*2152080038.43115-513963640099.415)))-$J$1</f>
        <v>5165810.27679443</v>
      </c>
      <c r="J343" s="47" t="n">
        <f aca="false">I343*100/$J$2</f>
        <v>5.87408061764946</v>
      </c>
      <c r="L343" s="41" t="n">
        <f aca="false">[4]Plan1!$C338</f>
        <v>-7.51</v>
      </c>
      <c r="M343" s="41" t="n">
        <f aca="false">$O$5 + L343</f>
        <v>831.27</v>
      </c>
      <c r="N343" s="47" t="n">
        <f aca="false">IF(M343&gt;$O$5,$O$2+$O$1,(M343^3*3270.5936-M343^2*8015778.389801+M343*6549018422.82398-1783686174686.87))-$O$1</f>
        <v>10981785.296875</v>
      </c>
      <c r="O343" s="41" t="n">
        <f aca="false">N343*100/$O$2</f>
        <v>28.0958430759466</v>
      </c>
      <c r="R343" s="47" t="n">
        <f aca="false">SUM(D343,I343,N343)</f>
        <v>59233143.5289917</v>
      </c>
      <c r="S343" s="41" t="n">
        <f aca="false">R343*100/$R$2</f>
        <v>21.4606340332683</v>
      </c>
      <c r="U343" s="41" t="n">
        <f aca="false">[1]Plan1!$B338</f>
        <v>60.42</v>
      </c>
    </row>
    <row r="344" customFormat="false" ht="15" hidden="false" customHeight="false" outlineLevel="0" collapsed="false">
      <c r="A344" s="46" t="n">
        <v>42342</v>
      </c>
      <c r="B344" s="41" t="n">
        <f aca="false">[2]Plan1!$C339</f>
        <v>-13.05</v>
      </c>
      <c r="C344" s="41" t="n">
        <f aca="false">$E$5 + B344</f>
        <v>767.95</v>
      </c>
      <c r="D344" s="47" t="n">
        <f aca="false">IF(C344&gt;$E$5,$E$2+$E$1,(IF(C344&gt;764.99,C344^3*3486.59308-C344^2*7860012.00812+C344*5908819377.96283-1481278321001.59,IF(C344&gt;752.99,C344^3*3588.471445-C344^2*8028757.56264+C344*5988077680.84934-1488767378546.26,C344^3*899.851852-C344^2*1969009.674601+C344*1435480406.01138-348666163343.76))))-$E$1</f>
        <v>43295371.2683106</v>
      </c>
      <c r="E344" s="47" t="n">
        <f aca="false">D344*100/$E$2</f>
        <v>29.0613840226629</v>
      </c>
      <c r="G344" s="41" t="n">
        <f aca="false">[3]Plan1!$C339</f>
        <v>-21.1</v>
      </c>
      <c r="H344" s="41" t="n">
        <f aca="false">$J$5 + G344</f>
        <v>738.9</v>
      </c>
      <c r="I344" s="47" t="n">
        <f aca="false">IF(H344&gt;$J$5,$J$2+$J$1,(IF(H344&gt;739.99,H344^3*2498.244218-H344^2*5471052.355142+H344*3994605728.77515-972400879260.135,H344^3*1396.138889-H344^2*3002770.071427+H344*2152080038.43115-513963640099.415)))-$J$1</f>
        <v>5138779.05780029</v>
      </c>
      <c r="J344" s="47" t="n">
        <f aca="false">I344*100/$J$2</f>
        <v>5.84334322098621</v>
      </c>
      <c r="L344" s="41" t="n">
        <f aca="false">[4]Plan1!$C339</f>
        <v>-7.49</v>
      </c>
      <c r="M344" s="41" t="n">
        <f aca="false">$O$5 + L344</f>
        <v>831.29</v>
      </c>
      <c r="N344" s="47" t="n">
        <f aca="false">IF(M344&gt;$O$5,$O$2+$O$1,(M344^3*3270.5936-M344^2*8015778.389801+M344*6549018422.82398-1783686174686.87))-$O$1</f>
        <v>11031902.1772461</v>
      </c>
      <c r="O344" s="41" t="n">
        <f aca="false">N344*100/$O$2</f>
        <v>28.2240623015367</v>
      </c>
      <c r="R344" s="47" t="n">
        <f aca="false">SUM(D344,I344,N344)</f>
        <v>59466052.5033569</v>
      </c>
      <c r="S344" s="41" t="n">
        <f aca="false">R344*100/$R$2</f>
        <v>21.5450187875482</v>
      </c>
      <c r="U344" s="41" t="n">
        <f aca="false">[1]Plan1!$B339</f>
        <v>53.69</v>
      </c>
    </row>
    <row r="345" customFormat="false" ht="15" hidden="false" customHeight="false" outlineLevel="0" collapsed="false">
      <c r="A345" s="46" t="n">
        <v>42343</v>
      </c>
      <c r="B345" s="41" t="n">
        <f aca="false">[2]Plan1!$C340</f>
        <v>-13.07</v>
      </c>
      <c r="C345" s="41" t="n">
        <f aca="false">$E$5 + B345</f>
        <v>767.93</v>
      </c>
      <c r="D345" s="47" t="n">
        <f aca="false">IF(C345&gt;$E$5,$E$2+$E$1,(IF(C345&gt;764.99,C345^3*3486.59308-C345^2*7860012.00812+C345*5908819377.96283-1481278321001.59,IF(C345&gt;752.99,C345^3*3588.471445-C345^2*8028757.56264+C345*5988077680.84934-1488767378546.26,C345^3*899.851852-C345^2*1969009.674601+C345*1435480406.01138-348666163343.76))))-$E$1</f>
        <v>43190390.6647949</v>
      </c>
      <c r="E345" s="47" t="n">
        <f aca="false">D345*100/$E$2</f>
        <v>28.9909173297041</v>
      </c>
      <c r="G345" s="41" t="n">
        <f aca="false">[3]Plan1!$C340</f>
        <v>-21.06</v>
      </c>
      <c r="H345" s="41" t="n">
        <f aca="false">$J$5 + G345</f>
        <v>738.94</v>
      </c>
      <c r="I345" s="47" t="n">
        <f aca="false">IF(H345&gt;$J$5,$J$2+$J$1,(IF(H345&gt;739.99,H345^3*2498.244218-H345^2*5471052.355142+H345*3994605728.77515-972400879260.135,H345^3*1396.138889-H345^2*3002770.071427+H345*2152080038.43115-513963640099.415)))-$J$1</f>
        <v>5192915.20355225</v>
      </c>
      <c r="J345" s="47" t="n">
        <f aca="false">I345*100/$J$2</f>
        <v>5.90490182794943</v>
      </c>
      <c r="L345" s="41" t="n">
        <f aca="false">[4]Plan1!$C340</f>
        <v>-7.46</v>
      </c>
      <c r="M345" s="41" t="n">
        <f aca="false">$O$5 + L345</f>
        <v>831.32</v>
      </c>
      <c r="N345" s="47" t="n">
        <f aca="false">IF(M345&gt;$O$5,$O$2+$O$1,(M345^3*3270.5936-M345^2*8015778.389801+M345*6549018422.82398-1783686174686.87))-$O$1</f>
        <v>11107288.53125</v>
      </c>
      <c r="O345" s="41" t="n">
        <f aca="false">N345*100/$O$2</f>
        <v>28.4169310487307</v>
      </c>
      <c r="R345" s="47" t="n">
        <f aca="false">SUM(D345,I345,N345)</f>
        <v>59490594.3995972</v>
      </c>
      <c r="S345" s="41" t="n">
        <f aca="false">R345*100/$R$2</f>
        <v>21.5539105096874</v>
      </c>
      <c r="U345" s="41" t="n">
        <f aca="false">[1]Plan1!$B340</f>
        <v>51.5</v>
      </c>
    </row>
    <row r="346" customFormat="false" ht="15" hidden="false" customHeight="false" outlineLevel="0" collapsed="false">
      <c r="A346" s="46" t="n">
        <v>42344</v>
      </c>
      <c r="B346" s="41" t="n">
        <f aca="false">[2]Plan1!$C341</f>
        <v>-13.09</v>
      </c>
      <c r="C346" s="41" t="n">
        <f aca="false">$E$5 + B346</f>
        <v>767.91</v>
      </c>
      <c r="D346" s="47" t="n">
        <f aca="false">IF(C346&gt;$E$5,$E$2+$E$1,(IF(C346&gt;764.99,C346^3*3486.59308-C346^2*7860012.00812+C346*5908819377.96283-1481278321001.59,IF(C346&gt;752.99,C346^3*3588.471445-C346^2*8028757.56264+C346*5988077680.84934-1488767378546.26,C346^3*899.851852-C346^2*1969009.674601+C346*1435480406.01138-348666163343.76))))-$E$1</f>
        <v>43085547.9553223</v>
      </c>
      <c r="E346" s="47" t="n">
        <f aca="false">D346*100/$E$2</f>
        <v>28.9205431961027</v>
      </c>
      <c r="G346" s="41" t="n">
        <f aca="false">[3]Plan1!$C341</f>
        <v>-20.98</v>
      </c>
      <c r="H346" s="41" t="n">
        <f aca="false">$J$5 + G346</f>
        <v>739.02</v>
      </c>
      <c r="I346" s="47" t="n">
        <f aca="false">IF(H346&gt;$J$5,$J$2+$J$1,(IF(H346&gt;739.99,H346^3*2498.244218-H346^2*5471052.355142+H346*3994605728.77515-972400879260.135,H346^3*1396.138889-H346^2*3002770.071427+H346*2152080038.43115-513963640099.415)))-$J$1</f>
        <v>5302073.32989502</v>
      </c>
      <c r="J346" s="47" t="n">
        <f aca="false">I346*100/$J$2</f>
        <v>6.02902633114488</v>
      </c>
      <c r="L346" s="41" t="n">
        <f aca="false">[4]Plan1!$C341</f>
        <v>-7.45</v>
      </c>
      <c r="M346" s="41" t="n">
        <f aca="false">$O$5 + L346</f>
        <v>831.33</v>
      </c>
      <c r="N346" s="47" t="n">
        <f aca="false">IF(M346&gt;$O$5,$O$2+$O$1,(M346^3*3270.5936-M346^2*8015778.389801+M346*6549018422.82398-1783686174686.87))-$O$1</f>
        <v>11132473.6708984</v>
      </c>
      <c r="O346" s="41" t="n">
        <f aca="false">N346*100/$O$2</f>
        <v>28.4813648099343</v>
      </c>
      <c r="R346" s="47" t="n">
        <f aca="false">SUM(D346,I346,N346)</f>
        <v>59520094.9561157</v>
      </c>
      <c r="S346" s="41" t="n">
        <f aca="false">R346*100/$R$2</f>
        <v>21.5645987934675</v>
      </c>
      <c r="U346" s="41" t="n">
        <f aca="false">[1]Plan1!$B341</f>
        <v>42.17</v>
      </c>
    </row>
    <row r="347" customFormat="false" ht="15" hidden="false" customHeight="false" outlineLevel="0" collapsed="false">
      <c r="A347" s="46" t="n">
        <v>42345</v>
      </c>
      <c r="B347" s="41" t="n">
        <f aca="false">[2]Plan1!$C342</f>
        <v>-13.1</v>
      </c>
      <c r="C347" s="41" t="n">
        <f aca="false">$E$5 + B347</f>
        <v>767.9</v>
      </c>
      <c r="D347" s="47" t="n">
        <f aca="false">IF(C347&gt;$E$5,$E$2+$E$1,(IF(C347&gt;764.99,C347^3*3486.59308-C347^2*7860012.00812+C347*5908819377.96283-1481278321001.59,IF(C347&gt;752.99,C347^3*3588.471445-C347^2*8028757.56264+C347*5988077680.84934-1488767378546.26,C347^3*899.851852-C347^2*1969009.674601+C347*1435480406.01138-348666163343.76))))-$E$1</f>
        <v>43033178.2585449</v>
      </c>
      <c r="E347" s="47" t="n">
        <f aca="false">D347*100/$E$2</f>
        <v>28.8853908039505</v>
      </c>
      <c r="G347" s="41" t="n">
        <f aca="false">[3]Plan1!$C342</f>
        <v>-20.95</v>
      </c>
      <c r="H347" s="41" t="n">
        <f aca="false">$J$5 + G347</f>
        <v>739.05</v>
      </c>
      <c r="I347" s="47" t="n">
        <f aca="false">IF(H347&gt;$J$5,$J$2+$J$1,(IF(H347&gt;739.99,H347^3*2498.244218-H347^2*5471052.355142+H347*3994605728.77515-972400879260.135,H347^3*1396.138889-H347^2*3002770.071427+H347*2152080038.43115-513963640099.415)))-$J$1</f>
        <v>5343312.82366943</v>
      </c>
      <c r="J347" s="47" t="n">
        <f aca="false">I347*100/$J$2</f>
        <v>6.0759200608953</v>
      </c>
      <c r="L347" s="41" t="n">
        <f aca="false">[4]Plan1!$C342</f>
        <v>-7.43</v>
      </c>
      <c r="M347" s="41" t="n">
        <f aca="false">$O$5 + L347</f>
        <v>831.35</v>
      </c>
      <c r="N347" s="47" t="n">
        <f aca="false">IF(M347&gt;$O$5,$O$2+$O$1,(M347^3*3270.5936-M347^2*8015778.389801+M347*6549018422.82398-1783686174686.87))-$O$1</f>
        <v>11182928.5976563</v>
      </c>
      <c r="O347" s="41" t="n">
        <f aca="false">N347*100/$O$2</f>
        <v>28.6104488947415</v>
      </c>
      <c r="R347" s="47" t="n">
        <f aca="false">SUM(D347,I347,N347)</f>
        <v>59559419.6798706</v>
      </c>
      <c r="S347" s="41" t="n">
        <f aca="false">R347*100/$R$2</f>
        <v>21.5788464503481</v>
      </c>
      <c r="U347" s="41" t="n">
        <f aca="false">[1]Plan1!$B342</f>
        <v>36.08</v>
      </c>
    </row>
    <row r="348" customFormat="false" ht="15" hidden="false" customHeight="false" outlineLevel="0" collapsed="false">
      <c r="A348" s="46" t="n">
        <v>42346</v>
      </c>
      <c r="B348" s="41" t="n">
        <f aca="false">[2]Plan1!$C343</f>
        <v>-13.1</v>
      </c>
      <c r="C348" s="41" t="n">
        <f aca="false">$E$5 + B348</f>
        <v>767.9</v>
      </c>
      <c r="D348" s="47" t="n">
        <f aca="false">IF(C348&gt;$E$5,$E$2+$E$1,(IF(C348&gt;764.99,C348^3*3486.59308-C348^2*7860012.00812+C348*5908819377.96283-1481278321001.59,IF(C348&gt;752.99,C348^3*3588.471445-C348^2*8028757.56264+C348*5988077680.84934-1488767378546.26,C348^3*899.851852-C348^2*1969009.674601+C348*1435480406.01138-348666163343.76))))-$E$1</f>
        <v>43033178.2585449</v>
      </c>
      <c r="E348" s="47" t="n">
        <f aca="false">D348*100/$E$2</f>
        <v>28.8853908039505</v>
      </c>
      <c r="G348" s="41" t="n">
        <f aca="false">[3]Plan1!$C343</f>
        <v>-20.9</v>
      </c>
      <c r="H348" s="41" t="n">
        <f aca="false">$J$5 + G348</f>
        <v>739.1</v>
      </c>
      <c r="I348" s="47" t="n">
        <f aca="false">IF(H348&gt;$J$5,$J$2+$J$1,(IF(H348&gt;739.99,H348^3*2498.244218-H348^2*5471052.355142+H348*3994605728.77515-972400879260.135,H348^3*1396.138889-H348^2*3002770.071427+H348*2152080038.43115-513963640099.415)))-$J$1</f>
        <v>5412416.14215088</v>
      </c>
      <c r="J348" s="47" t="n">
        <f aca="false">I348*100/$J$2</f>
        <v>6.15449794934981</v>
      </c>
      <c r="L348" s="41" t="n">
        <f aca="false">[4]Plan1!$C343</f>
        <v>-7.37</v>
      </c>
      <c r="M348" s="41" t="n">
        <f aca="false">$O$5 + L348</f>
        <v>831.41</v>
      </c>
      <c r="N348" s="47" t="n">
        <f aca="false">IF(M348&gt;$O$5,$O$2+$O$1,(M348^3*3270.5936-M348^2*8015778.389801+M348*6549018422.82398-1783686174686.87))-$O$1</f>
        <v>11334971.9858398</v>
      </c>
      <c r="O348" s="41" t="n">
        <f aca="false">N348*100/$O$2</f>
        <v>28.9994373023328</v>
      </c>
      <c r="R348" s="47" t="n">
        <f aca="false">SUM(D348,I348,N348)</f>
        <v>59780566.3865356</v>
      </c>
      <c r="S348" s="41" t="n">
        <f aca="false">R348*100/$R$2</f>
        <v>21.6589696424775</v>
      </c>
      <c r="U348" s="41" t="n">
        <f aca="false">[1]Plan1!$B343</f>
        <v>69.78</v>
      </c>
    </row>
    <row r="349" customFormat="false" ht="15" hidden="false" customHeight="false" outlineLevel="0" collapsed="false">
      <c r="A349" s="46" t="n">
        <v>42347</v>
      </c>
      <c r="B349" s="41" t="n">
        <f aca="false">[2]Plan1!$C344</f>
        <v>-13.12</v>
      </c>
      <c r="C349" s="41" t="n">
        <f aca="false">$E$5 + B349</f>
        <v>767.88</v>
      </c>
      <c r="D349" s="47" t="n">
        <f aca="false">IF(C349&gt;$E$5,$E$2+$E$1,(IF(C349&gt;764.99,C349^3*3486.59308-C349^2*7860012.00812+C349*5908819377.96283-1481278321001.59,IF(C349&gt;752.99,C349^3*3588.471445-C349^2*8028757.56264+C349*5988077680.84934-1488767378546.26,C349^3*899.851852-C349^2*1969009.674601+C349*1435480406.01138-348666163343.76))))-$E$1</f>
        <v>42928542.0734863</v>
      </c>
      <c r="E349" s="47" t="n">
        <f aca="false">D349*100/$E$2</f>
        <v>28.815155296838</v>
      </c>
      <c r="G349" s="41" t="n">
        <f aca="false">[3]Plan1!$C344</f>
        <v>-20.88</v>
      </c>
      <c r="H349" s="41" t="n">
        <f aca="false">$J$5 + G349</f>
        <v>739.12</v>
      </c>
      <c r="I349" s="47" t="n">
        <f aca="false">IF(H349&gt;$J$5,$J$2+$J$1,(IF(H349&gt;739.99,H349^3*2498.244218-H349^2*5471052.355142+H349*3994605728.77515-972400879260.135,H349^3*1396.138889-H349^2*3002770.071427+H349*2152080038.43115-513963640099.415)))-$J$1</f>
        <v>5440187.4553833</v>
      </c>
      <c r="J349" s="47" t="n">
        <f aca="false">I349*100/$J$2</f>
        <v>6.18607691258004</v>
      </c>
      <c r="L349" s="41" t="n">
        <f aca="false">[4]Plan1!$C344</f>
        <v>-7.31</v>
      </c>
      <c r="M349" s="41" t="n">
        <f aca="false">$O$5 + L349</f>
        <v>831.47</v>
      </c>
      <c r="N349" s="47" t="n">
        <f aca="false">IF(M349&gt;$O$5,$O$2+$O$1,(M349^3*3270.5936-M349^2*8015778.389801+M349*6549018422.82398-1783686174686.87))-$O$1</f>
        <v>11488036.5810547</v>
      </c>
      <c r="O349" s="41" t="n">
        <f aca="false">N349*100/$O$2</f>
        <v>29.3910383700447</v>
      </c>
      <c r="R349" s="47" t="n">
        <f aca="false">SUM(D349,I349,N349)</f>
        <v>59856766.1099243</v>
      </c>
      <c r="S349" s="41" t="n">
        <f aca="false">R349*100/$R$2</f>
        <v>21.6865774019117</v>
      </c>
      <c r="U349" s="41" t="n">
        <f aca="false">[1]Plan1!$B344</f>
        <v>40.24</v>
      </c>
    </row>
    <row r="350" customFormat="false" ht="15" hidden="false" customHeight="false" outlineLevel="0" collapsed="false">
      <c r="A350" s="46" t="n">
        <v>42348</v>
      </c>
      <c r="B350" s="41" t="n">
        <f aca="false">[2]Plan1!$C345</f>
        <v>-13.15</v>
      </c>
      <c r="C350" s="41" t="n">
        <f aca="false">$E$5 + B350</f>
        <v>767.85</v>
      </c>
      <c r="D350" s="47" t="n">
        <f aca="false">IF(C350&gt;$E$5,$E$2+$E$1,(IF(C350&gt;764.99,C350^3*3486.59308-C350^2*7860012.00812+C350*5908819377.96283-1481278321001.59,IF(C350&gt;752.99,C350^3*3588.471445-C350^2*8028757.56264+C350*5988077680.84934-1488767378546.26,C350^3*899.851852-C350^2*1969009.674601+C350*1435480406.01138-348666163343.76))))-$E$1</f>
        <v>42771845.5104981</v>
      </c>
      <c r="E350" s="47" t="n">
        <f aca="false">D350*100/$E$2</f>
        <v>28.7099750233207</v>
      </c>
      <c r="G350" s="41" t="n">
        <f aca="false">[3]Plan1!$C345</f>
        <v>-20.83</v>
      </c>
      <c r="H350" s="41" t="n">
        <f aca="false">$J$5 + G350</f>
        <v>739.17</v>
      </c>
      <c r="I350" s="47" t="n">
        <f aca="false">IF(H350&gt;$J$5,$J$2+$J$1,(IF(H350&gt;739.99,H350^3*2498.244218-H350^2*5471052.355142+H350*3994605728.77515-972400879260.135,H350^3*1396.138889-H350^2*3002770.071427+H350*2152080038.43115-513963640099.415)))-$J$1</f>
        <v>5509941.28778076</v>
      </c>
      <c r="J350" s="47" t="n">
        <f aca="false">I350*100/$J$2</f>
        <v>6.26539450516243</v>
      </c>
      <c r="L350" s="41" t="n">
        <f aca="false">[4]Plan1!$C345</f>
        <v>-7.3</v>
      </c>
      <c r="M350" s="41" t="n">
        <f aca="false">$O$5 + L350</f>
        <v>831.48</v>
      </c>
      <c r="N350" s="47" t="n">
        <f aca="false">IF(M350&gt;$O$5,$O$2+$O$1,(M350^3*3270.5936-M350^2*8015778.389801+M350*6549018422.82398-1783686174686.87))-$O$1</f>
        <v>11513646.9296875</v>
      </c>
      <c r="O350" s="41" t="n">
        <f aca="false">N350*100/$O$2</f>
        <v>29.4565599876011</v>
      </c>
      <c r="R350" s="47" t="n">
        <f aca="false">SUM(D350,I350,N350)</f>
        <v>59795433.7279663</v>
      </c>
      <c r="S350" s="41" t="n">
        <f aca="false">R350*100/$R$2</f>
        <v>21.6643561972757</v>
      </c>
      <c r="U350" s="41" t="n">
        <f aca="false">[1]Plan1!$B345</f>
        <v>35.19</v>
      </c>
    </row>
    <row r="351" customFormat="false" ht="15" hidden="false" customHeight="false" outlineLevel="0" collapsed="false">
      <c r="A351" s="46" t="n">
        <v>42349</v>
      </c>
      <c r="B351" s="41" t="n">
        <f aca="false">[2]Plan1!$C346</f>
        <v>-13.1</v>
      </c>
      <c r="C351" s="41" t="n">
        <f aca="false">$E$5 + B351</f>
        <v>767.9</v>
      </c>
      <c r="D351" s="47" t="n">
        <f aca="false">IF(C351&gt;$E$5,$E$2+$E$1,(IF(C351&gt;764.99,C351^3*3486.59308-C351^2*7860012.00812+C351*5908819377.96283-1481278321001.59,IF(C351&gt;752.99,C351^3*3588.471445-C351^2*8028757.56264+C351*5988077680.84934-1488767378546.26,C351^3*899.851852-C351^2*1969009.674601+C351*1435480406.01138-348666163343.76))))-$E$1</f>
        <v>43033178.2585449</v>
      </c>
      <c r="E351" s="47" t="n">
        <f aca="false">D351*100/$E$2</f>
        <v>28.8853908039505</v>
      </c>
      <c r="G351" s="41" t="n">
        <f aca="false">[3]Plan1!$C346</f>
        <v>-20.82</v>
      </c>
      <c r="H351" s="41" t="n">
        <f aca="false">$J$5 + G351</f>
        <v>739.18</v>
      </c>
      <c r="I351" s="47" t="n">
        <f aca="false">IF(H351&gt;$J$5,$J$2+$J$1,(IF(H351&gt;739.99,H351^3*2498.244218-H351^2*5471052.355142+H351*3994605728.77515-972400879260.135,H351^3*1396.138889-H351^2*3002770.071427+H351*2152080038.43115-513963640099.415)))-$J$1</f>
        <v>5523947.92974854</v>
      </c>
      <c r="J351" s="47" t="n">
        <f aca="false">I351*100/$J$2</f>
        <v>6.28132156010497</v>
      </c>
      <c r="L351" s="41" t="n">
        <f aca="false">[4]Plan1!$C346</f>
        <v>-7.27</v>
      </c>
      <c r="M351" s="41" t="n">
        <f aca="false">$O$5 + L351</f>
        <v>831.51</v>
      </c>
      <c r="N351" s="47" t="n">
        <f aca="false">IF(M351&gt;$O$5,$O$2+$O$1,(M351^3*3270.5936-M351^2*8015778.389801+M351*6549018422.82398-1783686174686.87))-$O$1</f>
        <v>11590649.0756836</v>
      </c>
      <c r="O351" s="41" t="n">
        <f aca="false">N351*100/$O$2</f>
        <v>29.6535625834389</v>
      </c>
      <c r="R351" s="47" t="n">
        <f aca="false">SUM(D351,I351,N351)</f>
        <v>60147775.2639771</v>
      </c>
      <c r="S351" s="41" t="n">
        <f aca="false">R351*100/$R$2</f>
        <v>21.7920123085092</v>
      </c>
      <c r="U351" s="41" t="n">
        <f aca="false">[1]Plan1!$B346</f>
        <v>34.75</v>
      </c>
    </row>
    <row r="352" customFormat="false" ht="15" hidden="false" customHeight="false" outlineLevel="0" collapsed="false">
      <c r="A352" s="46" t="n">
        <v>42350</v>
      </c>
      <c r="B352" s="41" t="n">
        <f aca="false">[2]Plan1!$C347</f>
        <v>-13.13</v>
      </c>
      <c r="C352" s="41" t="n">
        <f aca="false">$E$5 + B352</f>
        <v>767.87</v>
      </c>
      <c r="D352" s="47" t="n">
        <f aca="false">IF(C352&gt;$E$5,$E$2+$E$1,(IF(C352&gt;764.99,C352^3*3486.59308-C352^2*7860012.00812+C352*5908819377.96283-1481278321001.59,IF(C352&gt;752.99,C352^3*3588.471445-C352^2*8028757.56264+C352*5988077680.84934-1488767378546.26,C352^3*899.851852-C352^2*1969009.674601+C352*1435480406.01138-348666163343.76))))-$E$1</f>
        <v>42876275.5456543</v>
      </c>
      <c r="E352" s="47" t="n">
        <f aca="false">D352*100/$E$2</f>
        <v>28.7800721553298</v>
      </c>
      <c r="G352" s="41" t="n">
        <f aca="false">[3]Plan1!$C347</f>
        <v>-20.76</v>
      </c>
      <c r="H352" s="41" t="n">
        <f aca="false">$J$5 + G352</f>
        <v>739.24</v>
      </c>
      <c r="I352" s="47" t="n">
        <f aca="false">IF(H352&gt;$J$5,$J$2+$J$1,(IF(H352&gt;739.99,H352^3*2498.244218-H352^2*5471052.355142+H352*3994605728.77515-972400879260.135,H352^3*1396.138889-H352^2*3002770.071427+H352*2152080038.43115-513963640099.415)))-$J$1</f>
        <v>5608379.61529541</v>
      </c>
      <c r="J352" s="47" t="n">
        <f aca="false">I352*100/$J$2</f>
        <v>6.37732944676978</v>
      </c>
      <c r="L352" s="41" t="n">
        <f aca="false">[4]Plan1!$C347</f>
        <v>-7.25</v>
      </c>
      <c r="M352" s="41" t="n">
        <f aca="false">$O$5 + L352</f>
        <v>831.53</v>
      </c>
      <c r="N352" s="47" t="n">
        <f aca="false">IF(M352&gt;$O$5,$O$2+$O$1,(M352^3*3270.5936-M352^2*8015778.389801+M352*6549018422.82398-1783686174686.87))-$O$1</f>
        <v>11642126.6220703</v>
      </c>
      <c r="O352" s="41" t="n">
        <f aca="false">N352*100/$O$2</f>
        <v>29.7852629423621</v>
      </c>
      <c r="R352" s="47" t="n">
        <f aca="false">SUM(D352,I352,N352)</f>
        <v>60126781.78302</v>
      </c>
      <c r="S352" s="41" t="n">
        <f aca="false">R352*100/$R$2</f>
        <v>21.7844062051512</v>
      </c>
      <c r="U352" s="41" t="n">
        <f aca="false">[1]Plan1!$B347</f>
        <v>43.64</v>
      </c>
    </row>
    <row r="353" customFormat="false" ht="15" hidden="false" customHeight="false" outlineLevel="0" collapsed="false">
      <c r="A353" s="46" t="n">
        <v>42351</v>
      </c>
      <c r="B353" s="41" t="n">
        <f aca="false">[2]Plan1!$C348</f>
        <v>-13.11</v>
      </c>
      <c r="C353" s="41" t="n">
        <f aca="false">$E$5 + B353</f>
        <v>767.89</v>
      </c>
      <c r="D353" s="47" t="n">
        <f aca="false">IF(C353&gt;$E$5,$E$2+$E$1,(IF(C353&gt;764.99,C353^3*3486.59308-C353^2*7860012.00812+C353*5908819377.96283-1481278321001.59,IF(C353&gt;752.99,C353^3*3588.471445-C353^2*8028757.56264+C353*5988077680.84934-1488767378546.26,C353^3*899.851852-C353^2*1969009.674601+C353*1435480406.01138-348666163343.76))))-$E$1</f>
        <v>42980842.9714356</v>
      </c>
      <c r="E353" s="47" t="n">
        <f aca="false">D353*100/$E$2</f>
        <v>28.8502615087842</v>
      </c>
      <c r="G353" s="41" t="n">
        <f aca="false">[3]Plan1!$C348</f>
        <v>-20.72</v>
      </c>
      <c r="H353" s="41" t="n">
        <f aca="false">$J$5 + G353</f>
        <v>739.28</v>
      </c>
      <c r="I353" s="47" t="n">
        <f aca="false">IF(H353&gt;$J$5,$J$2+$J$1,(IF(H353&gt;739.99,H353^3*2498.244218-H353^2*5471052.355142+H353*3994605728.77515-972400879260.135,H353^3*1396.138889-H353^2*3002770.071427+H353*2152080038.43115-513963640099.415)))-$J$1</f>
        <v>5665041.19439697</v>
      </c>
      <c r="J353" s="47" t="n">
        <f aca="false">I353*100/$J$2</f>
        <v>6.44175974245079</v>
      </c>
      <c r="L353" s="41" t="n">
        <f aca="false">[4]Plan1!$C348</f>
        <v>-7.24</v>
      </c>
      <c r="M353" s="41" t="n">
        <f aca="false">$O$5 + L353</f>
        <v>831.54</v>
      </c>
      <c r="N353" s="47" t="n">
        <f aca="false">IF(M353&gt;$O$5,$O$2+$O$1,(M353^3*3270.5936-M353^2*8015778.389801+M353*6549018422.82398-1783686174686.87))-$O$1</f>
        <v>11667908.2900391</v>
      </c>
      <c r="O353" s="41" t="n">
        <f aca="false">N353*100/$O$2</f>
        <v>29.8512228639872</v>
      </c>
      <c r="R353" s="47" t="n">
        <f aca="false">SUM(D353,I353,N353)</f>
        <v>60313792.4558716</v>
      </c>
      <c r="S353" s="41" t="n">
        <f aca="false">R353*100/$R$2</f>
        <v>21.8521616435979</v>
      </c>
      <c r="U353" s="41" t="n">
        <f aca="false">[1]Plan1!$B348</f>
        <v>30.09</v>
      </c>
    </row>
    <row r="354" customFormat="false" ht="15" hidden="false" customHeight="false" outlineLevel="0" collapsed="false">
      <c r="A354" s="46" t="n">
        <v>42352</v>
      </c>
      <c r="B354" s="41" t="n">
        <f aca="false">[2]Plan1!$C349</f>
        <v>-13.09</v>
      </c>
      <c r="C354" s="41" t="n">
        <f aca="false">$E$5 + B354</f>
        <v>767.91</v>
      </c>
      <c r="D354" s="47" t="n">
        <f aca="false">IF(C354&gt;$E$5,$E$2+$E$1,(IF(C354&gt;764.99,C354^3*3486.59308-C354^2*7860012.00812+C354*5908819377.96283-1481278321001.59,IF(C354&gt;752.99,C354^3*3588.471445-C354^2*8028757.56264+C354*5988077680.84934-1488767378546.26,C354^3*899.851852-C354^2*1969009.674601+C354*1435480406.01138-348666163343.76))))-$E$1</f>
        <v>43085547.9553223</v>
      </c>
      <c r="E354" s="47" t="n">
        <f aca="false">D354*100/$E$2</f>
        <v>28.9205431961027</v>
      </c>
      <c r="G354" s="41" t="n">
        <f aca="false">[3]Plan1!$C349</f>
        <v>-20.7</v>
      </c>
      <c r="H354" s="41" t="n">
        <f aca="false">$J$5 + G354</f>
        <v>739.3</v>
      </c>
      <c r="I354" s="47" t="n">
        <f aca="false">IF(H354&gt;$J$5,$J$2+$J$1,(IF(H354&gt;739.99,H354^3*2498.244218-H354^2*5471052.355142+H354*3994605728.77515-972400879260.135,H354^3*1396.138889-H354^2*3002770.071427+H354*2152080038.43115-513963640099.415)))-$J$1</f>
        <v>5693484.32147217</v>
      </c>
      <c r="J354" s="47" t="n">
        <f aca="false">I354*100/$J$2</f>
        <v>6.47410263011128</v>
      </c>
      <c r="L354" s="41" t="n">
        <f aca="false">[4]Plan1!$C349</f>
        <v>-7.26</v>
      </c>
      <c r="M354" s="41" t="n">
        <f aca="false">$O$5 + L354</f>
        <v>831.52</v>
      </c>
      <c r="N354" s="47" t="n">
        <f aca="false">IF(M354&gt;$O$5,$O$2+$O$1,(M354^3*3270.5936-M354^2*8015778.389801+M354*6549018422.82398-1783686174686.87))-$O$1</f>
        <v>11616373.5576172</v>
      </c>
      <c r="O354" s="41" t="n">
        <f aca="false">N354*100/$O$2</f>
        <v>29.7193762000848</v>
      </c>
      <c r="R354" s="47" t="n">
        <f aca="false">SUM(D354,I354,N354)</f>
        <v>60395405.8344116</v>
      </c>
      <c r="S354" s="41" t="n">
        <f aca="false">R354*100/$R$2</f>
        <v>21.881730812896</v>
      </c>
      <c r="U354" s="41" t="n">
        <f aca="false">[1]Plan1!$B349</f>
        <v>27.7</v>
      </c>
    </row>
    <row r="355" customFormat="false" ht="15" hidden="false" customHeight="false" outlineLevel="0" collapsed="false">
      <c r="A355" s="46" t="n">
        <v>42353</v>
      </c>
      <c r="B355" s="41" t="n">
        <f aca="false">[2]Plan1!$C350</f>
        <v>-12.84</v>
      </c>
      <c r="C355" s="41" t="n">
        <f aca="false">$E$5 + B355</f>
        <v>768.16</v>
      </c>
      <c r="D355" s="47" t="n">
        <f aca="false">IF(C355&gt;$E$5,$E$2+$E$1,(IF(C355&gt;764.99,C355^3*3486.59308-C355^2*7860012.00812+C355*5908819377.96283-1481278321001.59,IF(C355&gt;752.99,C355^3*3588.471445-C355^2*8028757.56264+C355*5988077680.84934-1488767378546.26,C355^3*899.851852-C355^2*1969009.674601+C355*1435480406.01138-348666163343.76))))-$E$1</f>
        <v>44406034.9865723</v>
      </c>
      <c r="E355" s="47" t="n">
        <f aca="false">D355*100/$E$2</f>
        <v>29.806900780942</v>
      </c>
      <c r="G355" s="41" t="n">
        <f aca="false">[3]Plan1!$C350</f>
        <v>-20.69</v>
      </c>
      <c r="H355" s="41" t="n">
        <f aca="false">$J$5 + G355</f>
        <v>739.31</v>
      </c>
      <c r="I355" s="47" t="n">
        <f aca="false">IF(H355&gt;$J$5,$J$2+$J$1,(IF(H355&gt;739.99,H355^3*2498.244218-H355^2*5471052.355142+H355*3994605728.77515-972400879260.135,H355^3*1396.138889-H355^2*3002770.071427+H355*2152080038.43115-513963640099.415)))-$J$1</f>
        <v>5707733.99920654</v>
      </c>
      <c r="J355" s="47" t="n">
        <f aca="false">I355*100/$J$2</f>
        <v>6.49030604280014</v>
      </c>
      <c r="L355" s="41" t="n">
        <f aca="false">[4]Plan1!$C350</f>
        <v>-7.27</v>
      </c>
      <c r="M355" s="41" t="n">
        <f aca="false">$O$5 + L355</f>
        <v>831.51</v>
      </c>
      <c r="N355" s="47" t="n">
        <f aca="false">IF(M355&gt;$O$5,$O$2+$O$1,(M355^3*3270.5936-M355^2*8015778.389801+M355*6549018422.82398-1783686174686.87))-$O$1</f>
        <v>11590649.0756836</v>
      </c>
      <c r="O355" s="41" t="n">
        <f aca="false">N355*100/$O$2</f>
        <v>29.6535625834389</v>
      </c>
      <c r="R355" s="47" t="n">
        <f aca="false">SUM(D355,I355,N355)</f>
        <v>61704418.0614624</v>
      </c>
      <c r="S355" s="41" t="n">
        <f aca="false">R355*100/$R$2</f>
        <v>22.3559962439727</v>
      </c>
      <c r="U355" s="41" t="n">
        <f aca="false">[1]Plan1!$B350</f>
        <v>21.5</v>
      </c>
    </row>
    <row r="356" customFormat="false" ht="15" hidden="false" customHeight="false" outlineLevel="0" collapsed="false">
      <c r="A356" s="46" t="n">
        <v>42354</v>
      </c>
      <c r="B356" s="41" t="n">
        <f aca="false">[2]Plan1!$C351</f>
        <v>-12.84</v>
      </c>
      <c r="C356" s="41" t="n">
        <f aca="false">$E$5 + B356</f>
        <v>768.16</v>
      </c>
      <c r="D356" s="47" t="n">
        <f aca="false">IF(C356&gt;$E$5,$E$2+$E$1,(IF(C356&gt;764.99,C356^3*3486.59308-C356^2*7860012.00812+C356*5908819377.96283-1481278321001.59,IF(C356&gt;752.99,C356^3*3588.471445-C356^2*8028757.56264+C356*5988077680.84934-1488767378546.26,C356^3*899.851852-C356^2*1969009.674601+C356*1435480406.01138-348666163343.76))))-$E$1</f>
        <v>44406034.9865723</v>
      </c>
      <c r="E356" s="47" t="n">
        <f aca="false">D356*100/$E$2</f>
        <v>29.806900780942</v>
      </c>
      <c r="G356" s="41" t="n">
        <f aca="false">[3]Plan1!$C351</f>
        <v>-20.66</v>
      </c>
      <c r="H356" s="41" t="n">
        <f aca="false">$J$5 + G356</f>
        <v>739.34</v>
      </c>
      <c r="I356" s="47" t="n">
        <f aca="false">IF(H356&gt;$J$5,$J$2+$J$1,(IF(H356&gt;739.99,H356^3*2498.244218-H356^2*5471052.355142+H356*3994605728.77515-972400879260.135,H356^3*1396.138889-H356^2*3002770.071427+H356*2152080038.43115-513963640099.415)))-$J$1</f>
        <v>5750595.58636475</v>
      </c>
      <c r="J356" s="47" t="n">
        <f aca="false">I356*100/$J$2</f>
        <v>6.53904426679158</v>
      </c>
      <c r="L356" s="41" t="n">
        <f aca="false">[4]Plan1!$C351</f>
        <v>-7.29</v>
      </c>
      <c r="M356" s="41" t="n">
        <f aca="false">$O$5 + L356</f>
        <v>831.49</v>
      </c>
      <c r="N356" s="47" t="n">
        <f aca="false">IF(M356&gt;$O$5,$O$2+$O$1,(M356^3*3270.5936-M356^2*8015778.389801+M356*6549018422.82398-1783686174686.87))-$O$1</f>
        <v>11539285.7797852</v>
      </c>
      <c r="O356" s="41" t="n">
        <f aca="false">N356*100/$O$2</f>
        <v>29.5221545234182</v>
      </c>
      <c r="R356" s="47" t="n">
        <f aca="false">SUM(D356,I356,N356)</f>
        <v>61695916.3527222</v>
      </c>
      <c r="S356" s="41" t="n">
        <f aca="false">R356*100/$R$2</f>
        <v>22.3529160079923</v>
      </c>
      <c r="U356" s="41" t="n">
        <f aca="false">[1]Plan1!$B351</f>
        <v>21.16</v>
      </c>
    </row>
    <row r="357" customFormat="false" ht="15" hidden="false" customHeight="false" outlineLevel="0" collapsed="false">
      <c r="A357" s="46" t="n">
        <v>42355</v>
      </c>
      <c r="B357" s="41" t="n">
        <f aca="false">[2]Plan1!$C352</f>
        <v>-12.86</v>
      </c>
      <c r="C357" s="41" t="n">
        <f aca="false">$E$5 + B357</f>
        <v>768.14</v>
      </c>
      <c r="D357" s="47" t="n">
        <f aca="false">IF(C357&gt;$E$5,$E$2+$E$1,(IF(C357&gt;764.99,C357^3*3486.59308-C357^2*7860012.00812+C357*5908819377.96283-1481278321001.59,IF(C357&gt;752.99,C357^3*3588.471445-C357^2*8028757.56264+C357*5988077680.84934-1488767378546.26,C357^3*899.851852-C357^2*1969009.674601+C357*1435480406.01138-348666163343.76))))-$E$1</f>
        <v>44299596.4030762</v>
      </c>
      <c r="E357" s="47" t="n">
        <f aca="false">D357*100/$E$2</f>
        <v>29.7354554402695</v>
      </c>
      <c r="G357" s="41" t="n">
        <f aca="false">[3]Plan1!$C352</f>
        <v>-20.64</v>
      </c>
      <c r="H357" s="41" t="n">
        <f aca="false">$J$5 + G357</f>
        <v>739.36</v>
      </c>
      <c r="I357" s="47" t="n">
        <f aca="false">IF(H357&gt;$J$5,$J$2+$J$1,(IF(H357&gt;739.99,H357^3*2498.244218-H357^2*5471052.355142+H357*3994605728.77515-972400879260.135,H357^3*1396.138889-H357^2*3002770.071427+H357*2152080038.43115-513963640099.415)))-$J$1</f>
        <v>5779263.85748291</v>
      </c>
      <c r="J357" s="47" t="n">
        <f aca="false">I357*100/$J$2</f>
        <v>6.57164316738868</v>
      </c>
      <c r="L357" s="41" t="n">
        <f aca="false">[4]Plan1!$C352</f>
        <v>-7.31</v>
      </c>
      <c r="M357" s="41" t="n">
        <f aca="false">$O$5 + L357</f>
        <v>831.47</v>
      </c>
      <c r="N357" s="47" t="n">
        <f aca="false">IF(M357&gt;$O$5,$O$2+$O$1,(M357^3*3270.5936-M357^2*8015778.389801+M357*6549018422.82398-1783686174686.87))-$O$1</f>
        <v>11488036.5810547</v>
      </c>
      <c r="O357" s="41" t="n">
        <f aca="false">N357*100/$O$2</f>
        <v>29.3910383700447</v>
      </c>
      <c r="R357" s="47" t="n">
        <f aca="false">SUM(D357,I357,N357)</f>
        <v>61566896.8416138</v>
      </c>
      <c r="S357" s="41" t="n">
        <f aca="false">R357*100/$R$2</f>
        <v>22.3061712238042</v>
      </c>
      <c r="U357" s="41" t="n">
        <f aca="false">[1]Plan1!$B352</f>
        <v>19.19</v>
      </c>
    </row>
    <row r="358" customFormat="false" ht="15" hidden="false" customHeight="false" outlineLevel="0" collapsed="false">
      <c r="A358" s="46" t="n">
        <v>42356</v>
      </c>
      <c r="B358" s="41" t="n">
        <f aca="false">[2]Plan1!$C353</f>
        <v>-12.88</v>
      </c>
      <c r="C358" s="41" t="n">
        <f aca="false">$E$5 + B358</f>
        <v>768.12</v>
      </c>
      <c r="D358" s="47" t="n">
        <f aca="false">IF(C358&gt;$E$5,$E$2+$E$1,(IF(C358&gt;764.99,C358^3*3486.59308-C358^2*7860012.00812+C358*5908819377.96283-1481278321001.59,IF(C358&gt;752.99,C358^3*3588.471445-C358^2*8028757.56264+C358*5988077680.84934-1488767378546.26,C358^3*899.851852-C358^2*1969009.674601+C358*1435480406.01138-348666163343.76))))-$E$1</f>
        <v>44193297.470459</v>
      </c>
      <c r="E358" s="47" t="n">
        <f aca="false">D358*100/$E$2</f>
        <v>29.6641038382046</v>
      </c>
      <c r="G358" s="41" t="n">
        <f aca="false">[3]Plan1!$C353</f>
        <v>-20.63</v>
      </c>
      <c r="H358" s="41" t="n">
        <f aca="false">$J$5 + G358</f>
        <v>739.37</v>
      </c>
      <c r="I358" s="47" t="n">
        <f aca="false">IF(H358&gt;$J$5,$J$2+$J$1,(IF(H358&gt;739.99,H358^3*2498.244218-H358^2*5471052.355142+H358*3994605728.77515-972400879260.135,H358^3*1396.138889-H358^2*3002770.071427+H358*2152080038.43115-513963640099.415)))-$J$1</f>
        <v>5793626.18231201</v>
      </c>
      <c r="J358" s="47" t="n">
        <f aca="false">I358*100/$J$2</f>
        <v>6.58797467191218</v>
      </c>
      <c r="L358" s="41" t="n">
        <f aca="false">[4]Plan1!$C353</f>
        <v>-7.34</v>
      </c>
      <c r="M358" s="41" t="n">
        <f aca="false">$O$5 + L358</f>
        <v>831.44</v>
      </c>
      <c r="N358" s="47" t="n">
        <f aca="false">IF(M358&gt;$O$5,$O$2+$O$1,(M358^3*3270.5936-M358^2*8015778.389801+M358*6549018422.82398-1783686174686.87))-$O$1</f>
        <v>11411376.3676758</v>
      </c>
      <c r="O358" s="41" t="n">
        <f aca="false">N358*100/$O$2</f>
        <v>29.1949105759715</v>
      </c>
      <c r="R358" s="47" t="n">
        <f aca="false">SUM(D358,I358,N358)</f>
        <v>61398300.0204468</v>
      </c>
      <c r="S358" s="41" t="n">
        <f aca="false">R358*100/$R$2</f>
        <v>22.2450872687298</v>
      </c>
      <c r="U358" s="41" t="n">
        <f aca="false">[1]Plan1!$B353</f>
        <v>23.59</v>
      </c>
    </row>
    <row r="359" customFormat="false" ht="15" hidden="false" customHeight="false" outlineLevel="0" collapsed="false">
      <c r="A359" s="46" t="n">
        <v>42357</v>
      </c>
      <c r="B359" s="41" t="n">
        <f aca="false">[2]Plan1!$C354</f>
        <v>-12.85</v>
      </c>
      <c r="C359" s="41" t="n">
        <f aca="false">$E$5 + B359</f>
        <v>768.15</v>
      </c>
      <c r="D359" s="47" t="n">
        <f aca="false">IF(C359&gt;$E$5,$E$2+$E$1,(IF(C359&gt;764.99,C359^3*3486.59308-C359^2*7860012.00812+C359*5908819377.96283-1481278321001.59,IF(C359&gt;752.99,C359^3*3588.471445-C359^2*8028757.56264+C359*5988077680.84934-1488767378546.26,C359^3*899.851852-C359^2*1969009.674601+C359*1435480406.01138-348666163343.76))))-$E$1</f>
        <v>44352798.2282715</v>
      </c>
      <c r="E359" s="47" t="n">
        <f aca="false">D359*100/$E$2</f>
        <v>29.771166386438</v>
      </c>
      <c r="G359" s="41" t="n">
        <f aca="false">[3]Plan1!$C354</f>
        <v>-20.54</v>
      </c>
      <c r="H359" s="41" t="n">
        <f aca="false">$J$5 + G359</f>
        <v>739.46</v>
      </c>
      <c r="I359" s="47" t="n">
        <f aca="false">IF(H359&gt;$J$5,$J$2+$J$1,(IF(H359&gt;739.99,H359^3*2498.244218-H359^2*5471052.355142+H359*3994605728.77515-972400879260.135,H359^3*1396.138889-H359^2*3002770.071427+H359*2152080038.43115-513963640099.415)))-$J$1</f>
        <v>5923734.28753662</v>
      </c>
      <c r="J359" s="47" t="n">
        <f aca="false">I359*100/$J$2</f>
        <v>6.73592154919728</v>
      </c>
      <c r="L359" s="41" t="n">
        <f aca="false">[4]Plan1!$C354</f>
        <v>-7.3</v>
      </c>
      <c r="M359" s="41" t="n">
        <f aca="false">$O$5 + L359</f>
        <v>831.48</v>
      </c>
      <c r="N359" s="47" t="n">
        <f aca="false">IF(M359&gt;$O$5,$O$2+$O$1,(M359^3*3270.5936-M359^2*8015778.389801+M359*6549018422.82398-1783686174686.87))-$O$1</f>
        <v>11513646.9296875</v>
      </c>
      <c r="O359" s="41" t="n">
        <f aca="false">N359*100/$O$2</f>
        <v>29.4565599876011</v>
      </c>
      <c r="R359" s="47" t="n">
        <f aca="false">SUM(D359,I359,N359)</f>
        <v>61790179.4454956</v>
      </c>
      <c r="S359" s="41" t="n">
        <f aca="false">R359*100/$R$2</f>
        <v>22.3870682683036</v>
      </c>
      <c r="U359" s="41" t="n">
        <f aca="false">[1]Plan1!$B354</f>
        <v>22.88</v>
      </c>
    </row>
    <row r="360" customFormat="false" ht="15" hidden="false" customHeight="false" outlineLevel="0" collapsed="false">
      <c r="A360" s="46" t="n">
        <v>42358</v>
      </c>
      <c r="B360" s="41" t="n">
        <f aca="false">[2]Plan1!$C355</f>
        <v>-12.85</v>
      </c>
      <c r="C360" s="41" t="n">
        <f aca="false">$E$5 + B360</f>
        <v>768.15</v>
      </c>
      <c r="D360" s="47" t="n">
        <f aca="false">IF(C360&gt;$E$5,$E$2+$E$1,(IF(C360&gt;764.99,C360^3*3486.59308-C360^2*7860012.00812+C360*5908819377.96283-1481278321001.59,IF(C360&gt;752.99,C360^3*3588.471445-C360^2*8028757.56264+C360*5988077680.84934-1488767378546.26,C360^3*899.851852-C360^2*1969009.674601+C360*1435480406.01138-348666163343.76))))-$E$1</f>
        <v>44352798.2282715</v>
      </c>
      <c r="E360" s="47" t="n">
        <f aca="false">D360*100/$E$2</f>
        <v>29.771166386438</v>
      </c>
      <c r="G360" s="41" t="n">
        <f aca="false">[3]Plan1!$C355</f>
        <v>-20.47</v>
      </c>
      <c r="H360" s="41" t="n">
        <f aca="false">$J$5 + G360</f>
        <v>739.53</v>
      </c>
      <c r="I360" s="47" t="n">
        <f aca="false">IF(H360&gt;$J$5,$J$2+$J$1,(IF(H360&gt;739.99,H360^3*2498.244218-H360^2*5471052.355142+H360*3994605728.77515-972400879260.135,H360^3*1396.138889-H360^2*3002770.071427+H360*2152080038.43115-513963640099.415)))-$J$1</f>
        <v>6025986.40826416</v>
      </c>
      <c r="J360" s="47" t="n">
        <f aca="false">I360*100/$J$2</f>
        <v>6.85219318293833</v>
      </c>
      <c r="L360" s="41" t="n">
        <f aca="false">[4]Plan1!$C355</f>
        <v>-7.28</v>
      </c>
      <c r="M360" s="41" t="n">
        <f aca="false">$O$5 + L360</f>
        <v>831.5</v>
      </c>
      <c r="N360" s="47" t="n">
        <f aca="false">IF(M360&gt;$O$5,$O$2+$O$1,(M360^3*3270.5936-M360^2*8015778.389801+M360*6549018422.82398-1783686174686.87))-$O$1</f>
        <v>11564953.15625</v>
      </c>
      <c r="O360" s="41" t="n">
        <f aca="false">N360*100/$O$2</f>
        <v>29.5878220412063</v>
      </c>
      <c r="R360" s="47" t="n">
        <f aca="false">SUM(D360,I360,N360)</f>
        <v>61943737.7927856</v>
      </c>
      <c r="S360" s="41" t="n">
        <f aca="false">R360*100/$R$2</f>
        <v>22.4427036659476</v>
      </c>
      <c r="U360" s="41" t="n">
        <f aca="false">[1]Plan1!$B355</f>
        <v>39.29</v>
      </c>
    </row>
    <row r="361" customFormat="false" ht="15" hidden="false" customHeight="false" outlineLevel="0" collapsed="false">
      <c r="A361" s="46" t="n">
        <v>42359</v>
      </c>
      <c r="B361" s="41" t="n">
        <f aca="false">[2]Plan1!$C356</f>
        <v>-12.83</v>
      </c>
      <c r="C361" s="41" t="n">
        <f aca="false">$E$5 + B361</f>
        <v>768.17</v>
      </c>
      <c r="D361" s="47" t="n">
        <f aca="false">IF(C361&gt;$E$5,$E$2+$E$1,(IF(C361&gt;764.99,C361^3*3486.59308-C361^2*7860012.00812+C361*5908819377.96283-1481278321001.59,IF(C361&gt;752.99,C361^3*3588.471445-C361^2*8028757.56264+C361*5988077680.84934-1488767378546.26,C361^3*899.851852-C361^2*1969009.674601+C361*1435480406.01138-348666163343.76))))-$E$1</f>
        <v>44459306.7009277</v>
      </c>
      <c r="E361" s="47" t="n">
        <f aca="false">D361*100/$E$2</f>
        <v>29.8426586391859</v>
      </c>
      <c r="G361" s="41" t="n">
        <f aca="false">[3]Plan1!$C356</f>
        <v>-20.45</v>
      </c>
      <c r="H361" s="41" t="n">
        <f aca="false">$J$5 + G361</f>
        <v>739.55</v>
      </c>
      <c r="I361" s="47" t="n">
        <f aca="false">IF(H361&gt;$J$5,$J$2+$J$1,(IF(H361&gt;739.99,H361^3*2498.244218-H361^2*5471052.355142+H361*3994605728.77515-972400879260.135,H361^3*1396.138889-H361^2*3002770.071427+H361*2152080038.43115-513963640099.415)))-$J$1</f>
        <v>6055371.61590576</v>
      </c>
      <c r="J361" s="47" t="n">
        <f aca="false">I361*100/$J$2</f>
        <v>6.88560731729563</v>
      </c>
      <c r="L361" s="41" t="n">
        <f aca="false">[4]Plan1!$C356</f>
        <v>-7.26</v>
      </c>
      <c r="M361" s="41" t="n">
        <f aca="false">$O$5 + L361</f>
        <v>831.52</v>
      </c>
      <c r="N361" s="47" t="n">
        <f aca="false">IF(M361&gt;$O$5,$O$2+$O$1,(M361^3*3270.5936-M361^2*8015778.389801+M361*6549018422.82398-1783686174686.87))-$O$1</f>
        <v>11616373.5576172</v>
      </c>
      <c r="O361" s="41" t="n">
        <f aca="false">N361*100/$O$2</f>
        <v>29.7193762000848</v>
      </c>
      <c r="R361" s="47" t="n">
        <f aca="false">SUM(D361,I361,N361)</f>
        <v>62131051.8744507</v>
      </c>
      <c r="S361" s="41" t="n">
        <f aca="false">R361*100/$R$2</f>
        <v>22.5105690317951</v>
      </c>
      <c r="U361" s="41" t="n">
        <f aca="false">[1]Plan1!$B356</f>
        <v>25.79</v>
      </c>
    </row>
    <row r="362" customFormat="false" ht="15" hidden="false" customHeight="false" outlineLevel="0" collapsed="false">
      <c r="A362" s="46" t="n">
        <v>42360</v>
      </c>
      <c r="B362" s="41" t="n">
        <f aca="false">[2]Plan1!$C357</f>
        <v>-12.85</v>
      </c>
      <c r="C362" s="41" t="n">
        <f aca="false">$E$5 + B362</f>
        <v>768.15</v>
      </c>
      <c r="D362" s="47" t="n">
        <f aca="false">IF(C362&gt;$E$5,$E$2+$E$1,(IF(C362&gt;764.99,C362^3*3486.59308-C362^2*7860012.00812+C362*5908819377.96283-1481278321001.59,IF(C362&gt;752.99,C362^3*3588.471445-C362^2*8028757.56264+C362*5988077680.84934-1488767378546.26,C362^3*899.851852-C362^2*1969009.674601+C362*1435480406.01138-348666163343.76))))-$E$1</f>
        <v>44352798.2282715</v>
      </c>
      <c r="E362" s="47" t="n">
        <f aca="false">D362*100/$E$2</f>
        <v>29.771166386438</v>
      </c>
      <c r="G362" s="41" t="n">
        <f aca="false">[3]Plan1!$C357</f>
        <v>-20.43</v>
      </c>
      <c r="H362" s="41" t="n">
        <f aca="false">$J$5 + G362</f>
        <v>739.57</v>
      </c>
      <c r="I362" s="47" t="n">
        <f aca="false">IF(H362&gt;$J$5,$J$2+$J$1,(IF(H362&gt;739.99,H362^3*2498.244218-H362^2*5471052.355142+H362*3994605728.77515-972400879260.135,H362^3*1396.138889-H362^2*3002770.071427+H362*2152080038.43115-513963640099.415)))-$J$1</f>
        <v>6084832.64202881</v>
      </c>
      <c r="J362" s="47" t="n">
        <f aca="false">I362*100/$J$2</f>
        <v>6.91910766540226</v>
      </c>
      <c r="L362" s="41" t="n">
        <f aca="false">[4]Plan1!$C357</f>
        <v>-7.26</v>
      </c>
      <c r="M362" s="41" t="n">
        <f aca="false">$O$5 + L362</f>
        <v>831.52</v>
      </c>
      <c r="N362" s="47" t="n">
        <f aca="false">IF(M362&gt;$O$5,$O$2+$O$1,(M362^3*3270.5936-M362^2*8015778.389801+M362*6549018422.82398-1783686174686.87))-$O$1</f>
        <v>11616373.5576172</v>
      </c>
      <c r="O362" s="41" t="n">
        <f aca="false">N362*100/$O$2</f>
        <v>29.7193762000848</v>
      </c>
      <c r="R362" s="47" t="n">
        <f aca="false">SUM(D362,I362,N362)</f>
        <v>62054004.4279175</v>
      </c>
      <c r="S362" s="41" t="n">
        <f aca="false">R362*100/$R$2</f>
        <v>22.4826541355945</v>
      </c>
      <c r="U362" s="41" t="n">
        <f aca="false">[1]Plan1!$B357</f>
        <v>22.19</v>
      </c>
    </row>
    <row r="363" customFormat="false" ht="15" hidden="false" customHeight="false" outlineLevel="0" collapsed="false">
      <c r="A363" s="46" t="n">
        <v>42361</v>
      </c>
      <c r="B363" s="41" t="n">
        <f aca="false">[2]Plan1!$C358</f>
        <v>-12.82</v>
      </c>
      <c r="C363" s="41" t="n">
        <f aca="false">$E$5 + B363</f>
        <v>768.18</v>
      </c>
      <c r="D363" s="47" t="n">
        <f aca="false">IF(C363&gt;$E$5,$E$2+$E$1,(IF(C363&gt;764.99,C363^3*3486.59308-C363^2*7860012.00812+C363*5908819377.96283-1481278321001.59,IF(C363&gt;752.99,C363^3*3588.471445-C363^2*8028757.56264+C363*5988077680.84934-1488767378546.26,C363^3*899.851852-C363^2*1969009.674601+C363*1435480406.01138-348666163343.76))))-$E$1</f>
        <v>44512613.3884277</v>
      </c>
      <c r="E363" s="47" t="n">
        <f aca="false">D363*100/$E$2</f>
        <v>29.878439972641</v>
      </c>
      <c r="G363" s="41" t="n">
        <f aca="false">[3]Plan1!$C358</f>
        <v>-20.42</v>
      </c>
      <c r="H363" s="41" t="n">
        <f aca="false">$J$5 + G363</f>
        <v>739.58</v>
      </c>
      <c r="I363" s="47" t="n">
        <f aca="false">IF(H363&gt;$J$5,$J$2+$J$1,(IF(H363&gt;739.99,H363^3*2498.244218-H363^2*5471052.355142+H363*3994605728.77515-972400879260.135,H363^3*1396.138889-H363^2*3002770.071427+H363*2152080038.43115-513963640099.415)))-$J$1</f>
        <v>6099591.6083374</v>
      </c>
      <c r="J363" s="47" t="n">
        <f aca="false">I363*100/$J$2</f>
        <v>6.93589019385076</v>
      </c>
      <c r="L363" s="41" t="n">
        <f aca="false">[4]Plan1!$C358</f>
        <v>-7.28</v>
      </c>
      <c r="M363" s="41" t="n">
        <f aca="false">$O$5 + L363</f>
        <v>831.5</v>
      </c>
      <c r="N363" s="47" t="n">
        <f aca="false">IF(M363&gt;$O$5,$O$2+$O$1,(M363^3*3270.5936-M363^2*8015778.389801+M363*6549018422.82398-1783686174686.87))-$O$1</f>
        <v>11564953.15625</v>
      </c>
      <c r="O363" s="41" t="n">
        <f aca="false">N363*100/$O$2</f>
        <v>29.5878220412063</v>
      </c>
      <c r="R363" s="47" t="n">
        <f aca="false">SUM(D363,I363,N363)</f>
        <v>62177158.1530151</v>
      </c>
      <c r="S363" s="41" t="n">
        <f aca="false">R363*100/$R$2</f>
        <v>22.5272736993504</v>
      </c>
      <c r="U363" s="41" t="n">
        <f aca="false">[1]Plan1!$B358</f>
        <v>18.87</v>
      </c>
    </row>
    <row r="364" customFormat="false" ht="15" hidden="false" customHeight="false" outlineLevel="0" collapsed="false">
      <c r="A364" s="46" t="n">
        <v>42362</v>
      </c>
      <c r="B364" s="41" t="n">
        <f aca="false">[2]Plan1!$C359</f>
        <v>-12.81</v>
      </c>
      <c r="C364" s="41" t="n">
        <f aca="false">$E$5 + B364</f>
        <v>768.19</v>
      </c>
      <c r="D364" s="47" t="n">
        <f aca="false">IF(C364&gt;$E$5,$E$2+$E$1,(IF(C364&gt;764.99,C364^3*3486.59308-C364^2*7860012.00812+C364*5908819377.96283-1481278321001.59,IF(C364&gt;752.99,C364^3*3588.471445-C364^2*8028757.56264+C364*5988077680.84934-1488767378546.26,C364^3*899.851852-C364^2*1969009.674601+C364*1435480406.01138-348666163343.76))))-$E$1</f>
        <v>44565955.0729981</v>
      </c>
      <c r="E364" s="47" t="n">
        <f aca="false">D364*100/$E$2</f>
        <v>29.9142447973671</v>
      </c>
      <c r="G364" s="41" t="n">
        <f aca="false">[3]Plan1!$C359</f>
        <v>-20.43</v>
      </c>
      <c r="H364" s="41" t="n">
        <f aca="false">$J$5 + G364</f>
        <v>739.57</v>
      </c>
      <c r="I364" s="47" t="n">
        <f aca="false">IF(H364&gt;$J$5,$J$2+$J$1,(IF(H364&gt;739.99,H364^3*2498.244218-H364^2*5471052.355142+H364*3994605728.77515-972400879260.135,H364^3*1396.138889-H364^2*3002770.071427+H364*2152080038.43115-513963640099.415)))-$J$1</f>
        <v>6084832.64202881</v>
      </c>
      <c r="J364" s="47" t="n">
        <f aca="false">I364*100/$J$2</f>
        <v>6.91910766540226</v>
      </c>
      <c r="L364" s="41" t="n">
        <f aca="false">[4]Plan1!$C359</f>
        <v>-7.3</v>
      </c>
      <c r="M364" s="41" t="n">
        <f aca="false">$O$5 + L364</f>
        <v>831.48</v>
      </c>
      <c r="N364" s="47" t="n">
        <f aca="false">IF(M364&gt;$O$5,$O$2+$O$1,(M364^3*3270.5936-M364^2*8015778.389801+M364*6549018422.82398-1783686174686.87))-$O$1</f>
        <v>11513646.9296875</v>
      </c>
      <c r="O364" s="41" t="n">
        <f aca="false">N364*100/$O$2</f>
        <v>29.4565599876011</v>
      </c>
      <c r="R364" s="47" t="n">
        <f aca="false">SUM(D364,I364,N364)</f>
        <v>62164434.6447144</v>
      </c>
      <c r="S364" s="41" t="n">
        <f aca="false">R364*100/$R$2</f>
        <v>22.5226638721659</v>
      </c>
      <c r="U364" s="41" t="n">
        <f aca="false">[1]Plan1!$B359</f>
        <v>17.02</v>
      </c>
    </row>
    <row r="365" customFormat="false" ht="15" hidden="false" customHeight="false" outlineLevel="0" collapsed="false">
      <c r="A365" s="46" t="n">
        <v>42363</v>
      </c>
      <c r="B365" s="41" t="n">
        <f aca="false">[2]Plan1!$C360</f>
        <v>-12.79</v>
      </c>
      <c r="C365" s="41" t="n">
        <f aca="false">$E$5 + B365</f>
        <v>768.21</v>
      </c>
      <c r="D365" s="47" t="n">
        <f aca="false">IF(C365&gt;$E$5,$E$2+$E$1,(IF(C365&gt;764.99,C365^3*3486.59308-C365^2*7860012.00812+C365*5908819377.96283-1481278321001.59,IF(C365&gt;752.99,C365^3*3588.471445-C365^2*8028757.56264+C365*5988077680.84934-1488767378546.26,C365^3*899.851852-C365^2*1969009.674601+C365*1435480406.01138-348666163343.76))))-$E$1</f>
        <v>44672743.5124512</v>
      </c>
      <c r="E365" s="47" t="n">
        <f aca="false">D365*100/$E$2</f>
        <v>29.9859249737282</v>
      </c>
      <c r="G365" s="41" t="n">
        <f aca="false">[3]Plan1!$C360</f>
        <v>-20.43</v>
      </c>
      <c r="H365" s="41" t="n">
        <f aca="false">$J$5 + G365</f>
        <v>739.57</v>
      </c>
      <c r="I365" s="47" t="n">
        <f aca="false">IF(H365&gt;$J$5,$J$2+$J$1,(IF(H365&gt;739.99,H365^3*2498.244218-H365^2*5471052.355142+H365*3994605728.77515-972400879260.135,H365^3*1396.138889-H365^2*3002770.071427+H365*2152080038.43115-513963640099.415)))-$J$1</f>
        <v>6084832.64202881</v>
      </c>
      <c r="J365" s="47" t="n">
        <f aca="false">I365*100/$J$2</f>
        <v>6.91910766540226</v>
      </c>
      <c r="L365" s="41" t="n">
        <f aca="false">[4]Plan1!$C360</f>
        <v>-7.32</v>
      </c>
      <c r="M365" s="41" t="n">
        <f aca="false">$O$5 + L365</f>
        <v>831.46</v>
      </c>
      <c r="N365" s="47" t="n">
        <f aca="false">IF(M365&gt;$O$5,$O$2+$O$1,(M365^3*3270.5936-M365^2*8015778.389801+M365*6549018422.82398-1783686174686.87))-$O$1</f>
        <v>11462454.71875</v>
      </c>
      <c r="O365" s="41" t="n">
        <f aca="false">N365*100/$O$2</f>
        <v>29.3255896320233</v>
      </c>
      <c r="R365" s="47" t="n">
        <f aca="false">SUM(D365,I365,N365)</f>
        <v>62220030.87323</v>
      </c>
      <c r="S365" s="41" t="n">
        <f aca="false">R365*100/$R$2</f>
        <v>22.5428068232693</v>
      </c>
      <c r="U365" s="41" t="n">
        <f aca="false">[1]Plan1!$B360</f>
        <v>17.32</v>
      </c>
    </row>
    <row r="366" customFormat="false" ht="15" hidden="false" customHeight="false" outlineLevel="0" collapsed="false">
      <c r="A366" s="46" t="n">
        <v>42364</v>
      </c>
      <c r="B366" s="41" t="n">
        <f aca="false">[2]Plan1!$C361</f>
        <v>-12.79</v>
      </c>
      <c r="C366" s="41" t="n">
        <f aca="false">$E$5 + B366</f>
        <v>768.21</v>
      </c>
      <c r="D366" s="47" t="n">
        <f aca="false">IF(C366&gt;$E$5,$E$2+$E$1,(IF(C366&gt;764.99,C366^3*3486.59308-C366^2*7860012.00812+C366*5908819377.96283-1481278321001.59,IF(C366&gt;752.99,C366^3*3588.471445-C366^2*8028757.56264+C366*5988077680.84934-1488767378546.26,C366^3*899.851852-C366^2*1969009.674601+C366*1435480406.01138-348666163343.76))))-$E$1</f>
        <v>44672743.5124512</v>
      </c>
      <c r="E366" s="47" t="n">
        <f aca="false">D366*100/$E$2</f>
        <v>29.9859249737282</v>
      </c>
      <c r="G366" s="41" t="n">
        <f aca="false">[3]Plan1!$C361</f>
        <v>-20.43</v>
      </c>
      <c r="H366" s="41" t="n">
        <f aca="false">$J$5 + G366</f>
        <v>739.57</v>
      </c>
      <c r="I366" s="47" t="n">
        <f aca="false">IF(H366&gt;$J$5,$J$2+$J$1,(IF(H366&gt;739.99,H366^3*2498.244218-H366^2*5471052.355142+H366*3994605728.77515-972400879260.135,H366^3*1396.138889-H366^2*3002770.071427+H366*2152080038.43115-513963640099.415)))-$J$1</f>
        <v>6084832.64202881</v>
      </c>
      <c r="J366" s="47" t="n">
        <f aca="false">I366*100/$J$2</f>
        <v>6.91910766540226</v>
      </c>
      <c r="L366" s="41" t="n">
        <f aca="false">[4]Plan1!$C361</f>
        <v>-7.34</v>
      </c>
      <c r="M366" s="41" t="n">
        <f aca="false">$O$5 + L366</f>
        <v>831.44</v>
      </c>
      <c r="N366" s="47" t="n">
        <f aca="false">IF(M366&gt;$O$5,$O$2+$O$1,(M366^3*3270.5936-M366^2*8015778.389801+M366*6549018422.82398-1783686174686.87))-$O$1</f>
        <v>11411376.3676758</v>
      </c>
      <c r="O366" s="41" t="n">
        <f aca="false">N366*100/$O$2</f>
        <v>29.1949105759715</v>
      </c>
      <c r="R366" s="47" t="n">
        <f aca="false">SUM(D366,I366,N366)</f>
        <v>62168952.5221558</v>
      </c>
      <c r="S366" s="41" t="n">
        <f aca="false">R366*100/$R$2</f>
        <v>22.5243007347162</v>
      </c>
      <c r="U366" s="41" t="n">
        <f aca="false">[1]Plan1!$B361</f>
        <v>20.83</v>
      </c>
    </row>
    <row r="367" customFormat="false" ht="15" hidden="false" customHeight="false" outlineLevel="0" collapsed="false">
      <c r="A367" s="46" t="n">
        <v>42365</v>
      </c>
      <c r="B367" s="41" t="n">
        <f aca="false">[2]Plan1!$C362</f>
        <v>-12.79</v>
      </c>
      <c r="C367" s="41" t="n">
        <f aca="false">$E$5 + B367</f>
        <v>768.21</v>
      </c>
      <c r="D367" s="47" t="n">
        <f aca="false">IF(C367&gt;$E$5,$E$2+$E$1,(IF(C367&gt;764.99,C367^3*3486.59308-C367^2*7860012.00812+C367*5908819377.96283-1481278321001.59,IF(C367&gt;752.99,C367^3*3588.471445-C367^2*8028757.56264+C367*5988077680.84934-1488767378546.26,C367^3*899.851852-C367^2*1969009.674601+C367*1435480406.01138-348666163343.76))))-$E$1</f>
        <v>44672743.5124512</v>
      </c>
      <c r="E367" s="47" t="n">
        <f aca="false">D367*100/$E$2</f>
        <v>29.9859249737282</v>
      </c>
      <c r="G367" s="41" t="n">
        <f aca="false">[3]Plan1!$C362</f>
        <v>-20.43</v>
      </c>
      <c r="H367" s="41" t="n">
        <f aca="false">$J$5 + G367</f>
        <v>739.57</v>
      </c>
      <c r="I367" s="47" t="n">
        <f aca="false">IF(H367&gt;$J$5,$J$2+$J$1,(IF(H367&gt;739.99,H367^3*2498.244218-H367^2*5471052.355142+H367*3994605728.77515-972400879260.135,H367^3*1396.138889-H367^2*3002770.071427+H367*2152080038.43115-513963640099.415)))-$J$1</f>
        <v>6084832.64202881</v>
      </c>
      <c r="J367" s="47" t="n">
        <f aca="false">I367*100/$J$2</f>
        <v>6.91910766540226</v>
      </c>
      <c r="L367" s="41" t="n">
        <f aca="false">[4]Plan1!$C362</f>
        <v>-7.36</v>
      </c>
      <c r="M367" s="41" t="n">
        <f aca="false">$O$5 + L367</f>
        <v>831.42</v>
      </c>
      <c r="N367" s="47" t="n">
        <f aca="false">IF(M367&gt;$O$5,$O$2+$O$1,(M367^3*3270.5936-M367^2*8015778.389801+M367*6549018422.82398-1783686174686.87))-$O$1</f>
        <v>11360411.7207031</v>
      </c>
      <c r="O367" s="41" t="n">
        <f aca="false">N367*100/$O$2</f>
        <v>29.0645224209442</v>
      </c>
      <c r="R367" s="47" t="n">
        <f aca="false">SUM(D367,I367,N367)</f>
        <v>62117987.8751831</v>
      </c>
      <c r="S367" s="41" t="n">
        <f aca="false">R367*100/$R$2</f>
        <v>22.5058358420539</v>
      </c>
      <c r="U367" s="41" t="n">
        <f aca="false">[1]Plan1!$B362</f>
        <v>25.79</v>
      </c>
    </row>
    <row r="368" customFormat="false" ht="15" hidden="false" customHeight="false" outlineLevel="0" collapsed="false">
      <c r="A368" s="46" t="n">
        <v>42366</v>
      </c>
      <c r="B368" s="41" t="n">
        <f aca="false">[2]Plan1!$C363</f>
        <v>-12.77</v>
      </c>
      <c r="C368" s="41" t="n">
        <f aca="false">$E$5 + B368</f>
        <v>768.23</v>
      </c>
      <c r="D368" s="47" t="n">
        <f aca="false">IF(C368&gt;$E$5,$E$2+$E$1,(IF(C368&gt;764.99,C368^3*3486.59308-C368^2*7860012.00812+C368*5908819377.96283-1481278321001.59,IF(C368&gt;752.99,C368^3*3588.471445-C368^2*8028757.56264+C368*5988077680.84934-1488767378546.26,C368^3*899.851852-C368^2*1969009.674601+C368*1435480406.01138-348666163343.76))))-$E$1</f>
        <v>44779672.1911621</v>
      </c>
      <c r="E368" s="47" t="n">
        <f aca="false">D368*100/$E$2</f>
        <v>30.0576992836376</v>
      </c>
      <c r="G368" s="41" t="n">
        <f aca="false">[3]Plan1!$C363</f>
        <v>-20.43</v>
      </c>
      <c r="H368" s="41" t="n">
        <f aca="false">$J$5 + G368</f>
        <v>739.57</v>
      </c>
      <c r="I368" s="47" t="n">
        <f aca="false">IF(H368&gt;$J$5,$J$2+$J$1,(IF(H368&gt;739.99,H368^3*2498.244218-H368^2*5471052.355142+H368*3994605728.77515-972400879260.135,H368^3*1396.138889-H368^2*3002770.071427+H368*2152080038.43115-513963640099.415)))-$J$1</f>
        <v>6084832.64202881</v>
      </c>
      <c r="J368" s="47" t="n">
        <f aca="false">I368*100/$J$2</f>
        <v>6.91910766540226</v>
      </c>
      <c r="L368" s="41" t="n">
        <f aca="false">[4]Plan1!$C363</f>
        <v>-7.34</v>
      </c>
      <c r="M368" s="41" t="n">
        <f aca="false">$O$5 + L368</f>
        <v>831.44</v>
      </c>
      <c r="N368" s="47" t="n">
        <f aca="false">IF(M368&gt;$O$5,$O$2+$O$1,(M368^3*3270.5936-M368^2*8015778.389801+M368*6549018422.82398-1783686174686.87))-$O$1</f>
        <v>11411376.3676758</v>
      </c>
      <c r="O368" s="41" t="n">
        <f aca="false">N368*100/$O$2</f>
        <v>29.1949105759715</v>
      </c>
      <c r="R368" s="47" t="n">
        <f aca="false">SUM(D368,I368,N368)</f>
        <v>62275881.2008667</v>
      </c>
      <c r="S368" s="41" t="n">
        <f aca="false">R368*100/$R$2</f>
        <v>22.5630418364839</v>
      </c>
      <c r="U368" s="41" t="n">
        <f aca="false">[1]Plan1!$B363</f>
        <v>20.49</v>
      </c>
    </row>
    <row r="369" customFormat="false" ht="15" hidden="false" customHeight="false" outlineLevel="0" collapsed="false">
      <c r="A369" s="46" t="n">
        <v>42367</v>
      </c>
      <c r="B369" s="41" t="n">
        <f aca="false">[2]Plan1!$C364</f>
        <v>-12.76</v>
      </c>
      <c r="C369" s="41" t="n">
        <f aca="false">$E$5 + B369</f>
        <v>768.24</v>
      </c>
      <c r="D369" s="47" t="n">
        <f aca="false">IF(C369&gt;$E$5,$E$2+$E$1,(IF(C369&gt;764.99,C369^3*3486.59308-C369^2*7860012.00812+C369*5908819377.96283-1481278321001.59,IF(C369&gt;752.99,C369^3*3588.471445-C369^2*8028757.56264+C369*5988077680.84934-1488767378546.26,C369^3*899.851852-C369^2*1969009.674601+C369*1435480406.01138-348666163343.76))))-$E$1</f>
        <v>44833189.1711426</v>
      </c>
      <c r="E369" s="47" t="n">
        <f aca="false">D369*100/$E$2</f>
        <v>30.093621772841</v>
      </c>
      <c r="G369" s="41" t="n">
        <f aca="false">[3]Plan1!$C364</f>
        <v>-20.43</v>
      </c>
      <c r="H369" s="41" t="n">
        <f aca="false">$J$5 + G369</f>
        <v>739.57</v>
      </c>
      <c r="I369" s="47" t="n">
        <f aca="false">IF(H369&gt;$J$5,$J$2+$J$1,(IF(H369&gt;739.99,H369^3*2498.244218-H369^2*5471052.355142+H369*3994605728.77515-972400879260.135,H369^3*1396.138889-H369^2*3002770.071427+H369*2152080038.43115-513963640099.415)))-$J$1</f>
        <v>6084832.64202881</v>
      </c>
      <c r="J369" s="47" t="n">
        <f aca="false">I369*100/$J$2</f>
        <v>6.91910766540226</v>
      </c>
      <c r="L369" s="41" t="n">
        <f aca="false">[4]Plan1!$C364</f>
        <v>-7.35</v>
      </c>
      <c r="M369" s="41" t="n">
        <f aca="false">$O$5 + L369</f>
        <v>831.43</v>
      </c>
      <c r="N369" s="47" t="n">
        <f aca="false">IF(M369&gt;$O$5,$O$2+$O$1,(M369^3*3270.5936-M369^2*8015778.389801+M369*6549018422.82398-1783686174686.87))-$O$1</f>
        <v>11385879.8413086</v>
      </c>
      <c r="O369" s="41" t="n">
        <f aca="false">N369*100/$O$2</f>
        <v>29.1296801617511</v>
      </c>
      <c r="R369" s="47" t="n">
        <f aca="false">SUM(D369,I369,N369)</f>
        <v>62303901.65448</v>
      </c>
      <c r="S369" s="41" t="n">
        <f aca="false">R369*100/$R$2</f>
        <v>22.5731938673338</v>
      </c>
      <c r="U369" s="41" t="n">
        <f aca="false">[1]Plan1!$B364</f>
        <v>17.93</v>
      </c>
    </row>
    <row r="370" customFormat="false" ht="15" hidden="false" customHeight="false" outlineLevel="0" collapsed="false">
      <c r="A370" s="46" t="n">
        <v>42368</v>
      </c>
      <c r="B370" s="41" t="n">
        <f aca="false">[2]Plan1!$C365</f>
        <v>-12.72</v>
      </c>
      <c r="C370" s="41" t="n">
        <f aca="false">$E$5 + B370</f>
        <v>768.28</v>
      </c>
      <c r="D370" s="47" t="n">
        <f aca="false">IF(C370&gt;$E$5,$E$2+$E$1,(IF(C370&gt;764.99,C370^3*3486.59308-C370^2*7860012.00812+C370*5908819377.96283-1481278321001.59,IF(C370&gt;752.99,C370^3*3588.471445-C370^2*8028757.56264+C370*5988077680.84934-1488767378546.26,C370^3*899.851852-C370^2*1969009.674601+C370*1435480406.01138-348666163343.76))))-$E$1</f>
        <v>45047608.5144043</v>
      </c>
      <c r="E370" s="47" t="n">
        <f aca="false">D370*100/$E$2</f>
        <v>30.2375476174261</v>
      </c>
      <c r="G370" s="41" t="n">
        <f aca="false">[3]Plan1!$C365</f>
        <v>-20.44</v>
      </c>
      <c r="H370" s="41" t="n">
        <f aca="false">$J$5 + G370</f>
        <v>739.56</v>
      </c>
      <c r="I370" s="47" t="n">
        <f aca="false">IF(H370&gt;$J$5,$J$2+$J$1,(IF(H370&gt;739.99,H370^3*2498.244218-H370^2*5471052.355142+H370*3994605728.77515-972400879260.135,H370^3*1396.138889-H370^2*3002770.071427+H370*2152080038.43115-513963640099.415)))-$J$1</f>
        <v>6070092.64727783</v>
      </c>
      <c r="J370" s="47" t="n">
        <f aca="false">I370*100/$J$2</f>
        <v>6.90234670965058</v>
      </c>
      <c r="L370" s="41" t="n">
        <f aca="false">[4]Plan1!$C365</f>
        <v>-7.37</v>
      </c>
      <c r="M370" s="41" t="n">
        <f aca="false">$O$5 + L370</f>
        <v>831.41</v>
      </c>
      <c r="N370" s="47" t="n">
        <f aca="false">IF(M370&gt;$O$5,$O$2+$O$1,(M370^3*3270.5936-M370^2*8015778.389801+M370*6549018422.82398-1783686174686.87))-$O$1</f>
        <v>11334971.9858398</v>
      </c>
      <c r="O370" s="41" t="n">
        <f aca="false">N370*100/$O$2</f>
        <v>28.9994373023328</v>
      </c>
      <c r="R370" s="47" t="n">
        <f aca="false">SUM(D370,I370,N370)</f>
        <v>62452673.147522</v>
      </c>
      <c r="S370" s="41" t="n">
        <f aca="false">R370*100/$R$2</f>
        <v>22.6270949500138</v>
      </c>
      <c r="U370" s="41" t="n">
        <f aca="false">[1]Plan1!$B365</f>
        <v>18.56</v>
      </c>
    </row>
    <row r="371" customFormat="false" ht="15" hidden="false" customHeight="false" outlineLevel="0" collapsed="false">
      <c r="A371" s="46" t="n">
        <v>42369</v>
      </c>
      <c r="B371" s="41" t="n">
        <f aca="false">[2]Plan1!$C366</f>
        <v>-12.7</v>
      </c>
      <c r="C371" s="41" t="n">
        <f aca="false">$E$5 + B371</f>
        <v>768.3</v>
      </c>
      <c r="D371" s="47" t="n">
        <f aca="false">IF(C371&gt;$E$5,$E$2+$E$1,(IF(C371&gt;764.99,C371^3*3486.59308-C371^2*7860012.00812+C371*5908819377.96283-1481278321001.59,IF(C371&gt;752.99,C371^3*3588.471445-C371^2*8028757.56264+C371*5988077680.84934-1488767378546.26,C371^3*899.851852-C371^2*1969009.674601+C371*1435480406.01138-348666163343.76))))-$E$1</f>
        <v>45155029.3366699</v>
      </c>
      <c r="E371" s="47" t="n">
        <f aca="false">D371*100/$E$2</f>
        <v>30.3096522714905</v>
      </c>
      <c r="G371" s="41" t="n">
        <f aca="false">[3]Plan1!$C366</f>
        <v>-20.44</v>
      </c>
      <c r="H371" s="41" t="n">
        <f aca="false">$J$5 + G371</f>
        <v>739.56</v>
      </c>
      <c r="I371" s="47" t="n">
        <f aca="false">IF(H371&gt;$J$5,$J$2+$J$1,(IF(H371&gt;739.99,H371^3*2498.244218-H371^2*5471052.355142+H371*3994605728.77515-972400879260.135,H371^3*1396.138889-H371^2*3002770.071427+H371*2152080038.43115-513963640099.415)))-$J$1</f>
        <v>6070092.64727783</v>
      </c>
      <c r="J371" s="47" t="n">
        <f aca="false">I371*100/$J$2</f>
        <v>6.90234670965058</v>
      </c>
      <c r="L371" s="41" t="n">
        <f aca="false">[4]Plan1!$C366</f>
        <v>-7.39</v>
      </c>
      <c r="M371" s="41" t="n">
        <f aca="false">$O$5 + L371</f>
        <v>831.39</v>
      </c>
      <c r="N371" s="47" t="n">
        <f aca="false">IF(M371&gt;$O$5,$O$2+$O$1,(M371^3*3270.5936-M371^2*8015778.389801+M371*6549018422.82398-1783686174686.87))-$O$1</f>
        <v>11284177.5986328</v>
      </c>
      <c r="O371" s="41" t="n">
        <f aca="false">N371*100/$O$2</f>
        <v>28.8694847405655</v>
      </c>
      <c r="R371" s="47" t="n">
        <f aca="false">SUM(D371,I371,N371)</f>
        <v>62509299.5825806</v>
      </c>
      <c r="S371" s="41" t="n">
        <f aca="false">R371*100/$R$2</f>
        <v>22.6476111530549</v>
      </c>
      <c r="U371" s="41" t="n">
        <f aca="false">[1]Plan1!$B366</f>
        <v>21.5</v>
      </c>
    </row>
    <row r="372" customFormat="false" ht="15" hidden="false" customHeight="false" outlineLevel="0" collapsed="false">
      <c r="A372" s="46" t="n">
        <v>42370</v>
      </c>
      <c r="B372" s="41" t="n">
        <f aca="false">[2]Plan1!$C367</f>
        <v>-12.68</v>
      </c>
      <c r="C372" s="41" t="n">
        <f aca="false">$E$5 + B372</f>
        <v>768.32</v>
      </c>
      <c r="D372" s="47" t="n">
        <f aca="false">IF(C372&gt;$E$5,$E$2+$E$1,(IF(C372&gt;764.99,C372^3*3486.59308-C372^2*7860012.00812+C372*5908819377.96283-1481278321001.59,IF(C372&gt;752.99,C372^3*3588.471445-C372^2*8028757.56264+C372*5988077680.84934-1488767378546.26,C372^3*899.851852-C372^2*1969009.674601+C372*1435480406.01138-348666163343.76))))-$E$1</f>
        <v>45262591.145752</v>
      </c>
      <c r="E372" s="47" t="n">
        <f aca="false">D372*100/$E$2</f>
        <v>30.3818515608911</v>
      </c>
      <c r="G372" s="41" t="n">
        <f aca="false">[3]Plan1!$C367</f>
        <v>-20.45</v>
      </c>
      <c r="H372" s="41" t="n">
        <f aca="false">$J$5 + G372</f>
        <v>739.55</v>
      </c>
      <c r="I372" s="47" t="n">
        <f aca="false">IF(H372&gt;$J$5,$J$2+$J$1,(IF(H372&gt;739.99,H372^3*2498.244218-H372^2*5471052.355142+H372*3994605728.77515-972400879260.135,H372^3*1396.138889-H372^2*3002770.071427+H372*2152080038.43115-513963640099.415)))-$J$1</f>
        <v>6055371.61590576</v>
      </c>
      <c r="J372" s="47" t="n">
        <f aca="false">I372*100/$J$2</f>
        <v>6.88560731729563</v>
      </c>
      <c r="L372" s="41" t="n">
        <f aca="false">[4]Plan1!$C367</f>
        <v>-7.4</v>
      </c>
      <c r="M372" s="41" t="n">
        <f aca="false">$O$5 + L372</f>
        <v>831.38</v>
      </c>
      <c r="N372" s="47" t="n">
        <f aca="false">IF(M372&gt;$O$5,$O$2+$O$1,(M372^3*3270.5936-M372^2*8015778.389801+M372*6549018422.82398-1783686174686.87))-$O$1</f>
        <v>11258822.9052734</v>
      </c>
      <c r="O372" s="41" t="n">
        <f aca="false">N372*100/$O$2</f>
        <v>28.8046171924751</v>
      </c>
      <c r="R372" s="47" t="n">
        <f aca="false">SUM(D372,I372,N372)</f>
        <v>62576785.6669312</v>
      </c>
      <c r="S372" s="41" t="n">
        <f aca="false">R372*100/$R$2</f>
        <v>22.672061892494</v>
      </c>
      <c r="U372" s="41" t="n">
        <f aca="false">[1]Plan1!$B367</f>
        <v>16.42</v>
      </c>
    </row>
    <row r="373" customFormat="false" ht="15" hidden="false" customHeight="false" outlineLevel="0" collapsed="false">
      <c r="A373" s="46" t="n">
        <v>42371</v>
      </c>
      <c r="B373" s="41" t="n">
        <f aca="false">[2]Plan1!$C368</f>
        <v>-12.68</v>
      </c>
      <c r="C373" s="41" t="n">
        <f aca="false">$E$5 + B373</f>
        <v>768.32</v>
      </c>
      <c r="D373" s="47" t="n">
        <f aca="false">IF(C373&gt;$E$5,$E$2+$E$1,(IF(C373&gt;764.99,C373^3*3486.59308-C373^2*7860012.00812+C373*5908819377.96283-1481278321001.59,IF(C373&gt;752.99,C373^3*3588.471445-C373^2*8028757.56264+C373*5988077680.84934-1488767378546.26,C373^3*899.851852-C373^2*1969009.674601+C373*1435480406.01138-348666163343.76))))-$E$1</f>
        <v>45262591.145752</v>
      </c>
      <c r="E373" s="47" t="n">
        <f aca="false">D373*100/$E$2</f>
        <v>30.3818515608911</v>
      </c>
      <c r="G373" s="41" t="n">
        <f aca="false">[3]Plan1!$C368</f>
        <v>-20.46</v>
      </c>
      <c r="H373" s="41" t="n">
        <f aca="false">$J$5 + G373</f>
        <v>739.54</v>
      </c>
      <c r="I373" s="47" t="n">
        <f aca="false">IF(H373&gt;$J$5,$J$2+$J$1,(IF(H373&gt;739.99,H373^3*2498.244218-H373^2*5471052.355142+H373*3994605728.77515-972400879260.135,H373^3*1396.138889-H373^2*3002770.071427+H373*2152080038.43115-513963640099.415)))-$J$1</f>
        <v>6040669.53887939</v>
      </c>
      <c r="J373" s="47" t="n">
        <f aca="false">I373*100/$J$2</f>
        <v>6.8688894780657</v>
      </c>
      <c r="L373" s="41" t="n">
        <f aca="false">[4]Plan1!$C368</f>
        <v>-7.41</v>
      </c>
      <c r="M373" s="41" t="n">
        <f aca="false">$O$5 + L373</f>
        <v>831.37</v>
      </c>
      <c r="N373" s="47" t="n">
        <f aca="false">IF(M373&gt;$O$5,$O$2+$O$1,(M373^3*3270.5936-M373^2*8015778.389801+M373*6549018422.82398-1783686174686.87))-$O$1</f>
        <v>11233496.5224609</v>
      </c>
      <c r="O373" s="41" t="n">
        <f aca="false">N373*100/$O$2</f>
        <v>28.7398220742001</v>
      </c>
      <c r="R373" s="47" t="n">
        <f aca="false">SUM(D373,I373,N373)</f>
        <v>62536757.2070923</v>
      </c>
      <c r="S373" s="41" t="n">
        <f aca="false">R373*100/$R$2</f>
        <v>22.6575592664921</v>
      </c>
      <c r="U373" s="41" t="n">
        <f aca="false">[1]Plan1!$B368</f>
        <v>17.63</v>
      </c>
    </row>
    <row r="374" customFormat="false" ht="15" hidden="false" customHeight="false" outlineLevel="0" collapsed="false">
      <c r="A374" s="46" t="n">
        <v>42372</v>
      </c>
      <c r="B374" s="41" t="n">
        <f aca="false">[2]Plan1!$C369</f>
        <v>-12.66</v>
      </c>
      <c r="C374" s="41" t="n">
        <f aca="false">$E$5 + B374</f>
        <v>768.34</v>
      </c>
      <c r="D374" s="47" t="n">
        <f aca="false">IF(C374&gt;$E$5,$E$2+$E$1,(IF(C374&gt;764.99,C374^3*3486.59308-C374^2*7860012.00812+C374*5908819377.96283-1481278321001.59,IF(C374&gt;752.99,C374^3*3588.471445-C374^2*8028757.56264+C374*5988077680.84934-1488767378546.26,C374^3*899.851852-C374^2*1969009.674601+C374*1435480406.01138-348666163343.76))))-$E$1</f>
        <v>45370294.1140137</v>
      </c>
      <c r="E374" s="47" t="n">
        <f aca="false">D374*100/$E$2</f>
        <v>30.4541456013241</v>
      </c>
      <c r="G374" s="41" t="n">
        <f aca="false">[3]Plan1!$C369</f>
        <v>-20.46</v>
      </c>
      <c r="H374" s="41" t="n">
        <f aca="false">$J$5 + G374</f>
        <v>739.54</v>
      </c>
      <c r="I374" s="47" t="n">
        <f aca="false">IF(H374&gt;$J$5,$J$2+$J$1,(IF(H374&gt;739.99,H374^3*2498.244218-H374^2*5471052.355142+H374*3994605728.77515-972400879260.135,H374^3*1396.138889-H374^2*3002770.071427+H374*2152080038.43115-513963640099.415)))-$J$1</f>
        <v>6040669.53887939</v>
      </c>
      <c r="J374" s="47" t="n">
        <f aca="false">I374*100/$J$2</f>
        <v>6.8688894780657</v>
      </c>
      <c r="L374" s="41" t="n">
        <f aca="false">[4]Plan1!$C369</f>
        <v>-7.4</v>
      </c>
      <c r="M374" s="41" t="n">
        <f aca="false">$O$5 + L374</f>
        <v>831.38</v>
      </c>
      <c r="N374" s="47" t="n">
        <f aca="false">IF(M374&gt;$O$5,$O$2+$O$1,(M374^3*3270.5936-M374^2*8015778.389801+M374*6549018422.82398-1783686174686.87))-$O$1</f>
        <v>11258822.9052734</v>
      </c>
      <c r="O374" s="41" t="n">
        <f aca="false">N374*100/$O$2</f>
        <v>28.8046171924751</v>
      </c>
      <c r="R374" s="47" t="n">
        <f aca="false">SUM(D374,I374,N374)</f>
        <v>62669786.5581665</v>
      </c>
      <c r="S374" s="41" t="n">
        <f aca="false">R374*100/$R$2</f>
        <v>22.7057568472551</v>
      </c>
      <c r="U374" s="41" t="n">
        <f aca="false">[1]Plan1!$B369</f>
        <v>27.7</v>
      </c>
    </row>
    <row r="375" customFormat="false" ht="15" hidden="false" customHeight="false" outlineLevel="0" collapsed="false">
      <c r="A375" s="46" t="n">
        <v>42373</v>
      </c>
      <c r="B375" s="41" t="n">
        <f aca="false">[2]Plan1!$C370</f>
        <v>-12.57</v>
      </c>
      <c r="C375" s="41" t="n">
        <f aca="false">$E$5 + B375</f>
        <v>768.43</v>
      </c>
      <c r="D375" s="47" t="n">
        <f aca="false">IF(C375&gt;$E$5,$E$2+$E$1,(IF(C375&gt;764.99,C375^3*3486.59308-C375^2*7860012.00812+C375*5908819377.96283-1481278321001.59,IF(C375&gt;752.99,C375^3*3588.471445-C375^2*8028757.56264+C375*5988077680.84934-1488767378546.26,C375^3*899.851852-C375^2*1969009.674601+C375*1435480406.01138-348666163343.76))))-$E$1</f>
        <v>45856708.7619629</v>
      </c>
      <c r="E375" s="47" t="n">
        <f aca="false">D375*100/$E$2</f>
        <v>30.7806443115603</v>
      </c>
      <c r="G375" s="41" t="n">
        <f aca="false">[3]Plan1!$C370</f>
        <v>-20.36</v>
      </c>
      <c r="H375" s="41" t="n">
        <f aca="false">$J$5 + G375</f>
        <v>739.64</v>
      </c>
      <c r="I375" s="47" t="n">
        <f aca="false">IF(H375&gt;$J$5,$J$2+$J$1,(IF(H375&gt;739.99,H375^3*2498.244218-H375^2*5471052.355142+H375*3994605728.77515-972400879260.135,H375^3*1396.138889-H375^2*3002770.071427+H375*2152080038.43115-513963640099.415)))-$J$1</f>
        <v>6188544.27484131</v>
      </c>
      <c r="J375" s="47" t="n">
        <f aca="false">I375*100/$J$2</f>
        <v>7.03703892100128</v>
      </c>
      <c r="L375" s="41" t="n">
        <f aca="false">[4]Plan1!$C370</f>
        <v>-7.38</v>
      </c>
      <c r="M375" s="41" t="n">
        <f aca="false">$O$5 + L375</f>
        <v>831.4</v>
      </c>
      <c r="N375" s="47" t="n">
        <f aca="false">IF(M375&gt;$O$5,$O$2+$O$1,(M375^3*3270.5936-M375^2*8015778.389801+M375*6549018422.82398-1783686174686.87))-$O$1</f>
        <v>11309560.6191406</v>
      </c>
      <c r="O375" s="41" t="n">
        <f aca="false">N375*100/$O$2</f>
        <v>28.9344247609449</v>
      </c>
      <c r="R375" s="47" t="n">
        <f aca="false">SUM(D375,I375,N375)</f>
        <v>63354813.6559448</v>
      </c>
      <c r="S375" s="41" t="n">
        <f aca="false">R375*100/$R$2</f>
        <v>22.953947555572</v>
      </c>
      <c r="U375" s="41" t="n">
        <f aca="false">[1]Plan1!$B370</f>
        <v>67.4</v>
      </c>
    </row>
    <row r="376" customFormat="false" ht="15" hidden="false" customHeight="false" outlineLevel="0" collapsed="false">
      <c r="A376" s="46" t="n">
        <v>42374</v>
      </c>
      <c r="B376" s="41" t="n">
        <f aca="false">[2]Plan1!$C371</f>
        <v>-12.53</v>
      </c>
      <c r="C376" s="41" t="n">
        <f aca="false">$E$5 + B376</f>
        <v>768.47</v>
      </c>
      <c r="D376" s="47" t="n">
        <f aca="false">IF(C376&gt;$E$5,$E$2+$E$1,(IF(C376&gt;764.99,C376^3*3486.59308-C376^2*7860012.00812+C376*5908819377.96283-1481278321001.59,IF(C376&gt;752.99,C376^3*3588.471445-C376^2*8028757.56264+C376*5988077680.84934-1488767378546.26,C376^3*899.851852-C376^2*1969009.674601+C376*1435480406.01138-348666163343.76))))-$E$1</f>
        <v>46073815.6442871</v>
      </c>
      <c r="E376" s="47" t="n">
        <f aca="false">D376*100/$E$2</f>
        <v>30.9263741273895</v>
      </c>
      <c r="G376" s="41" t="n">
        <f aca="false">[3]Plan1!$C371</f>
        <v>-20.26</v>
      </c>
      <c r="H376" s="41" t="n">
        <f aca="false">$J$5 + G376</f>
        <v>739.74</v>
      </c>
      <c r="I376" s="47" t="n">
        <f aca="false">IF(H376&gt;$J$5,$J$2+$J$1,(IF(H376&gt;739.99,H376^3*2498.244218-H376^2*5471052.355142+H376*3994605728.77515-972400879260.135,H376^3*1396.138889-H376^2*3002770.071427+H376*2152080038.43115-513963640099.415)))-$J$1</f>
        <v>6338322.01885986</v>
      </c>
      <c r="J376" s="47" t="n">
        <f aca="false">I376*100/$J$2</f>
        <v>7.20735228830532</v>
      </c>
      <c r="L376" s="41" t="n">
        <f aca="false">[4]Plan1!$C371</f>
        <v>-7.36</v>
      </c>
      <c r="M376" s="41" t="n">
        <f aca="false">$O$5 + L376</f>
        <v>831.42</v>
      </c>
      <c r="N376" s="47" t="n">
        <f aca="false">IF(M376&gt;$O$5,$O$2+$O$1,(M376^3*3270.5936-M376^2*8015778.389801+M376*6549018422.82398-1783686174686.87))-$O$1</f>
        <v>11360411.7207031</v>
      </c>
      <c r="O376" s="41" t="n">
        <f aca="false">N376*100/$O$2</f>
        <v>29.0645224209442</v>
      </c>
      <c r="R376" s="47" t="n">
        <f aca="false">SUM(D376,I376,N376)</f>
        <v>63772549.3838501</v>
      </c>
      <c r="S376" s="41" t="n">
        <f aca="false">R376*100/$R$2</f>
        <v>23.1052964971457</v>
      </c>
      <c r="U376" s="41" t="n">
        <f aca="false">[1]Plan1!$B371</f>
        <v>30.91</v>
      </c>
    </row>
    <row r="377" customFormat="false" ht="15" hidden="false" customHeight="false" outlineLevel="0" collapsed="false">
      <c r="A377" s="46" t="n">
        <v>42375</v>
      </c>
      <c r="B377" s="41" t="n">
        <f aca="false">[2]Plan1!$C372</f>
        <v>-12.51</v>
      </c>
      <c r="C377" s="41" t="n">
        <f aca="false">$E$5 + B377</f>
        <v>768.49</v>
      </c>
      <c r="D377" s="47" t="n">
        <f aca="false">IF(C377&gt;$E$5,$E$2+$E$1,(IF(C377&gt;764.99,C377^3*3486.59308-C377^2*7860012.00812+C377*5908819377.96283-1481278321001.59,IF(C377&gt;752.99,C377^3*3588.471445-C377^2*8028757.56264+C377*5988077680.84934-1488767378546.26,C377^3*899.851852-C377^2*1969009.674601+C377*1435480406.01138-348666163343.76))))-$E$1</f>
        <v>46182582.6188965</v>
      </c>
      <c r="E377" s="47" t="n">
        <f aca="false">D377*100/$E$2</f>
        <v>30.9993823665039</v>
      </c>
      <c r="G377" s="41" t="n">
        <f aca="false">[3]Plan1!$C372</f>
        <v>-20.21</v>
      </c>
      <c r="H377" s="41" t="n">
        <f aca="false">$J$5 + G377</f>
        <v>739.79</v>
      </c>
      <c r="I377" s="47" t="n">
        <f aca="false">IF(H377&gt;$J$5,$J$2+$J$1,(IF(H377&gt;739.99,H377^3*2498.244218-H377^2*5471052.355142+H377*3994605728.77515-972400879260.135,H377^3*1396.138889-H377^2*3002770.071427+H377*2152080038.43115-513963640099.415)))-$J$1</f>
        <v>6413927.13726807</v>
      </c>
      <c r="J377" s="47" t="n">
        <f aca="false">I377*100/$J$2</f>
        <v>7.29332342097191</v>
      </c>
      <c r="L377" s="41" t="n">
        <f aca="false">[4]Plan1!$C372</f>
        <v>-7.37</v>
      </c>
      <c r="M377" s="41" t="n">
        <f aca="false">$O$5 + L377</f>
        <v>831.41</v>
      </c>
      <c r="N377" s="47" t="n">
        <f aca="false">IF(M377&gt;$O$5,$O$2+$O$1,(M377^3*3270.5936-M377^2*8015778.389801+M377*6549018422.82398-1783686174686.87))-$O$1</f>
        <v>11334971.9858398</v>
      </c>
      <c r="O377" s="41" t="n">
        <f aca="false">N377*100/$O$2</f>
        <v>28.9994373023328</v>
      </c>
      <c r="R377" s="47" t="n">
        <f aca="false">SUM(D377,I377,N377)</f>
        <v>63931481.7420044</v>
      </c>
      <c r="S377" s="41" t="n">
        <f aca="false">R377*100/$R$2</f>
        <v>23.1628789412164</v>
      </c>
      <c r="U377" s="41" t="n">
        <f aca="false">[1]Plan1!$B372</f>
        <v>22.53</v>
      </c>
    </row>
    <row r="378" customFormat="false" ht="15" hidden="false" customHeight="false" outlineLevel="0" collapsed="false">
      <c r="A378" s="46" t="n">
        <v>42376</v>
      </c>
      <c r="B378" s="41" t="n">
        <f aca="false">[2]Plan1!$C373</f>
        <v>-12.5</v>
      </c>
      <c r="C378" s="41" t="n">
        <f aca="false">$E$5 + B378</f>
        <v>768.5</v>
      </c>
      <c r="D378" s="47" t="n">
        <f aca="false">IF(C378&gt;$E$5,$E$2+$E$1,(IF(C378&gt;764.99,C378^3*3486.59308-C378^2*7860012.00812+C378*5908819377.96283-1481278321001.59,IF(C378&gt;752.99,C378^3*3588.471445-C378^2*8028757.56264+C378*5988077680.84934-1488767378546.26,C378^3*899.851852-C378^2*1969009.674601+C378*1435480406.01138-348666163343.76))))-$E$1</f>
        <v>46237019.5627441</v>
      </c>
      <c r="E378" s="47" t="n">
        <f aca="false">D378*100/$E$2</f>
        <v>31.0359223679829</v>
      </c>
      <c r="G378" s="41" t="n">
        <f aca="false">[3]Plan1!$C373</f>
        <v>-20.2</v>
      </c>
      <c r="H378" s="41" t="n">
        <f aca="false">$J$5 + G378</f>
        <v>739.8</v>
      </c>
      <c r="I378" s="47" t="n">
        <f aca="false">IF(H378&gt;$J$5,$J$2+$J$1,(IF(H378&gt;739.99,H378^3*2498.244218-H378^2*5471052.355142+H378*3994605728.77515-972400879260.135,H378^3*1396.138889-H378^2*3002770.071427+H378*2152080038.43115-513963640099.415)))-$J$1</f>
        <v>6429105.59466553</v>
      </c>
      <c r="J378" s="47" t="n">
        <f aca="false">I378*100/$J$2</f>
        <v>7.31058295580321</v>
      </c>
      <c r="L378" s="41" t="n">
        <f aca="false">[4]Plan1!$C373</f>
        <v>-7.38</v>
      </c>
      <c r="M378" s="41" t="n">
        <f aca="false">$O$5 + L378</f>
        <v>831.4</v>
      </c>
      <c r="N378" s="47" t="n">
        <f aca="false">IF(M378&gt;$O$5,$O$2+$O$1,(M378^3*3270.5936-M378^2*8015778.389801+M378*6549018422.82398-1783686174686.87))-$O$1</f>
        <v>11309560.6191406</v>
      </c>
      <c r="O378" s="41" t="n">
        <f aca="false">N378*100/$O$2</f>
        <v>28.9344247609449</v>
      </c>
      <c r="R378" s="47" t="n">
        <f aca="false">SUM(D378,I378,N378)</f>
        <v>63975685.7765503</v>
      </c>
      <c r="S378" s="41" t="n">
        <f aca="false">R378*100/$R$2</f>
        <v>23.1788944107942</v>
      </c>
      <c r="U378" s="41" t="n">
        <f aca="false">[1]Plan1!$B373</f>
        <v>19.84</v>
      </c>
    </row>
    <row r="379" customFormat="false" ht="15" hidden="false" customHeight="false" outlineLevel="0" collapsed="false">
      <c r="A379" s="46" t="n">
        <v>42377</v>
      </c>
      <c r="B379" s="41" t="n">
        <f aca="false">[2]Plan1!$C374</f>
        <v>-12.51</v>
      </c>
      <c r="C379" s="41" t="n">
        <f aca="false">$E$5 + B379</f>
        <v>768.49</v>
      </c>
      <c r="D379" s="47" t="n">
        <f aca="false">IF(C379&gt;$E$5,$E$2+$E$1,(IF(C379&gt;764.99,C379^3*3486.59308-C379^2*7860012.00812+C379*5908819377.96283-1481278321001.59,IF(C379&gt;752.99,C379^3*3588.471445-C379^2*8028757.56264+C379*5988077680.84934-1488767378546.26,C379^3*899.851852-C379^2*1969009.674601+C379*1435480406.01138-348666163343.76))))-$E$1</f>
        <v>46182582.6188965</v>
      </c>
      <c r="E379" s="47" t="n">
        <f aca="false">D379*100/$E$2</f>
        <v>30.9993823665039</v>
      </c>
      <c r="G379" s="41" t="n">
        <f aca="false">[3]Plan1!$C374</f>
        <v>-20.18</v>
      </c>
      <c r="H379" s="41" t="n">
        <f aca="false">$J$5 + G379</f>
        <v>739.82</v>
      </c>
      <c r="I379" s="47" t="n">
        <f aca="false">IF(H379&gt;$J$5,$J$2+$J$1,(IF(H379&gt;739.99,H379^3*2498.244218-H379^2*5471052.355142+H379*3994605728.77515-972400879260.135,H379^3*1396.138889-H379^2*3002770.071427+H379*2152080038.43115-513963640099.415)))-$J$1</f>
        <v>6459520.00958252</v>
      </c>
      <c r="J379" s="47" t="n">
        <f aca="false">I379*100/$J$2</f>
        <v>7.34516740927484</v>
      </c>
      <c r="L379" s="41" t="n">
        <f aca="false">[4]Plan1!$C374</f>
        <v>-7.4</v>
      </c>
      <c r="M379" s="41" t="n">
        <f aca="false">$O$5 + L379</f>
        <v>831.38</v>
      </c>
      <c r="N379" s="47" t="n">
        <f aca="false">IF(M379&gt;$O$5,$O$2+$O$1,(M379^3*3270.5936-M379^2*8015778.389801+M379*6549018422.82398-1783686174686.87))-$O$1</f>
        <v>11258822.9052734</v>
      </c>
      <c r="O379" s="41" t="n">
        <f aca="false">N379*100/$O$2</f>
        <v>28.8046171924751</v>
      </c>
      <c r="R379" s="47" t="n">
        <f aca="false">SUM(D379,I379,N379)</f>
        <v>63900925.5337524</v>
      </c>
      <c r="S379" s="41" t="n">
        <f aca="false">R379*100/$R$2</f>
        <v>23.151808186506</v>
      </c>
      <c r="U379" s="41" t="n">
        <f aca="false">[1]Plan1!$B374</f>
        <v>17.93</v>
      </c>
    </row>
    <row r="380" customFormat="false" ht="15" hidden="false" customHeight="false" outlineLevel="0" collapsed="false">
      <c r="A380" s="46" t="n">
        <v>42378</v>
      </c>
      <c r="B380" s="41" t="n">
        <f aca="false">[2]Plan1!$C375</f>
        <v>-12.49</v>
      </c>
      <c r="C380" s="41" t="n">
        <f aca="false">$E$5 + B380</f>
        <v>768.51</v>
      </c>
      <c r="D380" s="47" t="n">
        <f aca="false">IF(C380&gt;$E$5,$E$2+$E$1,(IF(C380&gt;764.99,C380^3*3486.59308-C380^2*7860012.00812+C380*5908819377.96283-1481278321001.59,IF(C380&gt;752.99,C380^3*3588.471445-C380^2*8028757.56264+C380*5988077680.84934-1488767378546.26,C380^3*899.851852-C380^2*1969009.674601+C380*1435480406.01138-348666163343.76))))-$E$1</f>
        <v>46291492.1726074</v>
      </c>
      <c r="E380" s="47" t="n">
        <f aca="false">D380*100/$E$2</f>
        <v>31.0724863097526</v>
      </c>
      <c r="G380" s="41" t="n">
        <f aca="false">[3]Plan1!$C375</f>
        <v>-20.13</v>
      </c>
      <c r="H380" s="41" t="n">
        <f aca="false">$J$5 + G380</f>
        <v>739.87</v>
      </c>
      <c r="I380" s="47" t="n">
        <f aca="false">IF(H380&gt;$J$5,$J$2+$J$1,(IF(H380&gt;739.99,H380^3*2498.244218-H380^2*5471052.355142+H380*3994605728.77515-972400879260.135,H380^3*1396.138889-H380^2*3002770.071427+H380*2152080038.43115-513963640099.415)))-$J$1</f>
        <v>6535891.86004639</v>
      </c>
      <c r="J380" s="47" t="n">
        <f aca="false">I380*100/$J$2</f>
        <v>7.43201039856522</v>
      </c>
      <c r="L380" s="41" t="n">
        <f aca="false">[4]Plan1!$C375</f>
        <v>-7.41</v>
      </c>
      <c r="M380" s="41" t="n">
        <f aca="false">$O$5 + L380</f>
        <v>831.37</v>
      </c>
      <c r="N380" s="47" t="n">
        <f aca="false">IF(M380&gt;$O$5,$O$2+$O$1,(M380^3*3270.5936-M380^2*8015778.389801+M380*6549018422.82398-1783686174686.87))-$O$1</f>
        <v>11233496.5224609</v>
      </c>
      <c r="O380" s="41" t="n">
        <f aca="false">N380*100/$O$2</f>
        <v>28.7398220742001</v>
      </c>
      <c r="R380" s="47" t="n">
        <f aca="false">SUM(D380,I380,N380)</f>
        <v>64060880.5551147</v>
      </c>
      <c r="S380" s="41" t="n">
        <f aca="false">R380*100/$R$2</f>
        <v>23.2097611495048</v>
      </c>
      <c r="U380" s="41" t="n">
        <f aca="false">[1]Plan1!$B375</f>
        <v>17.93</v>
      </c>
    </row>
    <row r="381" customFormat="false" ht="15" hidden="false" customHeight="false" outlineLevel="0" collapsed="false">
      <c r="A381" s="46" t="n">
        <v>42379</v>
      </c>
      <c r="B381" s="41" t="n">
        <f aca="false">[2]Plan1!$C376</f>
        <v>-12.44</v>
      </c>
      <c r="C381" s="41" t="n">
        <f aca="false">$E$5 + B381</f>
        <v>768.56</v>
      </c>
      <c r="D381" s="47" t="n">
        <f aca="false">IF(C381&gt;$E$5,$E$2+$E$1,(IF(C381&gt;764.99,C381^3*3486.59308-C381^2*7860012.00812+C381*5908819377.96283-1481278321001.59,IF(C381&gt;752.99,C381^3*3588.471445-C381^2*8028757.56264+C381*5988077680.84934-1488767378546.26,C381^3*899.851852-C381^2*1969009.674601+C381*1435480406.01138-348666163343.76))))-$E$1</f>
        <v>46564390.9382324</v>
      </c>
      <c r="E381" s="47" t="n">
        <f aca="false">D381*100/$E$2</f>
        <v>31.2556656103294</v>
      </c>
      <c r="G381" s="41" t="n">
        <f aca="false">[3]Plan1!$C376</f>
        <v>-20.1</v>
      </c>
      <c r="H381" s="41" t="n">
        <f aca="false">$J$5 + G381</f>
        <v>739.9</v>
      </c>
      <c r="I381" s="47" t="n">
        <f aca="false">IF(H381&gt;$J$5,$J$2+$J$1,(IF(H381&gt;739.99,H381^3*2498.244218-H381^2*5471052.355142+H381*3994605728.77515-972400879260.135,H381^3*1396.138889-H381^2*3002770.071427+H381*2152080038.43115-513963640099.415)))-$J$1</f>
        <v>6581945.57611084</v>
      </c>
      <c r="J381" s="47" t="n">
        <f aca="false">I381*100/$J$2</f>
        <v>7.48437841566414</v>
      </c>
      <c r="L381" s="41" t="n">
        <f aca="false">[4]Plan1!$C376</f>
        <v>-7.43</v>
      </c>
      <c r="M381" s="41" t="n">
        <f aca="false">$O$5 + L381</f>
        <v>831.35</v>
      </c>
      <c r="N381" s="47" t="n">
        <f aca="false">IF(M381&gt;$O$5,$O$2+$O$1,(M381^3*3270.5936-M381^2*8015778.389801+M381*6549018422.82398-1783686174686.87))-$O$1</f>
        <v>11182928.5976563</v>
      </c>
      <c r="O381" s="41" t="n">
        <f aca="false">N381*100/$O$2</f>
        <v>28.6104488947415</v>
      </c>
      <c r="R381" s="47" t="n">
        <f aca="false">SUM(D381,I381,N381)</f>
        <v>64329265.1119995</v>
      </c>
      <c r="S381" s="41" t="n">
        <f aca="false">R381*100/$R$2</f>
        <v>23.306998986505</v>
      </c>
      <c r="U381" s="41" t="n">
        <f aca="false">[1]Plan1!$B376</f>
        <v>17.93</v>
      </c>
    </row>
    <row r="382" customFormat="false" ht="15" hidden="false" customHeight="false" outlineLevel="0" collapsed="false">
      <c r="A382" s="46" t="n">
        <v>42380</v>
      </c>
      <c r="B382" s="41" t="n">
        <f aca="false">[2]Plan1!$C377</f>
        <v>-12.42</v>
      </c>
      <c r="C382" s="41" t="n">
        <f aca="false">$E$5 + B382</f>
        <v>768.58</v>
      </c>
      <c r="D382" s="47" t="n">
        <f aca="false">IF(C382&gt;$E$5,$E$2+$E$1,(IF(C382&gt;764.99,C382^3*3486.59308-C382^2*7860012.00812+C382*5908819377.96283-1481278321001.59,IF(C382&gt;752.99,C382^3*3588.471445-C382^2*8028757.56264+C382*5988077680.84934-1488767378546.26,C382^3*899.851852-C382^2*1969009.674601+C382*1435480406.01138-348666163343.76))))-$E$1</f>
        <v>46673800.8366699</v>
      </c>
      <c r="E382" s="47" t="n">
        <f aca="false">D382*100/$E$2</f>
        <v>31.3291054026496</v>
      </c>
      <c r="G382" s="41" t="n">
        <f aca="false">[3]Plan1!$C377</f>
        <v>-20.1</v>
      </c>
      <c r="H382" s="41" t="n">
        <f aca="false">$J$5 + G382</f>
        <v>739.9</v>
      </c>
      <c r="I382" s="47" t="n">
        <f aca="false">IF(H382&gt;$J$5,$J$2+$J$1,(IF(H382&gt;739.99,H382^3*2498.244218-H382^2*5471052.355142+H382*3994605728.77515-972400879260.135,H382^3*1396.138889-H382^2*3002770.071427+H382*2152080038.43115-513963640099.415)))-$J$1</f>
        <v>6581945.57611084</v>
      </c>
      <c r="J382" s="47" t="n">
        <f aca="false">I382*100/$J$2</f>
        <v>7.48437841566414</v>
      </c>
      <c r="L382" s="41" t="n">
        <f aca="false">[4]Plan1!$C377</f>
        <v>-7.43</v>
      </c>
      <c r="M382" s="41" t="n">
        <f aca="false">$O$5 + L382</f>
        <v>831.35</v>
      </c>
      <c r="N382" s="47" t="n">
        <f aca="false">IF(M382&gt;$O$5,$O$2+$O$1,(M382^3*3270.5936-M382^2*8015778.389801+M382*6549018422.82398-1783686174686.87))-$O$1</f>
        <v>11182928.5976563</v>
      </c>
      <c r="O382" s="41" t="n">
        <f aca="false">N382*100/$O$2</f>
        <v>28.6104488947415</v>
      </c>
      <c r="R382" s="47" t="n">
        <f aca="false">SUM(D382,I382,N382)</f>
        <v>64438675.010437</v>
      </c>
      <c r="S382" s="41" t="n">
        <f aca="false">R382*100/$R$2</f>
        <v>23.3466390537055</v>
      </c>
      <c r="U382" s="41" t="n">
        <f aca="false">[1]Plan1!$B377</f>
        <v>17.63</v>
      </c>
    </row>
    <row r="383" customFormat="false" ht="15" hidden="false" customHeight="false" outlineLevel="0" collapsed="false">
      <c r="A383" s="46" t="n">
        <v>42381</v>
      </c>
      <c r="B383" s="41" t="n">
        <f aca="false">[2]Plan1!$C378</f>
        <v>-12.39</v>
      </c>
      <c r="C383" s="41" t="n">
        <f aca="false">$E$5 + B383</f>
        <v>768.61</v>
      </c>
      <c r="D383" s="47" t="n">
        <f aca="false">IF(C383&gt;$E$5,$E$2+$E$1,(IF(C383&gt;764.99,C383^3*3486.59308-C383^2*7860012.00812+C383*5908819377.96283-1481278321001.59,IF(C383&gt;752.99,C383^3*3588.471445-C383^2*8028757.56264+C383*5988077680.84934-1488767378546.26,C383^3*899.851852-C383^2*1969009.674601+C383*1435480406.01138-348666163343.76))))-$E$1</f>
        <v>46838184.4836426</v>
      </c>
      <c r="E383" s="47" t="n">
        <f aca="false">D383*100/$E$2</f>
        <v>31.4394455187353</v>
      </c>
      <c r="G383" s="41" t="n">
        <f aca="false">[3]Plan1!$C378</f>
        <v>-20.08</v>
      </c>
      <c r="H383" s="41" t="n">
        <f aca="false">$J$5 + G383</f>
        <v>739.92</v>
      </c>
      <c r="I383" s="47" t="n">
        <f aca="false">IF(H383&gt;$J$5,$J$2+$J$1,(IF(H383&gt;739.99,H383^3*2498.244218-H383^2*5471052.355142+H383*3994605728.77515-972400879260.135,H383^3*1396.138889-H383^2*3002770.071427+H383*2152080038.43115-513963640099.415)))-$J$1</f>
        <v>6612744.27935791</v>
      </c>
      <c r="J383" s="47" t="n">
        <f aca="false">I383*100/$J$2</f>
        <v>7.51939984620429</v>
      </c>
      <c r="L383" s="41" t="n">
        <f aca="false">[4]Plan1!$C378</f>
        <v>-7.44</v>
      </c>
      <c r="M383" s="41" t="n">
        <f aca="false">$O$5 + L383</f>
        <v>831.34</v>
      </c>
      <c r="N383" s="47" t="n">
        <f aca="false">IF(M383&gt;$O$5,$O$2+$O$1,(M383^3*3270.5936-M383^2*8015778.389801+M383*6549018422.82398-1783686174686.87))-$O$1</f>
        <v>11157687.0195313</v>
      </c>
      <c r="O383" s="41" t="n">
        <f aca="false">N383*100/$O$2</f>
        <v>28.5458707411155</v>
      </c>
      <c r="R383" s="47" t="n">
        <f aca="false">SUM(D383,I383,N383)</f>
        <v>64608615.7825317</v>
      </c>
      <c r="S383" s="41" t="n">
        <f aca="false">R383*100/$R$2</f>
        <v>23.4082099327771</v>
      </c>
      <c r="U383" s="41" t="n">
        <f aca="false">[1]Plan1!$B378</f>
        <v>17.93</v>
      </c>
    </row>
    <row r="384" customFormat="false" ht="15" hidden="false" customHeight="false" outlineLevel="0" collapsed="false">
      <c r="A384" s="46" t="n">
        <v>42382</v>
      </c>
      <c r="B384" s="41" t="n">
        <f aca="false">[2]Plan1!$C379</f>
        <v>-12.32</v>
      </c>
      <c r="C384" s="41" t="n">
        <f aca="false">$E$5 + B384</f>
        <v>768.68</v>
      </c>
      <c r="D384" s="47" t="n">
        <f aca="false">IF(C384&gt;$E$5,$E$2+$E$1,(IF(C384&gt;764.99,C384^3*3486.59308-C384^2*7860012.00812+C384*5908819377.96283-1481278321001.59,IF(C384&gt;752.99,C384^3*3588.471445-C384^2*8028757.56264+C384*5988077680.84934-1488767378546.26,C384^3*899.851852-C384^2*1969009.674601+C384*1435480406.01138-348666163343.76))))-$E$1</f>
        <v>47223003.6560059</v>
      </c>
      <c r="E384" s="47" t="n">
        <f aca="false">D384*100/$E$2</f>
        <v>31.6977497535697</v>
      </c>
      <c r="G384" s="41" t="n">
        <f aca="false">[3]Plan1!$C379</f>
        <v>-20.04</v>
      </c>
      <c r="H384" s="41" t="n">
        <f aca="false">$J$5 + G384</f>
        <v>739.96</v>
      </c>
      <c r="I384" s="47" t="n">
        <f aca="false">IF(H384&gt;$J$5,$J$2+$J$1,(IF(H384&gt;739.99,H384^3*2498.244218-H384^2*5471052.355142+H384*3994605728.77515-972400879260.135,H384^3*1396.138889-H384^2*3002770.071427+H384*2152080038.43115-513963640099.415)))-$J$1</f>
        <v>6674572.92816162</v>
      </c>
      <c r="J384" s="47" t="n">
        <f aca="false">I384*100/$J$2</f>
        <v>7.58970565460473</v>
      </c>
      <c r="L384" s="41" t="n">
        <f aca="false">[4]Plan1!$C379</f>
        <v>-7.4</v>
      </c>
      <c r="M384" s="41" t="n">
        <f aca="false">$O$5 + L384</f>
        <v>831.38</v>
      </c>
      <c r="N384" s="47" t="n">
        <f aca="false">IF(M384&gt;$O$5,$O$2+$O$1,(M384^3*3270.5936-M384^2*8015778.389801+M384*6549018422.82398-1783686174686.87))-$O$1</f>
        <v>11258822.9052734</v>
      </c>
      <c r="O384" s="41" t="n">
        <f aca="false">N384*100/$O$2</f>
        <v>28.8046171924751</v>
      </c>
      <c r="R384" s="47" t="n">
        <f aca="false">SUM(D384,I384,N384)</f>
        <v>65156399.4894409</v>
      </c>
      <c r="S384" s="41" t="n">
        <f aca="false">R384*100/$R$2</f>
        <v>23.606676280551</v>
      </c>
      <c r="U384" s="41" t="n">
        <f aca="false">[1]Plan1!$B379</f>
        <v>37.9</v>
      </c>
    </row>
    <row r="385" customFormat="false" ht="15" hidden="false" customHeight="false" outlineLevel="0" collapsed="false">
      <c r="A385" s="46" t="n">
        <v>42383</v>
      </c>
      <c r="B385" s="41" t="n">
        <f aca="false">[2]Plan1!$C380</f>
        <v>-12.26</v>
      </c>
      <c r="C385" s="41" t="n">
        <f aca="false">$E$5 + B385</f>
        <v>768.74</v>
      </c>
      <c r="D385" s="47" t="n">
        <f aca="false">IF(C385&gt;$E$5,$E$2+$E$1,(IF(C385&gt;764.99,C385^3*3486.59308-C385^2*7860012.00812+C385*5908819377.96283-1481278321001.59,IF(C385&gt;752.99,C385^3*3588.471445-C385^2*8028757.56264+C385*5988077680.84934-1488767378546.26,C385^3*899.851852-C385^2*1969009.674601+C385*1435480406.01138-348666163343.76))))-$E$1</f>
        <v>47554254.0344238</v>
      </c>
      <c r="E385" s="47" t="n">
        <f aca="false">D385*100/$E$2</f>
        <v>31.9200967198354</v>
      </c>
      <c r="G385" s="41" t="n">
        <f aca="false">[3]Plan1!$C380</f>
        <v>-20.01</v>
      </c>
      <c r="H385" s="41" t="n">
        <f aca="false">$J$5 + G385</f>
        <v>739.99</v>
      </c>
      <c r="I385" s="47" t="n">
        <f aca="false">IF(H385&gt;$J$5,$J$2+$J$1,(IF(H385&gt;739.99,H385^3*2498.244218-H385^2*5471052.355142+H385*3994605728.77515-972400879260.135,H385^3*1396.138889-H385^2*3002770.071427+H385*2152080038.43115-513963640099.415)))-$J$1</f>
        <v>6721147.01544189</v>
      </c>
      <c r="J385" s="47" t="n">
        <f aca="false">I385*100/$J$2</f>
        <v>7.64266538961605</v>
      </c>
      <c r="L385" s="41" t="n">
        <f aca="false">[4]Plan1!$C380</f>
        <v>-7.43</v>
      </c>
      <c r="M385" s="41" t="n">
        <f aca="false">$O$5 + L385</f>
        <v>831.35</v>
      </c>
      <c r="N385" s="47" t="n">
        <f aca="false">IF(M385&gt;$O$5,$O$2+$O$1,(M385^3*3270.5936-M385^2*8015778.389801+M385*6549018422.82398-1783686174686.87))-$O$1</f>
        <v>11182928.5976563</v>
      </c>
      <c r="O385" s="41" t="n">
        <f aca="false">N385*100/$O$2</f>
        <v>28.6104488947415</v>
      </c>
      <c r="R385" s="47" t="n">
        <f aca="false">SUM(D385,I385,N385)</f>
        <v>65458329.647522</v>
      </c>
      <c r="S385" s="41" t="n">
        <f aca="false">R385*100/$R$2</f>
        <v>23.7160679528504</v>
      </c>
      <c r="U385" s="41" t="n">
        <f aca="false">[1]Plan1!$B380</f>
        <v>21.5</v>
      </c>
    </row>
    <row r="386" customFormat="false" ht="15" hidden="false" customHeight="false" outlineLevel="0" collapsed="false">
      <c r="A386" s="46" t="n">
        <v>42384</v>
      </c>
      <c r="B386" s="41" t="n">
        <f aca="false">[2]Plan1!$C381</f>
        <v>-12.19</v>
      </c>
      <c r="C386" s="41" t="n">
        <f aca="false">$E$5 + B386</f>
        <v>768.81</v>
      </c>
      <c r="D386" s="47" t="n">
        <f aca="false">IF(C386&gt;$E$5,$E$2+$E$1,(IF(C386&gt;764.99,C386^3*3486.59308-C386^2*7860012.00812+C386*5908819377.96283-1481278321001.59,IF(C386&gt;752.99,C386^3*3588.471445-C386^2*8028757.56264+C386*5988077680.84934-1488767378546.26,C386^3*899.851852-C386^2*1969009.674601+C386*1435480406.01138-348666163343.76))))-$E$1</f>
        <v>47942358.7595215</v>
      </c>
      <c r="E386" s="47" t="n">
        <f aca="false">D386*100/$E$2</f>
        <v>32.1806063338349</v>
      </c>
      <c r="G386" s="41" t="n">
        <f aca="false">[3]Plan1!$C381</f>
        <v>-19.96</v>
      </c>
      <c r="H386" s="41" t="n">
        <f aca="false">$J$5 + G386</f>
        <v>740.04</v>
      </c>
      <c r="I386" s="47" t="n">
        <f aca="false">IF(H386&gt;$J$5,$J$2+$J$1,(IF(H386&gt;739.99,H386^3*2498.244218-H386^2*5471052.355142+H386*3994605728.77515-972400879260.135,H386^3*1396.138889-H386^2*3002770.071427+H386*2152080038.43115-513963640099.415)))-$J$1</f>
        <v>6722354.56787109</v>
      </c>
      <c r="J386" s="47" t="n">
        <f aca="false">I386*100/$J$2</f>
        <v>7.64403850630812</v>
      </c>
      <c r="L386" s="41" t="n">
        <f aca="false">[4]Plan1!$C381</f>
        <v>-7.38</v>
      </c>
      <c r="M386" s="41" t="n">
        <f aca="false">$O$5 + L386</f>
        <v>831.4</v>
      </c>
      <c r="N386" s="47" t="n">
        <f aca="false">IF(M386&gt;$O$5,$O$2+$O$1,(M386^3*3270.5936-M386^2*8015778.389801+M386*6549018422.82398-1783686174686.87))-$O$1</f>
        <v>11309560.6191406</v>
      </c>
      <c r="O386" s="41" t="n">
        <f aca="false">N386*100/$O$2</f>
        <v>28.9344247609449</v>
      </c>
      <c r="R386" s="47" t="n">
        <f aca="false">SUM(D386,I386,N386)</f>
        <v>65974273.9465332</v>
      </c>
      <c r="S386" s="41" t="n">
        <f aca="false">R386*100/$R$2</f>
        <v>23.902998632584</v>
      </c>
      <c r="U386" s="41" t="n">
        <f aca="false">[1]Plan1!$B381</f>
        <v>55.91</v>
      </c>
    </row>
    <row r="387" customFormat="false" ht="15" hidden="false" customHeight="false" outlineLevel="0" collapsed="false">
      <c r="A387" s="46" t="n">
        <v>42385</v>
      </c>
      <c r="B387" s="41" t="n">
        <f aca="false">[2]Plan1!$C382</f>
        <v>-11.91</v>
      </c>
      <c r="C387" s="41" t="n">
        <f aca="false">$E$5 + B387</f>
        <v>769.09</v>
      </c>
      <c r="D387" s="47" t="n">
        <f aca="false">IF(C387&gt;$E$5,$E$2+$E$1,(IF(C387&gt;764.99,C387^3*3486.59308-C387^2*7860012.00812+C387*5908819377.96283-1481278321001.59,IF(C387&gt;752.99,C387^3*3588.471445-C387^2*8028757.56264+C387*5988077680.84934-1488767378546.26,C387^3*899.851852-C387^2*1969009.674601+C387*1435480406.01138-348666163343.76))))-$E$1</f>
        <v>49512643.3591309</v>
      </c>
      <c r="E387" s="47" t="n">
        <f aca="false">D387*100/$E$2</f>
        <v>33.2346368788397</v>
      </c>
      <c r="G387" s="41" t="n">
        <f aca="false">[3]Plan1!$C382</f>
        <v>-19.66</v>
      </c>
      <c r="H387" s="41" t="n">
        <f aca="false">$J$5 + G387</f>
        <v>740.34</v>
      </c>
      <c r="I387" s="47" t="n">
        <f aca="false">IF(H387&gt;$J$5,$J$2+$J$1,(IF(H387&gt;739.99,H387^3*2498.244218-H387^2*5471052.355142+H387*3994605728.77515-972400879260.135,H387^3*1396.138889-H387^2*3002770.071427+H387*2152080038.43115-513963640099.415)))-$J$1</f>
        <v>7200161.62548828</v>
      </c>
      <c r="J387" s="47" t="n">
        <f aca="false">I387*100/$J$2</f>
        <v>8.18735640335387</v>
      </c>
      <c r="L387" s="41" t="n">
        <f aca="false">[4]Plan1!$C382</f>
        <v>-7.33</v>
      </c>
      <c r="M387" s="41" t="n">
        <f aca="false">$O$5 + L387</f>
        <v>831.45</v>
      </c>
      <c r="N387" s="47" t="n">
        <f aca="false">IF(M387&gt;$O$5,$O$2+$O$1,(M387^3*3270.5936-M387^2*8015778.389801+M387*6549018422.82398-1783686174686.87))-$O$1</f>
        <v>11436901.3212891</v>
      </c>
      <c r="O387" s="41" t="n">
        <f aca="false">N387*100/$O$2</f>
        <v>29.260213718571</v>
      </c>
      <c r="R387" s="47" t="n">
        <f aca="false">SUM(D387,I387,N387)</f>
        <v>68149706.3059082</v>
      </c>
      <c r="S387" s="41" t="n">
        <f aca="false">R387*100/$R$2</f>
        <v>24.6911748958584</v>
      </c>
      <c r="U387" s="41" t="n">
        <f aca="false">[1]Plan1!$B382</f>
        <v>124.15</v>
      </c>
    </row>
    <row r="388" customFormat="false" ht="15" hidden="false" customHeight="false" outlineLevel="0" collapsed="false">
      <c r="A388" s="46" t="n">
        <v>42386</v>
      </c>
      <c r="B388" s="41" t="n">
        <f aca="false">[2]Plan1!$C383</f>
        <v>-11.29</v>
      </c>
      <c r="C388" s="41" t="n">
        <f aca="false">$E$5 + B388</f>
        <v>769.71</v>
      </c>
      <c r="D388" s="47" t="n">
        <f aca="false">IF(C388&gt;$E$5,$E$2+$E$1,(IF(C388&gt;764.99,C388^3*3486.59308-C388^2*7860012.00812+C388*5908819377.96283-1481278321001.59,IF(C388&gt;752.99,C388^3*3588.471445-C388^2*8028757.56264+C388*5988077680.84934-1488767378546.26,C388^3*899.851852-C388^2*1969009.674601+C388*1435480406.01138-348666163343.76))))-$E$1</f>
        <v>53093314.373291</v>
      </c>
      <c r="E388" s="47" t="n">
        <f aca="false">D388*100/$E$2</f>
        <v>35.6381098680526</v>
      </c>
      <c r="G388" s="41" t="n">
        <f aca="false">[3]Plan1!$C383</f>
        <v>-18.98</v>
      </c>
      <c r="H388" s="41" t="n">
        <f aca="false">$J$5 + G388</f>
        <v>741.02</v>
      </c>
      <c r="I388" s="47" t="n">
        <f aca="false">IF(H388&gt;$J$5,$J$2+$J$1,(IF(H388&gt;739.99,H388^3*2498.244218-H388^2*5471052.355142+H388*3994605728.77515-972400879260.135,H388^3*1396.138889-H388^2*3002770.071427+H388*2152080038.43115-513963640099.415)))-$J$1</f>
        <v>8335534.91186523</v>
      </c>
      <c r="J388" s="47" t="n">
        <f aca="false">I388*100/$J$2</f>
        <v>9.47839766463734</v>
      </c>
      <c r="L388" s="41" t="n">
        <f aca="false">[4]Plan1!$C383</f>
        <v>-7.01</v>
      </c>
      <c r="M388" s="41" t="n">
        <f aca="false">$O$5 + L388</f>
        <v>831.77</v>
      </c>
      <c r="N388" s="47" t="n">
        <f aca="false">IF(M388&gt;$O$5,$O$2+$O$1,(M388^3*3270.5936-M388^2*8015778.389801+M388*6549018422.82398-1783686174686.87))-$O$1</f>
        <v>12268826.0146484</v>
      </c>
      <c r="O388" s="41" t="n">
        <f aca="false">N388*100/$O$2</f>
        <v>31.3886131548887</v>
      </c>
      <c r="R388" s="47" t="n">
        <f aca="false">SUM(D388,I388,N388)</f>
        <v>73697675.2998047</v>
      </c>
      <c r="S388" s="41" t="n">
        <f aca="false">R388*100/$R$2</f>
        <v>26.7012477218541</v>
      </c>
      <c r="U388" s="41" t="n">
        <f aca="false">[1]Plan1!$B383</f>
        <v>278.9</v>
      </c>
    </row>
    <row r="389" customFormat="false" ht="15" hidden="false" customHeight="false" outlineLevel="0" collapsed="false">
      <c r="A389" s="46" t="n">
        <v>42387</v>
      </c>
      <c r="B389" s="41" t="n">
        <f aca="false">[2]Plan1!$C384</f>
        <v>-10.34</v>
      </c>
      <c r="C389" s="41" t="n">
        <f aca="false">$E$5 + B389</f>
        <v>770.66</v>
      </c>
      <c r="D389" s="47" t="n">
        <f aca="false">IF(C389&gt;$E$5,$E$2+$E$1,(IF(C389&gt;764.99,C389^3*3486.59308-C389^2*7860012.00812+C389*5908819377.96283-1481278321001.59,IF(C389&gt;752.99,C389^3*3588.471445-C389^2*8028757.56264+C389*5988077680.84934-1488767378546.26,C389^3*899.851852-C389^2*1969009.674601+C389*1435480406.01138-348666163343.76))))-$E$1</f>
        <v>58866396.1296387</v>
      </c>
      <c r="E389" s="47" t="n">
        <f aca="false">D389*100/$E$2</f>
        <v>39.5132064661558</v>
      </c>
      <c r="G389" s="41" t="n">
        <f aca="false">[3]Plan1!$C384</f>
        <v>-17.92</v>
      </c>
      <c r="H389" s="41" t="n">
        <f aca="false">$J$5 + G389</f>
        <v>742.08</v>
      </c>
      <c r="I389" s="47" t="n">
        <f aca="false">IF(H389&gt;$J$5,$J$2+$J$1,(IF(H389&gt;739.99,H389^3*2498.244218-H389^2*5471052.355142+H389*3994605728.77515-972400879260.135,H389^3*1396.138889-H389^2*3002770.071427+H389*2152080038.43115-513963640099.415)))-$J$1</f>
        <v>10259654.0720215</v>
      </c>
      <c r="J389" s="47" t="n">
        <f aca="false">I389*100/$J$2</f>
        <v>11.6663276231753</v>
      </c>
      <c r="L389" s="41" t="n">
        <f aca="false">[4]Plan1!$C384</f>
        <v>-6.48</v>
      </c>
      <c r="M389" s="41" t="n">
        <f aca="false">$O$5 + L389</f>
        <v>832.3</v>
      </c>
      <c r="N389" s="47" t="n">
        <f aca="false">IF(M389&gt;$O$5,$O$2+$O$1,(M389^3*3270.5936-M389^2*8015778.389801+M389*6549018422.82398-1783686174686.87))-$O$1</f>
        <v>13712498.3242188</v>
      </c>
      <c r="O389" s="41" t="n">
        <f aca="false">N389*100/$O$2</f>
        <v>35.0821101197509</v>
      </c>
      <c r="R389" s="47" t="n">
        <f aca="false">SUM(D389,I389,N389)</f>
        <v>82838548.5258789</v>
      </c>
      <c r="S389" s="41" t="n">
        <f aca="false">R389*100/$R$2</f>
        <v>30.0130580253756</v>
      </c>
      <c r="U389" s="41" t="n">
        <f aca="false">[1]Plan1!$B384</f>
        <v>106.77</v>
      </c>
    </row>
    <row r="390" customFormat="false" ht="15" hidden="false" customHeight="false" outlineLevel="0" collapsed="false">
      <c r="A390" s="46" t="n">
        <v>42388</v>
      </c>
      <c r="B390" s="41" t="n">
        <f aca="false">[2]Plan1!$C385</f>
        <v>-9.77</v>
      </c>
      <c r="C390" s="41" t="n">
        <f aca="false">$E$5 + B390</f>
        <v>771.23</v>
      </c>
      <c r="D390" s="47" t="n">
        <f aca="false">IF(C390&gt;$E$5,$E$2+$E$1,(IF(C390&gt;764.99,C390^3*3486.59308-C390^2*7860012.00812+C390*5908819377.96283-1481278321001.59,IF(C390&gt;752.99,C390^3*3588.471445-C390^2*8028757.56264+C390*5988077680.84934-1488767378546.26,C390^3*899.851852-C390^2*1969009.674601+C390*1435480406.01138-348666163343.76))))-$E$1</f>
        <v>62503175.6394043</v>
      </c>
      <c r="E390" s="47" t="n">
        <f aca="false">D390*100/$E$2</f>
        <v>41.9543414614898</v>
      </c>
      <c r="G390" s="41" t="n">
        <f aca="false">[3]Plan1!$C385</f>
        <v>-17.4</v>
      </c>
      <c r="H390" s="41" t="n">
        <f aca="false">$J$5 + G390</f>
        <v>742.6</v>
      </c>
      <c r="I390" s="47" t="n">
        <f aca="false">IF(H390&gt;$J$5,$J$2+$J$1,(IF(H390&gt;739.99,H390^3*2498.244218-H390^2*5471052.355142+H390*3994605728.77515-972400879260.135,H390^3*1396.138889-H390^2*3002770.071427+H390*2152080038.43115-513963640099.415)))-$J$1</f>
        <v>11276922.0844727</v>
      </c>
      <c r="J390" s="47" t="n">
        <f aca="false">I390*100/$J$2</f>
        <v>12.8230705143607</v>
      </c>
      <c r="L390" s="41" t="n">
        <f aca="false">[4]Plan1!$C385</f>
        <v>-6.22</v>
      </c>
      <c r="M390" s="41" t="n">
        <f aca="false">$O$5 + L390</f>
        <v>832.56</v>
      </c>
      <c r="N390" s="47" t="n">
        <f aca="false">IF(M390&gt;$O$5,$O$2+$O$1,(M390^3*3270.5936-M390^2*8015778.389801+M390*6549018422.82398-1783686174686.87))-$O$1</f>
        <v>14451459.9628906</v>
      </c>
      <c r="O390" s="41" t="n">
        <f aca="false">N390*100/$O$2</f>
        <v>36.9726725081066</v>
      </c>
      <c r="R390" s="47" t="n">
        <f aca="false">SUM(D390,I390,N390)</f>
        <v>88231557.6867676</v>
      </c>
      <c r="S390" s="41" t="n">
        <f aca="false">R390*100/$R$2</f>
        <v>31.9669876844227</v>
      </c>
      <c r="U390" s="41" t="n">
        <f aca="false">[1]Plan1!$B385</f>
        <v>91.28</v>
      </c>
    </row>
    <row r="391" customFormat="false" ht="15" hidden="false" customHeight="false" outlineLevel="0" collapsed="false">
      <c r="A391" s="46" t="n">
        <v>42389</v>
      </c>
      <c r="B391" s="41" t="n">
        <f aca="false">[2]Plan1!$C386</f>
        <v>-9.37</v>
      </c>
      <c r="C391" s="41" t="n">
        <f aca="false">$E$5 + B391</f>
        <v>771.63</v>
      </c>
      <c r="D391" s="47" t="n">
        <f aca="false">IF(C391&gt;$E$5,$E$2+$E$1,(IF(C391&gt;764.99,C391^3*3486.59308-C391^2*7860012.00812+C391*5908819377.96283-1481278321001.59,IF(C391&gt;752.99,C391^3*3588.471445-C391^2*8028757.56264+C391*5988077680.84934-1488767378546.26,C391^3*899.851852-C391^2*1969009.674601+C391*1435480406.01138-348666163343.76))))-$E$1</f>
        <v>65135342.4470215</v>
      </c>
      <c r="E391" s="47" t="n">
        <f aca="false">D391*100/$E$2</f>
        <v>43.7211448902863</v>
      </c>
      <c r="G391" s="41" t="n">
        <f aca="false">[3]Plan1!$C386</f>
        <v>-16.16</v>
      </c>
      <c r="H391" s="41" t="n">
        <f aca="false">$J$5 + G391</f>
        <v>743.84</v>
      </c>
      <c r="I391" s="47" t="n">
        <f aca="false">IF(H391&gt;$J$5,$J$2+$J$1,(IF(H391&gt;739.99,H391^3*2498.244218-H391^2*5471052.355142+H391*3994605728.77515-972400879260.135,H391^3*1396.138889-H391^2*3002770.071427+H391*2152080038.43115-513963640099.415)))-$J$1</f>
        <v>13912956.2133789</v>
      </c>
      <c r="J391" s="47" t="n">
        <f aca="false">I391*100/$J$2</f>
        <v>15.8205241865616</v>
      </c>
      <c r="L391" s="41" t="n">
        <f aca="false">[4]Plan1!$C386</f>
        <v>-5.86</v>
      </c>
      <c r="M391" s="41" t="n">
        <f aca="false">$O$5 + L391</f>
        <v>832.92</v>
      </c>
      <c r="N391" s="47" t="n">
        <f aca="false">IF(M391&gt;$O$5,$O$2+$O$1,(M391^3*3270.5936-M391^2*8015778.389801+M391*6549018422.82398-1783686174686.87))-$O$1</f>
        <v>15508886.5166016</v>
      </c>
      <c r="O391" s="41" t="n">
        <f aca="false">N391*100/$O$2</f>
        <v>39.6779967986712</v>
      </c>
      <c r="R391" s="47" t="n">
        <f aca="false">SUM(D391,I391,N391)</f>
        <v>94557185.177002</v>
      </c>
      <c r="S391" s="41" t="n">
        <f aca="false">R391*100/$R$2</f>
        <v>34.2588123033923</v>
      </c>
      <c r="U391" s="41" t="n">
        <f aca="false">[1]Plan1!$B386</f>
        <v>188.1</v>
      </c>
    </row>
    <row r="392" customFormat="false" ht="15" hidden="false" customHeight="false" outlineLevel="0" collapsed="false">
      <c r="A392" s="46" t="n">
        <v>42390</v>
      </c>
      <c r="B392" s="41" t="n">
        <f aca="false">[2]Plan1!$C387</f>
        <v>-9.02</v>
      </c>
      <c r="C392" s="41" t="n">
        <f aca="false">$E$5 + B392</f>
        <v>771.98</v>
      </c>
      <c r="D392" s="47" t="n">
        <f aca="false">IF(C392&gt;$E$5,$E$2+$E$1,(IF(C392&gt;764.99,C392^3*3486.59308-C392^2*7860012.00812+C392*5908819377.96283-1481278321001.59,IF(C392&gt;752.99,C392^3*3588.471445-C392^2*8028757.56264+C392*5988077680.84934-1488767378546.26,C392^3*899.851852-C392^2*1969009.674601+C392*1435480406.01138-348666163343.76))))-$E$1</f>
        <v>67493847.8474121</v>
      </c>
      <c r="E392" s="47" t="n">
        <f aca="false">D392*100/$E$2</f>
        <v>45.3042571064979</v>
      </c>
      <c r="G392" s="41" t="n">
        <f aca="false">[3]Plan1!$C387</f>
        <v>-15.36</v>
      </c>
      <c r="H392" s="41" t="n">
        <f aca="false">$J$5 + G392</f>
        <v>744.64</v>
      </c>
      <c r="I392" s="47" t="n">
        <f aca="false">IF(H392&gt;$J$5,$J$2+$J$1,(IF(H392&gt;739.99,H392^3*2498.244218-H392^2*5471052.355142+H392*3994605728.77515-972400879260.135,H392^3*1396.138889-H392^2*3002770.071427+H392*2152080038.43115-513963640099.415)))-$J$1</f>
        <v>15781279.333252</v>
      </c>
      <c r="J392" s="47" t="n">
        <f aca="false">I392*100/$J$2</f>
        <v>17.9450080599342</v>
      </c>
      <c r="L392" s="41" t="n">
        <f aca="false">[4]Plan1!$C387</f>
        <v>-5.48</v>
      </c>
      <c r="M392" s="41" t="n">
        <f aca="false">$O$5 + L392</f>
        <v>833.3</v>
      </c>
      <c r="N392" s="47" t="n">
        <f aca="false">IF(M392&gt;$O$5,$O$2+$O$1,(M392^3*3270.5936-M392^2*8015778.389801+M392*6549018422.82398-1783686174686.87))-$O$1</f>
        <v>16669127.3842773</v>
      </c>
      <c r="O392" s="41" t="n">
        <f aca="false">N392*100/$O$2</f>
        <v>42.6463616380198</v>
      </c>
      <c r="R392" s="47" t="n">
        <f aca="false">SUM(D392,I392,N392)</f>
        <v>99944254.5649414</v>
      </c>
      <c r="S392" s="41" t="n">
        <f aca="false">R392*100/$R$2</f>
        <v>36.2105899359572</v>
      </c>
      <c r="U392" s="41" t="n">
        <f aca="false">[1]Plan1!$B387</f>
        <v>89.21</v>
      </c>
    </row>
    <row r="393" customFormat="false" ht="15" hidden="false" customHeight="false" outlineLevel="0" collapsed="false">
      <c r="A393" s="46" t="n">
        <v>42391</v>
      </c>
      <c r="B393" s="41" t="n">
        <f aca="false">[2]Plan1!$C388</f>
        <v>-8.81</v>
      </c>
      <c r="C393" s="41" t="n">
        <f aca="false">$E$5 + B393</f>
        <v>772.19</v>
      </c>
      <c r="D393" s="47" t="n">
        <f aca="false">IF(C393&gt;$E$5,$E$2+$E$1,(IF(C393&gt;764.99,C393^3*3486.59308-C393^2*7860012.00812+C393*5908819377.96283-1481278321001.59,IF(C393&gt;752.99,C393^3*3588.471445-C393^2*8028757.56264+C393*5988077680.84934-1488767378546.26,C393^3*899.851852-C393^2*1969009.674601+C393*1435480406.01138-348666163343.76))))-$E$1</f>
        <v>68934145.7399902</v>
      </c>
      <c r="E393" s="47" t="n">
        <f aca="false">D393*100/$E$2</f>
        <v>46.2710359777044</v>
      </c>
      <c r="G393" s="41" t="n">
        <f aca="false">[3]Plan1!$C388</f>
        <v>-15.09</v>
      </c>
      <c r="H393" s="41" t="n">
        <f aca="false">$J$5 + G393</f>
        <v>744.91</v>
      </c>
      <c r="I393" s="47" t="n">
        <f aca="false">IF(H393&gt;$J$5,$J$2+$J$1,(IF(H393&gt;739.99,H393^3*2498.244218-H393^2*5471052.355142+H393*3994605728.77515-972400879260.135,H393^3*1396.138889-H393^2*3002770.071427+H393*2152080038.43115-513963640099.415)))-$J$1</f>
        <v>16443184.4104004</v>
      </c>
      <c r="J393" s="47" t="n">
        <f aca="false">I393*100/$J$2</f>
        <v>18.6976651603832</v>
      </c>
      <c r="L393" s="41" t="n">
        <f aca="false">[4]Plan1!$C388</f>
        <v>-5.4</v>
      </c>
      <c r="M393" s="41" t="n">
        <f aca="false">$O$5 + L393</f>
        <v>833.38</v>
      </c>
      <c r="N393" s="47" t="n">
        <f aca="false">IF(M393&gt;$O$5,$O$2+$O$1,(M393^3*3270.5936-M393^2*8015778.389801+M393*6549018422.82398-1783686174686.87))-$O$1</f>
        <v>16919254.4423828</v>
      </c>
      <c r="O393" s="41" t="n">
        <f aca="false">N393*100/$O$2</f>
        <v>43.2862876959058</v>
      </c>
      <c r="R393" s="47" t="n">
        <f aca="false">SUM(D393,I393,N393)</f>
        <v>102296584.592773</v>
      </c>
      <c r="S393" s="41" t="n">
        <f aca="false">R393*100/$R$2</f>
        <v>37.0628576166023</v>
      </c>
      <c r="U393" s="41" t="n">
        <f aca="false">[1]Plan1!$B388</f>
        <v>78.06</v>
      </c>
    </row>
    <row r="394" customFormat="false" ht="15" hidden="false" customHeight="false" outlineLevel="0" collapsed="false">
      <c r="A394" s="46" t="n">
        <v>42392</v>
      </c>
      <c r="B394" s="41" t="n">
        <f aca="false">[2]Plan1!$C389</f>
        <v>-8.68</v>
      </c>
      <c r="C394" s="41" t="n">
        <f aca="false">$E$5 + B394</f>
        <v>772.32</v>
      </c>
      <c r="D394" s="47" t="n">
        <f aca="false">IF(C394&gt;$E$5,$E$2+$E$1,(IF(C394&gt;764.99,C394^3*3486.59308-C394^2*7860012.00812+C394*5908819377.96283-1481278321001.59,IF(C394&gt;752.99,C394^3*3588.471445-C394^2*8028757.56264+C394*5988077680.84934-1488767378546.26,C394^3*899.851852-C394^2*1969009.674601+C394*1435480406.01138-348666163343.76))))-$E$1</f>
        <v>69835334.4753418</v>
      </c>
      <c r="E394" s="47" t="n">
        <f aca="false">D394*100/$E$2</f>
        <v>46.8759457208879</v>
      </c>
      <c r="G394" s="41" t="n">
        <f aca="false">[3]Plan1!$C389</f>
        <v>-14.91</v>
      </c>
      <c r="H394" s="41" t="n">
        <f aca="false">$J$5 + G394</f>
        <v>745.09</v>
      </c>
      <c r="I394" s="47" t="n">
        <f aca="false">IF(H394&gt;$J$5,$J$2+$J$1,(IF(H394&gt;739.99,H394^3*2498.244218-H394^2*5471052.355142+H394*3994605728.77515-972400879260.135,H394^3*1396.138889-H394^2*3002770.071427+H394*2152080038.43115-513963640099.415)))-$J$1</f>
        <v>16893496.0153809</v>
      </c>
      <c r="J394" s="47" t="n">
        <f aca="false">I394*100/$J$2</f>
        <v>19.2097177772981</v>
      </c>
      <c r="L394" s="41" t="n">
        <f aca="false">[4]Plan1!$C389</f>
        <v>-5.37</v>
      </c>
      <c r="M394" s="41" t="n">
        <f aca="false">$O$5 + L394</f>
        <v>833.41</v>
      </c>
      <c r="N394" s="47" t="n">
        <f aca="false">IF(M394&gt;$O$5,$O$2+$O$1,(M394^3*3270.5936-M394^2*8015778.389801+M394*6549018422.82398-1783686174686.87))-$O$1</f>
        <v>17013583.3886719</v>
      </c>
      <c r="O394" s="41" t="n">
        <f aca="false">N394*100/$O$2</f>
        <v>43.5276192463606</v>
      </c>
      <c r="R394" s="47" t="n">
        <f aca="false">SUM(D394,I394,N394)</f>
        <v>103742413.879395</v>
      </c>
      <c r="S394" s="41" t="n">
        <f aca="false">R394*100/$R$2</f>
        <v>37.5866929450374</v>
      </c>
      <c r="U394" s="41" t="n">
        <f aca="false">[1]Plan1!$B389</f>
        <v>61.8</v>
      </c>
    </row>
    <row r="395" customFormat="false" ht="15" hidden="false" customHeight="false" outlineLevel="0" collapsed="false">
      <c r="A395" s="46" t="n">
        <v>42393</v>
      </c>
      <c r="B395" s="41" t="n">
        <f aca="false">[2]Plan1!$C390</f>
        <v>-8.61</v>
      </c>
      <c r="C395" s="41" t="n">
        <f aca="false">$E$5 + B395</f>
        <v>772.39</v>
      </c>
      <c r="D395" s="47" t="n">
        <f aca="false">IF(C395&gt;$E$5,$E$2+$E$1,(IF(C395&gt;764.99,C395^3*3486.59308-C395^2*7860012.00812+C395*5908819377.96283-1481278321001.59,IF(C395&gt;752.99,C395^3*3588.471445-C395^2*8028757.56264+C395*5988077680.84934-1488767378546.26,C395^3*899.851852-C395^2*1969009.674601+C395*1435480406.01138-348666163343.76))))-$E$1</f>
        <v>70323643.0036621</v>
      </c>
      <c r="E395" s="47" t="n">
        <f aca="false">D395*100/$E$2</f>
        <v>47.2037156705926</v>
      </c>
      <c r="G395" s="41" t="n">
        <f aca="false">[3]Plan1!$C390</f>
        <v>-14.76</v>
      </c>
      <c r="H395" s="41" t="n">
        <f aca="false">$J$5 + G395</f>
        <v>745.24</v>
      </c>
      <c r="I395" s="47" t="n">
        <f aca="false">IF(H395&gt;$J$5,$J$2+$J$1,(IF(H395&gt;739.99,H395^3*2498.244218-H395^2*5471052.355142+H395*3994605728.77515-972400879260.135,H395^3*1396.138889-H395^2*3002770.071427+H395*2152080038.43115-513963640099.415)))-$J$1</f>
        <v>17274355.2763672</v>
      </c>
      <c r="J395" s="47" t="n">
        <f aca="false">I395*100/$J$2</f>
        <v>19.6427956262973</v>
      </c>
      <c r="L395" s="41" t="n">
        <f aca="false">[4]Plan1!$C390</f>
        <v>-5.34</v>
      </c>
      <c r="M395" s="41" t="n">
        <f aca="false">$O$5 + L395</f>
        <v>833.44</v>
      </c>
      <c r="N395" s="47" t="n">
        <f aca="false">IF(M395&gt;$O$5,$O$2+$O$1,(M395^3*3270.5936-M395^2*8015778.389801+M395*6549018422.82398-1783686174686.87))-$O$1</f>
        <v>17108202.9604492</v>
      </c>
      <c r="O395" s="41" t="n">
        <f aca="false">N395*100/$O$2</f>
        <v>43.7696943342178</v>
      </c>
      <c r="R395" s="47" t="n">
        <f aca="false">SUM(D395,I395,N395)</f>
        <v>104706201.240479</v>
      </c>
      <c r="S395" s="41" t="n">
        <f aca="false">R395*100/$R$2</f>
        <v>37.935880690442</v>
      </c>
      <c r="U395" s="41" t="n">
        <f aca="false">[1]Plan1!$B390</f>
        <v>52.37</v>
      </c>
    </row>
    <row r="396" customFormat="false" ht="15" hidden="false" customHeight="false" outlineLevel="0" collapsed="false">
      <c r="A396" s="46" t="n">
        <v>42394</v>
      </c>
      <c r="B396" s="41" t="n">
        <f aca="false">[2]Plan1!$C391</f>
        <v>-8.55</v>
      </c>
      <c r="C396" s="41" t="n">
        <f aca="false">$E$5 + B396</f>
        <v>772.45</v>
      </c>
      <c r="D396" s="47" t="n">
        <f aca="false">IF(C396&gt;$E$5,$E$2+$E$1,(IF(C396&gt;764.99,C396^3*3486.59308-C396^2*7860012.00812+C396*5908819377.96283-1481278321001.59,IF(C396&gt;752.99,C396^3*3588.471445-C396^2*8028757.56264+C396*5988077680.84934-1488767378546.26,C396^3*899.851852-C396^2*1969009.674601+C396*1435480406.01138-348666163343.76))))-$E$1</f>
        <v>70743901.2312012</v>
      </c>
      <c r="E396" s="47" t="n">
        <f aca="false">D396*100/$E$2</f>
        <v>47.4858078523066</v>
      </c>
      <c r="G396" s="41" t="n">
        <f aca="false">[3]Plan1!$C391</f>
        <v>-14.64</v>
      </c>
      <c r="H396" s="41" t="n">
        <f aca="false">$J$5 + G396</f>
        <v>745.36</v>
      </c>
      <c r="I396" s="47" t="n">
        <f aca="false">IF(H396&gt;$J$5,$J$2+$J$1,(IF(H396&gt;739.99,H396^3*2498.244218-H396^2*5471052.355142+H396*3994605728.77515-972400879260.135,H396^3*1396.138889-H396^2*3002770.071427+H396*2152080038.43115-513963640099.415)))-$J$1</f>
        <v>17582744.2971191</v>
      </c>
      <c r="J396" s="47" t="n">
        <f aca="false">I396*100/$J$2</f>
        <v>19.9934670355111</v>
      </c>
      <c r="L396" s="41" t="n">
        <f aca="false">[4]Plan1!$C391</f>
        <v>-5.32</v>
      </c>
      <c r="M396" s="41" t="n">
        <f aca="false">$O$5 + L396</f>
        <v>833.46</v>
      </c>
      <c r="N396" s="47" t="n">
        <f aca="false">IF(M396&gt;$O$5,$O$2+$O$1,(M396^3*3270.5936-M396^2*8015778.389801+M396*6549018422.82398-1783686174686.87))-$O$1</f>
        <v>17171444.3935547</v>
      </c>
      <c r="O396" s="41" t="n">
        <f aca="false">N396*100/$O$2</f>
        <v>43.9314914675978</v>
      </c>
      <c r="R396" s="47" t="n">
        <f aca="false">SUM(D396,I396,N396)</f>
        <v>105498089.921875</v>
      </c>
      <c r="S396" s="41" t="n">
        <f aca="false">R396*100/$R$2</f>
        <v>38.2227881914464</v>
      </c>
      <c r="U396" s="41" t="n">
        <f aca="false">[1]Plan1!$B391</f>
        <v>70.74</v>
      </c>
    </row>
    <row r="397" customFormat="false" ht="15" hidden="false" customHeight="false" outlineLevel="0" collapsed="false">
      <c r="A397" s="46" t="n">
        <v>42395</v>
      </c>
      <c r="B397" s="41" t="n">
        <f aca="false">[2]Plan1!$C392</f>
        <v>-8.46</v>
      </c>
      <c r="C397" s="41" t="n">
        <f aca="false">$E$5 + B397</f>
        <v>772.54</v>
      </c>
      <c r="D397" s="47" t="n">
        <f aca="false">IF(C397&gt;$E$5,$E$2+$E$1,(IF(C397&gt;764.99,C397^3*3486.59308-C397^2*7860012.00812+C397*5908819377.96283-1481278321001.59,IF(C397&gt;752.99,C397^3*3588.471445-C397^2*8028757.56264+C397*5988077680.84934-1488767378546.26,C397^3*899.851852-C397^2*1969009.674601+C397*1435480406.01138-348666163343.76))))-$E$1</f>
        <v>71377255.1862793</v>
      </c>
      <c r="E397" s="47" t="n">
        <f aca="false">D397*100/$E$2</f>
        <v>47.9109374209326</v>
      </c>
      <c r="G397" s="41" t="n">
        <f aca="false">[3]Plan1!$C392</f>
        <v>-14.51</v>
      </c>
      <c r="H397" s="41" t="n">
        <f aca="false">$J$5 + G397</f>
        <v>745.49</v>
      </c>
      <c r="I397" s="47" t="n">
        <f aca="false">IF(H397&gt;$J$5,$J$2+$J$1,(IF(H397&gt;739.99,H397^3*2498.244218-H397^2*5471052.355142+H397*3994605728.77515-972400879260.135,H397^3*1396.138889-H397^2*3002770.071427+H397*2152080038.43115-513963640099.415)))-$J$1</f>
        <v>17920577.9152832</v>
      </c>
      <c r="J397" s="47" t="n">
        <f aca="false">I397*100/$J$2</f>
        <v>20.3776201116243</v>
      </c>
      <c r="L397" s="41" t="n">
        <f aca="false">[4]Plan1!$C392</f>
        <v>-5.28</v>
      </c>
      <c r="M397" s="41" t="n">
        <f aca="false">$O$5 + L397</f>
        <v>833.5</v>
      </c>
      <c r="N397" s="47" t="n">
        <f aca="false">IF(M397&gt;$O$5,$O$2+$O$1,(M397^3*3270.5936-M397^2*8015778.389801+M397*6549018422.82398-1783686174686.87))-$O$1</f>
        <v>17298316.0947266</v>
      </c>
      <c r="O397" s="41" t="n">
        <f aca="false">N397*100/$O$2</f>
        <v>44.2560805312647</v>
      </c>
      <c r="R397" s="47" t="n">
        <f aca="false">SUM(D397,I397,N397)</f>
        <v>106596149.196289</v>
      </c>
      <c r="S397" s="41" t="n">
        <f aca="false">R397*100/$R$2</f>
        <v>38.6206237076976</v>
      </c>
      <c r="U397" s="41" t="n">
        <f aca="false">[1]Plan1!$B392</f>
        <v>79.06</v>
      </c>
    </row>
    <row r="398" customFormat="false" ht="15" hidden="false" customHeight="false" outlineLevel="0" collapsed="false">
      <c r="A398" s="46" t="n">
        <v>42396</v>
      </c>
      <c r="B398" s="41" t="n">
        <f aca="false">[2]Plan1!$C393</f>
        <v>-8.32</v>
      </c>
      <c r="C398" s="41" t="n">
        <f aca="false">$E$5 + B398</f>
        <v>772.68</v>
      </c>
      <c r="D398" s="47" t="n">
        <f aca="false">IF(C398&gt;$E$5,$E$2+$E$1,(IF(C398&gt;764.99,C398^3*3486.59308-C398^2*7860012.00812+C398*5908819377.96283-1481278321001.59,IF(C398&gt;752.99,C398^3*3588.471445-C398^2*8028757.56264+C398*5988077680.84934-1488767378546.26,C398^3*899.851852-C398^2*1969009.674601+C398*1435480406.01138-348666163343.76))))-$E$1</f>
        <v>72369580.9265137</v>
      </c>
      <c r="E398" s="47" t="n">
        <f aca="false">D398*100/$E$2</f>
        <v>48.5770215441939</v>
      </c>
      <c r="G398" s="41" t="n">
        <f aca="false">[3]Plan1!$C393</f>
        <v>-14.42</v>
      </c>
      <c r="H398" s="41" t="n">
        <f aca="false">$J$5 + G398</f>
        <v>745.58</v>
      </c>
      <c r="I398" s="47" t="n">
        <f aca="false">IF(H398&gt;$J$5,$J$2+$J$1,(IF(H398&gt;739.99,H398^3*2498.244218-H398^2*5471052.355142+H398*3994605728.77515-972400879260.135,H398^3*1396.138889-H398^2*3002770.071427+H398*2152080038.43115-513963640099.415)))-$J$1</f>
        <v>18156761.4284668</v>
      </c>
      <c r="J398" s="47" t="n">
        <f aca="false">I398*100/$J$2</f>
        <v>20.6461861105021</v>
      </c>
      <c r="L398" s="41" t="n">
        <f aca="false">[4]Plan1!$C393</f>
        <v>-5.03</v>
      </c>
      <c r="M398" s="41" t="n">
        <f aca="false">$O$5 + L398</f>
        <v>833.75</v>
      </c>
      <c r="N398" s="47" t="n">
        <f aca="false">IF(M398&gt;$O$5,$O$2+$O$1,(M398^3*3270.5936-M398^2*8015778.389801+M398*6549018422.82398-1783686174686.87))-$O$1</f>
        <v>18103083.7304688</v>
      </c>
      <c r="O398" s="41" t="n">
        <f aca="false">N398*100/$O$2</f>
        <v>46.3150012436235</v>
      </c>
      <c r="R398" s="47" t="n">
        <f aca="false">SUM(D398,I398,N398)</f>
        <v>108629426.085449</v>
      </c>
      <c r="S398" s="41" t="n">
        <f aca="false">R398*100/$R$2</f>
        <v>39.3572959254267</v>
      </c>
      <c r="U398" s="41" t="n">
        <f aca="false">[1]Plan1!$B393</f>
        <v>64.12</v>
      </c>
    </row>
    <row r="399" customFormat="false" ht="15" hidden="false" customHeight="false" outlineLevel="0" collapsed="false">
      <c r="A399" s="46" t="n">
        <v>42397</v>
      </c>
      <c r="B399" s="41" t="n">
        <f aca="false">[2]Plan1!$C394</f>
        <v>-8.18</v>
      </c>
      <c r="C399" s="41" t="n">
        <f aca="false">$E$5 + B399</f>
        <v>772.82</v>
      </c>
      <c r="D399" s="47" t="n">
        <f aca="false">IF(C399&gt;$E$5,$E$2+$E$1,(IF(C399&gt;764.99,C399^3*3486.59308-C399^2*7860012.00812+C399*5908819377.96283-1481278321001.59,IF(C399&gt;752.99,C399^3*3588.471445-C399^2*8028757.56264+C399*5988077680.84934-1488767378546.26,C399^3*899.851852-C399^2*1969009.674601+C399*1435480406.01138-348666163343.76))))-$E$1</f>
        <v>73370611.0324707</v>
      </c>
      <c r="E399" s="47" t="n">
        <f aca="false">D399*100/$E$2</f>
        <v>49.2489483454951</v>
      </c>
      <c r="G399" s="41" t="n">
        <f aca="false">[3]Plan1!$C394</f>
        <v>-14.3</v>
      </c>
      <c r="H399" s="41" t="n">
        <f aca="false">$J$5 + G399</f>
        <v>745.7</v>
      </c>
      <c r="I399" s="47" t="n">
        <f aca="false">IF(H399&gt;$J$5,$J$2+$J$1,(IF(H399&gt;739.99,H399^3*2498.244218-H399^2*5471052.355142+H399*3994605728.77515-972400879260.135,H399^3*1396.138889-H399^2*3002770.071427+H399*2152080038.43115-513963640099.415)))-$J$1</f>
        <v>18474619.802002</v>
      </c>
      <c r="J399" s="47" t="n">
        <f aca="false">I399*100/$J$2</f>
        <v>21.007625189968</v>
      </c>
      <c r="L399" s="41" t="n">
        <f aca="false">[4]Plan1!$C394</f>
        <v>-4.97</v>
      </c>
      <c r="M399" s="41" t="n">
        <f aca="false">$O$5 + L399</f>
        <v>833.81</v>
      </c>
      <c r="N399" s="47" t="n">
        <f aca="false">IF(M399&gt;$O$5,$O$2+$O$1,(M399^3*3270.5936-M399^2*8015778.389801+M399*6549018422.82398-1783686174686.87))-$O$1</f>
        <v>18299281.5712891</v>
      </c>
      <c r="O399" s="41" t="n">
        <f aca="false">N399*100/$O$2</f>
        <v>46.8169545780322</v>
      </c>
      <c r="R399" s="47" t="n">
        <f aca="false">SUM(D399,I399,N399)</f>
        <v>110144512.405762</v>
      </c>
      <c r="S399" s="41" t="n">
        <f aca="false">R399*100/$R$2</f>
        <v>39.9062236221835</v>
      </c>
      <c r="U399" s="41" t="n">
        <f aca="false">[1]Plan1!$B394</f>
        <v>57.7</v>
      </c>
    </row>
    <row r="400" customFormat="false" ht="15" hidden="false" customHeight="false" outlineLevel="0" collapsed="false">
      <c r="A400" s="46" t="n">
        <v>42398</v>
      </c>
      <c r="B400" s="41" t="n">
        <f aca="false">[2]Plan1!$C395</f>
        <v>-7.96</v>
      </c>
      <c r="C400" s="41" t="n">
        <f aca="false">$E$5 + B400</f>
        <v>773.04</v>
      </c>
      <c r="D400" s="47" t="n">
        <f aca="false">IF(C400&gt;$E$5,$E$2+$E$1,(IF(C400&gt;764.99,C400^3*3486.59308-C400^2*7860012.00812+C400*5908819377.96283-1481278321001.59,IF(C400&gt;752.99,C400^3*3588.471445-C400^2*8028757.56264+C400*5988077680.84934-1488767378546.26,C400^3*899.851852-C400^2*1969009.674601+C400*1435480406.01138-348666163343.76))))-$E$1</f>
        <v>74961382.7917481</v>
      </c>
      <c r="E400" s="47" t="n">
        <f aca="false">D400*100/$E$2</f>
        <v>50.3167305964491</v>
      </c>
      <c r="G400" s="41" t="n">
        <f aca="false">[3]Plan1!$C395</f>
        <v>-14.08</v>
      </c>
      <c r="H400" s="41" t="n">
        <f aca="false">$J$5 + G400</f>
        <v>745.92</v>
      </c>
      <c r="I400" s="47" t="n">
        <f aca="false">IF(H400&gt;$J$5,$J$2+$J$1,(IF(H400&gt;739.99,H400^3*2498.244218-H400^2*5471052.355142+H400*3994605728.77515-972400879260.135,H400^3*1396.138889-H400^2*3002770.071427+H400*2152080038.43115-513963640099.415)))-$J$1</f>
        <v>19066188.0202637</v>
      </c>
      <c r="J400" s="47" t="n">
        <f aca="false">I400*100/$J$2</f>
        <v>21.6803017341529</v>
      </c>
      <c r="L400" s="41" t="n">
        <f aca="false">[4]Plan1!$C395</f>
        <v>-4.78</v>
      </c>
      <c r="M400" s="41" t="n">
        <f aca="false">$O$5 + L400</f>
        <v>834</v>
      </c>
      <c r="N400" s="47" t="n">
        <f aca="false">IF(M400&gt;$O$5,$O$2+$O$1,(M400^3*3270.5936-M400^2*8015778.389801+M400*6549018422.82398-1783686174686.87))-$O$1</f>
        <v>18928450.5986328</v>
      </c>
      <c r="O400" s="41" t="n">
        <f aca="false">N400*100/$O$2</f>
        <v>48.4266231139419</v>
      </c>
      <c r="R400" s="47" t="n">
        <f aca="false">SUM(D400,I400,N400)</f>
        <v>112956021.410645</v>
      </c>
      <c r="S400" s="41" t="n">
        <f aca="false">R400*100/$R$2</f>
        <v>40.9248554597036</v>
      </c>
      <c r="U400" s="41" t="n">
        <f aca="false">[1]Plan1!$B395</f>
        <v>66.46</v>
      </c>
    </row>
    <row r="401" customFormat="false" ht="15" hidden="false" customHeight="false" outlineLevel="0" collapsed="false">
      <c r="A401" s="46" t="n">
        <v>42399</v>
      </c>
      <c r="B401" s="41" t="n">
        <f aca="false">[2]Plan1!$C396</f>
        <v>-7.68</v>
      </c>
      <c r="C401" s="41" t="n">
        <f aca="false">$E$5 + B401</f>
        <v>773.32</v>
      </c>
      <c r="D401" s="47" t="n">
        <f aca="false">IF(C401&gt;$E$5,$E$2+$E$1,(IF(C401&gt;764.99,C401^3*3486.59308-C401^2*7860012.00812+C401*5908819377.96283-1481278321001.59,IF(C401&gt;752.99,C401^3*3588.471445-C401^2*8028757.56264+C401*5988077680.84934-1488767378546.26,C401^3*899.851852-C401^2*1969009.674601+C401*1435480406.01138-348666163343.76))))-$E$1</f>
        <v>77017644.8830566</v>
      </c>
      <c r="E401" s="47" t="n">
        <f aca="false">D401*100/$E$2</f>
        <v>51.6969664169582</v>
      </c>
      <c r="G401" s="41" t="n">
        <f aca="false">[3]Plan1!$C396</f>
        <v>-13.6</v>
      </c>
      <c r="H401" s="41" t="n">
        <f aca="false">$J$5 + G401</f>
        <v>746.4</v>
      </c>
      <c r="I401" s="47" t="n">
        <f aca="false">IF(H401&gt;$J$5,$J$2+$J$1,(IF(H401&gt;739.99,H401^3*2498.244218-H401^2*5471052.355142+H401*3994605728.77515-972400879260.135,H401^3*1396.138889-H401^2*3002770.071427+H401*2152080038.43115-513963640099.415)))-$J$1</f>
        <v>20397225.220459</v>
      </c>
      <c r="J401" s="47" t="n">
        <f aca="false">I401*100/$J$2</f>
        <v>23.1938338617573</v>
      </c>
      <c r="L401" s="41" t="n">
        <f aca="false">[4]Plan1!$C396</f>
        <v>-4.61</v>
      </c>
      <c r="M401" s="41" t="n">
        <f aca="false">$O$5 + L401</f>
        <v>834.17</v>
      </c>
      <c r="N401" s="47" t="n">
        <f aca="false">IF(M401&gt;$O$5,$O$2+$O$1,(M401^3*3270.5936-M401^2*8015778.389801+M401*6549018422.82398-1783686174686.87))-$O$1</f>
        <v>19501622.809082</v>
      </c>
      <c r="O401" s="41" t="n">
        <f aca="false">N401*100/$O$2</f>
        <v>49.8930291713302</v>
      </c>
      <c r="R401" s="47" t="n">
        <f aca="false">SUM(D401,I401,N401)</f>
        <v>116916492.912598</v>
      </c>
      <c r="S401" s="41" t="n">
        <f aca="false">R401*100/$R$2</f>
        <v>42.359765451624</v>
      </c>
      <c r="U401" s="41" t="n">
        <f aca="false">[1]Plan1!$B396</f>
        <v>55.02</v>
      </c>
    </row>
    <row r="402" customFormat="false" ht="15" hidden="false" customHeight="false" outlineLevel="0" collapsed="false">
      <c r="A402" s="46" t="n">
        <v>42400</v>
      </c>
      <c r="B402" s="41" t="n">
        <f aca="false">[2]Plan1!$C397</f>
        <v>-7.5</v>
      </c>
      <c r="C402" s="41" t="n">
        <f aca="false">$E$5 + B402</f>
        <v>773.5</v>
      </c>
      <c r="D402" s="47" t="n">
        <f aca="false">IF(C402&gt;$E$5,$E$2+$E$1,(IF(C402&gt;764.99,C402^3*3486.59308-C402^2*7860012.00812+C402*5908819377.96283-1481278321001.59,IF(C402&gt;752.99,C402^3*3588.471445-C402^2*8028757.56264+C402*5988077680.84934-1488767378546.26,C402^3*899.851852-C402^2*1969009.674601+C402*1435480406.01138-348666163343.76))))-$E$1</f>
        <v>78358438.829834</v>
      </c>
      <c r="E402" s="47" t="n">
        <f aca="false">D402*100/$E$2</f>
        <v>52.5969547215065</v>
      </c>
      <c r="G402" s="41" t="n">
        <f aca="false">[3]Plan1!$C397</f>
        <v>-13.44</v>
      </c>
      <c r="H402" s="41" t="n">
        <f aca="false">$J$5 + G402</f>
        <v>746.56</v>
      </c>
      <c r="I402" s="47" t="n">
        <f aca="false">IF(H402&gt;$J$5,$J$2+$J$1,(IF(H402&gt;739.99,H402^3*2498.244218-H402^2*5471052.355142+H402*3994605728.77515-972400879260.135,H402^3*1396.138889-H402^2*3002770.071427+H402*2152080038.43115-513963640099.415)))-$J$1</f>
        <v>20853419.2727051</v>
      </c>
      <c r="J402" s="47" t="n">
        <f aca="false">I402*100/$J$2</f>
        <v>23.7125754524471</v>
      </c>
      <c r="L402" s="41" t="n">
        <f aca="false">[4]Plan1!$C397</f>
        <v>-4.56</v>
      </c>
      <c r="M402" s="41" t="n">
        <f aca="false">$O$5 + L402</f>
        <v>834.22</v>
      </c>
      <c r="N402" s="47" t="n">
        <f aca="false">IF(M402&gt;$O$5,$O$2+$O$1,(M402^3*3270.5936-M402^2*8015778.389801+M402*6549018422.82398-1783686174686.87))-$O$1</f>
        <v>19672056.6162109</v>
      </c>
      <c r="O402" s="41" t="n">
        <f aca="false">N402*100/$O$2</f>
        <v>50.3290676997189</v>
      </c>
      <c r="R402" s="47" t="n">
        <f aca="false">SUM(D402,I402,N402)</f>
        <v>118883914.71875</v>
      </c>
      <c r="S402" s="41" t="n">
        <f aca="false">R402*100/$R$2</f>
        <v>43.0725778545356</v>
      </c>
      <c r="U402" s="41" t="n">
        <f aca="false">[1]Plan1!$B397</f>
        <v>47.19</v>
      </c>
    </row>
    <row r="403" customFormat="false" ht="15" hidden="false" customHeight="false" outlineLevel="0" collapsed="false">
      <c r="A403" s="46" t="n">
        <v>42401</v>
      </c>
      <c r="B403" s="41" t="n">
        <f aca="false">[2]Plan1!$C398</f>
        <v>-7.44</v>
      </c>
      <c r="C403" s="41" t="n">
        <f aca="false">$E$5 + B403</f>
        <v>773.56</v>
      </c>
      <c r="D403" s="47" t="n">
        <f aca="false">IF(C403&gt;$E$5,$E$2+$E$1,(IF(C403&gt;764.99,C403^3*3486.59308-C403^2*7860012.00812+C403*5908819377.96283-1481278321001.59,IF(C403&gt;752.99,C403^3*3588.471445-C403^2*8028757.56264+C403*5988077680.84934-1488767378546.26,C403^3*899.851852-C403^2*1969009.674601+C403*1435480406.01138-348666163343.76))))-$E$1</f>
        <v>78808685.1525879</v>
      </c>
      <c r="E403" s="47" t="n">
        <f aca="false">D403*100/$E$2</f>
        <v>52.8991759730406</v>
      </c>
      <c r="G403" s="41" t="n">
        <f aca="false">[3]Plan1!$C398</f>
        <v>-13.33</v>
      </c>
      <c r="H403" s="41" t="n">
        <f aca="false">$J$5 + G403</f>
        <v>746.67</v>
      </c>
      <c r="I403" s="47" t="n">
        <f aca="false">IF(H403&gt;$J$5,$J$2+$J$1,(IF(H403&gt;739.99,H403^3*2498.244218-H403^2*5471052.355142+H403*3994605728.77515-972400879260.135,H403^3*1396.138889-H403^2*3002770.071427+H403*2152080038.43115-513963640099.415)))-$J$1</f>
        <v>21170738.1672363</v>
      </c>
      <c r="J403" s="47" t="n">
        <f aca="false">I403*100/$J$2</f>
        <v>24.0734010863952</v>
      </c>
      <c r="L403" s="41" t="n">
        <f aca="false">[4]Plan1!$C398</f>
        <v>-4.54</v>
      </c>
      <c r="M403" s="41" t="n">
        <f aca="false">$O$5 + L403</f>
        <v>834.24</v>
      </c>
      <c r="N403" s="47" t="n">
        <f aca="false">IF(M403&gt;$O$5,$O$2+$O$1,(M403^3*3270.5936-M403^2*8015778.389801+M403*6549018422.82398-1783686174686.87))-$O$1</f>
        <v>19740467.1708984</v>
      </c>
      <c r="O403" s="41" t="n">
        <f aca="false">N403*100/$O$2</f>
        <v>50.5040895342639</v>
      </c>
      <c r="R403" s="47" t="n">
        <f aca="false">SUM(D403,I403,N403)</f>
        <v>119719890.490723</v>
      </c>
      <c r="S403" s="41" t="n">
        <f aca="false">R403*100/$R$2</f>
        <v>43.3754584553972</v>
      </c>
      <c r="U403" s="41" t="n">
        <f aca="false">[1]Plan1!$B398</f>
        <v>36.53</v>
      </c>
    </row>
    <row r="404" customFormat="false" ht="15" hidden="false" customHeight="false" outlineLevel="0" collapsed="false">
      <c r="A404" s="46" t="n">
        <v>42402</v>
      </c>
      <c r="B404" s="41" t="n">
        <f aca="false">[2]Plan1!$C399</f>
        <v>-7.36</v>
      </c>
      <c r="C404" s="41" t="n">
        <f aca="false">$E$5 + B404</f>
        <v>773.64</v>
      </c>
      <c r="D404" s="47" t="n">
        <f aca="false">IF(C404&gt;$E$5,$E$2+$E$1,(IF(C404&gt;764.99,C404^3*3486.59308-C404^2*7860012.00812+C404*5908819377.96283-1481278321001.59,IF(C404&gt;752.99,C404^3*3588.471445-C404^2*8028757.56264+C404*5988077680.84934-1488767378546.26,C404^3*899.851852-C404^2*1969009.674601+C404*1435480406.01138-348666163343.76))))-$E$1</f>
        <v>79411604.4182129</v>
      </c>
      <c r="E404" s="47" t="n">
        <f aca="false">D404*100/$E$2</f>
        <v>53.3038767020032</v>
      </c>
      <c r="G404" s="41" t="n">
        <f aca="false">[3]Plan1!$C399</f>
        <v>-13.27</v>
      </c>
      <c r="H404" s="41" t="n">
        <f aca="false">$J$5 + G404</f>
        <v>746.73</v>
      </c>
      <c r="I404" s="47" t="n">
        <f aca="false">IF(H404&gt;$J$5,$J$2+$J$1,(IF(H404&gt;739.99,H404^3*2498.244218-H404^2*5471052.355142+H404*3994605728.77515-972400879260.135,H404^3*1396.138889-H404^2*3002770.071427+H404*2152080038.43115-513963640099.415)))-$J$1</f>
        <v>21345095.3312988</v>
      </c>
      <c r="J404" s="47" t="n">
        <f aca="false">I404*100/$J$2</f>
        <v>24.2716638918584</v>
      </c>
      <c r="L404" s="41" t="n">
        <f aca="false">[4]Plan1!$C399</f>
        <v>-4.53</v>
      </c>
      <c r="M404" s="41" t="n">
        <f aca="false">$O$5 + L404</f>
        <v>834.25</v>
      </c>
      <c r="N404" s="47" t="n">
        <f aca="false">IF(M404&gt;$O$5,$O$2+$O$1,(M404^3*3270.5936-M404^2*8015778.389801+M404*6549018422.82398-1783686174686.87))-$O$1</f>
        <v>19774723.3168945</v>
      </c>
      <c r="O404" s="41" t="n">
        <f aca="false">N404*100/$O$2</f>
        <v>50.5917305940984</v>
      </c>
      <c r="R404" s="47" t="n">
        <f aca="false">SUM(D404,I404,N404)</f>
        <v>120531423.066406</v>
      </c>
      <c r="S404" s="41" t="n">
        <f aca="false">R404*100/$R$2</f>
        <v>43.6694830938886</v>
      </c>
      <c r="U404" s="41" t="n">
        <f aca="false">[1]Plan1!$B399</f>
        <v>38.83</v>
      </c>
    </row>
    <row r="405" customFormat="false" ht="15" hidden="false" customHeight="false" outlineLevel="0" collapsed="false">
      <c r="A405" s="46" t="n">
        <v>42403</v>
      </c>
      <c r="B405" s="41" t="n">
        <f aca="false">[2]Plan1!$C400</f>
        <v>-7.3</v>
      </c>
      <c r="C405" s="41" t="n">
        <f aca="false">$E$5 + B405</f>
        <v>773.7</v>
      </c>
      <c r="D405" s="47" t="n">
        <f aca="false">IF(C405&gt;$E$5,$E$2+$E$1,(IF(C405&gt;764.99,C405^3*3486.59308-C405^2*7860012.00812+C405*5908819377.96283-1481278321001.59,IF(C405&gt;752.99,C405^3*3588.471445-C405^2*8028757.56264+C405*5988077680.84934-1488767378546.26,C405^3*899.851852-C405^2*1969009.674601+C405*1435480406.01138-348666163343.76))))-$E$1</f>
        <v>79865742.8513184</v>
      </c>
      <c r="E405" s="47" t="n">
        <f aca="false">D405*100/$E$2</f>
        <v>53.6087104756216</v>
      </c>
      <c r="G405" s="41" t="n">
        <f aca="false">[3]Plan1!$C400</f>
        <v>-13.1</v>
      </c>
      <c r="H405" s="41" t="n">
        <f aca="false">$J$5 + G405</f>
        <v>746.9</v>
      </c>
      <c r="I405" s="47" t="n">
        <f aca="false">IF(H405&gt;$J$5,$J$2+$J$1,(IF(H405&gt;739.99,H405^3*2498.244218-H405^2*5471052.355142+H405*3994605728.77515-972400879260.135,H405^3*1396.138889-H405^2*3002770.071427+H405*2152080038.43115-513963640099.415)))-$J$1</f>
        <v>21844024.6740723</v>
      </c>
      <c r="J405" s="47" t="n">
        <f aca="false">I405*100/$J$2</f>
        <v>24.8390000937176</v>
      </c>
      <c r="L405" s="41" t="n">
        <f aca="false">[4]Plan1!$C400</f>
        <v>-4.52</v>
      </c>
      <c r="M405" s="41" t="n">
        <f aca="false">$O$5 + L405</f>
        <v>834.26</v>
      </c>
      <c r="N405" s="47" t="n">
        <f aca="false">IF(M405&gt;$O$5,$O$2+$O$1,(M405^3*3270.5936-M405^2*8015778.389801+M405*6549018422.82398-1783686174686.87))-$O$1</f>
        <v>19809013.4042969</v>
      </c>
      <c r="O405" s="41" t="n">
        <f aca="false">N405*100/$O$2</f>
        <v>50.6794584897613</v>
      </c>
      <c r="R405" s="47" t="n">
        <f aca="false">SUM(D405,I405,N405)</f>
        <v>121518780.929688</v>
      </c>
      <c r="S405" s="41" t="n">
        <f aca="false">R405*100/$R$2</f>
        <v>44.0272106177263</v>
      </c>
      <c r="U405" s="41" t="n">
        <f aca="false">[1]Plan1!$B400</f>
        <v>32.16</v>
      </c>
    </row>
    <row r="406" customFormat="false" ht="15" hidden="false" customHeight="false" outlineLevel="0" collapsed="false">
      <c r="A406" s="46" t="n">
        <v>42404</v>
      </c>
      <c r="B406" s="41" t="n">
        <f aca="false">[2]Plan1!$C401</f>
        <v>-7.24</v>
      </c>
      <c r="C406" s="41" t="n">
        <f aca="false">$E$5 + B406</f>
        <v>773.76</v>
      </c>
      <c r="D406" s="47" t="n">
        <f aca="false">IF(C406&gt;$E$5,$E$2+$E$1,(IF(C406&gt;764.99,C406^3*3486.59308-C406^2*7860012.00812+C406*5908819377.96283-1481278321001.59,IF(C406&gt;752.99,C406^3*3588.471445-C406^2*8028757.56264+C406*5988077680.84934-1488767378546.26,C406^3*899.851852-C406^2*1969009.674601+C406*1435480406.01138-348666163343.76))))-$E$1</f>
        <v>80321556.861084</v>
      </c>
      <c r="E406" s="47" t="n">
        <f aca="false">D406*100/$E$2</f>
        <v>53.9146689555389</v>
      </c>
      <c r="G406" s="41" t="n">
        <f aca="false">[3]Plan1!$C401</f>
        <v>-13.14</v>
      </c>
      <c r="H406" s="41" t="n">
        <f aca="false">$J$5 + G406</f>
        <v>746.86</v>
      </c>
      <c r="I406" s="47" t="n">
        <f aca="false">IF(H406&gt;$J$5,$J$2+$J$1,(IF(H406&gt;739.99,H406^3*2498.244218-H406^2*5471052.355142+H406*3994605728.77515-972400879260.135,H406^3*1396.138889-H406^2*3002770.071427+H406*2152080038.43115-513963640099.415)))-$J$1</f>
        <v>21725973.0927734</v>
      </c>
      <c r="J406" s="47" t="n">
        <f aca="false">I406*100/$J$2</f>
        <v>24.704762777898</v>
      </c>
      <c r="L406" s="41" t="n">
        <f aca="false">[4]Plan1!$C401</f>
        <v>-4.53</v>
      </c>
      <c r="M406" s="41" t="n">
        <f aca="false">$O$5 + L406</f>
        <v>834.25</v>
      </c>
      <c r="N406" s="47" t="n">
        <f aca="false">IF(M406&gt;$O$5,$O$2+$O$1,(M406^3*3270.5936-M406^2*8015778.389801+M406*6549018422.82398-1783686174686.87))-$O$1</f>
        <v>19774723.3168945</v>
      </c>
      <c r="O406" s="41" t="n">
        <f aca="false">N406*100/$O$2</f>
        <v>50.5917305940984</v>
      </c>
      <c r="R406" s="47" t="n">
        <f aca="false">SUM(D406,I406,N406)</f>
        <v>121822253.270752</v>
      </c>
      <c r="S406" s="41" t="n">
        <f aca="false">R406*100/$R$2</f>
        <v>44.1371610350567</v>
      </c>
      <c r="U406" s="41" t="n">
        <f aca="false">[1]Plan1!$B401</f>
        <v>24.68</v>
      </c>
    </row>
    <row r="407" customFormat="false" ht="15" hidden="false" customHeight="false" outlineLevel="0" collapsed="false">
      <c r="A407" s="46" t="n">
        <v>42405</v>
      </c>
      <c r="B407" s="41" t="n">
        <f aca="false">[2]Plan1!$C402</f>
        <v>-7.19</v>
      </c>
      <c r="C407" s="41" t="n">
        <f aca="false">$E$5 + B407</f>
        <v>773.81</v>
      </c>
      <c r="D407" s="47" t="n">
        <f aca="false">IF(C407&gt;$E$5,$E$2+$E$1,(IF(C407&gt;764.99,C407^3*3486.59308-C407^2*7860012.00812+C407*5908819377.96283-1481278321001.59,IF(C407&gt;752.99,C407^3*3588.471445-C407^2*8028757.56264+C407*5988077680.84934-1488767378546.26,C407^3*899.851852-C407^2*1969009.674601+C407*1435480406.01138-348666163343.76))))-$E$1</f>
        <v>80702685.0876465</v>
      </c>
      <c r="E407" s="47" t="n">
        <f aca="false">D407*100/$E$2</f>
        <v>54.1704956970483</v>
      </c>
      <c r="G407" s="41" t="n">
        <f aca="false">[3]Plan1!$C402</f>
        <v>-13.12</v>
      </c>
      <c r="H407" s="41" t="n">
        <f aca="false">$J$5 + G407</f>
        <v>746.88</v>
      </c>
      <c r="I407" s="47" t="n">
        <f aca="false">IF(H407&gt;$J$5,$J$2+$J$1,(IF(H407&gt;739.99,H407^3*2498.244218-H407^2*5471052.355142+H407*3994605728.77515-972400879260.135,H407^3*1396.138889-H407^2*3002770.071427+H407*2152080038.43115-513963640099.415)))-$J$1</f>
        <v>21784948.2385254</v>
      </c>
      <c r="J407" s="47" t="n">
        <f aca="false">I407*100/$J$2</f>
        <v>24.7718238471248</v>
      </c>
      <c r="L407" s="41" t="n">
        <f aca="false">[4]Plan1!$C402</f>
        <v>-4.47</v>
      </c>
      <c r="M407" s="41" t="n">
        <f aca="false">$O$5 + L407</f>
        <v>834.31</v>
      </c>
      <c r="N407" s="47" t="n">
        <f aca="false">IF(M407&gt;$O$5,$O$2+$O$1,(M407^3*3270.5936-M407^2*8015778.389801+M407*6549018422.82398-1783686174686.87))-$O$1</f>
        <v>19980973.6264648</v>
      </c>
      <c r="O407" s="41" t="n">
        <f aca="false">N407*100/$O$2</f>
        <v>51.1194022044422</v>
      </c>
      <c r="R407" s="47" t="n">
        <f aca="false">SUM(D407,I407,N407)</f>
        <v>122468606.952637</v>
      </c>
      <c r="S407" s="41" t="n">
        <f aca="false">R407*100/$R$2</f>
        <v>44.3713400604565</v>
      </c>
      <c r="U407" s="41" t="n">
        <f aca="false">[1]Plan1!$B402</f>
        <v>29.28</v>
      </c>
    </row>
    <row r="408" customFormat="false" ht="15" hidden="false" customHeight="false" outlineLevel="0" collapsed="false">
      <c r="A408" s="46" t="n">
        <v>42406</v>
      </c>
      <c r="B408" s="41" t="n">
        <f aca="false">[2]Plan1!$C403</f>
        <v>-7.15</v>
      </c>
      <c r="C408" s="41" t="n">
        <f aca="false">$E$5 + B408</f>
        <v>773.85</v>
      </c>
      <c r="D408" s="47" t="n">
        <f aca="false">IF(C408&gt;$E$5,$E$2+$E$1,(IF(C408&gt;764.99,C408^3*3486.59308-C408^2*7860012.00812+C408*5908819377.96283-1481278321001.59,IF(C408&gt;752.99,C408^3*3588.471445-C408^2*8028757.56264+C408*5988077680.84934-1488767378546.26,C408^3*899.851852-C408^2*1969009.674601+C408*1435480406.01138-348666163343.76))))-$E$1</f>
        <v>81008429.4724121</v>
      </c>
      <c r="E408" s="47" t="n">
        <f aca="false">D408*100/$E$2</f>
        <v>54.3757221385397</v>
      </c>
      <c r="G408" s="41" t="n">
        <f aca="false">[3]Plan1!$C403</f>
        <v>-13.08</v>
      </c>
      <c r="H408" s="41" t="n">
        <f aca="false">$J$5 + G408</f>
        <v>746.92</v>
      </c>
      <c r="I408" s="47" t="n">
        <f aca="false">IF(H408&gt;$J$5,$J$2+$J$1,(IF(H408&gt;739.99,H408^3*2498.244218-H408^2*5471052.355142+H408*3994605728.77515-972400879260.135,H408^3*1396.138889-H408^2*3002770.071427+H408*2152080038.43115-513963640099.415)))-$J$1</f>
        <v>21903202.5212402</v>
      </c>
      <c r="J408" s="47" t="n">
        <f aca="false">I408*100/$J$2</f>
        <v>24.9062916562059</v>
      </c>
      <c r="L408" s="41" t="n">
        <f aca="false">[4]Plan1!$C403</f>
        <v>-4.44</v>
      </c>
      <c r="M408" s="41" t="n">
        <f aca="false">$O$5 + L408</f>
        <v>834.34</v>
      </c>
      <c r="N408" s="47" t="n">
        <f aca="false">IF(M408&gt;$O$5,$O$2+$O$1,(M408^3*3270.5936-M408^2*8015778.389801+M408*6549018422.82398-1783686174686.87))-$O$1</f>
        <v>20084558.2954102</v>
      </c>
      <c r="O408" s="41" t="n">
        <f aca="false">N408*100/$O$2</f>
        <v>51.3844136324647</v>
      </c>
      <c r="R408" s="47" t="n">
        <f aca="false">SUM(D408,I408,N408)</f>
        <v>122996190.289063</v>
      </c>
      <c r="S408" s="41" t="n">
        <f aca="false">R408*100/$R$2</f>
        <v>44.5624876550383</v>
      </c>
      <c r="U408" s="41" t="n">
        <f aca="false">[1]Plan1!$B403</f>
        <v>23.95</v>
      </c>
    </row>
    <row r="409" customFormat="false" ht="15" hidden="false" customHeight="false" outlineLevel="0" collapsed="false">
      <c r="A409" s="46" t="n">
        <v>42407</v>
      </c>
      <c r="B409" s="41" t="n">
        <f aca="false">[2]Plan1!$C404</f>
        <v>-7.13</v>
      </c>
      <c r="C409" s="41" t="n">
        <f aca="false">$E$5 + B409</f>
        <v>773.87</v>
      </c>
      <c r="D409" s="47" t="n">
        <f aca="false">IF(C409&gt;$E$5,$E$2+$E$1,(IF(C409&gt;764.99,C409^3*3486.59308-C409^2*7860012.00812+C409*5908819377.96283-1481278321001.59,IF(C409&gt;752.99,C409^3*3588.471445-C409^2*8028757.56264+C409*5988077680.84934-1488767378546.26,C409^3*899.851852-C409^2*1969009.674601+C409*1435480406.01138-348666163343.76))))-$E$1</f>
        <v>81161582.7263184</v>
      </c>
      <c r="E409" s="47" t="n">
        <f aca="false">D409*100/$E$2</f>
        <v>54.4785240177177</v>
      </c>
      <c r="G409" s="41" t="n">
        <f aca="false">[3]Plan1!$C404</f>
        <v>-13.05</v>
      </c>
      <c r="H409" s="41" t="n">
        <f aca="false">$J$5 + G409</f>
        <v>746.95</v>
      </c>
      <c r="I409" s="47" t="n">
        <f aca="false">IF(H409&gt;$J$5,$J$2+$J$1,(IF(H409&gt;739.99,H409^3*2498.244218-H409^2*5471052.355142+H409*3994605728.77515-972400879260.135,H409^3*1396.138889-H409^2*3002770.071427+H409*2152080038.43115-513963640099.415)))-$J$1</f>
        <v>21992159.6987305</v>
      </c>
      <c r="J409" s="47" t="n">
        <f aca="false">I409*100/$J$2</f>
        <v>25.007445512832</v>
      </c>
      <c r="L409" s="41" t="n">
        <f aca="false">[4]Plan1!$C404</f>
        <v>-4.45</v>
      </c>
      <c r="M409" s="41" t="n">
        <f aca="false">$O$5 + L409</f>
        <v>834.33</v>
      </c>
      <c r="N409" s="47" t="n">
        <f aca="false">IF(M409&gt;$O$5,$O$2+$O$1,(M409^3*3270.5936-M409^2*8015778.389801+M409*6549018422.82398-1783686174686.87))-$O$1</f>
        <v>20049995.9824219</v>
      </c>
      <c r="O409" s="41" t="n">
        <f aca="false">N409*100/$O$2</f>
        <v>51.2959892737827</v>
      </c>
      <c r="R409" s="47" t="n">
        <f aca="false">SUM(D409,I409,N409)</f>
        <v>123203738.407471</v>
      </c>
      <c r="S409" s="41" t="n">
        <f aca="false">R409*100/$R$2</f>
        <v>44.6376839716287</v>
      </c>
      <c r="U409" s="41" t="n">
        <f aca="false">[1]Plan1!$B404</f>
        <v>22.88</v>
      </c>
    </row>
    <row r="410" customFormat="false" ht="15" hidden="false" customHeight="false" outlineLevel="0" collapsed="false">
      <c r="A410" s="46" t="n">
        <v>42408</v>
      </c>
      <c r="B410" s="41" t="n">
        <f aca="false">[2]Plan1!$C405</f>
        <v>-7.09</v>
      </c>
      <c r="C410" s="41" t="n">
        <f aca="false">$E$5 + B410</f>
        <v>773.91</v>
      </c>
      <c r="D410" s="47" t="n">
        <f aca="false">IF(C410&gt;$E$5,$E$2+$E$1,(IF(C410&gt;764.99,C410^3*3486.59308-C410^2*7860012.00812+C410*5908819377.96283-1481278321001.59,IF(C410&gt;752.99,C410^3*3588.471445-C410^2*8028757.56264+C410*5988077680.84934-1488767378546.26,C410^3*899.851852-C410^2*1969009.674601+C410*1435480406.01138-348666163343.76))))-$E$1</f>
        <v>81468452.1970215</v>
      </c>
      <c r="E410" s="47" t="n">
        <f aca="false">D410*100/$E$2</f>
        <v>54.6845056566709</v>
      </c>
      <c r="G410" s="41" t="n">
        <f aca="false">[3]Plan1!$C405</f>
        <v>-13.02</v>
      </c>
      <c r="H410" s="41" t="n">
        <f aca="false">$J$5 + G410</f>
        <v>746.98</v>
      </c>
      <c r="I410" s="47" t="n">
        <f aca="false">IF(H410&gt;$J$5,$J$2+$J$1,(IF(H410&gt;739.99,H410^3*2498.244218-H410^2*5471052.355142+H410*3994605728.77515-972400879260.135,H410^3*1396.138889-H410^2*3002770.071427+H410*2152080038.43115-513963640099.415)))-$J$1</f>
        <v>22081345.7258301</v>
      </c>
      <c r="J410" s="47" t="n">
        <f aca="false">I410*100/$J$2</f>
        <v>25.1088595960213</v>
      </c>
      <c r="L410" s="41" t="n">
        <f aca="false">[4]Plan1!$C405</f>
        <v>-4.46</v>
      </c>
      <c r="M410" s="41" t="n">
        <f aca="false">$O$5 + L410</f>
        <v>834.32</v>
      </c>
      <c r="N410" s="47" t="n">
        <f aca="false">IF(M410&gt;$O$5,$O$2+$O$1,(M410^3*3270.5936-M410^2*8015778.389801+M410*6549018422.82398-1783686174686.87))-$O$1</f>
        <v>20015467.7661133</v>
      </c>
      <c r="O410" s="41" t="n">
        <f aca="false">N410*100/$O$2</f>
        <v>51.2076521481812</v>
      </c>
      <c r="R410" s="47" t="n">
        <f aca="false">SUM(D410,I410,N410)</f>
        <v>123565265.688965</v>
      </c>
      <c r="S410" s="41" t="n">
        <f aca="false">R410*100/$R$2</f>
        <v>44.7686681507376</v>
      </c>
      <c r="U410" s="41" t="n">
        <f aca="false">[1]Plan1!$B405</f>
        <v>22.53</v>
      </c>
    </row>
    <row r="411" customFormat="false" ht="15" hidden="false" customHeight="false" outlineLevel="0" collapsed="false">
      <c r="A411" s="46" t="n">
        <v>42409</v>
      </c>
      <c r="B411" s="41" t="n">
        <f aca="false">[2]Plan1!$C406</f>
        <v>-7.07</v>
      </c>
      <c r="C411" s="41" t="n">
        <f aca="false">$E$5 + B411</f>
        <v>773.93</v>
      </c>
      <c r="D411" s="47" t="n">
        <f aca="false">IF(C411&gt;$E$5,$E$2+$E$1,(IF(C411&gt;764.99,C411^3*3486.59308-C411^2*7860012.00812+C411*5908819377.96283-1481278321001.59,IF(C411&gt;752.99,C411^3*3588.471445-C411^2*8028757.56264+C411*5988077680.84934-1488767378546.26,C411^3*899.851852-C411^2*1969009.674601+C411*1435480406.01138-348666163343.76))))-$E$1</f>
        <v>81622168.7487793</v>
      </c>
      <c r="E411" s="47" t="n">
        <f aca="false">D411*100/$E$2</f>
        <v>54.7876856412838</v>
      </c>
      <c r="G411" s="41" t="n">
        <f aca="false">[3]Plan1!$C406</f>
        <v>-12.98</v>
      </c>
      <c r="H411" s="41" t="n">
        <f aca="false">$J$5 + G411</f>
        <v>747.02</v>
      </c>
      <c r="I411" s="47" t="n">
        <f aca="false">IF(H411&gt;$J$5,$J$2+$J$1,(IF(H411&gt;739.99,H411^3*2498.244218-H411^2*5471052.355142+H411*3994605728.77515-972400879260.135,H411^3*1396.138889-H411^2*3002770.071427+H411*2152080038.43115-513963640099.415)))-$J$1</f>
        <v>22200617.1142578</v>
      </c>
      <c r="J411" s="47" t="n">
        <f aca="false">I411*100/$J$2</f>
        <v>25.2444839634415</v>
      </c>
      <c r="L411" s="41" t="n">
        <f aca="false">[4]Plan1!$C406</f>
        <v>-4.46</v>
      </c>
      <c r="M411" s="41" t="n">
        <f aca="false">$O$5 + L411</f>
        <v>834.32</v>
      </c>
      <c r="N411" s="47" t="n">
        <f aca="false">IF(M411&gt;$O$5,$O$2+$O$1,(M411^3*3270.5936-M411^2*8015778.389801+M411*6549018422.82398-1783686174686.87))-$O$1</f>
        <v>20015467.7661133</v>
      </c>
      <c r="O411" s="41" t="n">
        <f aca="false">N411*100/$O$2</f>
        <v>51.2076521481812</v>
      </c>
      <c r="R411" s="47" t="n">
        <f aca="false">SUM(D411,I411,N411)</f>
        <v>123838253.62915</v>
      </c>
      <c r="S411" s="41" t="n">
        <f aca="false">R411*100/$R$2</f>
        <v>44.8675738297339</v>
      </c>
      <c r="U411" s="41" t="n">
        <f aca="false">[1]Plan1!$B406</f>
        <v>21.16</v>
      </c>
    </row>
    <row r="412" customFormat="false" ht="15" hidden="false" customHeight="false" outlineLevel="0" collapsed="false">
      <c r="A412" s="46" t="n">
        <v>42410</v>
      </c>
      <c r="B412" s="41" t="n">
        <f aca="false">[2]Plan1!$C407</f>
        <v>-7.04</v>
      </c>
      <c r="C412" s="41" t="n">
        <f aca="false">$E$5 + B412</f>
        <v>773.96</v>
      </c>
      <c r="D412" s="47" t="n">
        <f aca="false">IF(C412&gt;$E$5,$E$2+$E$1,(IF(C412&gt;764.99,C412^3*3486.59308-C412^2*7860012.00812+C412*5908819377.96283-1481278321001.59,IF(C412&gt;752.99,C412^3*3588.471445-C412^2*8028757.56264+C412*5988077680.84934-1488767378546.26,C412^3*899.851852-C412^2*1969009.674601+C412*1435480406.01138-348666163343.76))))-$E$1</f>
        <v>81853096.314209</v>
      </c>
      <c r="E412" s="47" t="n">
        <f aca="false">D412*100/$E$2</f>
        <v>54.9426923882818</v>
      </c>
      <c r="G412" s="41" t="n">
        <f aca="false">[3]Plan1!$C407</f>
        <v>-12.96</v>
      </c>
      <c r="H412" s="41" t="n">
        <f aca="false">$J$5 + G412</f>
        <v>747.04</v>
      </c>
      <c r="I412" s="47" t="n">
        <f aca="false">IF(H412&gt;$J$5,$J$2+$J$1,(IF(H412&gt;739.99,H412^3*2498.244218-H412^2*5471052.355142+H412*3994605728.77515-972400879260.135,H412^3*1396.138889-H412^2*3002770.071427+H412*2152080038.43115-513963640099.415)))-$J$1</f>
        <v>22260405.9445801</v>
      </c>
      <c r="J412" s="47" t="n">
        <f aca="false">I412*100/$J$2</f>
        <v>25.3124702793397</v>
      </c>
      <c r="L412" s="41" t="n">
        <f aca="false">[4]Plan1!$C407</f>
        <v>-4.46</v>
      </c>
      <c r="M412" s="41" t="n">
        <f aca="false">$O$5 + L412</f>
        <v>834.32</v>
      </c>
      <c r="N412" s="47" t="n">
        <f aca="false">IF(M412&gt;$O$5,$O$2+$O$1,(M412^3*3270.5936-M412^2*8015778.389801+M412*6549018422.82398-1783686174686.87))-$O$1</f>
        <v>20015467.7661133</v>
      </c>
      <c r="O412" s="41" t="n">
        <f aca="false">N412*100/$O$2</f>
        <v>51.2076521481812</v>
      </c>
      <c r="R412" s="47" t="n">
        <f aca="false">SUM(D412,I412,N412)</f>
        <v>124128970.024902</v>
      </c>
      <c r="S412" s="41" t="n">
        <f aca="false">R412*100/$R$2</f>
        <v>44.9729026676952</v>
      </c>
      <c r="U412" s="41" t="n">
        <f aca="false">[1]Plan1!$B407</f>
        <v>21.84</v>
      </c>
    </row>
    <row r="413" customFormat="false" ht="15" hidden="false" customHeight="false" outlineLevel="0" collapsed="false">
      <c r="A413" s="46" t="n">
        <v>42411</v>
      </c>
      <c r="B413" s="41" t="n">
        <f aca="false">[2]Plan1!$C408</f>
        <v>-7.02</v>
      </c>
      <c r="C413" s="41" t="n">
        <f aca="false">$E$5 + B413</f>
        <v>773.98</v>
      </c>
      <c r="D413" s="47" t="n">
        <f aca="false">IF(C413&gt;$E$5,$E$2+$E$1,(IF(C413&gt;764.99,C413^3*3486.59308-C413^2*7860012.00812+C413*5908819377.96283-1481278321001.59,IF(C413&gt;752.99,C413^3*3588.471445-C413^2*8028757.56264+C413*5988077680.84934-1488767378546.26,C413^3*899.851852-C413^2*1969009.674601+C413*1435480406.01138-348666163343.76))))-$E$1</f>
        <v>82007283.4274902</v>
      </c>
      <c r="E413" s="47" t="n">
        <f aca="false">D413*100/$E$2</f>
        <v>55.0461882304272</v>
      </c>
      <c r="G413" s="41" t="n">
        <f aca="false">[3]Plan1!$C408</f>
        <v>-12.94</v>
      </c>
      <c r="H413" s="41" t="n">
        <f aca="false">$J$5 + G413</f>
        <v>747.06</v>
      </c>
      <c r="I413" s="47" t="n">
        <f aca="false">IF(H413&gt;$J$5,$J$2+$J$1,(IF(H413&gt;739.99,H413^3*2498.244218-H413^2*5471052.355142+H413*3994605728.77515-972400879260.135,H413^3*1396.138889-H413^2*3002770.071427+H413*2152080038.43115-513963640099.415)))-$J$1</f>
        <v>22320297.0241699</v>
      </c>
      <c r="J413" s="47" t="n">
        <f aca="false">I413*100/$J$2</f>
        <v>25.3805728636272</v>
      </c>
      <c r="L413" s="41" t="n">
        <f aca="false">[4]Plan1!$C408</f>
        <v>-4.48</v>
      </c>
      <c r="M413" s="41" t="n">
        <f aca="false">$O$5 + L413</f>
        <v>834.3</v>
      </c>
      <c r="N413" s="47" t="n">
        <f aca="false">IF(M413&gt;$O$5,$O$2+$O$1,(M413^3*3270.5936-M413^2*8015778.389801+M413*6549018422.82398-1783686174686.87))-$O$1</f>
        <v>19946513.5458984</v>
      </c>
      <c r="O413" s="41" t="n">
        <f aca="false">N413*100/$O$2</f>
        <v>51.0312393975939</v>
      </c>
      <c r="R413" s="47" t="n">
        <f aca="false">SUM(D413,I413,N413)</f>
        <v>124274093.997559</v>
      </c>
      <c r="S413" s="41" t="n">
        <f aca="false">R413*100/$R$2</f>
        <v>45.0254822250355</v>
      </c>
      <c r="U413" s="41" t="n">
        <f aca="false">[1]Plan1!$B408</f>
        <v>20.83</v>
      </c>
    </row>
    <row r="414" customFormat="false" ht="15" hidden="false" customHeight="false" outlineLevel="0" collapsed="false">
      <c r="A414" s="46" t="n">
        <v>42412</v>
      </c>
      <c r="B414" s="41" t="n">
        <f aca="false">[2]Plan1!$C409</f>
        <v>-6.99</v>
      </c>
      <c r="C414" s="41" t="n">
        <f aca="false">$E$5 + B414</f>
        <v>774.01</v>
      </c>
      <c r="D414" s="47" t="n">
        <f aca="false">IF(C414&gt;$E$5,$E$2+$E$1,(IF(C414&gt;764.99,C414^3*3486.59308-C414^2*7860012.00812+C414*5908819377.96283-1481278321001.59,IF(C414&gt;752.99,C414^3*3588.471445-C414^2*8028757.56264+C414*5988077680.84934-1488767378546.26,C414^3*899.851852-C414^2*1969009.674601+C414*1435480406.01138-348666163343.76))))-$E$1</f>
        <v>82238917.6237793</v>
      </c>
      <c r="E414" s="47" t="n">
        <f aca="false">D414*100/$E$2</f>
        <v>55.2016692930429</v>
      </c>
      <c r="G414" s="41" t="n">
        <f aca="false">[3]Plan1!$C409</f>
        <v>-12.91</v>
      </c>
      <c r="H414" s="41" t="n">
        <f aca="false">$J$5 + G414</f>
        <v>747.09</v>
      </c>
      <c r="I414" s="47" t="n">
        <f aca="false">IF(H414&gt;$J$5,$J$2+$J$1,(IF(H414&gt;739.99,H414^3*2498.244218-H414^2*5471052.355142+H414*3994605728.77515-972400879260.135,H414^3*1396.138889-H414^2*3002770.071427+H414*2152080038.43115-513963640099.415)))-$J$1</f>
        <v>22410325.6262207</v>
      </c>
      <c r="J414" s="47" t="n">
        <f aca="false">I414*100/$J$2</f>
        <v>25.482945044951</v>
      </c>
      <c r="L414" s="41" t="n">
        <f aca="false">[4]Plan1!$C409</f>
        <v>-4.48</v>
      </c>
      <c r="M414" s="41" t="n">
        <f aca="false">$O$5 + L414</f>
        <v>834.3</v>
      </c>
      <c r="N414" s="47" t="n">
        <f aca="false">IF(M414&gt;$O$5,$O$2+$O$1,(M414^3*3270.5936-M414^2*8015778.389801+M414*6549018422.82398-1783686174686.87))-$O$1</f>
        <v>19946513.5458984</v>
      </c>
      <c r="O414" s="41" t="n">
        <f aca="false">N414*100/$O$2</f>
        <v>51.0312393975939</v>
      </c>
      <c r="R414" s="47" t="n">
        <f aca="false">SUM(D414,I414,N414)</f>
        <v>124595756.795898</v>
      </c>
      <c r="S414" s="41" t="n">
        <f aca="false">R414*100/$R$2</f>
        <v>45.1420231881858</v>
      </c>
      <c r="U414" s="41" t="n">
        <f aca="false">[1]Plan1!$B409</f>
        <v>26.55</v>
      </c>
    </row>
    <row r="415" customFormat="false" ht="15" hidden="false" customHeight="false" outlineLevel="0" collapsed="false">
      <c r="A415" s="46" t="n">
        <v>42413</v>
      </c>
      <c r="B415" s="41" t="n">
        <f aca="false">[2]Plan1!$C410</f>
        <v>-6.92</v>
      </c>
      <c r="C415" s="41" t="n">
        <f aca="false">$E$5 + B415</f>
        <v>774.08</v>
      </c>
      <c r="D415" s="47" t="n">
        <f aca="false">IF(C415&gt;$E$5,$E$2+$E$1,(IF(C415&gt;764.99,C415^3*3486.59308-C415^2*7860012.00812+C415*5908819377.96283-1481278321001.59,IF(C415&gt;752.99,C415^3*3588.471445-C415^2*8028757.56264+C415*5988077680.84934-1488767378546.26,C415^3*899.851852-C415^2*1969009.674601+C415*1435480406.01138-348666163343.76))))-$E$1</f>
        <v>82781050.1218262</v>
      </c>
      <c r="E415" s="47" t="n">
        <f aca="false">D415*100/$E$2</f>
        <v>55.565567794323</v>
      </c>
      <c r="G415" s="41" t="n">
        <f aca="false">[3]Plan1!$C410</f>
        <v>-12.85</v>
      </c>
      <c r="H415" s="41" t="n">
        <f aca="false">$J$5 + G415</f>
        <v>747.15</v>
      </c>
      <c r="I415" s="47" t="n">
        <f aca="false">IF(H415&gt;$J$5,$J$2+$J$1,(IF(H415&gt;739.99,H415^3*2498.244218-H415^2*5471052.355142+H415*3994605728.77515-972400879260.135,H415^3*1396.138889-H415^2*3002770.071427+H415*2152080038.43115-513963640099.415)))-$J$1</f>
        <v>22591075.4455566</v>
      </c>
      <c r="J415" s="47" t="n">
        <f aca="false">I415*100/$J$2</f>
        <v>25.6884769854434</v>
      </c>
      <c r="L415" s="41" t="n">
        <f aca="false">[4]Plan1!$C410</f>
        <v>-4.49</v>
      </c>
      <c r="M415" s="41" t="n">
        <f aca="false">$O$5 + L415</f>
        <v>834.29</v>
      </c>
      <c r="N415" s="47" t="n">
        <f aca="false">IF(M415&gt;$O$5,$O$2+$O$1,(M415^3*3270.5936-M415^2*8015778.389801+M415*6549018422.82398-1783686174686.87))-$O$1</f>
        <v>19912087.5019531</v>
      </c>
      <c r="O415" s="41" t="n">
        <f aca="false">N415*100/$O$2</f>
        <v>50.943163670172</v>
      </c>
      <c r="R415" s="47" t="n">
        <f aca="false">SUM(D415,I415,N415)</f>
        <v>125284213.069336</v>
      </c>
      <c r="S415" s="41" t="n">
        <f aca="false">R415*100/$R$2</f>
        <v>45.3914563138297</v>
      </c>
      <c r="U415" s="41" t="n">
        <f aca="false">[1]Plan1!$B410</f>
        <v>27.7</v>
      </c>
    </row>
    <row r="416" customFormat="false" ht="15" hidden="false" customHeight="false" outlineLevel="0" collapsed="false">
      <c r="A416" s="46" t="n">
        <v>42414</v>
      </c>
      <c r="B416" s="41" t="n">
        <f aca="false">[2]Plan1!$C411</f>
        <v>-6.87</v>
      </c>
      <c r="C416" s="41" t="n">
        <f aca="false">$E$5 + B416</f>
        <v>774.13</v>
      </c>
      <c r="D416" s="47" t="n">
        <f aca="false">IF(C416&gt;$E$5,$E$2+$E$1,(IF(C416&gt;764.99,C416^3*3486.59308-C416^2*7860012.00812+C416*5908819377.96283-1481278321001.59,IF(C416&gt;752.99,C416^3*3588.471445-C416^2*8028757.56264+C416*5988077680.84934-1488767378546.26,C416^3*899.851852-C416^2*1969009.674601+C416*1435480406.01138-348666163343.76))))-$E$1</f>
        <v>83169707.3640137</v>
      </c>
      <c r="E416" s="47" t="n">
        <f aca="false">D416*100/$E$2</f>
        <v>55.826448277329</v>
      </c>
      <c r="G416" s="41" t="n">
        <f aca="false">[3]Plan1!$C411</f>
        <v>-12.8</v>
      </c>
      <c r="H416" s="41" t="n">
        <f aca="false">$J$5 + G416</f>
        <v>747.2</v>
      </c>
      <c r="I416" s="47" t="n">
        <f aca="false">IF(H416&gt;$J$5,$J$2+$J$1,(IF(H416&gt;739.99,H416^3*2498.244218-H416^2*5471052.355142+H416*3994605728.77515-972400879260.135,H416^3*1396.138889-H416^2*3002770.071427+H416*2152080038.43115-513963640099.415)))-$J$1</f>
        <v>22742407.6618652</v>
      </c>
      <c r="J416" s="47" t="n">
        <f aca="false">I416*100/$J$2</f>
        <v>25.8605579545486</v>
      </c>
      <c r="L416" s="41" t="n">
        <f aca="false">[4]Plan1!$C411</f>
        <v>-4.49</v>
      </c>
      <c r="M416" s="41" t="n">
        <f aca="false">$O$5 + L416</f>
        <v>834.29</v>
      </c>
      <c r="N416" s="47" t="n">
        <f aca="false">IF(M416&gt;$O$5,$O$2+$O$1,(M416^3*3270.5936-M416^2*8015778.389801+M416*6549018422.82398-1783686174686.87))-$O$1</f>
        <v>19912087.5019531</v>
      </c>
      <c r="O416" s="41" t="n">
        <f aca="false">N416*100/$O$2</f>
        <v>50.943163670172</v>
      </c>
      <c r="R416" s="47" t="n">
        <f aca="false">SUM(D416,I416,N416)</f>
        <v>125824202.527832</v>
      </c>
      <c r="S416" s="41" t="n">
        <f aca="false">R416*100/$R$2</f>
        <v>45.587098744067</v>
      </c>
      <c r="U416" s="41" t="n">
        <f aca="false">[1]Plan1!$B411</f>
        <v>30.91</v>
      </c>
    </row>
    <row r="417" customFormat="false" ht="15" hidden="false" customHeight="false" outlineLevel="0" collapsed="false">
      <c r="A417" s="46" t="n">
        <v>42415</v>
      </c>
      <c r="B417" s="41" t="n">
        <f aca="false">[2]Plan1!$C412</f>
        <v>-6.8</v>
      </c>
      <c r="C417" s="41" t="n">
        <f aca="false">$E$5 + B417</f>
        <v>774.2</v>
      </c>
      <c r="D417" s="47" t="n">
        <f aca="false">IF(C417&gt;$E$5,$E$2+$E$1,(IF(C417&gt;764.99,C417^3*3486.59308-C417^2*7860012.00812+C417*5908819377.96283-1481278321001.59,IF(C417&gt;752.99,C417^3*3588.471445-C417^2*8028757.56264+C417*5988077680.84934-1488767378546.26,C417^3*899.851852-C417^2*1969009.674601+C417*1435480406.01138-348666163343.76))))-$E$1</f>
        <v>83715820.7145996</v>
      </c>
      <c r="E417" s="47" t="n">
        <f aca="false">D417*100/$E$2</f>
        <v>56.1930188675874</v>
      </c>
      <c r="G417" s="41" t="n">
        <f aca="false">[3]Plan1!$C412</f>
        <v>-12.76</v>
      </c>
      <c r="H417" s="41" t="n">
        <f aca="false">$J$5 + G417</f>
        <v>747.24</v>
      </c>
      <c r="I417" s="47" t="n">
        <f aca="false">IF(H417&gt;$J$5,$J$2+$J$1,(IF(H417&gt;739.99,H417^3*2498.244218-H417^2*5471052.355142+H417*3994605728.77515-972400879260.135,H417^3*1396.138889-H417^2*3002770.071427+H417*2152080038.43115-513963640099.415)))-$J$1</f>
        <v>22863937.7883301</v>
      </c>
      <c r="J417" s="47" t="n">
        <f aca="false">I417*100/$J$2</f>
        <v>25.9987507494978</v>
      </c>
      <c r="L417" s="41" t="n">
        <f aca="false">[4]Plan1!$C412</f>
        <v>-4.49</v>
      </c>
      <c r="M417" s="41" t="n">
        <f aca="false">$O$5 + L417</f>
        <v>834.29</v>
      </c>
      <c r="N417" s="47" t="n">
        <f aca="false">IF(M417&gt;$O$5,$O$2+$O$1,(M417^3*3270.5936-M417^2*8015778.389801+M417*6549018422.82398-1783686174686.87))-$O$1</f>
        <v>19912087.5019531</v>
      </c>
      <c r="O417" s="41" t="n">
        <f aca="false">N417*100/$O$2</f>
        <v>50.943163670172</v>
      </c>
      <c r="R417" s="47" t="n">
        <f aca="false">SUM(D417,I417,N417)</f>
        <v>126491846.004883</v>
      </c>
      <c r="S417" s="41" t="n">
        <f aca="false">R417*100/$R$2</f>
        <v>45.8289912297946</v>
      </c>
      <c r="U417" s="41" t="n">
        <f aca="false">[1]Plan1!$B412</f>
        <v>25.79</v>
      </c>
    </row>
    <row r="418" customFormat="false" ht="15" hidden="false" customHeight="false" outlineLevel="0" collapsed="false">
      <c r="A418" s="46" t="n">
        <v>42416</v>
      </c>
      <c r="B418" s="41" t="n">
        <f aca="false">[2]Plan1!$C413</f>
        <v>-6.74</v>
      </c>
      <c r="C418" s="41" t="n">
        <f aca="false">$E$5 + B418</f>
        <v>774.26</v>
      </c>
      <c r="D418" s="47" t="n">
        <f aca="false">IF(C418&gt;$E$5,$E$2+$E$1,(IF(C418&gt;764.99,C418^3*3486.59308-C418^2*7860012.00812+C418*5908819377.96283-1481278321001.59,IF(C418&gt;752.99,C418^3*3588.471445-C418^2*8028757.56264+C418*5988077680.84934-1488767378546.26,C418^3*899.851852-C418^2*1969009.674601+C418*1435480406.01138-348666163343.76))))-$E$1</f>
        <v>84185773.6003418</v>
      </c>
      <c r="E418" s="47" t="n">
        <f aca="false">D418*100/$E$2</f>
        <v>56.5084678609792</v>
      </c>
      <c r="G418" s="41" t="n">
        <f aca="false">[3]Plan1!$C413</f>
        <v>-12.72</v>
      </c>
      <c r="H418" s="41" t="n">
        <f aca="false">$J$5 + G418</f>
        <v>747.28</v>
      </c>
      <c r="I418" s="47" t="n">
        <f aca="false">IF(H418&gt;$J$5,$J$2+$J$1,(IF(H418&gt;739.99,H418^3*2498.244218-H418^2*5471052.355142+H418*3994605728.77515-972400879260.135,H418^3*1396.138889-H418^2*3002770.071427+H418*2152080038.43115-513963640099.415)))-$J$1</f>
        <v>22985881.7121582</v>
      </c>
      <c r="J418" s="47" t="n">
        <f aca="false">I418*100/$J$2</f>
        <v>26.1374140764528</v>
      </c>
      <c r="L418" s="41" t="n">
        <f aca="false">[4]Plan1!$C413</f>
        <v>-4.5</v>
      </c>
      <c r="M418" s="41" t="n">
        <f aca="false">$O$5 + L418</f>
        <v>834.28</v>
      </c>
      <c r="N418" s="47" t="n">
        <f aca="false">IF(M418&gt;$O$5,$O$2+$O$1,(M418^3*3270.5936-M418^2*8015778.389801+M418*6549018422.82398-1783686174686.87))-$O$1</f>
        <v>19877695.4775391</v>
      </c>
      <c r="O418" s="41" t="n">
        <f aca="false">N418*100/$O$2</f>
        <v>50.8551749784539</v>
      </c>
      <c r="R418" s="47" t="n">
        <f aca="false">SUM(D418,I418,N418)</f>
        <v>127049350.790039</v>
      </c>
      <c r="S418" s="41" t="n">
        <f aca="false">R418*100/$R$2</f>
        <v>46.030979600717</v>
      </c>
      <c r="U418" s="41" t="n">
        <f aca="false">[1]Plan1!$B413</f>
        <v>24.31</v>
      </c>
    </row>
    <row r="419" customFormat="false" ht="15" hidden="false" customHeight="false" outlineLevel="0" collapsed="false">
      <c r="A419" s="46" t="n">
        <v>42417</v>
      </c>
      <c r="B419" s="41" t="n">
        <f aca="false">[2]Plan1!$C414</f>
        <v>-6.7</v>
      </c>
      <c r="C419" s="41" t="n">
        <f aca="false">$E$5 + B419</f>
        <v>774.3</v>
      </c>
      <c r="D419" s="47" t="n">
        <f aca="false">IF(C419&gt;$E$5,$E$2+$E$1,(IF(C419&gt;764.99,C419^3*3486.59308-C419^2*7860012.00812+C419*5908819377.96283-1481278321001.59,IF(C419&gt;752.99,C419^3*3588.471445-C419^2*8028757.56264+C419*5988077680.84934-1488767378546.26,C419^3*899.851852-C419^2*1969009.674601+C419*1435480406.01138-348666163343.76))))-$E$1</f>
        <v>84500029.5529785</v>
      </c>
      <c r="E419" s="47" t="n">
        <f aca="false">D419*100/$E$2</f>
        <v>56.7194075677757</v>
      </c>
      <c r="G419" s="41" t="n">
        <f aca="false">[3]Plan1!$C414</f>
        <v>-12.7</v>
      </c>
      <c r="H419" s="41" t="n">
        <f aca="false">$J$5 + G419</f>
        <v>747.3</v>
      </c>
      <c r="I419" s="47" t="n">
        <f aca="false">IF(H419&gt;$J$5,$J$2+$J$1,(IF(H419&gt;739.99,H419^3*2498.244218-H419^2*5471052.355142+H419*3994605728.77515-972400879260.135,H419^3*1396.138889-H419^2*3002770.071427+H419*2152080038.43115-513963640099.415)))-$J$1</f>
        <v>23047009.1477051</v>
      </c>
      <c r="J419" s="47" t="n">
        <f aca="false">I419*100/$J$2</f>
        <v>26.2069225301344</v>
      </c>
      <c r="L419" s="41" t="n">
        <f aca="false">[4]Plan1!$C414</f>
        <v>-4.52</v>
      </c>
      <c r="M419" s="41" t="n">
        <f aca="false">$O$5 + L419</f>
        <v>834.26</v>
      </c>
      <c r="N419" s="47" t="n">
        <f aca="false">IF(M419&gt;$O$5,$O$2+$O$1,(M419^3*3270.5936-M419^2*8015778.389801+M419*6549018422.82398-1783686174686.87))-$O$1</f>
        <v>19809013.4042969</v>
      </c>
      <c r="O419" s="41" t="n">
        <f aca="false">N419*100/$O$2</f>
        <v>50.6794584897613</v>
      </c>
      <c r="R419" s="47" t="n">
        <f aca="false">SUM(D419,I419,N419)</f>
        <v>127356052.10498</v>
      </c>
      <c r="S419" s="41" t="n">
        <f aca="false">R419*100/$R$2</f>
        <v>46.1420999006933</v>
      </c>
      <c r="U419" s="41" t="n">
        <f aca="false">[1]Plan1!$B414</f>
        <v>24.31</v>
      </c>
    </row>
    <row r="420" customFormat="false" ht="15" hidden="false" customHeight="false" outlineLevel="0" collapsed="false">
      <c r="A420" s="46" t="n">
        <v>42418</v>
      </c>
      <c r="B420" s="41" t="n">
        <f aca="false">[2]Plan1!$C415</f>
        <v>-6.58</v>
      </c>
      <c r="C420" s="41" t="n">
        <f aca="false">$E$5 + B420</f>
        <v>774.42</v>
      </c>
      <c r="D420" s="47" t="n">
        <f aca="false">IF(C420&gt;$E$5,$E$2+$E$1,(IF(C420&gt;764.99,C420^3*3486.59308-C420^2*7860012.00812+C420*5908819377.96283-1481278321001.59,IF(C420&gt;752.99,C420^3*3588.471445-C420^2*8028757.56264+C420*5988077680.84934-1488767378546.26,C420^3*899.851852-C420^2*1969009.674601+C420*1435480406.01138-348666163343.76))))-$E$1</f>
        <v>85447391.4699707</v>
      </c>
      <c r="E420" s="47" t="n">
        <f aca="false">D420*100/$E$2</f>
        <v>57.3553103830567</v>
      </c>
      <c r="G420" s="41" t="n">
        <f aca="false">[3]Plan1!$C415</f>
        <v>-12.66</v>
      </c>
      <c r="H420" s="41" t="n">
        <f aca="false">$J$5 + G420</f>
        <v>747.34</v>
      </c>
      <c r="I420" s="47" t="n">
        <f aca="false">IF(H420&gt;$J$5,$J$2+$J$1,(IF(H420&gt;739.99,H420^3*2498.244218-H420^2*5471052.355142+H420*3994605728.77515-972400879260.135,H420^3*1396.138889-H420^2*3002770.071427+H420*2152080038.43115-513963640099.415)))-$J$1</f>
        <v>23169575.5661621</v>
      </c>
      <c r="J420" s="47" t="n">
        <f aca="false">I420*100/$J$2</f>
        <v>26.3462937002812</v>
      </c>
      <c r="L420" s="41" t="n">
        <f aca="false">[4]Plan1!$C415</f>
        <v>-4.52</v>
      </c>
      <c r="M420" s="41" t="n">
        <f aca="false">$O$5 + L420</f>
        <v>834.26</v>
      </c>
      <c r="N420" s="47" t="n">
        <f aca="false">IF(M420&gt;$O$5,$O$2+$O$1,(M420^3*3270.5936-M420^2*8015778.389801+M420*6549018422.82398-1783686174686.87))-$O$1</f>
        <v>19809013.4042969</v>
      </c>
      <c r="O420" s="41" t="n">
        <f aca="false">N420*100/$O$2</f>
        <v>50.6794584897613</v>
      </c>
      <c r="R420" s="47" t="n">
        <f aca="false">SUM(D420,I420,N420)</f>
        <v>128425980.44043</v>
      </c>
      <c r="S420" s="41" t="n">
        <f aca="false">R420*100/$R$2</f>
        <v>46.5297433563823</v>
      </c>
      <c r="U420" s="41" t="n">
        <f aca="false">[1]Plan1!$B415</f>
        <v>40.72</v>
      </c>
    </row>
    <row r="421" customFormat="false" ht="15" hidden="false" customHeight="false" outlineLevel="0" collapsed="false">
      <c r="A421" s="46" t="n">
        <v>42419</v>
      </c>
      <c r="B421" s="41" t="n">
        <f aca="false">[2]Plan1!$C416</f>
        <v>-6.43</v>
      </c>
      <c r="C421" s="41" t="n">
        <f aca="false">$E$5 + B421</f>
        <v>774.57</v>
      </c>
      <c r="D421" s="47" t="n">
        <f aca="false">IF(C421&gt;$E$5,$E$2+$E$1,(IF(C421&gt;764.99,C421^3*3486.59308-C421^2*7860012.00812+C421*5908819377.96283-1481278321001.59,IF(C421&gt;752.99,C421^3*3588.471445-C421^2*8028757.56264+C421*5988077680.84934-1488767378546.26,C421^3*899.851852-C421^2*1969009.674601+C421*1435480406.01138-348666163343.76))))-$E$1</f>
        <v>86641328.236084</v>
      </c>
      <c r="E421" s="47" t="n">
        <f aca="false">D421*100/$E$2</f>
        <v>58.1567229554023</v>
      </c>
      <c r="G421" s="41" t="n">
        <f aca="false">[3]Plan1!$C416</f>
        <v>-12.57</v>
      </c>
      <c r="H421" s="41" t="n">
        <f aca="false">$J$5 + G421</f>
        <v>747.43</v>
      </c>
      <c r="I421" s="47" t="n">
        <f aca="false">IF(H421&gt;$J$5,$J$2+$J$1,(IF(H421&gt;739.99,H421^3*2498.244218-H421^2*5471052.355142+H421*3994605728.77515-972400879260.135,H421^3*1396.138889-H421^2*3002770.071427+H421*2152080038.43115-513963640099.415)))-$J$1</f>
        <v>23446873.1843262</v>
      </c>
      <c r="J421" s="47" t="n">
        <f aca="false">I421*100/$J$2</f>
        <v>26.6616108483954</v>
      </c>
      <c r="L421" s="41" t="n">
        <f aca="false">[4]Plan1!$C416</f>
        <v>-4.54</v>
      </c>
      <c r="M421" s="41" t="n">
        <f aca="false">$O$5 + L421</f>
        <v>834.24</v>
      </c>
      <c r="N421" s="47" t="n">
        <f aca="false">IF(M421&gt;$O$5,$O$2+$O$1,(M421^3*3270.5936-M421^2*8015778.389801+M421*6549018422.82398-1783686174686.87))-$O$1</f>
        <v>19740467.1708984</v>
      </c>
      <c r="O421" s="41" t="n">
        <f aca="false">N421*100/$O$2</f>
        <v>50.5040895342639</v>
      </c>
      <c r="R421" s="47" t="n">
        <f aca="false">SUM(D421,I421,N421)</f>
        <v>129828668.591309</v>
      </c>
      <c r="S421" s="41" t="n">
        <f aca="false">R421*100/$R$2</f>
        <v>47.0379483118407</v>
      </c>
      <c r="U421" s="41" t="n">
        <f aca="false">[1]Plan1!$B416</f>
        <v>48.76</v>
      </c>
    </row>
    <row r="422" customFormat="false" ht="15" hidden="false" customHeight="false" outlineLevel="0" collapsed="false">
      <c r="A422" s="46" t="n">
        <v>42420</v>
      </c>
      <c r="B422" s="41" t="n">
        <f aca="false">[2]Plan1!$C417</f>
        <v>-6.39</v>
      </c>
      <c r="C422" s="41" t="n">
        <f aca="false">$E$5 + B422</f>
        <v>774.61</v>
      </c>
      <c r="D422" s="47" t="n">
        <f aca="false">IF(C422&gt;$E$5,$E$2+$E$1,(IF(C422&gt;764.99,C422^3*3486.59308-C422^2*7860012.00812+C422*5908819377.96283-1481278321001.59,IF(C422&gt;752.99,C422^3*3588.471445-C422^2*8028757.56264+C422*5988077680.84934-1488767378546.26,C422^3*899.851852-C422^2*1969009.674601+C422*1435480406.01138-348666163343.76))))-$E$1</f>
        <v>86961546.2854004</v>
      </c>
      <c r="E422" s="47" t="n">
        <f aca="false">D422*100/$E$2</f>
        <v>58.3716646322966</v>
      </c>
      <c r="G422" s="41" t="n">
        <f aca="false">[3]Plan1!$C417</f>
        <v>-12.51</v>
      </c>
      <c r="H422" s="41" t="n">
        <f aca="false">$J$5 + G422</f>
        <v>747.49</v>
      </c>
      <c r="I422" s="47" t="n">
        <f aca="false">IF(H422&gt;$J$5,$J$2+$J$1,(IF(H422&gt;739.99,H422^3*2498.244218-H422^2*5471052.355142+H422*3994605728.77515-972400879260.135,H422^3*1396.138889-H422^2*3002770.071427+H422*2152080038.43115-513963640099.415)))-$J$1</f>
        <v>23632914.2097168</v>
      </c>
      <c r="J422" s="47" t="n">
        <f aca="false">I422*100/$J$2</f>
        <v>26.8731594579609</v>
      </c>
      <c r="L422" s="41" t="n">
        <f aca="false">[4]Plan1!$C417</f>
        <v>-4.49</v>
      </c>
      <c r="M422" s="41" t="n">
        <f aca="false">$O$5 + L422</f>
        <v>834.29</v>
      </c>
      <c r="N422" s="47" t="n">
        <f aca="false">IF(M422&gt;$O$5,$O$2+$O$1,(M422^3*3270.5936-M422^2*8015778.389801+M422*6549018422.82398-1783686174686.87))-$O$1</f>
        <v>19912087.5019531</v>
      </c>
      <c r="O422" s="41" t="n">
        <f aca="false">N422*100/$O$2</f>
        <v>50.943163670172</v>
      </c>
      <c r="R422" s="47" t="n">
        <f aca="false">SUM(D422,I422,N422)</f>
        <v>130506547.99707</v>
      </c>
      <c r="S422" s="41" t="n">
        <f aca="false">R422*100/$R$2</f>
        <v>47.2835493550914</v>
      </c>
      <c r="U422" s="41" t="n">
        <f aca="false">[1]Plan1!$B417</f>
        <v>26.55</v>
      </c>
    </row>
    <row r="423" customFormat="false" ht="15" hidden="false" customHeight="false" outlineLevel="0" collapsed="false">
      <c r="A423" s="46" t="n">
        <v>42421</v>
      </c>
      <c r="B423" s="41" t="n">
        <f aca="false">[2]Plan1!$C418</f>
        <v>-6.38</v>
      </c>
      <c r="C423" s="41" t="n">
        <f aca="false">$E$5 + B423</f>
        <v>774.62</v>
      </c>
      <c r="D423" s="47" t="n">
        <f aca="false">IF(C423&gt;$E$5,$E$2+$E$1,(IF(C423&gt;764.99,C423^3*3486.59308-C423^2*7860012.00812+C423*5908819377.96283-1481278321001.59,IF(C423&gt;752.99,C423^3*3588.471445-C423^2*8028757.56264+C423*5988077680.84934-1488767378546.26,C423^3*899.851852-C423^2*1969009.674601+C423*1435480406.01138-348666163343.76))))-$E$1</f>
        <v>87041721.8649902</v>
      </c>
      <c r="E423" s="47" t="n">
        <f aca="false">D423*100/$E$2</f>
        <v>58.4254813161463</v>
      </c>
      <c r="G423" s="41" t="n">
        <f aca="false">[3]Plan1!$C418</f>
        <v>-12.49</v>
      </c>
      <c r="H423" s="41" t="n">
        <f aca="false">$J$5 + G423</f>
        <v>747.51</v>
      </c>
      <c r="I423" s="47" t="n">
        <f aca="false">IF(H423&gt;$J$5,$J$2+$J$1,(IF(H423&gt;739.99,H423^3*2498.244218-H423^2*5471052.355142+H423*3994605728.77515-972400879260.135,H423^3*1396.138889-H423^2*3002770.071427+H423*2152080038.43115-513963640099.415)))-$J$1</f>
        <v>23695137.6213379</v>
      </c>
      <c r="J423" s="47" t="n">
        <f aca="false">I423*100/$J$2</f>
        <v>26.9439141540459</v>
      </c>
      <c r="L423" s="41" t="n">
        <f aca="false">[4]Plan1!$C418</f>
        <v>-4.5</v>
      </c>
      <c r="M423" s="41" t="n">
        <f aca="false">$O$5 + L423</f>
        <v>834.28</v>
      </c>
      <c r="N423" s="47" t="n">
        <f aca="false">IF(M423&gt;$O$5,$O$2+$O$1,(M423^3*3270.5936-M423^2*8015778.389801+M423*6549018422.82398-1783686174686.87))-$O$1</f>
        <v>19877695.4775391</v>
      </c>
      <c r="O423" s="41" t="n">
        <f aca="false">N423*100/$O$2</f>
        <v>50.8551749784539</v>
      </c>
      <c r="R423" s="47" t="n">
        <f aca="false">SUM(D423,I423,N423)</f>
        <v>130614554.963867</v>
      </c>
      <c r="S423" s="41" t="n">
        <f aca="false">R423*100/$R$2</f>
        <v>47.3226811291182</v>
      </c>
      <c r="U423" s="41" t="n">
        <f aca="false">[1]Plan1!$B418</f>
        <v>22.53</v>
      </c>
    </row>
    <row r="424" customFormat="false" ht="15" hidden="false" customHeight="false" outlineLevel="0" collapsed="false">
      <c r="A424" s="46" t="n">
        <v>42422</v>
      </c>
      <c r="B424" s="41" t="n">
        <f aca="false">[2]Plan1!$C419</f>
        <v>-6.32</v>
      </c>
      <c r="C424" s="41" t="n">
        <f aca="false">$E$5 + B424</f>
        <v>774.68</v>
      </c>
      <c r="D424" s="47" t="n">
        <f aca="false">IF(C424&gt;$E$5,$E$2+$E$1,(IF(C424&gt;764.99,C424^3*3486.59308-C424^2*7860012.00812+C424*5908819377.96283-1481278321001.59,IF(C424&gt;752.99,C424^3*3588.471445-C424^2*8028757.56264+C424*5988077680.84934-1488767378546.26,C424^3*899.851852-C424^2*1969009.674601+C424*1435480406.01138-348666163343.76))))-$E$1</f>
        <v>87523793.9050293</v>
      </c>
      <c r="E424" s="47" t="n">
        <f aca="false">D424*100/$E$2</f>
        <v>58.7490651144083</v>
      </c>
      <c r="G424" s="41" t="n">
        <f aca="false">[3]Plan1!$C419</f>
        <v>-12.46</v>
      </c>
      <c r="H424" s="41" t="n">
        <f aca="false">$J$5 + G424</f>
        <v>747.54</v>
      </c>
      <c r="I424" s="47" t="n">
        <f aca="false">IF(H424&gt;$J$5,$J$2+$J$1,(IF(H424&gt;739.99,H424^3*2498.244218-H424^2*5471052.355142+H424*3994605728.77515-972400879260.135,H424^3*1396.138889-H424^2*3002770.071427+H424*2152080038.43115-513963640099.415)))-$J$1</f>
        <v>23788669.779541</v>
      </c>
      <c r="J424" s="47" t="n">
        <f aca="false">I424*100/$J$2</f>
        <v>27.0502702546747</v>
      </c>
      <c r="L424" s="41" t="n">
        <f aca="false">[4]Plan1!$C419</f>
        <v>-4.52</v>
      </c>
      <c r="M424" s="41" t="n">
        <f aca="false">$O$5 + L424</f>
        <v>834.26</v>
      </c>
      <c r="N424" s="47" t="n">
        <f aca="false">IF(M424&gt;$O$5,$O$2+$O$1,(M424^3*3270.5936-M424^2*8015778.389801+M424*6549018422.82398-1783686174686.87))-$O$1</f>
        <v>19809013.4042969</v>
      </c>
      <c r="O424" s="41" t="n">
        <f aca="false">N424*100/$O$2</f>
        <v>50.6794584897613</v>
      </c>
      <c r="R424" s="47" t="n">
        <f aca="false">SUM(D424,I424,N424)</f>
        <v>131121477.088867</v>
      </c>
      <c r="S424" s="41" t="n">
        <f aca="false">R424*100/$R$2</f>
        <v>47.5063430042079</v>
      </c>
      <c r="U424" s="41" t="n">
        <f aca="false">[1]Plan1!$B419</f>
        <v>32.16</v>
      </c>
    </row>
    <row r="425" customFormat="false" ht="15" hidden="false" customHeight="false" outlineLevel="0" collapsed="false">
      <c r="A425" s="46" t="n">
        <v>42423</v>
      </c>
      <c r="B425" s="41" t="n">
        <f aca="false">[2]Plan1!$C420</f>
        <v>-6.3</v>
      </c>
      <c r="C425" s="41" t="n">
        <f aca="false">$E$5 + B425</f>
        <v>774.7</v>
      </c>
      <c r="D425" s="47" t="n">
        <f aca="false">IF(C425&gt;$E$5,$E$2+$E$1,(IF(C425&gt;764.99,C425^3*3486.59308-C425^2*7860012.00812+C425*5908819377.96283-1481278321001.59,IF(C425&gt;752.99,C425^3*3588.471445-C425^2*8028757.56264+C425*5988077680.84934-1488767378546.26,C425^3*899.851852-C425^2*1969009.674601+C425*1435480406.01138-348666163343.76))))-$E$1</f>
        <v>87684873.1159668</v>
      </c>
      <c r="E425" s="47" t="n">
        <f aca="false">D425*100/$E$2</f>
        <v>58.8571871761897</v>
      </c>
      <c r="G425" s="41" t="n">
        <f aca="false">[3]Plan1!$C420</f>
        <v>-12.44</v>
      </c>
      <c r="H425" s="41" t="n">
        <f aca="false">$J$5 + G425</f>
        <v>747.56</v>
      </c>
      <c r="I425" s="47" t="n">
        <f aca="false">IF(H425&gt;$J$5,$J$2+$J$1,(IF(H425&gt;739.99,H425^3*2498.244218-H425^2*5471052.355142+H425*3994605728.77515-972400879260.135,H425^3*1396.138889-H425^2*3002770.071427+H425*2152080038.43115-513963640099.415)))-$J$1</f>
        <v>23851156.0866699</v>
      </c>
      <c r="J425" s="47" t="n">
        <f aca="false">I425*100/$J$2</f>
        <v>27.1213238911629</v>
      </c>
      <c r="L425" s="41" t="n">
        <f aca="false">[4]Plan1!$C420</f>
        <v>-4.56</v>
      </c>
      <c r="M425" s="41" t="n">
        <f aca="false">$O$5 + L425</f>
        <v>834.22</v>
      </c>
      <c r="N425" s="47" t="n">
        <f aca="false">IF(M425&gt;$O$5,$O$2+$O$1,(M425^3*3270.5936-M425^2*8015778.389801+M425*6549018422.82398-1783686174686.87))-$O$1</f>
        <v>19672056.6162109</v>
      </c>
      <c r="O425" s="41" t="n">
        <f aca="false">N425*100/$O$2</f>
        <v>50.3290676997189</v>
      </c>
      <c r="R425" s="47" t="n">
        <f aca="false">SUM(D425,I425,N425)</f>
        <v>131208085.818848</v>
      </c>
      <c r="S425" s="41" t="n">
        <f aca="false">R425*100/$R$2</f>
        <v>47.5377220286435</v>
      </c>
      <c r="U425" s="41" t="n">
        <f aca="false">[1]Plan1!$B420</f>
        <v>23.59</v>
      </c>
    </row>
    <row r="426" customFormat="false" ht="15" hidden="false" customHeight="false" outlineLevel="0" collapsed="false">
      <c r="A426" s="46" t="n">
        <v>42424</v>
      </c>
      <c r="B426" s="41" t="n">
        <f aca="false">[2]Plan1!$C421</f>
        <v>-6.28</v>
      </c>
      <c r="C426" s="41" t="n">
        <f aca="false">$E$5 + B426</f>
        <v>774.72</v>
      </c>
      <c r="D426" s="47" t="n">
        <f aca="false">IF(C426&gt;$E$5,$E$2+$E$1,(IF(C426&gt;764.99,C426^3*3486.59308-C426^2*7860012.00812+C426*5908819377.96283-1481278321001.59,IF(C426&gt;752.99,C426^3*3588.471445-C426^2*8028757.56264+C426*5988077680.84934-1488767378546.26,C426^3*899.851852-C426^2*1969009.674601+C426*1435480406.01138-348666163343.76))))-$E$1</f>
        <v>87846146.8679199</v>
      </c>
      <c r="E426" s="47" t="n">
        <f aca="false">D426*100/$E$2</f>
        <v>58.9654398207794</v>
      </c>
      <c r="G426" s="41" t="n">
        <f aca="false">[3]Plan1!$C421</f>
        <v>-12.42</v>
      </c>
      <c r="H426" s="41" t="n">
        <f aca="false">$J$5 + G426</f>
        <v>747.58</v>
      </c>
      <c r="I426" s="47" t="n">
        <f aca="false">IF(H426&gt;$J$5,$J$2+$J$1,(IF(H426&gt;739.99,H426^3*2498.244218-H426^2*5471052.355142+H426*3994605728.77515-972400879260.135,H426^3*1396.138889-H426^2*3002770.071427+H426*2152080038.43115-513963640099.415)))-$J$1</f>
        <v>23913747.7614746</v>
      </c>
      <c r="J426" s="47" t="n">
        <f aca="false">I426*100/$J$2</f>
        <v>27.1924973420053</v>
      </c>
      <c r="L426" s="41" t="n">
        <f aca="false">[4]Plan1!$C421</f>
        <v>-4.56</v>
      </c>
      <c r="M426" s="41" t="n">
        <f aca="false">$O$5 + L426</f>
        <v>834.22</v>
      </c>
      <c r="N426" s="47" t="n">
        <f aca="false">IF(M426&gt;$O$5,$O$2+$O$1,(M426^3*3270.5936-M426^2*8015778.389801+M426*6549018422.82398-1783686174686.87))-$O$1</f>
        <v>19672056.6162109</v>
      </c>
      <c r="O426" s="41" t="n">
        <f aca="false">N426*100/$O$2</f>
        <v>50.3290676997189</v>
      </c>
      <c r="R426" s="47" t="n">
        <f aca="false">SUM(D426,I426,N426)</f>
        <v>131431951.245605</v>
      </c>
      <c r="S426" s="41" t="n">
        <f aca="false">R426*100/$R$2</f>
        <v>47.6188302344574</v>
      </c>
      <c r="U426" s="41" t="n">
        <f aca="false">[1]Plan1!$B421</f>
        <v>22.88</v>
      </c>
    </row>
    <row r="427" customFormat="false" ht="15" hidden="false" customHeight="false" outlineLevel="0" collapsed="false">
      <c r="A427" s="46" t="n">
        <v>42425</v>
      </c>
      <c r="B427" s="41" t="n">
        <f aca="false">[2]Plan1!$C422</f>
        <v>-6.25</v>
      </c>
      <c r="C427" s="41" t="n">
        <f aca="false">$E$5 + B427</f>
        <v>774.75</v>
      </c>
      <c r="D427" s="47" t="n">
        <f aca="false">IF(C427&gt;$E$5,$E$2+$E$1,(IF(C427&gt;764.99,C427^3*3486.59308-C427^2*7860012.00812+C427*5908819377.96283-1481278321001.59,IF(C427&gt;752.99,C427^3*3588.471445-C427^2*8028757.56264+C427*5988077680.84934-1488767378546.26,C427^3*899.851852-C427^2*1969009.674601+C427*1435480406.01138-348666163343.76))))-$E$1</f>
        <v>88088422.630127</v>
      </c>
      <c r="E427" s="47" t="n">
        <f aca="false">D427*100/$E$2</f>
        <v>59.1280638787011</v>
      </c>
      <c r="G427" s="41" t="n">
        <f aca="false">[3]Plan1!$C422</f>
        <v>-12.4</v>
      </c>
      <c r="H427" s="41" t="n">
        <f aca="false">$J$5 + G427</f>
        <v>747.6</v>
      </c>
      <c r="I427" s="47" t="n">
        <f aca="false">IF(H427&gt;$J$5,$J$2+$J$1,(IF(H427&gt;739.99,H427^3*2498.244218-H427^2*5471052.355142+H427*3994605728.77515-972400879260.135,H427^3*1396.138889-H427^2*3002770.071427+H427*2152080038.43115-513963640099.415)))-$J$1</f>
        <v>23976444.9248047</v>
      </c>
      <c r="J427" s="47" t="n">
        <f aca="false">I427*100/$J$2</f>
        <v>27.2637907446208</v>
      </c>
      <c r="L427" s="41" t="n">
        <f aca="false">[4]Plan1!$C422</f>
        <v>-4.57</v>
      </c>
      <c r="M427" s="41" t="n">
        <f aca="false">$O$5 + L427</f>
        <v>834.21</v>
      </c>
      <c r="N427" s="47" t="n">
        <f aca="false">IF(M427&gt;$O$5,$O$2+$O$1,(M427^3*3270.5936-M427^2*8015778.389801+M427*6549018422.82398-1783686174686.87))-$O$1</f>
        <v>19637902.171875</v>
      </c>
      <c r="O427" s="41" t="n">
        <f aca="false">N427*100/$O$2</f>
        <v>50.2416868338152</v>
      </c>
      <c r="R427" s="47" t="n">
        <f aca="false">SUM(D427,I427,N427)</f>
        <v>131702769.726807</v>
      </c>
      <c r="S427" s="41" t="n">
        <f aca="false">R427*100/$R$2</f>
        <v>47.7169499013911</v>
      </c>
      <c r="U427" s="41" t="n">
        <f aca="false">[1]Plan1!$B422</f>
        <v>23.24</v>
      </c>
    </row>
    <row r="428" customFormat="false" ht="15" hidden="false" customHeight="false" outlineLevel="0" collapsed="false">
      <c r="A428" s="46" t="n">
        <v>42426</v>
      </c>
      <c r="B428" s="41" t="n">
        <f aca="false">[2]Plan1!$C423</f>
        <v>-6.16</v>
      </c>
      <c r="C428" s="41" t="n">
        <f aca="false">$E$5 + B428</f>
        <v>774.84</v>
      </c>
      <c r="D428" s="47" t="n">
        <f aca="false">IF(C428&gt;$E$5,$E$2+$E$1,(IF(C428&gt;764.99,C428^3*3486.59308-C428^2*7860012.00812+C428*5908819377.96283-1481278321001.59,IF(C428&gt;752.99,C428^3*3588.471445-C428^2*8028757.56264+C428*5988077680.84934-1488767378546.26,C428^3*899.851852-C428^2*1969009.674601+C428*1435480406.01138-348666163343.76))))-$E$1</f>
        <v>88817884.1599121</v>
      </c>
      <c r="E428" s="47" t="n">
        <f aca="false">D428*100/$E$2</f>
        <v>59.6177042496191</v>
      </c>
      <c r="G428" s="41" t="n">
        <f aca="false">[3]Plan1!$C423</f>
        <v>-12.3</v>
      </c>
      <c r="H428" s="41" t="n">
        <f aca="false">$J$5 + G428</f>
        <v>747.7</v>
      </c>
      <c r="I428" s="47" t="n">
        <f aca="false">IF(H428&gt;$J$5,$J$2+$J$1,(IF(H428&gt;739.99,H428^3*2498.244218-H428^2*5471052.355142+H428*3994605728.77515-972400879260.135,H428^3*1396.138889-H428^2*3002770.071427+H428*2152080038.43115-513963640099.415)))-$J$1</f>
        <v>24291517.2553711</v>
      </c>
      <c r="J428" s="47" t="n">
        <f aca="false">I428*100/$J$2</f>
        <v>27.6220617942665</v>
      </c>
      <c r="L428" s="41" t="n">
        <f aca="false">[4]Plan1!$C423</f>
        <v>-4.56</v>
      </c>
      <c r="M428" s="41" t="n">
        <f aca="false">$O$5 + L428</f>
        <v>834.22</v>
      </c>
      <c r="N428" s="47" t="n">
        <f aca="false">IF(M428&gt;$O$5,$O$2+$O$1,(M428^3*3270.5936-M428^2*8015778.389801+M428*6549018422.82398-1783686174686.87))-$O$1</f>
        <v>19672056.6162109</v>
      </c>
      <c r="O428" s="41" t="n">
        <f aca="false">N428*100/$O$2</f>
        <v>50.3290676997189</v>
      </c>
      <c r="R428" s="47" t="n">
        <f aca="false">SUM(D428,I428,N428)</f>
        <v>132781458.031494</v>
      </c>
      <c r="S428" s="41" t="n">
        <f aca="false">R428*100/$R$2</f>
        <v>48.1077671628714</v>
      </c>
      <c r="U428" s="41" t="n">
        <f aca="false">[1]Plan1!$B423</f>
        <v>27.31</v>
      </c>
    </row>
    <row r="429" customFormat="false" ht="15" hidden="false" customHeight="false" outlineLevel="0" collapsed="false">
      <c r="A429" s="46" t="n">
        <v>42427</v>
      </c>
      <c r="B429" s="41" t="n">
        <f aca="false">[2]Plan1!$C424</f>
        <v>-6.07</v>
      </c>
      <c r="C429" s="41" t="n">
        <f aca="false">$E$5 + B429</f>
        <v>774.93</v>
      </c>
      <c r="D429" s="47" t="n">
        <f aca="false">IF(C429&gt;$E$5,$E$2+$E$1,(IF(C429&gt;764.99,C429^3*3486.59308-C429^2*7860012.00812+C429*5908819377.96283-1481278321001.59,IF(C429&gt;752.99,C429^3*3588.471445-C429^2*8028757.56264+C429*5988077680.84934-1488767378546.26,C429^3*899.851852-C429^2*1969009.674601+C429*1435480406.01138-348666163343.76))))-$E$1</f>
        <v>89551308.9108887</v>
      </c>
      <c r="E429" s="47" t="n">
        <f aca="false">D429*100/$E$2</f>
        <v>60.1100048747313</v>
      </c>
      <c r="G429" s="41" t="n">
        <f aca="false">[3]Plan1!$C424</f>
        <v>-12.12</v>
      </c>
      <c r="H429" s="41" t="n">
        <f aca="false">$J$5 + G429</f>
        <v>747.88</v>
      </c>
      <c r="I429" s="47" t="n">
        <f aca="false">IF(H429&gt;$J$5,$J$2+$J$1,(IF(H429&gt;739.99,H429^3*2498.244218-H429^2*5471052.355142+H429*3994605728.77515-972400879260.135,H429^3*1396.138889-H429^2*3002770.071427+H429*2152080038.43115-513963640099.415)))-$J$1</f>
        <v>24865348.5895996</v>
      </c>
      <c r="J429" s="47" t="n">
        <f aca="false">I429*100/$J$2</f>
        <v>28.2745695979954</v>
      </c>
      <c r="L429" s="41" t="n">
        <f aca="false">[4]Plan1!$C424</f>
        <v>-4.57</v>
      </c>
      <c r="M429" s="41" t="n">
        <f aca="false">$O$5 + L429</f>
        <v>834.21</v>
      </c>
      <c r="N429" s="47" t="n">
        <f aca="false">IF(M429&gt;$O$5,$O$2+$O$1,(M429^3*3270.5936-M429^2*8015778.389801+M429*6549018422.82398-1783686174686.87))-$O$1</f>
        <v>19637902.171875</v>
      </c>
      <c r="O429" s="41" t="n">
        <f aca="false">N429*100/$O$2</f>
        <v>50.2416868338152</v>
      </c>
      <c r="R429" s="47" t="n">
        <f aca="false">SUM(D429,I429,N429)</f>
        <v>134054559.672363</v>
      </c>
      <c r="S429" s="41" t="n">
        <f aca="false">R429*100/$R$2</f>
        <v>48.5690219059777</v>
      </c>
      <c r="U429" s="41" t="n">
        <f aca="false">[1]Plan1!$B424</f>
        <v>26.93</v>
      </c>
    </row>
    <row r="430" customFormat="false" ht="15" hidden="false" customHeight="false" outlineLevel="0" collapsed="false">
      <c r="A430" s="46" t="n">
        <v>42428</v>
      </c>
      <c r="B430" s="41" t="n">
        <f aca="false">[2]Plan1!$C425</f>
        <v>-6.01</v>
      </c>
      <c r="C430" s="41" t="n">
        <f aca="false">$E$5 + B430</f>
        <v>774.99</v>
      </c>
      <c r="D430" s="47" t="n">
        <f aca="false">IF(C430&gt;$E$5,$E$2+$E$1,(IF(C430&gt;764.99,C430^3*3486.59308-C430^2*7860012.00812+C430*5908819377.96283-1481278321001.59,IF(C430&gt;752.99,C430^3*3588.471445-C430^2*8028757.56264+C430*5988077680.84934-1488767378546.26,C430^3*899.851852-C430^2*1969009.674601+C430*1435480406.01138-348666163343.76))))-$E$1</f>
        <v>90042468.0661621</v>
      </c>
      <c r="E430" s="47" t="n">
        <f aca="false">D430*100/$E$2</f>
        <v>60.4396882660387</v>
      </c>
      <c r="G430" s="41" t="n">
        <f aca="false">[3]Plan1!$C425</f>
        <v>-12.05</v>
      </c>
      <c r="H430" s="41" t="n">
        <f aca="false">$J$5 + G430</f>
        <v>747.95</v>
      </c>
      <c r="I430" s="47" t="n">
        <f aca="false">IF(H430&gt;$J$5,$J$2+$J$1,(IF(H430&gt;739.99,H430^3*2498.244218-H430^2*5471052.355142+H430*3994605728.77515-972400879260.135,H430^3*1396.138889-H430^2*3002770.071427+H430*2152080038.43115-513963640099.415)))-$J$1</f>
        <v>25090847.3063965</v>
      </c>
      <c r="J430" s="47" t="n">
        <f aca="false">I430*100/$J$2</f>
        <v>28.530985836817</v>
      </c>
      <c r="L430" s="41" t="n">
        <f aca="false">[4]Plan1!$C425</f>
        <v>-4.57</v>
      </c>
      <c r="M430" s="41" t="n">
        <f aca="false">$O$5 + L430</f>
        <v>834.21</v>
      </c>
      <c r="N430" s="47" t="n">
        <f aca="false">IF(M430&gt;$O$5,$O$2+$O$1,(M430^3*3270.5936-M430^2*8015778.389801+M430*6549018422.82398-1783686174686.87))-$O$1</f>
        <v>19637902.171875</v>
      </c>
      <c r="O430" s="41" t="n">
        <f aca="false">N430*100/$O$2</f>
        <v>50.2416868338152</v>
      </c>
      <c r="R430" s="47" t="n">
        <f aca="false">SUM(D430,I430,N430)</f>
        <v>134771217.544434</v>
      </c>
      <c r="S430" s="41" t="n">
        <f aca="false">R430*100/$R$2</f>
        <v>48.8286726927376</v>
      </c>
      <c r="U430" s="41" t="n">
        <f aca="false">[1]Plan1!$B425</f>
        <v>26.17</v>
      </c>
    </row>
    <row r="431" customFormat="false" ht="15" hidden="false" customHeight="false" outlineLevel="0" collapsed="false">
      <c r="A431" s="46" t="n">
        <v>42429</v>
      </c>
      <c r="B431" s="41" t="n">
        <f aca="false">[2]Plan1!$C426</f>
        <v>-5.9</v>
      </c>
      <c r="C431" s="41" t="n">
        <f aca="false">$E$5 + B431</f>
        <v>775.1</v>
      </c>
      <c r="D431" s="47" t="n">
        <f aca="false">IF(C431&gt;$E$5,$E$2+$E$1,(IF(C431&gt;764.99,C431^3*3486.59308-C431^2*7860012.00812+C431*5908819377.96283-1481278321001.59,IF(C431&gt;752.99,C431^3*3588.471445-C431^2*8028757.56264+C431*5988077680.84934-1488767378546.26,C431^3*899.851852-C431^2*1969009.674601+C431*1435480406.01138-348666163343.76))))-$E$1</f>
        <v>90947533.9484863</v>
      </c>
      <c r="E431" s="47" t="n">
        <f aca="false">D431*100/$E$2</f>
        <v>61.0472004873575</v>
      </c>
      <c r="G431" s="41" t="n">
        <f aca="false">[3]Plan1!$C426</f>
        <v>-11.99</v>
      </c>
      <c r="H431" s="41" t="n">
        <f aca="false">$J$5 + G431</f>
        <v>748.01</v>
      </c>
      <c r="I431" s="47" t="n">
        <f aca="false">IF(H431&gt;$J$5,$J$2+$J$1,(IF(H431&gt;739.99,H431^3*2498.244218-H431^2*5471052.355142+H431*3994605728.77515-972400879260.135,H431^3*1396.138889-H431^2*3002770.071427+H431*2152080038.43115-513963640099.415)))-$J$1</f>
        <v>25285181.8615723</v>
      </c>
      <c r="J431" s="47" t="n">
        <f aca="false">I431*100/$J$2</f>
        <v>28.7519650797105</v>
      </c>
      <c r="L431" s="41" t="n">
        <f aca="false">[4]Plan1!$C426</f>
        <v>-4.57</v>
      </c>
      <c r="M431" s="41" t="n">
        <f aca="false">$O$5 + L431</f>
        <v>834.21</v>
      </c>
      <c r="N431" s="47" t="n">
        <f aca="false">IF(M431&gt;$O$5,$O$2+$O$1,(M431^3*3270.5936-M431^2*8015778.389801+M431*6549018422.82398-1783686174686.87))-$O$1</f>
        <v>19637902.171875</v>
      </c>
      <c r="O431" s="41" t="n">
        <f aca="false">N431*100/$O$2</f>
        <v>50.2416868338152</v>
      </c>
      <c r="R431" s="47" t="n">
        <f aca="false">SUM(D431,I431,N431)</f>
        <v>135870617.981934</v>
      </c>
      <c r="S431" s="41" t="n">
        <f aca="false">R431*100/$R$2</f>
        <v>49.226994122929</v>
      </c>
      <c r="U431" s="41" t="n">
        <f aca="false">[1]Plan1!$B426</f>
        <v>29.68</v>
      </c>
    </row>
    <row r="432" customFormat="false" ht="15" hidden="false" customHeight="false" outlineLevel="0" collapsed="false">
      <c r="A432" s="46" t="n">
        <v>42430</v>
      </c>
      <c r="B432" s="41" t="n">
        <f aca="false">[2]Plan1!$C427</f>
        <v>-5.78</v>
      </c>
      <c r="C432" s="41" t="n">
        <f aca="false">$E$5 + B432</f>
        <v>775.22</v>
      </c>
      <c r="D432" s="47" t="n">
        <f aca="false">IF(C432&gt;$E$5,$E$2+$E$1,(IF(C432&gt;764.99,C432^3*3486.59308-C432^2*7860012.00812+C432*5908819377.96283-1481278321001.59,IF(C432&gt;752.99,C432^3*3588.471445-C432^2*8028757.56264+C432*5988077680.84934-1488767378546.26,C432^3*899.851852-C432^2*1969009.674601+C432*1435480406.01138-348666163343.76))))-$E$1</f>
        <v>91941706.7243652</v>
      </c>
      <c r="E432" s="47" t="n">
        <f aca="false">D432*100/$E$2</f>
        <v>61.7145244062504</v>
      </c>
      <c r="G432" s="41" t="n">
        <f aca="false">[3]Plan1!$C427</f>
        <v>-11.85</v>
      </c>
      <c r="H432" s="41" t="n">
        <f aca="false">$J$5 + G432</f>
        <v>748.15</v>
      </c>
      <c r="I432" s="47" t="n">
        <f aca="false">IF(H432&gt;$J$5,$J$2+$J$1,(IF(H432&gt;739.99,H432^3*2498.244218-H432^2*5471052.355142+H432*3994605728.77515-972400879260.135,H432^3*1396.138889-H432^2*3002770.071427+H432*2152080038.43115-513963640099.415)))-$J$1</f>
        <v>25742417.0686035</v>
      </c>
      <c r="J432" s="47" t="n">
        <f aca="false">I432*100/$J$2</f>
        <v>29.2718905751152</v>
      </c>
      <c r="L432" s="41" t="n">
        <f aca="false">[4]Plan1!$C427</f>
        <v>-4.56</v>
      </c>
      <c r="M432" s="41" t="n">
        <f aca="false">$O$5 + L432</f>
        <v>834.22</v>
      </c>
      <c r="N432" s="47" t="n">
        <f aca="false">IF(M432&gt;$O$5,$O$2+$O$1,(M432^3*3270.5936-M432^2*8015778.389801+M432*6549018422.82398-1783686174686.87))-$O$1</f>
        <v>19672056.6162109</v>
      </c>
      <c r="O432" s="41" t="n">
        <f aca="false">N432*100/$O$2</f>
        <v>50.3290676997189</v>
      </c>
      <c r="R432" s="47" t="n">
        <f aca="false">SUM(D432,I432,N432)</f>
        <v>137356180.40918</v>
      </c>
      <c r="S432" s="41" t="n">
        <f aca="false">R432*100/$R$2</f>
        <v>49.7652250808909</v>
      </c>
      <c r="U432" s="41" t="n">
        <f aca="false">[1]Plan1!$B427</f>
        <v>40.24</v>
      </c>
    </row>
    <row r="433" customFormat="false" ht="15" hidden="false" customHeight="false" outlineLevel="0" collapsed="false">
      <c r="A433" s="46" t="n">
        <v>42431</v>
      </c>
      <c r="B433" s="41" t="n">
        <f aca="false">[2]Plan1!$C428</f>
        <v>-5.74</v>
      </c>
      <c r="C433" s="41" t="n">
        <f aca="false">$E$5 + B433</f>
        <v>775.26</v>
      </c>
      <c r="D433" s="47" t="n">
        <f aca="false">IF(C433&gt;$E$5,$E$2+$E$1,(IF(C433&gt;764.99,C433^3*3486.59308-C433^2*7860012.00812+C433*5908819377.96283-1481278321001.59,IF(C433&gt;752.99,C433^3*3588.471445-C433^2*8028757.56264+C433*5988077680.84934-1488767378546.26,C433^3*899.851852-C433^2*1969009.674601+C433*1435480406.01138-348666163343.76))))-$E$1</f>
        <v>92274687.0202637</v>
      </c>
      <c r="E433" s="47" t="n">
        <f aca="false">D433*100/$E$2</f>
        <v>61.938032554295</v>
      </c>
      <c r="G433" s="41" t="n">
        <f aca="false">[3]Plan1!$C428</f>
        <v>-11.78</v>
      </c>
      <c r="H433" s="41" t="n">
        <f aca="false">$J$5 + G433</f>
        <v>748.22</v>
      </c>
      <c r="I433" s="47" t="n">
        <f aca="false">IF(H433&gt;$J$5,$J$2+$J$1,(IF(H433&gt;739.99,H433^3*2498.244218-H433^2*5471052.355142+H433*3994605728.77515-972400879260.135,H433^3*1396.138889-H433^2*3002770.071427+H433*2152080038.43115-513963640099.415)))-$J$1</f>
        <v>25973033.2399902</v>
      </c>
      <c r="J433" s="47" t="n">
        <f aca="false">I433*100/$J$2</f>
        <v>29.5341259089494</v>
      </c>
      <c r="L433" s="41" t="n">
        <f aca="false">[4]Plan1!$C428</f>
        <v>-4.58</v>
      </c>
      <c r="M433" s="41" t="n">
        <f aca="false">$O$5 + L433</f>
        <v>834.2</v>
      </c>
      <c r="N433" s="47" t="n">
        <f aca="false">IF(M433&gt;$O$5,$O$2+$O$1,(M433^3*3270.5936-M433^2*8015778.389801+M433*6549018422.82398-1783686174686.87))-$O$1</f>
        <v>19603781.5878906</v>
      </c>
      <c r="O433" s="41" t="n">
        <f aca="false">N433*100/$O$2</f>
        <v>50.1543925963694</v>
      </c>
      <c r="R433" s="47" t="n">
        <f aca="false">SUM(D433,I433,N433)</f>
        <v>137851501.848145</v>
      </c>
      <c r="S433" s="41" t="n">
        <f aca="false">R433*100/$R$2</f>
        <v>49.9446839361389</v>
      </c>
      <c r="U433" s="41" t="n">
        <f aca="false">[1]Plan1!$B428</f>
        <v>29.68</v>
      </c>
    </row>
    <row r="434" customFormat="false" ht="15" hidden="false" customHeight="false" outlineLevel="0" collapsed="false">
      <c r="A434" s="46" t="n">
        <v>42432</v>
      </c>
      <c r="B434" s="41" t="n">
        <f aca="false">[2]Plan1!$C429</f>
        <v>-5.7</v>
      </c>
      <c r="C434" s="41" t="n">
        <f aca="false">$E$5 + B434</f>
        <v>775.3</v>
      </c>
      <c r="D434" s="47" t="n">
        <f aca="false">IF(C434&gt;$E$5,$E$2+$E$1,(IF(C434&gt;764.99,C434^3*3486.59308-C434^2*7860012.00812+C434*5908819377.96283-1481278321001.59,IF(C434&gt;752.99,C434^3*3588.471445-C434^2*8028757.56264+C434*5988077680.84934-1488767378546.26,C434^3*899.851852-C434^2*1969009.674601+C434*1435480406.01138-348666163343.76))))-$E$1</f>
        <v>92608464.2312012</v>
      </c>
      <c r="E434" s="47" t="n">
        <f aca="false">D434*100/$E$2</f>
        <v>62.162075619891</v>
      </c>
      <c r="G434" s="41" t="n">
        <f aca="false">[3]Plan1!$C429</f>
        <v>-11.75</v>
      </c>
      <c r="H434" s="41" t="n">
        <f aca="false">$J$5 + G434</f>
        <v>748.25</v>
      </c>
      <c r="I434" s="47" t="n">
        <f aca="false">IF(H434&gt;$J$5,$J$2+$J$1,(IF(H434&gt;739.99,H434^3*2498.244218-H434^2*5471052.355142+H434*3994605728.77515-972400879260.135,H434^3*1396.138889-H434^2*3002770.071427+H434*2152080038.43115-513963640099.415)))-$J$1</f>
        <v>26072278.4118652</v>
      </c>
      <c r="J434" s="47" t="n">
        <f aca="false">I434*100/$J$2</f>
        <v>29.6469783191754</v>
      </c>
      <c r="L434" s="41" t="n">
        <f aca="false">[4]Plan1!$C429</f>
        <v>-4.57</v>
      </c>
      <c r="M434" s="41" t="n">
        <f aca="false">$O$5 + L434</f>
        <v>834.21</v>
      </c>
      <c r="N434" s="47" t="n">
        <f aca="false">IF(M434&gt;$O$5,$O$2+$O$1,(M434^3*3270.5936-M434^2*8015778.389801+M434*6549018422.82398-1783686174686.87))-$O$1</f>
        <v>19637902.171875</v>
      </c>
      <c r="O434" s="41" t="n">
        <f aca="false">N434*100/$O$2</f>
        <v>50.2416868338152</v>
      </c>
      <c r="R434" s="47" t="n">
        <f aca="false">SUM(D434,I434,N434)</f>
        <v>138318644.814941</v>
      </c>
      <c r="S434" s="41" t="n">
        <f aca="false">R434*100/$R$2</f>
        <v>50.1139335091712</v>
      </c>
      <c r="U434" s="41" t="n">
        <f aca="false">[1]Plan1!$B429</f>
        <v>26.93</v>
      </c>
    </row>
    <row r="435" customFormat="false" ht="15" hidden="false" customHeight="false" outlineLevel="0" collapsed="false">
      <c r="A435" s="46" t="n">
        <v>42433</v>
      </c>
      <c r="B435" s="41" t="n">
        <f aca="false">[2]Plan1!$C430</f>
        <v>-5.67</v>
      </c>
      <c r="C435" s="41" t="n">
        <f aca="false">$E$5 + B435</f>
        <v>775.33</v>
      </c>
      <c r="D435" s="47" t="n">
        <f aca="false">IF(C435&gt;$E$5,$E$2+$E$1,(IF(C435&gt;764.99,C435^3*3486.59308-C435^2*7860012.00812+C435*5908819377.96283-1481278321001.59,IF(C435&gt;752.99,C435^3*3588.471445-C435^2*8028757.56264+C435*5988077680.84934-1488767378546.26,C435^3*899.851852-C435^2*1969009.674601+C435*1435480406.01138-348666163343.76))))-$E$1</f>
        <v>92859320.923584</v>
      </c>
      <c r="E435" s="47" t="n">
        <f aca="false">D435*100/$E$2</f>
        <v>62.3304595015492</v>
      </c>
      <c r="G435" s="41" t="n">
        <f aca="false">[3]Plan1!$C430</f>
        <v>-11.71</v>
      </c>
      <c r="H435" s="41" t="n">
        <f aca="false">$J$5 + G435</f>
        <v>748.29</v>
      </c>
      <c r="I435" s="47" t="n">
        <f aca="false">IF(H435&gt;$J$5,$J$2+$J$1,(IF(H435&gt;739.99,H435^3*2498.244218-H435^2*5471052.355142+H435*3994605728.77515-972400879260.135,H435^3*1396.138889-H435^2*3002770.071427+H435*2152080038.43115-513963640099.415)))-$J$1</f>
        <v>26204988.6447754</v>
      </c>
      <c r="J435" s="47" t="n">
        <f aca="false">I435*100/$J$2</f>
        <v>29.7978840948681</v>
      </c>
      <c r="L435" s="41" t="n">
        <f aca="false">[4]Plan1!$C430</f>
        <v>-4.57</v>
      </c>
      <c r="M435" s="41" t="n">
        <f aca="false">$O$5 + L435</f>
        <v>834.21</v>
      </c>
      <c r="N435" s="47" t="n">
        <f aca="false">IF(M435&gt;$O$5,$O$2+$O$1,(M435^3*3270.5936-M435^2*8015778.389801+M435*6549018422.82398-1783686174686.87))-$O$1</f>
        <v>19637902.171875</v>
      </c>
      <c r="O435" s="41" t="n">
        <f aca="false">N435*100/$O$2</f>
        <v>50.2416868338152</v>
      </c>
      <c r="R435" s="47" t="n">
        <f aca="false">SUM(D435,I435,N435)</f>
        <v>138702211.740234</v>
      </c>
      <c r="S435" s="41" t="n">
        <f aca="false">R435*100/$R$2</f>
        <v>50.2529028246685</v>
      </c>
      <c r="U435" s="41" t="n">
        <f aca="false">[1]Plan1!$B430</f>
        <v>40.24</v>
      </c>
    </row>
    <row r="436" customFormat="false" ht="15" hidden="false" customHeight="false" outlineLevel="0" collapsed="false">
      <c r="A436" s="46" t="n">
        <v>42434</v>
      </c>
      <c r="B436" s="41" t="n">
        <f aca="false">[2]Plan1!$C431</f>
        <v>-5.57</v>
      </c>
      <c r="C436" s="41" t="n">
        <f aca="false">$E$5 + B436</f>
        <v>775.43</v>
      </c>
      <c r="D436" s="47" t="n">
        <f aca="false">IF(C436&gt;$E$5,$E$2+$E$1,(IF(C436&gt;764.99,C436^3*3486.59308-C436^2*7860012.00812+C436*5908819377.96283-1481278321001.59,IF(C436&gt;752.99,C436^3*3588.471445-C436^2*8028757.56264+C436*5988077680.84934-1488767378546.26,C436^3*899.851852-C436^2*1969009.674601+C436*1435480406.01138-348666163343.76))))-$E$1</f>
        <v>93698760.0603027</v>
      </c>
      <c r="E436" s="47" t="n">
        <f aca="false">D436*100/$E$2</f>
        <v>62.8939207308029</v>
      </c>
      <c r="G436" s="41" t="n">
        <f aca="false">[3]Plan1!$C431</f>
        <v>-11.64</v>
      </c>
      <c r="H436" s="41" t="n">
        <f aca="false">$J$5 + G436</f>
        <v>748.36</v>
      </c>
      <c r="I436" s="47" t="n">
        <f aca="false">IF(H436&gt;$J$5,$J$2+$J$1,(IF(H436&gt;739.99,H436^3*2498.244218-H436^2*5471052.355142+H436*3994605728.77515-972400879260.135,H436^3*1396.138889-H436^2*3002770.071427+H436*2152080038.43115-513963640099.415)))-$J$1</f>
        <v>26438288.4255371</v>
      </c>
      <c r="J436" s="47" t="n">
        <f aca="false">I436*100/$J$2</f>
        <v>30.0631709805345</v>
      </c>
      <c r="L436" s="41" t="n">
        <f aca="false">[4]Plan1!$C431</f>
        <v>-4.54</v>
      </c>
      <c r="M436" s="41" t="n">
        <f aca="false">$O$5 + L436</f>
        <v>834.24</v>
      </c>
      <c r="N436" s="47" t="n">
        <f aca="false">IF(M436&gt;$O$5,$O$2+$O$1,(M436^3*3270.5936-M436^2*8015778.389801+M436*6549018422.82398-1783686174686.87))-$O$1</f>
        <v>19740467.1708984</v>
      </c>
      <c r="O436" s="41" t="n">
        <f aca="false">N436*100/$O$2</f>
        <v>50.5040895342639</v>
      </c>
      <c r="R436" s="47" t="n">
        <f aca="false">SUM(D436,I436,N436)</f>
        <v>139877515.656738</v>
      </c>
      <c r="S436" s="41" t="n">
        <f aca="false">R436*100/$R$2</f>
        <v>50.6787246826223</v>
      </c>
      <c r="U436" s="41" t="n">
        <f aca="false">[1]Plan1!$B431</f>
        <v>71.22</v>
      </c>
    </row>
    <row r="437" customFormat="false" ht="15" hidden="false" customHeight="false" outlineLevel="0" collapsed="false">
      <c r="A437" s="46" t="n">
        <v>42435</v>
      </c>
      <c r="B437" s="41" t="n">
        <f aca="false">[2]Plan1!$C432</f>
        <v>-5.37</v>
      </c>
      <c r="C437" s="41" t="n">
        <f aca="false">$E$5 + B437</f>
        <v>775.63</v>
      </c>
      <c r="D437" s="47" t="n">
        <f aca="false">IF(C437&gt;$E$5,$E$2+$E$1,(IF(C437&gt;764.99,C437^3*3486.59308-C437^2*7860012.00812+C437*5908819377.96283-1481278321001.59,IF(C437&gt;752.99,C437^3*3588.471445-C437^2*8028757.56264+C437*5988077680.84934-1488767378546.26,C437^3*899.851852-C437^2*1969009.674601+C437*1435480406.01138-348666163343.76))))-$E$1</f>
        <v>95392708.126709</v>
      </c>
      <c r="E437" s="47" t="n">
        <f aca="false">D437*100/$E$2</f>
        <v>64.030958567185</v>
      </c>
      <c r="G437" s="41" t="n">
        <f aca="false">[3]Plan1!$C432</f>
        <v>-11.57</v>
      </c>
      <c r="H437" s="41" t="n">
        <f aca="false">$J$5 + G437</f>
        <v>748.43</v>
      </c>
      <c r="I437" s="47" t="n">
        <f aca="false">IF(H437&gt;$J$5,$J$2+$J$1,(IF(H437&gt;739.99,H437^3*2498.244218-H437^2*5471052.355142+H437*3994605728.77515-972400879260.135,H437^3*1396.138889-H437^2*3002770.071427+H437*2152080038.43115-513963640099.415)))-$J$1</f>
        <v>26672937.7219238</v>
      </c>
      <c r="J437" s="47" t="n">
        <f aca="false">I437*100/$J$2</f>
        <v>30.3299924102804</v>
      </c>
      <c r="L437" s="41" t="n">
        <f aca="false">[4]Plan1!$C432</f>
        <v>-4.49</v>
      </c>
      <c r="M437" s="41" t="n">
        <f aca="false">$O$5 + L437</f>
        <v>834.29</v>
      </c>
      <c r="N437" s="47" t="n">
        <f aca="false">IF(M437&gt;$O$5,$O$2+$O$1,(M437^3*3270.5936-M437^2*8015778.389801+M437*6549018422.82398-1783686174686.87))-$O$1</f>
        <v>19912087.5019531</v>
      </c>
      <c r="O437" s="41" t="n">
        <f aca="false">N437*100/$O$2</f>
        <v>50.943163670172</v>
      </c>
      <c r="R437" s="47" t="n">
        <f aca="false">SUM(D437,I437,N437)</f>
        <v>141977733.350586</v>
      </c>
      <c r="S437" s="41" t="n">
        <f aca="false">R437*100/$R$2</f>
        <v>51.4396500806775</v>
      </c>
      <c r="U437" s="41" t="n">
        <f aca="false">[1]Plan1!$B432</f>
        <v>53.69</v>
      </c>
    </row>
    <row r="438" customFormat="false" ht="15" hidden="false" customHeight="false" outlineLevel="0" collapsed="false">
      <c r="A438" s="46" t="n">
        <v>42436</v>
      </c>
      <c r="B438" s="41" t="n">
        <f aca="false">[2]Plan1!$C433</f>
        <v>-5.29</v>
      </c>
      <c r="C438" s="41" t="n">
        <f aca="false">$E$5 + B438</f>
        <v>775.71</v>
      </c>
      <c r="D438" s="47" t="n">
        <f aca="false">IF(C438&gt;$E$5,$E$2+$E$1,(IF(C438&gt;764.99,C438^3*3486.59308-C438^2*7860012.00812+C438*5908819377.96283-1481278321001.59,IF(C438&gt;752.99,C438^3*3588.471445-C438^2*8028757.56264+C438*5988077680.84934-1488767378546.26,C438^3*899.851852-C438^2*1969009.674601+C438*1435480406.01138-348666163343.76))))-$E$1</f>
        <v>96075943.0895996</v>
      </c>
      <c r="E438" s="47" t="n">
        <f aca="false">D438*100/$E$2</f>
        <v>64.4895700319354</v>
      </c>
      <c r="G438" s="41" t="n">
        <f aca="false">[3]Plan1!$C433</f>
        <v>-11.53</v>
      </c>
      <c r="H438" s="41" t="n">
        <f aca="false">$J$5 + G438</f>
        <v>748.47</v>
      </c>
      <c r="I438" s="47" t="n">
        <f aca="false">IF(H438&gt;$J$5,$J$2+$J$1,(IF(H438&gt;739.99,H438^3*2498.244218-H438^2*5471052.355142+H438*3994605728.77515-972400879260.135,H438^3*1396.138889-H438^2*3002770.071427+H438*2152080038.43115-513963640099.415)))-$J$1</f>
        <v>26807630.9182129</v>
      </c>
      <c r="J438" s="47" t="n">
        <f aca="false">I438*100/$J$2</f>
        <v>30.4831530281229</v>
      </c>
      <c r="L438" s="41" t="n">
        <f aca="false">[4]Plan1!$C433</f>
        <v>-4.49</v>
      </c>
      <c r="M438" s="41" t="n">
        <f aca="false">$O$5 + L438</f>
        <v>834.29</v>
      </c>
      <c r="N438" s="47" t="n">
        <f aca="false">IF(M438&gt;$O$5,$O$2+$O$1,(M438^3*3270.5936-M438^2*8015778.389801+M438*6549018422.82398-1783686174686.87))-$O$1</f>
        <v>19912087.5019531</v>
      </c>
      <c r="O438" s="41" t="n">
        <f aca="false">N438*100/$O$2</f>
        <v>50.943163670172</v>
      </c>
      <c r="R438" s="47" t="n">
        <f aca="false">SUM(D438,I438,N438)</f>
        <v>142795661.509766</v>
      </c>
      <c r="S438" s="41" t="n">
        <f aca="false">R438*100/$R$2</f>
        <v>51.7359918893993</v>
      </c>
      <c r="U438" s="41" t="n">
        <f aca="false">[1]Plan1!$B433</f>
        <v>32.59</v>
      </c>
    </row>
    <row r="439" customFormat="false" ht="15" hidden="false" customHeight="false" outlineLevel="0" collapsed="false">
      <c r="A439" s="46" t="n">
        <v>42437</v>
      </c>
      <c r="B439" s="41" t="n">
        <f aca="false">[2]Plan1!$C434</f>
        <v>-5.21</v>
      </c>
      <c r="C439" s="41" t="n">
        <f aca="false">$E$5 + B439</f>
        <v>775.79</v>
      </c>
      <c r="D439" s="47" t="n">
        <f aca="false">IF(C439&gt;$E$5,$E$2+$E$1,(IF(C439&gt;764.99,C439^3*3486.59308-C439^2*7860012.00812+C439*5908819377.96283-1481278321001.59,IF(C439&gt;752.99,C439^3*3588.471445-C439^2*8028757.56264+C439*5988077680.84934-1488767378546.26,C439^3*899.851852-C439^2*1969009.674601+C439*1435480406.01138-348666163343.76))))-$E$1</f>
        <v>96762425.9655762</v>
      </c>
      <c r="E439" s="47" t="n">
        <f aca="false">D439*100/$E$2</f>
        <v>64.9503616107881</v>
      </c>
      <c r="G439" s="41" t="n">
        <f aca="false">[3]Plan1!$C434</f>
        <v>-11.5</v>
      </c>
      <c r="H439" s="41" t="n">
        <f aca="false">$J$5 + G439</f>
        <v>748.5</v>
      </c>
      <c r="I439" s="47" t="n">
        <f aca="false">IF(H439&gt;$J$5,$J$2+$J$1,(IF(H439&gt;739.99,H439^3*2498.244218-H439^2*5471052.355142+H439*3994605728.77515-972400879260.135,H439^3*1396.138889-H439^2*3002770.071427+H439*2152080038.43115-513963640099.415)))-$J$1</f>
        <v>26908941.677002</v>
      </c>
      <c r="J439" s="47" t="n">
        <f aca="false">I439*100/$J$2</f>
        <v>30.5983542323242</v>
      </c>
      <c r="L439" s="41" t="n">
        <f aca="false">[4]Plan1!$C434</f>
        <v>-4.49</v>
      </c>
      <c r="M439" s="41" t="n">
        <f aca="false">$O$5 + L439</f>
        <v>834.29</v>
      </c>
      <c r="N439" s="47" t="n">
        <f aca="false">IF(M439&gt;$O$5,$O$2+$O$1,(M439^3*3270.5936-M439^2*8015778.389801+M439*6549018422.82398-1783686174686.87))-$O$1</f>
        <v>19912087.5019531</v>
      </c>
      <c r="O439" s="41" t="n">
        <f aca="false">N439*100/$O$2</f>
        <v>50.943163670172</v>
      </c>
      <c r="R439" s="47" t="n">
        <f aca="false">SUM(D439,I439,N439)</f>
        <v>143583455.144531</v>
      </c>
      <c r="S439" s="41" t="n">
        <f aca="false">R439*100/$R$2</f>
        <v>52.0214157227836</v>
      </c>
      <c r="U439" s="41" t="n">
        <f aca="false">[1]Plan1!$B434</f>
        <v>32.59</v>
      </c>
    </row>
    <row r="440" customFormat="false" ht="15" hidden="false" customHeight="false" outlineLevel="0" collapsed="false">
      <c r="A440" s="46" t="n">
        <v>42438</v>
      </c>
      <c r="B440" s="41" t="n">
        <f aca="false">[2]Plan1!$C435</f>
        <v>-5.17</v>
      </c>
      <c r="C440" s="41" t="n">
        <f aca="false">$E$5 + B440</f>
        <v>775.83</v>
      </c>
      <c r="D440" s="47" t="n">
        <f aca="false">IF(C440&gt;$E$5,$E$2+$E$1,(IF(C440&gt;764.99,C440^3*3486.59308-C440^2*7860012.00812+C440*5908819377.96283-1481278321001.59,IF(C440&gt;752.99,C440^3*3588.471445-C440^2*8028757.56264+C440*5988077680.84934-1488767378546.26,C440^3*899.851852-C440^2*1969009.674601+C440*1435480406.01138-348666163343.76))))-$E$1</f>
        <v>97106888.7185059</v>
      </c>
      <c r="E440" s="47" t="n">
        <f aca="false">D440*100/$E$2</f>
        <v>65.1815771899861</v>
      </c>
      <c r="G440" s="41" t="n">
        <f aca="false">[3]Plan1!$C435</f>
        <v>-11.46</v>
      </c>
      <c r="H440" s="41" t="n">
        <f aca="false">$J$5 + G440</f>
        <v>748.54</v>
      </c>
      <c r="I440" s="47" t="n">
        <f aca="false">IF(H440&gt;$J$5,$J$2+$J$1,(IF(H440&gt;739.99,H440^3*2498.244218-H440^2*5471052.355142+H440*3994605728.77515-972400879260.135,H440^3*1396.138889-H440^2*3002770.071427+H440*2152080038.43115-513963640099.415)))-$J$1</f>
        <v>27044411.2722168</v>
      </c>
      <c r="J440" s="47" t="n">
        <f aca="false">I440*100/$J$2</f>
        <v>30.7523976990591</v>
      </c>
      <c r="L440" s="41" t="n">
        <f aca="false">[4]Plan1!$C435</f>
        <v>-4.5</v>
      </c>
      <c r="M440" s="41" t="n">
        <f aca="false">$O$5 + L440</f>
        <v>834.28</v>
      </c>
      <c r="N440" s="47" t="n">
        <f aca="false">IF(M440&gt;$O$5,$O$2+$O$1,(M440^3*3270.5936-M440^2*8015778.389801+M440*6549018422.82398-1783686174686.87))-$O$1</f>
        <v>19877695.4775391</v>
      </c>
      <c r="O440" s="41" t="n">
        <f aca="false">N440*100/$O$2</f>
        <v>50.8551749784539</v>
      </c>
      <c r="R440" s="47" t="n">
        <f aca="false">SUM(D440,I440,N440)</f>
        <v>144028995.468262</v>
      </c>
      <c r="S440" s="41" t="n">
        <f aca="false">R440*100/$R$2</f>
        <v>52.1828384882318</v>
      </c>
      <c r="U440" s="41" t="n">
        <f aca="false">[1]Plan1!$B435</f>
        <v>27.31</v>
      </c>
    </row>
    <row r="441" customFormat="false" ht="15" hidden="false" customHeight="false" outlineLevel="0" collapsed="false">
      <c r="A441" s="46" t="n">
        <v>42439</v>
      </c>
      <c r="B441" s="41" t="n">
        <f aca="false">[2]Plan1!$C436</f>
        <v>-5.13</v>
      </c>
      <c r="C441" s="41" t="n">
        <f aca="false">$E$5 + B441</f>
        <v>775.87</v>
      </c>
      <c r="D441" s="47" t="n">
        <f aca="false">IF(C441&gt;$E$5,$E$2+$E$1,(IF(C441&gt;764.99,C441^3*3486.59308-C441^2*7860012.00812+C441*5908819377.96283-1481278321001.59,IF(C441&gt;752.99,C441^3*3588.471445-C441^2*8028757.56264+C441*5988077680.84934-1488767378546.26,C441^3*899.851852-C441^2*1969009.674601+C441*1435480406.01138-348666163343.76))))-$E$1</f>
        <v>97452167.4675293</v>
      </c>
      <c r="E441" s="47" t="n">
        <f aca="false">D441*100/$E$2</f>
        <v>65.413340494614</v>
      </c>
      <c r="G441" s="41" t="n">
        <f aca="false">[3]Plan1!$C436</f>
        <v>-11.43</v>
      </c>
      <c r="H441" s="41" t="n">
        <f aca="false">$J$5 + G441</f>
        <v>748.57</v>
      </c>
      <c r="I441" s="47" t="n">
        <f aca="false">IF(H441&gt;$J$5,$J$2+$J$1,(IF(H441&gt;739.99,H441^3*2498.244218-H441^2*5471052.355142+H441*3994605728.77515-972400879260.135,H441^3*1396.138889-H441^2*3002770.071427+H441*2152080038.43115-513963640099.415)))-$J$1</f>
        <v>27146305.4304199</v>
      </c>
      <c r="J441" s="47" t="n">
        <f aca="false">I441*100/$J$2</f>
        <v>30.8682622909977</v>
      </c>
      <c r="L441" s="41" t="n">
        <f aca="false">[4]Plan1!$C436</f>
        <v>-4.51</v>
      </c>
      <c r="M441" s="41" t="n">
        <f aca="false">$O$5 + L441</f>
        <v>834.27</v>
      </c>
      <c r="N441" s="47" t="n">
        <f aca="false">IF(M441&gt;$O$5,$O$2+$O$1,(M441^3*3270.5936-M441^2*8015778.389801+M441*6549018422.82398-1783686174686.87))-$O$1</f>
        <v>19843337.4521484</v>
      </c>
      <c r="O441" s="41" t="n">
        <f aca="false">N441*100/$O$2</f>
        <v>50.7672732699722</v>
      </c>
      <c r="R441" s="47" t="n">
        <f aca="false">SUM(D441,I441,N441)</f>
        <v>144441810.350098</v>
      </c>
      <c r="S441" s="41" t="n">
        <f aca="false">R441*100/$R$2</f>
        <v>52.3324045685502</v>
      </c>
      <c r="U441" s="41" t="n">
        <f aca="false">[1]Plan1!$B436</f>
        <v>25.42</v>
      </c>
    </row>
    <row r="442" customFormat="false" ht="15" hidden="false" customHeight="false" outlineLevel="0" collapsed="false">
      <c r="A442" s="46" t="n">
        <v>42440</v>
      </c>
      <c r="B442" s="41" t="n">
        <f aca="false">[2]Plan1!$C437</f>
        <v>-5.09</v>
      </c>
      <c r="C442" s="41" t="n">
        <f aca="false">$E$5 + B442</f>
        <v>775.91</v>
      </c>
      <c r="D442" s="47" t="n">
        <f aca="false">IF(C442&gt;$E$5,$E$2+$E$1,(IF(C442&gt;764.99,C442^3*3486.59308-C442^2*7860012.00812+C442*5908819377.96283-1481278321001.59,IF(C442&gt;752.99,C442^3*3588.471445-C442^2*8028757.56264+C442*5988077680.84934-1488767378546.26,C442^3*899.851852-C442^2*1969009.674601+C442*1435480406.01138-348666163343.76))))-$E$1</f>
        <v>97798263.5515137</v>
      </c>
      <c r="E442" s="47" t="n">
        <f aca="false">D442*100/$E$2</f>
        <v>65.6456524233667</v>
      </c>
      <c r="G442" s="41" t="n">
        <f aca="false">[3]Plan1!$C437</f>
        <v>-11.41</v>
      </c>
      <c r="H442" s="41" t="n">
        <f aca="false">$J$5 + G442</f>
        <v>748.59</v>
      </c>
      <c r="I442" s="47" t="n">
        <f aca="false">IF(H442&gt;$J$5,$J$2+$J$1,(IF(H442&gt;739.99,H442^3*2498.244218-H442^2*5471052.355142+H442*3994605728.77515-972400879260.135,H442^3*1396.138889-H442^2*3002770.071427+H442*2152080038.43115-513963640099.415)))-$J$1</f>
        <v>27214374.1247559</v>
      </c>
      <c r="J442" s="47" t="n">
        <f aca="false">I442*100/$J$2</f>
        <v>30.9456637007753</v>
      </c>
      <c r="L442" s="41" t="n">
        <f aca="false">[4]Plan1!$C437</f>
        <v>-4.52</v>
      </c>
      <c r="M442" s="41" t="n">
        <f aca="false">$O$5 + L442</f>
        <v>834.26</v>
      </c>
      <c r="N442" s="47" t="n">
        <f aca="false">IF(M442&gt;$O$5,$O$2+$O$1,(M442^3*3270.5936-M442^2*8015778.389801+M442*6549018422.82398-1783686174686.87))-$O$1</f>
        <v>19809013.4042969</v>
      </c>
      <c r="O442" s="41" t="n">
        <f aca="false">N442*100/$O$2</f>
        <v>50.6794584897613</v>
      </c>
      <c r="R442" s="47" t="n">
        <f aca="false">SUM(D442,I442,N442)</f>
        <v>144821651.080566</v>
      </c>
      <c r="S442" s="41" t="n">
        <f aca="false">R442*100/$R$2</f>
        <v>52.4700238543396</v>
      </c>
      <c r="U442" s="41" t="n">
        <f aca="false">[1]Plan1!$B437</f>
        <v>23.95</v>
      </c>
    </row>
    <row r="443" customFormat="false" ht="15" hidden="false" customHeight="false" outlineLevel="0" collapsed="false">
      <c r="A443" s="46" t="n">
        <v>42441</v>
      </c>
      <c r="B443" s="41" t="n">
        <f aca="false">[2]Plan1!$C438</f>
        <v>-5.05</v>
      </c>
      <c r="C443" s="41" t="n">
        <f aca="false">$E$5 + B443</f>
        <v>775.95</v>
      </c>
      <c r="D443" s="47" t="n">
        <f aca="false">IF(C443&gt;$E$5,$E$2+$E$1,(IF(C443&gt;764.99,C443^3*3486.59308-C443^2*7860012.00812+C443*5908819377.96283-1481278321001.59,IF(C443&gt;752.99,C443^3*3588.471445-C443^2*8028757.56264+C443*5988077680.84934-1488767378546.26,C443^3*899.851852-C443^2*1969009.674601+C443*1435480406.01138-348666163343.76))))-$E$1</f>
        <v>98145178.3063965</v>
      </c>
      <c r="E443" s="47" t="n">
        <f aca="false">D443*100/$E$2</f>
        <v>65.878513872973</v>
      </c>
      <c r="G443" s="41" t="n">
        <f aca="false">[3]Plan1!$C438</f>
        <v>-11.35</v>
      </c>
      <c r="H443" s="41" t="n">
        <f aca="false">$J$5 + G443</f>
        <v>748.65</v>
      </c>
      <c r="I443" s="47" t="n">
        <f aca="false">IF(H443&gt;$J$5,$J$2+$J$1,(IF(H443&gt;739.99,H443^3*2498.244218-H443^2*5471052.355142+H443*3994605728.77515-972400879260.135,H443^3*1396.138889-H443^2*3002770.071427+H443*2152080038.43115-513963640099.415)))-$J$1</f>
        <v>27419249.9482422</v>
      </c>
      <c r="J443" s="47" t="n">
        <f aca="false">I443*100/$J$2</f>
        <v>31.1786294969006</v>
      </c>
      <c r="L443" s="41" t="n">
        <f aca="false">[4]Plan1!$C438</f>
        <v>-4.5</v>
      </c>
      <c r="M443" s="41" t="n">
        <f aca="false">$O$5 + L443</f>
        <v>834.28</v>
      </c>
      <c r="N443" s="47" t="n">
        <f aca="false">IF(M443&gt;$O$5,$O$2+$O$1,(M443^3*3270.5936-M443^2*8015778.389801+M443*6549018422.82398-1783686174686.87))-$O$1</f>
        <v>19877695.4775391</v>
      </c>
      <c r="O443" s="41" t="n">
        <f aca="false">N443*100/$O$2</f>
        <v>50.8551749784539</v>
      </c>
      <c r="R443" s="47" t="n">
        <f aca="false">SUM(D443,I443,N443)</f>
        <v>145442123.732178</v>
      </c>
      <c r="S443" s="41" t="n">
        <f aca="false">R443*100/$R$2</f>
        <v>52.6948259788016</v>
      </c>
      <c r="U443" s="41" t="n">
        <f aca="false">[1]Plan1!$B438</f>
        <v>26.55</v>
      </c>
    </row>
    <row r="444" customFormat="false" ht="15" hidden="false" customHeight="false" outlineLevel="0" collapsed="false">
      <c r="A444" s="46" t="n">
        <v>42442</v>
      </c>
      <c r="B444" s="41" t="n">
        <f aca="false">[2]Plan1!$C439</f>
        <v>-4.98</v>
      </c>
      <c r="C444" s="41" t="n">
        <f aca="false">$E$5 + B444</f>
        <v>776.02</v>
      </c>
      <c r="D444" s="47" t="n">
        <f aca="false">IF(C444&gt;$E$5,$E$2+$E$1,(IF(C444&gt;764.99,C444^3*3486.59308-C444^2*7860012.00812+C444*5908819377.96283-1481278321001.59,IF(C444&gt;752.99,C444^3*3588.471445-C444^2*8028757.56264+C444*5988077680.84934-1488767378546.26,C444^3*899.851852-C444^2*1969009.674601+C444*1435480406.01138-348666163343.76))))-$E$1</f>
        <v>98754253.0895996</v>
      </c>
      <c r="E444" s="47" t="n">
        <f aca="false">D444*100/$E$2</f>
        <v>66.2873464029793</v>
      </c>
      <c r="G444" s="41" t="n">
        <f aca="false">[3]Plan1!$C439</f>
        <v>-11.25</v>
      </c>
      <c r="H444" s="41" t="n">
        <f aca="false">$J$5 + G444</f>
        <v>748.75</v>
      </c>
      <c r="I444" s="47" t="n">
        <f aca="false">IF(H444&gt;$J$5,$J$2+$J$1,(IF(H444&gt;739.99,H444^3*2498.244218-H444^2*5471052.355142+H444*3994605728.77515-972400879260.135,H444^3*1396.138889-H444^2*3002770.071427+H444*2152080038.43115-513963640099.415)))-$J$1</f>
        <v>27762949.3217773</v>
      </c>
      <c r="J444" s="47" t="n">
        <f aca="false">I444*100/$J$2</f>
        <v>31.5694525663134</v>
      </c>
      <c r="L444" s="41" t="n">
        <f aca="false">[4]Plan1!$C439</f>
        <v>-4.47</v>
      </c>
      <c r="M444" s="41" t="n">
        <f aca="false">$O$5 + L444</f>
        <v>834.31</v>
      </c>
      <c r="N444" s="47" t="n">
        <f aca="false">IF(M444&gt;$O$5,$O$2+$O$1,(M444^3*3270.5936-M444^2*8015778.389801+M444*6549018422.82398-1783686174686.87))-$O$1</f>
        <v>19980973.6264648</v>
      </c>
      <c r="O444" s="41" t="n">
        <f aca="false">N444*100/$O$2</f>
        <v>51.1194022044422</v>
      </c>
      <c r="R444" s="47" t="n">
        <f aca="false">SUM(D444,I444,N444)</f>
        <v>146498176.037842</v>
      </c>
      <c r="S444" s="41" t="n">
        <f aca="false">R444*100/$R$2</f>
        <v>53.0774420397026</v>
      </c>
      <c r="U444" s="41" t="n">
        <f aca="false">[1]Plan1!$B439</f>
        <v>30.5</v>
      </c>
    </row>
    <row r="445" customFormat="false" ht="15" hidden="false" customHeight="false" outlineLevel="0" collapsed="false">
      <c r="A445" s="46" t="n">
        <v>42443</v>
      </c>
      <c r="B445" s="41" t="n">
        <f aca="false">[2]Plan1!$C440</f>
        <v>-4.86</v>
      </c>
      <c r="C445" s="41" t="n">
        <f aca="false">$E$5 + B445</f>
        <v>776.14</v>
      </c>
      <c r="D445" s="47" t="n">
        <f aca="false">IF(C445&gt;$E$5,$E$2+$E$1,(IF(C445&gt;764.99,C445^3*3486.59308-C445^2*7860012.00812+C445*5908819377.96283-1481278321001.59,IF(C445&gt;752.99,C445^3*3588.471445-C445^2*8028757.56264+C445*5988077680.84934-1488767378546.26,C445^3*899.851852-C445^2*1969009.674601+C445*1435480406.01138-348666163343.76))))-$E$1</f>
        <v>99804244.5378418</v>
      </c>
      <c r="E445" s="47" t="n">
        <f aca="false">D445*100/$E$2</f>
        <v>66.9921377883857</v>
      </c>
      <c r="G445" s="41" t="n">
        <f aca="false">[3]Plan1!$C440</f>
        <v>-11.17</v>
      </c>
      <c r="H445" s="41" t="n">
        <f aca="false">$J$5 + G445</f>
        <v>748.83</v>
      </c>
      <c r="I445" s="47" t="n">
        <f aca="false">IF(H445&gt;$J$5,$J$2+$J$1,(IF(H445&gt;739.99,H445^3*2498.244218-H445^2*5471052.355142+H445*3994605728.77515-972400879260.135,H445^3*1396.138889-H445^2*3002770.071427+H445*2152080038.43115-513963640099.415)))-$J$1</f>
        <v>28039933.1538086</v>
      </c>
      <c r="J445" s="47" t="n">
        <f aca="false">I445*100/$J$2</f>
        <v>31.8844129059229</v>
      </c>
      <c r="L445" s="41" t="n">
        <f aca="false">[4]Plan1!$C440</f>
        <v>-4.46</v>
      </c>
      <c r="M445" s="41" t="n">
        <f aca="false">$O$5 + L445</f>
        <v>834.32</v>
      </c>
      <c r="N445" s="47" t="n">
        <f aca="false">IF(M445&gt;$O$5,$O$2+$O$1,(M445^3*3270.5936-M445^2*8015778.389801+M445*6549018422.82398-1783686174686.87))-$O$1</f>
        <v>20015467.7661133</v>
      </c>
      <c r="O445" s="41" t="n">
        <f aca="false">N445*100/$O$2</f>
        <v>51.2076521481812</v>
      </c>
      <c r="R445" s="47" t="n">
        <f aca="false">SUM(D445,I445,N445)</f>
        <v>147859645.457764</v>
      </c>
      <c r="S445" s="41" t="n">
        <f aca="false">R445*100/$R$2</f>
        <v>53.5707131245662</v>
      </c>
      <c r="U445" s="41" t="n">
        <f aca="false">[1]Plan1!$B440</f>
        <v>30.91</v>
      </c>
    </row>
    <row r="446" customFormat="false" ht="15" hidden="false" customHeight="false" outlineLevel="0" collapsed="false">
      <c r="A446" s="46" t="n">
        <v>42444</v>
      </c>
      <c r="B446" s="41" t="n">
        <f aca="false">[2]Plan1!$C441</f>
        <v>-4.77</v>
      </c>
      <c r="C446" s="41" t="n">
        <f aca="false">$E$5 + B446</f>
        <v>776.23</v>
      </c>
      <c r="D446" s="47" t="n">
        <f aca="false">IF(C446&gt;$E$5,$E$2+$E$1,(IF(C446&gt;764.99,C446^3*3486.59308-C446^2*7860012.00812+C446*5908819377.96283-1481278321001.59,IF(C446&gt;752.99,C446^3*3588.471445-C446^2*8028757.56264+C446*5988077680.84934-1488767378546.26,C446^3*899.851852-C446^2*1969009.674601+C446*1435480406.01138-348666163343.76))))-$E$1</f>
        <v>100596616.905518</v>
      </c>
      <c r="E446" s="47" t="n">
        <f aca="false">D446*100/$E$2</f>
        <v>67.5240061380822</v>
      </c>
      <c r="G446" s="41" t="n">
        <f aca="false">[3]Plan1!$C441</f>
        <v>-11.12</v>
      </c>
      <c r="H446" s="41" t="n">
        <f aca="false">$J$5 + G446</f>
        <v>748.88</v>
      </c>
      <c r="I446" s="47" t="n">
        <f aca="false">IF(H446&gt;$J$5,$J$2+$J$1,(IF(H446&gt;739.99,H446^3*2498.244218-H446^2*5471052.355142+H446*3994605728.77515-972400879260.135,H446^3*1396.138889-H446^2*3002770.071427+H446*2152080038.43115-513963640099.415)))-$J$1</f>
        <v>28213965.5461426</v>
      </c>
      <c r="J446" s="47" t="n">
        <f aca="false">I446*100/$J$2</f>
        <v>32.0823064110801</v>
      </c>
      <c r="L446" s="41" t="n">
        <f aca="false">[4]Plan1!$C441</f>
        <v>-4.46</v>
      </c>
      <c r="M446" s="41" t="n">
        <f aca="false">$O$5 + L446</f>
        <v>834.32</v>
      </c>
      <c r="N446" s="47" t="n">
        <f aca="false">IF(M446&gt;$O$5,$O$2+$O$1,(M446^3*3270.5936-M446^2*8015778.389801+M446*6549018422.82398-1783686174686.87))-$O$1</f>
        <v>20015467.7661133</v>
      </c>
      <c r="O446" s="41" t="n">
        <f aca="false">N446*100/$O$2</f>
        <v>51.2076521481812</v>
      </c>
      <c r="R446" s="47" t="n">
        <f aca="false">SUM(D446,I446,N446)</f>
        <v>148826050.217773</v>
      </c>
      <c r="S446" s="41" t="n">
        <f aca="false">R446*100/$R$2</f>
        <v>53.9208491741991</v>
      </c>
      <c r="U446" s="41" t="n">
        <f aca="false">[1]Plan1!$B441</f>
        <v>42.17</v>
      </c>
    </row>
    <row r="447" customFormat="false" ht="15" hidden="false" customHeight="false" outlineLevel="0" collapsed="false">
      <c r="A447" s="46" t="n">
        <v>42445</v>
      </c>
      <c r="B447" s="41" t="n">
        <f aca="false">[2]Plan1!$C442</f>
        <v>-4.7</v>
      </c>
      <c r="C447" s="41" t="n">
        <f aca="false">$E$5 + B447</f>
        <v>776.3</v>
      </c>
      <c r="D447" s="47" t="n">
        <f aca="false">IF(C447&gt;$E$5,$E$2+$E$1,(IF(C447&gt;764.99,C447^3*3486.59308-C447^2*7860012.00812+C447*5908819377.96283-1481278321001.59,IF(C447&gt;752.99,C447^3*3588.471445-C447^2*8028757.56264+C447*5988077680.84934-1488767378546.26,C447^3*899.851852-C447^2*1969009.674601+C447*1435480406.01138-348666163343.76))))-$E$1</f>
        <v>101215808.585205</v>
      </c>
      <c r="E447" s="47" t="n">
        <f aca="false">D447*100/$E$2</f>
        <v>67.9396294867196</v>
      </c>
      <c r="G447" s="41" t="n">
        <f aca="false">[3]Plan1!$C442</f>
        <v>-11.09</v>
      </c>
      <c r="H447" s="41" t="n">
        <f aca="false">$J$5 + G447</f>
        <v>748.91</v>
      </c>
      <c r="I447" s="47" t="n">
        <f aca="false">IF(H447&gt;$J$5,$J$2+$J$1,(IF(H447&gt;739.99,H447^3*2498.244218-H447^2*5471052.355142+H447*3994605728.77515-972400879260.135,H447^3*1396.138889-H447^2*3002770.071427+H447*2152080038.43115-513963640099.415)))-$J$1</f>
        <v>28318724.7089844</v>
      </c>
      <c r="J447" s="47" t="n">
        <f aca="false">I447*100/$J$2</f>
        <v>32.2014288207308</v>
      </c>
      <c r="L447" s="41" t="n">
        <f aca="false">[4]Plan1!$C442</f>
        <v>-4.47</v>
      </c>
      <c r="M447" s="41" t="n">
        <f aca="false">$O$5 + L447</f>
        <v>834.31</v>
      </c>
      <c r="N447" s="47" t="n">
        <f aca="false">IF(M447&gt;$O$5,$O$2+$O$1,(M447^3*3270.5936-M447^2*8015778.389801+M447*6549018422.82398-1783686174686.87))-$O$1</f>
        <v>19980973.6264648</v>
      </c>
      <c r="O447" s="41" t="n">
        <f aca="false">N447*100/$O$2</f>
        <v>51.1194022044422</v>
      </c>
      <c r="R447" s="47" t="n">
        <f aca="false">SUM(D447,I447,N447)</f>
        <v>149515506.920654</v>
      </c>
      <c r="S447" s="41" t="n">
        <f aca="false">R447*100/$R$2</f>
        <v>54.1706447633032</v>
      </c>
      <c r="U447" s="41" t="n">
        <f aca="false">[1]Plan1!$B442</f>
        <v>34.75</v>
      </c>
    </row>
    <row r="448" customFormat="false" ht="15" hidden="false" customHeight="false" outlineLevel="0" collapsed="false">
      <c r="A448" s="46" t="n">
        <v>42446</v>
      </c>
      <c r="B448" s="41" t="n">
        <f aca="false">[2]Plan1!$C443</f>
        <v>-4.7</v>
      </c>
      <c r="C448" s="41" t="n">
        <f aca="false">$E$5 + B448</f>
        <v>776.3</v>
      </c>
      <c r="D448" s="47" t="n">
        <f aca="false">IF(C448&gt;$E$5,$E$2+$E$1,(IF(C448&gt;764.99,C448^3*3486.59308-C448^2*7860012.00812+C448*5908819377.96283-1481278321001.59,IF(C448&gt;752.99,C448^3*3588.471445-C448^2*8028757.56264+C448*5988077680.84934-1488767378546.26,C448^3*899.851852-C448^2*1969009.674601+C448*1435480406.01138-348666163343.76))))-$E$1</f>
        <v>101215808.585205</v>
      </c>
      <c r="E448" s="47" t="n">
        <f aca="false">D448*100/$E$2</f>
        <v>67.9396294867196</v>
      </c>
      <c r="G448" s="41" t="n">
        <f aca="false">[3]Plan1!$C443</f>
        <v>-11.05</v>
      </c>
      <c r="H448" s="41" t="n">
        <f aca="false">$J$5 + G448</f>
        <v>748.95</v>
      </c>
      <c r="I448" s="47" t="n">
        <f aca="false">IF(H448&gt;$J$5,$J$2+$J$1,(IF(H448&gt;739.99,H448^3*2498.244218-H448^2*5471052.355142+H448*3994605728.77515-972400879260.135,H448^3*1396.138889-H448^2*3002770.071427+H448*2152080038.43115-513963640099.415)))-$J$1</f>
        <v>28458800.7800293</v>
      </c>
      <c r="J448" s="47" t="n">
        <f aca="false">I448*100/$J$2</f>
        <v>32.3607103447964</v>
      </c>
      <c r="L448" s="41" t="n">
        <f aca="false">[4]Plan1!$C443</f>
        <v>-4.48</v>
      </c>
      <c r="M448" s="41" t="n">
        <f aca="false">$O$5 + L448</f>
        <v>834.3</v>
      </c>
      <c r="N448" s="47" t="n">
        <f aca="false">IF(M448&gt;$O$5,$O$2+$O$1,(M448^3*3270.5936-M448^2*8015778.389801+M448*6549018422.82398-1783686174686.87))-$O$1</f>
        <v>19946513.5458984</v>
      </c>
      <c r="O448" s="41" t="n">
        <f aca="false">N448*100/$O$2</f>
        <v>51.0312393975939</v>
      </c>
      <c r="R448" s="47" t="n">
        <f aca="false">SUM(D448,I448,N448)</f>
        <v>149621122.911133</v>
      </c>
      <c r="S448" s="41" t="n">
        <f aca="false">R448*100/$R$2</f>
        <v>54.2089102677941</v>
      </c>
      <c r="U448" s="41" t="n">
        <f aca="false">[1]Plan1!$B443</f>
        <v>33.01</v>
      </c>
    </row>
    <row r="449" customFormat="false" ht="15" hidden="false" customHeight="false" outlineLevel="0" collapsed="false">
      <c r="A449" s="46" t="n">
        <v>42447</v>
      </c>
      <c r="B449" s="41" t="n">
        <f aca="false">[2]Plan1!$C444</f>
        <v>-4.67</v>
      </c>
      <c r="C449" s="41" t="n">
        <f aca="false">$E$5 + B449</f>
        <v>776.33</v>
      </c>
      <c r="D449" s="47" t="n">
        <f aca="false">IF(C449&gt;$E$5,$E$2+$E$1,(IF(C449&gt;764.99,C449^3*3486.59308-C449^2*7860012.00812+C449*5908819377.96283-1481278321001.59,IF(C449&gt;752.99,C449^3*3588.471445-C449^2*8028757.56264+C449*5988077680.84934-1488767378546.26,C449^3*899.851852-C449^2*1969009.674601+C449*1435480406.01138-348666163343.76))))-$E$1</f>
        <v>101481955.775146</v>
      </c>
      <c r="E449" s="47" t="n">
        <f aca="false">D449*100/$E$2</f>
        <v>68.1182768909769</v>
      </c>
      <c r="G449" s="41" t="n">
        <f aca="false">[3]Plan1!$C444</f>
        <v>-11.02</v>
      </c>
      <c r="H449" s="41" t="n">
        <f aca="false">$J$5 + G449</f>
        <v>748.98</v>
      </c>
      <c r="I449" s="47" t="n">
        <f aca="false">IF(H449&gt;$J$5,$J$2+$J$1,(IF(H449&gt;739.99,H449^3*2498.244218-H449^2*5471052.355142+H449*3994605728.77515-972400879260.135,H449^3*1396.138889-H449^2*3002770.071427+H449*2152080038.43115-513963640099.415)))-$J$1</f>
        <v>28564156.2487793</v>
      </c>
      <c r="J449" s="47" t="n">
        <f aca="false">I449*100/$J$2</f>
        <v>32.4805108182532</v>
      </c>
      <c r="L449" s="41" t="n">
        <f aca="false">[4]Plan1!$C444</f>
        <v>-4.49</v>
      </c>
      <c r="M449" s="41" t="n">
        <f aca="false">$O$5 + L449</f>
        <v>834.29</v>
      </c>
      <c r="N449" s="47" t="n">
        <f aca="false">IF(M449&gt;$O$5,$O$2+$O$1,(M449^3*3270.5936-M449^2*8015778.389801+M449*6549018422.82398-1783686174686.87))-$O$1</f>
        <v>19912087.5019531</v>
      </c>
      <c r="O449" s="41" t="n">
        <f aca="false">N449*100/$O$2</f>
        <v>50.943163670172</v>
      </c>
      <c r="R449" s="47" t="n">
        <f aca="false">SUM(D449,I449,N449)</f>
        <v>149958199.525879</v>
      </c>
      <c r="S449" s="41" t="n">
        <f aca="false">R449*100/$R$2</f>
        <v>54.3310357779268</v>
      </c>
      <c r="U449" s="41" t="n">
        <f aca="false">[1]Plan1!$B444</f>
        <v>28.49</v>
      </c>
    </row>
    <row r="450" customFormat="false" ht="15" hidden="false" customHeight="false" outlineLevel="0" collapsed="false">
      <c r="A450" s="46" t="n">
        <v>42448</v>
      </c>
      <c r="B450" s="41" t="n">
        <f aca="false">[2]Plan1!$C445</f>
        <v>-4.63</v>
      </c>
      <c r="C450" s="41" t="n">
        <f aca="false">$E$5 + B450</f>
        <v>776.37</v>
      </c>
      <c r="D450" s="47" t="n">
        <f aca="false">IF(C450&gt;$E$5,$E$2+$E$1,(IF(C450&gt;764.99,C450^3*3486.59308-C450^2*7860012.00812+C450*5908819377.96283-1481278321001.59,IF(C450&gt;752.99,C450^3*3588.471445-C450^2*8028757.56264+C450*5988077680.84934-1488767378546.26,C450^3*899.851852-C450^2*1969009.674601+C450*1435480406.01138-348666163343.76))))-$E$1</f>
        <v>101837547.429443</v>
      </c>
      <c r="E450" s="47" t="n">
        <f aca="false">D450*100/$E$2</f>
        <v>68.3569625822655</v>
      </c>
      <c r="G450" s="41" t="n">
        <f aca="false">[3]Plan1!$C445</f>
        <v>-10.96</v>
      </c>
      <c r="H450" s="41" t="n">
        <f aca="false">$J$5 + G450</f>
        <v>749.04</v>
      </c>
      <c r="I450" s="47" t="n">
        <f aca="false">IF(H450&gt;$J$5,$J$2+$J$1,(IF(H450&gt;739.99,H450^3*2498.244218-H450^2*5471052.355142+H450*3994605728.77515-972400879260.135,H450^3*1396.138889-H450^2*3002770.071427+H450*2152080038.43115-513963640099.415)))-$J$1</f>
        <v>28775636.2956543</v>
      </c>
      <c r="J450" s="47" t="n">
        <f aca="false">I450*100/$J$2</f>
        <v>32.7209863250577</v>
      </c>
      <c r="L450" s="41" t="n">
        <f aca="false">[4]Plan1!$C445</f>
        <v>-4.49</v>
      </c>
      <c r="M450" s="41" t="n">
        <f aca="false">$O$5 + L450</f>
        <v>834.29</v>
      </c>
      <c r="N450" s="47" t="n">
        <f aca="false">IF(M450&gt;$O$5,$O$2+$O$1,(M450^3*3270.5936-M450^2*8015778.389801+M450*6549018422.82398-1783686174686.87))-$O$1</f>
        <v>19912087.5019531</v>
      </c>
      <c r="O450" s="41" t="n">
        <f aca="false">N450*100/$O$2</f>
        <v>50.943163670172</v>
      </c>
      <c r="R450" s="47" t="n">
        <f aca="false">SUM(D450,I450,N450)</f>
        <v>150525271.227051</v>
      </c>
      <c r="S450" s="41" t="n">
        <f aca="false">R450*100/$R$2</f>
        <v>54.5364903178081</v>
      </c>
      <c r="U450" s="41" t="n">
        <f aca="false">[1]Plan1!$B445</f>
        <v>28.88</v>
      </c>
    </row>
    <row r="451" customFormat="false" ht="15" hidden="false" customHeight="false" outlineLevel="0" collapsed="false">
      <c r="A451" s="46" t="n">
        <v>42449</v>
      </c>
      <c r="B451" s="41" t="n">
        <f aca="false">[2]Plan1!$C446</f>
        <v>-4.6</v>
      </c>
      <c r="C451" s="41" t="n">
        <f aca="false">$E$5 + B451</f>
        <v>776.4</v>
      </c>
      <c r="D451" s="47" t="n">
        <f aca="false">IF(C451&gt;$E$5,$E$2+$E$1,(IF(C451&gt;764.99,C451^3*3486.59308-C451^2*7860012.00812+C451*5908819377.96283-1481278321001.59,IF(C451&gt;752.99,C451^3*3588.471445-C451^2*8028757.56264+C451*5988077680.84934-1488767378546.26,C451^3*899.851852-C451^2*1969009.674601+C451*1435480406.01138-348666163343.76))))-$E$1</f>
        <v>102104788.455811</v>
      </c>
      <c r="E451" s="47" t="n">
        <f aca="false">D451*100/$E$2</f>
        <v>68.5363442082074</v>
      </c>
      <c r="G451" s="41" t="n">
        <f aca="false">[3]Plan1!$C446</f>
        <v>-10.94</v>
      </c>
      <c r="H451" s="41" t="n">
        <f aca="false">$J$5 + G451</f>
        <v>749.06</v>
      </c>
      <c r="I451" s="47" t="n">
        <f aca="false">IF(H451&gt;$J$5,$J$2+$J$1,(IF(H451&gt;739.99,H451^3*2498.244218-H451^2*5471052.355142+H451*3994605728.77515-972400879260.135,H451^3*1396.138889-H451^2*3002770.071427+H451*2152080038.43115-513963640099.415)))-$J$1</f>
        <v>28846357.9685059</v>
      </c>
      <c r="J451" s="47" t="n">
        <f aca="false">I451*100/$J$2</f>
        <v>32.8014044560934</v>
      </c>
      <c r="L451" s="41" t="n">
        <f aca="false">[4]Plan1!$C446</f>
        <v>-4.5</v>
      </c>
      <c r="M451" s="41" t="n">
        <f aca="false">$O$5 + L451</f>
        <v>834.28</v>
      </c>
      <c r="N451" s="47" t="n">
        <f aca="false">IF(M451&gt;$O$5,$O$2+$O$1,(M451^3*3270.5936-M451^2*8015778.389801+M451*6549018422.82398-1783686174686.87))-$O$1</f>
        <v>19877695.4775391</v>
      </c>
      <c r="O451" s="41" t="n">
        <f aca="false">N451*100/$O$2</f>
        <v>50.8551749784539</v>
      </c>
      <c r="R451" s="47" t="n">
        <f aca="false">SUM(D451,I451,N451)</f>
        <v>150828841.901855</v>
      </c>
      <c r="S451" s="41" t="n">
        <f aca="false">R451*100/$R$2</f>
        <v>54.6464763622264</v>
      </c>
      <c r="U451" s="41" t="n">
        <f aca="false">[1]Plan1!$B446</f>
        <v>22.55</v>
      </c>
    </row>
    <row r="452" customFormat="false" ht="15" hidden="false" customHeight="false" outlineLevel="0" collapsed="false">
      <c r="A452" s="46" t="n">
        <v>42450</v>
      </c>
      <c r="B452" s="41" t="n">
        <f aca="false">[2]Plan1!$C447</f>
        <v>-4.57</v>
      </c>
      <c r="C452" s="41" t="n">
        <f aca="false">$E$5 + B452</f>
        <v>776.43</v>
      </c>
      <c r="D452" s="47" t="n">
        <f aca="false">IF(C452&gt;$E$5,$E$2+$E$1,(IF(C452&gt;764.99,C452^3*3486.59308-C452^2*7860012.00812+C452*5908819377.96283-1481278321001.59,IF(C452&gt;752.99,C452^3*3588.471445-C452^2*8028757.56264+C452*5988077680.84934-1488767378546.26,C452^3*899.851852-C452^2*1969009.674601+C452*1435480406.01138-348666163343.76))))-$E$1</f>
        <v>102372499.211182</v>
      </c>
      <c r="E452" s="47" t="n">
        <f aca="false">D452*100/$E$2</f>
        <v>68.7160411328653</v>
      </c>
      <c r="G452" s="41" t="n">
        <f aca="false">[3]Plan1!$C447</f>
        <v>-10.92</v>
      </c>
      <c r="H452" s="41" t="n">
        <f aca="false">$J$5 + G452</f>
        <v>749.08</v>
      </c>
      <c r="I452" s="47" t="n">
        <f aca="false">IF(H452&gt;$J$5,$J$2+$J$1,(IF(H452&gt;739.99,H452^3*2498.244218-H452^2*5471052.355142+H452*3994605728.77515-972400879260.135,H452^3*1396.138889-H452^2*3002770.071427+H452*2152080038.43115-513963640099.415)))-$J$1</f>
        <v>28917194.0026855</v>
      </c>
      <c r="J452" s="47" t="n">
        <f aca="false">I452*100/$J$2</f>
        <v>32.8819526282312</v>
      </c>
      <c r="L452" s="41" t="n">
        <f aca="false">[4]Plan1!$C447</f>
        <v>-4.51</v>
      </c>
      <c r="M452" s="41" t="n">
        <f aca="false">$O$5 + L452</f>
        <v>834.27</v>
      </c>
      <c r="N452" s="47" t="n">
        <f aca="false">IF(M452&gt;$O$5,$O$2+$O$1,(M452^3*3270.5936-M452^2*8015778.389801+M452*6549018422.82398-1783686174686.87))-$O$1</f>
        <v>19843337.4521484</v>
      </c>
      <c r="O452" s="41" t="n">
        <f aca="false">N452*100/$O$2</f>
        <v>50.7672732699722</v>
      </c>
      <c r="R452" s="47" t="n">
        <f aca="false">SUM(D452,I452,N452)</f>
        <v>151133030.666016</v>
      </c>
      <c r="S452" s="41" t="n">
        <f aca="false">R452*100/$R$2</f>
        <v>54.7566863452822</v>
      </c>
      <c r="U452" s="41" t="n">
        <f aca="false">[1]Plan1!$B447</f>
        <v>26.17</v>
      </c>
    </row>
    <row r="453" customFormat="false" ht="15" hidden="false" customHeight="false" outlineLevel="0" collapsed="false">
      <c r="A453" s="46" t="n">
        <v>42451</v>
      </c>
      <c r="B453" s="41" t="n">
        <f aca="false">[2]Plan1!$C448</f>
        <v>-4.57</v>
      </c>
      <c r="C453" s="41" t="n">
        <f aca="false">$E$5 + B453</f>
        <v>776.43</v>
      </c>
      <c r="D453" s="47" t="n">
        <f aca="false">IF(C453&gt;$E$5,$E$2+$E$1,(IF(C453&gt;764.99,C453^3*3486.59308-C453^2*7860012.00812+C453*5908819377.96283-1481278321001.59,IF(C453&gt;752.99,C453^3*3588.471445-C453^2*8028757.56264+C453*5988077680.84934-1488767378546.26,C453^3*899.851852-C453^2*1969009.674601+C453*1435480406.01138-348666163343.76))))-$E$1</f>
        <v>102372499.211182</v>
      </c>
      <c r="E453" s="47" t="n">
        <f aca="false">D453*100/$E$2</f>
        <v>68.7160411328653</v>
      </c>
      <c r="G453" s="41" t="n">
        <f aca="false">[3]Plan1!$C448</f>
        <v>-10.9</v>
      </c>
      <c r="H453" s="41" t="n">
        <f aca="false">$J$5 + G453</f>
        <v>749.1</v>
      </c>
      <c r="I453" s="47" t="n">
        <f aca="false">IF(H453&gt;$J$5,$J$2+$J$1,(IF(H453&gt;739.99,H453^3*2498.244218-H453^2*5471052.355142+H453*3994605728.77515-972400879260.135,H453^3*1396.138889-H453^2*3002770.071427+H453*2152080038.43115-513963640099.415)))-$J$1</f>
        <v>28988144.5183105</v>
      </c>
      <c r="J453" s="47" t="n">
        <f aca="false">I453*100/$J$2</f>
        <v>32.962630978057</v>
      </c>
      <c r="L453" s="41" t="n">
        <f aca="false">[4]Plan1!$C448</f>
        <v>-4.52</v>
      </c>
      <c r="M453" s="41" t="n">
        <f aca="false">$O$5 + L453</f>
        <v>834.26</v>
      </c>
      <c r="N453" s="47" t="n">
        <f aca="false">IF(M453&gt;$O$5,$O$2+$O$1,(M453^3*3270.5936-M453^2*8015778.389801+M453*6549018422.82398-1783686174686.87))-$O$1</f>
        <v>19809013.4042969</v>
      </c>
      <c r="O453" s="41" t="n">
        <f aca="false">N453*100/$O$2</f>
        <v>50.6794584897613</v>
      </c>
      <c r="R453" s="47" t="n">
        <f aca="false">SUM(D453,I453,N453)</f>
        <v>151169657.133789</v>
      </c>
      <c r="S453" s="41" t="n">
        <f aca="false">R453*100/$R$2</f>
        <v>54.769956402787</v>
      </c>
      <c r="U453" s="41" t="n">
        <f aca="false">[1]Plan1!$B448</f>
        <v>25.05</v>
      </c>
    </row>
    <row r="454" customFormat="false" ht="15" hidden="false" customHeight="false" outlineLevel="0" collapsed="false">
      <c r="A454" s="46" t="n">
        <v>42452</v>
      </c>
      <c r="B454" s="41" t="n">
        <f aca="false">[2]Plan1!$C449</f>
        <v>-4.55</v>
      </c>
      <c r="C454" s="41" t="n">
        <f aca="false">$E$5 + B454</f>
        <v>776.45</v>
      </c>
      <c r="D454" s="47" t="n">
        <f aca="false">IF(C454&gt;$E$5,$E$2+$E$1,(IF(C454&gt;764.99,C454^3*3486.59308-C454^2*7860012.00812+C454*5908819377.96283-1481278321001.59,IF(C454&gt;752.99,C454^3*3588.471445-C454^2*8028757.56264+C454*5988077680.84934-1488767378546.26,C454^3*899.851852-C454^2*1969009.674601+C454*1435480406.01138-348666163343.76))))-$E$1</f>
        <v>102551234.288818</v>
      </c>
      <c r="E454" s="47" t="n">
        <f aca="false">D454*100/$E$2</f>
        <v>68.8360144366472</v>
      </c>
      <c r="G454" s="41" t="n">
        <f aca="false">[3]Plan1!$C449</f>
        <v>-10.89</v>
      </c>
      <c r="H454" s="41" t="n">
        <f aca="false">$J$5 + G454</f>
        <v>749.11</v>
      </c>
      <c r="I454" s="47" t="n">
        <f aca="false">IF(H454&gt;$J$5,$J$2+$J$1,(IF(H454&gt;739.99,H454^3*2498.244218-H454^2*5471052.355142+H454*3994605728.77515-972400879260.135,H454^3*1396.138889-H454^2*3002770.071427+H454*2152080038.43115-513963640099.415)))-$J$1</f>
        <v>29023662.744873</v>
      </c>
      <c r="J454" s="47" t="n">
        <f aca="false">I454*100/$J$2</f>
        <v>33.0030190130495</v>
      </c>
      <c r="L454" s="41" t="n">
        <f aca="false">[4]Plan1!$C449</f>
        <v>-4.53</v>
      </c>
      <c r="M454" s="41" t="n">
        <f aca="false">$O$5 + L454</f>
        <v>834.25</v>
      </c>
      <c r="N454" s="47" t="n">
        <f aca="false">IF(M454&gt;$O$5,$O$2+$O$1,(M454^3*3270.5936-M454^2*8015778.389801+M454*6549018422.82398-1783686174686.87))-$O$1</f>
        <v>19774723.3168945</v>
      </c>
      <c r="O454" s="41" t="n">
        <f aca="false">N454*100/$O$2</f>
        <v>50.5917305940984</v>
      </c>
      <c r="R454" s="47" t="n">
        <f aca="false">SUM(D454,I454,N454)</f>
        <v>151349620.350586</v>
      </c>
      <c r="S454" s="41" t="n">
        <f aca="false">R454*100/$R$2</f>
        <v>54.8351584924454</v>
      </c>
      <c r="U454" s="41" t="n">
        <f aca="false">[1]Plan1!$B449</f>
        <v>22.88</v>
      </c>
    </row>
    <row r="455" customFormat="false" ht="15" hidden="false" customHeight="false" outlineLevel="0" collapsed="false">
      <c r="A455" s="46" t="n">
        <v>42453</v>
      </c>
      <c r="B455" s="41" t="n">
        <f aca="false">[2]Plan1!$C450</f>
        <v>-4.49</v>
      </c>
      <c r="C455" s="41" t="n">
        <f aca="false">$E$5 + B455</f>
        <v>776.51</v>
      </c>
      <c r="D455" s="47" t="n">
        <f aca="false">IF(C455&gt;$E$5,$E$2+$E$1,(IF(C455&gt;764.99,C455^3*3486.59308-C455^2*7860012.00812+C455*5908819377.96283-1481278321001.59,IF(C455&gt;752.99,C455^3*3588.471445-C455^2*8028757.56264+C455*5988077680.84934-1488767378546.26,C455^3*899.851852-C455^2*1969009.674601+C455*1435480406.01138-348666163343.76))))-$E$1</f>
        <v>103088695.308838</v>
      </c>
      <c r="E455" s="47" t="n">
        <f aca="false">D455*100/$E$2</f>
        <v>69.1967772767024</v>
      </c>
      <c r="G455" s="41" t="n">
        <f aca="false">[3]Plan1!$C450</f>
        <v>-10.87</v>
      </c>
      <c r="H455" s="41" t="n">
        <f aca="false">$J$5 + G455</f>
        <v>749.13</v>
      </c>
      <c r="I455" s="47" t="n">
        <f aca="false">IF(H455&gt;$J$5,$J$2+$J$1,(IF(H455&gt;739.99,H455^3*2498.244218-H455^2*5471052.355142+H455*3994605728.77515-972400879260.135,H455^3*1396.138889-H455^2*3002770.071427+H455*2152080038.43115-513963640099.415)))-$J$1</f>
        <v>29094785.2072754</v>
      </c>
      <c r="J455" s="47" t="n">
        <f aca="false">I455*100/$J$2</f>
        <v>33.0838928848125</v>
      </c>
      <c r="L455" s="41" t="n">
        <f aca="false">[4]Plan1!$C450</f>
        <v>-4.53</v>
      </c>
      <c r="M455" s="41" t="n">
        <f aca="false">$O$5 + L455</f>
        <v>834.25</v>
      </c>
      <c r="N455" s="47" t="n">
        <f aca="false">IF(M455&gt;$O$5,$O$2+$O$1,(M455^3*3270.5936-M455^2*8015778.389801+M455*6549018422.82398-1783686174686.87))-$O$1</f>
        <v>19774723.3168945</v>
      </c>
      <c r="O455" s="41" t="n">
        <f aca="false">N455*100/$O$2</f>
        <v>50.5917305940984</v>
      </c>
      <c r="R455" s="47" t="n">
        <f aca="false">SUM(D455,I455,N455)</f>
        <v>151958203.833008</v>
      </c>
      <c r="S455" s="41" t="n">
        <f aca="false">R455*100/$R$2</f>
        <v>55.0556530773488</v>
      </c>
      <c r="U455" s="41" t="n">
        <f aca="false">[1]Plan1!$B450</f>
        <v>62.26</v>
      </c>
    </row>
    <row r="456" customFormat="false" ht="15" hidden="false" customHeight="false" outlineLevel="0" collapsed="false">
      <c r="A456" s="46" t="n">
        <v>42454</v>
      </c>
      <c r="B456" s="41" t="n">
        <f aca="false">[2]Plan1!$C451</f>
        <v>-4.4</v>
      </c>
      <c r="C456" s="41" t="n">
        <f aca="false">$E$5 + B456</f>
        <v>776.6</v>
      </c>
      <c r="D456" s="47" t="n">
        <f aca="false">IF(C456&gt;$E$5,$E$2+$E$1,(IF(C456&gt;764.99,C456^3*3486.59308-C456^2*7860012.00812+C456*5908819377.96283-1481278321001.59,IF(C456&gt;752.99,C456^3*3588.471445-C456^2*8028757.56264+C456*5988077680.84934-1488767378546.26,C456^3*899.851852-C456^2*1969009.674601+C456*1435480406.01138-348666163343.76))))-$E$1</f>
        <v>103898426.751709</v>
      </c>
      <c r="E456" s="47" t="n">
        <f aca="false">D456*100/$E$2</f>
        <v>69.740297651448</v>
      </c>
      <c r="G456" s="41" t="n">
        <f aca="false">[3]Plan1!$C451</f>
        <v>-10.84</v>
      </c>
      <c r="H456" s="41" t="n">
        <f aca="false">$J$5 + G456</f>
        <v>749.16</v>
      </c>
      <c r="I456" s="47" t="n">
        <f aca="false">IF(H456&gt;$J$5,$J$2+$J$1,(IF(H456&gt;739.99,H456^3*2498.244218-H456^2*5471052.355142+H456*3994605728.77515-972400879260.135,H456^3*1396.138889-H456^2*3002770.071427+H456*2152080038.43115-513963640099.415)))-$J$1</f>
        <v>29201684.1540527</v>
      </c>
      <c r="J456" s="47" t="n">
        <f aca="false">I456*100/$J$2</f>
        <v>33.2054484584139</v>
      </c>
      <c r="L456" s="41" t="n">
        <f aca="false">[4]Plan1!$C451</f>
        <v>-4.38</v>
      </c>
      <c r="M456" s="41" t="n">
        <f aca="false">$O$5 + L456</f>
        <v>834.4</v>
      </c>
      <c r="N456" s="47" t="n">
        <f aca="false">IF(M456&gt;$O$5,$O$2+$O$1,(M456^3*3270.5936-M456^2*8015778.389801+M456*6549018422.82398-1783686174686.87))-$O$1</f>
        <v>20292649.3095703</v>
      </c>
      <c r="O456" s="41" t="n">
        <f aca="false">N456*100/$O$2</f>
        <v>51.9167945087347</v>
      </c>
      <c r="R456" s="47" t="n">
        <f aca="false">SUM(D456,I456,N456)</f>
        <v>153392760.215332</v>
      </c>
      <c r="S456" s="41" t="n">
        <f aca="false">R456*100/$R$2</f>
        <v>55.5754041438455</v>
      </c>
      <c r="U456" s="41" t="n">
        <f aca="false">[1]Plan1!$B451</f>
        <v>36.08</v>
      </c>
    </row>
    <row r="457" customFormat="false" ht="15" hidden="false" customHeight="false" outlineLevel="0" collapsed="false">
      <c r="A457" s="46" t="n">
        <v>42455</v>
      </c>
      <c r="B457" s="41" t="n">
        <f aca="false">[2]Plan1!$C452</f>
        <v>-4.36</v>
      </c>
      <c r="C457" s="41" t="n">
        <f aca="false">$E$5 + B457</f>
        <v>776.64</v>
      </c>
      <c r="D457" s="47" t="n">
        <f aca="false">IF(C457&gt;$E$5,$E$2+$E$1,(IF(C457&gt;764.99,C457^3*3486.59308-C457^2*7860012.00812+C457*5908819377.96283-1481278321001.59,IF(C457&gt;752.99,C457^3*3588.471445-C457^2*8028757.56264+C457*5988077680.84934-1488767378546.26,C457^3*899.851852-C457^2*1969009.674601+C457*1435480406.01138-348666163343.76))))-$E$1</f>
        <v>104259674.361084</v>
      </c>
      <c r="E457" s="47" t="n">
        <f aca="false">D457*100/$E$2</f>
        <v>69.982779819767</v>
      </c>
      <c r="G457" s="41" t="n">
        <f aca="false">[3]Plan1!$C452</f>
        <v>-10.82</v>
      </c>
      <c r="H457" s="41" t="n">
        <f aca="false">$J$5 + G457</f>
        <v>749.18</v>
      </c>
      <c r="I457" s="47" t="n">
        <f aca="false">IF(H457&gt;$J$5,$J$2+$J$1,(IF(H457&gt;739.99,H457^3*2498.244218-H457^2*5471052.355142+H457*3994605728.77515-972400879260.135,H457^3*1396.138889-H457^2*3002770.071427+H457*2152080038.43115-513963640099.415)))-$J$1</f>
        <v>29273093.7956543</v>
      </c>
      <c r="J457" s="47" t="n">
        <f aca="false">I457*100/$J$2</f>
        <v>33.286648883743</v>
      </c>
      <c r="L457" s="41" t="n">
        <f aca="false">[4]Plan1!$C452</f>
        <v>-4.36</v>
      </c>
      <c r="M457" s="41" t="n">
        <f aca="false">$O$5 + L457</f>
        <v>834.42</v>
      </c>
      <c r="N457" s="47" t="n">
        <f aca="false">IF(M457&gt;$O$5,$O$2+$O$1,(M457^3*3270.5936-M457^2*8015778.389801+M457*6549018422.82398-1783686174686.87))-$O$1</f>
        <v>20362286.6455078</v>
      </c>
      <c r="O457" s="41" t="n">
        <f aca="false">N457*100/$O$2</f>
        <v>52.0949549452972</v>
      </c>
      <c r="R457" s="47" t="n">
        <f aca="false">SUM(D457,I457,N457)</f>
        <v>153895054.802246</v>
      </c>
      <c r="S457" s="41" t="n">
        <f aca="false">R457*100/$R$2</f>
        <v>55.7573894254705</v>
      </c>
      <c r="U457" s="41" t="n">
        <f aca="false">[1]Plan1!$B452</f>
        <v>53.69</v>
      </c>
    </row>
    <row r="458" customFormat="false" ht="15" hidden="false" customHeight="false" outlineLevel="0" collapsed="false">
      <c r="A458" s="46" t="n">
        <v>42456</v>
      </c>
      <c r="B458" s="41" t="n">
        <f aca="false">[2]Plan1!$C453</f>
        <v>-4.32</v>
      </c>
      <c r="C458" s="41" t="n">
        <f aca="false">$E$5 + B458</f>
        <v>776.68</v>
      </c>
      <c r="D458" s="47" t="n">
        <f aca="false">IF(C458&gt;$E$5,$E$2+$E$1,(IF(C458&gt;764.99,C458^3*3486.59308-C458^2*7860012.00812+C458*5908819377.96283-1481278321001.59,IF(C458&gt;752.99,C458^3*3588.471445-C458^2*8028757.56264+C458*5988077680.84934-1488767378546.26,C458^3*899.851852-C458^2*1969009.674601+C458*1435480406.01138-348666163343.76))))-$E$1</f>
        <v>104621765.074951</v>
      </c>
      <c r="E458" s="47" t="n">
        <f aca="false">D458*100/$E$2</f>
        <v>70.2258279096314</v>
      </c>
      <c r="G458" s="41" t="n">
        <f aca="false">[3]Plan1!$C453</f>
        <v>-10.8</v>
      </c>
      <c r="H458" s="41" t="n">
        <f aca="false">$J$5 + G458</f>
        <v>749.2</v>
      </c>
      <c r="I458" s="47" t="n">
        <f aca="false">IF(H458&gt;$J$5,$J$2+$J$1,(IF(H458&gt;739.99,H458^3*2498.244218-H458^2*5471052.355142+H458*3994605728.77515-972400879260.135,H458^3*1396.138889-H458^2*3002770.071427+H458*2152080038.43115-513963640099.415)))-$J$1</f>
        <v>29344618.5183105</v>
      </c>
      <c r="J458" s="47" t="n">
        <f aca="false">I458*100/$J$2</f>
        <v>33.3679801685804</v>
      </c>
      <c r="L458" s="41" t="n">
        <f aca="false">[4]Plan1!$C453</f>
        <v>-4.33</v>
      </c>
      <c r="M458" s="41" t="n">
        <f aca="false">$O$5 + L458</f>
        <v>834.45</v>
      </c>
      <c r="N458" s="47" t="n">
        <f aca="false">IF(M458&gt;$O$5,$O$2+$O$1,(M458^3*3270.5936-M458^2*8015778.389801+M458*6549018422.82398-1783686174686.87))-$O$1</f>
        <v>20466999.7514648</v>
      </c>
      <c r="O458" s="41" t="n">
        <f aca="false">N458*100/$O$2</f>
        <v>52.3628533710478</v>
      </c>
      <c r="R458" s="47" t="n">
        <f aca="false">SUM(D458,I458,N458)</f>
        <v>154433383.344727</v>
      </c>
      <c r="S458" s="41" t="n">
        <f aca="false">R458*100/$R$2</f>
        <v>55.9524300927648</v>
      </c>
      <c r="U458" s="41" t="n">
        <f aca="false">[1]Plan1!$B453</f>
        <v>51.5</v>
      </c>
    </row>
    <row r="459" customFormat="false" ht="15" hidden="false" customHeight="false" outlineLevel="0" collapsed="false">
      <c r="A459" s="46" t="n">
        <v>42457</v>
      </c>
      <c r="B459" s="41" t="n">
        <f aca="false">[2]Plan1!$C454</f>
        <v>-4.27</v>
      </c>
      <c r="C459" s="41" t="n">
        <f aca="false">$E$5 + B459</f>
        <v>776.73</v>
      </c>
      <c r="D459" s="47" t="n">
        <f aca="false">IF(C459&gt;$E$5,$E$2+$E$1,(IF(C459&gt;764.99,C459^3*3486.59308-C459^2*7860012.00812+C459*5908819377.96283-1481278321001.59,IF(C459&gt;752.99,C459^3*3588.471445-C459^2*8028757.56264+C459*5988077680.84934-1488767378546.26,C459^3*899.851852-C459^2*1969009.674601+C459*1435480406.01138-348666163343.76))))-$E$1</f>
        <v>105075566.127686</v>
      </c>
      <c r="E459" s="47" t="n">
        <f aca="false">D459*100/$E$2</f>
        <v>70.5304352216157</v>
      </c>
      <c r="G459" s="41" t="n">
        <f aca="false">[3]Plan1!$C454</f>
        <v>-10.78</v>
      </c>
      <c r="H459" s="41" t="n">
        <f aca="false">$J$5 + G459</f>
        <v>749.22</v>
      </c>
      <c r="I459" s="47" t="n">
        <f aca="false">IF(H459&gt;$J$5,$J$2+$J$1,(IF(H459&gt;739.99,H459^3*2498.244218-H459^2*5471052.355142+H459*3994605728.77515-972400879260.135,H459^3*1396.138889-H459^2*3002770.071427+H459*2152080038.43115-513963640099.415)))-$J$1</f>
        <v>29416258.4418945</v>
      </c>
      <c r="J459" s="47" t="n">
        <f aca="false">I459*100/$J$2</f>
        <v>33.4494424492346</v>
      </c>
      <c r="L459" s="41" t="n">
        <f aca="false">[4]Plan1!$C454</f>
        <v>-4.33</v>
      </c>
      <c r="M459" s="41" t="n">
        <f aca="false">$O$5 + L459</f>
        <v>834.45</v>
      </c>
      <c r="N459" s="47" t="n">
        <f aca="false">IF(M459&gt;$O$5,$O$2+$O$1,(M459^3*3270.5936-M459^2*8015778.389801+M459*6549018422.82398-1783686174686.87))-$O$1</f>
        <v>20466999.7514648</v>
      </c>
      <c r="O459" s="41" t="n">
        <f aca="false">N459*100/$O$2</f>
        <v>52.3628533710478</v>
      </c>
      <c r="R459" s="47" t="n">
        <f aca="false">SUM(D459,I459,N459)</f>
        <v>154958824.321045</v>
      </c>
      <c r="S459" s="41" t="n">
        <f aca="false">R459*100/$R$2</f>
        <v>56.1428014934205</v>
      </c>
      <c r="U459" s="41" t="n">
        <f aca="false">[1]Plan1!$B454</f>
        <v>35.63</v>
      </c>
    </row>
    <row r="460" customFormat="false" ht="15" hidden="false" customHeight="false" outlineLevel="0" collapsed="false">
      <c r="A460" s="46" t="n">
        <v>42458</v>
      </c>
      <c r="B460" s="41" t="n">
        <f aca="false">[2]Plan1!$C455</f>
        <v>-4.26</v>
      </c>
      <c r="C460" s="41" t="n">
        <f aca="false">$E$5 + B460</f>
        <v>776.74</v>
      </c>
      <c r="D460" s="47" t="n">
        <f aca="false">IF(C460&gt;$E$5,$E$2+$E$1,(IF(C460&gt;764.99,C460^3*3486.59308-C460^2*7860012.00812+C460*5908819377.96283-1481278321001.59,IF(C460&gt;752.99,C460^3*3588.471445-C460^2*8028757.56264+C460*5988077680.84934-1488767378546.26,C460^3*899.851852-C460^2*1969009.674601+C460*1435480406.01138-348666163343.76))))-$E$1</f>
        <v>105166484.903076</v>
      </c>
      <c r="E460" s="47" t="n">
        <f aca="false">D460*100/$E$2</f>
        <v>70.5914631183422</v>
      </c>
      <c r="G460" s="41" t="n">
        <f aca="false">[3]Plan1!$C455</f>
        <v>-10.76</v>
      </c>
      <c r="H460" s="41" t="n">
        <f aca="false">$J$5 + G460</f>
        <v>749.24</v>
      </c>
      <c r="I460" s="47" t="n">
        <f aca="false">IF(H460&gt;$J$5,$J$2+$J$1,(IF(H460&gt;739.99,H460^3*2498.244218-H460^2*5471052.355142+H460*3994605728.77515-972400879260.135,H460^3*1396.138889-H460^2*3002770.071427+H460*2152080038.43115-513963640099.415)))-$J$1</f>
        <v>29488013.6862793</v>
      </c>
      <c r="J460" s="47" t="n">
        <f aca="false">I460*100/$J$2</f>
        <v>33.5310358620141</v>
      </c>
      <c r="L460" s="41" t="n">
        <f aca="false">[4]Plan1!$C455</f>
        <v>-4.34</v>
      </c>
      <c r="M460" s="41" t="n">
        <f aca="false">$O$5 + L460</f>
        <v>834.44</v>
      </c>
      <c r="N460" s="47" t="n">
        <f aca="false">IF(M460&gt;$O$5,$O$2+$O$1,(M460^3*3270.5936-M460^2*8015778.389801+M460*6549018422.82398-1783686174686.87))-$O$1</f>
        <v>20432061.0771484</v>
      </c>
      <c r="O460" s="41" t="n">
        <f aca="false">N460*100/$O$2</f>
        <v>52.2734661280505</v>
      </c>
      <c r="R460" s="47" t="n">
        <f aca="false">SUM(D460,I460,N460)</f>
        <v>155086559.666504</v>
      </c>
      <c r="S460" s="41" t="n">
        <f aca="false">R460*100/$R$2</f>
        <v>56.1890810142882</v>
      </c>
      <c r="U460" s="41" t="n">
        <f aca="false">[1]Plan1!$B455</f>
        <v>26.55</v>
      </c>
    </row>
    <row r="461" customFormat="false" ht="15" hidden="false" customHeight="false" outlineLevel="0" collapsed="false">
      <c r="A461" s="46" t="n">
        <v>42459</v>
      </c>
      <c r="B461" s="41" t="n">
        <f aca="false">[2]Plan1!$C456</f>
        <v>-4.24</v>
      </c>
      <c r="C461" s="41" t="n">
        <f aca="false">$E$5 + B461</f>
        <v>776.76</v>
      </c>
      <c r="D461" s="47" t="n">
        <f aca="false">IF(C461&gt;$E$5,$E$2+$E$1,(IF(C461&gt;764.99,C461^3*3486.59308-C461^2*7860012.00812+C461*5908819377.96283-1481278321001.59,IF(C461&gt;752.99,C461^3*3588.471445-C461^2*8028757.56264+C461*5988077680.84934-1488767378546.26,C461^3*899.851852-C461^2*1969009.674601+C461*1435480406.01138-348666163343.76))))-$E$1</f>
        <v>105348481.182373</v>
      </c>
      <c r="E461" s="47" t="n">
        <f aca="false">D461*100/$E$2</f>
        <v>70.7136254559871</v>
      </c>
      <c r="G461" s="41" t="n">
        <f aca="false">[3]Plan1!$C456</f>
        <v>-10.75</v>
      </c>
      <c r="H461" s="41" t="n">
        <f aca="false">$J$5 + G461</f>
        <v>749.25</v>
      </c>
      <c r="I461" s="47" t="n">
        <f aca="false">IF(H461&gt;$J$5,$J$2+$J$1,(IF(H461&gt;739.99,H461^3*2498.244218-H461^2*5471052.355142+H461*3994605728.77515-972400879260.135,H461^3*1396.138889-H461^2*3002770.071427+H461*2152080038.43115-513963640099.415)))-$J$1</f>
        <v>29523934.5910645</v>
      </c>
      <c r="J461" s="47" t="n">
        <f aca="false">I461*100/$J$2</f>
        <v>33.5718817853564</v>
      </c>
      <c r="L461" s="41" t="n">
        <f aca="false">[4]Plan1!$C456</f>
        <v>-4.35</v>
      </c>
      <c r="M461" s="41" t="n">
        <f aca="false">$O$5 + L461</f>
        <v>834.43</v>
      </c>
      <c r="N461" s="47" t="n">
        <f aca="false">IF(M461&gt;$O$5,$O$2+$O$1,(M461^3*3270.5936-M461^2*8015778.389801+M461*6549018422.82398-1783686174686.87))-$O$1</f>
        <v>20397156.7148438</v>
      </c>
      <c r="O461" s="41" t="n">
        <f aca="false">N461*100/$O$2</f>
        <v>52.1841666690402</v>
      </c>
      <c r="R461" s="47" t="n">
        <f aca="false">SUM(D461,I461,N461)</f>
        <v>155269572.488281</v>
      </c>
      <c r="S461" s="41" t="n">
        <f aca="false">R461*100/$R$2</f>
        <v>56.2553879998297</v>
      </c>
      <c r="U461" s="41" t="n">
        <f aca="false">[1]Plan1!$B456</f>
        <v>34.31</v>
      </c>
    </row>
    <row r="462" customFormat="false" ht="15" hidden="false" customHeight="false" outlineLevel="0" collapsed="false">
      <c r="A462" s="46" t="n">
        <v>42460</v>
      </c>
      <c r="B462" s="41" t="n">
        <f aca="false">[2]Plan1!$C457</f>
        <v>-4.26</v>
      </c>
      <c r="C462" s="41" t="n">
        <f aca="false">$E$5 + B462</f>
        <v>776.74</v>
      </c>
      <c r="D462" s="47" t="n">
        <f aca="false">IF(C462&gt;$E$5,$E$2+$E$1,(IF(C462&gt;764.99,C462^3*3486.59308-C462^2*7860012.00812+C462*5908819377.96283-1481278321001.59,IF(C462&gt;752.99,C462^3*3588.471445-C462^2*8028757.56264+C462*5988077680.84934-1488767378546.26,C462^3*899.851852-C462^2*1969009.674601+C462*1435480406.01138-348666163343.76))))-$E$1</f>
        <v>105166484.903076</v>
      </c>
      <c r="E462" s="47" t="n">
        <f aca="false">D462*100/$E$2</f>
        <v>70.5914631183422</v>
      </c>
      <c r="G462" s="41" t="n">
        <f aca="false">[3]Plan1!$C457</f>
        <v>-10.74</v>
      </c>
      <c r="H462" s="41" t="n">
        <f aca="false">$J$5 + G462</f>
        <v>749.26</v>
      </c>
      <c r="I462" s="47" t="n">
        <f aca="false">IF(H462&gt;$J$5,$J$2+$J$1,(IF(H462&gt;739.99,H462^3*2498.244218-H462^2*5471052.355142+H462*3994605728.77515-972400879260.135,H462^3*1396.138889-H462^2*3002770.071427+H462*2152080038.43115-513963640099.415)))-$J$1</f>
        <v>29559884.3723145</v>
      </c>
      <c r="J462" s="47" t="n">
        <f aca="false">I462*100/$J$2</f>
        <v>33.6127605443379</v>
      </c>
      <c r="L462" s="41" t="n">
        <f aca="false">[4]Plan1!$C457</f>
        <v>-4.36</v>
      </c>
      <c r="M462" s="41" t="n">
        <f aca="false">$O$5 + L462</f>
        <v>834.42</v>
      </c>
      <c r="N462" s="47" t="n">
        <f aca="false">IF(M462&gt;$O$5,$O$2+$O$1,(M462^3*3270.5936-M462^2*8015778.389801+M462*6549018422.82398-1783686174686.87))-$O$1</f>
        <v>20362286.6455078</v>
      </c>
      <c r="O462" s="41" t="n">
        <f aca="false">N462*100/$O$2</f>
        <v>52.0949549452972</v>
      </c>
      <c r="R462" s="47" t="n">
        <f aca="false">SUM(D462,I462,N462)</f>
        <v>155088655.920898</v>
      </c>
      <c r="S462" s="41" t="n">
        <f aca="false">R462*100/$R$2</f>
        <v>56.1898405037517</v>
      </c>
      <c r="U462" s="41" t="n">
        <f aca="false">[1]Plan1!$B457</f>
        <v>28.17</v>
      </c>
    </row>
    <row r="463" customFormat="false" ht="15" hidden="false" customHeight="false" outlineLevel="0" collapsed="false">
      <c r="A463" s="46" t="n">
        <v>42461</v>
      </c>
      <c r="B463" s="41" t="n">
        <f aca="false">[2]Plan1!$C458</f>
        <v>-4.24</v>
      </c>
      <c r="C463" s="41" t="n">
        <f aca="false">$E$5 + B463</f>
        <v>776.76</v>
      </c>
      <c r="D463" s="47" t="n">
        <f aca="false">IF(C463&gt;$E$5,$E$2+$E$1,(IF(C463&gt;764.99,C463^3*3486.59308-C463^2*7860012.00812+C463*5908819377.96283-1481278321001.59,IF(C463&gt;752.99,C463^3*3588.471445-C463^2*8028757.56264+C463*5988077680.84934-1488767378546.26,C463^3*899.851852-C463^2*1969009.674601+C463*1435480406.01138-348666163343.76))))-$E$1</f>
        <v>105348481.182373</v>
      </c>
      <c r="E463" s="47" t="n">
        <f aca="false">D463*100/$E$2</f>
        <v>70.7136254559871</v>
      </c>
      <c r="G463" s="41" t="n">
        <f aca="false">[3]Plan1!$C458</f>
        <v>-10.72</v>
      </c>
      <c r="H463" s="41" t="n">
        <f aca="false">$J$5 + G463</f>
        <v>749.28</v>
      </c>
      <c r="I463" s="47" t="n">
        <f aca="false">IF(H463&gt;$J$5,$J$2+$J$1,(IF(H463&gt;739.99,H463^3*2498.244218-H463^2*5471052.355142+H463*3994605728.77515-972400879260.135,H463^3*1396.138889-H463^2*3002770.071427+H463*2152080038.43115-513963640099.415)))-$J$1</f>
        <v>29631870.6176758</v>
      </c>
      <c r="J463" s="47" t="n">
        <f aca="false">I463*100/$J$2</f>
        <v>33.6946166300161</v>
      </c>
      <c r="L463" s="41" t="n">
        <f aca="false">[4]Plan1!$C458</f>
        <v>-4.37</v>
      </c>
      <c r="M463" s="41" t="n">
        <f aca="false">$O$5 + L463</f>
        <v>834.41</v>
      </c>
      <c r="N463" s="47" t="n">
        <f aca="false">IF(M463&gt;$O$5,$O$2+$O$1,(M463^3*3270.5936-M463^2*8015778.389801+M463*6549018422.82398-1783686174686.87))-$O$1</f>
        <v>20327450.8515625</v>
      </c>
      <c r="O463" s="41" t="n">
        <f aca="false">N463*100/$O$2</f>
        <v>52.0058309118495</v>
      </c>
      <c r="R463" s="47" t="n">
        <f aca="false">SUM(D463,I463,N463)</f>
        <v>155307802.651611</v>
      </c>
      <c r="S463" s="41" t="n">
        <f aca="false">R463*100/$R$2</f>
        <v>56.2692390888549</v>
      </c>
      <c r="U463" s="41" t="n">
        <f aca="false">[1]Plan1!$B458</f>
        <v>24.31</v>
      </c>
    </row>
    <row r="464" customFormat="false" ht="15" hidden="false" customHeight="false" outlineLevel="0" collapsed="false">
      <c r="A464" s="46" t="n">
        <v>42462</v>
      </c>
      <c r="B464" s="41" t="n">
        <f aca="false">[2]Plan1!$C459</f>
        <v>-4.24</v>
      </c>
      <c r="C464" s="41" t="n">
        <f aca="false">$E$5 + B464</f>
        <v>776.76</v>
      </c>
      <c r="D464" s="47" t="n">
        <f aca="false">IF(C464&gt;$E$5,$E$2+$E$1,(IF(C464&gt;764.99,C464^3*3486.59308-C464^2*7860012.00812+C464*5908819377.96283-1481278321001.59,IF(C464&gt;752.99,C464^3*3588.471445-C464^2*8028757.56264+C464*5988077680.84934-1488767378546.26,C464^3*899.851852-C464^2*1969009.674601+C464*1435480406.01138-348666163343.76))))-$E$1</f>
        <v>105348481.182373</v>
      </c>
      <c r="E464" s="47" t="n">
        <f aca="false">D464*100/$E$2</f>
        <v>70.7136254559871</v>
      </c>
      <c r="G464" s="41" t="n">
        <f aca="false">[3]Plan1!$C459</f>
        <v>-10.72</v>
      </c>
      <c r="H464" s="41" t="n">
        <f aca="false">$J$5 + G464</f>
        <v>749.28</v>
      </c>
      <c r="I464" s="47" t="n">
        <f aca="false">IF(H464&gt;$J$5,$J$2+$J$1,(IF(H464&gt;739.99,H464^3*2498.244218-H464^2*5471052.355142+H464*3994605728.77515-972400879260.135,H464^3*1396.138889-H464^2*3002770.071427+H464*2152080038.43115-513963640099.415)))-$J$1</f>
        <v>29631870.6176758</v>
      </c>
      <c r="J464" s="47" t="n">
        <f aca="false">I464*100/$J$2</f>
        <v>33.6946166300161</v>
      </c>
      <c r="L464" s="41" t="n">
        <f aca="false">[4]Plan1!$C459</f>
        <v>-4.38</v>
      </c>
      <c r="M464" s="41" t="n">
        <f aca="false">$O$5 + L464</f>
        <v>834.4</v>
      </c>
      <c r="N464" s="47" t="n">
        <f aca="false">IF(M464&gt;$O$5,$O$2+$O$1,(M464^3*3270.5936-M464^2*8015778.389801+M464*6549018422.82398-1783686174686.87))-$O$1</f>
        <v>20292649.3095703</v>
      </c>
      <c r="O464" s="41" t="n">
        <f aca="false">N464*100/$O$2</f>
        <v>51.9167945087347</v>
      </c>
      <c r="R464" s="47" t="n">
        <f aca="false">SUM(D464,I464,N464)</f>
        <v>155273001.109619</v>
      </c>
      <c r="S464" s="41" t="n">
        <f aca="false">R464*100/$R$2</f>
        <v>56.2566302163218</v>
      </c>
      <c r="U464" s="41" t="n">
        <f aca="false">[1]Plan1!$B459</f>
        <v>26.55</v>
      </c>
    </row>
    <row r="465" customFormat="false" ht="15" hidden="false" customHeight="false" outlineLevel="0" collapsed="false">
      <c r="A465" s="46" t="n">
        <v>42463</v>
      </c>
      <c r="B465" s="41" t="n">
        <f aca="false">[2]Plan1!$C460</f>
        <v>-4.24</v>
      </c>
      <c r="C465" s="41" t="n">
        <f aca="false">$E$5 + B465</f>
        <v>776.76</v>
      </c>
      <c r="D465" s="47" t="n">
        <f aca="false">IF(C465&gt;$E$5,$E$2+$E$1,(IF(C465&gt;764.99,C465^3*3486.59308-C465^2*7860012.00812+C465*5908819377.96283-1481278321001.59,IF(C465&gt;752.99,C465^3*3588.471445-C465^2*8028757.56264+C465*5988077680.84934-1488767378546.26,C465^3*899.851852-C465^2*1969009.674601+C465*1435480406.01138-348666163343.76))))-$E$1</f>
        <v>105348481.182373</v>
      </c>
      <c r="E465" s="47" t="n">
        <f aca="false">D465*100/$E$2</f>
        <v>70.7136254559871</v>
      </c>
      <c r="G465" s="41" t="n">
        <f aca="false">[3]Plan1!$C460</f>
        <v>-10.71</v>
      </c>
      <c r="H465" s="41" t="n">
        <f aca="false">$J$5 + G465</f>
        <v>749.29</v>
      </c>
      <c r="I465" s="47" t="n">
        <f aca="false">IF(H465&gt;$J$5,$J$2+$J$1,(IF(H465&gt;739.99,H465^3*2498.244218-H465^2*5471052.355142+H465*3994605728.77515-972400879260.135,H465^3*1396.138889-H465^2*3002770.071427+H465*2152080038.43115-513963640099.415)))-$J$1</f>
        <v>29667907.1135254</v>
      </c>
      <c r="J465" s="47" t="n">
        <f aca="false">I465*100/$J$2</f>
        <v>33.7355939928025</v>
      </c>
      <c r="L465" s="41" t="n">
        <f aca="false">[4]Plan1!$C460</f>
        <v>-4.37</v>
      </c>
      <c r="M465" s="41" t="n">
        <f aca="false">$O$5 + L465</f>
        <v>834.41</v>
      </c>
      <c r="N465" s="47" t="n">
        <f aca="false">IF(M465&gt;$O$5,$O$2+$O$1,(M465^3*3270.5936-M465^2*8015778.389801+M465*6549018422.82398-1783686174686.87))-$O$1</f>
        <v>20327450.8515625</v>
      </c>
      <c r="O465" s="41" t="n">
        <f aca="false">N465*100/$O$2</f>
        <v>52.0058309118495</v>
      </c>
      <c r="R465" s="47" t="n">
        <f aca="false">SUM(D465,I465,N465)</f>
        <v>155343839.147461</v>
      </c>
      <c r="S465" s="41" t="n">
        <f aca="false">R465*100/$R$2</f>
        <v>56.2822953948889</v>
      </c>
      <c r="U465" s="41" t="n">
        <f aca="false">[1]Plan1!$B460</f>
        <v>30.5</v>
      </c>
    </row>
    <row r="466" customFormat="false" ht="15" hidden="false" customHeight="false" outlineLevel="0" collapsed="false">
      <c r="A466" s="46" t="n">
        <v>42464</v>
      </c>
      <c r="B466" s="41" t="n">
        <f aca="false">[2]Plan1!$C461</f>
        <v>-4.24</v>
      </c>
      <c r="C466" s="41" t="n">
        <f aca="false">$E$5 + B466</f>
        <v>776.76</v>
      </c>
      <c r="D466" s="47" t="n">
        <f aca="false">IF(C466&gt;$E$5,$E$2+$E$1,(IF(C466&gt;764.99,C466^3*3486.59308-C466^2*7860012.00812+C466*5908819377.96283-1481278321001.59,IF(C466&gt;752.99,C466^3*3588.471445-C466^2*8028757.56264+C466*5988077680.84934-1488767378546.26,C466^3*899.851852-C466^2*1969009.674601+C466*1435480406.01138-348666163343.76))))-$E$1</f>
        <v>105348481.182373</v>
      </c>
      <c r="E466" s="47" t="n">
        <f aca="false">D466*100/$E$2</f>
        <v>70.7136254559871</v>
      </c>
      <c r="G466" s="41" t="n">
        <f aca="false">[3]Plan1!$C461</f>
        <v>-10.7</v>
      </c>
      <c r="H466" s="41" t="n">
        <f aca="false">$J$5 + G466</f>
        <v>749.3</v>
      </c>
      <c r="I466" s="47" t="n">
        <f aca="false">IF(H466&gt;$J$5,$J$2+$J$1,(IF(H466&gt;739.99,H466^3*2498.244218-H466^2*5471052.355142+H466*3994605728.77515-972400879260.135,H466^3*1396.138889-H466^2*3002770.071427+H466*2152080038.43115-513963640099.415)))-$J$1</f>
        <v>29703972.545166</v>
      </c>
      <c r="J466" s="47" t="n">
        <f aca="false">I466*100/$J$2</f>
        <v>33.7766042586884</v>
      </c>
      <c r="L466" s="41" t="n">
        <f aca="false">[4]Plan1!$C461</f>
        <v>-4.37</v>
      </c>
      <c r="M466" s="41" t="n">
        <f aca="false">$O$5 + L466</f>
        <v>834.41</v>
      </c>
      <c r="N466" s="47" t="n">
        <f aca="false">IF(M466&gt;$O$5,$O$2+$O$1,(M466^3*3270.5936-M466^2*8015778.389801+M466*6549018422.82398-1783686174686.87))-$O$1</f>
        <v>20327450.8515625</v>
      </c>
      <c r="O466" s="41" t="n">
        <f aca="false">N466*100/$O$2</f>
        <v>52.0058309118495</v>
      </c>
      <c r="R466" s="47" t="n">
        <f aca="false">SUM(D466,I466,N466)</f>
        <v>155379904.579102</v>
      </c>
      <c r="S466" s="41" t="n">
        <f aca="false">R466*100/$R$2</f>
        <v>56.2953621845876</v>
      </c>
      <c r="U466" s="41" t="n">
        <f aca="false">[1]Plan1!$B461</f>
        <v>26.55</v>
      </c>
    </row>
    <row r="467" customFormat="false" ht="15" hidden="false" customHeight="false" outlineLevel="0" collapsed="false">
      <c r="A467" s="46" t="n">
        <v>42465</v>
      </c>
      <c r="B467" s="41" t="n">
        <f aca="false">[2]Plan1!$C462</f>
        <v>-4.21</v>
      </c>
      <c r="C467" s="41" t="n">
        <f aca="false">$E$5 + B467</f>
        <v>776.79</v>
      </c>
      <c r="D467" s="47" t="n">
        <f aca="false">IF(C467&gt;$E$5,$E$2+$E$1,(IF(C467&gt;764.99,C467^3*3486.59308-C467^2*7860012.00812+C467*5908819377.96283-1481278321001.59,IF(C467&gt;752.99,C467^3*3588.471445-C467^2*8028757.56264+C467*5988077680.84934-1488767378546.26,C467^3*899.851852-C467^2*1969009.674601+C467*1435480406.01138-348666163343.76))))-$E$1</f>
        <v>105621872.743896</v>
      </c>
      <c r="E467" s="47" t="n">
        <f aca="false">D467*100/$E$2</f>
        <v>70.897135538595</v>
      </c>
      <c r="G467" s="41" t="n">
        <f aca="false">[3]Plan1!$C462</f>
        <v>-10.69</v>
      </c>
      <c r="H467" s="41" t="n">
        <f aca="false">$J$5 + G467</f>
        <v>749.31</v>
      </c>
      <c r="I467" s="47" t="n">
        <f aca="false">IF(H467&gt;$J$5,$J$2+$J$1,(IF(H467&gt;739.99,H467^3*2498.244218-H467^2*5471052.355142+H467*3994605728.77515-972400879260.135,H467^3*1396.138889-H467^2*3002770.071427+H467*2152080038.43115-513963640099.415)))-$J$1</f>
        <v>29740066.9260254</v>
      </c>
      <c r="J467" s="47" t="n">
        <f aca="false">I467*100/$J$2</f>
        <v>33.8176474429425</v>
      </c>
      <c r="L467" s="41" t="n">
        <f aca="false">[4]Plan1!$C462</f>
        <v>-4.38</v>
      </c>
      <c r="M467" s="41" t="n">
        <f aca="false">$O$5 + L467</f>
        <v>834.4</v>
      </c>
      <c r="N467" s="47" t="n">
        <f aca="false">IF(M467&gt;$O$5,$O$2+$O$1,(M467^3*3270.5936-M467^2*8015778.389801+M467*6549018422.82398-1783686174686.87))-$O$1</f>
        <v>20292649.3095703</v>
      </c>
      <c r="O467" s="41" t="n">
        <f aca="false">N467*100/$O$2</f>
        <v>51.9167945087347</v>
      </c>
      <c r="R467" s="47" t="n">
        <f aca="false">SUM(D467,I467,N467)</f>
        <v>155654588.979492</v>
      </c>
      <c r="S467" s="41" t="n">
        <f aca="false">R467*100/$R$2</f>
        <v>56.3948825044664</v>
      </c>
      <c r="U467" s="41" t="n">
        <f aca="false">[1]Plan1!$B462</f>
        <v>28.88</v>
      </c>
    </row>
    <row r="468" customFormat="false" ht="15" hidden="false" customHeight="false" outlineLevel="0" collapsed="false">
      <c r="A468" s="46" t="n">
        <v>42466</v>
      </c>
      <c r="B468" s="41" t="n">
        <f aca="false">[2]Plan1!$C463</f>
        <v>-4.2</v>
      </c>
      <c r="C468" s="41" t="n">
        <f aca="false">$E$5 + B468</f>
        <v>776.8</v>
      </c>
      <c r="D468" s="47" t="n">
        <f aca="false">IF(C468&gt;$E$5,$E$2+$E$1,(IF(C468&gt;764.99,C468^3*3486.59308-C468^2*7860012.00812+C468*5908819377.96283-1481278321001.59,IF(C468&gt;752.99,C468^3*3588.471445-C468^2*8028757.56264+C468*5988077680.84934-1488767378546.26,C468^3*899.851852-C468^2*1969009.674601+C468*1435480406.01138-348666163343.76))))-$E$1</f>
        <v>105713109.251709</v>
      </c>
      <c r="E468" s="47" t="n">
        <f aca="false">D468*100/$E$2</f>
        <v>70.9583767085574</v>
      </c>
      <c r="G468" s="41" t="n">
        <f aca="false">[3]Plan1!$C463</f>
        <v>-10.69</v>
      </c>
      <c r="H468" s="41" t="n">
        <f aca="false">$J$5 + G468</f>
        <v>749.31</v>
      </c>
      <c r="I468" s="47" t="n">
        <f aca="false">IF(H468&gt;$J$5,$J$2+$J$1,(IF(H468&gt;739.99,H468^3*2498.244218-H468^2*5471052.355142+H468*3994605728.77515-972400879260.135,H468^3*1396.138889-H468^2*3002770.071427+H468*2152080038.43115-513963640099.415)))-$J$1</f>
        <v>29740066.9260254</v>
      </c>
      <c r="J468" s="47" t="n">
        <f aca="false">I468*100/$J$2</f>
        <v>33.8176474429425</v>
      </c>
      <c r="L468" s="41" t="n">
        <f aca="false">[4]Plan1!$C463</f>
        <v>-4.39</v>
      </c>
      <c r="M468" s="41" t="n">
        <f aca="false">$O$5 + L468</f>
        <v>834.39</v>
      </c>
      <c r="N468" s="47" t="n">
        <f aca="false">IF(M468&gt;$O$5,$O$2+$O$1,(M468^3*3270.5936-M468^2*8015778.389801+M468*6549018422.82398-1783686174686.87))-$O$1</f>
        <v>20257882.0014648</v>
      </c>
      <c r="O468" s="41" t="n">
        <f aca="false">N468*100/$O$2</f>
        <v>51.8278456897314</v>
      </c>
      <c r="R468" s="47" t="n">
        <f aca="false">SUM(D468,I468,N468)</f>
        <v>155711058.179199</v>
      </c>
      <c r="S468" s="41" t="n">
        <f aca="false">R468*100/$R$2</f>
        <v>56.4153417399023</v>
      </c>
      <c r="U468" s="41" t="n">
        <f aca="false">[1]Plan1!$B463</f>
        <v>28.88</v>
      </c>
    </row>
    <row r="469" customFormat="false" ht="15" hidden="false" customHeight="false" outlineLevel="0" collapsed="false">
      <c r="A469" s="46" t="n">
        <v>42467</v>
      </c>
      <c r="B469" s="41" t="n">
        <f aca="false">[2]Plan1!$C464</f>
        <v>-4.19</v>
      </c>
      <c r="C469" s="41" t="n">
        <f aca="false">$E$5 + B469</f>
        <v>776.81</v>
      </c>
      <c r="D469" s="47" t="n">
        <f aca="false">IF(C469&gt;$E$5,$E$2+$E$1,(IF(C469&gt;764.99,C469^3*3486.59308-C469^2*7860012.00812+C469*5908819377.96283-1481278321001.59,IF(C469&gt;752.99,C469^3*3588.471445-C469^2*8028757.56264+C469*5988077680.84934-1488767378546.26,C469^3*899.851852-C469^2*1969009.674601+C469*1435480406.01138-348666163343.76))))-$E$1</f>
        <v>105804398.789795</v>
      </c>
      <c r="E469" s="47" t="n">
        <f aca="false">D469*100/$E$2</f>
        <v>71.0196534743143</v>
      </c>
      <c r="G469" s="41" t="n">
        <f aca="false">[3]Plan1!$C464</f>
        <v>-10.68</v>
      </c>
      <c r="H469" s="41" t="n">
        <f aca="false">$J$5 + G469</f>
        <v>749.32</v>
      </c>
      <c r="I469" s="47" t="n">
        <f aca="false">IF(H469&gt;$J$5,$J$2+$J$1,(IF(H469&gt;739.99,H469^3*2498.244218-H469^2*5471052.355142+H469*3994605728.77515-972400879260.135,H469^3*1396.138889-H469^2*3002770.071427+H469*2152080038.43115-513963640099.415)))-$J$1</f>
        <v>29776190.2722168</v>
      </c>
      <c r="J469" s="47" t="n">
        <f aca="false">I469*100/$J$2</f>
        <v>33.8587235638873</v>
      </c>
      <c r="L469" s="41" t="n">
        <f aca="false">[4]Plan1!$C464</f>
        <v>-4.4</v>
      </c>
      <c r="M469" s="41" t="n">
        <f aca="false">$O$5 + L469</f>
        <v>834.38</v>
      </c>
      <c r="N469" s="47" t="n">
        <f aca="false">IF(M469&gt;$O$5,$O$2+$O$1,(M469^3*3270.5936-M469^2*8015778.389801+M469*6549018422.82398-1783686174686.87))-$O$1</f>
        <v>20223148.9106445</v>
      </c>
      <c r="O469" s="41" t="n">
        <f aca="false">N469*100/$O$2</f>
        <v>51.7389844123663</v>
      </c>
      <c r="R469" s="47" t="n">
        <f aca="false">SUM(D469,I469,N469)</f>
        <v>155803737.972656</v>
      </c>
      <c r="S469" s="41" t="n">
        <f aca="false">R469*100/$R$2</f>
        <v>56.4489203584115</v>
      </c>
      <c r="U469" s="41" t="n">
        <f aca="false">[1]Plan1!$B464</f>
        <v>28.49</v>
      </c>
    </row>
    <row r="470" customFormat="false" ht="15" hidden="false" customHeight="false" outlineLevel="0" collapsed="false">
      <c r="A470" s="46" t="n">
        <v>42468</v>
      </c>
      <c r="B470" s="41" t="n">
        <f aca="false">[2]Plan1!$C465</f>
        <v>-4.17</v>
      </c>
      <c r="C470" s="41" t="n">
        <f aca="false">$E$5 + B470</f>
        <v>776.83</v>
      </c>
      <c r="D470" s="47" t="n">
        <f aca="false">IF(C470&gt;$E$5,$E$2+$E$1,(IF(C470&gt;764.99,C470^3*3486.59308-C470^2*7860012.00812+C470*5908819377.96283-1481278321001.59,IF(C470&gt;752.99,C470^3*3588.471445-C470^2*8028757.56264+C470*5988077680.84934-1488767378546.26,C470^3*899.851852-C470^2*1969009.674601+C470*1435480406.01138-348666163343.76))))-$E$1</f>
        <v>105987137.033936</v>
      </c>
      <c r="E470" s="47" t="n">
        <f aca="false">D470*100/$E$2</f>
        <v>71.1423138449966</v>
      </c>
      <c r="G470" s="41" t="n">
        <f aca="false">[3]Plan1!$C465</f>
        <v>-10.68</v>
      </c>
      <c r="H470" s="41" t="n">
        <f aca="false">$J$5 + G470</f>
        <v>749.32</v>
      </c>
      <c r="I470" s="47" t="n">
        <f aca="false">IF(H470&gt;$J$5,$J$2+$J$1,(IF(H470&gt;739.99,H470^3*2498.244218-H470^2*5471052.355142+H470*3994605728.77515-972400879260.135,H470^3*1396.138889-H470^2*3002770.071427+H470*2152080038.43115-513963640099.415)))-$J$1</f>
        <v>29776190.2722168</v>
      </c>
      <c r="J470" s="47" t="n">
        <f aca="false">I470*100/$J$2</f>
        <v>33.8587235638873</v>
      </c>
      <c r="L470" s="41" t="n">
        <f aca="false">[4]Plan1!$C465</f>
        <v>-4.41</v>
      </c>
      <c r="M470" s="41" t="n">
        <f aca="false">$O$5 + L470</f>
        <v>834.37</v>
      </c>
      <c r="N470" s="47" t="n">
        <f aca="false">IF(M470&gt;$O$5,$O$2+$O$1,(M470^3*3270.5936-M470^2*8015778.389801+M470*6549018422.82398-1783686174686.87))-$O$1</f>
        <v>20188450.0131836</v>
      </c>
      <c r="O470" s="41" t="n">
        <f aca="false">N470*100/$O$2</f>
        <v>51.6502106154274</v>
      </c>
      <c r="R470" s="47" t="n">
        <f aca="false">SUM(D470,I470,N470)</f>
        <v>155951777.319336</v>
      </c>
      <c r="S470" s="41" t="n">
        <f aca="false">R470*100/$R$2</f>
        <v>56.5025561787029</v>
      </c>
      <c r="U470" s="41" t="n">
        <f aca="false">[1]Plan1!$B465</f>
        <v>22.88</v>
      </c>
    </row>
    <row r="471" customFormat="false" ht="15" hidden="false" customHeight="false" outlineLevel="0" collapsed="false">
      <c r="A471" s="46" t="n">
        <v>42469</v>
      </c>
      <c r="B471" s="41" t="n">
        <f aca="false">[2]Plan1!$C466</f>
        <v>-4.15</v>
      </c>
      <c r="C471" s="41" t="n">
        <f aca="false">$E$5 + B471</f>
        <v>776.85</v>
      </c>
      <c r="D471" s="47" t="n">
        <f aca="false">IF(C471&gt;$E$5,$E$2+$E$1,(IF(C471&gt;764.99,C471^3*3486.59308-C471^2*7860012.00812+C471*5908819377.96283-1481278321001.59,IF(C471&gt;752.99,C471^3*3588.471445-C471^2*8028757.56264+C471*5988077680.84934-1488767378546.26,C471^3*899.851852-C471^2*1969009.674601+C471*1435480406.01138-348666163343.76))))-$E$1</f>
        <v>106170087.64624</v>
      </c>
      <c r="E471" s="47" t="n">
        <f aca="false">D471*100/$E$2</f>
        <v>71.2651167646994</v>
      </c>
      <c r="G471" s="41" t="n">
        <f aca="false">[3]Plan1!$C466</f>
        <v>-10.68</v>
      </c>
      <c r="H471" s="41" t="n">
        <f aca="false">$J$5 + G471</f>
        <v>749.32</v>
      </c>
      <c r="I471" s="47" t="n">
        <f aca="false">IF(H471&gt;$J$5,$J$2+$J$1,(IF(H471&gt;739.99,H471^3*2498.244218-H471^2*5471052.355142+H471*3994605728.77515-972400879260.135,H471^3*1396.138889-H471^2*3002770.071427+H471*2152080038.43115-513963640099.415)))-$J$1</f>
        <v>29776190.2722168</v>
      </c>
      <c r="J471" s="47" t="n">
        <f aca="false">I471*100/$J$2</f>
        <v>33.8587235638873</v>
      </c>
      <c r="L471" s="41" t="n">
        <f aca="false">[4]Plan1!$C466</f>
        <v>-4.43</v>
      </c>
      <c r="M471" s="41" t="n">
        <f aca="false">$O$5 + L471</f>
        <v>834.35</v>
      </c>
      <c r="N471" s="47" t="n">
        <f aca="false">IF(M471&gt;$O$5,$O$2+$O$1,(M471^3*3270.5936-M471^2*8015778.389801+M471*6549018422.82398-1783686174686.87))-$O$1</f>
        <v>20119154.7255859</v>
      </c>
      <c r="O471" s="41" t="n">
        <f aca="false">N471*100/$O$2</f>
        <v>51.4729252766947</v>
      </c>
      <c r="R471" s="47" t="n">
        <f aca="false">SUM(D471,I471,N471)</f>
        <v>156065432.644043</v>
      </c>
      <c r="S471" s="41" t="n">
        <f aca="false">R471*100/$R$2</f>
        <v>56.54373439725</v>
      </c>
      <c r="U471" s="41" t="n">
        <f aca="false">[1]Plan1!$B466</f>
        <v>21.16</v>
      </c>
    </row>
    <row r="472" customFormat="false" ht="15" hidden="false" customHeight="false" outlineLevel="0" collapsed="false">
      <c r="A472" s="46" t="n">
        <v>42470</v>
      </c>
      <c r="B472" s="41" t="n">
        <f aca="false">[2]Plan1!$C467</f>
        <v>-4.14</v>
      </c>
      <c r="C472" s="41" t="n">
        <f aca="false">$E$5 + B472</f>
        <v>776.86</v>
      </c>
      <c r="D472" s="47" t="n">
        <f aca="false">IF(C472&gt;$E$5,$E$2+$E$1,(IF(C472&gt;764.99,C472^3*3486.59308-C472^2*7860012.00812+C472*5908819377.96283-1481278321001.59,IF(C472&gt;752.99,C472^3*3588.471445-C472^2*8028757.56264+C472*5988077680.84934-1488767378546.26,C472^3*899.851852-C472^2*1969009.674601+C472*1435480406.01138-348666163343.76))))-$E$1</f>
        <v>106261642.641357</v>
      </c>
      <c r="E472" s="47" t="n">
        <f aca="false">D472*100/$E$2</f>
        <v>71.3265717146017</v>
      </c>
      <c r="G472" s="41" t="n">
        <f aca="false">[3]Plan1!$C467</f>
        <v>-10.69</v>
      </c>
      <c r="H472" s="41" t="n">
        <f aca="false">$J$5 + G472</f>
        <v>749.31</v>
      </c>
      <c r="I472" s="47" t="n">
        <f aca="false">IF(H472&gt;$J$5,$J$2+$J$1,(IF(H472&gt;739.99,H472^3*2498.244218-H472^2*5471052.355142+H472*3994605728.77515-972400879260.135,H472^3*1396.138889-H472^2*3002770.071427+H472*2152080038.43115-513963640099.415)))-$J$1</f>
        <v>29740066.9260254</v>
      </c>
      <c r="J472" s="47" t="n">
        <f aca="false">I472*100/$J$2</f>
        <v>33.8176474429425</v>
      </c>
      <c r="L472" s="41" t="n">
        <f aca="false">[4]Plan1!$C467</f>
        <v>-4.44</v>
      </c>
      <c r="M472" s="41" t="n">
        <f aca="false">$O$5 + L472</f>
        <v>834.34</v>
      </c>
      <c r="N472" s="47" t="n">
        <f aca="false">IF(M472&gt;$O$5,$O$2+$O$1,(M472^3*3270.5936-M472^2*8015778.389801+M472*6549018422.82398-1783686174686.87))-$O$1</f>
        <v>20084558.2954102</v>
      </c>
      <c r="O472" s="41" t="n">
        <f aca="false">N472*100/$O$2</f>
        <v>51.3844136324647</v>
      </c>
      <c r="R472" s="47" t="n">
        <f aca="false">SUM(D472,I472,N472)</f>
        <v>156086267.862793</v>
      </c>
      <c r="S472" s="41" t="n">
        <f aca="false">R472*100/$R$2</f>
        <v>56.551283160965</v>
      </c>
      <c r="U472" s="41" t="n">
        <f aca="false">[1]Plan1!$B467</f>
        <v>21.84</v>
      </c>
    </row>
    <row r="473" customFormat="false" ht="15" hidden="false" customHeight="false" outlineLevel="0" collapsed="false">
      <c r="A473" s="46" t="n">
        <v>42471</v>
      </c>
      <c r="B473" s="41" t="n">
        <f aca="false">[2]Plan1!$C468</f>
        <v>-4.13</v>
      </c>
      <c r="C473" s="41" t="n">
        <f aca="false">$E$5 + B473</f>
        <v>776.87</v>
      </c>
      <c r="D473" s="47" t="n">
        <f aca="false">IF(C473&gt;$E$5,$E$2+$E$1,(IF(C473&gt;764.99,C473^3*3486.59308-C473^2*7860012.00812+C473*5908819377.96283-1481278321001.59,IF(C473&gt;752.99,C473^3*3588.471445-C473^2*8028757.56264+C473*5988077680.84934-1488767378546.26,C473^3*899.851852-C473^2*1969009.674601+C473*1435480406.01138-348666163343.76))))-$E$1</f>
        <v>106353250.791748</v>
      </c>
      <c r="E473" s="47" t="n">
        <f aca="false">D473*100/$E$2</f>
        <v>71.3880623442029</v>
      </c>
      <c r="G473" s="41" t="n">
        <f aca="false">[3]Plan1!$C468</f>
        <v>-10.68</v>
      </c>
      <c r="H473" s="41" t="n">
        <f aca="false">$J$5 + G473</f>
        <v>749.32</v>
      </c>
      <c r="I473" s="47" t="n">
        <f aca="false">IF(H473&gt;$J$5,$J$2+$J$1,(IF(H473&gt;739.99,H473^3*2498.244218-H473^2*5471052.355142+H473*3994605728.77515-972400879260.135,H473^3*1396.138889-H473^2*3002770.071427+H473*2152080038.43115-513963640099.415)))-$J$1</f>
        <v>29776190.2722168</v>
      </c>
      <c r="J473" s="47" t="n">
        <f aca="false">I473*100/$J$2</f>
        <v>33.8587235638873</v>
      </c>
      <c r="L473" s="41" t="n">
        <f aca="false">[4]Plan1!$C468</f>
        <v>-4.45</v>
      </c>
      <c r="M473" s="41" t="n">
        <f aca="false">$O$5 + L473</f>
        <v>834.33</v>
      </c>
      <c r="N473" s="47" t="n">
        <f aca="false">IF(M473&gt;$O$5,$O$2+$O$1,(M473^3*3270.5936-M473^2*8015778.389801+M473*6549018422.82398-1783686174686.87))-$O$1</f>
        <v>20049995.9824219</v>
      </c>
      <c r="O473" s="41" t="n">
        <f aca="false">N473*100/$O$2</f>
        <v>51.2959892737827</v>
      </c>
      <c r="R473" s="47" t="n">
        <f aca="false">SUM(D473,I473,N473)</f>
        <v>156179437.046387</v>
      </c>
      <c r="S473" s="41" t="n">
        <f aca="false">R473*100/$R$2</f>
        <v>56.585039089372</v>
      </c>
      <c r="U473" s="41" t="n">
        <f aca="false">[1]Plan1!$B468</f>
        <v>19.84</v>
      </c>
    </row>
    <row r="474" customFormat="false" ht="15" hidden="false" customHeight="false" outlineLevel="0" collapsed="false">
      <c r="A474" s="46" t="n">
        <v>42472</v>
      </c>
      <c r="B474" s="41" t="n">
        <f aca="false">[2]Plan1!$C469</f>
        <v>-4.12</v>
      </c>
      <c r="C474" s="41" t="n">
        <f aca="false">$E$5 + B474</f>
        <v>776.88</v>
      </c>
      <c r="D474" s="47" t="n">
        <f aca="false">IF(C474&gt;$E$5,$E$2+$E$1,(IF(C474&gt;764.99,C474^3*3486.59308-C474^2*7860012.00812+C474*5908819377.96283-1481278321001.59,IF(C474&gt;752.99,C474^3*3588.471445-C474^2*8028757.56264+C474*5988077680.84934-1488767378546.26,C474^3*899.851852-C474^2*1969009.674601+C474*1435480406.01138-348666163343.76))))-$E$1</f>
        <v>106444912.116455</v>
      </c>
      <c r="E474" s="47" t="n">
        <f aca="false">D474*100/$E$2</f>
        <v>71.4495886662855</v>
      </c>
      <c r="G474" s="41" t="n">
        <f aca="false">[3]Plan1!$C469</f>
        <v>-10.69</v>
      </c>
      <c r="H474" s="41" t="n">
        <f aca="false">$J$5 + G474</f>
        <v>749.31</v>
      </c>
      <c r="I474" s="47" t="n">
        <f aca="false">IF(H474&gt;$J$5,$J$2+$J$1,(IF(H474&gt;739.99,H474^3*2498.244218-H474^2*5471052.355142+H474*3994605728.77515-972400879260.135,H474^3*1396.138889-H474^2*3002770.071427+H474*2152080038.43115-513963640099.415)))-$J$1</f>
        <v>29740066.9260254</v>
      </c>
      <c r="J474" s="47" t="n">
        <f aca="false">I474*100/$J$2</f>
        <v>33.8176474429425</v>
      </c>
      <c r="L474" s="41" t="n">
        <f aca="false">[4]Plan1!$C469</f>
        <v>-4.47</v>
      </c>
      <c r="M474" s="41" t="n">
        <f aca="false">$O$5 + L474</f>
        <v>834.31</v>
      </c>
      <c r="N474" s="47" t="n">
        <f aca="false">IF(M474&gt;$O$5,$O$2+$O$1,(M474^3*3270.5936-M474^2*8015778.389801+M474*6549018422.82398-1783686174686.87))-$O$1</f>
        <v>19980973.6264648</v>
      </c>
      <c r="O474" s="41" t="n">
        <f aca="false">N474*100/$O$2</f>
        <v>51.1194022044422</v>
      </c>
      <c r="R474" s="47" t="n">
        <f aca="false">SUM(D474,I474,N474)</f>
        <v>156165952.668945</v>
      </c>
      <c r="S474" s="41" t="n">
        <f aca="false">R474*100/$R$2</f>
        <v>56.5801535933102</v>
      </c>
      <c r="U474" s="41" t="n">
        <f aca="false">[1]Plan1!$B469</f>
        <v>19.84</v>
      </c>
    </row>
    <row r="475" customFormat="false" ht="15" hidden="false" customHeight="false" outlineLevel="0" collapsed="false">
      <c r="A475" s="46" t="n">
        <v>42473</v>
      </c>
      <c r="B475" s="41" t="n">
        <f aca="false">[2]Plan1!$C470</f>
        <v>-4.11</v>
      </c>
      <c r="C475" s="41" t="n">
        <f aca="false">$E$5 + B475</f>
        <v>776.89</v>
      </c>
      <c r="D475" s="47" t="n">
        <f aca="false">IF(C475&gt;$E$5,$E$2+$E$1,(IF(C475&gt;764.99,C475^3*3486.59308-C475^2*7860012.00812+C475*5908819377.96283-1481278321001.59,IF(C475&gt;752.99,C475^3*3588.471445-C475^2*8028757.56264+C475*5988077680.84934-1488767378546.26,C475^3*899.851852-C475^2*1969009.674601+C475*1435480406.01138-348666163343.76))))-$E$1</f>
        <v>106536626.638916</v>
      </c>
      <c r="E475" s="47" t="n">
        <f aca="false">D475*100/$E$2</f>
        <v>71.5111506965814</v>
      </c>
      <c r="G475" s="41" t="n">
        <f aca="false">[3]Plan1!$C470</f>
        <v>-10.7</v>
      </c>
      <c r="H475" s="41" t="n">
        <f aca="false">$J$5 + G475</f>
        <v>749.3</v>
      </c>
      <c r="I475" s="47" t="n">
        <f aca="false">IF(H475&gt;$J$5,$J$2+$J$1,(IF(H475&gt;739.99,H475^3*2498.244218-H475^2*5471052.355142+H475*3994605728.77515-972400879260.135,H475^3*1396.138889-H475^2*3002770.071427+H475*2152080038.43115-513963640099.415)))-$J$1</f>
        <v>29703972.545166</v>
      </c>
      <c r="J475" s="47" t="n">
        <f aca="false">I475*100/$J$2</f>
        <v>33.7766042586884</v>
      </c>
      <c r="L475" s="41" t="n">
        <f aca="false">[4]Plan1!$C470</f>
        <v>-4.49</v>
      </c>
      <c r="M475" s="41" t="n">
        <f aca="false">$O$5 + L475</f>
        <v>834.29</v>
      </c>
      <c r="N475" s="47" t="n">
        <f aca="false">IF(M475&gt;$O$5,$O$2+$O$1,(M475^3*3270.5936-M475^2*8015778.389801+M475*6549018422.82398-1783686174686.87))-$O$1</f>
        <v>19912087.5019531</v>
      </c>
      <c r="O475" s="41" t="n">
        <f aca="false">N475*100/$O$2</f>
        <v>50.943163670172</v>
      </c>
      <c r="R475" s="47" t="n">
        <f aca="false">SUM(D475,I475,N475)</f>
        <v>156152686.686035</v>
      </c>
      <c r="S475" s="41" t="n">
        <f aca="false">R475*100/$R$2</f>
        <v>56.5753472233058</v>
      </c>
      <c r="U475" s="41" t="n">
        <f aca="false">[1]Plan1!$B470</f>
        <v>19.84</v>
      </c>
    </row>
    <row r="476" customFormat="false" ht="15" hidden="false" customHeight="false" outlineLevel="0" collapsed="false">
      <c r="A476" s="46" t="n">
        <v>42474</v>
      </c>
      <c r="B476" s="41" t="n">
        <f aca="false">[2]Plan1!$C471</f>
        <v>-4.1</v>
      </c>
      <c r="C476" s="41" t="n">
        <f aca="false">$E$5 + B476</f>
        <v>776.9</v>
      </c>
      <c r="D476" s="47" t="n">
        <f aca="false">IF(C476&gt;$E$5,$E$2+$E$1,(IF(C476&gt;764.99,C476^3*3486.59308-C476^2*7860012.00812+C476*5908819377.96283-1481278321001.59,IF(C476&gt;752.99,C476^3*3588.471445-C476^2*8028757.56264+C476*5988077680.84934-1488767378546.26,C476^3*899.851852-C476^2*1969009.674601+C476*1435480406.01138-348666163343.76))))-$E$1</f>
        <v>106628394.377686</v>
      </c>
      <c r="E476" s="47" t="n">
        <f aca="false">D476*100/$E$2</f>
        <v>71.5727484475452</v>
      </c>
      <c r="G476" s="41" t="n">
        <f aca="false">[3]Plan1!$C471</f>
        <v>-10.7</v>
      </c>
      <c r="H476" s="41" t="n">
        <f aca="false">$J$5 + G476</f>
        <v>749.3</v>
      </c>
      <c r="I476" s="47" t="n">
        <f aca="false">IF(H476&gt;$J$5,$J$2+$J$1,(IF(H476&gt;739.99,H476^3*2498.244218-H476^2*5471052.355142+H476*3994605728.77515-972400879260.135,H476^3*1396.138889-H476^2*3002770.071427+H476*2152080038.43115-513963640099.415)))-$J$1</f>
        <v>29703972.545166</v>
      </c>
      <c r="J476" s="47" t="n">
        <f aca="false">I476*100/$J$2</f>
        <v>33.7766042586884</v>
      </c>
      <c r="L476" s="41" t="n">
        <f aca="false">[4]Plan1!$C471</f>
        <v>-4.5</v>
      </c>
      <c r="M476" s="41" t="n">
        <f aca="false">$O$5 + L476</f>
        <v>834.28</v>
      </c>
      <c r="N476" s="47" t="n">
        <f aca="false">IF(M476&gt;$O$5,$O$2+$O$1,(M476^3*3270.5936-M476^2*8015778.389801+M476*6549018422.82398-1783686174686.87))-$O$1</f>
        <v>19877695.4775391</v>
      </c>
      <c r="O476" s="41" t="n">
        <f aca="false">N476*100/$O$2</f>
        <v>50.8551749784539</v>
      </c>
      <c r="R476" s="47" t="n">
        <f aca="false">SUM(D476,I476,N476)</f>
        <v>156210062.400391</v>
      </c>
      <c r="S476" s="41" t="n">
        <f aca="false">R476*100/$R$2</f>
        <v>56.5961348961325</v>
      </c>
      <c r="U476" s="41" t="n">
        <f aca="false">[1]Plan1!$B471</f>
        <v>20.49</v>
      </c>
    </row>
    <row r="477" customFormat="false" ht="15" hidden="false" customHeight="false" outlineLevel="0" collapsed="false">
      <c r="A477" s="46" t="n">
        <v>42475</v>
      </c>
      <c r="B477" s="41" t="n">
        <f aca="false">[2]Plan1!$C472</f>
        <v>-4.1</v>
      </c>
      <c r="C477" s="41" t="n">
        <f aca="false">$E$5 + B477</f>
        <v>776.9</v>
      </c>
      <c r="D477" s="47" t="n">
        <f aca="false">IF(C477&gt;$E$5,$E$2+$E$1,(IF(C477&gt;764.99,C477^3*3486.59308-C477^2*7860012.00812+C477*5908819377.96283-1481278321001.59,IF(C477&gt;752.99,C477^3*3588.471445-C477^2*8028757.56264+C477*5988077680.84934-1488767378546.26,C477^3*899.851852-C477^2*1969009.674601+C477*1435480406.01138-348666163343.76))))-$E$1</f>
        <v>106628394.377686</v>
      </c>
      <c r="E477" s="47" t="n">
        <f aca="false">D477*100/$E$2</f>
        <v>71.5727484475452</v>
      </c>
      <c r="G477" s="41" t="n">
        <f aca="false">[3]Plan1!$C472</f>
        <v>-10.7</v>
      </c>
      <c r="H477" s="41" t="n">
        <f aca="false">$J$5 + G477</f>
        <v>749.3</v>
      </c>
      <c r="I477" s="47" t="n">
        <f aca="false">IF(H477&gt;$J$5,$J$2+$J$1,(IF(H477&gt;739.99,H477^3*2498.244218-H477^2*5471052.355142+H477*3994605728.77515-972400879260.135,H477^3*1396.138889-H477^2*3002770.071427+H477*2152080038.43115-513963640099.415)))-$J$1</f>
        <v>29703972.545166</v>
      </c>
      <c r="J477" s="47" t="n">
        <f aca="false">I477*100/$J$2</f>
        <v>33.7766042586884</v>
      </c>
      <c r="L477" s="41" t="n">
        <f aca="false">[4]Plan1!$C472</f>
        <v>-4.52</v>
      </c>
      <c r="M477" s="41" t="n">
        <f aca="false">$O$5 + L477</f>
        <v>834.26</v>
      </c>
      <c r="N477" s="47" t="n">
        <f aca="false">IF(M477&gt;$O$5,$O$2+$O$1,(M477^3*3270.5936-M477^2*8015778.389801+M477*6549018422.82398-1783686174686.87))-$O$1</f>
        <v>19809013.4042969</v>
      </c>
      <c r="O477" s="41" t="n">
        <f aca="false">N477*100/$O$2</f>
        <v>50.6794584897613</v>
      </c>
      <c r="R477" s="47" t="n">
        <f aca="false">SUM(D477,I477,N477)</f>
        <v>156141380.327148</v>
      </c>
      <c r="S477" s="41" t="n">
        <f aca="false">R477*100/$R$2</f>
        <v>56.5712508405062</v>
      </c>
      <c r="U477" s="41" t="n">
        <f aca="false">[1]Plan1!$B472</f>
        <v>18.87</v>
      </c>
    </row>
    <row r="478" customFormat="false" ht="15" hidden="false" customHeight="false" outlineLevel="0" collapsed="false">
      <c r="A478" s="46" t="n">
        <v>42476</v>
      </c>
      <c r="B478" s="41" t="n">
        <f aca="false">[2]Plan1!$C473</f>
        <v>-4.09</v>
      </c>
      <c r="C478" s="41" t="n">
        <f aca="false">$E$5 + B478</f>
        <v>776.91</v>
      </c>
      <c r="D478" s="47" t="n">
        <f aca="false">IF(C478&gt;$E$5,$E$2+$E$1,(IF(C478&gt;764.99,C478^3*3486.59308-C478^2*7860012.00812+C478*5908819377.96283-1481278321001.59,IF(C478&gt;752.99,C478^3*3588.471445-C478^2*8028757.56264+C478*5988077680.84934-1488767378546.26,C478^3*899.851852-C478^2*1969009.674601+C478*1435480406.01138-348666163343.76))))-$E$1</f>
        <v>106720215.354248</v>
      </c>
      <c r="E478" s="47" t="n">
        <f aca="false">D478*100/$E$2</f>
        <v>71.6343819335981</v>
      </c>
      <c r="G478" s="41" t="n">
        <f aca="false">[3]Plan1!$C473</f>
        <v>-10.7</v>
      </c>
      <c r="H478" s="41" t="n">
        <f aca="false">$J$5 + G478</f>
        <v>749.3</v>
      </c>
      <c r="I478" s="47" t="n">
        <f aca="false">IF(H478&gt;$J$5,$J$2+$J$1,(IF(H478&gt;739.99,H478^3*2498.244218-H478^2*5471052.355142+H478*3994605728.77515-972400879260.135,H478^3*1396.138889-H478^2*3002770.071427+H478*2152080038.43115-513963640099.415)))-$J$1</f>
        <v>29703972.545166</v>
      </c>
      <c r="J478" s="47" t="n">
        <f aca="false">I478*100/$J$2</f>
        <v>33.7766042586884</v>
      </c>
      <c r="L478" s="41" t="n">
        <f aca="false">[4]Plan1!$C473</f>
        <v>-4.55</v>
      </c>
      <c r="M478" s="41" t="n">
        <f aca="false">$O$5 + L478</f>
        <v>834.23</v>
      </c>
      <c r="N478" s="47" t="n">
        <f aca="false">IF(M478&gt;$O$5,$O$2+$O$1,(M478^3*3270.5936-M478^2*8015778.389801+M478*6549018422.82398-1783686174686.87))-$O$1</f>
        <v>19706244.9433594</v>
      </c>
      <c r="O478" s="41" t="n">
        <f aca="false">N478*100/$O$2</f>
        <v>50.4165352515444</v>
      </c>
      <c r="R478" s="47" t="n">
        <f aca="false">SUM(D478,I478,N478)</f>
        <v>156130432.842773</v>
      </c>
      <c r="S478" s="41" t="n">
        <f aca="false">R478*100/$R$2</f>
        <v>56.5672844807664</v>
      </c>
      <c r="U478" s="41" t="n">
        <f aca="false">[1]Plan1!$B473</f>
        <v>18.56</v>
      </c>
    </row>
    <row r="479" customFormat="false" ht="15" hidden="false" customHeight="false" outlineLevel="0" collapsed="false">
      <c r="A479" s="46" t="n">
        <v>42477</v>
      </c>
      <c r="B479" s="41" t="n">
        <f aca="false">[2]Plan1!$C474</f>
        <v>-4.09</v>
      </c>
      <c r="C479" s="41" t="n">
        <f aca="false">$E$5 + B479</f>
        <v>776.91</v>
      </c>
      <c r="D479" s="47" t="n">
        <f aca="false">IF(C479&gt;$E$5,$E$2+$E$1,(IF(C479&gt;764.99,C479^3*3486.59308-C479^2*7860012.00812+C479*5908819377.96283-1481278321001.59,IF(C479&gt;752.99,C479^3*3588.471445-C479^2*8028757.56264+C479*5988077680.84934-1488767378546.26,C479^3*899.851852-C479^2*1969009.674601+C479*1435480406.01138-348666163343.76))))-$E$1</f>
        <v>106720215.354248</v>
      </c>
      <c r="E479" s="47" t="n">
        <f aca="false">D479*100/$E$2</f>
        <v>71.6343819335981</v>
      </c>
      <c r="G479" s="41" t="n">
        <f aca="false">[3]Plan1!$C474</f>
        <v>-10.71</v>
      </c>
      <c r="H479" s="41" t="n">
        <f aca="false">$J$5 + G479</f>
        <v>749.29</v>
      </c>
      <c r="I479" s="47" t="n">
        <f aca="false">IF(H479&gt;$J$5,$J$2+$J$1,(IF(H479&gt;739.99,H479^3*2498.244218-H479^2*5471052.355142+H479*3994605728.77515-972400879260.135,H479^3*1396.138889-H479^2*3002770.071427+H479*2152080038.43115-513963640099.415)))-$J$1</f>
        <v>29667907.1135254</v>
      </c>
      <c r="J479" s="47" t="n">
        <f aca="false">I479*100/$J$2</f>
        <v>33.7355939928025</v>
      </c>
      <c r="L479" s="41" t="n">
        <f aca="false">[4]Plan1!$C474</f>
        <v>-4.57</v>
      </c>
      <c r="M479" s="41" t="n">
        <f aca="false">$O$5 + L479</f>
        <v>834.21</v>
      </c>
      <c r="N479" s="47" t="n">
        <f aca="false">IF(M479&gt;$O$5,$O$2+$O$1,(M479^3*3270.5936-M479^2*8015778.389801+M479*6549018422.82398-1783686174686.87))-$O$1</f>
        <v>19637902.171875</v>
      </c>
      <c r="O479" s="41" t="n">
        <f aca="false">N479*100/$O$2</f>
        <v>50.2416868338152</v>
      </c>
      <c r="R479" s="47" t="n">
        <f aca="false">SUM(D479,I479,N479)</f>
        <v>156026024.639648</v>
      </c>
      <c r="S479" s="41" t="n">
        <f aca="false">R479*100/$R$2</f>
        <v>56.5294565671382</v>
      </c>
      <c r="U479" s="41" t="n">
        <f aca="false">[1]Plan1!$B474</f>
        <v>16.42</v>
      </c>
    </row>
    <row r="480" customFormat="false" ht="15" hidden="false" customHeight="false" outlineLevel="0" collapsed="false">
      <c r="A480" s="46" t="n">
        <v>42478</v>
      </c>
      <c r="B480" s="41" t="n">
        <f aca="false">[2]Plan1!$C475</f>
        <v>-4.08</v>
      </c>
      <c r="C480" s="41" t="n">
        <f aca="false">$E$5 + B480</f>
        <v>776.92</v>
      </c>
      <c r="D480" s="47" t="n">
        <f aca="false">IF(C480&gt;$E$5,$E$2+$E$1,(IF(C480&gt;764.99,C480^3*3486.59308-C480^2*7860012.00812+C480*5908819377.96283-1481278321001.59,IF(C480&gt;752.99,C480^3*3588.471445-C480^2*8028757.56264+C480*5988077680.84934-1488767378546.26,C480^3*899.851852-C480^2*1969009.674601+C480*1435480406.01138-348666163343.76))))-$E$1</f>
        <v>106812089.590576</v>
      </c>
      <c r="E480" s="47" t="n">
        <f aca="false">D480*100/$E$2</f>
        <v>71.6960511694888</v>
      </c>
      <c r="G480" s="41" t="n">
        <f aca="false">[3]Plan1!$C475</f>
        <v>-10.73</v>
      </c>
      <c r="H480" s="41" t="n">
        <f aca="false">$J$5 + G480</f>
        <v>749.27</v>
      </c>
      <c r="I480" s="47" t="n">
        <f aca="false">IF(H480&gt;$J$5,$J$2+$J$1,(IF(H480&gt;739.99,H480^3*2498.244218-H480^2*5471052.355142+H480*3994605728.77515-972400879260.135,H480^3*1396.138889-H480^2*3002770.071427+H480*2152080038.43115-513963640099.415)))-$J$1</f>
        <v>29595863.0422363</v>
      </c>
      <c r="J480" s="47" t="n">
        <f aca="false">I480*100/$J$2</f>
        <v>33.6536721528394</v>
      </c>
      <c r="L480" s="41" t="n">
        <f aca="false">[4]Plan1!$C475</f>
        <v>-4.6</v>
      </c>
      <c r="M480" s="41" t="n">
        <f aca="false">$O$5 + L480</f>
        <v>834.18</v>
      </c>
      <c r="N480" s="47" t="n">
        <f aca="false">IF(M480&gt;$O$5,$O$2+$O$1,(M480^3*3270.5936-M480^2*8015778.389801+M480*6549018422.82398-1783686174686.87))-$O$1</f>
        <v>19535641.9267578</v>
      </c>
      <c r="O480" s="41" t="n">
        <f aca="false">N480*100/$O$2</f>
        <v>49.9800638169695</v>
      </c>
      <c r="R480" s="47" t="n">
        <f aca="false">SUM(D480,I480,N480)</f>
        <v>155943594.55957</v>
      </c>
      <c r="S480" s="41" t="n">
        <f aca="false">R480*100/$R$2</f>
        <v>56.4995915004459</v>
      </c>
      <c r="U480" s="41" t="n">
        <f aca="false">[1]Plan1!$B475</f>
        <v>17.02</v>
      </c>
    </row>
    <row r="481" customFormat="false" ht="15" hidden="false" customHeight="false" outlineLevel="0" collapsed="false">
      <c r="A481" s="46" t="n">
        <v>42479</v>
      </c>
      <c r="B481" s="41" t="n">
        <f aca="false">[2]Plan1!$C476</f>
        <v>-4.08</v>
      </c>
      <c r="C481" s="41" t="n">
        <f aca="false">$E$5 + B481</f>
        <v>776.92</v>
      </c>
      <c r="D481" s="47" t="n">
        <f aca="false">IF(C481&gt;$E$5,$E$2+$E$1,(IF(C481&gt;764.99,C481^3*3486.59308-C481^2*7860012.00812+C481*5908819377.96283-1481278321001.59,IF(C481&gt;752.99,C481^3*3588.471445-C481^2*8028757.56264+C481*5988077680.84934-1488767378546.26,C481^3*899.851852-C481^2*1969009.674601+C481*1435480406.01138-348666163343.76))))-$E$1</f>
        <v>106812089.590576</v>
      </c>
      <c r="E481" s="47" t="n">
        <f aca="false">D481*100/$E$2</f>
        <v>71.6960511694888</v>
      </c>
      <c r="G481" s="41" t="n">
        <f aca="false">[3]Plan1!$C476</f>
        <v>-10.73</v>
      </c>
      <c r="H481" s="41" t="n">
        <f aca="false">$J$5 + G481</f>
        <v>749.27</v>
      </c>
      <c r="I481" s="47" t="n">
        <f aca="false">IF(H481&gt;$J$5,$J$2+$J$1,(IF(H481&gt;739.99,H481^3*2498.244218-H481^2*5471052.355142+H481*3994605728.77515-972400879260.135,H481^3*1396.138889-H481^2*3002770.071427+H481*2152080038.43115-513963640099.415)))-$J$1</f>
        <v>29595863.0422363</v>
      </c>
      <c r="J481" s="47" t="n">
        <f aca="false">I481*100/$J$2</f>
        <v>33.6536721528394</v>
      </c>
      <c r="L481" s="41" t="n">
        <f aca="false">[4]Plan1!$C476</f>
        <v>-4.61</v>
      </c>
      <c r="M481" s="41" t="n">
        <f aca="false">$O$5 + L481</f>
        <v>834.17</v>
      </c>
      <c r="N481" s="47" t="n">
        <f aca="false">IF(M481&gt;$O$5,$O$2+$O$1,(M481^3*3270.5936-M481^2*8015778.389801+M481*6549018422.82398-1783686174686.87))-$O$1</f>
        <v>19501622.809082</v>
      </c>
      <c r="O481" s="41" t="n">
        <f aca="false">N481*100/$O$2</f>
        <v>49.8930291713302</v>
      </c>
      <c r="R481" s="47" t="n">
        <f aca="false">SUM(D481,I481,N481)</f>
        <v>155909575.441895</v>
      </c>
      <c r="S481" s="41" t="n">
        <f aca="false">R481*100/$R$2</f>
        <v>56.4872661064</v>
      </c>
      <c r="U481" s="41" t="n">
        <f aca="false">[1]Plan1!$B476</f>
        <v>16.72</v>
      </c>
    </row>
    <row r="482" customFormat="false" ht="15" hidden="false" customHeight="false" outlineLevel="0" collapsed="false">
      <c r="A482" s="46" t="n">
        <v>42480</v>
      </c>
      <c r="B482" s="41" t="n">
        <f aca="false">[2]Plan1!$C477</f>
        <v>-4.07</v>
      </c>
      <c r="C482" s="41" t="n">
        <f aca="false">$E$5 + B482</f>
        <v>776.93</v>
      </c>
      <c r="D482" s="47" t="n">
        <f aca="false">IF(C482&gt;$E$5,$E$2+$E$1,(IF(C482&gt;764.99,C482^3*3486.59308-C482^2*7860012.00812+C482*5908819377.96283-1481278321001.59,IF(C482&gt;752.99,C482^3*3588.471445-C482^2*8028757.56264+C482*5988077680.84934-1488767378546.26,C482^3*899.851852-C482^2*1969009.674601+C482*1435480406.01138-348666163343.76))))-$E$1</f>
        <v>106904017.106201</v>
      </c>
      <c r="E482" s="47" t="n">
        <f aca="false">D482*100/$E$2</f>
        <v>71.7577561683274</v>
      </c>
      <c r="G482" s="41" t="n">
        <f aca="false">[3]Plan1!$C477</f>
        <v>-10.73</v>
      </c>
      <c r="H482" s="41" t="n">
        <f aca="false">$J$5 + G482</f>
        <v>749.27</v>
      </c>
      <c r="I482" s="47" t="n">
        <f aca="false">IF(H482&gt;$J$5,$J$2+$J$1,(IF(H482&gt;739.99,H482^3*2498.244218-H482^2*5471052.355142+H482*3994605728.77515-972400879260.135,H482^3*1396.138889-H482^2*3002770.071427+H482*2152080038.43115-513963640099.415)))-$J$1</f>
        <v>29595863.0422363</v>
      </c>
      <c r="J482" s="47" t="n">
        <f aca="false">I482*100/$J$2</f>
        <v>33.6536721528394</v>
      </c>
      <c r="L482" s="41" t="n">
        <f aca="false">[4]Plan1!$C477</f>
        <v>-4.62</v>
      </c>
      <c r="M482" s="41" t="n">
        <f aca="false">$O$5 + L482</f>
        <v>834.16</v>
      </c>
      <c r="N482" s="47" t="n">
        <f aca="false">IF(M482&gt;$O$5,$O$2+$O$1,(M482^3*3270.5936-M482^2*8015778.389801+M482*6549018422.82398-1783686174686.87))-$O$1</f>
        <v>19467637.4765625</v>
      </c>
      <c r="O482" s="41" t="n">
        <f aca="false">N482*100/$O$2</f>
        <v>49.8060809617686</v>
      </c>
      <c r="R482" s="47" t="n">
        <f aca="false">SUM(D482,I482,N482)</f>
        <v>155967517.625</v>
      </c>
      <c r="S482" s="41" t="n">
        <f aca="false">R482*100/$R$2</f>
        <v>56.5082590153126</v>
      </c>
      <c r="U482" s="41" t="n">
        <f aca="false">[1]Plan1!$B477</f>
        <v>18.56</v>
      </c>
    </row>
    <row r="483" customFormat="false" ht="15" hidden="false" customHeight="false" outlineLevel="0" collapsed="false">
      <c r="A483" s="46" t="n">
        <v>42481</v>
      </c>
      <c r="B483" s="41" t="n">
        <f aca="false">[2]Plan1!$C478</f>
        <v>-4.06</v>
      </c>
      <c r="C483" s="41" t="n">
        <f aca="false">$E$5 + B483</f>
        <v>776.94</v>
      </c>
      <c r="D483" s="47" t="n">
        <f aca="false">IF(C483&gt;$E$5,$E$2+$E$1,(IF(C483&gt;764.99,C483^3*3486.59308-C483^2*7860012.00812+C483*5908819377.96283-1481278321001.59,IF(C483&gt;752.99,C483^3*3588.471445-C483^2*8028757.56264+C483*5988077680.84934-1488767378546.26,C483^3*899.851852-C483^2*1969009.674601+C483*1435480406.01138-348666163343.76))))-$E$1</f>
        <v>106995997.923096</v>
      </c>
      <c r="E483" s="47" t="n">
        <f aca="false">D483*100/$E$2</f>
        <v>71.8194969448627</v>
      </c>
      <c r="G483" s="41" t="n">
        <f aca="false">[3]Plan1!$C478</f>
        <v>-10.74</v>
      </c>
      <c r="H483" s="41" t="n">
        <f aca="false">$J$5 + G483</f>
        <v>749.26</v>
      </c>
      <c r="I483" s="47" t="n">
        <f aca="false">IF(H483&gt;$J$5,$J$2+$J$1,(IF(H483&gt;739.99,H483^3*2498.244218-H483^2*5471052.355142+H483*3994605728.77515-972400879260.135,H483^3*1396.138889-H483^2*3002770.071427+H483*2152080038.43115-513963640099.415)))-$J$1</f>
        <v>29559884.3723145</v>
      </c>
      <c r="J483" s="47" t="n">
        <f aca="false">I483*100/$J$2</f>
        <v>33.6127605443379</v>
      </c>
      <c r="L483" s="41" t="n">
        <f aca="false">[4]Plan1!$C478</f>
        <v>-4.64</v>
      </c>
      <c r="M483" s="41" t="n">
        <f aca="false">$O$5 + L483</f>
        <v>834.14</v>
      </c>
      <c r="N483" s="47" t="n">
        <f aca="false">IF(M483&gt;$O$5,$O$2+$O$1,(M483^3*3270.5936-M483^2*8015778.389801+M483*6549018422.82398-1783686174686.87))-$O$1</f>
        <v>19399768.0771484</v>
      </c>
      <c r="O483" s="41" t="n">
        <f aca="false">N483*100/$O$2</f>
        <v>49.6324436210223</v>
      </c>
      <c r="R483" s="47" t="n">
        <f aca="false">SUM(D483,I483,N483)</f>
        <v>155955650.372559</v>
      </c>
      <c r="S483" s="41" t="n">
        <f aca="false">R483*100/$R$2</f>
        <v>56.5039594163643</v>
      </c>
      <c r="U483" s="41" t="n">
        <f aca="false">[1]Plan1!$B478</f>
        <v>16.42</v>
      </c>
    </row>
    <row r="484" customFormat="false" ht="15" hidden="false" customHeight="false" outlineLevel="0" collapsed="false">
      <c r="A484" s="46" t="n">
        <v>42482</v>
      </c>
      <c r="B484" s="41" t="n">
        <f aca="false">[2]Plan1!$C479</f>
        <v>-4.05</v>
      </c>
      <c r="C484" s="41" t="n">
        <f aca="false">$E$5 + B484</f>
        <v>776.95</v>
      </c>
      <c r="D484" s="47" t="n">
        <f aca="false">IF(C484&gt;$E$5,$E$2+$E$1,(IF(C484&gt;764.99,C484^3*3486.59308-C484^2*7860012.00812+C484*5908819377.96283-1481278321001.59,IF(C484&gt;752.99,C484^3*3588.471445-C484^2*8028757.56264+C484*5988077680.84934-1488767378546.26,C484^3*899.851852-C484^2*1969009.674601+C484*1435480406.01138-348666163343.76))))-$E$1</f>
        <v>107088032.061279</v>
      </c>
      <c r="E484" s="47" t="n">
        <f aca="false">D484*100/$E$2</f>
        <v>71.8812735125325</v>
      </c>
      <c r="G484" s="41" t="n">
        <f aca="false">[3]Plan1!$C479</f>
        <v>-10.73</v>
      </c>
      <c r="H484" s="41" t="n">
        <f aca="false">$J$5 + G484</f>
        <v>749.27</v>
      </c>
      <c r="I484" s="47" t="n">
        <f aca="false">IF(H484&gt;$J$5,$J$2+$J$1,(IF(H484&gt;739.99,H484^3*2498.244218-H484^2*5471052.355142+H484*3994605728.77515-972400879260.135,H484^3*1396.138889-H484^2*3002770.071427+H484*2152080038.43115-513963640099.415)))-$J$1</f>
        <v>29595863.0422363</v>
      </c>
      <c r="J484" s="47" t="n">
        <f aca="false">I484*100/$J$2</f>
        <v>33.6536721528394</v>
      </c>
      <c r="L484" s="41" t="n">
        <f aca="false">[4]Plan1!$C479</f>
        <v>-4.65</v>
      </c>
      <c r="M484" s="41" t="n">
        <f aca="false">$O$5 + L484</f>
        <v>834.13</v>
      </c>
      <c r="N484" s="47" t="n">
        <f aca="false">IF(M484&gt;$O$5,$O$2+$O$1,(M484^3*3270.5936-M484^2*8015778.389801+M484*6549018422.82398-1783686174686.87))-$O$1</f>
        <v>19365883.9746094</v>
      </c>
      <c r="O484" s="41" t="n">
        <f aca="false">N484*100/$O$2</f>
        <v>49.5457543986445</v>
      </c>
      <c r="R484" s="47" t="n">
        <f aca="false">SUM(D484,I484,N484)</f>
        <v>156049779.078125</v>
      </c>
      <c r="S484" s="41" t="n">
        <f aca="false">R484*100/$R$2</f>
        <v>56.5380629871329</v>
      </c>
      <c r="U484" s="41" t="n">
        <f aca="false">[1]Plan1!$B479</f>
        <v>20.16</v>
      </c>
    </row>
    <row r="485" customFormat="false" ht="15" hidden="false" customHeight="false" outlineLevel="0" collapsed="false">
      <c r="A485" s="46" t="n">
        <v>42483</v>
      </c>
      <c r="B485" s="41" t="n">
        <f aca="false">[2]Plan1!$C480</f>
        <v>-4.05</v>
      </c>
      <c r="C485" s="41" t="n">
        <f aca="false">$E$5 + B485</f>
        <v>776.95</v>
      </c>
      <c r="D485" s="47" t="n">
        <f aca="false">IF(C485&gt;$E$5,$E$2+$E$1,(IF(C485&gt;764.99,C485^3*3486.59308-C485^2*7860012.00812+C485*5908819377.96283-1481278321001.59,IF(C485&gt;752.99,C485^3*3588.471445-C485^2*8028757.56264+C485*5988077680.84934-1488767378546.26,C485^3*899.851852-C485^2*1969009.674601+C485*1435480406.01138-348666163343.76))))-$E$1</f>
        <v>107088032.061279</v>
      </c>
      <c r="E485" s="47" t="n">
        <f aca="false">D485*100/$E$2</f>
        <v>71.8812735125325</v>
      </c>
      <c r="G485" s="41" t="n">
        <f aca="false">[3]Plan1!$C480</f>
        <v>-10.74</v>
      </c>
      <c r="H485" s="41" t="n">
        <f aca="false">$J$5 + G485</f>
        <v>749.26</v>
      </c>
      <c r="I485" s="47" t="n">
        <f aca="false">IF(H485&gt;$J$5,$J$2+$J$1,(IF(H485&gt;739.99,H485^3*2498.244218-H485^2*5471052.355142+H485*3994605728.77515-972400879260.135,H485^3*1396.138889-H485^2*3002770.071427+H485*2152080038.43115-513963640099.415)))-$J$1</f>
        <v>29559884.3723145</v>
      </c>
      <c r="J485" s="47" t="n">
        <f aca="false">I485*100/$J$2</f>
        <v>33.6127605443379</v>
      </c>
      <c r="L485" s="41" t="n">
        <f aca="false">[4]Plan1!$C480</f>
        <v>-4.62</v>
      </c>
      <c r="M485" s="41" t="n">
        <f aca="false">$O$5 + L485</f>
        <v>834.16</v>
      </c>
      <c r="N485" s="47" t="n">
        <f aca="false">IF(M485&gt;$O$5,$O$2+$O$1,(M485^3*3270.5936-M485^2*8015778.389801+M485*6549018422.82398-1783686174686.87))-$O$1</f>
        <v>19467637.4765625</v>
      </c>
      <c r="O485" s="41" t="n">
        <f aca="false">N485*100/$O$2</f>
        <v>49.8060809617686</v>
      </c>
      <c r="R485" s="47" t="n">
        <f aca="false">SUM(D485,I485,N485)</f>
        <v>156115553.910156</v>
      </c>
      <c r="S485" s="41" t="n">
        <f aca="false">R485*100/$R$2</f>
        <v>56.56189372639</v>
      </c>
      <c r="U485" s="41" t="n">
        <f aca="false">[1]Plan1!$B480</f>
        <v>17.02</v>
      </c>
    </row>
    <row r="486" customFormat="false" ht="15" hidden="false" customHeight="false" outlineLevel="0" collapsed="false">
      <c r="A486" s="46" t="n">
        <v>42484</v>
      </c>
      <c r="B486" s="41" t="n">
        <f aca="false">[2]Plan1!$C481</f>
        <v>-4.05</v>
      </c>
      <c r="C486" s="41" t="n">
        <f aca="false">$E$5 + B486</f>
        <v>776.95</v>
      </c>
      <c r="D486" s="47" t="n">
        <f aca="false">IF(C486&gt;$E$5,$E$2+$E$1,(IF(C486&gt;764.99,C486^3*3486.59308-C486^2*7860012.00812+C486*5908819377.96283-1481278321001.59,IF(C486&gt;752.99,C486^3*3588.471445-C486^2*8028757.56264+C486*5988077680.84934-1488767378546.26,C486^3*899.851852-C486^2*1969009.674601+C486*1435480406.01138-348666163343.76))))-$E$1</f>
        <v>107088032.061279</v>
      </c>
      <c r="E486" s="47" t="n">
        <f aca="false">D486*100/$E$2</f>
        <v>71.8812735125325</v>
      </c>
      <c r="G486" s="41" t="n">
        <f aca="false">[3]Plan1!$C481</f>
        <v>-10.73</v>
      </c>
      <c r="H486" s="41" t="n">
        <f aca="false">$J$5 + G486</f>
        <v>749.27</v>
      </c>
      <c r="I486" s="47" t="n">
        <f aca="false">IF(H486&gt;$J$5,$J$2+$J$1,(IF(H486&gt;739.99,H486^3*2498.244218-H486^2*5471052.355142+H486*3994605728.77515-972400879260.135,H486^3*1396.138889-H486^2*3002770.071427+H486*2152080038.43115-513963640099.415)))-$J$1</f>
        <v>29595863.0422363</v>
      </c>
      <c r="J486" s="47" t="n">
        <f aca="false">I486*100/$J$2</f>
        <v>33.6536721528394</v>
      </c>
      <c r="L486" s="41" t="n">
        <f aca="false">[4]Plan1!$C481</f>
        <v>-4.69</v>
      </c>
      <c r="M486" s="41" t="n">
        <f aca="false">$O$5 + L486</f>
        <v>834.09</v>
      </c>
      <c r="N486" s="47" t="n">
        <f aca="false">IF(M486&gt;$O$5,$O$2+$O$1,(M486^3*3270.5936-M486^2*8015778.389801+M486*6549018422.82398-1783686174686.87))-$O$1</f>
        <v>19230684.4106445</v>
      </c>
      <c r="O486" s="41" t="n">
        <f aca="false">N486*100/$O$2</f>
        <v>49.1998592977656</v>
      </c>
      <c r="R486" s="47" t="n">
        <f aca="false">SUM(D486,I486,N486)</f>
        <v>155914579.51416</v>
      </c>
      <c r="S486" s="41" t="n">
        <f aca="false">R486*100/$R$2</f>
        <v>56.4890791211611</v>
      </c>
      <c r="U486" s="41" t="n">
        <f aca="false">[1]Plan1!$B481</f>
        <v>17.63</v>
      </c>
    </row>
    <row r="487" customFormat="false" ht="15" hidden="false" customHeight="false" outlineLevel="0" collapsed="false">
      <c r="A487" s="46" t="n">
        <v>42485</v>
      </c>
      <c r="B487" s="41" t="n">
        <f aca="false">[2]Plan1!$C482</f>
        <v>-4.03</v>
      </c>
      <c r="C487" s="41" t="n">
        <f aca="false">$E$5 + B487</f>
        <v>776.97</v>
      </c>
      <c r="D487" s="47" t="n">
        <f aca="false">IF(C487&gt;$E$5,$E$2+$E$1,(IF(C487&gt;764.99,C487^3*3486.59308-C487^2*7860012.00812+C487*5908819377.96283-1481278321001.59,IF(C487&gt;752.99,C487^3*3588.471445-C487^2*8028757.56264+C487*5988077680.84934-1488767378546.26,C487^3*899.851852-C487^2*1969009.674601+C487*1435480406.01138-348666163343.76))))-$E$1</f>
        <v>107272260.388428</v>
      </c>
      <c r="E487" s="47" t="n">
        <f aca="false">D487*100/$E$2</f>
        <v>72.0049340796157</v>
      </c>
      <c r="G487" s="41" t="n">
        <f aca="false">[3]Plan1!$C482</f>
        <v>-10.74</v>
      </c>
      <c r="H487" s="41" t="n">
        <f aca="false">$J$5 + G487</f>
        <v>749.26</v>
      </c>
      <c r="I487" s="47" t="n">
        <f aca="false">IF(H487&gt;$J$5,$J$2+$J$1,(IF(H487&gt;739.99,H487^3*2498.244218-H487^2*5471052.355142+H487*3994605728.77515-972400879260.135,H487^3*1396.138889-H487^2*3002770.071427+H487*2152080038.43115-513963640099.415)))-$J$1</f>
        <v>29559884.3723145</v>
      </c>
      <c r="J487" s="47" t="n">
        <f aca="false">I487*100/$J$2</f>
        <v>33.6127605443379</v>
      </c>
      <c r="L487" s="41" t="n">
        <f aca="false">[4]Plan1!$C482</f>
        <v>-4.7</v>
      </c>
      <c r="M487" s="41" t="n">
        <f aca="false">$O$5 + L487</f>
        <v>834.08</v>
      </c>
      <c r="N487" s="47" t="n">
        <f aca="false">IF(M487&gt;$O$5,$O$2+$O$1,(M487^3*3270.5936-M487^2*8015778.389801+M487*6549018422.82398-1783686174686.87))-$O$1</f>
        <v>19196968.6347656</v>
      </c>
      <c r="O487" s="41" t="n">
        <f aca="false">N487*100/$O$2</f>
        <v>49.1136007229829</v>
      </c>
      <c r="R487" s="47" t="n">
        <f aca="false">SUM(D487,I487,N487)</f>
        <v>156029113.395508</v>
      </c>
      <c r="S487" s="41" t="n">
        <f aca="false">R487*100/$R$2</f>
        <v>56.5305756476929</v>
      </c>
      <c r="U487" s="41" t="n">
        <f aca="false">[1]Plan1!$B482</f>
        <v>17.02</v>
      </c>
    </row>
    <row r="488" customFormat="false" ht="15" hidden="false" customHeight="false" outlineLevel="0" collapsed="false">
      <c r="A488" s="46" t="n">
        <v>42486</v>
      </c>
      <c r="B488" s="41" t="n">
        <f aca="false">[2]Plan1!$C483</f>
        <v>-4.02</v>
      </c>
      <c r="C488" s="41" t="n">
        <f aca="false">$E$5 + B488</f>
        <v>776.98</v>
      </c>
      <c r="D488" s="47" t="n">
        <f aca="false">IF(C488&gt;$E$5,$E$2+$E$1,(IF(C488&gt;764.99,C488^3*3486.59308-C488^2*7860012.00812+C488*5908819377.96283-1481278321001.59,IF(C488&gt;752.99,C488^3*3588.471445-C488^2*8028757.56264+C488*5988077680.84934-1488767378546.26,C488^3*899.851852-C488^2*1969009.674601+C488*1435480406.01138-348666163343.76))))-$E$1</f>
        <v>107364454.616943</v>
      </c>
      <c r="E488" s="47" t="n">
        <f aca="false">D488*100/$E$2</f>
        <v>72.0668181055768</v>
      </c>
      <c r="G488" s="41" t="n">
        <f aca="false">[3]Plan1!$C483</f>
        <v>-10.75</v>
      </c>
      <c r="H488" s="41" t="n">
        <f aca="false">$J$5 + G488</f>
        <v>749.25</v>
      </c>
      <c r="I488" s="47" t="n">
        <f aca="false">IF(H488&gt;$J$5,$J$2+$J$1,(IF(H488&gt;739.99,H488^3*2498.244218-H488^2*5471052.355142+H488*3994605728.77515-972400879260.135,H488^3*1396.138889-H488^2*3002770.071427+H488*2152080038.43115-513963640099.415)))-$J$1</f>
        <v>29523934.5910645</v>
      </c>
      <c r="J488" s="47" t="n">
        <f aca="false">I488*100/$J$2</f>
        <v>33.5718817853564</v>
      </c>
      <c r="L488" s="41" t="n">
        <f aca="false">[4]Plan1!$C483</f>
        <v>-4.72</v>
      </c>
      <c r="M488" s="41" t="n">
        <f aca="false">$O$5 + L488</f>
        <v>834.06</v>
      </c>
      <c r="N488" s="47" t="n">
        <f aca="false">IF(M488&gt;$O$5,$O$2+$O$1,(M488^3*3270.5936-M488^2*8015778.389801+M488*6549018422.82398-1783686174686.87))-$O$1</f>
        <v>19129637.8798828</v>
      </c>
      <c r="O488" s="41" t="n">
        <f aca="false">N488*100/$O$2</f>
        <v>48.9413414525425</v>
      </c>
      <c r="R488" s="47" t="n">
        <f aca="false">SUM(D488,I488,N488)</f>
        <v>156018027.087891</v>
      </c>
      <c r="S488" s="41" t="n">
        <f aca="false">R488*100/$R$2</f>
        <v>56.5265589912</v>
      </c>
      <c r="U488" s="41" t="n">
        <f aca="false">[1]Plan1!$B483</f>
        <v>16.72</v>
      </c>
    </row>
    <row r="489" customFormat="false" ht="15" hidden="false" customHeight="false" outlineLevel="0" collapsed="false">
      <c r="A489" s="46" t="n">
        <v>42487</v>
      </c>
      <c r="B489" s="41" t="n">
        <f aca="false">[2]Plan1!$C484</f>
        <v>-4.01</v>
      </c>
      <c r="C489" s="41" t="n">
        <f aca="false">$E$5 + B489</f>
        <v>776.99</v>
      </c>
      <c r="D489" s="47" t="n">
        <f aca="false">IF(C489&gt;$E$5,$E$2+$E$1,(IF(C489&gt;764.99,C489^3*3486.59308-C489^2*7860012.00812+C489*5908819377.96283-1481278321001.59,IF(C489&gt;752.99,C489^3*3588.471445-C489^2*8028757.56264+C489*5988077680.84934-1488767378546.26,C489^3*899.851852-C489^2*1969009.674601+C489*1435480406.01138-348666163343.76))))-$E$1</f>
        <v>107456702.251221</v>
      </c>
      <c r="E489" s="47" t="n">
        <f aca="false">D489*100/$E$2</f>
        <v>72.1287379793735</v>
      </c>
      <c r="G489" s="41" t="n">
        <f aca="false">[3]Plan1!$C484</f>
        <v>-10.75</v>
      </c>
      <c r="H489" s="41" t="n">
        <f aca="false">$J$5 + G489</f>
        <v>749.25</v>
      </c>
      <c r="I489" s="47" t="n">
        <f aca="false">IF(H489&gt;$J$5,$J$2+$J$1,(IF(H489&gt;739.99,H489^3*2498.244218-H489^2*5471052.355142+H489*3994605728.77515-972400879260.135,H489^3*1396.138889-H489^2*3002770.071427+H489*2152080038.43115-513963640099.415)))-$J$1</f>
        <v>29523934.5910645</v>
      </c>
      <c r="J489" s="47" t="n">
        <f aca="false">I489*100/$J$2</f>
        <v>33.5718817853564</v>
      </c>
      <c r="L489" s="41" t="n">
        <f aca="false">[4]Plan1!$C484</f>
        <v>-4.74</v>
      </c>
      <c r="M489" s="41" t="n">
        <f aca="false">$O$5 + L489</f>
        <v>834.04</v>
      </c>
      <c r="N489" s="47" t="n">
        <f aca="false">IF(M489&gt;$O$5,$O$2+$O$1,(M489^3*3270.5936-M489^2*8015778.389801+M489*6549018422.82398-1783686174686.87))-$O$1</f>
        <v>19062441.3945313</v>
      </c>
      <c r="O489" s="41" t="n">
        <f aca="false">N489*100/$O$2</f>
        <v>48.7694256978037</v>
      </c>
      <c r="R489" s="47" t="n">
        <f aca="false">SUM(D489,I489,N489)</f>
        <v>156043078.236816</v>
      </c>
      <c r="S489" s="41" t="n">
        <f aca="false">R489*100/$R$2</f>
        <v>56.5356352195948</v>
      </c>
      <c r="U489" s="41" t="n">
        <f aca="false">[1]Plan1!$B484</f>
        <v>17.32</v>
      </c>
    </row>
    <row r="490" customFormat="false" ht="15" hidden="false" customHeight="false" outlineLevel="0" collapsed="false">
      <c r="A490" s="46" t="n">
        <v>42488</v>
      </c>
      <c r="B490" s="41" t="n">
        <f aca="false">[2]Plan1!$C485</f>
        <v>-4</v>
      </c>
      <c r="C490" s="41" t="n">
        <f aca="false">$E$5 + B490</f>
        <v>777</v>
      </c>
      <c r="D490" s="47" t="n">
        <f aca="false">IF(C490&gt;$E$5,$E$2+$E$1,(IF(C490&gt;764.99,C490^3*3486.59308-C490^2*7860012.00812+C490*5908819377.96283-1481278321001.59,IF(C490&gt;752.99,C490^3*3588.471445-C490^2*8028757.56264+C490*5988077680.84934-1488767378546.26,C490^3*899.851852-C490^2*1969009.674601+C490*1435480406.01138-348666163343.76))))-$E$1</f>
        <v>107549003.312256</v>
      </c>
      <c r="E490" s="47" t="n">
        <f aca="false">D490*100/$E$2</f>
        <v>72.1906937150991</v>
      </c>
      <c r="G490" s="41" t="n">
        <f aca="false">[3]Plan1!$C485</f>
        <v>-10.76</v>
      </c>
      <c r="H490" s="41" t="n">
        <f aca="false">$J$5 + G490</f>
        <v>749.24</v>
      </c>
      <c r="I490" s="47" t="n">
        <f aca="false">IF(H490&gt;$J$5,$J$2+$J$1,(IF(H490&gt;739.99,H490^3*2498.244218-H490^2*5471052.355142+H490*3994605728.77515-972400879260.135,H490^3*1396.138889-H490^2*3002770.071427+H490*2152080038.43115-513963640099.415)))-$J$1</f>
        <v>29488013.6862793</v>
      </c>
      <c r="J490" s="47" t="n">
        <f aca="false">I490*100/$J$2</f>
        <v>33.5310358620141</v>
      </c>
      <c r="L490" s="41" t="n">
        <f aca="false">[4]Plan1!$C485</f>
        <v>-4.75</v>
      </c>
      <c r="M490" s="41" t="n">
        <f aca="false">$O$5 + L490</f>
        <v>834.03</v>
      </c>
      <c r="N490" s="47" t="n">
        <f aca="false">IF(M490&gt;$O$5,$O$2+$O$1,(M490^3*3270.5936-M490^2*8015778.389801+M490*6549018422.82398-1783686174686.87))-$O$1</f>
        <v>19028893.4526367</v>
      </c>
      <c r="O490" s="41" t="n">
        <f aca="false">N490*100/$O$2</f>
        <v>48.6835965101526</v>
      </c>
      <c r="R490" s="47" t="n">
        <f aca="false">SUM(D490,I490,N490)</f>
        <v>156065910.451172</v>
      </c>
      <c r="S490" s="41" t="n">
        <f aca="false">R490*100/$R$2</f>
        <v>56.5439075105329</v>
      </c>
      <c r="U490" s="41" t="n">
        <f aca="false">[1]Plan1!$B485</f>
        <v>17.02</v>
      </c>
    </row>
    <row r="491" customFormat="false" ht="15" hidden="false" customHeight="false" outlineLevel="0" collapsed="false">
      <c r="A491" s="46" t="n">
        <v>42489</v>
      </c>
      <c r="B491" s="41" t="n">
        <f aca="false">[2]Plan1!$C486</f>
        <v>-3.96</v>
      </c>
      <c r="C491" s="41" t="n">
        <f aca="false">$E$5 + B491</f>
        <v>777.04</v>
      </c>
      <c r="D491" s="47" t="n">
        <f aca="false">IF(C491&gt;$E$5,$E$2+$E$1,(IF(C491&gt;764.99,C491^3*3486.59308-C491^2*7860012.00812+C491*5908819377.96283-1481278321001.59,IF(C491&gt;752.99,C491^3*3588.471445-C491^2*8028757.56264+C491*5988077680.84934-1488767378546.26,C491^3*899.851852-C491^2*1969009.674601+C491*1435480406.01138-348666163343.76))))-$E$1</f>
        <v>107918742.239014</v>
      </c>
      <c r="E491" s="47" t="n">
        <f aca="false">D491*100/$E$2</f>
        <v>72.4388755558794</v>
      </c>
      <c r="G491" s="41" t="n">
        <f aca="false">[3]Plan1!$C486</f>
        <v>-10.73</v>
      </c>
      <c r="H491" s="41" t="n">
        <f aca="false">$J$5 + G491</f>
        <v>749.27</v>
      </c>
      <c r="I491" s="47" t="n">
        <f aca="false">IF(H491&gt;$J$5,$J$2+$J$1,(IF(H491&gt;739.99,H491^3*2498.244218-H491^2*5471052.355142+H491*3994605728.77515-972400879260.135,H491^3*1396.138889-H491^2*3002770.071427+H491*2152080038.43115-513963640099.415)))-$J$1</f>
        <v>29595863.0422363</v>
      </c>
      <c r="J491" s="47" t="n">
        <f aca="false">I491*100/$J$2</f>
        <v>33.6536721528394</v>
      </c>
      <c r="L491" s="41" t="n">
        <f aca="false">[4]Plan1!$C486</f>
        <v>-4.74</v>
      </c>
      <c r="M491" s="41" t="n">
        <f aca="false">$O$5 + L491</f>
        <v>834.04</v>
      </c>
      <c r="N491" s="47" t="n">
        <f aca="false">IF(M491&gt;$O$5,$O$2+$O$1,(M491^3*3270.5936-M491^2*8015778.389801+M491*6549018422.82398-1783686174686.87))-$O$1</f>
        <v>19062441.3945313</v>
      </c>
      <c r="O491" s="41" t="n">
        <f aca="false">N491*100/$O$2</f>
        <v>48.7694256978037</v>
      </c>
      <c r="R491" s="47" t="n">
        <f aca="false">SUM(D491,I491,N491)</f>
        <v>156577046.675781</v>
      </c>
      <c r="S491" s="41" t="n">
        <f aca="false">R491*100/$R$2</f>
        <v>56.7290961870737</v>
      </c>
      <c r="U491" s="41" t="n">
        <f aca="false">[1]Plan1!$B486</f>
        <v>36.53</v>
      </c>
    </row>
    <row r="492" customFormat="false" ht="15" hidden="false" customHeight="false" outlineLevel="0" collapsed="false">
      <c r="A492" s="46" t="n">
        <v>42490</v>
      </c>
      <c r="B492" s="41" t="n">
        <f aca="false">[2]Plan1!$C487</f>
        <v>-3.91</v>
      </c>
      <c r="C492" s="41" t="n">
        <f aca="false">$E$5 + B492</f>
        <v>777.09</v>
      </c>
      <c r="D492" s="47" t="n">
        <f aca="false">IF(C492&gt;$E$5,$E$2+$E$1,(IF(C492&gt;764.99,C492^3*3486.59308-C492^2*7860012.00812+C492*5908819377.96283-1481278321001.59,IF(C492&gt;752.99,C492^3*3588.471445-C492^2*8028757.56264+C492*5988077680.84934-1488767378546.26,C492^3*899.851852-C492^2*1969009.674601+C492*1435480406.01138-348666163343.76))))-$E$1</f>
        <v>108382120.501709</v>
      </c>
      <c r="E492" s="47" t="n">
        <f aca="false">D492*100/$E$2</f>
        <v>72.7499114298182</v>
      </c>
      <c r="G492" s="41" t="n">
        <f aca="false">[3]Plan1!$C487</f>
        <v>-10.7</v>
      </c>
      <c r="H492" s="41" t="n">
        <f aca="false">$J$5 + G492</f>
        <v>749.3</v>
      </c>
      <c r="I492" s="47" t="n">
        <f aca="false">IF(H492&gt;$J$5,$J$2+$J$1,(IF(H492&gt;739.99,H492^3*2498.244218-H492^2*5471052.355142+H492*3994605728.77515-972400879260.135,H492^3*1396.138889-H492^2*3002770.071427+H492*2152080038.43115-513963640099.415)))-$J$1</f>
        <v>29703972.545166</v>
      </c>
      <c r="J492" s="47" t="n">
        <f aca="false">I492*100/$J$2</f>
        <v>33.7766042586884</v>
      </c>
      <c r="L492" s="41" t="n">
        <f aca="false">[4]Plan1!$C487</f>
        <v>-4.72</v>
      </c>
      <c r="M492" s="41" t="n">
        <f aca="false">$O$5 + L492</f>
        <v>834.06</v>
      </c>
      <c r="N492" s="47" t="n">
        <f aca="false">IF(M492&gt;$O$5,$O$2+$O$1,(M492^3*3270.5936-M492^2*8015778.389801+M492*6549018422.82398-1783686174686.87))-$O$1</f>
        <v>19129637.8798828</v>
      </c>
      <c r="O492" s="41" t="n">
        <f aca="false">N492*100/$O$2</f>
        <v>48.9413414525425</v>
      </c>
      <c r="R492" s="47" t="n">
        <f aca="false">SUM(D492,I492,N492)</f>
        <v>157215730.926758</v>
      </c>
      <c r="S492" s="41" t="n">
        <f aca="false">R492*100/$R$2</f>
        <v>56.9604965173012</v>
      </c>
      <c r="U492" s="41" t="n">
        <f aca="false">[1]Plan1!$B487</f>
        <v>26.93</v>
      </c>
    </row>
    <row r="493" customFormat="false" ht="15" hidden="false" customHeight="false" outlineLevel="0" collapsed="false">
      <c r="A493" s="46" t="n">
        <v>42491</v>
      </c>
      <c r="B493" s="41" t="n">
        <f aca="false">[2]Plan1!$C488</f>
        <v>-3.88</v>
      </c>
      <c r="C493" s="41" t="n">
        <f aca="false">$E$5 + B493</f>
        <v>777.12</v>
      </c>
      <c r="D493" s="47" t="n">
        <f aca="false">IF(C493&gt;$E$5,$E$2+$E$1,(IF(C493&gt;764.99,C493^3*3486.59308-C493^2*7860012.00812+C493*5908819377.96283-1481278321001.59,IF(C493&gt;752.99,C493^3*3588.471445-C493^2*8028757.56264+C493*5988077680.84934-1488767378546.26,C493^3*899.851852-C493^2*1969009.674601+C493*1435480406.01138-348666163343.76))))-$E$1</f>
        <v>108660790.918701</v>
      </c>
      <c r="E493" s="47" t="n">
        <f aca="false">D493*100/$E$2</f>
        <v>72.9369648668653</v>
      </c>
      <c r="G493" s="41" t="n">
        <f aca="false">[3]Plan1!$C488</f>
        <v>-10.68</v>
      </c>
      <c r="H493" s="41" t="n">
        <f aca="false">$J$5 + G493</f>
        <v>749.32</v>
      </c>
      <c r="I493" s="47" t="n">
        <f aca="false">IF(H493&gt;$J$5,$J$2+$J$1,(IF(H493&gt;739.99,H493^3*2498.244218-H493^2*5471052.355142+H493*3994605728.77515-972400879260.135,H493^3*1396.138889-H493^2*3002770.071427+H493*2152080038.43115-513963640099.415)))-$J$1</f>
        <v>29776190.2722168</v>
      </c>
      <c r="J493" s="47" t="n">
        <f aca="false">I493*100/$J$2</f>
        <v>33.8587235638873</v>
      </c>
      <c r="L493" s="41" t="n">
        <f aca="false">[4]Plan1!$C488</f>
        <v>-4.72</v>
      </c>
      <c r="M493" s="41" t="n">
        <f aca="false">$O$5 + L493</f>
        <v>834.06</v>
      </c>
      <c r="N493" s="47" t="n">
        <f aca="false">IF(M493&gt;$O$5,$O$2+$O$1,(M493^3*3270.5936-M493^2*8015778.389801+M493*6549018422.82398-1783686174686.87))-$O$1</f>
        <v>19129637.8798828</v>
      </c>
      <c r="O493" s="41" t="n">
        <f aca="false">N493*100/$O$2</f>
        <v>48.9413414525425</v>
      </c>
      <c r="R493" s="47" t="n">
        <f aca="false">SUM(D493,I493,N493)</f>
        <v>157566619.070801</v>
      </c>
      <c r="S493" s="41" t="n">
        <f aca="false">R493*100/$R$2</f>
        <v>57.0876260531874</v>
      </c>
      <c r="U493" s="41" t="n">
        <f aca="false">[1]Plan1!$B488</f>
        <v>21.5</v>
      </c>
    </row>
    <row r="494" customFormat="false" ht="15" hidden="false" customHeight="false" outlineLevel="0" collapsed="false">
      <c r="A494" s="46" t="n">
        <v>42492</v>
      </c>
      <c r="B494" s="41" t="n">
        <f aca="false">[2]Plan1!$C489</f>
        <v>-3.86</v>
      </c>
      <c r="C494" s="41" t="n">
        <f aca="false">$E$5 + B494</f>
        <v>777.14</v>
      </c>
      <c r="D494" s="47" t="n">
        <f aca="false">IF(C494&gt;$E$5,$E$2+$E$1,(IF(C494&gt;764.99,C494^3*3486.59308-C494^2*7860012.00812+C494*5908819377.96283-1481278321001.59,IF(C494&gt;752.99,C494^3*3588.471445-C494^2*8028757.56264+C494*5988077680.84934-1488767378546.26,C494^3*899.851852-C494^2*1969009.674601+C494*1435480406.01138-348666163343.76))))-$E$1</f>
        <v>108846839.653076</v>
      </c>
      <c r="E494" s="47" t="n">
        <f aca="false">D494*100/$E$2</f>
        <v>73.0618473556444</v>
      </c>
      <c r="G494" s="41" t="n">
        <f aca="false">[3]Plan1!$C489</f>
        <v>-10.68</v>
      </c>
      <c r="H494" s="41" t="n">
        <f aca="false">$J$5 + G494</f>
        <v>749.32</v>
      </c>
      <c r="I494" s="47" t="n">
        <f aca="false">IF(H494&gt;$J$5,$J$2+$J$1,(IF(H494&gt;739.99,H494^3*2498.244218-H494^2*5471052.355142+H494*3994605728.77515-972400879260.135,H494^3*1396.138889-H494^2*3002770.071427+H494*2152080038.43115-513963640099.415)))-$J$1</f>
        <v>29776190.2722168</v>
      </c>
      <c r="J494" s="47" t="n">
        <f aca="false">I494*100/$J$2</f>
        <v>33.8587235638873</v>
      </c>
      <c r="L494" s="41" t="n">
        <f aca="false">[4]Plan1!$C489</f>
        <v>-4.74</v>
      </c>
      <c r="M494" s="41" t="n">
        <f aca="false">$O$5 + L494</f>
        <v>834.04</v>
      </c>
      <c r="N494" s="47" t="n">
        <f aca="false">IF(M494&gt;$O$5,$O$2+$O$1,(M494^3*3270.5936-M494^2*8015778.389801+M494*6549018422.82398-1783686174686.87))-$O$1</f>
        <v>19062441.3945313</v>
      </c>
      <c r="O494" s="41" t="n">
        <f aca="false">N494*100/$O$2</f>
        <v>48.7694256978037</v>
      </c>
      <c r="R494" s="47" t="n">
        <f aca="false">SUM(D494,I494,N494)</f>
        <v>157685471.319824</v>
      </c>
      <c r="S494" s="41" t="n">
        <f aca="false">R494*100/$R$2</f>
        <v>57.1306871583113</v>
      </c>
      <c r="U494" s="41" t="n">
        <f aca="false">[1]Plan1!$B489</f>
        <v>20.83</v>
      </c>
    </row>
    <row r="495" customFormat="false" ht="15" hidden="false" customHeight="false" outlineLevel="0" collapsed="false">
      <c r="A495" s="46" t="n">
        <v>42493</v>
      </c>
      <c r="B495" s="41" t="n">
        <f aca="false">[2]Plan1!$C490</f>
        <v>-3.85</v>
      </c>
      <c r="C495" s="41" t="n">
        <f aca="false">$E$5 + B495</f>
        <v>777.15</v>
      </c>
      <c r="D495" s="47" t="n">
        <f aca="false">IF(C495&gt;$E$5,$E$2+$E$1,(IF(C495&gt;764.99,C495^3*3486.59308-C495^2*7860012.00812+C495*5908819377.96283-1481278321001.59,IF(C495&gt;752.99,C495^3*3588.471445-C495^2*8028757.56264+C495*5988077680.84934-1488767378546.26,C495^3*899.851852-C495^2*1969009.674601+C495*1435480406.01138-348666163343.76))))-$E$1</f>
        <v>108939944.618896</v>
      </c>
      <c r="E495" s="47" t="n">
        <f aca="false">D495*100/$E$2</f>
        <v>73.1243427006861</v>
      </c>
      <c r="G495" s="41" t="n">
        <f aca="false">[3]Plan1!$C490</f>
        <v>-10.68</v>
      </c>
      <c r="H495" s="41" t="n">
        <f aca="false">$J$5 + G495</f>
        <v>749.32</v>
      </c>
      <c r="I495" s="47" t="n">
        <f aca="false">IF(H495&gt;$J$5,$J$2+$J$1,(IF(H495&gt;739.99,H495^3*2498.244218-H495^2*5471052.355142+H495*3994605728.77515-972400879260.135,H495^3*1396.138889-H495^2*3002770.071427+H495*2152080038.43115-513963640099.415)))-$J$1</f>
        <v>29776190.2722168</v>
      </c>
      <c r="J495" s="47" t="n">
        <f aca="false">I495*100/$J$2</f>
        <v>33.8587235638873</v>
      </c>
      <c r="L495" s="41" t="n">
        <f aca="false">[4]Plan1!$C490</f>
        <v>-4.75</v>
      </c>
      <c r="M495" s="41" t="n">
        <f aca="false">$O$5 + L495</f>
        <v>834.03</v>
      </c>
      <c r="N495" s="47" t="n">
        <f aca="false">IF(M495&gt;$O$5,$O$2+$O$1,(M495^3*3270.5936-M495^2*8015778.389801+M495*6549018422.82398-1783686174686.87))-$O$1</f>
        <v>19028893.4526367</v>
      </c>
      <c r="O495" s="41" t="n">
        <f aca="false">N495*100/$O$2</f>
        <v>48.6835965101526</v>
      </c>
      <c r="R495" s="47" t="n">
        <f aca="false">SUM(D495,I495,N495)</f>
        <v>157745028.34375</v>
      </c>
      <c r="S495" s="41" t="n">
        <f aca="false">R495*100/$R$2</f>
        <v>57.1522651367611</v>
      </c>
      <c r="U495" s="41" t="n">
        <f aca="false">[1]Plan1!$B490</f>
        <v>18.24</v>
      </c>
    </row>
    <row r="496" customFormat="false" ht="15" hidden="false" customHeight="false" outlineLevel="0" collapsed="false">
      <c r="A496" s="46" t="n">
        <v>42494</v>
      </c>
      <c r="B496" s="41" t="n">
        <f aca="false">[2]Plan1!$C491</f>
        <v>-3.84</v>
      </c>
      <c r="C496" s="41" t="n">
        <f aca="false">$E$5 + B496</f>
        <v>777.16</v>
      </c>
      <c r="D496" s="47" t="n">
        <f aca="false">IF(C496&gt;$E$5,$E$2+$E$1,(IF(C496&gt;764.99,C496^3*3486.59308-C496^2*7860012.00812+C496*5908819377.96283-1481278321001.59,IF(C496&gt;752.99,C496^3*3588.471445-C496^2*8028757.56264+C496*5988077680.84934-1488767378546.26,C496^3*899.851852-C496^2*1969009.674601+C496*1435480406.01138-348666163343.76))))-$E$1</f>
        <v>109033103.347412</v>
      </c>
      <c r="E496" s="47" t="n">
        <f aca="false">D496*100/$E$2</f>
        <v>73.1868741331498</v>
      </c>
      <c r="G496" s="41" t="n">
        <f aca="false">[3]Plan1!$C491</f>
        <v>-10.68</v>
      </c>
      <c r="H496" s="41" t="n">
        <f aca="false">$J$5 + G496</f>
        <v>749.32</v>
      </c>
      <c r="I496" s="47" t="n">
        <f aca="false">IF(H496&gt;$J$5,$J$2+$J$1,(IF(H496&gt;739.99,H496^3*2498.244218-H496^2*5471052.355142+H496*3994605728.77515-972400879260.135,H496^3*1396.138889-H496^2*3002770.071427+H496*2152080038.43115-513963640099.415)))-$J$1</f>
        <v>29776190.2722168</v>
      </c>
      <c r="J496" s="47" t="n">
        <f aca="false">I496*100/$J$2</f>
        <v>33.8587235638873</v>
      </c>
      <c r="L496" s="41" t="n">
        <f aca="false">[4]Plan1!$C491</f>
        <v>-4.76</v>
      </c>
      <c r="M496" s="41" t="n">
        <f aca="false">$O$5 + L496</f>
        <v>834.02</v>
      </c>
      <c r="N496" s="47" t="n">
        <f aca="false">IF(M496&gt;$O$5,$O$2+$O$1,(M496^3*3270.5936-M496^2*8015778.389801+M496*6549018422.82398-1783686174686.87))-$O$1</f>
        <v>18995379.0200195</v>
      </c>
      <c r="O496" s="41" t="n">
        <f aca="false">N496*100/$O$2</f>
        <v>48.5978530527696</v>
      </c>
      <c r="R496" s="47" t="n">
        <f aca="false">SUM(D496,I496,N496)</f>
        <v>157804672.639648</v>
      </c>
      <c r="S496" s="41" t="n">
        <f aca="false">R496*100/$R$2</f>
        <v>57.1738747345334</v>
      </c>
      <c r="U496" s="41" t="n">
        <f aca="false">[1]Plan1!$B491</f>
        <v>17.93</v>
      </c>
    </row>
    <row r="497" customFormat="false" ht="15" hidden="false" customHeight="false" outlineLevel="0" collapsed="false">
      <c r="A497" s="46" t="n">
        <v>42495</v>
      </c>
      <c r="B497" s="41" t="n">
        <f aca="false">[2]Plan1!$C492</f>
        <v>-3.83</v>
      </c>
      <c r="C497" s="41" t="n">
        <f aca="false">$E$5 + B497</f>
        <v>777.17</v>
      </c>
      <c r="D497" s="47" t="n">
        <f aca="false">IF(C497&gt;$E$5,$E$2+$E$1,(IF(C497&gt;764.99,C497^3*3486.59308-C497^2*7860012.00812+C497*5908819377.96283-1481278321001.59,IF(C497&gt;752.99,C497^3*3588.471445-C497^2*8028757.56264+C497*5988077680.84934-1488767378546.26,C497^3*899.851852-C497^2*1969009.674601+C497*1435480406.01138-348666163343.76))))-$E$1</f>
        <v>109126315.857666</v>
      </c>
      <c r="E497" s="47" t="n">
        <f aca="false">D497*100/$E$2</f>
        <v>73.2494416658178</v>
      </c>
      <c r="G497" s="41" t="n">
        <f aca="false">[3]Plan1!$C492</f>
        <v>-10.68</v>
      </c>
      <c r="H497" s="41" t="n">
        <f aca="false">$J$5 + G497</f>
        <v>749.32</v>
      </c>
      <c r="I497" s="47" t="n">
        <f aca="false">IF(H497&gt;$J$5,$J$2+$J$1,(IF(H497&gt;739.99,H497^3*2498.244218-H497^2*5471052.355142+H497*3994605728.77515-972400879260.135,H497^3*1396.138889-H497^2*3002770.071427+H497*2152080038.43115-513963640099.415)))-$J$1</f>
        <v>29776190.2722168</v>
      </c>
      <c r="J497" s="47" t="n">
        <f aca="false">I497*100/$J$2</f>
        <v>33.8587235638873</v>
      </c>
      <c r="L497" s="41" t="n">
        <f aca="false">[4]Plan1!$C492</f>
        <v>-4.78</v>
      </c>
      <c r="M497" s="41" t="n">
        <f aca="false">$O$5 + L497</f>
        <v>834</v>
      </c>
      <c r="N497" s="47" t="n">
        <f aca="false">IF(M497&gt;$O$5,$O$2+$O$1,(M497^3*3270.5936-M497^2*8015778.389801+M497*6549018422.82398-1783686174686.87))-$O$1</f>
        <v>18928450.5986328</v>
      </c>
      <c r="O497" s="41" t="n">
        <f aca="false">N497*100/$O$2</f>
        <v>48.4266231139419</v>
      </c>
      <c r="R497" s="47" t="n">
        <f aca="false">SUM(D497,I497,N497)</f>
        <v>157830956.728516</v>
      </c>
      <c r="S497" s="41" t="n">
        <f aca="false">R497*100/$R$2</f>
        <v>57.1833976667715</v>
      </c>
      <c r="U497" s="41" t="n">
        <f aca="false">[1]Plan1!$B492</f>
        <v>16.72</v>
      </c>
    </row>
    <row r="498" customFormat="false" ht="15" hidden="false" customHeight="false" outlineLevel="0" collapsed="false">
      <c r="A498" s="46" t="n">
        <v>42496</v>
      </c>
      <c r="B498" s="41" t="n">
        <f aca="false">[2]Plan1!$C493</f>
        <v>-3.82</v>
      </c>
      <c r="C498" s="41" t="n">
        <f aca="false">$E$5 + B498</f>
        <v>777.18</v>
      </c>
      <c r="D498" s="47" t="n">
        <f aca="false">IF(C498&gt;$E$5,$E$2+$E$1,(IF(C498&gt;764.99,C498^3*3486.59308-C498^2*7860012.00812+C498*5908819377.96283-1481278321001.59,IF(C498&gt;752.99,C498^3*3588.471445-C498^2*8028757.56264+C498*5988077680.84934-1488767378546.26,C498^3*899.851852-C498^2*1969009.674601+C498*1435480406.01138-348666163343.76))))-$E$1</f>
        <v>109219582.171631</v>
      </c>
      <c r="E498" s="47" t="n">
        <f aca="false">D498*100/$E$2</f>
        <v>73.312045313439</v>
      </c>
      <c r="G498" s="41" t="n">
        <f aca="false">[3]Plan1!$C493</f>
        <v>-10.68</v>
      </c>
      <c r="H498" s="41" t="n">
        <f aca="false">$J$5 + G498</f>
        <v>749.32</v>
      </c>
      <c r="I498" s="47" t="n">
        <f aca="false">IF(H498&gt;$J$5,$J$2+$J$1,(IF(H498&gt;739.99,H498^3*2498.244218-H498^2*5471052.355142+H498*3994605728.77515-972400879260.135,H498^3*1396.138889-H498^2*3002770.071427+H498*2152080038.43115-513963640099.415)))-$J$1</f>
        <v>29776190.2722168</v>
      </c>
      <c r="J498" s="47" t="n">
        <f aca="false">I498*100/$J$2</f>
        <v>33.8587235638873</v>
      </c>
      <c r="L498" s="41" t="n">
        <f aca="false">[4]Plan1!$C493</f>
        <v>-4.79</v>
      </c>
      <c r="M498" s="41" t="n">
        <f aca="false">$O$5 + L498</f>
        <v>833.99</v>
      </c>
      <c r="N498" s="47" t="n">
        <f aca="false">IF(M498&gt;$O$5,$O$2+$O$1,(M498^3*3270.5936-M498^2*8015778.389801+M498*6549018422.82398-1783686174686.87))-$O$1</f>
        <v>18895036.5732422</v>
      </c>
      <c r="O498" s="41" t="n">
        <f aca="false">N498*100/$O$2</f>
        <v>48.3411365388057</v>
      </c>
      <c r="R498" s="47" t="n">
        <f aca="false">SUM(D498,I498,N498)</f>
        <v>157890809.01709</v>
      </c>
      <c r="S498" s="41" t="n">
        <f aca="false">R498*100/$R$2</f>
        <v>57.205082621927</v>
      </c>
      <c r="U498" s="41" t="n">
        <f aca="false">[1]Plan1!$B493</f>
        <v>17.02</v>
      </c>
    </row>
    <row r="499" customFormat="false" ht="15" hidden="false" customHeight="false" outlineLevel="0" collapsed="false">
      <c r="A499" s="46" t="n">
        <v>42497</v>
      </c>
      <c r="B499" s="41" t="n">
        <f aca="false">[2]Plan1!$C494</f>
        <v>-3.81</v>
      </c>
      <c r="C499" s="41" t="n">
        <f aca="false">$E$5 + B499</f>
        <v>777.19</v>
      </c>
      <c r="D499" s="47" t="n">
        <f aca="false">IF(C499&gt;$E$5,$E$2+$E$1,(IF(C499&gt;764.99,C499^3*3486.59308-C499^2*7860012.00812+C499*5908819377.96283-1481278321001.59,IF(C499&gt;752.99,C499^3*3588.471445-C499^2*8028757.56264+C499*5988077680.84934-1488767378546.26,C499^3*899.851852-C499^2*1969009.674601+C499*1435480406.01138-348666163343.76))))-$E$1</f>
        <v>109312902.307861</v>
      </c>
      <c r="E499" s="47" t="n">
        <f aca="false">D499*100/$E$2</f>
        <v>73.374685088468</v>
      </c>
      <c r="G499" s="41" t="n">
        <f aca="false">[3]Plan1!$C494</f>
        <v>-10.68</v>
      </c>
      <c r="H499" s="41" t="n">
        <f aca="false">$J$5 + G499</f>
        <v>749.32</v>
      </c>
      <c r="I499" s="47" t="n">
        <f aca="false">IF(H499&gt;$J$5,$J$2+$J$1,(IF(H499&gt;739.99,H499^3*2498.244218-H499^2*5471052.355142+H499*3994605728.77515-972400879260.135,H499^3*1396.138889-H499^2*3002770.071427+H499*2152080038.43115-513963640099.415)))-$J$1</f>
        <v>29776190.2722168</v>
      </c>
      <c r="J499" s="47" t="n">
        <f aca="false">I499*100/$J$2</f>
        <v>33.8587235638873</v>
      </c>
      <c r="L499" s="41" t="n">
        <f aca="false">[4]Plan1!$C494</f>
        <v>-4.79</v>
      </c>
      <c r="M499" s="41" t="n">
        <f aca="false">$O$5 + L499</f>
        <v>833.99</v>
      </c>
      <c r="N499" s="47" t="n">
        <f aca="false">IF(M499&gt;$O$5,$O$2+$O$1,(M499^3*3270.5936-M499^2*8015778.389801+M499*6549018422.82398-1783686174686.87))-$O$1</f>
        <v>18895036.5732422</v>
      </c>
      <c r="O499" s="41" t="n">
        <f aca="false">N499*100/$O$2</f>
        <v>48.3411365388057</v>
      </c>
      <c r="R499" s="47" t="n">
        <f aca="false">SUM(D499,I499,N499)</f>
        <v>157984129.15332</v>
      </c>
      <c r="S499" s="41" t="n">
        <f aca="false">R499*100/$R$2</f>
        <v>57.2388932416621</v>
      </c>
      <c r="U499" s="41" t="n">
        <f aca="false">[1]Plan1!$B494</f>
        <v>15.27</v>
      </c>
    </row>
    <row r="500" customFormat="false" ht="15" hidden="false" customHeight="false" outlineLevel="0" collapsed="false">
      <c r="A500" s="46" t="n">
        <v>42498</v>
      </c>
      <c r="B500" s="41" t="n">
        <f aca="false">[2]Plan1!$C495</f>
        <v>-3.8</v>
      </c>
      <c r="C500" s="41" t="n">
        <f aca="false">$E$5 + B500</f>
        <v>777.2</v>
      </c>
      <c r="D500" s="47" t="n">
        <f aca="false">IF(C500&gt;$E$5,$E$2+$E$1,(IF(C500&gt;764.99,C500^3*3486.59308-C500^2*7860012.00812+C500*5908819377.96283-1481278321001.59,IF(C500&gt;752.99,C500^3*3588.471445-C500^2*8028757.56264+C500*5988077680.84934-1488767378546.26,C500^3*899.851852-C500^2*1969009.674601+C500*1435480406.01138-348666163343.76))))-$E$1</f>
        <v>109406276.289795</v>
      </c>
      <c r="E500" s="47" t="n">
        <f aca="false">D500*100/$E$2</f>
        <v>73.4373610066367</v>
      </c>
      <c r="G500" s="41" t="n">
        <f aca="false">[3]Plan1!$C495</f>
        <v>-10.68</v>
      </c>
      <c r="H500" s="41" t="n">
        <f aca="false">$J$5 + G500</f>
        <v>749.32</v>
      </c>
      <c r="I500" s="47" t="n">
        <f aca="false">IF(H500&gt;$J$5,$J$2+$J$1,(IF(H500&gt;739.99,H500^3*2498.244218-H500^2*5471052.355142+H500*3994605728.77515-972400879260.135,H500^3*1396.138889-H500^2*3002770.071427+H500*2152080038.43115-513963640099.415)))-$J$1</f>
        <v>29776190.2722168</v>
      </c>
      <c r="J500" s="47" t="n">
        <f aca="false">I500*100/$J$2</f>
        <v>33.8587235638873</v>
      </c>
      <c r="L500" s="41" t="n">
        <f aca="false">[4]Plan1!$C495</f>
        <v>-4.79</v>
      </c>
      <c r="M500" s="41" t="n">
        <f aca="false">$O$5 + L500</f>
        <v>833.99</v>
      </c>
      <c r="N500" s="47" t="n">
        <f aca="false">IF(M500&gt;$O$5,$O$2+$O$1,(M500^3*3270.5936-M500^2*8015778.389801+M500*6549018422.82398-1783686174686.87))-$O$1</f>
        <v>18895036.5732422</v>
      </c>
      <c r="O500" s="41" t="n">
        <f aca="false">N500*100/$O$2</f>
        <v>48.3411365388057</v>
      </c>
      <c r="R500" s="47" t="n">
        <f aca="false">SUM(D500,I500,N500)</f>
        <v>158077503.135254</v>
      </c>
      <c r="S500" s="41" t="n">
        <f aca="false">R500*100/$R$2</f>
        <v>57.2727233701192</v>
      </c>
      <c r="U500" s="41" t="n">
        <f aca="false">[1]Plan1!$B495</f>
        <v>15.84</v>
      </c>
    </row>
    <row r="501" customFormat="false" ht="15" hidden="false" customHeight="false" outlineLevel="0" collapsed="false">
      <c r="A501" s="46" t="n">
        <v>42499</v>
      </c>
      <c r="B501" s="41" t="n">
        <f aca="false">[2]Plan1!$C496</f>
        <v>-3.8</v>
      </c>
      <c r="C501" s="41" t="n">
        <f aca="false">$E$5 + B501</f>
        <v>777.2</v>
      </c>
      <c r="D501" s="47" t="n">
        <f aca="false">IF(C501&gt;$E$5,$E$2+$E$1,(IF(C501&gt;764.99,C501^3*3486.59308-C501^2*7860012.00812+C501*5908819377.96283-1481278321001.59,IF(C501&gt;752.99,C501^3*3588.471445-C501^2*8028757.56264+C501*5988077680.84934-1488767378546.26,C501^3*899.851852-C501^2*1969009.674601+C501*1435480406.01138-348666163343.76))))-$E$1</f>
        <v>109406276.289795</v>
      </c>
      <c r="E501" s="47" t="n">
        <f aca="false">D501*100/$E$2</f>
        <v>73.4373610066367</v>
      </c>
      <c r="G501" s="41" t="n">
        <f aca="false">[3]Plan1!$C496</f>
        <v>-10.68</v>
      </c>
      <c r="H501" s="41" t="n">
        <f aca="false">$J$5 + G501</f>
        <v>749.32</v>
      </c>
      <c r="I501" s="47" t="n">
        <f aca="false">IF(H501&gt;$J$5,$J$2+$J$1,(IF(H501&gt;739.99,H501^3*2498.244218-H501^2*5471052.355142+H501*3994605728.77515-972400879260.135,H501^3*1396.138889-H501^2*3002770.071427+H501*2152080038.43115-513963640099.415)))-$J$1</f>
        <v>29776190.2722168</v>
      </c>
      <c r="J501" s="47" t="n">
        <f aca="false">I501*100/$J$2</f>
        <v>33.8587235638873</v>
      </c>
      <c r="L501" s="41" t="n">
        <f aca="false">[4]Plan1!$C496</f>
        <v>-4.79</v>
      </c>
      <c r="M501" s="41" t="n">
        <f aca="false">$O$5 + L501</f>
        <v>833.99</v>
      </c>
      <c r="N501" s="47" t="n">
        <f aca="false">IF(M501&gt;$O$5,$O$2+$O$1,(M501^3*3270.5936-M501^2*8015778.389801+M501*6549018422.82398-1783686174686.87))-$O$1</f>
        <v>18895036.5732422</v>
      </c>
      <c r="O501" s="41" t="n">
        <f aca="false">N501*100/$O$2</f>
        <v>48.3411365388057</v>
      </c>
      <c r="R501" s="47" t="n">
        <f aca="false">SUM(D501,I501,N501)</f>
        <v>158077503.135254</v>
      </c>
      <c r="S501" s="41" t="n">
        <f aca="false">R501*100/$R$2</f>
        <v>57.2727233701192</v>
      </c>
      <c r="U501" s="41" t="n">
        <f aca="false">[1]Plan1!$B496</f>
        <v>15.27</v>
      </c>
    </row>
    <row r="502" customFormat="false" ht="15" hidden="false" customHeight="false" outlineLevel="0" collapsed="false">
      <c r="A502" s="46" t="n">
        <v>42500</v>
      </c>
      <c r="B502" s="41" t="n">
        <f aca="false">[2]Plan1!$C497</f>
        <v>-3.8</v>
      </c>
      <c r="C502" s="41" t="n">
        <f aca="false">$E$5 + B502</f>
        <v>777.2</v>
      </c>
      <c r="D502" s="47" t="n">
        <f aca="false">IF(C502&gt;$E$5,$E$2+$E$1,(IF(C502&gt;764.99,C502^3*3486.59308-C502^2*7860012.00812+C502*5908819377.96283-1481278321001.59,IF(C502&gt;752.99,C502^3*3588.471445-C502^2*8028757.56264+C502*5988077680.84934-1488767378546.26,C502^3*899.851852-C502^2*1969009.674601+C502*1435480406.01138-348666163343.76))))-$E$1</f>
        <v>109406276.289795</v>
      </c>
      <c r="E502" s="47" t="n">
        <f aca="false">D502*100/$E$2</f>
        <v>73.4373610066367</v>
      </c>
      <c r="G502" s="41" t="n">
        <f aca="false">[3]Plan1!$C497</f>
        <v>-10.68</v>
      </c>
      <c r="H502" s="41" t="n">
        <f aca="false">$J$5 + G502</f>
        <v>749.32</v>
      </c>
      <c r="I502" s="47" t="n">
        <f aca="false">IF(H502&gt;$J$5,$J$2+$J$1,(IF(H502&gt;739.99,H502^3*2498.244218-H502^2*5471052.355142+H502*3994605728.77515-972400879260.135,H502^3*1396.138889-H502^2*3002770.071427+H502*2152080038.43115-513963640099.415)))-$J$1</f>
        <v>29776190.2722168</v>
      </c>
      <c r="J502" s="47" t="n">
        <f aca="false">I502*100/$J$2</f>
        <v>33.8587235638873</v>
      </c>
      <c r="L502" s="41" t="n">
        <f aca="false">[4]Plan1!$C497</f>
        <v>-4.79</v>
      </c>
      <c r="M502" s="41" t="n">
        <f aca="false">$O$5 + L502</f>
        <v>833.99</v>
      </c>
      <c r="N502" s="47" t="n">
        <f aca="false">IF(M502&gt;$O$5,$O$2+$O$1,(M502^3*3270.5936-M502^2*8015778.389801+M502*6549018422.82398-1783686174686.87))-$O$1</f>
        <v>18895036.5732422</v>
      </c>
      <c r="O502" s="41" t="n">
        <f aca="false">N502*100/$O$2</f>
        <v>48.3411365388057</v>
      </c>
      <c r="R502" s="47" t="n">
        <f aca="false">SUM(D502,I502,N502)</f>
        <v>158077503.135254</v>
      </c>
      <c r="S502" s="41" t="n">
        <f aca="false">R502*100/$R$2</f>
        <v>57.2727233701192</v>
      </c>
      <c r="U502" s="41" t="n">
        <f aca="false">[1]Plan1!$B497</f>
        <v>15.84</v>
      </c>
    </row>
    <row r="503" customFormat="false" ht="15" hidden="false" customHeight="false" outlineLevel="0" collapsed="false">
      <c r="A503" s="46" t="n">
        <v>42501</v>
      </c>
      <c r="B503" s="41" t="n">
        <f aca="false">[2]Plan1!$C498</f>
        <v>-3.78</v>
      </c>
      <c r="C503" s="41" t="n">
        <f aca="false">$E$5 + B503</f>
        <v>777.22</v>
      </c>
      <c r="D503" s="47" t="n">
        <f aca="false">IF(C503&gt;$E$5,$E$2+$E$1,(IF(C503&gt;764.99,C503^3*3486.59308-C503^2*7860012.00812+C503*5908819377.96283-1481278321001.59,IF(C503&gt;752.99,C503^3*3588.471445-C503^2*8028757.56264+C503*5988077680.84934-1488767378546.26,C503^3*899.851852-C503^2*1969009.674601+C503*1435480406.01138-348666163343.76))))-$E$1</f>
        <v>109593185.87085</v>
      </c>
      <c r="E503" s="47" t="n">
        <f aca="false">D503*100/$E$2</f>
        <v>73.5628213261448</v>
      </c>
      <c r="G503" s="41" t="n">
        <f aca="false">[3]Plan1!$C498</f>
        <v>-10.68</v>
      </c>
      <c r="H503" s="41" t="n">
        <f aca="false">$J$5 + G503</f>
        <v>749.32</v>
      </c>
      <c r="I503" s="47" t="n">
        <f aca="false">IF(H503&gt;$J$5,$J$2+$J$1,(IF(H503&gt;739.99,H503^3*2498.244218-H503^2*5471052.355142+H503*3994605728.77515-972400879260.135,H503^3*1396.138889-H503^2*3002770.071427+H503*2152080038.43115-513963640099.415)))-$J$1</f>
        <v>29776190.2722168</v>
      </c>
      <c r="J503" s="47" t="n">
        <f aca="false">I503*100/$J$2</f>
        <v>33.8587235638873</v>
      </c>
      <c r="L503" s="41" t="n">
        <f aca="false">[4]Plan1!$C498</f>
        <v>-4.79</v>
      </c>
      <c r="M503" s="41" t="n">
        <f aca="false">$O$5 + L503</f>
        <v>833.99</v>
      </c>
      <c r="N503" s="47" t="n">
        <f aca="false">IF(M503&gt;$O$5,$O$2+$O$1,(M503^3*3270.5936-M503^2*8015778.389801+M503*6549018422.82398-1783686174686.87))-$O$1</f>
        <v>18895036.5732422</v>
      </c>
      <c r="O503" s="41" t="n">
        <f aca="false">N503*100/$O$2</f>
        <v>48.3411365388057</v>
      </c>
      <c r="R503" s="47" t="n">
        <f aca="false">SUM(D503,I503,N503)</f>
        <v>158264412.716309</v>
      </c>
      <c r="S503" s="41" t="n">
        <f aca="false">R503*100/$R$2</f>
        <v>57.3404421822124</v>
      </c>
      <c r="U503" s="41" t="n">
        <f aca="false">[1]Plan1!$B498</f>
        <v>14.43</v>
      </c>
    </row>
    <row r="504" customFormat="false" ht="15" hidden="false" customHeight="false" outlineLevel="0" collapsed="false">
      <c r="A504" s="46" t="n">
        <v>42502</v>
      </c>
      <c r="B504" s="41" t="n">
        <f aca="false">[2]Plan1!$C499</f>
        <v>-3.77</v>
      </c>
      <c r="C504" s="41" t="n">
        <f aca="false">$E$5 + B504</f>
        <v>777.23</v>
      </c>
      <c r="D504" s="47" t="n">
        <f aca="false">IF(C504&gt;$E$5,$E$2+$E$1,(IF(C504&gt;764.99,C504^3*3486.59308-C504^2*7860012.00812+C504*5908819377.96283-1481278321001.59,IF(C504&gt;752.99,C504^3*3588.471445-C504^2*8028757.56264+C504*5988077680.84934-1488767378546.26,C504^3*899.851852-C504^2*1969009.674601+C504*1435480406.01138-348666163343.76))))-$E$1</f>
        <v>109686721.512451</v>
      </c>
      <c r="E504" s="47" t="n">
        <f aca="false">D504*100/$E$2</f>
        <v>73.6256057559986</v>
      </c>
      <c r="G504" s="41" t="n">
        <f aca="false">[3]Plan1!$C499</f>
        <v>-10.69</v>
      </c>
      <c r="H504" s="41" t="n">
        <f aca="false">$J$5 + G504</f>
        <v>749.31</v>
      </c>
      <c r="I504" s="47" t="n">
        <f aca="false">IF(H504&gt;$J$5,$J$2+$J$1,(IF(H504&gt;739.99,H504^3*2498.244218-H504^2*5471052.355142+H504*3994605728.77515-972400879260.135,H504^3*1396.138889-H504^2*3002770.071427+H504*2152080038.43115-513963640099.415)))-$J$1</f>
        <v>29740066.9260254</v>
      </c>
      <c r="J504" s="47" t="n">
        <f aca="false">I504*100/$J$2</f>
        <v>33.8176474429425</v>
      </c>
      <c r="L504" s="41" t="n">
        <f aca="false">[4]Plan1!$C499</f>
        <v>-4.8</v>
      </c>
      <c r="M504" s="41" t="n">
        <f aca="false">$O$5 + L504</f>
        <v>833.98</v>
      </c>
      <c r="N504" s="47" t="n">
        <f aca="false">IF(M504&gt;$O$5,$O$2+$O$1,(M504^3*3270.5936-M504^2*8015778.389801+M504*6549018422.82398-1783686174686.87))-$O$1</f>
        <v>18861655.9765625</v>
      </c>
      <c r="O504" s="41" t="n">
        <f aca="false">N504*100/$O$2</f>
        <v>48.2557354878163</v>
      </c>
      <c r="R504" s="47" t="n">
        <f aca="false">SUM(D504,I504,N504)</f>
        <v>158288444.415039</v>
      </c>
      <c r="S504" s="41" t="n">
        <f aca="false">R504*100/$R$2</f>
        <v>57.3491490557789</v>
      </c>
      <c r="U504" s="41" t="n">
        <f aca="false">[1]Plan1!$B499</f>
        <v>14.43</v>
      </c>
    </row>
    <row r="505" customFormat="false" ht="15" hidden="false" customHeight="false" outlineLevel="0" collapsed="false">
      <c r="A505" s="46" t="n">
        <v>42503</v>
      </c>
      <c r="B505" s="41" t="n">
        <f aca="false">[2]Plan1!$C500</f>
        <v>-3.75</v>
      </c>
      <c r="C505" s="41" t="n">
        <f aca="false">$E$5 + B505</f>
        <v>777.25</v>
      </c>
      <c r="D505" s="47" t="n">
        <f aca="false">IF(C505&gt;$E$5,$E$2+$E$1,(IF(C505&gt;764.99,C505^3*3486.59308-C505^2*7860012.00812+C505*5908819377.96283-1481278321001.59,IF(C505&gt;752.99,C505^3*3588.471445-C505^2*8028757.56264+C505*5988077680.84934-1488767378546.26,C505^3*899.851852-C505^2*1969009.674601+C505*1435480406.01138-348666163343.76))))-$E$1</f>
        <v>109873954.602295</v>
      </c>
      <c r="E505" s="47" t="n">
        <f aca="false">D505*100/$E$2</f>
        <v>73.7512832260445</v>
      </c>
      <c r="G505" s="41" t="n">
        <f aca="false">[3]Plan1!$C500</f>
        <v>-10.7</v>
      </c>
      <c r="H505" s="41" t="n">
        <f aca="false">$J$5 + G505</f>
        <v>749.3</v>
      </c>
      <c r="I505" s="47" t="n">
        <f aca="false">IF(H505&gt;$J$5,$J$2+$J$1,(IF(H505&gt;739.99,H505^3*2498.244218-H505^2*5471052.355142+H505*3994605728.77515-972400879260.135,H505^3*1396.138889-H505^2*3002770.071427+H505*2152080038.43115-513963640099.415)))-$J$1</f>
        <v>29703972.545166</v>
      </c>
      <c r="J505" s="47" t="n">
        <f aca="false">I505*100/$J$2</f>
        <v>33.7766042586884</v>
      </c>
      <c r="L505" s="41" t="n">
        <f aca="false">[4]Plan1!$C500</f>
        <v>-4.82</v>
      </c>
      <c r="M505" s="41" t="n">
        <f aca="false">$O$5 + L505</f>
        <v>833.96</v>
      </c>
      <c r="N505" s="47" t="n">
        <f aca="false">IF(M505&gt;$O$5,$O$2+$O$1,(M505^3*3270.5936-M505^2*8015778.389801+M505*6549018422.82398-1783686174686.87))-$O$1</f>
        <v>18794994.9951172</v>
      </c>
      <c r="O505" s="41" t="n">
        <f aca="false">N505*100/$O$2</f>
        <v>48.0851897683958</v>
      </c>
      <c r="R505" s="47" t="n">
        <f aca="false">SUM(D505,I505,N505)</f>
        <v>158372922.142578</v>
      </c>
      <c r="S505" s="41" t="n">
        <f aca="false">R505*100/$R$2</f>
        <v>57.3797560012602</v>
      </c>
      <c r="U505" s="41" t="n">
        <f aca="false">[1]Plan1!$B500</f>
        <v>15.27</v>
      </c>
    </row>
    <row r="506" customFormat="false" ht="15" hidden="false" customHeight="false" outlineLevel="0" collapsed="false">
      <c r="A506" s="46" t="n">
        <v>42504</v>
      </c>
      <c r="B506" s="41" t="n">
        <f aca="false">[2]Plan1!$C501</f>
        <v>-3.74</v>
      </c>
      <c r="C506" s="41" t="n">
        <f aca="false">$E$5 + B506</f>
        <v>777.26</v>
      </c>
      <c r="D506" s="47" t="n">
        <f aca="false">IF(C506&gt;$E$5,$E$2+$E$1,(IF(C506&gt;764.99,C506^3*3486.59308-C506^2*7860012.00812+C506*5908819377.96283-1481278321001.59,IF(C506&gt;752.99,C506^3*3588.471445-C506^2*8028757.56264+C506*5988077680.84934-1488767378546.26,C506^3*899.851852-C506^2*1969009.674601+C506*1435480406.01138-348666163343.76))))-$E$1</f>
        <v>109967652.091064</v>
      </c>
      <c r="E506" s="47" t="n">
        <f aca="false">D506*100/$E$2</f>
        <v>73.81417629344</v>
      </c>
      <c r="G506" s="41" t="n">
        <f aca="false">[3]Plan1!$C501</f>
        <v>-10.7</v>
      </c>
      <c r="H506" s="41" t="n">
        <f aca="false">$J$5 + G506</f>
        <v>749.3</v>
      </c>
      <c r="I506" s="47" t="n">
        <f aca="false">IF(H506&gt;$J$5,$J$2+$J$1,(IF(H506&gt;739.99,H506^3*2498.244218-H506^2*5471052.355142+H506*3994605728.77515-972400879260.135,H506^3*1396.138889-H506^2*3002770.071427+H506*2152080038.43115-513963640099.415)))-$J$1</f>
        <v>29703972.545166</v>
      </c>
      <c r="J506" s="47" t="n">
        <f aca="false">I506*100/$J$2</f>
        <v>33.7766042586884</v>
      </c>
      <c r="L506" s="41" t="n">
        <f aca="false">[4]Plan1!$C501</f>
        <v>-4.83</v>
      </c>
      <c r="M506" s="41" t="n">
        <f aca="false">$O$5 + L506</f>
        <v>833.95</v>
      </c>
      <c r="N506" s="47" t="n">
        <f aca="false">IF(M506&gt;$O$5,$O$2+$O$1,(M506^3*3270.5936-M506^2*8015778.389801+M506*6549018422.82398-1783686174686.87))-$O$1</f>
        <v>18761714.5693359</v>
      </c>
      <c r="O506" s="41" t="n">
        <f aca="false">N506*100/$O$2</f>
        <v>48.0000449950304</v>
      </c>
      <c r="R506" s="47" t="n">
        <f aca="false">SUM(D506,I506,N506)</f>
        <v>158433339.205566</v>
      </c>
      <c r="S506" s="41" t="n">
        <f aca="false">R506*100/$R$2</f>
        <v>57.4016455786304</v>
      </c>
      <c r="U506" s="41" t="n">
        <f aca="false">[1]Plan1!$B501</f>
        <v>14.16</v>
      </c>
    </row>
    <row r="507" customFormat="false" ht="15" hidden="false" customHeight="false" outlineLevel="0" collapsed="false">
      <c r="A507" s="46" t="n">
        <v>42505</v>
      </c>
      <c r="B507" s="41" t="n">
        <f aca="false">[2]Plan1!$C502</f>
        <v>-3.72</v>
      </c>
      <c r="C507" s="41" t="n">
        <f aca="false">$E$5 + B507</f>
        <v>777.28</v>
      </c>
      <c r="D507" s="47" t="n">
        <f aca="false">IF(C507&gt;$E$5,$E$2+$E$1,(IF(C507&gt;764.99,C507^3*3486.59308-C507^2*7860012.00812+C507*5908819377.96283-1481278321001.59,IF(C507&gt;752.99,C507^3*3588.471445-C507^2*8028757.56264+C507*5988077680.84934-1488767378546.26,C507^3*899.851852-C507^2*1969009.674601+C507*1435480406.01138-348666163343.76))))-$E$1</f>
        <v>110155209.065186</v>
      </c>
      <c r="E507" s="47" t="n">
        <f aca="false">D507*100/$E$2</f>
        <v>73.9400711660647</v>
      </c>
      <c r="G507" s="41" t="n">
        <f aca="false">[3]Plan1!$C502</f>
        <v>-10.7</v>
      </c>
      <c r="H507" s="41" t="n">
        <f aca="false">$J$5 + G507</f>
        <v>749.3</v>
      </c>
      <c r="I507" s="47" t="n">
        <f aca="false">IF(H507&gt;$J$5,$J$2+$J$1,(IF(H507&gt;739.99,H507^3*2498.244218-H507^2*5471052.355142+H507*3994605728.77515-972400879260.135,H507^3*1396.138889-H507^2*3002770.071427+H507*2152080038.43115-513963640099.415)))-$J$1</f>
        <v>29703972.545166</v>
      </c>
      <c r="J507" s="47" t="n">
        <f aca="false">I507*100/$J$2</f>
        <v>33.7766042586884</v>
      </c>
      <c r="L507" s="41" t="n">
        <f aca="false">[4]Plan1!$C502</f>
        <v>-4.86</v>
      </c>
      <c r="M507" s="41" t="n">
        <f aca="false">$O$5 + L507</f>
        <v>833.92</v>
      </c>
      <c r="N507" s="47" t="n">
        <f aca="false">IF(M507&gt;$O$5,$O$2+$O$1,(M507^3*3270.5936-M507^2*8015778.389801+M507*6549018422.82398-1783686174686.87))-$O$1</f>
        <v>18662073.3232422</v>
      </c>
      <c r="O507" s="41" t="n">
        <f aca="false">N507*100/$O$2</f>
        <v>47.7451224356776</v>
      </c>
      <c r="R507" s="47" t="n">
        <f aca="false">SUM(D507,I507,N507)</f>
        <v>158521254.933594</v>
      </c>
      <c r="S507" s="41" t="n">
        <f aca="false">R507*100/$R$2</f>
        <v>57.4334981387438</v>
      </c>
      <c r="U507" s="41" t="n">
        <f aca="false">[1]Plan1!$B502</f>
        <v>18.87</v>
      </c>
    </row>
    <row r="508" customFormat="false" ht="15" hidden="false" customHeight="false" outlineLevel="0" collapsed="false">
      <c r="A508" s="46" t="n">
        <v>42506</v>
      </c>
      <c r="B508" s="41" t="n">
        <f aca="false">[2]Plan1!$C503</f>
        <v>-3.7</v>
      </c>
      <c r="C508" s="41" t="n">
        <f aca="false">$E$5 + B508</f>
        <v>777.3</v>
      </c>
      <c r="D508" s="47" t="n">
        <f aca="false">IF(C508&gt;$E$5,$E$2+$E$1,(IF(C508&gt;764.99,C508^3*3486.59308-C508^2*7860012.00812+C508*5908819377.96283-1481278321001.59,IF(C508&gt;752.99,C508^3*3588.471445-C508^2*8028757.56264+C508*5988077680.84934-1488767378546.26,C508^3*899.851852-C508^2*1969009.674601+C508*1435480406.01138-348666163343.76))))-$E$1</f>
        <v>110342982.171631</v>
      </c>
      <c r="E508" s="47" t="n">
        <f aca="false">D508*100/$E$2</f>
        <v>74.0661111143473</v>
      </c>
      <c r="G508" s="41" t="n">
        <f aca="false">[3]Plan1!$C503</f>
        <v>-10.7</v>
      </c>
      <c r="H508" s="41" t="n">
        <f aca="false">$J$5 + G508</f>
        <v>749.3</v>
      </c>
      <c r="I508" s="47" t="n">
        <f aca="false">IF(H508&gt;$J$5,$J$2+$J$1,(IF(H508&gt;739.99,H508^3*2498.244218-H508^2*5471052.355142+H508*3994605728.77515-972400879260.135,H508^3*1396.138889-H508^2*3002770.071427+H508*2152080038.43115-513963640099.415)))-$J$1</f>
        <v>29703972.545166</v>
      </c>
      <c r="J508" s="47" t="n">
        <f aca="false">I508*100/$J$2</f>
        <v>33.7766042586884</v>
      </c>
      <c r="L508" s="41" t="n">
        <f aca="false">[4]Plan1!$C503</f>
        <v>-4.86</v>
      </c>
      <c r="M508" s="41" t="n">
        <f aca="false">$O$5 + L508</f>
        <v>833.92</v>
      </c>
      <c r="N508" s="47" t="n">
        <f aca="false">IF(M508&gt;$O$5,$O$2+$O$1,(M508^3*3270.5936-M508^2*8015778.389801+M508*6549018422.82398-1783686174686.87))-$O$1</f>
        <v>18662073.3232422</v>
      </c>
      <c r="O508" s="41" t="n">
        <f aca="false">N508*100/$O$2</f>
        <v>47.7451224356776</v>
      </c>
      <c r="R508" s="47" t="n">
        <f aca="false">SUM(D508,I508,N508)</f>
        <v>158709028.040039</v>
      </c>
      <c r="S508" s="41" t="n">
        <f aca="false">R508*100/$R$2</f>
        <v>57.5015298128814</v>
      </c>
      <c r="U508" s="41" t="n">
        <f aca="false">[1]Plan1!$B503</f>
        <v>14.43</v>
      </c>
    </row>
    <row r="509" customFormat="false" ht="15" hidden="false" customHeight="false" outlineLevel="0" collapsed="false">
      <c r="A509" s="46" t="n">
        <v>42507</v>
      </c>
      <c r="B509" s="41" t="n">
        <f aca="false">[2]Plan1!$C504</f>
        <v>-3.7</v>
      </c>
      <c r="C509" s="41" t="n">
        <f aca="false">$E$5 + B509</f>
        <v>777.3</v>
      </c>
      <c r="D509" s="47" t="n">
        <f aca="false">IF(C509&gt;$E$5,$E$2+$E$1,(IF(C509&gt;764.99,C509^3*3486.59308-C509^2*7860012.00812+C509*5908819377.96283-1481278321001.59,IF(C509&gt;752.99,C509^3*3588.471445-C509^2*8028757.56264+C509*5988077680.84934-1488767378546.26,C509^3*899.851852-C509^2*1969009.674601+C509*1435480406.01138-348666163343.76))))-$E$1</f>
        <v>110342982.171631</v>
      </c>
      <c r="E509" s="47" t="n">
        <f aca="false">D509*100/$E$2</f>
        <v>74.0661111143473</v>
      </c>
      <c r="G509" s="41" t="n">
        <f aca="false">[3]Plan1!$C504</f>
        <v>-10.7</v>
      </c>
      <c r="H509" s="41" t="n">
        <f aca="false">$J$5 + G509</f>
        <v>749.3</v>
      </c>
      <c r="I509" s="47" t="n">
        <f aca="false">IF(H509&gt;$J$5,$J$2+$J$1,(IF(H509&gt;739.99,H509^3*2498.244218-H509^2*5471052.355142+H509*3994605728.77515-972400879260.135,H509^3*1396.138889-H509^2*3002770.071427+H509*2152080038.43115-513963640099.415)))-$J$1</f>
        <v>29703972.545166</v>
      </c>
      <c r="J509" s="47" t="n">
        <f aca="false">I509*100/$J$2</f>
        <v>33.7766042586884</v>
      </c>
      <c r="L509" s="41" t="n">
        <f aca="false">[4]Plan1!$C504</f>
        <v>-4.88</v>
      </c>
      <c r="M509" s="41" t="n">
        <f aca="false">$O$5 + L509</f>
        <v>833.9</v>
      </c>
      <c r="N509" s="47" t="n">
        <f aca="false">IF(M509&gt;$O$5,$O$2+$O$1,(M509^3*3270.5936-M509^2*8015778.389801+M509*6549018422.82398-1783686174686.87))-$O$1</f>
        <v>18595812.3212891</v>
      </c>
      <c r="O509" s="41" t="n">
        <f aca="false">N509*100/$O$2</f>
        <v>47.575600025377</v>
      </c>
      <c r="R509" s="47" t="n">
        <f aca="false">SUM(D509,I509,N509)</f>
        <v>158642767.038086</v>
      </c>
      <c r="S509" s="41" t="n">
        <f aca="false">R509*100/$R$2</f>
        <v>57.4775229304356</v>
      </c>
      <c r="U509" s="41" t="n">
        <f aca="false">[1]Plan1!$B504</f>
        <v>13.89</v>
      </c>
    </row>
    <row r="510" customFormat="false" ht="15" hidden="false" customHeight="false" outlineLevel="0" collapsed="false">
      <c r="A510" s="46" t="n">
        <v>42508</v>
      </c>
      <c r="B510" s="41" t="n">
        <f aca="false">[2]Plan1!$C505</f>
        <v>-3.7</v>
      </c>
      <c r="C510" s="41" t="n">
        <f aca="false">$E$5 + B510</f>
        <v>777.3</v>
      </c>
      <c r="D510" s="47" t="n">
        <f aca="false">IF(C510&gt;$E$5,$E$2+$E$1,(IF(C510&gt;764.99,C510^3*3486.59308-C510^2*7860012.00812+C510*5908819377.96283-1481278321001.59,IF(C510&gt;752.99,C510^3*3588.471445-C510^2*8028757.56264+C510*5988077680.84934-1488767378546.26,C510^3*899.851852-C510^2*1969009.674601+C510*1435480406.01138-348666163343.76))))-$E$1</f>
        <v>110342982.171631</v>
      </c>
      <c r="E510" s="47" t="n">
        <f aca="false">D510*100/$E$2</f>
        <v>74.0661111143473</v>
      </c>
      <c r="G510" s="41" t="n">
        <f aca="false">[3]Plan1!$C505</f>
        <v>-10.71</v>
      </c>
      <c r="H510" s="41" t="n">
        <f aca="false">$J$5 + G510</f>
        <v>749.29</v>
      </c>
      <c r="I510" s="47" t="n">
        <f aca="false">IF(H510&gt;$J$5,$J$2+$J$1,(IF(H510&gt;739.99,H510^3*2498.244218-H510^2*5471052.355142+H510*3994605728.77515-972400879260.135,H510^3*1396.138889-H510^2*3002770.071427+H510*2152080038.43115-513963640099.415)))-$J$1</f>
        <v>29667907.1135254</v>
      </c>
      <c r="J510" s="47" t="n">
        <f aca="false">I510*100/$J$2</f>
        <v>33.7355939928025</v>
      </c>
      <c r="L510" s="41" t="n">
        <f aca="false">[4]Plan1!$C505</f>
        <v>-4.89</v>
      </c>
      <c r="M510" s="41" t="n">
        <f aca="false">$O$5 + L510</f>
        <v>833.89</v>
      </c>
      <c r="N510" s="47" t="n">
        <f aca="false">IF(M510&gt;$O$5,$O$2+$O$1,(M510^3*3270.5936-M510^2*8015778.389801+M510*6549018422.82398-1783686174686.87))-$O$1</f>
        <v>18562731.7089844</v>
      </c>
      <c r="O510" s="41" t="n">
        <f aca="false">N510*100/$O$2</f>
        <v>47.4909664556028</v>
      </c>
      <c r="R510" s="47" t="n">
        <f aca="false">SUM(D510,I510,N510)</f>
        <v>158573620.994141</v>
      </c>
      <c r="S510" s="41" t="n">
        <f aca="false">R510*100/$R$2</f>
        <v>57.4524707745724</v>
      </c>
      <c r="U510" s="41" t="n">
        <f aca="false">[1]Plan1!$B505</f>
        <v>19.84</v>
      </c>
    </row>
    <row r="511" customFormat="false" ht="15" hidden="false" customHeight="false" outlineLevel="0" collapsed="false">
      <c r="A511" s="46" t="n">
        <v>42509</v>
      </c>
      <c r="B511" s="41" t="n">
        <f aca="false">[2]Plan1!$C506</f>
        <v>-3.7</v>
      </c>
      <c r="C511" s="41" t="n">
        <f aca="false">$E$5 + B511</f>
        <v>777.3</v>
      </c>
      <c r="D511" s="47" t="n">
        <f aca="false">IF(C511&gt;$E$5,$E$2+$E$1,(IF(C511&gt;764.99,C511^3*3486.59308-C511^2*7860012.00812+C511*5908819377.96283-1481278321001.59,IF(C511&gt;752.99,C511^3*3588.471445-C511^2*8028757.56264+C511*5988077680.84934-1488767378546.26,C511^3*899.851852-C511^2*1969009.674601+C511*1435480406.01138-348666163343.76))))-$E$1</f>
        <v>110342982.171631</v>
      </c>
      <c r="E511" s="47" t="n">
        <f aca="false">D511*100/$E$2</f>
        <v>74.0661111143473</v>
      </c>
      <c r="G511" s="41" t="n">
        <f aca="false">[3]Plan1!$C506</f>
        <v>-10.73</v>
      </c>
      <c r="H511" s="41" t="n">
        <f aca="false">$J$5 + G511</f>
        <v>749.27</v>
      </c>
      <c r="I511" s="47" t="n">
        <f aca="false">IF(H511&gt;$J$5,$J$2+$J$1,(IF(H511&gt;739.99,H511^3*2498.244218-H511^2*5471052.355142+H511*3994605728.77515-972400879260.135,H511^3*1396.138889-H511^2*3002770.071427+H511*2152080038.43115-513963640099.415)))-$J$1</f>
        <v>29595863.0422363</v>
      </c>
      <c r="J511" s="47" t="n">
        <f aca="false">I511*100/$J$2</f>
        <v>33.6536721528394</v>
      </c>
      <c r="L511" s="41" t="n">
        <f aca="false">[4]Plan1!$C506</f>
        <v>-4.9</v>
      </c>
      <c r="M511" s="41" t="n">
        <f aca="false">$O$5 + L511</f>
        <v>833.88</v>
      </c>
      <c r="N511" s="47" t="n">
        <f aca="false">IF(M511&gt;$O$5,$O$2+$O$1,(M511^3*3270.5936-M511^2*8015778.389801+M511*6549018422.82398-1783686174686.87))-$O$1</f>
        <v>18529684.3305664</v>
      </c>
      <c r="O511" s="41" t="n">
        <f aca="false">N511*100/$O$2</f>
        <v>47.4064179115362</v>
      </c>
      <c r="R511" s="47" t="n">
        <f aca="false">SUM(D511,I511,N511)</f>
        <v>158468529.544434</v>
      </c>
      <c r="S511" s="41" t="n">
        <f aca="false">R511*100/$R$2</f>
        <v>57.4143953153308</v>
      </c>
      <c r="U511" s="41" t="n">
        <f aca="false">[1]Plan1!$B506</f>
        <v>14.43</v>
      </c>
    </row>
    <row r="512" customFormat="false" ht="15" hidden="false" customHeight="false" outlineLevel="0" collapsed="false">
      <c r="A512" s="46" t="n">
        <v>42510</v>
      </c>
      <c r="B512" s="41" t="n">
        <f aca="false">[2]Plan1!$C507</f>
        <v>-3.7</v>
      </c>
      <c r="C512" s="41" t="n">
        <f aca="false">$E$5 + B512</f>
        <v>777.3</v>
      </c>
      <c r="D512" s="47" t="n">
        <f aca="false">IF(C512&gt;$E$5,$E$2+$E$1,(IF(C512&gt;764.99,C512^3*3486.59308-C512^2*7860012.00812+C512*5908819377.96283-1481278321001.59,IF(C512&gt;752.99,C512^3*3588.471445-C512^2*8028757.56264+C512*5988077680.84934-1488767378546.26,C512^3*899.851852-C512^2*1969009.674601+C512*1435480406.01138-348666163343.76))))-$E$1</f>
        <v>110342982.171631</v>
      </c>
      <c r="E512" s="47" t="n">
        <f aca="false">D512*100/$E$2</f>
        <v>74.0661111143473</v>
      </c>
      <c r="G512" s="41" t="n">
        <f aca="false">[3]Plan1!$C507</f>
        <v>-10.72</v>
      </c>
      <c r="H512" s="41" t="n">
        <f aca="false">$J$5 + G512</f>
        <v>749.28</v>
      </c>
      <c r="I512" s="47" t="n">
        <f aca="false">IF(H512&gt;$J$5,$J$2+$J$1,(IF(H512&gt;739.99,H512^3*2498.244218-H512^2*5471052.355142+H512*3994605728.77515-972400879260.135,H512^3*1396.138889-H512^2*3002770.071427+H512*2152080038.43115-513963640099.415)))-$J$1</f>
        <v>29631870.6176758</v>
      </c>
      <c r="J512" s="47" t="n">
        <f aca="false">I512*100/$J$2</f>
        <v>33.6946166300161</v>
      </c>
      <c r="L512" s="41" t="n">
        <f aca="false">[4]Plan1!$C507</f>
        <v>-4.91</v>
      </c>
      <c r="M512" s="41" t="n">
        <f aca="false">$O$5 + L512</f>
        <v>833.87</v>
      </c>
      <c r="N512" s="47" t="n">
        <f aca="false">IF(M512&gt;$O$5,$O$2+$O$1,(M512^3*3270.5936-M512^2*8015778.389801+M512*6549018422.82398-1783686174686.87))-$O$1</f>
        <v>18496670.1669922</v>
      </c>
      <c r="O512" s="41" t="n">
        <f aca="false">N512*100/$O$2</f>
        <v>47.3219543444576</v>
      </c>
      <c r="R512" s="47" t="n">
        <f aca="false">SUM(D512,I512,N512)</f>
        <v>158471522.956299</v>
      </c>
      <c r="S512" s="41" t="n">
        <f aca="false">R512*100/$R$2</f>
        <v>57.4154798520061</v>
      </c>
      <c r="U512" s="41" t="n">
        <f aca="false">[1]Plan1!$B507</f>
        <v>13.89</v>
      </c>
    </row>
    <row r="513" customFormat="false" ht="15" hidden="false" customHeight="false" outlineLevel="0" collapsed="false">
      <c r="A513" s="46" t="n">
        <v>42511</v>
      </c>
      <c r="B513" s="41" t="n">
        <f aca="false">[2]Plan1!$C508</f>
        <v>-3.68</v>
      </c>
      <c r="C513" s="41" t="n">
        <f aca="false">$E$5 + B513</f>
        <v>777.32</v>
      </c>
      <c r="D513" s="47" t="n">
        <f aca="false">IF(C513&gt;$E$5,$E$2+$E$1,(IF(C513&gt;764.99,C513^3*3486.59308-C513^2*7860012.00812+C513*5908819377.96283-1481278321001.59,IF(C513&gt;752.99,C513^3*3588.471445-C513^2*8028757.56264+C513*5988077680.84934-1488767378546.26,C513^3*899.851852-C513^2*1969009.674601+C513*1435480406.01138-348666163343.76))))-$E$1</f>
        <v>110530971.576904</v>
      </c>
      <c r="E513" s="47" t="n">
        <f aca="false">D513*100/$E$2</f>
        <v>74.1922962500512</v>
      </c>
      <c r="G513" s="41" t="n">
        <f aca="false">[3]Plan1!$C508</f>
        <v>-10.71</v>
      </c>
      <c r="H513" s="41" t="n">
        <f aca="false">$J$5 + G513</f>
        <v>749.29</v>
      </c>
      <c r="I513" s="47" t="n">
        <f aca="false">IF(H513&gt;$J$5,$J$2+$J$1,(IF(H513&gt;739.99,H513^3*2498.244218-H513^2*5471052.355142+H513*3994605728.77515-972400879260.135,H513^3*1396.138889-H513^2*3002770.071427+H513*2152080038.43115-513963640099.415)))-$J$1</f>
        <v>29667907.1135254</v>
      </c>
      <c r="J513" s="47" t="n">
        <f aca="false">I513*100/$J$2</f>
        <v>33.7355939928025</v>
      </c>
      <c r="L513" s="41" t="n">
        <f aca="false">[4]Plan1!$C508</f>
        <v>-4.93</v>
      </c>
      <c r="M513" s="41" t="n">
        <f aca="false">$O$5 + L513</f>
        <v>833.85</v>
      </c>
      <c r="N513" s="47" t="n">
        <f aca="false">IF(M513&gt;$O$5,$O$2+$O$1,(M513^3*3270.5936-M513^2*8015778.389801+M513*6549018422.82398-1783686174686.87))-$O$1</f>
        <v>18430741.4003906</v>
      </c>
      <c r="O513" s="41" t="n">
        <f aca="false">N513*100/$O$2</f>
        <v>47.1532819263987</v>
      </c>
      <c r="R513" s="47" t="n">
        <f aca="false">SUM(D513,I513,N513)</f>
        <v>158629620.09082</v>
      </c>
      <c r="S513" s="41" t="n">
        <f aca="false">R513*100/$R$2</f>
        <v>57.472759687982</v>
      </c>
      <c r="U513" s="41" t="n">
        <f aca="false">[1]Plan1!$B508</f>
        <v>14.43</v>
      </c>
    </row>
    <row r="514" customFormat="false" ht="15" hidden="false" customHeight="false" outlineLevel="0" collapsed="false">
      <c r="A514" s="46" t="n">
        <v>42512</v>
      </c>
      <c r="B514" s="41" t="n">
        <f aca="false">[2]Plan1!$C509</f>
        <v>-3.68</v>
      </c>
      <c r="C514" s="41" t="n">
        <f aca="false">$E$5 + B514</f>
        <v>777.32</v>
      </c>
      <c r="D514" s="47" t="n">
        <f aca="false">IF(C514&gt;$E$5,$E$2+$E$1,(IF(C514&gt;764.99,C514^3*3486.59308-C514^2*7860012.00812+C514*5908819377.96283-1481278321001.59,IF(C514&gt;752.99,C514^3*3588.471445-C514^2*8028757.56264+C514*5988077680.84934-1488767378546.26,C514^3*899.851852-C514^2*1969009.674601+C514*1435480406.01138-348666163343.76))))-$E$1</f>
        <v>110530971.576904</v>
      </c>
      <c r="E514" s="47" t="n">
        <f aca="false">D514*100/$E$2</f>
        <v>74.1922962500512</v>
      </c>
      <c r="G514" s="41" t="n">
        <f aca="false">[3]Plan1!$C509</f>
        <v>-10.71</v>
      </c>
      <c r="H514" s="41" t="n">
        <f aca="false">$J$5 + G514</f>
        <v>749.29</v>
      </c>
      <c r="I514" s="47" t="n">
        <f aca="false">IF(H514&gt;$J$5,$J$2+$J$1,(IF(H514&gt;739.99,H514^3*2498.244218-H514^2*5471052.355142+H514*3994605728.77515-972400879260.135,H514^3*1396.138889-H514^2*3002770.071427+H514*2152080038.43115-513963640099.415)))-$J$1</f>
        <v>29667907.1135254</v>
      </c>
      <c r="J514" s="47" t="n">
        <f aca="false">I514*100/$J$2</f>
        <v>33.7355939928025</v>
      </c>
      <c r="L514" s="41" t="n">
        <f aca="false">[4]Plan1!$C509</f>
        <v>-4.94</v>
      </c>
      <c r="M514" s="41" t="n">
        <f aca="false">$O$5 + L514</f>
        <v>833.84</v>
      </c>
      <c r="N514" s="47" t="n">
        <f aca="false">IF(M514&gt;$O$5,$O$2+$O$1,(M514^3*3270.5936-M514^2*8015778.389801+M514*6549018422.82398-1783686174686.87))-$O$1</f>
        <v>18397826.7597656</v>
      </c>
      <c r="O514" s="41" t="n">
        <f aca="false">N514*100/$O$2</f>
        <v>47.0690729792283</v>
      </c>
      <c r="R514" s="47" t="n">
        <f aca="false">SUM(D514,I514,N514)</f>
        <v>158596705.450195</v>
      </c>
      <c r="S514" s="41" t="n">
        <f aca="false">R514*100/$R$2</f>
        <v>57.4608344546632</v>
      </c>
      <c r="U514" s="41" t="n">
        <f aca="false">[1]Plan1!$B509</f>
        <v>14.71</v>
      </c>
    </row>
    <row r="515" customFormat="false" ht="15" hidden="false" customHeight="false" outlineLevel="0" collapsed="false">
      <c r="A515" s="46" t="n">
        <v>42513</v>
      </c>
      <c r="B515" s="41" t="n">
        <f aca="false">[2]Plan1!$C510</f>
        <v>-3.67</v>
      </c>
      <c r="C515" s="41" t="n">
        <f aca="false">$E$5 + B515</f>
        <v>777.33</v>
      </c>
      <c r="D515" s="47" t="n">
        <f aca="false">IF(C515&gt;$E$5,$E$2+$E$1,(IF(C515&gt;764.99,C515^3*3486.59308-C515^2*7860012.00812+C515*5908819377.96283-1481278321001.59,IF(C515&gt;752.99,C515^3*3588.471445-C515^2*8028757.56264+C515*5988077680.84934-1488767378546.26,C515^3*899.851852-C515^2*1969009.674601+C515*1435480406.01138-348666163343.76))))-$E$1</f>
        <v>110625047.444092</v>
      </c>
      <c r="E515" s="47" t="n">
        <f aca="false">D515*100/$E$2</f>
        <v>74.2554432984195</v>
      </c>
      <c r="G515" s="41" t="n">
        <f aca="false">[3]Plan1!$C510</f>
        <v>-10.7</v>
      </c>
      <c r="H515" s="41" t="n">
        <f aca="false">$J$5 + G515</f>
        <v>749.3</v>
      </c>
      <c r="I515" s="47" t="n">
        <f aca="false">IF(H515&gt;$J$5,$J$2+$J$1,(IF(H515&gt;739.99,H515^3*2498.244218-H515^2*5471052.355142+H515*3994605728.77515-972400879260.135,H515^3*1396.138889-H515^2*3002770.071427+H515*2152080038.43115-513963640099.415)))-$J$1</f>
        <v>29703972.545166</v>
      </c>
      <c r="J515" s="47" t="n">
        <f aca="false">I515*100/$J$2</f>
        <v>33.7766042586884</v>
      </c>
      <c r="L515" s="41" t="n">
        <f aca="false">[4]Plan1!$C510</f>
        <v>-4.95</v>
      </c>
      <c r="M515" s="41" t="n">
        <f aca="false">$O$5 + L515</f>
        <v>833.83</v>
      </c>
      <c r="N515" s="47" t="n">
        <f aca="false">IF(M515&gt;$O$5,$O$2+$O$1,(M515^3*3270.5936-M515^2*8015778.389801+M515*6549018422.82398-1783686174686.87))-$O$1</f>
        <v>18364945.2548828</v>
      </c>
      <c r="O515" s="41" t="n">
        <f aca="false">N515*100/$O$2</f>
        <v>46.9849488066722</v>
      </c>
      <c r="R515" s="47" t="n">
        <f aca="false">SUM(D515,I515,N515)</f>
        <v>158693965.244141</v>
      </c>
      <c r="S515" s="41" t="n">
        <f aca="false">R515*100/$R$2</f>
        <v>57.4960724433914</v>
      </c>
      <c r="U515" s="41" t="n">
        <f aca="false">[1]Plan1!$B510</f>
        <v>16.42</v>
      </c>
    </row>
    <row r="516" customFormat="false" ht="15" hidden="false" customHeight="false" outlineLevel="0" collapsed="false">
      <c r="A516" s="46" t="n">
        <v>42514</v>
      </c>
      <c r="B516" s="41" t="n">
        <f aca="false">[2]Plan1!$C511</f>
        <v>-3.66</v>
      </c>
      <c r="C516" s="41" t="n">
        <f aca="false">$E$5 + B516</f>
        <v>777.34</v>
      </c>
      <c r="D516" s="47" t="n">
        <f aca="false">IF(C516&gt;$E$5,$E$2+$E$1,(IF(C516&gt;764.99,C516^3*3486.59308-C516^2*7860012.00812+C516*5908819377.96283-1481278321001.59,IF(C516&gt;752.99,C516^3*3588.471445-C516^2*8028757.56264+C516*5988077680.84934-1488767378546.26,C516^3*899.851852-C516^2*1969009.674601+C516*1435480406.01138-348666163343.76))))-$E$1</f>
        <v>110719177.448975</v>
      </c>
      <c r="E516" s="47" t="n">
        <f aca="false">D516*100/$E$2</f>
        <v>74.318626685923</v>
      </c>
      <c r="G516" s="41" t="n">
        <f aca="false">[3]Plan1!$C511</f>
        <v>-10.7</v>
      </c>
      <c r="H516" s="41" t="n">
        <f aca="false">$J$5 + G516</f>
        <v>749.3</v>
      </c>
      <c r="I516" s="47" t="n">
        <f aca="false">IF(H516&gt;$J$5,$J$2+$J$1,(IF(H516&gt;739.99,H516^3*2498.244218-H516^2*5471052.355142+H516*3994605728.77515-972400879260.135,H516^3*1396.138889-H516^2*3002770.071427+H516*2152080038.43115-513963640099.415)))-$J$1</f>
        <v>29703972.545166</v>
      </c>
      <c r="J516" s="47" t="n">
        <f aca="false">I516*100/$J$2</f>
        <v>33.7766042586884</v>
      </c>
      <c r="L516" s="41" t="n">
        <f aca="false">[4]Plan1!$C511</f>
        <v>-4.96</v>
      </c>
      <c r="M516" s="41" t="n">
        <f aca="false">$O$5 + L516</f>
        <v>833.82</v>
      </c>
      <c r="N516" s="47" t="n">
        <f aca="false">IF(M516&gt;$O$5,$O$2+$O$1,(M516^3*3270.5936-M516^2*8015778.389801+M516*6549018422.82398-1783686174686.87))-$O$1</f>
        <v>18332096.8642578</v>
      </c>
      <c r="O516" s="41" t="n">
        <f aca="false">N516*100/$O$2</f>
        <v>46.9009093537646</v>
      </c>
      <c r="R516" s="47" t="n">
        <f aca="false">SUM(D516,I516,N516)</f>
        <v>158755246.858398</v>
      </c>
      <c r="S516" s="41" t="n">
        <f aca="false">R516*100/$R$2</f>
        <v>57.51827525449</v>
      </c>
      <c r="U516" s="41" t="n">
        <f aca="false">[1]Plan1!$B511</f>
        <v>16.13</v>
      </c>
    </row>
    <row r="517" customFormat="false" ht="15" hidden="false" customHeight="false" outlineLevel="0" collapsed="false">
      <c r="A517" s="46" t="n">
        <v>42515</v>
      </c>
      <c r="B517" s="41" t="n">
        <f aca="false">[2]Plan1!$C512</f>
        <v>-3.65</v>
      </c>
      <c r="C517" s="41" t="n">
        <f aca="false">$E$5 + B517</f>
        <v>777.35</v>
      </c>
      <c r="D517" s="47" t="n">
        <f aca="false">IF(C517&gt;$E$5,$E$2+$E$1,(IF(C517&gt;764.99,C517^3*3486.59308-C517^2*7860012.00812+C517*5908819377.96283-1481278321001.59,IF(C517&gt;752.99,C517^3*3588.471445-C517^2*8028757.56264+C517*5988077680.84934-1488767378546.26,C517^3*899.851852-C517^2*1969009.674601+C517*1435480406.01138-348666163343.76))))-$E$1</f>
        <v>110813361.611572</v>
      </c>
      <c r="E517" s="47" t="n">
        <f aca="false">D517*100/$E$2</f>
        <v>74.3818464259996</v>
      </c>
      <c r="G517" s="41" t="n">
        <f aca="false">[3]Plan1!$C512</f>
        <v>-10.71</v>
      </c>
      <c r="H517" s="41" t="n">
        <f aca="false">$J$5 + G517</f>
        <v>749.29</v>
      </c>
      <c r="I517" s="47" t="n">
        <f aca="false">IF(H517&gt;$J$5,$J$2+$J$1,(IF(H517&gt;739.99,H517^3*2498.244218-H517^2*5471052.355142+H517*3994605728.77515-972400879260.135,H517^3*1396.138889-H517^2*3002770.071427+H517*2152080038.43115-513963640099.415)))-$J$1</f>
        <v>29667907.1135254</v>
      </c>
      <c r="J517" s="47" t="n">
        <f aca="false">I517*100/$J$2</f>
        <v>33.7355939928025</v>
      </c>
      <c r="L517" s="41" t="n">
        <f aca="false">[4]Plan1!$C512</f>
        <v>-4.98</v>
      </c>
      <c r="M517" s="41" t="n">
        <f aca="false">$O$5 + L517</f>
        <v>833.8</v>
      </c>
      <c r="N517" s="47" t="n">
        <f aca="false">IF(M517&gt;$O$5,$O$2+$O$1,(M517^3*3270.5936-M517^2*8015778.389801+M517*6549018422.82398-1783686174686.87))-$O$1</f>
        <v>18266499.3544922</v>
      </c>
      <c r="O517" s="41" t="n">
        <f aca="false">N517*100/$O$2</f>
        <v>46.7330844245091</v>
      </c>
      <c r="R517" s="47" t="n">
        <f aca="false">SUM(D517,I517,N517)</f>
        <v>158747768.07959</v>
      </c>
      <c r="S517" s="41" t="n">
        <f aca="false">R517*100/$R$2</f>
        <v>57.5155656340738</v>
      </c>
      <c r="U517" s="41" t="n">
        <f aca="false">[1]Plan1!$B512</f>
        <v>14.99</v>
      </c>
    </row>
    <row r="518" customFormat="false" ht="15" hidden="false" customHeight="false" outlineLevel="0" collapsed="false">
      <c r="A518" s="46" t="n">
        <v>42516</v>
      </c>
      <c r="B518" s="41" t="n">
        <f aca="false">[2]Plan1!$C513</f>
        <v>-3.65</v>
      </c>
      <c r="C518" s="41" t="n">
        <f aca="false">$E$5 + B518</f>
        <v>777.35</v>
      </c>
      <c r="D518" s="47" t="n">
        <f aca="false">IF(C518&gt;$E$5,$E$2+$E$1,(IF(C518&gt;764.99,C518^3*3486.59308-C518^2*7860012.00812+C518*5908819377.96283-1481278321001.59,IF(C518&gt;752.99,C518^3*3588.471445-C518^2*8028757.56264+C518*5988077680.84934-1488767378546.26,C518^3*899.851852-C518^2*1969009.674601+C518*1435480406.01138-348666163343.76))))-$E$1</f>
        <v>110813361.611572</v>
      </c>
      <c r="E518" s="47" t="n">
        <f aca="false">D518*100/$E$2</f>
        <v>74.3818464259996</v>
      </c>
      <c r="G518" s="41" t="n">
        <f aca="false">[3]Plan1!$C513</f>
        <v>-10.71</v>
      </c>
      <c r="H518" s="41" t="n">
        <f aca="false">$J$5 + G518</f>
        <v>749.29</v>
      </c>
      <c r="I518" s="47" t="n">
        <f aca="false">IF(H518&gt;$J$5,$J$2+$J$1,(IF(H518&gt;739.99,H518^3*2498.244218-H518^2*5471052.355142+H518*3994605728.77515-972400879260.135,H518^3*1396.138889-H518^2*3002770.071427+H518*2152080038.43115-513963640099.415)))-$J$1</f>
        <v>29667907.1135254</v>
      </c>
      <c r="J518" s="47" t="n">
        <f aca="false">I518*100/$J$2</f>
        <v>33.7355939928025</v>
      </c>
      <c r="L518" s="41" t="n">
        <f aca="false">[4]Plan1!$C513</f>
        <v>-4.99</v>
      </c>
      <c r="M518" s="41" t="n">
        <f aca="false">$O$5 + L518</f>
        <v>833.79</v>
      </c>
      <c r="N518" s="47" t="n">
        <f aca="false">IF(M518&gt;$O$5,$O$2+$O$1,(M518^3*3270.5936-M518^2*8015778.389801+M518*6549018422.82398-1783686174686.87))-$O$1</f>
        <v>18233750.1943359</v>
      </c>
      <c r="O518" s="41" t="n">
        <f aca="false">N518*100/$O$2</f>
        <v>46.6492988432265</v>
      </c>
      <c r="R518" s="47" t="n">
        <f aca="false">SUM(D518,I518,N518)</f>
        <v>158715018.919434</v>
      </c>
      <c r="S518" s="41" t="n">
        <f aca="false">R518*100/$R$2</f>
        <v>57.503700355631</v>
      </c>
      <c r="U518" s="41" t="n">
        <f aca="false">[1]Plan1!$B513</f>
        <v>13.89</v>
      </c>
    </row>
    <row r="519" customFormat="false" ht="15" hidden="false" customHeight="false" outlineLevel="0" collapsed="false">
      <c r="A519" s="46" t="n">
        <v>42517</v>
      </c>
      <c r="B519" s="41" t="n">
        <f aca="false">[2]Plan1!$C514</f>
        <v>-3.66</v>
      </c>
      <c r="C519" s="41" t="n">
        <f aca="false">$E$5 + B519</f>
        <v>777.34</v>
      </c>
      <c r="D519" s="47" t="n">
        <f aca="false">IF(C519&gt;$E$5,$E$2+$E$1,(IF(C519&gt;764.99,C519^3*3486.59308-C519^2*7860012.00812+C519*5908819377.96283-1481278321001.59,IF(C519&gt;752.99,C519^3*3588.471445-C519^2*8028757.56264+C519*5988077680.84934-1488767378546.26,C519^3*899.851852-C519^2*1969009.674601+C519*1435480406.01138-348666163343.76))))-$E$1</f>
        <v>110719177.448975</v>
      </c>
      <c r="E519" s="47" t="n">
        <f aca="false">D519*100/$E$2</f>
        <v>74.318626685923</v>
      </c>
      <c r="G519" s="41" t="n">
        <f aca="false">[3]Plan1!$C514</f>
        <v>-10.71</v>
      </c>
      <c r="H519" s="41" t="n">
        <f aca="false">$J$5 + G519</f>
        <v>749.29</v>
      </c>
      <c r="I519" s="47" t="n">
        <f aca="false">IF(H519&gt;$J$5,$J$2+$J$1,(IF(H519&gt;739.99,H519^3*2498.244218-H519^2*5471052.355142+H519*3994605728.77515-972400879260.135,H519^3*1396.138889-H519^2*3002770.071427+H519*2152080038.43115-513963640099.415)))-$J$1</f>
        <v>29667907.1135254</v>
      </c>
      <c r="J519" s="47" t="n">
        <f aca="false">I519*100/$J$2</f>
        <v>33.7355939928025</v>
      </c>
      <c r="L519" s="41" t="n">
        <f aca="false">[4]Plan1!$C514</f>
        <v>-5</v>
      </c>
      <c r="M519" s="41" t="n">
        <f aca="false">$O$5 + L519</f>
        <v>833.78</v>
      </c>
      <c r="N519" s="47" t="n">
        <f aca="false">IF(M519&gt;$O$5,$O$2+$O$1,(M519^3*3270.5936-M519^2*8015778.389801+M519*6549018422.82398-1783686174686.87))-$O$1</f>
        <v>18201034.0703125</v>
      </c>
      <c r="O519" s="41" t="n">
        <f aca="false">N519*100/$O$2</f>
        <v>46.5655977817172</v>
      </c>
      <c r="R519" s="47" t="n">
        <f aca="false">SUM(D519,I519,N519)</f>
        <v>158588118.632813</v>
      </c>
      <c r="S519" s="41" t="n">
        <f aca="false">R519*100/$R$2</f>
        <v>57.4577233831518</v>
      </c>
      <c r="U519" s="41" t="n">
        <f aca="false">[1]Plan1!$B514</f>
        <v>15.84</v>
      </c>
    </row>
    <row r="520" customFormat="false" ht="15" hidden="false" customHeight="false" outlineLevel="0" collapsed="false">
      <c r="A520" s="46" t="n">
        <v>42518</v>
      </c>
      <c r="B520" s="41" t="n">
        <f aca="false">[2]Plan1!$C515</f>
        <v>-3.66</v>
      </c>
      <c r="C520" s="41" t="n">
        <f aca="false">$E$5 + B520</f>
        <v>777.34</v>
      </c>
      <c r="D520" s="47" t="n">
        <f aca="false">IF(C520&gt;$E$5,$E$2+$E$1,(IF(C520&gt;764.99,C520^3*3486.59308-C520^2*7860012.00812+C520*5908819377.96283-1481278321001.59,IF(C520&gt;752.99,C520^3*3588.471445-C520^2*8028757.56264+C520*5988077680.84934-1488767378546.26,C520^3*899.851852-C520^2*1969009.674601+C520*1435480406.01138-348666163343.76))))-$E$1</f>
        <v>110719177.448975</v>
      </c>
      <c r="E520" s="47" t="n">
        <f aca="false">D520*100/$E$2</f>
        <v>74.318626685923</v>
      </c>
      <c r="G520" s="41" t="n">
        <f aca="false">[3]Plan1!$C515</f>
        <v>-10.72</v>
      </c>
      <c r="H520" s="41" t="n">
        <f aca="false">$J$5 + G520</f>
        <v>749.28</v>
      </c>
      <c r="I520" s="47" t="n">
        <f aca="false">IF(H520&gt;$J$5,$J$2+$J$1,(IF(H520&gt;739.99,H520^3*2498.244218-H520^2*5471052.355142+H520*3994605728.77515-972400879260.135,H520^3*1396.138889-H520^2*3002770.071427+H520*2152080038.43115-513963640099.415)))-$J$1</f>
        <v>29631870.6176758</v>
      </c>
      <c r="J520" s="47" t="n">
        <f aca="false">I520*100/$J$2</f>
        <v>33.6946166300161</v>
      </c>
      <c r="L520" s="41" t="n">
        <f aca="false">[4]Plan1!$C515</f>
        <v>-5.02</v>
      </c>
      <c r="M520" s="41" t="n">
        <f aca="false">$O$5 + L520</f>
        <v>833.76</v>
      </c>
      <c r="N520" s="47" t="n">
        <f aca="false">IF(M520&gt;$O$5,$O$2+$O$1,(M520^3*3270.5936-M520^2*8015778.389801+M520*6549018422.82398-1783686174686.87))-$O$1</f>
        <v>18135700.859375</v>
      </c>
      <c r="O520" s="41" t="n">
        <f aca="false">N520*100/$O$2</f>
        <v>46.3984490356322</v>
      </c>
      <c r="R520" s="47" t="n">
        <f aca="false">SUM(D520,I520,N520)</f>
        <v>158486748.926025</v>
      </c>
      <c r="S520" s="41" t="n">
        <f aca="false">R520*100/$R$2</f>
        <v>57.4209963406582</v>
      </c>
      <c r="U520" s="41" t="n">
        <f aca="false">[1]Plan1!$B515</f>
        <v>15.84</v>
      </c>
    </row>
    <row r="521" customFormat="false" ht="15" hidden="false" customHeight="false" outlineLevel="0" collapsed="false">
      <c r="A521" s="46" t="n">
        <v>42519</v>
      </c>
      <c r="B521" s="41" t="n">
        <f aca="false">[2]Plan1!$C516</f>
        <v>-3.65</v>
      </c>
      <c r="C521" s="41" t="n">
        <f aca="false">$E$5 + B521</f>
        <v>777.35</v>
      </c>
      <c r="D521" s="47" t="n">
        <f aca="false">IF(C521&gt;$E$5,$E$2+$E$1,(IF(C521&gt;764.99,C521^3*3486.59308-C521^2*7860012.00812+C521*5908819377.96283-1481278321001.59,IF(C521&gt;752.99,C521^3*3588.471445-C521^2*8028757.56264+C521*5988077680.84934-1488767378546.26,C521^3*899.851852-C521^2*1969009.674601+C521*1435480406.01138-348666163343.76))))-$E$1</f>
        <v>110813361.611572</v>
      </c>
      <c r="E521" s="47" t="n">
        <f aca="false">D521*100/$E$2</f>
        <v>74.3818464259996</v>
      </c>
      <c r="G521" s="41" t="n">
        <f aca="false">[3]Plan1!$C516</f>
        <v>-10.72</v>
      </c>
      <c r="H521" s="41" t="n">
        <f aca="false">$J$5 + G521</f>
        <v>749.28</v>
      </c>
      <c r="I521" s="47" t="n">
        <f aca="false">IF(H521&gt;$J$5,$J$2+$J$1,(IF(H521&gt;739.99,H521^3*2498.244218-H521^2*5471052.355142+H521*3994605728.77515-972400879260.135,H521^3*1396.138889-H521^2*3002770.071427+H521*2152080038.43115-513963640099.415)))-$J$1</f>
        <v>29631870.6176758</v>
      </c>
      <c r="J521" s="47" t="n">
        <f aca="false">I521*100/$J$2</f>
        <v>33.6946166300161</v>
      </c>
      <c r="L521" s="41" t="n">
        <f aca="false">[4]Plan1!$C516</f>
        <v>-5.04</v>
      </c>
      <c r="M521" s="41" t="n">
        <f aca="false">$O$5 + L521</f>
        <v>833.74</v>
      </c>
      <c r="N521" s="47" t="n">
        <f aca="false">IF(M521&gt;$O$5,$O$2+$O$1,(M521^3*3270.5936-M521^2*8015778.389801+M521*6549018422.82398-1783686174686.87))-$O$1</f>
        <v>18070499.5610352</v>
      </c>
      <c r="O521" s="41" t="n">
        <f aca="false">N521*100/$O$2</f>
        <v>46.2316377752604</v>
      </c>
      <c r="R521" s="47" t="n">
        <f aca="false">SUM(D521,I521,N521)</f>
        <v>158515731.790283</v>
      </c>
      <c r="S521" s="41" t="n">
        <f aca="false">R521*100/$R$2</f>
        <v>57.4314970604582</v>
      </c>
      <c r="U521" s="41" t="n">
        <f aca="false">[1]Plan1!$B516</f>
        <v>16.13</v>
      </c>
    </row>
    <row r="522" customFormat="false" ht="15" hidden="false" customHeight="false" outlineLevel="0" collapsed="false">
      <c r="A522" s="46" t="n">
        <v>42520</v>
      </c>
      <c r="B522" s="41" t="n">
        <f aca="false">[2]Plan1!$C517</f>
        <v>-3.64</v>
      </c>
      <c r="C522" s="41" t="n">
        <f aca="false">$E$5 + B522</f>
        <v>777.36</v>
      </c>
      <c r="D522" s="47" t="n">
        <f aca="false">IF(C522&gt;$E$5,$E$2+$E$1,(IF(C522&gt;764.99,C522^3*3486.59308-C522^2*7860012.00812+C522*5908819377.96283-1481278321001.59,IF(C522&gt;752.99,C522^3*3588.471445-C522^2*8028757.56264+C522*5988077680.84934-1488767378546.26,C522^3*899.851852-C522^2*1969009.674601+C522*1435480406.01138-348666163343.76))))-$E$1</f>
        <v>110907599.955322</v>
      </c>
      <c r="E522" s="47" t="n">
        <f aca="false">D522*100/$E$2</f>
        <v>74.4451025343814</v>
      </c>
      <c r="G522" s="41" t="n">
        <f aca="false">[3]Plan1!$C517</f>
        <v>-10.72</v>
      </c>
      <c r="H522" s="41" t="n">
        <f aca="false">$J$5 + G522</f>
        <v>749.28</v>
      </c>
      <c r="I522" s="47" t="n">
        <f aca="false">IF(H522&gt;$J$5,$J$2+$J$1,(IF(H522&gt;739.99,H522^3*2498.244218-H522^2*5471052.355142+H522*3994605728.77515-972400879260.135,H522^3*1396.138889-H522^2*3002770.071427+H522*2152080038.43115-513963640099.415)))-$J$1</f>
        <v>29631870.6176758</v>
      </c>
      <c r="J522" s="47" t="n">
        <f aca="false">I522*100/$J$2</f>
        <v>33.6946166300161</v>
      </c>
      <c r="L522" s="41" t="n">
        <f aca="false">[4]Plan1!$C517</f>
        <v>-5.06</v>
      </c>
      <c r="M522" s="41" t="n">
        <f aca="false">$O$5 + L522</f>
        <v>833.72</v>
      </c>
      <c r="N522" s="47" t="n">
        <f aca="false">IF(M522&gt;$O$5,$O$2+$O$1,(M522^3*3270.5936-M522^2*8015778.389801+M522*6549018422.82398-1783686174686.87))-$O$1</f>
        <v>18005430.0185547</v>
      </c>
      <c r="O522" s="41" t="n">
        <f aca="false">N522*100/$O$2</f>
        <v>46.065163599602</v>
      </c>
      <c r="R522" s="47" t="n">
        <f aca="false">SUM(D522,I522,N522)</f>
        <v>158544900.591553</v>
      </c>
      <c r="S522" s="41" t="n">
        <f aca="false">R522*100/$R$2</f>
        <v>57.4420651467008</v>
      </c>
      <c r="U522" s="41" t="n">
        <f aca="false">[1]Plan1!$B517</f>
        <v>15.84</v>
      </c>
    </row>
    <row r="523" customFormat="false" ht="15" hidden="false" customHeight="false" outlineLevel="0" collapsed="false">
      <c r="A523" s="46" t="n">
        <v>42521</v>
      </c>
      <c r="B523" s="41" t="n">
        <f aca="false">[2]Plan1!$C518</f>
        <v>-3.63</v>
      </c>
      <c r="C523" s="41" t="n">
        <f aca="false">$E$5 + B523</f>
        <v>777.37</v>
      </c>
      <c r="D523" s="47" t="n">
        <f aca="false">IF(C523&gt;$E$5,$E$2+$E$1,(IF(C523&gt;764.99,C523^3*3486.59308-C523^2*7860012.00812+C523*5908819377.96283-1481278321001.59,IF(C523&gt;752.99,C523^3*3588.471445-C523^2*8028757.56264+C523*5988077680.84934-1488767378546.26,C523^3*899.851852-C523^2*1969009.674601+C523*1435480406.01138-348666163343.76))))-$E$1</f>
        <v>111001892.498779</v>
      </c>
      <c r="E523" s="47" t="n">
        <f aca="false">D523*100/$E$2</f>
        <v>74.5083950235229</v>
      </c>
      <c r="G523" s="41" t="n">
        <f aca="false">[3]Plan1!$C518</f>
        <v>-10.73</v>
      </c>
      <c r="H523" s="41" t="n">
        <f aca="false">$J$5 + G523</f>
        <v>749.27</v>
      </c>
      <c r="I523" s="47" t="n">
        <f aca="false">IF(H523&gt;$J$5,$J$2+$J$1,(IF(H523&gt;739.99,H523^3*2498.244218-H523^2*5471052.355142+H523*3994605728.77515-972400879260.135,H523^3*1396.138889-H523^2*3002770.071427+H523*2152080038.43115-513963640099.415)))-$J$1</f>
        <v>29595863.0422363</v>
      </c>
      <c r="J523" s="47" t="n">
        <f aca="false">I523*100/$J$2</f>
        <v>33.6536721528394</v>
      </c>
      <c r="L523" s="41" t="n">
        <f aca="false">[4]Plan1!$C518</f>
        <v>-5.05</v>
      </c>
      <c r="M523" s="41" t="n">
        <f aca="false">$O$5 + L523</f>
        <v>833.73</v>
      </c>
      <c r="N523" s="47" t="n">
        <f aca="false">IF(M523&gt;$O$5,$O$2+$O$1,(M523^3*3270.5936-M523^2*8015778.389801+M523*6549018422.82398-1783686174686.87))-$O$1</f>
        <v>18037948.3300781</v>
      </c>
      <c r="O523" s="41" t="n">
        <f aca="false">N523*100/$O$2</f>
        <v>46.1483585768264</v>
      </c>
      <c r="R523" s="47" t="n">
        <f aca="false">SUM(D523,I523,N523)</f>
        <v>158635703.871094</v>
      </c>
      <c r="S523" s="41" t="n">
        <f aca="false">R523*100/$R$2</f>
        <v>57.4749638894511</v>
      </c>
      <c r="U523" s="41" t="n">
        <f aca="false">[1]Plan1!$B518</f>
        <v>14.71</v>
      </c>
    </row>
    <row r="524" customFormat="false" ht="15" hidden="false" customHeight="false" outlineLevel="0" collapsed="false">
      <c r="A524" s="46" t="n">
        <v>42522</v>
      </c>
      <c r="B524" s="41" t="n">
        <f aca="false">[2]Plan1!$C519</f>
        <v>-3.63</v>
      </c>
      <c r="C524" s="41" t="n">
        <f aca="false">$E$5 + B524</f>
        <v>777.37</v>
      </c>
      <c r="D524" s="47" t="n">
        <f aca="false">IF(C524&gt;$E$5,$E$2+$E$1,(IF(C524&gt;764.99,C524^3*3486.59308-C524^2*7860012.00812+C524*5908819377.96283-1481278321001.59,IF(C524&gt;752.99,C524^3*3588.471445-C524^2*8028757.56264+C524*5988077680.84934-1488767378546.26,C524^3*899.851852-C524^2*1969009.674601+C524*1435480406.01138-348666163343.76))))-$E$1</f>
        <v>111001892.498779</v>
      </c>
      <c r="E524" s="47" t="n">
        <f aca="false">D524*100/$E$2</f>
        <v>74.5083950235229</v>
      </c>
      <c r="G524" s="41" t="n">
        <f aca="false">[3]Plan1!$C519</f>
        <v>-10.74</v>
      </c>
      <c r="H524" s="41" t="n">
        <f aca="false">$J$5 + G524</f>
        <v>749.26</v>
      </c>
      <c r="I524" s="47" t="n">
        <f aca="false">IF(H524&gt;$J$5,$J$2+$J$1,(IF(H524&gt;739.99,H524^3*2498.244218-H524^2*5471052.355142+H524*3994605728.77515-972400879260.135,H524^3*1396.138889-H524^2*3002770.071427+H524*2152080038.43115-513963640099.415)))-$J$1</f>
        <v>29559884.3723145</v>
      </c>
      <c r="J524" s="47" t="n">
        <f aca="false">I524*100/$J$2</f>
        <v>33.6127605443379</v>
      </c>
      <c r="L524" s="41" t="n">
        <f aca="false">[4]Plan1!$C519</f>
        <v>-5.07</v>
      </c>
      <c r="M524" s="41" t="n">
        <f aca="false">$O$5 + L524</f>
        <v>833.71</v>
      </c>
      <c r="N524" s="47" t="n">
        <f aca="false">IF(M524&gt;$O$5,$O$2+$O$1,(M524^3*3270.5936-M524^2*8015778.389801+M524*6549018422.82398-1783686174686.87))-$O$1</f>
        <v>17972944.6074219</v>
      </c>
      <c r="O524" s="41" t="n">
        <f aca="false">N524*100/$O$2</f>
        <v>45.9820527948674</v>
      </c>
      <c r="R524" s="47" t="n">
        <f aca="false">SUM(D524,I524,N524)</f>
        <v>158534721.478516</v>
      </c>
      <c r="S524" s="41" t="n">
        <f aca="false">R524*100/$R$2</f>
        <v>57.4383771739434</v>
      </c>
      <c r="U524" s="41" t="n">
        <f aca="false">[1]Plan1!$B519</f>
        <v>13.89</v>
      </c>
    </row>
    <row r="525" customFormat="false" ht="15" hidden="false" customHeight="false" outlineLevel="0" collapsed="false">
      <c r="A525" s="46" t="n">
        <v>42523</v>
      </c>
      <c r="B525" s="41" t="n">
        <f aca="false">[2]Plan1!$C520</f>
        <v>-3.62</v>
      </c>
      <c r="C525" s="41" t="n">
        <f aca="false">$E$5 + B525</f>
        <v>777.38</v>
      </c>
      <c r="D525" s="47" t="n">
        <f aca="false">IF(C525&gt;$E$5,$E$2+$E$1,(IF(C525&gt;764.99,C525^3*3486.59308-C525^2*7860012.00812+C525*5908819377.96283-1481278321001.59,IF(C525&gt;752.99,C525^3*3588.471445-C525^2*8028757.56264+C525*5988077680.84934-1488767378546.26,C525^3*899.851852-C525^2*1969009.674601+C525*1435480406.01138-348666163343.76))))-$E$1</f>
        <v>111096239.262939</v>
      </c>
      <c r="E525" s="47" t="n">
        <f aca="false">D525*100/$E$2</f>
        <v>74.5717239075175</v>
      </c>
      <c r="G525" s="41" t="n">
        <f aca="false">[3]Plan1!$C520</f>
        <v>-10.74</v>
      </c>
      <c r="H525" s="41" t="n">
        <f aca="false">$J$5 + G525</f>
        <v>749.26</v>
      </c>
      <c r="I525" s="47" t="n">
        <f aca="false">IF(H525&gt;$J$5,$J$2+$J$1,(IF(H525&gt;739.99,H525^3*2498.244218-H525^2*5471052.355142+H525*3994605728.77515-972400879260.135,H525^3*1396.138889-H525^2*3002770.071427+H525*2152080038.43115-513963640099.415)))-$J$1</f>
        <v>29559884.3723145</v>
      </c>
      <c r="J525" s="47" t="n">
        <f aca="false">I525*100/$J$2</f>
        <v>33.6127605443379</v>
      </c>
      <c r="L525" s="41" t="n">
        <f aca="false">[4]Plan1!$C520</f>
        <v>-5.07</v>
      </c>
      <c r="M525" s="41" t="n">
        <f aca="false">$O$5 + L525</f>
        <v>833.71</v>
      </c>
      <c r="N525" s="47" t="n">
        <f aca="false">IF(M525&gt;$O$5,$O$2+$O$1,(M525^3*3270.5936-M525^2*8015778.389801+M525*6549018422.82398-1783686174686.87))-$O$1</f>
        <v>17972944.6074219</v>
      </c>
      <c r="O525" s="41" t="n">
        <f aca="false">N525*100/$O$2</f>
        <v>45.9820527948674</v>
      </c>
      <c r="R525" s="47" t="n">
        <f aca="false">SUM(D525,I525,N525)</f>
        <v>158629068.242676</v>
      </c>
      <c r="S525" s="41" t="n">
        <f aca="false">R525*100/$R$2</f>
        <v>57.4725597490564</v>
      </c>
      <c r="U525" s="41" t="n">
        <f aca="false">[1]Plan1!$B520</f>
        <v>20.83</v>
      </c>
    </row>
    <row r="526" customFormat="false" ht="15" hidden="false" customHeight="false" outlineLevel="0" collapsed="false">
      <c r="A526" s="46" t="n">
        <v>42524</v>
      </c>
      <c r="B526" s="41" t="n">
        <f aca="false">[2]Plan1!$C521</f>
        <v>-3.57</v>
      </c>
      <c r="C526" s="41" t="n">
        <f aca="false">$E$5 + B526</f>
        <v>777.43</v>
      </c>
      <c r="D526" s="47" t="n">
        <f aca="false">IF(C526&gt;$E$5,$E$2+$E$1,(IF(C526&gt;764.99,C526^3*3486.59308-C526^2*7860012.00812+C526*5908819377.96283-1481278321001.59,IF(C526&gt;752.99,C526^3*3588.471445-C526^2*8028757.56264+C526*5988077680.84934-1488767378546.26,C526^3*899.851852-C526^2*1969009.674601+C526*1435480406.01138-348666163343.76))))-$E$1</f>
        <v>111568787.138916</v>
      </c>
      <c r="E526" s="47" t="n">
        <f aca="false">D526*100/$E$2</f>
        <v>74.8889147501077</v>
      </c>
      <c r="G526" s="41" t="n">
        <f aca="false">[3]Plan1!$C521</f>
        <v>-10.7</v>
      </c>
      <c r="H526" s="41" t="n">
        <f aca="false">$J$5 + G526</f>
        <v>749.3</v>
      </c>
      <c r="I526" s="47" t="n">
        <f aca="false">IF(H526&gt;$J$5,$J$2+$J$1,(IF(H526&gt;739.99,H526^3*2498.244218-H526^2*5471052.355142+H526*3994605728.77515-972400879260.135,H526^3*1396.138889-H526^2*3002770.071427+H526*2152080038.43115-513963640099.415)))-$J$1</f>
        <v>29703972.545166</v>
      </c>
      <c r="J526" s="47" t="n">
        <f aca="false">I526*100/$J$2</f>
        <v>33.7766042586884</v>
      </c>
      <c r="L526" s="41" t="n">
        <f aca="false">[4]Plan1!$C521</f>
        <v>-5.06</v>
      </c>
      <c r="M526" s="41" t="n">
        <f aca="false">$O$5 + L526</f>
        <v>833.72</v>
      </c>
      <c r="N526" s="47" t="n">
        <f aca="false">IF(M526&gt;$O$5,$O$2+$O$1,(M526^3*3270.5936-M526^2*8015778.389801+M526*6549018422.82398-1783686174686.87))-$O$1</f>
        <v>18005430.0185547</v>
      </c>
      <c r="O526" s="41" t="n">
        <f aca="false">N526*100/$O$2</f>
        <v>46.065163599602</v>
      </c>
      <c r="R526" s="47" t="n">
        <f aca="false">SUM(D526,I526,N526)</f>
        <v>159278189.702637</v>
      </c>
      <c r="S526" s="41" t="n">
        <f aca="false">R526*100/$R$2</f>
        <v>57.7077415622341</v>
      </c>
      <c r="U526" s="41" t="n">
        <f aca="false">[1]Plan1!$B521</f>
        <v>35.19</v>
      </c>
    </row>
    <row r="527" customFormat="false" ht="15" hidden="false" customHeight="false" outlineLevel="0" collapsed="false">
      <c r="A527" s="46" t="n">
        <v>42525</v>
      </c>
      <c r="B527" s="41" t="n">
        <f aca="false">[2]Plan1!$C522</f>
        <v>-3.49</v>
      </c>
      <c r="C527" s="41" t="n">
        <f aca="false">$E$5 + B527</f>
        <v>777.51</v>
      </c>
      <c r="D527" s="47" t="n">
        <f aca="false">IF(C527&gt;$E$5,$E$2+$E$1,(IF(C527&gt;764.99,C527^3*3486.59308-C527^2*7860012.00812+C527*5908819377.96283-1481278321001.59,IF(C527&gt;752.99,C527^3*3588.471445-C527^2*8028757.56264+C527*5988077680.84934-1488767378546.26,C527^3*899.851852-C527^2*1969009.674601+C527*1435480406.01138-348666163343.76))))-$E$1</f>
        <v>112327690.863037</v>
      </c>
      <c r="E527" s="47" t="n">
        <f aca="false">D527*100/$E$2</f>
        <v>75.398317762874</v>
      </c>
      <c r="G527" s="41" t="n">
        <f aca="false">[3]Plan1!$C522</f>
        <v>-10.62</v>
      </c>
      <c r="H527" s="41" t="n">
        <f aca="false">$J$5 + G527</f>
        <v>749.38</v>
      </c>
      <c r="I527" s="47" t="n">
        <f aca="false">IF(H527&gt;$J$5,$J$2+$J$1,(IF(H527&gt;739.99,H527^3*2498.244218-H527^2*5471052.355142+H527*3994605728.77515-972400879260.135,H527^3*1396.138889-H527^2*3002770.071427+H527*2152080038.43115-513963640099.415)))-$J$1</f>
        <v>29993539.4587402</v>
      </c>
      <c r="J527" s="47" t="n">
        <f aca="false">I527*100/$J$2</f>
        <v>34.1058729122779</v>
      </c>
      <c r="L527" s="41" t="n">
        <f aca="false">[4]Plan1!$C522</f>
        <v>-4.94</v>
      </c>
      <c r="M527" s="41" t="n">
        <f aca="false">$O$5 + L527</f>
        <v>833.84</v>
      </c>
      <c r="N527" s="47" t="n">
        <f aca="false">IF(M527&gt;$O$5,$O$2+$O$1,(M527^3*3270.5936-M527^2*8015778.389801+M527*6549018422.82398-1783686174686.87))-$O$1</f>
        <v>18397826.7597656</v>
      </c>
      <c r="O527" s="41" t="n">
        <f aca="false">N527*100/$O$2</f>
        <v>47.0690729792283</v>
      </c>
      <c r="R527" s="47" t="n">
        <f aca="false">SUM(D527,I527,N527)</f>
        <v>160719057.081543</v>
      </c>
      <c r="S527" s="41" t="n">
        <f aca="false">R527*100/$R$2</f>
        <v>58.2297791524567</v>
      </c>
      <c r="U527" s="41" t="n">
        <f aca="false">[1]Plan1!$B522</f>
        <v>42.17</v>
      </c>
    </row>
    <row r="528" customFormat="false" ht="15" hidden="false" customHeight="false" outlineLevel="0" collapsed="false">
      <c r="A528" s="46" t="n">
        <v>42526</v>
      </c>
      <c r="B528" s="41" t="n">
        <f aca="false">[2]Plan1!$C523</f>
        <v>-3.44</v>
      </c>
      <c r="C528" s="41" t="n">
        <f aca="false">$E$5 + B528</f>
        <v>777.56</v>
      </c>
      <c r="D528" s="47" t="n">
        <f aca="false">IF(C528&gt;$E$5,$E$2+$E$1,(IF(C528&gt;764.99,C528^3*3486.59308-C528^2*7860012.00812+C528*5908819377.96283-1481278321001.59,IF(C528&gt;752.99,C528^3*3588.471445-C528^2*8028757.56264+C528*5988077680.84934-1488767378546.26,C528^3*899.851852-C528^2*1969009.674601+C528*1435480406.01138-348666163343.76))))-$E$1</f>
        <v>112803776.721436</v>
      </c>
      <c r="E528" s="47" t="n">
        <f aca="false">D528*100/$E$2</f>
        <v>75.7178834243608</v>
      </c>
      <c r="G528" s="41" t="n">
        <f aca="false">[3]Plan1!$C523</f>
        <v>-10.6</v>
      </c>
      <c r="H528" s="41" t="n">
        <f aca="false">$J$5 + G528</f>
        <v>749.4</v>
      </c>
      <c r="I528" s="47" t="n">
        <f aca="false">IF(H528&gt;$J$5,$J$2+$J$1,(IF(H528&gt;739.99,H528^3*2498.244218-H528^2*5471052.355142+H528*3994605728.77515-972400879260.135,H528^3*1396.138889-H528^2*3002770.071427+H528*2152080038.43115-513963640099.415)))-$J$1</f>
        <v>30066221.5876465</v>
      </c>
      <c r="J528" s="47" t="n">
        <f aca="false">I528*100/$J$2</f>
        <v>34.1885202922205</v>
      </c>
      <c r="L528" s="41" t="n">
        <f aca="false">[4]Plan1!$C523</f>
        <v>-4.93</v>
      </c>
      <c r="M528" s="41" t="n">
        <f aca="false">$O$5 + L528</f>
        <v>833.85</v>
      </c>
      <c r="N528" s="47" t="n">
        <f aca="false">IF(M528&gt;$O$5,$O$2+$O$1,(M528^3*3270.5936-M528^2*8015778.389801+M528*6549018422.82398-1783686174686.87))-$O$1</f>
        <v>18430741.4003906</v>
      </c>
      <c r="O528" s="41" t="n">
        <f aca="false">N528*100/$O$2</f>
        <v>47.1532819263987</v>
      </c>
      <c r="R528" s="47" t="n">
        <f aca="false">SUM(D528,I528,N528)</f>
        <v>161300739.709473</v>
      </c>
      <c r="S528" s="41" t="n">
        <f aca="false">R528*100/$R$2</f>
        <v>58.4405273460824</v>
      </c>
      <c r="U528" s="41" t="n">
        <f aca="false">[1]Plan1!$B523</f>
        <v>25.79</v>
      </c>
    </row>
    <row r="529" customFormat="false" ht="15" hidden="false" customHeight="false" outlineLevel="0" collapsed="false">
      <c r="A529" s="46" t="n">
        <v>42527</v>
      </c>
      <c r="B529" s="41" t="n">
        <f aca="false">[2]Plan1!$C524</f>
        <v>-3.42</v>
      </c>
      <c r="C529" s="41" t="n">
        <f aca="false">$E$5 + B529</f>
        <v>777.58</v>
      </c>
      <c r="D529" s="47" t="n">
        <f aca="false">IF(C529&gt;$E$5,$E$2+$E$1,(IF(C529&gt;764.99,C529^3*3486.59308-C529^2*7860012.00812+C529*5908819377.96283-1481278321001.59,IF(C529&gt;752.99,C529^3*3588.471445-C529^2*8028757.56264+C529*5988077680.84934-1488767378546.26,C529^3*899.851852-C529^2*1969009.674601+C529*1435480406.01138-348666163343.76))))-$E$1</f>
        <v>112994593.249756</v>
      </c>
      <c r="E529" s="47" t="n">
        <f aca="false">D529*100/$E$2</f>
        <v>75.8459662250145</v>
      </c>
      <c r="G529" s="41" t="n">
        <f aca="false">[3]Plan1!$C524</f>
        <v>-10.59</v>
      </c>
      <c r="H529" s="41" t="n">
        <f aca="false">$J$5 + G529</f>
        <v>749.41</v>
      </c>
      <c r="I529" s="47" t="n">
        <f aca="false">IF(H529&gt;$J$5,$J$2+$J$1,(IF(H529&gt;739.99,H529^3*2498.244218-H529^2*5471052.355142+H529*3994605728.77515-972400879260.135,H529^3*1396.138889-H529^2*3002770.071427+H529*2152080038.43115-513963640099.415)))-$J$1</f>
        <v>30102606.295166</v>
      </c>
      <c r="J529" s="47" t="n">
        <f aca="false">I529*100/$J$2</f>
        <v>34.2298936090416</v>
      </c>
      <c r="L529" s="41" t="n">
        <f aca="false">[4]Plan1!$C524</f>
        <v>-4.94</v>
      </c>
      <c r="M529" s="41" t="n">
        <f aca="false">$O$5 + L529</f>
        <v>833.84</v>
      </c>
      <c r="N529" s="47" t="n">
        <f aca="false">IF(M529&gt;$O$5,$O$2+$O$1,(M529^3*3270.5936-M529^2*8015778.389801+M529*6549018422.82398-1783686174686.87))-$O$1</f>
        <v>18397826.7597656</v>
      </c>
      <c r="O529" s="41" t="n">
        <f aca="false">N529*100/$O$2</f>
        <v>47.0690729792283</v>
      </c>
      <c r="R529" s="47" t="n">
        <f aca="false">SUM(D529,I529,N529)</f>
        <v>161495026.304688</v>
      </c>
      <c r="S529" s="41" t="n">
        <f aca="false">R529*100/$R$2</f>
        <v>58.5109189084589</v>
      </c>
      <c r="U529" s="41" t="n">
        <f aca="false">[1]Plan1!$B524</f>
        <v>18.24</v>
      </c>
    </row>
    <row r="530" customFormat="false" ht="15" hidden="false" customHeight="false" outlineLevel="0" collapsed="false">
      <c r="A530" s="46" t="n">
        <v>42528</v>
      </c>
      <c r="B530" s="41" t="n">
        <f aca="false">[2]Plan1!$C525</f>
        <v>-3.4</v>
      </c>
      <c r="C530" s="41" t="n">
        <f aca="false">$E$5 + B530</f>
        <v>777.6</v>
      </c>
      <c r="D530" s="47" t="n">
        <f aca="false">IF(C530&gt;$E$5,$E$2+$E$1,(IF(C530&gt;764.99,C530^3*3486.59308-C530^2*7860012.00812+C530*5908819377.96283-1481278321001.59,IF(C530&gt;752.99,C530^3*3588.471445-C530^2*8028757.56264+C530*5988077680.84934-1488767378546.26,C530^3*899.851852-C530^2*1969009.674601+C530*1435480406.01138-348666163343.76))))-$E$1</f>
        <v>113185628.421631</v>
      </c>
      <c r="E530" s="47" t="n">
        <f aca="false">D530*100/$E$2</f>
        <v>75.9741957869529</v>
      </c>
      <c r="G530" s="41" t="n">
        <f aca="false">[3]Plan1!$C525</f>
        <v>-10.59</v>
      </c>
      <c r="H530" s="41" t="n">
        <f aca="false">$J$5 + G530</f>
        <v>749.41</v>
      </c>
      <c r="I530" s="47" t="n">
        <f aca="false">IF(H530&gt;$J$5,$J$2+$J$1,(IF(H530&gt;739.99,H530^3*2498.244218-H530^2*5471052.355142+H530*3994605728.77515-972400879260.135,H530^3*1396.138889-H530^2*3002770.071427+H530*2152080038.43115-513963640099.415)))-$J$1</f>
        <v>30102606.295166</v>
      </c>
      <c r="J530" s="47" t="n">
        <f aca="false">I530*100/$J$2</f>
        <v>34.2298936090416</v>
      </c>
      <c r="L530" s="41" t="n">
        <f aca="false">[4]Plan1!$C525</f>
        <v>-4.94</v>
      </c>
      <c r="M530" s="41" t="n">
        <f aca="false">$O$5 + L530</f>
        <v>833.84</v>
      </c>
      <c r="N530" s="47" t="n">
        <f aca="false">IF(M530&gt;$O$5,$O$2+$O$1,(M530^3*3270.5936-M530^2*8015778.389801+M530*6549018422.82398-1783686174686.87))-$O$1</f>
        <v>18397826.7597656</v>
      </c>
      <c r="O530" s="41" t="n">
        <f aca="false">N530*100/$O$2</f>
        <v>47.0690729792283</v>
      </c>
      <c r="R530" s="47" t="n">
        <f aca="false">SUM(D530,I530,N530)</f>
        <v>161686061.476563</v>
      </c>
      <c r="S530" s="41" t="n">
        <f aca="false">R530*100/$R$2</f>
        <v>58.5801324545724</v>
      </c>
      <c r="U530" s="41" t="n">
        <f aca="false">[1]Plan1!$B525</f>
        <v>18.56</v>
      </c>
    </row>
    <row r="531" customFormat="false" ht="15" hidden="false" customHeight="false" outlineLevel="0" collapsed="false">
      <c r="A531" s="46" t="n">
        <v>42529</v>
      </c>
      <c r="B531" s="41" t="n">
        <f aca="false">[2]Plan1!$C526</f>
        <v>-3.38</v>
      </c>
      <c r="C531" s="41" t="n">
        <f aca="false">$E$5 + B531</f>
        <v>777.62</v>
      </c>
      <c r="D531" s="47" t="n">
        <f aca="false">IF(C531&gt;$E$5,$E$2+$E$1,(IF(C531&gt;764.99,C531^3*3486.59308-C531^2*7860012.00812+C531*5908819377.96283-1481278321001.59,IF(C531&gt;752.99,C531^3*3588.471445-C531^2*8028757.56264+C531*5988077680.84934-1488767378546.26,C531^3*899.851852-C531^2*1969009.674601+C531*1435480406.01138-348666163343.76))))-$E$1</f>
        <v>113376882.403076</v>
      </c>
      <c r="E531" s="47" t="n">
        <f aca="false">D531*100/$E$2</f>
        <v>76.1025722216115</v>
      </c>
      <c r="G531" s="41" t="n">
        <f aca="false">[3]Plan1!$C526</f>
        <v>-10.58</v>
      </c>
      <c r="H531" s="41" t="n">
        <f aca="false">$J$5 + G531</f>
        <v>749.42</v>
      </c>
      <c r="I531" s="47" t="n">
        <f aca="false">IF(H531&gt;$J$5,$J$2+$J$1,(IF(H531&gt;739.99,H531^3*2498.244218-H531^2*5471052.355142+H531*3994605728.77515-972400879260.135,H531^3*1396.138889-H531^2*3002770.071427+H531*2152080038.43115-513963640099.415)))-$J$1</f>
        <v>30139020.1181641</v>
      </c>
      <c r="J531" s="47" t="n">
        <f aca="false">I531*100/$J$2</f>
        <v>34.2713000332861</v>
      </c>
      <c r="L531" s="41" t="n">
        <f aca="false">[4]Plan1!$C526</f>
        <v>-4.94</v>
      </c>
      <c r="M531" s="41" t="n">
        <f aca="false">$O$5 + L531</f>
        <v>833.84</v>
      </c>
      <c r="N531" s="47" t="n">
        <f aca="false">IF(M531&gt;$O$5,$O$2+$O$1,(M531^3*3270.5936-M531^2*8015778.389801+M531*6549018422.82398-1783686174686.87))-$O$1</f>
        <v>18397826.7597656</v>
      </c>
      <c r="O531" s="41" t="n">
        <f aca="false">N531*100/$O$2</f>
        <v>47.0690729792283</v>
      </c>
      <c r="R531" s="47" t="n">
        <f aca="false">SUM(D531,I531,N531)</f>
        <v>161913729.281006</v>
      </c>
      <c r="S531" s="41" t="n">
        <f aca="false">R531*100/$R$2</f>
        <v>58.6626182917444</v>
      </c>
      <c r="U531" s="41" t="n">
        <f aca="false">[1]Plan1!$B526</f>
        <v>19.84</v>
      </c>
    </row>
    <row r="532" customFormat="false" ht="15" hidden="false" customHeight="false" outlineLevel="0" collapsed="false">
      <c r="A532" s="46" t="n">
        <v>42530</v>
      </c>
      <c r="B532" s="41" t="n">
        <f aca="false">[2]Plan1!$C527</f>
        <v>-3.37</v>
      </c>
      <c r="C532" s="41" t="n">
        <f aca="false">$E$5 + B532</f>
        <v>777.63</v>
      </c>
      <c r="D532" s="47" t="n">
        <f aca="false">IF(C532&gt;$E$5,$E$2+$E$1,(IF(C532&gt;764.99,C532^3*3486.59308-C532^2*7860012.00812+C532*5908819377.96283-1481278321001.59,IF(C532&gt;752.99,C532^3*3588.471445-C532^2*8028757.56264+C532*5988077680.84934-1488767378546.26,C532^3*899.851852-C532^2*1969009.674601+C532*1435480406.01138-348666163343.76))))-$E$1</f>
        <v>113472591.498291</v>
      </c>
      <c r="E532" s="47" t="n">
        <f aca="false">D532*100/$E$2</f>
        <v>76.166815550379</v>
      </c>
      <c r="G532" s="41" t="n">
        <f aca="false">[3]Plan1!$C527</f>
        <v>-10.58</v>
      </c>
      <c r="H532" s="41" t="n">
        <f aca="false">$J$5 + G532</f>
        <v>749.42</v>
      </c>
      <c r="I532" s="47" t="n">
        <f aca="false">IF(H532&gt;$J$5,$J$2+$J$1,(IF(H532&gt;739.99,H532^3*2498.244218-H532^2*5471052.355142+H532*3994605728.77515-972400879260.135,H532^3*1396.138889-H532^2*3002770.071427+H532*2152080038.43115-513963640099.415)))-$J$1</f>
        <v>30139020.1181641</v>
      </c>
      <c r="J532" s="47" t="n">
        <f aca="false">I532*100/$J$2</f>
        <v>34.2713000332861</v>
      </c>
      <c r="L532" s="41" t="n">
        <f aca="false">[4]Plan1!$C527</f>
        <v>-4.95</v>
      </c>
      <c r="M532" s="41" t="n">
        <f aca="false">$O$5 + L532</f>
        <v>833.83</v>
      </c>
      <c r="N532" s="47" t="n">
        <f aca="false">IF(M532&gt;$O$5,$O$2+$O$1,(M532^3*3270.5936-M532^2*8015778.389801+M532*6549018422.82398-1783686174686.87))-$O$1</f>
        <v>18364945.2548828</v>
      </c>
      <c r="O532" s="41" t="n">
        <f aca="false">N532*100/$O$2</f>
        <v>46.9849488066722</v>
      </c>
      <c r="R532" s="47" t="n">
        <f aca="false">SUM(D532,I532,N532)</f>
        <v>161976556.871338</v>
      </c>
      <c r="S532" s="41" t="n">
        <f aca="false">R532*100/$R$2</f>
        <v>58.6853812221407</v>
      </c>
      <c r="U532" s="41" t="n">
        <f aca="false">[1]Plan1!$B527</f>
        <v>18.56</v>
      </c>
    </row>
    <row r="533" customFormat="false" ht="15" hidden="false" customHeight="false" outlineLevel="0" collapsed="false">
      <c r="A533" s="46" t="n">
        <v>42531</v>
      </c>
      <c r="B533" s="41" t="n">
        <f aca="false">[2]Plan1!$C528</f>
        <v>-3.36</v>
      </c>
      <c r="C533" s="41" t="n">
        <f aca="false">$E$5 + B533</f>
        <v>777.64</v>
      </c>
      <c r="D533" s="47" t="n">
        <f aca="false">IF(C533&gt;$E$5,$E$2+$E$1,(IF(C533&gt;764.99,C533^3*3486.59308-C533^2*7860012.00812+C533*5908819377.96283-1481278321001.59,IF(C533&gt;752.99,C533^3*3588.471445-C533^2*8028757.56264+C533*5988077680.84934-1488767378546.26,C533^3*899.851852-C533^2*1969009.674601+C533*1435480406.01138-348666163343.76))))-$E$1</f>
        <v>113568355.359619</v>
      </c>
      <c r="E533" s="47" t="n">
        <f aca="false">D533*100/$E$2</f>
        <v>76.2310956400981</v>
      </c>
      <c r="G533" s="41" t="n">
        <f aca="false">[3]Plan1!$C528</f>
        <v>-10.58</v>
      </c>
      <c r="H533" s="41" t="n">
        <f aca="false">$J$5 + G533</f>
        <v>749.42</v>
      </c>
      <c r="I533" s="47" t="n">
        <f aca="false">IF(H533&gt;$J$5,$J$2+$J$1,(IF(H533&gt;739.99,H533^3*2498.244218-H533^2*5471052.355142+H533*3994605728.77515-972400879260.135,H533^3*1396.138889-H533^2*3002770.071427+H533*2152080038.43115-513963640099.415)))-$J$1</f>
        <v>30139020.1181641</v>
      </c>
      <c r="J533" s="47" t="n">
        <f aca="false">I533*100/$J$2</f>
        <v>34.2713000332861</v>
      </c>
      <c r="L533" s="41" t="n">
        <f aca="false">[4]Plan1!$C528</f>
        <v>-4.96</v>
      </c>
      <c r="M533" s="41" t="n">
        <f aca="false">$O$5 + L533</f>
        <v>833.82</v>
      </c>
      <c r="N533" s="47" t="n">
        <f aca="false">IF(M533&gt;$O$5,$O$2+$O$1,(M533^3*3270.5936-M533^2*8015778.389801+M533*6549018422.82398-1783686174686.87))-$O$1</f>
        <v>18332096.8642578</v>
      </c>
      <c r="O533" s="41" t="n">
        <f aca="false">N533*100/$O$2</f>
        <v>46.9009093537646</v>
      </c>
      <c r="R533" s="47" t="n">
        <f aca="false">SUM(D533,I533,N533)</f>
        <v>162039472.342041</v>
      </c>
      <c r="S533" s="41" t="n">
        <f aca="false">R533*100/$R$2</f>
        <v>58.7081759922871</v>
      </c>
      <c r="U533" s="41" t="n">
        <f aca="false">[1]Plan1!$B528</f>
        <v>17.63</v>
      </c>
    </row>
    <row r="534" customFormat="false" ht="15" hidden="false" customHeight="false" outlineLevel="0" collapsed="false">
      <c r="A534" s="46" t="n">
        <v>42532</v>
      </c>
      <c r="B534" s="41" t="n">
        <f aca="false">[2]Plan1!$C529</f>
        <v>-3.36</v>
      </c>
      <c r="C534" s="41" t="n">
        <f aca="false">$E$5 + B534</f>
        <v>777.64</v>
      </c>
      <c r="D534" s="47" t="n">
        <f aca="false">IF(C534&gt;$E$5,$E$2+$E$1,(IF(C534&gt;764.99,C534^3*3486.59308-C534^2*7860012.00812+C534*5908819377.96283-1481278321001.59,IF(C534&gt;752.99,C534^3*3588.471445-C534^2*8028757.56264+C534*5988077680.84934-1488767378546.26,C534^3*899.851852-C534^2*1969009.674601+C534*1435480406.01138-348666163343.76))))-$E$1</f>
        <v>113568355.359619</v>
      </c>
      <c r="E534" s="47" t="n">
        <f aca="false">D534*100/$E$2</f>
        <v>76.2310956400981</v>
      </c>
      <c r="G534" s="41" t="n">
        <f aca="false">[3]Plan1!$C529</f>
        <v>-10.58</v>
      </c>
      <c r="H534" s="41" t="n">
        <f aca="false">$J$5 + G534</f>
        <v>749.42</v>
      </c>
      <c r="I534" s="47" t="n">
        <f aca="false">IF(H534&gt;$J$5,$J$2+$J$1,(IF(H534&gt;739.99,H534^3*2498.244218-H534^2*5471052.355142+H534*3994605728.77515-972400879260.135,H534^3*1396.138889-H534^2*3002770.071427+H534*2152080038.43115-513963640099.415)))-$J$1</f>
        <v>30139020.1181641</v>
      </c>
      <c r="J534" s="47" t="n">
        <f aca="false">I534*100/$J$2</f>
        <v>34.2713000332861</v>
      </c>
      <c r="L534" s="41" t="n">
        <f aca="false">[4]Plan1!$C529</f>
        <v>-4.96</v>
      </c>
      <c r="M534" s="41" t="n">
        <f aca="false">$O$5 + L534</f>
        <v>833.82</v>
      </c>
      <c r="N534" s="47" t="n">
        <f aca="false">IF(M534&gt;$O$5,$O$2+$O$1,(M534^3*3270.5936-M534^2*8015778.389801+M534*6549018422.82398-1783686174686.87))-$O$1</f>
        <v>18332096.8642578</v>
      </c>
      <c r="O534" s="41" t="n">
        <f aca="false">N534*100/$O$2</f>
        <v>46.9009093537646</v>
      </c>
      <c r="R534" s="47" t="n">
        <f aca="false">SUM(D534,I534,N534)</f>
        <v>162039472.342041</v>
      </c>
      <c r="S534" s="41" t="n">
        <f aca="false">R534*100/$R$2</f>
        <v>58.7081759922871</v>
      </c>
      <c r="U534" s="41" t="n">
        <f aca="false">[1]Plan1!$B529</f>
        <v>16.72</v>
      </c>
    </row>
    <row r="535" customFormat="false" ht="15" hidden="false" customHeight="false" outlineLevel="0" collapsed="false">
      <c r="A535" s="46" t="n">
        <v>42533</v>
      </c>
      <c r="B535" s="41" t="n">
        <f aca="false">[2]Plan1!$C530</f>
        <v>-3.34</v>
      </c>
      <c r="C535" s="41" t="n">
        <f aca="false">$E$5 + B535</f>
        <v>777.66</v>
      </c>
      <c r="D535" s="47" t="n">
        <f aca="false">IF(C535&gt;$E$5,$E$2+$E$1,(IF(C535&gt;764.99,C535^3*3486.59308-C535^2*7860012.00812+C535*5908819377.96283-1481278321001.59,IF(C535&gt;752.99,C535^3*3588.471445-C535^2*8028757.56264+C535*5988077680.84934-1488767378546.26,C535^3*899.851852-C535^2*1969009.674601+C535*1435480406.01138-348666163343.76))))-$E$1</f>
        <v>113760047.462646</v>
      </c>
      <c r="E535" s="47" t="n">
        <f aca="false">D535*100/$E$2</f>
        <v>76.3597661574535</v>
      </c>
      <c r="G535" s="41" t="n">
        <f aca="false">[3]Plan1!$C530</f>
        <v>-10.58</v>
      </c>
      <c r="H535" s="41" t="n">
        <f aca="false">$J$5 + G535</f>
        <v>749.42</v>
      </c>
      <c r="I535" s="47" t="n">
        <f aca="false">IF(H535&gt;$J$5,$J$2+$J$1,(IF(H535&gt;739.99,H535^3*2498.244218-H535^2*5471052.355142+H535*3994605728.77515-972400879260.135,H535^3*1396.138889-H535^2*3002770.071427+H535*2152080038.43115-513963640099.415)))-$J$1</f>
        <v>30139020.1181641</v>
      </c>
      <c r="J535" s="47" t="n">
        <f aca="false">I535*100/$J$2</f>
        <v>34.2713000332861</v>
      </c>
      <c r="L535" s="41" t="n">
        <f aca="false">[4]Plan1!$C530</f>
        <v>-4.97</v>
      </c>
      <c r="M535" s="41" t="n">
        <f aca="false">$O$5 + L535</f>
        <v>833.81</v>
      </c>
      <c r="N535" s="47" t="n">
        <f aca="false">IF(M535&gt;$O$5,$O$2+$O$1,(M535^3*3270.5936-M535^2*8015778.389801+M535*6549018422.82398-1783686174686.87))-$O$1</f>
        <v>18299281.5712891</v>
      </c>
      <c r="O535" s="41" t="n">
        <f aca="false">N535*100/$O$2</f>
        <v>46.8169545780322</v>
      </c>
      <c r="R535" s="47" t="n">
        <f aca="false">SUM(D535,I535,N535)</f>
        <v>162198349.1521</v>
      </c>
      <c r="S535" s="41" t="n">
        <f aca="false">R535*100/$R$2</f>
        <v>58.7657383108457</v>
      </c>
      <c r="U535" s="41" t="n">
        <f aca="false">[1]Plan1!$B530</f>
        <v>17.93</v>
      </c>
    </row>
    <row r="536" customFormat="false" ht="15" hidden="false" customHeight="false" outlineLevel="0" collapsed="false">
      <c r="A536" s="46" t="n">
        <v>42534</v>
      </c>
      <c r="B536" s="41" t="n">
        <f aca="false">[2]Plan1!$C531</f>
        <v>-3.34</v>
      </c>
      <c r="C536" s="41" t="n">
        <f aca="false">$E$5 + B536</f>
        <v>777.66</v>
      </c>
      <c r="D536" s="47" t="n">
        <f aca="false">IF(C536&gt;$E$5,$E$2+$E$1,(IF(C536&gt;764.99,C536^3*3486.59308-C536^2*7860012.00812+C536*5908819377.96283-1481278321001.59,IF(C536&gt;752.99,C536^3*3588.471445-C536^2*8028757.56264+C536*5988077680.84934-1488767378546.26,C536^3*899.851852-C536^2*1969009.674601+C536*1435480406.01138-348666163343.76))))-$E$1</f>
        <v>113760047.462646</v>
      </c>
      <c r="E536" s="47" t="n">
        <f aca="false">D536*100/$E$2</f>
        <v>76.3597661574535</v>
      </c>
      <c r="G536" s="41" t="n">
        <f aca="false">[3]Plan1!$C531</f>
        <v>-10.57</v>
      </c>
      <c r="H536" s="41" t="n">
        <f aca="false">$J$5 + G536</f>
        <v>749.43</v>
      </c>
      <c r="I536" s="47" t="n">
        <f aca="false">IF(H536&gt;$J$5,$J$2+$J$1,(IF(H536&gt;739.99,H536^3*2498.244218-H536^2*5471052.355142+H536*3994605728.77515-972400879260.135,H536^3*1396.138889-H536^2*3002770.071427+H536*2152080038.43115-513963640099.415)))-$J$1</f>
        <v>30175463.0703125</v>
      </c>
      <c r="J536" s="47" t="n">
        <f aca="false">I536*100/$J$2</f>
        <v>34.3127395805003</v>
      </c>
      <c r="L536" s="41" t="n">
        <f aca="false">[4]Plan1!$C531</f>
        <v>-4.98</v>
      </c>
      <c r="M536" s="41" t="n">
        <f aca="false">$O$5 + L536</f>
        <v>833.8</v>
      </c>
      <c r="N536" s="47" t="n">
        <f aca="false">IF(M536&gt;$O$5,$O$2+$O$1,(M536^3*3270.5936-M536^2*8015778.389801+M536*6549018422.82398-1783686174686.87))-$O$1</f>
        <v>18266499.3544922</v>
      </c>
      <c r="O536" s="41" t="n">
        <f aca="false">N536*100/$O$2</f>
        <v>46.7330844245091</v>
      </c>
      <c r="R536" s="47" t="n">
        <f aca="false">SUM(D536,I536,N536)</f>
        <v>162202009.887451</v>
      </c>
      <c r="S536" s="41" t="n">
        <f aca="false">R536*100/$R$2</f>
        <v>58.7670646240715</v>
      </c>
      <c r="U536" s="41" t="n">
        <f aca="false">[1]Plan1!$B531</f>
        <v>17.32</v>
      </c>
    </row>
    <row r="537" customFormat="false" ht="15" hidden="false" customHeight="false" outlineLevel="0" collapsed="false">
      <c r="A537" s="46" t="n">
        <v>42535</v>
      </c>
      <c r="B537" s="41" t="n">
        <f aca="false">[2]Plan1!$C532</f>
        <v>-3.34</v>
      </c>
      <c r="C537" s="41" t="n">
        <f aca="false">$E$5 + B537</f>
        <v>777.66</v>
      </c>
      <c r="D537" s="47" t="n">
        <f aca="false">IF(C537&gt;$E$5,$E$2+$E$1,(IF(C537&gt;764.99,C537^3*3486.59308-C537^2*7860012.00812+C537*5908819377.96283-1481278321001.59,IF(C537&gt;752.99,C537^3*3588.471445-C537^2*8028757.56264+C537*5988077680.84934-1488767378546.26,C537^3*899.851852-C537^2*1969009.674601+C537*1435480406.01138-348666163343.76))))-$E$1</f>
        <v>113760047.462646</v>
      </c>
      <c r="E537" s="47" t="n">
        <f aca="false">D537*100/$E$2</f>
        <v>76.3597661574535</v>
      </c>
      <c r="G537" s="41" t="n">
        <f aca="false">[3]Plan1!$C532</f>
        <v>-10.57</v>
      </c>
      <c r="H537" s="41" t="n">
        <f aca="false">$J$5 + G537</f>
        <v>749.43</v>
      </c>
      <c r="I537" s="47" t="n">
        <f aca="false">IF(H537&gt;$J$5,$J$2+$J$1,(IF(H537&gt;739.99,H537^3*2498.244218-H537^2*5471052.355142+H537*3994605728.77515-972400879260.135,H537^3*1396.138889-H537^2*3002770.071427+H537*2152080038.43115-513963640099.415)))-$J$1</f>
        <v>30175463.0703125</v>
      </c>
      <c r="J537" s="47" t="n">
        <f aca="false">I537*100/$J$2</f>
        <v>34.3127395805003</v>
      </c>
      <c r="L537" s="41" t="n">
        <f aca="false">[4]Plan1!$C532</f>
        <v>-4.99</v>
      </c>
      <c r="M537" s="41" t="n">
        <f aca="false">$O$5 + L537</f>
        <v>833.79</v>
      </c>
      <c r="N537" s="47" t="n">
        <f aca="false">IF(M537&gt;$O$5,$O$2+$O$1,(M537^3*3270.5936-M537^2*8015778.389801+M537*6549018422.82398-1783686174686.87))-$O$1</f>
        <v>18233750.1943359</v>
      </c>
      <c r="O537" s="41" t="n">
        <f aca="false">N537*100/$O$2</f>
        <v>46.6492988432265</v>
      </c>
      <c r="R537" s="47" t="n">
        <f aca="false">SUM(D537,I537,N537)</f>
        <v>162169260.727295</v>
      </c>
      <c r="S537" s="41" t="n">
        <f aca="false">R537*100/$R$2</f>
        <v>58.7551993456288</v>
      </c>
      <c r="U537" s="41" t="n">
        <f aca="false">[1]Plan1!$B532</f>
        <v>15.84</v>
      </c>
    </row>
    <row r="538" customFormat="false" ht="15" hidden="false" customHeight="false" outlineLevel="0" collapsed="false">
      <c r="A538" s="46" t="n">
        <v>42536</v>
      </c>
      <c r="B538" s="41" t="n">
        <f aca="false">[2]Plan1!$C533</f>
        <v>-3.33</v>
      </c>
      <c r="C538" s="41" t="n">
        <f aca="false">$E$5 + B538</f>
        <v>777.67</v>
      </c>
      <c r="D538" s="47" t="n">
        <f aca="false">IF(C538&gt;$E$5,$E$2+$E$1,(IF(C538&gt;764.99,C538^3*3486.59308-C538^2*7860012.00812+C538*5908819377.96283-1481278321001.59,IF(C538&gt;752.99,C538^3*3588.471445-C538^2*8028757.56264+C538*5988077680.84934-1488767378546.26,C538^3*899.851852-C538^2*1969009.674601+C538*1435480406.01138-348666163343.76))))-$E$1</f>
        <v>113855975.745361</v>
      </c>
      <c r="E538" s="47" t="n">
        <f aca="false">D538*100/$E$2</f>
        <v>76.424156612621</v>
      </c>
      <c r="G538" s="41" t="n">
        <f aca="false">[3]Plan1!$C533</f>
        <v>-10.57</v>
      </c>
      <c r="H538" s="41" t="n">
        <f aca="false">$J$5 + G538</f>
        <v>749.43</v>
      </c>
      <c r="I538" s="47" t="n">
        <f aca="false">IF(H538&gt;$J$5,$J$2+$J$1,(IF(H538&gt;739.99,H538^3*2498.244218-H538^2*5471052.355142+H538*3994605728.77515-972400879260.135,H538^3*1396.138889-H538^2*3002770.071427+H538*2152080038.43115-513963640099.415)))-$J$1</f>
        <v>30175463.0703125</v>
      </c>
      <c r="J538" s="47" t="n">
        <f aca="false">I538*100/$J$2</f>
        <v>34.3127395805003</v>
      </c>
      <c r="L538" s="41" t="n">
        <f aca="false">[4]Plan1!$C533</f>
        <v>-5</v>
      </c>
      <c r="M538" s="41" t="n">
        <f aca="false">$O$5 + L538</f>
        <v>833.78</v>
      </c>
      <c r="N538" s="47" t="n">
        <f aca="false">IF(M538&gt;$O$5,$O$2+$O$1,(M538^3*3270.5936-M538^2*8015778.389801+M538*6549018422.82398-1783686174686.87))-$O$1</f>
        <v>18201034.0703125</v>
      </c>
      <c r="O538" s="41" t="n">
        <f aca="false">N538*100/$O$2</f>
        <v>46.5655977817172</v>
      </c>
      <c r="R538" s="47" t="n">
        <f aca="false">SUM(D538,I538,N538)</f>
        <v>162232472.885986</v>
      </c>
      <c r="S538" s="41" t="n">
        <f aca="false">R538*100/$R$2</f>
        <v>58.7781016081681</v>
      </c>
      <c r="U538" s="41" t="n">
        <f aca="false">[1]Plan1!$B533</f>
        <v>14.99</v>
      </c>
    </row>
    <row r="539" customFormat="false" ht="15" hidden="false" customHeight="false" outlineLevel="0" collapsed="false">
      <c r="A539" s="46" t="n">
        <v>42537</v>
      </c>
      <c r="B539" s="41" t="n">
        <f aca="false">[2]Plan1!$C534</f>
        <v>-3.31</v>
      </c>
      <c r="C539" s="41" t="n">
        <f aca="false">$E$5 + B539</f>
        <v>777.69</v>
      </c>
      <c r="D539" s="47" t="n">
        <f aca="false">IF(C539&gt;$E$5,$E$2+$E$1,(IF(C539&gt;764.99,C539^3*3486.59308-C539^2*7860012.00812+C539*5908819377.96283-1481278321001.59,IF(C539&gt;752.99,C539^3*3588.471445-C539^2*8028757.56264+C539*5988077680.84934-1488767378546.26,C539^3*899.851852-C539^2*1969009.674601+C539*1435480406.01138-348666163343.76))))-$E$1</f>
        <v>114047996.878662</v>
      </c>
      <c r="E539" s="47" t="n">
        <f aca="false">D539*100/$E$2</f>
        <v>76.5530479867297</v>
      </c>
      <c r="G539" s="41" t="n">
        <f aca="false">[3]Plan1!$C534</f>
        <v>-10.57</v>
      </c>
      <c r="H539" s="41" t="n">
        <f aca="false">$J$5 + G539</f>
        <v>749.43</v>
      </c>
      <c r="I539" s="47" t="n">
        <f aca="false">IF(H539&gt;$J$5,$J$2+$J$1,(IF(H539&gt;739.99,H539^3*2498.244218-H539^2*5471052.355142+H539*3994605728.77515-972400879260.135,H539^3*1396.138889-H539^2*3002770.071427+H539*2152080038.43115-513963640099.415)))-$J$1</f>
        <v>30175463.0703125</v>
      </c>
      <c r="J539" s="47" t="n">
        <f aca="false">I539*100/$J$2</f>
        <v>34.3127395805003</v>
      </c>
      <c r="L539" s="41" t="n">
        <f aca="false">[4]Plan1!$C534</f>
        <v>-5.01</v>
      </c>
      <c r="M539" s="41" t="n">
        <f aca="false">$O$5 + L539</f>
        <v>833.77</v>
      </c>
      <c r="N539" s="47" t="n">
        <f aca="false">IF(M539&gt;$O$5,$O$2+$O$1,(M539^3*3270.5936-M539^2*8015778.389801+M539*6549018422.82398-1783686174686.87))-$O$1</f>
        <v>18168350.9667969</v>
      </c>
      <c r="O539" s="41" t="n">
        <f aca="false">N539*100/$O$2</f>
        <v>46.4819812000061</v>
      </c>
      <c r="R539" s="47" t="n">
        <f aca="false">SUM(D539,I539,N539)</f>
        <v>162391810.915771</v>
      </c>
      <c r="S539" s="41" t="n">
        <f aca="false">R539*100/$R$2</f>
        <v>58.8358310302631</v>
      </c>
      <c r="U539" s="41" t="n">
        <f aca="false">[1]Plan1!$B534</f>
        <v>13.62</v>
      </c>
    </row>
    <row r="540" customFormat="false" ht="15" hidden="false" customHeight="false" outlineLevel="0" collapsed="false">
      <c r="A540" s="46" t="n">
        <v>42538</v>
      </c>
      <c r="B540" s="41" t="n">
        <f aca="false">[2]Plan1!$C535</f>
        <v>-3.31</v>
      </c>
      <c r="C540" s="41" t="n">
        <f aca="false">$E$5 + B540</f>
        <v>777.69</v>
      </c>
      <c r="D540" s="47" t="n">
        <f aca="false">IF(C540&gt;$E$5,$E$2+$E$1,(IF(C540&gt;764.99,C540^3*3486.59308-C540^2*7860012.00812+C540*5908819377.96283-1481278321001.59,IF(C540&gt;752.99,C540^3*3588.471445-C540^2*8028757.56264+C540*5988077680.84934-1488767378546.26,C540^3*899.851852-C540^2*1969009.674601+C540*1435480406.01138-348666163343.76))))-$E$1</f>
        <v>114047996.878662</v>
      </c>
      <c r="E540" s="47" t="n">
        <f aca="false">D540*100/$E$2</f>
        <v>76.5530479867297</v>
      </c>
      <c r="G540" s="41" t="n">
        <f aca="false">[3]Plan1!$C535</f>
        <v>-10.57</v>
      </c>
      <c r="H540" s="41" t="n">
        <f aca="false">$J$5 + G540</f>
        <v>749.43</v>
      </c>
      <c r="I540" s="47" t="n">
        <f aca="false">IF(H540&gt;$J$5,$J$2+$J$1,(IF(H540&gt;739.99,H540^3*2498.244218-H540^2*5471052.355142+H540*3994605728.77515-972400879260.135,H540^3*1396.138889-H540^2*3002770.071427+H540*2152080038.43115-513963640099.415)))-$J$1</f>
        <v>30175463.0703125</v>
      </c>
      <c r="J540" s="47" t="n">
        <f aca="false">I540*100/$J$2</f>
        <v>34.3127395805003</v>
      </c>
      <c r="L540" s="41" t="n">
        <f aca="false">[4]Plan1!$C535</f>
        <v>-5.02</v>
      </c>
      <c r="M540" s="41" t="n">
        <f aca="false">$O$5 + L540</f>
        <v>833.76</v>
      </c>
      <c r="N540" s="47" t="n">
        <f aca="false">IF(M540&gt;$O$5,$O$2+$O$1,(M540^3*3270.5936-M540^2*8015778.389801+M540*6549018422.82398-1783686174686.87))-$O$1</f>
        <v>18135700.859375</v>
      </c>
      <c r="O540" s="41" t="n">
        <f aca="false">N540*100/$O$2</f>
        <v>46.3984490356322</v>
      </c>
      <c r="R540" s="47" t="n">
        <f aca="false">SUM(D540,I540,N540)</f>
        <v>162359160.80835</v>
      </c>
      <c r="S540" s="41" t="n">
        <f aca="false">R540*100/$R$2</f>
        <v>58.8240016394056</v>
      </c>
      <c r="U540" s="41" t="n">
        <f aca="false">[1]Plan1!$B535</f>
        <v>13.89</v>
      </c>
    </row>
    <row r="541" customFormat="false" ht="15" hidden="false" customHeight="false" outlineLevel="0" collapsed="false">
      <c r="A541" s="46" t="n">
        <v>42539</v>
      </c>
      <c r="B541" s="41" t="n">
        <f aca="false">[2]Plan1!$C536</f>
        <v>-3.31</v>
      </c>
      <c r="C541" s="41" t="n">
        <f aca="false">$E$5 + B541</f>
        <v>777.69</v>
      </c>
      <c r="D541" s="47" t="n">
        <f aca="false">IF(C541&gt;$E$5,$E$2+$E$1,(IF(C541&gt;764.99,C541^3*3486.59308-C541^2*7860012.00812+C541*5908819377.96283-1481278321001.59,IF(C541&gt;752.99,C541^3*3588.471445-C541^2*8028757.56264+C541*5988077680.84934-1488767378546.26,C541^3*899.851852-C541^2*1969009.674601+C541*1435480406.01138-348666163343.76))))-$E$1</f>
        <v>114047996.878662</v>
      </c>
      <c r="E541" s="47" t="n">
        <f aca="false">D541*100/$E$2</f>
        <v>76.5530479867297</v>
      </c>
      <c r="G541" s="41" t="n">
        <f aca="false">[3]Plan1!$C536</f>
        <v>-10.58</v>
      </c>
      <c r="H541" s="41" t="n">
        <f aca="false">$J$5 + G541</f>
        <v>749.42</v>
      </c>
      <c r="I541" s="47" t="n">
        <f aca="false">IF(H541&gt;$J$5,$J$2+$J$1,(IF(H541&gt;739.99,H541^3*2498.244218-H541^2*5471052.355142+H541*3994605728.77515-972400879260.135,H541^3*1396.138889-H541^2*3002770.071427+H541*2152080038.43115-513963640099.415)))-$J$1</f>
        <v>30139020.1181641</v>
      </c>
      <c r="J541" s="47" t="n">
        <f aca="false">I541*100/$J$2</f>
        <v>34.2713000332861</v>
      </c>
      <c r="L541" s="41" t="n">
        <f aca="false">[4]Plan1!$C536</f>
        <v>-5.04</v>
      </c>
      <c r="M541" s="41" t="n">
        <f aca="false">$O$5 + L541</f>
        <v>833.74</v>
      </c>
      <c r="N541" s="47" t="n">
        <f aca="false">IF(M541&gt;$O$5,$O$2+$O$1,(M541^3*3270.5936-M541^2*8015778.389801+M541*6549018422.82398-1783686174686.87))-$O$1</f>
        <v>18070499.5610352</v>
      </c>
      <c r="O541" s="41" t="n">
        <f aca="false">N541*100/$O$2</f>
        <v>46.2316377752604</v>
      </c>
      <c r="R541" s="47" t="n">
        <f aca="false">SUM(D541,I541,N541)</f>
        <v>162257516.557861</v>
      </c>
      <c r="S541" s="41" t="n">
        <f aca="false">R541*100/$R$2</f>
        <v>58.7871751275685</v>
      </c>
      <c r="U541" s="41" t="n">
        <f aca="false">[1]Plan1!$B536</f>
        <v>13.09</v>
      </c>
    </row>
    <row r="542" customFormat="false" ht="15" hidden="false" customHeight="false" outlineLevel="0" collapsed="false">
      <c r="A542" s="46" t="n">
        <v>42540</v>
      </c>
      <c r="B542" s="41" t="n">
        <f aca="false">[2]Plan1!$C537</f>
        <v>-3.3</v>
      </c>
      <c r="C542" s="41" t="n">
        <f aca="false">$E$5 + B542</f>
        <v>777.7</v>
      </c>
      <c r="D542" s="47" t="n">
        <f aca="false">IF(C542&gt;$E$5,$E$2+$E$1,(IF(C542&gt;764.99,C542^3*3486.59308-C542^2*7860012.00812+C542*5908819377.96283-1481278321001.59,IF(C542&gt;752.99,C542^3*3588.471445-C542^2*8028757.56264+C542*5988077680.84934-1488767378546.26,C542^3*899.851852-C542^2*1969009.674601+C542*1435480406.01138-348666163343.76))))-$E$1</f>
        <v>114144089.77124</v>
      </c>
      <c r="E542" s="47" t="n">
        <f aca="false">D542*100/$E$2</f>
        <v>76.6175489338577</v>
      </c>
      <c r="G542" s="41" t="n">
        <f aca="false">[3]Plan1!$C537</f>
        <v>-10.58</v>
      </c>
      <c r="H542" s="41" t="n">
        <f aca="false">$J$5 + G542</f>
        <v>749.42</v>
      </c>
      <c r="I542" s="47" t="n">
        <f aca="false">IF(H542&gt;$J$5,$J$2+$J$1,(IF(H542&gt;739.99,H542^3*2498.244218-H542^2*5471052.355142+H542*3994605728.77515-972400879260.135,H542^3*1396.138889-H542^2*3002770.071427+H542*2152080038.43115-513963640099.415)))-$J$1</f>
        <v>30139020.1181641</v>
      </c>
      <c r="J542" s="47" t="n">
        <f aca="false">I542*100/$J$2</f>
        <v>34.2713000332861</v>
      </c>
      <c r="L542" s="41" t="n">
        <f aca="false">[4]Plan1!$C537</f>
        <v>-5.04</v>
      </c>
      <c r="M542" s="41" t="n">
        <f aca="false">$O$5 + L542</f>
        <v>833.74</v>
      </c>
      <c r="N542" s="47" t="n">
        <f aca="false">IF(M542&gt;$O$5,$O$2+$O$1,(M542^3*3270.5936-M542^2*8015778.389801+M542*6549018422.82398-1783686174686.87))-$O$1</f>
        <v>18070499.5610352</v>
      </c>
      <c r="O542" s="41" t="n">
        <f aca="false">N542*100/$O$2</f>
        <v>46.2316377752604</v>
      </c>
      <c r="R542" s="47" t="n">
        <f aca="false">SUM(D542,I542,N542)</f>
        <v>162353609.450439</v>
      </c>
      <c r="S542" s="41" t="n">
        <f aca="false">R542*100/$R$2</f>
        <v>58.8219903387485</v>
      </c>
      <c r="U542" s="41" t="n">
        <f aca="false">[1]Plan1!$B537</f>
        <v>13.36</v>
      </c>
    </row>
    <row r="543" customFormat="false" ht="15" hidden="false" customHeight="false" outlineLevel="0" collapsed="false">
      <c r="A543" s="46" t="n">
        <v>42541</v>
      </c>
      <c r="B543" s="41" t="n">
        <f aca="false">[2]Plan1!$C538</f>
        <v>-3.28</v>
      </c>
      <c r="C543" s="41" t="n">
        <f aca="false">$E$5 + B543</f>
        <v>777.72</v>
      </c>
      <c r="D543" s="47" t="n">
        <f aca="false">IF(C543&gt;$E$5,$E$2+$E$1,(IF(C543&gt;764.99,C543^3*3486.59308-C543^2*7860012.00812+C543*5908819377.96283-1481278321001.59,IF(C543&gt;752.99,C543^3*3588.471445-C543^2*8028757.56264+C543*5988077680.84934-1488767378546.26,C543^3*899.851852-C543^2*1969009.674601+C543*1435480406.01138-348666163343.76))))-$E$1</f>
        <v>114336440.311768</v>
      </c>
      <c r="E543" s="47" t="n">
        <f aca="false">D543*100/$E$2</f>
        <v>76.746661417744</v>
      </c>
      <c r="G543" s="41" t="n">
        <f aca="false">[3]Plan1!$C538</f>
        <v>-10.6</v>
      </c>
      <c r="H543" s="41" t="n">
        <f aca="false">$J$5 + G543</f>
        <v>749.4</v>
      </c>
      <c r="I543" s="47" t="n">
        <f aca="false">IF(H543&gt;$J$5,$J$2+$J$1,(IF(H543&gt;739.99,H543^3*2498.244218-H543^2*5471052.355142+H543*3994605728.77515-972400879260.135,H543^3*1396.138889-H543^2*3002770.071427+H543*2152080038.43115-513963640099.415)))-$J$1</f>
        <v>30066221.5876465</v>
      </c>
      <c r="J543" s="47" t="n">
        <f aca="false">I543*100/$J$2</f>
        <v>34.1885202922205</v>
      </c>
      <c r="L543" s="41" t="n">
        <f aca="false">[4]Plan1!$C538</f>
        <v>-5.05</v>
      </c>
      <c r="M543" s="41" t="n">
        <f aca="false">$O$5 + L543</f>
        <v>833.73</v>
      </c>
      <c r="N543" s="47" t="n">
        <f aca="false">IF(M543&gt;$O$5,$O$2+$O$1,(M543^3*3270.5936-M543^2*8015778.389801+M543*6549018422.82398-1783686174686.87))-$O$1</f>
        <v>18037948.3300781</v>
      </c>
      <c r="O543" s="41" t="n">
        <f aca="false">N543*100/$O$2</f>
        <v>46.1483585768264</v>
      </c>
      <c r="R543" s="47" t="n">
        <f aca="false">SUM(D543,I543,N543)</f>
        <v>162440610.229492</v>
      </c>
      <c r="S543" s="41" t="n">
        <f aca="false">R543*100/$R$2</f>
        <v>58.8535114056483</v>
      </c>
      <c r="U543" s="41" t="n">
        <f aca="false">[1]Plan1!$B538</f>
        <v>14.16</v>
      </c>
    </row>
    <row r="544" customFormat="false" ht="15" hidden="false" customHeight="false" outlineLevel="0" collapsed="false">
      <c r="A544" s="46" t="n">
        <v>42542</v>
      </c>
      <c r="B544" s="41" t="n">
        <f aca="false">[2]Plan1!$C539</f>
        <v>-3.28</v>
      </c>
      <c r="C544" s="41" t="n">
        <f aca="false">$E$5 + B544</f>
        <v>777.72</v>
      </c>
      <c r="D544" s="47" t="n">
        <f aca="false">IF(C544&gt;$E$5,$E$2+$E$1,(IF(C544&gt;764.99,C544^3*3486.59308-C544^2*7860012.00812+C544*5908819377.96283-1481278321001.59,IF(C544&gt;752.99,C544^3*3588.471445-C544^2*8028757.56264+C544*5988077680.84934-1488767378546.26,C544^3*899.851852-C544^2*1969009.674601+C544*1435480406.01138-348666163343.76))))-$E$1</f>
        <v>114336440.311768</v>
      </c>
      <c r="E544" s="47" t="n">
        <f aca="false">D544*100/$E$2</f>
        <v>76.746661417744</v>
      </c>
      <c r="G544" s="41" t="n">
        <f aca="false">[3]Plan1!$C539</f>
        <v>-10.6</v>
      </c>
      <c r="H544" s="41" t="n">
        <f aca="false">$J$5 + G544</f>
        <v>749.4</v>
      </c>
      <c r="I544" s="47" t="n">
        <f aca="false">IF(H544&gt;$J$5,$J$2+$J$1,(IF(H544&gt;739.99,H544^3*2498.244218-H544^2*5471052.355142+H544*3994605728.77515-972400879260.135,H544^3*1396.138889-H544^2*3002770.071427+H544*2152080038.43115-513963640099.415)))-$J$1</f>
        <v>30066221.5876465</v>
      </c>
      <c r="J544" s="47" t="n">
        <f aca="false">I544*100/$J$2</f>
        <v>34.1885202922205</v>
      </c>
      <c r="L544" s="41" t="n">
        <f aca="false">[4]Plan1!$C539</f>
        <v>-5.07</v>
      </c>
      <c r="M544" s="41" t="n">
        <f aca="false">$O$5 + L544</f>
        <v>833.71</v>
      </c>
      <c r="N544" s="47" t="n">
        <f aca="false">IF(M544&gt;$O$5,$O$2+$O$1,(M544^3*3270.5936-M544^2*8015778.389801+M544*6549018422.82398-1783686174686.87))-$O$1</f>
        <v>17972944.6074219</v>
      </c>
      <c r="O544" s="41" t="n">
        <f aca="false">N544*100/$O$2</f>
        <v>45.9820527948674</v>
      </c>
      <c r="R544" s="47" t="n">
        <f aca="false">SUM(D544,I544,N544)</f>
        <v>162375606.506836</v>
      </c>
      <c r="S544" s="41" t="n">
        <f aca="false">R544*100/$R$2</f>
        <v>58.8299600453859</v>
      </c>
      <c r="U544" s="41" t="n">
        <f aca="false">[1]Plan1!$B539</f>
        <v>13.09</v>
      </c>
    </row>
    <row r="545" customFormat="false" ht="15" hidden="false" customHeight="false" outlineLevel="0" collapsed="false">
      <c r="A545" s="46" t="n">
        <v>42543</v>
      </c>
      <c r="B545" s="41" t="n">
        <f aca="false">[2]Plan1!$C540</f>
        <v>-3.28</v>
      </c>
      <c r="C545" s="41" t="n">
        <f aca="false">$E$5 + B545</f>
        <v>777.72</v>
      </c>
      <c r="D545" s="47" t="n">
        <f aca="false">IF(C545&gt;$E$5,$E$2+$E$1,(IF(C545&gt;764.99,C545^3*3486.59308-C545^2*7860012.00812+C545*5908819377.96283-1481278321001.59,IF(C545&gt;752.99,C545^3*3588.471445-C545^2*8028757.56264+C545*5988077680.84934-1488767378546.26,C545^3*899.851852-C545^2*1969009.674601+C545*1435480406.01138-348666163343.76))))-$E$1</f>
        <v>114336440.311768</v>
      </c>
      <c r="E545" s="47" t="n">
        <f aca="false">D545*100/$E$2</f>
        <v>76.746661417744</v>
      </c>
      <c r="G545" s="41" t="n">
        <f aca="false">[3]Plan1!$C540</f>
        <v>-10.6</v>
      </c>
      <c r="H545" s="41" t="n">
        <f aca="false">$J$5 + G545</f>
        <v>749.4</v>
      </c>
      <c r="I545" s="47" t="n">
        <f aca="false">IF(H545&gt;$J$5,$J$2+$J$1,(IF(H545&gt;739.99,H545^3*2498.244218-H545^2*5471052.355142+H545*3994605728.77515-972400879260.135,H545^3*1396.138889-H545^2*3002770.071427+H545*2152080038.43115-513963640099.415)))-$J$1</f>
        <v>30066221.5876465</v>
      </c>
      <c r="J545" s="47" t="n">
        <f aca="false">I545*100/$J$2</f>
        <v>34.1885202922205</v>
      </c>
      <c r="L545" s="41" t="n">
        <f aca="false">[4]Plan1!$C540</f>
        <v>-5.08</v>
      </c>
      <c r="M545" s="41" t="n">
        <f aca="false">$O$5 + L545</f>
        <v>833.7</v>
      </c>
      <c r="N545" s="47" t="n">
        <f aca="false">IF(M545&gt;$O$5,$O$2+$O$1,(M545^3*3270.5936-M545^2*8015778.389801+M545*6549018422.82398-1783686174686.87))-$O$1</f>
        <v>17940492.0761719</v>
      </c>
      <c r="O545" s="41" t="n">
        <f aca="false">N545*100/$O$2</f>
        <v>45.8990261101555</v>
      </c>
      <c r="R545" s="47" t="n">
        <f aca="false">SUM(D545,I545,N545)</f>
        <v>162343153.975586</v>
      </c>
      <c r="S545" s="41" t="n">
        <f aca="false">R545*100/$R$2</f>
        <v>58.8182022379302</v>
      </c>
      <c r="U545" s="41" t="n">
        <f aca="false">[1]Plan1!$B540</f>
        <v>13.62</v>
      </c>
    </row>
    <row r="546" customFormat="false" ht="15" hidden="false" customHeight="false" outlineLevel="0" collapsed="false">
      <c r="A546" s="46" t="n">
        <v>42544</v>
      </c>
      <c r="B546" s="41" t="n">
        <f aca="false">[2]Plan1!$C541</f>
        <v>-3.28</v>
      </c>
      <c r="C546" s="41" t="n">
        <f aca="false">$E$5 + B546</f>
        <v>777.72</v>
      </c>
      <c r="D546" s="47" t="n">
        <f aca="false">IF(C546&gt;$E$5,$E$2+$E$1,(IF(C546&gt;764.99,C546^3*3486.59308-C546^2*7860012.00812+C546*5908819377.96283-1481278321001.59,IF(C546&gt;752.99,C546^3*3588.471445-C546^2*8028757.56264+C546*5988077680.84934-1488767378546.26,C546^3*899.851852-C546^2*1969009.674601+C546*1435480406.01138-348666163343.76))))-$E$1</f>
        <v>114336440.311768</v>
      </c>
      <c r="E546" s="47" t="n">
        <f aca="false">D546*100/$E$2</f>
        <v>76.746661417744</v>
      </c>
      <c r="G546" s="41" t="n">
        <f aca="false">[3]Plan1!$C541</f>
        <v>-10.6</v>
      </c>
      <c r="H546" s="41" t="n">
        <f aca="false">$J$5 + G546</f>
        <v>749.4</v>
      </c>
      <c r="I546" s="47" t="n">
        <f aca="false">IF(H546&gt;$J$5,$J$2+$J$1,(IF(H546&gt;739.99,H546^3*2498.244218-H546^2*5471052.355142+H546*3994605728.77515-972400879260.135,H546^3*1396.138889-H546^2*3002770.071427+H546*2152080038.43115-513963640099.415)))-$J$1</f>
        <v>30066221.5876465</v>
      </c>
      <c r="J546" s="47" t="n">
        <f aca="false">I546*100/$J$2</f>
        <v>34.1885202922205</v>
      </c>
      <c r="L546" s="41" t="n">
        <f aca="false">[4]Plan1!$C541</f>
        <v>-5.09</v>
      </c>
      <c r="M546" s="41" t="n">
        <f aca="false">$O$5 + L546</f>
        <v>833.69</v>
      </c>
      <c r="N546" s="47" t="n">
        <f aca="false">IF(M546&gt;$O$5,$O$2+$O$1,(M546^3*3270.5936-M546^2*8015778.389801+M546*6549018422.82398-1783686174686.87))-$O$1</f>
        <v>17908072.4072266</v>
      </c>
      <c r="O546" s="41" t="n">
        <f aca="false">N546*100/$O$2</f>
        <v>45.8160835004944</v>
      </c>
      <c r="R546" s="47" t="n">
        <f aca="false">SUM(D546,I546,N546)</f>
        <v>162310734.306641</v>
      </c>
      <c r="S546" s="41" t="n">
        <f aca="false">R546*100/$R$2</f>
        <v>58.8064563367461</v>
      </c>
      <c r="U546" s="41" t="n">
        <f aca="false">[1]Plan1!$B541</f>
        <v>13.89</v>
      </c>
    </row>
    <row r="547" customFormat="false" ht="15" hidden="false" customHeight="false" outlineLevel="0" collapsed="false">
      <c r="A547" s="46" t="n">
        <v>42545</v>
      </c>
      <c r="B547" s="41" t="n">
        <f aca="false">[2]Plan1!$C542</f>
        <v>-3.27</v>
      </c>
      <c r="C547" s="41" t="n">
        <f aca="false">$E$5 + B547</f>
        <v>777.73</v>
      </c>
      <c r="D547" s="47" t="n">
        <f aca="false">IF(C547&gt;$E$5,$E$2+$E$1,(IF(C547&gt;764.99,C547^3*3486.59308-C547^2*7860012.00812+C547*5908819377.96283-1481278321001.59,IF(C547&gt;752.99,C547^3*3588.471445-C547^2*8028757.56264+C547*5988077680.84934-1488767378546.26,C547^3*899.851852-C547^2*1969009.674601+C547*1435480406.01138-348666163343.76))))-$E$1</f>
        <v>114432698.001709</v>
      </c>
      <c r="E547" s="47" t="n">
        <f aca="false">D547*100/$E$2</f>
        <v>76.811272982689</v>
      </c>
      <c r="G547" s="41" t="n">
        <f aca="false">[3]Plan1!$C542</f>
        <v>-10.61</v>
      </c>
      <c r="H547" s="41" t="n">
        <f aca="false">$J$5 + G547</f>
        <v>749.39</v>
      </c>
      <c r="I547" s="47" t="n">
        <f aca="false">IF(H547&gt;$J$5,$J$2+$J$1,(IF(H547&gt;739.99,H547^3*2498.244218-H547^2*5471052.355142+H547*3994605728.77515-972400879260.135,H547^3*1396.138889-H547^2*3002770.071427+H547*2152080038.43115-513963640099.415)))-$J$1</f>
        <v>30029865.9807129</v>
      </c>
      <c r="J547" s="47" t="n">
        <f aca="false">I547*100/$J$2</f>
        <v>34.1471800658884</v>
      </c>
      <c r="L547" s="41" t="n">
        <f aca="false">[4]Plan1!$C542</f>
        <v>-5.1</v>
      </c>
      <c r="M547" s="41" t="n">
        <f aca="false">$O$5 + L547</f>
        <v>833.68</v>
      </c>
      <c r="N547" s="47" t="n">
        <f aca="false">IF(M547&gt;$O$5,$O$2+$O$1,(M547^3*3270.5936-M547^2*8015778.389801+M547*6549018422.82398-1783686174686.87))-$O$1</f>
        <v>17875685.5771484</v>
      </c>
      <c r="O547" s="41" t="n">
        <f aca="false">N547*100/$O$2</f>
        <v>45.7332249059213</v>
      </c>
      <c r="R547" s="47" t="n">
        <f aca="false">SUM(D547,I547,N547)</f>
        <v>162338249.55957</v>
      </c>
      <c r="S547" s="41" t="n">
        <f aca="false">R547*100/$R$2</f>
        <v>58.8164253294126</v>
      </c>
      <c r="U547" s="41" t="n">
        <f aca="false">[1]Plan1!$B542</f>
        <v>13.36</v>
      </c>
    </row>
    <row r="548" customFormat="false" ht="15" hidden="false" customHeight="false" outlineLevel="0" collapsed="false">
      <c r="A548" s="46" t="n">
        <v>42546</v>
      </c>
      <c r="B548" s="41" t="n">
        <f aca="false">[2]Plan1!$C543</f>
        <v>-3.26</v>
      </c>
      <c r="C548" s="41" t="n">
        <f aca="false">$E$5 + B548</f>
        <v>777.74</v>
      </c>
      <c r="D548" s="47" t="n">
        <f aca="false">IF(C548&gt;$E$5,$E$2+$E$1,(IF(C548&gt;764.99,C548^3*3486.59308-C548^2*7860012.00812+C548*5908819377.96283-1481278321001.59,IF(C548&gt;752.99,C548^3*3588.471445-C548^2*8028757.56264+C548*5988077680.84934-1488767378546.26,C548^3*899.851852-C548^2*1969009.674601+C548*1435480406.01138-348666163343.76))))-$E$1</f>
        <v>114529010.666748</v>
      </c>
      <c r="E548" s="47" t="n">
        <f aca="false">D548*100/$E$2</f>
        <v>76.8759214488634</v>
      </c>
      <c r="G548" s="41" t="n">
        <f aca="false">[3]Plan1!$C543</f>
        <v>-10.6</v>
      </c>
      <c r="H548" s="41" t="n">
        <f aca="false">$J$5 + G548</f>
        <v>749.4</v>
      </c>
      <c r="I548" s="47" t="n">
        <f aca="false">IF(H548&gt;$J$5,$J$2+$J$1,(IF(H548&gt;739.99,H548^3*2498.244218-H548^2*5471052.355142+H548*3994605728.77515-972400879260.135,H548^3*1396.138889-H548^2*3002770.071427+H548*2152080038.43115-513963640099.415)))-$J$1</f>
        <v>30066221.5876465</v>
      </c>
      <c r="J548" s="47" t="n">
        <f aca="false">I548*100/$J$2</f>
        <v>34.1885202922205</v>
      </c>
      <c r="L548" s="41" t="n">
        <f aca="false">[4]Plan1!$C543</f>
        <v>-5.11</v>
      </c>
      <c r="M548" s="41" t="n">
        <f aca="false">$O$5 + L548</f>
        <v>833.67</v>
      </c>
      <c r="N548" s="47" t="n">
        <f aca="false">IF(M548&gt;$O$5,$O$2+$O$1,(M548^3*3270.5936-M548^2*8015778.389801+M548*6549018422.82398-1783686174686.87))-$O$1</f>
        <v>17843331.5688477</v>
      </c>
      <c r="O548" s="41" t="n">
        <f aca="false">N548*100/$O$2</f>
        <v>45.6504502827136</v>
      </c>
      <c r="R548" s="47" t="n">
        <f aca="false">SUM(D548,I548,N548)</f>
        <v>162438563.823242</v>
      </c>
      <c r="S548" s="41" t="n">
        <f aca="false">R548*100/$R$2</f>
        <v>58.8527699765598</v>
      </c>
      <c r="U548" s="41" t="n">
        <f aca="false">[1]Plan1!$B543</f>
        <v>14.16</v>
      </c>
    </row>
    <row r="549" customFormat="false" ht="15" hidden="false" customHeight="false" outlineLevel="0" collapsed="false">
      <c r="A549" s="46" t="n">
        <v>42547</v>
      </c>
      <c r="B549" s="41" t="n">
        <f aca="false">[2]Plan1!$C544</f>
        <v>-3.26</v>
      </c>
      <c r="C549" s="41" t="n">
        <f aca="false">$E$5 + B549</f>
        <v>777.74</v>
      </c>
      <c r="D549" s="47" t="n">
        <f aca="false">IF(C549&gt;$E$5,$E$2+$E$1,(IF(C549&gt;764.99,C549^3*3486.59308-C549^2*7860012.00812+C549*5908819377.96283-1481278321001.59,IF(C549&gt;752.99,C549^3*3588.471445-C549^2*8028757.56264+C549*5988077680.84934-1488767378546.26,C549^3*899.851852-C549^2*1969009.674601+C549*1435480406.01138-348666163343.76))))-$E$1</f>
        <v>114529010.666748</v>
      </c>
      <c r="E549" s="47" t="n">
        <f aca="false">D549*100/$E$2</f>
        <v>76.8759214488634</v>
      </c>
      <c r="G549" s="41" t="n">
        <f aca="false">[3]Plan1!$C544</f>
        <v>-10.6</v>
      </c>
      <c r="H549" s="41" t="n">
        <f aca="false">$J$5 + G549</f>
        <v>749.4</v>
      </c>
      <c r="I549" s="47" t="n">
        <f aca="false">IF(H549&gt;$J$5,$J$2+$J$1,(IF(H549&gt;739.99,H549^3*2498.244218-H549^2*5471052.355142+H549*3994605728.77515-972400879260.135,H549^3*1396.138889-H549^2*3002770.071427+H549*2152080038.43115-513963640099.415)))-$J$1</f>
        <v>30066221.5876465</v>
      </c>
      <c r="J549" s="47" t="n">
        <f aca="false">I549*100/$J$2</f>
        <v>34.1885202922205</v>
      </c>
      <c r="L549" s="41" t="n">
        <f aca="false">[4]Plan1!$C544</f>
        <v>-5.12</v>
      </c>
      <c r="M549" s="41" t="n">
        <f aca="false">$O$5 + L549</f>
        <v>833.66</v>
      </c>
      <c r="N549" s="47" t="n">
        <f aca="false">IF(M549&gt;$O$5,$O$2+$O$1,(M549^3*3270.5936-M549^2*8015778.389801+M549*6549018422.82398-1783686174686.87))-$O$1</f>
        <v>17811010.3642578</v>
      </c>
      <c r="O549" s="41" t="n">
        <f aca="false">N549*100/$O$2</f>
        <v>45.5677595846501</v>
      </c>
      <c r="R549" s="47" t="n">
        <f aca="false">SUM(D549,I549,N549)</f>
        <v>162406242.618652</v>
      </c>
      <c r="S549" s="41" t="n">
        <f aca="false">R549*100/$R$2</f>
        <v>58.8410597497866</v>
      </c>
      <c r="U549" s="41" t="n">
        <f aca="false">[1]Plan1!$B544</f>
        <v>13.89</v>
      </c>
    </row>
    <row r="550" customFormat="false" ht="15" hidden="false" customHeight="false" outlineLevel="0" collapsed="false">
      <c r="A550" s="46" t="n">
        <v>42548</v>
      </c>
      <c r="B550" s="41" t="n">
        <f aca="false">[2]Plan1!$C545</f>
        <v>-3.27</v>
      </c>
      <c r="C550" s="41" t="n">
        <f aca="false">$E$5 + B550</f>
        <v>777.73</v>
      </c>
      <c r="D550" s="47" t="n">
        <f aca="false">IF(C550&gt;$E$5,$E$2+$E$1,(IF(C550&gt;764.99,C550^3*3486.59308-C550^2*7860012.00812+C550*5908819377.96283-1481278321001.59,IF(C550&gt;752.99,C550^3*3588.471445-C550^2*8028757.56264+C550*5988077680.84934-1488767378546.26,C550^3*899.851852-C550^2*1969009.674601+C550*1435480406.01138-348666163343.76))))-$E$1</f>
        <v>114432698.001709</v>
      </c>
      <c r="E550" s="47" t="n">
        <f aca="false">D550*100/$E$2</f>
        <v>76.811272982689</v>
      </c>
      <c r="G550" s="41" t="n">
        <f aca="false">[3]Plan1!$C545</f>
        <v>-10.61</v>
      </c>
      <c r="H550" s="41" t="n">
        <f aca="false">$J$5 + G550</f>
        <v>749.39</v>
      </c>
      <c r="I550" s="47" t="n">
        <f aca="false">IF(H550&gt;$J$5,$J$2+$J$1,(IF(H550&gt;739.99,H550^3*2498.244218-H550^2*5471052.355142+H550*3994605728.77515-972400879260.135,H550^3*1396.138889-H550^2*3002770.071427+H550*2152080038.43115-513963640099.415)))-$J$1</f>
        <v>30029865.9807129</v>
      </c>
      <c r="J550" s="47" t="n">
        <f aca="false">I550*100/$J$2</f>
        <v>34.1471800658884</v>
      </c>
      <c r="L550" s="41" t="n">
        <f aca="false">[4]Plan1!$C545</f>
        <v>-5.13</v>
      </c>
      <c r="M550" s="41" t="n">
        <f aca="false">$O$5 + L550</f>
        <v>833.65</v>
      </c>
      <c r="N550" s="47" t="n">
        <f aca="false">IF(M550&gt;$O$5,$O$2+$O$1,(M550^3*3270.5936-M550^2*8015778.389801+M550*6549018422.82398-1783686174686.87))-$O$1</f>
        <v>17778721.9384766</v>
      </c>
      <c r="O550" s="41" t="n">
        <f aca="false">N550*100/$O$2</f>
        <v>45.4851527480206</v>
      </c>
      <c r="R550" s="47" t="n">
        <f aca="false">SUM(D550,I550,N550)</f>
        <v>162241285.920898</v>
      </c>
      <c r="S550" s="41" t="n">
        <f aca="false">R550*100/$R$2</f>
        <v>58.7812946400706</v>
      </c>
      <c r="U550" s="41" t="n">
        <f aca="false">[1]Plan1!$B545</f>
        <v>13.89</v>
      </c>
    </row>
    <row r="551" customFormat="false" ht="15" hidden="false" customHeight="false" outlineLevel="0" collapsed="false">
      <c r="A551" s="46" t="n">
        <v>42549</v>
      </c>
      <c r="B551" s="41" t="n">
        <f aca="false">[2]Plan1!$C546</f>
        <v>-3.26</v>
      </c>
      <c r="C551" s="41" t="n">
        <f aca="false">$E$5 + B551</f>
        <v>777.74</v>
      </c>
      <c r="D551" s="47" t="n">
        <f aca="false">IF(C551&gt;$E$5,$E$2+$E$1,(IF(C551&gt;764.99,C551^3*3486.59308-C551^2*7860012.00812+C551*5908819377.96283-1481278321001.59,IF(C551&gt;752.99,C551^3*3588.471445-C551^2*8028757.56264+C551*5988077680.84934-1488767378546.26,C551^3*899.851852-C551^2*1969009.674601+C551*1435480406.01138-348666163343.76))))-$E$1</f>
        <v>114529010.666748</v>
      </c>
      <c r="E551" s="47" t="n">
        <f aca="false">D551*100/$E$2</f>
        <v>76.8759214488634</v>
      </c>
      <c r="G551" s="41" t="n">
        <f aca="false">[3]Plan1!$C546</f>
        <v>-10.61</v>
      </c>
      <c r="H551" s="41" t="n">
        <f aca="false">$J$5 + G551</f>
        <v>749.39</v>
      </c>
      <c r="I551" s="47" t="n">
        <f aca="false">IF(H551&gt;$J$5,$J$2+$J$1,(IF(H551&gt;739.99,H551^3*2498.244218-H551^2*5471052.355142+H551*3994605728.77515-972400879260.135,H551^3*1396.138889-H551^2*3002770.071427+H551*2152080038.43115-513963640099.415)))-$J$1</f>
        <v>30029865.9807129</v>
      </c>
      <c r="J551" s="47" t="n">
        <f aca="false">I551*100/$J$2</f>
        <v>34.1471800658884</v>
      </c>
      <c r="L551" s="41" t="n">
        <f aca="false">[4]Plan1!$C546</f>
        <v>-5.14</v>
      </c>
      <c r="M551" s="41" t="n">
        <f aca="false">$O$5 + L551</f>
        <v>833.64</v>
      </c>
      <c r="N551" s="47" t="n">
        <f aca="false">IF(M551&gt;$O$5,$O$2+$O$1,(M551^3*3270.5936-M551^2*8015778.389801+M551*6549018422.82398-1783686174686.87))-$O$1</f>
        <v>17746466.2773438</v>
      </c>
      <c r="O551" s="41" t="n">
        <f aca="false">N551*100/$O$2</f>
        <v>45.4026297365976</v>
      </c>
      <c r="R551" s="47" t="n">
        <f aca="false">SUM(D551,I551,N551)</f>
        <v>162305342.924805</v>
      </c>
      <c r="S551" s="41" t="n">
        <f aca="false">R551*100/$R$2</f>
        <v>58.8045029966797</v>
      </c>
      <c r="U551" s="41" t="n">
        <f aca="false">[1]Plan1!$B546</f>
        <v>13.62</v>
      </c>
    </row>
    <row r="552" customFormat="false" ht="15" hidden="false" customHeight="false" outlineLevel="0" collapsed="false">
      <c r="A552" s="46" t="n">
        <v>42550</v>
      </c>
      <c r="B552" s="41" t="n">
        <f aca="false">[2]Plan1!$C547</f>
        <v>-3.26</v>
      </c>
      <c r="C552" s="41" t="n">
        <f aca="false">$E$5 + B552</f>
        <v>777.74</v>
      </c>
      <c r="D552" s="47" t="n">
        <f aca="false">IF(C552&gt;$E$5,$E$2+$E$1,(IF(C552&gt;764.99,C552^3*3486.59308-C552^2*7860012.00812+C552*5908819377.96283-1481278321001.59,IF(C552&gt;752.99,C552^3*3588.471445-C552^2*8028757.56264+C552*5988077680.84934-1488767378546.26,C552^3*899.851852-C552^2*1969009.674601+C552*1435480406.01138-348666163343.76))))-$E$1</f>
        <v>114529010.666748</v>
      </c>
      <c r="E552" s="47" t="n">
        <f aca="false">D552*100/$E$2</f>
        <v>76.8759214488634</v>
      </c>
      <c r="G552" s="41" t="n">
        <f aca="false">[3]Plan1!$C547</f>
        <v>-10.61</v>
      </c>
      <c r="H552" s="41" t="n">
        <f aca="false">$J$5 + G552</f>
        <v>749.39</v>
      </c>
      <c r="I552" s="47" t="n">
        <f aca="false">IF(H552&gt;$J$5,$J$2+$J$1,(IF(H552&gt;739.99,H552^3*2498.244218-H552^2*5471052.355142+H552*3994605728.77515-972400879260.135,H552^3*1396.138889-H552^2*3002770.071427+H552*2152080038.43115-513963640099.415)))-$J$1</f>
        <v>30029865.9807129</v>
      </c>
      <c r="J552" s="47" t="n">
        <f aca="false">I552*100/$J$2</f>
        <v>34.1471800658884</v>
      </c>
      <c r="L552" s="41" t="n">
        <f aca="false">[4]Plan1!$C547</f>
        <v>-5.16</v>
      </c>
      <c r="M552" s="41" t="n">
        <f aca="false">$O$5 + L552</f>
        <v>833.62</v>
      </c>
      <c r="N552" s="47" t="n">
        <f aca="false">IF(M552&gt;$O$5,$O$2+$O$1,(M552^3*3270.5936-M552^2*8015778.389801+M552*6549018422.82398-1783686174686.87))-$O$1</f>
        <v>17682053.1640625</v>
      </c>
      <c r="O552" s="41" t="n">
        <f aca="false">N552*100/$O$2</f>
        <v>45.237834972007</v>
      </c>
      <c r="R552" s="47" t="n">
        <f aca="false">SUM(D552,I552,N552)</f>
        <v>162240929.811523</v>
      </c>
      <c r="S552" s="41" t="n">
        <f aca="false">R552*100/$R$2</f>
        <v>58.7811656188416</v>
      </c>
      <c r="U552" s="41" t="n">
        <f aca="false">[1]Plan1!$B547</f>
        <v>14.43</v>
      </c>
    </row>
    <row r="553" customFormat="false" ht="15" hidden="false" customHeight="false" outlineLevel="0" collapsed="false">
      <c r="A553" s="46" t="n">
        <v>42551</v>
      </c>
      <c r="B553" s="41" t="n">
        <f aca="false">[2]Plan1!$C548</f>
        <v>-3.26</v>
      </c>
      <c r="C553" s="41" t="n">
        <f aca="false">$E$5 + B553</f>
        <v>777.74</v>
      </c>
      <c r="D553" s="47" t="n">
        <f aca="false">IF(C553&gt;$E$5,$E$2+$E$1,(IF(C553&gt;764.99,C553^3*3486.59308-C553^2*7860012.00812+C553*5908819377.96283-1481278321001.59,IF(C553&gt;752.99,C553^3*3588.471445-C553^2*8028757.56264+C553*5988077680.84934-1488767378546.26,C553^3*899.851852-C553^2*1969009.674601+C553*1435480406.01138-348666163343.76))))-$E$1</f>
        <v>114529010.666748</v>
      </c>
      <c r="E553" s="47" t="n">
        <f aca="false">D553*100/$E$2</f>
        <v>76.8759214488634</v>
      </c>
      <c r="G553" s="41" t="n">
        <f aca="false">[3]Plan1!$C548</f>
        <v>-10.62</v>
      </c>
      <c r="H553" s="41" t="n">
        <f aca="false">$J$5 + G553</f>
        <v>749.38</v>
      </c>
      <c r="I553" s="47" t="n">
        <f aca="false">IF(H553&gt;$J$5,$J$2+$J$1,(IF(H553&gt;739.99,H553^3*2498.244218-H553^2*5471052.355142+H553*3994605728.77515-972400879260.135,H553^3*1396.138889-H553^2*3002770.071427+H553*2152080038.43115-513963640099.415)))-$J$1</f>
        <v>29993539.4587402</v>
      </c>
      <c r="J553" s="47" t="n">
        <f aca="false">I553*100/$J$2</f>
        <v>34.1058729122779</v>
      </c>
      <c r="L553" s="41" t="n">
        <f aca="false">[4]Plan1!$C548</f>
        <v>-5.15</v>
      </c>
      <c r="M553" s="41" t="n">
        <f aca="false">$O$5 + L553</f>
        <v>833.63</v>
      </c>
      <c r="N553" s="47" t="n">
        <f aca="false">IF(M553&gt;$O$5,$O$2+$O$1,(M553^3*3270.5936-M553^2*8015778.389801+M553*6549018422.82398-1783686174686.87))-$O$1</f>
        <v>17714243.359375</v>
      </c>
      <c r="O553" s="41" t="n">
        <f aca="false">N553*100/$O$2</f>
        <v>45.3201904954155</v>
      </c>
      <c r="R553" s="47" t="n">
        <f aca="false">SUM(D553,I553,N553)</f>
        <v>162236793.484863</v>
      </c>
      <c r="S553" s="41" t="n">
        <f aca="false">R553*100/$R$2</f>
        <v>58.779666995142</v>
      </c>
      <c r="U553" s="41" t="n">
        <f aca="false">[1]Plan1!$B548</f>
        <v>14.16</v>
      </c>
    </row>
    <row r="554" customFormat="false" ht="15" hidden="false" customHeight="false" outlineLevel="0" collapsed="false">
      <c r="A554" s="46" t="n">
        <v>42552</v>
      </c>
      <c r="B554" s="41" t="n">
        <f aca="false">[2]Plan1!$C549</f>
        <v>-3.25</v>
      </c>
      <c r="C554" s="41" t="n">
        <f aca="false">$E$5 + B554</f>
        <v>777.75</v>
      </c>
      <c r="D554" s="47" t="n">
        <f aca="false">IF(C554&gt;$E$5,$E$2+$E$1,(IF(C554&gt;764.99,C554^3*3486.59308-C554^2*7860012.00812+C554*5908819377.96283-1481278321001.59,IF(C554&gt;752.99,C554^3*3588.471445-C554^2*8028757.56264+C554*5988077680.84934-1488767378546.26,C554^3*899.851852-C554^2*1969009.674601+C554*1435480406.01138-348666163343.76))))-$E$1</f>
        <v>114625378.326416</v>
      </c>
      <c r="E554" s="47" t="n">
        <f aca="false">D554*100/$E$2</f>
        <v>76.9406068293772</v>
      </c>
      <c r="G554" s="41" t="n">
        <f aca="false">[3]Plan1!$C549</f>
        <v>-10.62</v>
      </c>
      <c r="H554" s="41" t="n">
        <f aca="false">$J$5 + G554</f>
        <v>749.38</v>
      </c>
      <c r="I554" s="47" t="n">
        <f aca="false">IF(H554&gt;$J$5,$J$2+$J$1,(IF(H554&gt;739.99,H554^3*2498.244218-H554^2*5471052.355142+H554*3994605728.77515-972400879260.135,H554^3*1396.138889-H554^2*3002770.071427+H554*2152080038.43115-513963640099.415)))-$J$1</f>
        <v>29993539.4587402</v>
      </c>
      <c r="J554" s="47" t="n">
        <f aca="false">I554*100/$J$2</f>
        <v>34.1058729122779</v>
      </c>
      <c r="L554" s="41" t="n">
        <f aca="false">[4]Plan1!$C549</f>
        <v>-5.16</v>
      </c>
      <c r="M554" s="41" t="n">
        <f aca="false">$O$5 + L554</f>
        <v>833.62</v>
      </c>
      <c r="N554" s="47" t="n">
        <f aca="false">IF(M554&gt;$O$5,$O$2+$O$1,(M554^3*3270.5936-M554^2*8015778.389801+M554*6549018422.82398-1783686174686.87))-$O$1</f>
        <v>17682053.1640625</v>
      </c>
      <c r="O554" s="41" t="n">
        <f aca="false">N554*100/$O$2</f>
        <v>45.237834972007</v>
      </c>
      <c r="R554" s="47" t="n">
        <f aca="false">SUM(D554,I554,N554)</f>
        <v>162300970.949219</v>
      </c>
      <c r="S554" s="41" t="n">
        <f aca="false">R554*100/$R$2</f>
        <v>58.8029189955198</v>
      </c>
      <c r="U554" s="41" t="n">
        <f aca="false">[1]Plan1!$B549</f>
        <v>14.16</v>
      </c>
    </row>
    <row r="555" customFormat="false" ht="15" hidden="false" customHeight="false" outlineLevel="0" collapsed="false">
      <c r="A555" s="46" t="n">
        <v>42553</v>
      </c>
      <c r="B555" s="41" t="n">
        <f aca="false">[2]Plan1!$C550</f>
        <v>-3.24</v>
      </c>
      <c r="C555" s="41" t="n">
        <f aca="false">$E$5 + B555</f>
        <v>777.76</v>
      </c>
      <c r="D555" s="47" t="n">
        <f aca="false">IF(C555&gt;$E$5,$E$2+$E$1,(IF(C555&gt;764.99,C555^3*3486.59308-C555^2*7860012.00812+C555*5908819377.96283-1481278321001.59,IF(C555&gt;752.99,C555^3*3588.471445-C555^2*8028757.56264+C555*5988077680.84934-1488767378546.26,C555^3*899.851852-C555^2*1969009.674601+C555*1435480406.01138-348666163343.76))))-$E$1</f>
        <v>114721801.002686</v>
      </c>
      <c r="E555" s="47" t="n">
        <f aca="false">D555*100/$E$2</f>
        <v>77.0053291389792</v>
      </c>
      <c r="G555" s="41" t="n">
        <f aca="false">[3]Plan1!$C550</f>
        <v>-10.63</v>
      </c>
      <c r="H555" s="41" t="n">
        <f aca="false">$J$5 + G555</f>
        <v>749.37</v>
      </c>
      <c r="I555" s="47" t="n">
        <f aca="false">IF(H555&gt;$J$5,$J$2+$J$1,(IF(H555&gt;739.99,H555^3*2498.244218-H555^2*5471052.355142+H555*3994605728.77515-972400879260.135,H555^3*1396.138889-H555^2*3002770.071427+H555*2152080038.43115-513963640099.415)))-$J$1</f>
        <v>29957242.0061035</v>
      </c>
      <c r="J555" s="47" t="n">
        <f aca="false">I555*100/$J$2</f>
        <v>34.0645988136218</v>
      </c>
      <c r="L555" s="41" t="n">
        <f aca="false">[4]Plan1!$C550</f>
        <v>-5.18</v>
      </c>
      <c r="M555" s="41" t="n">
        <f aca="false">$O$5 + L555</f>
        <v>833.6</v>
      </c>
      <c r="N555" s="47" t="n">
        <f aca="false">IF(M555&gt;$O$5,$O$2+$O$1,(M555^3*3270.5936-M555^2*8015778.389801+M555*6549018422.82398-1783686174686.87))-$O$1</f>
        <v>17617770.8647461</v>
      </c>
      <c r="O555" s="41" t="n">
        <f aca="false">N555*100/$O$2</f>
        <v>45.0733748823831</v>
      </c>
      <c r="R555" s="47" t="n">
        <f aca="false">SUM(D555,I555,N555)</f>
        <v>162296813.873535</v>
      </c>
      <c r="S555" s="41" t="n">
        <f aca="false">R555*100/$R$2</f>
        <v>58.8014128542857</v>
      </c>
      <c r="U555" s="41" t="n">
        <f aca="false">[1]Plan1!$B550</f>
        <v>13.36</v>
      </c>
    </row>
    <row r="556" customFormat="false" ht="15" hidden="false" customHeight="false" outlineLevel="0" collapsed="false">
      <c r="A556" s="46" t="n">
        <v>42554</v>
      </c>
      <c r="B556" s="41" t="n">
        <f aca="false">[2]Plan1!$C551</f>
        <v>-3.24</v>
      </c>
      <c r="C556" s="41" t="n">
        <f aca="false">$E$5 + B556</f>
        <v>777.76</v>
      </c>
      <c r="D556" s="47" t="n">
        <f aca="false">IF(C556&gt;$E$5,$E$2+$E$1,(IF(C556&gt;764.99,C556^3*3486.59308-C556^2*7860012.00812+C556*5908819377.96283-1481278321001.59,IF(C556&gt;752.99,C556^3*3588.471445-C556^2*8028757.56264+C556*5988077680.84934-1488767378546.26,C556^3*899.851852-C556^2*1969009.674601+C556*1435480406.01138-348666163343.76))))-$E$1</f>
        <v>114721801.002686</v>
      </c>
      <c r="E556" s="47" t="n">
        <f aca="false">D556*100/$E$2</f>
        <v>77.0053291389792</v>
      </c>
      <c r="G556" s="41" t="n">
        <f aca="false">[3]Plan1!$C551</f>
        <v>-10.63</v>
      </c>
      <c r="H556" s="41" t="n">
        <f aca="false">$J$5 + G556</f>
        <v>749.37</v>
      </c>
      <c r="I556" s="47" t="n">
        <f aca="false">IF(H556&gt;$J$5,$J$2+$J$1,(IF(H556&gt;739.99,H556^3*2498.244218-H556^2*5471052.355142+H556*3994605728.77515-972400879260.135,H556^3*1396.138889-H556^2*3002770.071427+H556*2152080038.43115-513963640099.415)))-$J$1</f>
        <v>29957242.0061035</v>
      </c>
      <c r="J556" s="47" t="n">
        <f aca="false">I556*100/$J$2</f>
        <v>34.0645988136218</v>
      </c>
      <c r="L556" s="41" t="n">
        <f aca="false">[4]Plan1!$C551</f>
        <v>-5.2</v>
      </c>
      <c r="M556" s="41" t="n">
        <f aca="false">$O$5 + L556</f>
        <v>833.58</v>
      </c>
      <c r="N556" s="47" t="n">
        <f aca="false">IF(M556&gt;$O$5,$O$2+$O$1,(M556^3*3270.5936-M556^2*8015778.389801+M556*6549018422.82398-1783686174686.87))-$O$1</f>
        <v>17553619.2246094</v>
      </c>
      <c r="O556" s="41" t="n">
        <f aca="false">N556*100/$O$2</f>
        <v>44.9092490717229</v>
      </c>
      <c r="R556" s="47" t="n">
        <f aca="false">SUM(D556,I556,N556)</f>
        <v>162232662.233398</v>
      </c>
      <c r="S556" s="41" t="n">
        <f aca="false">R556*100/$R$2</f>
        <v>58.7781702102256</v>
      </c>
      <c r="U556" s="41" t="n">
        <f aca="false">[1]Plan1!$B551</f>
        <v>16.72</v>
      </c>
    </row>
    <row r="557" customFormat="false" ht="15" hidden="false" customHeight="false" outlineLevel="0" collapsed="false">
      <c r="A557" s="46" t="n">
        <v>42555</v>
      </c>
      <c r="B557" s="41" t="n">
        <f aca="false">[2]Plan1!$C552</f>
        <v>-3.24</v>
      </c>
      <c r="C557" s="41" t="n">
        <f aca="false">$E$5 + B557</f>
        <v>777.76</v>
      </c>
      <c r="D557" s="47" t="n">
        <f aca="false">IF(C557&gt;$E$5,$E$2+$E$1,(IF(C557&gt;764.99,C557^3*3486.59308-C557^2*7860012.00812+C557*5908819377.96283-1481278321001.59,IF(C557&gt;752.99,C557^3*3588.471445-C557^2*8028757.56264+C557*5988077680.84934-1488767378546.26,C557^3*899.851852-C557^2*1969009.674601+C557*1435480406.01138-348666163343.76))))-$E$1</f>
        <v>114721801.002686</v>
      </c>
      <c r="E557" s="47" t="n">
        <f aca="false">D557*100/$E$2</f>
        <v>77.0053291389792</v>
      </c>
      <c r="G557" s="41" t="n">
        <f aca="false">[3]Plan1!$C552</f>
        <v>-10.64</v>
      </c>
      <c r="H557" s="41" t="n">
        <f aca="false">$J$5 + G557</f>
        <v>749.36</v>
      </c>
      <c r="I557" s="47" t="n">
        <f aca="false">IF(H557&gt;$J$5,$J$2+$J$1,(IF(H557&gt;739.99,H557^3*2498.244218-H557^2*5471052.355142+H557*3994605728.77515-972400879260.135,H557^3*1396.138889-H557^2*3002770.071427+H557*2152080038.43115-513963640099.415)))-$J$1</f>
        <v>29920973.609375</v>
      </c>
      <c r="J557" s="47" t="n">
        <f aca="false">I557*100/$J$2</f>
        <v>34.0233577546512</v>
      </c>
      <c r="L557" s="41" t="n">
        <f aca="false">[4]Plan1!$C552</f>
        <v>-5.21</v>
      </c>
      <c r="M557" s="41" t="n">
        <f aca="false">$O$5 + L557</f>
        <v>833.57</v>
      </c>
      <c r="N557" s="47" t="n">
        <f aca="false">IF(M557&gt;$O$5,$O$2+$O$1,(M557^3*3270.5936-M557^2*8015778.389801+M557*6549018422.82398-1783686174686.87))-$O$1</f>
        <v>17521592.3500977</v>
      </c>
      <c r="O557" s="41" t="n">
        <f aca="false">N557*100/$O$2</f>
        <v>44.8273113888991</v>
      </c>
      <c r="R557" s="47" t="n">
        <f aca="false">SUM(D557,I557,N557)</f>
        <v>162164366.962158</v>
      </c>
      <c r="S557" s="41" t="n">
        <f aca="false">R557*100/$R$2</f>
        <v>58.7534262960085</v>
      </c>
      <c r="U557" s="41" t="n">
        <f aca="false">[1]Plan1!$B552</f>
        <v>12.58</v>
      </c>
    </row>
    <row r="558" customFormat="false" ht="15" hidden="false" customHeight="false" outlineLevel="0" collapsed="false">
      <c r="A558" s="46" t="n">
        <v>42556</v>
      </c>
      <c r="B558" s="41" t="n">
        <f aca="false">[2]Plan1!$C553</f>
        <v>-3.24</v>
      </c>
      <c r="C558" s="41" t="n">
        <f aca="false">$E$5 + B558</f>
        <v>777.76</v>
      </c>
      <c r="D558" s="47" t="n">
        <f aca="false">IF(C558&gt;$E$5,$E$2+$E$1,(IF(C558&gt;764.99,C558^3*3486.59308-C558^2*7860012.00812+C558*5908819377.96283-1481278321001.59,IF(C558&gt;752.99,C558^3*3588.471445-C558^2*8028757.56264+C558*5988077680.84934-1488767378546.26,C558^3*899.851852-C558^2*1969009.674601+C558*1435480406.01138-348666163343.76))))-$E$1</f>
        <v>114721801.002686</v>
      </c>
      <c r="E558" s="47" t="n">
        <f aca="false">D558*100/$E$2</f>
        <v>77.0053291389792</v>
      </c>
      <c r="G558" s="41" t="n">
        <f aca="false">[3]Plan1!$C553</f>
        <v>-10.64</v>
      </c>
      <c r="H558" s="41" t="n">
        <f aca="false">$J$5 + G558</f>
        <v>749.36</v>
      </c>
      <c r="I558" s="47" t="n">
        <f aca="false">IF(H558&gt;$J$5,$J$2+$J$1,(IF(H558&gt;739.99,H558^3*2498.244218-H558^2*5471052.355142+H558*3994605728.77515-972400879260.135,H558^3*1396.138889-H558^2*3002770.071427+H558*2152080038.43115-513963640099.415)))-$J$1</f>
        <v>29920973.609375</v>
      </c>
      <c r="J558" s="47" t="n">
        <f aca="false">I558*100/$J$2</f>
        <v>34.0233577546512</v>
      </c>
      <c r="L558" s="41" t="n">
        <f aca="false">[4]Plan1!$C553</f>
        <v>-5.23</v>
      </c>
      <c r="M558" s="41" t="n">
        <f aca="false">$O$5 + L558</f>
        <v>833.55</v>
      </c>
      <c r="N558" s="47" t="n">
        <f aca="false">IF(M558&gt;$O$5,$O$2+$O$1,(M558^3*3270.5936-M558^2*8015778.389801+M558*6549018422.82398-1783686174686.87))-$O$1</f>
        <v>17457636.4013672</v>
      </c>
      <c r="O558" s="41" t="n">
        <f aca="false">N558*100/$O$2</f>
        <v>44.6636862359091</v>
      </c>
      <c r="R558" s="47" t="n">
        <f aca="false">SUM(D558,I558,N558)</f>
        <v>162100411.013428</v>
      </c>
      <c r="S558" s="41" t="n">
        <f aca="false">R558*100/$R$2</f>
        <v>58.7302545524848</v>
      </c>
      <c r="U558" s="41" t="n">
        <f aca="false">[1]Plan1!$B553</f>
        <v>13.09</v>
      </c>
    </row>
    <row r="559" customFormat="false" ht="15" hidden="false" customHeight="false" outlineLevel="0" collapsed="false">
      <c r="A559" s="46" t="n">
        <v>42557</v>
      </c>
      <c r="B559" s="41" t="n">
        <f aca="false">[2]Plan1!$C554</f>
        <v>-3.24</v>
      </c>
      <c r="C559" s="41" t="n">
        <f aca="false">$E$5 + B559</f>
        <v>777.76</v>
      </c>
      <c r="D559" s="47" t="n">
        <f aca="false">IF(C559&gt;$E$5,$E$2+$E$1,(IF(C559&gt;764.99,C559^3*3486.59308-C559^2*7860012.00812+C559*5908819377.96283-1481278321001.59,IF(C559&gt;752.99,C559^3*3588.471445-C559^2*8028757.56264+C559*5988077680.84934-1488767378546.26,C559^3*899.851852-C559^2*1969009.674601+C559*1435480406.01138-348666163343.76))))-$E$1</f>
        <v>114721801.002686</v>
      </c>
      <c r="E559" s="47" t="n">
        <f aca="false">D559*100/$E$2</f>
        <v>77.0053291389792</v>
      </c>
      <c r="G559" s="41" t="n">
        <f aca="false">[3]Plan1!$C554</f>
        <v>-10.64</v>
      </c>
      <c r="H559" s="41" t="n">
        <f aca="false">$J$5 + G559</f>
        <v>749.36</v>
      </c>
      <c r="I559" s="47" t="n">
        <f aca="false">IF(H559&gt;$J$5,$J$2+$J$1,(IF(H559&gt;739.99,H559^3*2498.244218-H559^2*5471052.355142+H559*3994605728.77515-972400879260.135,H559^3*1396.138889-H559^2*3002770.071427+H559*2152080038.43115-513963640099.415)))-$J$1</f>
        <v>29920973.609375</v>
      </c>
      <c r="J559" s="47" t="n">
        <f aca="false">I559*100/$J$2</f>
        <v>34.0233577546512</v>
      </c>
      <c r="L559" s="41" t="n">
        <f aca="false">[4]Plan1!$C554</f>
        <v>-5.24</v>
      </c>
      <c r="M559" s="41" t="n">
        <f aca="false">$O$5 + L559</f>
        <v>833.54</v>
      </c>
      <c r="N559" s="47" t="n">
        <f aca="false">IF(M559&gt;$O$5,$O$2+$O$1,(M559^3*3270.5936-M559^2*8015778.389801+M559*6549018422.82398-1783686174686.87))-$O$1</f>
        <v>17425707.2856445</v>
      </c>
      <c r="O559" s="41" t="n">
        <f aca="false">N559*100/$O$2</f>
        <v>44.5819986595592</v>
      </c>
      <c r="R559" s="47" t="n">
        <f aca="false">SUM(D559,I559,N559)</f>
        <v>162068481.897705</v>
      </c>
      <c r="S559" s="41" t="n">
        <f aca="false">R559*100/$R$2</f>
        <v>58.7186863825937</v>
      </c>
      <c r="U559" s="41" t="n">
        <f aca="false">[1]Plan1!$B554</f>
        <v>12.32</v>
      </c>
    </row>
    <row r="560" customFormat="false" ht="15" hidden="false" customHeight="false" outlineLevel="0" collapsed="false">
      <c r="A560" s="46" t="n">
        <v>42558</v>
      </c>
      <c r="B560" s="41" t="n">
        <f aca="false">[2]Plan1!$C555</f>
        <v>-3.24</v>
      </c>
      <c r="C560" s="41" t="n">
        <f aca="false">$E$5 + B560</f>
        <v>777.76</v>
      </c>
      <c r="D560" s="47" t="n">
        <f aca="false">IF(C560&gt;$E$5,$E$2+$E$1,(IF(C560&gt;764.99,C560^3*3486.59308-C560^2*7860012.00812+C560*5908819377.96283-1481278321001.59,IF(C560&gt;752.99,C560^3*3588.471445-C560^2*8028757.56264+C560*5988077680.84934-1488767378546.26,C560^3*899.851852-C560^2*1969009.674601+C560*1435480406.01138-348666163343.76))))-$E$1</f>
        <v>114721801.002686</v>
      </c>
      <c r="E560" s="47" t="n">
        <f aca="false">D560*100/$E$2</f>
        <v>77.0053291389792</v>
      </c>
      <c r="G560" s="41" t="n">
        <f aca="false">[3]Plan1!$C555</f>
        <v>-10.65</v>
      </c>
      <c r="H560" s="41" t="n">
        <f aca="false">$J$5 + G560</f>
        <v>749.35</v>
      </c>
      <c r="I560" s="47" t="n">
        <f aca="false">IF(H560&gt;$J$5,$J$2+$J$1,(IF(H560&gt;739.99,H560^3*2498.244218-H560^2*5471052.355142+H560*3994605728.77515-972400879260.135,H560^3*1396.138889-H560^2*3002770.071427+H560*2152080038.43115-513963640099.415)))-$J$1</f>
        <v>29884734.2529297</v>
      </c>
      <c r="J560" s="47" t="n">
        <f aca="false">I560*100/$J$2</f>
        <v>33.9821497175988</v>
      </c>
      <c r="L560" s="41" t="n">
        <f aca="false">[4]Plan1!$C555</f>
        <v>-5.26</v>
      </c>
      <c r="M560" s="41" t="n">
        <f aca="false">$O$5 + L560</f>
        <v>833.52</v>
      </c>
      <c r="N560" s="47" t="n">
        <f aca="false">IF(M560&gt;$O$5,$O$2+$O$1,(M560^3*3270.5936-M560^2*8015778.389801+M560*6549018422.82398-1783686174686.87))-$O$1</f>
        <v>17361946.6748047</v>
      </c>
      <c r="O560" s="41" t="n">
        <f aca="false">N560*100/$O$2</f>
        <v>44.4188732598036</v>
      </c>
      <c r="R560" s="47" t="n">
        <f aca="false">SUM(D560,I560,N560)</f>
        <v>161968481.93042</v>
      </c>
      <c r="S560" s="41" t="n">
        <f aca="false">R560*100/$R$2</f>
        <v>58.6824556075008</v>
      </c>
      <c r="U560" s="41" t="n">
        <f aca="false">[1]Plan1!$B555</f>
        <v>13.09</v>
      </c>
    </row>
    <row r="561" customFormat="false" ht="15" hidden="false" customHeight="false" outlineLevel="0" collapsed="false">
      <c r="A561" s="46" t="n">
        <v>42559</v>
      </c>
      <c r="B561" s="41" t="n">
        <f aca="false">[2]Plan1!$C556</f>
        <v>-3.24</v>
      </c>
      <c r="C561" s="41" t="n">
        <f aca="false">$E$5 + B561</f>
        <v>777.76</v>
      </c>
      <c r="D561" s="47" t="n">
        <f aca="false">IF(C561&gt;$E$5,$E$2+$E$1,(IF(C561&gt;764.99,C561^3*3486.59308-C561^2*7860012.00812+C561*5908819377.96283-1481278321001.59,IF(C561&gt;752.99,C561^3*3588.471445-C561^2*8028757.56264+C561*5988077680.84934-1488767378546.26,C561^3*899.851852-C561^2*1969009.674601+C561*1435480406.01138-348666163343.76))))-$E$1</f>
        <v>114721801.002686</v>
      </c>
      <c r="E561" s="47" t="n">
        <f aca="false">D561*100/$E$2</f>
        <v>77.0053291389792</v>
      </c>
      <c r="G561" s="41" t="n">
        <f aca="false">[3]Plan1!$C556</f>
        <v>-10.65</v>
      </c>
      <c r="H561" s="41" t="n">
        <f aca="false">$J$5 + G561</f>
        <v>749.35</v>
      </c>
      <c r="I561" s="47" t="n">
        <f aca="false">IF(H561&gt;$J$5,$J$2+$J$1,(IF(H561&gt;739.99,H561^3*2498.244218-H561^2*5471052.355142+H561*3994605728.77515-972400879260.135,H561^3*1396.138889-H561^2*3002770.071427+H561*2152080038.43115-513963640099.415)))-$J$1</f>
        <v>29884734.2529297</v>
      </c>
      <c r="J561" s="47" t="n">
        <f aca="false">I561*100/$J$2</f>
        <v>33.9821497175988</v>
      </c>
      <c r="L561" s="41" t="n">
        <f aca="false">[4]Plan1!$C556</f>
        <v>-5.27</v>
      </c>
      <c r="M561" s="41" t="n">
        <f aca="false">$O$5 + L561</f>
        <v>833.51</v>
      </c>
      <c r="N561" s="47" t="n">
        <f aca="false">IF(M561&gt;$O$5,$O$2+$O$1,(M561^3*3270.5936-M561^2*8015778.389801+M561*6549018422.82398-1783686174686.87))-$O$1</f>
        <v>17330115.140625</v>
      </c>
      <c r="O561" s="41" t="n">
        <f aca="false">N561*100/$O$2</f>
        <v>44.3374353364603</v>
      </c>
      <c r="R561" s="47" t="n">
        <f aca="false">SUM(D561,I561,N561)</f>
        <v>161936650.39624</v>
      </c>
      <c r="S561" s="41" t="n">
        <f aca="false">R561*100/$R$2</f>
        <v>58.6709227921705</v>
      </c>
      <c r="U561" s="41" t="n">
        <f aca="false">[1]Plan1!$B556</f>
        <v>12.83</v>
      </c>
    </row>
    <row r="562" customFormat="false" ht="15" hidden="false" customHeight="false" outlineLevel="0" collapsed="false">
      <c r="A562" s="46" t="n">
        <v>42560</v>
      </c>
      <c r="B562" s="41" t="n">
        <f aca="false">[2]Plan1!$C557</f>
        <v>-3.25</v>
      </c>
      <c r="C562" s="41" t="n">
        <f aca="false">$E$5 + B562</f>
        <v>777.75</v>
      </c>
      <c r="D562" s="47" t="n">
        <f aca="false">IF(C562&gt;$E$5,$E$2+$E$1,(IF(C562&gt;764.99,C562^3*3486.59308-C562^2*7860012.00812+C562*5908819377.96283-1481278321001.59,IF(C562&gt;752.99,C562^3*3588.471445-C562^2*8028757.56264+C562*5988077680.84934-1488767378546.26,C562^3*899.851852-C562^2*1969009.674601+C562*1435480406.01138-348666163343.76))))-$E$1</f>
        <v>114625378.326416</v>
      </c>
      <c r="E562" s="47" t="n">
        <f aca="false">D562*100/$E$2</f>
        <v>76.9406068293772</v>
      </c>
      <c r="G562" s="41" t="n">
        <f aca="false">[3]Plan1!$C557</f>
        <v>-10.66</v>
      </c>
      <c r="H562" s="41" t="n">
        <f aca="false">$J$5 + G562</f>
        <v>749.34</v>
      </c>
      <c r="I562" s="47" t="n">
        <f aca="false">IF(H562&gt;$J$5,$J$2+$J$1,(IF(H562&gt;739.99,H562^3*2498.244218-H562^2*5471052.355142+H562*3994605728.77515-972400879260.135,H562^3*1396.138889-H562^2*3002770.071427+H562*2152080038.43115-513963640099.415)))-$J$1</f>
        <v>29848523.9206543</v>
      </c>
      <c r="J562" s="47" t="n">
        <f aca="false">I562*100/$J$2</f>
        <v>33.9409746841422</v>
      </c>
      <c r="L562" s="41" t="n">
        <f aca="false">[4]Plan1!$C557</f>
        <v>-5.28</v>
      </c>
      <c r="M562" s="41" t="n">
        <f aca="false">$O$5 + L562</f>
        <v>833.5</v>
      </c>
      <c r="N562" s="47" t="n">
        <f aca="false">IF(M562&gt;$O$5,$O$2+$O$1,(M562^3*3270.5936-M562^2*8015778.389801+M562*6549018422.82398-1783686174686.87))-$O$1</f>
        <v>17298316.0947266</v>
      </c>
      <c r="O562" s="41" t="n">
        <f aca="false">N562*100/$O$2</f>
        <v>44.2560805312647</v>
      </c>
      <c r="R562" s="47" t="n">
        <f aca="false">SUM(D562,I562,N562)</f>
        <v>161772218.341797</v>
      </c>
      <c r="S562" s="41" t="n">
        <f aca="false">R562*100/$R$2</f>
        <v>58.6113477648546</v>
      </c>
      <c r="U562" s="41" t="n">
        <f aca="false">[1]Plan1!$B557</f>
        <v>12.83</v>
      </c>
    </row>
    <row r="563" customFormat="false" ht="15" hidden="false" customHeight="false" outlineLevel="0" collapsed="false">
      <c r="A563" s="46" t="n">
        <v>42561</v>
      </c>
      <c r="B563" s="41" t="n">
        <f aca="false">[2]Plan1!$C558</f>
        <v>-3.25</v>
      </c>
      <c r="C563" s="41" t="n">
        <f aca="false">$E$5 + B563</f>
        <v>777.75</v>
      </c>
      <c r="D563" s="47" t="n">
        <f aca="false">IF(C563&gt;$E$5,$E$2+$E$1,(IF(C563&gt;764.99,C563^3*3486.59308-C563^2*7860012.00812+C563*5908819377.96283-1481278321001.59,IF(C563&gt;752.99,C563^3*3588.471445-C563^2*8028757.56264+C563*5988077680.84934-1488767378546.26,C563^3*899.851852-C563^2*1969009.674601+C563*1435480406.01138-348666163343.76))))-$E$1</f>
        <v>114625378.326416</v>
      </c>
      <c r="E563" s="47" t="n">
        <f aca="false">D563*100/$E$2</f>
        <v>76.9406068293772</v>
      </c>
      <c r="G563" s="41" t="n">
        <f aca="false">[3]Plan1!$C558</f>
        <v>-10.66</v>
      </c>
      <c r="H563" s="41" t="n">
        <f aca="false">$J$5 + G563</f>
        <v>749.34</v>
      </c>
      <c r="I563" s="47" t="n">
        <f aca="false">IF(H563&gt;$J$5,$J$2+$J$1,(IF(H563&gt;739.99,H563^3*2498.244218-H563^2*5471052.355142+H563*3994605728.77515-972400879260.135,H563^3*1396.138889-H563^2*3002770.071427+H563*2152080038.43115-513963640099.415)))-$J$1</f>
        <v>29848523.9206543</v>
      </c>
      <c r="J563" s="47" t="n">
        <f aca="false">I563*100/$J$2</f>
        <v>33.9409746841422</v>
      </c>
      <c r="L563" s="41" t="n">
        <f aca="false">[4]Plan1!$C558</f>
        <v>-5.3</v>
      </c>
      <c r="M563" s="41" t="n">
        <f aca="false">$O$5 + L563</f>
        <v>833.48</v>
      </c>
      <c r="N563" s="47" t="n">
        <f aca="false">IF(M563&gt;$O$5,$O$2+$O$1,(M563^3*3270.5936-M563^2*8015778.389801+M563*6549018422.82398-1783686174686.87))-$O$1</f>
        <v>17234815.3857422</v>
      </c>
      <c r="O563" s="41" t="n">
        <f aca="false">N563*100/$O$2</f>
        <v>44.0936200654473</v>
      </c>
      <c r="R563" s="47" t="n">
        <f aca="false">SUM(D563,I563,N563)</f>
        <v>161708717.632813</v>
      </c>
      <c r="S563" s="41" t="n">
        <f aca="false">R563*100/$R$2</f>
        <v>58.5883409582734</v>
      </c>
      <c r="U563" s="41" t="n">
        <f aca="false">[1]Plan1!$B558</f>
        <v>13.89</v>
      </c>
    </row>
    <row r="564" customFormat="false" ht="15" hidden="false" customHeight="false" outlineLevel="0" collapsed="false">
      <c r="A564" s="46" t="n">
        <v>42562</v>
      </c>
      <c r="B564" s="41" t="n">
        <f aca="false">[2]Plan1!$C559</f>
        <v>-3.25</v>
      </c>
      <c r="C564" s="41" t="n">
        <f aca="false">$E$5 + B564</f>
        <v>777.75</v>
      </c>
      <c r="D564" s="47" t="n">
        <f aca="false">IF(C564&gt;$E$5,$E$2+$E$1,(IF(C564&gt;764.99,C564^3*3486.59308-C564^2*7860012.00812+C564*5908819377.96283-1481278321001.59,IF(C564&gt;752.99,C564^3*3588.471445-C564^2*8028757.56264+C564*5988077680.84934-1488767378546.26,C564^3*899.851852-C564^2*1969009.674601+C564*1435480406.01138-348666163343.76))))-$E$1</f>
        <v>114625378.326416</v>
      </c>
      <c r="E564" s="47" t="n">
        <f aca="false">D564*100/$E$2</f>
        <v>76.9406068293772</v>
      </c>
      <c r="G564" s="41" t="n">
        <f aca="false">[3]Plan1!$C559</f>
        <v>-10.67</v>
      </c>
      <c r="H564" s="41" t="n">
        <f aca="false">$J$5 + G564</f>
        <v>749.33</v>
      </c>
      <c r="I564" s="47" t="n">
        <f aca="false">IF(H564&gt;$J$5,$J$2+$J$1,(IF(H564&gt;739.99,H564^3*2498.244218-H564^2*5471052.355142+H564*3994605728.77515-972400879260.135,H564^3*1396.138889-H564^2*3002770.071427+H564*2152080038.43115-513963640099.415)))-$J$1</f>
        <v>29812342.598877</v>
      </c>
      <c r="J564" s="47" t="n">
        <f aca="false">I564*100/$J$2</f>
        <v>33.8998326387349</v>
      </c>
      <c r="L564" s="41" t="n">
        <f aca="false">[4]Plan1!$C559</f>
        <v>-5.3</v>
      </c>
      <c r="M564" s="41" t="n">
        <f aca="false">$O$5 + L564</f>
        <v>833.48</v>
      </c>
      <c r="N564" s="47" t="n">
        <f aca="false">IF(M564&gt;$O$5,$O$2+$O$1,(M564^3*3270.5936-M564^2*8015778.389801+M564*6549018422.82398-1783686174686.87))-$O$1</f>
        <v>17234815.3857422</v>
      </c>
      <c r="O564" s="41" t="n">
        <f aca="false">N564*100/$O$2</f>
        <v>44.0936200654473</v>
      </c>
      <c r="R564" s="47" t="n">
        <f aca="false">SUM(D564,I564,N564)</f>
        <v>161672536.311035</v>
      </c>
      <c r="S564" s="41" t="n">
        <f aca="false">R564*100/$R$2</f>
        <v>58.5752321806661</v>
      </c>
      <c r="U564" s="41" t="n">
        <f aca="false">[1]Plan1!$B559</f>
        <v>13.09</v>
      </c>
    </row>
    <row r="565" customFormat="false" ht="15" hidden="false" customHeight="false" outlineLevel="0" collapsed="false">
      <c r="A565" s="46" t="n">
        <v>42563</v>
      </c>
      <c r="B565" s="41" t="n">
        <f aca="false">[2]Plan1!$C560</f>
        <v>-3.25</v>
      </c>
      <c r="C565" s="41" t="n">
        <f aca="false">$E$5 + B565</f>
        <v>777.75</v>
      </c>
      <c r="D565" s="47" t="n">
        <f aca="false">IF(C565&gt;$E$5,$E$2+$E$1,(IF(C565&gt;764.99,C565^3*3486.59308-C565^2*7860012.00812+C565*5908819377.96283-1481278321001.59,IF(C565&gt;752.99,C565^3*3588.471445-C565^2*8028757.56264+C565*5988077680.84934-1488767378546.26,C565^3*899.851852-C565^2*1969009.674601+C565*1435480406.01138-348666163343.76))))-$E$1</f>
        <v>114625378.326416</v>
      </c>
      <c r="E565" s="47" t="n">
        <f aca="false">D565*100/$E$2</f>
        <v>76.9406068293772</v>
      </c>
      <c r="G565" s="41" t="n">
        <f aca="false">[3]Plan1!$C560</f>
        <v>-10.67</v>
      </c>
      <c r="H565" s="41" t="n">
        <f aca="false">$J$5 + G565</f>
        <v>749.33</v>
      </c>
      <c r="I565" s="47" t="n">
        <f aca="false">IF(H565&gt;$J$5,$J$2+$J$1,(IF(H565&gt;739.99,H565^3*2498.244218-H565^2*5471052.355142+H565*3994605728.77515-972400879260.135,H565^3*1396.138889-H565^2*3002770.071427+H565*2152080038.43115-513963640099.415)))-$J$1</f>
        <v>29812342.598877</v>
      </c>
      <c r="J565" s="47" t="n">
        <f aca="false">I565*100/$J$2</f>
        <v>33.8998326387349</v>
      </c>
      <c r="L565" s="41" t="n">
        <f aca="false">[4]Plan1!$C560</f>
        <v>-5.34</v>
      </c>
      <c r="M565" s="41" t="n">
        <f aca="false">$O$5 + L565</f>
        <v>833.44</v>
      </c>
      <c r="N565" s="47" t="n">
        <f aca="false">IF(M565&gt;$O$5,$O$2+$O$1,(M565^3*3270.5936-M565^2*8015778.389801+M565*6549018422.82398-1783686174686.87))-$O$1</f>
        <v>17108202.9604492</v>
      </c>
      <c r="O565" s="41" t="n">
        <f aca="false">N565*100/$O$2</f>
        <v>43.7696943342178</v>
      </c>
      <c r="R565" s="47" t="n">
        <f aca="false">SUM(D565,I565,N565)</f>
        <v>161545923.885742</v>
      </c>
      <c r="S565" s="41" t="n">
        <f aca="false">R565*100/$R$2</f>
        <v>58.5293595026114</v>
      </c>
      <c r="U565" s="41" t="n">
        <f aca="false">[1]Plan1!$B560</f>
        <v>13.36</v>
      </c>
    </row>
    <row r="566" customFormat="false" ht="15" hidden="false" customHeight="false" outlineLevel="0" collapsed="false">
      <c r="A566" s="46" t="n">
        <v>42564</v>
      </c>
      <c r="B566" s="41" t="n">
        <f aca="false">[2]Plan1!$C561</f>
        <v>-3.25</v>
      </c>
      <c r="C566" s="41" t="n">
        <f aca="false">$E$5 + B566</f>
        <v>777.75</v>
      </c>
      <c r="D566" s="47" t="n">
        <f aca="false">IF(C566&gt;$E$5,$E$2+$E$1,(IF(C566&gt;764.99,C566^3*3486.59308-C566^2*7860012.00812+C566*5908819377.96283-1481278321001.59,IF(C566&gt;752.99,C566^3*3588.471445-C566^2*8028757.56264+C566*5988077680.84934-1488767378546.26,C566^3*899.851852-C566^2*1969009.674601+C566*1435480406.01138-348666163343.76))))-$E$1</f>
        <v>114625378.326416</v>
      </c>
      <c r="E566" s="47" t="n">
        <f aca="false">D566*100/$E$2</f>
        <v>76.9406068293772</v>
      </c>
      <c r="G566" s="41" t="n">
        <f aca="false">[3]Plan1!$C561</f>
        <v>-10.67</v>
      </c>
      <c r="H566" s="41" t="n">
        <f aca="false">$J$5 + G566</f>
        <v>749.33</v>
      </c>
      <c r="I566" s="47" t="n">
        <f aca="false">IF(H566&gt;$J$5,$J$2+$J$1,(IF(H566&gt;739.99,H566^3*2498.244218-H566^2*5471052.355142+H566*3994605728.77515-972400879260.135,H566^3*1396.138889-H566^2*3002770.071427+H566*2152080038.43115-513963640099.415)))-$J$1</f>
        <v>29812342.598877</v>
      </c>
      <c r="J566" s="47" t="n">
        <f aca="false">I566*100/$J$2</f>
        <v>33.8998326387349</v>
      </c>
      <c r="L566" s="41" t="n">
        <f aca="false">[4]Plan1!$C561</f>
        <v>-5.35</v>
      </c>
      <c r="M566" s="41" t="n">
        <f aca="false">$O$5 + L566</f>
        <v>833.43</v>
      </c>
      <c r="N566" s="47" t="n">
        <f aca="false">IF(M566&gt;$O$5,$O$2+$O$1,(M566^3*3270.5936-M566^2*8015778.389801+M566*6549018422.82398-1783686174686.87))-$O$1</f>
        <v>17076630.7792969</v>
      </c>
      <c r="O566" s="41" t="n">
        <f aca="false">N566*100/$O$2</f>
        <v>43.6889199406887</v>
      </c>
      <c r="R566" s="47" t="n">
        <f aca="false">SUM(D566,I566,N566)</f>
        <v>161514351.70459</v>
      </c>
      <c r="S566" s="41" t="n">
        <f aca="false">R566*100/$R$2</f>
        <v>58.5179206529239</v>
      </c>
      <c r="U566" s="41" t="n">
        <f aca="false">[1]Plan1!$B561</f>
        <v>13.89</v>
      </c>
    </row>
    <row r="567" customFormat="false" ht="15" hidden="false" customHeight="false" outlineLevel="0" collapsed="false">
      <c r="A567" s="46" t="n">
        <v>42565</v>
      </c>
      <c r="B567" s="41" t="n">
        <f aca="false">[2]Plan1!$C562</f>
        <v>-3.25</v>
      </c>
      <c r="C567" s="41" t="n">
        <f aca="false">$E$5 + B567</f>
        <v>777.75</v>
      </c>
      <c r="D567" s="47" t="n">
        <f aca="false">IF(C567&gt;$E$5,$E$2+$E$1,(IF(C567&gt;764.99,C567^3*3486.59308-C567^2*7860012.00812+C567*5908819377.96283-1481278321001.59,IF(C567&gt;752.99,C567^3*3588.471445-C567^2*8028757.56264+C567*5988077680.84934-1488767378546.26,C567^3*899.851852-C567^2*1969009.674601+C567*1435480406.01138-348666163343.76))))-$E$1</f>
        <v>114625378.326416</v>
      </c>
      <c r="E567" s="47" t="n">
        <f aca="false">D567*100/$E$2</f>
        <v>76.9406068293772</v>
      </c>
      <c r="G567" s="41" t="n">
        <f aca="false">[3]Plan1!$C562</f>
        <v>-10.68</v>
      </c>
      <c r="H567" s="41" t="n">
        <f aca="false">$J$5 + G567</f>
        <v>749.32</v>
      </c>
      <c r="I567" s="47" t="n">
        <f aca="false">IF(H567&gt;$J$5,$J$2+$J$1,(IF(H567&gt;739.99,H567^3*2498.244218-H567^2*5471052.355142+H567*3994605728.77515-972400879260.135,H567^3*1396.138889-H567^2*3002770.071427+H567*2152080038.43115-513963640099.415)))-$J$1</f>
        <v>29776190.2722168</v>
      </c>
      <c r="J567" s="47" t="n">
        <f aca="false">I567*100/$J$2</f>
        <v>33.8587235638873</v>
      </c>
      <c r="L567" s="41" t="n">
        <f aca="false">[4]Plan1!$C562</f>
        <v>-5.37</v>
      </c>
      <c r="M567" s="41" t="n">
        <f aca="false">$O$5 + L567</f>
        <v>833.41</v>
      </c>
      <c r="N567" s="47" t="n">
        <f aca="false">IF(M567&gt;$O$5,$O$2+$O$1,(M567^3*3270.5936-M567^2*8015778.389801+M567*6549018422.82398-1783686174686.87))-$O$1</f>
        <v>17013583.3886719</v>
      </c>
      <c r="O567" s="41" t="n">
        <f aca="false">N567*100/$O$2</f>
        <v>43.5276192463606</v>
      </c>
      <c r="R567" s="47" t="n">
        <f aca="false">SUM(D567,I567,N567)</f>
        <v>161415151.987305</v>
      </c>
      <c r="S567" s="41" t="n">
        <f aca="false">R567*100/$R$2</f>
        <v>58.4819798147035</v>
      </c>
      <c r="U567" s="41" t="n">
        <f aca="false">[1]Plan1!$B562</f>
        <v>12.32</v>
      </c>
    </row>
    <row r="568" customFormat="false" ht="15" hidden="false" customHeight="false" outlineLevel="0" collapsed="false">
      <c r="A568" s="46" t="n">
        <v>42566</v>
      </c>
      <c r="B568" s="41" t="n">
        <f aca="false">[2]Plan1!$C563</f>
        <v>-3.25</v>
      </c>
      <c r="C568" s="41" t="n">
        <f aca="false">$E$5 + B568</f>
        <v>777.75</v>
      </c>
      <c r="D568" s="47" t="n">
        <f aca="false">IF(C568&gt;$E$5,$E$2+$E$1,(IF(C568&gt;764.99,C568^3*3486.59308-C568^2*7860012.00812+C568*5908819377.96283-1481278321001.59,IF(C568&gt;752.99,C568^3*3588.471445-C568^2*8028757.56264+C568*5988077680.84934-1488767378546.26,C568^3*899.851852-C568^2*1969009.674601+C568*1435480406.01138-348666163343.76))))-$E$1</f>
        <v>114625378.326416</v>
      </c>
      <c r="E568" s="47" t="n">
        <f aca="false">D568*100/$E$2</f>
        <v>76.9406068293772</v>
      </c>
      <c r="G568" s="41" t="n">
        <f aca="false">[3]Plan1!$C563</f>
        <v>-10.68</v>
      </c>
      <c r="H568" s="41" t="n">
        <f aca="false">$J$5 + G568</f>
        <v>749.32</v>
      </c>
      <c r="I568" s="47" t="n">
        <f aca="false">IF(H568&gt;$J$5,$J$2+$J$1,(IF(H568&gt;739.99,H568^3*2498.244218-H568^2*5471052.355142+H568*3994605728.77515-972400879260.135,H568^3*1396.138889-H568^2*3002770.071427+H568*2152080038.43115-513963640099.415)))-$J$1</f>
        <v>29776190.2722168</v>
      </c>
      <c r="J568" s="47" t="n">
        <f aca="false">I568*100/$J$2</f>
        <v>33.8587235638873</v>
      </c>
      <c r="L568" s="41" t="n">
        <f aca="false">[4]Plan1!$C563</f>
        <v>-5.38</v>
      </c>
      <c r="M568" s="41" t="n">
        <f aca="false">$O$5 + L568</f>
        <v>833.4</v>
      </c>
      <c r="N568" s="47" t="n">
        <f aca="false">IF(M568&gt;$O$5,$O$2+$O$1,(M568^3*3270.5936-M568^2*8015778.389801+M568*6549018422.82398-1783686174686.87))-$O$1</f>
        <v>16982108.1416016</v>
      </c>
      <c r="O568" s="41" t="n">
        <f aca="false">N568*100/$O$2</f>
        <v>43.4470928493716</v>
      </c>
      <c r="R568" s="47" t="n">
        <f aca="false">SUM(D568,I568,N568)</f>
        <v>161383676.740234</v>
      </c>
      <c r="S568" s="41" t="n">
        <f aca="false">R568*100/$R$2</f>
        <v>58.4705760849968</v>
      </c>
      <c r="U568" s="41" t="n">
        <f aca="false">[1]Plan1!$B563</f>
        <v>13.09</v>
      </c>
    </row>
    <row r="569" customFormat="false" ht="15" hidden="false" customHeight="false" outlineLevel="0" collapsed="false">
      <c r="A569" s="46" t="n">
        <v>42567</v>
      </c>
      <c r="B569" s="41" t="n">
        <f aca="false">[2]Plan1!$C564</f>
        <v>-3.25</v>
      </c>
      <c r="C569" s="41" t="n">
        <f aca="false">$E$5 + B569</f>
        <v>777.75</v>
      </c>
      <c r="D569" s="47" t="n">
        <f aca="false">IF(C569&gt;$E$5,$E$2+$E$1,(IF(C569&gt;764.99,C569^3*3486.59308-C569^2*7860012.00812+C569*5908819377.96283-1481278321001.59,IF(C569&gt;752.99,C569^3*3588.471445-C569^2*8028757.56264+C569*5988077680.84934-1488767378546.26,C569^3*899.851852-C569^2*1969009.674601+C569*1435480406.01138-348666163343.76))))-$E$1</f>
        <v>114625378.326416</v>
      </c>
      <c r="E569" s="47" t="n">
        <f aca="false">D569*100/$E$2</f>
        <v>76.9406068293772</v>
      </c>
      <c r="G569" s="41" t="n">
        <f aca="false">[3]Plan1!$C564</f>
        <v>-10.69</v>
      </c>
      <c r="H569" s="41" t="n">
        <f aca="false">$J$5 + G569</f>
        <v>749.31</v>
      </c>
      <c r="I569" s="47" t="n">
        <f aca="false">IF(H569&gt;$J$5,$J$2+$J$1,(IF(H569&gt;739.99,H569^3*2498.244218-H569^2*5471052.355142+H569*3994605728.77515-972400879260.135,H569^3*1396.138889-H569^2*3002770.071427+H569*2152080038.43115-513963640099.415)))-$J$1</f>
        <v>29740066.9260254</v>
      </c>
      <c r="J569" s="47" t="n">
        <f aca="false">I569*100/$J$2</f>
        <v>33.8176474429425</v>
      </c>
      <c r="L569" s="41" t="n">
        <f aca="false">[4]Plan1!$C564</f>
        <v>-5.4</v>
      </c>
      <c r="M569" s="41" t="n">
        <f aca="false">$O$5 + L569</f>
        <v>833.38</v>
      </c>
      <c r="N569" s="47" t="n">
        <f aca="false">IF(M569&gt;$O$5,$O$2+$O$1,(M569^3*3270.5936-M569^2*8015778.389801+M569*6549018422.82398-1783686174686.87))-$O$1</f>
        <v>16919254.4423828</v>
      </c>
      <c r="O569" s="41" t="n">
        <f aca="false">N569*100/$O$2</f>
        <v>43.2862876959058</v>
      </c>
      <c r="R569" s="47" t="n">
        <f aca="false">SUM(D569,I569,N569)</f>
        <v>161284699.694824</v>
      </c>
      <c r="S569" s="41" t="n">
        <f aca="false">R569*100/$R$2</f>
        <v>58.4347159225491</v>
      </c>
      <c r="U569" s="41" t="n">
        <f aca="false">[1]Plan1!$B564</f>
        <v>11.34</v>
      </c>
    </row>
    <row r="570" customFormat="false" ht="15" hidden="false" customHeight="false" outlineLevel="0" collapsed="false">
      <c r="A570" s="46" t="n">
        <v>42568</v>
      </c>
      <c r="B570" s="41" t="n">
        <f aca="false">[2]Plan1!$C565</f>
        <v>-3.25</v>
      </c>
      <c r="C570" s="41" t="n">
        <f aca="false">$E$5 + B570</f>
        <v>777.75</v>
      </c>
      <c r="D570" s="47" t="n">
        <f aca="false">IF(C570&gt;$E$5,$E$2+$E$1,(IF(C570&gt;764.99,C570^3*3486.59308-C570^2*7860012.00812+C570*5908819377.96283-1481278321001.59,IF(C570&gt;752.99,C570^3*3588.471445-C570^2*8028757.56264+C570*5988077680.84934-1488767378546.26,C570^3*899.851852-C570^2*1969009.674601+C570*1435480406.01138-348666163343.76))))-$E$1</f>
        <v>114625378.326416</v>
      </c>
      <c r="E570" s="47" t="n">
        <f aca="false">D570*100/$E$2</f>
        <v>76.9406068293772</v>
      </c>
      <c r="G570" s="41" t="n">
        <f aca="false">[3]Plan1!$C565</f>
        <v>-10.7</v>
      </c>
      <c r="H570" s="41" t="n">
        <f aca="false">$J$5 + G570</f>
        <v>749.3</v>
      </c>
      <c r="I570" s="47" t="n">
        <f aca="false">IF(H570&gt;$J$5,$J$2+$J$1,(IF(H570&gt;739.99,H570^3*2498.244218-H570^2*5471052.355142+H570*3994605728.77515-972400879260.135,H570^3*1396.138889-H570^2*3002770.071427+H570*2152080038.43115-513963640099.415)))-$J$1</f>
        <v>29703972.545166</v>
      </c>
      <c r="J570" s="47" t="n">
        <f aca="false">I570*100/$J$2</f>
        <v>33.7766042586884</v>
      </c>
      <c r="L570" s="41" t="n">
        <f aca="false">[4]Plan1!$C565</f>
        <v>-5.41</v>
      </c>
      <c r="M570" s="41" t="n">
        <f aca="false">$O$5 + L570</f>
        <v>833.37</v>
      </c>
      <c r="N570" s="47" t="n">
        <f aca="false">IF(M570&gt;$O$5,$O$2+$O$1,(M570^3*3270.5936-M570^2*8015778.389801+M570*6549018422.82398-1783686174686.87))-$O$1</f>
        <v>16887875.9521484</v>
      </c>
      <c r="O570" s="41" t="n">
        <f aca="false">N570*100/$O$2</f>
        <v>43.2060088419898</v>
      </c>
      <c r="R570" s="47" t="n">
        <f aca="false">SUM(D570,I570,N570)</f>
        <v>161217226.82373</v>
      </c>
      <c r="S570" s="41" t="n">
        <f aca="false">R570*100/$R$2</f>
        <v>58.4102699703769</v>
      </c>
      <c r="U570" s="41" t="n">
        <f aca="false">[1]Plan1!$B565</f>
        <v>13.62</v>
      </c>
    </row>
    <row r="571" customFormat="false" ht="15" hidden="false" customHeight="false" outlineLevel="0" collapsed="false">
      <c r="A571" s="46" t="n">
        <v>42569</v>
      </c>
      <c r="B571" s="41" t="n">
        <f aca="false">[2]Plan1!$C566</f>
        <v>-3.25</v>
      </c>
      <c r="C571" s="41" t="n">
        <f aca="false">$E$5 + B571</f>
        <v>777.75</v>
      </c>
      <c r="D571" s="47" t="n">
        <f aca="false">IF(C571&gt;$E$5,$E$2+$E$1,(IF(C571&gt;764.99,C571^3*3486.59308-C571^2*7860012.00812+C571*5908819377.96283-1481278321001.59,IF(C571&gt;752.99,C571^3*3588.471445-C571^2*8028757.56264+C571*5988077680.84934-1488767378546.26,C571^3*899.851852-C571^2*1969009.674601+C571*1435480406.01138-348666163343.76))))-$E$1</f>
        <v>114625378.326416</v>
      </c>
      <c r="E571" s="47" t="n">
        <f aca="false">D571*100/$E$2</f>
        <v>76.9406068293772</v>
      </c>
      <c r="G571" s="41" t="n">
        <f aca="false">[3]Plan1!$C566</f>
        <v>-10.72</v>
      </c>
      <c r="H571" s="41" t="n">
        <f aca="false">$J$5 + G571</f>
        <v>749.28</v>
      </c>
      <c r="I571" s="47" t="n">
        <f aca="false">IF(H571&gt;$J$5,$J$2+$J$1,(IF(H571&gt;739.99,H571^3*2498.244218-H571^2*5471052.355142+H571*3994605728.77515-972400879260.135,H571^3*1396.138889-H571^2*3002770.071427+H571*2152080038.43115-513963640099.415)))-$J$1</f>
        <v>29631870.6176758</v>
      </c>
      <c r="J571" s="47" t="n">
        <f aca="false">I571*100/$J$2</f>
        <v>33.6946166300161</v>
      </c>
      <c r="L571" s="41" t="n">
        <f aca="false">[4]Plan1!$C566</f>
        <v>-5.43</v>
      </c>
      <c r="M571" s="41" t="n">
        <f aca="false">$O$5 + L571</f>
        <v>833.35</v>
      </c>
      <c r="N571" s="47" t="n">
        <f aca="false">IF(M571&gt;$O$5,$O$2+$O$1,(M571^3*3270.5936-M571^2*8015778.389801+M571*6549018422.82398-1783686174686.87))-$O$1</f>
        <v>16825215.5898438</v>
      </c>
      <c r="O571" s="41" t="n">
        <f aca="false">N571*100/$O$2</f>
        <v>43.045698322452</v>
      </c>
      <c r="R571" s="47" t="n">
        <f aca="false">SUM(D571,I571,N571)</f>
        <v>161082464.533936</v>
      </c>
      <c r="S571" s="41" t="n">
        <f aca="false">R571*100/$R$2</f>
        <v>58.3614445322781</v>
      </c>
      <c r="U571" s="41" t="n">
        <f aca="false">[1]Plan1!$B566</f>
        <v>12.07</v>
      </c>
    </row>
    <row r="572" customFormat="false" ht="15" hidden="false" customHeight="false" outlineLevel="0" collapsed="false">
      <c r="A572" s="46" t="n">
        <v>42570</v>
      </c>
      <c r="B572" s="41" t="n">
        <f aca="false">[2]Plan1!$C567</f>
        <v>-3.25</v>
      </c>
      <c r="C572" s="41" t="n">
        <f aca="false">$E$5 + B572</f>
        <v>777.75</v>
      </c>
      <c r="D572" s="47" t="n">
        <f aca="false">IF(C572&gt;$E$5,$E$2+$E$1,(IF(C572&gt;764.99,C572^3*3486.59308-C572^2*7860012.00812+C572*5908819377.96283-1481278321001.59,IF(C572&gt;752.99,C572^3*3588.471445-C572^2*8028757.56264+C572*5988077680.84934-1488767378546.26,C572^3*899.851852-C572^2*1969009.674601+C572*1435480406.01138-348666163343.76))))-$E$1</f>
        <v>114625378.326416</v>
      </c>
      <c r="E572" s="47" t="n">
        <f aca="false">D572*100/$E$2</f>
        <v>76.9406068293772</v>
      </c>
      <c r="G572" s="41" t="n">
        <f aca="false">[3]Plan1!$C567</f>
        <v>-10.73</v>
      </c>
      <c r="H572" s="41" t="n">
        <f aca="false">$J$5 + G572</f>
        <v>749.27</v>
      </c>
      <c r="I572" s="47" t="n">
        <f aca="false">IF(H572&gt;$J$5,$J$2+$J$1,(IF(H572&gt;739.99,H572^3*2498.244218-H572^2*5471052.355142+H572*3994605728.77515-972400879260.135,H572^3*1396.138889-H572^2*3002770.071427+H572*2152080038.43115-513963640099.415)))-$J$1</f>
        <v>29595863.0422363</v>
      </c>
      <c r="J572" s="47" t="n">
        <f aca="false">I572*100/$J$2</f>
        <v>33.6536721528394</v>
      </c>
      <c r="L572" s="41" t="n">
        <f aca="false">[4]Plan1!$C567</f>
        <v>-5.45</v>
      </c>
      <c r="M572" s="41" t="n">
        <f aca="false">$O$5 + L572</f>
        <v>833.33</v>
      </c>
      <c r="N572" s="47" t="n">
        <f aca="false">IF(M572&gt;$O$5,$O$2+$O$1,(M572^3*3270.5936-M572^2*8015778.389801+M572*6549018422.82398-1783686174686.87))-$O$1</f>
        <v>16762683.9238281</v>
      </c>
      <c r="O572" s="41" t="n">
        <f aca="false">N572*100/$O$2</f>
        <v>42.8857170600107</v>
      </c>
      <c r="R572" s="47" t="n">
        <f aca="false">SUM(D572,I572,N572)</f>
        <v>160983925.29248</v>
      </c>
      <c r="S572" s="41" t="n">
        <f aca="false">R572*100/$R$2</f>
        <v>58.3257429896485</v>
      </c>
      <c r="U572" s="41" t="n">
        <f aca="false">[1]Plan1!$B567</f>
        <v>11.82</v>
      </c>
    </row>
    <row r="573" customFormat="false" ht="15" hidden="false" customHeight="false" outlineLevel="0" collapsed="false">
      <c r="A573" s="46" t="n">
        <v>42571</v>
      </c>
      <c r="B573" s="41" t="n">
        <f aca="false">[2]Plan1!$C568</f>
        <v>-3.26</v>
      </c>
      <c r="C573" s="41" t="n">
        <f aca="false">$E$5 + B573</f>
        <v>777.74</v>
      </c>
      <c r="D573" s="47" t="n">
        <f aca="false">IF(C573&gt;$E$5,$E$2+$E$1,(IF(C573&gt;764.99,C573^3*3486.59308-C573^2*7860012.00812+C573*5908819377.96283-1481278321001.59,IF(C573&gt;752.99,C573^3*3588.471445-C573^2*8028757.56264+C573*5988077680.84934-1488767378546.26,C573^3*899.851852-C573^2*1969009.674601+C573*1435480406.01138-348666163343.76))))-$E$1</f>
        <v>114529010.666748</v>
      </c>
      <c r="E573" s="47" t="n">
        <f aca="false">D573*100/$E$2</f>
        <v>76.8759214488634</v>
      </c>
      <c r="G573" s="41" t="n">
        <f aca="false">[3]Plan1!$C568</f>
        <v>-10.73</v>
      </c>
      <c r="H573" s="41" t="n">
        <f aca="false">$J$5 + G573</f>
        <v>749.27</v>
      </c>
      <c r="I573" s="47" t="n">
        <f aca="false">IF(H573&gt;$J$5,$J$2+$J$1,(IF(H573&gt;739.99,H573^3*2498.244218-H573^2*5471052.355142+H573*3994605728.77515-972400879260.135,H573^3*1396.138889-H573^2*3002770.071427+H573*2152080038.43115-513963640099.415)))-$J$1</f>
        <v>29595863.0422363</v>
      </c>
      <c r="J573" s="47" t="n">
        <f aca="false">I573*100/$J$2</f>
        <v>33.6536721528394</v>
      </c>
      <c r="L573" s="41" t="n">
        <f aca="false">[4]Plan1!$C568</f>
        <v>-5.46</v>
      </c>
      <c r="M573" s="41" t="n">
        <f aca="false">$O$5 + L573</f>
        <v>833.32</v>
      </c>
      <c r="N573" s="47" t="n">
        <f aca="false">IF(M573&gt;$O$5,$O$2+$O$1,(M573^3*3270.5936-M573^2*8015778.389801+M573*6549018422.82398-1783686174686.87))-$O$1</f>
        <v>16731466.3022461</v>
      </c>
      <c r="O573" s="41" t="n">
        <f aca="false">N573*100/$O$2</f>
        <v>42.8058497730931</v>
      </c>
      <c r="R573" s="47" t="n">
        <f aca="false">SUM(D573,I573,N573)</f>
        <v>160856340.01123</v>
      </c>
      <c r="S573" s="41" t="n">
        <f aca="false">R573*100/$R$2</f>
        <v>58.2795178382247</v>
      </c>
      <c r="U573" s="41" t="n">
        <f aca="false">[1]Plan1!$B568</f>
        <v>11.82</v>
      </c>
    </row>
    <row r="574" customFormat="false" ht="15" hidden="false" customHeight="false" outlineLevel="0" collapsed="false">
      <c r="A574" s="46" t="n">
        <v>42572</v>
      </c>
      <c r="B574" s="41" t="n">
        <f aca="false">[2]Plan1!$C569</f>
        <v>-3.26</v>
      </c>
      <c r="C574" s="41" t="n">
        <f aca="false">$E$5 + B574</f>
        <v>777.74</v>
      </c>
      <c r="D574" s="47" t="n">
        <f aca="false">IF(C574&gt;$E$5,$E$2+$E$1,(IF(C574&gt;764.99,C574^3*3486.59308-C574^2*7860012.00812+C574*5908819377.96283-1481278321001.59,IF(C574&gt;752.99,C574^3*3588.471445-C574^2*8028757.56264+C574*5988077680.84934-1488767378546.26,C574^3*899.851852-C574^2*1969009.674601+C574*1435480406.01138-348666163343.76))))-$E$1</f>
        <v>114529010.666748</v>
      </c>
      <c r="E574" s="47" t="n">
        <f aca="false">D574*100/$E$2</f>
        <v>76.8759214488634</v>
      </c>
      <c r="G574" s="41" t="n">
        <f aca="false">[3]Plan1!$C569</f>
        <v>-10.74</v>
      </c>
      <c r="H574" s="41" t="n">
        <f aca="false">$J$5 + G574</f>
        <v>749.26</v>
      </c>
      <c r="I574" s="47" t="n">
        <f aca="false">IF(H574&gt;$J$5,$J$2+$J$1,(IF(H574&gt;739.99,H574^3*2498.244218-H574^2*5471052.355142+H574*3994605728.77515-972400879260.135,H574^3*1396.138889-H574^2*3002770.071427+H574*2152080038.43115-513963640099.415)))-$J$1</f>
        <v>29559884.3723145</v>
      </c>
      <c r="J574" s="47" t="n">
        <f aca="false">I574*100/$J$2</f>
        <v>33.6127605443379</v>
      </c>
      <c r="L574" s="41" t="n">
        <f aca="false">[4]Plan1!$C569</f>
        <v>-5.48</v>
      </c>
      <c r="M574" s="41" t="n">
        <f aca="false">$O$5 + L574</f>
        <v>833.3</v>
      </c>
      <c r="N574" s="47" t="n">
        <f aca="false">IF(M574&gt;$O$5,$O$2+$O$1,(M574^3*3270.5936-M574^2*8015778.389801+M574*6549018422.82398-1783686174686.87))-$O$1</f>
        <v>16669127.3842773</v>
      </c>
      <c r="O574" s="41" t="n">
        <f aca="false">N574*100/$O$2</f>
        <v>42.6463616380198</v>
      </c>
      <c r="R574" s="47" t="n">
        <f aca="false">SUM(D574,I574,N574)</f>
        <v>160758022.42334</v>
      </c>
      <c r="S574" s="41" t="n">
        <f aca="false">R574*100/$R$2</f>
        <v>58.2438966024258</v>
      </c>
      <c r="U574" s="41" t="n">
        <f aca="false">[1]Plan1!$B569</f>
        <v>12.83</v>
      </c>
    </row>
    <row r="575" customFormat="false" ht="15" hidden="false" customHeight="false" outlineLevel="0" collapsed="false">
      <c r="A575" s="46" t="n">
        <v>42573</v>
      </c>
      <c r="B575" s="41" t="n">
        <f aca="false">[2]Plan1!$C570</f>
        <v>-3.26</v>
      </c>
      <c r="C575" s="41" t="n">
        <f aca="false">$E$5 + B575</f>
        <v>777.74</v>
      </c>
      <c r="D575" s="47" t="n">
        <f aca="false">IF(C575&gt;$E$5,$E$2+$E$1,(IF(C575&gt;764.99,C575^3*3486.59308-C575^2*7860012.00812+C575*5908819377.96283-1481278321001.59,IF(C575&gt;752.99,C575^3*3588.471445-C575^2*8028757.56264+C575*5988077680.84934-1488767378546.26,C575^3*899.851852-C575^2*1969009.674601+C575*1435480406.01138-348666163343.76))))-$E$1</f>
        <v>114529010.666748</v>
      </c>
      <c r="E575" s="47" t="n">
        <f aca="false">D575*100/$E$2</f>
        <v>76.8759214488634</v>
      </c>
      <c r="G575" s="41" t="n">
        <f aca="false">[3]Plan1!$C570</f>
        <v>-10.75</v>
      </c>
      <c r="H575" s="41" t="n">
        <f aca="false">$J$5 + G575</f>
        <v>749.25</v>
      </c>
      <c r="I575" s="47" t="n">
        <f aca="false">IF(H575&gt;$J$5,$J$2+$J$1,(IF(H575&gt;739.99,H575^3*2498.244218-H575^2*5471052.355142+H575*3994605728.77515-972400879260.135,H575^3*1396.138889-H575^2*3002770.071427+H575*2152080038.43115-513963640099.415)))-$J$1</f>
        <v>29523934.5910645</v>
      </c>
      <c r="J575" s="47" t="n">
        <f aca="false">I575*100/$J$2</f>
        <v>33.5718817853564</v>
      </c>
      <c r="L575" s="41" t="n">
        <f aca="false">[4]Plan1!$C570</f>
        <v>-5.49</v>
      </c>
      <c r="M575" s="41" t="n">
        <f aca="false">$O$5 + L575</f>
        <v>833.29</v>
      </c>
      <c r="N575" s="47" t="n">
        <f aca="false">IF(M575&gt;$O$5,$O$2+$O$1,(M575^3*3270.5936-M575^2*8015778.389801+M575*6549018422.82398-1783686174686.87))-$O$1</f>
        <v>16638006.0483398</v>
      </c>
      <c r="O575" s="41" t="n">
        <f aca="false">N575*100/$O$2</f>
        <v>42.5667406886772</v>
      </c>
      <c r="R575" s="47" t="n">
        <f aca="false">SUM(D575,I575,N575)</f>
        <v>160690951.306152</v>
      </c>
      <c r="S575" s="41" t="n">
        <f aca="false">R575*100/$R$2</f>
        <v>58.2195962088555</v>
      </c>
      <c r="U575" s="41" t="n">
        <f aca="false">[1]Plan1!$B570</f>
        <v>12.32</v>
      </c>
    </row>
    <row r="576" customFormat="false" ht="15" hidden="false" customHeight="false" outlineLevel="0" collapsed="false">
      <c r="A576" s="46" t="n">
        <v>42574</v>
      </c>
      <c r="B576" s="41" t="n">
        <f aca="false">[2]Plan1!$C571</f>
        <v>-3.26</v>
      </c>
      <c r="C576" s="41" t="n">
        <f aca="false">$E$5 + B576</f>
        <v>777.74</v>
      </c>
      <c r="D576" s="47" t="n">
        <f aca="false">IF(C576&gt;$E$5,$E$2+$E$1,(IF(C576&gt;764.99,C576^3*3486.59308-C576^2*7860012.00812+C576*5908819377.96283-1481278321001.59,IF(C576&gt;752.99,C576^3*3588.471445-C576^2*8028757.56264+C576*5988077680.84934-1488767378546.26,C576^3*899.851852-C576^2*1969009.674601+C576*1435480406.01138-348666163343.76))))-$E$1</f>
        <v>114529010.666748</v>
      </c>
      <c r="E576" s="47" t="n">
        <f aca="false">D576*100/$E$2</f>
        <v>76.8759214488634</v>
      </c>
      <c r="G576" s="41" t="n">
        <f aca="false">[3]Plan1!$C571</f>
        <v>-10.75</v>
      </c>
      <c r="H576" s="41" t="n">
        <f aca="false">$J$5 + G576</f>
        <v>749.25</v>
      </c>
      <c r="I576" s="47" t="n">
        <f aca="false">IF(H576&gt;$J$5,$J$2+$J$1,(IF(H576&gt;739.99,H576^3*2498.244218-H576^2*5471052.355142+H576*3994605728.77515-972400879260.135,H576^3*1396.138889-H576^2*3002770.071427+H576*2152080038.43115-513963640099.415)))-$J$1</f>
        <v>29523934.5910645</v>
      </c>
      <c r="J576" s="47" t="n">
        <f aca="false">I576*100/$J$2</f>
        <v>33.5718817853564</v>
      </c>
      <c r="L576" s="41" t="n">
        <f aca="false">[4]Plan1!$C571</f>
        <v>-5.5</v>
      </c>
      <c r="M576" s="41" t="n">
        <f aca="false">$O$5 + L576</f>
        <v>833.28</v>
      </c>
      <c r="N576" s="47" t="n">
        <f aca="false">IF(M576&gt;$O$5,$O$2+$O$1,(M576^3*3270.5936-M576^2*8015778.389801+M576*6549018422.82398-1783686174686.87))-$O$1</f>
        <v>16606916.7695313</v>
      </c>
      <c r="O576" s="41" t="n">
        <f aca="false">N576*100/$O$2</f>
        <v>42.4872017544204</v>
      </c>
      <c r="R576" s="47" t="n">
        <f aca="false">SUM(D576,I576,N576)</f>
        <v>160659862.027344</v>
      </c>
      <c r="S576" s="41" t="n">
        <f aca="false">R576*100/$R$2</f>
        <v>58.2083323184873</v>
      </c>
      <c r="U576" s="41" t="n">
        <f aca="false">[1]Plan1!$B571</f>
        <v>13.36</v>
      </c>
    </row>
    <row r="577" customFormat="false" ht="15" hidden="false" customHeight="false" outlineLevel="0" collapsed="false">
      <c r="A577" s="46" t="n">
        <v>42575</v>
      </c>
      <c r="B577" s="41" t="n">
        <f aca="false">[2]Plan1!$C572</f>
        <v>-3.27</v>
      </c>
      <c r="C577" s="41" t="n">
        <f aca="false">$E$5 + B577</f>
        <v>777.73</v>
      </c>
      <c r="D577" s="47" t="n">
        <f aca="false">IF(C577&gt;$E$5,$E$2+$E$1,(IF(C577&gt;764.99,C577^3*3486.59308-C577^2*7860012.00812+C577*5908819377.96283-1481278321001.59,IF(C577&gt;752.99,C577^3*3588.471445-C577^2*8028757.56264+C577*5988077680.84934-1488767378546.26,C577^3*899.851852-C577^2*1969009.674601+C577*1435480406.01138-348666163343.76))))-$E$1</f>
        <v>114432698.001709</v>
      </c>
      <c r="E577" s="47" t="n">
        <f aca="false">D577*100/$E$2</f>
        <v>76.811272982689</v>
      </c>
      <c r="G577" s="41" t="n">
        <f aca="false">[3]Plan1!$C572</f>
        <v>-10.76</v>
      </c>
      <c r="H577" s="41" t="n">
        <f aca="false">$J$5 + G577</f>
        <v>749.24</v>
      </c>
      <c r="I577" s="47" t="n">
        <f aca="false">IF(H577&gt;$J$5,$J$2+$J$1,(IF(H577&gt;739.99,H577^3*2498.244218-H577^2*5471052.355142+H577*3994605728.77515-972400879260.135,H577^3*1396.138889-H577^2*3002770.071427+H577*2152080038.43115-513963640099.415)))-$J$1</f>
        <v>29488013.6862793</v>
      </c>
      <c r="J577" s="47" t="n">
        <f aca="false">I577*100/$J$2</f>
        <v>33.5310358620141</v>
      </c>
      <c r="L577" s="41" t="n">
        <f aca="false">[4]Plan1!$C572</f>
        <v>-5.52</v>
      </c>
      <c r="M577" s="41" t="n">
        <f aca="false">$O$5 + L577</f>
        <v>833.26</v>
      </c>
      <c r="N577" s="47" t="n">
        <f aca="false">IF(M577&gt;$O$5,$O$2+$O$1,(M577^3*3270.5936-M577^2*8015778.389801+M577*6549018422.82398-1783686174686.87))-$O$1</f>
        <v>16544834.2998047</v>
      </c>
      <c r="O577" s="41" t="n">
        <f aca="false">N577*100/$O$2</f>
        <v>42.3283697175474</v>
      </c>
      <c r="R577" s="47" t="n">
        <f aca="false">SUM(D577,I577,N577)</f>
        <v>160465545.987793</v>
      </c>
      <c r="S577" s="41" t="n">
        <f aca="false">R577*100/$R$2</f>
        <v>58.1379300881963</v>
      </c>
      <c r="U577" s="41" t="n">
        <f aca="false">[1]Plan1!$B572</f>
        <v>13.36</v>
      </c>
    </row>
    <row r="578" customFormat="false" ht="15" hidden="false" customHeight="false" outlineLevel="0" collapsed="false">
      <c r="A578" s="46" t="n">
        <v>42576</v>
      </c>
      <c r="B578" s="41" t="n">
        <f aca="false">[2]Plan1!$C573</f>
        <v>-3.27</v>
      </c>
      <c r="C578" s="41" t="n">
        <f aca="false">$E$5 + B578</f>
        <v>777.73</v>
      </c>
      <c r="D578" s="47" t="n">
        <f aca="false">IF(C578&gt;$E$5,$E$2+$E$1,(IF(C578&gt;764.99,C578^3*3486.59308-C578^2*7860012.00812+C578*5908819377.96283-1481278321001.59,IF(C578&gt;752.99,C578^3*3588.471445-C578^2*8028757.56264+C578*5988077680.84934-1488767378546.26,C578^3*899.851852-C578^2*1969009.674601+C578*1435480406.01138-348666163343.76))))-$E$1</f>
        <v>114432698.001709</v>
      </c>
      <c r="E578" s="47" t="n">
        <f aca="false">D578*100/$E$2</f>
        <v>76.811272982689</v>
      </c>
      <c r="G578" s="41" t="n">
        <f aca="false">[3]Plan1!$C573</f>
        <v>-10.77</v>
      </c>
      <c r="H578" s="41" t="n">
        <f aca="false">$J$5 + G578</f>
        <v>749.23</v>
      </c>
      <c r="I578" s="47" t="n">
        <f aca="false">IF(H578&gt;$J$5,$J$2+$J$1,(IF(H578&gt;739.99,H578^3*2498.244218-H578^2*5471052.355142+H578*3994605728.77515-972400879260.135,H578^3*1396.138889-H578^2*3002770.071427+H578*2152080038.43115-513963640099.415)))-$J$1</f>
        <v>29452121.6413574</v>
      </c>
      <c r="J578" s="47" t="n">
        <f aca="false">I578*100/$J$2</f>
        <v>33.4902227554332</v>
      </c>
      <c r="L578" s="41" t="n">
        <f aca="false">[4]Plan1!$C573</f>
        <v>-5.54</v>
      </c>
      <c r="M578" s="41" t="n">
        <f aca="false">$O$5 + L578</f>
        <v>833.24</v>
      </c>
      <c r="N578" s="47" t="n">
        <f aca="false">IF(M578&gt;$O$5,$O$2+$O$1,(M578^3*3270.5936-M578^2*8015778.389801+M578*6549018422.82398-1783686174686.87))-$O$1</f>
        <v>16482879.8193359</v>
      </c>
      <c r="O578" s="41" t="n">
        <f aca="false">N578*100/$O$2</f>
        <v>42.1698651288994</v>
      </c>
      <c r="R578" s="47" t="n">
        <f aca="false">SUM(D578,I578,N578)</f>
        <v>160367699.462402</v>
      </c>
      <c r="S578" s="41" t="n">
        <f aca="false">R578*100/$R$2</f>
        <v>58.1024795220481</v>
      </c>
      <c r="U578" s="41" t="n">
        <f aca="false">[1]Plan1!$B573</f>
        <v>11.82</v>
      </c>
    </row>
    <row r="579" customFormat="false" ht="15" hidden="false" customHeight="false" outlineLevel="0" collapsed="false">
      <c r="A579" s="46" t="n">
        <v>42577</v>
      </c>
      <c r="B579" s="41" t="n">
        <f aca="false">[2]Plan1!$C574</f>
        <v>-3.27</v>
      </c>
      <c r="C579" s="41" t="n">
        <f aca="false">$E$5 + B579</f>
        <v>777.73</v>
      </c>
      <c r="D579" s="47" t="n">
        <f aca="false">IF(C579&gt;$E$5,$E$2+$E$1,(IF(C579&gt;764.99,C579^3*3486.59308-C579^2*7860012.00812+C579*5908819377.96283-1481278321001.59,IF(C579&gt;752.99,C579^3*3588.471445-C579^2*8028757.56264+C579*5988077680.84934-1488767378546.26,C579^3*899.851852-C579^2*1969009.674601+C579*1435480406.01138-348666163343.76))))-$E$1</f>
        <v>114432698.001709</v>
      </c>
      <c r="E579" s="47" t="n">
        <f aca="false">D579*100/$E$2</f>
        <v>76.811272982689</v>
      </c>
      <c r="G579" s="41" t="n">
        <f aca="false">[3]Plan1!$C574</f>
        <v>-10.78</v>
      </c>
      <c r="H579" s="41" t="n">
        <f aca="false">$J$5 + G579</f>
        <v>749.22</v>
      </c>
      <c r="I579" s="47" t="n">
        <f aca="false">IF(H579&gt;$J$5,$J$2+$J$1,(IF(H579&gt;739.99,H579^3*2498.244218-H579^2*5471052.355142+H579*3994605728.77515-972400879260.135,H579^3*1396.138889-H579^2*3002770.071427+H579*2152080038.43115-513963640099.415)))-$J$1</f>
        <v>29416258.4418945</v>
      </c>
      <c r="J579" s="47" t="n">
        <f aca="false">I579*100/$J$2</f>
        <v>33.4494424492346</v>
      </c>
      <c r="L579" s="41" t="n">
        <f aca="false">[4]Plan1!$C574</f>
        <v>-5.55</v>
      </c>
      <c r="M579" s="41" t="n">
        <f aca="false">$O$5 + L579</f>
        <v>833.23</v>
      </c>
      <c r="N579" s="47" t="n">
        <f aca="false">IF(M579&gt;$O$5,$O$2+$O$1,(M579^3*3270.5936-M579^2*8015778.389801+M579*6549018422.82398-1783686174686.87))-$O$1</f>
        <v>16451950.5258789</v>
      </c>
      <c r="O579" s="41" t="n">
        <f aca="false">N579*100/$O$2</f>
        <v>42.0907355018008</v>
      </c>
      <c r="R579" s="47" t="n">
        <f aca="false">SUM(D579,I579,N579)</f>
        <v>160300906.969482</v>
      </c>
      <c r="S579" s="41" t="n">
        <f aca="false">R579*100/$R$2</f>
        <v>58.0782800762426</v>
      </c>
      <c r="U579" s="41" t="n">
        <f aca="false">[1]Plan1!$B574</f>
        <v>11.34</v>
      </c>
    </row>
    <row r="580" customFormat="false" ht="15" hidden="false" customHeight="false" outlineLevel="0" collapsed="false">
      <c r="A580" s="46" t="n">
        <v>42578</v>
      </c>
      <c r="B580" s="41" t="n">
        <f aca="false">[2]Plan1!$C575</f>
        <v>-3.27</v>
      </c>
      <c r="C580" s="41" t="n">
        <f aca="false">$E$5 + B580</f>
        <v>777.73</v>
      </c>
      <c r="D580" s="47" t="n">
        <f aca="false">IF(C580&gt;$E$5,$E$2+$E$1,(IF(C580&gt;764.99,C580^3*3486.59308-C580^2*7860012.00812+C580*5908819377.96283-1481278321001.59,IF(C580&gt;752.99,C580^3*3588.471445-C580^2*8028757.56264+C580*5988077680.84934-1488767378546.26,C580^3*899.851852-C580^2*1969009.674601+C580*1435480406.01138-348666163343.76))))-$E$1</f>
        <v>114432698.001709</v>
      </c>
      <c r="E580" s="47" t="n">
        <f aca="false">D580*100/$E$2</f>
        <v>76.811272982689</v>
      </c>
      <c r="G580" s="41" t="n">
        <f aca="false">[3]Plan1!$C575</f>
        <v>-10.78</v>
      </c>
      <c r="H580" s="41" t="n">
        <f aca="false">$J$5 + G580</f>
        <v>749.22</v>
      </c>
      <c r="I580" s="47" t="n">
        <f aca="false">IF(H580&gt;$J$5,$J$2+$J$1,(IF(H580&gt;739.99,H580^3*2498.244218-H580^2*5471052.355142+H580*3994605728.77515-972400879260.135,H580^3*1396.138889-H580^2*3002770.071427+H580*2152080038.43115-513963640099.415)))-$J$1</f>
        <v>29416258.4418945</v>
      </c>
      <c r="J580" s="47" t="n">
        <f aca="false">I580*100/$J$2</f>
        <v>33.4494424492346</v>
      </c>
      <c r="L580" s="41" t="n">
        <f aca="false">[4]Plan1!$C575</f>
        <v>-5.56</v>
      </c>
      <c r="M580" s="41" t="n">
        <f aca="false">$O$5 + L580</f>
        <v>833.22</v>
      </c>
      <c r="N580" s="47" t="n">
        <f aca="false">IF(M580&gt;$O$5,$O$2+$O$1,(M580^3*3270.5936-M580^2*8015778.389801+M580*6549018422.82398-1783686174686.87))-$O$1</f>
        <v>16421053.1713867</v>
      </c>
      <c r="O580" s="41" t="n">
        <f aca="false">N580*100/$O$2</f>
        <v>42.0116875874766</v>
      </c>
      <c r="R580" s="47" t="n">
        <f aca="false">SUM(D580,I580,N580)</f>
        <v>160270009.61499</v>
      </c>
      <c r="S580" s="41" t="n">
        <f aca="false">R580*100/$R$2</f>
        <v>58.0670857215646</v>
      </c>
      <c r="U580" s="41" t="n">
        <f aca="false">[1]Plan1!$B575</f>
        <v>12.32</v>
      </c>
    </row>
    <row r="581" customFormat="false" ht="15" hidden="false" customHeight="false" outlineLevel="0" collapsed="false">
      <c r="A581" s="46" t="n">
        <v>42579</v>
      </c>
      <c r="B581" s="41" t="n">
        <f aca="false">[2]Plan1!$C576</f>
        <v>-3.27</v>
      </c>
      <c r="C581" s="41" t="n">
        <f aca="false">$E$5 + B581</f>
        <v>777.73</v>
      </c>
      <c r="D581" s="47" t="n">
        <f aca="false">IF(C581&gt;$E$5,$E$2+$E$1,(IF(C581&gt;764.99,C581^3*3486.59308-C581^2*7860012.00812+C581*5908819377.96283-1481278321001.59,IF(C581&gt;752.99,C581^3*3588.471445-C581^2*8028757.56264+C581*5988077680.84934-1488767378546.26,C581^3*899.851852-C581^2*1969009.674601+C581*1435480406.01138-348666163343.76))))-$E$1</f>
        <v>114432698.001709</v>
      </c>
      <c r="E581" s="47" t="n">
        <f aca="false">D581*100/$E$2</f>
        <v>76.811272982689</v>
      </c>
      <c r="G581" s="41" t="n">
        <f aca="false">[3]Plan1!$C576</f>
        <v>-10.79</v>
      </c>
      <c r="H581" s="41" t="n">
        <f aca="false">$J$5 + G581</f>
        <v>749.21</v>
      </c>
      <c r="I581" s="47" t="n">
        <f aca="false">IF(H581&gt;$J$5,$J$2+$J$1,(IF(H581&gt;739.99,H581^3*2498.244218-H581^2*5471052.355142+H581*3994605728.77515-972400879260.135,H581^3*1396.138889-H581^2*3002770.071427+H581*2152080038.43115-513963640099.415)))-$J$1</f>
        <v>29380424.0727539</v>
      </c>
      <c r="J581" s="47" t="n">
        <f aca="false">I581*100/$J$2</f>
        <v>33.408694926206</v>
      </c>
      <c r="L581" s="41" t="n">
        <f aca="false">[4]Plan1!$C576</f>
        <v>-5.58</v>
      </c>
      <c r="M581" s="41" t="n">
        <f aca="false">$O$5 + L581</f>
        <v>833.2</v>
      </c>
      <c r="N581" s="47" t="n">
        <f aca="false">IF(M581&gt;$O$5,$O$2+$O$1,(M581^3*3270.5936-M581^2*8015778.389801+M581*6549018422.82398-1783686174686.87))-$O$1</f>
        <v>16359354.1982422</v>
      </c>
      <c r="O581" s="41" t="n">
        <f aca="false">N581*100/$O$2</f>
        <v>41.8538366897806</v>
      </c>
      <c r="R581" s="47" t="n">
        <f aca="false">SUM(D581,I581,N581)</f>
        <v>160172476.272705</v>
      </c>
      <c r="S581" s="41" t="n">
        <f aca="false">R581*100/$R$2</f>
        <v>58.0317486241202</v>
      </c>
      <c r="U581" s="41" t="n">
        <f aca="false">[1]Plan1!$B576</f>
        <v>12.07</v>
      </c>
    </row>
    <row r="582" customFormat="false" ht="15" hidden="false" customHeight="false" outlineLevel="0" collapsed="false">
      <c r="A582" s="46" t="n">
        <v>42580</v>
      </c>
      <c r="B582" s="41" t="n">
        <f aca="false">[2]Plan1!$C577</f>
        <v>-3.27</v>
      </c>
      <c r="C582" s="41" t="n">
        <f aca="false">$E$5 + B582</f>
        <v>777.73</v>
      </c>
      <c r="D582" s="47" t="n">
        <f aca="false">IF(C582&gt;$E$5,$E$2+$E$1,(IF(C582&gt;764.99,C582^3*3486.59308-C582^2*7860012.00812+C582*5908819377.96283-1481278321001.59,IF(C582&gt;752.99,C582^3*3588.471445-C582^2*8028757.56264+C582*5988077680.84934-1488767378546.26,C582^3*899.851852-C582^2*1969009.674601+C582*1435480406.01138-348666163343.76))))-$E$1</f>
        <v>114432698.001709</v>
      </c>
      <c r="E582" s="47" t="n">
        <f aca="false">D582*100/$E$2</f>
        <v>76.811272982689</v>
      </c>
      <c r="G582" s="41" t="n">
        <f aca="false">[3]Plan1!$C577</f>
        <v>-10.79</v>
      </c>
      <c r="H582" s="41" t="n">
        <f aca="false">$J$5 + G582</f>
        <v>749.21</v>
      </c>
      <c r="I582" s="47" t="n">
        <f aca="false">IF(H582&gt;$J$5,$J$2+$J$1,(IF(H582&gt;739.99,H582^3*2498.244218-H582^2*5471052.355142+H582*3994605728.77515-972400879260.135,H582^3*1396.138889-H582^2*3002770.071427+H582*2152080038.43115-513963640099.415)))-$J$1</f>
        <v>29380424.0727539</v>
      </c>
      <c r="J582" s="47" t="n">
        <f aca="false">I582*100/$J$2</f>
        <v>33.408694926206</v>
      </c>
      <c r="L582" s="41" t="n">
        <f aca="false">[4]Plan1!$C577</f>
        <v>-5.59</v>
      </c>
      <c r="M582" s="41" t="n">
        <f aca="false">$O$5 + L582</f>
        <v>833.19</v>
      </c>
      <c r="N582" s="47" t="n">
        <f aca="false">IF(M582&gt;$O$5,$O$2+$O$1,(M582^3*3270.5936-M582^2*8015778.389801+M582*6549018422.82398-1783686174686.87))-$O$1</f>
        <v>16328552.5390625</v>
      </c>
      <c r="O582" s="41" t="n">
        <f aca="false">N582*100/$O$2</f>
        <v>41.7750336027236</v>
      </c>
      <c r="R582" s="47" t="n">
        <f aca="false">SUM(D582,I582,N582)</f>
        <v>160141674.613525</v>
      </c>
      <c r="S582" s="41" t="n">
        <f aca="false">R582*100/$R$2</f>
        <v>58.020588940607</v>
      </c>
      <c r="U582" s="41" t="n">
        <f aca="false">[1]Plan1!$B577</f>
        <v>11.82</v>
      </c>
    </row>
    <row r="583" customFormat="false" ht="15" hidden="false" customHeight="false" outlineLevel="0" collapsed="false">
      <c r="A583" s="46" t="n">
        <v>42581</v>
      </c>
      <c r="B583" s="41" t="n">
        <f aca="false">[2]Plan1!$C578</f>
        <v>-3.27</v>
      </c>
      <c r="C583" s="41" t="n">
        <f aca="false">$E$5 + B583</f>
        <v>777.73</v>
      </c>
      <c r="D583" s="47" t="n">
        <f aca="false">IF(C583&gt;$E$5,$E$2+$E$1,(IF(C583&gt;764.99,C583^3*3486.59308-C583^2*7860012.00812+C583*5908819377.96283-1481278321001.59,IF(C583&gt;752.99,C583^3*3588.471445-C583^2*8028757.56264+C583*5988077680.84934-1488767378546.26,C583^3*899.851852-C583^2*1969009.674601+C583*1435480406.01138-348666163343.76))))-$E$1</f>
        <v>114432698.001709</v>
      </c>
      <c r="E583" s="47" t="n">
        <f aca="false">D583*100/$E$2</f>
        <v>76.811272982689</v>
      </c>
      <c r="G583" s="41" t="n">
        <f aca="false">[3]Plan1!$C578</f>
        <v>-10.8</v>
      </c>
      <c r="H583" s="41" t="n">
        <f aca="false">$J$5 + G583</f>
        <v>749.2</v>
      </c>
      <c r="I583" s="47" t="n">
        <f aca="false">IF(H583&gt;$J$5,$J$2+$J$1,(IF(H583&gt;739.99,H583^3*2498.244218-H583^2*5471052.355142+H583*3994605728.77515-972400879260.135,H583^3*1396.138889-H583^2*3002770.071427+H583*2152080038.43115-513963640099.415)))-$J$1</f>
        <v>29344618.5183105</v>
      </c>
      <c r="J583" s="47" t="n">
        <f aca="false">I583*100/$J$2</f>
        <v>33.3679801685804</v>
      </c>
      <c r="L583" s="41" t="n">
        <f aca="false">[4]Plan1!$C578</f>
        <v>-5.6</v>
      </c>
      <c r="M583" s="41" t="n">
        <f aca="false">$O$5 + L583</f>
        <v>833.18</v>
      </c>
      <c r="N583" s="47" t="n">
        <f aca="false">IF(M583&gt;$O$5,$O$2+$O$1,(M583^3*3270.5936-M583^2*8015778.389801+M583*6549018422.82398-1783686174686.87))-$O$1</f>
        <v>16297782.7412109</v>
      </c>
      <c r="O583" s="41" t="n">
        <f aca="false">N583*100/$O$2</f>
        <v>41.6963120298148</v>
      </c>
      <c r="R583" s="47" t="n">
        <f aca="false">SUM(D583,I583,N583)</f>
        <v>160075099.26123</v>
      </c>
      <c r="S583" s="41" t="n">
        <f aca="false">R583*100/$R$2</f>
        <v>57.9964681665587</v>
      </c>
      <c r="U583" s="41" t="n">
        <f aca="false">[1]Plan1!$B578</f>
        <v>12.32</v>
      </c>
    </row>
    <row r="584" customFormat="false" ht="15" hidden="false" customHeight="false" outlineLevel="0" collapsed="false">
      <c r="A584" s="46" t="n">
        <v>42582</v>
      </c>
      <c r="B584" s="41" t="n">
        <f aca="false">[2]Plan1!$C579</f>
        <v>-3.27</v>
      </c>
      <c r="C584" s="41" t="n">
        <f aca="false">$E$5 + B584</f>
        <v>777.73</v>
      </c>
      <c r="D584" s="47" t="n">
        <f aca="false">IF(C584&gt;$E$5,$E$2+$E$1,(IF(C584&gt;764.99,C584^3*3486.59308-C584^2*7860012.00812+C584*5908819377.96283-1481278321001.59,IF(C584&gt;752.99,C584^3*3588.471445-C584^2*8028757.56264+C584*5988077680.84934-1488767378546.26,C584^3*899.851852-C584^2*1969009.674601+C584*1435480406.01138-348666163343.76))))-$E$1</f>
        <v>114432698.001709</v>
      </c>
      <c r="E584" s="47" t="n">
        <f aca="false">D584*100/$E$2</f>
        <v>76.811272982689</v>
      </c>
      <c r="G584" s="41" t="n">
        <f aca="false">[3]Plan1!$C579</f>
        <v>-10.81</v>
      </c>
      <c r="H584" s="41" t="n">
        <f aca="false">$J$5 + G584</f>
        <v>749.19</v>
      </c>
      <c r="I584" s="47" t="n">
        <f aca="false">IF(H584&gt;$J$5,$J$2+$J$1,(IF(H584&gt;739.99,H584^3*2498.244218-H584^2*5471052.355142+H584*3994605728.77515-972400879260.135,H584^3*1396.138889-H584^2*3002770.071427+H584*2152080038.43115-513963640099.415)))-$J$1</f>
        <v>29308841.763916</v>
      </c>
      <c r="J584" s="47" t="n">
        <f aca="false">I584*100/$J$2</f>
        <v>33.3272981597007</v>
      </c>
      <c r="L584" s="41" t="n">
        <f aca="false">[4]Plan1!$C579</f>
        <v>-5.62</v>
      </c>
      <c r="M584" s="41" t="n">
        <f aca="false">$O$5 + L584</f>
        <v>833.16</v>
      </c>
      <c r="N584" s="47" t="n">
        <f aca="false">IF(M584&gt;$O$5,$O$2+$O$1,(M584^3*3270.5936-M584^2*8015778.389801+M584*6549018422.82398-1783686174686.87))-$O$1</f>
        <v>16236338.6464844</v>
      </c>
      <c r="O584" s="41" t="n">
        <f aca="false">N584*100/$O$2</f>
        <v>41.5391132140747</v>
      </c>
      <c r="R584" s="47" t="n">
        <f aca="false">SUM(D584,I584,N584)</f>
        <v>159977878.412109</v>
      </c>
      <c r="S584" s="41" t="n">
        <f aca="false">R584*100/$R$2</f>
        <v>57.9612442878467</v>
      </c>
      <c r="U584" s="41" t="n">
        <f aca="false">[1]Plan1!$B579</f>
        <v>12.83</v>
      </c>
    </row>
    <row r="585" customFormat="false" ht="15" hidden="false" customHeight="false" outlineLevel="0" collapsed="false">
      <c r="A585" s="46" t="n">
        <v>42583</v>
      </c>
      <c r="B585" s="41" t="n">
        <f aca="false">[2]Plan1!$C580</f>
        <v>-3.28</v>
      </c>
      <c r="C585" s="41" t="n">
        <f aca="false">$E$5 + B585</f>
        <v>777.72</v>
      </c>
      <c r="D585" s="47" t="n">
        <f aca="false">IF(C585&gt;$E$5,$E$2+$E$1,(IF(C585&gt;764.99,C585^3*3486.59308-C585^2*7860012.00812+C585*5908819377.96283-1481278321001.59,IF(C585&gt;752.99,C585^3*3588.471445-C585^2*8028757.56264+C585*5988077680.84934-1488767378546.26,C585^3*899.851852-C585^2*1969009.674601+C585*1435480406.01138-348666163343.76))))-$E$1</f>
        <v>114336440.311768</v>
      </c>
      <c r="E585" s="47" t="n">
        <f aca="false">D585*100/$E$2</f>
        <v>76.746661417744</v>
      </c>
      <c r="G585" s="41" t="n">
        <f aca="false">[3]Plan1!$C580</f>
        <v>-10.82</v>
      </c>
      <c r="H585" s="41" t="n">
        <f aca="false">$J$5 + G585</f>
        <v>749.18</v>
      </c>
      <c r="I585" s="47" t="n">
        <f aca="false">IF(H585&gt;$J$5,$J$2+$J$1,(IF(H585&gt;739.99,H585^3*2498.244218-H585^2*5471052.355142+H585*3994605728.77515-972400879260.135,H585^3*1396.138889-H585^2*3002770.071427+H585*2152080038.43115-513963640099.415)))-$J$1</f>
        <v>29273093.7956543</v>
      </c>
      <c r="J585" s="47" t="n">
        <f aca="false">I585*100/$J$2</f>
        <v>33.286648883743</v>
      </c>
      <c r="L585" s="41" t="n">
        <f aca="false">[4]Plan1!$C580</f>
        <v>-5.64</v>
      </c>
      <c r="M585" s="41" t="n">
        <f aca="false">$O$5 + L585</f>
        <v>833.14</v>
      </c>
      <c r="N585" s="47" t="n">
        <f aca="false">IF(M585&gt;$O$5,$O$2+$O$1,(M585^3*3270.5936-M585^2*8015778.389801+M585*6549018422.82398-1783686174686.87))-$O$1</f>
        <v>16175021.7563477</v>
      </c>
      <c r="O585" s="41" t="n">
        <f aca="false">N585*100/$O$2</f>
        <v>41.382239839062</v>
      </c>
      <c r="R585" s="47" t="n">
        <f aca="false">SUM(D585,I585,N585)</f>
        <v>159784555.86377</v>
      </c>
      <c r="S585" s="41" t="n">
        <f aca="false">R585*100/$R$2</f>
        <v>57.8912020072396</v>
      </c>
      <c r="U585" s="41" t="n">
        <f aca="false">[1]Plan1!$B580</f>
        <v>11.82</v>
      </c>
    </row>
    <row r="586" customFormat="false" ht="15" hidden="false" customHeight="false" outlineLevel="0" collapsed="false">
      <c r="A586" s="46" t="n">
        <v>42584</v>
      </c>
      <c r="B586" s="41" t="n">
        <f aca="false">[2]Plan1!$C581</f>
        <v>-3.29</v>
      </c>
      <c r="C586" s="41" t="n">
        <f aca="false">$E$5 + B586</f>
        <v>777.71</v>
      </c>
      <c r="D586" s="47" t="n">
        <f aca="false">IF(C586&gt;$E$5,$E$2+$E$1,(IF(C586&gt;764.99,C586^3*3486.59308-C586^2*7860012.00812+C586*5908819377.96283-1481278321001.59,IF(C586&gt;752.99,C586^3*3588.471445-C586^2*8028757.56264+C586*5988077680.84934-1488767378546.26,C586^3*899.851852-C586^2*1969009.674601+C586*1435480406.01138-348666163343.76))))-$E$1</f>
        <v>114240237.574951</v>
      </c>
      <c r="E586" s="47" t="n">
        <f aca="false">D586*100/$E$2</f>
        <v>76.6820867392795</v>
      </c>
      <c r="G586" s="41" t="n">
        <f aca="false">[3]Plan1!$C581</f>
        <v>-10.83</v>
      </c>
      <c r="H586" s="41" t="n">
        <f aca="false">$J$5 + G586</f>
        <v>749.17</v>
      </c>
      <c r="I586" s="47" t="n">
        <f aca="false">IF(H586&gt;$J$5,$J$2+$J$1,(IF(H586&gt;739.99,H586^3*2498.244218-H586^2*5471052.355142+H586*3994605728.77515-972400879260.135,H586^3*1396.138889-H586^2*3002770.071427+H586*2152080038.43115-513963640099.415)))-$J$1</f>
        <v>29237374.5974121</v>
      </c>
      <c r="J586" s="47" t="n">
        <f aca="false">I586*100/$J$2</f>
        <v>33.2460323223847</v>
      </c>
      <c r="L586" s="41" t="n">
        <f aca="false">[4]Plan1!$C581</f>
        <v>-5.65</v>
      </c>
      <c r="M586" s="41" t="n">
        <f aca="false">$O$5 + L586</f>
        <v>833.13</v>
      </c>
      <c r="N586" s="47" t="n">
        <f aca="false">IF(M586&gt;$O$5,$O$2+$O$1,(M586^3*3270.5936-M586^2*8015778.389801+M586*6549018422.82398-1783686174686.87))-$O$1</f>
        <v>16144410.9628906</v>
      </c>
      <c r="O586" s="41" t="n">
        <f aca="false">N586*100/$O$2</f>
        <v>41.3039250636271</v>
      </c>
      <c r="R586" s="47" t="n">
        <f aca="false">SUM(D586,I586,N586)</f>
        <v>159622023.135254</v>
      </c>
      <c r="S586" s="41" t="n">
        <f aca="false">R586*100/$R$2</f>
        <v>57.832315120654</v>
      </c>
      <c r="U586" s="41" t="n">
        <f aca="false">[1]Plan1!$B581</f>
        <v>12.07</v>
      </c>
    </row>
    <row r="587" customFormat="false" ht="15" hidden="false" customHeight="false" outlineLevel="0" collapsed="false">
      <c r="A587" s="46" t="n">
        <v>42585</v>
      </c>
      <c r="B587" s="41" t="n">
        <f aca="false">[2]Plan1!$C582</f>
        <v>-3.29</v>
      </c>
      <c r="C587" s="41" t="n">
        <f aca="false">$E$5 + B587</f>
        <v>777.71</v>
      </c>
      <c r="D587" s="47" t="n">
        <f aca="false">IF(C587&gt;$E$5,$E$2+$E$1,(IF(C587&gt;764.99,C587^3*3486.59308-C587^2*7860012.00812+C587*5908819377.96283-1481278321001.59,IF(C587&gt;752.99,C587^3*3588.471445-C587^2*8028757.56264+C587*5988077680.84934-1488767378546.26,C587^3*899.851852-C587^2*1969009.674601+C587*1435480406.01138-348666163343.76))))-$E$1</f>
        <v>114240237.574951</v>
      </c>
      <c r="E587" s="47" t="n">
        <f aca="false">D587*100/$E$2</f>
        <v>76.6820867392795</v>
      </c>
      <c r="G587" s="41" t="n">
        <f aca="false">[3]Plan1!$C582</f>
        <v>-10.84</v>
      </c>
      <c r="H587" s="41" t="n">
        <f aca="false">$J$5 + G587</f>
        <v>749.16</v>
      </c>
      <c r="I587" s="47" t="n">
        <f aca="false">IF(H587&gt;$J$5,$J$2+$J$1,(IF(H587&gt;739.99,H587^3*2498.244218-H587^2*5471052.355142+H587*3994605728.77515-972400879260.135,H587^3*1396.138889-H587^2*3002770.071427+H587*2152080038.43115-513963640099.415)))-$J$1</f>
        <v>29201684.1540527</v>
      </c>
      <c r="J587" s="47" t="n">
        <f aca="false">I587*100/$J$2</f>
        <v>33.2054484584139</v>
      </c>
      <c r="L587" s="41" t="n">
        <f aca="false">[4]Plan1!$C582</f>
        <v>-5.67</v>
      </c>
      <c r="M587" s="41" t="n">
        <f aca="false">$O$5 + L587</f>
        <v>833.11</v>
      </c>
      <c r="N587" s="47" t="n">
        <f aca="false">IF(M587&gt;$O$5,$O$2+$O$1,(M587^3*3270.5936-M587^2*8015778.389801+M587*6549018422.82398-1783686174686.87))-$O$1</f>
        <v>16083284.5839844</v>
      </c>
      <c r="O587" s="41" t="n">
        <f aca="false">N587*100/$O$2</f>
        <v>41.1475390933022</v>
      </c>
      <c r="R587" s="47" t="n">
        <f aca="false">SUM(D587,I587,N587)</f>
        <v>159525206.312988</v>
      </c>
      <c r="S587" s="41" t="n">
        <f aca="false">R587*100/$R$2</f>
        <v>57.7972376240513</v>
      </c>
      <c r="U587" s="41" t="n">
        <f aca="false">[1]Plan1!$B582</f>
        <v>11.82</v>
      </c>
    </row>
    <row r="588" customFormat="false" ht="15" hidden="false" customHeight="false" outlineLevel="0" collapsed="false">
      <c r="A588" s="46" t="n">
        <v>42586</v>
      </c>
      <c r="B588" s="41" t="n">
        <f aca="false">[2]Plan1!$C583</f>
        <v>-3.29</v>
      </c>
      <c r="C588" s="41" t="n">
        <f aca="false">$E$5 + B588</f>
        <v>777.71</v>
      </c>
      <c r="D588" s="47" t="n">
        <f aca="false">IF(C588&gt;$E$5,$E$2+$E$1,(IF(C588&gt;764.99,C588^3*3486.59308-C588^2*7860012.00812+C588*5908819377.96283-1481278321001.59,IF(C588&gt;752.99,C588^3*3588.471445-C588^2*8028757.56264+C588*5988077680.84934-1488767378546.26,C588^3*899.851852-C588^2*1969009.674601+C588*1435480406.01138-348666163343.76))))-$E$1</f>
        <v>114240237.574951</v>
      </c>
      <c r="E588" s="47" t="n">
        <f aca="false">D588*100/$E$2</f>
        <v>76.6820867392795</v>
      </c>
      <c r="G588" s="41" t="n">
        <f aca="false">[3]Plan1!$C583</f>
        <v>-10.85</v>
      </c>
      <c r="H588" s="41" t="n">
        <f aca="false">$J$5 + G588</f>
        <v>749.15</v>
      </c>
      <c r="I588" s="47" t="n">
        <f aca="false">IF(H588&gt;$J$5,$J$2+$J$1,(IF(H588&gt;739.99,H588^3*2498.244218-H588^2*5471052.355142+H588*3994605728.77515-972400879260.135,H588^3*1396.138889-H588^2*3002770.071427+H588*2152080038.43115-513963640099.415)))-$J$1</f>
        <v>29166022.4519043</v>
      </c>
      <c r="J588" s="47" t="n">
        <f aca="false">I588*100/$J$2</f>
        <v>33.1648972762841</v>
      </c>
      <c r="L588" s="41" t="n">
        <f aca="false">[4]Plan1!$C583</f>
        <v>-5.69</v>
      </c>
      <c r="M588" s="41" t="n">
        <f aca="false">$O$5 + L588</f>
        <v>833.09</v>
      </c>
      <c r="N588" s="47" t="n">
        <f aca="false">IF(M588&gt;$O$5,$O$2+$O$1,(M588^3*3270.5936-M588^2*8015778.389801+M588*6549018422.82398-1783686174686.87))-$O$1</f>
        <v>16022285.015625</v>
      </c>
      <c r="O588" s="41" t="n">
        <f aca="false">N588*100/$O$2</f>
        <v>40.9914775555837</v>
      </c>
      <c r="R588" s="47" t="n">
        <f aca="false">SUM(D588,I588,N588)</f>
        <v>159428545.04248</v>
      </c>
      <c r="S588" s="41" t="n">
        <f aca="false">R588*100/$R$2</f>
        <v>57.7622164850745</v>
      </c>
      <c r="U588" s="41" t="n">
        <f aca="false">[1]Plan1!$B583</f>
        <v>12.07</v>
      </c>
    </row>
    <row r="589" customFormat="false" ht="15" hidden="false" customHeight="false" outlineLevel="0" collapsed="false">
      <c r="A589" s="46" t="n">
        <v>42587</v>
      </c>
      <c r="B589" s="41" t="n">
        <f aca="false">[2]Plan1!$C584</f>
        <v>-3.3</v>
      </c>
      <c r="C589" s="41" t="n">
        <f aca="false">$E$5 + B589</f>
        <v>777.7</v>
      </c>
      <c r="D589" s="47" t="n">
        <f aca="false">IF(C589&gt;$E$5,$E$2+$E$1,(IF(C589&gt;764.99,C589^3*3486.59308-C589^2*7860012.00812+C589*5908819377.96283-1481278321001.59,IF(C589&gt;752.99,C589^3*3588.471445-C589^2*8028757.56264+C589*5988077680.84934-1488767378546.26,C589^3*899.851852-C589^2*1969009.674601+C589*1435480406.01138-348666163343.76))))-$E$1</f>
        <v>114144089.77124</v>
      </c>
      <c r="E589" s="47" t="n">
        <f aca="false">D589*100/$E$2</f>
        <v>76.6175489338577</v>
      </c>
      <c r="G589" s="41" t="n">
        <f aca="false">[3]Plan1!$C584</f>
        <v>-10.86</v>
      </c>
      <c r="H589" s="41" t="n">
        <f aca="false">$J$5 + G589</f>
        <v>749.14</v>
      </c>
      <c r="I589" s="47" t="n">
        <f aca="false">IF(H589&gt;$J$5,$J$2+$J$1,(IF(H589&gt;739.99,H589^3*2498.244218-H589^2*5471052.355142+H589*3994605728.77515-972400879260.135,H589^3*1396.138889-H589^2*3002770.071427+H589*2152080038.43115-513963640099.415)))-$J$1</f>
        <v>29130389.4743652</v>
      </c>
      <c r="J589" s="47" t="n">
        <f aca="false">I589*100/$J$2</f>
        <v>33.1243787571175</v>
      </c>
      <c r="L589" s="41" t="n">
        <f aca="false">[4]Plan1!$C584</f>
        <v>-5.71</v>
      </c>
      <c r="M589" s="41" t="n">
        <f aca="false">$O$5 + L589</f>
        <v>833.07</v>
      </c>
      <c r="N589" s="47" t="n">
        <f aca="false">IF(M589&gt;$O$5,$O$2+$O$1,(M589^3*3270.5936-M589^2*8015778.389801+M589*6549018422.82398-1783686174686.87))-$O$1</f>
        <v>15961412.1015625</v>
      </c>
      <c r="O589" s="41" t="n">
        <f aca="false">N589*100/$O$2</f>
        <v>40.8357400507207</v>
      </c>
      <c r="R589" s="47" t="n">
        <f aca="false">SUM(D589,I589,N589)</f>
        <v>159235891.347168</v>
      </c>
      <c r="S589" s="41" t="n">
        <f aca="false">R589*100/$R$2</f>
        <v>57.6924165351827</v>
      </c>
      <c r="U589" s="41" t="n">
        <f aca="false">[1]Plan1!$B584</f>
        <v>12.07</v>
      </c>
    </row>
    <row r="590" customFormat="false" ht="15" hidden="false" customHeight="false" outlineLevel="0" collapsed="false">
      <c r="A590" s="46" t="n">
        <v>42588</v>
      </c>
      <c r="B590" s="41" t="n">
        <f aca="false">[2]Plan1!$C585</f>
        <v>-3.3</v>
      </c>
      <c r="C590" s="41" t="n">
        <f aca="false">$E$5 + B590</f>
        <v>777.7</v>
      </c>
      <c r="D590" s="47" t="n">
        <f aca="false">IF(C590&gt;$E$5,$E$2+$E$1,(IF(C590&gt;764.99,C590^3*3486.59308-C590^2*7860012.00812+C590*5908819377.96283-1481278321001.59,IF(C590&gt;752.99,C590^3*3588.471445-C590^2*8028757.56264+C590*5988077680.84934-1488767378546.26,C590^3*899.851852-C590^2*1969009.674601+C590*1435480406.01138-348666163343.76))))-$E$1</f>
        <v>114144089.77124</v>
      </c>
      <c r="E590" s="47" t="n">
        <f aca="false">D590*100/$E$2</f>
        <v>76.6175489338577</v>
      </c>
      <c r="G590" s="41" t="n">
        <f aca="false">[3]Plan1!$C585</f>
        <v>-10.87</v>
      </c>
      <c r="H590" s="41" t="n">
        <f aca="false">$J$5 + G590</f>
        <v>749.13</v>
      </c>
      <c r="I590" s="47" t="n">
        <f aca="false">IF(H590&gt;$J$5,$J$2+$J$1,(IF(H590&gt;739.99,H590^3*2498.244218-H590^2*5471052.355142+H590*3994605728.77515-972400879260.135,H590^3*1396.138889-H590^2*3002770.071427+H590*2152080038.43115-513963640099.415)))-$J$1</f>
        <v>29094785.2072754</v>
      </c>
      <c r="J590" s="47" t="n">
        <f aca="false">I590*100/$J$2</f>
        <v>33.0838928848125</v>
      </c>
      <c r="L590" s="41" t="n">
        <f aca="false">[4]Plan1!$C585</f>
        <v>-5.72</v>
      </c>
      <c r="M590" s="41" t="n">
        <f aca="false">$O$5 + L590</f>
        <v>833.06</v>
      </c>
      <c r="N590" s="47" t="n">
        <f aca="false">IF(M590&gt;$O$5,$O$2+$O$1,(M590^3*3270.5936-M590^2*8015778.389801+M590*6549018422.82398-1783686174686.87))-$O$1</f>
        <v>15931023.0917969</v>
      </c>
      <c r="O590" s="41" t="n">
        <f aca="false">N590*100/$O$2</f>
        <v>40.7579926875619</v>
      </c>
      <c r="R590" s="47" t="n">
        <f aca="false">SUM(D590,I590,N590)</f>
        <v>159169898.070313</v>
      </c>
      <c r="S590" s="41" t="n">
        <f aca="false">R590*100/$R$2</f>
        <v>57.6685066516467</v>
      </c>
      <c r="U590" s="41" t="n">
        <f aca="false">[1]Plan1!$B585</f>
        <v>11.58</v>
      </c>
    </row>
    <row r="591" customFormat="false" ht="15" hidden="false" customHeight="false" outlineLevel="0" collapsed="false">
      <c r="A591" s="46" t="n">
        <v>42589</v>
      </c>
      <c r="B591" s="41" t="n">
        <f aca="false">[2]Plan1!$C586</f>
        <v>-3.3</v>
      </c>
      <c r="C591" s="41" t="n">
        <f aca="false">$E$5 + B591</f>
        <v>777.7</v>
      </c>
      <c r="D591" s="47" t="n">
        <f aca="false">IF(C591&gt;$E$5,$E$2+$E$1,(IF(C591&gt;764.99,C591^3*3486.59308-C591^2*7860012.00812+C591*5908819377.96283-1481278321001.59,IF(C591&gt;752.99,C591^3*3588.471445-C591^2*8028757.56264+C591*5988077680.84934-1488767378546.26,C591^3*899.851852-C591^2*1969009.674601+C591*1435480406.01138-348666163343.76))))-$E$1</f>
        <v>114144089.77124</v>
      </c>
      <c r="E591" s="47" t="n">
        <f aca="false">D591*100/$E$2</f>
        <v>76.6175489338577</v>
      </c>
      <c r="G591" s="41" t="n">
        <f aca="false">[3]Plan1!$C586</f>
        <v>-10.88</v>
      </c>
      <c r="H591" s="41" t="n">
        <f aca="false">$J$5 + G591</f>
        <v>749.12</v>
      </c>
      <c r="I591" s="47" t="n">
        <f aca="false">IF(H591&gt;$J$5,$J$2+$J$1,(IF(H591&gt;739.99,H591^3*2498.244218-H591^2*5471052.355142+H591*3994605728.77515-972400879260.135,H591^3*1396.138889-H591^2*3002770.071427+H591*2152080038.43115-513963640099.415)))-$J$1</f>
        <v>29059209.6357422</v>
      </c>
      <c r="J591" s="47" t="n">
        <f aca="false">I591*100/$J$2</f>
        <v>33.0434396424346</v>
      </c>
      <c r="L591" s="41" t="n">
        <f aca="false">[4]Plan1!$C586</f>
        <v>-5.73</v>
      </c>
      <c r="M591" s="41" t="n">
        <f aca="false">$O$5 + L591</f>
        <v>833.05</v>
      </c>
      <c r="N591" s="47" t="n">
        <f aca="false">IF(M591&gt;$O$5,$O$2+$O$1,(M591^3*3270.5936-M591^2*8015778.389801+M591*6549018422.82398-1783686174686.87))-$O$1</f>
        <v>15900665.6870117</v>
      </c>
      <c r="O591" s="41" t="n">
        <f aca="false">N591*100/$O$2</f>
        <v>40.6803261827105</v>
      </c>
      <c r="R591" s="47" t="n">
        <f aca="false">SUM(D591,I591,N591)</f>
        <v>159103965.093994</v>
      </c>
      <c r="S591" s="41" t="n">
        <f aca="false">R591*100/$R$2</f>
        <v>57.6446186154697</v>
      </c>
      <c r="U591" s="41" t="n">
        <f aca="false">[1]Plan1!$B586</f>
        <v>12.32</v>
      </c>
    </row>
    <row r="592" customFormat="false" ht="15" hidden="false" customHeight="false" outlineLevel="0" collapsed="false">
      <c r="A592" s="46" t="n">
        <v>42590</v>
      </c>
      <c r="B592" s="41" t="n">
        <f aca="false">[2]Plan1!$C587</f>
        <v>-3.3</v>
      </c>
      <c r="C592" s="41" t="n">
        <f aca="false">$E$5 + B592</f>
        <v>777.7</v>
      </c>
      <c r="D592" s="47" t="n">
        <f aca="false">IF(C592&gt;$E$5,$E$2+$E$1,(IF(C592&gt;764.99,C592^3*3486.59308-C592^2*7860012.00812+C592*5908819377.96283-1481278321001.59,IF(C592&gt;752.99,C592^3*3588.471445-C592^2*8028757.56264+C592*5988077680.84934-1488767378546.26,C592^3*899.851852-C592^2*1969009.674601+C592*1435480406.01138-348666163343.76))))-$E$1</f>
        <v>114144089.77124</v>
      </c>
      <c r="E592" s="47" t="n">
        <f aca="false">D592*100/$E$2</f>
        <v>76.6175489338577</v>
      </c>
      <c r="G592" s="41" t="n">
        <f aca="false">[3]Plan1!$C587</f>
        <v>-10.89</v>
      </c>
      <c r="H592" s="41" t="n">
        <f aca="false">$J$5 + G592</f>
        <v>749.11</v>
      </c>
      <c r="I592" s="47" t="n">
        <f aca="false">IF(H592&gt;$J$5,$J$2+$J$1,(IF(H592&gt;739.99,H592^3*2498.244218-H592^2*5471052.355142+H592*3994605728.77515-972400879260.135,H592^3*1396.138889-H592^2*3002770.071427+H592*2152080038.43115-513963640099.415)))-$J$1</f>
        <v>29023662.744873</v>
      </c>
      <c r="J592" s="47" t="n">
        <f aca="false">I592*100/$J$2</f>
        <v>33.0030190130495</v>
      </c>
      <c r="L592" s="41" t="n">
        <f aca="false">[4]Plan1!$C587</f>
        <v>-5.74</v>
      </c>
      <c r="M592" s="41" t="n">
        <f aca="false">$O$5 + L592</f>
        <v>833.04</v>
      </c>
      <c r="N592" s="47" t="n">
        <f aca="false">IF(M592&gt;$O$5,$O$2+$O$1,(M592^3*3270.5936-M592^2*8015778.389801+M592*6549018422.82398-1783686174686.87))-$O$1</f>
        <v>15870339.8652344</v>
      </c>
      <c r="O592" s="41" t="n">
        <f aca="false">N592*100/$O$2</f>
        <v>40.6027404799516</v>
      </c>
      <c r="R592" s="47" t="n">
        <f aca="false">SUM(D592,I592,N592)</f>
        <v>159038092.381348</v>
      </c>
      <c r="S592" s="41" t="n">
        <f aca="false">R592*100/$R$2</f>
        <v>57.6207524132954</v>
      </c>
      <c r="U592" s="41" t="n">
        <f aca="false">[1]Plan1!$B587</f>
        <v>11.82</v>
      </c>
    </row>
    <row r="593" customFormat="false" ht="15" hidden="false" customHeight="false" outlineLevel="0" collapsed="false">
      <c r="A593" s="46" t="n">
        <v>42591</v>
      </c>
      <c r="B593" s="41" t="n">
        <f aca="false">[2]Plan1!$C588</f>
        <v>-3.31</v>
      </c>
      <c r="C593" s="41" t="n">
        <f aca="false">$E$5 + B593</f>
        <v>777.69</v>
      </c>
      <c r="D593" s="47" t="n">
        <f aca="false">IF(C593&gt;$E$5,$E$2+$E$1,(IF(C593&gt;764.99,C593^3*3486.59308-C593^2*7860012.00812+C593*5908819377.96283-1481278321001.59,IF(C593&gt;752.99,C593^3*3588.471445-C593^2*8028757.56264+C593*5988077680.84934-1488767378546.26,C593^3*899.851852-C593^2*1969009.674601+C593*1435480406.01138-348666163343.76))))-$E$1</f>
        <v>114047996.878662</v>
      </c>
      <c r="E593" s="47" t="n">
        <f aca="false">D593*100/$E$2</f>
        <v>76.5530479867297</v>
      </c>
      <c r="G593" s="41" t="n">
        <f aca="false">[3]Plan1!$C588</f>
        <v>-10.9</v>
      </c>
      <c r="H593" s="41" t="n">
        <f aca="false">$J$5 + G593</f>
        <v>749.1</v>
      </c>
      <c r="I593" s="47" t="n">
        <f aca="false">IF(H593&gt;$J$5,$J$2+$J$1,(IF(H593&gt;739.99,H593^3*2498.244218-H593^2*5471052.355142+H593*3994605728.77515-972400879260.135,H593^3*1396.138889-H593^2*3002770.071427+H593*2152080038.43115-513963640099.415)))-$J$1</f>
        <v>28988144.5183105</v>
      </c>
      <c r="J593" s="47" t="n">
        <f aca="false">I593*100/$J$2</f>
        <v>32.962630978057</v>
      </c>
      <c r="L593" s="41" t="n">
        <f aca="false">[4]Plan1!$C588</f>
        <v>-5.76</v>
      </c>
      <c r="M593" s="41" t="n">
        <f aca="false">$O$5 + L593</f>
        <v>833.02</v>
      </c>
      <c r="N593" s="47" t="n">
        <f aca="false">IF(M593&gt;$O$5,$O$2+$O$1,(M593^3*3270.5936-M593^2*8015778.389801+M593*6549018422.82398-1783686174686.87))-$O$1</f>
        <v>15809782.9013672</v>
      </c>
      <c r="O593" s="41" t="n">
        <f aca="false">N593*100/$O$2</f>
        <v>40.447811303322</v>
      </c>
      <c r="R593" s="47" t="n">
        <f aca="false">SUM(D593,I593,N593)</f>
        <v>158845924.29834</v>
      </c>
      <c r="S593" s="41" t="n">
        <f aca="false">R593*100/$R$2</f>
        <v>57.5511284045631</v>
      </c>
      <c r="U593" s="41" t="n">
        <f aca="false">[1]Plan1!$B588</f>
        <v>11.1</v>
      </c>
    </row>
    <row r="594" customFormat="false" ht="15" hidden="false" customHeight="false" outlineLevel="0" collapsed="false">
      <c r="A594" s="46" t="n">
        <v>42592</v>
      </c>
      <c r="B594" s="41" t="n">
        <f aca="false">[2]Plan1!$C589</f>
        <v>-3.32</v>
      </c>
      <c r="C594" s="41" t="n">
        <f aca="false">$E$5 + B594</f>
        <v>777.68</v>
      </c>
      <c r="D594" s="47" t="n">
        <f aca="false">IF(C594&gt;$E$5,$E$2+$E$1,(IF(C594&gt;764.99,C594^3*3486.59308-C594^2*7860012.00812+C594*5908819377.96283-1481278321001.59,IF(C594&gt;752.99,C594^3*3588.471445-C594^2*8028757.56264+C594*5988077680.84934-1488767378546.26,C594^3*899.851852-C594^2*1969009.674601+C594*1435480406.01138-348666163343.76))))-$E$1</f>
        <v>113951958.876709</v>
      </c>
      <c r="E594" s="47" t="n">
        <f aca="false">D594*100/$E$2</f>
        <v>76.4885838841301</v>
      </c>
      <c r="G594" s="41" t="n">
        <f aca="false">[3]Plan1!$C589</f>
        <v>-10.91</v>
      </c>
      <c r="H594" s="41" t="n">
        <f aca="false">$J$5 + G594</f>
        <v>749.09</v>
      </c>
      <c r="I594" s="47" t="n">
        <f aca="false">IF(H594&gt;$J$5,$J$2+$J$1,(IF(H594&gt;739.99,H594^3*2498.244218-H594^2*5471052.355142+H594*3994605728.77515-972400879260.135,H594^3*1396.138889-H594^2*3002770.071427+H594*2152080038.43115-513963640099.415)))-$J$1</f>
        <v>28952654.942627</v>
      </c>
      <c r="J594" s="47" t="n">
        <f aca="false">I594*100/$J$2</f>
        <v>32.9222755221882</v>
      </c>
      <c r="L594" s="41" t="n">
        <f aca="false">[4]Plan1!$C589</f>
        <v>-5.77</v>
      </c>
      <c r="M594" s="41" t="n">
        <f aca="false">$O$5 + L594</f>
        <v>833.01</v>
      </c>
      <c r="N594" s="47" t="n">
        <f aca="false">IF(M594&gt;$O$5,$O$2+$O$1,(M594^3*3270.5936-M594^2*8015778.389801+M594*6549018422.82398-1783686174686.87))-$O$1</f>
        <v>15779551.71875</v>
      </c>
      <c r="O594" s="41" t="n">
        <f aca="false">N594*100/$O$2</f>
        <v>40.3704677257659</v>
      </c>
      <c r="R594" s="47" t="n">
        <f aca="false">SUM(D594,I594,N594)</f>
        <v>158684165.538086</v>
      </c>
      <c r="S594" s="41" t="n">
        <f aca="false">R594*100/$R$2</f>
        <v>57.4925219327694</v>
      </c>
      <c r="U594" s="41" t="n">
        <f aca="false">[1]Plan1!$B589</f>
        <v>10.86</v>
      </c>
    </row>
    <row r="595" customFormat="false" ht="15" hidden="false" customHeight="false" outlineLevel="0" collapsed="false">
      <c r="A595" s="46" t="n">
        <v>42593</v>
      </c>
      <c r="B595" s="41" t="n">
        <f aca="false">[2]Plan1!$C590</f>
        <v>-3.32</v>
      </c>
      <c r="C595" s="41" t="n">
        <f aca="false">$E$5 + B595</f>
        <v>777.68</v>
      </c>
      <c r="D595" s="47" t="n">
        <f aca="false">IF(C595&gt;$E$5,$E$2+$E$1,(IF(C595&gt;764.99,C595^3*3486.59308-C595^2*7860012.00812+C595*5908819377.96283-1481278321001.59,IF(C595&gt;752.99,C595^3*3588.471445-C595^2*8028757.56264+C595*5988077680.84934-1488767378546.26,C595^3*899.851852-C595^2*1969009.674601+C595*1435480406.01138-348666163343.76))))-$E$1</f>
        <v>113951958.876709</v>
      </c>
      <c r="E595" s="47" t="n">
        <f aca="false">D595*100/$E$2</f>
        <v>76.4885838841301</v>
      </c>
      <c r="G595" s="41" t="n">
        <f aca="false">[3]Plan1!$C590</f>
        <v>-10.92</v>
      </c>
      <c r="H595" s="41" t="n">
        <f aca="false">$J$5 + G595</f>
        <v>749.08</v>
      </c>
      <c r="I595" s="47" t="n">
        <f aca="false">IF(H595&gt;$J$5,$J$2+$J$1,(IF(H595&gt;739.99,H595^3*2498.244218-H595^2*5471052.355142+H595*3994605728.77515-972400879260.135,H595^3*1396.138889-H595^2*3002770.071427+H595*2152080038.43115-513963640099.415)))-$J$1</f>
        <v>28917194.0026855</v>
      </c>
      <c r="J595" s="47" t="n">
        <f aca="false">I595*100/$J$2</f>
        <v>32.8819526282312</v>
      </c>
      <c r="L595" s="41" t="n">
        <f aca="false">[4]Plan1!$C590</f>
        <v>-5.79</v>
      </c>
      <c r="M595" s="41" t="n">
        <f aca="false">$O$5 + L595</f>
        <v>832.99</v>
      </c>
      <c r="N595" s="47" t="n">
        <f aca="false">IF(M595&gt;$O$5,$O$2+$O$1,(M595^3*3270.5936-M595^2*8015778.389801+M595*6549018422.82398-1783686174686.87))-$O$1</f>
        <v>15719183.8535156</v>
      </c>
      <c r="O595" s="41" t="n">
        <f aca="false">N595*100/$O$2</f>
        <v>40.2160223398288</v>
      </c>
      <c r="R595" s="47" t="n">
        <f aca="false">SUM(D595,I595,N595)</f>
        <v>158588336.73291</v>
      </c>
      <c r="S595" s="41" t="n">
        <f aca="false">R595*100/$R$2</f>
        <v>57.4578024025335</v>
      </c>
      <c r="U595" s="41" t="n">
        <f aca="false">[1]Plan1!$B590</f>
        <v>10.16</v>
      </c>
    </row>
    <row r="596" customFormat="false" ht="15" hidden="false" customHeight="false" outlineLevel="0" collapsed="false">
      <c r="A596" s="46" t="n">
        <v>42594</v>
      </c>
      <c r="B596" s="41" t="n">
        <f aca="false">[2]Plan1!$C591</f>
        <v>-3.32</v>
      </c>
      <c r="C596" s="41" t="n">
        <f aca="false">$E$5 + B596</f>
        <v>777.68</v>
      </c>
      <c r="D596" s="47" t="n">
        <f aca="false">IF(C596&gt;$E$5,$E$2+$E$1,(IF(C596&gt;764.99,C596^3*3486.59308-C596^2*7860012.00812+C596*5908819377.96283-1481278321001.59,IF(C596&gt;752.99,C596^3*3588.471445-C596^2*8028757.56264+C596*5988077680.84934-1488767378546.26,C596^3*899.851852-C596^2*1969009.674601+C596*1435480406.01138-348666163343.76))))-$E$1</f>
        <v>113951958.876709</v>
      </c>
      <c r="E596" s="47" t="n">
        <f aca="false">D596*100/$E$2</f>
        <v>76.4885838841301</v>
      </c>
      <c r="G596" s="41" t="n">
        <f aca="false">[3]Plan1!$C591</f>
        <v>-10.94</v>
      </c>
      <c r="H596" s="41" t="n">
        <f aca="false">$J$5 + G596</f>
        <v>749.06</v>
      </c>
      <c r="I596" s="47" t="n">
        <f aca="false">IF(H596&gt;$J$5,$J$2+$J$1,(IF(H596&gt;739.99,H596^3*2498.244218-H596^2*5471052.355142+H596*3994605728.77515-972400879260.135,H596^3*1396.138889-H596^2*3002770.071427+H596*2152080038.43115-513963640099.415)))-$J$1</f>
        <v>28846357.9685059</v>
      </c>
      <c r="J596" s="47" t="n">
        <f aca="false">I596*100/$J$2</f>
        <v>32.8014044560934</v>
      </c>
      <c r="L596" s="41" t="n">
        <f aca="false">[4]Plan1!$C591</f>
        <v>-5.81</v>
      </c>
      <c r="M596" s="41" t="n">
        <f aca="false">$O$5 + L596</f>
        <v>832.97</v>
      </c>
      <c r="N596" s="47" t="n">
        <f aca="false">IF(M596&gt;$O$5,$O$2+$O$1,(M596^3*3270.5936-M596^2*8015778.389801+M596*6549018422.82398-1783686174686.87))-$O$1</f>
        <v>15658941.8583984</v>
      </c>
      <c r="O596" s="41" t="n">
        <f aca="false">N596*100/$O$2</f>
        <v>40.0618989804988</v>
      </c>
      <c r="R596" s="47" t="n">
        <f aca="false">SUM(D596,I596,N596)</f>
        <v>158457258.703613</v>
      </c>
      <c r="S596" s="41" t="n">
        <f aca="false">R596*100/$R$2</f>
        <v>57.4103118010062</v>
      </c>
      <c r="U596" s="41" t="n">
        <f aca="false">[1]Plan1!$B591</f>
        <v>9.71</v>
      </c>
    </row>
    <row r="597" customFormat="false" ht="15" hidden="false" customHeight="false" outlineLevel="0" collapsed="false">
      <c r="A597" s="46" t="n">
        <v>42595</v>
      </c>
      <c r="B597" s="41" t="n">
        <f aca="false">[2]Plan1!$C592</f>
        <v>-3.34</v>
      </c>
      <c r="C597" s="41" t="n">
        <f aca="false">$E$5 + B597</f>
        <v>777.66</v>
      </c>
      <c r="D597" s="47" t="n">
        <f aca="false">IF(C597&gt;$E$5,$E$2+$E$1,(IF(C597&gt;764.99,C597^3*3486.59308-C597^2*7860012.00812+C597*5908819377.96283-1481278321001.59,IF(C597&gt;752.99,C597^3*3588.471445-C597^2*8028757.56264+C597*5988077680.84934-1488767378546.26,C597^3*899.851852-C597^2*1969009.674601+C597*1435480406.01138-348666163343.76))))-$E$1</f>
        <v>113760047.462646</v>
      </c>
      <c r="E597" s="47" t="n">
        <f aca="false">D597*100/$E$2</f>
        <v>76.3597661574535</v>
      </c>
      <c r="G597" s="41" t="n">
        <f aca="false">[3]Plan1!$C592</f>
        <v>-10.95</v>
      </c>
      <c r="H597" s="41" t="n">
        <f aca="false">$J$5 + G597</f>
        <v>749.05</v>
      </c>
      <c r="I597" s="47" t="n">
        <f aca="false">IF(H597&gt;$J$5,$J$2+$J$1,(IF(H597&gt;739.99,H597^3*2498.244218-H597^2*5471052.355142+H597*3994605728.77515-972400879260.135,H597^3*1396.138889-H597^2*3002770.071427+H597*2152080038.43115-513963640099.415)))-$J$1</f>
        <v>28810982.8444824</v>
      </c>
      <c r="J597" s="47" t="n">
        <f aca="false">I597*100/$J$2</f>
        <v>32.7611791440438</v>
      </c>
      <c r="L597" s="41" t="n">
        <f aca="false">[4]Plan1!$C592</f>
        <v>-5.83</v>
      </c>
      <c r="M597" s="41" t="n">
        <f aca="false">$O$5 + L597</f>
        <v>832.95</v>
      </c>
      <c r="N597" s="47" t="n">
        <f aca="false">IF(M597&gt;$O$5,$O$2+$O$1,(M597^3*3270.5936-M597^2*8015778.389801+M597*6549018422.82398-1783686174686.87))-$O$1</f>
        <v>15598825.5742188</v>
      </c>
      <c r="O597" s="41" t="n">
        <f aca="false">N597*100/$O$2</f>
        <v>39.9080972405302</v>
      </c>
      <c r="R597" s="47" t="n">
        <f aca="false">SUM(D597,I597,N597)</f>
        <v>158169855.881348</v>
      </c>
      <c r="S597" s="41" t="n">
        <f aca="false">R597*100/$R$2</f>
        <v>57.306183496795</v>
      </c>
      <c r="U597" s="41" t="n">
        <f aca="false">[1]Plan1!$B592</f>
        <v>9.49</v>
      </c>
    </row>
    <row r="598" customFormat="false" ht="15" hidden="false" customHeight="false" outlineLevel="0" collapsed="false">
      <c r="A598" s="46" t="n">
        <v>42596</v>
      </c>
      <c r="B598" s="41" t="n">
        <f aca="false">[2]Plan1!$C593</f>
        <v>-3.35</v>
      </c>
      <c r="C598" s="41" t="n">
        <f aca="false">$E$5 + B598</f>
        <v>777.65</v>
      </c>
      <c r="D598" s="47" t="n">
        <f aca="false">IF(C598&gt;$E$5,$E$2+$E$1,(IF(C598&gt;764.99,C598^3*3486.59308-C598^2*7860012.00812+C598*5908819377.96283-1481278321001.59,IF(C598&gt;752.99,C598^3*3588.471445-C598^2*8028757.56264+C598*5988077680.84934-1488767378546.26,C598^3*899.851852-C598^2*1969009.674601+C598*1435480406.01138-348666163343.76))))-$E$1</f>
        <v>113664174.007568</v>
      </c>
      <c r="E598" s="47" t="n">
        <f aca="false">D598*100/$E$2</f>
        <v>76.2954125045344</v>
      </c>
      <c r="G598" s="41" t="n">
        <f aca="false">[3]Plan1!$C593</f>
        <v>-10.96</v>
      </c>
      <c r="H598" s="41" t="n">
        <f aca="false">$J$5 + G598</f>
        <v>749.04</v>
      </c>
      <c r="I598" s="47" t="n">
        <f aca="false">IF(H598&gt;$J$5,$J$2+$J$1,(IF(H598&gt;739.99,H598^3*2498.244218-H598^2*5471052.355142+H598*3994605728.77515-972400879260.135,H598^3*1396.138889-H598^2*3002770.071427+H598*2152080038.43115-513963640099.415)))-$J$1</f>
        <v>28775636.2956543</v>
      </c>
      <c r="J598" s="47" t="n">
        <f aca="false">I598*100/$J$2</f>
        <v>32.7209863250577</v>
      </c>
      <c r="L598" s="41" t="n">
        <f aca="false">[4]Plan1!$C593</f>
        <v>-5.85</v>
      </c>
      <c r="M598" s="41" t="n">
        <f aca="false">$O$5 + L598</f>
        <v>832.93</v>
      </c>
      <c r="N598" s="47" t="n">
        <f aca="false">IF(M598&gt;$O$5,$O$2+$O$1,(M598^3*3270.5936-M598^2*8015778.389801+M598*6549018422.82398-1783686174686.87))-$O$1</f>
        <v>15538834.8457031</v>
      </c>
      <c r="O598" s="41" t="n">
        <f aca="false">N598*100/$O$2</f>
        <v>39.7546167226706</v>
      </c>
      <c r="R598" s="47" t="n">
        <f aca="false">SUM(D598,I598,N598)</f>
        <v>157978645.148926</v>
      </c>
      <c r="S598" s="41" t="n">
        <f aca="false">R598*100/$R$2</f>
        <v>57.2369063437138</v>
      </c>
      <c r="U598" s="41" t="n">
        <f aca="false">[1]Plan1!$B593</f>
        <v>10.62</v>
      </c>
    </row>
    <row r="599" customFormat="false" ht="15" hidden="false" customHeight="false" outlineLevel="0" collapsed="false">
      <c r="A599" s="46" t="n">
        <v>42597</v>
      </c>
      <c r="B599" s="41" t="n">
        <f aca="false">[2]Plan1!$C594</f>
        <v>-3.35</v>
      </c>
      <c r="C599" s="41" t="n">
        <f aca="false">$E$5 + B599</f>
        <v>777.65</v>
      </c>
      <c r="D599" s="47" t="n">
        <f aca="false">IF(C599&gt;$E$5,$E$2+$E$1,(IF(C599&gt;764.99,C599^3*3486.59308-C599^2*7860012.00812+C599*5908819377.96283-1481278321001.59,IF(C599&gt;752.99,C599^3*3588.471445-C599^2*8028757.56264+C599*5988077680.84934-1488767378546.26,C599^3*899.851852-C599^2*1969009.674601+C599*1435480406.01138-348666163343.76))))-$E$1</f>
        <v>113664174.007568</v>
      </c>
      <c r="E599" s="47" t="n">
        <f aca="false">D599*100/$E$2</f>
        <v>76.2954125045344</v>
      </c>
      <c r="G599" s="41" t="n">
        <f aca="false">[3]Plan1!$C594</f>
        <v>-10.97</v>
      </c>
      <c r="H599" s="41" t="n">
        <f aca="false">$J$5 + G599</f>
        <v>749.03</v>
      </c>
      <c r="I599" s="47" t="n">
        <f aca="false">IF(H599&gt;$J$5,$J$2+$J$1,(IF(H599&gt;739.99,H599^3*2498.244218-H599^2*5471052.355142+H599*3994605728.77515-972400879260.135,H599^3*1396.138889-H599^2*3002770.071427+H599*2152080038.43115-513963640099.415)))-$J$1</f>
        <v>28740318.3076172</v>
      </c>
      <c r="J599" s="47" t="n">
        <f aca="false">I599*100/$J$2</f>
        <v>32.6808259827557</v>
      </c>
      <c r="L599" s="41" t="n">
        <f aca="false">[4]Plan1!$C594</f>
        <v>-5.87</v>
      </c>
      <c r="M599" s="41" t="n">
        <f aca="false">$O$5 + L599</f>
        <v>832.91</v>
      </c>
      <c r="N599" s="47" t="n">
        <f aca="false">IF(M599&gt;$O$5,$O$2+$O$1,(M599^3*3270.5936-M599^2*8015778.389801+M599*6549018422.82398-1783686174686.87))-$O$1</f>
        <v>15478969.5166016</v>
      </c>
      <c r="O599" s="41" t="n">
        <f aca="false">N599*100/$O$2</f>
        <v>39.6014570271696</v>
      </c>
      <c r="R599" s="47" t="n">
        <f aca="false">SUM(D599,I599,N599)</f>
        <v>157883461.831787</v>
      </c>
      <c r="S599" s="41" t="n">
        <f aca="false">R599*100/$R$2</f>
        <v>57.2024206788734</v>
      </c>
      <c r="U599" s="41" t="n">
        <f aca="false">[1]Plan1!$B594</f>
        <v>9.27</v>
      </c>
    </row>
    <row r="600" customFormat="false" ht="15" hidden="false" customHeight="false" outlineLevel="0" collapsed="false">
      <c r="A600" s="46" t="n">
        <v>42598</v>
      </c>
      <c r="B600" s="41" t="n">
        <f aca="false">[2]Plan1!$C595</f>
        <v>-3.36</v>
      </c>
      <c r="C600" s="41" t="n">
        <f aca="false">$E$5 + B600</f>
        <v>777.64</v>
      </c>
      <c r="D600" s="47" t="n">
        <f aca="false">IF(C600&gt;$E$5,$E$2+$E$1,(IF(C600&gt;764.99,C600^3*3486.59308-C600^2*7860012.00812+C600*5908819377.96283-1481278321001.59,IF(C600&gt;752.99,C600^3*3588.471445-C600^2*8028757.56264+C600*5988077680.84934-1488767378546.26,C600^3*899.851852-C600^2*1969009.674601+C600*1435480406.01138-348666163343.76))))-$E$1</f>
        <v>113568355.359619</v>
      </c>
      <c r="E600" s="47" t="n">
        <f aca="false">D600*100/$E$2</f>
        <v>76.2310956400981</v>
      </c>
      <c r="G600" s="41" t="n">
        <f aca="false">[3]Plan1!$C595</f>
        <v>-10.99</v>
      </c>
      <c r="H600" s="41" t="n">
        <f aca="false">$J$5 + G600</f>
        <v>749.01</v>
      </c>
      <c r="I600" s="47" t="n">
        <f aca="false">IF(H600&gt;$J$5,$J$2+$J$1,(IF(H600&gt;739.99,H600^3*2498.244218-H600^2*5471052.355142+H600*3994605728.77515-972400879260.135,H600^3*1396.138889-H600^2*3002770.071427+H600*2152080038.43115-513963640099.415)))-$J$1</f>
        <v>28669767.9523926</v>
      </c>
      <c r="J600" s="47" t="n">
        <f aca="false">I600*100/$J$2</f>
        <v>32.6006026582455</v>
      </c>
      <c r="L600" s="41" t="n">
        <f aca="false">[4]Plan1!$C595</f>
        <v>-5.89</v>
      </c>
      <c r="M600" s="41" t="n">
        <f aca="false">$O$5 + L600</f>
        <v>832.89</v>
      </c>
      <c r="N600" s="47" t="n">
        <f aca="false">IF(M600&gt;$O$5,$O$2+$O$1,(M600^3*3270.5936-M600^2*8015778.389801+M600*6549018422.82398-1783686174686.87))-$O$1</f>
        <v>15419229.4296875</v>
      </c>
      <c r="O600" s="41" t="n">
        <f aca="false">N600*100/$O$2</f>
        <v>39.4486177517779</v>
      </c>
      <c r="R600" s="47" t="n">
        <f aca="false">SUM(D600,I600,N600)</f>
        <v>157657352.741699</v>
      </c>
      <c r="S600" s="41" t="n">
        <f aca="false">R600*100/$R$2</f>
        <v>57.1204995761787</v>
      </c>
      <c r="U600" s="41" t="n">
        <f aca="false">[1]Plan1!$B595</f>
        <v>10.62</v>
      </c>
    </row>
    <row r="601" customFormat="false" ht="15" hidden="false" customHeight="false" outlineLevel="0" collapsed="false">
      <c r="A601" s="46" t="n">
        <v>42599</v>
      </c>
      <c r="B601" s="41" t="n">
        <f aca="false">[2]Plan1!$C596</f>
        <v>-3.36</v>
      </c>
      <c r="C601" s="41" t="n">
        <f aca="false">$E$5 + B601</f>
        <v>777.64</v>
      </c>
      <c r="D601" s="47" t="n">
        <f aca="false">IF(C601&gt;$E$5,$E$2+$E$1,(IF(C601&gt;764.99,C601^3*3486.59308-C601^2*7860012.00812+C601*5908819377.96283-1481278321001.59,IF(C601&gt;752.99,C601^3*3588.471445-C601^2*8028757.56264+C601*5988077680.84934-1488767378546.26,C601^3*899.851852-C601^2*1969009.674601+C601*1435480406.01138-348666163343.76))))-$E$1</f>
        <v>113568355.359619</v>
      </c>
      <c r="E601" s="47" t="n">
        <f aca="false">D601*100/$E$2</f>
        <v>76.2310956400981</v>
      </c>
      <c r="G601" s="41" t="n">
        <f aca="false">[3]Plan1!$C596</f>
        <v>-10.99</v>
      </c>
      <c r="H601" s="41" t="n">
        <f aca="false">$J$5 + G601</f>
        <v>749.01</v>
      </c>
      <c r="I601" s="47" t="n">
        <f aca="false">IF(H601&gt;$J$5,$J$2+$J$1,(IF(H601&gt;739.99,H601^3*2498.244218-H601^2*5471052.355142+H601*3994605728.77515-972400879260.135,H601^3*1396.138889-H601^2*3002770.071427+H601*2152080038.43115-513963640099.415)))-$J$1</f>
        <v>28669767.9523926</v>
      </c>
      <c r="J601" s="47" t="n">
        <f aca="false">I601*100/$J$2</f>
        <v>32.6006026582455</v>
      </c>
      <c r="L601" s="41" t="n">
        <f aca="false">[4]Plan1!$C596</f>
        <v>-5.9</v>
      </c>
      <c r="M601" s="41" t="n">
        <f aca="false">$O$5 + L601</f>
        <v>832.88</v>
      </c>
      <c r="N601" s="47" t="n">
        <f aca="false">IF(M601&gt;$O$5,$O$2+$O$1,(M601^3*3270.5936-M601^2*8015778.389801+M601*6549018422.82398-1783686174686.87))-$O$1</f>
        <v>15389406.3017578</v>
      </c>
      <c r="O601" s="41" t="n">
        <f aca="false">N601*100/$O$2</f>
        <v>39.3723181429534</v>
      </c>
      <c r="R601" s="47" t="n">
        <f aca="false">SUM(D601,I601,N601)</f>
        <v>157627529.61377</v>
      </c>
      <c r="S601" s="41" t="n">
        <f aca="false">R601*100/$R$2</f>
        <v>57.1096944222379</v>
      </c>
      <c r="U601" s="41" t="n">
        <f aca="false">[1]Plan1!$B596</f>
        <v>11.1</v>
      </c>
    </row>
    <row r="602" customFormat="false" ht="15" hidden="false" customHeight="false" outlineLevel="0" collapsed="false">
      <c r="A602" s="46" t="n">
        <v>42600</v>
      </c>
      <c r="B602" s="41" t="n">
        <f aca="false">[2]Plan1!$C597</f>
        <v>-3.37</v>
      </c>
      <c r="C602" s="41" t="n">
        <f aca="false">$E$5 + B602</f>
        <v>777.63</v>
      </c>
      <c r="D602" s="47" t="n">
        <f aca="false">IF(C602&gt;$E$5,$E$2+$E$1,(IF(C602&gt;764.99,C602^3*3486.59308-C602^2*7860012.00812+C602*5908819377.96283-1481278321001.59,IF(C602&gt;752.99,C602^3*3588.471445-C602^2*8028757.56264+C602*5988077680.84934-1488767378546.26,C602^3*899.851852-C602^2*1969009.674601+C602*1435480406.01138-348666163343.76))))-$E$1</f>
        <v>113472591.498291</v>
      </c>
      <c r="E602" s="47" t="n">
        <f aca="false">D602*100/$E$2</f>
        <v>76.166815550379</v>
      </c>
      <c r="G602" s="41" t="n">
        <f aca="false">[3]Plan1!$C597</f>
        <v>-11.01</v>
      </c>
      <c r="H602" s="41" t="n">
        <f aca="false">$J$5 + G602</f>
        <v>748.99</v>
      </c>
      <c r="I602" s="47" t="n">
        <f aca="false">IF(H602&gt;$J$5,$J$2+$J$1,(IF(H602&gt;739.99,H602^3*2498.244218-H602^2*5471052.355142+H602*3994605728.77515-972400879260.135,H602^3*1396.138889-H602^2*3002770.071427+H602*2152080038.43115-513963640099.415)))-$J$1</f>
        <v>28599331.6599121</v>
      </c>
      <c r="J602" s="47" t="n">
        <f aca="false">I602*100/$J$2</f>
        <v>32.5205090353153</v>
      </c>
      <c r="L602" s="41" t="n">
        <f aca="false">[4]Plan1!$C597</f>
        <v>-5.91</v>
      </c>
      <c r="M602" s="41" t="n">
        <f aca="false">$O$5 + L602</f>
        <v>832.87</v>
      </c>
      <c r="N602" s="47" t="n">
        <f aca="false">IF(M602&gt;$O$5,$O$2+$O$1,(M602^3*3270.5936-M602^2*8015778.389801+M602*6549018422.82398-1783686174686.87))-$O$1</f>
        <v>15359614.425293</v>
      </c>
      <c r="O602" s="41" t="n">
        <f aca="false">N602*100/$O$2</f>
        <v>39.2960984880006</v>
      </c>
      <c r="R602" s="47" t="n">
        <f aca="false">SUM(D602,I602,N602)</f>
        <v>157431537.583496</v>
      </c>
      <c r="S602" s="41" t="n">
        <f aca="false">R602*100/$R$2</f>
        <v>57.0386849673188</v>
      </c>
      <c r="U602" s="41" t="n">
        <f aca="false">[1]Plan1!$B597</f>
        <v>11.58</v>
      </c>
    </row>
    <row r="603" customFormat="false" ht="15" hidden="false" customHeight="false" outlineLevel="0" collapsed="false">
      <c r="A603" s="46" t="n">
        <v>42601</v>
      </c>
      <c r="B603" s="41" t="n">
        <f aca="false">[2]Plan1!$C598</f>
        <v>-3.37</v>
      </c>
      <c r="C603" s="41" t="n">
        <f aca="false">$E$5 + B603</f>
        <v>777.63</v>
      </c>
      <c r="D603" s="47" t="n">
        <f aca="false">IF(C603&gt;$E$5,$E$2+$E$1,(IF(C603&gt;764.99,C603^3*3486.59308-C603^2*7860012.00812+C603*5908819377.96283-1481278321001.59,IF(C603&gt;752.99,C603^3*3588.471445-C603^2*8028757.56264+C603*5988077680.84934-1488767378546.26,C603^3*899.851852-C603^2*1969009.674601+C603*1435480406.01138-348666163343.76))))-$E$1</f>
        <v>113472591.498291</v>
      </c>
      <c r="E603" s="47" t="n">
        <f aca="false">D603*100/$E$2</f>
        <v>76.166815550379</v>
      </c>
      <c r="G603" s="41" t="n">
        <f aca="false">[3]Plan1!$C598</f>
        <v>-11.03</v>
      </c>
      <c r="H603" s="41" t="n">
        <f aca="false">$J$5 + G603</f>
        <v>748.97</v>
      </c>
      <c r="I603" s="47" t="n">
        <f aca="false">IF(H603&gt;$J$5,$J$2+$J$1,(IF(H603&gt;739.99,H603^3*2498.244218-H603^2*5471052.355142+H603*3994605728.77515-972400879260.135,H603^3*1396.138889-H603^2*3002770.071427+H603*2152080038.43115-513963640099.415)))-$J$1</f>
        <v>28529009.3088379</v>
      </c>
      <c r="J603" s="47" t="n">
        <f aca="false">I603*100/$J$2</f>
        <v>32.4405449759908</v>
      </c>
      <c r="L603" s="41" t="n">
        <f aca="false">[4]Plan1!$C598</f>
        <v>-5.92</v>
      </c>
      <c r="M603" s="41" t="n">
        <f aca="false">$O$5 + L603</f>
        <v>832.86</v>
      </c>
      <c r="N603" s="47" t="n">
        <f aca="false">IF(M603&gt;$O$5,$O$2+$O$1,(M603^3*3270.5936-M603^2*8015778.389801+M603*6549018422.82398-1783686174686.87))-$O$1</f>
        <v>15329853.7827148</v>
      </c>
      <c r="O603" s="41" t="n">
        <f aca="false">N603*100/$O$2</f>
        <v>39.2199587419474</v>
      </c>
      <c r="R603" s="47" t="n">
        <f aca="false">SUM(D603,I603,N603)</f>
        <v>157331454.589844</v>
      </c>
      <c r="S603" s="41" t="n">
        <f aca="false">R603*100/$R$2</f>
        <v>57.0024241111197</v>
      </c>
      <c r="U603" s="41" t="n">
        <f aca="false">[1]Plan1!$B598</f>
        <v>9.94</v>
      </c>
    </row>
    <row r="604" customFormat="false" ht="15" hidden="false" customHeight="false" outlineLevel="0" collapsed="false">
      <c r="A604" s="46" t="n">
        <v>42602</v>
      </c>
      <c r="B604" s="41" t="n">
        <f aca="false">[2]Plan1!$C599</f>
        <v>-3.38</v>
      </c>
      <c r="C604" s="41" t="n">
        <f aca="false">$E$5 + B604</f>
        <v>777.62</v>
      </c>
      <c r="D604" s="47" t="n">
        <f aca="false">IF(C604&gt;$E$5,$E$2+$E$1,(IF(C604&gt;764.99,C604^3*3486.59308-C604^2*7860012.00812+C604*5908819377.96283-1481278321001.59,IF(C604&gt;752.99,C604^3*3588.471445-C604^2*8028757.56264+C604*5988077680.84934-1488767378546.26,C604^3*899.851852-C604^2*1969009.674601+C604*1435480406.01138-348666163343.76))))-$E$1</f>
        <v>113376882.403076</v>
      </c>
      <c r="E604" s="47" t="n">
        <f aca="false">D604*100/$E$2</f>
        <v>76.1025722216115</v>
      </c>
      <c r="G604" s="41" t="n">
        <f aca="false">[3]Plan1!$C599</f>
        <v>-11.07</v>
      </c>
      <c r="H604" s="41" t="n">
        <f aca="false">$J$5 + G604</f>
        <v>748.93</v>
      </c>
      <c r="I604" s="47" t="n">
        <f aca="false">IF(H604&gt;$J$5,$J$2+$J$1,(IF(H604&gt;739.99,H604^3*2498.244218-H604^2*5471052.355142+H604*3994605728.77515-972400879260.135,H604^3*1396.138889-H604^2*3002770.071427+H604*2152080038.43115-513963640099.415)))-$J$1</f>
        <v>28388705.9528809</v>
      </c>
      <c r="J604" s="47" t="n">
        <f aca="false">I604*100/$J$2</f>
        <v>32.2810050045907</v>
      </c>
      <c r="L604" s="41" t="n">
        <f aca="false">[4]Plan1!$C599</f>
        <v>-5.93</v>
      </c>
      <c r="M604" s="41" t="n">
        <f aca="false">$O$5 + L604</f>
        <v>832.85</v>
      </c>
      <c r="N604" s="47" t="n">
        <f aca="false">IF(M604&gt;$O$5,$O$2+$O$1,(M604^3*3270.5936-M604^2*8015778.389801+M604*6549018422.82398-1783686174686.87))-$O$1</f>
        <v>15300124.3500977</v>
      </c>
      <c r="O604" s="41" t="n">
        <f aca="false">N604*100/$O$2</f>
        <v>39.1438988435821</v>
      </c>
      <c r="R604" s="47" t="n">
        <f aca="false">SUM(D604,I604,N604)</f>
        <v>157065712.706055</v>
      </c>
      <c r="S604" s="41" t="n">
        <f aca="false">R604*100/$R$2</f>
        <v>56.9061437353784</v>
      </c>
      <c r="U604" s="41" t="n">
        <f aca="false">[1]Plan1!$B599</f>
        <v>10.39</v>
      </c>
    </row>
    <row r="605" customFormat="false" ht="15" hidden="false" customHeight="false" outlineLevel="0" collapsed="false">
      <c r="A605" s="46" t="n">
        <v>42603</v>
      </c>
      <c r="B605" s="41" t="n">
        <f aca="false">[2]Plan1!$C600</f>
        <v>-3.4</v>
      </c>
      <c r="C605" s="41" t="n">
        <f aca="false">$E$5 + B605</f>
        <v>777.6</v>
      </c>
      <c r="D605" s="47" t="n">
        <f aca="false">IF(C605&gt;$E$5,$E$2+$E$1,(IF(C605&gt;764.99,C605^3*3486.59308-C605^2*7860012.00812+C605*5908819377.96283-1481278321001.59,IF(C605&gt;752.99,C605^3*3588.471445-C605^2*8028757.56264+C605*5988077680.84934-1488767378546.26,C605^3*899.851852-C605^2*1969009.674601+C605*1435480406.01138-348666163343.76))))-$E$1</f>
        <v>113185628.421631</v>
      </c>
      <c r="E605" s="47" t="n">
        <f aca="false">D605*100/$E$2</f>
        <v>75.9741957869529</v>
      </c>
      <c r="G605" s="41" t="n">
        <f aca="false">[3]Plan1!$C600</f>
        <v>-11.08</v>
      </c>
      <c r="H605" s="41" t="n">
        <f aca="false">$J$5 + G605</f>
        <v>748.92</v>
      </c>
      <c r="I605" s="47" t="n">
        <f aca="false">IF(H605&gt;$J$5,$J$2+$J$1,(IF(H605&gt;739.99,H605^3*2498.244218-H605^2*5471052.355142+H605*3994605728.77515-972400879260.135,H605^3*1396.138889-H605^2*3002770.071427+H605*2152080038.43115-513963640099.415)))-$J$1</f>
        <v>28353701.1403809</v>
      </c>
      <c r="J605" s="47" t="n">
        <f aca="false">I605*100/$J$2</f>
        <v>32.2412007764807</v>
      </c>
      <c r="L605" s="41" t="n">
        <f aca="false">[4]Plan1!$C600</f>
        <v>-5.97</v>
      </c>
      <c r="M605" s="41" t="n">
        <f aca="false">$O$5 + L605</f>
        <v>832.81</v>
      </c>
      <c r="N605" s="47" t="n">
        <f aca="false">IF(M605&gt;$O$5,$O$2+$O$1,(M605^3*3270.5936-M605^2*8015778.389801+M605*6549018422.82398-1783686174686.87))-$O$1</f>
        <v>15181518.3544922</v>
      </c>
      <c r="O605" s="41" t="n">
        <f aca="false">N605*100/$O$2</f>
        <v>38.8404567938322</v>
      </c>
      <c r="R605" s="47" t="n">
        <f aca="false">SUM(D605,I605,N605)</f>
        <v>156720847.916504</v>
      </c>
      <c r="S605" s="41" t="n">
        <f aca="false">R605*100/$R$2</f>
        <v>56.7811965082253</v>
      </c>
      <c r="U605" s="41" t="n">
        <f aca="false">[1]Plan1!$B600</f>
        <v>10.62</v>
      </c>
    </row>
    <row r="606" customFormat="false" ht="15" hidden="false" customHeight="false" outlineLevel="0" collapsed="false">
      <c r="A606" s="46" t="n">
        <v>42604</v>
      </c>
      <c r="B606" s="41" t="n">
        <f aca="false">[2]Plan1!$C601</f>
        <v>-3.4</v>
      </c>
      <c r="C606" s="41" t="n">
        <f aca="false">$E$5 + B606</f>
        <v>777.6</v>
      </c>
      <c r="D606" s="47" t="n">
        <f aca="false">IF(C606&gt;$E$5,$E$2+$E$1,(IF(C606&gt;764.99,C606^3*3486.59308-C606^2*7860012.00812+C606*5908819377.96283-1481278321001.59,IF(C606&gt;752.99,C606^3*3588.471445-C606^2*8028757.56264+C606*5988077680.84934-1488767378546.26,C606^3*899.851852-C606^2*1969009.674601+C606*1435480406.01138-348666163343.76))))-$E$1</f>
        <v>113185628.421631</v>
      </c>
      <c r="E606" s="47" t="n">
        <f aca="false">D606*100/$E$2</f>
        <v>75.9741957869529</v>
      </c>
      <c r="G606" s="41" t="n">
        <f aca="false">[3]Plan1!$C601</f>
        <v>-11.09</v>
      </c>
      <c r="H606" s="41" t="n">
        <f aca="false">$J$5 + G606</f>
        <v>748.91</v>
      </c>
      <c r="I606" s="47" t="n">
        <f aca="false">IF(H606&gt;$J$5,$J$2+$J$1,(IF(H606&gt;739.99,H606^3*2498.244218-H606^2*5471052.355142+H606*3994605728.77515-972400879260.135,H606^3*1396.138889-H606^2*3002770.071427+H606*2152080038.43115-513963640099.415)))-$J$1</f>
        <v>28318724.7089844</v>
      </c>
      <c r="J606" s="47" t="n">
        <f aca="false">I606*100/$J$2</f>
        <v>32.2014288207308</v>
      </c>
      <c r="L606" s="41" t="n">
        <f aca="false">[4]Plan1!$C601</f>
        <v>-5.99</v>
      </c>
      <c r="M606" s="41" t="n">
        <f aca="false">$O$5 + L606</f>
        <v>832.79</v>
      </c>
      <c r="N606" s="47" t="n">
        <f aca="false">IF(M606&gt;$O$5,$O$2+$O$1,(M606^3*3270.5936-M606^2*8015778.389801+M606*6549018422.82398-1783686174686.87))-$O$1</f>
        <v>15122402.1181641</v>
      </c>
      <c r="O606" s="41" t="n">
        <f aca="false">N606*100/$O$2</f>
        <v>38.6892135802549</v>
      </c>
      <c r="R606" s="47" t="n">
        <f aca="false">SUM(D606,I606,N606)</f>
        <v>156626755.248779</v>
      </c>
      <c r="S606" s="41" t="n">
        <f aca="false">R606*100/$R$2</f>
        <v>56.7471059942504</v>
      </c>
      <c r="U606" s="41" t="n">
        <f aca="false">[1]Plan1!$B601</f>
        <v>11.58</v>
      </c>
    </row>
    <row r="607" customFormat="false" ht="15" hidden="false" customHeight="false" outlineLevel="0" collapsed="false">
      <c r="A607" s="46" t="n">
        <v>42605</v>
      </c>
      <c r="B607" s="41" t="n">
        <f aca="false">[2]Plan1!$C602</f>
        <v>-3.41</v>
      </c>
      <c r="C607" s="41" t="n">
        <f aca="false">$E$5 + B607</f>
        <v>777.59</v>
      </c>
      <c r="D607" s="47" t="n">
        <f aca="false">IF(C607&gt;$E$5,$E$2+$E$1,(IF(C607&gt;764.99,C607^3*3486.59308-C607^2*7860012.00812+C607*5908819377.96283-1481278321001.59,IF(C607&gt;752.99,C607^3*3588.471445-C607^2*8028757.56264+C607*5988077680.84934-1488767378546.26,C607^3*899.851852-C607^2*1969009.674601+C607*1435480406.01138-348666163343.76))))-$E$1</f>
        <v>113090083.495361</v>
      </c>
      <c r="E607" s="47" t="n">
        <f aca="false">D607*100/$E$2</f>
        <v>75.9100626541862</v>
      </c>
      <c r="G607" s="41" t="n">
        <f aca="false">[3]Plan1!$C602</f>
        <v>-11.1</v>
      </c>
      <c r="H607" s="41" t="n">
        <f aca="false">$J$5 + G607</f>
        <v>748.9</v>
      </c>
      <c r="I607" s="47" t="n">
        <f aca="false">IF(H607&gt;$J$5,$J$2+$J$1,(IF(H607&gt;739.99,H607^3*2498.244218-H607^2*5471052.355142+H607*3994605728.77515-972400879260.135,H607^3*1396.138889-H607^2*3002770.071427+H607*2152080038.43115-513963640099.415)))-$J$1</f>
        <v>28283776.6418457</v>
      </c>
      <c r="J607" s="47" t="n">
        <f aca="false">I607*100/$J$2</f>
        <v>32.1616891181859</v>
      </c>
      <c r="L607" s="41" t="n">
        <f aca="false">[4]Plan1!$C602</f>
        <v>-6.02</v>
      </c>
      <c r="M607" s="41" t="n">
        <f aca="false">$O$5 + L607</f>
        <v>832.76</v>
      </c>
      <c r="N607" s="47" t="n">
        <f aca="false">IF(M607&gt;$O$5,$O$2+$O$1,(M607^3*3270.5936-M607^2*8015778.389801+M607*6549018422.82398-1783686174686.87))-$O$1</f>
        <v>15033960.7792969</v>
      </c>
      <c r="O607" s="41" t="n">
        <f aca="false">N607*100/$O$2</f>
        <v>38.4629449079884</v>
      </c>
      <c r="R607" s="47" t="n">
        <f aca="false">SUM(D607,I607,N607)</f>
        <v>156407820.916504</v>
      </c>
      <c r="S607" s="41" t="n">
        <f aca="false">R607*100/$R$2</f>
        <v>56.6677843627726</v>
      </c>
      <c r="U607" s="41" t="n">
        <f aca="false">[1]Plan1!$B602</f>
        <v>11.82</v>
      </c>
    </row>
    <row r="608" customFormat="false" ht="15" hidden="false" customHeight="false" outlineLevel="0" collapsed="false">
      <c r="A608" s="46" t="n">
        <v>42606</v>
      </c>
      <c r="B608" s="41" t="n">
        <f aca="false">[2]Plan1!$C603</f>
        <v>-3.42</v>
      </c>
      <c r="C608" s="41" t="n">
        <f aca="false">$E$5 + B608</f>
        <v>777.58</v>
      </c>
      <c r="D608" s="47" t="n">
        <f aca="false">IF(C608&gt;$E$5,$E$2+$E$1,(IF(C608&gt;764.99,C608^3*3486.59308-C608^2*7860012.00812+C608*5908819377.96283-1481278321001.59,IF(C608&gt;752.99,C608^3*3588.471445-C608^2*8028757.56264+C608*5988077680.84934-1488767378546.26,C608^3*899.851852-C608^2*1969009.674601+C608*1435480406.01138-348666163343.76))))-$E$1</f>
        <v>112994593.249756</v>
      </c>
      <c r="E608" s="47" t="n">
        <f aca="false">D608*100/$E$2</f>
        <v>75.8459662250145</v>
      </c>
      <c r="G608" s="41" t="n">
        <f aca="false">[3]Plan1!$C603</f>
        <v>-11.12</v>
      </c>
      <c r="H608" s="41" t="n">
        <f aca="false">$J$5 + G608</f>
        <v>748.88</v>
      </c>
      <c r="I608" s="47" t="n">
        <f aca="false">IF(H608&gt;$J$5,$J$2+$J$1,(IF(H608&gt;739.99,H608^3*2498.244218-H608^2*5471052.355142+H608*3994605728.77515-972400879260.135,H608^3*1396.138889-H608^2*3002770.071427+H608*2152080038.43115-513963640099.415)))-$J$1</f>
        <v>28213965.5461426</v>
      </c>
      <c r="J608" s="47" t="n">
        <f aca="false">I608*100/$J$2</f>
        <v>32.0823064110801</v>
      </c>
      <c r="L608" s="41" t="n">
        <f aca="false">[4]Plan1!$C603</f>
        <v>-6.04</v>
      </c>
      <c r="M608" s="41" t="n">
        <f aca="false">$O$5 + L608</f>
        <v>832.74</v>
      </c>
      <c r="N608" s="47" t="n">
        <f aca="false">IF(M608&gt;$O$5,$O$2+$O$1,(M608^3*3270.5936-M608^2*8015778.389801+M608*6549018422.82398-1783686174686.87))-$O$1</f>
        <v>14975154.9990234</v>
      </c>
      <c r="O608" s="41" t="n">
        <f aca="false">N608*100/$O$2</f>
        <v>38.3124959664132</v>
      </c>
      <c r="R608" s="47" t="n">
        <f aca="false">SUM(D608,I608,N608)</f>
        <v>156183713.794922</v>
      </c>
      <c r="S608" s="41" t="n">
        <f aca="false">R608*100/$R$2</f>
        <v>56.5865885890219</v>
      </c>
      <c r="U608" s="41" t="n">
        <f aca="false">[1]Plan1!$B603</f>
        <v>11.1</v>
      </c>
    </row>
    <row r="609" customFormat="false" ht="15" hidden="false" customHeight="false" outlineLevel="0" collapsed="false">
      <c r="A609" s="46" t="n">
        <v>42607</v>
      </c>
      <c r="B609" s="41" t="n">
        <f aca="false">[2]Plan1!$C604</f>
        <v>-3.42</v>
      </c>
      <c r="C609" s="41" t="n">
        <f aca="false">$E$5 + B609</f>
        <v>777.58</v>
      </c>
      <c r="D609" s="47" t="n">
        <f aca="false">IF(C609&gt;$E$5,$E$2+$E$1,(IF(C609&gt;764.99,C609^3*3486.59308-C609^2*7860012.00812+C609*5908819377.96283-1481278321001.59,IF(C609&gt;752.99,C609^3*3588.471445-C609^2*8028757.56264+C609*5988077680.84934-1488767378546.26,C609^3*899.851852-C609^2*1969009.674601+C609*1435480406.01138-348666163343.76))))-$E$1</f>
        <v>112994593.249756</v>
      </c>
      <c r="E609" s="47" t="n">
        <f aca="false">D609*100/$E$2</f>
        <v>75.8459662250145</v>
      </c>
      <c r="G609" s="41" t="n">
        <f aca="false">[3]Plan1!$C604</f>
        <v>-11.13</v>
      </c>
      <c r="H609" s="41" t="n">
        <f aca="false">$J$5 + G609</f>
        <v>748.87</v>
      </c>
      <c r="I609" s="47" t="n">
        <f aca="false">IF(H609&gt;$J$5,$J$2+$J$1,(IF(H609&gt;739.99,H609^3*2498.244218-H609^2*5471052.355142+H609*3994605728.77515-972400879260.135,H609^3*1396.138889-H609^2*3002770.071427+H609*2152080038.43115-513963640099.415)))-$J$1</f>
        <v>28179102.486084</v>
      </c>
      <c r="J609" s="47" t="n">
        <f aca="false">I609*100/$J$2</f>
        <v>32.0426633707071</v>
      </c>
      <c r="L609" s="41" t="n">
        <f aca="false">[4]Plan1!$C604</f>
        <v>-6.04</v>
      </c>
      <c r="M609" s="41" t="n">
        <f aca="false">$O$5 + L609</f>
        <v>832.74</v>
      </c>
      <c r="N609" s="47" t="n">
        <f aca="false">IF(M609&gt;$O$5,$O$2+$O$1,(M609^3*3270.5936-M609^2*8015778.389801+M609*6549018422.82398-1783686174686.87))-$O$1</f>
        <v>14975154.9990234</v>
      </c>
      <c r="O609" s="41" t="n">
        <f aca="false">N609*100/$O$2</f>
        <v>38.3124959664132</v>
      </c>
      <c r="R609" s="47" t="n">
        <f aca="false">SUM(D609,I609,N609)</f>
        <v>156148850.734863</v>
      </c>
      <c r="S609" s="41" t="n">
        <f aca="false">R609*100/$R$2</f>
        <v>56.5739574280093</v>
      </c>
      <c r="U609" s="41" t="n">
        <f aca="false">[1]Plan1!$B604</f>
        <v>11.34</v>
      </c>
    </row>
    <row r="610" customFormat="false" ht="15" hidden="false" customHeight="false" outlineLevel="0" collapsed="false">
      <c r="A610" s="46" t="n">
        <v>42608</v>
      </c>
      <c r="B610" s="41" t="n">
        <f aca="false">[2]Plan1!$C605</f>
        <v>-3.42</v>
      </c>
      <c r="C610" s="41" t="n">
        <f aca="false">$E$5 + B610</f>
        <v>777.58</v>
      </c>
      <c r="D610" s="47" t="n">
        <f aca="false">IF(C610&gt;$E$5,$E$2+$E$1,(IF(C610&gt;764.99,C610^3*3486.59308-C610^2*7860012.00812+C610*5908819377.96283-1481278321001.59,IF(C610&gt;752.99,C610^3*3588.471445-C610^2*8028757.56264+C610*5988077680.84934-1488767378546.26,C610^3*899.851852-C610^2*1969009.674601+C610*1435480406.01138-348666163343.76))))-$E$1</f>
        <v>112994593.249756</v>
      </c>
      <c r="E610" s="47" t="n">
        <f aca="false">D610*100/$E$2</f>
        <v>75.8459662250145</v>
      </c>
      <c r="G610" s="41" t="n">
        <f aca="false">[3]Plan1!$C605</f>
        <v>-11.15</v>
      </c>
      <c r="H610" s="41" t="n">
        <f aca="false">$J$5 + G610</f>
        <v>748.85</v>
      </c>
      <c r="I610" s="47" t="n">
        <f aca="false">IF(H610&gt;$J$5,$J$2+$J$1,(IF(H610&gt;739.99,H610^3*2498.244218-H610^2*5471052.355142+H610*3994605728.77515-972400879260.135,H610^3*1396.138889-H610^2*3002770.071427+H610*2152080038.43115-513963640099.415)))-$J$1</f>
        <v>28109461.269043</v>
      </c>
      <c r="J610" s="47" t="n">
        <f aca="false">I610*100/$J$2</f>
        <v>31.9634738338696</v>
      </c>
      <c r="L610" s="41" t="n">
        <f aca="false">[4]Plan1!$C605</f>
        <v>-6.06</v>
      </c>
      <c r="M610" s="41" t="n">
        <f aca="false">$O$5 + L610</f>
        <v>832.72</v>
      </c>
      <c r="N610" s="47" t="n">
        <f aca="false">IF(M610&gt;$O$5,$O$2+$O$1,(M610^3*3270.5936-M610^2*8015778.389801+M610*6549018422.82398-1783686174686.87))-$O$1</f>
        <v>14916473.1269531</v>
      </c>
      <c r="O610" s="41" t="n">
        <f aca="false">N610*100/$O$2</f>
        <v>38.1623640320765</v>
      </c>
      <c r="R610" s="47" t="n">
        <f aca="false">SUM(D610,I610,N610)</f>
        <v>156020527.645752</v>
      </c>
      <c r="S610" s="41" t="n">
        <f aca="false">R610*100/$R$2</f>
        <v>56.5274649629912</v>
      </c>
      <c r="U610" s="41" t="n">
        <f aca="false">[1]Plan1!$B605</f>
        <v>10.16</v>
      </c>
    </row>
    <row r="611" customFormat="false" ht="15" hidden="false" customHeight="false" outlineLevel="0" collapsed="false">
      <c r="A611" s="46" t="n">
        <v>42609</v>
      </c>
      <c r="B611" s="41" t="n">
        <f aca="false">[2]Plan1!$C606</f>
        <v>-3.44</v>
      </c>
      <c r="C611" s="41" t="n">
        <f aca="false">$E$5 + B611</f>
        <v>777.56</v>
      </c>
      <c r="D611" s="47" t="n">
        <f aca="false">IF(C611&gt;$E$5,$E$2+$E$1,(IF(C611&gt;764.99,C611^3*3486.59308-C611^2*7860012.00812+C611*5908819377.96283-1481278321001.59,IF(C611&gt;752.99,C611^3*3588.471445-C611^2*8028757.56264+C611*5988077680.84934-1488767378546.26,C611^3*899.851852-C611^2*1969009.674601+C611*1435480406.01138-348666163343.76))))-$E$1</f>
        <v>112803776.721436</v>
      </c>
      <c r="E611" s="47" t="n">
        <f aca="false">D611*100/$E$2</f>
        <v>75.7178834243608</v>
      </c>
      <c r="G611" s="41" t="n">
        <f aca="false">[3]Plan1!$C606</f>
        <v>-11.17</v>
      </c>
      <c r="H611" s="41" t="n">
        <f aca="false">$J$5 + G611</f>
        <v>748.83</v>
      </c>
      <c r="I611" s="47" t="n">
        <f aca="false">IF(H611&gt;$J$5,$J$2+$J$1,(IF(H611&gt;739.99,H611^3*2498.244218-H611^2*5471052.355142+H611*3994605728.77515-972400879260.135,H611^3*1396.138889-H611^2*3002770.071427+H611*2152080038.43115-513963640099.415)))-$J$1</f>
        <v>28039933.1538086</v>
      </c>
      <c r="J611" s="47" t="n">
        <f aca="false">I611*100/$J$2</f>
        <v>31.8844129059229</v>
      </c>
      <c r="L611" s="41" t="n">
        <f aca="false">[4]Plan1!$C606</f>
        <v>-6.09</v>
      </c>
      <c r="M611" s="41" t="n">
        <f aca="false">$O$5 + L611</f>
        <v>832.69</v>
      </c>
      <c r="N611" s="47" t="n">
        <f aca="false">IF(M611&gt;$O$5,$O$2+$O$1,(M611^3*3270.5936-M611^2*8015778.389801+M611*6549018422.82398-1783686174686.87))-$O$1</f>
        <v>14828682.2998047</v>
      </c>
      <c r="O611" s="41" t="n">
        <f aca="false">N611*100/$O$2</f>
        <v>37.9377596315723</v>
      </c>
      <c r="R611" s="47" t="n">
        <f aca="false">SUM(D611,I611,N611)</f>
        <v>155672392.175049</v>
      </c>
      <c r="S611" s="41" t="n">
        <f aca="false">R611*100/$R$2</f>
        <v>56.4013327423181</v>
      </c>
      <c r="U611" s="41" t="n">
        <f aca="false">[1]Plan1!$B606</f>
        <v>9.94</v>
      </c>
    </row>
    <row r="612" customFormat="false" ht="15" hidden="false" customHeight="false" outlineLevel="0" collapsed="false">
      <c r="A612" s="46" t="n">
        <v>42610</v>
      </c>
      <c r="B612" s="41" t="n">
        <f aca="false">[2]Plan1!$C607</f>
        <v>-3.45</v>
      </c>
      <c r="C612" s="41" t="n">
        <f aca="false">$E$5 + B612</f>
        <v>777.55</v>
      </c>
      <c r="D612" s="47" t="n">
        <f aca="false">IF(C612&gt;$E$5,$E$2+$E$1,(IF(C612&gt;764.99,C612^3*3486.59308-C612^2*7860012.00812+C612*5908819377.96283-1481278321001.59,IF(C612&gt;752.99,C612^3*3588.471445-C612^2*8028757.56264+C612*5988077680.84934-1488767378546.26,C612^3*899.851852-C612^2*1969009.674601+C612*1435480406.01138-348666163343.76))))-$E$1</f>
        <v>112708450.395752</v>
      </c>
      <c r="E612" s="47" t="n">
        <f aca="false">D612*100/$E$2</f>
        <v>75.6538970240366</v>
      </c>
      <c r="G612" s="41" t="n">
        <f aca="false">[3]Plan1!$C607</f>
        <v>-11.19</v>
      </c>
      <c r="H612" s="41" t="n">
        <f aca="false">$J$5 + G612</f>
        <v>748.81</v>
      </c>
      <c r="I612" s="47" t="n">
        <f aca="false">IF(H612&gt;$J$5,$J$2+$J$1,(IF(H612&gt;739.99,H612^3*2498.244218-H612^2*5471052.355142+H612*3994605728.77515-972400879260.135,H612^3*1396.138889-H612^2*3002770.071427+H612*2152080038.43115-513963640099.415)))-$J$1</f>
        <v>27970518.0217285</v>
      </c>
      <c r="J612" s="47" t="n">
        <f aca="false">I612*100/$J$2</f>
        <v>31.8054804519466</v>
      </c>
      <c r="L612" s="41" t="n">
        <f aca="false">[4]Plan1!$C607</f>
        <v>-6.1</v>
      </c>
      <c r="M612" s="41" t="n">
        <f aca="false">$O$5 + L612</f>
        <v>832.68</v>
      </c>
      <c r="N612" s="47" t="n">
        <f aca="false">IF(M612&gt;$O$5,$O$2+$O$1,(M612^3*3270.5936-M612^2*8015778.389801+M612*6549018422.82398-1783686174686.87))-$O$1</f>
        <v>14799480.4746094</v>
      </c>
      <c r="O612" s="41" t="n">
        <f aca="false">N612*100/$O$2</f>
        <v>37.8630495661286</v>
      </c>
      <c r="R612" s="47" t="n">
        <f aca="false">SUM(D612,I612,N612)</f>
        <v>155478448.89209</v>
      </c>
      <c r="S612" s="41" t="n">
        <f aca="false">R612*100/$R$2</f>
        <v>56.3310655646736</v>
      </c>
      <c r="U612" s="41" t="n">
        <f aca="false">[1]Plan1!$B607</f>
        <v>11.34</v>
      </c>
    </row>
    <row r="613" customFormat="false" ht="15" hidden="false" customHeight="false" outlineLevel="0" collapsed="false">
      <c r="A613" s="46" t="n">
        <v>42611</v>
      </c>
      <c r="B613" s="41" t="n">
        <f aca="false">[2]Plan1!$C608</f>
        <v>-3.47</v>
      </c>
      <c r="C613" s="41" t="n">
        <f aca="false">$E$5 + B613</f>
        <v>777.53</v>
      </c>
      <c r="D613" s="47" t="n">
        <f aca="false">IF(C613&gt;$E$5,$E$2+$E$1,(IF(C613&gt;764.99,C613^3*3486.59308-C613^2*7860012.00812+C613*5908819377.96283-1481278321001.59,IF(C613&gt;752.99,C613^3*3588.471445-C613^2*8028757.56264+C613*5988077680.84934-1488767378546.26,C613^3*899.851852-C613^2*1969009.674601+C613*1435480406.01138-348666163343.76))))-$E$1</f>
        <v>112517961.516846</v>
      </c>
      <c r="E613" s="47" t="n">
        <f aca="false">D613*100/$E$2</f>
        <v>75.5260341532545</v>
      </c>
      <c r="G613" s="41" t="n">
        <f aca="false">[3]Plan1!$C608</f>
        <v>-11.21</v>
      </c>
      <c r="H613" s="41" t="n">
        <f aca="false">$J$5 + G613</f>
        <v>748.79</v>
      </c>
      <c r="I613" s="47" t="n">
        <f aca="false">IF(H613&gt;$J$5,$J$2+$J$1,(IF(H613&gt;739.99,H613^3*2498.244218-H613^2*5471052.355142+H613*3994605728.77515-972400879260.135,H613^3*1396.138889-H613^2*3002770.071427+H613*2152080038.43115-513963640099.415)))-$J$1</f>
        <v>27901215.7521973</v>
      </c>
      <c r="J613" s="47" t="n">
        <f aca="false">I613*100/$J$2</f>
        <v>31.7266763347994</v>
      </c>
      <c r="L613" s="41" t="n">
        <f aca="false">[4]Plan1!$C608</f>
        <v>-6.12</v>
      </c>
      <c r="M613" s="41" t="n">
        <f aca="false">$O$5 + L613</f>
        <v>832.66</v>
      </c>
      <c r="N613" s="47" t="n">
        <f aca="false">IF(M613&gt;$O$5,$O$2+$O$1,(M613^3*3270.5936-M613^2*8015778.389801+M613*6549018422.82398-1783686174686.87))-$O$1</f>
        <v>14741169.3808594</v>
      </c>
      <c r="O613" s="41" t="n">
        <f aca="false">N613*100/$O$2</f>
        <v>37.7138662325177</v>
      </c>
      <c r="R613" s="47" t="n">
        <f aca="false">SUM(D613,I613,N613)</f>
        <v>155160346.649902</v>
      </c>
      <c r="S613" s="41" t="n">
        <f aca="false">R613*100/$R$2</f>
        <v>56.215814619037</v>
      </c>
      <c r="U613" s="41" t="n">
        <f aca="false">[1]Plan1!$B608</f>
        <v>10.39</v>
      </c>
    </row>
    <row r="614" customFormat="false" ht="15" hidden="false" customHeight="false" outlineLevel="0" collapsed="false">
      <c r="A614" s="46" t="n">
        <v>42612</v>
      </c>
      <c r="B614" s="41" t="n">
        <f aca="false">[2]Plan1!$C609</f>
        <v>-3.5</v>
      </c>
      <c r="C614" s="41" t="n">
        <f aca="false">$E$5 + B614</f>
        <v>777.5</v>
      </c>
      <c r="D614" s="47" t="n">
        <f aca="false">IF(C614&gt;$E$5,$E$2+$E$1,(IF(C614&gt;764.99,C614^3*3486.59308-C614^2*7860012.00812+C614*5908819377.96283-1481278321001.59,IF(C614&gt;752.99,C614^3*3588.471445-C614^2*8028757.56264+C614*5988077680.84934-1488767378546.26,C614^3*899.851852-C614^2*1969009.674601+C614*1435480406.01138-348666163343.76))))-$E$1</f>
        <v>112232637.317139</v>
      </c>
      <c r="E614" s="47" t="n">
        <f aca="false">D614*100/$E$2</f>
        <v>75.3345144619864</v>
      </c>
      <c r="G614" s="41" t="n">
        <f aca="false">[3]Plan1!$C609</f>
        <v>-11.22</v>
      </c>
      <c r="H614" s="41" t="n">
        <f aca="false">$J$5 + G614</f>
        <v>748.78</v>
      </c>
      <c r="I614" s="47" t="n">
        <f aca="false">IF(H614&gt;$J$5,$J$2+$J$1,(IF(H614&gt;739.99,H614^3*2498.244218-H614^2*5471052.355142+H614*3994605728.77515-972400879260.135,H614^3*1396.138889-H614^2*3002770.071427+H614*2152080038.43115-513963640099.415)))-$J$1</f>
        <v>27866606.9035645</v>
      </c>
      <c r="J614" s="47" t="n">
        <f aca="false">I614*100/$J$2</f>
        <v>31.6873223600965</v>
      </c>
      <c r="L614" s="41" t="n">
        <f aca="false">[4]Plan1!$C609</f>
        <v>-6.14</v>
      </c>
      <c r="M614" s="41" t="n">
        <f aca="false">$O$5 + L614</f>
        <v>832.64</v>
      </c>
      <c r="N614" s="47" t="n">
        <f aca="false">IF(M614&gt;$O$5,$O$2+$O$1,(M614^3*3270.5936-M614^2*8015778.389801+M614*6549018422.82398-1783686174686.87))-$O$1</f>
        <v>14682981.5673828</v>
      </c>
      <c r="O614" s="41" t="n">
        <f aca="false">N614*100/$O$2</f>
        <v>37.5649982996475</v>
      </c>
      <c r="R614" s="47" t="n">
        <f aca="false">SUM(D614,I614,N614)</f>
        <v>154782225.788086</v>
      </c>
      <c r="S614" s="41" t="n">
        <f aca="false">R614*100/$R$2</f>
        <v>56.0788184551948</v>
      </c>
      <c r="U614" s="41" t="n">
        <f aca="false">[1]Plan1!$B609</f>
        <v>10.62</v>
      </c>
    </row>
    <row r="615" customFormat="false" ht="15" hidden="false" customHeight="false" outlineLevel="0" collapsed="false">
      <c r="A615" s="46" t="n">
        <v>42613</v>
      </c>
      <c r="B615" s="41" t="n">
        <f aca="false">[2]Plan1!$C610</f>
        <v>-3.53</v>
      </c>
      <c r="C615" s="41" t="n">
        <f aca="false">$E$5 + B615</f>
        <v>777.47</v>
      </c>
      <c r="D615" s="47" t="n">
        <f aca="false">IF(C615&gt;$E$5,$E$2+$E$1,(IF(C615&gt;764.99,C615^3*3486.59308-C615^2*7860012.00812+C615*5908819377.96283-1481278321001.59,IF(C615&gt;752.99,C615^3*3588.471445-C615^2*8028757.56264+C615*5988077680.84934-1488767378546.26,C615^3*899.851852-C615^2*1969009.674601+C615*1435480406.01138-348666163343.76))))-$E$1</f>
        <v>111947803.556396</v>
      </c>
      <c r="E615" s="47" t="n">
        <f aca="false">D615*100/$E$2</f>
        <v>75.1433239706923</v>
      </c>
      <c r="G615" s="41" t="n">
        <f aca="false">[3]Plan1!$C610</f>
        <v>-11.23</v>
      </c>
      <c r="H615" s="41" t="n">
        <f aca="false">$J$5 + G615</f>
        <v>748.77</v>
      </c>
      <c r="I615" s="47" t="n">
        <f aca="false">IF(H615&gt;$J$5,$J$2+$J$1,(IF(H615&gt;739.99,H615^3*2498.244218-H615^2*5471052.355142+H615*3994605728.77515-972400879260.135,H615^3*1396.138889-H615^2*3002770.071427+H615*2152080038.43115-513963640099.415)))-$J$1</f>
        <v>27832026.2250977</v>
      </c>
      <c r="J615" s="47" t="n">
        <f aca="false">I615*100/$J$2</f>
        <v>31.6480004178952</v>
      </c>
      <c r="L615" s="41" t="n">
        <f aca="false">[4]Plan1!$C610</f>
        <v>-6.16</v>
      </c>
      <c r="M615" s="41" t="n">
        <f aca="false">$O$5 + L615</f>
        <v>832.62</v>
      </c>
      <c r="N615" s="47" t="n">
        <f aca="false">IF(M615&gt;$O$5,$O$2+$O$1,(M615^3*3270.5936-M615^2*8015778.389801+M615*6549018422.82398-1783686174686.87))-$O$1</f>
        <v>14624916.875</v>
      </c>
      <c r="O615" s="41" t="n">
        <f aca="false">N615*100/$O$2</f>
        <v>37.4164453602721</v>
      </c>
      <c r="R615" s="47" t="n">
        <f aca="false">SUM(D615,I615,N615)</f>
        <v>154404746.656494</v>
      </c>
      <c r="S615" s="41" t="n">
        <f aca="false">R615*100/$R$2</f>
        <v>55.942054795263</v>
      </c>
      <c r="U615" s="41" t="n">
        <f aca="false">[1]Plan1!$B610</f>
        <v>9.94</v>
      </c>
    </row>
    <row r="616" customFormat="false" ht="15" hidden="false" customHeight="false" outlineLevel="0" collapsed="false">
      <c r="A616" s="46" t="n">
        <v>42614</v>
      </c>
      <c r="B616" s="41" t="n">
        <f aca="false">[2]Plan1!$C611</f>
        <v>-3.56</v>
      </c>
      <c r="C616" s="41" t="n">
        <f aca="false">$E$5 + B616</f>
        <v>777.44</v>
      </c>
      <c r="D616" s="47" t="n">
        <f aca="false">IF(C616&gt;$E$5,$E$2+$E$1,(IF(C616&gt;764.99,C616^3*3486.59308-C616^2*7860012.00812+C616*5908819377.96283-1481278321001.59,IF(C616&gt;752.99,C616^3*3588.471445-C616^2*8028757.56264+C616*5988077680.84934-1488767378546.26,C616^3*899.851852-C616^2*1969009.674601+C616*1435480406.01138-348666163343.76))))-$E$1</f>
        <v>111663459.670654</v>
      </c>
      <c r="E616" s="47" t="n">
        <f aca="false">D616*100/$E$2</f>
        <v>74.9524623008191</v>
      </c>
      <c r="G616" s="41" t="n">
        <f aca="false">[3]Plan1!$C611</f>
        <v>-11.23</v>
      </c>
      <c r="H616" s="41" t="n">
        <f aca="false">$J$5 + G616</f>
        <v>748.77</v>
      </c>
      <c r="I616" s="47" t="n">
        <f aca="false">IF(H616&gt;$J$5,$J$2+$J$1,(IF(H616&gt;739.99,H616^3*2498.244218-H616^2*5471052.355142+H616*3994605728.77515-972400879260.135,H616^3*1396.138889-H616^2*3002770.071427+H616*2152080038.43115-513963640099.415)))-$J$1</f>
        <v>27832026.2250977</v>
      </c>
      <c r="J616" s="47" t="n">
        <f aca="false">I616*100/$J$2</f>
        <v>31.6480004178952</v>
      </c>
      <c r="L616" s="41" t="n">
        <f aca="false">[4]Plan1!$C611</f>
        <v>-6.16</v>
      </c>
      <c r="M616" s="41" t="n">
        <f aca="false">$O$5 + L616</f>
        <v>832.62</v>
      </c>
      <c r="N616" s="47" t="n">
        <f aca="false">IF(M616&gt;$O$5,$O$2+$O$1,(M616^3*3270.5936-M616^2*8015778.389801+M616*6549018422.82398-1783686174686.87))-$O$1</f>
        <v>14624916.875</v>
      </c>
      <c r="O616" s="41" t="n">
        <f aca="false">N616*100/$O$2</f>
        <v>37.4164453602721</v>
      </c>
      <c r="R616" s="47" t="n">
        <f aca="false">SUM(D616,I616,N616)</f>
        <v>154120402.770752</v>
      </c>
      <c r="S616" s="41" t="n">
        <f aca="false">R616*100/$R$2</f>
        <v>55.8390347678264</v>
      </c>
      <c r="U616" s="41" t="n">
        <f aca="false">[1]Plan1!$B611</f>
        <v>14.43</v>
      </c>
    </row>
    <row r="617" customFormat="false" ht="15" hidden="false" customHeight="false" outlineLevel="0" collapsed="false">
      <c r="A617" s="46" t="n">
        <v>42615</v>
      </c>
      <c r="B617" s="41" t="n">
        <f aca="false">[2]Plan1!$C612</f>
        <v>-3.56</v>
      </c>
      <c r="C617" s="41" t="n">
        <f aca="false">$E$5 + B617</f>
        <v>777.44</v>
      </c>
      <c r="D617" s="47" t="n">
        <f aca="false">IF(C617&gt;$E$5,$E$2+$E$1,(IF(C617&gt;764.99,C617^3*3486.59308-C617^2*7860012.00812+C617*5908819377.96283-1481278321001.59,IF(C617&gt;752.99,C617^3*3588.471445-C617^2*8028757.56264+C617*5988077680.84934-1488767378546.26,C617^3*899.851852-C617^2*1969009.674601+C617*1435480406.01138-348666163343.76))))-$E$1</f>
        <v>111663459.670654</v>
      </c>
      <c r="E617" s="47" t="n">
        <f aca="false">D617*100/$E$2</f>
        <v>74.9524623008191</v>
      </c>
      <c r="G617" s="41" t="n">
        <f aca="false">[3]Plan1!$C612</f>
        <v>-11.24</v>
      </c>
      <c r="H617" s="41" t="n">
        <f aca="false">$J$5 + G617</f>
        <v>748.76</v>
      </c>
      <c r="I617" s="47" t="n">
        <f aca="false">IF(H617&gt;$J$5,$J$2+$J$1,(IF(H617&gt;739.99,H617^3*2498.244218-H617^2*5471052.355142+H617*3994605728.77515-972400879260.135,H617^3*1396.138889-H617^2*3002770.071427+H617*2152080038.43115-513963640099.415)))-$J$1</f>
        <v>27797473.7026367</v>
      </c>
      <c r="J617" s="47" t="n">
        <f aca="false">I617*100/$J$2</f>
        <v>31.6087104920939</v>
      </c>
      <c r="L617" s="41" t="n">
        <f aca="false">[4]Plan1!$C612</f>
        <v>-6.18</v>
      </c>
      <c r="M617" s="41" t="n">
        <f aca="false">$O$5 + L617</f>
        <v>832.6</v>
      </c>
      <c r="N617" s="47" t="n">
        <f aca="false">IF(M617&gt;$O$5,$O$2+$O$1,(M617^3*3270.5936-M617^2*8015778.389801+M617*6549018422.82398-1783686174686.87))-$O$1</f>
        <v>14566975.1489258</v>
      </c>
      <c r="O617" s="41" t="n">
        <f aca="false">N617*100/$O$2</f>
        <v>37.2682070183885</v>
      </c>
      <c r="R617" s="47" t="n">
        <f aca="false">SUM(D617,I617,N617)</f>
        <v>154027908.522217</v>
      </c>
      <c r="S617" s="41" t="n">
        <f aca="false">R617*100/$R$2</f>
        <v>55.8055233737026</v>
      </c>
      <c r="U617" s="41" t="n">
        <f aca="false">[1]Plan1!$B612</f>
        <v>18.87</v>
      </c>
    </row>
    <row r="618" customFormat="false" ht="15" hidden="false" customHeight="false" outlineLevel="0" collapsed="false">
      <c r="A618" s="46" t="n">
        <v>42616</v>
      </c>
      <c r="B618" s="41" t="n">
        <f aca="false">[2]Plan1!$C613</f>
        <v>-3.57</v>
      </c>
      <c r="C618" s="41" t="n">
        <f aca="false">$E$5 + B618</f>
        <v>777.43</v>
      </c>
      <c r="D618" s="47" t="n">
        <f aca="false">IF(C618&gt;$E$5,$E$2+$E$1,(IF(C618&gt;764.99,C618^3*3486.59308-C618^2*7860012.00812+C618*5908819377.96283-1481278321001.59,IF(C618&gt;752.99,C618^3*3588.471445-C618^2*8028757.56264+C618*5988077680.84934-1488767378546.26,C618^3*899.851852-C618^2*1969009.674601+C618*1435480406.01138-348666163343.76))))-$E$1</f>
        <v>111568787.138916</v>
      </c>
      <c r="E618" s="47" t="n">
        <f aca="false">D618*100/$E$2</f>
        <v>74.8889147501077</v>
      </c>
      <c r="G618" s="41" t="n">
        <f aca="false">[3]Plan1!$C613</f>
        <v>-11.26</v>
      </c>
      <c r="H618" s="41" t="n">
        <f aca="false">$J$5 + G618</f>
        <v>748.74</v>
      </c>
      <c r="I618" s="47" t="n">
        <f aca="false">IF(H618&gt;$J$5,$J$2+$J$1,(IF(H618&gt;739.99,H618^3*2498.244218-H618^2*5471052.355142+H618*3994605728.77515-972400879260.135,H618^3*1396.138889-H618^2*3002770.071427+H618*2152080038.43115-513963640099.415)))-$J$1</f>
        <v>27728453.0661621</v>
      </c>
      <c r="J618" s="47" t="n">
        <f aca="false">I618*100/$J$2</f>
        <v>31.5302266219536</v>
      </c>
      <c r="L618" s="41" t="n">
        <f aca="false">[4]Plan1!$C613</f>
        <v>-6.2</v>
      </c>
      <c r="M618" s="41" t="n">
        <f aca="false">$O$5 + L618</f>
        <v>832.58</v>
      </c>
      <c r="N618" s="47" t="n">
        <f aca="false">IF(M618&gt;$O$5,$O$2+$O$1,(M618^3*3270.5936-M618^2*8015778.389801+M618*6549018422.82398-1783686174686.87))-$O$1</f>
        <v>14509156.2304688</v>
      </c>
      <c r="O618" s="41" t="n">
        <f aca="false">N618*100/$O$2</f>
        <v>37.1202828679999</v>
      </c>
      <c r="R618" s="47" t="n">
        <f aca="false">SUM(D618,I618,N618)</f>
        <v>153806396.435547</v>
      </c>
      <c r="S618" s="41" t="n">
        <f aca="false">R618*100/$R$2</f>
        <v>55.7252678015221</v>
      </c>
      <c r="U618" s="41" t="n">
        <f aca="false">[1]Plan1!$B613</f>
        <v>10.86</v>
      </c>
    </row>
    <row r="619" customFormat="false" ht="15" hidden="false" customHeight="false" outlineLevel="0" collapsed="false">
      <c r="A619" s="46" t="n">
        <v>42617</v>
      </c>
      <c r="B619" s="41" t="n">
        <f aca="false">[2]Plan1!$C614</f>
        <v>-3.57</v>
      </c>
      <c r="C619" s="41" t="n">
        <f aca="false">$E$5 + B619</f>
        <v>777.43</v>
      </c>
      <c r="D619" s="47" t="n">
        <f aca="false">IF(C619&gt;$E$5,$E$2+$E$1,(IF(C619&gt;764.99,C619^3*3486.59308-C619^2*7860012.00812+C619*5908819377.96283-1481278321001.59,IF(C619&gt;752.99,C619^3*3588.471445-C619^2*8028757.56264+C619*5988077680.84934-1488767378546.26,C619^3*899.851852-C619^2*1969009.674601+C619*1435480406.01138-348666163343.76))))-$E$1</f>
        <v>111568787.138916</v>
      </c>
      <c r="E619" s="47" t="n">
        <f aca="false">D619*100/$E$2</f>
        <v>74.8889147501077</v>
      </c>
      <c r="G619" s="41" t="n">
        <f aca="false">[3]Plan1!$C614</f>
        <v>-11.27</v>
      </c>
      <c r="H619" s="41" t="n">
        <f aca="false">$J$5 + G619</f>
        <v>748.73</v>
      </c>
      <c r="I619" s="47" t="n">
        <f aca="false">IF(H619&gt;$J$5,$J$2+$J$1,(IF(H619&gt;739.99,H619^3*2498.244218-H619^2*5471052.355142+H619*3994605728.77515-972400879260.135,H619^3*1396.138889-H619^2*3002770.071427+H619*2152080038.43115-513963640099.415)))-$J$1</f>
        <v>27693984.9206543</v>
      </c>
      <c r="J619" s="47" t="n">
        <f aca="false">I619*100/$J$2</f>
        <v>31.4910326418024</v>
      </c>
      <c r="L619" s="41" t="n">
        <f aca="false">[4]Plan1!$C614</f>
        <v>-6.22</v>
      </c>
      <c r="M619" s="41" t="n">
        <f aca="false">$O$5 + L619</f>
        <v>832.56</v>
      </c>
      <c r="N619" s="47" t="n">
        <f aca="false">IF(M619&gt;$O$5,$O$2+$O$1,(M619^3*3270.5936-M619^2*8015778.389801+M619*6549018422.82398-1783686174686.87))-$O$1</f>
        <v>14451459.9628906</v>
      </c>
      <c r="O619" s="41" t="n">
        <f aca="false">N619*100/$O$2</f>
        <v>36.9726725081066</v>
      </c>
      <c r="R619" s="47" t="n">
        <f aca="false">SUM(D619,I619,N619)</f>
        <v>153714232.022461</v>
      </c>
      <c r="S619" s="41" t="n">
        <f aca="false">R619*100/$R$2</f>
        <v>55.6918759093771</v>
      </c>
      <c r="U619" s="41" t="n">
        <f aca="false">[1]Plan1!$B614</f>
        <v>12.58</v>
      </c>
    </row>
    <row r="620" customFormat="false" ht="15" hidden="false" customHeight="false" outlineLevel="0" collapsed="false">
      <c r="A620" s="46" t="n">
        <v>42618</v>
      </c>
      <c r="B620" s="41" t="n">
        <f aca="false">[2]Plan1!$C615</f>
        <v>-3.58</v>
      </c>
      <c r="C620" s="41" t="n">
        <f aca="false">$E$5 + B620</f>
        <v>777.42</v>
      </c>
      <c r="D620" s="47" t="n">
        <f aca="false">IF(C620&gt;$E$5,$E$2+$E$1,(IF(C620&gt;764.99,C620^3*3486.59308-C620^2*7860012.00812+C620*5908819377.96283-1481278321001.59,IF(C620&gt;752.99,C620^3*3588.471445-C620^2*8028757.56264+C620*5988077680.84934-1488767378546.26,C620^3*899.851852-C620^2*1969009.674601+C620*1435480406.01138-348666163343.76))))-$E$1</f>
        <v>111474168.952881</v>
      </c>
      <c r="E620" s="47" t="n">
        <f aca="false">D620*100/$E$2</f>
        <v>74.8254036781537</v>
      </c>
      <c r="G620" s="41" t="n">
        <f aca="false">[3]Plan1!$C615</f>
        <v>-11.28</v>
      </c>
      <c r="H620" s="41" t="n">
        <f aca="false">$J$5 + G620</f>
        <v>748.72</v>
      </c>
      <c r="I620" s="47" t="n">
        <f aca="false">IF(H620&gt;$J$5,$J$2+$J$1,(IF(H620&gt;739.99,H620^3*2498.244218-H620^2*5471052.355142+H620*3994605728.77515-972400879260.135,H620^3*1396.138889-H620^2*3002770.071427+H620*2152080038.43115-513963640099.415)))-$J$1</f>
        <v>27659544.8713379</v>
      </c>
      <c r="J620" s="47" t="n">
        <f aca="false">I620*100/$J$2</f>
        <v>31.4518706100357</v>
      </c>
      <c r="L620" s="41" t="n">
        <f aca="false">[4]Plan1!$C615</f>
        <v>-6.23</v>
      </c>
      <c r="M620" s="41" t="n">
        <f aca="false">$O$5 + L620</f>
        <v>832.55</v>
      </c>
      <c r="N620" s="47" t="n">
        <f aca="false">IF(M620&gt;$O$5,$O$2+$O$1,(M620^3*3270.5936-M620^2*8015778.389801+M620*6549018422.82398-1783686174686.87))-$O$1</f>
        <v>14422657.7744141</v>
      </c>
      <c r="O620" s="41" t="n">
        <f aca="false">N620*100/$O$2</f>
        <v>36.8989848748297</v>
      </c>
      <c r="R620" s="47" t="n">
        <f aca="false">SUM(D620,I620,N620)</f>
        <v>153556371.598633</v>
      </c>
      <c r="S620" s="41" t="n">
        <f aca="false">R620*100/$R$2</f>
        <v>55.6346818355483</v>
      </c>
      <c r="U620" s="41" t="n">
        <f aca="false">[1]Plan1!$B615</f>
        <v>12.58</v>
      </c>
    </row>
    <row r="621" customFormat="false" ht="15" hidden="false" customHeight="false" outlineLevel="0" collapsed="false">
      <c r="A621" s="46" t="n">
        <v>42619</v>
      </c>
      <c r="B621" s="41" t="n">
        <f aca="false">[2]Plan1!$C616</f>
        <v>-3.59</v>
      </c>
      <c r="C621" s="41" t="n">
        <f aca="false">$E$5 + B621</f>
        <v>777.41</v>
      </c>
      <c r="D621" s="47" t="n">
        <f aca="false">IF(C621&gt;$E$5,$E$2+$E$1,(IF(C621&gt;764.99,C621^3*3486.59308-C621^2*7860012.00812+C621*5908819377.96283-1481278321001.59,IF(C621&gt;752.99,C621^3*3588.471445-C621^2*8028757.56264+C621*5988077680.84934-1488767378546.26,C621^3*899.851852-C621^2*1969009.674601+C621*1435480406.01138-348666163343.76))))-$E$1</f>
        <v>111379605.094482</v>
      </c>
      <c r="E621" s="47" t="n">
        <f aca="false">D621*100/$E$2</f>
        <v>74.7619290728304</v>
      </c>
      <c r="G621" s="41" t="n">
        <f aca="false">[3]Plan1!$C616</f>
        <v>-11.3</v>
      </c>
      <c r="H621" s="41" t="n">
        <f aca="false">$J$5 + G621</f>
        <v>748.7</v>
      </c>
      <c r="I621" s="47" t="n">
        <f aca="false">IF(H621&gt;$J$5,$J$2+$J$1,(IF(H621&gt;739.99,H621^3*2498.244218-H621^2*5471052.355142+H621*3994605728.77515-972400879260.135,H621^3*1396.138889-H621^2*3002770.071427+H621*2152080038.43115-513963640099.415)))-$J$1</f>
        <v>27590749.0004883</v>
      </c>
      <c r="J621" s="47" t="n">
        <f aca="false">I621*100/$J$2</f>
        <v>31.3736423225302</v>
      </c>
      <c r="L621" s="41" t="n">
        <f aca="false">[4]Plan1!$C616</f>
        <v>-6.26</v>
      </c>
      <c r="M621" s="41" t="n">
        <f aca="false">$O$5 + L621</f>
        <v>832.52</v>
      </c>
      <c r="N621" s="47" t="n">
        <f aca="false">IF(M621&gt;$O$5,$O$2+$O$1,(M621^3*3270.5936-M621^2*8015778.389801+M621*6549018422.82398-1783686174686.87))-$O$1</f>
        <v>14336434.7543945</v>
      </c>
      <c r="O621" s="41" t="n">
        <f aca="false">N621*100/$O$2</f>
        <v>36.6783915583048</v>
      </c>
      <c r="R621" s="47" t="n">
        <f aca="false">SUM(D621,I621,N621)</f>
        <v>153306788.849365</v>
      </c>
      <c r="S621" s="41" t="n">
        <f aca="false">R621*100/$R$2</f>
        <v>55.5442560414077</v>
      </c>
      <c r="U621" s="41" t="n">
        <f aca="false">[1]Plan1!$B616</f>
        <v>11.58</v>
      </c>
    </row>
    <row r="622" customFormat="false" ht="15" hidden="false" customHeight="false" outlineLevel="0" collapsed="false">
      <c r="A622" s="46" t="n">
        <v>42620</v>
      </c>
      <c r="B622" s="41" t="n">
        <f aca="false">[2]Plan1!$C617</f>
        <v>-3.6</v>
      </c>
      <c r="C622" s="41" t="n">
        <f aca="false">$E$5 + B622</f>
        <v>777.4</v>
      </c>
      <c r="D622" s="47" t="n">
        <f aca="false">IF(C622&gt;$E$5,$E$2+$E$1,(IF(C622&gt;764.99,C622^3*3486.59308-C622^2*7860012.00812+C622*5908819377.96283-1481278321001.59,IF(C622&gt;752.99,C622^3*3588.471445-C622^2*8028757.56264+C622*5988077680.84934-1488767378546.26,C622^3*899.851852-C622^2*1969009.674601+C622*1435480406.01138-348666163343.76))))-$E$1</f>
        <v>111285095.540283</v>
      </c>
      <c r="E622" s="47" t="n">
        <f aca="false">D622*100/$E$2</f>
        <v>74.6984909184057</v>
      </c>
      <c r="G622" s="41" t="n">
        <f aca="false">[3]Plan1!$C617</f>
        <v>-11.31</v>
      </c>
      <c r="H622" s="41" t="n">
        <f aca="false">$J$5 + G622</f>
        <v>748.69</v>
      </c>
      <c r="I622" s="47" t="n">
        <f aca="false">IF(H622&gt;$J$5,$J$2+$J$1,(IF(H622&gt;739.99,H622^3*2498.244218-H622^2*5471052.355142+H622*3994605728.77515-972400879260.135,H622^3*1396.138889-H622^2*3002770.071427+H622*2152080038.43115-513963640099.415)))-$J$1</f>
        <v>27556393.1479492</v>
      </c>
      <c r="J622" s="47" t="n">
        <f aca="false">I622*100/$J$2</f>
        <v>31.3345760315344</v>
      </c>
      <c r="L622" s="41" t="n">
        <f aca="false">[4]Plan1!$C617</f>
        <v>-6.28</v>
      </c>
      <c r="M622" s="41" t="n">
        <f aca="false">$O$5 + L622</f>
        <v>832.5</v>
      </c>
      <c r="N622" s="47" t="n">
        <f aca="false">IF(M622&gt;$O$5,$O$2+$O$1,(M622^3*3270.5936-M622^2*8015778.389801+M622*6549018422.82398-1783686174686.87))-$O$1</f>
        <v>14279105.4990234</v>
      </c>
      <c r="O622" s="41" t="n">
        <f aca="false">N622*100/$O$2</f>
        <v>36.5317201638981</v>
      </c>
      <c r="R622" s="47" t="n">
        <f aca="false">SUM(D622,I622,N622)</f>
        <v>153120594.187256</v>
      </c>
      <c r="S622" s="41" t="n">
        <f aca="false">R622*100/$R$2</f>
        <v>55.4767962500745</v>
      </c>
      <c r="U622" s="41" t="n">
        <f aca="false">[1]Plan1!$B617</f>
        <v>10.86</v>
      </c>
    </row>
    <row r="623" customFormat="false" ht="15" hidden="false" customHeight="false" outlineLevel="0" collapsed="false">
      <c r="A623" s="46" t="n">
        <v>42621</v>
      </c>
      <c r="B623" s="41" t="n">
        <f aca="false">[2]Plan1!$C618</f>
        <v>-3.61</v>
      </c>
      <c r="C623" s="41" t="n">
        <f aca="false">$E$5 + B623</f>
        <v>777.39</v>
      </c>
      <c r="D623" s="47" t="n">
        <f aca="false">IF(C623&gt;$E$5,$E$2+$E$1,(IF(C623&gt;764.99,C623^3*3486.59308-C623^2*7860012.00812+C623*5908819377.96283-1481278321001.59,IF(C623&gt;752.99,C623^3*3588.471445-C623^2*8028757.56264+C623*5988077680.84934-1488767378546.26,C623^3*899.851852-C623^2*1969009.674601+C623*1435480406.01138-348666163343.76))))-$E$1</f>
        <v>111190640.27124</v>
      </c>
      <c r="E623" s="47" t="n">
        <f aca="false">D623*100/$E$2</f>
        <v>74.6350892020973</v>
      </c>
      <c r="G623" s="41" t="n">
        <f aca="false">[3]Plan1!$C618</f>
        <v>-11.33</v>
      </c>
      <c r="H623" s="41" t="n">
        <f aca="false">$J$5 + G623</f>
        <v>748.67</v>
      </c>
      <c r="I623" s="47" t="n">
        <f aca="false">IF(H623&gt;$J$5,$J$2+$J$1,(IF(H623&gt;739.99,H623^3*2498.244218-H623^2*5471052.355142+H623*3994605728.77515-972400879260.135,H623^3*1396.138889-H623^2*3002770.071427+H623*2152080038.43115-513963640099.415)))-$J$1</f>
        <v>27487765.5368652</v>
      </c>
      <c r="J623" s="47" t="n">
        <f aca="false">I623*100/$J$2</f>
        <v>31.256539073438</v>
      </c>
      <c r="L623" s="41" t="n">
        <f aca="false">[4]Plan1!$C618</f>
        <v>-6.29</v>
      </c>
      <c r="M623" s="41" t="n">
        <f aca="false">$O$5 + L623</f>
        <v>832.49</v>
      </c>
      <c r="N623" s="47" t="n">
        <f aca="false">IF(M623&gt;$O$5,$O$2+$O$1,(M623^3*3270.5936-M623^2*8015778.389801+M623*6549018422.82398-1783686174686.87))-$O$1</f>
        <v>14250486.6401367</v>
      </c>
      <c r="O623" s="41" t="n">
        <f aca="false">N623*100/$O$2</f>
        <v>36.4585015617713</v>
      </c>
      <c r="R623" s="47" t="n">
        <f aca="false">SUM(D623,I623,N623)</f>
        <v>152928892.448242</v>
      </c>
      <c r="S623" s="41" t="n">
        <f aca="false">R623*100/$R$2</f>
        <v>55.4073412014411</v>
      </c>
      <c r="U623" s="41" t="n">
        <f aca="false">[1]Plan1!$B618</f>
        <v>10.16</v>
      </c>
    </row>
    <row r="624" customFormat="false" ht="15" hidden="false" customHeight="false" outlineLevel="0" collapsed="false">
      <c r="A624" s="46" t="n">
        <v>42622</v>
      </c>
      <c r="B624" s="41" t="n">
        <f aca="false">[2]Plan1!$C619</f>
        <v>-3.62</v>
      </c>
      <c r="C624" s="41" t="n">
        <f aca="false">$E$5 + B624</f>
        <v>777.38</v>
      </c>
      <c r="D624" s="47" t="n">
        <f aca="false">IF(C624&gt;$E$5,$E$2+$E$1,(IF(C624&gt;764.99,C624^3*3486.59308-C624^2*7860012.00812+C624*5908819377.96283-1481278321001.59,IF(C624&gt;752.99,C624^3*3588.471445-C624^2*8028757.56264+C624*5988077680.84934-1488767378546.26,C624^3*899.851852-C624^2*1969009.674601+C624*1435480406.01138-348666163343.76))))-$E$1</f>
        <v>111096239.262939</v>
      </c>
      <c r="E624" s="47" t="n">
        <f aca="false">D624*100/$E$2</f>
        <v>74.5717239075175</v>
      </c>
      <c r="G624" s="41" t="n">
        <f aca="false">[3]Plan1!$C619</f>
        <v>-11.34</v>
      </c>
      <c r="H624" s="41" t="n">
        <f aca="false">$J$5 + G624</f>
        <v>748.66</v>
      </c>
      <c r="I624" s="47" t="n">
        <f aca="false">IF(H624&gt;$J$5,$J$2+$J$1,(IF(H624&gt;739.99,H624^3*2498.244218-H624^2*5471052.355142+H624*3994605728.77515-972400879260.135,H624^3*1396.138889-H624^2*3002770.071427+H624*2152080038.43115-513963640099.415)))-$J$1</f>
        <v>27453493.7473145</v>
      </c>
      <c r="J624" s="47" t="n">
        <f aca="false">I624*100/$J$2</f>
        <v>31.2175683710805</v>
      </c>
      <c r="L624" s="41" t="n">
        <f aca="false">[4]Plan1!$C619</f>
        <v>-6.31</v>
      </c>
      <c r="M624" s="41" t="n">
        <f aca="false">$O$5 + L624</f>
        <v>832.47</v>
      </c>
      <c r="N624" s="47" t="n">
        <f aca="false">IF(M624&gt;$O$5,$O$2+$O$1,(M624^3*3270.5936-M624^2*8015778.389801+M624*6549018422.82398-1783686174686.87))-$O$1</f>
        <v>14193340.3613281</v>
      </c>
      <c r="O624" s="41" t="n">
        <f aca="false">N624*100/$O$2</f>
        <v>36.3122982953282</v>
      </c>
      <c r="R624" s="47" t="n">
        <f aca="false">SUM(D624,I624,N624)</f>
        <v>152743073.371582</v>
      </c>
      <c r="S624" s="41" t="n">
        <f aca="false">R624*100/$R$2</f>
        <v>55.3400174876718</v>
      </c>
      <c r="U624" s="41" t="n">
        <f aca="false">[1]Plan1!$B619</f>
        <v>9.94</v>
      </c>
    </row>
    <row r="625" customFormat="false" ht="15" hidden="false" customHeight="false" outlineLevel="0" collapsed="false">
      <c r="A625" s="46" t="n">
        <v>42623</v>
      </c>
      <c r="B625" s="41" t="n">
        <f aca="false">[2]Plan1!$C620</f>
        <v>-3.63</v>
      </c>
      <c r="C625" s="41" t="n">
        <f aca="false">$E$5 + B625</f>
        <v>777.37</v>
      </c>
      <c r="D625" s="47" t="n">
        <f aca="false">IF(C625&gt;$E$5,$E$2+$E$1,(IF(C625&gt;764.99,C625^3*3486.59308-C625^2*7860012.00812+C625*5908819377.96283-1481278321001.59,IF(C625&gt;752.99,C625^3*3588.471445-C625^2*8028757.56264+C625*5988077680.84934-1488767378546.26,C625^3*899.851852-C625^2*1969009.674601+C625*1435480406.01138-348666163343.76))))-$E$1</f>
        <v>111001892.498779</v>
      </c>
      <c r="E625" s="47" t="n">
        <f aca="false">D625*100/$E$2</f>
        <v>74.5083950235229</v>
      </c>
      <c r="G625" s="41" t="n">
        <f aca="false">[3]Plan1!$C620</f>
        <v>-11.37</v>
      </c>
      <c r="H625" s="41" t="n">
        <f aca="false">$J$5 + G625</f>
        <v>748.63</v>
      </c>
      <c r="I625" s="47" t="n">
        <f aca="false">IF(H625&gt;$J$5,$J$2+$J$1,(IF(H625&gt;739.99,H625^3*2498.244218-H625^2*5471052.355142+H625*3994605728.77515-972400879260.135,H625^3*1396.138889-H625^2*3002770.071427+H625*2152080038.43115-513963640099.415)))-$J$1</f>
        <v>27350846.263916</v>
      </c>
      <c r="J625" s="47" t="n">
        <f aca="false">I625*100/$J$2</f>
        <v>31.100847167557</v>
      </c>
      <c r="L625" s="41" t="n">
        <f aca="false">[4]Plan1!$C620</f>
        <v>-6.33</v>
      </c>
      <c r="M625" s="41" t="n">
        <f aca="false">$O$5 + L625</f>
        <v>832.45</v>
      </c>
      <c r="N625" s="47" t="n">
        <f aca="false">IF(M625&gt;$O$5,$O$2+$O$1,(M625^3*3270.5936-M625^2*8015778.389801+M625*6549018422.82398-1783686174686.87))-$O$1</f>
        <v>14136315.8691406</v>
      </c>
      <c r="O625" s="41" t="n">
        <f aca="false">N625*100/$O$2</f>
        <v>36.1664066082596</v>
      </c>
      <c r="R625" s="47" t="n">
        <f aca="false">SUM(D625,I625,N625)</f>
        <v>152489054.631836</v>
      </c>
      <c r="S625" s="41" t="n">
        <f aca="false">R625*100/$R$2</f>
        <v>55.2479844992721</v>
      </c>
      <c r="U625" s="41" t="n">
        <f aca="false">[1]Plan1!$B620</f>
        <v>11.34</v>
      </c>
    </row>
    <row r="626" customFormat="false" ht="15" hidden="false" customHeight="false" outlineLevel="0" collapsed="false">
      <c r="A626" s="46" t="n">
        <v>42624</v>
      </c>
      <c r="B626" s="41" t="n">
        <f aca="false">[2]Plan1!$C621</f>
        <v>-3.64</v>
      </c>
      <c r="C626" s="41" t="n">
        <f aca="false">$E$5 + B626</f>
        <v>777.36</v>
      </c>
      <c r="D626" s="47" t="n">
        <f aca="false">IF(C626&gt;$E$5,$E$2+$E$1,(IF(C626&gt;764.99,C626^3*3486.59308-C626^2*7860012.00812+C626*5908819377.96283-1481278321001.59,IF(C626&gt;752.99,C626^3*3588.471445-C626^2*8028757.56264+C626*5988077680.84934-1488767378546.26,C626^3*899.851852-C626^2*1969009.674601+C626*1435480406.01138-348666163343.76))))-$E$1</f>
        <v>110907599.955322</v>
      </c>
      <c r="E626" s="47" t="n">
        <f aca="false">D626*100/$E$2</f>
        <v>74.4451025343814</v>
      </c>
      <c r="G626" s="41" t="n">
        <f aca="false">[3]Plan1!$C621</f>
        <v>-11.39</v>
      </c>
      <c r="H626" s="41" t="n">
        <f aca="false">$J$5 + G626</f>
        <v>748.61</v>
      </c>
      <c r="I626" s="47" t="n">
        <f aca="false">IF(H626&gt;$J$5,$J$2+$J$1,(IF(H626&gt;739.99,H626^3*2498.244218-H626^2*5471052.355142+H626*3994605728.77515-972400879260.135,H626^3*1396.138889-H626^2*3002770.071427+H626*2152080038.43115-513963640099.415)))-$J$1</f>
        <v>27282554.362793</v>
      </c>
      <c r="J626" s="47" t="n">
        <f aca="false">I626*100/$J$2</f>
        <v>31.0231919477106</v>
      </c>
      <c r="L626" s="41" t="n">
        <f aca="false">[4]Plan1!$C621</f>
        <v>-6.35</v>
      </c>
      <c r="M626" s="41" t="n">
        <f aca="false">$O$5 + L626</f>
        <v>832.43</v>
      </c>
      <c r="N626" s="47" t="n">
        <f aca="false">IF(M626&gt;$O$5,$O$2+$O$1,(M626^3*3270.5936-M626^2*8015778.389801+M626*6549018422.82398-1783686174686.87))-$O$1</f>
        <v>14079413.0087891</v>
      </c>
      <c r="O626" s="41" t="n">
        <f aca="false">N626*100/$O$2</f>
        <v>36.0208261045627</v>
      </c>
      <c r="R626" s="47" t="n">
        <f aca="false">SUM(D626,I626,N626)</f>
        <v>152269567.326904</v>
      </c>
      <c r="S626" s="41" t="n">
        <f aca="false">R626*100/$R$2</f>
        <v>55.1684625214493</v>
      </c>
      <c r="U626" s="41" t="n">
        <f aca="false">[1]Plan1!$B621</f>
        <v>10.86</v>
      </c>
    </row>
    <row r="627" customFormat="false" ht="15" hidden="false" customHeight="false" outlineLevel="0" collapsed="false">
      <c r="A627" s="46" t="n">
        <v>42625</v>
      </c>
      <c r="B627" s="41" t="n">
        <f aca="false">[2]Plan1!$C622</f>
        <v>-3.65</v>
      </c>
      <c r="C627" s="41" t="n">
        <f aca="false">$E$5 + B627</f>
        <v>777.35</v>
      </c>
      <c r="D627" s="47" t="n">
        <f aca="false">IF(C627&gt;$E$5,$E$2+$E$1,(IF(C627&gt;764.99,C627^3*3486.59308-C627^2*7860012.00812+C627*5908819377.96283-1481278321001.59,IF(C627&gt;752.99,C627^3*3588.471445-C627^2*8028757.56264+C627*5988077680.84934-1488767378546.26,C627^3*899.851852-C627^2*1969009.674601+C627*1435480406.01138-348666163343.76))))-$E$1</f>
        <v>110813361.611572</v>
      </c>
      <c r="E627" s="47" t="n">
        <f aca="false">D627*100/$E$2</f>
        <v>74.3818464259996</v>
      </c>
      <c r="G627" s="41" t="n">
        <f aca="false">[3]Plan1!$C622</f>
        <v>-11.4</v>
      </c>
      <c r="H627" s="41" t="n">
        <f aca="false">$J$5 + G627</f>
        <v>748.6</v>
      </c>
      <c r="I627" s="47" t="n">
        <f aca="false">IF(H627&gt;$J$5,$J$2+$J$1,(IF(H627&gt;739.99,H627^3*2498.244218-H627^2*5471052.355142+H627*3994605728.77515-972400879260.135,H627^3*1396.138889-H627^2*3002770.071427+H627*2152080038.43115-513963640099.415)))-$J$1</f>
        <v>27248450.2932129</v>
      </c>
      <c r="J627" s="47" t="n">
        <f aca="false">I627*100/$J$2</f>
        <v>30.9844119609575</v>
      </c>
      <c r="L627" s="41" t="n">
        <f aca="false">[4]Plan1!$C622</f>
        <v>-6.37</v>
      </c>
      <c r="M627" s="41" t="n">
        <f aca="false">$O$5 + L627</f>
        <v>832.41</v>
      </c>
      <c r="N627" s="47" t="n">
        <f aca="false">IF(M627&gt;$O$5,$O$2+$O$1,(M627^3*3270.5936-M627^2*8015778.389801+M627*6549018422.82398-1783686174686.87))-$O$1</f>
        <v>14022631.6220703</v>
      </c>
      <c r="O627" s="41" t="n">
        <f aca="false">N627*100/$O$2</f>
        <v>35.87555637949</v>
      </c>
      <c r="R627" s="47" t="n">
        <f aca="false">SUM(D627,I627,N627)</f>
        <v>152084443.526855</v>
      </c>
      <c r="S627" s="41" t="n">
        <f aca="false">R627*100/$R$2</f>
        <v>55.1013907118677</v>
      </c>
      <c r="U627" s="41" t="n">
        <f aca="false">[1]Plan1!$B622</f>
        <v>10.16</v>
      </c>
    </row>
    <row r="628" customFormat="false" ht="15" hidden="false" customHeight="false" outlineLevel="0" collapsed="false">
      <c r="A628" s="46" t="n">
        <v>42626</v>
      </c>
      <c r="B628" s="41" t="n">
        <f aca="false">[2]Plan1!$C623</f>
        <v>-3.66</v>
      </c>
      <c r="C628" s="41" t="n">
        <f aca="false">$E$5 + B628</f>
        <v>777.34</v>
      </c>
      <c r="D628" s="47" t="n">
        <f aca="false">IF(C628&gt;$E$5,$E$2+$E$1,(IF(C628&gt;764.99,C628^3*3486.59308-C628^2*7860012.00812+C628*5908819377.96283-1481278321001.59,IF(C628&gt;752.99,C628^3*3588.471445-C628^2*8028757.56264+C628*5988077680.84934-1488767378546.26,C628^3*899.851852-C628^2*1969009.674601+C628*1435480406.01138-348666163343.76))))-$E$1</f>
        <v>110719177.448975</v>
      </c>
      <c r="E628" s="47" t="n">
        <f aca="false">D628*100/$E$2</f>
        <v>74.318626685923</v>
      </c>
      <c r="G628" s="41" t="n">
        <f aca="false">[3]Plan1!$C623</f>
        <v>-11.42</v>
      </c>
      <c r="H628" s="41" t="n">
        <f aca="false">$J$5 + G628</f>
        <v>748.58</v>
      </c>
      <c r="I628" s="47" t="n">
        <f aca="false">IF(H628&gt;$J$5,$J$2+$J$1,(IF(H628&gt;739.99,H628^3*2498.244218-H628^2*5471052.355142+H628*3994605728.77515-972400879260.135,H628^3*1396.138889-H628^2*3002770.071427+H628*2152080038.43115-513963640099.415)))-$J$1</f>
        <v>27180325.8425293</v>
      </c>
      <c r="J628" s="47" t="n">
        <f aca="false">I628*100/$J$2</f>
        <v>30.9069471502295</v>
      </c>
      <c r="L628" s="41" t="n">
        <f aca="false">[4]Plan1!$C623</f>
        <v>-6.39</v>
      </c>
      <c r="M628" s="41" t="n">
        <f aca="false">$O$5 + L628</f>
        <v>832.39</v>
      </c>
      <c r="N628" s="47" t="n">
        <f aca="false">IF(M628&gt;$O$5,$O$2+$O$1,(M628^3*3270.5936-M628^2*8015778.389801+M628*6549018422.82398-1783686174686.87))-$O$1</f>
        <v>13965971.5522461</v>
      </c>
      <c r="O628" s="41" t="n">
        <f aca="false">N628*100/$O$2</f>
        <v>35.7305970320416</v>
      </c>
      <c r="R628" s="47" t="n">
        <f aca="false">SUM(D628,I628,N628)</f>
        <v>151865474.84375</v>
      </c>
      <c r="S628" s="41" t="n">
        <f aca="false">R628*100/$R$2</f>
        <v>55.0220566348138</v>
      </c>
      <c r="U628" s="41" t="n">
        <f aca="false">[1]Plan1!$B623</f>
        <v>10.16</v>
      </c>
    </row>
    <row r="629" customFormat="false" ht="15" hidden="false" customHeight="false" outlineLevel="0" collapsed="false">
      <c r="A629" s="46" t="n">
        <v>42627</v>
      </c>
      <c r="B629" s="41" t="n">
        <f aca="false">[2]Plan1!$C624</f>
        <v>-3.68</v>
      </c>
      <c r="C629" s="41" t="n">
        <f aca="false">$E$5 + B629</f>
        <v>777.32</v>
      </c>
      <c r="D629" s="47" t="n">
        <f aca="false">IF(C629&gt;$E$5,$E$2+$E$1,(IF(C629&gt;764.99,C629^3*3486.59308-C629^2*7860012.00812+C629*5908819377.96283-1481278321001.59,IF(C629&gt;752.99,C629^3*3588.471445-C629^2*8028757.56264+C629*5988077680.84934-1488767378546.26,C629^3*899.851852-C629^2*1969009.674601+C629*1435480406.01138-348666163343.76))))-$E$1</f>
        <v>110530971.576904</v>
      </c>
      <c r="E629" s="47" t="n">
        <f aca="false">D629*100/$E$2</f>
        <v>74.1922962500512</v>
      </c>
      <c r="G629" s="41" t="n">
        <f aca="false">[3]Plan1!$C624</f>
        <v>-11.44</v>
      </c>
      <c r="H629" s="41" t="n">
        <f aca="false">$J$5 + G629</f>
        <v>748.56</v>
      </c>
      <c r="I629" s="47" t="n">
        <f aca="false">IF(H629&gt;$J$5,$J$2+$J$1,(IF(H629&gt;739.99,H629^3*2498.244218-H629^2*5471052.355142+H629*3994605728.77515-972400879260.135,H629^3*1396.138889-H629^2*3002770.071427+H629*2152080038.43115-513963640099.415)))-$J$1</f>
        <v>27112312.8757324</v>
      </c>
      <c r="J629" s="47" t="n">
        <f aca="false">I629*100/$J$2</f>
        <v>30.8296091086438</v>
      </c>
      <c r="L629" s="41" t="n">
        <f aca="false">[4]Plan1!$C624</f>
        <v>-6.41</v>
      </c>
      <c r="M629" s="41" t="n">
        <f aca="false">$O$5 + L629</f>
        <v>832.37</v>
      </c>
      <c r="N629" s="47" t="n">
        <f aca="false">IF(M629&gt;$O$5,$O$2+$O$1,(M629^3*3270.5936-M629^2*8015778.389801+M629*6549018422.82398-1783686174686.87))-$O$1</f>
        <v>13909432.6425781</v>
      </c>
      <c r="O629" s="41" t="n">
        <f aca="false">N629*100/$O$2</f>
        <v>35.5859476612177</v>
      </c>
      <c r="R629" s="47" t="n">
        <f aca="false">SUM(D629,I629,N629)</f>
        <v>151552717.095215</v>
      </c>
      <c r="S629" s="41" t="n">
        <f aca="false">R629*100/$R$2</f>
        <v>54.9087420412857</v>
      </c>
      <c r="U629" s="41" t="n">
        <f aca="false">[1]Plan1!$B624</f>
        <v>9.94</v>
      </c>
    </row>
    <row r="630" customFormat="false" ht="15" hidden="false" customHeight="false" outlineLevel="0" collapsed="false">
      <c r="A630" s="46" t="n">
        <v>42628</v>
      </c>
      <c r="B630" s="41" t="n">
        <f aca="false">[2]Plan1!$C625</f>
        <v>-3.69</v>
      </c>
      <c r="C630" s="41" t="n">
        <f aca="false">$E$5 + B630</f>
        <v>777.31</v>
      </c>
      <c r="D630" s="47" t="n">
        <f aca="false">IF(C630&gt;$E$5,$E$2+$E$1,(IF(C630&gt;764.99,C630^3*3486.59308-C630^2*7860012.00812+C630*5908819377.96283-1481278321001.59,IF(C630&gt;752.99,C630^3*3588.471445-C630^2*8028757.56264+C630*5988077680.84934-1488767378546.26,C630^3*899.851852-C630^2*1969009.674601+C630*1435480406.01138-348666163343.76))))-$E$1</f>
        <v>110436949.826416</v>
      </c>
      <c r="E630" s="47" t="n">
        <f aca="false">D630*100/$E$2</f>
        <v>74.1291855267249</v>
      </c>
      <c r="G630" s="41" t="n">
        <f aca="false">[3]Plan1!$C625</f>
        <v>-11.47</v>
      </c>
      <c r="H630" s="41" t="n">
        <f aca="false">$J$5 + G630</f>
        <v>748.53</v>
      </c>
      <c r="I630" s="47" t="n">
        <f aca="false">IF(H630&gt;$J$5,$J$2+$J$1,(IF(H630&gt;739.99,H630^3*2498.244218-H630^2*5471052.355142+H630*3994605728.77515-972400879260.135,H630^3*1396.138889-H630^2*3002770.071427+H630*2152080038.43115-513963640099.415)))-$J$1</f>
        <v>27010502.1940918</v>
      </c>
      <c r="J630" s="47" t="n">
        <f aca="false">I630*100/$J$2</f>
        <v>30.7138394385146</v>
      </c>
      <c r="L630" s="41" t="n">
        <f aca="false">[4]Plan1!$C625</f>
        <v>-6.43</v>
      </c>
      <c r="M630" s="41" t="n">
        <f aca="false">$O$5 + L630</f>
        <v>832.35</v>
      </c>
      <c r="N630" s="47" t="n">
        <f aca="false">IF(M630&gt;$O$5,$O$2+$O$1,(M630^3*3270.5936-M630^2*8015778.389801+M630*6549018422.82398-1783686174686.87))-$O$1</f>
        <v>13853014.7353516</v>
      </c>
      <c r="O630" s="41" t="n">
        <f aca="false">N630*100/$O$2</f>
        <v>35.44160786352</v>
      </c>
      <c r="R630" s="47" t="n">
        <f aca="false">SUM(D630,I630,N630)</f>
        <v>151300466.755859</v>
      </c>
      <c r="S630" s="41" t="n">
        <f aca="false">R630*100/$R$2</f>
        <v>54.8173497582638</v>
      </c>
      <c r="U630" s="41" t="n">
        <f aca="false">[1]Plan1!$B625</f>
        <v>10.16</v>
      </c>
    </row>
    <row r="631" customFormat="false" ht="15" hidden="false" customHeight="false" outlineLevel="0" collapsed="false">
      <c r="A631" s="46" t="n">
        <v>42629</v>
      </c>
      <c r="B631" s="41" t="n">
        <f aca="false">[2]Plan1!$C626</f>
        <v>-3.7</v>
      </c>
      <c r="C631" s="41" t="n">
        <f aca="false">$E$5 + B631</f>
        <v>777.3</v>
      </c>
      <c r="D631" s="47" t="n">
        <f aca="false">IF(C631&gt;$E$5,$E$2+$E$1,(IF(C631&gt;764.99,C631^3*3486.59308-C631^2*7860012.00812+C631*5908819377.96283-1481278321001.59,IF(C631&gt;752.99,C631^3*3588.471445-C631^2*8028757.56264+C631*5988077680.84934-1488767378546.26,C631^3*899.851852-C631^2*1969009.674601+C631*1435480406.01138-348666163343.76))))-$E$1</f>
        <v>110342982.171631</v>
      </c>
      <c r="E631" s="47" t="n">
        <f aca="false">D631*100/$E$2</f>
        <v>74.0661111143473</v>
      </c>
      <c r="G631" s="41" t="n">
        <f aca="false">[3]Plan1!$C626</f>
        <v>-11.48</v>
      </c>
      <c r="H631" s="41" t="n">
        <f aca="false">$J$5 + G631</f>
        <v>748.52</v>
      </c>
      <c r="I631" s="47" t="n">
        <f aca="false">IF(H631&gt;$J$5,$J$2+$J$1,(IF(H631&gt;739.99,H631^3*2498.244218-H631^2*5471052.355142+H631*3994605728.77515-972400879260.135,H631^3*1396.138889-H631^2*3002770.071427+H631*2152080038.43115-513963640099.415)))-$J$1</f>
        <v>26976620.9118652</v>
      </c>
      <c r="J631" s="47" t="n">
        <f aca="false">I631*100/$J$2</f>
        <v>30.6753127848892</v>
      </c>
      <c r="L631" s="41" t="n">
        <f aca="false">[4]Plan1!$C626</f>
        <v>-6.44</v>
      </c>
      <c r="M631" s="41" t="n">
        <f aca="false">$O$5 + L631</f>
        <v>832.34</v>
      </c>
      <c r="N631" s="47" t="n">
        <f aca="false">IF(M631&gt;$O$5,$O$2+$O$1,(M631^3*3270.5936-M631^2*8015778.389801+M631*6549018422.82398-1783686174686.87))-$O$1</f>
        <v>13824851.1083984</v>
      </c>
      <c r="O631" s="41" t="n">
        <f aca="false">N631*100/$O$2</f>
        <v>35.3695539285783</v>
      </c>
      <c r="R631" s="47" t="n">
        <f aca="false">SUM(D631,I631,N631)</f>
        <v>151144454.191895</v>
      </c>
      <c r="S631" s="41" t="n">
        <f aca="false">R631*100/$R$2</f>
        <v>54.7608251786051</v>
      </c>
      <c r="U631" s="41" t="n">
        <f aca="false">[1]Plan1!$B626</f>
        <v>9.06</v>
      </c>
    </row>
    <row r="632" customFormat="false" ht="15" hidden="false" customHeight="false" outlineLevel="0" collapsed="false">
      <c r="A632" s="46" t="n">
        <v>42630</v>
      </c>
      <c r="B632" s="41" t="n">
        <f aca="false">[2]Plan1!$C627</f>
        <v>-3.71</v>
      </c>
      <c r="C632" s="41" t="n">
        <f aca="false">$E$5 + B632</f>
        <v>777.29</v>
      </c>
      <c r="D632" s="47" t="n">
        <f aca="false">IF(C632&gt;$E$5,$E$2+$E$1,(IF(C632&gt;764.99,C632^3*3486.59308-C632^2*7860012.00812+C632*5908819377.96283-1481278321001.59,IF(C632&gt;752.99,C632^3*3588.471445-C632^2*8028757.56264+C632*5988077680.84934-1488767378546.26,C632^3*899.851852-C632^2*1969009.674601+C632*1435480406.01138-348666163343.76))))-$E$1</f>
        <v>110249068.591553</v>
      </c>
      <c r="E632" s="47" t="n">
        <f aca="false">D632*100/$E$2</f>
        <v>74.003072998825</v>
      </c>
      <c r="G632" s="41" t="n">
        <f aca="false">[3]Plan1!$C627</f>
        <v>-11.5</v>
      </c>
      <c r="H632" s="41" t="n">
        <f aca="false">$J$5 + G632</f>
        <v>748.5</v>
      </c>
      <c r="I632" s="47" t="n">
        <f aca="false">IF(H632&gt;$J$5,$J$2+$J$1,(IF(H632&gt;739.99,H632^3*2498.244218-H632^2*5471052.355142+H632*3994605728.77515-972400879260.135,H632^3*1396.138889-H632^2*3002770.071427+H632*2152080038.43115-513963640099.415)))-$J$1</f>
        <v>26908941.677002</v>
      </c>
      <c r="J632" s="47" t="n">
        <f aca="false">I632*100/$J$2</f>
        <v>30.5983542323242</v>
      </c>
      <c r="L632" s="41" t="n">
        <f aca="false">[4]Plan1!$C627</f>
        <v>-6.46</v>
      </c>
      <c r="M632" s="41" t="n">
        <f aca="false">$O$5 + L632</f>
        <v>832.32</v>
      </c>
      <c r="N632" s="47" t="n">
        <f aca="false">IF(M632&gt;$O$5,$O$2+$O$1,(M632^3*3270.5936-M632^2*8015778.389801+M632*6549018422.82398-1783686174686.87))-$O$1</f>
        <v>13768614.4111328</v>
      </c>
      <c r="O632" s="41" t="n">
        <f aca="false">N632*100/$O$2</f>
        <v>35.2256777391636</v>
      </c>
      <c r="R632" s="47" t="n">
        <f aca="false">SUM(D632,I632,N632)</f>
        <v>150926624.679688</v>
      </c>
      <c r="S632" s="41" t="n">
        <f aca="false">R632*100/$R$2</f>
        <v>54.6819038321324</v>
      </c>
      <c r="U632" s="41" t="n">
        <f aca="false">[1]Plan1!$B627</f>
        <v>10.39</v>
      </c>
    </row>
    <row r="633" customFormat="false" ht="15" hidden="false" customHeight="false" outlineLevel="0" collapsed="false">
      <c r="A633" s="46" t="n">
        <v>42631</v>
      </c>
      <c r="B633" s="41" t="n">
        <f aca="false">[2]Plan1!$C628</f>
        <v>-3.73</v>
      </c>
      <c r="C633" s="41" t="n">
        <f aca="false">$E$5 + B633</f>
        <v>777.27</v>
      </c>
      <c r="D633" s="47" t="n">
        <f aca="false">IF(C633&gt;$E$5,$E$2+$E$1,(IF(C633&gt;764.99,C633^3*3486.59308-C633^2*7860012.00812+C633*5908819377.96283-1481278321001.59,IF(C633&gt;752.99,C633^3*3588.471445-C633^2*8028757.56264+C633*5988077680.84934-1488767378546.26,C633^3*899.851852-C633^2*1969009.674601+C633*1435480406.01138-348666163343.76))))-$E$1</f>
        <v>110061403.571045</v>
      </c>
      <c r="E633" s="47" t="n">
        <f aca="false">D633*100/$E$2</f>
        <v>73.8771056016453</v>
      </c>
      <c r="G633" s="41" t="n">
        <f aca="false">[3]Plan1!$C628</f>
        <v>-11.54</v>
      </c>
      <c r="H633" s="41" t="n">
        <f aca="false">$J$5 + G633</f>
        <v>748.46</v>
      </c>
      <c r="I633" s="47" t="n">
        <f aca="false">IF(H633&gt;$J$5,$J$2+$J$1,(IF(H633&gt;739.99,H633^3*2498.244218-H633^2*5471052.355142+H633*3994605728.77515-972400879260.135,H633^3*1396.138889-H633^2*3002770.071427+H633*2152080038.43115-513963640099.415)))-$J$1</f>
        <v>26773916.0979004</v>
      </c>
      <c r="J633" s="47" t="n">
        <f aca="false">I633*100/$J$2</f>
        <v>30.4448156595566</v>
      </c>
      <c r="L633" s="41" t="n">
        <f aca="false">[4]Plan1!$C628</f>
        <v>-6.48</v>
      </c>
      <c r="M633" s="41" t="n">
        <f aca="false">$O$5 + L633</f>
        <v>832.3</v>
      </c>
      <c r="N633" s="47" t="n">
        <f aca="false">IF(M633&gt;$O$5,$O$2+$O$1,(M633^3*3270.5936-M633^2*8015778.389801+M633*6549018422.82398-1783686174686.87))-$O$1</f>
        <v>13712498.3242188</v>
      </c>
      <c r="O633" s="41" t="n">
        <f aca="false">N633*100/$O$2</f>
        <v>35.0821101197509</v>
      </c>
      <c r="R633" s="47" t="n">
        <f aca="false">SUM(D633,I633,N633)</f>
        <v>150547817.993164</v>
      </c>
      <c r="S633" s="41" t="n">
        <f aca="false">R633*100/$R$2</f>
        <v>54.5446591886017</v>
      </c>
      <c r="U633" s="41" t="n">
        <f aca="false">[1]Plan1!$B628</f>
        <v>9.71</v>
      </c>
    </row>
    <row r="634" customFormat="false" ht="15" hidden="false" customHeight="false" outlineLevel="0" collapsed="false">
      <c r="A634" s="46" t="n">
        <v>42632</v>
      </c>
      <c r="B634" s="41" t="n">
        <f aca="false">[2]Plan1!$C629</f>
        <v>-3.74</v>
      </c>
      <c r="C634" s="41" t="n">
        <f aca="false">$E$5 + B634</f>
        <v>777.26</v>
      </c>
      <c r="D634" s="47" t="n">
        <f aca="false">IF(C634&gt;$E$5,$E$2+$E$1,(IF(C634&gt;764.99,C634^3*3486.59308-C634^2*7860012.00812+C634*5908819377.96283-1481278321001.59,IF(C634&gt;752.99,C634^3*3588.471445-C634^2*8028757.56264+C634*5988077680.84934-1488767378546.26,C634^3*899.851852-C634^2*1969009.674601+C634*1435480406.01138-348666163343.76))))-$E$1</f>
        <v>109967652.091064</v>
      </c>
      <c r="E634" s="47" t="n">
        <f aca="false">D634*100/$E$2</f>
        <v>73.81417629344</v>
      </c>
      <c r="G634" s="41" t="n">
        <f aca="false">[3]Plan1!$C629</f>
        <v>-11.55</v>
      </c>
      <c r="H634" s="41" t="n">
        <f aca="false">$J$5 + G634</f>
        <v>748.45</v>
      </c>
      <c r="I634" s="47" t="n">
        <f aca="false">IF(H634&gt;$J$5,$J$2+$J$1,(IF(H634&gt;739.99,H634^3*2498.244218-H634^2*5471052.355142+H634*3994605728.77515-972400879260.135,H634^3*1396.138889-H634^2*3002770.071427+H634*2152080038.43115-513963640099.415)))-$J$1</f>
        <v>26740228.9682617</v>
      </c>
      <c r="J634" s="47" t="n">
        <f aca="false">I634*100/$J$2</f>
        <v>30.4065097782578</v>
      </c>
      <c r="L634" s="41" t="n">
        <f aca="false">[4]Plan1!$C629</f>
        <v>-6.5</v>
      </c>
      <c r="M634" s="41" t="n">
        <f aca="false">$O$5 + L634</f>
        <v>832.28</v>
      </c>
      <c r="N634" s="47" t="n">
        <f aca="false">IF(M634&gt;$O$5,$O$2+$O$1,(M634^3*3270.5936-M634^2*8015778.389801+M634*6549018422.82398-1783686174686.87))-$O$1</f>
        <v>13656502.6914063</v>
      </c>
      <c r="O634" s="41" t="n">
        <f aca="false">N634*100/$O$2</f>
        <v>34.9388506705896</v>
      </c>
      <c r="R634" s="47" t="n">
        <f aca="false">SUM(D634,I634,N634)</f>
        <v>150364383.750732</v>
      </c>
      <c r="S634" s="41" t="n">
        <f aca="false">R634*100/$R$2</f>
        <v>54.4781995190407</v>
      </c>
      <c r="U634" s="41" t="n">
        <f aca="false">[1]Plan1!$B629</f>
        <v>10.16</v>
      </c>
    </row>
    <row r="635" customFormat="false" ht="15" hidden="false" customHeight="false" outlineLevel="0" collapsed="false">
      <c r="A635" s="46" t="n">
        <v>42633</v>
      </c>
      <c r="B635" s="41" t="n">
        <f aca="false">[2]Plan1!$C630</f>
        <v>-3.74</v>
      </c>
      <c r="C635" s="41" t="n">
        <f aca="false">$E$5 + B635</f>
        <v>777.26</v>
      </c>
      <c r="D635" s="47" t="n">
        <f aca="false">IF(C635&gt;$E$5,$E$2+$E$1,(IF(C635&gt;764.99,C635^3*3486.59308-C635^2*7860012.00812+C635*5908819377.96283-1481278321001.59,IF(C635&gt;752.99,C635^3*3588.471445-C635^2*8028757.56264+C635*5988077680.84934-1488767378546.26,C635^3*899.851852-C635^2*1969009.674601+C635*1435480406.01138-348666163343.76))))-$E$1</f>
        <v>109967652.091064</v>
      </c>
      <c r="E635" s="47" t="n">
        <f aca="false">D635*100/$E$2</f>
        <v>73.81417629344</v>
      </c>
      <c r="G635" s="41" t="n">
        <f aca="false">[3]Plan1!$C630</f>
        <v>-11.58</v>
      </c>
      <c r="H635" s="41" t="n">
        <f aca="false">$J$5 + G635</f>
        <v>748.42</v>
      </c>
      <c r="I635" s="47" t="n">
        <f aca="false">IF(H635&gt;$J$5,$J$2+$J$1,(IF(H635&gt;739.99,H635^3*2498.244218-H635^2*5471052.355142+H635*3994605728.77515-972400879260.135,H635^3*1396.138889-H635^2*3002770.071427+H635*2152080038.43115-513963640099.415)))-$J$1</f>
        <v>26639333.5754395</v>
      </c>
      <c r="J635" s="47" t="n">
        <f aca="false">I635*100/$J$2</f>
        <v>30.2917808897329</v>
      </c>
      <c r="L635" s="41" t="n">
        <f aca="false">[4]Plan1!$C630</f>
        <v>-6.52</v>
      </c>
      <c r="M635" s="41" t="n">
        <f aca="false">$O$5 + L635</f>
        <v>832.26</v>
      </c>
      <c r="N635" s="47" t="n">
        <f aca="false">IF(M635&gt;$O$5,$O$2+$O$1,(M635^3*3270.5936-M635^2*8015778.389801+M635*6549018422.82398-1783686174686.87))-$O$1</f>
        <v>13600627.3535156</v>
      </c>
      <c r="O635" s="41" t="n">
        <f aca="false">N635*100/$O$2</f>
        <v>34.7958989844337</v>
      </c>
      <c r="R635" s="47" t="n">
        <f aca="false">SUM(D635,I635,N635)</f>
        <v>150207613.02002</v>
      </c>
      <c r="S635" s="41" t="n">
        <f aca="false">R635*100/$R$2</f>
        <v>54.4214002496028</v>
      </c>
      <c r="U635" s="41" t="n">
        <f aca="false">[1]Plan1!$B630</f>
        <v>17.32</v>
      </c>
    </row>
    <row r="636" customFormat="false" ht="15" hidden="false" customHeight="false" outlineLevel="0" collapsed="false">
      <c r="A636" s="46" t="n">
        <v>42634</v>
      </c>
      <c r="B636" s="41" t="n">
        <f aca="false">[2]Plan1!$C631</f>
        <v>-3.74</v>
      </c>
      <c r="C636" s="41" t="n">
        <f aca="false">$E$5 + B636</f>
        <v>777.26</v>
      </c>
      <c r="D636" s="47" t="n">
        <f aca="false">IF(C636&gt;$E$5,$E$2+$E$1,(IF(C636&gt;764.99,C636^3*3486.59308-C636^2*7860012.00812+C636*5908819377.96283-1481278321001.59,IF(C636&gt;752.99,C636^3*3588.471445-C636^2*8028757.56264+C636*5988077680.84934-1488767378546.26,C636^3*899.851852-C636^2*1969009.674601+C636*1435480406.01138-348666163343.76))))-$E$1</f>
        <v>109967652.091064</v>
      </c>
      <c r="E636" s="47" t="n">
        <f aca="false">D636*100/$E$2</f>
        <v>73.81417629344</v>
      </c>
      <c r="G636" s="41" t="n">
        <f aca="false">[3]Plan1!$C631</f>
        <v>-11.59</v>
      </c>
      <c r="H636" s="41" t="n">
        <f aca="false">$J$5 + G636</f>
        <v>748.41</v>
      </c>
      <c r="I636" s="47" t="n">
        <f aca="false">IF(H636&gt;$J$5,$J$2+$J$1,(IF(H636&gt;739.99,H636^3*2498.244218-H636^2*5471052.355142+H636*3994605728.77515-972400879260.135,H636^3*1396.138889-H636^2*3002770.071427+H636*2152080038.43115-513963640099.415)))-$J$1</f>
        <v>26605757.0603027</v>
      </c>
      <c r="J636" s="47" t="n">
        <f aca="false">I636*100/$J$2</f>
        <v>30.2536007889927</v>
      </c>
      <c r="L636" s="41" t="n">
        <f aca="false">[4]Plan1!$C631</f>
        <v>-6.54</v>
      </c>
      <c r="M636" s="41" t="n">
        <f aca="false">$O$5 + L636</f>
        <v>832.24</v>
      </c>
      <c r="N636" s="47" t="n">
        <f aca="false">IF(M636&gt;$O$5,$O$2+$O$1,(M636^3*3270.5936-M636^2*8015778.389801+M636*6549018422.82398-1783686174686.87))-$O$1</f>
        <v>13544872.1557617</v>
      </c>
      <c r="O636" s="41" t="n">
        <f aca="false">N636*100/$O$2</f>
        <v>34.6532546652802</v>
      </c>
      <c r="R636" s="47" t="n">
        <f aca="false">SUM(D636,I636,N636)</f>
        <v>150118281.307129</v>
      </c>
      <c r="S636" s="41" t="n">
        <f aca="false">R636*100/$R$2</f>
        <v>54.3890346670304</v>
      </c>
      <c r="U636" s="41" t="n">
        <f aca="false">[1]Plan1!$B631</f>
        <v>12.07</v>
      </c>
    </row>
    <row r="637" customFormat="false" ht="15" hidden="false" customHeight="false" outlineLevel="0" collapsed="false">
      <c r="A637" s="46" t="n">
        <v>42635</v>
      </c>
      <c r="B637" s="41" t="n">
        <f aca="false">[2]Plan1!$C632</f>
        <v>-3.74</v>
      </c>
      <c r="C637" s="41" t="n">
        <f aca="false">$E$5 + B637</f>
        <v>777.26</v>
      </c>
      <c r="D637" s="47" t="n">
        <f aca="false">IF(C637&gt;$E$5,$E$2+$E$1,(IF(C637&gt;764.99,C637^3*3486.59308-C637^2*7860012.00812+C637*5908819377.96283-1481278321001.59,IF(C637&gt;752.99,C637^3*3588.471445-C637^2*8028757.56264+C637*5988077680.84934-1488767378546.26,C637^3*899.851852-C637^2*1969009.674601+C637*1435480406.01138-348666163343.76))))-$E$1</f>
        <v>109967652.091064</v>
      </c>
      <c r="E637" s="47" t="n">
        <f aca="false">D637*100/$E$2</f>
        <v>73.81417629344</v>
      </c>
      <c r="G637" s="41" t="n">
        <f aca="false">[3]Plan1!$C632</f>
        <v>-11.6</v>
      </c>
      <c r="H637" s="41" t="n">
        <f aca="false">$J$5 + G637</f>
        <v>748.4</v>
      </c>
      <c r="I637" s="47" t="n">
        <f aca="false">IF(H637&gt;$J$5,$J$2+$J$1,(IF(H637&gt;739.99,H637^3*2498.244218-H637^2*5471052.355142+H637*3994605728.77515-972400879260.135,H637^3*1396.138889-H637^2*3002770.071427+H637*2152080038.43115-513963640099.415)))-$J$1</f>
        <v>26572208.161377</v>
      </c>
      <c r="J637" s="47" t="n">
        <f aca="false">I637*100/$J$2</f>
        <v>30.2154520908477</v>
      </c>
      <c r="L637" s="41" t="n">
        <f aca="false">[4]Plan1!$C632</f>
        <v>-6.56</v>
      </c>
      <c r="M637" s="41" t="n">
        <f aca="false">$O$5 + L637</f>
        <v>832.22</v>
      </c>
      <c r="N637" s="47" t="n">
        <f aca="false">IF(M637&gt;$O$5,$O$2+$O$1,(M637^3*3270.5936-M637^2*8015778.389801+M637*6549018422.82398-1783686174686.87))-$O$1</f>
        <v>13489236.9414063</v>
      </c>
      <c r="O637" s="41" t="n">
        <f aca="false">N637*100/$O$2</f>
        <v>34.5109173121294</v>
      </c>
      <c r="R637" s="47" t="n">
        <f aca="false">SUM(D637,I637,N637)</f>
        <v>150029097.193848</v>
      </c>
      <c r="S637" s="41" t="n">
        <f aca="false">R637*100/$R$2</f>
        <v>54.356722560958</v>
      </c>
      <c r="U637" s="41" t="n">
        <f aca="false">[1]Plan1!$B632</f>
        <v>11.1</v>
      </c>
    </row>
    <row r="638" customFormat="false" ht="15" hidden="false" customHeight="false" outlineLevel="0" collapsed="false">
      <c r="A638" s="46" t="n">
        <v>42636</v>
      </c>
      <c r="B638" s="41" t="n">
        <f aca="false">[2]Plan1!$C633</f>
        <v>-3.77</v>
      </c>
      <c r="C638" s="41" t="n">
        <f aca="false">$E$5 + B638</f>
        <v>777.23</v>
      </c>
      <c r="D638" s="47" t="n">
        <f aca="false">IF(C638&gt;$E$5,$E$2+$E$1,(IF(C638&gt;764.99,C638^3*3486.59308-C638^2*7860012.00812+C638*5908819377.96283-1481278321001.59,IF(C638&gt;752.99,C638^3*3588.471445-C638^2*8028757.56264+C638*5988077680.84934-1488767378546.26,C638^3*899.851852-C638^2*1969009.674601+C638*1435480406.01138-348666163343.76))))-$E$1</f>
        <v>109686721.512451</v>
      </c>
      <c r="E638" s="47" t="n">
        <f aca="false">D638*100/$E$2</f>
        <v>73.6256057559986</v>
      </c>
      <c r="G638" s="41" t="n">
        <f aca="false">[3]Plan1!$C633</f>
        <v>-11.62</v>
      </c>
      <c r="H638" s="41" t="n">
        <f aca="false">$J$5 + G638</f>
        <v>748.38</v>
      </c>
      <c r="I638" s="47" t="n">
        <f aca="false">IF(H638&gt;$J$5,$J$2+$J$1,(IF(H638&gt;739.99,H638^3*2498.244218-H638^2*5471052.355142+H638*3994605728.77515-972400879260.135,H638^3*1396.138889-H638^2*3002770.071427+H638*2152080038.43115-513963640099.415)))-$J$1</f>
        <v>26505193.151123</v>
      </c>
      <c r="J638" s="47" t="n">
        <f aca="false">I638*100/$J$2</f>
        <v>30.1392488329402</v>
      </c>
      <c r="L638" s="41" t="n">
        <f aca="false">[4]Plan1!$C633</f>
        <v>-6.58</v>
      </c>
      <c r="M638" s="41" t="n">
        <f aca="false">$O$5 + L638</f>
        <v>832.2</v>
      </c>
      <c r="N638" s="47" t="n">
        <f aca="false">IF(M638&gt;$O$5,$O$2+$O$1,(M638^3*3270.5936-M638^2*8015778.389801+M638*6549018422.82398-1783686174686.87))-$O$1</f>
        <v>13433721.5522461</v>
      </c>
      <c r="O638" s="41" t="n">
        <f aca="false">N638*100/$O$2</f>
        <v>34.3688865202337</v>
      </c>
      <c r="R638" s="47" t="n">
        <f aca="false">SUM(D638,I638,N638)</f>
        <v>149625636.21582</v>
      </c>
      <c r="S638" s="41" t="n">
        <f aca="false">R638*100/$R$2</f>
        <v>54.2105454735996</v>
      </c>
      <c r="U638" s="41" t="n">
        <f aca="false">[1]Plan1!$B633</f>
        <v>12.07</v>
      </c>
    </row>
    <row r="639" customFormat="false" ht="15" hidden="false" customHeight="false" outlineLevel="0" collapsed="false">
      <c r="A639" s="46" t="n">
        <v>42637</v>
      </c>
      <c r="B639" s="41" t="n">
        <f aca="false">[2]Plan1!$C634</f>
        <v>-3.79</v>
      </c>
      <c r="C639" s="41" t="n">
        <f aca="false">$E$5 + B639</f>
        <v>777.21</v>
      </c>
      <c r="D639" s="47" t="n">
        <f aca="false">IF(C639&gt;$E$5,$E$2+$E$1,(IF(C639&gt;764.99,C639^3*3486.59308-C639^2*7860012.00812+C639*5908819377.96283-1481278321001.59,IF(C639&gt;752.99,C639^3*3588.471445-C639^2*8028757.56264+C639*5988077680.84934-1488767378546.26,C639^3*899.851852-C639^2*1969009.674601+C639*1435480406.01138-348666163343.76))))-$E$1</f>
        <v>109499704.137939</v>
      </c>
      <c r="E639" s="47" t="n">
        <f aca="false">D639*100/$E$2</f>
        <v>73.5000730817108</v>
      </c>
      <c r="G639" s="41" t="n">
        <f aca="false">[3]Plan1!$C634</f>
        <v>-11.65</v>
      </c>
      <c r="H639" s="41" t="n">
        <f aca="false">$J$5 + G639</f>
        <v>748.35</v>
      </c>
      <c r="I639" s="47" t="n">
        <f aca="false">IF(H639&gt;$J$5,$J$2+$J$1,(IF(H639&gt;739.99,H639^3*2498.244218-H639^2*5471052.355142+H639*3994605728.77515-972400879260.135,H639^3*1396.138889-H639^2*3002770.071427+H639*2152080038.43115-513963640099.415)))-$J$1</f>
        <v>26404877.3815918</v>
      </c>
      <c r="J639" s="47" t="n">
        <f aca="false">I639*100/$J$2</f>
        <v>30.0251790382953</v>
      </c>
      <c r="L639" s="41" t="n">
        <f aca="false">[4]Plan1!$C634</f>
        <v>-6.6</v>
      </c>
      <c r="M639" s="41" t="n">
        <f aca="false">$O$5 + L639</f>
        <v>832.18</v>
      </c>
      <c r="N639" s="47" t="n">
        <f aca="false">IF(M639&gt;$O$5,$O$2+$O$1,(M639^3*3270.5936-M639^2*8015778.389801+M639*6549018422.82398-1783686174686.87))-$O$1</f>
        <v>13378325.8310547</v>
      </c>
      <c r="O639" s="41" t="n">
        <f aca="false">N639*100/$O$2</f>
        <v>34.227161887344</v>
      </c>
      <c r="R639" s="47" t="n">
        <f aca="false">SUM(D639,I639,N639)</f>
        <v>149282907.350586</v>
      </c>
      <c r="S639" s="41" t="n">
        <f aca="false">R639*100/$R$2</f>
        <v>54.0863721086349</v>
      </c>
      <c r="U639" s="41" t="n">
        <f aca="false">[1]Plan1!$B634</f>
        <v>10.16</v>
      </c>
    </row>
    <row r="640" customFormat="false" ht="15" hidden="false" customHeight="false" outlineLevel="0" collapsed="false">
      <c r="A640" s="46" t="n">
        <v>42638</v>
      </c>
      <c r="B640" s="41" t="n">
        <f aca="false">[2]Plan1!$C635</f>
        <v>-3.8</v>
      </c>
      <c r="C640" s="41" t="n">
        <f aca="false">$E$5 + B640</f>
        <v>777.2</v>
      </c>
      <c r="D640" s="47" t="n">
        <f aca="false">IF(C640&gt;$E$5,$E$2+$E$1,(IF(C640&gt;764.99,C640^3*3486.59308-C640^2*7860012.00812+C640*5908819377.96283-1481278321001.59,IF(C640&gt;752.99,C640^3*3588.471445-C640^2*8028757.56264+C640*5988077680.84934-1488767378546.26,C640^3*899.851852-C640^2*1969009.674601+C640*1435480406.01138-348666163343.76))))-$E$1</f>
        <v>109406276.289795</v>
      </c>
      <c r="E640" s="47" t="n">
        <f aca="false">D640*100/$E$2</f>
        <v>73.4373610066367</v>
      </c>
      <c r="G640" s="41" t="n">
        <f aca="false">[3]Plan1!$C635</f>
        <v>-11.66</v>
      </c>
      <c r="H640" s="41" t="n">
        <f aca="false">$J$5 + G640</f>
        <v>748.34</v>
      </c>
      <c r="I640" s="47" t="n">
        <f aca="false">IF(H640&gt;$J$5,$J$2+$J$1,(IF(H640&gt;739.99,H640^3*2498.244218-H640^2*5471052.355142+H640*3994605728.77515-972400879260.135,H640^3*1396.138889-H640^2*3002770.071427+H640*2152080038.43115-513963640099.415)))-$J$1</f>
        <v>26371493.8642578</v>
      </c>
      <c r="J640" s="47" t="n">
        <f aca="false">I640*100/$J$2</f>
        <v>29.9872183967671</v>
      </c>
      <c r="L640" s="41" t="n">
        <f aca="false">[4]Plan1!$C635</f>
        <v>-6.61</v>
      </c>
      <c r="M640" s="41" t="n">
        <f aca="false">$O$5 + L640</f>
        <v>832.17</v>
      </c>
      <c r="N640" s="47" t="n">
        <f aca="false">IF(M640&gt;$O$5,$O$2+$O$1,(M640^3*3270.5936-M640^2*8015778.389801+M640*6549018422.82398-1783686174686.87))-$O$1</f>
        <v>13350672.7963867</v>
      </c>
      <c r="O640" s="41" t="n">
        <f aca="false">N640*100/$O$2</f>
        <v>34.1564142537306</v>
      </c>
      <c r="R640" s="47" t="n">
        <f aca="false">SUM(D640,I640,N640)</f>
        <v>149128442.950439</v>
      </c>
      <c r="S640" s="41" t="n">
        <f aca="false">R640*100/$R$2</f>
        <v>54.0304084409108</v>
      </c>
      <c r="U640" s="41" t="n">
        <f aca="false">[1]Plan1!$B635</f>
        <v>23.95</v>
      </c>
    </row>
    <row r="641" customFormat="false" ht="15" hidden="false" customHeight="false" outlineLevel="0" collapsed="false">
      <c r="A641" s="46" t="n">
        <v>42639</v>
      </c>
      <c r="B641" s="41" t="n">
        <f aca="false">[2]Plan1!$C636</f>
        <v>-3.78</v>
      </c>
      <c r="C641" s="41" t="n">
        <f aca="false">$E$5 + B641</f>
        <v>777.22</v>
      </c>
      <c r="D641" s="47" t="n">
        <f aca="false">IF(C641&gt;$E$5,$E$2+$E$1,(IF(C641&gt;764.99,C641^3*3486.59308-C641^2*7860012.00812+C641*5908819377.96283-1481278321001.59,IF(C641&gt;752.99,C641^3*3588.471445-C641^2*8028757.56264+C641*5988077680.84934-1488767378546.26,C641^3*899.851852-C641^2*1969009.674601+C641*1435480406.01138-348666163343.76))))-$E$1</f>
        <v>109593185.87085</v>
      </c>
      <c r="E641" s="47" t="n">
        <f aca="false">D641*100/$E$2</f>
        <v>73.5628213261448</v>
      </c>
      <c r="G641" s="41" t="n">
        <f aca="false">[3]Plan1!$C636</f>
        <v>-11.64</v>
      </c>
      <c r="H641" s="41" t="n">
        <f aca="false">$J$5 + G641</f>
        <v>748.36</v>
      </c>
      <c r="I641" s="47" t="n">
        <f aca="false">IF(H641&gt;$J$5,$J$2+$J$1,(IF(H641&gt;739.99,H641^3*2498.244218-H641^2*5471052.355142+H641*3994605728.77515-972400879260.135,H641^3*1396.138889-H641^2*3002770.071427+H641*2152080038.43115-513963640099.415)))-$J$1</f>
        <v>26438288.4255371</v>
      </c>
      <c r="J641" s="47" t="n">
        <f aca="false">I641*100/$J$2</f>
        <v>30.0631709805345</v>
      </c>
      <c r="L641" s="41" t="n">
        <f aca="false">[4]Plan1!$C636</f>
        <v>-6.56</v>
      </c>
      <c r="M641" s="41" t="n">
        <f aca="false">$O$5 + L641</f>
        <v>832.22</v>
      </c>
      <c r="N641" s="47" t="n">
        <f aca="false">IF(M641&gt;$O$5,$O$2+$O$1,(M641^3*3270.5936-M641^2*8015778.389801+M641*6549018422.82398-1783686174686.87))-$O$1</f>
        <v>13489236.9414063</v>
      </c>
      <c r="O641" s="41" t="n">
        <f aca="false">N641*100/$O$2</f>
        <v>34.5109173121294</v>
      </c>
      <c r="R641" s="47" t="n">
        <f aca="false">SUM(D641,I641,N641)</f>
        <v>149520711.237793</v>
      </c>
      <c r="S641" s="41" t="n">
        <f aca="false">R641*100/$R$2</f>
        <v>54.1725303283577</v>
      </c>
      <c r="U641" s="41" t="n">
        <f aca="false">[1]Plan1!$B636</f>
        <v>77.07</v>
      </c>
    </row>
    <row r="642" customFormat="false" ht="15" hidden="false" customHeight="false" outlineLevel="0" collapsed="false">
      <c r="A642" s="46" t="n">
        <v>42640</v>
      </c>
      <c r="B642" s="41" t="n">
        <f aca="false">[2]Plan1!$C637</f>
        <v>-3.78</v>
      </c>
      <c r="C642" s="41" t="n">
        <f aca="false">$E$5 + B642</f>
        <v>777.22</v>
      </c>
      <c r="D642" s="47" t="n">
        <f aca="false">IF(C642&gt;$E$5,$E$2+$E$1,(IF(C642&gt;764.99,C642^3*3486.59308-C642^2*7860012.00812+C642*5908819377.96283-1481278321001.59,IF(C642&gt;752.99,C642^3*3588.471445-C642^2*8028757.56264+C642*5988077680.84934-1488767378546.26,C642^3*899.851852-C642^2*1969009.674601+C642*1435480406.01138-348666163343.76))))-$E$1</f>
        <v>109593185.87085</v>
      </c>
      <c r="E642" s="47" t="n">
        <f aca="false">D642*100/$E$2</f>
        <v>73.5628213261448</v>
      </c>
      <c r="G642" s="41" t="n">
        <f aca="false">[3]Plan1!$C637</f>
        <v>-11.65</v>
      </c>
      <c r="H642" s="41" t="n">
        <f aca="false">$J$5 + G642</f>
        <v>748.35</v>
      </c>
      <c r="I642" s="47" t="n">
        <f aca="false">IF(H642&gt;$J$5,$J$2+$J$1,(IF(H642&gt;739.99,H642^3*2498.244218-H642^2*5471052.355142+H642*3994605728.77515-972400879260.135,H642^3*1396.138889-H642^2*3002770.071427+H642*2152080038.43115-513963640099.415)))-$J$1</f>
        <v>26404877.3815918</v>
      </c>
      <c r="J642" s="47" t="n">
        <f aca="false">I642*100/$J$2</f>
        <v>30.0251790382953</v>
      </c>
      <c r="L642" s="41" t="n">
        <f aca="false">[4]Plan1!$C637</f>
        <v>-6.52</v>
      </c>
      <c r="M642" s="41" t="n">
        <f aca="false">$O$5 + L642</f>
        <v>832.26</v>
      </c>
      <c r="N642" s="47" t="n">
        <f aca="false">IF(M642&gt;$O$5,$O$2+$O$1,(M642^3*3270.5936-M642^2*8015778.389801+M642*6549018422.82398-1783686174686.87))-$O$1</f>
        <v>13600627.3535156</v>
      </c>
      <c r="O642" s="41" t="n">
        <f aca="false">N642*100/$O$2</f>
        <v>34.7958989844337</v>
      </c>
      <c r="R642" s="47" t="n">
        <f aca="false">SUM(D642,I642,N642)</f>
        <v>149598690.605957</v>
      </c>
      <c r="S642" s="41" t="n">
        <f aca="false">R642*100/$R$2</f>
        <v>54.2007828670988</v>
      </c>
      <c r="U642" s="41" t="n">
        <f aca="false">[1]Plan1!$B637</f>
        <v>12.07</v>
      </c>
    </row>
    <row r="643" customFormat="false" ht="15" hidden="false" customHeight="false" outlineLevel="0" collapsed="false">
      <c r="A643" s="46" t="n">
        <v>42641</v>
      </c>
      <c r="B643" s="41" t="n">
        <f aca="false">[2]Plan1!$C638</f>
        <v>-3.79</v>
      </c>
      <c r="C643" s="41" t="n">
        <f aca="false">$E$5 + B643</f>
        <v>777.21</v>
      </c>
      <c r="D643" s="47" t="n">
        <f aca="false">IF(C643&gt;$E$5,$E$2+$E$1,(IF(C643&gt;764.99,C643^3*3486.59308-C643^2*7860012.00812+C643*5908819377.96283-1481278321001.59,IF(C643&gt;752.99,C643^3*3588.471445-C643^2*8028757.56264+C643*5988077680.84934-1488767378546.26,C643^3*899.851852-C643^2*1969009.674601+C643*1435480406.01138-348666163343.76))))-$E$1</f>
        <v>109499704.137939</v>
      </c>
      <c r="E643" s="47" t="n">
        <f aca="false">D643*100/$E$2</f>
        <v>73.5000730817108</v>
      </c>
      <c r="G643" s="41" t="n">
        <f aca="false">[3]Plan1!$C638</f>
        <v>-11.66</v>
      </c>
      <c r="H643" s="41" t="n">
        <f aca="false">$J$5 + G643</f>
        <v>748.34</v>
      </c>
      <c r="I643" s="47" t="n">
        <f aca="false">IF(H643&gt;$J$5,$J$2+$J$1,(IF(H643&gt;739.99,H643^3*2498.244218-H643^2*5471052.355142+H643*3994605728.77515-972400879260.135,H643^3*1396.138889-H643^2*3002770.071427+H643*2152080038.43115-513963640099.415)))-$J$1</f>
        <v>26371493.8642578</v>
      </c>
      <c r="J643" s="47" t="n">
        <f aca="false">I643*100/$J$2</f>
        <v>29.9872183967671</v>
      </c>
      <c r="L643" s="41" t="n">
        <f aca="false">[4]Plan1!$C638</f>
        <v>-6.52</v>
      </c>
      <c r="M643" s="41" t="n">
        <f aca="false">$O$5 + L643</f>
        <v>832.26</v>
      </c>
      <c r="N643" s="47" t="n">
        <f aca="false">IF(M643&gt;$O$5,$O$2+$O$1,(M643^3*3270.5936-M643^2*8015778.389801+M643*6549018422.82398-1783686174686.87))-$O$1</f>
        <v>13600627.3535156</v>
      </c>
      <c r="O643" s="41" t="n">
        <f aca="false">N643*100/$O$2</f>
        <v>34.7958989844337</v>
      </c>
      <c r="R643" s="47" t="n">
        <f aca="false">SUM(D643,I643,N643)</f>
        <v>149471825.355713</v>
      </c>
      <c r="S643" s="41" t="n">
        <f aca="false">R643*100/$R$2</f>
        <v>54.1548185885747</v>
      </c>
      <c r="U643" s="41" t="n">
        <f aca="false">[1]Plan1!$B638</f>
        <v>11.82</v>
      </c>
    </row>
    <row r="644" customFormat="false" ht="15" hidden="false" customHeight="false" outlineLevel="0" collapsed="false">
      <c r="A644" s="46" t="n">
        <v>42642</v>
      </c>
      <c r="B644" s="41" t="n">
        <f aca="false">[2]Plan1!$C639</f>
        <v>-3.79</v>
      </c>
      <c r="C644" s="41" t="n">
        <f aca="false">$E$5 + B644</f>
        <v>777.21</v>
      </c>
      <c r="D644" s="47" t="n">
        <f aca="false">IF(C644&gt;$E$5,$E$2+$E$1,(IF(C644&gt;764.99,C644^3*3486.59308-C644^2*7860012.00812+C644*5908819377.96283-1481278321001.59,IF(C644&gt;752.99,C644^3*3588.471445-C644^2*8028757.56264+C644*5988077680.84934-1488767378546.26,C644^3*899.851852-C644^2*1969009.674601+C644*1435480406.01138-348666163343.76))))-$E$1</f>
        <v>109499704.137939</v>
      </c>
      <c r="E644" s="47" t="n">
        <f aca="false">D644*100/$E$2</f>
        <v>73.5000730817108</v>
      </c>
      <c r="G644" s="41" t="n">
        <f aca="false">[3]Plan1!$C639</f>
        <v>-11.67</v>
      </c>
      <c r="H644" s="41" t="n">
        <f aca="false">$J$5 + G644</f>
        <v>748.33</v>
      </c>
      <c r="I644" s="47" t="n">
        <f aca="false">IF(H644&gt;$J$5,$J$2+$J$1,(IF(H644&gt;739.99,H644^3*2498.244218-H644^2*5471052.355142+H644*3994605728.77515-972400879260.135,H644^3*1396.138889-H644^2*3002770.071427+H644*2152080038.43115-513963640099.415)))-$J$1</f>
        <v>26338137.8581543</v>
      </c>
      <c r="J644" s="47" t="n">
        <f aca="false">I644*100/$J$2</f>
        <v>29.94928903846</v>
      </c>
      <c r="L644" s="41" t="n">
        <f aca="false">[4]Plan1!$C639</f>
        <v>-6.54</v>
      </c>
      <c r="M644" s="41" t="n">
        <f aca="false">$O$5 + L644</f>
        <v>832.24</v>
      </c>
      <c r="N644" s="47" t="n">
        <f aca="false">IF(M644&gt;$O$5,$O$2+$O$1,(M644^3*3270.5936-M644^2*8015778.389801+M644*6549018422.82398-1783686174686.87))-$O$1</f>
        <v>13544872.1557617</v>
      </c>
      <c r="O644" s="41" t="n">
        <f aca="false">N644*100/$O$2</f>
        <v>34.6532546652802</v>
      </c>
      <c r="R644" s="47" t="n">
        <f aca="false">SUM(D644,I644,N644)</f>
        <v>149382714.151855</v>
      </c>
      <c r="S644" s="41" t="n">
        <f aca="false">R644*100/$R$2</f>
        <v>54.1225328981603</v>
      </c>
      <c r="U644" s="41" t="n">
        <f aca="false">[1]Plan1!$B639</f>
        <v>11.58</v>
      </c>
    </row>
    <row r="645" customFormat="false" ht="15" hidden="false" customHeight="false" outlineLevel="0" collapsed="false">
      <c r="A645" s="46" t="n">
        <v>42643</v>
      </c>
      <c r="B645" s="41" t="n">
        <f aca="false">[2]Plan1!$C640</f>
        <v>-3.82</v>
      </c>
      <c r="C645" s="41" t="n">
        <f aca="false">$E$5 + B645</f>
        <v>777.18</v>
      </c>
      <c r="D645" s="47" t="n">
        <f aca="false">IF(C645&gt;$E$5,$E$2+$E$1,(IF(C645&gt;764.99,C645^3*3486.59308-C645^2*7860012.00812+C645*5908819377.96283-1481278321001.59,IF(C645&gt;752.99,C645^3*3588.471445-C645^2*8028757.56264+C645*5988077680.84934-1488767378546.26,C645^3*899.851852-C645^2*1969009.674601+C645*1435480406.01138-348666163343.76))))-$E$1</f>
        <v>109219582.171631</v>
      </c>
      <c r="E645" s="47" t="n">
        <f aca="false">D645*100/$E$2</f>
        <v>73.312045313439</v>
      </c>
      <c r="G645" s="41" t="n">
        <f aca="false">[3]Plan1!$C640</f>
        <v>-11.7</v>
      </c>
      <c r="H645" s="41" t="n">
        <f aca="false">$J$5 + G645</f>
        <v>748.3</v>
      </c>
      <c r="I645" s="47" t="n">
        <f aca="false">IF(H645&gt;$J$5,$J$2+$J$1,(IF(H645&gt;739.99,H645^3*2498.244218-H645^2*5471052.355142+H645*3994605728.77515-972400879260.135,H645^3*1396.138889-H645^2*3002770.071427+H645*2152080038.43115-513963640099.415)))-$J$1</f>
        <v>26238234.7565918</v>
      </c>
      <c r="J645" s="47" t="n">
        <f aca="false">I645*100/$J$2</f>
        <v>29.8356884915782</v>
      </c>
      <c r="L645" s="41" t="n">
        <f aca="false">[4]Plan1!$C640</f>
        <v>-6.55</v>
      </c>
      <c r="M645" s="41" t="n">
        <f aca="false">$O$5 + L645</f>
        <v>832.23</v>
      </c>
      <c r="N645" s="47" t="n">
        <f aca="false">IF(M645&gt;$O$5,$O$2+$O$1,(M645^3*3270.5936-M645^2*8015778.389801+M645*6549018422.82398-1783686174686.87))-$O$1</f>
        <v>13517039.5620117</v>
      </c>
      <c r="O645" s="41" t="n">
        <f aca="false">N645*100/$O$2</f>
        <v>34.5820476469989</v>
      </c>
      <c r="R645" s="47" t="n">
        <f aca="false">SUM(D645,I645,N645)</f>
        <v>148974856.490234</v>
      </c>
      <c r="S645" s="41" t="n">
        <f aca="false">R645*100/$R$2</f>
        <v>53.9747628577364</v>
      </c>
      <c r="U645" s="41" t="n">
        <f aca="false">[1]Plan1!$B640</f>
        <v>11.1</v>
      </c>
    </row>
    <row r="646" customFormat="false" ht="15" hidden="false" customHeight="false" outlineLevel="0" collapsed="false">
      <c r="A646" s="46" t="n">
        <v>42644</v>
      </c>
      <c r="B646" s="41" t="n">
        <f aca="false">[2]Plan1!$C641</f>
        <v>-3.83</v>
      </c>
      <c r="C646" s="41" t="n">
        <f aca="false">$E$5 + B646</f>
        <v>777.17</v>
      </c>
      <c r="D646" s="47" t="n">
        <f aca="false">IF(C646&gt;$E$5,$E$2+$E$1,(IF(C646&gt;764.99,C646^3*3486.59308-C646^2*7860012.00812+C646*5908819377.96283-1481278321001.59,IF(C646&gt;752.99,C646^3*3588.471445-C646^2*8028757.56264+C646*5988077680.84934-1488767378546.26,C646^3*899.851852-C646^2*1969009.674601+C646*1435480406.01138-348666163343.76))))-$E$1</f>
        <v>109126315.857666</v>
      </c>
      <c r="E646" s="47" t="n">
        <f aca="false">D646*100/$E$2</f>
        <v>73.2494416658178</v>
      </c>
      <c r="G646" s="41" t="n">
        <f aca="false">[3]Plan1!$C641</f>
        <v>-11.72</v>
      </c>
      <c r="H646" s="41" t="n">
        <f aca="false">$J$5 + G646</f>
        <v>748.28</v>
      </c>
      <c r="I646" s="47" t="n">
        <f aca="false">IF(H646&gt;$J$5,$J$2+$J$1,(IF(H646&gt;739.99,H646^3*2498.244218-H646^2*5471052.355142+H646*3994605728.77515-972400879260.135,H646^3*1396.138889-H646^2*3002770.071427+H646*2152080038.43115-513963640099.415)))-$J$1</f>
        <v>26171769.9697266</v>
      </c>
      <c r="J646" s="47" t="n">
        <f aca="false">I646*100/$J$2</f>
        <v>29.760110896707</v>
      </c>
      <c r="L646" s="41" t="n">
        <f aca="false">[4]Plan1!$C641</f>
        <v>-6.56</v>
      </c>
      <c r="M646" s="41" t="n">
        <f aca="false">$O$5 + L646</f>
        <v>832.22</v>
      </c>
      <c r="N646" s="47" t="n">
        <f aca="false">IF(M646&gt;$O$5,$O$2+$O$1,(M646^3*3270.5936-M646^2*8015778.389801+M646*6549018422.82398-1783686174686.87))-$O$1</f>
        <v>13489236.9414063</v>
      </c>
      <c r="O646" s="41" t="n">
        <f aca="false">N646*100/$O$2</f>
        <v>34.5109173121294</v>
      </c>
      <c r="R646" s="47" t="n">
        <f aca="false">SUM(D646,I646,N646)</f>
        <v>148787322.768799</v>
      </c>
      <c r="S646" s="41" t="n">
        <f aca="false">R646*100/$R$2</f>
        <v>53.9068179146716</v>
      </c>
      <c r="U646" s="41" t="n">
        <f aca="false">[1]Plan1!$B641</f>
        <v>12.58</v>
      </c>
    </row>
    <row r="647" customFormat="false" ht="15" hidden="false" customHeight="false" outlineLevel="0" collapsed="false">
      <c r="A647" s="46" t="n">
        <v>42645</v>
      </c>
      <c r="B647" s="41" t="n">
        <f aca="false">[2]Plan1!$C642</f>
        <v>-3.83</v>
      </c>
      <c r="C647" s="41" t="n">
        <f aca="false">$E$5 + B647</f>
        <v>777.17</v>
      </c>
      <c r="D647" s="47" t="n">
        <f aca="false">IF(C647&gt;$E$5,$E$2+$E$1,(IF(C647&gt;764.99,C647^3*3486.59308-C647^2*7860012.00812+C647*5908819377.96283-1481278321001.59,IF(C647&gt;752.99,C647^3*3588.471445-C647^2*8028757.56264+C647*5988077680.84934-1488767378546.26,C647^3*899.851852-C647^2*1969009.674601+C647*1435480406.01138-348666163343.76))))-$E$1</f>
        <v>109126315.857666</v>
      </c>
      <c r="E647" s="47" t="n">
        <f aca="false">D647*100/$E$2</f>
        <v>73.2494416658178</v>
      </c>
      <c r="G647" s="41" t="n">
        <f aca="false">[3]Plan1!$C642</f>
        <v>-11.72</v>
      </c>
      <c r="H647" s="41" t="n">
        <f aca="false">$J$5 + G647</f>
        <v>748.28</v>
      </c>
      <c r="I647" s="47" t="n">
        <f aca="false">IF(H647&gt;$J$5,$J$2+$J$1,(IF(H647&gt;739.99,H647^3*2498.244218-H647^2*5471052.355142+H647*3994605728.77515-972400879260.135,H647^3*1396.138889-H647^2*3002770.071427+H647*2152080038.43115-513963640099.415)))-$J$1</f>
        <v>26171769.9697266</v>
      </c>
      <c r="J647" s="47" t="n">
        <f aca="false">I647*100/$J$2</f>
        <v>29.760110896707</v>
      </c>
      <c r="L647" s="41" t="n">
        <f aca="false">[4]Plan1!$C642</f>
        <v>-6.58</v>
      </c>
      <c r="M647" s="41" t="n">
        <f aca="false">$O$5 + L647</f>
        <v>832.2</v>
      </c>
      <c r="N647" s="47" t="n">
        <f aca="false">IF(M647&gt;$O$5,$O$2+$O$1,(M647^3*3270.5936-M647^2*8015778.389801+M647*6549018422.82398-1783686174686.87))-$O$1</f>
        <v>13433721.5522461</v>
      </c>
      <c r="O647" s="41" t="n">
        <f aca="false">N647*100/$O$2</f>
        <v>34.3688865202337</v>
      </c>
      <c r="R647" s="47" t="n">
        <f aca="false">SUM(D647,I647,N647)</f>
        <v>148731807.379639</v>
      </c>
      <c r="S647" s="41" t="n">
        <f aca="false">R647*100/$R$2</f>
        <v>53.8867042523029</v>
      </c>
      <c r="U647" s="41" t="n">
        <f aca="false">[1]Plan1!$B642</f>
        <v>11.82</v>
      </c>
    </row>
    <row r="648" customFormat="false" ht="15" hidden="false" customHeight="false" outlineLevel="0" collapsed="false">
      <c r="A648" s="46" t="n">
        <v>42646</v>
      </c>
      <c r="B648" s="41" t="n">
        <f aca="false">[2]Plan1!$C643</f>
        <v>-3.84</v>
      </c>
      <c r="C648" s="41" t="n">
        <f aca="false">$E$5 + B648</f>
        <v>777.16</v>
      </c>
      <c r="D648" s="47" t="n">
        <f aca="false">IF(C648&gt;$E$5,$E$2+$E$1,(IF(C648&gt;764.99,C648^3*3486.59308-C648^2*7860012.00812+C648*5908819377.96283-1481278321001.59,IF(C648&gt;752.99,C648^3*3588.471445-C648^2*8028757.56264+C648*5988077680.84934-1488767378546.26,C648^3*899.851852-C648^2*1969009.674601+C648*1435480406.01138-348666163343.76))))-$E$1</f>
        <v>109033103.347412</v>
      </c>
      <c r="E648" s="47" t="n">
        <f aca="false">D648*100/$E$2</f>
        <v>73.1868741331498</v>
      </c>
      <c r="G648" s="41" t="n">
        <f aca="false">[3]Plan1!$C643</f>
        <v>-11.73</v>
      </c>
      <c r="H648" s="41" t="n">
        <f aca="false">$J$5 + G648</f>
        <v>748.27</v>
      </c>
      <c r="I648" s="47" t="n">
        <f aca="false">IF(H648&gt;$J$5,$J$2+$J$1,(IF(H648&gt;739.99,H648^3*2498.244218-H648^2*5471052.355142+H648*3994605728.77515-972400879260.135,H648^3*1396.138889-H648^2*3002770.071427+H648*2152080038.43115-513963640099.415)))-$J$1</f>
        <v>26138578.7155762</v>
      </c>
      <c r="J648" s="47" t="n">
        <f aca="false">I648*100/$J$2</f>
        <v>29.7223688790498</v>
      </c>
      <c r="L648" s="41" t="n">
        <f aca="false">[4]Plan1!$C643</f>
        <v>-6.6</v>
      </c>
      <c r="M648" s="41" t="n">
        <f aca="false">$O$5 + L648</f>
        <v>832.18</v>
      </c>
      <c r="N648" s="47" t="n">
        <f aca="false">IF(M648&gt;$O$5,$O$2+$O$1,(M648^3*3270.5936-M648^2*8015778.389801+M648*6549018422.82398-1783686174686.87))-$O$1</f>
        <v>13378325.8310547</v>
      </c>
      <c r="O648" s="41" t="n">
        <f aca="false">N648*100/$O$2</f>
        <v>34.227161887344</v>
      </c>
      <c r="R648" s="47" t="n">
        <f aca="false">SUM(D648,I648,N648)</f>
        <v>148550007.894043</v>
      </c>
      <c r="S648" s="41" t="n">
        <f aca="false">R648*100/$R$2</f>
        <v>53.8208368680082</v>
      </c>
      <c r="U648" s="41" t="n">
        <f aca="false">[1]Plan1!$B643</f>
        <v>12.07</v>
      </c>
    </row>
    <row r="649" customFormat="false" ht="15" hidden="false" customHeight="false" outlineLevel="0" collapsed="false">
      <c r="A649" s="46" t="n">
        <v>42647</v>
      </c>
      <c r="B649" s="41" t="n">
        <f aca="false">[2]Plan1!$C644</f>
        <v>-3.82</v>
      </c>
      <c r="C649" s="41" t="n">
        <f aca="false">$E$5 + B649</f>
        <v>777.18</v>
      </c>
      <c r="D649" s="47" t="n">
        <f aca="false">IF(C649&gt;$E$5,$E$2+$E$1,(IF(C649&gt;764.99,C649^3*3486.59308-C649^2*7860012.00812+C649*5908819377.96283-1481278321001.59,IF(C649&gt;752.99,C649^3*3588.471445-C649^2*8028757.56264+C649*5988077680.84934-1488767378546.26,C649^3*899.851852-C649^2*1969009.674601+C649*1435480406.01138-348666163343.76))))-$E$1</f>
        <v>109219582.171631</v>
      </c>
      <c r="E649" s="47" t="n">
        <f aca="false">D649*100/$E$2</f>
        <v>73.312045313439</v>
      </c>
      <c r="G649" s="41" t="n">
        <f aca="false">[3]Plan1!$C644</f>
        <v>-11.72</v>
      </c>
      <c r="H649" s="41" t="n">
        <f aca="false">$J$5 + G649</f>
        <v>748.28</v>
      </c>
      <c r="I649" s="47" t="n">
        <f aca="false">IF(H649&gt;$J$5,$J$2+$J$1,(IF(H649&gt;739.99,H649^3*2498.244218-H649^2*5471052.355142+H649*3994605728.77515-972400879260.135,H649^3*1396.138889-H649^2*3002770.071427+H649*2152080038.43115-513963640099.415)))-$J$1</f>
        <v>26171769.9697266</v>
      </c>
      <c r="J649" s="47" t="n">
        <f aca="false">I649*100/$J$2</f>
        <v>29.760110896707</v>
      </c>
      <c r="L649" s="41" t="n">
        <f aca="false">[4]Plan1!$C644</f>
        <v>-6.59</v>
      </c>
      <c r="M649" s="41" t="n">
        <f aca="false">$O$5 + L649</f>
        <v>832.19</v>
      </c>
      <c r="N649" s="47" t="n">
        <f aca="false">IF(M649&gt;$O$5,$O$2+$O$1,(M649^3*3270.5936-M649^2*8015778.389801+M649*6549018422.82398-1783686174686.87))-$O$1</f>
        <v>13406008.7421875</v>
      </c>
      <c r="O649" s="41" t="n">
        <f aca="false">N649*100/$O$2</f>
        <v>34.2979859570237</v>
      </c>
      <c r="R649" s="47" t="n">
        <f aca="false">SUM(D649,I649,N649)</f>
        <v>148797360.883545</v>
      </c>
      <c r="S649" s="41" t="n">
        <f aca="false">R649*100/$R$2</f>
        <v>53.9104548026386</v>
      </c>
      <c r="U649" s="41" t="n">
        <f aca="false">[1]Plan1!$B644</f>
        <v>15.84</v>
      </c>
    </row>
    <row r="650" customFormat="false" ht="15" hidden="false" customHeight="false" outlineLevel="0" collapsed="false">
      <c r="A650" s="46" t="n">
        <v>42648</v>
      </c>
      <c r="B650" s="41" t="n">
        <f aca="false">[2]Plan1!$C645</f>
        <v>-3.82</v>
      </c>
      <c r="C650" s="41" t="n">
        <f aca="false">$E$5 + B650</f>
        <v>777.18</v>
      </c>
      <c r="D650" s="47" t="n">
        <f aca="false">IF(C650&gt;$E$5,$E$2+$E$1,(IF(C650&gt;764.99,C650^3*3486.59308-C650^2*7860012.00812+C650*5908819377.96283-1481278321001.59,IF(C650&gt;752.99,C650^3*3588.471445-C650^2*8028757.56264+C650*5988077680.84934-1488767378546.26,C650^3*899.851852-C650^2*1969009.674601+C650*1435480406.01138-348666163343.76))))-$E$1</f>
        <v>109219582.171631</v>
      </c>
      <c r="E650" s="47" t="n">
        <f aca="false">D650*100/$E$2</f>
        <v>73.312045313439</v>
      </c>
      <c r="G650" s="41" t="n">
        <f aca="false">[3]Plan1!$C645</f>
        <v>-11.71</v>
      </c>
      <c r="H650" s="41" t="n">
        <f aca="false">$J$5 + G650</f>
        <v>748.29</v>
      </c>
      <c r="I650" s="47" t="n">
        <f aca="false">IF(H650&gt;$J$5,$J$2+$J$1,(IF(H650&gt;739.99,H650^3*2498.244218-H650^2*5471052.355142+H650*3994605728.77515-972400879260.135,H650^3*1396.138889-H650^2*3002770.071427+H650*2152080038.43115-513963640099.415)))-$J$1</f>
        <v>26204988.6447754</v>
      </c>
      <c r="J650" s="47" t="n">
        <f aca="false">I650*100/$J$2</f>
        <v>29.7978840948681</v>
      </c>
      <c r="L650" s="41" t="n">
        <f aca="false">[4]Plan1!$C645</f>
        <v>-6.56</v>
      </c>
      <c r="M650" s="41" t="n">
        <f aca="false">$O$5 + L650</f>
        <v>832.22</v>
      </c>
      <c r="N650" s="47" t="n">
        <f aca="false">IF(M650&gt;$O$5,$O$2+$O$1,(M650^3*3270.5936-M650^2*8015778.389801+M650*6549018422.82398-1783686174686.87))-$O$1</f>
        <v>13489236.9414063</v>
      </c>
      <c r="O650" s="41" t="n">
        <f aca="false">N650*100/$O$2</f>
        <v>34.5109173121294</v>
      </c>
      <c r="R650" s="47" t="n">
        <f aca="false">SUM(D650,I650,N650)</f>
        <v>148913807.757813</v>
      </c>
      <c r="S650" s="41" t="n">
        <f aca="false">R650*100/$R$2</f>
        <v>53.9526444215595</v>
      </c>
      <c r="U650" s="41" t="n">
        <f aca="false">[1]Plan1!$B645</f>
        <v>15.84</v>
      </c>
    </row>
    <row r="651" customFormat="false" ht="15" hidden="false" customHeight="false" outlineLevel="0" collapsed="false">
      <c r="A651" s="46" t="n">
        <v>42649</v>
      </c>
      <c r="B651" s="41" t="n">
        <f aca="false">[2]Plan1!$C646</f>
        <v>-3.81</v>
      </c>
      <c r="C651" s="41" t="n">
        <f aca="false">$E$5 + B651</f>
        <v>777.19</v>
      </c>
      <c r="D651" s="47" t="n">
        <f aca="false">IF(C651&gt;$E$5,$E$2+$E$1,(IF(C651&gt;764.99,C651^3*3486.59308-C651^2*7860012.00812+C651*5908819377.96283-1481278321001.59,IF(C651&gt;752.99,C651^3*3588.471445-C651^2*8028757.56264+C651*5988077680.84934-1488767378546.26,C651^3*899.851852-C651^2*1969009.674601+C651*1435480406.01138-348666163343.76))))-$E$1</f>
        <v>109312902.307861</v>
      </c>
      <c r="E651" s="47" t="n">
        <f aca="false">D651*100/$E$2</f>
        <v>73.374685088468</v>
      </c>
      <c r="G651" s="41" t="n">
        <f aca="false">[3]Plan1!$C646</f>
        <v>-11.71</v>
      </c>
      <c r="H651" s="41" t="n">
        <f aca="false">$J$5 + G651</f>
        <v>748.29</v>
      </c>
      <c r="I651" s="47" t="n">
        <f aca="false">IF(H651&gt;$J$5,$J$2+$J$1,(IF(H651&gt;739.99,H651^3*2498.244218-H651^2*5471052.355142+H651*3994605728.77515-972400879260.135,H651^3*1396.138889-H651^2*3002770.071427+H651*2152080038.43115-513963640099.415)))-$J$1</f>
        <v>26204988.6447754</v>
      </c>
      <c r="J651" s="47" t="n">
        <f aca="false">I651*100/$J$2</f>
        <v>29.7978840948681</v>
      </c>
      <c r="L651" s="41" t="n">
        <f aca="false">[4]Plan1!$C646</f>
        <v>-6.5</v>
      </c>
      <c r="M651" s="41" t="n">
        <f aca="false">$O$5 + L651</f>
        <v>832.28</v>
      </c>
      <c r="N651" s="47" t="n">
        <f aca="false">IF(M651&gt;$O$5,$O$2+$O$1,(M651^3*3270.5936-M651^2*8015778.389801+M651*6549018422.82398-1783686174686.87))-$O$1</f>
        <v>13656502.6914063</v>
      </c>
      <c r="O651" s="41" t="n">
        <f aca="false">N651*100/$O$2</f>
        <v>34.9388506705896</v>
      </c>
      <c r="R651" s="47" t="n">
        <f aca="false">SUM(D651,I651,N651)</f>
        <v>149174393.644043</v>
      </c>
      <c r="S651" s="41" t="n">
        <f aca="false">R651*100/$R$2</f>
        <v>54.0470567388104</v>
      </c>
      <c r="U651" s="41" t="n">
        <f aca="false">[1]Plan1!$B646</f>
        <v>17.93</v>
      </c>
    </row>
    <row r="652" customFormat="false" ht="15" hidden="false" customHeight="false" outlineLevel="0" collapsed="false">
      <c r="A652" s="46" t="n">
        <v>42650</v>
      </c>
      <c r="B652" s="41" t="n">
        <f aca="false">[2]Plan1!$C647</f>
        <v>-3.8</v>
      </c>
      <c r="C652" s="41" t="n">
        <f aca="false">$E$5 + B652</f>
        <v>777.2</v>
      </c>
      <c r="D652" s="47" t="n">
        <f aca="false">IF(C652&gt;$E$5,$E$2+$E$1,(IF(C652&gt;764.99,C652^3*3486.59308-C652^2*7860012.00812+C652*5908819377.96283-1481278321001.59,IF(C652&gt;752.99,C652^3*3588.471445-C652^2*8028757.56264+C652*5988077680.84934-1488767378546.26,C652^3*899.851852-C652^2*1969009.674601+C652*1435480406.01138-348666163343.76))))-$E$1</f>
        <v>109406276.289795</v>
      </c>
      <c r="E652" s="47" t="n">
        <f aca="false">D652*100/$E$2</f>
        <v>73.4373610066367</v>
      </c>
      <c r="G652" s="41" t="n">
        <f aca="false">[3]Plan1!$C647</f>
        <v>-11.72</v>
      </c>
      <c r="H652" s="41" t="n">
        <f aca="false">$J$5 + G652</f>
        <v>748.28</v>
      </c>
      <c r="I652" s="47" t="n">
        <f aca="false">IF(H652&gt;$J$5,$J$2+$J$1,(IF(H652&gt;739.99,H652^3*2498.244218-H652^2*5471052.355142+H652*3994605728.77515-972400879260.135,H652^3*1396.138889-H652^2*3002770.071427+H652*2152080038.43115-513963640099.415)))-$J$1</f>
        <v>26171769.9697266</v>
      </c>
      <c r="J652" s="47" t="n">
        <f aca="false">I652*100/$J$2</f>
        <v>29.760110896707</v>
      </c>
      <c r="L652" s="41" t="n">
        <f aca="false">[4]Plan1!$C647</f>
        <v>-6.45</v>
      </c>
      <c r="M652" s="41" t="n">
        <f aca="false">$O$5 + L652</f>
        <v>832.33</v>
      </c>
      <c r="N652" s="47" t="n">
        <f aca="false">IF(M652&gt;$O$5,$O$2+$O$1,(M652^3*3270.5936-M652^2*8015778.389801+M652*6549018422.82398-1783686174686.87))-$O$1</f>
        <v>13796717.6743164</v>
      </c>
      <c r="O652" s="41" t="n">
        <f aca="false">N652*100/$O$2</f>
        <v>35.2975772391978</v>
      </c>
      <c r="R652" s="47" t="n">
        <f aca="false">SUM(D652,I652,N652)</f>
        <v>149374763.933838</v>
      </c>
      <c r="S652" s="41" t="n">
        <f aca="false">R652*100/$R$2</f>
        <v>54.1196524716086</v>
      </c>
      <c r="U652" s="41" t="n">
        <f aca="false">[1]Plan1!$B647</f>
        <v>18.24</v>
      </c>
    </row>
    <row r="653" customFormat="false" ht="15" hidden="false" customHeight="false" outlineLevel="0" collapsed="false">
      <c r="A653" s="46" t="n">
        <v>42651</v>
      </c>
      <c r="B653" s="41" t="n">
        <f aca="false">[2]Plan1!$C648</f>
        <v>-3.8</v>
      </c>
      <c r="C653" s="41" t="n">
        <f aca="false">$E$5 + B653</f>
        <v>777.2</v>
      </c>
      <c r="D653" s="47" t="n">
        <f aca="false">IF(C653&gt;$E$5,$E$2+$E$1,(IF(C653&gt;764.99,C653^3*3486.59308-C653^2*7860012.00812+C653*5908819377.96283-1481278321001.59,IF(C653&gt;752.99,C653^3*3588.471445-C653^2*8028757.56264+C653*5988077680.84934-1488767378546.26,C653^3*899.851852-C653^2*1969009.674601+C653*1435480406.01138-348666163343.76))))-$E$1</f>
        <v>109406276.289795</v>
      </c>
      <c r="E653" s="47" t="n">
        <f aca="false">D653*100/$E$2</f>
        <v>73.4373610066367</v>
      </c>
      <c r="G653" s="41" t="n">
        <f aca="false">[3]Plan1!$C648</f>
        <v>-11.73</v>
      </c>
      <c r="H653" s="41" t="n">
        <f aca="false">$J$5 + G653</f>
        <v>748.27</v>
      </c>
      <c r="I653" s="47" t="n">
        <f aca="false">IF(H653&gt;$J$5,$J$2+$J$1,(IF(H653&gt;739.99,H653^3*2498.244218-H653^2*5471052.355142+H653*3994605728.77515-972400879260.135,H653^3*1396.138889-H653^2*3002770.071427+H653*2152080038.43115-513963640099.415)))-$J$1</f>
        <v>26138578.7155762</v>
      </c>
      <c r="J653" s="47" t="n">
        <f aca="false">I653*100/$J$2</f>
        <v>29.7223688790498</v>
      </c>
      <c r="L653" s="41" t="n">
        <f aca="false">[4]Plan1!$C648</f>
        <v>-6.45</v>
      </c>
      <c r="M653" s="41" t="n">
        <f aca="false">$O$5 + L653</f>
        <v>832.33</v>
      </c>
      <c r="N653" s="47" t="n">
        <f aca="false">IF(M653&gt;$O$5,$O$2+$O$1,(M653^3*3270.5936-M653^2*8015778.389801+M653*6549018422.82398-1783686174686.87))-$O$1</f>
        <v>13796717.6743164</v>
      </c>
      <c r="O653" s="41" t="n">
        <f aca="false">N653*100/$O$2</f>
        <v>35.2975772391978</v>
      </c>
      <c r="R653" s="47" t="n">
        <f aca="false">SUM(D653,I653,N653)</f>
        <v>149341572.679688</v>
      </c>
      <c r="S653" s="41" t="n">
        <f aca="false">R653*100/$R$2</f>
        <v>54.1076270190328</v>
      </c>
      <c r="U653" s="41" t="n">
        <f aca="false">[1]Plan1!$B648</f>
        <v>14.43</v>
      </c>
    </row>
    <row r="654" customFormat="false" ht="15" hidden="false" customHeight="false" outlineLevel="0" collapsed="false">
      <c r="A654" s="46" t="n">
        <v>42652</v>
      </c>
      <c r="B654" s="41" t="n">
        <f aca="false">[2]Plan1!$C649</f>
        <v>-3.8</v>
      </c>
      <c r="C654" s="41" t="n">
        <f aca="false">$E$5 + B654</f>
        <v>777.2</v>
      </c>
      <c r="D654" s="47" t="n">
        <f aca="false">IF(C654&gt;$E$5,$E$2+$E$1,(IF(C654&gt;764.99,C654^3*3486.59308-C654^2*7860012.00812+C654*5908819377.96283-1481278321001.59,IF(C654&gt;752.99,C654^3*3588.471445-C654^2*8028757.56264+C654*5988077680.84934-1488767378546.26,C654^3*899.851852-C654^2*1969009.674601+C654*1435480406.01138-348666163343.76))))-$E$1</f>
        <v>109406276.289795</v>
      </c>
      <c r="E654" s="47" t="n">
        <f aca="false">D654*100/$E$2</f>
        <v>73.4373610066367</v>
      </c>
      <c r="G654" s="41" t="n">
        <f aca="false">[3]Plan1!$C649</f>
        <v>-11.75</v>
      </c>
      <c r="H654" s="41" t="n">
        <f aca="false">$J$5 + G654</f>
        <v>748.25</v>
      </c>
      <c r="I654" s="47" t="n">
        <f aca="false">IF(H654&gt;$J$5,$J$2+$J$1,(IF(H654&gt;739.99,H654^3*2498.244218-H654^2*5471052.355142+H654*3994605728.77515-972400879260.135,H654^3*1396.138889-H654^2*3002770.071427+H654*2152080038.43115-513963640099.415)))-$J$1</f>
        <v>26072278.4118652</v>
      </c>
      <c r="J654" s="47" t="n">
        <f aca="false">I654*100/$J$2</f>
        <v>29.6469783191754</v>
      </c>
      <c r="L654" s="41" t="n">
        <f aca="false">[4]Plan1!$C649</f>
        <v>-6.47</v>
      </c>
      <c r="M654" s="41" t="n">
        <f aca="false">$O$5 + L654</f>
        <v>832.31</v>
      </c>
      <c r="N654" s="47" t="n">
        <f aca="false">IF(M654&gt;$O$5,$O$2+$O$1,(M654^3*3270.5936-M654^2*8015778.389801+M654*6549018422.82398-1783686174686.87))-$O$1</f>
        <v>13740541.3017578</v>
      </c>
      <c r="O654" s="41" t="n">
        <f aca="false">N654*100/$O$2</f>
        <v>35.153855384753</v>
      </c>
      <c r="R654" s="47" t="n">
        <f aca="false">SUM(D654,I654,N654)</f>
        <v>149219096.003418</v>
      </c>
      <c r="S654" s="41" t="n">
        <f aca="false">R654*100/$R$2</f>
        <v>54.0632527553953</v>
      </c>
      <c r="U654" s="41" t="n">
        <f aca="false">[1]Plan1!$B649</f>
        <v>13.62</v>
      </c>
    </row>
    <row r="655" customFormat="false" ht="15" hidden="false" customHeight="false" outlineLevel="0" collapsed="false">
      <c r="A655" s="46" t="n">
        <v>42653</v>
      </c>
      <c r="B655" s="41" t="n">
        <f aca="false">[2]Plan1!$C650</f>
        <v>-3.8</v>
      </c>
      <c r="C655" s="41" t="n">
        <f aca="false">$E$5 + B655</f>
        <v>777.2</v>
      </c>
      <c r="D655" s="47" t="n">
        <f aca="false">IF(C655&gt;$E$5,$E$2+$E$1,(IF(C655&gt;764.99,C655^3*3486.59308-C655^2*7860012.00812+C655*5908819377.96283-1481278321001.59,IF(C655&gt;752.99,C655^3*3588.471445-C655^2*8028757.56264+C655*5988077680.84934-1488767378546.26,C655^3*899.851852-C655^2*1969009.674601+C655*1435480406.01138-348666163343.76))))-$E$1</f>
        <v>109406276.289795</v>
      </c>
      <c r="E655" s="47" t="n">
        <f aca="false">D655*100/$E$2</f>
        <v>73.4373610066367</v>
      </c>
      <c r="G655" s="41" t="n">
        <f aca="false">[3]Plan1!$C650</f>
        <v>-11.76</v>
      </c>
      <c r="H655" s="41" t="n">
        <f aca="false">$J$5 + G655</f>
        <v>748.24</v>
      </c>
      <c r="I655" s="47" t="n">
        <f aca="false">IF(H655&gt;$J$5,$J$2+$J$1,(IF(H655&gt;739.99,H655^3*2498.244218-H655^2*5471052.355142+H655*3994605728.77515-972400879260.135,H655^3*1396.138889-H655^2*3002770.071427+H655*2152080038.43115-513963640099.415)))-$J$1</f>
        <v>26039169.3317871</v>
      </c>
      <c r="J655" s="47" t="n">
        <f aca="false">I655*100/$J$2</f>
        <v>29.6093297422563</v>
      </c>
      <c r="L655" s="41" t="n">
        <f aca="false">[4]Plan1!$C650</f>
        <v>-6.47</v>
      </c>
      <c r="M655" s="41" t="n">
        <f aca="false">$O$5 + L655</f>
        <v>832.31</v>
      </c>
      <c r="N655" s="47" t="n">
        <f aca="false">IF(M655&gt;$O$5,$O$2+$O$1,(M655^3*3270.5936-M655^2*8015778.389801+M655*6549018422.82398-1783686174686.87))-$O$1</f>
        <v>13740541.3017578</v>
      </c>
      <c r="O655" s="41" t="n">
        <f aca="false">N655*100/$O$2</f>
        <v>35.153855384753</v>
      </c>
      <c r="R655" s="47" t="n">
        <f aca="false">SUM(D655,I655,N655)</f>
        <v>149185986.92334</v>
      </c>
      <c r="S655" s="41" t="n">
        <f aca="false">R655*100/$R$2</f>
        <v>54.0512570751325</v>
      </c>
      <c r="U655" s="41" t="n">
        <f aca="false">[1]Plan1!$B650</f>
        <v>13.09</v>
      </c>
    </row>
    <row r="656" customFormat="false" ht="15" hidden="false" customHeight="false" outlineLevel="0" collapsed="false">
      <c r="A656" s="46" t="n">
        <v>42654</v>
      </c>
      <c r="B656" s="41" t="n">
        <f aca="false">[2]Plan1!$C651</f>
        <v>-3.8</v>
      </c>
      <c r="C656" s="41" t="n">
        <f aca="false">$E$5 + B656</f>
        <v>777.2</v>
      </c>
      <c r="D656" s="47" t="n">
        <f aca="false">IF(C656&gt;$E$5,$E$2+$E$1,(IF(C656&gt;764.99,C656^3*3486.59308-C656^2*7860012.00812+C656*5908819377.96283-1481278321001.59,IF(C656&gt;752.99,C656^3*3588.471445-C656^2*8028757.56264+C656*5988077680.84934-1488767378546.26,C656^3*899.851852-C656^2*1969009.674601+C656*1435480406.01138-348666163343.76))))-$E$1</f>
        <v>109406276.289795</v>
      </c>
      <c r="E656" s="47" t="n">
        <f aca="false">D656*100/$E$2</f>
        <v>73.4373610066367</v>
      </c>
      <c r="G656" s="41" t="n">
        <f aca="false">[3]Plan1!$C651</f>
        <v>-11.77</v>
      </c>
      <c r="H656" s="41" t="n">
        <f aca="false">$J$5 + G656</f>
        <v>748.23</v>
      </c>
      <c r="I656" s="47" t="n">
        <f aca="false">IF(H656&gt;$J$5,$J$2+$J$1,(IF(H656&gt;739.99,H656^3*2498.244218-H656^2*5471052.355142+H656*3994605728.77515-972400879260.135,H656^3*1396.138889-H656^2*3002770.071427+H656*2152080038.43115-513963640099.415)))-$J$1</f>
        <v>26006087.6125488</v>
      </c>
      <c r="J656" s="47" t="n">
        <f aca="false">I656*100/$J$2</f>
        <v>29.5717122775482</v>
      </c>
      <c r="L656" s="41" t="n">
        <f aca="false">[4]Plan1!$C651</f>
        <v>-6.48</v>
      </c>
      <c r="M656" s="41" t="n">
        <f aca="false">$O$5 + L656</f>
        <v>832.3</v>
      </c>
      <c r="N656" s="47" t="n">
        <f aca="false">IF(M656&gt;$O$5,$O$2+$O$1,(M656^3*3270.5936-M656^2*8015778.389801+M656*6549018422.82398-1783686174686.87))-$O$1</f>
        <v>13712498.3242188</v>
      </c>
      <c r="O656" s="41" t="n">
        <f aca="false">N656*100/$O$2</f>
        <v>35.0821101197509</v>
      </c>
      <c r="R656" s="47" t="n">
        <f aca="false">SUM(D656,I656,N656)</f>
        <v>149124862.226563</v>
      </c>
      <c r="S656" s="41" t="n">
        <f aca="false">R656*100/$R$2</f>
        <v>54.0291111164718</v>
      </c>
      <c r="U656" s="41" t="n">
        <f aca="false">[1]Plan1!$B651</f>
        <v>10.62</v>
      </c>
    </row>
    <row r="657" customFormat="false" ht="15" hidden="false" customHeight="false" outlineLevel="0" collapsed="false">
      <c r="A657" s="46" t="n">
        <v>42655</v>
      </c>
      <c r="B657" s="41" t="n">
        <f aca="false">[2]Plan1!$C652</f>
        <v>-3.8</v>
      </c>
      <c r="C657" s="41" t="n">
        <f aca="false">$E$5 + B657</f>
        <v>777.2</v>
      </c>
      <c r="D657" s="47" t="n">
        <f aca="false">IF(C657&gt;$E$5,$E$2+$E$1,(IF(C657&gt;764.99,C657^3*3486.59308-C657^2*7860012.00812+C657*5908819377.96283-1481278321001.59,IF(C657&gt;752.99,C657^3*3588.471445-C657^2*8028757.56264+C657*5988077680.84934-1488767378546.26,C657^3*899.851852-C657^2*1969009.674601+C657*1435480406.01138-348666163343.76))))-$E$1</f>
        <v>109406276.289795</v>
      </c>
      <c r="E657" s="47" t="n">
        <f aca="false">D657*100/$E$2</f>
        <v>73.4373610066367</v>
      </c>
      <c r="G657" s="41" t="n">
        <f aca="false">[3]Plan1!$C652</f>
        <v>-11.79</v>
      </c>
      <c r="H657" s="41" t="n">
        <f aca="false">$J$5 + G657</f>
        <v>748.21</v>
      </c>
      <c r="I657" s="47" t="n">
        <f aca="false">IF(H657&gt;$J$5,$J$2+$J$1,(IF(H657&gt;739.99,H657^3*2498.244218-H657^2*5471052.355142+H657*3994605728.77515-972400879260.135,H657^3*1396.138889-H657^2*3002770.071427+H657*2152080038.43115-513963640099.415)))-$J$1</f>
        <v>25940006.1984863</v>
      </c>
      <c r="J657" s="47" t="n">
        <f aca="false">I657*100/$J$2</f>
        <v>29.4965706186927</v>
      </c>
      <c r="L657" s="41" t="n">
        <f aca="false">[4]Plan1!$C652</f>
        <v>-6.5</v>
      </c>
      <c r="M657" s="41" t="n">
        <f aca="false">$O$5 + L657</f>
        <v>832.28</v>
      </c>
      <c r="N657" s="47" t="n">
        <f aca="false">IF(M657&gt;$O$5,$O$2+$O$1,(M657^3*3270.5936-M657^2*8015778.389801+M657*6549018422.82398-1783686174686.87))-$O$1</f>
        <v>13656502.6914063</v>
      </c>
      <c r="O657" s="41" t="n">
        <f aca="false">N657*100/$O$2</f>
        <v>34.9388506705896</v>
      </c>
      <c r="R657" s="47" t="n">
        <f aca="false">SUM(D657,I657,N657)</f>
        <v>149002785.179688</v>
      </c>
      <c r="S657" s="41" t="n">
        <f aca="false">R657*100/$R$2</f>
        <v>53.9848816417089</v>
      </c>
      <c r="U657" s="41" t="n">
        <f aca="false">[1]Plan1!$B652</f>
        <v>9.27</v>
      </c>
    </row>
    <row r="658" customFormat="false" ht="15" hidden="false" customHeight="false" outlineLevel="0" collapsed="false">
      <c r="A658" s="46" t="n">
        <v>42656</v>
      </c>
      <c r="B658" s="41" t="n">
        <f aca="false">[2]Plan1!$C653</f>
        <v>-3.81</v>
      </c>
      <c r="C658" s="41" t="n">
        <f aca="false">$E$5 + B658</f>
        <v>777.19</v>
      </c>
      <c r="D658" s="47" t="n">
        <f aca="false">IF(C658&gt;$E$5,$E$2+$E$1,(IF(C658&gt;764.99,C658^3*3486.59308-C658^2*7860012.00812+C658*5908819377.96283-1481278321001.59,IF(C658&gt;752.99,C658^3*3588.471445-C658^2*8028757.56264+C658*5988077680.84934-1488767378546.26,C658^3*899.851852-C658^2*1969009.674601+C658*1435480406.01138-348666163343.76))))-$E$1</f>
        <v>109312902.307861</v>
      </c>
      <c r="E658" s="47" t="n">
        <f aca="false">D658*100/$E$2</f>
        <v>73.374685088468</v>
      </c>
      <c r="G658" s="41" t="n">
        <f aca="false">[3]Plan1!$C653</f>
        <v>-11.81</v>
      </c>
      <c r="H658" s="41" t="n">
        <f aca="false">$J$5 + G658</f>
        <v>748.19</v>
      </c>
      <c r="I658" s="47" t="n">
        <f aca="false">IF(H658&gt;$J$5,$J$2+$J$1,(IF(H658&gt;739.99,H658^3*2498.244218-H658^2*5471052.355142+H658*3994605728.77515-972400879260.135,H658^3*1396.138889-H658^2*3002770.071427+H658*2152080038.43115-513963640099.415)))-$J$1</f>
        <v>25874034.0498047</v>
      </c>
      <c r="J658" s="47" t="n">
        <f aca="false">I658*100/$J$2</f>
        <v>29.4215532063002</v>
      </c>
      <c r="L658" s="41" t="n">
        <f aca="false">[4]Plan1!$C653</f>
        <v>-6.51</v>
      </c>
      <c r="M658" s="41" t="n">
        <f aca="false">$O$5 + L658</f>
        <v>832.27</v>
      </c>
      <c r="N658" s="47" t="n">
        <f aca="false">IF(M658&gt;$O$5,$O$2+$O$1,(M658^3*3270.5936-M658^2*8015778.389801+M658*6549018422.82398-1783686174686.87))-$O$1</f>
        <v>13628549.9956055</v>
      </c>
      <c r="O658" s="41" t="n">
        <f aca="false">N658*100/$O$2</f>
        <v>34.867336382745</v>
      </c>
      <c r="R658" s="47" t="n">
        <f aca="false">SUM(D658,I658,N658)</f>
        <v>148815486.353271</v>
      </c>
      <c r="S658" s="41" t="n">
        <f aca="false">R658*100/$R$2</f>
        <v>53.9170218029582</v>
      </c>
      <c r="U658" s="41" t="n">
        <f aca="false">[1]Plan1!$B653</f>
        <v>9.27</v>
      </c>
    </row>
    <row r="659" customFormat="false" ht="15" hidden="false" customHeight="false" outlineLevel="0" collapsed="false">
      <c r="A659" s="46" t="n">
        <v>42657</v>
      </c>
      <c r="B659" s="41" t="n">
        <f aca="false">[2]Plan1!$C654</f>
        <v>-3.83</v>
      </c>
      <c r="C659" s="41" t="n">
        <f aca="false">$E$5 + B659</f>
        <v>777.17</v>
      </c>
      <c r="D659" s="47" t="n">
        <f aca="false">IF(C659&gt;$E$5,$E$2+$E$1,(IF(C659&gt;764.99,C659^3*3486.59308-C659^2*7860012.00812+C659*5908819377.96283-1481278321001.59,IF(C659&gt;752.99,C659^3*3588.471445-C659^2*8028757.56264+C659*5988077680.84934-1488767378546.26,C659^3*899.851852-C659^2*1969009.674601+C659*1435480406.01138-348666163343.76))))-$E$1</f>
        <v>109126315.857666</v>
      </c>
      <c r="E659" s="47" t="n">
        <f aca="false">D659*100/$E$2</f>
        <v>73.2494416658178</v>
      </c>
      <c r="G659" s="41" t="n">
        <f aca="false">[3]Plan1!$C654</f>
        <v>-11.82</v>
      </c>
      <c r="H659" s="41" t="n">
        <f aca="false">$J$5 + G659</f>
        <v>748.18</v>
      </c>
      <c r="I659" s="47" t="n">
        <f aca="false">IF(H659&gt;$J$5,$J$2+$J$1,(IF(H659&gt;739.99,H659^3*2498.244218-H659^2*5471052.355142+H659*3994605728.77515-972400879260.135,H659^3*1396.138889-H659^2*3002770.071427+H659*2152080038.43115-513963640099.415)))-$J$1</f>
        <v>25841088.9123535</v>
      </c>
      <c r="J659" s="47" t="n">
        <f aca="false">I659*100/$J$2</f>
        <v>29.3840910497404</v>
      </c>
      <c r="L659" s="41" t="n">
        <f aca="false">[4]Plan1!$C654</f>
        <v>-6.52</v>
      </c>
      <c r="M659" s="41" t="n">
        <f aca="false">$O$5 + L659</f>
        <v>832.26</v>
      </c>
      <c r="N659" s="47" t="n">
        <f aca="false">IF(M659&gt;$O$5,$O$2+$O$1,(M659^3*3270.5936-M659^2*8015778.389801+M659*6549018422.82398-1783686174686.87))-$O$1</f>
        <v>13600627.3535156</v>
      </c>
      <c r="O659" s="41" t="n">
        <f aca="false">N659*100/$O$2</f>
        <v>34.7958989844337</v>
      </c>
      <c r="R659" s="47" t="n">
        <f aca="false">SUM(D659,I659,N659)</f>
        <v>148568032.123535</v>
      </c>
      <c r="S659" s="41" t="n">
        <f aca="false">R659*100/$R$2</f>
        <v>53.8273671881941</v>
      </c>
      <c r="U659" s="41" t="n">
        <f aca="false">[1]Plan1!$B654</f>
        <v>9.27</v>
      </c>
    </row>
    <row r="660" customFormat="false" ht="15" hidden="false" customHeight="false" outlineLevel="0" collapsed="false">
      <c r="A660" s="46" t="n">
        <v>42658</v>
      </c>
      <c r="B660" s="41" t="n">
        <f aca="false">[2]Plan1!$C655</f>
        <v>-3.84</v>
      </c>
      <c r="C660" s="41" t="n">
        <f aca="false">$E$5 + B660</f>
        <v>777.16</v>
      </c>
      <c r="D660" s="47" t="n">
        <f aca="false">IF(C660&gt;$E$5,$E$2+$E$1,(IF(C660&gt;764.99,C660^3*3486.59308-C660^2*7860012.00812+C660*5908819377.96283-1481278321001.59,IF(C660&gt;752.99,C660^3*3588.471445-C660^2*8028757.56264+C660*5988077680.84934-1488767378546.26,C660^3*899.851852-C660^2*1969009.674601+C660*1435480406.01138-348666163343.76))))-$E$1</f>
        <v>109033103.347412</v>
      </c>
      <c r="E660" s="47" t="n">
        <f aca="false">D660*100/$E$2</f>
        <v>73.1868741331498</v>
      </c>
      <c r="G660" s="41" t="n">
        <f aca="false">[3]Plan1!$C655</f>
        <v>-11.84</v>
      </c>
      <c r="H660" s="41" t="n">
        <f aca="false">$J$5 + G660</f>
        <v>748.16</v>
      </c>
      <c r="I660" s="47" t="n">
        <f aca="false">IF(H660&gt;$J$5,$J$2+$J$1,(IF(H660&gt;739.99,H660^3*2498.244218-H660^2*5471052.355142+H660*3994605728.77515-972400879260.135,H660^3*1396.138889-H660^2*3002770.071427+H660*2152080038.43115-513963640099.415)))-$J$1</f>
        <v>25775280.4372559</v>
      </c>
      <c r="J660" s="47" t="n">
        <f aca="false">I660*100/$J$2</f>
        <v>29.3092597517764</v>
      </c>
      <c r="L660" s="41" t="n">
        <f aca="false">[4]Plan1!$C655</f>
        <v>-6.53</v>
      </c>
      <c r="M660" s="41" t="n">
        <f aca="false">$O$5 + L660</f>
        <v>832.25</v>
      </c>
      <c r="N660" s="47" t="n">
        <f aca="false">IF(M660&gt;$O$5,$O$2+$O$1,(M660^3*3270.5936-M660^2*8015778.389801+M660*6549018422.82398-1783686174686.87))-$O$1</f>
        <v>13572734.7480469</v>
      </c>
      <c r="O660" s="41" t="n">
        <f aca="false">N660*100/$O$2</f>
        <v>34.724538431933</v>
      </c>
      <c r="R660" s="47" t="n">
        <f aca="false">SUM(D660,I660,N660)</f>
        <v>148381118.532715</v>
      </c>
      <c r="S660" s="41" t="n">
        <f aca="false">R660*100/$R$2</f>
        <v>53.7596469233313</v>
      </c>
      <c r="U660" s="41" t="n">
        <f aca="false">[1]Plan1!$B655</f>
        <v>28.88</v>
      </c>
    </row>
    <row r="661" customFormat="false" ht="15" hidden="false" customHeight="false" outlineLevel="0" collapsed="false">
      <c r="A661" s="46" t="n">
        <v>42659</v>
      </c>
      <c r="B661" s="41" t="n">
        <f aca="false">[2]Plan1!$C656</f>
        <v>-3.86</v>
      </c>
      <c r="C661" s="41" t="n">
        <f aca="false">$E$5 + B661</f>
        <v>777.14</v>
      </c>
      <c r="D661" s="47" t="n">
        <f aca="false">IF(C661&gt;$E$5,$E$2+$E$1,(IF(C661&gt;764.99,C661^3*3486.59308-C661^2*7860012.00812+C661*5908819377.96283-1481278321001.59,IF(C661&gt;752.99,C661^3*3588.471445-C661^2*8028757.56264+C661*5988077680.84934-1488767378546.26,C661^3*899.851852-C661^2*1969009.674601+C661*1435480406.01138-348666163343.76))))-$E$1</f>
        <v>108846839.653076</v>
      </c>
      <c r="E661" s="47" t="n">
        <f aca="false">D661*100/$E$2</f>
        <v>73.0618473556444</v>
      </c>
      <c r="G661" s="41" t="n">
        <f aca="false">[3]Plan1!$C656</f>
        <v>-11.86</v>
      </c>
      <c r="H661" s="41" t="n">
        <f aca="false">$J$5 + G661</f>
        <v>748.14</v>
      </c>
      <c r="I661" s="47" t="n">
        <f aca="false">IF(H661&gt;$J$5,$J$2+$J$1,(IF(H661&gt;739.99,H661^3*2498.244218-H661^2*5471052.355142+H661*3994605728.77515-972400879260.135,H661^3*1396.138889-H661^2*3002770.071427+H661*2152080038.43115-513963640099.415)))-$J$1</f>
        <v>25709580.927002</v>
      </c>
      <c r="J661" s="47" t="n">
        <f aca="false">I661*100/$J$2</f>
        <v>29.2345523585325</v>
      </c>
      <c r="L661" s="41" t="n">
        <f aca="false">[4]Plan1!$C656</f>
        <v>-6.53</v>
      </c>
      <c r="M661" s="41" t="n">
        <f aca="false">$O$5 + L661</f>
        <v>832.25</v>
      </c>
      <c r="N661" s="47" t="n">
        <f aca="false">IF(M661&gt;$O$5,$O$2+$O$1,(M661^3*3270.5936-M661^2*8015778.389801+M661*6549018422.82398-1783686174686.87))-$O$1</f>
        <v>13572734.7480469</v>
      </c>
      <c r="O661" s="41" t="n">
        <f aca="false">N661*100/$O$2</f>
        <v>34.724538431933</v>
      </c>
      <c r="R661" s="47" t="n">
        <f aca="false">SUM(D661,I661,N661)</f>
        <v>148129155.328125</v>
      </c>
      <c r="S661" s="41" t="n">
        <f aca="false">R661*100/$R$2</f>
        <v>53.6683586714947</v>
      </c>
      <c r="U661" s="41" t="n">
        <f aca="false">[1]Plan1!$B656</f>
        <v>16.42</v>
      </c>
    </row>
    <row r="662" customFormat="false" ht="15" hidden="false" customHeight="false" outlineLevel="0" collapsed="false">
      <c r="A662" s="46" t="n">
        <v>42660</v>
      </c>
      <c r="B662" s="41" t="n">
        <f aca="false">[2]Plan1!$C657</f>
        <v>-3.86</v>
      </c>
      <c r="C662" s="41" t="n">
        <f aca="false">$E$5 + B662</f>
        <v>777.14</v>
      </c>
      <c r="D662" s="47" t="n">
        <f aca="false">IF(C662&gt;$E$5,$E$2+$E$1,(IF(C662&gt;764.99,C662^3*3486.59308-C662^2*7860012.00812+C662*5908819377.96283-1481278321001.59,IF(C662&gt;752.99,C662^3*3588.471445-C662^2*8028757.56264+C662*5988077680.84934-1488767378546.26,C662^3*899.851852-C662^2*1969009.674601+C662*1435480406.01138-348666163343.76))))-$E$1</f>
        <v>108846839.653076</v>
      </c>
      <c r="E662" s="47" t="n">
        <f aca="false">D662*100/$E$2</f>
        <v>73.0618473556444</v>
      </c>
      <c r="G662" s="41" t="n">
        <f aca="false">[3]Plan1!$C657</f>
        <v>-11.87</v>
      </c>
      <c r="H662" s="41" t="n">
        <f aca="false">$J$5 + G662</f>
        <v>748.13</v>
      </c>
      <c r="I662" s="47" t="n">
        <f aca="false">IF(H662&gt;$J$5,$J$2+$J$1,(IF(H662&gt;739.99,H662^3*2498.244218-H662^2*5471052.355142+H662*3994605728.77515-972400879260.135,H662^3*1396.138889-H662^2*3002770.071427+H662*2152080038.43115-513963640099.415)))-$J$1</f>
        <v>25676771.9958496</v>
      </c>
      <c r="J662" s="47" t="n">
        <f aca="false">I662*100/$J$2</f>
        <v>29.1972450831505</v>
      </c>
      <c r="L662" s="41" t="n">
        <f aca="false">[4]Plan1!$C657</f>
        <v>-6.55</v>
      </c>
      <c r="M662" s="41" t="n">
        <f aca="false">$O$5 + L662</f>
        <v>832.23</v>
      </c>
      <c r="N662" s="47" t="n">
        <f aca="false">IF(M662&gt;$O$5,$O$2+$O$1,(M662^3*3270.5936-M662^2*8015778.389801+M662*6549018422.82398-1783686174686.87))-$O$1</f>
        <v>13517039.5620117</v>
      </c>
      <c r="O662" s="41" t="n">
        <f aca="false">N662*100/$O$2</f>
        <v>34.5820476469989</v>
      </c>
      <c r="R662" s="47" t="n">
        <f aca="false">SUM(D662,I662,N662)</f>
        <v>148040651.210938</v>
      </c>
      <c r="S662" s="41" t="n">
        <f aca="false">R662*100/$R$2</f>
        <v>53.6362929333582</v>
      </c>
      <c r="U662" s="41" t="n">
        <f aca="false">[1]Plan1!$B657</f>
        <v>15.84</v>
      </c>
    </row>
    <row r="663" customFormat="false" ht="15" hidden="false" customHeight="false" outlineLevel="0" collapsed="false">
      <c r="A663" s="46" t="n">
        <v>42661</v>
      </c>
      <c r="B663" s="41" t="n">
        <f aca="false">[2]Plan1!$C658</f>
        <v>-3.89</v>
      </c>
      <c r="C663" s="41" t="n">
        <f aca="false">$E$5 + B663</f>
        <v>777.11</v>
      </c>
      <c r="D663" s="47" t="n">
        <f aca="false">IF(C663&gt;$E$5,$E$2+$E$1,(IF(C663&gt;764.99,C663^3*3486.59308-C663^2*7860012.00812+C663*5908819377.96283-1481278321001.59,IF(C663&gt;752.99,C663^3*3588.471445-C663^2*8028757.56264+C663*5988077680.84934-1488767378546.26,C663^3*899.851852-C663^2*1969009.674601+C663*1435480406.01138-348666163343.76))))-$E$1</f>
        <v>108567847.109131</v>
      </c>
      <c r="E663" s="47" t="n">
        <f aca="false">D663*100/$E$2</f>
        <v>72.8745776955967</v>
      </c>
      <c r="G663" s="41" t="n">
        <f aca="false">[3]Plan1!$C658</f>
        <v>-11.89</v>
      </c>
      <c r="H663" s="41" t="n">
        <f aca="false">$J$5 + G663</f>
        <v>748.11</v>
      </c>
      <c r="I663" s="47" t="n">
        <f aca="false">IF(H663&gt;$J$5,$J$2+$J$1,(IF(H663&gt;739.99,H663^3*2498.244218-H663^2*5471052.355142+H663*3994605728.77515-972400879260.135,H663^3*1396.138889-H663^2*3002770.071427+H663*2152080038.43115-513963640099.415)))-$J$1</f>
        <v>25611235.7102051</v>
      </c>
      <c r="J663" s="47" t="n">
        <f aca="false">I663*100/$J$2</f>
        <v>29.1227232938028</v>
      </c>
      <c r="L663" s="41" t="n">
        <f aca="false">[4]Plan1!$C658</f>
        <v>-6.58</v>
      </c>
      <c r="M663" s="41" t="n">
        <f aca="false">$O$5 + L663</f>
        <v>832.2</v>
      </c>
      <c r="N663" s="47" t="n">
        <f aca="false">IF(M663&gt;$O$5,$O$2+$O$1,(M663^3*3270.5936-M663^2*8015778.389801+M663*6549018422.82398-1783686174686.87))-$O$1</f>
        <v>13433721.5522461</v>
      </c>
      <c r="O663" s="41" t="n">
        <f aca="false">N663*100/$O$2</f>
        <v>34.3688865202337</v>
      </c>
      <c r="R663" s="47" t="n">
        <f aca="false">SUM(D663,I663,N663)</f>
        <v>147612804.371582</v>
      </c>
      <c r="S663" s="41" t="n">
        <f aca="false">R663*100/$R$2</f>
        <v>53.4812806565372</v>
      </c>
      <c r="U663" s="41" t="n">
        <f aca="false">[1]Plan1!$B658</f>
        <v>9.27</v>
      </c>
    </row>
    <row r="664" customFormat="false" ht="15" hidden="false" customHeight="false" outlineLevel="0" collapsed="false">
      <c r="A664" s="46" t="n">
        <v>42662</v>
      </c>
      <c r="B664" s="41" t="n">
        <f aca="false">[2]Plan1!$C659</f>
        <v>-3.91</v>
      </c>
      <c r="C664" s="41" t="n">
        <f aca="false">$E$5 + B664</f>
        <v>777.09</v>
      </c>
      <c r="D664" s="47" t="n">
        <f aca="false">IF(C664&gt;$E$5,$E$2+$E$1,(IF(C664&gt;764.99,C664^3*3486.59308-C664^2*7860012.00812+C664*5908819377.96283-1481278321001.59,IF(C664&gt;752.99,C664^3*3588.471445-C664^2*8028757.56264+C664*5988077680.84934-1488767378546.26,C664^3*899.851852-C664^2*1969009.674601+C664*1435480406.01138-348666163343.76))))-$E$1</f>
        <v>108382120.501709</v>
      </c>
      <c r="E664" s="47" t="n">
        <f aca="false">D664*100/$E$2</f>
        <v>72.7499114298182</v>
      </c>
      <c r="G664" s="41" t="n">
        <f aca="false">[3]Plan1!$C659</f>
        <v>-11.91</v>
      </c>
      <c r="H664" s="41" t="n">
        <f aca="false">$J$5 + G664</f>
        <v>748.09</v>
      </c>
      <c r="I664" s="47" t="n">
        <f aca="false">IF(H664&gt;$J$5,$J$2+$J$1,(IF(H664&gt;739.99,H664^3*2498.244218-H664^2*5471052.355142+H664*3994605728.77515-972400879260.135,H664^3*1396.138889-H664^2*3002770.071427+H664*2152080038.43115-513963640099.415)))-$J$1</f>
        <v>25545808.0888672</v>
      </c>
      <c r="J664" s="47" t="n">
        <f aca="false">I664*100/$J$2</f>
        <v>29.0483250674324</v>
      </c>
      <c r="L664" s="41" t="n">
        <f aca="false">[4]Plan1!$C659</f>
        <v>-6.6</v>
      </c>
      <c r="M664" s="41" t="n">
        <f aca="false">$O$5 + L664</f>
        <v>832.18</v>
      </c>
      <c r="N664" s="47" t="n">
        <f aca="false">IF(M664&gt;$O$5,$O$2+$O$1,(M664^3*3270.5936-M664^2*8015778.389801+M664*6549018422.82398-1783686174686.87))-$O$1</f>
        <v>13378325.8310547</v>
      </c>
      <c r="O664" s="41" t="n">
        <f aca="false">N664*100/$O$2</f>
        <v>34.227161887344</v>
      </c>
      <c r="R664" s="47" t="n">
        <f aca="false">SUM(D664,I664,N664)</f>
        <v>147306254.421631</v>
      </c>
      <c r="S664" s="41" t="n">
        <f aca="false">R664*100/$R$2</f>
        <v>53.370215197288</v>
      </c>
      <c r="U664" s="41" t="n">
        <f aca="false">[1]Plan1!$B659</f>
        <v>9.71</v>
      </c>
    </row>
    <row r="665" customFormat="false" ht="15" hidden="false" customHeight="false" outlineLevel="0" collapsed="false">
      <c r="A665" s="46" t="n">
        <v>42663</v>
      </c>
      <c r="B665" s="41" t="n">
        <f aca="false">[2]Plan1!$C660</f>
        <v>-3.92</v>
      </c>
      <c r="C665" s="41" t="n">
        <f aca="false">$E$5 + B665</f>
        <v>777.08</v>
      </c>
      <c r="D665" s="47" t="n">
        <f aca="false">IF(C665&gt;$E$5,$E$2+$E$1,(IF(C665&gt;764.99,C665^3*3486.59308-C665^2*7860012.00812+C665*5908819377.96283-1481278321001.59,IF(C665&gt;752.99,C665^3*3588.471445-C665^2*8028757.56264+C665*5988077680.84934-1488767378546.26,C665^3*899.851852-C665^2*1969009.674601+C665*1435480406.01138-348666163343.76))))-$E$1</f>
        <v>108289337.661865</v>
      </c>
      <c r="E665" s="47" t="n">
        <f aca="false">D665*100/$E$2</f>
        <v>72.6876323071217</v>
      </c>
      <c r="G665" s="41" t="n">
        <f aca="false">[3]Plan1!$C660</f>
        <v>-11.95</v>
      </c>
      <c r="H665" s="41" t="n">
        <f aca="false">$J$5 + G665</f>
        <v>748.05</v>
      </c>
      <c r="I665" s="47" t="n">
        <f aca="false">IF(H665&gt;$J$5,$J$2+$J$1,(IF(H665&gt;739.99,H665^3*2498.244218-H665^2*5471052.355142+H665*3994605728.77515-972400879260.135,H665^3*1396.138889-H665^2*3002770.071427+H665*2152080038.43115-513963640099.415)))-$J$1</f>
        <v>25415278.3635254</v>
      </c>
      <c r="J665" s="47" t="n">
        <f aca="false">I665*100/$J$2</f>
        <v>28.8998987628308</v>
      </c>
      <c r="L665" s="41" t="n">
        <f aca="false">[4]Plan1!$C660</f>
        <v>-6.62</v>
      </c>
      <c r="M665" s="41" t="n">
        <f aca="false">$O$5 + L665</f>
        <v>832.16</v>
      </c>
      <c r="N665" s="47" t="n">
        <f aca="false">IF(M665&gt;$O$5,$O$2+$O$1,(M665^3*3270.5936-M665^2*8015778.389801+M665*6549018422.82398-1783686174686.87))-$O$1</f>
        <v>13323049.6210938</v>
      </c>
      <c r="O665" s="41" t="n">
        <f aca="false">N665*100/$O$2</f>
        <v>34.0857430124606</v>
      </c>
      <c r="R665" s="47" t="n">
        <f aca="false">SUM(D665,I665,N665)</f>
        <v>147027665.646484</v>
      </c>
      <c r="S665" s="41" t="n">
        <f aca="false">R665*100/$R$2</f>
        <v>53.2692802917099</v>
      </c>
      <c r="U665" s="41" t="n">
        <f aca="false">[1]Plan1!$B660</f>
        <v>12.58</v>
      </c>
    </row>
    <row r="666" customFormat="false" ht="15" hidden="false" customHeight="false" outlineLevel="0" collapsed="false">
      <c r="A666" s="46" t="n">
        <v>42664</v>
      </c>
      <c r="B666" s="41" t="n">
        <f aca="false">[2]Plan1!$C661</f>
        <v>-3.95</v>
      </c>
      <c r="C666" s="41" t="n">
        <f aca="false">$E$5 + B666</f>
        <v>777.05</v>
      </c>
      <c r="D666" s="47" t="n">
        <f aca="false">IF(C666&gt;$E$5,$E$2+$E$1,(IF(C666&gt;764.99,C666^3*3486.59308-C666^2*7860012.00812+C666*5908819377.96283-1481278321001.59,IF(C666&gt;752.99,C666^3*3588.471445-C666^2*8028757.56264+C666*5988077680.84934-1488767378546.26,C666^3*899.851852-C666^2*1969009.674601+C666*1435480406.01138-348666163343.76))))-$E$1</f>
        <v>108011310.746338</v>
      </c>
      <c r="E666" s="47" t="n">
        <f aca="false">D666*100/$E$2</f>
        <v>72.5010108110106</v>
      </c>
      <c r="G666" s="41" t="n">
        <f aca="false">[3]Plan1!$C661</f>
        <v>-11.97</v>
      </c>
      <c r="H666" s="41" t="n">
        <f aca="false">$J$5 + G666</f>
        <v>748.03</v>
      </c>
      <c r="I666" s="47" t="n">
        <f aca="false">IF(H666&gt;$J$5,$J$2+$J$1,(IF(H666&gt;739.99,H666^3*2498.244218-H666^2*5471052.355142+H666*3994605728.77515-972400879260.135,H666^3*1396.138889-H666^2*3002770.071427+H666*2152080038.43115-513963640099.415)))-$J$1</f>
        <v>25350176.0192871</v>
      </c>
      <c r="J666" s="47" t="n">
        <f aca="false">I666*100/$J$2</f>
        <v>28.8258704114274</v>
      </c>
      <c r="L666" s="41" t="n">
        <f aca="false">[4]Plan1!$C661</f>
        <v>-6.6</v>
      </c>
      <c r="M666" s="41" t="n">
        <f aca="false">$O$5 + L666</f>
        <v>832.18</v>
      </c>
      <c r="N666" s="47" t="n">
        <f aca="false">IF(M666&gt;$O$5,$O$2+$O$1,(M666^3*3270.5936-M666^2*8015778.389801+M666*6549018422.82398-1783686174686.87))-$O$1</f>
        <v>13378325.8310547</v>
      </c>
      <c r="O666" s="41" t="n">
        <f aca="false">N666*100/$O$2</f>
        <v>34.227161887344</v>
      </c>
      <c r="R666" s="47" t="n">
        <f aca="false">SUM(D666,I666,N666)</f>
        <v>146739812.59668</v>
      </c>
      <c r="S666" s="41" t="n">
        <f aca="false">R666*100/$R$2</f>
        <v>53.1649888665182</v>
      </c>
      <c r="U666" s="41" t="n">
        <f aca="false">[1]Plan1!$B661</f>
        <v>11.1</v>
      </c>
    </row>
    <row r="667" customFormat="false" ht="15" hidden="false" customHeight="false" outlineLevel="0" collapsed="false">
      <c r="A667" s="46" t="n">
        <v>42665</v>
      </c>
      <c r="B667" s="41" t="n">
        <f aca="false">[2]Plan1!$C662</f>
        <v>-3.97</v>
      </c>
      <c r="C667" s="41" t="n">
        <f aca="false">$E$5 + B667</f>
        <v>777.03</v>
      </c>
      <c r="D667" s="47" t="n">
        <f aca="false">IF(C667&gt;$E$5,$E$2+$E$1,(IF(C667&gt;764.99,C667^3*3486.59308-C667^2*7860012.00812+C667*5908819377.96283-1481278321001.59,IF(C667&gt;752.99,C667^3*3588.471445-C667^2*8028757.56264+C667*5988077680.84934-1488767378546.26,C667^3*899.851852-C667^2*1969009.674601+C667*1435480406.01138-348666163343.76))))-$E$1</f>
        <v>107826227.262451</v>
      </c>
      <c r="E667" s="47" t="n">
        <f aca="false">D667*100/$E$2</f>
        <v>72.3767762324883</v>
      </c>
      <c r="G667" s="41" t="n">
        <f aca="false">[3]Plan1!$C662</f>
        <v>-12</v>
      </c>
      <c r="H667" s="41" t="n">
        <f aca="false">$J$5 + G667</f>
        <v>748</v>
      </c>
      <c r="I667" s="47" t="n">
        <f aca="false">IF(H667&gt;$J$5,$J$2+$J$1,(IF(H667&gt;739.99,H667^3*2498.244218-H667^2*5471052.355142+H667*3994605728.77515-972400879260.135,H667^3*1396.138889-H667^2*3002770.071427+H667*2152080038.43115-513963640099.415)))-$J$1</f>
        <v>25252725.3156738</v>
      </c>
      <c r="J667" s="47" t="n">
        <f aca="false">I667*100/$J$2</f>
        <v>28.7150585041759</v>
      </c>
      <c r="L667" s="41" t="n">
        <f aca="false">[4]Plan1!$C662</f>
        <v>-6.61</v>
      </c>
      <c r="M667" s="41" t="n">
        <f aca="false">$O$5 + L667</f>
        <v>832.17</v>
      </c>
      <c r="N667" s="47" t="n">
        <f aca="false">IF(M667&gt;$O$5,$O$2+$O$1,(M667^3*3270.5936-M667^2*8015778.389801+M667*6549018422.82398-1783686174686.87))-$O$1</f>
        <v>13350672.7963867</v>
      </c>
      <c r="O667" s="41" t="n">
        <f aca="false">N667*100/$O$2</f>
        <v>34.1564142537306</v>
      </c>
      <c r="R667" s="47" t="n">
        <f aca="false">SUM(D667,I667,N667)</f>
        <v>146429625.374512</v>
      </c>
      <c r="S667" s="41" t="n">
        <f aca="false">R667*100/$R$2</f>
        <v>53.0526055949216</v>
      </c>
      <c r="U667" s="41" t="n">
        <f aca="false">[1]Plan1!$B662</f>
        <v>11.34</v>
      </c>
    </row>
    <row r="668" customFormat="false" ht="15" hidden="false" customHeight="false" outlineLevel="0" collapsed="false">
      <c r="A668" s="46" t="n">
        <v>42666</v>
      </c>
      <c r="B668" s="41" t="n">
        <f aca="false">[2]Plan1!$C663</f>
        <v>-4</v>
      </c>
      <c r="C668" s="41" t="n">
        <f aca="false">$E$5 + B668</f>
        <v>777</v>
      </c>
      <c r="D668" s="47" t="n">
        <f aca="false">IF(C668&gt;$E$5,$E$2+$E$1,(IF(C668&gt;764.99,C668^3*3486.59308-C668^2*7860012.00812+C668*5908819377.96283-1481278321001.59,IF(C668&gt;752.99,C668^3*3588.471445-C668^2*8028757.56264+C668*5988077680.84934-1488767378546.26,C668^3*899.851852-C668^2*1969009.674601+C668*1435480406.01138-348666163343.76))))-$E$1</f>
        <v>107549003.312256</v>
      </c>
      <c r="E668" s="47" t="n">
        <f aca="false">D668*100/$E$2</f>
        <v>72.1906937150991</v>
      </c>
      <c r="G668" s="41" t="n">
        <f aca="false">[3]Plan1!$C663</f>
        <v>-12.04</v>
      </c>
      <c r="H668" s="41" t="n">
        <f aca="false">$J$5 + G668</f>
        <v>747.96</v>
      </c>
      <c r="I668" s="47" t="n">
        <f aca="false">IF(H668&gt;$J$5,$J$2+$J$1,(IF(H668&gt;739.99,H668^3*2498.244218-H668^2*5471052.355142+H668*3994605728.77515-972400879260.135,H668^3*1396.138889-H668^2*3002770.071427+H668*2152080038.43115-513963640099.415)))-$J$1</f>
        <v>25123168.994873</v>
      </c>
      <c r="J668" s="47" t="n">
        <f aca="false">I668*100/$J$2</f>
        <v>28.5677390649916</v>
      </c>
      <c r="L668" s="41" t="n">
        <f aca="false">[4]Plan1!$C663</f>
        <v>-6.63</v>
      </c>
      <c r="M668" s="41" t="n">
        <f aca="false">$O$5 + L668</f>
        <v>832.15</v>
      </c>
      <c r="N668" s="47" t="n">
        <f aca="false">IF(M668&gt;$O$5,$O$2+$O$1,(M668^3*3270.5936-M668^2*8015778.389801+M668*6549018422.82398-1783686174686.87))-$O$1</f>
        <v>13295456.2841797</v>
      </c>
      <c r="O668" s="41" t="n">
        <f aca="false">N668*100/$O$2</f>
        <v>34.0151481098176</v>
      </c>
      <c r="R668" s="47" t="n">
        <f aca="false">SUM(D668,I668,N668)</f>
        <v>145967628.591309</v>
      </c>
      <c r="S668" s="41" t="n">
        <f aca="false">R668*100/$R$2</f>
        <v>52.885220524703</v>
      </c>
      <c r="U668" s="41" t="n">
        <f aca="false">[1]Plan1!$B663</f>
        <v>12.07</v>
      </c>
    </row>
    <row r="669" customFormat="false" ht="15" hidden="false" customHeight="false" outlineLevel="0" collapsed="false">
      <c r="A669" s="46" t="n">
        <v>42667</v>
      </c>
      <c r="B669" s="41" t="n">
        <f aca="false">[2]Plan1!$C664</f>
        <v>-4.04</v>
      </c>
      <c r="C669" s="41" t="n">
        <f aca="false">$E$5 + B669</f>
        <v>776.96</v>
      </c>
      <c r="D669" s="47" t="n">
        <f aca="false">IF(C669&gt;$E$5,$E$2+$E$1,(IF(C669&gt;764.99,C669^3*3486.59308-C669^2*7860012.00812+C669*5908819377.96283-1481278321001.59,IF(C669&gt;752.99,C669^3*3588.471445-C669^2*8028757.56264+C669*5988077680.84934-1488767378546.26,C669^3*899.851852-C669^2*1969009.674601+C669*1435480406.01138-348666163343.76))))-$E$1</f>
        <v>107180119.541748</v>
      </c>
      <c r="E669" s="47" t="n">
        <f aca="false">D669*100/$E$2</f>
        <v>71.9430858854302</v>
      </c>
      <c r="G669" s="41" t="n">
        <f aca="false">[3]Plan1!$C664</f>
        <v>-12.06</v>
      </c>
      <c r="H669" s="41" t="n">
        <f aca="false">$J$5 + G669</f>
        <v>747.94</v>
      </c>
      <c r="I669" s="47" t="n">
        <f aca="false">IF(H669&gt;$J$5,$J$2+$J$1,(IF(H669&gt;739.99,H669^3*2498.244218-H669^2*5471052.355142+H669*3994605728.77515-972400879260.135,H669^3*1396.138889-H669^2*3002770.071427+H669*2152080038.43115-513963640099.415)))-$J$1</f>
        <v>25058552.5444336</v>
      </c>
      <c r="J669" s="47" t="n">
        <f aca="false">I669*100/$J$2</f>
        <v>28.4942632269778</v>
      </c>
      <c r="L669" s="41" t="n">
        <f aca="false">[4]Plan1!$C664</f>
        <v>-6.66</v>
      </c>
      <c r="M669" s="41" t="n">
        <f aca="false">$O$5 + L669</f>
        <v>832.12</v>
      </c>
      <c r="N669" s="47" t="n">
        <f aca="false">IF(M669&gt;$O$5,$O$2+$O$1,(M669^3*3270.5936-M669^2*8015778.389801+M669*6549018422.82398-1783686174686.87))-$O$1</f>
        <v>13212855.1083984</v>
      </c>
      <c r="O669" s="41" t="n">
        <f aca="false">N669*100/$O$2</f>
        <v>33.8038209339622</v>
      </c>
      <c r="R669" s="47" t="n">
        <f aca="false">SUM(D669,I669,N669)</f>
        <v>145451527.19458</v>
      </c>
      <c r="S669" s="41" t="n">
        <f aca="false">R669*100/$R$2</f>
        <v>52.6982329272301</v>
      </c>
      <c r="U669" s="41" t="n">
        <f aca="false">[1]Plan1!$B664</f>
        <v>10.62</v>
      </c>
    </row>
    <row r="670" customFormat="false" ht="15" hidden="false" customHeight="false" outlineLevel="0" collapsed="false">
      <c r="A670" s="46" t="n">
        <v>42668</v>
      </c>
      <c r="B670" s="41" t="n">
        <f aca="false">[2]Plan1!$C665</f>
        <v>-4.06</v>
      </c>
      <c r="C670" s="41" t="n">
        <f aca="false">$E$5 + B670</f>
        <v>776.94</v>
      </c>
      <c r="D670" s="47" t="n">
        <f aca="false">IF(C670&gt;$E$5,$E$2+$E$1,(IF(C670&gt;764.99,C670^3*3486.59308-C670^2*7860012.00812+C670*5908819377.96283-1481278321001.59,IF(C670&gt;752.99,C670^3*3588.471445-C670^2*8028757.56264+C670*5988077680.84934-1488767378546.26,C670^3*899.851852-C670^2*1969009.674601+C670*1435480406.01138-348666163343.76))))-$E$1</f>
        <v>106995997.923096</v>
      </c>
      <c r="E670" s="47" t="n">
        <f aca="false">D670*100/$E$2</f>
        <v>71.8194969448627</v>
      </c>
      <c r="G670" s="41" t="n">
        <f aca="false">[3]Plan1!$C665</f>
        <v>-12.08</v>
      </c>
      <c r="H670" s="41" t="n">
        <f aca="false">$J$5 + G670</f>
        <v>747.92</v>
      </c>
      <c r="I670" s="47" t="n">
        <f aca="false">IF(H670&gt;$J$5,$J$2+$J$1,(IF(H670&gt;739.99,H670^3*2498.244218-H670^2*5471052.355142+H670*3994605728.77515-972400879260.135,H670^3*1396.138889-H670^2*3002770.071427+H670*2152080038.43115-513963640099.415)))-$J$1</f>
        <v>24994043.739502</v>
      </c>
      <c r="J670" s="47" t="n">
        <f aca="false">I670*100/$J$2</f>
        <v>28.4209097934577</v>
      </c>
      <c r="L670" s="41" t="n">
        <f aca="false">[4]Plan1!$C665</f>
        <v>-6.67</v>
      </c>
      <c r="M670" s="41" t="n">
        <f aca="false">$O$5 + L670</f>
        <v>832.11</v>
      </c>
      <c r="N670" s="47" t="n">
        <f aca="false">IF(M670&gt;$O$5,$O$2+$O$1,(M670^3*3270.5936-M670^2*8015778.389801+M670*6549018422.82398-1783686174686.87))-$O$1</f>
        <v>13185380.9296875</v>
      </c>
      <c r="O670" s="41" t="n">
        <f aca="false">N670*100/$O$2</f>
        <v>33.7335308861389</v>
      </c>
      <c r="R670" s="47" t="n">
        <f aca="false">SUM(D670,I670,N670)</f>
        <v>145175422.592285</v>
      </c>
      <c r="S670" s="41" t="n">
        <f aca="false">R670*100/$R$2</f>
        <v>52.5981980570252</v>
      </c>
      <c r="U670" s="41" t="n">
        <f aca="false">[1]Plan1!$B665</f>
        <v>11.1</v>
      </c>
    </row>
    <row r="671" customFormat="false" ht="15" hidden="false" customHeight="false" outlineLevel="0" collapsed="false">
      <c r="A671" s="46" t="n">
        <v>42669</v>
      </c>
      <c r="B671" s="41" t="n">
        <f aca="false">[2]Plan1!$C666</f>
        <v>-4.07</v>
      </c>
      <c r="C671" s="41" t="n">
        <f aca="false">$E$5 + B671</f>
        <v>776.93</v>
      </c>
      <c r="D671" s="47" t="n">
        <f aca="false">IF(C671&gt;$E$5,$E$2+$E$1,(IF(C671&gt;764.99,C671^3*3486.59308-C671^2*7860012.00812+C671*5908819377.96283-1481278321001.59,IF(C671&gt;752.99,C671^3*3588.471445-C671^2*8028757.56264+C671*5988077680.84934-1488767378546.26,C671^3*899.851852-C671^2*1969009.674601+C671*1435480406.01138-348666163343.76))))-$E$1</f>
        <v>106904017.106201</v>
      </c>
      <c r="E671" s="47" t="n">
        <f aca="false">D671*100/$E$2</f>
        <v>71.7577561683274</v>
      </c>
      <c r="G671" s="41" t="n">
        <f aca="false">[3]Plan1!$C666</f>
        <v>-12.1</v>
      </c>
      <c r="H671" s="41" t="n">
        <f aca="false">$J$5 + G671</f>
        <v>747.9</v>
      </c>
      <c r="I671" s="47" t="n">
        <f aca="false">IF(H671&gt;$J$5,$J$2+$J$1,(IF(H671&gt;739.99,H671^3*2498.244218-H671^2*5471052.355142+H671*3994605728.77515-972400879260.135,H671^3*1396.138889-H671^2*3002770.071427+H671*2152080038.43115-513963640099.415)))-$J$1</f>
        <v>24929642.4616699</v>
      </c>
      <c r="J671" s="47" t="n">
        <f aca="false">I671*100/$J$2</f>
        <v>28.3476786297883</v>
      </c>
      <c r="L671" s="41" t="n">
        <f aca="false">[4]Plan1!$C666</f>
        <v>-6.68</v>
      </c>
      <c r="M671" s="41" t="n">
        <f aca="false">$O$5 + L671</f>
        <v>832.1</v>
      </c>
      <c r="N671" s="47" t="n">
        <f aca="false">IF(M671&gt;$O$5,$O$2+$O$1,(M671^3*3270.5936-M671^2*8015778.389801+M671*6549018422.82398-1783686174686.87))-$O$1</f>
        <v>13157936.4902344</v>
      </c>
      <c r="O671" s="41" t="n">
        <f aca="false">N671*100/$O$2</f>
        <v>33.6633169233507</v>
      </c>
      <c r="R671" s="47" t="n">
        <f aca="false">SUM(D671,I671,N671)</f>
        <v>144991596.058105</v>
      </c>
      <c r="S671" s="41" t="n">
        <f aca="false">R671*100/$R$2</f>
        <v>52.5315962570768</v>
      </c>
      <c r="U671" s="41" t="n">
        <f aca="false">[1]Plan1!$B666</f>
        <v>10.86</v>
      </c>
    </row>
    <row r="672" customFormat="false" ht="15" hidden="false" customHeight="false" outlineLevel="0" collapsed="false">
      <c r="A672" s="46" t="n">
        <v>42670</v>
      </c>
      <c r="B672" s="41" t="n">
        <f aca="false">[2]Plan1!$C667</f>
        <v>-4.08</v>
      </c>
      <c r="C672" s="41" t="n">
        <f aca="false">$E$5 + B672</f>
        <v>776.92</v>
      </c>
      <c r="D672" s="47" t="n">
        <f aca="false">IF(C672&gt;$E$5,$E$2+$E$1,(IF(C672&gt;764.99,C672^3*3486.59308-C672^2*7860012.00812+C672*5908819377.96283-1481278321001.59,IF(C672&gt;752.99,C672^3*3588.471445-C672^2*8028757.56264+C672*5988077680.84934-1488767378546.26,C672^3*899.851852-C672^2*1969009.674601+C672*1435480406.01138-348666163343.76))))-$E$1</f>
        <v>106812089.590576</v>
      </c>
      <c r="E672" s="47" t="n">
        <f aca="false">D672*100/$E$2</f>
        <v>71.6960511694888</v>
      </c>
      <c r="G672" s="41" t="n">
        <f aca="false">[3]Plan1!$C667</f>
        <v>-12.12</v>
      </c>
      <c r="H672" s="41" t="n">
        <f aca="false">$J$5 + G672</f>
        <v>747.88</v>
      </c>
      <c r="I672" s="47" t="n">
        <f aca="false">IF(H672&gt;$J$5,$J$2+$J$1,(IF(H672&gt;739.99,H672^3*2498.244218-H672^2*5471052.355142+H672*3994605728.77515-972400879260.135,H672^3*1396.138889-H672^2*3002770.071427+H672*2152080038.43115-513963640099.415)))-$J$1</f>
        <v>24865348.5895996</v>
      </c>
      <c r="J672" s="47" t="n">
        <f aca="false">I672*100/$J$2</f>
        <v>28.2745695979954</v>
      </c>
      <c r="L672" s="41" t="n">
        <f aca="false">[4]Plan1!$C667</f>
        <v>-6.7</v>
      </c>
      <c r="M672" s="41" t="n">
        <f aca="false">$O$5 + L672</f>
        <v>832.08</v>
      </c>
      <c r="N672" s="47" t="n">
        <f aca="false">IF(M672&gt;$O$5,$O$2+$O$1,(M672^3*3270.5936-M672^2*8015778.389801+M672*6549018422.82398-1783686174686.87))-$O$1</f>
        <v>13103136.7578125</v>
      </c>
      <c r="O672" s="41" t="n">
        <f aca="false">N672*100/$O$2</f>
        <v>33.5231170704937</v>
      </c>
      <c r="R672" s="47" t="n">
        <f aca="false">SUM(D672,I672,N672)</f>
        <v>144780574.937988</v>
      </c>
      <c r="S672" s="41" t="n">
        <f aca="false">R672*100/$R$2</f>
        <v>52.4551416446366</v>
      </c>
      <c r="U672" s="41" t="n">
        <f aca="false">[1]Plan1!$B667</f>
        <v>10.39</v>
      </c>
    </row>
    <row r="673" customFormat="false" ht="15" hidden="false" customHeight="false" outlineLevel="0" collapsed="false">
      <c r="A673" s="46" t="n">
        <v>42671</v>
      </c>
      <c r="B673" s="41" t="n">
        <f aca="false">[2]Plan1!$C668</f>
        <v>-4.08</v>
      </c>
      <c r="C673" s="41" t="n">
        <f aca="false">$E$5 + B673</f>
        <v>776.92</v>
      </c>
      <c r="D673" s="47" t="n">
        <f aca="false">IF(C673&gt;$E$5,$E$2+$E$1,(IF(C673&gt;764.99,C673^3*3486.59308-C673^2*7860012.00812+C673*5908819377.96283-1481278321001.59,IF(C673&gt;752.99,C673^3*3588.471445-C673^2*8028757.56264+C673*5988077680.84934-1488767378546.26,C673^3*899.851852-C673^2*1969009.674601+C673*1435480406.01138-348666163343.76))))-$E$1</f>
        <v>106812089.590576</v>
      </c>
      <c r="E673" s="47" t="n">
        <f aca="false">D673*100/$E$2</f>
        <v>71.6960511694888</v>
      </c>
      <c r="G673" s="41" t="n">
        <f aca="false">[3]Plan1!$C668</f>
        <v>-12.16</v>
      </c>
      <c r="H673" s="41" t="n">
        <f aca="false">$J$5 + G673</f>
        <v>747.84</v>
      </c>
      <c r="I673" s="47" t="n">
        <f aca="false">IF(H673&gt;$J$5,$J$2+$J$1,(IF(H673&gt;739.99,H673^3*2498.244218-H673^2*5471052.355142+H673*3994605728.77515-972400879260.135,H673^3*1396.138889-H673^2*3002770.071427+H673*2152080038.43115-513963640099.415)))-$J$1</f>
        <v>24737082.5866699</v>
      </c>
      <c r="J673" s="47" t="n">
        <f aca="false">I673*100/$J$2</f>
        <v>28.128717388692</v>
      </c>
      <c r="L673" s="41" t="n">
        <f aca="false">[4]Plan1!$C668</f>
        <v>-6.72</v>
      </c>
      <c r="M673" s="41" t="n">
        <f aca="false">$O$5 + L673</f>
        <v>832.06</v>
      </c>
      <c r="N673" s="47" t="n">
        <f aca="false">IF(M673&gt;$O$5,$O$2+$O$1,(M673^3*3270.5936-M673^2*8015778.389801+M673*6549018422.82398-1783686174686.87))-$O$1</f>
        <v>13048455.7509766</v>
      </c>
      <c r="O673" s="41" t="n">
        <f aca="false">N673*100/$O$2</f>
        <v>33.3832209656469</v>
      </c>
      <c r="R673" s="47" t="n">
        <f aca="false">SUM(D673,I673,N673)</f>
        <v>144597627.928223</v>
      </c>
      <c r="S673" s="41" t="n">
        <f aca="false">R673*100/$R$2</f>
        <v>52.3888585033047</v>
      </c>
      <c r="U673" s="41" t="n">
        <f aca="false">[1]Plan1!$B668</f>
        <v>9.94</v>
      </c>
    </row>
    <row r="674" customFormat="false" ht="15" hidden="false" customHeight="false" outlineLevel="0" collapsed="false">
      <c r="A674" s="46" t="n">
        <v>42672</v>
      </c>
      <c r="B674" s="41" t="n">
        <f aca="false">[2]Plan1!$C669</f>
        <v>-4.1</v>
      </c>
      <c r="C674" s="41" t="n">
        <f aca="false">$E$5 + B674</f>
        <v>776.9</v>
      </c>
      <c r="D674" s="47" t="n">
        <f aca="false">IF(C674&gt;$E$5,$E$2+$E$1,(IF(C674&gt;764.99,C674^3*3486.59308-C674^2*7860012.00812+C674*5908819377.96283-1481278321001.59,IF(C674&gt;752.99,C674^3*3588.471445-C674^2*8028757.56264+C674*5988077680.84934-1488767378546.26,C674^3*899.851852-C674^2*1969009.674601+C674*1435480406.01138-348666163343.76))))-$E$1</f>
        <v>106628394.377686</v>
      </c>
      <c r="E674" s="47" t="n">
        <f aca="false">D674*100/$E$2</f>
        <v>71.5727484475452</v>
      </c>
      <c r="G674" s="41" t="n">
        <f aca="false">[3]Plan1!$C669</f>
        <v>-12.19</v>
      </c>
      <c r="H674" s="41" t="n">
        <f aca="false">$J$5 + G674</f>
        <v>747.81</v>
      </c>
      <c r="I674" s="47" t="n">
        <f aca="false">IF(H674&gt;$J$5,$J$2+$J$1,(IF(H674&gt;739.99,H674^3*2498.244218-H674^2*5471052.355142+H674*3994605728.77515-972400879260.135,H674^3*1396.138889-H674^2*3002770.071427+H674*2152080038.43115-513963640099.415)))-$J$1</f>
        <v>24641164.1352539</v>
      </c>
      <c r="J674" s="47" t="n">
        <f aca="false">I674*100/$J$2</f>
        <v>28.0196478166118</v>
      </c>
      <c r="L674" s="41" t="n">
        <f aca="false">[4]Plan1!$C669</f>
        <v>-6.74</v>
      </c>
      <c r="M674" s="41" t="n">
        <f aca="false">$O$5 + L674</f>
        <v>832.04</v>
      </c>
      <c r="N674" s="47" t="n">
        <f aca="false">IF(M674&gt;$O$5,$O$2+$O$1,(M674^3*3270.5936-M674^2*8015778.389801+M674*6549018422.82398-1783686174686.87))-$O$1</f>
        <v>12993893.3134766</v>
      </c>
      <c r="O674" s="41" t="n">
        <f aca="false">N674*100/$O$2</f>
        <v>33.2436282090595</v>
      </c>
      <c r="R674" s="47" t="n">
        <f aca="false">SUM(D674,I674,N674)</f>
        <v>144263451.826416</v>
      </c>
      <c r="S674" s="41" t="n">
        <f aca="false">R674*100/$R$2</f>
        <v>52.2677838718355</v>
      </c>
      <c r="U674" s="41" t="n">
        <f aca="false">[1]Plan1!$B669</f>
        <v>9.94</v>
      </c>
    </row>
    <row r="675" customFormat="false" ht="15" hidden="false" customHeight="false" outlineLevel="0" collapsed="false">
      <c r="A675" s="46" t="n">
        <v>42673</v>
      </c>
      <c r="B675" s="41" t="n">
        <f aca="false">[2]Plan1!$C670</f>
        <v>-4.11</v>
      </c>
      <c r="C675" s="41" t="n">
        <f aca="false">$E$5 + B675</f>
        <v>776.89</v>
      </c>
      <c r="D675" s="47" t="n">
        <f aca="false">IF(C675&gt;$E$5,$E$2+$E$1,(IF(C675&gt;764.99,C675^3*3486.59308-C675^2*7860012.00812+C675*5908819377.96283-1481278321001.59,IF(C675&gt;752.99,C675^3*3588.471445-C675^2*8028757.56264+C675*5988077680.84934-1488767378546.26,C675^3*899.851852-C675^2*1969009.674601+C675*1435480406.01138-348666163343.76))))-$E$1</f>
        <v>106536626.638916</v>
      </c>
      <c r="E675" s="47" t="n">
        <f aca="false">D675*100/$E$2</f>
        <v>71.5111506965814</v>
      </c>
      <c r="G675" s="41" t="n">
        <f aca="false">[3]Plan1!$C670</f>
        <v>-12.21</v>
      </c>
      <c r="H675" s="41" t="n">
        <f aca="false">$J$5 + G675</f>
        <v>747.79</v>
      </c>
      <c r="I675" s="47" t="n">
        <f aca="false">IF(H675&gt;$J$5,$J$2+$J$1,(IF(H675&gt;739.99,H675^3*2498.244218-H675^2*5471052.355142+H675*3994605728.77515-972400879260.135,H675^3*1396.138889-H675^2*3002770.071427+H675*2152080038.43115-513963640099.415)))-$J$1</f>
        <v>24577352.1091309</v>
      </c>
      <c r="J675" s="47" t="n">
        <f aca="false">I675*100/$J$2</f>
        <v>27.9470866953669</v>
      </c>
      <c r="L675" s="41" t="n">
        <f aca="false">[4]Plan1!$C670</f>
        <v>-6.76</v>
      </c>
      <c r="M675" s="41" t="n">
        <f aca="false">$O$5 + L675</f>
        <v>832.02</v>
      </c>
      <c r="N675" s="47" t="n">
        <f aca="false">IF(M675&gt;$O$5,$O$2+$O$1,(M675^3*3270.5936-M675^2*8015778.389801+M675*6549018422.82398-1783686174686.87))-$O$1</f>
        <v>12939449.2880859</v>
      </c>
      <c r="O675" s="41" t="n">
        <f aca="false">N675*100/$O$2</f>
        <v>33.1043383984826</v>
      </c>
      <c r="R675" s="47" t="n">
        <f aca="false">SUM(D675,I675,N675)</f>
        <v>144053428.036133</v>
      </c>
      <c r="S675" s="41" t="n">
        <f aca="false">R675*100/$R$2</f>
        <v>52.1916905998426</v>
      </c>
      <c r="U675" s="41" t="n">
        <f aca="false">[1]Plan1!$B670</f>
        <v>9.71</v>
      </c>
    </row>
    <row r="676" customFormat="false" ht="15" hidden="false" customHeight="false" outlineLevel="0" collapsed="false">
      <c r="A676" s="46" t="n">
        <v>42674</v>
      </c>
      <c r="B676" s="41" t="n">
        <f aca="false">[2]Plan1!$C671</f>
        <v>-4.12</v>
      </c>
      <c r="C676" s="41" t="n">
        <f aca="false">$E$5 + B676</f>
        <v>776.88</v>
      </c>
      <c r="D676" s="47" t="n">
        <f aca="false">IF(C676&gt;$E$5,$E$2+$E$1,(IF(C676&gt;764.99,C676^3*3486.59308-C676^2*7860012.00812+C676*5908819377.96283-1481278321001.59,IF(C676&gt;752.99,C676^3*3588.471445-C676^2*8028757.56264+C676*5988077680.84934-1488767378546.26,C676^3*899.851852-C676^2*1969009.674601+C676*1435480406.01138-348666163343.76))))-$E$1</f>
        <v>106444912.116455</v>
      </c>
      <c r="E676" s="47" t="n">
        <f aca="false">D676*100/$E$2</f>
        <v>71.4495886662855</v>
      </c>
      <c r="G676" s="41" t="n">
        <f aca="false">[3]Plan1!$C671</f>
        <v>-12.23</v>
      </c>
      <c r="H676" s="41" t="n">
        <f aca="false">$J$5 + G676</f>
        <v>747.77</v>
      </c>
      <c r="I676" s="47" t="n">
        <f aca="false">IF(H676&gt;$J$5,$J$2+$J$1,(IF(H676&gt;739.99,H676^3*2498.244218-H676^2*5471052.355142+H676*3994605728.77515-972400879260.135,H676^3*1396.138889-H676^2*3002770.071427+H676*2152080038.43115-513963640099.415)))-$J$1</f>
        <v>24513646.8303223</v>
      </c>
      <c r="J676" s="47" t="n">
        <f aca="false">I676*100/$J$2</f>
        <v>27.8746469572735</v>
      </c>
      <c r="L676" s="41" t="n">
        <f aca="false">[4]Plan1!$C671</f>
        <v>-6.78</v>
      </c>
      <c r="M676" s="41" t="n">
        <f aca="false">$O$5 + L676</f>
        <v>832</v>
      </c>
      <c r="N676" s="47" t="n">
        <f aca="false">IF(M676&gt;$O$5,$O$2+$O$1,(M676^3*3270.5936-M676^2*8015778.389801+M676*6549018422.82398-1783686174686.87))-$O$1</f>
        <v>12885123.519043</v>
      </c>
      <c r="O676" s="41" t="n">
        <f aca="false">N676*100/$O$2</f>
        <v>32.9653511354148</v>
      </c>
      <c r="R676" s="47" t="n">
        <f aca="false">SUM(D676,I676,N676)</f>
        <v>143843682.46582</v>
      </c>
      <c r="S676" s="41" t="n">
        <f aca="false">R676*100/$R$2</f>
        <v>52.1156981291345</v>
      </c>
      <c r="U676" s="41" t="n">
        <f aca="false">[1]Plan1!$B671</f>
        <v>10.39</v>
      </c>
    </row>
    <row r="677" customFormat="false" ht="15" hidden="false" customHeight="false" outlineLevel="0" collapsed="false">
      <c r="A677" s="46" t="n">
        <v>42675</v>
      </c>
      <c r="B677" s="41" t="n">
        <f aca="false">[2]Plan1!$C672</f>
        <v>-4.13</v>
      </c>
      <c r="C677" s="41" t="n">
        <f aca="false">$E$5 + B677</f>
        <v>776.87</v>
      </c>
      <c r="D677" s="47" t="n">
        <f aca="false">IF(C677&gt;$E$5,$E$2+$E$1,(IF(C677&gt;764.99,C677^3*3486.59308-C677^2*7860012.00812+C677*5908819377.96283-1481278321001.59,IF(C677&gt;752.99,C677^3*3588.471445-C677^2*8028757.56264+C677*5988077680.84934-1488767378546.26,C677^3*899.851852-C677^2*1969009.674601+C677*1435480406.01138-348666163343.76))))-$E$1</f>
        <v>106353250.791748</v>
      </c>
      <c r="E677" s="47" t="n">
        <f aca="false">D677*100/$E$2</f>
        <v>71.3880623442029</v>
      </c>
      <c r="G677" s="41" t="n">
        <f aca="false">[3]Plan1!$C672</f>
        <v>-12.25</v>
      </c>
      <c r="H677" s="41" t="n">
        <f aca="false">$J$5 + G677</f>
        <v>747.75</v>
      </c>
      <c r="I677" s="47" t="n">
        <f aca="false">IF(H677&gt;$J$5,$J$2+$J$1,(IF(H677&gt;739.99,H677^3*2498.244218-H677^2*5471052.355142+H677*3994605728.77515-972400879260.135,H677^3*1396.138889-H677^2*3002770.071427+H677*2152080038.43115-513963640099.415)))-$J$1</f>
        <v>24450048.1779785</v>
      </c>
      <c r="J677" s="47" t="n">
        <f aca="false">I677*100/$J$2</f>
        <v>27.8023284649124</v>
      </c>
      <c r="L677" s="41" t="n">
        <f aca="false">[4]Plan1!$C672</f>
        <v>-6.8</v>
      </c>
      <c r="M677" s="41" t="n">
        <f aca="false">$O$5 + L677</f>
        <v>831.98</v>
      </c>
      <c r="N677" s="47" t="n">
        <f aca="false">IF(M677&gt;$O$5,$O$2+$O$1,(M677^3*3270.5936-M677^2*8015778.389801+M677*6549018422.82398-1783686174686.87))-$O$1</f>
        <v>12830915.8486328</v>
      </c>
      <c r="O677" s="41" t="n">
        <f aca="false">N677*100/$O$2</f>
        <v>32.8266660163577</v>
      </c>
      <c r="R677" s="47" t="n">
        <f aca="false">SUM(D677,I677,N677)</f>
        <v>143634214.818359</v>
      </c>
      <c r="S677" s="41" t="n">
        <f aca="false">R677*100/$R$2</f>
        <v>52.0398063520626</v>
      </c>
      <c r="U677" s="41" t="n">
        <f aca="false">[1]Plan1!$B672</f>
        <v>9.49</v>
      </c>
    </row>
    <row r="678" customFormat="false" ht="15" hidden="false" customHeight="false" outlineLevel="0" collapsed="false">
      <c r="A678" s="46" t="n">
        <v>42676</v>
      </c>
      <c r="B678" s="41" t="n">
        <f aca="false">[2]Plan1!$C673</f>
        <v>-4.14</v>
      </c>
      <c r="C678" s="41" t="n">
        <f aca="false">$E$5 + B678</f>
        <v>776.86</v>
      </c>
      <c r="D678" s="47" t="n">
        <f aca="false">IF(C678&gt;$E$5,$E$2+$E$1,(IF(C678&gt;764.99,C678^3*3486.59308-C678^2*7860012.00812+C678*5908819377.96283-1481278321001.59,IF(C678&gt;752.99,C678^3*3588.471445-C678^2*8028757.56264+C678*5988077680.84934-1488767378546.26,C678^3*899.851852-C678^2*1969009.674601+C678*1435480406.01138-348666163343.76))))-$E$1</f>
        <v>106261642.641357</v>
      </c>
      <c r="E678" s="47" t="n">
        <f aca="false">D678*100/$E$2</f>
        <v>71.3265717146017</v>
      </c>
      <c r="G678" s="41" t="n">
        <f aca="false">[3]Plan1!$C673</f>
        <v>-12.28</v>
      </c>
      <c r="H678" s="41" t="n">
        <f aca="false">$J$5 + G678</f>
        <v>747.72</v>
      </c>
      <c r="I678" s="47" t="n">
        <f aca="false">IF(H678&gt;$J$5,$J$2+$J$1,(IF(H678&gt;739.99,H678^3*2498.244218-H678^2*5471052.355142+H678*3994605728.77515-972400879260.135,H678^3*1396.138889-H678^2*3002770.071427+H678*2152080038.43115-513963640099.415)))-$J$1</f>
        <v>24354849.864502</v>
      </c>
      <c r="J678" s="47" t="n">
        <f aca="false">I678*100/$J$2</f>
        <v>27.6940777669459</v>
      </c>
      <c r="L678" s="41" t="n">
        <f aca="false">[4]Plan1!$C673</f>
        <v>-6.82</v>
      </c>
      <c r="M678" s="41" t="n">
        <f aca="false">$O$5 + L678</f>
        <v>831.96</v>
      </c>
      <c r="N678" s="47" t="n">
        <f aca="false">IF(M678&gt;$O$5,$O$2+$O$1,(M678^3*3270.5936-M678^2*8015778.389801+M678*6549018422.82398-1783686174686.87))-$O$1</f>
        <v>12776826.1181641</v>
      </c>
      <c r="O678" s="41" t="n">
        <f aca="false">N678*100/$O$2</f>
        <v>32.6882826353147</v>
      </c>
      <c r="R678" s="47" t="n">
        <f aca="false">SUM(D678,I678,N678)</f>
        <v>143393318.624023</v>
      </c>
      <c r="S678" s="41" t="n">
        <f aca="false">R678*100/$R$2</f>
        <v>51.9525277651323</v>
      </c>
      <c r="U678" s="41" t="n">
        <f aca="false">[1]Plan1!$B673</f>
        <v>10.16</v>
      </c>
    </row>
    <row r="679" customFormat="false" ht="15" hidden="false" customHeight="false" outlineLevel="0" collapsed="false">
      <c r="A679" s="46" t="n">
        <v>42677</v>
      </c>
      <c r="B679" s="41" t="n">
        <f aca="false">[2]Plan1!$C674</f>
        <v>-4.15</v>
      </c>
      <c r="C679" s="41" t="n">
        <f aca="false">$E$5 + B679</f>
        <v>776.85</v>
      </c>
      <c r="D679" s="47" t="n">
        <f aca="false">IF(C679&gt;$E$5,$E$2+$E$1,(IF(C679&gt;764.99,C679^3*3486.59308-C679^2*7860012.00812+C679*5908819377.96283-1481278321001.59,IF(C679&gt;752.99,C679^3*3588.471445-C679^2*8028757.56264+C679*5988077680.84934-1488767378546.26,C679^3*899.851852-C679^2*1969009.674601+C679*1435480406.01138-348666163343.76))))-$E$1</f>
        <v>106170087.64624</v>
      </c>
      <c r="E679" s="47" t="n">
        <f aca="false">D679*100/$E$2</f>
        <v>71.2651167646994</v>
      </c>
      <c r="G679" s="41" t="n">
        <f aca="false">[3]Plan1!$C674</f>
        <v>-12.3</v>
      </c>
      <c r="H679" s="41" t="n">
        <f aca="false">$J$5 + G679</f>
        <v>747.7</v>
      </c>
      <c r="I679" s="47" t="n">
        <f aca="false">IF(H679&gt;$J$5,$J$2+$J$1,(IF(H679&gt;739.99,H679^3*2498.244218-H679^2*5471052.355142+H679*3994605728.77515-972400879260.135,H679^3*1396.138889-H679^2*3002770.071427+H679*2152080038.43115-513963640099.415)))-$J$1</f>
        <v>24291517.2553711</v>
      </c>
      <c r="J679" s="47" t="n">
        <f aca="false">I679*100/$J$2</f>
        <v>27.6220617942665</v>
      </c>
      <c r="L679" s="41" t="n">
        <f aca="false">[4]Plan1!$C674</f>
        <v>-6.84</v>
      </c>
      <c r="M679" s="41" t="n">
        <f aca="false">$O$5 + L679</f>
        <v>831.94</v>
      </c>
      <c r="N679" s="47" t="n">
        <f aca="false">IF(M679&gt;$O$5,$O$2+$O$1,(M679^3*3270.5936-M679^2*8015778.389801+M679*6549018422.82398-1783686174686.87))-$O$1</f>
        <v>12722854.1748047</v>
      </c>
      <c r="O679" s="41" t="n">
        <f aca="false">N679*100/$O$2</f>
        <v>32.5502006012796</v>
      </c>
      <c r="R679" s="47" t="n">
        <f aca="false">SUM(D679,I679,N679)</f>
        <v>143184459.076416</v>
      </c>
      <c r="S679" s="41" t="n">
        <f aca="false">R679*100/$R$2</f>
        <v>51.8768563074227</v>
      </c>
      <c r="U679" s="41" t="n">
        <f aca="false">[1]Plan1!$B674</f>
        <v>9.71</v>
      </c>
    </row>
    <row r="680" customFormat="false" ht="15" hidden="false" customHeight="false" outlineLevel="0" collapsed="false">
      <c r="A680" s="46" t="n">
        <v>42678</v>
      </c>
      <c r="B680" s="41" t="n">
        <f aca="false">[2]Plan1!$C675</f>
        <v>-4.16</v>
      </c>
      <c r="C680" s="41" t="n">
        <f aca="false">$E$5 + B680</f>
        <v>776.84</v>
      </c>
      <c r="D680" s="47" t="n">
        <f aca="false">IF(C680&gt;$E$5,$E$2+$E$1,(IF(C680&gt;764.99,C680^3*3486.59308-C680^2*7860012.00812+C680*5908819377.96283-1481278321001.59,IF(C680&gt;752.99,C680^3*3588.471445-C680^2*8028757.56264+C680*5988077680.84934-1488767378546.26,C680^3*899.851852-C680^2*1969009.674601+C680*1435480406.01138-348666163343.76))))-$E$1</f>
        <v>106078585.783447</v>
      </c>
      <c r="E680" s="47" t="n">
        <f aca="false">D680*100/$E$2</f>
        <v>71.2036974790918</v>
      </c>
      <c r="G680" s="41" t="n">
        <f aca="false">[3]Plan1!$C675</f>
        <v>-12.32</v>
      </c>
      <c r="H680" s="41" t="n">
        <f aca="false">$J$5 + G680</f>
        <v>747.68</v>
      </c>
      <c r="I680" s="47" t="n">
        <f aca="false">IF(H680&gt;$J$5,$J$2+$J$1,(IF(H680&gt;739.99,H680^3*2498.244218-H680^2*5471052.355142+H680*3994605728.77515-972400879260.135,H680^3*1396.138889-H680^2*3002770.071427+H680*2152080038.43115-513963640099.415)))-$J$1</f>
        <v>24228290.854248</v>
      </c>
      <c r="J680" s="47" t="n">
        <f aca="false">I680*100/$J$2</f>
        <v>27.5501665914889</v>
      </c>
      <c r="L680" s="41" t="n">
        <f aca="false">[4]Plan1!$C675</f>
        <v>-6.87</v>
      </c>
      <c r="M680" s="41" t="n">
        <f aca="false">$O$5 + L680</f>
        <v>831.91</v>
      </c>
      <c r="N680" s="47" t="n">
        <f aca="false">IF(M680&gt;$O$5,$O$2+$O$1,(M680^3*3270.5936-M680^2*8015778.389801+M680*6549018422.82398-1783686174686.87))-$O$1</f>
        <v>12642116.7597656</v>
      </c>
      <c r="O680" s="41" t="n">
        <f aca="false">N680*100/$O$2</f>
        <v>32.3436416783019</v>
      </c>
      <c r="R680" s="47" t="n">
        <f aca="false">SUM(D680,I680,N680)</f>
        <v>142948993.397461</v>
      </c>
      <c r="S680" s="41" t="n">
        <f aca="false">R680*100/$R$2</f>
        <v>51.7915452389501</v>
      </c>
      <c r="U680" s="41" t="n">
        <f aca="false">[1]Plan1!$B675</f>
        <v>10.16</v>
      </c>
    </row>
    <row r="681" customFormat="false" ht="15" hidden="false" customHeight="false" outlineLevel="0" collapsed="false">
      <c r="A681" s="46" t="n">
        <v>42679</v>
      </c>
      <c r="B681" s="41" t="n">
        <f aca="false">[2]Plan1!$C676</f>
        <v>-4.16</v>
      </c>
      <c r="C681" s="41" t="n">
        <f aca="false">$E$5 + B681</f>
        <v>776.84</v>
      </c>
      <c r="D681" s="47" t="n">
        <f aca="false">IF(C681&gt;$E$5,$E$2+$E$1,(IF(C681&gt;764.99,C681^3*3486.59308-C681^2*7860012.00812+C681*5908819377.96283-1481278321001.59,IF(C681&gt;752.99,C681^3*3588.471445-C681^2*8028757.56264+C681*5988077680.84934-1488767378546.26,C681^3*899.851852-C681^2*1969009.674601+C681*1435480406.01138-348666163343.76))))-$E$1</f>
        <v>106078585.783447</v>
      </c>
      <c r="E681" s="47" t="n">
        <f aca="false">D681*100/$E$2</f>
        <v>71.2036974790918</v>
      </c>
      <c r="G681" s="41" t="n">
        <f aca="false">[3]Plan1!$C676</f>
        <v>-12.32</v>
      </c>
      <c r="H681" s="41" t="n">
        <f aca="false">$J$5 + G681</f>
        <v>747.68</v>
      </c>
      <c r="I681" s="47" t="n">
        <f aca="false">IF(H681&gt;$J$5,$J$2+$J$1,(IF(H681&gt;739.99,H681^3*2498.244218-H681^2*5471052.355142+H681*3994605728.77515-972400879260.135,H681^3*1396.138889-H681^2*3002770.071427+H681*2152080038.43115-513963640099.415)))-$J$1</f>
        <v>24228290.854248</v>
      </c>
      <c r="J681" s="47" t="n">
        <f aca="false">I681*100/$J$2</f>
        <v>27.5501665914889</v>
      </c>
      <c r="L681" s="41" t="n">
        <f aca="false">[4]Plan1!$C676</f>
        <v>-6.84</v>
      </c>
      <c r="M681" s="41" t="n">
        <f aca="false">$O$5 + L681</f>
        <v>831.94</v>
      </c>
      <c r="N681" s="47" t="n">
        <f aca="false">IF(M681&gt;$O$5,$O$2+$O$1,(M681^3*3270.5936-M681^2*8015778.389801+M681*6549018422.82398-1783686174686.87))-$O$1</f>
        <v>12722854.1748047</v>
      </c>
      <c r="O681" s="41" t="n">
        <f aca="false">N681*100/$O$2</f>
        <v>32.5502006012796</v>
      </c>
      <c r="R681" s="47" t="n">
        <f aca="false">SUM(D681,I681,N681)</f>
        <v>143029730.8125</v>
      </c>
      <c r="S681" s="41" t="n">
        <f aca="false">R681*100/$R$2</f>
        <v>51.8207970397784</v>
      </c>
      <c r="U681" s="41" t="n">
        <f aca="false">[1]Plan1!$B676</f>
        <v>13.89</v>
      </c>
    </row>
    <row r="682" customFormat="false" ht="15" hidden="false" customHeight="false" outlineLevel="0" collapsed="false">
      <c r="A682" s="46" t="n">
        <v>42680</v>
      </c>
      <c r="B682" s="41" t="n">
        <f aca="false">[2]Plan1!$C677</f>
        <v>-4.14</v>
      </c>
      <c r="C682" s="41" t="n">
        <f aca="false">$E$5 + B682</f>
        <v>776.86</v>
      </c>
      <c r="D682" s="47" t="n">
        <f aca="false">IF(C682&gt;$E$5,$E$2+$E$1,(IF(C682&gt;764.99,C682^3*3486.59308-C682^2*7860012.00812+C682*5908819377.96283-1481278321001.59,IF(C682&gt;752.99,C682^3*3588.471445-C682^2*8028757.56264+C682*5988077680.84934-1488767378546.26,C682^3*899.851852-C682^2*1969009.674601+C682*1435480406.01138-348666163343.76))))-$E$1</f>
        <v>106261642.641357</v>
      </c>
      <c r="E682" s="47" t="n">
        <f aca="false">D682*100/$E$2</f>
        <v>71.3265717146017</v>
      </c>
      <c r="G682" s="41" t="n">
        <f aca="false">[3]Plan1!$C677</f>
        <v>-12.33</v>
      </c>
      <c r="H682" s="41" t="n">
        <f aca="false">$J$5 + G682</f>
        <v>747.67</v>
      </c>
      <c r="I682" s="47" t="n">
        <f aca="false">IF(H682&gt;$J$5,$J$2+$J$1,(IF(H682&gt;739.99,H682^3*2498.244218-H682^2*5471052.355142+H682*3994605728.77515-972400879260.135,H682^3*1396.138889-H682^2*3002770.071427+H682*2152080038.43115-513963640099.415)))-$J$1</f>
        <v>24196717.4436035</v>
      </c>
      <c r="J682" s="47" t="n">
        <f aca="false">I682*100/$J$2</f>
        <v>27.5142642355055</v>
      </c>
      <c r="L682" s="41" t="n">
        <f aca="false">[4]Plan1!$C677</f>
        <v>-6.85</v>
      </c>
      <c r="M682" s="41" t="n">
        <f aca="false">$O$5 + L682</f>
        <v>831.93</v>
      </c>
      <c r="N682" s="47" t="n">
        <f aca="false">IF(M682&gt;$O$5,$O$2+$O$1,(M682^3*3270.5936-M682^2*8015778.389801+M682*6549018422.82398-1783686174686.87))-$O$1</f>
        <v>12695912.3227539</v>
      </c>
      <c r="O682" s="41" t="n">
        <f aca="false">N682*100/$O$2</f>
        <v>32.4812724600957</v>
      </c>
      <c r="R682" s="47" t="n">
        <f aca="false">SUM(D682,I682,N682)</f>
        <v>143154272.407715</v>
      </c>
      <c r="S682" s="41" t="n">
        <f aca="false">R682*100/$R$2</f>
        <v>51.8659194397996</v>
      </c>
      <c r="U682" s="41" t="n">
        <f aca="false">[1]Plan1!$B677</f>
        <v>14.71</v>
      </c>
    </row>
    <row r="683" customFormat="false" ht="15" hidden="false" customHeight="false" outlineLevel="0" collapsed="false">
      <c r="A683" s="46" t="n">
        <v>42681</v>
      </c>
      <c r="B683" s="41" t="n">
        <f aca="false">[2]Plan1!$C678</f>
        <v>-4.13</v>
      </c>
      <c r="C683" s="41" t="n">
        <f aca="false">$E$5 + B683</f>
        <v>776.87</v>
      </c>
      <c r="D683" s="47" t="n">
        <f aca="false">IF(C683&gt;$E$5,$E$2+$E$1,(IF(C683&gt;764.99,C683^3*3486.59308-C683^2*7860012.00812+C683*5908819377.96283-1481278321001.59,IF(C683&gt;752.99,C683^3*3588.471445-C683^2*8028757.56264+C683*5988077680.84934-1488767378546.26,C683^3*899.851852-C683^2*1969009.674601+C683*1435480406.01138-348666163343.76))))-$E$1</f>
        <v>106353250.791748</v>
      </c>
      <c r="E683" s="47" t="n">
        <f aca="false">D683*100/$E$2</f>
        <v>71.3880623442029</v>
      </c>
      <c r="G683" s="41" t="n">
        <f aca="false">[3]Plan1!$C678</f>
        <v>-12.35</v>
      </c>
      <c r="H683" s="41" t="n">
        <f aca="false">$J$5 + G683</f>
        <v>747.65</v>
      </c>
      <c r="I683" s="47" t="n">
        <f aca="false">IF(H683&gt;$J$5,$J$2+$J$1,(IF(H683&gt;739.99,H683^3*2498.244218-H683^2*5471052.355142+H683*3994605728.77515-972400879260.135,H683^3*1396.138889-H683^2*3002770.071427+H683*2152080038.43115-513963640099.415)))-$J$1</f>
        <v>24133650.1291504</v>
      </c>
      <c r="J683" s="47" t="n">
        <f aca="false">I683*100/$J$2</f>
        <v>27.4425499313429</v>
      </c>
      <c r="L683" s="41" t="n">
        <f aca="false">[4]Plan1!$C678</f>
        <v>-6.86</v>
      </c>
      <c r="M683" s="41" t="n">
        <f aca="false">$O$5 + L683</f>
        <v>831.92</v>
      </c>
      <c r="N683" s="47" t="n">
        <f aca="false">IF(M683&gt;$O$5,$O$2+$O$1,(M683^3*3270.5936-M683^2*8015778.389801+M683*6549018422.82398-1783686174686.87))-$O$1</f>
        <v>12668999.8574219</v>
      </c>
      <c r="O683" s="41" t="n">
        <f aca="false">N683*100/$O$2</f>
        <v>32.4124195020097</v>
      </c>
      <c r="R683" s="47" t="n">
        <f aca="false">SUM(D683,I683,N683)</f>
        <v>143155900.77832</v>
      </c>
      <c r="S683" s="41" t="n">
        <f aca="false">R683*100/$R$2</f>
        <v>51.8665094112844</v>
      </c>
      <c r="U683" s="41" t="n">
        <f aca="false">[1]Plan1!$B678</f>
        <v>9.49</v>
      </c>
    </row>
    <row r="684" customFormat="false" ht="15" hidden="false" customHeight="false" outlineLevel="0" collapsed="false">
      <c r="A684" s="46" t="n">
        <v>42682</v>
      </c>
      <c r="B684" s="41" t="n">
        <f aca="false">[2]Plan1!$C679</f>
        <v>-4.13</v>
      </c>
      <c r="C684" s="41" t="n">
        <f aca="false">$E$5 + B684</f>
        <v>776.87</v>
      </c>
      <c r="D684" s="47" t="n">
        <f aca="false">IF(C684&gt;$E$5,$E$2+$E$1,(IF(C684&gt;764.99,C684^3*3486.59308-C684^2*7860012.00812+C684*5908819377.96283-1481278321001.59,IF(C684&gt;752.99,C684^3*3588.471445-C684^2*8028757.56264+C684*5988077680.84934-1488767378546.26,C684^3*899.851852-C684^2*1969009.674601+C684*1435480406.01138-348666163343.76))))-$E$1</f>
        <v>106353250.791748</v>
      </c>
      <c r="E684" s="47" t="n">
        <f aca="false">D684*100/$E$2</f>
        <v>71.3880623442029</v>
      </c>
      <c r="G684" s="41" t="n">
        <f aca="false">[3]Plan1!$C679</f>
        <v>-12.36</v>
      </c>
      <c r="H684" s="41" t="n">
        <f aca="false">$J$5 + G684</f>
        <v>747.64</v>
      </c>
      <c r="I684" s="47" t="n">
        <f aca="false">IF(H684&gt;$J$5,$J$2+$J$1,(IF(H684&gt;739.99,H684^3*2498.244218-H684^2*5471052.355142+H684*3994605728.77515-972400879260.135,H684^3*1396.138889-H684^2*3002770.071427+H684*2152080038.43115-513963640099.415)))-$J$1</f>
        <v>24102156.1945801</v>
      </c>
      <c r="J684" s="47" t="n">
        <f aca="false">I684*100/$J$2</f>
        <v>27.4067379481843</v>
      </c>
      <c r="L684" s="41" t="n">
        <f aca="false">[4]Plan1!$C679</f>
        <v>-6.87</v>
      </c>
      <c r="M684" s="41" t="n">
        <f aca="false">$O$5 + L684</f>
        <v>831.91</v>
      </c>
      <c r="N684" s="47" t="n">
        <f aca="false">IF(M684&gt;$O$5,$O$2+$O$1,(M684^3*3270.5936-M684^2*8015778.389801+M684*6549018422.82398-1783686174686.87))-$O$1</f>
        <v>12642116.7597656</v>
      </c>
      <c r="O684" s="41" t="n">
        <f aca="false">N684*100/$O$2</f>
        <v>32.3436416783019</v>
      </c>
      <c r="R684" s="47" t="n">
        <f aca="false">SUM(D684,I684,N684)</f>
        <v>143097523.746094</v>
      </c>
      <c r="S684" s="41" t="n">
        <f aca="false">R684*100/$R$2</f>
        <v>51.8453589531131</v>
      </c>
      <c r="U684" s="41" t="n">
        <f aca="false">[1]Plan1!$B679</f>
        <v>11.34</v>
      </c>
    </row>
    <row r="685" customFormat="false" ht="15" hidden="false" customHeight="false" outlineLevel="0" collapsed="false">
      <c r="A685" s="46" t="n">
        <v>42683</v>
      </c>
      <c r="B685" s="41" t="n">
        <f aca="false">[2]Plan1!$C680</f>
        <v>-4.15</v>
      </c>
      <c r="C685" s="41" t="n">
        <f aca="false">$E$5 + B685</f>
        <v>776.85</v>
      </c>
      <c r="D685" s="47" t="n">
        <f aca="false">IF(C685&gt;$E$5,$E$2+$E$1,(IF(C685&gt;764.99,C685^3*3486.59308-C685^2*7860012.00812+C685*5908819377.96283-1481278321001.59,IF(C685&gt;752.99,C685^3*3588.471445-C685^2*8028757.56264+C685*5988077680.84934-1488767378546.26,C685^3*899.851852-C685^2*1969009.674601+C685*1435480406.01138-348666163343.76))))-$E$1</f>
        <v>106170087.64624</v>
      </c>
      <c r="E685" s="47" t="n">
        <f aca="false">D685*100/$E$2</f>
        <v>71.2651167646994</v>
      </c>
      <c r="G685" s="41" t="n">
        <f aca="false">[3]Plan1!$C680</f>
        <v>-12.36</v>
      </c>
      <c r="H685" s="41" t="n">
        <f aca="false">$J$5 + G685</f>
        <v>747.64</v>
      </c>
      <c r="I685" s="47" t="n">
        <f aca="false">IF(H685&gt;$J$5,$J$2+$J$1,(IF(H685&gt;739.99,H685^3*2498.244218-H685^2*5471052.355142+H685*3994605728.77515-972400879260.135,H685^3*1396.138889-H685^2*3002770.071427+H685*2152080038.43115-513963640099.415)))-$J$1</f>
        <v>24102156.1945801</v>
      </c>
      <c r="J685" s="47" t="n">
        <f aca="false">I685*100/$J$2</f>
        <v>27.4067379481843</v>
      </c>
      <c r="L685" s="41" t="n">
        <f aca="false">[4]Plan1!$C680</f>
        <v>-6.86</v>
      </c>
      <c r="M685" s="41" t="n">
        <f aca="false">$O$5 + L685</f>
        <v>831.92</v>
      </c>
      <c r="N685" s="47" t="n">
        <f aca="false">IF(M685&gt;$O$5,$O$2+$O$1,(M685^3*3270.5936-M685^2*8015778.389801+M685*6549018422.82398-1783686174686.87))-$O$1</f>
        <v>12668999.8574219</v>
      </c>
      <c r="O685" s="41" t="n">
        <f aca="false">N685*100/$O$2</f>
        <v>32.4124195020097</v>
      </c>
      <c r="R685" s="47" t="n">
        <f aca="false">SUM(D685,I685,N685)</f>
        <v>142941243.698242</v>
      </c>
      <c r="S685" s="41" t="n">
        <f aca="false">R685*100/$R$2</f>
        <v>51.7887374619372</v>
      </c>
      <c r="U685" s="41" t="n">
        <f aca="false">[1]Plan1!$B680</f>
        <v>13.09</v>
      </c>
    </row>
    <row r="686" customFormat="false" ht="15" hidden="false" customHeight="false" outlineLevel="0" collapsed="false">
      <c r="A686" s="46" t="n">
        <v>42684</v>
      </c>
      <c r="B686" s="41" t="n">
        <f aca="false">[2]Plan1!$C681</f>
        <v>-4.18</v>
      </c>
      <c r="C686" s="41" t="n">
        <f aca="false">$E$5 + B686</f>
        <v>776.82</v>
      </c>
      <c r="D686" s="47" t="n">
        <f aca="false">IF(C686&gt;$E$5,$E$2+$E$1,(IF(C686&gt;764.99,C686^3*3486.59308-C686^2*7860012.00812+C686*5908819377.96283-1481278321001.59,IF(C686&gt;752.99,C686^3*3588.471445-C686^2*8028757.56264+C686*5988077680.84934-1488767378546.26,C686^3*899.851852-C686^2*1969009.674601+C686*1435480406.01138-348666163343.76))))-$E$1</f>
        <v>105895741.377197</v>
      </c>
      <c r="E686" s="47" t="n">
        <f aca="false">D686*100/$E$2</f>
        <v>71.0809658486481</v>
      </c>
      <c r="G686" s="41" t="n">
        <f aca="false">[3]Plan1!$C681</f>
        <v>-12.36</v>
      </c>
      <c r="H686" s="41" t="n">
        <f aca="false">$J$5 + G686</f>
        <v>747.64</v>
      </c>
      <c r="I686" s="47" t="n">
        <f aca="false">IF(H686&gt;$J$5,$J$2+$J$1,(IF(H686&gt;739.99,H686^3*2498.244218-H686^2*5471052.355142+H686*3994605728.77515-972400879260.135,H686^3*1396.138889-H686^2*3002770.071427+H686*2152080038.43115-513963640099.415)))-$J$1</f>
        <v>24102156.1945801</v>
      </c>
      <c r="J686" s="47" t="n">
        <f aca="false">I686*100/$J$2</f>
        <v>27.4067379481843</v>
      </c>
      <c r="L686" s="41" t="n">
        <f aca="false">[4]Plan1!$C681</f>
        <v>-6.83</v>
      </c>
      <c r="M686" s="41" t="n">
        <f aca="false">$O$5 + L686</f>
        <v>831.95</v>
      </c>
      <c r="N686" s="47" t="n">
        <f aca="false">IF(M686&gt;$O$5,$O$2+$O$1,(M686^3*3270.5936-M686^2*8015778.389801+M686*6549018422.82398-1783686174686.87))-$O$1</f>
        <v>12749825.4331055</v>
      </c>
      <c r="O686" s="41" t="n">
        <f aca="false">N686*100/$O$2</f>
        <v>32.6192039755302</v>
      </c>
      <c r="R686" s="47" t="n">
        <f aca="false">SUM(D686,I686,N686)</f>
        <v>142747723.004883</v>
      </c>
      <c r="S686" s="41" t="n">
        <f aca="false">R686*100/$R$2</f>
        <v>51.7186233918302</v>
      </c>
      <c r="U686" s="41" t="n">
        <f aca="false">[1]Plan1!$B681</f>
        <v>14.71</v>
      </c>
    </row>
    <row r="687" customFormat="false" ht="15" hidden="false" customHeight="false" outlineLevel="0" collapsed="false">
      <c r="A687" s="46" t="n">
        <v>42685</v>
      </c>
      <c r="B687" s="41" t="n">
        <f aca="false">[2]Plan1!$C682</f>
        <v>-4.16</v>
      </c>
      <c r="C687" s="41" t="n">
        <f aca="false">$E$5 + B687</f>
        <v>776.84</v>
      </c>
      <c r="D687" s="47" t="n">
        <f aca="false">IF(C687&gt;$E$5,$E$2+$E$1,(IF(C687&gt;764.99,C687^3*3486.59308-C687^2*7860012.00812+C687*5908819377.96283-1481278321001.59,IF(C687&gt;752.99,C687^3*3588.471445-C687^2*8028757.56264+C687*5988077680.84934-1488767378546.26,C687^3*899.851852-C687^2*1969009.674601+C687*1435480406.01138-348666163343.76))))-$E$1</f>
        <v>106078585.783447</v>
      </c>
      <c r="E687" s="47" t="n">
        <f aca="false">D687*100/$E$2</f>
        <v>71.2036974790918</v>
      </c>
      <c r="G687" s="41" t="n">
        <f aca="false">[3]Plan1!$C682</f>
        <v>-12.37</v>
      </c>
      <c r="H687" s="41" t="n">
        <f aca="false">$J$5 + G687</f>
        <v>747.63</v>
      </c>
      <c r="I687" s="47" t="n">
        <f aca="false">IF(H687&gt;$J$5,$J$2+$J$1,(IF(H687&gt;739.99,H687^3*2498.244218-H687^2*5471052.355142+H687*3994605728.77515-972400879260.135,H687^3*1396.138889-H687^2*3002770.071427+H687*2152080038.43115-513963640099.415)))-$J$1</f>
        <v>24070688.7211914</v>
      </c>
      <c r="J687" s="47" t="n">
        <f aca="false">I687*100/$J$2</f>
        <v>27.3709560542288</v>
      </c>
      <c r="L687" s="41" t="n">
        <f aca="false">[4]Plan1!$C682</f>
        <v>-6.86</v>
      </c>
      <c r="M687" s="41" t="n">
        <f aca="false">$O$5 + L687</f>
        <v>831.92</v>
      </c>
      <c r="N687" s="47" t="n">
        <f aca="false">IF(M687&gt;$O$5,$O$2+$O$1,(M687^3*3270.5936-M687^2*8015778.389801+M687*6549018422.82398-1783686174686.87))-$O$1</f>
        <v>12668999.8574219</v>
      </c>
      <c r="O687" s="41" t="n">
        <f aca="false">N687*100/$O$2</f>
        <v>32.4124195020097</v>
      </c>
      <c r="R687" s="47" t="n">
        <f aca="false">SUM(D687,I687,N687)</f>
        <v>142818274.362061</v>
      </c>
      <c r="S687" s="41" t="n">
        <f aca="false">R687*100/$R$2</f>
        <v>51.7441847037367</v>
      </c>
      <c r="U687" s="41" t="n">
        <f aca="false">[1]Plan1!$B682</f>
        <v>13.62</v>
      </c>
    </row>
    <row r="688" customFormat="false" ht="15" hidden="false" customHeight="false" outlineLevel="0" collapsed="false">
      <c r="A688" s="46" t="n">
        <v>42686</v>
      </c>
      <c r="B688" s="41" t="n">
        <f aca="false">[2]Plan1!$C683</f>
        <v>-4.16</v>
      </c>
      <c r="C688" s="41" t="n">
        <f aca="false">$E$5 + B688</f>
        <v>776.84</v>
      </c>
      <c r="D688" s="47" t="n">
        <f aca="false">IF(C688&gt;$E$5,$E$2+$E$1,(IF(C688&gt;764.99,C688^3*3486.59308-C688^2*7860012.00812+C688*5908819377.96283-1481278321001.59,IF(C688&gt;752.99,C688^3*3588.471445-C688^2*8028757.56264+C688*5988077680.84934-1488767378546.26,C688^3*899.851852-C688^2*1969009.674601+C688*1435480406.01138-348666163343.76))))-$E$1</f>
        <v>106078585.783447</v>
      </c>
      <c r="E688" s="47" t="n">
        <f aca="false">D688*100/$E$2</f>
        <v>71.2036974790918</v>
      </c>
      <c r="G688" s="41" t="n">
        <f aca="false">[3]Plan1!$C683</f>
        <v>-12.38</v>
      </c>
      <c r="H688" s="41" t="n">
        <f aca="false">$J$5 + G688</f>
        <v>747.62</v>
      </c>
      <c r="I688" s="47" t="n">
        <f aca="false">IF(H688&gt;$J$5,$J$2+$J$1,(IF(H688&gt;739.99,H688^3*2498.244218-H688^2*5471052.355142+H688*3994605728.77515-972400879260.135,H688^3*1396.138889-H688^2*3002770.071427+H688*2152080038.43115-513963640099.415)))-$J$1</f>
        <v>24039247.6955566</v>
      </c>
      <c r="J688" s="47" t="n">
        <f aca="false">I688*100/$J$2</f>
        <v>27.3352042342075</v>
      </c>
      <c r="L688" s="41" t="n">
        <f aca="false">[4]Plan1!$C683</f>
        <v>-6.88</v>
      </c>
      <c r="M688" s="41" t="n">
        <f aca="false">$O$5 + L688</f>
        <v>831.9</v>
      </c>
      <c r="N688" s="47" t="n">
        <f aca="false">IF(M688&gt;$O$5,$O$2+$O$1,(M688^3*3270.5936-M688^2*8015778.389801+M688*6549018422.82398-1783686174686.87))-$O$1</f>
        <v>12615263.0117188</v>
      </c>
      <c r="O688" s="41" t="n">
        <f aca="false">N688*100/$O$2</f>
        <v>32.2749389427512</v>
      </c>
      <c r="R688" s="47" t="n">
        <f aca="false">SUM(D688,I688,N688)</f>
        <v>142733096.490723</v>
      </c>
      <c r="S688" s="41" t="n">
        <f aca="false">R688*100/$R$2</f>
        <v>51.7133240906473</v>
      </c>
      <c r="U688" s="41" t="n">
        <f aca="false">[1]Plan1!$B683</f>
        <v>16.42</v>
      </c>
    </row>
    <row r="689" customFormat="false" ht="15" hidden="false" customHeight="false" outlineLevel="0" collapsed="false">
      <c r="A689" s="46" t="n">
        <v>42687</v>
      </c>
      <c r="B689" s="41" t="n">
        <f aca="false">[2]Plan1!$C684</f>
        <v>-4.15</v>
      </c>
      <c r="C689" s="41" t="n">
        <f aca="false">$E$5 + B689</f>
        <v>776.85</v>
      </c>
      <c r="D689" s="47" t="n">
        <f aca="false">IF(C689&gt;$E$5,$E$2+$E$1,(IF(C689&gt;764.99,C689^3*3486.59308-C689^2*7860012.00812+C689*5908819377.96283-1481278321001.59,IF(C689&gt;752.99,C689^3*3588.471445-C689^2*8028757.56264+C689*5988077680.84934-1488767378546.26,C689^3*899.851852-C689^2*1969009.674601+C689*1435480406.01138-348666163343.76))))-$E$1</f>
        <v>106170087.64624</v>
      </c>
      <c r="E689" s="47" t="n">
        <f aca="false">D689*100/$E$2</f>
        <v>71.2651167646994</v>
      </c>
      <c r="G689" s="41" t="n">
        <f aca="false">[3]Plan1!$C684</f>
        <v>-12.37</v>
      </c>
      <c r="H689" s="41" t="n">
        <f aca="false">$J$5 + G689</f>
        <v>747.63</v>
      </c>
      <c r="I689" s="47" t="n">
        <f aca="false">IF(H689&gt;$J$5,$J$2+$J$1,(IF(H689&gt;739.99,H689^3*2498.244218-H689^2*5471052.355142+H689*3994605728.77515-972400879260.135,H689^3*1396.138889-H689^2*3002770.071427+H689*2152080038.43115-513963640099.415)))-$J$1</f>
        <v>24070688.7211914</v>
      </c>
      <c r="J689" s="47" t="n">
        <f aca="false">I689*100/$J$2</f>
        <v>27.3709560542288</v>
      </c>
      <c r="L689" s="41" t="n">
        <f aca="false">[4]Plan1!$C684</f>
        <v>-6.85</v>
      </c>
      <c r="M689" s="41" t="n">
        <f aca="false">$O$5 + L689</f>
        <v>831.93</v>
      </c>
      <c r="N689" s="47" t="n">
        <f aca="false">IF(M689&gt;$O$5,$O$2+$O$1,(M689^3*3270.5936-M689^2*8015778.389801+M689*6549018422.82398-1783686174686.87))-$O$1</f>
        <v>12695912.3227539</v>
      </c>
      <c r="O689" s="41" t="n">
        <f aca="false">N689*100/$O$2</f>
        <v>32.4812724600957</v>
      </c>
      <c r="R689" s="47" t="n">
        <f aca="false">SUM(D689,I689,N689)</f>
        <v>142936688.690186</v>
      </c>
      <c r="S689" s="41" t="n">
        <f aca="false">R689*100/$R$2</f>
        <v>51.7870871466729</v>
      </c>
      <c r="U689" s="41" t="n">
        <f aca="false">[1]Plan1!$B684</f>
        <v>18.56</v>
      </c>
    </row>
    <row r="690" customFormat="false" ht="15" hidden="false" customHeight="false" outlineLevel="0" collapsed="false">
      <c r="A690" s="46" t="n">
        <v>42688</v>
      </c>
      <c r="B690" s="41" t="n">
        <f aca="false">[2]Plan1!$C685</f>
        <v>-4.17</v>
      </c>
      <c r="C690" s="41" t="n">
        <f aca="false">$E$5 + B690</f>
        <v>776.83</v>
      </c>
      <c r="D690" s="47" t="n">
        <f aca="false">IF(C690&gt;$E$5,$E$2+$E$1,(IF(C690&gt;764.99,C690^3*3486.59308-C690^2*7860012.00812+C690*5908819377.96283-1481278321001.59,IF(C690&gt;752.99,C690^3*3588.471445-C690^2*8028757.56264+C690*5988077680.84934-1488767378546.26,C690^3*899.851852-C690^2*1969009.674601+C690*1435480406.01138-348666163343.76))))-$E$1</f>
        <v>105987137.033936</v>
      </c>
      <c r="E690" s="47" t="n">
        <f aca="false">D690*100/$E$2</f>
        <v>71.1423138449966</v>
      </c>
      <c r="G690" s="41" t="n">
        <f aca="false">[3]Plan1!$C685</f>
        <v>-12.35</v>
      </c>
      <c r="H690" s="41" t="n">
        <f aca="false">$J$5 + G690</f>
        <v>747.65</v>
      </c>
      <c r="I690" s="47" t="n">
        <f aca="false">IF(H690&gt;$J$5,$J$2+$J$1,(IF(H690&gt;739.99,H690^3*2498.244218-H690^2*5471052.355142+H690*3994605728.77515-972400879260.135,H690^3*1396.138889-H690^2*3002770.071427+H690*2152080038.43115-513963640099.415)))-$J$1</f>
        <v>24133650.1291504</v>
      </c>
      <c r="J690" s="47" t="n">
        <f aca="false">I690*100/$J$2</f>
        <v>27.4425499313429</v>
      </c>
      <c r="L690" s="41" t="n">
        <f aca="false">[4]Plan1!$C685</f>
        <v>-6.87</v>
      </c>
      <c r="M690" s="41" t="n">
        <f aca="false">$O$5 + L690</f>
        <v>831.91</v>
      </c>
      <c r="N690" s="47" t="n">
        <f aca="false">IF(M690&gt;$O$5,$O$2+$O$1,(M690^3*3270.5936-M690^2*8015778.389801+M690*6549018422.82398-1783686174686.87))-$O$1</f>
        <v>12642116.7597656</v>
      </c>
      <c r="O690" s="41" t="n">
        <f aca="false">N690*100/$O$2</f>
        <v>32.3436416783019</v>
      </c>
      <c r="R690" s="47" t="n">
        <f aca="false">SUM(D690,I690,N690)</f>
        <v>142762903.922852</v>
      </c>
      <c r="S690" s="41" t="n">
        <f aca="false">R690*100/$R$2</f>
        <v>51.7241235578759</v>
      </c>
      <c r="U690" s="41" t="n">
        <f aca="false">[1]Plan1!$B685</f>
        <v>24.31</v>
      </c>
    </row>
    <row r="691" customFormat="false" ht="15" hidden="false" customHeight="false" outlineLevel="0" collapsed="false">
      <c r="A691" s="46" t="n">
        <v>42689</v>
      </c>
      <c r="B691" s="41" t="n">
        <f aca="false">[2]Plan1!$C686</f>
        <v>-4.1</v>
      </c>
      <c r="C691" s="41" t="n">
        <f aca="false">$E$5 + B691</f>
        <v>776.9</v>
      </c>
      <c r="D691" s="47" t="n">
        <f aca="false">IF(C691&gt;$E$5,$E$2+$E$1,(IF(C691&gt;764.99,C691^3*3486.59308-C691^2*7860012.00812+C691*5908819377.96283-1481278321001.59,IF(C691&gt;752.99,C691^3*3588.471445-C691^2*8028757.56264+C691*5988077680.84934-1488767378546.26,C691^3*899.851852-C691^2*1969009.674601+C691*1435480406.01138-348666163343.76))))-$E$1</f>
        <v>106628394.377686</v>
      </c>
      <c r="E691" s="47" t="n">
        <f aca="false">D691*100/$E$2</f>
        <v>71.5727484475452</v>
      </c>
      <c r="G691" s="41" t="n">
        <f aca="false">[3]Plan1!$C686</f>
        <v>-12.29</v>
      </c>
      <c r="H691" s="41" t="n">
        <f aca="false">$J$5 + G691</f>
        <v>747.71</v>
      </c>
      <c r="I691" s="47" t="n">
        <f aca="false">IF(H691&gt;$J$5,$J$2+$J$1,(IF(H691&gt;739.99,H691^3*2498.244218-H691^2*5471052.355142+H691*3994605728.77515-972400879260.135,H691^3*1396.138889-H691^2*3002770.071427+H691*2152080038.43115-513963640099.415)))-$J$1</f>
        <v>24323170.276123</v>
      </c>
      <c r="J691" s="47" t="n">
        <f aca="false">I691*100/$J$2</f>
        <v>27.6580546754848</v>
      </c>
      <c r="L691" s="41" t="n">
        <f aca="false">[4]Plan1!$C686</f>
        <v>-6.77</v>
      </c>
      <c r="M691" s="41" t="n">
        <f aca="false">$O$5 + L691</f>
        <v>832.01</v>
      </c>
      <c r="N691" s="47" t="n">
        <f aca="false">IF(M691&gt;$O$5,$O$2+$O$1,(M691^3*3270.5936-M691^2*8015778.389801+M691*6549018422.82398-1783686174686.87))-$O$1</f>
        <v>12912271.6318359</v>
      </c>
      <c r="O691" s="41" t="n">
        <f aca="false">N691*100/$O$2</f>
        <v>33.0348069748999</v>
      </c>
      <c r="R691" s="47" t="n">
        <f aca="false">SUM(D691,I691,N691)</f>
        <v>143863836.285645</v>
      </c>
      <c r="S691" s="41" t="n">
        <f aca="false">R691*100/$R$2</f>
        <v>52.1230000166564</v>
      </c>
      <c r="U691" s="41" t="n">
        <f aca="false">[1]Plan1!$B686</f>
        <v>51.94</v>
      </c>
    </row>
    <row r="692" customFormat="false" ht="15" hidden="false" customHeight="false" outlineLevel="0" collapsed="false">
      <c r="A692" s="46" t="n">
        <v>42690</v>
      </c>
      <c r="B692" s="41" t="n">
        <f aca="false">[2]Plan1!$C687</f>
        <v>-4.03</v>
      </c>
      <c r="C692" s="41" t="n">
        <f aca="false">$E$5 + B692</f>
        <v>776.97</v>
      </c>
      <c r="D692" s="47" t="n">
        <f aca="false">IF(C692&gt;$E$5,$E$2+$E$1,(IF(C692&gt;764.99,C692^3*3486.59308-C692^2*7860012.00812+C692*5908819377.96283-1481278321001.59,IF(C692&gt;752.99,C692^3*3588.471445-C692^2*8028757.56264+C692*5988077680.84934-1488767378546.26,C692^3*899.851852-C692^2*1969009.674601+C692*1435480406.01138-348666163343.76))))-$E$1</f>
        <v>107272260.388428</v>
      </c>
      <c r="E692" s="47" t="n">
        <f aca="false">D692*100/$E$2</f>
        <v>72.0049340796157</v>
      </c>
      <c r="G692" s="41" t="n">
        <f aca="false">[3]Plan1!$C687</f>
        <v>-12.21</v>
      </c>
      <c r="H692" s="41" t="n">
        <f aca="false">$J$5 + G692</f>
        <v>747.79</v>
      </c>
      <c r="I692" s="47" t="n">
        <f aca="false">IF(H692&gt;$J$5,$J$2+$J$1,(IF(H692&gt;739.99,H692^3*2498.244218-H692^2*5471052.355142+H692*3994605728.77515-972400879260.135,H692^3*1396.138889-H692^2*3002770.071427+H692*2152080038.43115-513963640099.415)))-$J$1</f>
        <v>24577352.1091309</v>
      </c>
      <c r="J692" s="47" t="n">
        <f aca="false">I692*100/$J$2</f>
        <v>27.9470866953669</v>
      </c>
      <c r="L692" s="41" t="n">
        <f aca="false">[4]Plan1!$C687</f>
        <v>-6.7</v>
      </c>
      <c r="M692" s="41" t="n">
        <f aca="false">$O$5 + L692</f>
        <v>832.08</v>
      </c>
      <c r="N692" s="47" t="n">
        <f aca="false">IF(M692&gt;$O$5,$O$2+$O$1,(M692^3*3270.5936-M692^2*8015778.389801+M692*6549018422.82398-1783686174686.87))-$O$1</f>
        <v>13103136.7578125</v>
      </c>
      <c r="O692" s="41" t="n">
        <f aca="false">N692*100/$O$2</f>
        <v>33.5231170704937</v>
      </c>
      <c r="R692" s="47" t="n">
        <f aca="false">SUM(D692,I692,N692)</f>
        <v>144952749.255371</v>
      </c>
      <c r="S692" s="41" t="n">
        <f aca="false">R692*100/$R$2</f>
        <v>52.5175217547428</v>
      </c>
      <c r="U692" s="41" t="n">
        <f aca="false">[1]Plan1!$B687</f>
        <v>36.98</v>
      </c>
    </row>
    <row r="693" customFormat="false" ht="15" hidden="false" customHeight="false" outlineLevel="0" collapsed="false">
      <c r="A693" s="46" t="n">
        <v>42691</v>
      </c>
      <c r="B693" s="41" t="n">
        <f aca="false">[2]Plan1!$C688</f>
        <v>-3.99</v>
      </c>
      <c r="C693" s="41" t="n">
        <f aca="false">$E$5 + B693</f>
        <v>777.01</v>
      </c>
      <c r="D693" s="47" t="n">
        <f aca="false">IF(C693&gt;$E$5,$E$2+$E$1,(IF(C693&gt;764.99,C693^3*3486.59308-C693^2*7860012.00812+C693*5908819377.96283-1481278321001.59,IF(C693&gt;752.99,C693^3*3588.471445-C693^2*8028757.56264+C693*5988077680.84934-1488767378546.26,C693^3*899.851852-C693^2*1969009.674601+C693*1435480406.01138-348666163343.76))))-$E$1</f>
        <v>107641357.821045</v>
      </c>
      <c r="E693" s="47" t="n">
        <f aca="false">D693*100/$E$2</f>
        <v>72.252685326847</v>
      </c>
      <c r="G693" s="41" t="n">
        <f aca="false">[3]Plan1!$C688</f>
        <v>-12.2</v>
      </c>
      <c r="H693" s="41" t="n">
        <f aca="false">$J$5 + G693</f>
        <v>747.8</v>
      </c>
      <c r="I693" s="47" t="n">
        <f aca="false">IF(H693&gt;$J$5,$J$2+$J$1,(IF(H693&gt;739.99,H693^3*2498.244218-H693^2*5471052.355142+H693*3994605728.77515-972400879260.135,H693^3*1396.138889-H693^2*3002770.071427+H693*2152080038.43115-513963640099.415)))-$J$1</f>
        <v>24609244.770752</v>
      </c>
      <c r="J693" s="47" t="n">
        <f aca="false">I693*100/$J$2</f>
        <v>27.9833520739689</v>
      </c>
      <c r="L693" s="41" t="n">
        <f aca="false">[4]Plan1!$C688</f>
        <v>-6.68</v>
      </c>
      <c r="M693" s="41" t="n">
        <f aca="false">$O$5 + L693</f>
        <v>832.1</v>
      </c>
      <c r="N693" s="47" t="n">
        <f aca="false">IF(M693&gt;$O$5,$O$2+$O$1,(M693^3*3270.5936-M693^2*8015778.389801+M693*6549018422.82398-1783686174686.87))-$O$1</f>
        <v>13157936.4902344</v>
      </c>
      <c r="O693" s="41" t="n">
        <f aca="false">N693*100/$O$2</f>
        <v>33.6633169233507</v>
      </c>
      <c r="R693" s="47" t="n">
        <f aca="false">SUM(D693,I693,N693)</f>
        <v>145408539.082031</v>
      </c>
      <c r="S693" s="41" t="n">
        <f aca="false">R693*100/$R$2</f>
        <v>52.6826579957606</v>
      </c>
      <c r="U693" s="41" t="n">
        <f aca="false">[1]Plan1!$B688</f>
        <v>18.56</v>
      </c>
    </row>
    <row r="694" customFormat="false" ht="15" hidden="false" customHeight="false" outlineLevel="0" collapsed="false">
      <c r="A694" s="46" t="n">
        <v>42692</v>
      </c>
      <c r="B694" s="41" t="n">
        <f aca="false">[2]Plan1!$C689</f>
        <v>-4</v>
      </c>
      <c r="C694" s="41" t="n">
        <f aca="false">$E$5 + B694</f>
        <v>777</v>
      </c>
      <c r="D694" s="47" t="n">
        <f aca="false">IF(C694&gt;$E$5,$E$2+$E$1,(IF(C694&gt;764.99,C694^3*3486.59308-C694^2*7860012.00812+C694*5908819377.96283-1481278321001.59,IF(C694&gt;752.99,C694^3*3588.471445-C694^2*8028757.56264+C694*5988077680.84934-1488767378546.26,C694^3*899.851852-C694^2*1969009.674601+C694*1435480406.01138-348666163343.76))))-$E$1</f>
        <v>107549003.312256</v>
      </c>
      <c r="E694" s="47" t="n">
        <f aca="false">D694*100/$E$2</f>
        <v>72.1906937150991</v>
      </c>
      <c r="G694" s="41" t="n">
        <f aca="false">[3]Plan1!$C689</f>
        <v>-12.16</v>
      </c>
      <c r="H694" s="41" t="n">
        <f aca="false">$J$5 + G694</f>
        <v>747.84</v>
      </c>
      <c r="I694" s="47" t="n">
        <f aca="false">IF(H694&gt;$J$5,$J$2+$J$1,(IF(H694&gt;739.99,H694^3*2498.244218-H694^2*5471052.355142+H694*3994605728.77515-972400879260.135,H694^3*1396.138889-H694^2*3002770.071427+H694*2152080038.43115-513963640099.415)))-$J$1</f>
        <v>24737082.5866699</v>
      </c>
      <c r="J694" s="47" t="n">
        <f aca="false">I694*100/$J$2</f>
        <v>28.128717388692</v>
      </c>
      <c r="L694" s="41" t="n">
        <f aca="false">[4]Plan1!$C689</f>
        <v>-6.67</v>
      </c>
      <c r="M694" s="41" t="n">
        <f aca="false">$O$5 + L694</f>
        <v>832.11</v>
      </c>
      <c r="N694" s="47" t="n">
        <f aca="false">IF(M694&gt;$O$5,$O$2+$O$1,(M694^3*3270.5936-M694^2*8015778.389801+M694*6549018422.82398-1783686174686.87))-$O$1</f>
        <v>13185380.9296875</v>
      </c>
      <c r="O694" s="41" t="n">
        <f aca="false">N694*100/$O$2</f>
        <v>33.7335308861389</v>
      </c>
      <c r="R694" s="47" t="n">
        <f aca="false">SUM(D694,I694,N694)</f>
        <v>145471466.828613</v>
      </c>
      <c r="S694" s="41" t="n">
        <f aca="false">R694*100/$R$2</f>
        <v>52.7054572135545</v>
      </c>
      <c r="U694" s="41" t="n">
        <f aca="false">[1]Plan1!$B689</f>
        <v>17.63</v>
      </c>
    </row>
    <row r="695" customFormat="false" ht="15" hidden="false" customHeight="false" outlineLevel="0" collapsed="false">
      <c r="A695" s="46" t="n">
        <v>42693</v>
      </c>
      <c r="B695" s="41" t="n">
        <f aca="false">[2]Plan1!$C690</f>
        <v>-4.01</v>
      </c>
      <c r="C695" s="41" t="n">
        <f aca="false">$E$5 + B695</f>
        <v>776.99</v>
      </c>
      <c r="D695" s="47" t="n">
        <f aca="false">IF(C695&gt;$E$5,$E$2+$E$1,(IF(C695&gt;764.99,C695^3*3486.59308-C695^2*7860012.00812+C695*5908819377.96283-1481278321001.59,IF(C695&gt;752.99,C695^3*3588.471445-C695^2*8028757.56264+C695*5988077680.84934-1488767378546.26,C695^3*899.851852-C695^2*1969009.674601+C695*1435480406.01138-348666163343.76))))-$E$1</f>
        <v>107456702.251221</v>
      </c>
      <c r="E695" s="47" t="n">
        <f aca="false">D695*100/$E$2</f>
        <v>72.1287379793735</v>
      </c>
      <c r="G695" s="41" t="n">
        <f aca="false">[3]Plan1!$C690</f>
        <v>-12.15</v>
      </c>
      <c r="H695" s="41" t="n">
        <f aca="false">$J$5 + G695</f>
        <v>747.85</v>
      </c>
      <c r="I695" s="47" t="n">
        <f aca="false">IF(H695&gt;$J$5,$J$2+$J$1,(IF(H695&gt;739.99,H695^3*2498.244218-H695^2*5471052.355142+H695*3994605728.77515-972400879260.135,H695^3*1396.138889-H695^2*3002770.071427+H695*2152080038.43115-513963640099.415)))-$J$1</f>
        <v>24769108.9077148</v>
      </c>
      <c r="J695" s="47" t="n">
        <f aca="false">I695*100/$J$2</f>
        <v>28.1651347524016</v>
      </c>
      <c r="L695" s="41" t="n">
        <f aca="false">[4]Plan1!$C690</f>
        <v>-6.64</v>
      </c>
      <c r="M695" s="41" t="n">
        <f aca="false">$O$5 + L695</f>
        <v>832.14</v>
      </c>
      <c r="N695" s="47" t="n">
        <f aca="false">IF(M695&gt;$O$5,$O$2+$O$1,(M695^3*3270.5936-M695^2*8015778.389801+M695*6549018422.82398-1783686174686.87))-$O$1</f>
        <v>13267892.7666016</v>
      </c>
      <c r="O695" s="41" t="n">
        <f aca="false">N695*100/$O$2</f>
        <v>33.944629497082</v>
      </c>
      <c r="R695" s="47" t="n">
        <f aca="false">SUM(D695,I695,N695)</f>
        <v>145493703.925537</v>
      </c>
      <c r="S695" s="41" t="n">
        <f aca="false">R695*100/$R$2</f>
        <v>52.7135138887639</v>
      </c>
      <c r="U695" s="41" t="n">
        <f aca="false">[1]Plan1!$B690</f>
        <v>19.19</v>
      </c>
    </row>
    <row r="696" customFormat="false" ht="15" hidden="false" customHeight="false" outlineLevel="0" collapsed="false">
      <c r="A696" s="46" t="n">
        <v>42694</v>
      </c>
      <c r="B696" s="41" t="n">
        <f aca="false">[2]Plan1!$C691</f>
        <v>-4.03</v>
      </c>
      <c r="C696" s="41" t="n">
        <f aca="false">$E$5 + B696</f>
        <v>776.97</v>
      </c>
      <c r="D696" s="47" t="n">
        <f aca="false">IF(C696&gt;$E$5,$E$2+$E$1,(IF(C696&gt;764.99,C696^3*3486.59308-C696^2*7860012.00812+C696*5908819377.96283-1481278321001.59,IF(C696&gt;752.99,C696^3*3588.471445-C696^2*8028757.56264+C696*5988077680.84934-1488767378546.26,C696^3*899.851852-C696^2*1969009.674601+C696*1435480406.01138-348666163343.76))))-$E$1</f>
        <v>107272260.388428</v>
      </c>
      <c r="E696" s="47" t="n">
        <f aca="false">D696*100/$E$2</f>
        <v>72.0049340796157</v>
      </c>
      <c r="G696" s="41" t="n">
        <f aca="false">[3]Plan1!$C691</f>
        <v>-12.15</v>
      </c>
      <c r="H696" s="41" t="n">
        <f aca="false">$J$5 + G696</f>
        <v>747.85</v>
      </c>
      <c r="I696" s="47" t="n">
        <f aca="false">IF(H696&gt;$J$5,$J$2+$J$1,(IF(H696&gt;739.99,H696^3*2498.244218-H696^2*5471052.355142+H696*3994605728.77515-972400879260.135,H696^3*1396.138889-H696^2*3002770.071427+H696*2152080038.43115-513963640099.415)))-$J$1</f>
        <v>24769108.9077148</v>
      </c>
      <c r="J696" s="47" t="n">
        <f aca="false">I696*100/$J$2</f>
        <v>28.1651347524016</v>
      </c>
      <c r="L696" s="41" t="n">
        <f aca="false">[4]Plan1!$C691</f>
        <v>-6.64</v>
      </c>
      <c r="M696" s="41" t="n">
        <f aca="false">$O$5 + L696</f>
        <v>832.14</v>
      </c>
      <c r="N696" s="47" t="n">
        <f aca="false">IF(M696&gt;$O$5,$O$2+$O$1,(M696^3*3270.5936-M696^2*8015778.389801+M696*6549018422.82398-1783686174686.87))-$O$1</f>
        <v>13267892.7666016</v>
      </c>
      <c r="O696" s="41" t="n">
        <f aca="false">N696*100/$O$2</f>
        <v>33.944629497082</v>
      </c>
      <c r="R696" s="47" t="n">
        <f aca="false">SUM(D696,I696,N696)</f>
        <v>145309262.062744</v>
      </c>
      <c r="S696" s="41" t="n">
        <f aca="false">R696*100/$R$2</f>
        <v>52.6466891504165</v>
      </c>
      <c r="U696" s="41" t="n">
        <f aca="false">[1]Plan1!$B691</f>
        <v>16.13</v>
      </c>
    </row>
    <row r="697" customFormat="false" ht="15" hidden="false" customHeight="false" outlineLevel="0" collapsed="false">
      <c r="A697" s="46" t="n">
        <v>42695</v>
      </c>
      <c r="B697" s="41" t="n">
        <f aca="false">[2]Plan1!$C692</f>
        <v>-4.06</v>
      </c>
      <c r="C697" s="41" t="n">
        <f aca="false">$E$5 + B697</f>
        <v>776.94</v>
      </c>
      <c r="D697" s="47" t="n">
        <f aca="false">IF(C697&gt;$E$5,$E$2+$E$1,(IF(C697&gt;764.99,C697^3*3486.59308-C697^2*7860012.00812+C697*5908819377.96283-1481278321001.59,IF(C697&gt;752.99,C697^3*3588.471445-C697^2*8028757.56264+C697*5988077680.84934-1488767378546.26,C697^3*899.851852-C697^2*1969009.674601+C697*1435480406.01138-348666163343.76))))-$E$1</f>
        <v>106995997.923096</v>
      </c>
      <c r="E697" s="47" t="n">
        <f aca="false">D697*100/$E$2</f>
        <v>71.8194969448627</v>
      </c>
      <c r="G697" s="41" t="n">
        <f aca="false">[3]Plan1!$C692</f>
        <v>-12.15</v>
      </c>
      <c r="H697" s="41" t="n">
        <f aca="false">$J$5 + G697</f>
        <v>747.85</v>
      </c>
      <c r="I697" s="47" t="n">
        <f aca="false">IF(H697&gt;$J$5,$J$2+$J$1,(IF(H697&gt;739.99,H697^3*2498.244218-H697^2*5471052.355142+H697*3994605728.77515-972400879260.135,H697^3*1396.138889-H697^2*3002770.071427+H697*2152080038.43115-513963640099.415)))-$J$1</f>
        <v>24769108.9077148</v>
      </c>
      <c r="J697" s="47" t="n">
        <f aca="false">I697*100/$J$2</f>
        <v>28.1651347524016</v>
      </c>
      <c r="L697" s="41" t="n">
        <f aca="false">[4]Plan1!$C692</f>
        <v>-6.64</v>
      </c>
      <c r="M697" s="41" t="n">
        <f aca="false">$O$5 + L697</f>
        <v>832.14</v>
      </c>
      <c r="N697" s="47" t="n">
        <f aca="false">IF(M697&gt;$O$5,$O$2+$O$1,(M697^3*3270.5936-M697^2*8015778.389801+M697*6549018422.82398-1783686174686.87))-$O$1</f>
        <v>13267892.7666016</v>
      </c>
      <c r="O697" s="41" t="n">
        <f aca="false">N697*100/$O$2</f>
        <v>33.944629497082</v>
      </c>
      <c r="R697" s="47" t="n">
        <f aca="false">SUM(D697,I697,N697)</f>
        <v>145032999.597412</v>
      </c>
      <c r="S697" s="41" t="n">
        <f aca="false">R697*100/$R$2</f>
        <v>52.546597085191</v>
      </c>
      <c r="U697" s="41" t="n">
        <f aca="false">[1]Plan1!$B692</f>
        <v>16.13</v>
      </c>
    </row>
    <row r="698" customFormat="false" ht="15" hidden="false" customHeight="false" outlineLevel="0" collapsed="false">
      <c r="A698" s="46" t="n">
        <v>42696</v>
      </c>
      <c r="B698" s="41" t="n">
        <f aca="false">[2]Plan1!$C693</f>
        <v>-4.1</v>
      </c>
      <c r="C698" s="41" t="n">
        <f aca="false">$E$5 + B698</f>
        <v>776.9</v>
      </c>
      <c r="D698" s="47" t="n">
        <f aca="false">IF(C698&gt;$E$5,$E$2+$E$1,(IF(C698&gt;764.99,C698^3*3486.59308-C698^2*7860012.00812+C698*5908819377.96283-1481278321001.59,IF(C698&gt;752.99,C698^3*3588.471445-C698^2*8028757.56264+C698*5988077680.84934-1488767378546.26,C698^3*899.851852-C698^2*1969009.674601+C698*1435480406.01138-348666163343.76))))-$E$1</f>
        <v>106628394.377686</v>
      </c>
      <c r="E698" s="47" t="n">
        <f aca="false">D698*100/$E$2</f>
        <v>71.5727484475452</v>
      </c>
      <c r="G698" s="41" t="n">
        <f aca="false">[3]Plan1!$C693</f>
        <v>-12.15</v>
      </c>
      <c r="H698" s="41" t="n">
        <f aca="false">$J$5 + G698</f>
        <v>747.85</v>
      </c>
      <c r="I698" s="47" t="n">
        <f aca="false">IF(H698&gt;$J$5,$J$2+$J$1,(IF(H698&gt;739.99,H698^3*2498.244218-H698^2*5471052.355142+H698*3994605728.77515-972400879260.135,H698^3*1396.138889-H698^2*3002770.071427+H698*2152080038.43115-513963640099.415)))-$J$1</f>
        <v>24769108.9077148</v>
      </c>
      <c r="J698" s="47" t="n">
        <f aca="false">I698*100/$J$2</f>
        <v>28.1651347524016</v>
      </c>
      <c r="L698" s="41" t="n">
        <f aca="false">[4]Plan1!$C693</f>
        <v>-6.65</v>
      </c>
      <c r="M698" s="41" t="n">
        <f aca="false">$O$5 + L698</f>
        <v>832.13</v>
      </c>
      <c r="N698" s="47" t="n">
        <f aca="false">IF(M698&gt;$O$5,$O$2+$O$1,(M698^3*3270.5936-M698^2*8015778.389801+M698*6549018422.82398-1783686174686.87))-$O$1</f>
        <v>13240359.0473633</v>
      </c>
      <c r="O698" s="41" t="n">
        <f aca="false">N698*100/$O$2</f>
        <v>33.8741871205372</v>
      </c>
      <c r="R698" s="47" t="n">
        <f aca="false">SUM(D698,I698,N698)</f>
        <v>144637862.332764</v>
      </c>
      <c r="S698" s="41" t="n">
        <f aca="false">R698*100/$R$2</f>
        <v>52.4034357446929</v>
      </c>
      <c r="U698" s="41" t="n">
        <f aca="false">[1]Plan1!$B693</f>
        <v>14.99</v>
      </c>
    </row>
    <row r="699" customFormat="false" ht="15" hidden="false" customHeight="false" outlineLevel="0" collapsed="false">
      <c r="A699" s="46" t="n">
        <v>42697</v>
      </c>
      <c r="B699" s="41" t="n">
        <f aca="false">[2]Plan1!$C694</f>
        <v>-4.11</v>
      </c>
      <c r="C699" s="41" t="n">
        <f aca="false">$E$5 + B699</f>
        <v>776.89</v>
      </c>
      <c r="D699" s="47" t="n">
        <f aca="false">IF(C699&gt;$E$5,$E$2+$E$1,(IF(C699&gt;764.99,C699^3*3486.59308-C699^2*7860012.00812+C699*5908819377.96283-1481278321001.59,IF(C699&gt;752.99,C699^3*3588.471445-C699^2*8028757.56264+C699*5988077680.84934-1488767378546.26,C699^3*899.851852-C699^2*1969009.674601+C699*1435480406.01138-348666163343.76))))-$E$1</f>
        <v>106536626.638916</v>
      </c>
      <c r="E699" s="47" t="n">
        <f aca="false">D699*100/$E$2</f>
        <v>71.5111506965814</v>
      </c>
      <c r="G699" s="41" t="n">
        <f aca="false">[3]Plan1!$C694</f>
        <v>-12.14</v>
      </c>
      <c r="H699" s="41" t="n">
        <f aca="false">$J$5 + G699</f>
        <v>747.86</v>
      </c>
      <c r="I699" s="47" t="n">
        <f aca="false">IF(H699&gt;$J$5,$J$2+$J$1,(IF(H699&gt;739.99,H699^3*2498.244218-H699^2*5471052.355142+H699*3994605728.77515-972400879260.135,H699^3*1396.138889-H699^2*3002770.071427+H699*2152080038.43115-513963640099.415)))-$J$1</f>
        <v>24801162.0046387</v>
      </c>
      <c r="J699" s="47" t="n">
        <f aca="false">I699*100/$J$2</f>
        <v>28.2015825631587</v>
      </c>
      <c r="L699" s="41" t="n">
        <f aca="false">[4]Plan1!$C694</f>
        <v>-6.64</v>
      </c>
      <c r="M699" s="41" t="n">
        <f aca="false">$O$5 + L699</f>
        <v>832.14</v>
      </c>
      <c r="N699" s="47" t="n">
        <f aca="false">IF(M699&gt;$O$5,$O$2+$O$1,(M699^3*3270.5936-M699^2*8015778.389801+M699*6549018422.82398-1783686174686.87))-$O$1</f>
        <v>13267892.7666016</v>
      </c>
      <c r="O699" s="41" t="n">
        <f aca="false">N699*100/$O$2</f>
        <v>33.944629497082</v>
      </c>
      <c r="R699" s="47" t="n">
        <f aca="false">SUM(D699,I699,N699)</f>
        <v>144605681.410156</v>
      </c>
      <c r="S699" s="41" t="n">
        <f aca="false">R699*100/$R$2</f>
        <v>52.3917763431858</v>
      </c>
      <c r="U699" s="41" t="n">
        <f aca="false">[1]Plan1!$B694</f>
        <v>46.68</v>
      </c>
    </row>
    <row r="700" customFormat="false" ht="15" hidden="false" customHeight="false" outlineLevel="0" collapsed="false">
      <c r="A700" s="46" t="n">
        <v>42698</v>
      </c>
      <c r="B700" s="41" t="n">
        <f aca="false">[2]Plan1!$C695</f>
        <v>-4.11</v>
      </c>
      <c r="C700" s="41" t="n">
        <f aca="false">$E$5 + B700</f>
        <v>776.89</v>
      </c>
      <c r="D700" s="47" t="n">
        <f aca="false">IF(C700&gt;$E$5,$E$2+$E$1,(IF(C700&gt;764.99,C700^3*3486.59308-C700^2*7860012.00812+C700*5908819377.96283-1481278321001.59,IF(C700&gt;752.99,C700^3*3588.471445-C700^2*8028757.56264+C700*5988077680.84934-1488767378546.26,C700^3*899.851852-C700^2*1969009.674601+C700*1435480406.01138-348666163343.76))))-$E$1</f>
        <v>106536626.638916</v>
      </c>
      <c r="E700" s="47" t="n">
        <f aca="false">D700*100/$E$2</f>
        <v>71.5111506965814</v>
      </c>
      <c r="G700" s="41" t="n">
        <f aca="false">[3]Plan1!$C695</f>
        <v>-12.13</v>
      </c>
      <c r="H700" s="41" t="n">
        <f aca="false">$J$5 + G700</f>
        <v>747.87</v>
      </c>
      <c r="I700" s="47" t="n">
        <f aca="false">IF(H700&gt;$J$5,$J$2+$J$1,(IF(H700&gt;739.99,H700^3*2498.244218-H700^2*5471052.355142+H700*3994605728.77515-972400879260.135,H700^3*1396.138889-H700^2*3002770.071427+H700*2152080038.43115-513963640099.415)))-$J$1</f>
        <v>24833241.8935547</v>
      </c>
      <c r="J700" s="47" t="n">
        <f aca="false">I700*100/$J$2</f>
        <v>28.238060839286</v>
      </c>
      <c r="L700" s="41" t="n">
        <f aca="false">[4]Plan1!$C695</f>
        <v>-6.59</v>
      </c>
      <c r="M700" s="41" t="n">
        <f aca="false">$O$5 + L700</f>
        <v>832.19</v>
      </c>
      <c r="N700" s="47" t="n">
        <f aca="false">IF(M700&gt;$O$5,$O$2+$O$1,(M700^3*3270.5936-M700^2*8015778.389801+M700*6549018422.82398-1783686174686.87))-$O$1</f>
        <v>13406008.7421875</v>
      </c>
      <c r="O700" s="41" t="n">
        <f aca="false">N700*100/$O$2</f>
        <v>34.2979859570237</v>
      </c>
      <c r="R700" s="47" t="n">
        <f aca="false">SUM(D700,I700,N700)</f>
        <v>144775877.274658</v>
      </c>
      <c r="S700" s="41" t="n">
        <f aca="false">R700*100/$R$2</f>
        <v>52.453439644244</v>
      </c>
      <c r="U700" s="41" t="n">
        <f aca="false">[1]Plan1!$B695</f>
        <v>32.59</v>
      </c>
    </row>
    <row r="701" customFormat="false" ht="15" hidden="false" customHeight="false" outlineLevel="0" collapsed="false">
      <c r="A701" s="46" t="n">
        <v>42699</v>
      </c>
      <c r="B701" s="41" t="n">
        <f aca="false">[2]Plan1!$C696</f>
        <v>-4.09</v>
      </c>
      <c r="C701" s="41" t="n">
        <f aca="false">$E$5 + B701</f>
        <v>776.91</v>
      </c>
      <c r="D701" s="47" t="n">
        <f aca="false">IF(C701&gt;$E$5,$E$2+$E$1,(IF(C701&gt;764.99,C701^3*3486.59308-C701^2*7860012.00812+C701*5908819377.96283-1481278321001.59,IF(C701&gt;752.99,C701^3*3588.471445-C701^2*8028757.56264+C701*5988077680.84934-1488767378546.26,C701^3*899.851852-C701^2*1969009.674601+C701*1435480406.01138-348666163343.76))))-$E$1</f>
        <v>106720215.354248</v>
      </c>
      <c r="E701" s="47" t="n">
        <f aca="false">D701*100/$E$2</f>
        <v>71.6343819335981</v>
      </c>
      <c r="G701" s="41" t="n">
        <f aca="false">[3]Plan1!$C696</f>
        <v>-12.08</v>
      </c>
      <c r="H701" s="41" t="n">
        <f aca="false">$J$5 + G701</f>
        <v>747.92</v>
      </c>
      <c r="I701" s="47" t="n">
        <f aca="false">IF(H701&gt;$J$5,$J$2+$J$1,(IF(H701&gt;739.99,H701^3*2498.244218-H701^2*5471052.355142+H701*3994605728.77515-972400879260.135,H701^3*1396.138889-H701^2*3002770.071427+H701*2152080038.43115-513963640099.415)))-$J$1</f>
        <v>24994043.739502</v>
      </c>
      <c r="J701" s="47" t="n">
        <f aca="false">I701*100/$J$2</f>
        <v>28.4209097934577</v>
      </c>
      <c r="L701" s="41" t="n">
        <f aca="false">[4]Plan1!$C696</f>
        <v>-6.59</v>
      </c>
      <c r="M701" s="41" t="n">
        <f aca="false">$O$5 + L701</f>
        <v>832.19</v>
      </c>
      <c r="N701" s="47" t="n">
        <f aca="false">IF(M701&gt;$O$5,$O$2+$O$1,(M701^3*3270.5936-M701^2*8015778.389801+M701*6549018422.82398-1783686174686.87))-$O$1</f>
        <v>13406008.7421875</v>
      </c>
      <c r="O701" s="41" t="n">
        <f aca="false">N701*100/$O$2</f>
        <v>34.2979859570237</v>
      </c>
      <c r="R701" s="47" t="n">
        <f aca="false">SUM(D701,I701,N701)</f>
        <v>145120267.835938</v>
      </c>
      <c r="S701" s="41" t="n">
        <f aca="false">R701*100/$R$2</f>
        <v>52.5782150547624</v>
      </c>
      <c r="U701" s="41" t="n">
        <f aca="false">[1]Plan1!$B696</f>
        <v>19.51</v>
      </c>
    </row>
    <row r="702" customFormat="false" ht="15" hidden="false" customHeight="false" outlineLevel="0" collapsed="false">
      <c r="A702" s="46" t="n">
        <v>42700</v>
      </c>
      <c r="B702" s="41" t="n">
        <f aca="false">[2]Plan1!$C697</f>
        <v>-4.13</v>
      </c>
      <c r="C702" s="41" t="n">
        <f aca="false">$E$5 + B702</f>
        <v>776.87</v>
      </c>
      <c r="D702" s="47" t="n">
        <f aca="false">IF(C702&gt;$E$5,$E$2+$E$1,(IF(C702&gt;764.99,C702^3*3486.59308-C702^2*7860012.00812+C702*5908819377.96283-1481278321001.59,IF(C702&gt;752.99,C702^3*3588.471445-C702^2*8028757.56264+C702*5988077680.84934-1488767378546.26,C702^3*899.851852-C702^2*1969009.674601+C702*1435480406.01138-348666163343.76))))-$E$1</f>
        <v>106353250.791748</v>
      </c>
      <c r="E702" s="47" t="n">
        <f aca="false">D702*100/$E$2</f>
        <v>71.3880623442029</v>
      </c>
      <c r="G702" s="41" t="n">
        <f aca="false">[3]Plan1!$C697</f>
        <v>-12.07</v>
      </c>
      <c r="H702" s="41" t="n">
        <f aca="false">$J$5 + G702</f>
        <v>747.93</v>
      </c>
      <c r="I702" s="47" t="n">
        <f aca="false">IF(H702&gt;$J$5,$J$2+$J$1,(IF(H702&gt;739.99,H702^3*2498.244218-H702^2*5471052.355142+H702*3994605728.77515-972400879260.135,H702^3*1396.138889-H702^2*3002770.071427+H702*2152080038.43115-513963640099.415)))-$J$1</f>
        <v>25026284.6931152</v>
      </c>
      <c r="J702" s="47" t="n">
        <f aca="false">I702*100/$J$2</f>
        <v>28.4575712174292</v>
      </c>
      <c r="L702" s="41" t="n">
        <f aca="false">[4]Plan1!$C697</f>
        <v>-6.6</v>
      </c>
      <c r="M702" s="41" t="n">
        <f aca="false">$O$5 + L702</f>
        <v>832.18</v>
      </c>
      <c r="N702" s="47" t="n">
        <f aca="false">IF(M702&gt;$O$5,$O$2+$O$1,(M702^3*3270.5936-M702^2*8015778.389801+M702*6549018422.82398-1783686174686.87))-$O$1</f>
        <v>13378325.8310547</v>
      </c>
      <c r="O702" s="41" t="n">
        <f aca="false">N702*100/$O$2</f>
        <v>34.227161887344</v>
      </c>
      <c r="R702" s="47" t="n">
        <f aca="false">SUM(D702,I702,N702)</f>
        <v>144757861.315918</v>
      </c>
      <c r="S702" s="41" t="n">
        <f aca="false">R702*100/$R$2</f>
        <v>52.4469123206166</v>
      </c>
      <c r="U702" s="41" t="n">
        <f aca="false">[1]Plan1!$B697</f>
        <v>26.17</v>
      </c>
    </row>
    <row r="703" customFormat="false" ht="15" hidden="false" customHeight="false" outlineLevel="0" collapsed="false">
      <c r="A703" s="46" t="n">
        <v>42701</v>
      </c>
      <c r="B703" s="41" t="n">
        <f aca="false">[2]Plan1!$C698</f>
        <v>-4.13</v>
      </c>
      <c r="C703" s="41" t="n">
        <f aca="false">$E$5 + B703</f>
        <v>776.87</v>
      </c>
      <c r="D703" s="47" t="n">
        <f aca="false">IF(C703&gt;$E$5,$E$2+$E$1,(IF(C703&gt;764.99,C703^3*3486.59308-C703^2*7860012.00812+C703*5908819377.96283-1481278321001.59,IF(C703&gt;752.99,C703^3*3588.471445-C703^2*8028757.56264+C703*5988077680.84934-1488767378546.26,C703^3*899.851852-C703^2*1969009.674601+C703*1435480406.01138-348666163343.76))))-$E$1</f>
        <v>106353250.791748</v>
      </c>
      <c r="E703" s="47" t="n">
        <f aca="false">D703*100/$E$2</f>
        <v>71.3880623442029</v>
      </c>
      <c r="G703" s="41" t="n">
        <f aca="false">[3]Plan1!$C698</f>
        <v>-12.07</v>
      </c>
      <c r="H703" s="41" t="n">
        <f aca="false">$J$5 + G703</f>
        <v>747.93</v>
      </c>
      <c r="I703" s="47" t="n">
        <f aca="false">IF(H703&gt;$J$5,$J$2+$J$1,(IF(H703&gt;739.99,H703^3*2498.244218-H703^2*5471052.355142+H703*3994605728.77515-972400879260.135,H703^3*1396.138889-H703^2*3002770.071427+H703*2152080038.43115-513963640099.415)))-$J$1</f>
        <v>25026284.6931152</v>
      </c>
      <c r="J703" s="47" t="n">
        <f aca="false">I703*100/$J$2</f>
        <v>28.4575712174292</v>
      </c>
      <c r="L703" s="41" t="n">
        <f aca="false">[4]Plan1!$C698</f>
        <v>-6.6</v>
      </c>
      <c r="M703" s="41" t="n">
        <f aca="false">$O$5 + L703</f>
        <v>832.18</v>
      </c>
      <c r="N703" s="47" t="n">
        <f aca="false">IF(M703&gt;$O$5,$O$2+$O$1,(M703^3*3270.5936-M703^2*8015778.389801+M703*6549018422.82398-1783686174686.87))-$O$1</f>
        <v>13378325.8310547</v>
      </c>
      <c r="O703" s="41" t="n">
        <f aca="false">N703*100/$O$2</f>
        <v>34.227161887344</v>
      </c>
      <c r="R703" s="47" t="n">
        <f aca="false">SUM(D703,I703,N703)</f>
        <v>144757861.315918</v>
      </c>
      <c r="S703" s="41" t="n">
        <f aca="false">R703*100/$R$2</f>
        <v>52.4469123206166</v>
      </c>
      <c r="U703" s="41" t="n">
        <f aca="false">[1]Plan1!$B698</f>
        <v>16.72</v>
      </c>
    </row>
    <row r="704" customFormat="false" ht="15" hidden="false" customHeight="false" outlineLevel="0" collapsed="false">
      <c r="A704" s="46" t="n">
        <v>42702</v>
      </c>
      <c r="B704" s="41" t="n">
        <f aca="false">[2]Plan1!$C699</f>
        <v>-4.16</v>
      </c>
      <c r="C704" s="41" t="n">
        <f aca="false">$E$5 + B704</f>
        <v>776.84</v>
      </c>
      <c r="D704" s="47" t="n">
        <f aca="false">IF(C704&gt;$E$5,$E$2+$E$1,(IF(C704&gt;764.99,C704^3*3486.59308-C704^2*7860012.00812+C704*5908819377.96283-1481278321001.59,IF(C704&gt;752.99,C704^3*3588.471445-C704^2*8028757.56264+C704*5988077680.84934-1488767378546.26,C704^3*899.851852-C704^2*1969009.674601+C704*1435480406.01138-348666163343.76))))-$E$1</f>
        <v>106078585.783447</v>
      </c>
      <c r="E704" s="47" t="n">
        <f aca="false">D704*100/$E$2</f>
        <v>71.2036974790918</v>
      </c>
      <c r="G704" s="41" t="n">
        <f aca="false">[3]Plan1!$C699</f>
        <v>-12.07</v>
      </c>
      <c r="H704" s="41" t="n">
        <f aca="false">$J$5 + G704</f>
        <v>747.93</v>
      </c>
      <c r="I704" s="47" t="n">
        <f aca="false">IF(H704&gt;$J$5,$J$2+$J$1,(IF(H704&gt;739.99,H704^3*2498.244218-H704^2*5471052.355142+H704*3994605728.77515-972400879260.135,H704^3*1396.138889-H704^2*3002770.071427+H704*2152080038.43115-513963640099.415)))-$J$1</f>
        <v>25026284.6931152</v>
      </c>
      <c r="J704" s="47" t="n">
        <f aca="false">I704*100/$J$2</f>
        <v>28.4575712174292</v>
      </c>
      <c r="L704" s="41" t="n">
        <f aca="false">[4]Plan1!$C699</f>
        <v>-6.61</v>
      </c>
      <c r="M704" s="41" t="n">
        <f aca="false">$O$5 + L704</f>
        <v>832.17</v>
      </c>
      <c r="N704" s="47" t="n">
        <f aca="false">IF(M704&gt;$O$5,$O$2+$O$1,(M704^3*3270.5936-M704^2*8015778.389801+M704*6549018422.82398-1783686174686.87))-$O$1</f>
        <v>13350672.7963867</v>
      </c>
      <c r="O704" s="41" t="n">
        <f aca="false">N704*100/$O$2</f>
        <v>34.1564142537306</v>
      </c>
      <c r="R704" s="47" t="n">
        <f aca="false">SUM(D704,I704,N704)</f>
        <v>144455543.272949</v>
      </c>
      <c r="S704" s="41" t="n">
        <f aca="false">R704*100/$R$2</f>
        <v>52.33738011457</v>
      </c>
      <c r="U704" s="41" t="n">
        <f aca="false">[1]Plan1!$B699</f>
        <v>17.32</v>
      </c>
    </row>
    <row r="705" customFormat="false" ht="15" hidden="false" customHeight="false" outlineLevel="0" collapsed="false">
      <c r="A705" s="46" t="n">
        <v>42703</v>
      </c>
      <c r="B705" s="41" t="n">
        <f aca="false">[2]Plan1!$C700</f>
        <v>-4.18</v>
      </c>
      <c r="C705" s="41" t="n">
        <f aca="false">$E$5 + B705</f>
        <v>776.82</v>
      </c>
      <c r="D705" s="47" t="n">
        <f aca="false">IF(C705&gt;$E$5,$E$2+$E$1,(IF(C705&gt;764.99,C705^3*3486.59308-C705^2*7860012.00812+C705*5908819377.96283-1481278321001.59,IF(C705&gt;752.99,C705^3*3588.471445-C705^2*8028757.56264+C705*5988077680.84934-1488767378546.26,C705^3*899.851852-C705^2*1969009.674601+C705*1435480406.01138-348666163343.76))))-$E$1</f>
        <v>105895741.377197</v>
      </c>
      <c r="E705" s="47" t="n">
        <f aca="false">D705*100/$E$2</f>
        <v>71.0809658486481</v>
      </c>
      <c r="G705" s="41" t="n">
        <f aca="false">[3]Plan1!$C700</f>
        <v>-12.07</v>
      </c>
      <c r="H705" s="41" t="n">
        <f aca="false">$J$5 + G705</f>
        <v>747.93</v>
      </c>
      <c r="I705" s="47" t="n">
        <f aca="false">IF(H705&gt;$J$5,$J$2+$J$1,(IF(H705&gt;739.99,H705^3*2498.244218-H705^2*5471052.355142+H705*3994605728.77515-972400879260.135,H705^3*1396.138889-H705^2*3002770.071427+H705*2152080038.43115-513963640099.415)))-$J$1</f>
        <v>25026284.6931152</v>
      </c>
      <c r="J705" s="47" t="n">
        <f aca="false">I705*100/$J$2</f>
        <v>28.4575712174292</v>
      </c>
      <c r="L705" s="41" t="n">
        <f aca="false">[4]Plan1!$C700</f>
        <v>-6.61</v>
      </c>
      <c r="M705" s="41" t="n">
        <f aca="false">$O$5 + L705</f>
        <v>832.17</v>
      </c>
      <c r="N705" s="47" t="n">
        <f aca="false">IF(M705&gt;$O$5,$O$2+$O$1,(M705^3*3270.5936-M705^2*8015778.389801+M705*6549018422.82398-1783686174686.87))-$O$1</f>
        <v>13350672.7963867</v>
      </c>
      <c r="O705" s="41" t="n">
        <f aca="false">N705*100/$O$2</f>
        <v>34.1564142537306</v>
      </c>
      <c r="R705" s="47" t="n">
        <f aca="false">SUM(D705,I705,N705)</f>
        <v>144272698.866699</v>
      </c>
      <c r="S705" s="41" t="n">
        <f aca="false">R705*100/$R$2</f>
        <v>52.2711341472993</v>
      </c>
      <c r="U705" s="41" t="n">
        <f aca="false">[1]Plan1!$B700</f>
        <v>26.55</v>
      </c>
    </row>
    <row r="706" customFormat="false" ht="15" hidden="false" customHeight="false" outlineLevel="0" collapsed="false">
      <c r="A706" s="46" t="n">
        <v>42704</v>
      </c>
      <c r="B706" s="41" t="n">
        <f aca="false">[2]Plan1!$C701</f>
        <v>-4.18</v>
      </c>
      <c r="C706" s="41" t="n">
        <f aca="false">$E$5 + B706</f>
        <v>776.82</v>
      </c>
      <c r="D706" s="47" t="n">
        <f aca="false">IF(C706&gt;$E$5,$E$2+$E$1,(IF(C706&gt;764.99,C706^3*3486.59308-C706^2*7860012.00812+C706*5908819377.96283-1481278321001.59,IF(C706&gt;752.99,C706^3*3588.471445-C706^2*8028757.56264+C706*5988077680.84934-1488767378546.26,C706^3*899.851852-C706^2*1969009.674601+C706*1435480406.01138-348666163343.76))))-$E$1</f>
        <v>105895741.377197</v>
      </c>
      <c r="E706" s="47" t="n">
        <f aca="false">D706*100/$E$2</f>
        <v>71.0809658486481</v>
      </c>
      <c r="G706" s="41" t="n">
        <f aca="false">[3]Plan1!$C701</f>
        <v>-12.02</v>
      </c>
      <c r="H706" s="41" t="n">
        <f aca="false">$J$5 + G706</f>
        <v>747.98</v>
      </c>
      <c r="I706" s="47" t="n">
        <f aca="false">IF(H706&gt;$J$5,$J$2+$J$1,(IF(H706&gt;739.99,H706^3*2498.244218-H706^2*5471052.355142+H706*3994605728.77515-972400879260.135,H706^3*1396.138889-H706^2*3002770.071427+H706*2152080038.43115-513963640099.415)))-$J$1</f>
        <v>25187893.2126465</v>
      </c>
      <c r="J706" s="47" t="n">
        <f aca="false">I706*100/$J$2</f>
        <v>28.6413374460284</v>
      </c>
      <c r="L706" s="41" t="n">
        <f aca="false">[4]Plan1!$C701</f>
        <v>-6.56</v>
      </c>
      <c r="M706" s="41" t="n">
        <f aca="false">$O$5 + L706</f>
        <v>832.22</v>
      </c>
      <c r="N706" s="47" t="n">
        <f aca="false">IF(M706&gt;$O$5,$O$2+$O$1,(M706^3*3270.5936-M706^2*8015778.389801+M706*6549018422.82398-1783686174686.87))-$O$1</f>
        <v>13489236.9414063</v>
      </c>
      <c r="O706" s="41" t="n">
        <f aca="false">N706*100/$O$2</f>
        <v>34.5109173121294</v>
      </c>
      <c r="R706" s="47" t="n">
        <f aca="false">SUM(D706,I706,N706)</f>
        <v>144572871.53125</v>
      </c>
      <c r="S706" s="41" t="n">
        <f aca="false">R706*100/$R$2</f>
        <v>52.3798890658621</v>
      </c>
      <c r="U706" s="41" t="n">
        <f aca="false">[1]Plan1!$B701</f>
        <v>98.66</v>
      </c>
    </row>
    <row r="707" customFormat="false" ht="15" hidden="false" customHeight="false" outlineLevel="0" collapsed="false">
      <c r="A707" s="46" t="n">
        <v>42705</v>
      </c>
      <c r="B707" s="41" t="n">
        <f aca="false">[2]Plan1!$C702</f>
        <v>-4.08</v>
      </c>
      <c r="C707" s="41" t="n">
        <f aca="false">$E$5 + B707</f>
        <v>776.92</v>
      </c>
      <c r="D707" s="47" t="n">
        <f aca="false">IF(C707&gt;$E$5,$E$2+$E$1,(IF(C707&gt;764.99,C707^3*3486.59308-C707^2*7860012.00812+C707*5908819377.96283-1481278321001.59,IF(C707&gt;752.99,C707^3*3588.471445-C707^2*8028757.56264+C707*5988077680.84934-1488767378546.26,C707^3*899.851852-C707^2*1969009.674601+C707*1435480406.01138-348666163343.76))))-$E$1</f>
        <v>106812089.590576</v>
      </c>
      <c r="E707" s="47" t="n">
        <f aca="false">D707*100/$E$2</f>
        <v>71.6960511694888</v>
      </c>
      <c r="G707" s="41" t="n">
        <f aca="false">[3]Plan1!$C702</f>
        <v>-12</v>
      </c>
      <c r="H707" s="41" t="n">
        <f aca="false">$J$5 + G707</f>
        <v>748</v>
      </c>
      <c r="I707" s="47" t="n">
        <f aca="false">IF(H707&gt;$J$5,$J$2+$J$1,(IF(H707&gt;739.99,H707^3*2498.244218-H707^2*5471052.355142+H707*3994605728.77515-972400879260.135,H707^3*1396.138889-H707^2*3002770.071427+H707*2152080038.43115-513963640099.415)))-$J$1</f>
        <v>25252725.3156738</v>
      </c>
      <c r="J707" s="47" t="n">
        <f aca="false">I707*100/$J$2</f>
        <v>28.7150585041759</v>
      </c>
      <c r="L707" s="41" t="n">
        <f aca="false">[4]Plan1!$C702</f>
        <v>-6.52</v>
      </c>
      <c r="M707" s="41" t="n">
        <f aca="false">$O$5 + L707</f>
        <v>832.26</v>
      </c>
      <c r="N707" s="47" t="n">
        <f aca="false">IF(M707&gt;$O$5,$O$2+$O$1,(M707^3*3270.5936-M707^2*8015778.389801+M707*6549018422.82398-1783686174686.87))-$O$1</f>
        <v>13600627.3535156</v>
      </c>
      <c r="O707" s="41" t="n">
        <f aca="false">N707*100/$O$2</f>
        <v>34.7958989844337</v>
      </c>
      <c r="R707" s="47" t="n">
        <f aca="false">SUM(D707,I707,N707)</f>
        <v>145665442.259766</v>
      </c>
      <c r="S707" s="41" t="n">
        <f aca="false">R707*100/$R$2</f>
        <v>52.7757360387424</v>
      </c>
      <c r="U707" s="41" t="n">
        <f aca="false">[1]Plan1!$B702</f>
        <v>35.63</v>
      </c>
    </row>
    <row r="708" customFormat="false" ht="15" hidden="false" customHeight="false" outlineLevel="0" collapsed="false">
      <c r="A708" s="46" t="n">
        <v>42706</v>
      </c>
      <c r="B708" s="41" t="n">
        <f aca="false">[2]Plan1!$C703</f>
        <v>-4.04</v>
      </c>
      <c r="C708" s="41" t="n">
        <f aca="false">$E$5 + B708</f>
        <v>776.96</v>
      </c>
      <c r="D708" s="47" t="n">
        <f aca="false">IF(C708&gt;$E$5,$E$2+$E$1,(IF(C708&gt;764.99,C708^3*3486.59308-C708^2*7860012.00812+C708*5908819377.96283-1481278321001.59,IF(C708&gt;752.99,C708^3*3588.471445-C708^2*8028757.56264+C708*5988077680.84934-1488767378546.26,C708^3*899.851852-C708^2*1969009.674601+C708*1435480406.01138-348666163343.76))))-$E$1</f>
        <v>107180119.541748</v>
      </c>
      <c r="E708" s="47" t="n">
        <f aca="false">D708*100/$E$2</f>
        <v>71.9430858854302</v>
      </c>
      <c r="G708" s="41" t="n">
        <f aca="false">[3]Plan1!$C703</f>
        <v>-11.94</v>
      </c>
      <c r="H708" s="41" t="n">
        <f aca="false">$J$5 + G708</f>
        <v>748.06</v>
      </c>
      <c r="I708" s="47" t="n">
        <f aca="false">IF(H708&gt;$J$5,$J$2+$J$1,(IF(H708&gt;739.99,H708^3*2498.244218-H708^2*5471052.355142+H708*3994605728.77515-972400879260.135,H708^3*1396.138889-H708^2*3002770.071427+H708*2152080038.43115-513963640099.415)))-$J$1</f>
        <v>25447870.1428223</v>
      </c>
      <c r="J708" s="47" t="n">
        <f aca="false">I708*100/$J$2</f>
        <v>28.936959113251</v>
      </c>
      <c r="L708" s="41" t="n">
        <f aca="false">[4]Plan1!$C703</f>
        <v>-6.51</v>
      </c>
      <c r="M708" s="41" t="n">
        <f aca="false">$O$5 + L708</f>
        <v>832.27</v>
      </c>
      <c r="N708" s="47" t="n">
        <f aca="false">IF(M708&gt;$O$5,$O$2+$O$1,(M708^3*3270.5936-M708^2*8015778.389801+M708*6549018422.82398-1783686174686.87))-$O$1</f>
        <v>13628549.9956055</v>
      </c>
      <c r="O708" s="41" t="n">
        <f aca="false">N708*100/$O$2</f>
        <v>34.867336382745</v>
      </c>
      <c r="R708" s="47" t="n">
        <f aca="false">SUM(D708,I708,N708)</f>
        <v>146256539.680176</v>
      </c>
      <c r="S708" s="41" t="n">
        <f aca="false">R708*100/$R$2</f>
        <v>52.9898952857731</v>
      </c>
      <c r="U708" s="41" t="n">
        <f aca="false">[1]Plan1!$B703</f>
        <v>24.31</v>
      </c>
    </row>
    <row r="709" customFormat="false" ht="15" hidden="false" customHeight="false" outlineLevel="0" collapsed="false">
      <c r="A709" s="46" t="n">
        <v>42707</v>
      </c>
      <c r="B709" s="41" t="n">
        <f aca="false">[2]Plan1!$C704</f>
        <v>-4.02</v>
      </c>
      <c r="C709" s="41" t="n">
        <f aca="false">$E$5 + B709</f>
        <v>776.98</v>
      </c>
      <c r="D709" s="47" t="n">
        <f aca="false">IF(C709&gt;$E$5,$E$2+$E$1,(IF(C709&gt;764.99,C709^3*3486.59308-C709^2*7860012.00812+C709*5908819377.96283-1481278321001.59,IF(C709&gt;752.99,C709^3*3588.471445-C709^2*8028757.56264+C709*5988077680.84934-1488767378546.26,C709^3*899.851852-C709^2*1969009.674601+C709*1435480406.01138-348666163343.76))))-$E$1</f>
        <v>107364454.616943</v>
      </c>
      <c r="E709" s="47" t="n">
        <f aca="false">D709*100/$E$2</f>
        <v>72.0668181055768</v>
      </c>
      <c r="G709" s="41" t="n">
        <f aca="false">[3]Plan1!$C704</f>
        <v>-11.91</v>
      </c>
      <c r="H709" s="41" t="n">
        <f aca="false">$J$5 + G709</f>
        <v>748.09</v>
      </c>
      <c r="I709" s="47" t="n">
        <f aca="false">IF(H709&gt;$J$5,$J$2+$J$1,(IF(H709&gt;739.99,H709^3*2498.244218-H709^2*5471052.355142+H709*3994605728.77515-972400879260.135,H709^3*1396.138889-H709^2*3002770.071427+H709*2152080038.43115-513963640099.415)))-$J$1</f>
        <v>25545808.0888672</v>
      </c>
      <c r="J709" s="47" t="n">
        <f aca="false">I709*100/$J$2</f>
        <v>29.0483250674324</v>
      </c>
      <c r="L709" s="41" t="n">
        <f aca="false">[4]Plan1!$C704</f>
        <v>-6.52</v>
      </c>
      <c r="M709" s="41" t="n">
        <f aca="false">$O$5 + L709</f>
        <v>832.26</v>
      </c>
      <c r="N709" s="47" t="n">
        <f aca="false">IF(M709&gt;$O$5,$O$2+$O$1,(M709^3*3270.5936-M709^2*8015778.389801+M709*6549018422.82398-1783686174686.87))-$O$1</f>
        <v>13600627.3535156</v>
      </c>
      <c r="O709" s="41" t="n">
        <f aca="false">N709*100/$O$2</f>
        <v>34.7958989844337</v>
      </c>
      <c r="R709" s="47" t="n">
        <f aca="false">SUM(D709,I709,N709)</f>
        <v>146510890.059326</v>
      </c>
      <c r="S709" s="41" t="n">
        <f aca="false">R709*100/$R$2</f>
        <v>53.0820484297388</v>
      </c>
      <c r="U709" s="41" t="n">
        <f aca="false">[1]Plan1!$B704</f>
        <v>20.83</v>
      </c>
    </row>
    <row r="710" customFormat="false" ht="15" hidden="false" customHeight="false" outlineLevel="0" collapsed="false">
      <c r="A710" s="46" t="n">
        <v>42708</v>
      </c>
      <c r="B710" s="41" t="n">
        <f aca="false">[2]Plan1!$C705</f>
        <v>-4.05</v>
      </c>
      <c r="C710" s="41" t="n">
        <f aca="false">$E$5 + B710</f>
        <v>776.95</v>
      </c>
      <c r="D710" s="47" t="n">
        <f aca="false">IF(C710&gt;$E$5,$E$2+$E$1,(IF(C710&gt;764.99,C710^3*3486.59308-C710^2*7860012.00812+C710*5908819377.96283-1481278321001.59,IF(C710&gt;752.99,C710^3*3588.471445-C710^2*8028757.56264+C710*5988077680.84934-1488767378546.26,C710^3*899.851852-C710^2*1969009.674601+C710*1435480406.01138-348666163343.76))))-$E$1</f>
        <v>107088032.061279</v>
      </c>
      <c r="E710" s="47" t="n">
        <f aca="false">D710*100/$E$2</f>
        <v>71.8812735125325</v>
      </c>
      <c r="G710" s="41" t="n">
        <f aca="false">[3]Plan1!$C705</f>
        <v>-11.88</v>
      </c>
      <c r="H710" s="41" t="n">
        <f aca="false">$J$5 + G710</f>
        <v>748.12</v>
      </c>
      <c r="I710" s="47" t="n">
        <f aca="false">IF(H710&gt;$J$5,$J$2+$J$1,(IF(H710&gt;739.99,H710^3*2498.244218-H710^2*5471052.355142+H710*3994605728.77515-972400879260.135,H710^3*1396.138889-H710^2*3002770.071427+H710*2152080038.43115-513963640099.415)))-$J$1</f>
        <v>25643990.2619629</v>
      </c>
      <c r="J710" s="47" t="n">
        <f aca="false">I710*100/$J$2</f>
        <v>29.1599687339779</v>
      </c>
      <c r="L710" s="41" t="n">
        <f aca="false">[4]Plan1!$C705</f>
        <v>-6.51</v>
      </c>
      <c r="M710" s="41" t="n">
        <f aca="false">$O$5 + L710</f>
        <v>832.27</v>
      </c>
      <c r="N710" s="47" t="n">
        <f aca="false">IF(M710&gt;$O$5,$O$2+$O$1,(M710^3*3270.5936-M710^2*8015778.389801+M710*6549018422.82398-1783686174686.87))-$O$1</f>
        <v>13628549.9956055</v>
      </c>
      <c r="O710" s="41" t="n">
        <f aca="false">N710*100/$O$2</f>
        <v>34.867336382745</v>
      </c>
      <c r="R710" s="47" t="n">
        <f aca="false">SUM(D710,I710,N710)</f>
        <v>146360572.318848</v>
      </c>
      <c r="S710" s="41" t="n">
        <f aca="false">R710*100/$R$2</f>
        <v>53.0275871294444</v>
      </c>
      <c r="U710" s="41" t="n">
        <f aca="false">[1]Plan1!$B705</f>
        <v>33.44</v>
      </c>
    </row>
    <row r="711" customFormat="false" ht="15" hidden="false" customHeight="false" outlineLevel="0" collapsed="false">
      <c r="A711" s="46" t="n">
        <v>42709</v>
      </c>
      <c r="B711" s="41" t="n">
        <f aca="false">[2]Plan1!$C706</f>
        <v>-3.94</v>
      </c>
      <c r="C711" s="41" t="n">
        <f aca="false">$E$5 + B711</f>
        <v>777.06</v>
      </c>
      <c r="D711" s="47" t="n">
        <f aca="false">IF(C711&gt;$E$5,$E$2+$E$1,(IF(C711&gt;764.99,C711^3*3486.59308-C711^2*7860012.00812+C711*5908819377.96283-1481278321001.59,IF(C711&gt;752.99,C711^3*3588.471445-C711^2*8028757.56264+C711*5988077680.84934-1488767378546.26,C711^3*899.851852-C711^2*1969009.674601+C711*1435480406.01138-348666163343.76))))-$E$1</f>
        <v>108103932.803955</v>
      </c>
      <c r="E711" s="47" t="n">
        <f aca="false">D711*100/$E$2</f>
        <v>72.5631820109918</v>
      </c>
      <c r="G711" s="41" t="n">
        <f aca="false">[3]Plan1!$C706</f>
        <v>-11.66</v>
      </c>
      <c r="H711" s="41" t="n">
        <f aca="false">$J$5 + G711</f>
        <v>748.34</v>
      </c>
      <c r="I711" s="47" t="n">
        <f aca="false">IF(H711&gt;$J$5,$J$2+$J$1,(IF(H711&gt;739.99,H711^3*2498.244218-H711^2*5471052.355142+H711*3994605728.77515-972400879260.135,H711^3*1396.138889-H711^2*3002770.071427+H711*2152080038.43115-513963640099.415)))-$J$1</f>
        <v>26371493.8642578</v>
      </c>
      <c r="J711" s="47" t="n">
        <f aca="false">I711*100/$J$2</f>
        <v>29.9872183967671</v>
      </c>
      <c r="L711" s="41" t="n">
        <f aca="false">[4]Plan1!$C706</f>
        <v>-6.34</v>
      </c>
      <c r="M711" s="41" t="n">
        <f aca="false">$O$5 + L711</f>
        <v>832.44</v>
      </c>
      <c r="N711" s="47" t="n">
        <f aca="false">IF(M711&gt;$O$5,$O$2+$O$1,(M711^3*3270.5936-M711^2*8015778.389801+M711*6549018422.82398-1783686174686.87))-$O$1</f>
        <v>14107849.2451172</v>
      </c>
      <c r="O711" s="41" t="n">
        <f aca="false">N711*100/$O$2</f>
        <v>36.093577484411</v>
      </c>
      <c r="R711" s="47" t="n">
        <f aca="false">SUM(D711,I711,N711)</f>
        <v>148583275.91333</v>
      </c>
      <c r="S711" s="41" t="n">
        <f aca="false">R711*100/$R$2</f>
        <v>53.8328901331972</v>
      </c>
      <c r="U711" s="41" t="n">
        <f aca="false">[1]Plan1!$B706</f>
        <v>163.15</v>
      </c>
    </row>
    <row r="712" customFormat="false" ht="15" hidden="false" customHeight="false" outlineLevel="0" collapsed="false">
      <c r="A712" s="46" t="n">
        <v>42710</v>
      </c>
      <c r="B712" s="41" t="n">
        <f aca="false">[2]Plan1!$C707</f>
        <v>-3.86</v>
      </c>
      <c r="C712" s="41" t="n">
        <f aca="false">$E$5 + B712</f>
        <v>777.14</v>
      </c>
      <c r="D712" s="47" t="n">
        <f aca="false">IF(C712&gt;$E$5,$E$2+$E$1,(IF(C712&gt;764.99,C712^3*3486.59308-C712^2*7860012.00812+C712*5908819377.96283-1481278321001.59,IF(C712&gt;752.99,C712^3*3588.471445-C712^2*8028757.56264+C712*5988077680.84934-1488767378546.26,C712^3*899.851852-C712^2*1969009.674601+C712*1435480406.01138-348666163343.76))))-$E$1</f>
        <v>108846839.653076</v>
      </c>
      <c r="E712" s="47" t="n">
        <f aca="false">D712*100/$E$2</f>
        <v>73.0618473556444</v>
      </c>
      <c r="G712" s="41" t="n">
        <f aca="false">[3]Plan1!$C707</f>
        <v>-11.39</v>
      </c>
      <c r="H712" s="41" t="n">
        <f aca="false">$J$5 + G712</f>
        <v>748.61</v>
      </c>
      <c r="I712" s="47" t="n">
        <f aca="false">IF(H712&gt;$J$5,$J$2+$J$1,(IF(H712&gt;739.99,H712^3*2498.244218-H712^2*5471052.355142+H712*3994605728.77515-972400879260.135,H712^3*1396.138889-H712^2*3002770.071427+H712*2152080038.43115-513963640099.415)))-$J$1</f>
        <v>27282554.362793</v>
      </c>
      <c r="J712" s="47" t="n">
        <f aca="false">I712*100/$J$2</f>
        <v>31.0231919477106</v>
      </c>
      <c r="L712" s="41" t="n">
        <f aca="false">[4]Plan1!$C707</f>
        <v>-6</v>
      </c>
      <c r="M712" s="41" t="n">
        <f aca="false">$O$5 + L712</f>
        <v>832.78</v>
      </c>
      <c r="N712" s="47" t="n">
        <f aca="false">IF(M712&gt;$O$5,$O$2+$O$1,(M712^3*3270.5936-M712^2*8015778.389801+M712*6549018422.82398-1783686174686.87))-$O$1</f>
        <v>15092890.6240234</v>
      </c>
      <c r="O712" s="41" t="n">
        <f aca="false">N712*100/$O$2</f>
        <v>38.6137112565528</v>
      </c>
      <c r="R712" s="47" t="n">
        <f aca="false">SUM(D712,I712,N712)</f>
        <v>151222284.639893</v>
      </c>
      <c r="S712" s="41" t="n">
        <f aca="false">R712*100/$R$2</f>
        <v>54.7890237623982</v>
      </c>
      <c r="U712" s="41" t="n">
        <f aca="false">[1]Plan1!$B707</f>
        <v>97.07</v>
      </c>
    </row>
    <row r="713" customFormat="false" ht="15" hidden="false" customHeight="false" outlineLevel="0" collapsed="false">
      <c r="A713" s="46" t="n">
        <v>42711</v>
      </c>
      <c r="B713" s="41" t="n">
        <f aca="false">[2]Plan1!$C708</f>
        <v>-3.84</v>
      </c>
      <c r="C713" s="41" t="n">
        <f aca="false">$E$5 + B713</f>
        <v>777.16</v>
      </c>
      <c r="D713" s="47" t="n">
        <f aca="false">IF(C713&gt;$E$5,$E$2+$E$1,(IF(C713&gt;764.99,C713^3*3486.59308-C713^2*7860012.00812+C713*5908819377.96283-1481278321001.59,IF(C713&gt;752.99,C713^3*3588.471445-C713^2*8028757.56264+C713*5988077680.84934-1488767378546.26,C713^3*899.851852-C713^2*1969009.674601+C713*1435480406.01138-348666163343.76))))-$E$1</f>
        <v>109033103.347412</v>
      </c>
      <c r="E713" s="47" t="n">
        <f aca="false">D713*100/$E$2</f>
        <v>73.1868741331498</v>
      </c>
      <c r="G713" s="41" t="n">
        <f aca="false">[3]Plan1!$C708</f>
        <v>-11.27</v>
      </c>
      <c r="H713" s="41" t="n">
        <f aca="false">$J$5 + G713</f>
        <v>748.73</v>
      </c>
      <c r="I713" s="47" t="n">
        <f aca="false">IF(H713&gt;$J$5,$J$2+$J$1,(IF(H713&gt;739.99,H713^3*2498.244218-H713^2*5471052.355142+H713*3994605728.77515-972400879260.135,H713^3*1396.138889-H713^2*3002770.071427+H713*2152080038.43115-513963640099.415)))-$J$1</f>
        <v>27693984.9206543</v>
      </c>
      <c r="J713" s="47" t="n">
        <f aca="false">I713*100/$J$2</f>
        <v>31.4910326418024</v>
      </c>
      <c r="L713" s="41" t="n">
        <f aca="false">[4]Plan1!$C708</f>
        <v>-5.93</v>
      </c>
      <c r="M713" s="41" t="n">
        <f aca="false">$O$5 + L713</f>
        <v>832.85</v>
      </c>
      <c r="N713" s="47" t="n">
        <f aca="false">IF(M713&gt;$O$5,$O$2+$O$1,(M713^3*3270.5936-M713^2*8015778.389801+M713*6549018422.82398-1783686174686.87))-$O$1</f>
        <v>15300124.3500977</v>
      </c>
      <c r="O713" s="41" t="n">
        <f aca="false">N713*100/$O$2</f>
        <v>39.1438988435821</v>
      </c>
      <c r="R713" s="47" t="n">
        <f aca="false">SUM(D713,I713,N713)</f>
        <v>152027212.618164</v>
      </c>
      <c r="S713" s="41" t="n">
        <f aca="false">R713*100/$R$2</f>
        <v>55.0806555032726</v>
      </c>
      <c r="U713" s="41" t="n">
        <f aca="false">[1]Plan1!$B708</f>
        <v>36.08</v>
      </c>
    </row>
    <row r="714" customFormat="false" ht="15" hidden="false" customHeight="false" outlineLevel="0" collapsed="false">
      <c r="A714" s="46" t="n">
        <v>42712</v>
      </c>
      <c r="B714" s="41" t="n">
        <f aca="false">[2]Plan1!$C709</f>
        <v>-3.85</v>
      </c>
      <c r="C714" s="41" t="n">
        <f aca="false">$E$5 + B714</f>
        <v>777.15</v>
      </c>
      <c r="D714" s="47" t="n">
        <f aca="false">IF(C714&gt;$E$5,$E$2+$E$1,(IF(C714&gt;764.99,C714^3*3486.59308-C714^2*7860012.00812+C714*5908819377.96283-1481278321001.59,IF(C714&gt;752.99,C714^3*3588.471445-C714^2*8028757.56264+C714*5988077680.84934-1488767378546.26,C714^3*899.851852-C714^2*1969009.674601+C714*1435480406.01138-348666163343.76))))-$E$1</f>
        <v>108939944.618896</v>
      </c>
      <c r="E714" s="47" t="n">
        <f aca="false">D714*100/$E$2</f>
        <v>73.1243427006861</v>
      </c>
      <c r="G714" s="41" t="n">
        <f aca="false">[3]Plan1!$C709</f>
        <v>-11.24</v>
      </c>
      <c r="H714" s="41" t="n">
        <f aca="false">$J$5 + G714</f>
        <v>748.76</v>
      </c>
      <c r="I714" s="47" t="n">
        <f aca="false">IF(H714&gt;$J$5,$J$2+$J$1,(IF(H714&gt;739.99,H714^3*2498.244218-H714^2*5471052.355142+H714*3994605728.77515-972400879260.135,H714^3*1396.138889-H714^2*3002770.071427+H714*2152080038.43115-513963640099.415)))-$J$1</f>
        <v>27797473.7026367</v>
      </c>
      <c r="J714" s="47" t="n">
        <f aca="false">I714*100/$J$2</f>
        <v>31.6087104920939</v>
      </c>
      <c r="L714" s="41" t="n">
        <f aca="false">[4]Plan1!$C709</f>
        <v>-5.9</v>
      </c>
      <c r="M714" s="41" t="n">
        <f aca="false">$O$5 + L714</f>
        <v>832.88</v>
      </c>
      <c r="N714" s="47" t="n">
        <f aca="false">IF(M714&gt;$O$5,$O$2+$O$1,(M714^3*3270.5936-M714^2*8015778.389801+M714*6549018422.82398-1783686174686.87))-$O$1</f>
        <v>15389406.3017578</v>
      </c>
      <c r="O714" s="41" t="n">
        <f aca="false">N714*100/$O$2</f>
        <v>39.3723181429534</v>
      </c>
      <c r="R714" s="47" t="n">
        <f aca="false">SUM(D714,I714,N714)</f>
        <v>152126824.623291</v>
      </c>
      <c r="S714" s="41" t="n">
        <f aca="false">R714*100/$R$2</f>
        <v>55.1167457166225</v>
      </c>
      <c r="U714" s="41" t="n">
        <f aca="false">[1]Plan1!$B709</f>
        <v>30.09</v>
      </c>
    </row>
    <row r="715" customFormat="false" ht="15" hidden="false" customHeight="false" outlineLevel="0" collapsed="false">
      <c r="A715" s="46" t="n">
        <v>42713</v>
      </c>
      <c r="B715" s="41" t="n">
        <f aca="false">[2]Plan1!$C710</f>
        <v>-3.86</v>
      </c>
      <c r="C715" s="41" t="n">
        <f aca="false">$E$5 + B715</f>
        <v>777.14</v>
      </c>
      <c r="D715" s="47" t="n">
        <f aca="false">IF(C715&gt;$E$5,$E$2+$E$1,(IF(C715&gt;764.99,C715^3*3486.59308-C715^2*7860012.00812+C715*5908819377.96283-1481278321001.59,IF(C715&gt;752.99,C715^3*3588.471445-C715^2*8028757.56264+C715*5988077680.84934-1488767378546.26,C715^3*899.851852-C715^2*1969009.674601+C715*1435480406.01138-348666163343.76))))-$E$1</f>
        <v>108846839.653076</v>
      </c>
      <c r="E715" s="47" t="n">
        <f aca="false">D715*100/$E$2</f>
        <v>73.0618473556444</v>
      </c>
      <c r="G715" s="41" t="n">
        <f aca="false">[3]Plan1!$C710</f>
        <v>-11.22</v>
      </c>
      <c r="H715" s="41" t="n">
        <f aca="false">$J$5 + G715</f>
        <v>748.78</v>
      </c>
      <c r="I715" s="47" t="n">
        <f aca="false">IF(H715&gt;$J$5,$J$2+$J$1,(IF(H715&gt;739.99,H715^3*2498.244218-H715^2*5471052.355142+H715*3994605728.77515-972400879260.135,H715^3*1396.138889-H715^2*3002770.071427+H715*2152080038.43115-513963640099.415)))-$J$1</f>
        <v>27866606.9035645</v>
      </c>
      <c r="J715" s="47" t="n">
        <f aca="false">I715*100/$J$2</f>
        <v>31.6873223600965</v>
      </c>
      <c r="L715" s="41" t="n">
        <f aca="false">[4]Plan1!$C710</f>
        <v>-5.84</v>
      </c>
      <c r="M715" s="41" t="n">
        <f aca="false">$O$5 + L715</f>
        <v>832.94</v>
      </c>
      <c r="N715" s="47" t="n">
        <f aca="false">IF(M715&gt;$O$5,$O$2+$O$1,(M715^3*3270.5936-M715^2*8015778.389801+M715*6549018422.82398-1783686174686.87))-$O$1</f>
        <v>15568814.5253906</v>
      </c>
      <c r="O715" s="41" t="n">
        <f aca="false">N715*100/$O$2</f>
        <v>39.8313168541335</v>
      </c>
      <c r="R715" s="47" t="n">
        <f aca="false">SUM(D715,I715,N715)</f>
        <v>152282261.082031</v>
      </c>
      <c r="S715" s="41" t="n">
        <f aca="false">R715*100/$R$2</f>
        <v>55.1730615688248</v>
      </c>
      <c r="U715" s="41" t="n">
        <f aca="false">[1]Plan1!$B710</f>
        <v>33.44</v>
      </c>
    </row>
    <row r="716" customFormat="false" ht="15" hidden="false" customHeight="false" outlineLevel="0" collapsed="false">
      <c r="A716" s="46" t="n">
        <v>42714</v>
      </c>
      <c r="B716" s="41" t="n">
        <f aca="false">[2]Plan1!$C711</f>
        <v>-3.88</v>
      </c>
      <c r="C716" s="41" t="n">
        <f aca="false">$E$5 + B716</f>
        <v>777.12</v>
      </c>
      <c r="D716" s="47" t="n">
        <f aca="false">IF(C716&gt;$E$5,$E$2+$E$1,(IF(C716&gt;764.99,C716^3*3486.59308-C716^2*7860012.00812+C716*5908819377.96283-1481278321001.59,IF(C716&gt;752.99,C716^3*3588.471445-C716^2*8028757.56264+C716*5988077680.84934-1488767378546.26,C716^3*899.851852-C716^2*1969009.674601+C716*1435480406.01138-348666163343.76))))-$E$1</f>
        <v>108660790.918701</v>
      </c>
      <c r="E716" s="47" t="n">
        <f aca="false">D716*100/$E$2</f>
        <v>72.9369648668653</v>
      </c>
      <c r="G716" s="41" t="n">
        <f aca="false">[3]Plan1!$C711</f>
        <v>-11.21</v>
      </c>
      <c r="H716" s="41" t="n">
        <f aca="false">$J$5 + G716</f>
        <v>748.79</v>
      </c>
      <c r="I716" s="47" t="n">
        <f aca="false">IF(H716&gt;$J$5,$J$2+$J$1,(IF(H716&gt;739.99,H716^3*2498.244218-H716^2*5471052.355142+H716*3994605728.77515-972400879260.135,H716^3*1396.138889-H716^2*3002770.071427+H716*2152080038.43115-513963640099.415)))-$J$1</f>
        <v>27901215.7521973</v>
      </c>
      <c r="J716" s="47" t="n">
        <f aca="false">I716*100/$J$2</f>
        <v>31.7266763347994</v>
      </c>
      <c r="L716" s="41" t="n">
        <f aca="false">[4]Plan1!$C711</f>
        <v>-5.8</v>
      </c>
      <c r="M716" s="41" t="n">
        <f aca="false">$O$5 + L716</f>
        <v>832.98</v>
      </c>
      <c r="N716" s="47" t="n">
        <f aca="false">IF(M716&gt;$O$5,$O$2+$O$1,(M716^3*3270.5936-M716^2*8015778.389801+M716*6549018422.82398-1783686174686.87))-$O$1</f>
        <v>15689047.1308594</v>
      </c>
      <c r="O716" s="41" t="n">
        <f aca="false">N716*100/$O$2</f>
        <v>40.1389204290116</v>
      </c>
      <c r="R716" s="47" t="n">
        <f aca="false">SUM(D716,I716,N716)</f>
        <v>152251053.801758</v>
      </c>
      <c r="S716" s="41" t="n">
        <f aca="false">R716*100/$R$2</f>
        <v>55.1617549255973</v>
      </c>
      <c r="U716" s="41" t="n">
        <f aca="false">[1]Plan1!$B711</f>
        <v>54.57</v>
      </c>
    </row>
    <row r="717" customFormat="false" ht="15" hidden="false" customHeight="false" outlineLevel="0" collapsed="false">
      <c r="A717" s="46" t="n">
        <v>42715</v>
      </c>
      <c r="B717" s="41" t="n">
        <f aca="false">[2]Plan1!$C712</f>
        <v>-3.88</v>
      </c>
      <c r="C717" s="41" t="n">
        <f aca="false">$E$5 + B717</f>
        <v>777.12</v>
      </c>
      <c r="D717" s="47" t="n">
        <f aca="false">IF(C717&gt;$E$5,$E$2+$E$1,(IF(C717&gt;764.99,C717^3*3486.59308-C717^2*7860012.00812+C717*5908819377.96283-1481278321001.59,IF(C717&gt;752.99,C717^3*3588.471445-C717^2*8028757.56264+C717*5988077680.84934-1488767378546.26,C717^3*899.851852-C717^2*1969009.674601+C717*1435480406.01138-348666163343.76))))-$E$1</f>
        <v>108660790.918701</v>
      </c>
      <c r="E717" s="47" t="n">
        <f aca="false">D717*100/$E$2</f>
        <v>72.9369648668653</v>
      </c>
      <c r="G717" s="41" t="n">
        <f aca="false">[3]Plan1!$C712</f>
        <v>-11.18</v>
      </c>
      <c r="H717" s="41" t="n">
        <f aca="false">$J$5 + G717</f>
        <v>748.82</v>
      </c>
      <c r="I717" s="47" t="n">
        <f aca="false">IF(H717&gt;$J$5,$J$2+$J$1,(IF(H717&gt;739.99,H717^3*2498.244218-H717^2*5471052.355142+H717*3994605728.77515-972400879260.135,H717^3*1396.138889-H717^2*3002770.071427+H717*2152080038.43115-513963640099.415)))-$J$1</f>
        <v>28005211.4719238</v>
      </c>
      <c r="J717" s="47" t="n">
        <f aca="false">I717*100/$J$2</f>
        <v>31.8449306277045</v>
      </c>
      <c r="L717" s="41" t="n">
        <f aca="false">[4]Plan1!$C712</f>
        <v>-5.8</v>
      </c>
      <c r="M717" s="41" t="n">
        <f aca="false">$O$5 + L717</f>
        <v>832.98</v>
      </c>
      <c r="N717" s="47" t="n">
        <f aca="false">IF(M717&gt;$O$5,$O$2+$O$1,(M717^3*3270.5936-M717^2*8015778.389801+M717*6549018422.82398-1783686174686.87))-$O$1</f>
        <v>15689047.1308594</v>
      </c>
      <c r="O717" s="41" t="n">
        <f aca="false">N717*100/$O$2</f>
        <v>40.1389204290116</v>
      </c>
      <c r="R717" s="47" t="n">
        <f aca="false">SUM(D717,I717,N717)</f>
        <v>152355049.521484</v>
      </c>
      <c r="S717" s="41" t="n">
        <f aca="false">R717*100/$R$2</f>
        <v>55.1994333932442</v>
      </c>
      <c r="U717" s="41" t="n">
        <f aca="false">[1]Plan1!$B712</f>
        <v>104.04</v>
      </c>
    </row>
    <row r="718" customFormat="false" ht="15" hidden="false" customHeight="false" outlineLevel="0" collapsed="false">
      <c r="A718" s="46" t="n">
        <v>42716</v>
      </c>
      <c r="B718" s="41" t="n">
        <f aca="false">[2]Plan1!$C713</f>
        <v>-3.88</v>
      </c>
      <c r="C718" s="41" t="n">
        <f aca="false">$E$5 + B718</f>
        <v>777.12</v>
      </c>
      <c r="D718" s="47" t="n">
        <f aca="false">IF(C718&gt;$E$5,$E$2+$E$1,(IF(C718&gt;764.99,C718^3*3486.59308-C718^2*7860012.00812+C718*5908819377.96283-1481278321001.59,IF(C718&gt;752.99,C718^3*3588.471445-C718^2*8028757.56264+C718*5988077680.84934-1488767378546.26,C718^3*899.851852-C718^2*1969009.674601+C718*1435480406.01138-348666163343.76))))-$E$1</f>
        <v>108660790.918701</v>
      </c>
      <c r="E718" s="47" t="n">
        <f aca="false">D718*100/$E$2</f>
        <v>72.9369648668653</v>
      </c>
      <c r="G718" s="41" t="n">
        <f aca="false">[3]Plan1!$C713</f>
        <v>-11.15</v>
      </c>
      <c r="H718" s="41" t="n">
        <f aca="false">$J$5 + G718</f>
        <v>748.85</v>
      </c>
      <c r="I718" s="47" t="n">
        <f aca="false">IF(H718&gt;$J$5,$J$2+$J$1,(IF(H718&gt;739.99,H718^3*2498.244218-H718^2*5471052.355142+H718*3994605728.77515-972400879260.135,H718^3*1396.138889-H718^2*3002770.071427+H718*2152080038.43115-513963640099.415)))-$J$1</f>
        <v>28109461.269043</v>
      </c>
      <c r="J718" s="47" t="n">
        <f aca="false">I718*100/$J$2</f>
        <v>31.9634738338696</v>
      </c>
      <c r="L718" s="41" t="n">
        <f aca="false">[4]Plan1!$C713</f>
        <v>-5.66</v>
      </c>
      <c r="M718" s="41" t="n">
        <f aca="false">$O$5 + L718</f>
        <v>833.12</v>
      </c>
      <c r="N718" s="47" t="n">
        <f aca="false">IF(M718&gt;$O$5,$O$2+$O$1,(M718^3*3270.5936-M718^2*8015778.389801+M718*6549018422.82398-1783686174686.87))-$O$1</f>
        <v>16113831.9111328</v>
      </c>
      <c r="O718" s="41" t="n">
        <f aca="false">N718*100/$O$2</f>
        <v>41.2256914962814</v>
      </c>
      <c r="R718" s="47" t="n">
        <f aca="false">SUM(D718,I718,N718)</f>
        <v>152884084.098877</v>
      </c>
      <c r="S718" s="41" t="n">
        <f aca="false">R718*100/$R$2</f>
        <v>55.3911067838487</v>
      </c>
      <c r="U718" s="41" t="n">
        <f aca="false">[1]Plan1!$B713</f>
        <v>51.07</v>
      </c>
    </row>
    <row r="719" customFormat="false" ht="15" hidden="false" customHeight="false" outlineLevel="0" collapsed="false">
      <c r="A719" s="46" t="n">
        <v>42717</v>
      </c>
      <c r="B719" s="41" t="n">
        <f aca="false">[2]Plan1!$C714</f>
        <v>-3.86</v>
      </c>
      <c r="C719" s="41" t="n">
        <f aca="false">$E$5 + B719</f>
        <v>777.14</v>
      </c>
      <c r="D719" s="47" t="n">
        <f aca="false">IF(C719&gt;$E$5,$E$2+$E$1,(IF(C719&gt;764.99,C719^3*3486.59308-C719^2*7860012.00812+C719*5908819377.96283-1481278321001.59,IF(C719&gt;752.99,C719^3*3588.471445-C719^2*8028757.56264+C719*5988077680.84934-1488767378546.26,C719^3*899.851852-C719^2*1969009.674601+C719*1435480406.01138-348666163343.76))))-$E$1</f>
        <v>108846839.653076</v>
      </c>
      <c r="E719" s="47" t="n">
        <f aca="false">D719*100/$E$2</f>
        <v>73.0618473556444</v>
      </c>
      <c r="G719" s="41" t="n">
        <f aca="false">[3]Plan1!$C714</f>
        <v>-11.13</v>
      </c>
      <c r="H719" s="41" t="n">
        <f aca="false">$J$5 + G719</f>
        <v>748.87</v>
      </c>
      <c r="I719" s="47" t="n">
        <f aca="false">IF(H719&gt;$J$5,$J$2+$J$1,(IF(H719&gt;739.99,H719^3*2498.244218-H719^2*5471052.355142+H719*3994605728.77515-972400879260.135,H719^3*1396.138889-H719^2*3002770.071427+H719*2152080038.43115-513963640099.415)))-$J$1</f>
        <v>28179102.486084</v>
      </c>
      <c r="J719" s="47" t="n">
        <f aca="false">I719*100/$J$2</f>
        <v>32.0426633707071</v>
      </c>
      <c r="L719" s="41" t="n">
        <f aca="false">[4]Plan1!$C714</f>
        <v>-5.57</v>
      </c>
      <c r="M719" s="41" t="n">
        <f aca="false">$O$5 + L719</f>
        <v>833.21</v>
      </c>
      <c r="N719" s="47" t="n">
        <f aca="false">IF(M719&gt;$O$5,$O$2+$O$1,(M719^3*3270.5936-M719^2*8015778.389801+M719*6549018422.82398-1783686174686.87))-$O$1</f>
        <v>16390187.7338867</v>
      </c>
      <c r="O719" s="41" t="n">
        <f aca="false">N719*100/$O$2</f>
        <v>41.9327213297118</v>
      </c>
      <c r="R719" s="47" t="n">
        <f aca="false">SUM(D719,I719,N719)</f>
        <v>153416129.873047</v>
      </c>
      <c r="S719" s="41" t="n">
        <f aca="false">R719*100/$R$2</f>
        <v>55.5838711547422</v>
      </c>
      <c r="U719" s="41" t="n">
        <f aca="false">[1]Plan1!$B714</f>
        <v>50.63</v>
      </c>
    </row>
    <row r="720" customFormat="false" ht="15" hidden="false" customHeight="false" outlineLevel="0" collapsed="false">
      <c r="A720" s="46" t="n">
        <v>42718</v>
      </c>
      <c r="B720" s="41" t="n">
        <f aca="false">[2]Plan1!$C715</f>
        <v>-3.58</v>
      </c>
      <c r="C720" s="41" t="n">
        <f aca="false">$E$5 + B720</f>
        <v>777.42</v>
      </c>
      <c r="D720" s="47" t="n">
        <f aca="false">IF(C720&gt;$E$5,$E$2+$E$1,(IF(C720&gt;764.99,C720^3*3486.59308-C720^2*7860012.00812+C720*5908819377.96283-1481278321001.59,IF(C720&gt;752.99,C720^3*3588.471445-C720^2*8028757.56264+C720*5988077680.84934-1488767378546.26,C720^3*899.851852-C720^2*1969009.674601+C720*1435480406.01138-348666163343.76))))-$E$1</f>
        <v>111474168.952881</v>
      </c>
      <c r="E720" s="47" t="n">
        <f aca="false">D720*100/$E$2</f>
        <v>74.8254036781537</v>
      </c>
      <c r="G720" s="41" t="n">
        <f aca="false">[3]Plan1!$C715</f>
        <v>-10.94</v>
      </c>
      <c r="H720" s="41" t="n">
        <f aca="false">$J$5 + G720</f>
        <v>749.06</v>
      </c>
      <c r="I720" s="47" t="n">
        <f aca="false">IF(H720&gt;$J$5,$J$2+$J$1,(IF(H720&gt;739.99,H720^3*2498.244218-H720^2*5471052.355142+H720*3994605728.77515-972400879260.135,H720^3*1396.138889-H720^2*3002770.071427+H720*2152080038.43115-513963640099.415)))-$J$1</f>
        <v>28846357.9685059</v>
      </c>
      <c r="J720" s="47" t="n">
        <f aca="false">I720*100/$J$2</f>
        <v>32.8014044560934</v>
      </c>
      <c r="L720" s="41" t="n">
        <f aca="false">[4]Plan1!$C715</f>
        <v>-5.11</v>
      </c>
      <c r="M720" s="41" t="n">
        <f aca="false">$O$5 + L720</f>
        <v>833.67</v>
      </c>
      <c r="N720" s="47" t="n">
        <f aca="false">IF(M720&gt;$O$5,$O$2+$O$1,(M720^3*3270.5936-M720^2*8015778.389801+M720*6549018422.82398-1783686174686.87))-$O$1</f>
        <v>17843331.5688477</v>
      </c>
      <c r="O720" s="41" t="n">
        <f aca="false">N720*100/$O$2</f>
        <v>45.6504502827136</v>
      </c>
      <c r="R720" s="47" t="n">
        <f aca="false">SUM(D720,I720,N720)</f>
        <v>158163858.490234</v>
      </c>
      <c r="S720" s="41" t="n">
        <f aca="false">R720*100/$R$2</f>
        <v>57.3040105947985</v>
      </c>
      <c r="U720" s="41" t="n">
        <f aca="false">[1]Plan1!$B715</f>
        <v>221</v>
      </c>
    </row>
    <row r="721" customFormat="false" ht="15" hidden="false" customHeight="false" outlineLevel="0" collapsed="false">
      <c r="A721" s="46" t="n">
        <v>42719</v>
      </c>
      <c r="B721" s="41" t="n">
        <f aca="false">[2]Plan1!$C716</f>
        <v>-3.36</v>
      </c>
      <c r="C721" s="41" t="n">
        <f aca="false">$E$5 + B721</f>
        <v>777.64</v>
      </c>
      <c r="D721" s="47" t="n">
        <f aca="false">IF(C721&gt;$E$5,$E$2+$E$1,(IF(C721&gt;764.99,C721^3*3486.59308-C721^2*7860012.00812+C721*5908819377.96283-1481278321001.59,IF(C721&gt;752.99,C721^3*3588.471445-C721^2*8028757.56264+C721*5988077680.84934-1488767378546.26,C721^3*899.851852-C721^2*1969009.674601+C721*1435480406.01138-348666163343.76))))-$E$1</f>
        <v>113568355.359619</v>
      </c>
      <c r="E721" s="47" t="n">
        <f aca="false">D721*100/$E$2</f>
        <v>76.2310956400981</v>
      </c>
      <c r="G721" s="41" t="n">
        <f aca="false">[3]Plan1!$C716</f>
        <v>-10.78</v>
      </c>
      <c r="H721" s="41" t="n">
        <f aca="false">$J$5 + G721</f>
        <v>749.22</v>
      </c>
      <c r="I721" s="47" t="n">
        <f aca="false">IF(H721&gt;$J$5,$J$2+$J$1,(IF(H721&gt;739.99,H721^3*2498.244218-H721^2*5471052.355142+H721*3994605728.77515-972400879260.135,H721^3*1396.138889-H721^2*3002770.071427+H721*2152080038.43115-513963640099.415)))-$J$1</f>
        <v>29416258.4418945</v>
      </c>
      <c r="J721" s="47" t="n">
        <f aca="false">I721*100/$J$2</f>
        <v>33.4494424492346</v>
      </c>
      <c r="L721" s="41" t="n">
        <f aca="false">[4]Plan1!$C716</f>
        <v>-4.41</v>
      </c>
      <c r="M721" s="41" t="n">
        <f aca="false">$O$5 + L721</f>
        <v>834.37</v>
      </c>
      <c r="N721" s="47" t="n">
        <f aca="false">IF(M721&gt;$O$5,$O$2+$O$1,(M721^3*3270.5936-M721^2*8015778.389801+M721*6549018422.82398-1783686174686.87))-$O$1</f>
        <v>20188450.0131836</v>
      </c>
      <c r="O721" s="41" t="n">
        <f aca="false">N721*100/$O$2</f>
        <v>51.6502106154274</v>
      </c>
      <c r="R721" s="47" t="n">
        <f aca="false">SUM(D721,I721,N721)</f>
        <v>163173063.814697</v>
      </c>
      <c r="S721" s="41" t="n">
        <f aca="false">R721*100/$R$2</f>
        <v>59.1188851035806</v>
      </c>
      <c r="U721" s="41" t="n">
        <f aca="false">[1]Plan1!$B716</f>
        <v>129.35</v>
      </c>
    </row>
    <row r="722" customFormat="false" ht="15" hidden="false" customHeight="false" outlineLevel="0" collapsed="false">
      <c r="A722" s="46" t="n">
        <v>42720</v>
      </c>
      <c r="B722" s="41" t="n">
        <f aca="false">[2]Plan1!$C717</f>
        <v>-3.15</v>
      </c>
      <c r="C722" s="41" t="n">
        <f aca="false">$E$5 + B722</f>
        <v>777.85</v>
      </c>
      <c r="D722" s="47" t="n">
        <f aca="false">IF(C722&gt;$E$5,$E$2+$E$1,(IF(C722&gt;764.99,C722^3*3486.59308-C722^2*7860012.00812+C722*5908819377.96283-1481278321001.59,IF(C722&gt;752.99,C722^3*3588.471445-C722^2*8028757.56264+C722*5988077680.84934-1488767378546.26,C722^3*899.851852-C722^2*1969009.674601+C722*1435480406.01138-348666163343.76))))-$E$1</f>
        <v>115592084.270264</v>
      </c>
      <c r="E722" s="47" t="n">
        <f aca="false">D722*100/$E$2</f>
        <v>77.5894940394451</v>
      </c>
      <c r="G722" s="41" t="n">
        <f aca="false">[3]Plan1!$C717</f>
        <v>-10.68</v>
      </c>
      <c r="H722" s="41" t="n">
        <f aca="false">$J$5 + G722</f>
        <v>749.32</v>
      </c>
      <c r="I722" s="47" t="n">
        <f aca="false">IF(H722&gt;$J$5,$J$2+$J$1,(IF(H722&gt;739.99,H722^3*2498.244218-H722^2*5471052.355142+H722*3994605728.77515-972400879260.135,H722^3*1396.138889-H722^2*3002770.071427+H722*2152080038.43115-513963640099.415)))-$J$1</f>
        <v>29776190.2722168</v>
      </c>
      <c r="J722" s="47" t="n">
        <f aca="false">I722*100/$J$2</f>
        <v>33.8587235638873</v>
      </c>
      <c r="L722" s="41" t="n">
        <f aca="false">[4]Plan1!$C717</f>
        <v>-4.11</v>
      </c>
      <c r="M722" s="41" t="n">
        <f aca="false">$O$5 + L722</f>
        <v>834.67</v>
      </c>
      <c r="N722" s="47" t="n">
        <f aca="false">IF(M722&gt;$O$5,$O$2+$O$1,(M722^3*3270.5936-M722^2*8015778.389801+M722*6549018422.82398-1783686174686.87))-$O$1</f>
        <v>21244371.4506836</v>
      </c>
      <c r="O722" s="41" t="n">
        <f aca="false">N722*100/$O$2</f>
        <v>54.3516842107061</v>
      </c>
      <c r="R722" s="47" t="n">
        <f aca="false">SUM(D722,I722,N722)</f>
        <v>166612645.993164</v>
      </c>
      <c r="S722" s="41" t="n">
        <f aca="false">R722*100/$R$2</f>
        <v>60.3650727944854</v>
      </c>
      <c r="U722" s="41" t="n">
        <f aca="false">[1]Plan1!$B717</f>
        <v>106.77</v>
      </c>
    </row>
    <row r="723" customFormat="false" ht="15" hidden="false" customHeight="false" outlineLevel="0" collapsed="false">
      <c r="A723" s="46" t="n">
        <v>42721</v>
      </c>
      <c r="B723" s="41" t="n">
        <f aca="false">[2]Plan1!$C718</f>
        <v>-3.05</v>
      </c>
      <c r="C723" s="41" t="n">
        <f aca="false">$E$5 + B723</f>
        <v>777.95</v>
      </c>
      <c r="D723" s="47" t="n">
        <f aca="false">IF(C723&gt;$E$5,$E$2+$E$1,(IF(C723&gt;764.99,C723^3*3486.59308-C723^2*7860012.00812+C723*5908819377.96283-1481278321001.59,IF(C723&gt;752.99,C723^3*3588.471445-C723^2*8028757.56264+C723*5988077680.84934-1488767378546.26,C723^3*899.851852-C723^2*1969009.674601+C723*1435480406.01138-348666163343.76))))-$E$1</f>
        <v>116564312.760498</v>
      </c>
      <c r="E723" s="47" t="n">
        <f aca="false">D723*100/$E$2</f>
        <v>78.2420881779126</v>
      </c>
      <c r="G723" s="41" t="n">
        <f aca="false">[3]Plan1!$C718</f>
        <v>-10.62</v>
      </c>
      <c r="H723" s="41" t="n">
        <f aca="false">$J$5 + G723</f>
        <v>749.38</v>
      </c>
      <c r="I723" s="47" t="n">
        <f aca="false">IF(H723&gt;$J$5,$J$2+$J$1,(IF(H723&gt;739.99,H723^3*2498.244218-H723^2*5471052.355142+H723*3994605728.77515-972400879260.135,H723^3*1396.138889-H723^2*3002770.071427+H723*2152080038.43115-513963640099.415)))-$J$1</f>
        <v>29993539.4587402</v>
      </c>
      <c r="J723" s="47" t="n">
        <f aca="false">I723*100/$J$2</f>
        <v>34.1058729122779</v>
      </c>
      <c r="L723" s="41" t="n">
        <f aca="false">[4]Plan1!$C718</f>
        <v>-4.02</v>
      </c>
      <c r="M723" s="41" t="n">
        <f aca="false">$O$5 + L723</f>
        <v>834.76</v>
      </c>
      <c r="N723" s="47" t="n">
        <f aca="false">IF(M723&gt;$O$5,$O$2+$O$1,(M723^3*3270.5936-M723^2*8015778.389801+M723*6549018422.82398-1783686174686.87))-$O$1</f>
        <v>21567224.8803711</v>
      </c>
      <c r="O723" s="41" t="n">
        <f aca="false">N723*100/$O$2</f>
        <v>55.1776737062039</v>
      </c>
      <c r="R723" s="47" t="n">
        <f aca="false">SUM(D723,I723,N723)</f>
        <v>168125077.099609</v>
      </c>
      <c r="S723" s="41" t="n">
        <f aca="false">R723*100/$R$2</f>
        <v>60.9130384863631</v>
      </c>
      <c r="U723" s="41" t="n">
        <f aca="false">[1]Plan1!$B718</f>
        <v>66.46</v>
      </c>
    </row>
    <row r="724" customFormat="false" ht="15" hidden="false" customHeight="false" outlineLevel="0" collapsed="false">
      <c r="A724" s="46" t="n">
        <v>42722</v>
      </c>
      <c r="B724" s="41" t="n">
        <f aca="false">[2]Plan1!$C719</f>
        <v>-3.02</v>
      </c>
      <c r="C724" s="41" t="n">
        <f aca="false">$E$5 + B724</f>
        <v>777.98</v>
      </c>
      <c r="D724" s="47" t="n">
        <f aca="false">IF(C724&gt;$E$5,$E$2+$E$1,(IF(C724&gt;764.99,C724^3*3486.59308-C724^2*7860012.00812+C724*5908819377.96283-1481278321001.59,IF(C724&gt;752.99,C724^3*3588.471445-C724^2*8028757.56264+C724*5988077680.84934-1488767378546.26,C724^3*899.851852-C724^2*1969009.674601+C724*1435480406.01138-348666163343.76))))-$E$1</f>
        <v>116857061.331299</v>
      </c>
      <c r="E724" s="47" t="n">
        <f aca="false">D724*100/$E$2</f>
        <v>78.438591369568</v>
      </c>
      <c r="G724" s="41" t="n">
        <f aca="false">[3]Plan1!$C719</f>
        <v>-10.58</v>
      </c>
      <c r="H724" s="41" t="n">
        <f aca="false">$J$5 + G724</f>
        <v>749.42</v>
      </c>
      <c r="I724" s="47" t="n">
        <f aca="false">IF(H724&gt;$J$5,$J$2+$J$1,(IF(H724&gt;739.99,H724^3*2498.244218-H724^2*5471052.355142+H724*3994605728.77515-972400879260.135,H724^3*1396.138889-H724^2*3002770.071427+H724*2152080038.43115-513963640099.415)))-$J$1</f>
        <v>30139020.1181641</v>
      </c>
      <c r="J724" s="47" t="n">
        <f aca="false">I724*100/$J$2</f>
        <v>34.2713000332861</v>
      </c>
      <c r="L724" s="41" t="n">
        <f aca="false">[4]Plan1!$C719</f>
        <v>-3.98</v>
      </c>
      <c r="M724" s="41" t="n">
        <f aca="false">$O$5 + L724</f>
        <v>834.8</v>
      </c>
      <c r="N724" s="47" t="n">
        <f aca="false">IF(M724&gt;$O$5,$O$2+$O$1,(M724^3*3270.5936-M724^2*8015778.389801+M724*6549018422.82398-1783686174686.87))-$O$1</f>
        <v>21711622.9023438</v>
      </c>
      <c r="O724" s="41" t="n">
        <f aca="false">N724*100/$O$2</f>
        <v>55.5471021785467</v>
      </c>
      <c r="R724" s="47" t="n">
        <f aca="false">SUM(D724,I724,N724)</f>
        <v>168707704.351807</v>
      </c>
      <c r="S724" s="41" t="n">
        <f aca="false">R724*100/$R$2</f>
        <v>61.1241289247946</v>
      </c>
      <c r="U724" s="41" t="n">
        <f aca="false">[1]Plan1!$B719</f>
        <v>58.6</v>
      </c>
    </row>
    <row r="725" customFormat="false" ht="15" hidden="false" customHeight="false" outlineLevel="0" collapsed="false">
      <c r="A725" s="46" t="n">
        <v>42723</v>
      </c>
      <c r="B725" s="41" t="n">
        <f aca="false">[2]Plan1!$C720</f>
        <v>-3.01</v>
      </c>
      <c r="C725" s="41" t="n">
        <f aca="false">$E$5 + B725</f>
        <v>777.99</v>
      </c>
      <c r="D725" s="47" t="n">
        <f aca="false">IF(C725&gt;$E$5,$E$2+$E$1,(IF(C725&gt;764.99,C725^3*3486.59308-C725^2*7860012.00812+C725*5908819377.96283-1481278321001.59,IF(C725&gt;752.99,C725^3*3588.471445-C725^2*8028757.56264+C725*5988077680.84934-1488767378546.26,C725^3*899.851852-C725^2*1969009.674601+C725*1435480406.01138-348666163343.76))))-$E$1</f>
        <v>116954755.154541</v>
      </c>
      <c r="E725" s="47" t="n">
        <f aca="false">D725*100/$E$2</f>
        <v>78.5041669179629</v>
      </c>
      <c r="G725" s="41" t="n">
        <f aca="false">[3]Plan1!$C720</f>
        <v>-10.55</v>
      </c>
      <c r="H725" s="41" t="n">
        <f aca="false">$J$5 + G725</f>
        <v>749.45</v>
      </c>
      <c r="I725" s="47" t="n">
        <f aca="false">IF(H725&gt;$J$5,$J$2+$J$1,(IF(H725&gt;739.99,H725^3*2498.244218-H725^2*5471052.355142+H725*3994605728.77515-972400879260.135,H725^3*1396.138889-H725^2*3002770.071427+H725*2152080038.43115-513963640099.415)))-$J$1</f>
        <v>30248436.4248047</v>
      </c>
      <c r="J725" s="47" t="n">
        <f aca="false">I725*100/$J$2</f>
        <v>34.395718115185</v>
      </c>
      <c r="L725" s="41" t="n">
        <f aca="false">[4]Plan1!$C720</f>
        <v>-3.98</v>
      </c>
      <c r="M725" s="41" t="n">
        <f aca="false">$O$5 + L725</f>
        <v>834.8</v>
      </c>
      <c r="N725" s="47" t="n">
        <f aca="false">IF(M725&gt;$O$5,$O$2+$O$1,(M725^3*3270.5936-M725^2*8015778.389801+M725*6549018422.82398-1783686174686.87))-$O$1</f>
        <v>21711622.9023438</v>
      </c>
      <c r="O725" s="41" t="n">
        <f aca="false">N725*100/$O$2</f>
        <v>55.5471021785467</v>
      </c>
      <c r="R725" s="47" t="n">
        <f aca="false">SUM(D725,I725,N725)</f>
        <v>168914814.481689</v>
      </c>
      <c r="S725" s="41" t="n">
        <f aca="false">R725*100/$R$2</f>
        <v>61.1991665546956</v>
      </c>
      <c r="U725" s="41" t="n">
        <f aca="false">[1]Plan1!$B720</f>
        <v>50.2</v>
      </c>
    </row>
    <row r="726" customFormat="false" ht="15" hidden="false" customHeight="false" outlineLevel="0" collapsed="false">
      <c r="A726" s="46" t="n">
        <v>42724</v>
      </c>
      <c r="B726" s="41" t="n">
        <f aca="false">[2]Plan1!$C721</f>
        <v>-3.01</v>
      </c>
      <c r="C726" s="41" t="n">
        <f aca="false">$E$5 + B726</f>
        <v>777.99</v>
      </c>
      <c r="D726" s="47" t="n">
        <f aca="false">IF(C726&gt;$E$5,$E$2+$E$1,(IF(C726&gt;764.99,C726^3*3486.59308-C726^2*7860012.00812+C726*5908819377.96283-1481278321001.59,IF(C726&gt;752.99,C726^3*3588.471445-C726^2*8028757.56264+C726*5988077680.84934-1488767378546.26,C726^3*899.851852-C726^2*1969009.674601+C726*1435480406.01138-348666163343.76))))-$E$1</f>
        <v>116954755.154541</v>
      </c>
      <c r="E726" s="47" t="n">
        <f aca="false">D726*100/$E$2</f>
        <v>78.5041669179629</v>
      </c>
      <c r="G726" s="41" t="n">
        <f aca="false">[3]Plan1!$C721</f>
        <v>-10.52</v>
      </c>
      <c r="H726" s="41" t="n">
        <f aca="false">$J$5 + G726</f>
        <v>749.48</v>
      </c>
      <c r="I726" s="47" t="n">
        <f aca="false">IF(H726&gt;$J$5,$J$2+$J$1,(IF(H726&gt;739.99,H726^3*2498.244218-H726^2*5471052.355142+H726*3994605728.77515-972400879260.135,H726^3*1396.138889-H726^2*3002770.071427+H726*2152080038.43115-513963640099.415)))-$J$1</f>
        <v>30358115.3071289</v>
      </c>
      <c r="J726" s="47" t="n">
        <f aca="false">I726*100/$J$2</f>
        <v>34.5204347738126</v>
      </c>
      <c r="L726" s="41" t="n">
        <f aca="false">[4]Plan1!$C721</f>
        <v>-3.98</v>
      </c>
      <c r="M726" s="41" t="n">
        <f aca="false">$O$5 + L726</f>
        <v>834.8</v>
      </c>
      <c r="N726" s="47" t="n">
        <f aca="false">IF(M726&gt;$O$5,$O$2+$O$1,(M726^3*3270.5936-M726^2*8015778.389801+M726*6549018422.82398-1783686174686.87))-$O$1</f>
        <v>21711622.9023438</v>
      </c>
      <c r="O726" s="41" t="n">
        <f aca="false">N726*100/$O$2</f>
        <v>55.5471021785467</v>
      </c>
      <c r="R726" s="47" t="n">
        <f aca="false">SUM(D726,I726,N726)</f>
        <v>169024493.364014</v>
      </c>
      <c r="S726" s="41" t="n">
        <f aca="false">R726*100/$R$2</f>
        <v>61.2389040768749</v>
      </c>
      <c r="U726" s="41" t="n">
        <f aca="false">[1]Plan1!$B721</f>
        <v>40.72</v>
      </c>
    </row>
    <row r="727" customFormat="false" ht="15" hidden="false" customHeight="false" outlineLevel="0" collapsed="false">
      <c r="A727" s="46" t="n">
        <v>42725</v>
      </c>
      <c r="B727" s="41" t="n">
        <f aca="false">[2]Plan1!$C722</f>
        <v>-2.99</v>
      </c>
      <c r="C727" s="41" t="n">
        <f aca="false">$E$5 + B727</f>
        <v>778.01</v>
      </c>
      <c r="D727" s="47" t="n">
        <f aca="false">IF(C727&gt;$E$5,$E$2+$E$1,(IF(C727&gt;764.99,C727^3*3486.59308-C727^2*7860012.00812+C727*5908819377.96283-1481278321001.59,IF(C727&gt;752.99,C727^3*3588.471445-C727^2*8028757.56264+C727*5988077680.84934-1488767378546.26,C727^3*899.851852-C727^2*1969009.674601+C727*1435480406.01138-348666163343.76))))-$E$1</f>
        <v>117150309.378662</v>
      </c>
      <c r="E727" s="47" t="n">
        <f aca="false">D727*100/$E$2</f>
        <v>78.6354298275525</v>
      </c>
      <c r="G727" s="41" t="n">
        <f aca="false">[3]Plan1!$C722</f>
        <v>-10.51</v>
      </c>
      <c r="H727" s="41" t="n">
        <f aca="false">$J$5 + G727</f>
        <v>749.49</v>
      </c>
      <c r="I727" s="47" t="n">
        <f aca="false">IF(H727&gt;$J$5,$J$2+$J$1,(IF(H727&gt;739.99,H727^3*2498.244218-H727^2*5471052.355142+H727*3994605728.77515-972400879260.135,H727^3*1396.138889-H727^2*3002770.071427+H727*2152080038.43115-513963640099.415)))-$J$1</f>
        <v>30394733.3547363</v>
      </c>
      <c r="J727" s="47" t="n">
        <f aca="false">I727*100/$J$2</f>
        <v>34.5620734233529</v>
      </c>
      <c r="L727" s="41" t="n">
        <f aca="false">[4]Plan1!$C722</f>
        <v>-3.96</v>
      </c>
      <c r="M727" s="41" t="n">
        <f aca="false">$O$5 + L727</f>
        <v>834.82</v>
      </c>
      <c r="N727" s="47" t="n">
        <f aca="false">IF(M727&gt;$O$5,$O$2+$O$1,(M727^3*3270.5936-M727^2*8015778.389801+M727*6549018422.82398-1783686174686.87))-$O$1</f>
        <v>21784031.9506836</v>
      </c>
      <c r="O727" s="41" t="n">
        <f aca="false">N727*100/$O$2</f>
        <v>55.7323537751167</v>
      </c>
      <c r="R727" s="47" t="n">
        <f aca="false">SUM(D727,I727,N727)</f>
        <v>169329074.684082</v>
      </c>
      <c r="S727" s="41" t="n">
        <f aca="false">R727*100/$R$2</f>
        <v>61.3492562860255</v>
      </c>
      <c r="U727" s="41" t="n">
        <f aca="false">[1]Plan1!$B722</f>
        <v>37.9</v>
      </c>
    </row>
    <row r="728" customFormat="false" ht="15" hidden="false" customHeight="false" outlineLevel="0" collapsed="false">
      <c r="A728" s="46" t="n">
        <v>42726</v>
      </c>
      <c r="B728" s="41" t="n">
        <f aca="false">[2]Plan1!$C723</f>
        <v>-3</v>
      </c>
      <c r="C728" s="41" t="n">
        <f aca="false">$E$5 + B728</f>
        <v>778</v>
      </c>
      <c r="D728" s="47" t="n">
        <f aca="false">IF(C728&gt;$E$5,$E$2+$E$1,(IF(C728&gt;764.99,C728^3*3486.59308-C728^2*7860012.00812+C728*5908819377.96283-1481278321001.59,IF(C728&gt;752.99,C728^3*3588.471445-C728^2*8028757.56264+C728*5988077680.84934-1488767378546.26,C728^3*899.851852-C728^2*1969009.674601+C728*1435480406.01138-348666163343.76))))-$E$1</f>
        <v>117052504.496826</v>
      </c>
      <c r="E728" s="47" t="n">
        <f aca="false">D728*100/$E$2</f>
        <v>78.5697797327026</v>
      </c>
      <c r="G728" s="41" t="n">
        <f aca="false">[3]Plan1!$C723</f>
        <v>-10.5</v>
      </c>
      <c r="H728" s="41" t="n">
        <f aca="false">$J$5 + G728</f>
        <v>749.5</v>
      </c>
      <c r="I728" s="47" t="n">
        <f aca="false">IF(H728&gt;$J$5,$J$2+$J$1,(IF(H728&gt;739.99,H728^3*2498.244218-H728^2*5471052.355142+H728*3994605728.77515-972400879260.135,H728^3*1396.138889-H728^2*3002770.071427+H728*2152080038.43115-513963640099.415)))-$J$1</f>
        <v>30431380.6367188</v>
      </c>
      <c r="J728" s="47" t="n">
        <f aca="false">I728*100/$J$2</f>
        <v>34.6037453155146</v>
      </c>
      <c r="L728" s="41" t="n">
        <f aca="false">[4]Plan1!$C723</f>
        <v>-3.95</v>
      </c>
      <c r="M728" s="41" t="n">
        <f aca="false">$O$5 + L728</f>
        <v>834.83</v>
      </c>
      <c r="N728" s="47" t="n">
        <f aca="false">IF(M728&gt;$O$5,$O$2+$O$1,(M728^3*3270.5936-M728^2*8015778.389801+M728*6549018422.82398-1783686174686.87))-$O$1</f>
        <v>21820289.0517578</v>
      </c>
      <c r="O728" s="41" t="n">
        <f aca="false">N728*100/$O$2</f>
        <v>55.8251140863623</v>
      </c>
      <c r="R728" s="47" t="n">
        <f aca="false">SUM(D728,I728,N728)</f>
        <v>169304174.185303</v>
      </c>
      <c r="S728" s="41" t="n">
        <f aca="false">R728*100/$R$2</f>
        <v>61.3402346393643</v>
      </c>
      <c r="U728" s="41" t="n">
        <f aca="false">[1]Plan1!$B723</f>
        <v>35.19</v>
      </c>
    </row>
    <row r="729" customFormat="false" ht="15" hidden="false" customHeight="false" outlineLevel="0" collapsed="false">
      <c r="A729" s="46" t="n">
        <v>42727</v>
      </c>
      <c r="B729" s="41" t="n">
        <f aca="false">[2]Plan1!$C724</f>
        <v>-3.02</v>
      </c>
      <c r="C729" s="41" t="n">
        <f aca="false">$E$5 + B729</f>
        <v>777.98</v>
      </c>
      <c r="D729" s="47" t="n">
        <f aca="false">IF(C729&gt;$E$5,$E$2+$E$1,(IF(C729&gt;764.99,C729^3*3486.59308-C729^2*7860012.00812+C729*5908819377.96283-1481278321001.59,IF(C729&gt;752.99,C729^3*3588.471445-C729^2*8028757.56264+C729*5988077680.84934-1488767378546.26,C729^3*899.851852-C729^2*1969009.674601+C729*1435480406.01138-348666163343.76))))-$E$1</f>
        <v>116857061.331299</v>
      </c>
      <c r="E729" s="47" t="n">
        <f aca="false">D729*100/$E$2</f>
        <v>78.438591369568</v>
      </c>
      <c r="G729" s="41" t="n">
        <f aca="false">[3]Plan1!$C724</f>
        <v>-10.49</v>
      </c>
      <c r="H729" s="41" t="n">
        <f aca="false">$J$5 + G729</f>
        <v>749.51</v>
      </c>
      <c r="I729" s="47" t="n">
        <f aca="false">IF(H729&gt;$J$5,$J$2+$J$1,(IF(H729&gt;739.99,H729^3*2498.244218-H729^2*5471052.355142+H729*3994605728.77515-972400879260.135,H729^3*1396.138889-H729^2*3002770.071427+H729*2152080038.43115-513963640099.415)))-$J$1</f>
        <v>30468057.1699219</v>
      </c>
      <c r="J729" s="47" t="n">
        <f aca="false">I729*100/$J$2</f>
        <v>34.6454504694531</v>
      </c>
      <c r="L729" s="41" t="n">
        <f aca="false">[4]Plan1!$C724</f>
        <v>-3.96</v>
      </c>
      <c r="M729" s="41" t="n">
        <f aca="false">$O$5 + L729</f>
        <v>834.82</v>
      </c>
      <c r="N729" s="47" t="n">
        <f aca="false">IF(M729&gt;$O$5,$O$2+$O$1,(M729^3*3270.5936-M729^2*8015778.389801+M729*6549018422.82398-1783686174686.87))-$O$1</f>
        <v>21784031.9506836</v>
      </c>
      <c r="O729" s="41" t="n">
        <f aca="false">N729*100/$O$2</f>
        <v>55.7323537751167</v>
      </c>
      <c r="R729" s="47" t="n">
        <f aca="false">SUM(D729,I729,N729)</f>
        <v>169109150.451904</v>
      </c>
      <c r="S729" s="41" t="n">
        <f aca="false">R729*100/$R$2</f>
        <v>61.2695760060231</v>
      </c>
      <c r="U729" s="41" t="n">
        <f aca="false">[1]Plan1!$B724</f>
        <v>30.91</v>
      </c>
    </row>
    <row r="730" customFormat="false" ht="15" hidden="false" customHeight="false" outlineLevel="0" collapsed="false">
      <c r="A730" s="46" t="n">
        <v>42728</v>
      </c>
      <c r="B730" s="41" t="n">
        <f aca="false">[2]Plan1!$C725</f>
        <v>-3.04</v>
      </c>
      <c r="C730" s="41" t="n">
        <f aca="false">$E$5 + B730</f>
        <v>777.96</v>
      </c>
      <c r="D730" s="47" t="n">
        <f aca="false">IF(C730&gt;$E$5,$E$2+$E$1,(IF(C730&gt;764.99,C730^3*3486.59308-C730^2*7860012.00812+C730*5908819377.96283-1481278321001.59,IF(C730&gt;752.99,C730^3*3588.471445-C730^2*8028757.56264+C730*5988077680.84934-1488767378546.26,C730^3*899.851852-C730^2*1969009.674601+C730*1435480406.01138-348666163343.76))))-$E$1</f>
        <v>116661840.154053</v>
      </c>
      <c r="E730" s="47" t="n">
        <f aca="false">D730*100/$E$2</f>
        <v>78.3075520128167</v>
      </c>
      <c r="G730" s="41" t="n">
        <f aca="false">[3]Plan1!$C725</f>
        <v>-10.49</v>
      </c>
      <c r="H730" s="41" t="n">
        <f aca="false">$J$5 + G730</f>
        <v>749.51</v>
      </c>
      <c r="I730" s="47" t="n">
        <f aca="false">IF(H730&gt;$J$5,$J$2+$J$1,(IF(H730&gt;739.99,H730^3*2498.244218-H730^2*5471052.355142+H730*3994605728.77515-972400879260.135,H730^3*1396.138889-H730^2*3002770.071427+H730*2152080038.43115-513963640099.415)))-$J$1</f>
        <v>30468057.1699219</v>
      </c>
      <c r="J730" s="47" t="n">
        <f aca="false">I730*100/$J$2</f>
        <v>34.6454504694531</v>
      </c>
      <c r="L730" s="41" t="n">
        <f aca="false">[4]Plan1!$C725</f>
        <v>-3.96</v>
      </c>
      <c r="M730" s="41" t="n">
        <f aca="false">$O$5 + L730</f>
        <v>834.82</v>
      </c>
      <c r="N730" s="47" t="n">
        <f aca="false">IF(M730&gt;$O$5,$O$2+$O$1,(M730^3*3270.5936-M730^2*8015778.389801+M730*6549018422.82398-1783686174686.87))-$O$1</f>
        <v>21784031.9506836</v>
      </c>
      <c r="O730" s="41" t="n">
        <f aca="false">N730*100/$O$2</f>
        <v>55.7323537751167</v>
      </c>
      <c r="R730" s="47" t="n">
        <f aca="false">SUM(D730,I730,N730)</f>
        <v>168913929.274658</v>
      </c>
      <c r="S730" s="41" t="n">
        <f aca="false">R730*100/$R$2</f>
        <v>61.198845837222</v>
      </c>
      <c r="U730" s="41" t="n">
        <f aca="false">[1]Plan1!$B725</f>
        <v>28.49</v>
      </c>
    </row>
    <row r="731" customFormat="false" ht="15" hidden="false" customHeight="false" outlineLevel="0" collapsed="false">
      <c r="A731" s="46" t="n">
        <v>42729</v>
      </c>
      <c r="B731" s="41" t="n">
        <f aca="false">[2]Plan1!$C726</f>
        <v>-3.05</v>
      </c>
      <c r="C731" s="41" t="n">
        <f aca="false">$E$5 + B731</f>
        <v>777.95</v>
      </c>
      <c r="D731" s="47" t="n">
        <f aca="false">IF(C731&gt;$E$5,$E$2+$E$1,(IF(C731&gt;764.99,C731^3*3486.59308-C731^2*7860012.00812+C731*5908819377.96283-1481278321001.59,IF(C731&gt;752.99,C731^3*3588.471445-C731^2*8028757.56264+C731*5988077680.84934-1488767378546.26,C731^3*899.851852-C731^2*1969009.674601+C731*1435480406.01138-348666163343.76))))-$E$1</f>
        <v>116564312.760498</v>
      </c>
      <c r="E731" s="47" t="n">
        <f aca="false">D731*100/$E$2</f>
        <v>78.2420881779126</v>
      </c>
      <c r="G731" s="41" t="n">
        <f aca="false">[3]Plan1!$C726</f>
        <v>-10.51</v>
      </c>
      <c r="H731" s="41" t="n">
        <f aca="false">$J$5 + G731</f>
        <v>749.49</v>
      </c>
      <c r="I731" s="47" t="n">
        <f aca="false">IF(H731&gt;$J$5,$J$2+$J$1,(IF(H731&gt;739.99,H731^3*2498.244218-H731^2*5471052.355142+H731*3994605728.77515-972400879260.135,H731^3*1396.138889-H731^2*3002770.071427+H731*2152080038.43115-513963640099.415)))-$J$1</f>
        <v>30394733.3547363</v>
      </c>
      <c r="J731" s="47" t="n">
        <f aca="false">I731*100/$J$2</f>
        <v>34.5620734233529</v>
      </c>
      <c r="L731" s="41" t="n">
        <f aca="false">[4]Plan1!$C726</f>
        <v>-3.96</v>
      </c>
      <c r="M731" s="41" t="n">
        <f aca="false">$O$5 + L731</f>
        <v>834.82</v>
      </c>
      <c r="N731" s="47" t="n">
        <f aca="false">IF(M731&gt;$O$5,$O$2+$O$1,(M731^3*3270.5936-M731^2*8015778.389801+M731*6549018422.82398-1783686174686.87))-$O$1</f>
        <v>21784031.9506836</v>
      </c>
      <c r="O731" s="41" t="n">
        <f aca="false">N731*100/$O$2</f>
        <v>55.7323537751167</v>
      </c>
      <c r="R731" s="47" t="n">
        <f aca="false">SUM(D731,I731,N731)</f>
        <v>168743078.065918</v>
      </c>
      <c r="S731" s="41" t="n">
        <f aca="false">R731*100/$R$2</f>
        <v>61.1369450997891</v>
      </c>
      <c r="U731" s="41" t="n">
        <f aca="false">[1]Plan1!$B726</f>
        <v>30.09</v>
      </c>
    </row>
    <row r="732" customFormat="false" ht="15" hidden="false" customHeight="false" outlineLevel="0" collapsed="false">
      <c r="A732" s="46" t="n">
        <v>42730</v>
      </c>
      <c r="B732" s="41" t="n">
        <f aca="false">[2]Plan1!$C727</f>
        <v>-3.04</v>
      </c>
      <c r="C732" s="41" t="n">
        <f aca="false">$E$5 + B732</f>
        <v>777.96</v>
      </c>
      <c r="D732" s="47" t="n">
        <f aca="false">IF(C732&gt;$E$5,$E$2+$E$1,(IF(C732&gt;764.99,C732^3*3486.59308-C732^2*7860012.00812+C732*5908819377.96283-1481278321001.59,IF(C732&gt;752.99,C732^3*3588.471445-C732^2*8028757.56264+C732*5988077680.84934-1488767378546.26,C732^3*899.851852-C732^2*1969009.674601+C732*1435480406.01138-348666163343.76))))-$E$1</f>
        <v>116661840.154053</v>
      </c>
      <c r="E732" s="47" t="n">
        <f aca="false">D732*100/$E$2</f>
        <v>78.3075520128167</v>
      </c>
      <c r="G732" s="41" t="n">
        <f aca="false">[3]Plan1!$C727</f>
        <v>-10.45</v>
      </c>
      <c r="H732" s="41" t="n">
        <f aca="false">$J$5 + G732</f>
        <v>749.55</v>
      </c>
      <c r="I732" s="47" t="n">
        <f aca="false">IF(H732&gt;$J$5,$J$2+$J$1,(IF(H732&gt;739.99,H732^3*2498.244218-H732^2*5471052.355142+H732*3994605728.77515-972400879260.135,H732^3*1396.138889-H732^2*3002770.071427+H732*2152080038.43115-513963640099.415)))-$J$1</f>
        <v>30615056.0983887</v>
      </c>
      <c r="J732" s="47" t="n">
        <f aca="false">I732*100/$J$2</f>
        <v>34.8126040252856</v>
      </c>
      <c r="L732" s="41" t="n">
        <f aca="false">[4]Plan1!$C727</f>
        <v>-3.95</v>
      </c>
      <c r="M732" s="41" t="n">
        <f aca="false">$O$5 + L732</f>
        <v>834.83</v>
      </c>
      <c r="N732" s="47" t="n">
        <f aca="false">IF(M732&gt;$O$5,$O$2+$O$1,(M732^3*3270.5936-M732^2*8015778.389801+M732*6549018422.82398-1783686174686.87))-$O$1</f>
        <v>21820289.0517578</v>
      </c>
      <c r="O732" s="41" t="n">
        <f aca="false">N732*100/$O$2</f>
        <v>55.8251140863623</v>
      </c>
      <c r="R732" s="47" t="n">
        <f aca="false">SUM(D732,I732,N732)</f>
        <v>169097185.304199</v>
      </c>
      <c r="S732" s="41" t="n">
        <f aca="false">R732*100/$R$2</f>
        <v>61.2652409388503</v>
      </c>
      <c r="U732" s="41" t="n">
        <f aca="false">[1]Plan1!$B727</f>
        <v>29.68</v>
      </c>
    </row>
    <row r="733" customFormat="false" ht="15" hidden="false" customHeight="false" outlineLevel="0" collapsed="false">
      <c r="A733" s="46" t="n">
        <v>42731</v>
      </c>
      <c r="B733" s="41" t="n">
        <f aca="false">[2]Plan1!$C728</f>
        <v>-3.05</v>
      </c>
      <c r="C733" s="41" t="n">
        <f aca="false">$E$5 + B733</f>
        <v>777.95</v>
      </c>
      <c r="D733" s="47" t="n">
        <f aca="false">IF(C733&gt;$E$5,$E$2+$E$1,(IF(C733&gt;764.99,C733^3*3486.59308-C733^2*7860012.00812+C733*5908819377.96283-1481278321001.59,IF(C733&gt;752.99,C733^3*3588.471445-C733^2*8028757.56264+C733*5988077680.84934-1488767378546.26,C733^3*899.851852-C733^2*1969009.674601+C733*1435480406.01138-348666163343.76))))-$E$1</f>
        <v>116564312.760498</v>
      </c>
      <c r="E733" s="47" t="n">
        <f aca="false">D733*100/$E$2</f>
        <v>78.2420881779126</v>
      </c>
      <c r="G733" s="41" t="n">
        <f aca="false">[3]Plan1!$C728</f>
        <v>-10.42</v>
      </c>
      <c r="H733" s="41" t="n">
        <f aca="false">$J$5 + G733</f>
        <v>749.58</v>
      </c>
      <c r="I733" s="47" t="n">
        <f aca="false">IF(H733&gt;$J$5,$J$2+$J$1,(IF(H733&gt;739.99,H733^3*2498.244218-H733^2*5471052.355142+H733*3994605728.77515-972400879260.135,H733^3*1396.138889-H733^2*3002770.071427+H733*2152080038.43115-513963640099.415)))-$J$1</f>
        <v>30725613.1530762</v>
      </c>
      <c r="J733" s="47" t="n">
        <f aca="false">I733*100/$J$2</f>
        <v>34.9383192601253</v>
      </c>
      <c r="L733" s="41" t="n">
        <f aca="false">[4]Plan1!$C728</f>
        <v>-3.94</v>
      </c>
      <c r="M733" s="41" t="n">
        <f aca="false">$O$5 + L733</f>
        <v>834.84</v>
      </c>
      <c r="N733" s="47" t="n">
        <f aca="false">IF(M733&gt;$O$5,$O$2+$O$1,(M733^3*3270.5936-M733^2*8015778.389801+M733*6549018422.82398-1783686174686.87))-$O$1</f>
        <v>21856581.2329102</v>
      </c>
      <c r="O733" s="41" t="n">
        <f aca="false">N733*100/$O$2</f>
        <v>55.9179641466189</v>
      </c>
      <c r="R733" s="47" t="n">
        <f aca="false">SUM(D733,I733,N733)</f>
        <v>169146507.146484</v>
      </c>
      <c r="S733" s="41" t="n">
        <f aca="false">R733*100/$R$2</f>
        <v>61.2831106304464</v>
      </c>
      <c r="U733" s="41" t="n">
        <f aca="false">[1]Plan1!$B728</f>
        <v>31.32</v>
      </c>
    </row>
    <row r="734" customFormat="false" ht="15" hidden="false" customHeight="false" outlineLevel="0" collapsed="false">
      <c r="A734" s="46" t="n">
        <v>42732</v>
      </c>
      <c r="B734" s="41" t="n">
        <f aca="false">[2]Plan1!$C729</f>
        <v>-3.07</v>
      </c>
      <c r="C734" s="41" t="n">
        <f aca="false">$E$5 + B734</f>
        <v>777.93</v>
      </c>
      <c r="D734" s="47" t="n">
        <f aca="false">IF(C734&gt;$E$5,$E$2+$E$1,(IF(C734&gt;764.99,C734^3*3486.59308-C734^2*7860012.00812+C734*5908819377.96283-1481278321001.59,IF(C734&gt;752.99,C734^3*3588.471445-C734^2*8028757.56264+C734*5988077680.84934-1488767378546.26,C734^3*899.851852-C734^2*1969009.674601+C734*1435480406.01138-348666163343.76))))-$E$1</f>
        <v>116369424.254639</v>
      </c>
      <c r="E734" s="47" t="n">
        <f aca="false">D734*100/$E$2</f>
        <v>78.1112721219587</v>
      </c>
      <c r="G734" s="41" t="n">
        <f aca="false">[3]Plan1!$C729</f>
        <v>-10.4</v>
      </c>
      <c r="H734" s="41" t="n">
        <f aca="false">$J$5 + G734</f>
        <v>749.6</v>
      </c>
      <c r="I734" s="47" t="n">
        <f aca="false">IF(H734&gt;$J$5,$J$2+$J$1,(IF(H734&gt;739.99,H734^3*2498.244218-H734^2*5471052.355142+H734*3994605728.77515-972400879260.135,H734^3*1396.138889-H734^2*3002770.071427+H734*2152080038.43115-513963640099.415)))-$J$1</f>
        <v>30799464.6813965</v>
      </c>
      <c r="J734" s="47" t="n">
        <f aca="false">I734*100/$J$2</f>
        <v>35.0222963726876</v>
      </c>
      <c r="L734" s="41" t="n">
        <f aca="false">[4]Plan1!$C729</f>
        <v>-3.92</v>
      </c>
      <c r="M734" s="41" t="n">
        <f aca="false">$O$5 + L734</f>
        <v>834.86</v>
      </c>
      <c r="N734" s="47" t="n">
        <f aca="false">IF(M734&gt;$O$5,$O$2+$O$1,(M734^3*3270.5936-M734^2*8015778.389801+M734*6549018422.82398-1783686174686.87))-$O$1</f>
        <v>21929270.9052734</v>
      </c>
      <c r="O734" s="41" t="n">
        <f aca="false">N734*100/$O$2</f>
        <v>56.1039336928039</v>
      </c>
      <c r="R734" s="47" t="n">
        <f aca="false">SUM(D734,I734,N734)</f>
        <v>169098159.841309</v>
      </c>
      <c r="S734" s="41" t="n">
        <f aca="false">R734*100/$R$2</f>
        <v>61.2655940213141</v>
      </c>
      <c r="U734" s="41" t="n">
        <f aca="false">[1]Plan1!$B729</f>
        <v>31.32</v>
      </c>
    </row>
    <row r="735" customFormat="false" ht="15" hidden="false" customHeight="false" outlineLevel="0" collapsed="false">
      <c r="A735" s="46" t="n">
        <v>42733</v>
      </c>
      <c r="B735" s="41" t="n">
        <f aca="false">[2]Plan1!$C730</f>
        <v>-3.08</v>
      </c>
      <c r="C735" s="41" t="n">
        <f aca="false">$E$5 + B735</f>
        <v>777.92</v>
      </c>
      <c r="D735" s="47" t="n">
        <f aca="false">IF(C735&gt;$E$5,$E$2+$E$1,(IF(C735&gt;764.99,C735^3*3486.59308-C735^2*7860012.00812+C735*5908819377.96283-1481278321001.59,IF(C735&gt;752.99,C735^3*3588.471445-C735^2*8028757.56264+C735*5988077680.84934-1488767378546.26,C735^3*899.851852-C735^2*1969009.674601+C735*1435480406.01138-348666163343.76))))-$E$1</f>
        <v>116272063.101318</v>
      </c>
      <c r="E735" s="47" t="n">
        <f aca="false">D735*100/$E$2</f>
        <v>78.0459198733777</v>
      </c>
      <c r="G735" s="41" t="n">
        <f aca="false">[3]Plan1!$C730</f>
        <v>-10.38</v>
      </c>
      <c r="H735" s="41" t="n">
        <f aca="false">$J$5 + G735</f>
        <v>749.62</v>
      </c>
      <c r="I735" s="47" t="n">
        <f aca="false">IF(H735&gt;$J$5,$J$2+$J$1,(IF(H735&gt;739.99,H735^3*2498.244218-H735^2*5471052.355142+H735*3994605728.77515-972400879260.135,H735^3*1396.138889-H735^2*3002770.071427+H735*2152080038.43115-513963640099.415)))-$J$1</f>
        <v>30873433.8085938</v>
      </c>
      <c r="J735" s="47" t="n">
        <f aca="false">I735*100/$J$2</f>
        <v>35.1064072077924</v>
      </c>
      <c r="L735" s="41" t="n">
        <f aca="false">[4]Plan1!$C730</f>
        <v>-3.9</v>
      </c>
      <c r="M735" s="41" t="n">
        <f aca="false">$O$5 + L735</f>
        <v>834.88</v>
      </c>
      <c r="N735" s="47" t="n">
        <f aca="false">IF(M735&gt;$O$5,$O$2+$O$1,(M735^3*3270.5936-M735^2*8015778.389801+M735*6549018422.82398-1783686174686.87))-$O$1</f>
        <v>22002101.1279297</v>
      </c>
      <c r="O735" s="41" t="n">
        <f aca="false">N735*100/$O$2</f>
        <v>56.290262823416</v>
      </c>
      <c r="R735" s="47" t="n">
        <f aca="false">SUM(D735,I735,N735)</f>
        <v>169147598.037842</v>
      </c>
      <c r="S735" s="41" t="n">
        <f aca="false">R735*100/$R$2</f>
        <v>61.2835058689699</v>
      </c>
      <c r="U735" s="41" t="n">
        <f aca="false">[1]Plan1!$B730</f>
        <v>35.19</v>
      </c>
    </row>
    <row r="736" customFormat="false" ht="15" hidden="false" customHeight="false" outlineLevel="0" collapsed="false">
      <c r="A736" s="46" t="n">
        <v>42734</v>
      </c>
      <c r="B736" s="41" t="n">
        <f aca="false">[2]Plan1!$C731</f>
        <v>-3.06</v>
      </c>
      <c r="C736" s="41" t="n">
        <f aca="false">$E$5 + B736</f>
        <v>777.94</v>
      </c>
      <c r="D736" s="47" t="n">
        <f aca="false">IF(C736&gt;$E$5,$E$2+$E$1,(IF(C736&gt;764.99,C736^3*3486.59308-C736^2*7860012.00812+C736*5908819377.96283-1481278321001.59,IF(C736&gt;752.99,C736^3*3588.471445-C736^2*8028757.56264+C736*5988077680.84934-1488767378546.26,C736^3*899.851852-C736^2*1969009.674601+C736*1435480406.01138-348666163343.76))))-$E$1</f>
        <v>116466840.801025</v>
      </c>
      <c r="E736" s="47" t="n">
        <f aca="false">D736*100/$E$2</f>
        <v>78.1766615523243</v>
      </c>
      <c r="G736" s="41" t="n">
        <f aca="false">[3]Plan1!$C731</f>
        <v>-10.36</v>
      </c>
      <c r="H736" s="41" t="n">
        <f aca="false">$J$5 + G736</f>
        <v>749.64</v>
      </c>
      <c r="I736" s="47" t="n">
        <f aca="false">IF(H736&gt;$J$5,$J$2+$J$1,(IF(H736&gt;739.99,H736^3*2498.244218-H736^2*5471052.355142+H736*3994605728.77515-972400879260.135,H736^3*1396.138889-H736^2*3002770.071427+H736*2152080038.43115-513963640099.415)))-$J$1</f>
        <v>30947520.6555176</v>
      </c>
      <c r="J736" s="47" t="n">
        <f aca="false">I736*100/$J$2</f>
        <v>35.1906519028585</v>
      </c>
      <c r="L736" s="41" t="n">
        <f aca="false">[4]Plan1!$C731</f>
        <v>-3.88</v>
      </c>
      <c r="M736" s="41" t="n">
        <f aca="false">$O$5 + L736</f>
        <v>834.9</v>
      </c>
      <c r="N736" s="47" t="n">
        <f aca="false">IF(M736&gt;$O$5,$O$2+$O$1,(M736^3*3270.5936-M736^2*8015778.389801+M736*6549018422.82398-1783686174686.87))-$O$1</f>
        <v>22075072.0527344</v>
      </c>
      <c r="O736" s="41" t="n">
        <f aca="false">N736*100/$O$2</f>
        <v>56.476951926963</v>
      </c>
      <c r="R736" s="47" t="n">
        <f aca="false">SUM(D736,I736,N736)</f>
        <v>169489433.509277</v>
      </c>
      <c r="S736" s="41" t="n">
        <f aca="false">R736*100/$R$2</f>
        <v>61.4073555503308</v>
      </c>
      <c r="U736" s="41" t="n">
        <f aca="false">[1]Plan1!$B731</f>
        <v>24.31</v>
      </c>
    </row>
    <row r="737" customFormat="false" ht="15" hidden="false" customHeight="false" outlineLevel="0" collapsed="false">
      <c r="A737" s="46" t="n">
        <v>42735</v>
      </c>
      <c r="B737" s="41" t="n">
        <f aca="false">[2]Plan1!$C732</f>
        <v>-3.06</v>
      </c>
      <c r="C737" s="41" t="n">
        <f aca="false">$E$5 + B737</f>
        <v>777.94</v>
      </c>
      <c r="D737" s="47" t="n">
        <f aca="false">IF(C737&gt;$E$5,$E$2+$E$1,(IF(C737&gt;764.99,C737^3*3486.59308-C737^2*7860012.00812+C737*5908819377.96283-1481278321001.59,IF(C737&gt;752.99,C737^3*3588.471445-C737^2*8028757.56264+C737*5988077680.84934-1488767378546.26,C737^3*899.851852-C737^2*1969009.674601+C737*1435480406.01138-348666163343.76))))-$E$1</f>
        <v>116466840.801025</v>
      </c>
      <c r="E737" s="47" t="n">
        <f aca="false">D737*100/$E$2</f>
        <v>78.1766615523243</v>
      </c>
      <c r="G737" s="41" t="n">
        <f aca="false">[3]Plan1!$C732</f>
        <v>-10.37</v>
      </c>
      <c r="H737" s="41" t="n">
        <f aca="false">$J$5 + G737</f>
        <v>749.63</v>
      </c>
      <c r="I737" s="47" t="n">
        <f aca="false">IF(H737&gt;$J$5,$J$2+$J$1,(IF(H737&gt;739.99,H737^3*2498.244218-H737^2*5471052.355142+H737*3994605728.77515-972400879260.135,H737^3*1396.138889-H737^2*3002770.071427+H737*2152080038.43115-513963640099.415)))-$J$1</f>
        <v>30910462.5092773</v>
      </c>
      <c r="J737" s="47" t="n">
        <f aca="false">I737*100/$J$2</f>
        <v>35.1485128139466</v>
      </c>
      <c r="L737" s="41" t="n">
        <f aca="false">[4]Plan1!$C732</f>
        <v>-3.9</v>
      </c>
      <c r="M737" s="41" t="n">
        <f aca="false">$O$5 + L737</f>
        <v>834.88</v>
      </c>
      <c r="N737" s="47" t="n">
        <f aca="false">IF(M737&gt;$O$5,$O$2+$O$1,(M737^3*3270.5936-M737^2*8015778.389801+M737*6549018422.82398-1783686174686.87))-$O$1</f>
        <v>22002101.1279297</v>
      </c>
      <c r="O737" s="41" t="n">
        <f aca="false">N737*100/$O$2</f>
        <v>56.290262823416</v>
      </c>
      <c r="R737" s="47" t="n">
        <f aca="false">SUM(D737,I737,N737)</f>
        <v>169379404.438232</v>
      </c>
      <c r="S737" s="41" t="n">
        <f aca="false">R737*100/$R$2</f>
        <v>61.3674911520221</v>
      </c>
      <c r="U737" s="41" t="n">
        <f aca="false">[1]Plan1!$B732</f>
        <v>24.31</v>
      </c>
    </row>
    <row r="738" customFormat="false" ht="15" hidden="false" customHeight="false" outlineLevel="0" collapsed="false">
      <c r="A738" s="46" t="n">
        <v>42736</v>
      </c>
      <c r="B738" s="41" t="n">
        <f aca="false">[2]Plan1!$C733</f>
        <v>-3.09</v>
      </c>
      <c r="C738" s="41" t="n">
        <f aca="false">$E$5 + B738</f>
        <v>777.91</v>
      </c>
      <c r="D738" s="47" t="n">
        <f aca="false">IF(C738&gt;$E$5,$E$2+$E$1,(IF(C738&gt;764.99,C738^3*3486.59308-C738^2*7860012.00812+C738*5908819377.96283-1481278321001.59,IF(C738&gt;752.99,C738^3*3588.471445-C738^2*8028757.56264+C738*5988077680.84934-1488767378546.26,C738^3*899.851852-C738^2*1969009.674601+C738*1435480406.01138-348666163343.76))))-$E$1</f>
        <v>116174757.320068</v>
      </c>
      <c r="E738" s="47" t="n">
        <f aca="false">D738*100/$E$2</f>
        <v>77.9806047924882</v>
      </c>
      <c r="G738" s="41" t="n">
        <f aca="false">[3]Plan1!$C733</f>
        <v>-10.37</v>
      </c>
      <c r="H738" s="41" t="n">
        <f aca="false">$J$5 + G738</f>
        <v>749.63</v>
      </c>
      <c r="I738" s="47" t="n">
        <f aca="false">IF(H738&gt;$J$5,$J$2+$J$1,(IF(H738&gt;739.99,H738^3*2498.244218-H738^2*5471052.355142+H738*3994605728.77515-972400879260.135,H738^3*1396.138889-H738^2*3002770.071427+H738*2152080038.43115-513963640099.415)))-$J$1</f>
        <v>30910462.5092773</v>
      </c>
      <c r="J738" s="47" t="n">
        <f aca="false">I738*100/$J$2</f>
        <v>35.1485128139466</v>
      </c>
      <c r="L738" s="41" t="n">
        <f aca="false">[4]Plan1!$C733</f>
        <v>-3.91</v>
      </c>
      <c r="M738" s="41" t="n">
        <f aca="false">$O$5 + L738</f>
        <v>834.87</v>
      </c>
      <c r="N738" s="47" t="n">
        <f aca="false">IF(M738&gt;$O$5,$O$2+$O$1,(M738^3*3270.5936-M738^2*8015778.389801+M738*6549018422.82398-1783686174686.87))-$O$1</f>
        <v>21965668.4384766</v>
      </c>
      <c r="O738" s="41" t="n">
        <f aca="false">N738*100/$O$2</f>
        <v>56.1970532861652</v>
      </c>
      <c r="R738" s="47" t="n">
        <f aca="false">SUM(D738,I738,N738)</f>
        <v>169050888.267822</v>
      </c>
      <c r="S738" s="41" t="n">
        <f aca="false">R738*100/$R$2</f>
        <v>61.2484671582384</v>
      </c>
      <c r="U738" s="41" t="n">
        <f aca="false">[1]Plan1!$B733</f>
        <v>23.59</v>
      </c>
    </row>
    <row r="739" customFormat="false" ht="15" hidden="false" customHeight="false" outlineLevel="0" collapsed="false">
      <c r="A739" s="46" t="n">
        <v>42737</v>
      </c>
      <c r="B739" s="41" t="n">
        <f aca="false">[2]Plan1!$C734</f>
        <v>-3.1</v>
      </c>
      <c r="C739" s="41" t="n">
        <f aca="false">$E$5 + B739</f>
        <v>777.9</v>
      </c>
      <c r="D739" s="47" t="n">
        <f aca="false">IF(C739&gt;$E$5,$E$2+$E$1,(IF(C739&gt;764.99,C739^3*3486.59308-C739^2*7860012.00812+C739*5908819377.96283-1481278321001.59,IF(C739&gt;752.99,C739^3*3588.471445-C739^2*8028757.56264+C739*5988077680.84934-1488767378546.26,C739^3*899.851852-C739^2*1969009.674601+C739*1435480406.01138-348666163343.76))))-$E$1</f>
        <v>116077506.890381</v>
      </c>
      <c r="E739" s="47" t="n">
        <f aca="false">D739*100/$E$2</f>
        <v>77.9153268655245</v>
      </c>
      <c r="G739" s="41" t="n">
        <f aca="false">[3]Plan1!$C734</f>
        <v>-10.37</v>
      </c>
      <c r="H739" s="41" t="n">
        <f aca="false">$J$5 + G739</f>
        <v>749.63</v>
      </c>
      <c r="I739" s="47" t="n">
        <f aca="false">IF(H739&gt;$J$5,$J$2+$J$1,(IF(H739&gt;739.99,H739^3*2498.244218-H739^2*5471052.355142+H739*3994605728.77515-972400879260.135,H739^3*1396.138889-H739^2*3002770.071427+H739*2152080038.43115-513963640099.415)))-$J$1</f>
        <v>30910462.5092773</v>
      </c>
      <c r="J739" s="47" t="n">
        <f aca="false">I739*100/$J$2</f>
        <v>35.1485128139466</v>
      </c>
      <c r="L739" s="41" t="n">
        <f aca="false">[4]Plan1!$C734</f>
        <v>-3.9</v>
      </c>
      <c r="M739" s="41" t="n">
        <f aca="false">$O$5 + L739</f>
        <v>834.88</v>
      </c>
      <c r="N739" s="47" t="n">
        <f aca="false">IF(M739&gt;$O$5,$O$2+$O$1,(M739^3*3270.5936-M739^2*8015778.389801+M739*6549018422.82398-1783686174686.87))-$O$1</f>
        <v>22002101.1279297</v>
      </c>
      <c r="O739" s="41" t="n">
        <f aca="false">N739*100/$O$2</f>
        <v>56.290262823416</v>
      </c>
      <c r="R739" s="47" t="n">
        <f aca="false">SUM(D739,I739,N739)</f>
        <v>168990070.527588</v>
      </c>
      <c r="S739" s="41" t="n">
        <f aca="false">R739*100/$R$2</f>
        <v>61.2264324123488</v>
      </c>
      <c r="U739" s="41" t="n">
        <f aca="false">[1]Plan1!$B734</f>
        <v>32.59</v>
      </c>
    </row>
    <row r="740" customFormat="false" ht="15" hidden="false" customHeight="false" outlineLevel="0" collapsed="false">
      <c r="A740" s="46" t="n">
        <v>42738</v>
      </c>
      <c r="B740" s="41" t="n">
        <f aca="false">[2]Plan1!$C735</f>
        <v>-3.11</v>
      </c>
      <c r="C740" s="41" t="n">
        <f aca="false">$E$5 + B740</f>
        <v>777.89</v>
      </c>
      <c r="D740" s="47" t="n">
        <f aca="false">IF(C740&gt;$E$5,$E$2+$E$1,(IF(C740&gt;764.99,C740^3*3486.59308-C740^2*7860012.00812+C740*5908819377.96283-1481278321001.59,IF(C740&gt;752.99,C740^3*3588.471445-C740^2*8028757.56264+C740*5988077680.84934-1488767378546.26,C740^3*899.851852-C740^2*1969009.674601+C740*1435480406.01138-348666163343.76))))-$E$1</f>
        <v>115980311.789795</v>
      </c>
      <c r="E740" s="47" t="n">
        <f aca="false">D740*100/$E$2</f>
        <v>77.8500860774101</v>
      </c>
      <c r="G740" s="41" t="n">
        <f aca="false">[3]Plan1!$C735</f>
        <v>-10.37</v>
      </c>
      <c r="H740" s="41" t="n">
        <f aca="false">$J$5 + G740</f>
        <v>749.63</v>
      </c>
      <c r="I740" s="47" t="n">
        <f aca="false">IF(H740&gt;$J$5,$J$2+$J$1,(IF(H740&gt;739.99,H740^3*2498.244218-H740^2*5471052.355142+H740*3994605728.77515-972400879260.135,H740^3*1396.138889-H740^2*3002770.071427+H740*2152080038.43115-513963640099.415)))-$J$1</f>
        <v>30910462.5092773</v>
      </c>
      <c r="J740" s="47" t="n">
        <f aca="false">I740*100/$J$2</f>
        <v>35.1485128139466</v>
      </c>
      <c r="L740" s="41" t="n">
        <f aca="false">[4]Plan1!$C735</f>
        <v>-3.92</v>
      </c>
      <c r="M740" s="41" t="n">
        <f aca="false">$O$5 + L740</f>
        <v>834.86</v>
      </c>
      <c r="N740" s="47" t="n">
        <f aca="false">IF(M740&gt;$O$5,$O$2+$O$1,(M740^3*3270.5936-M740^2*8015778.389801+M740*6549018422.82398-1783686174686.87))-$O$1</f>
        <v>21929270.9052734</v>
      </c>
      <c r="O740" s="41" t="n">
        <f aca="false">N740*100/$O$2</f>
        <v>56.1039336928039</v>
      </c>
      <c r="R740" s="47" t="n">
        <f aca="false">SUM(D740,I740,N740)</f>
        <v>168820045.204346</v>
      </c>
      <c r="S740" s="41" t="n">
        <f aca="false">R740*100/$R$2</f>
        <v>61.1648308997311</v>
      </c>
      <c r="U740" s="41" t="n">
        <f aca="false">[1]Plan1!$B735</f>
        <v>22.88</v>
      </c>
    </row>
    <row r="741" customFormat="false" ht="15" hidden="false" customHeight="false" outlineLevel="0" collapsed="false">
      <c r="A741" s="46" t="n">
        <v>42739</v>
      </c>
      <c r="B741" s="41" t="n">
        <f aca="false">[2]Plan1!$C736</f>
        <v>-3.12</v>
      </c>
      <c r="C741" s="41" t="n">
        <f aca="false">$E$5 + B741</f>
        <v>777.88</v>
      </c>
      <c r="D741" s="47" t="n">
        <f aca="false">IF(C741&gt;$E$5,$E$2+$E$1,(IF(C741&gt;764.99,C741^3*3486.59308-C741^2*7860012.00812+C741*5908819377.96283-1481278321001.59,IF(C741&gt;752.99,C741^3*3588.471445-C741^2*8028757.56264+C741*5988077680.84934-1488767378546.26,C741^3*899.851852-C741^2*1969009.674601+C741*1435480406.01138-348666163343.76))))-$E$1</f>
        <v>115883171.998291</v>
      </c>
      <c r="E741" s="47" t="n">
        <f aca="false">D741*100/$E$2</f>
        <v>77.7848824147072</v>
      </c>
      <c r="G741" s="41" t="n">
        <f aca="false">[3]Plan1!$C736</f>
        <v>-10.38</v>
      </c>
      <c r="H741" s="41" t="n">
        <f aca="false">$J$5 + G741</f>
        <v>749.62</v>
      </c>
      <c r="I741" s="47" t="n">
        <f aca="false">IF(H741&gt;$J$5,$J$2+$J$1,(IF(H741&gt;739.99,H741^3*2498.244218-H741^2*5471052.355142+H741*3994605728.77515-972400879260.135,H741^3*1396.138889-H741^2*3002770.071427+H741*2152080038.43115-513963640099.415)))-$J$1</f>
        <v>30873433.8085938</v>
      </c>
      <c r="J741" s="47" t="n">
        <f aca="false">I741*100/$J$2</f>
        <v>35.1064072077924</v>
      </c>
      <c r="L741" s="41" t="n">
        <f aca="false">[4]Plan1!$C736</f>
        <v>-3.92</v>
      </c>
      <c r="M741" s="41" t="n">
        <f aca="false">$O$5 + L741</f>
        <v>834.86</v>
      </c>
      <c r="N741" s="47" t="n">
        <f aca="false">IF(M741&gt;$O$5,$O$2+$O$1,(M741^3*3270.5936-M741^2*8015778.389801+M741*6549018422.82398-1783686174686.87))-$O$1</f>
        <v>21929270.9052734</v>
      </c>
      <c r="O741" s="41" t="n">
        <f aca="false">N741*100/$O$2</f>
        <v>56.1039336928039</v>
      </c>
      <c r="R741" s="47" t="n">
        <f aca="false">SUM(D741,I741,N741)</f>
        <v>168685876.712158</v>
      </c>
      <c r="S741" s="41" t="n">
        <f aca="false">R741*100/$R$2</f>
        <v>61.1162205991783</v>
      </c>
      <c r="U741" s="41" t="n">
        <f aca="false">[1]Plan1!$B736</f>
        <v>21.16</v>
      </c>
    </row>
    <row r="742" customFormat="false" ht="15" hidden="false" customHeight="false" outlineLevel="0" collapsed="false">
      <c r="A742" s="46" t="n">
        <v>42740</v>
      </c>
      <c r="B742" s="41" t="n">
        <f aca="false">[2]Plan1!$C737</f>
        <v>-3.14</v>
      </c>
      <c r="C742" s="41" t="n">
        <f aca="false">$E$5 + B742</f>
        <v>777.86</v>
      </c>
      <c r="D742" s="47" t="n">
        <f aca="false">IF(C742&gt;$E$5,$E$2+$E$1,(IF(C742&gt;764.99,C742^3*3486.59308-C742^2*7860012.00812+C742*5908819377.96283-1481278321001.59,IF(C742&gt;752.99,C742^3*3588.471445-C742^2*8028757.56264+C742*5988077680.84934-1488767378546.26,C742^3*899.851852-C742^2*1969009.674601+C742*1435480406.01138-348666163343.76))))-$E$1</f>
        <v>115689058.26001</v>
      </c>
      <c r="E742" s="47" t="n">
        <f aca="false">D742*100/$E$2</f>
        <v>77.6545864101458</v>
      </c>
      <c r="G742" s="41" t="n">
        <f aca="false">[3]Plan1!$C737</f>
        <v>-10.37</v>
      </c>
      <c r="H742" s="41" t="n">
        <f aca="false">$J$5 + G742</f>
        <v>749.63</v>
      </c>
      <c r="I742" s="47" t="n">
        <f aca="false">IF(H742&gt;$J$5,$J$2+$J$1,(IF(H742&gt;739.99,H742^3*2498.244218-H742^2*5471052.355142+H742*3994605728.77515-972400879260.135,H742^3*1396.138889-H742^2*3002770.071427+H742*2152080038.43115-513963640099.415)))-$J$1</f>
        <v>30910462.5092773</v>
      </c>
      <c r="J742" s="47" t="n">
        <f aca="false">I742*100/$J$2</f>
        <v>35.1485128139466</v>
      </c>
      <c r="L742" s="41" t="n">
        <f aca="false">[4]Plan1!$C737</f>
        <v>-3.93</v>
      </c>
      <c r="M742" s="41" t="n">
        <f aca="false">$O$5 + L742</f>
        <v>834.85</v>
      </c>
      <c r="N742" s="47" t="n">
        <f aca="false">IF(M742&gt;$O$5,$O$2+$O$1,(M742^3*3270.5936-M742^2*8015778.389801+M742*6549018422.82398-1783686174686.87))-$O$1</f>
        <v>21892908.5097656</v>
      </c>
      <c r="O742" s="41" t="n">
        <f aca="false">N742*100/$O$2</f>
        <v>56.0109039958616</v>
      </c>
      <c r="R742" s="47" t="n">
        <f aca="false">SUM(D742,I742,N742)</f>
        <v>168492429.279053</v>
      </c>
      <c r="S742" s="41" t="n">
        <f aca="false">R742*100/$R$2</f>
        <v>61.0461330718378</v>
      </c>
      <c r="U742" s="41" t="n">
        <f aca="false">[1]Plan1!$B737</f>
        <v>18.87</v>
      </c>
    </row>
    <row r="743" customFormat="false" ht="15" hidden="false" customHeight="false" outlineLevel="0" collapsed="false">
      <c r="A743" s="46" t="n">
        <v>42741</v>
      </c>
      <c r="B743" s="41" t="n">
        <f aca="false">[2]Plan1!$C738</f>
        <v>-3.14</v>
      </c>
      <c r="C743" s="41" t="n">
        <f aca="false">$E$5 + B743</f>
        <v>777.86</v>
      </c>
      <c r="D743" s="47" t="n">
        <f aca="false">IF(C743&gt;$E$5,$E$2+$E$1,(IF(C743&gt;764.99,C743^3*3486.59308-C743^2*7860012.00812+C743*5908819377.96283-1481278321001.59,IF(C743&gt;752.99,C743^3*3588.471445-C743^2*8028757.56264+C743*5988077680.84934-1488767378546.26,C743^3*899.851852-C743^2*1969009.674601+C743*1435480406.01138-348666163343.76))))-$E$1</f>
        <v>115689058.26001</v>
      </c>
      <c r="E743" s="47" t="n">
        <f aca="false">D743*100/$E$2</f>
        <v>77.6545864101458</v>
      </c>
      <c r="G743" s="41" t="n">
        <f aca="false">[3]Plan1!$C738</f>
        <v>-10.38</v>
      </c>
      <c r="H743" s="41" t="n">
        <f aca="false">$J$5 + G743</f>
        <v>749.62</v>
      </c>
      <c r="I743" s="47" t="n">
        <f aca="false">IF(H743&gt;$J$5,$J$2+$J$1,(IF(H743&gt;739.99,H743^3*2498.244218-H743^2*5471052.355142+H743*3994605728.77515-972400879260.135,H743^3*1396.138889-H743^2*3002770.071427+H743*2152080038.43115-513963640099.415)))-$J$1</f>
        <v>30873433.8085938</v>
      </c>
      <c r="J743" s="47" t="n">
        <f aca="false">I743*100/$J$2</f>
        <v>35.1064072077924</v>
      </c>
      <c r="L743" s="41" t="n">
        <f aca="false">[4]Plan1!$C738</f>
        <v>-3.95</v>
      </c>
      <c r="M743" s="41" t="n">
        <f aca="false">$O$5 + L743</f>
        <v>834.83</v>
      </c>
      <c r="N743" s="47" t="n">
        <f aca="false">IF(M743&gt;$O$5,$O$2+$O$1,(M743^3*3270.5936-M743^2*8015778.389801+M743*6549018422.82398-1783686174686.87))-$O$1</f>
        <v>21820289.0517578</v>
      </c>
      <c r="O743" s="41" t="n">
        <f aca="false">N743*100/$O$2</f>
        <v>55.8251140863623</v>
      </c>
      <c r="R743" s="47" t="n">
        <f aca="false">SUM(D743,I743,N743)</f>
        <v>168382781.120361</v>
      </c>
      <c r="S743" s="41" t="n">
        <f aca="false">R743*100/$R$2</f>
        <v>61.0064066810724</v>
      </c>
      <c r="U743" s="41" t="n">
        <f aca="false">[1]Plan1!$B738</f>
        <v>20.16</v>
      </c>
    </row>
    <row r="744" customFormat="false" ht="15" hidden="false" customHeight="false" outlineLevel="0" collapsed="false">
      <c r="A744" s="46" t="n">
        <v>42742</v>
      </c>
      <c r="B744" s="41" t="n">
        <f aca="false">[2]Plan1!$C739</f>
        <v>-3.13</v>
      </c>
      <c r="C744" s="41" t="n">
        <f aca="false">$E$5 + B744</f>
        <v>777.87</v>
      </c>
      <c r="D744" s="47" t="n">
        <f aca="false">IF(C744&gt;$E$5,$E$2+$E$1,(IF(C744&gt;764.99,C744^3*3486.59308-C744^2*7860012.00812+C744*5908819377.96283-1481278321001.59,IF(C744&gt;752.99,C744^3*3588.471445-C744^2*8028757.56264+C744*5988077680.84934-1488767378546.26,C744^3*899.851852-C744^2*1969009.674601+C744*1435480406.01138-348666163343.76))))-$E$1</f>
        <v>115786087.49585</v>
      </c>
      <c r="E744" s="47" t="n">
        <f aca="false">D744*100/$E$2</f>
        <v>77.719715863978</v>
      </c>
      <c r="G744" s="41" t="n">
        <f aca="false">[3]Plan1!$C739</f>
        <v>-10.39</v>
      </c>
      <c r="H744" s="41" t="n">
        <f aca="false">$J$5 + G744</f>
        <v>749.61</v>
      </c>
      <c r="I744" s="47" t="n">
        <f aca="false">IF(H744&gt;$J$5,$J$2+$J$1,(IF(H744&gt;739.99,H744^3*2498.244218-H744^2*5471052.355142+H744*3994605728.77515-972400879260.135,H744^3*1396.138889-H744^2*3002770.071427+H744*2152080038.43115-513963640099.415)))-$J$1</f>
        <v>30836434.5373535</v>
      </c>
      <c r="J744" s="47" t="n">
        <f aca="false">I744*100/$J$2</f>
        <v>35.0643350660732</v>
      </c>
      <c r="L744" s="41" t="n">
        <f aca="false">[4]Plan1!$C739</f>
        <v>-3.96</v>
      </c>
      <c r="M744" s="41" t="n">
        <f aca="false">$O$5 + L744</f>
        <v>834.82</v>
      </c>
      <c r="N744" s="47" t="n">
        <f aca="false">IF(M744&gt;$O$5,$O$2+$O$1,(M744^3*3270.5936-M744^2*8015778.389801+M744*6549018422.82398-1783686174686.87))-$O$1</f>
        <v>21784031.9506836</v>
      </c>
      <c r="O744" s="41" t="n">
        <f aca="false">N744*100/$O$2</f>
        <v>55.7323537751167</v>
      </c>
      <c r="R744" s="47" t="n">
        <f aca="false">SUM(D744,I744,N744)</f>
        <v>168406553.983887</v>
      </c>
      <c r="S744" s="41" t="n">
        <f aca="false">R744*100/$R$2</f>
        <v>61.0150197766072</v>
      </c>
      <c r="U744" s="41" t="n">
        <f aca="false">[1]Plan1!$B739</f>
        <v>23.24</v>
      </c>
    </row>
    <row r="745" customFormat="false" ht="15" hidden="false" customHeight="false" outlineLevel="0" collapsed="false">
      <c r="A745" s="46" t="n">
        <v>42743</v>
      </c>
      <c r="B745" s="41" t="n">
        <f aca="false">[2]Plan1!$C740</f>
        <v>-3.14</v>
      </c>
      <c r="C745" s="41" t="n">
        <f aca="false">$E$5 + B745</f>
        <v>777.86</v>
      </c>
      <c r="D745" s="47" t="n">
        <f aca="false">IF(C745&gt;$E$5,$E$2+$E$1,(IF(C745&gt;764.99,C745^3*3486.59308-C745^2*7860012.00812+C745*5908819377.96283-1481278321001.59,IF(C745&gt;752.99,C745^3*3588.471445-C745^2*8028757.56264+C745*5988077680.84934-1488767378546.26,C745^3*899.851852-C745^2*1969009.674601+C745*1435480406.01138-348666163343.76))))-$E$1</f>
        <v>115689058.26001</v>
      </c>
      <c r="E745" s="47" t="n">
        <f aca="false">D745*100/$E$2</f>
        <v>77.6545864101458</v>
      </c>
      <c r="G745" s="41" t="n">
        <f aca="false">[3]Plan1!$C740</f>
        <v>-10.39</v>
      </c>
      <c r="H745" s="41" t="n">
        <f aca="false">$J$5 + G745</f>
        <v>749.61</v>
      </c>
      <c r="I745" s="47" t="n">
        <f aca="false">IF(H745&gt;$J$5,$J$2+$J$1,(IF(H745&gt;739.99,H745^3*2498.244218-H745^2*5471052.355142+H745*3994605728.77515-972400879260.135,H745^3*1396.138889-H745^2*3002770.071427+H745*2152080038.43115-513963640099.415)))-$J$1</f>
        <v>30836434.5373535</v>
      </c>
      <c r="J745" s="47" t="n">
        <f aca="false">I745*100/$J$2</f>
        <v>35.0643350660732</v>
      </c>
      <c r="L745" s="41" t="n">
        <f aca="false">[4]Plan1!$C740</f>
        <v>-3.96</v>
      </c>
      <c r="M745" s="41" t="n">
        <f aca="false">$O$5 + L745</f>
        <v>834.82</v>
      </c>
      <c r="N745" s="47" t="n">
        <f aca="false">IF(M745&gt;$O$5,$O$2+$O$1,(M745^3*3270.5936-M745^2*8015778.389801+M745*6549018422.82398-1783686174686.87))-$O$1</f>
        <v>21784031.9506836</v>
      </c>
      <c r="O745" s="41" t="n">
        <f aca="false">N745*100/$O$2</f>
        <v>55.7323537751167</v>
      </c>
      <c r="R745" s="47" t="n">
        <f aca="false">SUM(D745,I745,N745)</f>
        <v>168309524.748047</v>
      </c>
      <c r="S745" s="41" t="n">
        <f aca="false">R745*100/$R$2</f>
        <v>60.9798653208949</v>
      </c>
      <c r="U745" s="41" t="n">
        <f aca="false">[1]Plan1!$B740</f>
        <v>19.84</v>
      </c>
    </row>
    <row r="746" customFormat="false" ht="15" hidden="false" customHeight="false" outlineLevel="0" collapsed="false">
      <c r="A746" s="46" t="n">
        <v>42744</v>
      </c>
      <c r="B746" s="41" t="n">
        <f aca="false">[2]Plan1!$C741</f>
        <v>-3.18</v>
      </c>
      <c r="C746" s="41" t="n">
        <f aca="false">$E$5 + B746</f>
        <v>777.82</v>
      </c>
      <c r="D746" s="47" t="n">
        <f aca="false">IF(C746&gt;$E$5,$E$2+$E$1,(IF(C746&gt;764.99,C746^3*3486.59308-C746^2*7860012.00812+C746*5908819377.96283-1481278321001.59,IF(C746&gt;752.99,C746^3*3588.471445-C746^2*8028757.56264+C746*5988077680.84934-1488767378546.26,C746^3*899.851852-C746^2*1969009.674601+C746*1435480406.01138-348666163343.76))))-$E$1</f>
        <v>115301493.57251</v>
      </c>
      <c r="E746" s="47" t="n">
        <f aca="false">D746*100/$E$2</f>
        <v>77.3944392884763</v>
      </c>
      <c r="G746" s="41" t="n">
        <f aca="false">[3]Plan1!$C741</f>
        <v>-10.41</v>
      </c>
      <c r="H746" s="41" t="n">
        <f aca="false">$J$5 + G746</f>
        <v>749.59</v>
      </c>
      <c r="I746" s="47" t="n">
        <f aca="false">IF(H746&gt;$J$5,$J$2+$J$1,(IF(H746&gt;739.99,H746^3*2498.244218-H746^2*5471052.355142+H746*3994605728.77515-972400879260.135,H746^3*1396.138889-H746^2*3002770.071427+H746*2152080038.43115-513963640099.415)))-$J$1</f>
        <v>30762524.2248535</v>
      </c>
      <c r="J746" s="47" t="n">
        <f aca="false">I746*100/$J$2</f>
        <v>34.9802911095906</v>
      </c>
      <c r="L746" s="41" t="n">
        <f aca="false">[4]Plan1!$C741</f>
        <v>-3.97</v>
      </c>
      <c r="M746" s="41" t="n">
        <f aca="false">$O$5 + L746</f>
        <v>834.81</v>
      </c>
      <c r="N746" s="47" t="n">
        <f aca="false">IF(M746&gt;$O$5,$O$2+$O$1,(M746^3*3270.5936-M746^2*8015778.389801+M746*6549018422.82398-1783686174686.87))-$O$1</f>
        <v>21747809.9067383</v>
      </c>
      <c r="O746" s="41" t="n">
        <f aca="false">N746*100/$O$2</f>
        <v>55.6396831541688</v>
      </c>
      <c r="R746" s="47" t="n">
        <f aca="false">SUM(D746,I746,N746)</f>
        <v>167811827.704102</v>
      </c>
      <c r="S746" s="41" t="n">
        <f aca="false">R746*100/$R$2</f>
        <v>60.7995457652677</v>
      </c>
      <c r="U746" s="41" t="n">
        <f aca="false">[1]Plan1!$B741</f>
        <v>19.19</v>
      </c>
    </row>
    <row r="747" customFormat="false" ht="15" hidden="false" customHeight="false" outlineLevel="0" collapsed="false">
      <c r="A747" s="46" t="n">
        <v>42745</v>
      </c>
      <c r="B747" s="41" t="n">
        <f aca="false">[2]Plan1!$C742</f>
        <v>-3.2</v>
      </c>
      <c r="C747" s="41" t="n">
        <f aca="false">$E$5 + B747</f>
        <v>777.8</v>
      </c>
      <c r="D747" s="47" t="n">
        <f aca="false">IF(C747&gt;$E$5,$E$2+$E$1,(IF(C747&gt;764.99,C747^3*3486.59308-C747^2*7860012.00812+C747*5908819377.96283-1481278321001.59,IF(C747&gt;752.99,C747^3*3588.471445-C747^2*8028757.56264+C747*5988077680.84934-1488767378546.26,C747^3*899.851852-C747^2*1969009.674601+C747*1435480406.01138-348666163343.76))))-$E$1</f>
        <v>115108042.287354</v>
      </c>
      <c r="E747" s="47" t="n">
        <f aca="false">D747*100/$E$2</f>
        <v>77.2645879458752</v>
      </c>
      <c r="G747" s="41" t="n">
        <f aca="false">[3]Plan1!$C742</f>
        <v>-10.42</v>
      </c>
      <c r="H747" s="41" t="n">
        <f aca="false">$J$5 + G747</f>
        <v>749.58</v>
      </c>
      <c r="I747" s="47" t="n">
        <f aca="false">IF(H747&gt;$J$5,$J$2+$J$1,(IF(H747&gt;739.99,H747^3*2498.244218-H747^2*5471052.355142+H747*3994605728.77515-972400879260.135,H747^3*1396.138889-H747^2*3002770.071427+H747*2152080038.43115-513963640099.415)))-$J$1</f>
        <v>30725613.1530762</v>
      </c>
      <c r="J747" s="47" t="n">
        <f aca="false">I747*100/$J$2</f>
        <v>34.9383192601253</v>
      </c>
      <c r="L747" s="41" t="n">
        <f aca="false">[4]Plan1!$C742</f>
        <v>-4</v>
      </c>
      <c r="M747" s="41" t="n">
        <f aca="false">$O$5 + L747</f>
        <v>834.78</v>
      </c>
      <c r="N747" s="47" t="n">
        <f aca="false">IF(M747&gt;$O$5,$O$2+$O$1,(M747^3*3270.5936-M747^2*8015778.389801+M747*6549018422.82398-1783686174686.87))-$O$1</f>
        <v>21639353.9316406</v>
      </c>
      <c r="O747" s="41" t="n">
        <f aca="false">N747*100/$O$2</f>
        <v>55.3622089571583</v>
      </c>
      <c r="R747" s="47" t="n">
        <f aca="false">SUM(D747,I747,N747)</f>
        <v>167473009.37207</v>
      </c>
      <c r="S747" s="41" t="n">
        <f aca="false">R747*100/$R$2</f>
        <v>60.6767892172563</v>
      </c>
      <c r="U747" s="41" t="n">
        <f aca="false">[1]Plan1!$B742</f>
        <v>16.72</v>
      </c>
    </row>
    <row r="748" customFormat="false" ht="15" hidden="false" customHeight="false" outlineLevel="0" collapsed="false">
      <c r="A748" s="46" t="n">
        <v>42746</v>
      </c>
      <c r="B748" s="41" t="n">
        <f aca="false">[2]Plan1!$C743</f>
        <v>-3.2</v>
      </c>
      <c r="C748" s="41" t="n">
        <f aca="false">$E$5 + B748</f>
        <v>777.8</v>
      </c>
      <c r="D748" s="47" t="n">
        <f aca="false">IF(C748&gt;$E$5,$E$2+$E$1,(IF(C748&gt;764.99,C748^3*3486.59308-C748^2*7860012.00812+C748*5908819377.96283-1481278321001.59,IF(C748&gt;752.99,C748^3*3588.471445-C748^2*8028757.56264+C748*5988077680.84934-1488767378546.26,C748^3*899.851852-C748^2*1969009.674601+C748*1435480406.01138-348666163343.76))))-$E$1</f>
        <v>115108042.287354</v>
      </c>
      <c r="E748" s="47" t="n">
        <f aca="false">D748*100/$E$2</f>
        <v>77.2645879458752</v>
      </c>
      <c r="G748" s="41" t="n">
        <f aca="false">[3]Plan1!$C743</f>
        <v>-10.4</v>
      </c>
      <c r="H748" s="41" t="n">
        <f aca="false">$J$5 + G748</f>
        <v>749.6</v>
      </c>
      <c r="I748" s="47" t="n">
        <f aca="false">IF(H748&gt;$J$5,$J$2+$J$1,(IF(H748&gt;739.99,H748^3*2498.244218-H748^2*5471052.355142+H748*3994605728.77515-972400879260.135,H748^3*1396.138889-H748^2*3002770.071427+H748*2152080038.43115-513963640099.415)))-$J$1</f>
        <v>30799464.6813965</v>
      </c>
      <c r="J748" s="47" t="n">
        <f aca="false">I748*100/$J$2</f>
        <v>35.0222963726876</v>
      </c>
      <c r="L748" s="41" t="n">
        <f aca="false">[4]Plan1!$C743</f>
        <v>-4.01</v>
      </c>
      <c r="M748" s="41" t="n">
        <f aca="false">$O$5 + L748</f>
        <v>834.77</v>
      </c>
      <c r="N748" s="47" t="n">
        <f aca="false">IF(M748&gt;$O$5,$O$2+$O$1,(M748^3*3270.5936-M748^2*8015778.389801+M748*6549018422.82398-1783686174686.87))-$O$1</f>
        <v>21603271.9257813</v>
      </c>
      <c r="O748" s="41" t="n">
        <f aca="false">N748*100/$O$2</f>
        <v>55.2698966102051</v>
      </c>
      <c r="R748" s="47" t="n">
        <f aca="false">SUM(D748,I748,N748)</f>
        <v>167510778.894531</v>
      </c>
      <c r="S748" s="41" t="n">
        <f aca="false">R748*100/$R$2</f>
        <v>60.6904734124695</v>
      </c>
      <c r="U748" s="41" t="n">
        <f aca="false">[1]Plan1!$B743</f>
        <v>22.19</v>
      </c>
    </row>
    <row r="749" customFormat="false" ht="15" hidden="false" customHeight="false" outlineLevel="0" collapsed="false">
      <c r="A749" s="46" t="n">
        <v>42747</v>
      </c>
      <c r="B749" s="41" t="n">
        <f aca="false">[2]Plan1!$C744</f>
        <v>-3.2</v>
      </c>
      <c r="C749" s="41" t="n">
        <f aca="false">$E$5 + B749</f>
        <v>777.8</v>
      </c>
      <c r="D749" s="47" t="n">
        <f aca="false">IF(C749&gt;$E$5,$E$2+$E$1,(IF(C749&gt;764.99,C749^3*3486.59308-C749^2*7860012.00812+C749*5908819377.96283-1481278321001.59,IF(C749&gt;752.99,C749^3*3588.471445-C749^2*8028757.56264+C749*5988077680.84934-1488767378546.26,C749^3*899.851852-C749^2*1969009.674601+C749*1435480406.01138-348666163343.76))))-$E$1</f>
        <v>115108042.287354</v>
      </c>
      <c r="E749" s="47" t="n">
        <f aca="false">D749*100/$E$2</f>
        <v>77.2645879458752</v>
      </c>
      <c r="G749" s="41" t="n">
        <f aca="false">[3]Plan1!$C744</f>
        <v>-10.41</v>
      </c>
      <c r="H749" s="41" t="n">
        <f aca="false">$J$5 + G749</f>
        <v>749.59</v>
      </c>
      <c r="I749" s="47" t="n">
        <f aca="false">IF(H749&gt;$J$5,$J$2+$J$1,(IF(H749&gt;739.99,H749^3*2498.244218-H749^2*5471052.355142+H749*3994605728.77515-972400879260.135,H749^3*1396.138889-H749^2*3002770.071427+H749*2152080038.43115-513963640099.415)))-$J$1</f>
        <v>30762524.2248535</v>
      </c>
      <c r="J749" s="47" t="n">
        <f aca="false">I749*100/$J$2</f>
        <v>34.9802911095906</v>
      </c>
      <c r="L749" s="41" t="n">
        <f aca="false">[4]Plan1!$C744</f>
        <v>-4</v>
      </c>
      <c r="M749" s="41" t="n">
        <f aca="false">$O$5 + L749</f>
        <v>834.78</v>
      </c>
      <c r="N749" s="47" t="n">
        <f aca="false">IF(M749&gt;$O$5,$O$2+$O$1,(M749^3*3270.5936-M749^2*8015778.389801+M749*6549018422.82398-1783686174686.87))-$O$1</f>
        <v>21639353.9316406</v>
      </c>
      <c r="O749" s="41" t="n">
        <f aca="false">N749*100/$O$2</f>
        <v>55.3622089571583</v>
      </c>
      <c r="R749" s="47" t="n">
        <f aca="false">SUM(D749,I749,N749)</f>
        <v>167509920.443848</v>
      </c>
      <c r="S749" s="41" t="n">
        <f aca="false">R749*100/$R$2</f>
        <v>60.6901623890313</v>
      </c>
      <c r="U749" s="41" t="n">
        <f aca="false">[1]Plan1!$B744</f>
        <v>22.53</v>
      </c>
    </row>
    <row r="750" customFormat="false" ht="15" hidden="false" customHeight="false" outlineLevel="0" collapsed="false">
      <c r="A750" s="46" t="n">
        <v>42748</v>
      </c>
      <c r="B750" s="41" t="n">
        <f aca="false">[2]Plan1!$C745</f>
        <v>-3.2</v>
      </c>
      <c r="C750" s="41" t="n">
        <f aca="false">$E$5 + B750</f>
        <v>777.8</v>
      </c>
      <c r="D750" s="47" t="n">
        <f aca="false">IF(C750&gt;$E$5,$E$2+$E$1,(IF(C750&gt;764.99,C750^3*3486.59308-C750^2*7860012.00812+C750*5908819377.96283-1481278321001.59,IF(C750&gt;752.99,C750^3*3588.471445-C750^2*8028757.56264+C750*5988077680.84934-1488767378546.26,C750^3*899.851852-C750^2*1969009.674601+C750*1435480406.01138-348666163343.76))))-$E$1</f>
        <v>115108042.287354</v>
      </c>
      <c r="E750" s="47" t="n">
        <f aca="false">D750*100/$E$2</f>
        <v>77.2645879458752</v>
      </c>
      <c r="G750" s="41" t="n">
        <f aca="false">[3]Plan1!$C745</f>
        <v>-10.37</v>
      </c>
      <c r="H750" s="41" t="n">
        <f aca="false">$J$5 + G750</f>
        <v>749.63</v>
      </c>
      <c r="I750" s="47" t="n">
        <f aca="false">IF(H750&gt;$J$5,$J$2+$J$1,(IF(H750&gt;739.99,H750^3*2498.244218-H750^2*5471052.355142+H750*3994605728.77515-972400879260.135,H750^3*1396.138889-H750^2*3002770.071427+H750*2152080038.43115-513963640099.415)))-$J$1</f>
        <v>30910462.5092773</v>
      </c>
      <c r="J750" s="47" t="n">
        <f aca="false">I750*100/$J$2</f>
        <v>35.1485128139466</v>
      </c>
      <c r="L750" s="41" t="n">
        <f aca="false">[4]Plan1!$C745</f>
        <v>-3.96</v>
      </c>
      <c r="M750" s="41" t="n">
        <f aca="false">$O$5 + L750</f>
        <v>834.82</v>
      </c>
      <c r="N750" s="47" t="n">
        <f aca="false">IF(M750&gt;$O$5,$O$2+$O$1,(M750^3*3270.5936-M750^2*8015778.389801+M750*6549018422.82398-1783686174686.87))-$O$1</f>
        <v>21784031.9506836</v>
      </c>
      <c r="O750" s="41" t="n">
        <f aca="false">N750*100/$O$2</f>
        <v>55.7323537751167</v>
      </c>
      <c r="R750" s="47" t="n">
        <f aca="false">SUM(D750,I750,N750)</f>
        <v>167802536.747314</v>
      </c>
      <c r="S750" s="41" t="n">
        <f aca="false">R750*100/$R$2</f>
        <v>60.796179578509</v>
      </c>
      <c r="U750" s="41" t="n">
        <f aca="false">[1]Plan1!$B745</f>
        <v>30.91</v>
      </c>
    </row>
    <row r="751" customFormat="false" ht="15" hidden="false" customHeight="false" outlineLevel="0" collapsed="false">
      <c r="A751" s="46" t="n">
        <v>42749</v>
      </c>
      <c r="B751" s="41" t="n">
        <f aca="false">[2]Plan1!$C746</f>
        <v>-3.06</v>
      </c>
      <c r="C751" s="41" t="n">
        <f aca="false">$E$5 + B751</f>
        <v>777.94</v>
      </c>
      <c r="D751" s="47" t="n">
        <f aca="false">IF(C751&gt;$E$5,$E$2+$E$1,(IF(C751&gt;764.99,C751^3*3486.59308-C751^2*7860012.00812+C751*5908819377.96283-1481278321001.59,IF(C751&gt;752.99,C751^3*3588.471445-C751^2*8028757.56264+C751*5988077680.84934-1488767378546.26,C751^3*899.851852-C751^2*1969009.674601+C751*1435480406.01138-348666163343.76))))-$E$1</f>
        <v>116466840.801025</v>
      </c>
      <c r="E751" s="47" t="n">
        <f aca="false">D751*100/$E$2</f>
        <v>78.1766615523243</v>
      </c>
      <c r="G751" s="41" t="n">
        <f aca="false">[3]Plan1!$C746</f>
        <v>-10.32</v>
      </c>
      <c r="H751" s="41" t="n">
        <f aca="false">$J$5 + G751</f>
        <v>749.68</v>
      </c>
      <c r="I751" s="47" t="n">
        <f aca="false">IF(H751&gt;$J$5,$J$2+$J$1,(IF(H751&gt;739.99,H751^3*2498.244218-H751^2*5471052.355142+H751*3994605728.77515-972400879260.135,H751^3*1396.138889-H751^2*3002770.071427+H751*2152080038.43115-513963640099.415)))-$J$1</f>
        <v>31096047.9863281</v>
      </c>
      <c r="J751" s="47" t="n">
        <f aca="false">I751*100/$J$2</f>
        <v>35.3595434161656</v>
      </c>
      <c r="L751" s="41" t="n">
        <f aca="false">[4]Plan1!$C746</f>
        <v>-3.93</v>
      </c>
      <c r="M751" s="41" t="n">
        <f aca="false">$O$5 + L751</f>
        <v>834.85</v>
      </c>
      <c r="N751" s="47" t="n">
        <f aca="false">IF(M751&gt;$O$5,$O$2+$O$1,(M751^3*3270.5936-M751^2*8015778.389801+M751*6549018422.82398-1783686174686.87))-$O$1</f>
        <v>21892908.5097656</v>
      </c>
      <c r="O751" s="41" t="n">
        <f aca="false">N751*100/$O$2</f>
        <v>56.0109039958616</v>
      </c>
      <c r="R751" s="47" t="n">
        <f aca="false">SUM(D751,I751,N751)</f>
        <v>169455797.297119</v>
      </c>
      <c r="S751" s="41" t="n">
        <f aca="false">R751*100/$R$2</f>
        <v>61.3951688859671</v>
      </c>
      <c r="U751" s="41" t="n">
        <f aca="false">[1]Plan1!$B746</f>
        <v>42.17</v>
      </c>
    </row>
    <row r="752" customFormat="false" ht="15" hidden="false" customHeight="false" outlineLevel="0" collapsed="false">
      <c r="A752" s="46" t="n">
        <v>42750</v>
      </c>
      <c r="B752" s="41" t="n">
        <f aca="false">[2]Plan1!$C747</f>
        <v>-3</v>
      </c>
      <c r="C752" s="41" t="n">
        <f aca="false">$E$5 + B752</f>
        <v>778</v>
      </c>
      <c r="D752" s="47" t="n">
        <f aca="false">IF(C752&gt;$E$5,$E$2+$E$1,(IF(C752&gt;764.99,C752^3*3486.59308-C752^2*7860012.00812+C752*5908819377.96283-1481278321001.59,IF(C752&gt;752.99,C752^3*3588.471445-C752^2*8028757.56264+C752*5988077680.84934-1488767378546.26,C752^3*899.851852-C752^2*1969009.674601+C752*1435480406.01138-348666163343.76))))-$E$1</f>
        <v>117052504.496826</v>
      </c>
      <c r="E752" s="47" t="n">
        <f aca="false">D752*100/$E$2</f>
        <v>78.5697797327026</v>
      </c>
      <c r="G752" s="41" t="n">
        <f aca="false">[3]Plan1!$C747</f>
        <v>-10.14</v>
      </c>
      <c r="H752" s="41" t="n">
        <f aca="false">$J$5 + G752</f>
        <v>749.86</v>
      </c>
      <c r="I752" s="47" t="n">
        <f aca="false">IF(H752&gt;$J$5,$J$2+$J$1,(IF(H752&gt;739.99,H752^3*2498.244218-H752^2*5471052.355142+H752*3994605728.77515-972400879260.135,H752^3*1396.138889-H752^2*3002770.071427+H752*2152080038.43115-513963640099.415)))-$J$1</f>
        <v>31770279.7399902</v>
      </c>
      <c r="J752" s="47" t="n">
        <f aca="false">I752*100/$J$2</f>
        <v>36.126217270562</v>
      </c>
      <c r="L752" s="41" t="n">
        <f aca="false">[4]Plan1!$C747</f>
        <v>-3.79</v>
      </c>
      <c r="M752" s="41" t="n">
        <f aca="false">$O$5 + L752</f>
        <v>834.99</v>
      </c>
      <c r="N752" s="47" t="n">
        <f aca="false">IF(M752&gt;$O$5,$O$2+$O$1,(M752^3*3270.5936-M752^2*8015778.389801+M752*6549018422.82398-1783686174686.87))-$O$1</f>
        <v>22405186.6518555</v>
      </c>
      <c r="O752" s="41" t="n">
        <f aca="false">N752*100/$O$2</f>
        <v>57.3215184271499</v>
      </c>
      <c r="R752" s="47" t="n">
        <f aca="false">SUM(D752,I752,N752)</f>
        <v>171227970.888672</v>
      </c>
      <c r="S752" s="41" t="n">
        <f aca="false">R752*100/$R$2</f>
        <v>62.0372413242317</v>
      </c>
      <c r="U752" s="41" t="n">
        <f aca="false">[1]Plan1!$B747</f>
        <v>57.7</v>
      </c>
    </row>
    <row r="753" customFormat="false" ht="15" hidden="false" customHeight="false" outlineLevel="0" collapsed="false">
      <c r="A753" s="46" t="n">
        <v>42751</v>
      </c>
      <c r="B753" s="41" t="n">
        <f aca="false">[2]Plan1!$C748</f>
        <v>-2.88</v>
      </c>
      <c r="C753" s="41" t="n">
        <f aca="false">$E$5 + B753</f>
        <v>778.12</v>
      </c>
      <c r="D753" s="47" t="n">
        <f aca="false">IF(C753&gt;$E$5,$E$2+$E$1,(IF(C753&gt;764.99,C753^3*3486.59308-C753^2*7860012.00812+C753*5908819377.96283-1481278321001.59,IF(C753&gt;752.99,C753^3*3588.471445-C753^2*8028757.56264+C753*5988077680.84934-1488767378546.26,C753^3*899.851852-C753^2*1969009.674601+C753*1435480406.01138-348666163343.76))))-$E$1</f>
        <v>118229834.647217</v>
      </c>
      <c r="E753" s="47" t="n">
        <f aca="false">D753*100/$E$2</f>
        <v>79.3600453574024</v>
      </c>
      <c r="G753" s="41" t="n">
        <f aca="false">[3]Plan1!$C748</f>
        <v>-10.04</v>
      </c>
      <c r="H753" s="41" t="n">
        <f aca="false">$J$5 + G753</f>
        <v>749.96</v>
      </c>
      <c r="I753" s="47" t="n">
        <f aca="false">IF(H753&gt;$J$5,$J$2+$J$1,(IF(H753&gt;739.99,H753^3*2498.244218-H753^2*5471052.355142+H753*3994605728.77515-972400879260.135,H753^3*1396.138889-H753^2*3002770.071427+H753*2152080038.43115-513963640099.415)))-$J$1</f>
        <v>32149017.8798828</v>
      </c>
      <c r="J753" s="47" t="n">
        <f aca="false">I753*100/$J$2</f>
        <v>36.5568831772643</v>
      </c>
      <c r="L753" s="41" t="n">
        <f aca="false">[4]Plan1!$C748</f>
        <v>-3.63</v>
      </c>
      <c r="M753" s="41" t="n">
        <f aca="false">$O$5 + L753</f>
        <v>835.15</v>
      </c>
      <c r="N753" s="47" t="n">
        <f aca="false">IF(M753&gt;$O$5,$O$2+$O$1,(M753^3*3270.5936-M753^2*8015778.389801+M753*6549018422.82398-1783686174686.87))-$O$1</f>
        <v>22999144.6279297</v>
      </c>
      <c r="O753" s="41" t="n">
        <f aca="false">N753*100/$O$2</f>
        <v>58.8411028697848</v>
      </c>
      <c r="R753" s="47" t="n">
        <f aca="false">SUM(D753,I753,N753)</f>
        <v>173377997.155029</v>
      </c>
      <c r="S753" s="41" t="n">
        <f aca="false">R753*100/$R$2</f>
        <v>62.8162127600736</v>
      </c>
      <c r="U753" s="41" t="n">
        <f aca="false">[1]Plan1!$B748</f>
        <v>43.64</v>
      </c>
    </row>
    <row r="754" customFormat="false" ht="15" hidden="false" customHeight="false" outlineLevel="0" collapsed="false">
      <c r="A754" s="46" t="n">
        <v>42752</v>
      </c>
      <c r="B754" s="41" t="n">
        <f aca="false">[2]Plan1!$C749</f>
        <v>-2.85</v>
      </c>
      <c r="C754" s="41" t="n">
        <f aca="false">$E$5 + B754</f>
        <v>778.15</v>
      </c>
      <c r="D754" s="47" t="n">
        <f aca="false">IF(C754&gt;$E$5,$E$2+$E$1,(IF(C754&gt;764.99,C754^3*3486.59308-C754^2*7860012.00812+C754*5908819377.96283-1481278321001.59,IF(C754&gt;752.99,C754^3*3588.471445-C754^2*8028757.56264+C754*5988077680.84934-1488767378546.26,C754^3*899.851852-C754^2*1969009.674601+C754*1435480406.01138-348666163343.76))))-$E$1</f>
        <v>118525421.054443</v>
      </c>
      <c r="E754" s="47" t="n">
        <f aca="false">D754*100/$E$2</f>
        <v>79.5584534052063</v>
      </c>
      <c r="G754" s="41" t="n">
        <f aca="false">[3]Plan1!$C749</f>
        <v>-10</v>
      </c>
      <c r="H754" s="41" t="n">
        <f aca="false">$J$5 + G754</f>
        <v>750</v>
      </c>
      <c r="I754" s="47" t="n">
        <f aca="false">IF(H754&gt;$J$5,$J$2+$J$1,(IF(H754&gt;739.99,H754^3*2498.244218-H754^2*5471052.355142+H754*3994605728.77515-972400879260.135,H754^3*1396.138889-H754^2*3002770.071427+H754*2152080038.43115-513963640099.415)))-$J$1</f>
        <v>32301350.6022949</v>
      </c>
      <c r="J754" s="47" t="n">
        <f aca="false">I754*100/$J$2</f>
        <v>36.7301018291715</v>
      </c>
      <c r="L754" s="41" t="n">
        <f aca="false">[4]Plan1!$C749</f>
        <v>-3.62</v>
      </c>
      <c r="M754" s="41" t="n">
        <f aca="false">$O$5 + L754</f>
        <v>835.16</v>
      </c>
      <c r="N754" s="47" t="n">
        <f aca="false">IF(M754&gt;$O$5,$O$2+$O$1,(M754^3*3270.5936-M754^2*8015778.389801+M754*6549018422.82398-1783686174686.87))-$O$1</f>
        <v>23036569.668457</v>
      </c>
      <c r="O754" s="41" t="n">
        <f aca="false">N754*100/$O$2</f>
        <v>58.9368512419613</v>
      </c>
      <c r="R754" s="47" t="n">
        <f aca="false">SUM(D754,I754,N754)</f>
        <v>173863341.325195</v>
      </c>
      <c r="S754" s="41" t="n">
        <f aca="false">R754*100/$R$2</f>
        <v>62.9920567723202</v>
      </c>
      <c r="U754" s="41" t="n">
        <f aca="false">[1]Plan1!$B749</f>
        <v>38.36</v>
      </c>
    </row>
    <row r="755" customFormat="false" ht="15" hidden="false" customHeight="false" outlineLevel="0" collapsed="false">
      <c r="A755" s="46" t="n">
        <v>42753</v>
      </c>
      <c r="B755" s="41" t="n">
        <f aca="false">[2]Plan1!$C750</f>
        <v>-2.86</v>
      </c>
      <c r="C755" s="41" t="n">
        <f aca="false">$E$5 + B755</f>
        <v>778.14</v>
      </c>
      <c r="D755" s="47" t="n">
        <f aca="false">IF(C755&gt;$E$5,$E$2+$E$1,(IF(C755&gt;764.99,C755^3*3486.59308-C755^2*7860012.00812+C755*5908819377.96283-1481278321001.59,IF(C755&gt;752.99,C755^3*3588.471445-C755^2*8028757.56264+C755*5988077680.84934-1488767378546.26,C755^3*899.851852-C755^2*1969009.674601+C755*1435480406.01138-348666163343.76))))-$E$1</f>
        <v>118426836.42749</v>
      </c>
      <c r="E755" s="47" t="n">
        <f aca="false">D755*100/$E$2</f>
        <v>79.4922799178637</v>
      </c>
      <c r="G755" s="41" t="n">
        <f aca="false">[3]Plan1!$C750</f>
        <v>-10</v>
      </c>
      <c r="H755" s="41" t="n">
        <f aca="false">$J$5 + G755</f>
        <v>750</v>
      </c>
      <c r="I755" s="47" t="n">
        <f aca="false">IF(H755&gt;$J$5,$J$2+$J$1,(IF(H755&gt;739.99,H755^3*2498.244218-H755^2*5471052.355142+H755*3994605728.77515-972400879260.135,H755^3*1396.138889-H755^2*3002770.071427+H755*2152080038.43115-513963640099.415)))-$J$1</f>
        <v>32301350.6022949</v>
      </c>
      <c r="J755" s="47" t="n">
        <f aca="false">I755*100/$J$2</f>
        <v>36.7301018291715</v>
      </c>
      <c r="L755" s="41" t="n">
        <f aca="false">[4]Plan1!$C750</f>
        <v>-3.62</v>
      </c>
      <c r="M755" s="41" t="n">
        <f aca="false">$O$5 + L755</f>
        <v>835.16</v>
      </c>
      <c r="N755" s="47" t="n">
        <f aca="false">IF(M755&gt;$O$5,$O$2+$O$1,(M755^3*3270.5936-M755^2*8015778.389801+M755*6549018422.82398-1783686174686.87))-$O$1</f>
        <v>23036569.668457</v>
      </c>
      <c r="O755" s="41" t="n">
        <f aca="false">N755*100/$O$2</f>
        <v>58.9368512419613</v>
      </c>
      <c r="R755" s="47" t="n">
        <f aca="false">SUM(D755,I755,N755)</f>
        <v>173764756.698242</v>
      </c>
      <c r="S755" s="41" t="n">
        <f aca="false">R755*100/$R$2</f>
        <v>62.9563387861675</v>
      </c>
      <c r="U755" s="41" t="n">
        <f aca="false">[1]Plan1!$B750</f>
        <v>27.7</v>
      </c>
    </row>
    <row r="756" customFormat="false" ht="15" hidden="false" customHeight="false" outlineLevel="0" collapsed="false">
      <c r="A756" s="46" t="n">
        <v>42754</v>
      </c>
      <c r="B756" s="41" t="n">
        <f aca="false">[2]Plan1!$C751</f>
        <v>-2.88</v>
      </c>
      <c r="C756" s="41" t="n">
        <f aca="false">$E$5 + B756</f>
        <v>778.12</v>
      </c>
      <c r="D756" s="47" t="n">
        <f aca="false">IF(C756&gt;$E$5,$E$2+$E$1,(IF(C756&gt;764.99,C756^3*3486.59308-C756^2*7860012.00812+C756*5908819377.96283-1481278321001.59,IF(C756&gt;752.99,C756^3*3588.471445-C756^2*8028757.56264+C756*5988077680.84934-1488767378546.26,C756^3*899.851852-C756^2*1969009.674601+C756*1435480406.01138-348666163343.76))))-$E$1</f>
        <v>118229834.647217</v>
      </c>
      <c r="E756" s="47" t="n">
        <f aca="false">D756*100/$E$2</f>
        <v>79.3600453574024</v>
      </c>
      <c r="G756" s="41" t="n">
        <f aca="false">[3]Plan1!$C751</f>
        <v>-9.98</v>
      </c>
      <c r="H756" s="41" t="n">
        <f aca="false">$J$5 + G756</f>
        <v>750.02</v>
      </c>
      <c r="I756" s="47" t="n">
        <f aca="false">IF(H756&gt;$J$5,$J$2+$J$1,(IF(H756&gt;739.99,H756^3*2498.244218-H756^2*5471052.355142+H756*3994605728.77515-972400879260.135,H756^3*1396.138889-H756^2*3002770.071427+H756*2152080038.43115-513963640099.415)))-$J$1</f>
        <v>32377696.8999023</v>
      </c>
      <c r="J756" s="47" t="n">
        <f aca="false">I756*100/$J$2</f>
        <v>36.8169157621221</v>
      </c>
      <c r="L756" s="41" t="n">
        <f aca="false">[4]Plan1!$C751</f>
        <v>-3.62</v>
      </c>
      <c r="M756" s="41" t="n">
        <f aca="false">$O$5 + L756</f>
        <v>835.16</v>
      </c>
      <c r="N756" s="47" t="n">
        <f aca="false">IF(M756&gt;$O$5,$O$2+$O$1,(M756^3*3270.5936-M756^2*8015778.389801+M756*6549018422.82398-1783686174686.87))-$O$1</f>
        <v>23036569.668457</v>
      </c>
      <c r="O756" s="41" t="n">
        <f aca="false">N756*100/$O$2</f>
        <v>58.9368512419613</v>
      </c>
      <c r="R756" s="47" t="n">
        <f aca="false">SUM(D756,I756,N756)</f>
        <v>173644101.215576</v>
      </c>
      <c r="S756" s="41" t="n">
        <f aca="false">R756*100/$R$2</f>
        <v>62.9126243553044</v>
      </c>
      <c r="U756" s="41" t="n">
        <f aca="false">[1]Plan1!$B751</f>
        <v>24.31</v>
      </c>
    </row>
    <row r="757" customFormat="false" ht="15" hidden="false" customHeight="false" outlineLevel="0" collapsed="false">
      <c r="A757" s="46" t="n">
        <v>42755</v>
      </c>
      <c r="B757" s="41" t="n">
        <f aca="false">[2]Plan1!$C752</f>
        <v>-2.9</v>
      </c>
      <c r="C757" s="41" t="n">
        <f aca="false">$E$5 + B757</f>
        <v>778.1</v>
      </c>
      <c r="D757" s="47" t="n">
        <f aca="false">IF(C757&gt;$E$5,$E$2+$E$1,(IF(C757&gt;764.99,C757^3*3486.59308-C757^2*7860012.00812+C757*5908819377.96283-1481278321001.59,IF(C757&gt;752.99,C757^3*3588.471445-C757^2*8028757.56264+C757*5988077680.84934-1488767378546.26,C757^3*899.851852-C757^2*1969009.674601+C757*1435480406.01138-348666163343.76))))-$E$1</f>
        <v>118033056.030518</v>
      </c>
      <c r="E757" s="47" t="n">
        <f aca="false">D757*100/$E$2</f>
        <v>79.2279605922226</v>
      </c>
      <c r="G757" s="41" t="n">
        <f aca="false">[3]Plan1!$C752</f>
        <v>-9.98</v>
      </c>
      <c r="H757" s="41" t="n">
        <f aca="false">$J$5 + G757</f>
        <v>750.02</v>
      </c>
      <c r="I757" s="47" t="n">
        <f aca="false">IF(H757&gt;$J$5,$J$2+$J$1,(IF(H757&gt;739.99,H757^3*2498.244218-H757^2*5471052.355142+H757*3994605728.77515-972400879260.135,H757^3*1396.138889-H757^2*3002770.071427+H757*2152080038.43115-513963640099.415)))-$J$1</f>
        <v>32377696.8999023</v>
      </c>
      <c r="J757" s="47" t="n">
        <f aca="false">I757*100/$J$2</f>
        <v>36.8169157621221</v>
      </c>
      <c r="L757" s="41" t="n">
        <f aca="false">[4]Plan1!$C752</f>
        <v>-3.64</v>
      </c>
      <c r="M757" s="41" t="n">
        <f aca="false">$O$5 + L757</f>
        <v>835.14</v>
      </c>
      <c r="N757" s="47" t="n">
        <f aca="false">IF(M757&gt;$O$5,$O$2+$O$1,(M757^3*3270.5936-M757^2*8015778.389801+M757*6549018422.82398-1783686174686.87))-$O$1</f>
        <v>22961755.2929688</v>
      </c>
      <c r="O757" s="41" t="n">
        <f aca="false">N757*100/$O$2</f>
        <v>58.7454458468711</v>
      </c>
      <c r="R757" s="47" t="n">
        <f aca="false">SUM(D757,I757,N757)</f>
        <v>173372508.223389</v>
      </c>
      <c r="S757" s="41" t="n">
        <f aca="false">R757*100/$R$2</f>
        <v>62.8142240769453</v>
      </c>
      <c r="U757" s="41" t="n">
        <f aca="false">[1]Plan1!$B752</f>
        <v>25.05</v>
      </c>
    </row>
    <row r="758" customFormat="false" ht="15" hidden="false" customHeight="false" outlineLevel="0" collapsed="false">
      <c r="A758" s="46" t="n">
        <v>42756</v>
      </c>
      <c r="B758" s="41" t="n">
        <f aca="false">[2]Plan1!$C753</f>
        <v>-2.88</v>
      </c>
      <c r="C758" s="41" t="n">
        <f aca="false">$E$5 + B758</f>
        <v>778.12</v>
      </c>
      <c r="D758" s="47" t="n">
        <f aca="false">IF(C758&gt;$E$5,$E$2+$E$1,(IF(C758&gt;764.99,C758^3*3486.59308-C758^2*7860012.00812+C758*5908819377.96283-1481278321001.59,IF(C758&gt;752.99,C758^3*3588.471445-C758^2*8028757.56264+C758*5988077680.84934-1488767378546.26,C758^3*899.851852-C758^2*1969009.674601+C758*1435480406.01138-348666163343.76))))-$E$1</f>
        <v>118229834.647217</v>
      </c>
      <c r="E758" s="47" t="n">
        <f aca="false">D758*100/$E$2</f>
        <v>79.3600453574024</v>
      </c>
      <c r="G758" s="41" t="n">
        <f aca="false">[3]Plan1!$C753</f>
        <v>-9.98</v>
      </c>
      <c r="H758" s="41" t="n">
        <f aca="false">$J$5 + G758</f>
        <v>750.02</v>
      </c>
      <c r="I758" s="47" t="n">
        <f aca="false">IF(H758&gt;$J$5,$J$2+$J$1,(IF(H758&gt;739.99,H758^3*2498.244218-H758^2*5471052.355142+H758*3994605728.77515-972400879260.135,H758^3*1396.138889-H758^2*3002770.071427+H758*2152080038.43115-513963640099.415)))-$J$1</f>
        <v>32377696.8999023</v>
      </c>
      <c r="J758" s="47" t="n">
        <f aca="false">I758*100/$J$2</f>
        <v>36.8169157621221</v>
      </c>
      <c r="L758" s="41" t="n">
        <f aca="false">[4]Plan1!$C753</f>
        <v>-3.66</v>
      </c>
      <c r="M758" s="41" t="n">
        <f aca="false">$O$5 + L758</f>
        <v>835.12</v>
      </c>
      <c r="N758" s="47" t="n">
        <f aca="false">IF(M758&gt;$O$5,$O$2+$O$1,(M758^3*3270.5936-M758^2*8015778.389801+M758*6549018422.82398-1783686174686.87))-$O$1</f>
        <v>22887083.6630859</v>
      </c>
      <c r="O758" s="41" t="n">
        <f aca="false">N758*100/$O$2</f>
        <v>58.5544056527043</v>
      </c>
      <c r="R758" s="47" t="n">
        <f aca="false">SUM(D758,I758,N758)</f>
        <v>173494615.210205</v>
      </c>
      <c r="S758" s="41" t="n">
        <f aca="false">R758*100/$R$2</f>
        <v>62.8584643991847</v>
      </c>
      <c r="U758" s="41" t="n">
        <f aca="false">[1]Plan1!$B753</f>
        <v>22.19</v>
      </c>
    </row>
    <row r="759" customFormat="false" ht="15" hidden="false" customHeight="false" outlineLevel="0" collapsed="false">
      <c r="A759" s="46" t="n">
        <v>42757</v>
      </c>
      <c r="B759" s="41" t="n">
        <f aca="false">[2]Plan1!$C754</f>
        <v>-2.88</v>
      </c>
      <c r="C759" s="41" t="n">
        <f aca="false">$E$5 + B759</f>
        <v>778.12</v>
      </c>
      <c r="D759" s="47" t="n">
        <f aca="false">IF(C759&gt;$E$5,$E$2+$E$1,(IF(C759&gt;764.99,C759^3*3486.59308-C759^2*7860012.00812+C759*5908819377.96283-1481278321001.59,IF(C759&gt;752.99,C759^3*3588.471445-C759^2*8028757.56264+C759*5988077680.84934-1488767378546.26,C759^3*899.851852-C759^2*1969009.674601+C759*1435480406.01138-348666163343.76))))-$E$1</f>
        <v>118229834.647217</v>
      </c>
      <c r="E759" s="47" t="n">
        <f aca="false">D759*100/$E$2</f>
        <v>79.3600453574024</v>
      </c>
      <c r="G759" s="41" t="n">
        <f aca="false">[3]Plan1!$C754</f>
        <v>-9.98</v>
      </c>
      <c r="H759" s="41" t="n">
        <f aca="false">$J$5 + G759</f>
        <v>750.02</v>
      </c>
      <c r="I759" s="47" t="n">
        <f aca="false">IF(H759&gt;$J$5,$J$2+$J$1,(IF(H759&gt;739.99,H759^3*2498.244218-H759^2*5471052.355142+H759*3994605728.77515-972400879260.135,H759^3*1396.138889-H759^2*3002770.071427+H759*2152080038.43115-513963640099.415)))-$J$1</f>
        <v>32377696.8999023</v>
      </c>
      <c r="J759" s="47" t="n">
        <f aca="false">I759*100/$J$2</f>
        <v>36.8169157621221</v>
      </c>
      <c r="L759" s="41" t="n">
        <f aca="false">[4]Plan1!$C754</f>
        <v>-3.65</v>
      </c>
      <c r="M759" s="41" t="n">
        <f aca="false">$O$5 + L759</f>
        <v>835.13</v>
      </c>
      <c r="N759" s="47" t="n">
        <f aca="false">IF(M759&gt;$O$5,$O$2+$O$1,(M759^3*3270.5936-M759^2*8015778.389801+M759*6549018422.82398-1783686174686.87))-$O$1</f>
        <v>22924401.6435547</v>
      </c>
      <c r="O759" s="41" t="n">
        <f aca="false">N759*100/$O$2</f>
        <v>58.6498801220021</v>
      </c>
      <c r="R759" s="47" t="n">
        <f aca="false">SUM(D759,I759,N759)</f>
        <v>173531933.190674</v>
      </c>
      <c r="S759" s="41" t="n">
        <f aca="false">R759*100/$R$2</f>
        <v>62.8719849971807</v>
      </c>
      <c r="U759" s="41" t="n">
        <f aca="false">[1]Plan1!$B754</f>
        <v>20.16</v>
      </c>
    </row>
    <row r="760" customFormat="false" ht="15" hidden="false" customHeight="false" outlineLevel="0" collapsed="false">
      <c r="A760" s="46" t="n">
        <v>42758</v>
      </c>
      <c r="B760" s="41" t="n">
        <f aca="false">[2]Plan1!$C755</f>
        <v>-2.9</v>
      </c>
      <c r="C760" s="41" t="n">
        <f aca="false">$E$5 + B760</f>
        <v>778.1</v>
      </c>
      <c r="D760" s="47" t="n">
        <f aca="false">IF(C760&gt;$E$5,$E$2+$E$1,(IF(C760&gt;764.99,C760^3*3486.59308-C760^2*7860012.00812+C760*5908819377.96283-1481278321001.59,IF(C760&gt;752.99,C760^3*3588.471445-C760^2*8028757.56264+C760*5988077680.84934-1488767378546.26,C760^3*899.851852-C760^2*1969009.674601+C760*1435480406.01138-348666163343.76))))-$E$1</f>
        <v>118033056.030518</v>
      </c>
      <c r="E760" s="47" t="n">
        <f aca="false">D760*100/$E$2</f>
        <v>79.2279605922226</v>
      </c>
      <c r="G760" s="41" t="n">
        <f aca="false">[3]Plan1!$C755</f>
        <v>-9.98</v>
      </c>
      <c r="H760" s="41" t="n">
        <f aca="false">$J$5 + G760</f>
        <v>750.02</v>
      </c>
      <c r="I760" s="47" t="n">
        <f aca="false">IF(H760&gt;$J$5,$J$2+$J$1,(IF(H760&gt;739.99,H760^3*2498.244218-H760^2*5471052.355142+H760*3994605728.77515-972400879260.135,H760^3*1396.138889-H760^2*3002770.071427+H760*2152080038.43115-513963640099.415)))-$J$1</f>
        <v>32377696.8999023</v>
      </c>
      <c r="J760" s="47" t="n">
        <f aca="false">I760*100/$J$2</f>
        <v>36.8169157621221</v>
      </c>
      <c r="L760" s="41" t="n">
        <f aca="false">[4]Plan1!$C755</f>
        <v>-3.66</v>
      </c>
      <c r="M760" s="41" t="n">
        <f aca="false">$O$5 + L760</f>
        <v>835.12</v>
      </c>
      <c r="N760" s="47" t="n">
        <f aca="false">IF(M760&gt;$O$5,$O$2+$O$1,(M760^3*3270.5936-M760^2*8015778.389801+M760*6549018422.82398-1783686174686.87))-$O$1</f>
        <v>22887083.6630859</v>
      </c>
      <c r="O760" s="41" t="n">
        <f aca="false">N760*100/$O$2</f>
        <v>58.5544056527043</v>
      </c>
      <c r="R760" s="47" t="n">
        <f aca="false">SUM(D760,I760,N760)</f>
        <v>173297836.593506</v>
      </c>
      <c r="S760" s="41" t="n">
        <f aca="false">R760*100/$R$2</f>
        <v>62.7871699578135</v>
      </c>
      <c r="U760" s="41" t="n">
        <f aca="false">[1]Plan1!$B755</f>
        <v>20.83</v>
      </c>
    </row>
    <row r="761" customFormat="false" ht="15" hidden="false" customHeight="false" outlineLevel="0" collapsed="false">
      <c r="A761" s="46" t="n">
        <v>42759</v>
      </c>
      <c r="B761" s="41" t="n">
        <f aca="false">[2]Plan1!$C756</f>
        <v>-2.9</v>
      </c>
      <c r="C761" s="41" t="n">
        <f aca="false">$E$5 + B761</f>
        <v>778.1</v>
      </c>
      <c r="D761" s="47" t="n">
        <f aca="false">IF(C761&gt;$E$5,$E$2+$E$1,(IF(C761&gt;764.99,C761^3*3486.59308-C761^2*7860012.00812+C761*5908819377.96283-1481278321001.59,IF(C761&gt;752.99,C761^3*3588.471445-C761^2*8028757.56264+C761*5988077680.84934-1488767378546.26,C761^3*899.851852-C761^2*1969009.674601+C761*1435480406.01138-348666163343.76))))-$E$1</f>
        <v>118033056.030518</v>
      </c>
      <c r="E761" s="47" t="n">
        <f aca="false">D761*100/$E$2</f>
        <v>79.2279605922226</v>
      </c>
      <c r="G761" s="41" t="n">
        <f aca="false">[3]Plan1!$C756</f>
        <v>-9.98</v>
      </c>
      <c r="H761" s="41" t="n">
        <f aca="false">$J$5 + G761</f>
        <v>750.02</v>
      </c>
      <c r="I761" s="47" t="n">
        <f aca="false">IF(H761&gt;$J$5,$J$2+$J$1,(IF(H761&gt;739.99,H761^3*2498.244218-H761^2*5471052.355142+H761*3994605728.77515-972400879260.135,H761^3*1396.138889-H761^2*3002770.071427+H761*2152080038.43115-513963640099.415)))-$J$1</f>
        <v>32377696.8999023</v>
      </c>
      <c r="J761" s="47" t="n">
        <f aca="false">I761*100/$J$2</f>
        <v>36.8169157621221</v>
      </c>
      <c r="L761" s="41" t="n">
        <f aca="false">[4]Plan1!$C756</f>
        <v>-3.66</v>
      </c>
      <c r="M761" s="41" t="n">
        <f aca="false">$O$5 + L761</f>
        <v>835.12</v>
      </c>
      <c r="N761" s="47" t="n">
        <f aca="false">IF(M761&gt;$O$5,$O$2+$O$1,(M761^3*3270.5936-M761^2*8015778.389801+M761*6549018422.82398-1783686174686.87))-$O$1</f>
        <v>22887083.6630859</v>
      </c>
      <c r="O761" s="41" t="n">
        <f aca="false">N761*100/$O$2</f>
        <v>58.5544056527043</v>
      </c>
      <c r="R761" s="47" t="n">
        <f aca="false">SUM(D761,I761,N761)</f>
        <v>173297836.593506</v>
      </c>
      <c r="S761" s="41" t="n">
        <f aca="false">R761*100/$R$2</f>
        <v>62.7871699578135</v>
      </c>
      <c r="U761" s="41" t="n">
        <f aca="false">[1]Plan1!$B756</f>
        <v>19.84</v>
      </c>
    </row>
    <row r="762" customFormat="false" ht="15" hidden="false" customHeight="false" outlineLevel="0" collapsed="false">
      <c r="A762" s="46" t="n">
        <v>42760</v>
      </c>
      <c r="B762" s="41" t="n">
        <f aca="false">[2]Plan1!$C757</f>
        <v>-2.89</v>
      </c>
      <c r="C762" s="41" t="n">
        <f aca="false">$E$5 + B762</f>
        <v>778.11</v>
      </c>
      <c r="D762" s="47" t="n">
        <f aca="false">IF(C762&gt;$E$5,$E$2+$E$1,(IF(C762&gt;764.99,C762^3*3486.59308-C762^2*7860012.00812+C762*5908819377.96283-1481278321001.59,IF(C762&gt;752.99,C762^3*3588.471445-C762^2*8028757.56264+C762*5988077680.84934-1488767378546.26,C762^3*899.851852-C762^2*1969009.674601+C762*1435480406.01138-348666163343.76))))-$E$1</f>
        <v>118131417.453857</v>
      </c>
      <c r="E762" s="47" t="n">
        <f aca="false">D762*100/$E$2</f>
        <v>79.293984257408</v>
      </c>
      <c r="G762" s="41" t="n">
        <f aca="false">[3]Plan1!$C757</f>
        <v>-9.97</v>
      </c>
      <c r="H762" s="41" t="n">
        <f aca="false">$J$5 + G762</f>
        <v>750.03</v>
      </c>
      <c r="I762" s="47" t="n">
        <f aca="false">IF(H762&gt;$J$5,$J$2+$J$1,(IF(H762&gt;739.99,H762^3*2498.244218-H762^2*5471052.355142+H762*3994605728.77515-972400879260.135,H762^3*1396.138889-H762^2*3002770.071427+H762*2152080038.43115-513963640099.415)))-$J$1</f>
        <v>32415915.0849609</v>
      </c>
      <c r="J762" s="47" t="n">
        <f aca="false">I762*100/$J$2</f>
        <v>36.8603739396519</v>
      </c>
      <c r="L762" s="41" t="n">
        <f aca="false">[4]Plan1!$C757</f>
        <v>-3.67</v>
      </c>
      <c r="M762" s="41" t="n">
        <f aca="false">$O$5 + L762</f>
        <v>835.11</v>
      </c>
      <c r="N762" s="47" t="n">
        <f aca="false">IF(M762&gt;$O$5,$O$2+$O$1,(M762^3*3270.5936-M762^2*8015778.389801+M762*6549018422.82398-1783686174686.87))-$O$1</f>
        <v>22849801.328125</v>
      </c>
      <c r="O762" s="41" t="n">
        <f aca="false">N762*100/$O$2</f>
        <v>58.4590223790152</v>
      </c>
      <c r="R762" s="47" t="n">
        <f aca="false">SUM(D762,I762,N762)</f>
        <v>173397133.866943</v>
      </c>
      <c r="S762" s="41" t="n">
        <f aca="false">R762*100/$R$2</f>
        <v>62.8231461413956</v>
      </c>
      <c r="U762" s="41" t="n">
        <f aca="false">[1]Plan1!$B757</f>
        <v>20.16</v>
      </c>
    </row>
    <row r="763" customFormat="false" ht="15" hidden="false" customHeight="false" outlineLevel="0" collapsed="false">
      <c r="A763" s="46" t="n">
        <v>42761</v>
      </c>
      <c r="B763" s="41" t="n">
        <f aca="false">[2]Plan1!$C758</f>
        <v>-2.89</v>
      </c>
      <c r="C763" s="41" t="n">
        <f aca="false">$E$5 + B763</f>
        <v>778.11</v>
      </c>
      <c r="D763" s="47" t="n">
        <f aca="false">IF(C763&gt;$E$5,$E$2+$E$1,(IF(C763&gt;764.99,C763^3*3486.59308-C763^2*7860012.00812+C763*5908819377.96283-1481278321001.59,IF(C763&gt;752.99,C763^3*3588.471445-C763^2*8028757.56264+C763*5988077680.84934-1488767378546.26,C763^3*899.851852-C763^2*1969009.674601+C763*1435480406.01138-348666163343.76))))-$E$1</f>
        <v>118131417.453857</v>
      </c>
      <c r="E763" s="47" t="n">
        <f aca="false">D763*100/$E$2</f>
        <v>79.293984257408</v>
      </c>
      <c r="G763" s="41" t="n">
        <f aca="false">[3]Plan1!$C758</f>
        <v>-9.97</v>
      </c>
      <c r="H763" s="41" t="n">
        <f aca="false">$J$5 + G763</f>
        <v>750.03</v>
      </c>
      <c r="I763" s="47" t="n">
        <f aca="false">IF(H763&gt;$J$5,$J$2+$J$1,(IF(H763&gt;739.99,H763^3*2498.244218-H763^2*5471052.355142+H763*3994605728.77515-972400879260.135,H763^3*1396.138889-H763^2*3002770.071427+H763*2152080038.43115-513963640099.415)))-$J$1</f>
        <v>32415915.0849609</v>
      </c>
      <c r="J763" s="47" t="n">
        <f aca="false">I763*100/$J$2</f>
        <v>36.8603739396519</v>
      </c>
      <c r="L763" s="41" t="n">
        <f aca="false">[4]Plan1!$C758</f>
        <v>-3.68</v>
      </c>
      <c r="M763" s="41" t="n">
        <f aca="false">$O$5 + L763</f>
        <v>835.1</v>
      </c>
      <c r="N763" s="47" t="n">
        <f aca="false">IF(M763&gt;$O$5,$O$2+$O$1,(M763^3*3270.5936-M763^2*8015778.389801+M763*6549018422.82398-1783686174686.87))-$O$1</f>
        <v>22812554.6210938</v>
      </c>
      <c r="O763" s="41" t="n">
        <f aca="false">N763*100/$O$2</f>
        <v>58.3637302559627</v>
      </c>
      <c r="R763" s="47" t="n">
        <f aca="false">SUM(D763,I763,N763)</f>
        <v>173359887.159912</v>
      </c>
      <c r="S763" s="41" t="n">
        <f aca="false">R763*100/$R$2</f>
        <v>62.8096513663268</v>
      </c>
      <c r="U763" s="41" t="n">
        <f aca="false">[1]Plan1!$B758</f>
        <v>18.56</v>
      </c>
    </row>
    <row r="764" customFormat="false" ht="15" hidden="false" customHeight="false" outlineLevel="0" collapsed="false">
      <c r="A764" s="46" t="n">
        <v>42762</v>
      </c>
      <c r="B764" s="41" t="n">
        <f aca="false">[2]Plan1!$C759</f>
        <v>-2.9</v>
      </c>
      <c r="C764" s="41" t="n">
        <f aca="false">$E$5 + B764</f>
        <v>778.1</v>
      </c>
      <c r="D764" s="47" t="n">
        <f aca="false">IF(C764&gt;$E$5,$E$2+$E$1,(IF(C764&gt;764.99,C764^3*3486.59308-C764^2*7860012.00812+C764*5908819377.96283-1481278321001.59,IF(C764&gt;752.99,C764^3*3588.471445-C764^2*8028757.56264+C764*5988077680.84934-1488767378546.26,C764^3*899.851852-C764^2*1969009.674601+C764*1435480406.01138-348666163343.76))))-$E$1</f>
        <v>118033056.030518</v>
      </c>
      <c r="E764" s="47" t="n">
        <f aca="false">D764*100/$E$2</f>
        <v>79.2279605922226</v>
      </c>
      <c r="G764" s="41" t="n">
        <f aca="false">[3]Plan1!$C759</f>
        <v>-9.97</v>
      </c>
      <c r="H764" s="41" t="n">
        <f aca="false">$J$5 + G764</f>
        <v>750.03</v>
      </c>
      <c r="I764" s="47" t="n">
        <f aca="false">IF(H764&gt;$J$5,$J$2+$J$1,(IF(H764&gt;739.99,H764^3*2498.244218-H764^2*5471052.355142+H764*3994605728.77515-972400879260.135,H764^3*1396.138889-H764^2*3002770.071427+H764*2152080038.43115-513963640099.415)))-$J$1</f>
        <v>32415915.0849609</v>
      </c>
      <c r="J764" s="47" t="n">
        <f aca="false">I764*100/$J$2</f>
        <v>36.8603739396519</v>
      </c>
      <c r="L764" s="41" t="n">
        <f aca="false">[4]Plan1!$C759</f>
        <v>-3.69</v>
      </c>
      <c r="M764" s="41" t="n">
        <f aca="false">$O$5 + L764</f>
        <v>835.09</v>
      </c>
      <c r="N764" s="47" t="n">
        <f aca="false">IF(M764&gt;$O$5,$O$2+$O$1,(M764^3*3270.5936-M764^2*8015778.389801+M764*6549018422.82398-1783686174686.87))-$O$1</f>
        <v>22775343.5214844</v>
      </c>
      <c r="O764" s="41" t="n">
        <f aca="false">N764*100/$O$2</f>
        <v>58.2685292310796</v>
      </c>
      <c r="R764" s="47" t="n">
        <f aca="false">SUM(D764,I764,N764)</f>
        <v>173224314.636963</v>
      </c>
      <c r="S764" s="41" t="n">
        <f aca="false">R764*100/$R$2</f>
        <v>62.7605323743801</v>
      </c>
      <c r="U764" s="41" t="n">
        <f aca="false">[1]Plan1!$B759</f>
        <v>18.56</v>
      </c>
    </row>
    <row r="765" customFormat="false" ht="15" hidden="false" customHeight="false" outlineLevel="0" collapsed="false">
      <c r="A765" s="46" t="n">
        <v>42763</v>
      </c>
      <c r="B765" s="41" t="n">
        <f aca="false">[2]Plan1!$C760</f>
        <v>-2.91</v>
      </c>
      <c r="C765" s="41" t="n">
        <f aca="false">$E$5 + B765</f>
        <v>778.09</v>
      </c>
      <c r="D765" s="47" t="n">
        <f aca="false">IF(C765&gt;$E$5,$E$2+$E$1,(IF(C765&gt;764.99,C765^3*3486.59308-C765^2*7860012.00812+C765*5908819377.96283-1481278321001.59,IF(C765&gt;752.99,C765^3*3588.471445-C765^2*8028757.56264+C765*5988077680.84934-1488767378546.26,C765^3*899.851852-C765^2*1969009.674601+C765*1435480406.01138-348666163343.76))))-$E$1</f>
        <v>117934750.35376</v>
      </c>
      <c r="E765" s="47" t="n">
        <f aca="false">D765*100/$E$2</f>
        <v>79.1619743461142</v>
      </c>
      <c r="G765" s="41" t="n">
        <f aca="false">[3]Plan1!$C760</f>
        <v>-9.99</v>
      </c>
      <c r="H765" s="41" t="n">
        <f aca="false">$J$5 + G765</f>
        <v>750.01</v>
      </c>
      <c r="I765" s="47" t="n">
        <f aca="false">IF(H765&gt;$J$5,$J$2+$J$1,(IF(H765&gt;739.99,H765^3*2498.244218-H765^2*5471052.355142+H765*3994605728.77515-972400879260.135,H765^3*1396.138889-H765^2*3002770.071427+H765*2152080038.43115-513963640099.415)))-$J$1</f>
        <v>32339508.7438965</v>
      </c>
      <c r="J765" s="47" t="n">
        <f aca="false">I765*100/$J$2</f>
        <v>36.7734917308476</v>
      </c>
      <c r="L765" s="41" t="n">
        <f aca="false">[4]Plan1!$C760</f>
        <v>-3.71</v>
      </c>
      <c r="M765" s="41" t="n">
        <f aca="false">$O$5 + L765</f>
        <v>835.07</v>
      </c>
      <c r="N765" s="47" t="n">
        <f aca="false">IF(M765&gt;$O$5,$O$2+$O$1,(M765^3*3270.5936-M765^2*8015778.389801+M765*6549018422.82398-1783686174686.87))-$O$1</f>
        <v>22701028.0703125</v>
      </c>
      <c r="O765" s="41" t="n">
        <f aca="false">N765*100/$O$2</f>
        <v>58.0784002859401</v>
      </c>
      <c r="R765" s="47" t="n">
        <f aca="false">SUM(D765,I765,N765)</f>
        <v>172975287.167969</v>
      </c>
      <c r="S765" s="41" t="n">
        <f aca="false">R765*100/$R$2</f>
        <v>62.6703077626524</v>
      </c>
      <c r="U765" s="41" t="n">
        <f aca="false">[1]Plan1!$B760</f>
        <v>16.72</v>
      </c>
    </row>
    <row r="766" customFormat="false" ht="15" hidden="false" customHeight="false" outlineLevel="0" collapsed="false">
      <c r="A766" s="46" t="n">
        <v>42764</v>
      </c>
      <c r="B766" s="41" t="n">
        <f aca="false">[2]Plan1!$C761</f>
        <v>-2.97</v>
      </c>
      <c r="C766" s="41" t="n">
        <f aca="false">$E$5 + B766</f>
        <v>778.03</v>
      </c>
      <c r="D766" s="47" t="n">
        <f aca="false">IF(C766&gt;$E$5,$E$2+$E$1,(IF(C766&gt;764.99,C766^3*3486.59308-C766^2*7860012.00812+C766*5908819377.96283-1481278321001.59,IF(C766&gt;752.99,C766^3*3588.471445-C766^2*8028757.56264+C766*5988077680.84934-1488767378546.26,C766^3*899.851852-C766^2*1969009.674601+C766*1435480406.01138-348666163343.76))))-$E$1</f>
        <v>117346085.843506</v>
      </c>
      <c r="E766" s="47" t="n">
        <f aca="false">D766*100/$E$2</f>
        <v>78.766841912973</v>
      </c>
      <c r="G766" s="41" t="n">
        <f aca="false">[3]Plan1!$C761</f>
        <v>-10</v>
      </c>
      <c r="H766" s="41" t="n">
        <f aca="false">$J$5 + G766</f>
        <v>750</v>
      </c>
      <c r="I766" s="47" t="n">
        <f aca="false">IF(H766&gt;$J$5,$J$2+$J$1,(IF(H766&gt;739.99,H766^3*2498.244218-H766^2*5471052.355142+H766*3994605728.77515-972400879260.135,H766^3*1396.138889-H766^2*3002770.071427+H766*2152080038.43115-513963640099.415)))-$J$1</f>
        <v>32301350.6022949</v>
      </c>
      <c r="J766" s="47" t="n">
        <f aca="false">I766*100/$J$2</f>
        <v>36.7301018291715</v>
      </c>
      <c r="L766" s="41" t="n">
        <f aca="false">[4]Plan1!$C761</f>
        <v>-3.72</v>
      </c>
      <c r="M766" s="41" t="n">
        <f aca="false">$O$5 + L766</f>
        <v>835.06</v>
      </c>
      <c r="N766" s="47" t="n">
        <f aca="false">IF(M766&gt;$O$5,$O$2+$O$1,(M766^3*3270.5936-M766^2*8015778.389801+M766*6549018422.82398-1783686174686.87))-$O$1</f>
        <v>22663923.6767578</v>
      </c>
      <c r="O766" s="41" t="n">
        <f aca="false">N766*100/$O$2</f>
        <v>57.9834722582507</v>
      </c>
      <c r="R766" s="47" t="n">
        <f aca="false">SUM(D766,I766,N766)</f>
        <v>172311360.122559</v>
      </c>
      <c r="S766" s="41" t="n">
        <f aca="false">R766*100/$R$2</f>
        <v>62.4297617693545</v>
      </c>
      <c r="U766" s="41" t="n">
        <f aca="false">[1]Plan1!$B761</f>
        <v>16.72</v>
      </c>
    </row>
    <row r="767" customFormat="false" ht="15" hidden="false" customHeight="false" outlineLevel="0" collapsed="false">
      <c r="A767" s="46" t="n">
        <v>42765</v>
      </c>
      <c r="B767" s="41" t="n">
        <f aca="false">[2]Plan1!$C762</f>
        <v>-2.97</v>
      </c>
      <c r="C767" s="41" t="n">
        <f aca="false">$E$5 + B767</f>
        <v>778.03</v>
      </c>
      <c r="D767" s="47" t="n">
        <f aca="false">IF(C767&gt;$E$5,$E$2+$E$1,(IF(C767&gt;764.99,C767^3*3486.59308-C767^2*7860012.00812+C767*5908819377.96283-1481278321001.59,IF(C767&gt;752.99,C767^3*3588.471445-C767^2*8028757.56264+C767*5988077680.84934-1488767378546.26,C767^3*899.851852-C767^2*1969009.674601+C767*1435480406.01138-348666163343.76))))-$E$1</f>
        <v>117346085.843506</v>
      </c>
      <c r="E767" s="47" t="n">
        <f aca="false">D767*100/$E$2</f>
        <v>78.766841912973</v>
      </c>
      <c r="G767" s="41" t="n">
        <f aca="false">[3]Plan1!$C762</f>
        <v>-10.01</v>
      </c>
      <c r="H767" s="41" t="n">
        <f aca="false">$J$5 + G767</f>
        <v>749.99</v>
      </c>
      <c r="I767" s="47" t="n">
        <f aca="false">IF(H767&gt;$J$5,$J$2+$J$1,(IF(H767&gt;739.99,H767^3*2498.244218-H767^2*5471052.355142+H767*3994605728.77515-972400879260.135,H767^3*1396.138889-H767^2*3002770.071427+H767*2152080038.43115-513963640099.415)))-$J$1</f>
        <v>32263222.4602051</v>
      </c>
      <c r="J767" s="47" t="n">
        <f aca="false">I767*100/$J$2</f>
        <v>36.6867460401595</v>
      </c>
      <c r="L767" s="41" t="n">
        <f aca="false">[4]Plan1!$C762</f>
        <v>-3.74</v>
      </c>
      <c r="M767" s="41" t="n">
        <f aca="false">$O$5 + L767</f>
        <v>835.04</v>
      </c>
      <c r="N767" s="47" t="n">
        <f aca="false">IF(M767&gt;$O$5,$O$2+$O$1,(M767^3*3270.5936-M767^2*8015778.389801+M767*6549018422.82398-1783686174686.87))-$O$1</f>
        <v>22589821.4604492</v>
      </c>
      <c r="O767" s="41" t="n">
        <f aca="false">N767*100/$O$2</f>
        <v>57.7938888540315</v>
      </c>
      <c r="R767" s="47" t="n">
        <f aca="false">SUM(D767,I767,N767)</f>
        <v>172199129.76416</v>
      </c>
      <c r="S767" s="41" t="n">
        <f aca="false">R767*100/$R$2</f>
        <v>62.3890998273147</v>
      </c>
      <c r="U767" s="41" t="n">
        <f aca="false">[1]Plan1!$B762</f>
        <v>17.02</v>
      </c>
    </row>
    <row r="768" customFormat="false" ht="15" hidden="false" customHeight="false" outlineLevel="0" collapsed="false">
      <c r="A768" s="46" t="n">
        <v>42766</v>
      </c>
      <c r="B768" s="41" t="n">
        <f aca="false">[2]Plan1!$C763</f>
        <v>-3</v>
      </c>
      <c r="C768" s="41" t="n">
        <f aca="false">$E$5 + B768</f>
        <v>778</v>
      </c>
      <c r="D768" s="47" t="n">
        <f aca="false">IF(C768&gt;$E$5,$E$2+$E$1,(IF(C768&gt;764.99,C768^3*3486.59308-C768^2*7860012.00812+C768*5908819377.96283-1481278321001.59,IF(C768&gt;752.99,C768^3*3588.471445-C768^2*8028757.56264+C768*5988077680.84934-1488767378546.26,C768^3*899.851852-C768^2*1969009.674601+C768*1435480406.01138-348666163343.76))))-$E$1</f>
        <v>117052504.496826</v>
      </c>
      <c r="E768" s="47" t="n">
        <f aca="false">D768*100/$E$2</f>
        <v>78.5697797327026</v>
      </c>
      <c r="G768" s="41" t="n">
        <f aca="false">[3]Plan1!$C763</f>
        <v>-10.02</v>
      </c>
      <c r="H768" s="41" t="n">
        <f aca="false">$J$5 + G768</f>
        <v>749.98</v>
      </c>
      <c r="I768" s="47" t="n">
        <f aca="false">IF(H768&gt;$J$5,$J$2+$J$1,(IF(H768&gt;739.99,H768^3*2498.244218-H768^2*5471052.355142+H768*3994605728.77515-972400879260.135,H768^3*1396.138889-H768^2*3002770.071427+H768*2152080038.43115-513963640099.415)))-$J$1</f>
        <v>32225124.3024902</v>
      </c>
      <c r="J768" s="47" t="n">
        <f aca="false">I768*100/$J$2</f>
        <v>36.6434243465994</v>
      </c>
      <c r="L768" s="41" t="n">
        <f aca="false">[4]Plan1!$C763</f>
        <v>-3.76</v>
      </c>
      <c r="M768" s="41" t="n">
        <f aca="false">$O$5 + L768</f>
        <v>835.02</v>
      </c>
      <c r="N768" s="47" t="n">
        <f aca="false">IF(M768&gt;$O$5,$O$2+$O$1,(M768^3*3270.5936-M768^2*8015778.389801+M768*6549018422.82398-1783686174686.87))-$O$1</f>
        <v>22515861.2036133</v>
      </c>
      <c r="O768" s="41" t="n">
        <f aca="false">N768*100/$O$2</f>
        <v>57.6046686394904</v>
      </c>
      <c r="R768" s="47" t="n">
        <f aca="false">SUM(D768,I768,N768)</f>
        <v>171793490.00293</v>
      </c>
      <c r="S768" s="41" t="n">
        <f aca="false">R768*100/$R$2</f>
        <v>62.242133349656</v>
      </c>
      <c r="U768" s="41" t="n">
        <f aca="false">[1]Plan1!$B763</f>
        <v>17.02</v>
      </c>
    </row>
    <row r="769" customFormat="false" ht="15" hidden="false" customHeight="false" outlineLevel="0" collapsed="false">
      <c r="A769" s="46" t="n">
        <v>42767</v>
      </c>
      <c r="B769" s="41" t="n">
        <f aca="false">[2]Plan1!$C764</f>
        <v>-3</v>
      </c>
      <c r="C769" s="41" t="n">
        <f aca="false">$E$5 + B769</f>
        <v>778</v>
      </c>
      <c r="D769" s="47" t="n">
        <f aca="false">IF(C769&gt;$E$5,$E$2+$E$1,(IF(C769&gt;764.99,C769^3*3486.59308-C769^2*7860012.00812+C769*5908819377.96283-1481278321001.59,IF(C769&gt;752.99,C769^3*3588.471445-C769^2*8028757.56264+C769*5988077680.84934-1488767378546.26,C769^3*899.851852-C769^2*1969009.674601+C769*1435480406.01138-348666163343.76))))-$E$1</f>
        <v>117052504.496826</v>
      </c>
      <c r="E769" s="47" t="n">
        <f aca="false">D769*100/$E$2</f>
        <v>78.5697797327026</v>
      </c>
      <c r="G769" s="41" t="n">
        <f aca="false">[3]Plan1!$C764</f>
        <v>-10.03</v>
      </c>
      <c r="H769" s="41" t="n">
        <f aca="false">$J$5 + G769</f>
        <v>749.97</v>
      </c>
      <c r="I769" s="47" t="n">
        <f aca="false">IF(H769&gt;$J$5,$J$2+$J$1,(IF(H769&gt;739.99,H769^3*2498.244218-H769^2*5471052.355142+H769*3994605728.77515-972400879260.135,H769^3*1396.138889-H769^2*3002770.071427+H769*2152080038.43115-513963640099.415)))-$J$1</f>
        <v>32187056.1140137</v>
      </c>
      <c r="J769" s="47" t="n">
        <f aca="false">I769*100/$J$2</f>
        <v>36.6001367312791</v>
      </c>
      <c r="L769" s="41" t="n">
        <f aca="false">[4]Plan1!$C764</f>
        <v>-3.77</v>
      </c>
      <c r="M769" s="41" t="n">
        <f aca="false">$O$5 + L769</f>
        <v>835.01</v>
      </c>
      <c r="N769" s="47" t="n">
        <f aca="false">IF(M769&gt;$O$5,$O$2+$O$1,(M769^3*3270.5936-M769^2*8015778.389801+M769*6549018422.82398-1783686174686.87))-$O$1</f>
        <v>22478934.2617188</v>
      </c>
      <c r="O769" s="41" t="n">
        <f aca="false">N769*100/$O$2</f>
        <v>57.5101946048324</v>
      </c>
      <c r="R769" s="47" t="n">
        <f aca="false">SUM(D769,I769,N769)</f>
        <v>171718494.872559</v>
      </c>
      <c r="S769" s="41" t="n">
        <f aca="false">R769*100/$R$2</f>
        <v>62.2149620237515</v>
      </c>
      <c r="U769" s="41" t="n">
        <f aca="false">[1]Plan1!$B764</f>
        <v>17.32</v>
      </c>
    </row>
    <row r="770" customFormat="false" ht="15" hidden="false" customHeight="false" outlineLevel="0" collapsed="false">
      <c r="A770" s="46" t="n">
        <v>42768</v>
      </c>
      <c r="B770" s="41" t="n">
        <f aca="false">[2]Plan1!$C765</f>
        <v>-3.02</v>
      </c>
      <c r="C770" s="41" t="n">
        <f aca="false">$E$5 + B770</f>
        <v>777.98</v>
      </c>
      <c r="D770" s="47" t="n">
        <f aca="false">IF(C770&gt;$E$5,$E$2+$E$1,(IF(C770&gt;764.99,C770^3*3486.59308-C770^2*7860012.00812+C770*5908819377.96283-1481278321001.59,IF(C770&gt;752.99,C770^3*3588.471445-C770^2*8028757.56264+C770*5988077680.84934-1488767378546.26,C770^3*899.851852-C770^2*1969009.674601+C770*1435480406.01138-348666163343.76))))-$E$1</f>
        <v>116857061.331299</v>
      </c>
      <c r="E770" s="47" t="n">
        <f aca="false">D770*100/$E$2</f>
        <v>78.438591369568</v>
      </c>
      <c r="G770" s="41" t="n">
        <f aca="false">[3]Plan1!$C765</f>
        <v>-10.04</v>
      </c>
      <c r="H770" s="41" t="n">
        <f aca="false">$J$5 + G770</f>
        <v>749.96</v>
      </c>
      <c r="I770" s="47" t="n">
        <f aca="false">IF(H770&gt;$J$5,$J$2+$J$1,(IF(H770&gt;739.99,H770^3*2498.244218-H770^2*5471052.355142+H770*3994605728.77515-972400879260.135,H770^3*1396.138889-H770^2*3002770.071427+H770*2152080038.43115-513963640099.415)))-$J$1</f>
        <v>32149017.8798828</v>
      </c>
      <c r="J770" s="47" t="n">
        <f aca="false">I770*100/$J$2</f>
        <v>36.5568831772643</v>
      </c>
      <c r="L770" s="41" t="n">
        <f aca="false">[4]Plan1!$C765</f>
        <v>-3.77</v>
      </c>
      <c r="M770" s="41" t="n">
        <f aca="false">$O$5 + L770</f>
        <v>835.01</v>
      </c>
      <c r="N770" s="47" t="n">
        <f aca="false">IF(M770&gt;$O$5,$O$2+$O$1,(M770^3*3270.5936-M770^2*8015778.389801+M770*6549018422.82398-1783686174686.87))-$O$1</f>
        <v>22478934.2617188</v>
      </c>
      <c r="O770" s="41" t="n">
        <f aca="false">N770*100/$O$2</f>
        <v>57.5101946048324</v>
      </c>
      <c r="R770" s="47" t="n">
        <f aca="false">SUM(D770,I770,N770)</f>
        <v>171485013.4729</v>
      </c>
      <c r="S770" s="41" t="n">
        <f aca="false">R770*100/$R$2</f>
        <v>62.1303698752834</v>
      </c>
      <c r="U770" s="41" t="n">
        <f aca="false">[1]Plan1!$B765</f>
        <v>16.72</v>
      </c>
    </row>
    <row r="771" customFormat="false" ht="15" hidden="false" customHeight="false" outlineLevel="0" collapsed="false">
      <c r="A771" s="46" t="n">
        <v>42769</v>
      </c>
      <c r="B771" s="41" t="n">
        <f aca="false">[2]Plan1!$C766</f>
        <v>-3.01</v>
      </c>
      <c r="C771" s="41" t="n">
        <f aca="false">$E$5 + B771</f>
        <v>777.99</v>
      </c>
      <c r="D771" s="47" t="n">
        <f aca="false">IF(C771&gt;$E$5,$E$2+$E$1,(IF(C771&gt;764.99,C771^3*3486.59308-C771^2*7860012.00812+C771*5908819377.96283-1481278321001.59,IF(C771&gt;752.99,C771^3*3588.471445-C771^2*8028757.56264+C771*5988077680.84934-1488767378546.26,C771^3*899.851852-C771^2*1969009.674601+C771*1435480406.01138-348666163343.76))))-$E$1</f>
        <v>116954755.154541</v>
      </c>
      <c r="E771" s="47" t="n">
        <f aca="false">D771*100/$E$2</f>
        <v>78.5041669179629</v>
      </c>
      <c r="G771" s="41" t="n">
        <f aca="false">[3]Plan1!$C766</f>
        <v>-10.04</v>
      </c>
      <c r="H771" s="41" t="n">
        <f aca="false">$J$5 + G771</f>
        <v>749.96</v>
      </c>
      <c r="I771" s="47" t="n">
        <f aca="false">IF(H771&gt;$J$5,$J$2+$J$1,(IF(H771&gt;739.99,H771^3*2498.244218-H771^2*5471052.355142+H771*3994605728.77515-972400879260.135,H771^3*1396.138889-H771^2*3002770.071427+H771*2152080038.43115-513963640099.415)))-$J$1</f>
        <v>32149017.8798828</v>
      </c>
      <c r="J771" s="47" t="n">
        <f aca="false">I771*100/$J$2</f>
        <v>36.5568831772643</v>
      </c>
      <c r="L771" s="41" t="n">
        <f aca="false">[4]Plan1!$C766</f>
        <v>-3.77</v>
      </c>
      <c r="M771" s="41" t="n">
        <f aca="false">$O$5 + L771</f>
        <v>835.01</v>
      </c>
      <c r="N771" s="47" t="n">
        <f aca="false">IF(M771&gt;$O$5,$O$2+$O$1,(M771^3*3270.5936-M771^2*8015778.389801+M771*6549018422.82398-1783686174686.87))-$O$1</f>
        <v>22478934.2617188</v>
      </c>
      <c r="O771" s="41" t="n">
        <f aca="false">N771*100/$O$2</f>
        <v>57.5101946048324</v>
      </c>
      <c r="R771" s="47" t="n">
        <f aca="false">SUM(D771,I771,N771)</f>
        <v>171582707.296143</v>
      </c>
      <c r="S771" s="41" t="n">
        <f aca="false">R771*100/$R$2</f>
        <v>62.1657651162414</v>
      </c>
      <c r="U771" s="41" t="n">
        <f aca="false">[1]Plan1!$B766</f>
        <v>23.24</v>
      </c>
    </row>
    <row r="772" customFormat="false" ht="15" hidden="false" customHeight="false" outlineLevel="0" collapsed="false">
      <c r="A772" s="46" t="n">
        <v>42770</v>
      </c>
      <c r="B772" s="41" t="n">
        <f aca="false">[2]Plan1!$C767</f>
        <v>-3</v>
      </c>
      <c r="C772" s="41" t="n">
        <f aca="false">$E$5 + B772</f>
        <v>778</v>
      </c>
      <c r="D772" s="47" t="n">
        <f aca="false">IF(C772&gt;$E$5,$E$2+$E$1,(IF(C772&gt;764.99,C772^3*3486.59308-C772^2*7860012.00812+C772*5908819377.96283-1481278321001.59,IF(C772&gt;752.99,C772^3*3588.471445-C772^2*8028757.56264+C772*5988077680.84934-1488767378546.26,C772^3*899.851852-C772^2*1969009.674601+C772*1435480406.01138-348666163343.76))))-$E$1</f>
        <v>117052504.496826</v>
      </c>
      <c r="E772" s="47" t="n">
        <f aca="false">D772*100/$E$2</f>
        <v>78.5697797327026</v>
      </c>
      <c r="G772" s="41" t="n">
        <f aca="false">[3]Plan1!$C767</f>
        <v>-10.04</v>
      </c>
      <c r="H772" s="41" t="n">
        <f aca="false">$J$5 + G772</f>
        <v>749.96</v>
      </c>
      <c r="I772" s="47" t="n">
        <f aca="false">IF(H772&gt;$J$5,$J$2+$J$1,(IF(H772&gt;739.99,H772^3*2498.244218-H772^2*5471052.355142+H772*3994605728.77515-972400879260.135,H772^3*1396.138889-H772^2*3002770.071427+H772*2152080038.43115-513963640099.415)))-$J$1</f>
        <v>32149017.8798828</v>
      </c>
      <c r="J772" s="47" t="n">
        <f aca="false">I772*100/$J$2</f>
        <v>36.5568831772643</v>
      </c>
      <c r="L772" s="41" t="n">
        <f aca="false">[4]Plan1!$C767</f>
        <v>-3.76</v>
      </c>
      <c r="M772" s="41" t="n">
        <f aca="false">$O$5 + L772</f>
        <v>835.02</v>
      </c>
      <c r="N772" s="47" t="n">
        <f aca="false">IF(M772&gt;$O$5,$O$2+$O$1,(M772^3*3270.5936-M772^2*8015778.389801+M772*6549018422.82398-1783686174686.87))-$O$1</f>
        <v>22515861.2036133</v>
      </c>
      <c r="O772" s="41" t="n">
        <f aca="false">N772*100/$O$2</f>
        <v>57.6046686394904</v>
      </c>
      <c r="R772" s="47" t="n">
        <f aca="false">SUM(D772,I772,N772)</f>
        <v>171717383.580322</v>
      </c>
      <c r="S772" s="41" t="n">
        <f aca="false">R772*100/$R$2</f>
        <v>62.2145593938291</v>
      </c>
      <c r="U772" s="41" t="n">
        <f aca="false">[1]Plan1!$B767</f>
        <v>20.16</v>
      </c>
    </row>
    <row r="773" customFormat="false" ht="15" hidden="false" customHeight="false" outlineLevel="0" collapsed="false">
      <c r="A773" s="46" t="n">
        <v>42771</v>
      </c>
      <c r="B773" s="41" t="n">
        <f aca="false">[2]Plan1!$C768</f>
        <v>-3</v>
      </c>
      <c r="C773" s="41" t="n">
        <f aca="false">$E$5 + B773</f>
        <v>778</v>
      </c>
      <c r="D773" s="47" t="n">
        <f aca="false">IF(C773&gt;$E$5,$E$2+$E$1,(IF(C773&gt;764.99,C773^3*3486.59308-C773^2*7860012.00812+C773*5908819377.96283-1481278321001.59,IF(C773&gt;752.99,C773^3*3588.471445-C773^2*8028757.56264+C773*5988077680.84934-1488767378546.26,C773^3*899.851852-C773^2*1969009.674601+C773*1435480406.01138-348666163343.76))))-$E$1</f>
        <v>117052504.496826</v>
      </c>
      <c r="E773" s="47" t="n">
        <f aca="false">D773*100/$E$2</f>
        <v>78.5697797327026</v>
      </c>
      <c r="G773" s="41" t="n">
        <f aca="false">[3]Plan1!$C768</f>
        <v>-10.03</v>
      </c>
      <c r="H773" s="41" t="n">
        <f aca="false">$J$5 + G773</f>
        <v>749.97</v>
      </c>
      <c r="I773" s="47" t="n">
        <f aca="false">IF(H773&gt;$J$5,$J$2+$J$1,(IF(H773&gt;739.99,H773^3*2498.244218-H773^2*5471052.355142+H773*3994605728.77515-972400879260.135,H773^3*1396.138889-H773^2*3002770.071427+H773*2152080038.43115-513963640099.415)))-$J$1</f>
        <v>32187056.1140137</v>
      </c>
      <c r="J773" s="47" t="n">
        <f aca="false">I773*100/$J$2</f>
        <v>36.6001367312791</v>
      </c>
      <c r="L773" s="41" t="n">
        <f aca="false">[4]Plan1!$C768</f>
        <v>-3.76</v>
      </c>
      <c r="M773" s="41" t="n">
        <f aca="false">$O$5 + L773</f>
        <v>835.02</v>
      </c>
      <c r="N773" s="47" t="n">
        <f aca="false">IF(M773&gt;$O$5,$O$2+$O$1,(M773^3*3270.5936-M773^2*8015778.389801+M773*6549018422.82398-1783686174686.87))-$O$1</f>
        <v>22515861.2036133</v>
      </c>
      <c r="O773" s="41" t="n">
        <f aca="false">N773*100/$O$2</f>
        <v>57.6046686394904</v>
      </c>
      <c r="R773" s="47" t="n">
        <f aca="false">SUM(D773,I773,N773)</f>
        <v>171755421.814453</v>
      </c>
      <c r="S773" s="41" t="n">
        <f aca="false">R773*100/$R$2</f>
        <v>62.2283409453949</v>
      </c>
      <c r="U773" s="41" t="n">
        <f aca="false">[1]Plan1!$B768</f>
        <v>68.83</v>
      </c>
    </row>
    <row r="774" customFormat="false" ht="15" hidden="false" customHeight="false" outlineLevel="0" collapsed="false">
      <c r="A774" s="46" t="n">
        <v>42772</v>
      </c>
      <c r="B774" s="41" t="n">
        <f aca="false">[2]Plan1!$C769</f>
        <v>-2.82</v>
      </c>
      <c r="C774" s="41" t="n">
        <f aca="false">$E$5 + B774</f>
        <v>778.18</v>
      </c>
      <c r="D774" s="47" t="n">
        <f aca="false">IF(C774&gt;$E$5,$E$2+$E$1,(IF(C774&gt;764.99,C774^3*3486.59308-C774^2*7860012.00812+C774*5908819377.96283-1481278321001.59,IF(C774&gt;752.99,C774^3*3588.471445-C774^2*8028757.56264+C774*5988077680.84934-1488767378546.26,C774^3*899.851852-C774^2*1969009.674601+C774*1435480406.01138-348666163343.76))))-$E$1</f>
        <v>118821510.139404</v>
      </c>
      <c r="E774" s="47" t="n">
        <f aca="false">D774*100/$E$2</f>
        <v>79.757198868079</v>
      </c>
      <c r="G774" s="41" t="n">
        <f aca="false">[3]Plan1!$C769</f>
        <v>-9.93</v>
      </c>
      <c r="H774" s="41" t="n">
        <f aca="false">$J$5 + G774</f>
        <v>750.07</v>
      </c>
      <c r="I774" s="47" t="n">
        <f aca="false">IF(H774&gt;$J$5,$J$2+$J$1,(IF(H774&gt;739.99,H774^3*2498.244218-H774^2*5471052.355142+H774*3994605728.77515-972400879260.135,H774^3*1396.138889-H774^2*3002770.071427+H774*2152080038.43115-513963640099.415)))-$J$1</f>
        <v>32569088.4208984</v>
      </c>
      <c r="J774" s="47" t="n">
        <f aca="false">I774*100/$J$2</f>
        <v>37.0345484593421</v>
      </c>
      <c r="L774" s="41" t="n">
        <f aca="false">[4]Plan1!$C769</f>
        <v>-3.67</v>
      </c>
      <c r="M774" s="41" t="n">
        <f aca="false">$O$5 + L774</f>
        <v>835.11</v>
      </c>
      <c r="N774" s="47" t="n">
        <f aca="false">IF(M774&gt;$O$5,$O$2+$O$1,(M774^3*3270.5936-M774^2*8015778.389801+M774*6549018422.82398-1783686174686.87))-$O$1</f>
        <v>22849801.328125</v>
      </c>
      <c r="O774" s="41" t="n">
        <f aca="false">N774*100/$O$2</f>
        <v>58.4590223790152</v>
      </c>
      <c r="R774" s="47" t="n">
        <f aca="false">SUM(D774,I774,N774)</f>
        <v>174240399.888428</v>
      </c>
      <c r="S774" s="41" t="n">
        <f aca="false">R774*100/$R$2</f>
        <v>63.1286680570257</v>
      </c>
      <c r="U774" s="41" t="n">
        <f aca="false">[1]Plan1!$B769</f>
        <v>75.11</v>
      </c>
    </row>
    <row r="775" customFormat="false" ht="15" hidden="false" customHeight="false" outlineLevel="0" collapsed="false">
      <c r="A775" s="46" t="n">
        <v>42773</v>
      </c>
      <c r="B775" s="41" t="n">
        <f aca="false">[2]Plan1!$C770</f>
        <v>-2.74</v>
      </c>
      <c r="C775" s="41" t="n">
        <f aca="false">$E$5 + B775</f>
        <v>778.26</v>
      </c>
      <c r="D775" s="47" t="n">
        <f aca="false">IF(C775&gt;$E$5,$E$2+$E$1,(IF(C775&gt;764.99,C775^3*3486.59308-C775^2*7860012.00812+C775*5908819377.96283-1481278321001.59,IF(C775&gt;752.99,C775^3*3588.471445-C775^2*8028757.56264+C775*5988077680.84934-1488767378546.26,C775^3*899.851852-C775^2*1969009.674601+C775*1435480406.01138-348666163343.76))))-$E$1</f>
        <v>119613542.860107</v>
      </c>
      <c r="E775" s="47" t="n">
        <f aca="false">D775*100/$E$2</f>
        <v>80.2888392347183</v>
      </c>
      <c r="G775" s="41" t="n">
        <f aca="false">[3]Plan1!$C770</f>
        <v>-9.74</v>
      </c>
      <c r="H775" s="41" t="n">
        <f aca="false">$J$5 + G775</f>
        <v>750.26</v>
      </c>
      <c r="I775" s="47" t="n">
        <f aca="false">IF(H775&gt;$J$5,$J$2+$J$1,(IF(H775&gt;739.99,H775^3*2498.244218-H775^2*5471052.355142+H775*3994605728.77515-972400879260.135,H775^3*1396.138889-H775^2*3002770.071427+H775*2152080038.43115-513963640099.415)))-$J$1</f>
        <v>33303255.9411621</v>
      </c>
      <c r="J775" s="47" t="n">
        <f aca="false">I775*100/$J$2</f>
        <v>37.8693757119536</v>
      </c>
      <c r="L775" s="41" t="n">
        <f aca="false">[4]Plan1!$C770</f>
        <v>-3.55</v>
      </c>
      <c r="M775" s="41" t="n">
        <f aca="false">$O$5 + L775</f>
        <v>835.23</v>
      </c>
      <c r="N775" s="47" t="n">
        <f aca="false">IF(M775&gt;$O$5,$O$2+$O$1,(M775^3*3270.5936-M775^2*8015778.389801+M775*6549018422.82398-1783686174686.87))-$O$1</f>
        <v>23299546.3745117</v>
      </c>
      <c r="O775" s="41" t="n">
        <f aca="false">N775*100/$O$2</f>
        <v>59.6096518901441</v>
      </c>
      <c r="R775" s="47" t="n">
        <f aca="false">SUM(D775,I775,N775)</f>
        <v>176216345.175781</v>
      </c>
      <c r="S775" s="41" t="n">
        <f aca="false">R775*100/$R$2</f>
        <v>63.8445685842516</v>
      </c>
      <c r="U775" s="41" t="n">
        <f aca="false">[1]Plan1!$B770</f>
        <v>68.83</v>
      </c>
    </row>
    <row r="776" customFormat="false" ht="15" hidden="false" customHeight="false" outlineLevel="0" collapsed="false">
      <c r="A776" s="46" t="n">
        <v>42774</v>
      </c>
      <c r="B776" s="41" t="n">
        <f aca="false">[2]Plan1!$C771</f>
        <v>-2.74</v>
      </c>
      <c r="C776" s="41" t="n">
        <f aca="false">$E$5 + B776</f>
        <v>778.26</v>
      </c>
      <c r="D776" s="47" t="n">
        <f aca="false">IF(C776&gt;$E$5,$E$2+$E$1,(IF(C776&gt;764.99,C776^3*3486.59308-C776^2*7860012.00812+C776*5908819377.96283-1481278321001.59,IF(C776&gt;752.99,C776^3*3588.471445-C776^2*8028757.56264+C776*5988077680.84934-1488767378546.26,C776^3*899.851852-C776^2*1969009.674601+C776*1435480406.01138-348666163343.76))))-$E$1</f>
        <v>119613542.860107</v>
      </c>
      <c r="E776" s="47" t="n">
        <f aca="false">D776*100/$E$2</f>
        <v>80.2888392347183</v>
      </c>
      <c r="G776" s="41" t="n">
        <f aca="false">[3]Plan1!$C771</f>
        <v>-9.7</v>
      </c>
      <c r="H776" s="41" t="n">
        <f aca="false">$J$5 + G776</f>
        <v>750.3</v>
      </c>
      <c r="I776" s="47" t="n">
        <f aca="false">IF(H776&gt;$J$5,$J$2+$J$1,(IF(H776&gt;739.99,H776^3*2498.244218-H776^2*5471052.355142+H776*3994605728.77515-972400879260.135,H776^3*1396.138889-H776^2*3002770.071427+H776*2152080038.43115-513963640099.415)))-$J$1</f>
        <v>33459211.9777832</v>
      </c>
      <c r="J776" s="47" t="n">
        <f aca="false">I776*100/$J$2</f>
        <v>38.0467144609271</v>
      </c>
      <c r="L776" s="41" t="n">
        <f aca="false">[4]Plan1!$C771</f>
        <v>-3.43</v>
      </c>
      <c r="M776" s="41" t="n">
        <f aca="false">$O$5 + L776</f>
        <v>835.35</v>
      </c>
      <c r="N776" s="47" t="n">
        <f aca="false">IF(M776&gt;$O$5,$O$2+$O$1,(M776^3*3270.5936-M776^2*8015778.389801+M776*6549018422.82398-1783686174686.87))-$O$1</f>
        <v>23754455.7006836</v>
      </c>
      <c r="O776" s="41" t="n">
        <f aca="false">N776*100/$O$2</f>
        <v>60.7734937151656</v>
      </c>
      <c r="R776" s="47" t="n">
        <f aca="false">SUM(D776,I776,N776)</f>
        <v>176827210.538574</v>
      </c>
      <c r="S776" s="41" t="n">
        <f aca="false">R776*100/$R$2</f>
        <v>64.0658899123706</v>
      </c>
      <c r="U776" s="41" t="n">
        <f aca="false">[1]Plan1!$B771</f>
        <v>45.15</v>
      </c>
    </row>
    <row r="777" customFormat="false" ht="15" hidden="false" customHeight="false" outlineLevel="0" collapsed="false">
      <c r="A777" s="46" t="n">
        <v>42775</v>
      </c>
      <c r="B777" s="41" t="n">
        <f aca="false">[2]Plan1!$C772</f>
        <v>-2.74</v>
      </c>
      <c r="C777" s="41" t="n">
        <f aca="false">$E$5 + B777</f>
        <v>778.26</v>
      </c>
      <c r="D777" s="47" t="n">
        <f aca="false">IF(C777&gt;$E$5,$E$2+$E$1,(IF(C777&gt;764.99,C777^3*3486.59308-C777^2*7860012.00812+C777*5908819377.96283-1481278321001.59,IF(C777&gt;752.99,C777^3*3588.471445-C777^2*8028757.56264+C777*5988077680.84934-1488767378546.26,C777^3*899.851852-C777^2*1969009.674601+C777*1435480406.01138-348666163343.76))))-$E$1</f>
        <v>119613542.860107</v>
      </c>
      <c r="E777" s="47" t="n">
        <f aca="false">D777*100/$E$2</f>
        <v>80.2888392347183</v>
      </c>
      <c r="G777" s="41" t="n">
        <f aca="false">[3]Plan1!$C772</f>
        <v>-9.68</v>
      </c>
      <c r="H777" s="41" t="n">
        <f aca="false">$J$5 + G777</f>
        <v>750.32</v>
      </c>
      <c r="I777" s="47" t="n">
        <f aca="false">IF(H777&gt;$J$5,$J$2+$J$1,(IF(H777&gt;739.99,H777^3*2498.244218-H777^2*5471052.355142+H777*3994605728.77515-972400879260.135,H777^3*1396.138889-H777^2*3002770.071427+H777*2152080038.43115-513963640099.415)))-$J$1</f>
        <v>33537372.6313477</v>
      </c>
      <c r="J777" s="47" t="n">
        <f aca="false">I777*100/$J$2</f>
        <v>38.1355915112958</v>
      </c>
      <c r="L777" s="41" t="n">
        <f aca="false">[4]Plan1!$C772</f>
        <v>-3.34</v>
      </c>
      <c r="M777" s="41" t="n">
        <f aca="false">$O$5 + L777</f>
        <v>835.44</v>
      </c>
      <c r="N777" s="47" t="n">
        <f aca="false">IF(M777&gt;$O$5,$O$2+$O$1,(M777^3*3270.5936-M777^2*8015778.389801+M777*6549018422.82398-1783686174686.87))-$O$1</f>
        <v>24099047.1542969</v>
      </c>
      <c r="O777" s="41" t="n">
        <f aca="false">N777*100/$O$2</f>
        <v>61.6550978573251</v>
      </c>
      <c r="R777" s="47" t="n">
        <f aca="false">SUM(D777,I777,N777)</f>
        <v>177249962.645752</v>
      </c>
      <c r="S777" s="41" t="n">
        <f aca="false">R777*100/$R$2</f>
        <v>64.2190563276309</v>
      </c>
      <c r="U777" s="41" t="n">
        <f aca="false">[1]Plan1!$B772</f>
        <v>28.88</v>
      </c>
    </row>
    <row r="778" customFormat="false" ht="15" hidden="false" customHeight="false" outlineLevel="0" collapsed="false">
      <c r="A778" s="46" t="n">
        <v>42776</v>
      </c>
      <c r="B778" s="41" t="n">
        <f aca="false">[2]Plan1!$C773</f>
        <v>-2.73</v>
      </c>
      <c r="C778" s="41" t="n">
        <f aca="false">$E$5 + B778</f>
        <v>778.27</v>
      </c>
      <c r="D778" s="47" t="n">
        <f aca="false">IF(C778&gt;$E$5,$E$2+$E$1,(IF(C778&gt;764.99,C778^3*3486.59308-C778^2*7860012.00812+C778*5908819377.96283-1481278321001.59,IF(C778&gt;752.99,C778^3*3588.471445-C778^2*8028757.56264+C778*5988077680.84934-1488767378546.26,C778^3*899.851852-C778^2*1969009.674601+C778*1435480406.01138-348666163343.76))))-$E$1</f>
        <v>119712799.104248</v>
      </c>
      <c r="E778" s="47" t="n">
        <f aca="false">D778*100/$E$2</f>
        <v>80.355463535264</v>
      </c>
      <c r="G778" s="41" t="n">
        <f aca="false">[3]Plan1!$C773</f>
        <v>-9.67</v>
      </c>
      <c r="H778" s="41" t="n">
        <f aca="false">$J$5 + G778</f>
        <v>750.33</v>
      </c>
      <c r="I778" s="47" t="n">
        <f aca="false">IF(H778&gt;$J$5,$J$2+$J$1,(IF(H778&gt;739.99,H778^3*2498.244218-H778^2*5471052.355142+H778*3994605728.77515-972400879260.135,H778^3*1396.138889-H778^2*3002770.071427+H778*2152080038.43115-513963640099.415)))-$J$1</f>
        <v>33576498.6687012</v>
      </c>
      <c r="J778" s="47" t="n">
        <f aca="false">I778*100/$J$2</f>
        <v>38.1800820143048</v>
      </c>
      <c r="L778" s="41" t="n">
        <f aca="false">[4]Plan1!$C773</f>
        <v>-3.3</v>
      </c>
      <c r="M778" s="41" t="n">
        <f aca="false">$O$5 + L778</f>
        <v>835.48</v>
      </c>
      <c r="N778" s="47" t="n">
        <f aca="false">IF(M778&gt;$O$5,$O$2+$O$1,(M778^3*3270.5936-M778^2*8015778.389801+M778*6549018422.82398-1783686174686.87))-$O$1</f>
        <v>24253141.2158203</v>
      </c>
      <c r="O778" s="41" t="n">
        <f aca="false">N778*100/$O$2</f>
        <v>62.0493327157255</v>
      </c>
      <c r="R778" s="47" t="n">
        <f aca="false">SUM(D778,I778,N778)</f>
        <v>177542438.98877</v>
      </c>
      <c r="S778" s="41" t="n">
        <f aca="false">R778*100/$R$2</f>
        <v>64.3250228083364</v>
      </c>
      <c r="U778" s="41" t="n">
        <f aca="false">[1]Plan1!$B773</f>
        <v>28.49</v>
      </c>
    </row>
    <row r="779" customFormat="false" ht="15" hidden="false" customHeight="false" outlineLevel="0" collapsed="false">
      <c r="A779" s="46" t="n">
        <v>42777</v>
      </c>
      <c r="B779" s="41" t="n">
        <f aca="false">[2]Plan1!$C774</f>
        <v>-2.72</v>
      </c>
      <c r="C779" s="41" t="n">
        <f aca="false">$E$5 + B779</f>
        <v>778.28</v>
      </c>
      <c r="D779" s="47" t="n">
        <f aca="false">IF(C779&gt;$E$5,$E$2+$E$1,(IF(C779&gt;764.99,C779^3*3486.59308-C779^2*7860012.00812+C779*5908819377.96283-1481278321001.59,IF(C779&gt;752.99,C779^3*3588.471445-C779^2*8028757.56264+C779*5988077680.84934-1488767378546.26,C779^3*899.851852-C779^2*1969009.674601+C779*1435480406.01138-348666163343.76))))-$E$1</f>
        <v>119812111.453857</v>
      </c>
      <c r="E779" s="47" t="n">
        <f aca="false">D779*100/$E$2</f>
        <v>80.4221254957841</v>
      </c>
      <c r="G779" s="41" t="n">
        <f aca="false">[3]Plan1!$C774</f>
        <v>-9.66</v>
      </c>
      <c r="H779" s="41" t="n">
        <f aca="false">$J$5 + G779</f>
        <v>750.34</v>
      </c>
      <c r="I779" s="47" t="n">
        <f aca="false">IF(H779&gt;$J$5,$J$2+$J$1,(IF(H779&gt;739.99,H779^3*2498.244218-H779^2*5471052.355142+H779*3994605728.77515-972400879260.135,H779^3*1396.138889-H779^2*3002770.071427+H779*2152080038.43115-513963640099.415)))-$J$1</f>
        <v>33615655.2006836</v>
      </c>
      <c r="J779" s="47" t="n">
        <f aca="false">I779*100/$J$2</f>
        <v>38.2246071929792</v>
      </c>
      <c r="L779" s="41" t="n">
        <f aca="false">[4]Plan1!$C774</f>
        <v>-3.31</v>
      </c>
      <c r="M779" s="41" t="n">
        <f aca="false">$O$5 + L779</f>
        <v>835.47</v>
      </c>
      <c r="N779" s="47" t="n">
        <f aca="false">IF(M779&gt;$O$5,$O$2+$O$1,(M779^3*3270.5936-M779^2*8015778.389801+M779*6549018422.82398-1783686174686.87))-$O$1</f>
        <v>24214563.2167969</v>
      </c>
      <c r="O779" s="41" t="n">
        <f aca="false">N779*100/$O$2</f>
        <v>61.9506346099581</v>
      </c>
      <c r="R779" s="47" t="n">
        <f aca="false">SUM(D779,I779,N779)</f>
        <v>177642329.871338</v>
      </c>
      <c r="S779" s="41" t="n">
        <f aca="false">R779*100/$R$2</f>
        <v>64.361214061178</v>
      </c>
      <c r="U779" s="41" t="n">
        <f aca="false">[1]Plan1!$B774</f>
        <v>27.7</v>
      </c>
    </row>
    <row r="780" customFormat="false" ht="15" hidden="false" customHeight="false" outlineLevel="0" collapsed="false">
      <c r="A780" s="46" t="n">
        <v>42778</v>
      </c>
      <c r="B780" s="41" t="n">
        <f aca="false">[2]Plan1!$C775</f>
        <v>-2.73</v>
      </c>
      <c r="C780" s="41" t="n">
        <f aca="false">$E$5 + B780</f>
        <v>778.27</v>
      </c>
      <c r="D780" s="47" t="n">
        <f aca="false">IF(C780&gt;$E$5,$E$2+$E$1,(IF(C780&gt;764.99,C780^3*3486.59308-C780^2*7860012.00812+C780*5908819377.96283-1481278321001.59,IF(C780&gt;752.99,C780^3*3588.471445-C780^2*8028757.56264+C780*5988077680.84934-1488767378546.26,C780^3*899.851852-C780^2*1969009.674601+C780*1435480406.01138-348666163343.76))))-$E$1</f>
        <v>119712799.104248</v>
      </c>
      <c r="E780" s="47" t="n">
        <f aca="false">D780*100/$E$2</f>
        <v>80.355463535264</v>
      </c>
      <c r="G780" s="41" t="n">
        <f aca="false">[3]Plan1!$C775</f>
        <v>-9.66</v>
      </c>
      <c r="H780" s="41" t="n">
        <f aca="false">$J$5 + G780</f>
        <v>750.34</v>
      </c>
      <c r="I780" s="47" t="n">
        <f aca="false">IF(H780&gt;$J$5,$J$2+$J$1,(IF(H780&gt;739.99,H780^3*2498.244218-H780^2*5471052.355142+H780*3994605728.77515-972400879260.135,H780^3*1396.138889-H780^2*3002770.071427+H780*2152080038.43115-513963640099.415)))-$J$1</f>
        <v>33615655.2006836</v>
      </c>
      <c r="J780" s="47" t="n">
        <f aca="false">I780*100/$J$2</f>
        <v>38.2246071929792</v>
      </c>
      <c r="L780" s="41" t="n">
        <f aca="false">[4]Plan1!$C775</f>
        <v>-3.31</v>
      </c>
      <c r="M780" s="41" t="n">
        <f aca="false">$O$5 + L780</f>
        <v>835.47</v>
      </c>
      <c r="N780" s="47" t="n">
        <f aca="false">IF(M780&gt;$O$5,$O$2+$O$1,(M780^3*3270.5936-M780^2*8015778.389801+M780*6549018422.82398-1783686174686.87))-$O$1</f>
        <v>24214563.2167969</v>
      </c>
      <c r="O780" s="41" t="n">
        <f aca="false">N780*100/$O$2</f>
        <v>61.9506346099581</v>
      </c>
      <c r="R780" s="47" t="n">
        <f aca="false">SUM(D780,I780,N780)</f>
        <v>177543017.521729</v>
      </c>
      <c r="S780" s="41" t="n">
        <f aca="false">R780*100/$R$2</f>
        <v>64.3252324153801</v>
      </c>
      <c r="U780" s="41" t="n">
        <f aca="false">[1]Plan1!$B775</f>
        <v>26.17</v>
      </c>
    </row>
    <row r="781" customFormat="false" ht="15" hidden="false" customHeight="false" outlineLevel="0" collapsed="false">
      <c r="A781" s="46" t="n">
        <v>42779</v>
      </c>
      <c r="B781" s="41" t="n">
        <f aca="false">[2]Plan1!$C776</f>
        <v>-2.73</v>
      </c>
      <c r="C781" s="41" t="n">
        <f aca="false">$E$5 + B781</f>
        <v>778.27</v>
      </c>
      <c r="D781" s="47" t="n">
        <f aca="false">IF(C781&gt;$E$5,$E$2+$E$1,(IF(C781&gt;764.99,C781^3*3486.59308-C781^2*7860012.00812+C781*5908819377.96283-1481278321001.59,IF(C781&gt;752.99,C781^3*3588.471445-C781^2*8028757.56264+C781*5988077680.84934-1488767378546.26,C781^3*899.851852-C781^2*1969009.674601+C781*1435480406.01138-348666163343.76))))-$E$1</f>
        <v>119712799.104248</v>
      </c>
      <c r="E781" s="47" t="n">
        <f aca="false">D781*100/$E$2</f>
        <v>80.355463535264</v>
      </c>
      <c r="G781" s="41" t="n">
        <f aca="false">[3]Plan1!$C776</f>
        <v>-9.66</v>
      </c>
      <c r="H781" s="41" t="n">
        <f aca="false">$J$5 + G781</f>
        <v>750.34</v>
      </c>
      <c r="I781" s="47" t="n">
        <f aca="false">IF(H781&gt;$J$5,$J$2+$J$1,(IF(H781&gt;739.99,H781^3*2498.244218-H781^2*5471052.355142+H781*3994605728.77515-972400879260.135,H781^3*1396.138889-H781^2*3002770.071427+H781*2152080038.43115-513963640099.415)))-$J$1</f>
        <v>33615655.2006836</v>
      </c>
      <c r="J781" s="47" t="n">
        <f aca="false">I781*100/$J$2</f>
        <v>38.2246071929792</v>
      </c>
      <c r="L781" s="41" t="n">
        <f aca="false">[4]Plan1!$C776</f>
        <v>-3.33</v>
      </c>
      <c r="M781" s="41" t="n">
        <f aca="false">$O$5 + L781</f>
        <v>835.45</v>
      </c>
      <c r="N781" s="47" t="n">
        <f aca="false">IF(M781&gt;$O$5,$O$2+$O$1,(M781^3*3270.5936-M781^2*8015778.389801+M781*6549018422.82398-1783686174686.87))-$O$1</f>
        <v>24137516.2080078</v>
      </c>
      <c r="O781" s="41" t="n">
        <f aca="false">N781*100/$O$2</f>
        <v>61.7535172369728</v>
      </c>
      <c r="R781" s="47" t="n">
        <f aca="false">SUM(D781,I781,N781)</f>
        <v>177465970.512939</v>
      </c>
      <c r="S781" s="41" t="n">
        <f aca="false">R781*100/$R$2</f>
        <v>64.2973176777777</v>
      </c>
      <c r="U781" s="41" t="n">
        <f aca="false">[1]Plan1!$B776</f>
        <v>25.05</v>
      </c>
    </row>
    <row r="782" customFormat="false" ht="15" hidden="false" customHeight="false" outlineLevel="0" collapsed="false">
      <c r="A782" s="46" t="n">
        <v>42780</v>
      </c>
      <c r="B782" s="41" t="n">
        <f aca="false">[2]Plan1!$C777</f>
        <v>-2.75</v>
      </c>
      <c r="C782" s="41" t="n">
        <f aca="false">$E$5 + B782</f>
        <v>778.25</v>
      </c>
      <c r="D782" s="47" t="n">
        <f aca="false">IF(C782&gt;$E$5,$E$2+$E$1,(IF(C782&gt;764.99,C782^3*3486.59308-C782^2*7860012.00812+C782*5908819377.96283-1481278321001.59,IF(C782&gt;752.99,C782^3*3588.471445-C782^2*8028757.56264+C782*5988077680.84934-1488767378546.26,C782^3*899.851852-C782^2*1969009.674601+C782*1435480406.01138-348666163343.76))))-$E$1</f>
        <v>119514342.698486</v>
      </c>
      <c r="E782" s="47" t="n">
        <f aca="false">D782*100/$E$2</f>
        <v>80.2222525787427</v>
      </c>
      <c r="G782" s="41" t="n">
        <f aca="false">[3]Plan1!$C777</f>
        <v>-9.66</v>
      </c>
      <c r="H782" s="41" t="n">
        <f aca="false">$J$5 + G782</f>
        <v>750.34</v>
      </c>
      <c r="I782" s="47" t="n">
        <f aca="false">IF(H782&gt;$J$5,$J$2+$J$1,(IF(H782&gt;739.99,H782^3*2498.244218-H782^2*5471052.355142+H782*3994605728.77515-972400879260.135,H782^3*1396.138889-H782^2*3002770.071427+H782*2152080038.43115-513963640099.415)))-$J$1</f>
        <v>33615655.2006836</v>
      </c>
      <c r="J782" s="47" t="n">
        <f aca="false">I782*100/$J$2</f>
        <v>38.2246071929792</v>
      </c>
      <c r="L782" s="41" t="n">
        <f aca="false">[4]Plan1!$C777</f>
        <v>-3.34</v>
      </c>
      <c r="M782" s="41" t="n">
        <f aca="false">$O$5 + L782</f>
        <v>835.44</v>
      </c>
      <c r="N782" s="47" t="n">
        <f aca="false">IF(M782&gt;$O$5,$O$2+$O$1,(M782^3*3270.5936-M782^2*8015778.389801+M782*6549018422.82398-1783686174686.87))-$O$1</f>
        <v>24099047.1542969</v>
      </c>
      <c r="O782" s="41" t="n">
        <f aca="false">N782*100/$O$2</f>
        <v>61.6550978573251</v>
      </c>
      <c r="R782" s="47" t="n">
        <f aca="false">SUM(D782,I782,N782)</f>
        <v>177229045.053467</v>
      </c>
      <c r="S782" s="41" t="n">
        <f aca="false">R782*100/$R$2</f>
        <v>64.2114777193359</v>
      </c>
      <c r="U782" s="41" t="n">
        <f aca="false">[1]Plan1!$B777</f>
        <v>25.79</v>
      </c>
    </row>
    <row r="783" customFormat="false" ht="15" hidden="false" customHeight="false" outlineLevel="0" collapsed="false">
      <c r="A783" s="46" t="n">
        <v>42781</v>
      </c>
      <c r="B783" s="41" t="n">
        <f aca="false">[2]Plan1!$C778</f>
        <v>-2.75</v>
      </c>
      <c r="C783" s="41" t="n">
        <f aca="false">$E$5 + B783</f>
        <v>778.25</v>
      </c>
      <c r="D783" s="47" t="n">
        <f aca="false">IF(C783&gt;$E$5,$E$2+$E$1,(IF(C783&gt;764.99,C783^3*3486.59308-C783^2*7860012.00812+C783*5908819377.96283-1481278321001.59,IF(C783&gt;752.99,C783^3*3588.471445-C783^2*8028757.56264+C783*5988077680.84934-1488767378546.26,C783^3*899.851852-C783^2*1969009.674601+C783*1435480406.01138-348666163343.76))))-$E$1</f>
        <v>119514342.698486</v>
      </c>
      <c r="E783" s="47" t="n">
        <f aca="false">D783*100/$E$2</f>
        <v>80.2222525787427</v>
      </c>
      <c r="G783" s="41" t="n">
        <f aca="false">[3]Plan1!$C778</f>
        <v>-9.67</v>
      </c>
      <c r="H783" s="41" t="n">
        <f aca="false">$J$5 + G783</f>
        <v>750.33</v>
      </c>
      <c r="I783" s="47" t="n">
        <f aca="false">IF(H783&gt;$J$5,$J$2+$J$1,(IF(H783&gt;739.99,H783^3*2498.244218-H783^2*5471052.355142+H783*3994605728.77515-972400879260.135,H783^3*1396.138889-H783^2*3002770.071427+H783*2152080038.43115-513963640099.415)))-$J$1</f>
        <v>33576498.6687012</v>
      </c>
      <c r="J783" s="47" t="n">
        <f aca="false">I783*100/$J$2</f>
        <v>38.1800820143048</v>
      </c>
      <c r="L783" s="41" t="n">
        <f aca="false">[4]Plan1!$C778</f>
        <v>-3.34</v>
      </c>
      <c r="M783" s="41" t="n">
        <f aca="false">$O$5 + L783</f>
        <v>835.44</v>
      </c>
      <c r="N783" s="47" t="n">
        <f aca="false">IF(M783&gt;$O$5,$O$2+$O$1,(M783^3*3270.5936-M783^2*8015778.389801+M783*6549018422.82398-1783686174686.87))-$O$1</f>
        <v>24099047.1542969</v>
      </c>
      <c r="O783" s="41" t="n">
        <f aca="false">N783*100/$O$2</f>
        <v>61.6550978573251</v>
      </c>
      <c r="R783" s="47" t="n">
        <f aca="false">SUM(D783,I783,N783)</f>
        <v>177189888.521484</v>
      </c>
      <c r="S783" s="41" t="n">
        <f aca="false">R783*100/$R$2</f>
        <v>64.197290999658</v>
      </c>
      <c r="U783" s="41" t="n">
        <f aca="false">[1]Plan1!$B778</f>
        <v>24.31</v>
      </c>
    </row>
    <row r="784" customFormat="false" ht="15" hidden="false" customHeight="false" outlineLevel="0" collapsed="false">
      <c r="A784" s="46" t="n">
        <v>42782</v>
      </c>
      <c r="B784" s="41" t="n">
        <f aca="false">[2]Plan1!$C779</f>
        <v>-2.76</v>
      </c>
      <c r="C784" s="41" t="n">
        <f aca="false">$E$5 + B784</f>
        <v>778.24</v>
      </c>
      <c r="D784" s="47" t="n">
        <f aca="false">IF(C784&gt;$E$5,$E$2+$E$1,(IF(C784&gt;764.99,C784^3*3486.59308-C784^2*7860012.00812+C784*5908819377.96283-1481278321001.59,IF(C784&gt;752.99,C784^3*3588.471445-C784^2*8028757.56264+C784*5988077680.84934-1488767378546.26,C784^3*899.851852-C784^2*1969009.674601+C784*1435480406.01138-348666163343.76))))-$E$1</f>
        <v>119415198.599854</v>
      </c>
      <c r="E784" s="47" t="n">
        <f aca="false">D784*100/$E$2</f>
        <v>80.155703554227</v>
      </c>
      <c r="G784" s="41" t="n">
        <f aca="false">[3]Plan1!$C779</f>
        <v>-9.67</v>
      </c>
      <c r="H784" s="41" t="n">
        <f aca="false">$J$5 + G784</f>
        <v>750.33</v>
      </c>
      <c r="I784" s="47" t="n">
        <f aca="false">IF(H784&gt;$J$5,$J$2+$J$1,(IF(H784&gt;739.99,H784^3*2498.244218-H784^2*5471052.355142+H784*3994605728.77515-972400879260.135,H784^3*1396.138889-H784^2*3002770.071427+H784*2152080038.43115-513963640099.415)))-$J$1</f>
        <v>33576498.6687012</v>
      </c>
      <c r="J784" s="47" t="n">
        <f aca="false">I784*100/$J$2</f>
        <v>38.1800820143048</v>
      </c>
      <c r="L784" s="41" t="n">
        <f aca="false">[4]Plan1!$C779</f>
        <v>-3.35</v>
      </c>
      <c r="M784" s="41" t="n">
        <f aca="false">$O$5 + L784</f>
        <v>835.43</v>
      </c>
      <c r="N784" s="47" t="n">
        <f aca="false">IF(M784&gt;$O$5,$O$2+$O$1,(M784^3*3270.5936-M784^2*8015778.389801+M784*6549018422.82398-1783686174686.87))-$O$1</f>
        <v>24060614.3759766</v>
      </c>
      <c r="O784" s="41" t="n">
        <f aca="false">N784*100/$O$2</f>
        <v>61.5567712847807</v>
      </c>
      <c r="R784" s="47" t="n">
        <f aca="false">SUM(D784,I784,N784)</f>
        <v>177052311.644531</v>
      </c>
      <c r="S784" s="41" t="n">
        <f aca="false">R784*100/$R$2</f>
        <v>64.1474458144825</v>
      </c>
      <c r="U784" s="41" t="n">
        <f aca="false">[1]Plan1!$B779</f>
        <v>23.24</v>
      </c>
    </row>
    <row r="785" customFormat="false" ht="15" hidden="false" customHeight="false" outlineLevel="0" collapsed="false">
      <c r="A785" s="46" t="n">
        <v>42783</v>
      </c>
      <c r="B785" s="41" t="n">
        <f aca="false">[2]Plan1!$C780</f>
        <v>-2.77</v>
      </c>
      <c r="C785" s="41" t="n">
        <f aca="false">$E$5 + B785</f>
        <v>778.23</v>
      </c>
      <c r="D785" s="47" t="n">
        <f aca="false">IF(C785&gt;$E$5,$E$2+$E$1,(IF(C785&gt;764.99,C785^3*3486.59308-C785^2*7860012.00812+C785*5908819377.96283-1481278321001.59,IF(C785&gt;752.99,C785^3*3588.471445-C785^2*8028757.56264+C785*5988077680.84934-1488767378546.26,C785^3*899.851852-C785^2*1969009.674601+C785*1435480406.01138-348666163343.76))))-$E$1</f>
        <v>119316110.540771</v>
      </c>
      <c r="E785" s="47" t="n">
        <f aca="false">D785*100/$E$2</f>
        <v>80.0891921454393</v>
      </c>
      <c r="G785" s="41" t="n">
        <f aca="false">[3]Plan1!$C780</f>
        <v>-9.67</v>
      </c>
      <c r="H785" s="41" t="n">
        <f aca="false">$J$5 + G785</f>
        <v>750.33</v>
      </c>
      <c r="I785" s="47" t="n">
        <f aca="false">IF(H785&gt;$J$5,$J$2+$J$1,(IF(H785&gt;739.99,H785^3*2498.244218-H785^2*5471052.355142+H785*3994605728.77515-972400879260.135,H785^3*1396.138889-H785^2*3002770.071427+H785*2152080038.43115-513963640099.415)))-$J$1</f>
        <v>33576498.6687012</v>
      </c>
      <c r="J785" s="47" t="n">
        <f aca="false">I785*100/$J$2</f>
        <v>38.1800820143048</v>
      </c>
      <c r="L785" s="41" t="n">
        <f aca="false">[4]Plan1!$C780</f>
        <v>-3.36</v>
      </c>
      <c r="M785" s="41" t="n">
        <f aca="false">$O$5 + L785</f>
        <v>835.42</v>
      </c>
      <c r="N785" s="47" t="n">
        <f aca="false">IF(M785&gt;$O$5,$O$2+$O$1,(M785^3*3270.5936-M785^2*8015778.389801+M785*6549018422.82398-1783686174686.87))-$O$1</f>
        <v>24022217.8535156</v>
      </c>
      <c r="O785" s="41" t="n">
        <f aca="false">N785*100/$O$2</f>
        <v>61.4585374693708</v>
      </c>
      <c r="R785" s="47" t="n">
        <f aca="false">SUM(D785,I785,N785)</f>
        <v>176914827.062988</v>
      </c>
      <c r="S785" s="41" t="n">
        <f aca="false">R785*100/$R$2</f>
        <v>64.0976340686603</v>
      </c>
      <c r="U785" s="41" t="n">
        <f aca="false">[1]Plan1!$B780</f>
        <v>21.84</v>
      </c>
    </row>
    <row r="786" customFormat="false" ht="15" hidden="false" customHeight="false" outlineLevel="0" collapsed="false">
      <c r="A786" s="46" t="n">
        <v>42784</v>
      </c>
      <c r="B786" s="41" t="n">
        <f aca="false">[2]Plan1!$C781</f>
        <v>-2.78</v>
      </c>
      <c r="C786" s="41" t="n">
        <f aca="false">$E$5 + B786</f>
        <v>778.22</v>
      </c>
      <c r="D786" s="47" t="n">
        <f aca="false">IF(C786&gt;$E$5,$E$2+$E$1,(IF(C786&gt;764.99,C786^3*3486.59308-C786^2*7860012.00812+C786*5908819377.96283-1481278321001.59,IF(C786&gt;752.99,C786^3*3588.471445-C786^2*8028757.56264+C786*5988077680.84934-1488767378546.26,C786^3*899.851852-C786^2*1969009.674601+C786*1435480406.01138-348666163343.76))))-$E$1</f>
        <v>119217078.503662</v>
      </c>
      <c r="E786" s="47" t="n">
        <f aca="false">D786*100/$E$2</f>
        <v>80.0227183405804</v>
      </c>
      <c r="G786" s="41" t="n">
        <f aca="false">[3]Plan1!$C781</f>
        <v>-9.69</v>
      </c>
      <c r="H786" s="41" t="n">
        <f aca="false">$J$5 + G786</f>
        <v>750.31</v>
      </c>
      <c r="I786" s="47" t="n">
        <f aca="false">IF(H786&gt;$J$5,$J$2+$J$1,(IF(H786&gt;739.99,H786^3*2498.244218-H786^2*5471052.355142+H786*3994605728.77515-972400879260.135,H786^3*1396.138889-H786^2*3002770.071427+H786*2152080038.43115-513963640099.415)))-$J$1</f>
        <v>33498277.0720215</v>
      </c>
      <c r="J786" s="47" t="n">
        <f aca="false">I786*100/$J$2</f>
        <v>38.0911356650745</v>
      </c>
      <c r="L786" s="41" t="n">
        <f aca="false">[4]Plan1!$C781</f>
        <v>-3.37</v>
      </c>
      <c r="M786" s="41" t="n">
        <f aca="false">$O$5 + L786</f>
        <v>835.41</v>
      </c>
      <c r="N786" s="47" t="n">
        <f aca="false">IF(M786&gt;$O$5,$O$2+$O$1,(M786^3*3270.5936-M786^2*8015778.389801+M786*6549018422.82398-1783686174686.87))-$O$1</f>
        <v>23983857.5664063</v>
      </c>
      <c r="O786" s="41" t="n">
        <f aca="false">N786*100/$O$2</f>
        <v>61.360396358628</v>
      </c>
      <c r="R786" s="47" t="n">
        <f aca="false">SUM(D786,I786,N786)</f>
        <v>176699213.14209</v>
      </c>
      <c r="S786" s="41" t="n">
        <f aca="false">R786*100/$R$2</f>
        <v>64.0195154483542</v>
      </c>
      <c r="U786" s="41" t="n">
        <f aca="false">[1]Plan1!$B781</f>
        <v>20.16</v>
      </c>
    </row>
    <row r="787" customFormat="false" ht="15" hidden="false" customHeight="false" outlineLevel="0" collapsed="false">
      <c r="A787" s="46" t="n">
        <v>42785</v>
      </c>
      <c r="B787" s="41" t="n">
        <f aca="false">[2]Plan1!$C782</f>
        <v>-2.8</v>
      </c>
      <c r="C787" s="41" t="n">
        <f aca="false">$E$5 + B787</f>
        <v>778.2</v>
      </c>
      <c r="D787" s="47" t="n">
        <f aca="false">IF(C787&gt;$E$5,$E$2+$E$1,(IF(C787&gt;764.99,C787^3*3486.59308-C787^2*7860012.00812+C787*5908819377.96283-1481278321001.59,IF(C787&gt;752.99,C787^3*3588.471445-C787^2*8028757.56264+C787*5988077680.84934-1488767378546.26,C787^3*899.851852-C787^2*1969009.674601+C787*1435480406.01138-348666163343.76))))-$E$1</f>
        <v>119019182.405029</v>
      </c>
      <c r="E787" s="47" t="n">
        <f aca="false">D787*100/$E$2</f>
        <v>79.8898834820152</v>
      </c>
      <c r="G787" s="41" t="n">
        <f aca="false">[3]Plan1!$C782</f>
        <v>-9.71</v>
      </c>
      <c r="H787" s="41" t="n">
        <f aca="false">$J$5 + G787</f>
        <v>750.29</v>
      </c>
      <c r="I787" s="47" t="n">
        <f aca="false">IF(H787&gt;$J$5,$J$2+$J$1,(IF(H787&gt;739.99,H787^3*2498.244218-H787^2*5471052.355142+H787*3994605728.77515-972400879260.135,H787^3*1396.138889-H787^2*3002770.071427+H787*2152080038.43115-513963640099.415)))-$J$1</f>
        <v>33420177.3327637</v>
      </c>
      <c r="J787" s="47" t="n">
        <f aca="false">I787*100/$J$2</f>
        <v>38.002327880809</v>
      </c>
      <c r="L787" s="41" t="n">
        <f aca="false">[4]Plan1!$C782</f>
        <v>-3.37</v>
      </c>
      <c r="M787" s="41" t="n">
        <f aca="false">$O$5 + L787</f>
        <v>835.41</v>
      </c>
      <c r="N787" s="47" t="n">
        <f aca="false">IF(M787&gt;$O$5,$O$2+$O$1,(M787^3*3270.5936-M787^2*8015778.389801+M787*6549018422.82398-1783686174686.87))-$O$1</f>
        <v>23983857.5664063</v>
      </c>
      <c r="O787" s="41" t="n">
        <f aca="false">N787*100/$O$2</f>
        <v>61.360396358628</v>
      </c>
      <c r="R787" s="47" t="n">
        <f aca="false">SUM(D787,I787,N787)</f>
        <v>176423217.304199</v>
      </c>
      <c r="S787" s="41" t="n">
        <f aca="false">R787*100/$R$2</f>
        <v>63.9195199843489</v>
      </c>
      <c r="U787" s="41" t="n">
        <f aca="false">[1]Plan1!$B782</f>
        <v>20.16</v>
      </c>
    </row>
    <row r="788" customFormat="false" ht="15" hidden="false" customHeight="false" outlineLevel="0" collapsed="false">
      <c r="A788" s="46" t="n">
        <v>42786</v>
      </c>
      <c r="B788" s="41" t="n">
        <f aca="false">[2]Plan1!$C783</f>
        <v>-2.81</v>
      </c>
      <c r="C788" s="41" t="n">
        <f aca="false">$E$5 + B788</f>
        <v>778.19</v>
      </c>
      <c r="D788" s="47" t="n">
        <f aca="false">IF(C788&gt;$E$5,$E$2+$E$1,(IF(C788&gt;764.99,C788^3*3486.59308-C788^2*7860012.00812+C788*5908819377.96283-1481278321001.59,IF(C788&gt;752.99,C788^3*3588.471445-C788^2*8028757.56264+C788*5988077680.84934-1488767378546.26,C788^3*899.851852-C788^2*1969009.674601+C788*1435480406.01138-348666163343.76))))-$E$1</f>
        <v>118920318.304443</v>
      </c>
      <c r="E788" s="47" t="n">
        <f aca="false">D788*100/$E$2</f>
        <v>79.8235224020887</v>
      </c>
      <c r="G788" s="41" t="n">
        <f aca="false">[3]Plan1!$C783</f>
        <v>-9.73</v>
      </c>
      <c r="H788" s="41" t="n">
        <f aca="false">$J$5 + G788</f>
        <v>750.27</v>
      </c>
      <c r="I788" s="47" t="n">
        <f aca="false">IF(H788&gt;$J$5,$J$2+$J$1,(IF(H788&gt;739.99,H788^3*2498.244218-H788^2*5471052.355142+H788*3994605728.77515-972400879260.135,H788^3*1396.138889-H788^2*3002770.071427+H788*2152080038.43115-513963640099.415)))-$J$1</f>
        <v>33342199.3288574</v>
      </c>
      <c r="J788" s="47" t="n">
        <f aca="false">I788*100/$J$2</f>
        <v>37.9136585227015</v>
      </c>
      <c r="L788" s="41" t="n">
        <f aca="false">[4]Plan1!$C783</f>
        <v>-3.41</v>
      </c>
      <c r="M788" s="41" t="n">
        <f aca="false">$O$5 + L788</f>
        <v>835.37</v>
      </c>
      <c r="N788" s="47" t="n">
        <f aca="false">IF(M788&gt;$O$5,$O$2+$O$1,(M788^3*3270.5936-M788^2*8015778.389801+M788*6549018422.82398-1783686174686.87))-$O$1</f>
        <v>23830778.3867188</v>
      </c>
      <c r="O788" s="41" t="n">
        <f aca="false">N788*100/$O$2</f>
        <v>60.9687579779434</v>
      </c>
      <c r="R788" s="47" t="n">
        <f aca="false">SUM(D788,I788,N788)</f>
        <v>176093296.02002</v>
      </c>
      <c r="S788" s="41" t="n">
        <f aca="false">R788*100/$R$2</f>
        <v>63.799986906789</v>
      </c>
      <c r="U788" s="41" t="n">
        <f aca="false">[1]Plan1!$B783</f>
        <v>20.16</v>
      </c>
    </row>
    <row r="789" customFormat="false" ht="15" hidden="false" customHeight="false" outlineLevel="0" collapsed="false">
      <c r="A789" s="46" t="n">
        <v>42787</v>
      </c>
      <c r="B789" s="41" t="n">
        <f aca="false">[2]Plan1!$C784</f>
        <v>-2.82</v>
      </c>
      <c r="C789" s="41" t="n">
        <f aca="false">$E$5 + B789</f>
        <v>778.18</v>
      </c>
      <c r="D789" s="47" t="n">
        <f aca="false">IF(C789&gt;$E$5,$E$2+$E$1,(IF(C789&gt;764.99,C789^3*3486.59308-C789^2*7860012.00812+C789*5908819377.96283-1481278321001.59,IF(C789&gt;752.99,C789^3*3588.471445-C789^2*8028757.56264+C789*5988077680.84934-1488767378546.26,C789^3*899.851852-C789^2*1969009.674601+C789*1435480406.01138-348666163343.76))))-$E$1</f>
        <v>118821510.139404</v>
      </c>
      <c r="E789" s="47" t="n">
        <f aca="false">D789*100/$E$2</f>
        <v>79.757198868079</v>
      </c>
      <c r="G789" s="41" t="n">
        <f aca="false">[3]Plan1!$C784</f>
        <v>-9.73</v>
      </c>
      <c r="H789" s="41" t="n">
        <f aca="false">$J$5 + G789</f>
        <v>750.27</v>
      </c>
      <c r="I789" s="47" t="n">
        <f aca="false">IF(H789&gt;$J$5,$J$2+$J$1,(IF(H789&gt;739.99,H789^3*2498.244218-H789^2*5471052.355142+H789*3994605728.77515-972400879260.135,H789^3*1396.138889-H789^2*3002770.071427+H789*2152080038.43115-513963640099.415)))-$J$1</f>
        <v>33342199.3288574</v>
      </c>
      <c r="J789" s="47" t="n">
        <f aca="false">I789*100/$J$2</f>
        <v>37.9136585227015</v>
      </c>
      <c r="L789" s="41" t="n">
        <f aca="false">[4]Plan1!$C784</f>
        <v>-3.42</v>
      </c>
      <c r="M789" s="41" t="n">
        <f aca="false">$O$5 + L789</f>
        <v>835.36</v>
      </c>
      <c r="N789" s="47" t="n">
        <f aca="false">IF(M789&gt;$O$5,$O$2+$O$1,(M789^3*3270.5936-M789^2*8015778.389801+M789*6549018422.82398-1783686174686.87))-$O$1</f>
        <v>23792598.9848633</v>
      </c>
      <c r="O789" s="41" t="n">
        <f aca="false">N789*100/$O$2</f>
        <v>60.871079644752</v>
      </c>
      <c r="R789" s="47" t="n">
        <f aca="false">SUM(D789,I789,N789)</f>
        <v>175956308.453125</v>
      </c>
      <c r="S789" s="41" t="n">
        <f aca="false">R789*100/$R$2</f>
        <v>63.7503552332853</v>
      </c>
      <c r="U789" s="41" t="n">
        <f aca="false">[1]Plan1!$B784</f>
        <v>20.16</v>
      </c>
    </row>
    <row r="790" customFormat="false" ht="15" hidden="false" customHeight="false" outlineLevel="0" collapsed="false">
      <c r="A790" s="46" t="n">
        <v>42788</v>
      </c>
      <c r="B790" s="41" t="n">
        <f aca="false">[2]Plan1!$C785</f>
        <v>-2.84</v>
      </c>
      <c r="C790" s="41" t="n">
        <f aca="false">$E$5 + B790</f>
        <v>778.16</v>
      </c>
      <c r="D790" s="47" t="n">
        <f aca="false">IF(C790&gt;$E$5,$E$2+$E$1,(IF(C790&gt;764.99,C790^3*3486.59308-C790^2*7860012.00812+C790*5908819377.96283-1481278321001.59,IF(C790&gt;752.99,C790^3*3588.471445-C790^2*8028757.56264+C790*5988077680.84934-1488767378546.26,C790^3*899.851852-C790^2*1969009.674601+C790*1435480406.01138-348666163343.76))))-$E$1</f>
        <v>118624061.535889</v>
      </c>
      <c r="E790" s="47" t="n">
        <f aca="false">D790*100/$E$2</f>
        <v>79.6246643840589</v>
      </c>
      <c r="G790" s="41" t="n">
        <f aca="false">[3]Plan1!$C785</f>
        <v>-9.75</v>
      </c>
      <c r="H790" s="41" t="n">
        <f aca="false">$J$5 + G790</f>
        <v>750.25</v>
      </c>
      <c r="I790" s="47" t="n">
        <f aca="false">IF(H790&gt;$J$5,$J$2+$J$1,(IF(H790&gt;739.99,H790^3*2498.244218-H790^2*5471052.355142+H790*3994605728.77515-972400879260.135,H790^3*1396.138889-H790^2*3002770.071427+H790*2152080038.43115-513963640099.415)))-$J$1</f>
        <v>33264342.9423828</v>
      </c>
      <c r="J790" s="47" t="n">
        <f aca="false">I790*100/$J$2</f>
        <v>37.8251274566642</v>
      </c>
      <c r="L790" s="41" t="n">
        <f aca="false">[4]Plan1!$C785</f>
        <v>-3.43</v>
      </c>
      <c r="M790" s="41" t="n">
        <f aca="false">$O$5 + L790</f>
        <v>835.35</v>
      </c>
      <c r="N790" s="47" t="n">
        <f aca="false">IF(M790&gt;$O$5,$O$2+$O$1,(M790^3*3270.5936-M790^2*8015778.389801+M790*6549018422.82398-1783686174686.87))-$O$1</f>
        <v>23754455.7006836</v>
      </c>
      <c r="O790" s="41" t="n">
        <f aca="false">N790*100/$O$2</f>
        <v>60.7734937151656</v>
      </c>
      <c r="R790" s="47" t="n">
        <f aca="false">SUM(D790,I790,N790)</f>
        <v>175642860.178955</v>
      </c>
      <c r="S790" s="41" t="n">
        <f aca="false">R790*100/$R$2</f>
        <v>63.6367904568856</v>
      </c>
      <c r="U790" s="41" t="n">
        <f aca="false">[1]Plan1!$B785</f>
        <v>19.84</v>
      </c>
    </row>
    <row r="791" customFormat="false" ht="15" hidden="false" customHeight="false" outlineLevel="0" collapsed="false">
      <c r="A791" s="46" t="n">
        <v>42789</v>
      </c>
      <c r="B791" s="41" t="n">
        <f aca="false">[2]Plan1!$C786</f>
        <v>-2.85</v>
      </c>
      <c r="C791" s="41" t="n">
        <f aca="false">$E$5 + B791</f>
        <v>778.15</v>
      </c>
      <c r="D791" s="47" t="n">
        <f aca="false">IF(C791&gt;$E$5,$E$2+$E$1,(IF(C791&gt;764.99,C791^3*3486.59308-C791^2*7860012.00812+C791*5908819377.96283-1481278321001.59,IF(C791&gt;752.99,C791^3*3588.471445-C791^2*8028757.56264+C791*5988077680.84934-1488767378546.26,C791^3*899.851852-C791^2*1969009.674601+C791*1435480406.01138-348666163343.76))))-$E$1</f>
        <v>118525421.054443</v>
      </c>
      <c r="E791" s="47" t="n">
        <f aca="false">D791*100/$E$2</f>
        <v>79.5584534052063</v>
      </c>
      <c r="G791" s="41" t="n">
        <f aca="false">[3]Plan1!$C786</f>
        <v>-9.76</v>
      </c>
      <c r="H791" s="41" t="n">
        <f aca="false">$J$5 + G791</f>
        <v>750.24</v>
      </c>
      <c r="I791" s="47" t="n">
        <f aca="false">IF(H791&gt;$J$5,$J$2+$J$1,(IF(H791&gt;739.99,H791^3*2498.244218-H791^2*5471052.355142+H791*3994605728.77515-972400879260.135,H791^3*1396.138889-H791^2*3002770.071427+H791*2152080038.43115-513963640099.415)))-$J$1</f>
        <v>33225460.317627</v>
      </c>
      <c r="J791" s="47" t="n">
        <f aca="false">I791*100/$J$2</f>
        <v>37.7809137398989</v>
      </c>
      <c r="L791" s="41" t="n">
        <f aca="false">[4]Plan1!$C786</f>
        <v>-3.44</v>
      </c>
      <c r="M791" s="41" t="n">
        <f aca="false">$O$5 + L791</f>
        <v>835.34</v>
      </c>
      <c r="N791" s="47" t="n">
        <f aca="false">IF(M791&gt;$O$5,$O$2+$O$1,(M791^3*3270.5936-M791^2*8015778.389801+M791*6549018422.82398-1783686174686.87))-$O$1</f>
        <v>23716348.5166016</v>
      </c>
      <c r="O791" s="41" t="n">
        <f aca="false">N791*100/$O$2</f>
        <v>60.6760001442123</v>
      </c>
      <c r="R791" s="47" t="n">
        <f aca="false">SUM(D791,I791,N791)</f>
        <v>175467229.888672</v>
      </c>
      <c r="S791" s="41" t="n">
        <f aca="false">R791*100/$R$2</f>
        <v>63.5731582206009</v>
      </c>
      <c r="U791" s="41" t="n">
        <f aca="false">[1]Plan1!$B786</f>
        <v>19.19</v>
      </c>
    </row>
    <row r="792" customFormat="false" ht="15" hidden="false" customHeight="false" outlineLevel="0" collapsed="false">
      <c r="A792" s="46" t="n">
        <v>42790</v>
      </c>
      <c r="B792" s="41" t="n">
        <f aca="false">[2]Plan1!$C787</f>
        <v>-2.87</v>
      </c>
      <c r="C792" s="41" t="n">
        <f aca="false">$E$5 + B792</f>
        <v>778.13</v>
      </c>
      <c r="D792" s="47" t="n">
        <f aca="false">IF(C792&gt;$E$5,$E$2+$E$1,(IF(C792&gt;764.99,C792^3*3486.59308-C792^2*7860012.00812+C792*5908819377.96283-1481278321001.59,IF(C792&gt;752.99,C792^3*3588.471445-C792^2*8028757.56264+C792*5988077680.84934-1488767378546.26,C792^3*899.851852-C792^2*1969009.674601+C792*1435480406.01138-348666163343.76))))-$E$1</f>
        <v>118328307.632568</v>
      </c>
      <c r="E792" s="47" t="n">
        <f aca="false">D792*100/$E$2</f>
        <v>79.4261439069546</v>
      </c>
      <c r="G792" s="41" t="n">
        <f aca="false">[3]Plan1!$C787</f>
        <v>-9.77</v>
      </c>
      <c r="H792" s="41" t="n">
        <f aca="false">$J$5 + G792</f>
        <v>750.23</v>
      </c>
      <c r="I792" s="47" t="n">
        <f aca="false">IF(H792&gt;$J$5,$J$2+$J$1,(IF(H792&gt;739.99,H792^3*2498.244218-H792^2*5471052.355142+H792*3994605728.77515-972400879260.135,H792^3*1396.138889-H792^2*3002770.071427+H792*2152080038.43115-513963640099.415)))-$J$1</f>
        <v>33186608.0524902</v>
      </c>
      <c r="J792" s="47" t="n">
        <f aca="false">I792*100/$J$2</f>
        <v>37.7367345452783</v>
      </c>
      <c r="L792" s="41" t="n">
        <f aca="false">[4]Plan1!$C787</f>
        <v>-3.46</v>
      </c>
      <c r="M792" s="41" t="n">
        <f aca="false">$O$5 + L792</f>
        <v>835.32</v>
      </c>
      <c r="N792" s="47" t="n">
        <f aca="false">IF(M792&gt;$O$5,$O$2+$O$1,(M792^3*3270.5936-M792^2*8015778.389801+M792*6549018422.82398-1783686174686.87))-$O$1</f>
        <v>23640242.3647461</v>
      </c>
      <c r="O792" s="41" t="n">
        <f aca="false">N792*100/$O$2</f>
        <v>60.4812898633389</v>
      </c>
      <c r="R792" s="47" t="n">
        <f aca="false">SUM(D792,I792,N792)</f>
        <v>175155158.049805</v>
      </c>
      <c r="S792" s="41" t="n">
        <f aca="false">R792*100/$R$2</f>
        <v>63.4600921375432</v>
      </c>
      <c r="U792" s="41" t="n">
        <f aca="false">[1]Plan1!$B787</f>
        <v>17.63</v>
      </c>
    </row>
    <row r="793" customFormat="false" ht="15" hidden="false" customHeight="false" outlineLevel="0" collapsed="false">
      <c r="A793" s="46" t="n">
        <v>42791</v>
      </c>
      <c r="B793" s="41" t="n">
        <f aca="false">[2]Plan1!$C788</f>
        <v>-2.89</v>
      </c>
      <c r="C793" s="41" t="n">
        <f aca="false">$E$5 + B793</f>
        <v>778.11</v>
      </c>
      <c r="D793" s="47" t="n">
        <f aca="false">IF(C793&gt;$E$5,$E$2+$E$1,(IF(C793&gt;764.99,C793^3*3486.59308-C793^2*7860012.00812+C793*5908819377.96283-1481278321001.59,IF(C793&gt;752.99,C793^3*3588.471445-C793^2*8028757.56264+C793*5988077680.84934-1488767378546.26,C793^3*899.851852-C793^2*1969009.674601+C793*1435480406.01138-348666163343.76))))-$E$1</f>
        <v>118131417.453857</v>
      </c>
      <c r="E793" s="47" t="n">
        <f aca="false">D793*100/$E$2</f>
        <v>79.293984257408</v>
      </c>
      <c r="G793" s="41" t="n">
        <f aca="false">[3]Plan1!$C788</f>
        <v>-9.79</v>
      </c>
      <c r="H793" s="41" t="n">
        <f aca="false">$J$5 + G793</f>
        <v>750.21</v>
      </c>
      <c r="I793" s="47" t="n">
        <f aca="false">IF(H793&gt;$J$5,$J$2+$J$1,(IF(H793&gt;739.99,H793^3*2498.244218-H793^2*5471052.355142+H793*3994605728.77515-972400879260.135,H793^3*1396.138889-H793^2*3002770.071427+H793*2152080038.43115-513963640099.415)))-$J$1</f>
        <v>33108994.5388184</v>
      </c>
      <c r="J793" s="47" t="n">
        <f aca="false">I793*100/$J$2</f>
        <v>37.64847965168</v>
      </c>
      <c r="L793" s="41" t="n">
        <f aca="false">[4]Plan1!$C788</f>
        <v>-3.46</v>
      </c>
      <c r="M793" s="41" t="n">
        <f aca="false">$O$5 + L793</f>
        <v>835.32</v>
      </c>
      <c r="N793" s="47" t="n">
        <f aca="false">IF(M793&gt;$O$5,$O$2+$O$1,(M793^3*3270.5936-M793^2*8015778.389801+M793*6549018422.82398-1783686174686.87))-$O$1</f>
        <v>23640242.3647461</v>
      </c>
      <c r="O793" s="41" t="n">
        <f aca="false">N793*100/$O$2</f>
        <v>60.4812898633389</v>
      </c>
      <c r="R793" s="47" t="n">
        <f aca="false">SUM(D793,I793,N793)</f>
        <v>174880654.357422</v>
      </c>
      <c r="S793" s="41" t="n">
        <f aca="false">R793*100/$R$2</f>
        <v>63.3606372895977</v>
      </c>
      <c r="U793" s="41" t="n">
        <f aca="false">[1]Plan1!$B788</f>
        <v>17.63</v>
      </c>
    </row>
    <row r="794" customFormat="false" ht="15" hidden="false" customHeight="false" outlineLevel="0" collapsed="false">
      <c r="A794" s="46" t="n">
        <v>42792</v>
      </c>
      <c r="B794" s="41" t="n">
        <f aca="false">[2]Plan1!$C789</f>
        <v>-2.9</v>
      </c>
      <c r="C794" s="41" t="n">
        <f aca="false">$E$5 + B794</f>
        <v>778.1</v>
      </c>
      <c r="D794" s="47" t="n">
        <f aca="false">IF(C794&gt;$E$5,$E$2+$E$1,(IF(C794&gt;764.99,C794^3*3486.59308-C794^2*7860012.00812+C794*5908819377.96283-1481278321001.59,IF(C794&gt;752.99,C794^3*3588.471445-C794^2*8028757.56264+C794*5988077680.84934-1488767378546.26,C794^3*899.851852-C794^2*1969009.674601+C794*1435480406.01138-348666163343.76))))-$E$1</f>
        <v>118033056.030518</v>
      </c>
      <c r="E794" s="47" t="n">
        <f aca="false">D794*100/$E$2</f>
        <v>79.2279605922226</v>
      </c>
      <c r="G794" s="41" t="n">
        <f aca="false">[3]Plan1!$C789</f>
        <v>-9.8</v>
      </c>
      <c r="H794" s="41" t="n">
        <f aca="false">$J$5 + G794</f>
        <v>750.2</v>
      </c>
      <c r="I794" s="47" t="n">
        <f aca="false">IF(H794&gt;$J$5,$J$2+$J$1,(IF(H794&gt;739.99,H794^3*2498.244218-H794^2*5471052.355142+H794*3994605728.77515-972400879260.135,H794^3*1396.138889-H794^2*3002770.071427+H794*2152080038.43115-513963640099.415)))-$J$1</f>
        <v>33070233.2609863</v>
      </c>
      <c r="J794" s="47" t="n">
        <f aca="false">I794*100/$J$2</f>
        <v>37.6044039193885</v>
      </c>
      <c r="L794" s="41" t="n">
        <f aca="false">[4]Plan1!$C789</f>
        <v>-3.43</v>
      </c>
      <c r="M794" s="41" t="n">
        <f aca="false">$O$5 + L794</f>
        <v>835.35</v>
      </c>
      <c r="N794" s="47" t="n">
        <f aca="false">IF(M794&gt;$O$5,$O$2+$O$1,(M794^3*3270.5936-M794^2*8015778.389801+M794*6549018422.82398-1783686174686.87))-$O$1</f>
        <v>23754455.7006836</v>
      </c>
      <c r="O794" s="41" t="n">
        <f aca="false">N794*100/$O$2</f>
        <v>60.7734937151656</v>
      </c>
      <c r="R794" s="47" t="n">
        <f aca="false">SUM(D794,I794,N794)</f>
        <v>174857744.992188</v>
      </c>
      <c r="S794" s="41" t="n">
        <f aca="false">R794*100/$R$2</f>
        <v>63.352337046289</v>
      </c>
      <c r="U794" s="41" t="n">
        <f aca="false">[1]Plan1!$B789</f>
        <v>25.42</v>
      </c>
    </row>
    <row r="795" customFormat="false" ht="15" hidden="false" customHeight="false" outlineLevel="0" collapsed="false">
      <c r="A795" s="46" t="n">
        <v>42793</v>
      </c>
      <c r="B795" s="41" t="n">
        <f aca="false">[2]Plan1!$C790</f>
        <v>-2.85</v>
      </c>
      <c r="C795" s="41" t="n">
        <f aca="false">$E$5 + B795</f>
        <v>778.15</v>
      </c>
      <c r="D795" s="47" t="n">
        <f aca="false">IF(C795&gt;$E$5,$E$2+$E$1,(IF(C795&gt;764.99,C795^3*3486.59308-C795^2*7860012.00812+C795*5908819377.96283-1481278321001.59,IF(C795&gt;752.99,C795^3*3588.471445-C795^2*8028757.56264+C795*5988077680.84934-1488767378546.26,C795^3*899.851852-C795^2*1969009.674601+C795*1435480406.01138-348666163343.76))))-$E$1</f>
        <v>118525421.054443</v>
      </c>
      <c r="E795" s="47" t="n">
        <f aca="false">D795*100/$E$2</f>
        <v>79.5584534052063</v>
      </c>
      <c r="G795" s="41" t="n">
        <f aca="false">[3]Plan1!$C790</f>
        <v>-9.79</v>
      </c>
      <c r="H795" s="41" t="n">
        <f aca="false">$J$5 + G795</f>
        <v>750.21</v>
      </c>
      <c r="I795" s="47" t="n">
        <f aca="false">IF(H795&gt;$J$5,$J$2+$J$1,(IF(H795&gt;739.99,H795^3*2498.244218-H795^2*5471052.355142+H795*3994605728.77515-972400879260.135,H795^3*1396.138889-H795^2*3002770.071427+H795*2152080038.43115-513963640099.415)))-$J$1</f>
        <v>33108994.5388184</v>
      </c>
      <c r="J795" s="47" t="n">
        <f aca="false">I795*100/$J$2</f>
        <v>37.64847965168</v>
      </c>
      <c r="L795" s="41" t="n">
        <f aca="false">[4]Plan1!$C790</f>
        <v>-3.38</v>
      </c>
      <c r="M795" s="41" t="n">
        <f aca="false">$O$5 + L795</f>
        <v>835.4</v>
      </c>
      <c r="N795" s="47" t="n">
        <f aca="false">IF(M795&gt;$O$5,$O$2+$O$1,(M795^3*3270.5936-M795^2*8015778.389801+M795*6549018422.82398-1783686174686.87))-$O$1</f>
        <v>23945533.4960938</v>
      </c>
      <c r="O795" s="41" t="n">
        <f aca="false">N795*100/$O$2</f>
        <v>61.2623479050822</v>
      </c>
      <c r="R795" s="47" t="n">
        <f aca="false">SUM(D795,I795,N795)</f>
        <v>175579949.089355</v>
      </c>
      <c r="S795" s="41" t="n">
        <f aca="false">R795*100/$R$2</f>
        <v>63.6139972740475</v>
      </c>
      <c r="U795" s="41" t="n">
        <f aca="false">[1]Plan1!$B790</f>
        <v>32.59</v>
      </c>
    </row>
    <row r="796" customFormat="false" ht="15" hidden="false" customHeight="false" outlineLevel="0" collapsed="false">
      <c r="A796" s="46" t="n">
        <v>42794</v>
      </c>
      <c r="B796" s="41" t="n">
        <f aca="false">[2]Plan1!$C791</f>
        <v>-2.85</v>
      </c>
      <c r="C796" s="41" t="n">
        <f aca="false">$E$5 + B796</f>
        <v>778.15</v>
      </c>
      <c r="D796" s="47" t="n">
        <f aca="false">IF(C796&gt;$E$5,$E$2+$E$1,(IF(C796&gt;764.99,C796^3*3486.59308-C796^2*7860012.00812+C796*5908819377.96283-1481278321001.59,IF(C796&gt;752.99,C796^3*3588.471445-C796^2*8028757.56264+C796*5988077680.84934-1488767378546.26,C796^3*899.851852-C796^2*1969009.674601+C796*1435480406.01138-348666163343.76))))-$E$1</f>
        <v>118525421.054443</v>
      </c>
      <c r="E796" s="47" t="n">
        <f aca="false">D796*100/$E$2</f>
        <v>79.5584534052063</v>
      </c>
      <c r="G796" s="41" t="n">
        <f aca="false">[3]Plan1!$C791</f>
        <v>-9.77</v>
      </c>
      <c r="H796" s="41" t="n">
        <f aca="false">$J$5 + G796</f>
        <v>750.23</v>
      </c>
      <c r="I796" s="47" t="n">
        <f aca="false">IF(H796&gt;$J$5,$J$2+$J$1,(IF(H796&gt;739.99,H796^3*2498.244218-H796^2*5471052.355142+H796*3994605728.77515-972400879260.135,H796^3*1396.138889-H796^2*3002770.071427+H796*2152080038.43115-513963640099.415)))-$J$1</f>
        <v>33186608.0524902</v>
      </c>
      <c r="J796" s="47" t="n">
        <f aca="false">I796*100/$J$2</f>
        <v>37.7367345452783</v>
      </c>
      <c r="L796" s="41" t="n">
        <f aca="false">[4]Plan1!$C791</f>
        <v>-3.36</v>
      </c>
      <c r="M796" s="41" t="n">
        <f aca="false">$O$5 + L796</f>
        <v>835.42</v>
      </c>
      <c r="N796" s="47" t="n">
        <f aca="false">IF(M796&gt;$O$5,$O$2+$O$1,(M796^3*3270.5936-M796^2*8015778.389801+M796*6549018422.82398-1783686174686.87))-$O$1</f>
        <v>24022217.8535156</v>
      </c>
      <c r="O796" s="41" t="n">
        <f aca="false">N796*100/$O$2</f>
        <v>61.4585374693708</v>
      </c>
      <c r="R796" s="47" t="n">
        <f aca="false">SUM(D796,I796,N796)</f>
        <v>175734246.960449</v>
      </c>
      <c r="S796" s="41" t="n">
        <f aca="false">R796*100/$R$2</f>
        <v>63.6699006069853</v>
      </c>
      <c r="U796" s="41" t="n">
        <f aca="false">[1]Plan1!$B791</f>
        <v>23.59</v>
      </c>
    </row>
    <row r="797" customFormat="false" ht="15" hidden="false" customHeight="false" outlineLevel="0" collapsed="false">
      <c r="A797" s="46" t="n">
        <v>42795</v>
      </c>
      <c r="B797" s="41" t="n">
        <f aca="false">[2]Plan1!$C792</f>
        <v>-2.85</v>
      </c>
      <c r="C797" s="41" t="n">
        <f aca="false">$E$5 + B797</f>
        <v>778.15</v>
      </c>
      <c r="D797" s="47" t="n">
        <f aca="false">IF(C797&gt;$E$5,$E$2+$E$1,(IF(C797&gt;764.99,C797^3*3486.59308-C797^2*7860012.00812+C797*5908819377.96283-1481278321001.59,IF(C797&gt;752.99,C797^3*3588.471445-C797^2*8028757.56264+C797*5988077680.84934-1488767378546.26,C797^3*899.851852-C797^2*1969009.674601+C797*1435480406.01138-348666163343.76))))-$E$1</f>
        <v>118525421.054443</v>
      </c>
      <c r="E797" s="47" t="n">
        <f aca="false">D797*100/$E$2</f>
        <v>79.5584534052063</v>
      </c>
      <c r="G797" s="41" t="n">
        <f aca="false">[3]Plan1!$C792</f>
        <v>-9.76</v>
      </c>
      <c r="H797" s="41" t="n">
        <f aca="false">$J$5 + G797</f>
        <v>750.24</v>
      </c>
      <c r="I797" s="47" t="n">
        <f aca="false">IF(H797&gt;$J$5,$J$2+$J$1,(IF(H797&gt;739.99,H797^3*2498.244218-H797^2*5471052.355142+H797*3994605728.77515-972400879260.135,H797^3*1396.138889-H797^2*3002770.071427+H797*2152080038.43115-513963640099.415)))-$J$1</f>
        <v>33225460.317627</v>
      </c>
      <c r="J797" s="47" t="n">
        <f aca="false">I797*100/$J$2</f>
        <v>37.7809137398989</v>
      </c>
      <c r="L797" s="41" t="n">
        <f aca="false">[4]Plan1!$C792</f>
        <v>-3.37</v>
      </c>
      <c r="M797" s="41" t="n">
        <f aca="false">$O$5 + L797</f>
        <v>835.41</v>
      </c>
      <c r="N797" s="47" t="n">
        <f aca="false">IF(M797&gt;$O$5,$O$2+$O$1,(M797^3*3270.5936-M797^2*8015778.389801+M797*6549018422.82398-1783686174686.87))-$O$1</f>
        <v>23983857.5664063</v>
      </c>
      <c r="O797" s="41" t="n">
        <f aca="false">N797*100/$O$2</f>
        <v>61.360396358628</v>
      </c>
      <c r="R797" s="47" t="n">
        <f aca="false">SUM(D797,I797,N797)</f>
        <v>175734738.938477</v>
      </c>
      <c r="S797" s="41" t="n">
        <f aca="false">R797*100/$R$2</f>
        <v>63.6700788544962</v>
      </c>
      <c r="U797" s="41" t="n">
        <f aca="false">[1]Plan1!$B792</f>
        <v>20.83</v>
      </c>
    </row>
    <row r="798" customFormat="false" ht="15" hidden="false" customHeight="false" outlineLevel="0" collapsed="false">
      <c r="A798" s="46" t="n">
        <v>42796</v>
      </c>
      <c r="B798" s="41" t="n">
        <f aca="false">[2]Plan1!$C793</f>
        <v>-2.82</v>
      </c>
      <c r="C798" s="41" t="n">
        <f aca="false">$E$5 + B798</f>
        <v>778.18</v>
      </c>
      <c r="D798" s="47" t="n">
        <f aca="false">IF(C798&gt;$E$5,$E$2+$E$1,(IF(C798&gt;764.99,C798^3*3486.59308-C798^2*7860012.00812+C798*5908819377.96283-1481278321001.59,IF(C798&gt;752.99,C798^3*3588.471445-C798^2*8028757.56264+C798*5988077680.84934-1488767378546.26,C798^3*899.851852-C798^2*1969009.674601+C798*1435480406.01138-348666163343.76))))-$E$1</f>
        <v>118821510.139404</v>
      </c>
      <c r="E798" s="47" t="n">
        <f aca="false">D798*100/$E$2</f>
        <v>79.757198868079</v>
      </c>
      <c r="G798" s="41" t="n">
        <f aca="false">[3]Plan1!$C793</f>
        <v>-9.74</v>
      </c>
      <c r="H798" s="41" t="n">
        <f aca="false">$J$5 + G798</f>
        <v>750.26</v>
      </c>
      <c r="I798" s="47" t="n">
        <f aca="false">IF(H798&gt;$J$5,$J$2+$J$1,(IF(H798&gt;739.99,H798^3*2498.244218-H798^2*5471052.355142+H798*3994605728.77515-972400879260.135,H798^3*1396.138889-H798^2*3002770.071427+H798*2152080038.43115-513963640099.415)))-$J$1</f>
        <v>33303255.9411621</v>
      </c>
      <c r="J798" s="47" t="n">
        <f aca="false">I798*100/$J$2</f>
        <v>37.8693757119536</v>
      </c>
      <c r="L798" s="41" t="n">
        <f aca="false">[4]Plan1!$C793</f>
        <v>-3.36</v>
      </c>
      <c r="M798" s="41" t="n">
        <f aca="false">$O$5 + L798</f>
        <v>835.42</v>
      </c>
      <c r="N798" s="47" t="n">
        <f aca="false">IF(M798&gt;$O$5,$O$2+$O$1,(M798^3*3270.5936-M798^2*8015778.389801+M798*6549018422.82398-1783686174686.87))-$O$1</f>
        <v>24022217.8535156</v>
      </c>
      <c r="O798" s="41" t="n">
        <f aca="false">N798*100/$O$2</f>
        <v>61.4585374693708</v>
      </c>
      <c r="R798" s="47" t="n">
        <f aca="false">SUM(D798,I798,N798)</f>
        <v>176146983.934082</v>
      </c>
      <c r="S798" s="41" t="n">
        <f aca="false">R798*100/$R$2</f>
        <v>63.8194384605486</v>
      </c>
      <c r="U798" s="41" t="n">
        <f aca="false">[1]Plan1!$B793</f>
        <v>18.87</v>
      </c>
    </row>
    <row r="799" customFormat="false" ht="15" hidden="false" customHeight="false" outlineLevel="0" collapsed="false">
      <c r="A799" s="46" t="n">
        <v>42797</v>
      </c>
      <c r="B799" s="41" t="n">
        <f aca="false">[2]Plan1!$C794</f>
        <v>-2.81</v>
      </c>
      <c r="C799" s="41" t="n">
        <f aca="false">$E$5 + B799</f>
        <v>778.19</v>
      </c>
      <c r="D799" s="47" t="n">
        <f aca="false">IF(C799&gt;$E$5,$E$2+$E$1,(IF(C799&gt;764.99,C799^3*3486.59308-C799^2*7860012.00812+C799*5908819377.96283-1481278321001.59,IF(C799&gt;752.99,C799^3*3588.471445-C799^2*8028757.56264+C799*5988077680.84934-1488767378546.26,C799^3*899.851852-C799^2*1969009.674601+C799*1435480406.01138-348666163343.76))))-$E$1</f>
        <v>118920318.304443</v>
      </c>
      <c r="E799" s="47" t="n">
        <f aca="false">D799*100/$E$2</f>
        <v>79.8235224020887</v>
      </c>
      <c r="G799" s="41" t="n">
        <f aca="false">[3]Plan1!$C794</f>
        <v>-9.68</v>
      </c>
      <c r="H799" s="41" t="n">
        <f aca="false">$J$5 + G799</f>
        <v>750.32</v>
      </c>
      <c r="I799" s="47" t="n">
        <f aca="false">IF(H799&gt;$J$5,$J$2+$J$1,(IF(H799&gt;739.99,H799^3*2498.244218-H799^2*5471052.355142+H799*3994605728.77515-972400879260.135,H799^3*1396.138889-H799^2*3002770.071427+H799*2152080038.43115-513963640099.415)))-$J$1</f>
        <v>33537372.6313477</v>
      </c>
      <c r="J799" s="47" t="n">
        <f aca="false">I799*100/$J$2</f>
        <v>38.1355915112958</v>
      </c>
      <c r="L799" s="41" t="n">
        <f aca="false">[4]Plan1!$C794</f>
        <v>-3.35</v>
      </c>
      <c r="M799" s="41" t="n">
        <f aca="false">$O$5 + L799</f>
        <v>835.43</v>
      </c>
      <c r="N799" s="47" t="n">
        <f aca="false">IF(M799&gt;$O$5,$O$2+$O$1,(M799^3*3270.5936-M799^2*8015778.389801+M799*6549018422.82398-1783686174686.87))-$O$1</f>
        <v>24060614.3759766</v>
      </c>
      <c r="O799" s="41" t="n">
        <f aca="false">N799*100/$O$2</f>
        <v>61.5567712847807</v>
      </c>
      <c r="R799" s="47" t="n">
        <f aca="false">SUM(D799,I799,N799)</f>
        <v>176518305.311768</v>
      </c>
      <c r="S799" s="41" t="n">
        <f aca="false">R799*100/$R$2</f>
        <v>63.953971117782</v>
      </c>
      <c r="U799" s="41" t="n">
        <f aca="false">[1]Plan1!$B794</f>
        <v>19.84</v>
      </c>
    </row>
    <row r="800" customFormat="false" ht="15" hidden="false" customHeight="false" outlineLevel="0" collapsed="false">
      <c r="A800" s="46" t="n">
        <v>42798</v>
      </c>
      <c r="B800" s="41" t="n">
        <f aca="false">[2]Plan1!$C795</f>
        <v>-2.79</v>
      </c>
      <c r="C800" s="41" t="n">
        <f aca="false">$E$5 + B800</f>
        <v>778.21</v>
      </c>
      <c r="D800" s="47" t="n">
        <f aca="false">IF(C800&gt;$E$5,$E$2+$E$1,(IF(C800&gt;764.99,C800^3*3486.59308-C800^2*7860012.00812+C800*5908819377.96283-1481278321001.59,IF(C800&gt;752.99,C800^3*3588.471445-C800^2*8028757.56264+C800*5988077680.84934-1488767378546.26,C800^3*899.851852-C800^2*1969009.674601+C800*1435480406.01138-348666163343.76))))-$E$1</f>
        <v>119118102.465576</v>
      </c>
      <c r="E800" s="47" t="n">
        <f aca="false">D800*100/$E$2</f>
        <v>79.9562821242461</v>
      </c>
      <c r="G800" s="41" t="n">
        <f aca="false">[3]Plan1!$C795</f>
        <v>-9.67</v>
      </c>
      <c r="H800" s="41" t="n">
        <f aca="false">$J$5 + G800</f>
        <v>750.33</v>
      </c>
      <c r="I800" s="47" t="n">
        <f aca="false">IF(H800&gt;$J$5,$J$2+$J$1,(IF(H800&gt;739.99,H800^3*2498.244218-H800^2*5471052.355142+H800*3994605728.77515-972400879260.135,H800^3*1396.138889-H800^2*3002770.071427+H800*2152080038.43115-513963640099.415)))-$J$1</f>
        <v>33576498.6687012</v>
      </c>
      <c r="J800" s="47" t="n">
        <f aca="false">I800*100/$J$2</f>
        <v>38.1800820143048</v>
      </c>
      <c r="L800" s="41" t="n">
        <f aca="false">[4]Plan1!$C795</f>
        <v>-3.36</v>
      </c>
      <c r="M800" s="41" t="n">
        <f aca="false">$O$5 + L800</f>
        <v>835.42</v>
      </c>
      <c r="N800" s="47" t="n">
        <f aca="false">IF(M800&gt;$O$5,$O$2+$O$1,(M800^3*3270.5936-M800^2*8015778.389801+M800*6549018422.82398-1783686174686.87))-$O$1</f>
        <v>24022217.8535156</v>
      </c>
      <c r="O800" s="41" t="n">
        <f aca="false">N800*100/$O$2</f>
        <v>61.4585374693708</v>
      </c>
      <c r="R800" s="47" t="n">
        <f aca="false">SUM(D800,I800,N800)</f>
        <v>176716818.987793</v>
      </c>
      <c r="S800" s="41" t="n">
        <f aca="false">R800*100/$R$2</f>
        <v>64.0258941848009</v>
      </c>
      <c r="U800" s="41" t="n">
        <f aca="false">[1]Plan1!$B795</f>
        <v>18.87</v>
      </c>
    </row>
    <row r="801" customFormat="false" ht="15" hidden="false" customHeight="false" outlineLevel="0" collapsed="false">
      <c r="A801" s="46" t="n">
        <v>42799</v>
      </c>
      <c r="B801" s="41" t="n">
        <f aca="false">[2]Plan1!$C796</f>
        <v>-2.78</v>
      </c>
      <c r="C801" s="41" t="n">
        <f aca="false">$E$5 + B801</f>
        <v>778.22</v>
      </c>
      <c r="D801" s="47" t="n">
        <f aca="false">IF(C801&gt;$E$5,$E$2+$E$1,(IF(C801&gt;764.99,C801^3*3486.59308-C801^2*7860012.00812+C801*5908819377.96283-1481278321001.59,IF(C801&gt;752.99,C801^3*3588.471445-C801^2*8028757.56264+C801*5988077680.84934-1488767378546.26,C801^3*899.851852-C801^2*1969009.674601+C801*1435480406.01138-348666163343.76))))-$E$1</f>
        <v>119217078.503662</v>
      </c>
      <c r="E801" s="47" t="n">
        <f aca="false">D801*100/$E$2</f>
        <v>80.0227183405804</v>
      </c>
      <c r="G801" s="41" t="n">
        <f aca="false">[3]Plan1!$C796</f>
        <v>-9.69</v>
      </c>
      <c r="H801" s="41" t="n">
        <f aca="false">$J$5 + G801</f>
        <v>750.31</v>
      </c>
      <c r="I801" s="47" t="n">
        <f aca="false">IF(H801&gt;$J$5,$J$2+$J$1,(IF(H801&gt;739.99,H801^3*2498.244218-H801^2*5471052.355142+H801*3994605728.77515-972400879260.135,H801^3*1396.138889-H801^2*3002770.071427+H801*2152080038.43115-513963640099.415)))-$J$1</f>
        <v>33498277.0720215</v>
      </c>
      <c r="J801" s="47" t="n">
        <f aca="false">I801*100/$J$2</f>
        <v>38.0911356650745</v>
      </c>
      <c r="L801" s="41" t="n">
        <f aca="false">[4]Plan1!$C796</f>
        <v>-3.38</v>
      </c>
      <c r="M801" s="41" t="n">
        <f aca="false">$O$5 + L801</f>
        <v>835.4</v>
      </c>
      <c r="N801" s="47" t="n">
        <f aca="false">IF(M801&gt;$O$5,$O$2+$O$1,(M801^3*3270.5936-M801^2*8015778.389801+M801*6549018422.82398-1783686174686.87))-$O$1</f>
        <v>23945533.4960938</v>
      </c>
      <c r="O801" s="41" t="n">
        <f aca="false">N801*100/$O$2</f>
        <v>61.2623479050822</v>
      </c>
      <c r="R801" s="47" t="n">
        <f aca="false">SUM(D801,I801,N801)</f>
        <v>176660889.071777</v>
      </c>
      <c r="S801" s="41" t="n">
        <f aca="false">R801*100/$R$2</f>
        <v>64.0056303360904</v>
      </c>
      <c r="U801" s="41" t="n">
        <f aca="false">[1]Plan1!$B796</f>
        <v>17.32</v>
      </c>
    </row>
    <row r="802" customFormat="false" ht="15" hidden="false" customHeight="false" outlineLevel="0" collapsed="false">
      <c r="A802" s="46" t="n">
        <v>42800</v>
      </c>
      <c r="B802" s="41" t="n">
        <f aca="false">[2]Plan1!$C797</f>
        <v>-2.8</v>
      </c>
      <c r="C802" s="41" t="n">
        <f aca="false">$E$5 + B802</f>
        <v>778.2</v>
      </c>
      <c r="D802" s="47" t="n">
        <f aca="false">IF(C802&gt;$E$5,$E$2+$E$1,(IF(C802&gt;764.99,C802^3*3486.59308-C802^2*7860012.00812+C802*5908819377.96283-1481278321001.59,IF(C802&gt;752.99,C802^3*3588.471445-C802^2*8028757.56264+C802*5988077680.84934-1488767378546.26,C802^3*899.851852-C802^2*1969009.674601+C802*1435480406.01138-348666163343.76))))-$E$1</f>
        <v>119019182.405029</v>
      </c>
      <c r="E802" s="47" t="n">
        <f aca="false">D802*100/$E$2</f>
        <v>79.8898834820152</v>
      </c>
      <c r="G802" s="41" t="n">
        <f aca="false">[3]Plan1!$C797</f>
        <v>-9.68</v>
      </c>
      <c r="H802" s="41" t="n">
        <f aca="false">$J$5 + G802</f>
        <v>750.32</v>
      </c>
      <c r="I802" s="47" t="n">
        <f aca="false">IF(H802&gt;$J$5,$J$2+$J$1,(IF(H802&gt;739.99,H802^3*2498.244218-H802^2*5471052.355142+H802*3994605728.77515-972400879260.135,H802^3*1396.138889-H802^2*3002770.071427+H802*2152080038.43115-513963640099.415)))-$J$1</f>
        <v>33537372.6313477</v>
      </c>
      <c r="J802" s="47" t="n">
        <f aca="false">I802*100/$J$2</f>
        <v>38.1355915112958</v>
      </c>
      <c r="L802" s="41" t="n">
        <f aca="false">[4]Plan1!$C797</f>
        <v>-3.4</v>
      </c>
      <c r="M802" s="41" t="n">
        <f aca="false">$O$5 + L802</f>
        <v>835.38</v>
      </c>
      <c r="N802" s="47" t="n">
        <f aca="false">IF(M802&gt;$O$5,$O$2+$O$1,(M802^3*3270.5936-M802^2*8015778.389801+M802*6549018422.82398-1783686174686.87))-$O$1</f>
        <v>23868993.9257813</v>
      </c>
      <c r="O802" s="41" t="n">
        <f aca="false">N802*100/$O$2</f>
        <v>61.0665287647087</v>
      </c>
      <c r="R802" s="47" t="n">
        <f aca="false">SUM(D802,I802,N802)</f>
        <v>176425548.962158</v>
      </c>
      <c r="S802" s="41" t="n">
        <f aca="false">R802*100/$R$2</f>
        <v>63.9203647623763</v>
      </c>
      <c r="U802" s="41" t="n">
        <f aca="false">[1]Plan1!$B797</f>
        <v>18.24</v>
      </c>
    </row>
    <row r="803" customFormat="false" ht="15" hidden="false" customHeight="false" outlineLevel="0" collapsed="false">
      <c r="A803" s="46" t="n">
        <v>42801</v>
      </c>
      <c r="B803" s="41" t="n">
        <f aca="false">[2]Plan1!$C798</f>
        <v>-2.8</v>
      </c>
      <c r="C803" s="41" t="n">
        <f aca="false">$E$5 + B803</f>
        <v>778.2</v>
      </c>
      <c r="D803" s="47" t="n">
        <f aca="false">IF(C803&gt;$E$5,$E$2+$E$1,(IF(C803&gt;764.99,C803^3*3486.59308-C803^2*7860012.00812+C803*5908819377.96283-1481278321001.59,IF(C803&gt;752.99,C803^3*3588.471445-C803^2*8028757.56264+C803*5988077680.84934-1488767378546.26,C803^3*899.851852-C803^2*1969009.674601+C803*1435480406.01138-348666163343.76))))-$E$1</f>
        <v>119019182.405029</v>
      </c>
      <c r="E803" s="47" t="n">
        <f aca="false">D803*100/$E$2</f>
        <v>79.8898834820152</v>
      </c>
      <c r="G803" s="41" t="n">
        <f aca="false">[3]Plan1!$C798</f>
        <v>-9.69</v>
      </c>
      <c r="H803" s="41" t="n">
        <f aca="false">$J$5 + G803</f>
        <v>750.31</v>
      </c>
      <c r="I803" s="47" t="n">
        <f aca="false">IF(H803&gt;$J$5,$J$2+$J$1,(IF(H803&gt;739.99,H803^3*2498.244218-H803^2*5471052.355142+H803*3994605728.77515-972400879260.135,H803^3*1396.138889-H803^2*3002770.071427+H803*2152080038.43115-513963640099.415)))-$J$1</f>
        <v>33498277.0720215</v>
      </c>
      <c r="J803" s="47" t="n">
        <f aca="false">I803*100/$J$2</f>
        <v>38.0911356650745</v>
      </c>
      <c r="L803" s="41" t="n">
        <f aca="false">[4]Plan1!$C798</f>
        <v>-3.39</v>
      </c>
      <c r="M803" s="41" t="n">
        <f aca="false">$O$5 + L803</f>
        <v>835.39</v>
      </c>
      <c r="N803" s="47" t="n">
        <f aca="false">IF(M803&gt;$O$5,$O$2+$O$1,(M803^3*3270.5936-M803^2*8015778.389801+M803*6549018422.82398-1783686174686.87))-$O$1</f>
        <v>23907245.6220703</v>
      </c>
      <c r="O803" s="41" t="n">
        <f aca="false">N803*100/$O$2</f>
        <v>61.1643920562658</v>
      </c>
      <c r="R803" s="47" t="n">
        <f aca="false">SUM(D803,I803,N803)</f>
        <v>176424705.099121</v>
      </c>
      <c r="S803" s="41" t="n">
        <f aca="false">R803*100/$R$2</f>
        <v>63.9200590241572</v>
      </c>
      <c r="U803" s="41" t="n">
        <f aca="false">[1]Plan1!$B798</f>
        <v>21.5</v>
      </c>
    </row>
    <row r="804" customFormat="false" ht="15" hidden="false" customHeight="false" outlineLevel="0" collapsed="false">
      <c r="A804" s="46" t="n">
        <v>42802</v>
      </c>
      <c r="B804" s="41" t="n">
        <f aca="false">[2]Plan1!$C799</f>
        <v>-2.8</v>
      </c>
      <c r="C804" s="41" t="n">
        <f aca="false">$E$5 + B804</f>
        <v>778.2</v>
      </c>
      <c r="D804" s="47" t="n">
        <f aca="false">IF(C804&gt;$E$5,$E$2+$E$1,(IF(C804&gt;764.99,C804^3*3486.59308-C804^2*7860012.00812+C804*5908819377.96283-1481278321001.59,IF(C804&gt;752.99,C804^3*3588.471445-C804^2*8028757.56264+C804*5988077680.84934-1488767378546.26,C804^3*899.851852-C804^2*1969009.674601+C804*1435480406.01138-348666163343.76))))-$E$1</f>
        <v>119019182.405029</v>
      </c>
      <c r="E804" s="47" t="n">
        <f aca="false">D804*100/$E$2</f>
        <v>79.8898834820152</v>
      </c>
      <c r="G804" s="41" t="n">
        <f aca="false">[3]Plan1!$C799</f>
        <v>-9.69</v>
      </c>
      <c r="H804" s="41" t="n">
        <f aca="false">$J$5 + G804</f>
        <v>750.31</v>
      </c>
      <c r="I804" s="47" t="n">
        <f aca="false">IF(H804&gt;$J$5,$J$2+$J$1,(IF(H804&gt;739.99,H804^3*2498.244218-H804^2*5471052.355142+H804*3994605728.77515-972400879260.135,H804^3*1396.138889-H804^2*3002770.071427+H804*2152080038.43115-513963640099.415)))-$J$1</f>
        <v>33498277.0720215</v>
      </c>
      <c r="J804" s="47" t="n">
        <f aca="false">I804*100/$J$2</f>
        <v>38.0911356650745</v>
      </c>
      <c r="L804" s="41" t="n">
        <f aca="false">[4]Plan1!$C799</f>
        <v>-3.4</v>
      </c>
      <c r="M804" s="41" t="n">
        <f aca="false">$O$5 + L804</f>
        <v>835.38</v>
      </c>
      <c r="N804" s="47" t="n">
        <f aca="false">IF(M804&gt;$O$5,$O$2+$O$1,(M804^3*3270.5936-M804^2*8015778.389801+M804*6549018422.82398-1783686174686.87))-$O$1</f>
        <v>23868993.9257813</v>
      </c>
      <c r="O804" s="41" t="n">
        <f aca="false">N804*100/$O$2</f>
        <v>61.0665287647087</v>
      </c>
      <c r="R804" s="47" t="n">
        <f aca="false">SUM(D804,I804,N804)</f>
        <v>176386453.402832</v>
      </c>
      <c r="S804" s="41" t="n">
        <f aca="false">R804*100/$R$2</f>
        <v>63.9062001335716</v>
      </c>
      <c r="U804" s="41" t="n">
        <f aca="false">[1]Plan1!$B799</f>
        <v>19.19</v>
      </c>
    </row>
    <row r="805" customFormat="false" ht="15" hidden="false" customHeight="false" outlineLevel="0" collapsed="false">
      <c r="A805" s="46" t="n">
        <v>42803</v>
      </c>
      <c r="B805" s="41" t="n">
        <f aca="false">[2]Plan1!$C800</f>
        <v>-2.75</v>
      </c>
      <c r="C805" s="41" t="n">
        <f aca="false">$E$5 + B805</f>
        <v>778.25</v>
      </c>
      <c r="D805" s="47" t="n">
        <f aca="false">IF(C805&gt;$E$5,$E$2+$E$1,(IF(C805&gt;764.99,C805^3*3486.59308-C805^2*7860012.00812+C805*5908819377.96283-1481278321001.59,IF(C805&gt;752.99,C805^3*3588.471445-C805^2*8028757.56264+C805*5988077680.84934-1488767378546.26,C805^3*899.851852-C805^2*1969009.674601+C805*1435480406.01138-348666163343.76))))-$E$1</f>
        <v>119514342.698486</v>
      </c>
      <c r="E805" s="47" t="n">
        <f aca="false">D805*100/$E$2</f>
        <v>80.2222525787427</v>
      </c>
      <c r="G805" s="41" t="n">
        <f aca="false">[3]Plan1!$C800</f>
        <v>-9.69</v>
      </c>
      <c r="H805" s="41" t="n">
        <f aca="false">$J$5 + G805</f>
        <v>750.31</v>
      </c>
      <c r="I805" s="47" t="n">
        <f aca="false">IF(H805&gt;$J$5,$J$2+$J$1,(IF(H805&gt;739.99,H805^3*2498.244218-H805^2*5471052.355142+H805*3994605728.77515-972400879260.135,H805^3*1396.138889-H805^2*3002770.071427+H805*2152080038.43115-513963640099.415)))-$J$1</f>
        <v>33498277.0720215</v>
      </c>
      <c r="J805" s="47" t="n">
        <f aca="false">I805*100/$J$2</f>
        <v>38.0911356650745</v>
      </c>
      <c r="L805" s="41" t="n">
        <f aca="false">[4]Plan1!$C800</f>
        <v>-3.38</v>
      </c>
      <c r="M805" s="41" t="n">
        <f aca="false">$O$5 + L805</f>
        <v>835.4</v>
      </c>
      <c r="N805" s="47" t="n">
        <f aca="false">IF(M805&gt;$O$5,$O$2+$O$1,(M805^3*3270.5936-M805^2*8015778.389801+M805*6549018422.82398-1783686174686.87))-$O$1</f>
        <v>23945533.4960938</v>
      </c>
      <c r="O805" s="41" t="n">
        <f aca="false">N805*100/$O$2</f>
        <v>61.2623479050822</v>
      </c>
      <c r="R805" s="47" t="n">
        <f aca="false">SUM(D805,I805,N805)</f>
        <v>176958153.266602</v>
      </c>
      <c r="S805" s="41" t="n">
        <f aca="false">R805*100/$R$2</f>
        <v>64.1133314931832</v>
      </c>
      <c r="U805" s="41" t="n">
        <f aca="false">[1]Plan1!$B800</f>
        <v>41.68</v>
      </c>
    </row>
    <row r="806" customFormat="false" ht="15" hidden="false" customHeight="false" outlineLevel="0" collapsed="false">
      <c r="A806" s="46" t="n">
        <v>42804</v>
      </c>
      <c r="B806" s="41" t="n">
        <f aca="false">[2]Plan1!$C801</f>
        <v>-2.74</v>
      </c>
      <c r="C806" s="41" t="n">
        <f aca="false">$E$5 + B806</f>
        <v>778.26</v>
      </c>
      <c r="D806" s="47" t="n">
        <f aca="false">IF(C806&gt;$E$5,$E$2+$E$1,(IF(C806&gt;764.99,C806^3*3486.59308-C806^2*7860012.00812+C806*5908819377.96283-1481278321001.59,IF(C806&gt;752.99,C806^3*3588.471445-C806^2*8028757.56264+C806*5988077680.84934-1488767378546.26,C806^3*899.851852-C806^2*1969009.674601+C806*1435480406.01138-348666163343.76))))-$E$1</f>
        <v>119613542.860107</v>
      </c>
      <c r="E806" s="47" t="n">
        <f aca="false">D806*100/$E$2</f>
        <v>80.2888392347183</v>
      </c>
      <c r="G806" s="41" t="n">
        <f aca="false">[3]Plan1!$C801</f>
        <v>-9.7</v>
      </c>
      <c r="H806" s="41" t="n">
        <f aca="false">$J$5 + G806</f>
        <v>750.3</v>
      </c>
      <c r="I806" s="47" t="n">
        <f aca="false">IF(H806&gt;$J$5,$J$2+$J$1,(IF(H806&gt;739.99,H806^3*2498.244218-H806^2*5471052.355142+H806*3994605728.77515-972400879260.135,H806^3*1396.138889-H806^2*3002770.071427+H806*2152080038.43115-513963640099.415)))-$J$1</f>
        <v>33459211.9777832</v>
      </c>
      <c r="J806" s="47" t="n">
        <f aca="false">I806*100/$J$2</f>
        <v>38.0467144609271</v>
      </c>
      <c r="L806" s="41" t="n">
        <f aca="false">[4]Plan1!$C801</f>
        <v>-3.38</v>
      </c>
      <c r="M806" s="41" t="n">
        <f aca="false">$O$5 + L806</f>
        <v>835.4</v>
      </c>
      <c r="N806" s="47" t="n">
        <f aca="false">IF(M806&gt;$O$5,$O$2+$O$1,(M806^3*3270.5936-M806^2*8015778.389801+M806*6549018422.82398-1783686174686.87))-$O$1</f>
        <v>23945533.4960938</v>
      </c>
      <c r="O806" s="41" t="n">
        <f aca="false">N806*100/$O$2</f>
        <v>61.2623479050822</v>
      </c>
      <c r="R806" s="47" t="n">
        <f aca="false">SUM(D806,I806,N806)</f>
        <v>177018288.333984</v>
      </c>
      <c r="S806" s="41" t="n">
        <f aca="false">R806*100/$R$2</f>
        <v>64.1351189013263</v>
      </c>
      <c r="U806" s="41" t="n">
        <f aca="false">[1]Plan1!$B801</f>
        <v>31.32</v>
      </c>
    </row>
    <row r="807" customFormat="false" ht="15" hidden="false" customHeight="false" outlineLevel="0" collapsed="false">
      <c r="A807" s="46" t="n">
        <v>42805</v>
      </c>
      <c r="B807" s="41" t="n">
        <f aca="false">[2]Plan1!$C802</f>
        <v>-2.71</v>
      </c>
      <c r="C807" s="41" t="n">
        <f aca="false">$E$5 + B807</f>
        <v>778.29</v>
      </c>
      <c r="D807" s="47" t="n">
        <f aca="false">IF(C807&gt;$E$5,$E$2+$E$1,(IF(C807&gt;764.99,C807^3*3486.59308-C807^2*7860012.00812+C807*5908819377.96283-1481278321001.59,IF(C807&gt;752.99,C807^3*3588.471445-C807^2*8028757.56264+C807*5988077680.84934-1488767378546.26,C807^3*899.851852-C807^2*1969009.674601+C807*1435480406.01138-348666163343.76))))-$E$1</f>
        <v>119911479.926514</v>
      </c>
      <c r="E807" s="47" t="n">
        <f aca="false">D807*100/$E$2</f>
        <v>80.4888251280777</v>
      </c>
      <c r="G807" s="41" t="n">
        <f aca="false">[3]Plan1!$C802</f>
        <v>-9.71</v>
      </c>
      <c r="H807" s="41" t="n">
        <f aca="false">$J$5 + G807</f>
        <v>750.29</v>
      </c>
      <c r="I807" s="47" t="n">
        <f aca="false">IF(H807&gt;$J$5,$J$2+$J$1,(IF(H807&gt;739.99,H807^3*2498.244218-H807^2*5471052.355142+H807*3994605728.77515-972400879260.135,H807^3*1396.138889-H807^2*3002770.071427+H807*2152080038.43115-513963640099.415)))-$J$1</f>
        <v>33420177.3327637</v>
      </c>
      <c r="J807" s="47" t="n">
        <f aca="false">I807*100/$J$2</f>
        <v>38.002327880809</v>
      </c>
      <c r="L807" s="41" t="n">
        <f aca="false">[4]Plan1!$C802</f>
        <v>-3.4</v>
      </c>
      <c r="M807" s="41" t="n">
        <f aca="false">$O$5 + L807</f>
        <v>835.38</v>
      </c>
      <c r="N807" s="47" t="n">
        <f aca="false">IF(M807&gt;$O$5,$O$2+$O$1,(M807^3*3270.5936-M807^2*8015778.389801+M807*6549018422.82398-1783686174686.87))-$O$1</f>
        <v>23868993.9257813</v>
      </c>
      <c r="O807" s="41" t="n">
        <f aca="false">N807*100/$O$2</f>
        <v>61.0665287647087</v>
      </c>
      <c r="R807" s="47" t="n">
        <f aca="false">SUM(D807,I807,N807)</f>
        <v>177200651.185059</v>
      </c>
      <c r="S807" s="41" t="n">
        <f aca="false">R807*100/$R$2</f>
        <v>64.2011903973672</v>
      </c>
      <c r="U807" s="41" t="n">
        <f aca="false">[1]Plan1!$B802</f>
        <v>24.31</v>
      </c>
    </row>
    <row r="808" customFormat="false" ht="15" hidden="false" customHeight="false" outlineLevel="0" collapsed="false">
      <c r="A808" s="46" t="n">
        <v>42806</v>
      </c>
      <c r="B808" s="41" t="n">
        <f aca="false">[2]Plan1!$C803</f>
        <v>-2.71</v>
      </c>
      <c r="C808" s="41" t="n">
        <f aca="false">$E$5 + B808</f>
        <v>778.29</v>
      </c>
      <c r="D808" s="47" t="n">
        <f aca="false">IF(C808&gt;$E$5,$E$2+$E$1,(IF(C808&gt;764.99,C808^3*3486.59308-C808^2*7860012.00812+C808*5908819377.96283-1481278321001.59,IF(C808&gt;752.99,C808^3*3588.471445-C808^2*8028757.56264+C808*5988077680.84934-1488767378546.26,C808^3*899.851852-C808^2*1969009.674601+C808*1435480406.01138-348666163343.76))))-$E$1</f>
        <v>119911479.926514</v>
      </c>
      <c r="E808" s="47" t="n">
        <f aca="false">D808*100/$E$2</f>
        <v>80.4888251280777</v>
      </c>
      <c r="G808" s="41" t="n">
        <f aca="false">[3]Plan1!$C803</f>
        <v>-9.72</v>
      </c>
      <c r="H808" s="41" t="n">
        <f aca="false">$J$5 + G808</f>
        <v>750.28</v>
      </c>
      <c r="I808" s="47" t="n">
        <f aca="false">IF(H808&gt;$J$5,$J$2+$J$1,(IF(H808&gt;739.99,H808^3*2498.244218-H808^2*5471052.355142+H808*3994605728.77515-972400879260.135,H808^3*1396.138889-H808^2*3002770.071427+H808*2152080038.43115-513963640099.415)))-$J$1</f>
        <v>33381173.1213379</v>
      </c>
      <c r="J808" s="47" t="n">
        <f aca="false">I808*100/$J$2</f>
        <v>37.9579759069527</v>
      </c>
      <c r="L808" s="41" t="n">
        <f aca="false">[4]Plan1!$C803</f>
        <v>-3.41</v>
      </c>
      <c r="M808" s="41" t="n">
        <f aca="false">$O$5 + L808</f>
        <v>835.37</v>
      </c>
      <c r="N808" s="47" t="n">
        <f aca="false">IF(M808&gt;$O$5,$O$2+$O$1,(M808^3*3270.5936-M808^2*8015778.389801+M808*6549018422.82398-1783686174686.87))-$O$1</f>
        <v>23830778.3867188</v>
      </c>
      <c r="O808" s="41" t="n">
        <f aca="false">N808*100/$O$2</f>
        <v>60.9687579779434</v>
      </c>
      <c r="R808" s="47" t="n">
        <f aca="false">SUM(D808,I808,N808)</f>
        <v>177123431.43457</v>
      </c>
      <c r="S808" s="41" t="n">
        <f aca="false">R808*100/$R$2</f>
        <v>64.1732130740878</v>
      </c>
      <c r="U808" s="41" t="n">
        <f aca="false">[1]Plan1!$B803</f>
        <v>21.5</v>
      </c>
    </row>
    <row r="809" customFormat="false" ht="15" hidden="false" customHeight="false" outlineLevel="0" collapsed="false">
      <c r="A809" s="46" t="n">
        <v>42807</v>
      </c>
      <c r="B809" s="41" t="n">
        <f aca="false">[2]Plan1!$C804</f>
        <v>-2.72</v>
      </c>
      <c r="C809" s="41" t="n">
        <f aca="false">$E$5 + B809</f>
        <v>778.28</v>
      </c>
      <c r="D809" s="47" t="n">
        <f aca="false">IF(C809&gt;$E$5,$E$2+$E$1,(IF(C809&gt;764.99,C809^3*3486.59308-C809^2*7860012.00812+C809*5908819377.96283-1481278321001.59,IF(C809&gt;752.99,C809^3*3588.471445-C809^2*8028757.56264+C809*5988077680.84934-1488767378546.26,C809^3*899.851852-C809^2*1969009.674601+C809*1435480406.01138-348666163343.76))))-$E$1</f>
        <v>119812111.453857</v>
      </c>
      <c r="E809" s="47" t="n">
        <f aca="false">D809*100/$E$2</f>
        <v>80.4221254957841</v>
      </c>
      <c r="G809" s="41" t="n">
        <f aca="false">[3]Plan1!$C804</f>
        <v>-9.74</v>
      </c>
      <c r="H809" s="41" t="n">
        <f aca="false">$J$5 + G809</f>
        <v>750.26</v>
      </c>
      <c r="I809" s="47" t="n">
        <f aca="false">IF(H809&gt;$J$5,$J$2+$J$1,(IF(H809&gt;739.99,H809^3*2498.244218-H809^2*5471052.355142+H809*3994605728.77515-972400879260.135,H809^3*1396.138889-H809^2*3002770.071427+H809*2152080038.43115-513963640099.415)))-$J$1</f>
        <v>33303255.9411621</v>
      </c>
      <c r="J809" s="47" t="n">
        <f aca="false">I809*100/$J$2</f>
        <v>37.8693757119536</v>
      </c>
      <c r="L809" s="41" t="n">
        <f aca="false">[4]Plan1!$C804</f>
        <v>-3.43</v>
      </c>
      <c r="M809" s="41" t="n">
        <f aca="false">$O$5 + L809</f>
        <v>835.35</v>
      </c>
      <c r="N809" s="47" t="n">
        <f aca="false">IF(M809&gt;$O$5,$O$2+$O$1,(M809^3*3270.5936-M809^2*8015778.389801+M809*6549018422.82398-1783686174686.87))-$O$1</f>
        <v>23754455.7006836</v>
      </c>
      <c r="O809" s="41" t="n">
        <f aca="false">N809*100/$O$2</f>
        <v>60.7734937151656</v>
      </c>
      <c r="R809" s="47" t="n">
        <f aca="false">SUM(D809,I809,N809)</f>
        <v>176869823.095703</v>
      </c>
      <c r="S809" s="41" t="n">
        <f aca="false">R809*100/$R$2</f>
        <v>64.0813287771561</v>
      </c>
      <c r="U809" s="41" t="n">
        <f aca="false">[1]Plan1!$B804</f>
        <v>19.51</v>
      </c>
    </row>
    <row r="810" customFormat="false" ht="15" hidden="false" customHeight="false" outlineLevel="0" collapsed="false">
      <c r="A810" s="46" t="n">
        <v>42808</v>
      </c>
      <c r="B810" s="41" t="n">
        <f aca="false">[2]Plan1!$C805</f>
        <v>-2.73</v>
      </c>
      <c r="C810" s="41" t="n">
        <f aca="false">$E$5 + B810</f>
        <v>778.27</v>
      </c>
      <c r="D810" s="47" t="n">
        <f aca="false">IF(C810&gt;$E$5,$E$2+$E$1,(IF(C810&gt;764.99,C810^3*3486.59308-C810^2*7860012.00812+C810*5908819377.96283-1481278321001.59,IF(C810&gt;752.99,C810^3*3588.471445-C810^2*8028757.56264+C810*5988077680.84934-1488767378546.26,C810^3*899.851852-C810^2*1969009.674601+C810*1435480406.01138-348666163343.76))))-$E$1</f>
        <v>119712799.104248</v>
      </c>
      <c r="E810" s="47" t="n">
        <f aca="false">D810*100/$E$2</f>
        <v>80.355463535264</v>
      </c>
      <c r="G810" s="41" t="n">
        <f aca="false">[3]Plan1!$C805</f>
        <v>-9.75</v>
      </c>
      <c r="H810" s="41" t="n">
        <f aca="false">$J$5 + G810</f>
        <v>750.25</v>
      </c>
      <c r="I810" s="47" t="n">
        <f aca="false">IF(H810&gt;$J$5,$J$2+$J$1,(IF(H810&gt;739.99,H810^3*2498.244218-H810^2*5471052.355142+H810*3994605728.77515-972400879260.135,H810^3*1396.138889-H810^2*3002770.071427+H810*2152080038.43115-513963640099.415)))-$J$1</f>
        <v>33264342.9423828</v>
      </c>
      <c r="J810" s="47" t="n">
        <f aca="false">I810*100/$J$2</f>
        <v>37.8251274566642</v>
      </c>
      <c r="L810" s="41" t="n">
        <f aca="false">[4]Plan1!$C805</f>
        <v>-3.44</v>
      </c>
      <c r="M810" s="41" t="n">
        <f aca="false">$O$5 + L810</f>
        <v>835.34</v>
      </c>
      <c r="N810" s="47" t="n">
        <f aca="false">IF(M810&gt;$O$5,$O$2+$O$1,(M810^3*3270.5936-M810^2*8015778.389801+M810*6549018422.82398-1783686174686.87))-$O$1</f>
        <v>23716348.5166016</v>
      </c>
      <c r="O810" s="41" t="n">
        <f aca="false">N810*100/$O$2</f>
        <v>60.6760001442123</v>
      </c>
      <c r="R810" s="47" t="n">
        <f aca="false">SUM(D810,I810,N810)</f>
        <v>176693490.563232</v>
      </c>
      <c r="S810" s="41" t="n">
        <f aca="false">R810*100/$R$2</f>
        <v>64.0174421130006</v>
      </c>
      <c r="U810" s="41" t="n">
        <f aca="false">[1]Plan1!$B805</f>
        <v>18.56</v>
      </c>
    </row>
    <row r="811" customFormat="false" ht="15" hidden="false" customHeight="false" outlineLevel="0" collapsed="false">
      <c r="A811" s="46" t="n">
        <v>42809</v>
      </c>
      <c r="B811" s="41" t="n">
        <f aca="false">[2]Plan1!$C806</f>
        <v>-2.75</v>
      </c>
      <c r="C811" s="41" t="n">
        <f aca="false">$E$5 + B811</f>
        <v>778.25</v>
      </c>
      <c r="D811" s="47" t="n">
        <f aca="false">IF(C811&gt;$E$5,$E$2+$E$1,(IF(C811&gt;764.99,C811^3*3486.59308-C811^2*7860012.00812+C811*5908819377.96283-1481278321001.59,IF(C811&gt;752.99,C811^3*3588.471445-C811^2*8028757.56264+C811*5988077680.84934-1488767378546.26,C811^3*899.851852-C811^2*1969009.674601+C811*1435480406.01138-348666163343.76))))-$E$1</f>
        <v>119514342.698486</v>
      </c>
      <c r="E811" s="47" t="n">
        <f aca="false">D811*100/$E$2</f>
        <v>80.2222525787427</v>
      </c>
      <c r="G811" s="41" t="n">
        <f aca="false">[3]Plan1!$C806</f>
        <v>-9.77</v>
      </c>
      <c r="H811" s="41" t="n">
        <f aca="false">$J$5 + G811</f>
        <v>750.23</v>
      </c>
      <c r="I811" s="47" t="n">
        <f aca="false">IF(H811&gt;$J$5,$J$2+$J$1,(IF(H811&gt;739.99,H811^3*2498.244218-H811^2*5471052.355142+H811*3994605728.77515-972400879260.135,H811^3*1396.138889-H811^2*3002770.071427+H811*2152080038.43115-513963640099.415)))-$J$1</f>
        <v>33186608.0524902</v>
      </c>
      <c r="J811" s="47" t="n">
        <f aca="false">I811*100/$J$2</f>
        <v>37.7367345452783</v>
      </c>
      <c r="L811" s="41" t="n">
        <f aca="false">[4]Plan1!$C806</f>
        <v>-3.45</v>
      </c>
      <c r="M811" s="41" t="n">
        <f aca="false">$O$5 + L811</f>
        <v>835.33</v>
      </c>
      <c r="N811" s="47" t="n">
        <f aca="false">IF(M811&gt;$O$5,$O$2+$O$1,(M811^3*3270.5936-M811^2*8015778.389801+M811*6549018422.82398-1783686174686.87))-$O$1</f>
        <v>23678277.4111328</v>
      </c>
      <c r="O811" s="41" t="n">
        <f aca="false">N811*100/$O$2</f>
        <v>60.5785988769263</v>
      </c>
      <c r="R811" s="47" t="n">
        <f aca="false">SUM(D811,I811,N811)</f>
        <v>176379228.162109</v>
      </c>
      <c r="S811" s="41" t="n">
        <f aca="false">R811*100/$R$2</f>
        <v>63.9035823719991</v>
      </c>
      <c r="U811" s="41" t="n">
        <f aca="false">[1]Plan1!$B806</f>
        <v>17.63</v>
      </c>
    </row>
    <row r="812" customFormat="false" ht="15" hidden="false" customHeight="false" outlineLevel="0" collapsed="false">
      <c r="A812" s="46" t="n">
        <v>42810</v>
      </c>
      <c r="B812" s="41" t="n">
        <f aca="false">[2]Plan1!$C807</f>
        <v>-2.74</v>
      </c>
      <c r="C812" s="41" t="n">
        <f aca="false">$E$5 + B812</f>
        <v>778.26</v>
      </c>
      <c r="D812" s="47" t="n">
        <f aca="false">IF(C812&gt;$E$5,$E$2+$E$1,(IF(C812&gt;764.99,C812^3*3486.59308-C812^2*7860012.00812+C812*5908819377.96283-1481278321001.59,IF(C812&gt;752.99,C812^3*3588.471445-C812^2*8028757.56264+C812*5988077680.84934-1488767378546.26,C812^3*899.851852-C812^2*1969009.674601+C812*1435480406.01138-348666163343.76))))-$E$1</f>
        <v>119613542.860107</v>
      </c>
      <c r="E812" s="47" t="n">
        <f aca="false">D812*100/$E$2</f>
        <v>80.2888392347183</v>
      </c>
      <c r="G812" s="41" t="n">
        <f aca="false">[3]Plan1!$C807</f>
        <v>-9.78</v>
      </c>
      <c r="H812" s="41" t="n">
        <f aca="false">$J$5 + G812</f>
        <v>750.22</v>
      </c>
      <c r="I812" s="47" t="n">
        <f aca="false">IF(H812&gt;$J$5,$J$2+$J$1,(IF(H812&gt;739.99,H812^3*2498.244218-H812^2*5471052.355142+H812*3994605728.77515-972400879260.135,H812^3*1396.138889-H812^2*3002770.071427+H812*2152080038.43115-513963640099.415)))-$J$1</f>
        <v>33147786.1306152</v>
      </c>
      <c r="J812" s="47" t="n">
        <f aca="false">I812*100/$J$2</f>
        <v>37.6925898542024</v>
      </c>
      <c r="L812" s="41" t="n">
        <f aca="false">[4]Plan1!$C807</f>
        <v>-3.47</v>
      </c>
      <c r="M812" s="41" t="n">
        <f aca="false">$O$5 + L812</f>
        <v>835.31</v>
      </c>
      <c r="N812" s="47" t="n">
        <f aca="false">IF(M812&gt;$O$5,$O$2+$O$1,(M812^3*3270.5936-M812^2*8015778.389801+M812*6549018422.82398-1783686174686.87))-$O$1</f>
        <v>23602243.3564453</v>
      </c>
      <c r="O812" s="41" t="n">
        <f aca="false">N812*100/$O$2</f>
        <v>60.3840730497336</v>
      </c>
      <c r="R812" s="47" t="n">
        <f aca="false">SUM(D812,I812,N812)</f>
        <v>176363572.347168</v>
      </c>
      <c r="S812" s="41" t="n">
        <f aca="false">R812*100/$R$2</f>
        <v>63.897910147043</v>
      </c>
      <c r="U812" s="41" t="n">
        <f aca="false">[1]Plan1!$B807</f>
        <v>17.02</v>
      </c>
    </row>
    <row r="813" customFormat="false" ht="15" hidden="false" customHeight="false" outlineLevel="0" collapsed="false">
      <c r="A813" s="46" t="n">
        <v>42811</v>
      </c>
      <c r="B813" s="41" t="n">
        <f aca="false">[2]Plan1!$C808</f>
        <v>-2.76</v>
      </c>
      <c r="C813" s="41" t="n">
        <f aca="false">$E$5 + B813</f>
        <v>778.24</v>
      </c>
      <c r="D813" s="47" t="n">
        <f aca="false">IF(C813&gt;$E$5,$E$2+$E$1,(IF(C813&gt;764.99,C813^3*3486.59308-C813^2*7860012.00812+C813*5908819377.96283-1481278321001.59,IF(C813&gt;752.99,C813^3*3588.471445-C813^2*8028757.56264+C813*5988077680.84934-1488767378546.26,C813^3*899.851852-C813^2*1969009.674601+C813*1435480406.01138-348666163343.76))))-$E$1</f>
        <v>119415198.599854</v>
      </c>
      <c r="E813" s="47" t="n">
        <f aca="false">D813*100/$E$2</f>
        <v>80.155703554227</v>
      </c>
      <c r="G813" s="41" t="n">
        <f aca="false">[3]Plan1!$C808</f>
        <v>-9.8</v>
      </c>
      <c r="H813" s="41" t="n">
        <f aca="false">$J$5 + G813</f>
        <v>750.2</v>
      </c>
      <c r="I813" s="47" t="n">
        <f aca="false">IF(H813&gt;$J$5,$J$2+$J$1,(IF(H813&gt;739.99,H813^3*2498.244218-H813^2*5471052.355142+H813*3994605728.77515-972400879260.135,H813^3*1396.138889-H813^2*3002770.071427+H813*2152080038.43115-513963640099.415)))-$J$1</f>
        <v>33070233.2609863</v>
      </c>
      <c r="J813" s="47" t="n">
        <f aca="false">I813*100/$J$2</f>
        <v>37.6044039193885</v>
      </c>
      <c r="L813" s="41" t="n">
        <f aca="false">[4]Plan1!$C808</f>
        <v>-3.48</v>
      </c>
      <c r="M813" s="41" t="n">
        <f aca="false">$O$5 + L813</f>
        <v>835.3</v>
      </c>
      <c r="N813" s="47" t="n">
        <f aca="false">IF(M813&gt;$O$5,$O$2+$O$1,(M813^3*3270.5936-M813^2*8015778.389801+M813*6549018422.82398-1783686174686.87))-$O$1</f>
        <v>23564280.3691406</v>
      </c>
      <c r="O813" s="41" t="n">
        <f aca="false">N813*100/$O$2</f>
        <v>60.2869483923875</v>
      </c>
      <c r="R813" s="47" t="n">
        <f aca="false">SUM(D813,I813,N813)</f>
        <v>176049712.22998</v>
      </c>
      <c r="S813" s="41" t="n">
        <f aca="false">R813*100/$R$2</f>
        <v>63.7841961566771</v>
      </c>
      <c r="U813" s="41" t="n">
        <f aca="false">[1]Plan1!$B808</f>
        <v>15.84</v>
      </c>
    </row>
    <row r="814" customFormat="false" ht="15" hidden="false" customHeight="false" outlineLevel="0" collapsed="false">
      <c r="A814" s="46" t="n">
        <v>42812</v>
      </c>
      <c r="B814" s="41" t="n">
        <f aca="false">[2]Plan1!$C809</f>
        <v>-2.82</v>
      </c>
      <c r="C814" s="41" t="n">
        <f aca="false">$E$5 + B814</f>
        <v>778.18</v>
      </c>
      <c r="D814" s="47" t="n">
        <f aca="false">IF(C814&gt;$E$5,$E$2+$E$1,(IF(C814&gt;764.99,C814^3*3486.59308-C814^2*7860012.00812+C814*5908819377.96283-1481278321001.59,IF(C814&gt;752.99,C814^3*3588.471445-C814^2*8028757.56264+C814*5988077680.84934-1488767378546.26,C814^3*899.851852-C814^2*1969009.674601+C814*1435480406.01138-348666163343.76))))-$E$1</f>
        <v>118821510.139404</v>
      </c>
      <c r="E814" s="47" t="n">
        <f aca="false">D814*100/$E$2</f>
        <v>79.757198868079</v>
      </c>
      <c r="G814" s="41" t="n">
        <f aca="false">[3]Plan1!$C809</f>
        <v>-9.81</v>
      </c>
      <c r="H814" s="41" t="n">
        <f aca="false">$J$5 + G814</f>
        <v>750.19</v>
      </c>
      <c r="I814" s="47" t="n">
        <f aca="false">IF(H814&gt;$J$5,$J$2+$J$1,(IF(H814&gt;739.99,H814^3*2498.244218-H814^2*5471052.355142+H814*3994605728.77515-972400879260.135,H814^3*1396.138889-H814^2*3002770.071427+H814*2152080038.43115-513963640099.415)))-$J$1</f>
        <v>33031502.282959</v>
      </c>
      <c r="J814" s="47" t="n">
        <f aca="false">I814*100/$J$2</f>
        <v>37.5603626412264</v>
      </c>
      <c r="L814" s="41" t="n">
        <f aca="false">[4]Plan1!$C809</f>
        <v>-3.49</v>
      </c>
      <c r="M814" s="41" t="n">
        <f aca="false">$O$5 + L814</f>
        <v>835.29</v>
      </c>
      <c r="N814" s="47" t="n">
        <f aca="false">IF(M814&gt;$O$5,$O$2+$O$1,(M814^3*3270.5936-M814^2*8015778.389801+M814*6549018422.82398-1783686174686.87))-$O$1</f>
        <v>23526353.3847656</v>
      </c>
      <c r="O814" s="41" t="n">
        <f aca="false">N814*100/$O$2</f>
        <v>60.1899158450797</v>
      </c>
      <c r="R814" s="47" t="n">
        <f aca="false">SUM(D814,I814,N814)</f>
        <v>175379365.807129</v>
      </c>
      <c r="S814" s="41" t="n">
        <f aca="false">R814*100/$R$2</f>
        <v>63.5413243724152</v>
      </c>
      <c r="U814" s="41" t="n">
        <f aca="false">[1]Plan1!$B809</f>
        <v>15.84</v>
      </c>
    </row>
    <row r="815" customFormat="false" ht="15" hidden="false" customHeight="false" outlineLevel="0" collapsed="false">
      <c r="A815" s="46" t="n">
        <v>42813</v>
      </c>
      <c r="B815" s="41" t="n">
        <f aca="false">[2]Plan1!$C810</f>
        <v>-2.8</v>
      </c>
      <c r="C815" s="41" t="n">
        <f aca="false">$E$5 + B815</f>
        <v>778.2</v>
      </c>
      <c r="D815" s="47" t="n">
        <f aca="false">IF(C815&gt;$E$5,$E$2+$E$1,(IF(C815&gt;764.99,C815^3*3486.59308-C815^2*7860012.00812+C815*5908819377.96283-1481278321001.59,IF(C815&gt;752.99,C815^3*3588.471445-C815^2*8028757.56264+C815*5988077680.84934-1488767378546.26,C815^3*899.851852-C815^2*1969009.674601+C815*1435480406.01138-348666163343.76))))-$E$1</f>
        <v>119019182.405029</v>
      </c>
      <c r="E815" s="47" t="n">
        <f aca="false">D815*100/$E$2</f>
        <v>79.8898834820152</v>
      </c>
      <c r="G815" s="41" t="n">
        <f aca="false">[3]Plan1!$C810</f>
        <v>-9.73</v>
      </c>
      <c r="H815" s="41" t="n">
        <f aca="false">$J$5 + G815</f>
        <v>750.27</v>
      </c>
      <c r="I815" s="47" t="n">
        <f aca="false">IF(H815&gt;$J$5,$J$2+$J$1,(IF(H815&gt;739.99,H815^3*2498.244218-H815^2*5471052.355142+H815*3994605728.77515-972400879260.135,H815^3*1396.138889-H815^2*3002770.071427+H815*2152080038.43115-513963640099.415)))-$J$1</f>
        <v>33342199.3288574</v>
      </c>
      <c r="J815" s="47" t="n">
        <f aca="false">I815*100/$J$2</f>
        <v>37.9136585227015</v>
      </c>
      <c r="L815" s="41" t="n">
        <f aca="false">[4]Plan1!$C810</f>
        <v>-3.43</v>
      </c>
      <c r="M815" s="41" t="n">
        <f aca="false">$O$5 + L815</f>
        <v>835.35</v>
      </c>
      <c r="N815" s="47" t="n">
        <f aca="false">IF(M815&gt;$O$5,$O$2+$O$1,(M815^3*3270.5936-M815^2*8015778.389801+M815*6549018422.82398-1783686174686.87))-$O$1</f>
        <v>23754455.7006836</v>
      </c>
      <c r="O815" s="41" t="n">
        <f aca="false">N815*100/$O$2</f>
        <v>60.7734937151656</v>
      </c>
      <c r="R815" s="47" t="n">
        <f aca="false">SUM(D815,I815,N815)</f>
        <v>176115837.43457</v>
      </c>
      <c r="S815" s="41" t="n">
        <f aca="false">R815*100/$R$2</f>
        <v>63.8081538386695</v>
      </c>
      <c r="U815" s="41" t="n">
        <f aca="false">[1]Plan1!$B810</f>
        <v>59.06</v>
      </c>
    </row>
    <row r="816" customFormat="false" ht="15" hidden="false" customHeight="false" outlineLevel="0" collapsed="false">
      <c r="A816" s="46" t="n">
        <v>42814</v>
      </c>
      <c r="B816" s="41" t="n">
        <f aca="false">[2]Plan1!$C811</f>
        <v>-2.75</v>
      </c>
      <c r="C816" s="41" t="n">
        <f aca="false">$E$5 + B816</f>
        <v>778.25</v>
      </c>
      <c r="D816" s="47" t="n">
        <f aca="false">IF(C816&gt;$E$5,$E$2+$E$1,(IF(C816&gt;764.99,C816^3*3486.59308-C816^2*7860012.00812+C816*5908819377.96283-1481278321001.59,IF(C816&gt;752.99,C816^3*3588.471445-C816^2*8028757.56264+C816*5988077680.84934-1488767378546.26,C816^3*899.851852-C816^2*1969009.674601+C816*1435480406.01138-348666163343.76))))-$E$1</f>
        <v>119514342.698486</v>
      </c>
      <c r="E816" s="47" t="n">
        <f aca="false">D816*100/$E$2</f>
        <v>80.2222525787427</v>
      </c>
      <c r="G816" s="41" t="n">
        <f aca="false">[3]Plan1!$C811</f>
        <v>-9.72</v>
      </c>
      <c r="H816" s="41" t="n">
        <f aca="false">$J$5 + G816</f>
        <v>750.28</v>
      </c>
      <c r="I816" s="47" t="n">
        <f aca="false">IF(H816&gt;$J$5,$J$2+$J$1,(IF(H816&gt;739.99,H816^3*2498.244218-H816^2*5471052.355142+H816*3994605728.77515-972400879260.135,H816^3*1396.138889-H816^2*3002770.071427+H816*2152080038.43115-513963640099.415)))-$J$1</f>
        <v>33381173.1213379</v>
      </c>
      <c r="J816" s="47" t="n">
        <f aca="false">I816*100/$J$2</f>
        <v>37.9579759069527</v>
      </c>
      <c r="L816" s="41" t="n">
        <f aca="false">[4]Plan1!$C811</f>
        <v>-3.36</v>
      </c>
      <c r="M816" s="41" t="n">
        <f aca="false">$O$5 + L816</f>
        <v>835.42</v>
      </c>
      <c r="N816" s="47" t="n">
        <f aca="false">IF(M816&gt;$O$5,$O$2+$O$1,(M816^3*3270.5936-M816^2*8015778.389801+M816*6549018422.82398-1783686174686.87))-$O$1</f>
        <v>24022217.8535156</v>
      </c>
      <c r="O816" s="41" t="n">
        <f aca="false">N816*100/$O$2</f>
        <v>61.4585374693708</v>
      </c>
      <c r="R816" s="47" t="n">
        <f aca="false">SUM(D816,I816,N816)</f>
        <v>176917733.67334</v>
      </c>
      <c r="S816" s="41" t="n">
        <f aca="false">R816*100/$R$2</f>
        <v>64.0986871564642</v>
      </c>
      <c r="U816" s="41" t="n">
        <f aca="false">[1]Plan1!$B811</f>
        <v>25.05</v>
      </c>
    </row>
    <row r="817" customFormat="false" ht="15" hidden="false" customHeight="false" outlineLevel="0" collapsed="false">
      <c r="A817" s="46" t="n">
        <v>42815</v>
      </c>
      <c r="B817" s="41" t="n">
        <f aca="false">[2]Plan1!$C812</f>
        <v>-2.78</v>
      </c>
      <c r="C817" s="41" t="n">
        <f aca="false">$E$5 + B817</f>
        <v>778.22</v>
      </c>
      <c r="D817" s="47" t="n">
        <f aca="false">IF(C817&gt;$E$5,$E$2+$E$1,(IF(C817&gt;764.99,C817^3*3486.59308-C817^2*7860012.00812+C817*5908819377.96283-1481278321001.59,IF(C817&gt;752.99,C817^3*3588.471445-C817^2*8028757.56264+C817*5988077680.84934-1488767378546.26,C817^3*899.851852-C817^2*1969009.674601+C817*1435480406.01138-348666163343.76))))-$E$1</f>
        <v>119217078.503662</v>
      </c>
      <c r="E817" s="47" t="n">
        <f aca="false">D817*100/$E$2</f>
        <v>80.0227183405804</v>
      </c>
      <c r="G817" s="41" t="n">
        <f aca="false">[3]Plan1!$C812</f>
        <v>-9.71</v>
      </c>
      <c r="H817" s="41" t="n">
        <f aca="false">$J$5 + G817</f>
        <v>750.29</v>
      </c>
      <c r="I817" s="47" t="n">
        <f aca="false">IF(H817&gt;$J$5,$J$2+$J$1,(IF(H817&gt;739.99,H817^3*2498.244218-H817^2*5471052.355142+H817*3994605728.77515-972400879260.135,H817^3*1396.138889-H817^2*3002770.071427+H817*2152080038.43115-513963640099.415)))-$J$1</f>
        <v>33420177.3327637</v>
      </c>
      <c r="J817" s="47" t="n">
        <f aca="false">I817*100/$J$2</f>
        <v>38.002327880809</v>
      </c>
      <c r="L817" s="41" t="n">
        <f aca="false">[4]Plan1!$C812</f>
        <v>-3.37</v>
      </c>
      <c r="M817" s="41" t="n">
        <f aca="false">$O$5 + L817</f>
        <v>835.41</v>
      </c>
      <c r="N817" s="47" t="n">
        <f aca="false">IF(M817&gt;$O$5,$O$2+$O$1,(M817^3*3270.5936-M817^2*8015778.389801+M817*6549018422.82398-1783686174686.87))-$O$1</f>
        <v>23983857.5664063</v>
      </c>
      <c r="O817" s="41" t="n">
        <f aca="false">N817*100/$O$2</f>
        <v>61.360396358628</v>
      </c>
      <c r="R817" s="47" t="n">
        <f aca="false">SUM(D817,I817,N817)</f>
        <v>176621113.402832</v>
      </c>
      <c r="S817" s="41" t="n">
        <f aca="false">R817*100/$R$2</f>
        <v>63.9912192982185</v>
      </c>
      <c r="U817" s="41" t="n">
        <f aca="false">[1]Plan1!$B812</f>
        <v>22.88</v>
      </c>
    </row>
    <row r="818" customFormat="false" ht="15" hidden="false" customHeight="false" outlineLevel="0" collapsed="false">
      <c r="A818" s="46" t="n">
        <v>42816</v>
      </c>
      <c r="B818" s="41" t="n">
        <f aca="false">[2]Plan1!$C813</f>
        <v>-2.78</v>
      </c>
      <c r="C818" s="41" t="n">
        <f aca="false">$E$5 + B818</f>
        <v>778.22</v>
      </c>
      <c r="D818" s="47" t="n">
        <f aca="false">IF(C818&gt;$E$5,$E$2+$E$1,(IF(C818&gt;764.99,C818^3*3486.59308-C818^2*7860012.00812+C818*5908819377.96283-1481278321001.59,IF(C818&gt;752.99,C818^3*3588.471445-C818^2*8028757.56264+C818*5988077680.84934-1488767378546.26,C818^3*899.851852-C818^2*1969009.674601+C818*1435480406.01138-348666163343.76))))-$E$1</f>
        <v>119217078.503662</v>
      </c>
      <c r="E818" s="47" t="n">
        <f aca="false">D818*100/$E$2</f>
        <v>80.0227183405804</v>
      </c>
      <c r="G818" s="41" t="n">
        <f aca="false">[3]Plan1!$C813</f>
        <v>-9.71</v>
      </c>
      <c r="H818" s="41" t="n">
        <f aca="false">$J$5 + G818</f>
        <v>750.29</v>
      </c>
      <c r="I818" s="47" t="n">
        <f aca="false">IF(H818&gt;$J$5,$J$2+$J$1,(IF(H818&gt;739.99,H818^3*2498.244218-H818^2*5471052.355142+H818*3994605728.77515-972400879260.135,H818^3*1396.138889-H818^2*3002770.071427+H818*2152080038.43115-513963640099.415)))-$J$1</f>
        <v>33420177.3327637</v>
      </c>
      <c r="J818" s="47" t="n">
        <f aca="false">I818*100/$J$2</f>
        <v>38.002327880809</v>
      </c>
      <c r="L818" s="41" t="n">
        <f aca="false">[4]Plan1!$C813</f>
        <v>-3.38</v>
      </c>
      <c r="M818" s="41" t="n">
        <f aca="false">$O$5 + L818</f>
        <v>835.4</v>
      </c>
      <c r="N818" s="47" t="n">
        <f aca="false">IF(M818&gt;$O$5,$O$2+$O$1,(M818^3*3270.5936-M818^2*8015778.389801+M818*6549018422.82398-1783686174686.87))-$O$1</f>
        <v>23945533.4960938</v>
      </c>
      <c r="O818" s="41" t="n">
        <f aca="false">N818*100/$O$2</f>
        <v>61.2623479050822</v>
      </c>
      <c r="R818" s="47" t="n">
        <f aca="false">SUM(D818,I818,N818)</f>
        <v>176582789.33252</v>
      </c>
      <c r="S818" s="41" t="n">
        <f aca="false">R818*100/$R$2</f>
        <v>63.9773341859547</v>
      </c>
      <c r="U818" s="41" t="n">
        <f aca="false">[1]Plan1!$B813</f>
        <v>19.19</v>
      </c>
    </row>
    <row r="819" customFormat="false" ht="15" hidden="false" customHeight="false" outlineLevel="0" collapsed="false">
      <c r="A819" s="46" t="n">
        <v>42817</v>
      </c>
      <c r="B819" s="41" t="n">
        <f aca="false">[2]Plan1!$C814</f>
        <v>-2.8</v>
      </c>
      <c r="C819" s="41" t="n">
        <f aca="false">$E$5 + B819</f>
        <v>778.2</v>
      </c>
      <c r="D819" s="47" t="n">
        <f aca="false">IF(C819&gt;$E$5,$E$2+$E$1,(IF(C819&gt;764.99,C819^3*3486.59308-C819^2*7860012.00812+C819*5908819377.96283-1481278321001.59,IF(C819&gt;752.99,C819^3*3588.471445-C819^2*8028757.56264+C819*5988077680.84934-1488767378546.26,C819^3*899.851852-C819^2*1969009.674601+C819*1435480406.01138-348666163343.76))))-$E$1</f>
        <v>119019182.405029</v>
      </c>
      <c r="E819" s="47" t="n">
        <f aca="false">D819*100/$E$2</f>
        <v>79.8898834820152</v>
      </c>
      <c r="G819" s="41" t="n">
        <f aca="false">[3]Plan1!$C814</f>
        <v>-9.72</v>
      </c>
      <c r="H819" s="41" t="n">
        <f aca="false">$J$5 + G819</f>
        <v>750.28</v>
      </c>
      <c r="I819" s="47" t="n">
        <f aca="false">IF(H819&gt;$J$5,$J$2+$J$1,(IF(H819&gt;739.99,H819^3*2498.244218-H819^2*5471052.355142+H819*3994605728.77515-972400879260.135,H819^3*1396.138889-H819^2*3002770.071427+H819*2152080038.43115-513963640099.415)))-$J$1</f>
        <v>33381173.1213379</v>
      </c>
      <c r="J819" s="47" t="n">
        <f aca="false">I819*100/$J$2</f>
        <v>37.9579759069527</v>
      </c>
      <c r="L819" s="41" t="n">
        <f aca="false">[4]Plan1!$C814</f>
        <v>-3.39</v>
      </c>
      <c r="M819" s="41" t="n">
        <f aca="false">$O$5 + L819</f>
        <v>835.39</v>
      </c>
      <c r="N819" s="47" t="n">
        <f aca="false">IF(M819&gt;$O$5,$O$2+$O$1,(M819^3*3270.5936-M819^2*8015778.389801+M819*6549018422.82398-1783686174686.87))-$O$1</f>
        <v>23907245.6220703</v>
      </c>
      <c r="O819" s="41" t="n">
        <f aca="false">N819*100/$O$2</f>
        <v>61.1643920562658</v>
      </c>
      <c r="R819" s="47" t="n">
        <f aca="false">SUM(D819,I819,N819)</f>
        <v>176307601.148438</v>
      </c>
      <c r="S819" s="41" t="n">
        <f aca="false">R819*100/$R$2</f>
        <v>63.87763134128</v>
      </c>
      <c r="U819" s="41" t="n">
        <f aca="false">[1]Plan1!$B814</f>
        <v>17.93</v>
      </c>
    </row>
    <row r="820" customFormat="false" ht="15" hidden="false" customHeight="false" outlineLevel="0" collapsed="false">
      <c r="A820" s="46" t="n">
        <v>42818</v>
      </c>
      <c r="B820" s="41" t="n">
        <f aca="false">[2]Plan1!$C815</f>
        <v>-2.82</v>
      </c>
      <c r="C820" s="41" t="n">
        <f aca="false">$E$5 + B820</f>
        <v>778.18</v>
      </c>
      <c r="D820" s="47" t="n">
        <f aca="false">IF(C820&gt;$E$5,$E$2+$E$1,(IF(C820&gt;764.99,C820^3*3486.59308-C820^2*7860012.00812+C820*5908819377.96283-1481278321001.59,IF(C820&gt;752.99,C820^3*3588.471445-C820^2*8028757.56264+C820*5988077680.84934-1488767378546.26,C820^3*899.851852-C820^2*1969009.674601+C820*1435480406.01138-348666163343.76))))-$E$1</f>
        <v>118821510.139404</v>
      </c>
      <c r="E820" s="47" t="n">
        <f aca="false">D820*100/$E$2</f>
        <v>79.757198868079</v>
      </c>
      <c r="G820" s="41" t="n">
        <f aca="false">[3]Plan1!$C815</f>
        <v>-9.74</v>
      </c>
      <c r="H820" s="41" t="n">
        <f aca="false">$J$5 + G820</f>
        <v>750.26</v>
      </c>
      <c r="I820" s="47" t="n">
        <f aca="false">IF(H820&gt;$J$5,$J$2+$J$1,(IF(H820&gt;739.99,H820^3*2498.244218-H820^2*5471052.355142+H820*3994605728.77515-972400879260.135,H820^3*1396.138889-H820^2*3002770.071427+H820*2152080038.43115-513963640099.415)))-$J$1</f>
        <v>33303255.9411621</v>
      </c>
      <c r="J820" s="47" t="n">
        <f aca="false">I820*100/$J$2</f>
        <v>37.8693757119536</v>
      </c>
      <c r="L820" s="41" t="n">
        <f aca="false">[4]Plan1!$C815</f>
        <v>-3.41</v>
      </c>
      <c r="M820" s="41" t="n">
        <f aca="false">$O$5 + L820</f>
        <v>835.37</v>
      </c>
      <c r="N820" s="47" t="n">
        <f aca="false">IF(M820&gt;$O$5,$O$2+$O$1,(M820^3*3270.5936-M820^2*8015778.389801+M820*6549018422.82398-1783686174686.87))-$O$1</f>
        <v>23830778.3867188</v>
      </c>
      <c r="O820" s="41" t="n">
        <f aca="false">N820*100/$O$2</f>
        <v>60.9687579779434</v>
      </c>
      <c r="R820" s="47" t="n">
        <f aca="false">SUM(D820,I820,N820)</f>
        <v>175955544.467285</v>
      </c>
      <c r="S820" s="41" t="n">
        <f aca="false">R820*100/$R$2</f>
        <v>63.7500784352033</v>
      </c>
      <c r="U820" s="41" t="n">
        <f aca="false">[1]Plan1!$B815</f>
        <v>18.24</v>
      </c>
    </row>
    <row r="821" customFormat="false" ht="15" hidden="false" customHeight="false" outlineLevel="0" collapsed="false">
      <c r="A821" s="46" t="n">
        <v>42819</v>
      </c>
      <c r="B821" s="41" t="n">
        <f aca="false">[2]Plan1!$C816</f>
        <v>-2.84</v>
      </c>
      <c r="C821" s="41" t="n">
        <f aca="false">$E$5 + B821</f>
        <v>778.16</v>
      </c>
      <c r="D821" s="47" t="n">
        <f aca="false">IF(C821&gt;$E$5,$E$2+$E$1,(IF(C821&gt;764.99,C821^3*3486.59308-C821^2*7860012.00812+C821*5908819377.96283-1481278321001.59,IF(C821&gt;752.99,C821^3*3588.471445-C821^2*8028757.56264+C821*5988077680.84934-1488767378546.26,C821^3*899.851852-C821^2*1969009.674601+C821*1435480406.01138-348666163343.76))))-$E$1</f>
        <v>118624061.535889</v>
      </c>
      <c r="E821" s="47" t="n">
        <f aca="false">D821*100/$E$2</f>
        <v>79.6246643840589</v>
      </c>
      <c r="G821" s="41" t="n">
        <f aca="false">[3]Plan1!$C816</f>
        <v>-9.75</v>
      </c>
      <c r="H821" s="41" t="n">
        <f aca="false">$J$5 + G821</f>
        <v>750.25</v>
      </c>
      <c r="I821" s="47" t="n">
        <f aca="false">IF(H821&gt;$J$5,$J$2+$J$1,(IF(H821&gt;739.99,H821^3*2498.244218-H821^2*5471052.355142+H821*3994605728.77515-972400879260.135,H821^3*1396.138889-H821^2*3002770.071427+H821*2152080038.43115-513963640099.415)))-$J$1</f>
        <v>33264342.9423828</v>
      </c>
      <c r="J821" s="47" t="n">
        <f aca="false">I821*100/$J$2</f>
        <v>37.8251274566642</v>
      </c>
      <c r="L821" s="41" t="n">
        <f aca="false">[4]Plan1!$C816</f>
        <v>-3.42</v>
      </c>
      <c r="M821" s="41" t="n">
        <f aca="false">$O$5 + L821</f>
        <v>835.36</v>
      </c>
      <c r="N821" s="47" t="n">
        <f aca="false">IF(M821&gt;$O$5,$O$2+$O$1,(M821^3*3270.5936-M821^2*8015778.389801+M821*6549018422.82398-1783686174686.87))-$O$1</f>
        <v>23792598.9848633</v>
      </c>
      <c r="O821" s="41" t="n">
        <f aca="false">N821*100/$O$2</f>
        <v>60.871079644752</v>
      </c>
      <c r="R821" s="47" t="n">
        <f aca="false">SUM(D821,I821,N821)</f>
        <v>175681003.463135</v>
      </c>
      <c r="S821" s="41" t="n">
        <f aca="false">R821*100/$R$2</f>
        <v>63.6506100689109</v>
      </c>
      <c r="U821" s="41" t="n">
        <f aca="false">[1]Plan1!$B816</f>
        <v>17.63</v>
      </c>
    </row>
    <row r="822" customFormat="false" ht="15" hidden="false" customHeight="false" outlineLevel="0" collapsed="false">
      <c r="A822" s="46" t="n">
        <v>42820</v>
      </c>
      <c r="B822" s="41" t="n">
        <f aca="false">[2]Plan1!$C817</f>
        <v>-2.9</v>
      </c>
      <c r="C822" s="41" t="n">
        <f aca="false">$E$5 + B822</f>
        <v>778.1</v>
      </c>
      <c r="D822" s="47" t="n">
        <f aca="false">IF(C822&gt;$E$5,$E$2+$E$1,(IF(C822&gt;764.99,C822^3*3486.59308-C822^2*7860012.00812+C822*5908819377.96283-1481278321001.59,IF(C822&gt;752.99,C822^3*3588.471445-C822^2*8028757.56264+C822*5988077680.84934-1488767378546.26,C822^3*899.851852-C822^2*1969009.674601+C822*1435480406.01138-348666163343.76))))-$E$1</f>
        <v>118033056.030518</v>
      </c>
      <c r="E822" s="47" t="n">
        <f aca="false">D822*100/$E$2</f>
        <v>79.2279605922226</v>
      </c>
      <c r="G822" s="41" t="n">
        <f aca="false">[3]Plan1!$C817</f>
        <v>-9.77</v>
      </c>
      <c r="H822" s="41" t="n">
        <f aca="false">$J$5 + G822</f>
        <v>750.23</v>
      </c>
      <c r="I822" s="47" t="n">
        <f aca="false">IF(H822&gt;$J$5,$J$2+$J$1,(IF(H822&gt;739.99,H822^3*2498.244218-H822^2*5471052.355142+H822*3994605728.77515-972400879260.135,H822^3*1396.138889-H822^2*3002770.071427+H822*2152080038.43115-513963640099.415)))-$J$1</f>
        <v>33186608.0524902</v>
      </c>
      <c r="J822" s="47" t="n">
        <f aca="false">I822*100/$J$2</f>
        <v>37.7367345452783</v>
      </c>
      <c r="L822" s="41" t="n">
        <f aca="false">[4]Plan1!$C817</f>
        <v>-3.43</v>
      </c>
      <c r="M822" s="41" t="n">
        <f aca="false">$O$5 + L822</f>
        <v>835.35</v>
      </c>
      <c r="N822" s="47" t="n">
        <f aca="false">IF(M822&gt;$O$5,$O$2+$O$1,(M822^3*3270.5936-M822^2*8015778.389801+M822*6549018422.82398-1783686174686.87))-$O$1</f>
        <v>23754455.7006836</v>
      </c>
      <c r="O822" s="41" t="n">
        <f aca="false">N822*100/$O$2</f>
        <v>60.7734937151656</v>
      </c>
      <c r="R822" s="47" t="n">
        <f aca="false">SUM(D822,I822,N822)</f>
        <v>174974119.783691</v>
      </c>
      <c r="S822" s="41" t="n">
        <f aca="false">R822*100/$R$2</f>
        <v>63.3945005490573</v>
      </c>
      <c r="U822" s="41" t="n">
        <f aca="false">[1]Plan1!$B817</f>
        <v>16.72</v>
      </c>
    </row>
    <row r="823" customFormat="false" ht="15" hidden="false" customHeight="false" outlineLevel="0" collapsed="false">
      <c r="A823" s="46" t="n">
        <v>42821</v>
      </c>
      <c r="B823" s="41" t="n">
        <f aca="false">[2]Plan1!$C818</f>
        <v>-2.89</v>
      </c>
      <c r="C823" s="41" t="n">
        <f aca="false">$E$5 + B823</f>
        <v>778.11</v>
      </c>
      <c r="D823" s="47" t="n">
        <f aca="false">IF(C823&gt;$E$5,$E$2+$E$1,(IF(C823&gt;764.99,C823^3*3486.59308-C823^2*7860012.00812+C823*5908819377.96283-1481278321001.59,IF(C823&gt;752.99,C823^3*3588.471445-C823^2*8028757.56264+C823*5988077680.84934-1488767378546.26,C823^3*899.851852-C823^2*1969009.674601+C823*1435480406.01138-348666163343.76))))-$E$1</f>
        <v>118131417.453857</v>
      </c>
      <c r="E823" s="47" t="n">
        <f aca="false">D823*100/$E$2</f>
        <v>79.293984257408</v>
      </c>
      <c r="G823" s="41" t="n">
        <f aca="false">[3]Plan1!$C818</f>
        <v>-9.78</v>
      </c>
      <c r="H823" s="41" t="n">
        <f aca="false">$J$5 + G823</f>
        <v>750.22</v>
      </c>
      <c r="I823" s="47" t="n">
        <f aca="false">IF(H823&gt;$J$5,$J$2+$J$1,(IF(H823&gt;739.99,H823^3*2498.244218-H823^2*5471052.355142+H823*3994605728.77515-972400879260.135,H823^3*1396.138889-H823^2*3002770.071427+H823*2152080038.43115-513963640099.415)))-$J$1</f>
        <v>33147786.1306152</v>
      </c>
      <c r="J823" s="47" t="n">
        <f aca="false">I823*100/$J$2</f>
        <v>37.6925898542024</v>
      </c>
      <c r="L823" s="41" t="n">
        <f aca="false">[4]Plan1!$C818</f>
        <v>-3.43</v>
      </c>
      <c r="M823" s="41" t="n">
        <f aca="false">$O$5 + L823</f>
        <v>835.35</v>
      </c>
      <c r="N823" s="47" t="n">
        <f aca="false">IF(M823&gt;$O$5,$O$2+$O$1,(M823^3*3270.5936-M823^2*8015778.389801+M823*6549018422.82398-1783686174686.87))-$O$1</f>
        <v>23754455.7006836</v>
      </c>
      <c r="O823" s="41" t="n">
        <f aca="false">N823*100/$O$2</f>
        <v>60.7734937151656</v>
      </c>
      <c r="R823" s="47" t="n">
        <f aca="false">SUM(D823,I823,N823)</f>
        <v>175033659.285156</v>
      </c>
      <c r="S823" s="41" t="n">
        <f aca="false">R823*100/$R$2</f>
        <v>63.4160721789816</v>
      </c>
      <c r="U823" s="41" t="n">
        <f aca="false">[1]Plan1!$B818</f>
        <v>22.88</v>
      </c>
    </row>
    <row r="824" customFormat="false" ht="15" hidden="false" customHeight="false" outlineLevel="0" collapsed="false">
      <c r="A824" s="46" t="n">
        <v>42822</v>
      </c>
      <c r="B824" s="41" t="n">
        <f aca="false">[2]Plan1!$C819</f>
        <v>-2.86</v>
      </c>
      <c r="C824" s="41" t="n">
        <f aca="false">$E$5 + B824</f>
        <v>778.14</v>
      </c>
      <c r="D824" s="47" t="n">
        <f aca="false">IF(C824&gt;$E$5,$E$2+$E$1,(IF(C824&gt;764.99,C824^3*3486.59308-C824^2*7860012.00812+C824*5908819377.96283-1481278321001.59,IF(C824&gt;752.99,C824^3*3588.471445-C824^2*8028757.56264+C824*5988077680.84934-1488767378546.26,C824^3*899.851852-C824^2*1969009.674601+C824*1435480406.01138-348666163343.76))))-$E$1</f>
        <v>118426836.42749</v>
      </c>
      <c r="E824" s="47" t="n">
        <f aca="false">D824*100/$E$2</f>
        <v>79.4922799178637</v>
      </c>
      <c r="G824" s="41" t="n">
        <f aca="false">[3]Plan1!$C819</f>
        <v>-9.76</v>
      </c>
      <c r="H824" s="41" t="n">
        <f aca="false">$J$5 + G824</f>
        <v>750.24</v>
      </c>
      <c r="I824" s="47" t="n">
        <f aca="false">IF(H824&gt;$J$5,$J$2+$J$1,(IF(H824&gt;739.99,H824^3*2498.244218-H824^2*5471052.355142+H824*3994605728.77515-972400879260.135,H824^3*1396.138889-H824^2*3002770.071427+H824*2152080038.43115-513963640099.415)))-$J$1</f>
        <v>33225460.317627</v>
      </c>
      <c r="J824" s="47" t="n">
        <f aca="false">I824*100/$J$2</f>
        <v>37.7809137398989</v>
      </c>
      <c r="L824" s="41" t="n">
        <f aca="false">[4]Plan1!$C819</f>
        <v>-3.33</v>
      </c>
      <c r="M824" s="41" t="n">
        <f aca="false">$O$5 + L824</f>
        <v>835.45</v>
      </c>
      <c r="N824" s="47" t="n">
        <f aca="false">IF(M824&gt;$O$5,$O$2+$O$1,(M824^3*3270.5936-M824^2*8015778.389801+M824*6549018422.82398-1783686174686.87))-$O$1</f>
        <v>24137516.2080078</v>
      </c>
      <c r="O824" s="41" t="n">
        <f aca="false">N824*100/$O$2</f>
        <v>61.7535172369728</v>
      </c>
      <c r="R824" s="47" t="n">
        <f aca="false">SUM(D824,I824,N824)</f>
        <v>175789812.953125</v>
      </c>
      <c r="S824" s="41" t="n">
        <f aca="false">R824*100/$R$2</f>
        <v>63.690032603406</v>
      </c>
      <c r="U824" s="41" t="n">
        <f aca="false">[1]Plan1!$B819</f>
        <v>24.31</v>
      </c>
    </row>
    <row r="825" customFormat="false" ht="15" hidden="false" customHeight="false" outlineLevel="0" collapsed="false">
      <c r="A825" s="46" t="n">
        <v>42823</v>
      </c>
      <c r="B825" s="41" t="n">
        <f aca="false">[2]Plan1!$C820</f>
        <v>-2.89</v>
      </c>
      <c r="C825" s="41" t="n">
        <f aca="false">$E$5 + B825</f>
        <v>778.11</v>
      </c>
      <c r="D825" s="47" t="n">
        <f aca="false">IF(C825&gt;$E$5,$E$2+$E$1,(IF(C825&gt;764.99,C825^3*3486.59308-C825^2*7860012.00812+C825*5908819377.96283-1481278321001.59,IF(C825&gt;752.99,C825^3*3588.471445-C825^2*8028757.56264+C825*5988077680.84934-1488767378546.26,C825^3*899.851852-C825^2*1969009.674601+C825*1435480406.01138-348666163343.76))))-$E$1</f>
        <v>118131417.453857</v>
      </c>
      <c r="E825" s="47" t="n">
        <f aca="false">D825*100/$E$2</f>
        <v>79.293984257408</v>
      </c>
      <c r="G825" s="41" t="n">
        <f aca="false">[3]Plan1!$C820</f>
        <v>-9.76</v>
      </c>
      <c r="H825" s="41" t="n">
        <f aca="false">$J$5 + G825</f>
        <v>750.24</v>
      </c>
      <c r="I825" s="47" t="n">
        <f aca="false">IF(H825&gt;$J$5,$J$2+$J$1,(IF(H825&gt;739.99,H825^3*2498.244218-H825^2*5471052.355142+H825*3994605728.77515-972400879260.135,H825^3*1396.138889-H825^2*3002770.071427+H825*2152080038.43115-513963640099.415)))-$J$1</f>
        <v>33225460.317627</v>
      </c>
      <c r="J825" s="47" t="n">
        <f aca="false">I825*100/$J$2</f>
        <v>37.7809137398989</v>
      </c>
      <c r="L825" s="41" t="n">
        <f aca="false">[4]Plan1!$C820</f>
        <v>-3.28</v>
      </c>
      <c r="M825" s="41" t="n">
        <f aca="false">$O$5 + L825</f>
        <v>835.5</v>
      </c>
      <c r="N825" s="47" t="n">
        <f aca="false">IF(M825&gt;$O$5,$O$2+$O$1,(M825^3*3270.5936-M825^2*8015778.389801+M825*6549018422.82398-1783686174686.87))-$O$1</f>
        <v>24330406.2880859</v>
      </c>
      <c r="O825" s="41" t="n">
        <f aca="false">N825*100/$O$2</f>
        <v>62.2470079831745</v>
      </c>
      <c r="R825" s="47" t="n">
        <f aca="false">SUM(D825,I825,N825)</f>
        <v>175687284.05957</v>
      </c>
      <c r="S825" s="41" t="n">
        <f aca="false">R825*100/$R$2</f>
        <v>63.6528855784243</v>
      </c>
      <c r="U825" s="41" t="n">
        <f aca="false">[1]Plan1!$B820</f>
        <v>22.88</v>
      </c>
    </row>
    <row r="826" customFormat="false" ht="15" hidden="false" customHeight="false" outlineLevel="0" collapsed="false">
      <c r="A826" s="46" t="n">
        <v>42824</v>
      </c>
      <c r="B826" s="41" t="n">
        <f aca="false">[2]Plan1!$C821</f>
        <v>-2.9</v>
      </c>
      <c r="C826" s="41" t="n">
        <f aca="false">$E$5 + B826</f>
        <v>778.1</v>
      </c>
      <c r="D826" s="47" t="n">
        <f aca="false">IF(C826&gt;$E$5,$E$2+$E$1,(IF(C826&gt;764.99,C826^3*3486.59308-C826^2*7860012.00812+C826*5908819377.96283-1481278321001.59,IF(C826&gt;752.99,C826^3*3588.471445-C826^2*8028757.56264+C826*5988077680.84934-1488767378546.26,C826^3*899.851852-C826^2*1969009.674601+C826*1435480406.01138-348666163343.76))))-$E$1</f>
        <v>118033056.030518</v>
      </c>
      <c r="E826" s="47" t="n">
        <f aca="false">D826*100/$E$2</f>
        <v>79.2279605922226</v>
      </c>
      <c r="G826" s="41" t="n">
        <f aca="false">[3]Plan1!$C821</f>
        <v>-9.76</v>
      </c>
      <c r="H826" s="41" t="n">
        <f aca="false">$J$5 + G826</f>
        <v>750.24</v>
      </c>
      <c r="I826" s="47" t="n">
        <f aca="false">IF(H826&gt;$J$5,$J$2+$J$1,(IF(H826&gt;739.99,H826^3*2498.244218-H826^2*5471052.355142+H826*3994605728.77515-972400879260.135,H826^3*1396.138889-H826^2*3002770.071427+H826*2152080038.43115-513963640099.415)))-$J$1</f>
        <v>33225460.317627</v>
      </c>
      <c r="J826" s="47" t="n">
        <f aca="false">I826*100/$J$2</f>
        <v>37.7809137398989</v>
      </c>
      <c r="L826" s="41" t="n">
        <f aca="false">[4]Plan1!$C821</f>
        <v>-3.28</v>
      </c>
      <c r="M826" s="41" t="n">
        <f aca="false">$O$5 + L826</f>
        <v>835.5</v>
      </c>
      <c r="N826" s="47" t="n">
        <f aca="false">IF(M826&gt;$O$5,$O$2+$O$1,(M826^3*3270.5936-M826^2*8015778.389801+M826*6549018422.82398-1783686174686.87))-$O$1</f>
        <v>24330406.2880859</v>
      </c>
      <c r="O826" s="41" t="n">
        <f aca="false">N826*100/$O$2</f>
        <v>62.2470079831745</v>
      </c>
      <c r="R826" s="47" t="n">
        <f aca="false">SUM(D826,I826,N826)</f>
        <v>175588922.63623</v>
      </c>
      <c r="S826" s="41" t="n">
        <f aca="false">R826*100/$R$2</f>
        <v>63.6172484606973</v>
      </c>
      <c r="U826" s="41" t="n">
        <f aca="false">[1]Plan1!$B821</f>
        <v>19.51</v>
      </c>
    </row>
    <row r="827" customFormat="false" ht="15" hidden="false" customHeight="false" outlineLevel="0" collapsed="false">
      <c r="A827" s="46" t="n">
        <v>42825</v>
      </c>
      <c r="B827" s="41" t="n">
        <f aca="false">[2]Plan1!$C822</f>
        <v>-2.9</v>
      </c>
      <c r="C827" s="41" t="n">
        <f aca="false">$E$5 + B827</f>
        <v>778.1</v>
      </c>
      <c r="D827" s="47" t="n">
        <f aca="false">IF(C827&gt;$E$5,$E$2+$E$1,(IF(C827&gt;764.99,C827^3*3486.59308-C827^2*7860012.00812+C827*5908819377.96283-1481278321001.59,IF(C827&gt;752.99,C827^3*3588.471445-C827^2*8028757.56264+C827*5988077680.84934-1488767378546.26,C827^3*899.851852-C827^2*1969009.674601+C827*1435480406.01138-348666163343.76))))-$E$1</f>
        <v>118033056.030518</v>
      </c>
      <c r="E827" s="47" t="n">
        <f aca="false">D827*100/$E$2</f>
        <v>79.2279605922226</v>
      </c>
      <c r="G827" s="41" t="n">
        <f aca="false">[3]Plan1!$C822</f>
        <v>-9.78</v>
      </c>
      <c r="H827" s="41" t="n">
        <f aca="false">$J$5 + G827</f>
        <v>750.22</v>
      </c>
      <c r="I827" s="47" t="n">
        <f aca="false">IF(H827&gt;$J$5,$J$2+$J$1,(IF(H827&gt;739.99,H827^3*2498.244218-H827^2*5471052.355142+H827*3994605728.77515-972400879260.135,H827^3*1396.138889-H827^2*3002770.071427+H827*2152080038.43115-513963640099.415)))-$J$1</f>
        <v>33147786.1306152</v>
      </c>
      <c r="J827" s="47" t="n">
        <f aca="false">I827*100/$J$2</f>
        <v>37.6925898542024</v>
      </c>
      <c r="L827" s="41" t="n">
        <f aca="false">[4]Plan1!$C822</f>
        <v>-3.29</v>
      </c>
      <c r="M827" s="41" t="n">
        <f aca="false">$O$5 + L827</f>
        <v>835.49</v>
      </c>
      <c r="N827" s="47" t="n">
        <f aca="false">IF(M827&gt;$O$5,$O$2+$O$1,(M827^3*3270.5936-M827^2*8015778.389801+M827*6549018422.82398-1783686174686.87))-$O$1</f>
        <v>24291755.5644531</v>
      </c>
      <c r="O827" s="41" t="n">
        <f aca="false">N827*100/$O$2</f>
        <v>62.1481238184778</v>
      </c>
      <c r="R827" s="47" t="n">
        <f aca="false">SUM(D827,I827,N827)</f>
        <v>175472597.725586</v>
      </c>
      <c r="S827" s="41" t="n">
        <f aca="false">R827*100/$R$2</f>
        <v>63.5751030301568</v>
      </c>
      <c r="U827" s="41" t="n">
        <f aca="false">[1]Plan1!$B822</f>
        <v>17.93</v>
      </c>
    </row>
    <row r="828" customFormat="false" ht="15" hidden="false" customHeight="false" outlineLevel="0" collapsed="false">
      <c r="A828" s="46" t="n">
        <v>42826</v>
      </c>
      <c r="B828" s="41" t="n">
        <f aca="false">[2]Plan1!$C823</f>
        <v>-2.94</v>
      </c>
      <c r="C828" s="41" t="n">
        <f aca="false">$E$5 + B828</f>
        <v>778.06</v>
      </c>
      <c r="D828" s="47" t="n">
        <f aca="false">IF(C828&gt;$E$5,$E$2+$E$1,(IF(C828&gt;764.99,C828^3*3486.59308-C828^2*7860012.00812+C828*5908819377.96283-1481278321001.59,IF(C828&gt;752.99,C828^3*3588.471445-C828^2*8028757.56264+C828*5988077680.84934-1488767378546.26,C828^3*899.851852-C828^2*1969009.674601+C828*1435480406.01138-348666163343.76))))-$E$1</f>
        <v>117640167.606201</v>
      </c>
      <c r="E828" s="47" t="n">
        <f aca="false">D828*100/$E$2</f>
        <v>78.9642399901666</v>
      </c>
      <c r="G828" s="41" t="n">
        <f aca="false">[3]Plan1!$C823</f>
        <v>-9.8</v>
      </c>
      <c r="H828" s="41" t="n">
        <f aca="false">$J$5 + G828</f>
        <v>750.2</v>
      </c>
      <c r="I828" s="47" t="n">
        <f aca="false">IF(H828&gt;$J$5,$J$2+$J$1,(IF(H828&gt;739.99,H828^3*2498.244218-H828^2*5471052.355142+H828*3994605728.77515-972400879260.135,H828^3*1396.138889-H828^2*3002770.071427+H828*2152080038.43115-513963640099.415)))-$J$1</f>
        <v>33070233.2609863</v>
      </c>
      <c r="J828" s="47" t="n">
        <f aca="false">I828*100/$J$2</f>
        <v>37.6044039193885</v>
      </c>
      <c r="L828" s="41" t="n">
        <f aca="false">[4]Plan1!$C823</f>
        <v>-3.31</v>
      </c>
      <c r="M828" s="41" t="n">
        <f aca="false">$O$5 + L828</f>
        <v>835.47</v>
      </c>
      <c r="N828" s="47" t="n">
        <f aca="false">IF(M828&gt;$O$5,$O$2+$O$1,(M828^3*3270.5936-M828^2*8015778.389801+M828*6549018422.82398-1783686174686.87))-$O$1</f>
        <v>24214563.2167969</v>
      </c>
      <c r="O828" s="41" t="n">
        <f aca="false">N828*100/$O$2</f>
        <v>61.9506346099581</v>
      </c>
      <c r="R828" s="47" t="n">
        <f aca="false">SUM(D828,I828,N828)</f>
        <v>174924964.083984</v>
      </c>
      <c r="S828" s="41" t="n">
        <f aca="false">R828*100/$R$2</f>
        <v>63.3766910522248</v>
      </c>
      <c r="U828" s="41" t="n">
        <f aca="false">[1]Plan1!$B823</f>
        <v>17.63</v>
      </c>
    </row>
    <row r="829" customFormat="false" ht="15" hidden="false" customHeight="false" outlineLevel="0" collapsed="false">
      <c r="A829" s="46" t="n">
        <v>42827</v>
      </c>
      <c r="B829" s="41" t="n">
        <f aca="false">[2]Plan1!$C824</f>
        <v>-2.96</v>
      </c>
      <c r="C829" s="41" t="n">
        <f aca="false">$E$5 + B829</f>
        <v>778.04</v>
      </c>
      <c r="D829" s="47" t="n">
        <f aca="false">IF(C829&gt;$E$5,$E$2+$E$1,(IF(C829&gt;764.99,C829^3*3486.59308-C829^2*7860012.00812+C829*5908819377.96283-1481278321001.59,IF(C829&gt;752.99,C829^3*3588.471445-C829^2*8028757.56264+C829*5988077680.84934-1488767378546.26,C829^3*899.851852-C829^2*1969009.674601+C829*1435480406.01138-348666163343.76))))-$E$1</f>
        <v>117444057.468018</v>
      </c>
      <c r="E829" s="47" t="n">
        <f aca="false">D829*100/$E$2</f>
        <v>78.8326039314025</v>
      </c>
      <c r="G829" s="41" t="n">
        <f aca="false">[3]Plan1!$C824</f>
        <v>-9.81</v>
      </c>
      <c r="H829" s="41" t="n">
        <f aca="false">$J$5 + G829</f>
        <v>750.19</v>
      </c>
      <c r="I829" s="47" t="n">
        <f aca="false">IF(H829&gt;$J$5,$J$2+$J$1,(IF(H829&gt;739.99,H829^3*2498.244218-H829^2*5471052.355142+H829*3994605728.77515-972400879260.135,H829^3*1396.138889-H829^2*3002770.071427+H829*2152080038.43115-513963640099.415)))-$J$1</f>
        <v>33031502.282959</v>
      </c>
      <c r="J829" s="47" t="n">
        <f aca="false">I829*100/$J$2</f>
        <v>37.5603626412264</v>
      </c>
      <c r="L829" s="41" t="n">
        <f aca="false">[4]Plan1!$C824</f>
        <v>-3.31</v>
      </c>
      <c r="M829" s="41" t="n">
        <f aca="false">$O$5 + L829</f>
        <v>835.47</v>
      </c>
      <c r="N829" s="47" t="n">
        <f aca="false">IF(M829&gt;$O$5,$O$2+$O$1,(M829^3*3270.5936-M829^2*8015778.389801+M829*6549018422.82398-1783686174686.87))-$O$1</f>
        <v>24214563.2167969</v>
      </c>
      <c r="O829" s="41" t="n">
        <f aca="false">N829*100/$O$2</f>
        <v>61.9506346099581</v>
      </c>
      <c r="R829" s="47" t="n">
        <f aca="false">SUM(D829,I829,N829)</f>
        <v>174690122.967773</v>
      </c>
      <c r="S829" s="41" t="n">
        <f aca="false">R829*100/$R$2</f>
        <v>63.2916062677493</v>
      </c>
      <c r="U829" s="41" t="n">
        <f aca="false">[1]Plan1!$B824</f>
        <v>17.32</v>
      </c>
    </row>
    <row r="830" customFormat="false" ht="15" hidden="false" customHeight="false" outlineLevel="0" collapsed="false">
      <c r="A830" s="46" t="n">
        <v>42828</v>
      </c>
      <c r="B830" s="41" t="n">
        <f aca="false">[2]Plan1!$C825</f>
        <v>-2.97</v>
      </c>
      <c r="C830" s="41" t="n">
        <f aca="false">$E$5 + B830</f>
        <v>778.03</v>
      </c>
      <c r="D830" s="47" t="n">
        <f aca="false">IF(C830&gt;$E$5,$E$2+$E$1,(IF(C830&gt;764.99,C830^3*3486.59308-C830^2*7860012.00812+C830*5908819377.96283-1481278321001.59,IF(C830&gt;752.99,C830^3*3588.471445-C830^2*8028757.56264+C830*5988077680.84934-1488767378546.26,C830^3*899.851852-C830^2*1969009.674601+C830*1435480406.01138-348666163343.76))))-$E$1</f>
        <v>117346085.843506</v>
      </c>
      <c r="E830" s="47" t="n">
        <f aca="false">D830*100/$E$2</f>
        <v>78.766841912973</v>
      </c>
      <c r="G830" s="41" t="n">
        <f aca="false">[3]Plan1!$C825</f>
        <v>-9.81</v>
      </c>
      <c r="H830" s="41" t="n">
        <f aca="false">$J$5 + G830</f>
        <v>750.19</v>
      </c>
      <c r="I830" s="47" t="n">
        <f aca="false">IF(H830&gt;$J$5,$J$2+$J$1,(IF(H830&gt;739.99,H830^3*2498.244218-H830^2*5471052.355142+H830*3994605728.77515-972400879260.135,H830^3*1396.138889-H830^2*3002770.071427+H830*2152080038.43115-513963640099.415)))-$J$1</f>
        <v>33031502.282959</v>
      </c>
      <c r="J830" s="47" t="n">
        <f aca="false">I830*100/$J$2</f>
        <v>37.5603626412264</v>
      </c>
      <c r="L830" s="41" t="n">
        <f aca="false">[4]Plan1!$C825</f>
        <v>-3.32</v>
      </c>
      <c r="M830" s="41" t="n">
        <f aca="false">$O$5 + L830</f>
        <v>835.46</v>
      </c>
      <c r="N830" s="47" t="n">
        <f aca="false">IF(M830&gt;$O$5,$O$2+$O$1,(M830^3*3270.5936-M830^2*8015778.389801+M830*6549018422.82398-1783686174686.87))-$O$1</f>
        <v>24176021.5556641</v>
      </c>
      <c r="O830" s="41" t="n">
        <f aca="false">N830*100/$O$2</f>
        <v>61.8520294711942</v>
      </c>
      <c r="R830" s="47" t="n">
        <f aca="false">SUM(D830,I830,N830)</f>
        <v>174553609.682129</v>
      </c>
      <c r="S830" s="41" t="n">
        <f aca="false">R830*100/$R$2</f>
        <v>63.2421464300748</v>
      </c>
      <c r="U830" s="41" t="n">
        <f aca="false">[1]Plan1!$B825</f>
        <v>16.13</v>
      </c>
    </row>
    <row r="831" customFormat="false" ht="15" hidden="false" customHeight="false" outlineLevel="0" collapsed="false">
      <c r="A831" s="46" t="n">
        <v>42829</v>
      </c>
      <c r="B831" s="41" t="n">
        <f aca="false">[2]Plan1!$C826</f>
        <v>-2.98</v>
      </c>
      <c r="C831" s="41" t="n">
        <f aca="false">$E$5 + B831</f>
        <v>778.02</v>
      </c>
      <c r="D831" s="47" t="n">
        <f aca="false">IF(C831&gt;$E$5,$E$2+$E$1,(IF(C831&gt;764.99,C831^3*3486.59308-C831^2*7860012.00812+C831*5908819377.96283-1481278321001.59,IF(C831&gt;752.99,C831^3*3588.471445-C831^2*8028757.56264+C831*5988077680.84934-1488767378546.26,C831^3*899.851852-C831^2*1969009.674601+C831*1435480406.01138-348666163343.76))))-$E$1</f>
        <v>117248169.820068</v>
      </c>
      <c r="E831" s="47" t="n">
        <f aca="false">D831*100/$E$2</f>
        <v>78.7011172159504</v>
      </c>
      <c r="G831" s="41" t="n">
        <f aca="false">[3]Plan1!$C826</f>
        <v>-9.83</v>
      </c>
      <c r="H831" s="41" t="n">
        <f aca="false">$J$5 + G831</f>
        <v>750.17</v>
      </c>
      <c r="I831" s="47" t="n">
        <f aca="false">IF(H831&gt;$J$5,$J$2+$J$1,(IF(H831&gt;739.99,H831^3*2498.244218-H831^2*5471052.355142+H831*3994605728.77515-972400879260.135,H831^3*1396.138889-H831^2*3002770.071427+H831*2152080038.43115-513963640099.415)))-$J$1</f>
        <v>32954131.1623535</v>
      </c>
      <c r="J831" s="47" t="n">
        <f aca="false">I831*100/$J$2</f>
        <v>37.4723833745553</v>
      </c>
      <c r="L831" s="41" t="n">
        <f aca="false">[4]Plan1!$C826</f>
        <v>-3.34</v>
      </c>
      <c r="M831" s="41" t="n">
        <f aca="false">$O$5 + L831</f>
        <v>835.44</v>
      </c>
      <c r="N831" s="47" t="n">
        <f aca="false">IF(M831&gt;$O$5,$O$2+$O$1,(M831^3*3270.5936-M831^2*8015778.389801+M831*6549018422.82398-1783686174686.87))-$O$1</f>
        <v>24099047.1542969</v>
      </c>
      <c r="O831" s="41" t="n">
        <f aca="false">N831*100/$O$2</f>
        <v>61.6550978573251</v>
      </c>
      <c r="R831" s="47" t="n">
        <f aca="false">SUM(D831,I831,N831)</f>
        <v>174301348.136719</v>
      </c>
      <c r="S831" s="41" t="n">
        <f aca="false">R831*100/$R$2</f>
        <v>63.1507500870112</v>
      </c>
      <c r="U831" s="41" t="n">
        <f aca="false">[1]Plan1!$B826</f>
        <v>15.84</v>
      </c>
    </row>
    <row r="832" customFormat="false" ht="15" hidden="false" customHeight="false" outlineLevel="0" collapsed="false">
      <c r="A832" s="46" t="n">
        <v>42830</v>
      </c>
      <c r="B832" s="41" t="n">
        <f aca="false">[2]Plan1!$C827</f>
        <v>-3.01</v>
      </c>
      <c r="C832" s="41" t="n">
        <f aca="false">$E$5 + B832</f>
        <v>777.99</v>
      </c>
      <c r="D832" s="47" t="n">
        <f aca="false">IF(C832&gt;$E$5,$E$2+$E$1,(IF(C832&gt;764.99,C832^3*3486.59308-C832^2*7860012.00812+C832*5908819377.96283-1481278321001.59,IF(C832&gt;752.99,C832^3*3588.471445-C832^2*8028757.56264+C832*5988077680.84934-1488767378546.26,C832^3*899.851852-C832^2*1969009.674601+C832*1435480406.01138-348666163343.76))))-$E$1</f>
        <v>116954755.154541</v>
      </c>
      <c r="E832" s="47" t="n">
        <f aca="false">D832*100/$E$2</f>
        <v>78.5041669179629</v>
      </c>
      <c r="G832" s="41" t="n">
        <f aca="false">[3]Plan1!$C827</f>
        <v>-9.85</v>
      </c>
      <c r="H832" s="41" t="n">
        <f aca="false">$J$5 + G832</f>
        <v>750.15</v>
      </c>
      <c r="I832" s="47" t="n">
        <f aca="false">IF(H832&gt;$J$5,$J$2+$J$1,(IF(H832&gt;739.99,H832^3*2498.244218-H832^2*5471052.355142+H832*3994605728.77515-972400879260.135,H832^3*1396.138889-H832^2*3002770.071427+H832*2152080038.43115-513963640099.415)))-$J$1</f>
        <v>32876881.0598145</v>
      </c>
      <c r="J832" s="47" t="n">
        <f aca="false">I832*100/$J$2</f>
        <v>37.3845417184119</v>
      </c>
      <c r="L832" s="41" t="n">
        <f aca="false">[4]Plan1!$C827</f>
        <v>-3.35</v>
      </c>
      <c r="M832" s="41" t="n">
        <f aca="false">$O$5 + L832</f>
        <v>835.43</v>
      </c>
      <c r="N832" s="47" t="n">
        <f aca="false">IF(M832&gt;$O$5,$O$2+$O$1,(M832^3*3270.5936-M832^2*8015778.389801+M832*6549018422.82398-1783686174686.87))-$O$1</f>
        <v>24060614.3759766</v>
      </c>
      <c r="O832" s="41" t="n">
        <f aca="false">N832*100/$O$2</f>
        <v>61.5567712847807</v>
      </c>
      <c r="R832" s="47" t="n">
        <f aca="false">SUM(D832,I832,N832)</f>
        <v>173892250.590332</v>
      </c>
      <c r="S832" s="41" t="n">
        <f aca="false">R832*100/$R$2</f>
        <v>63.0025308265794</v>
      </c>
      <c r="U832" s="41" t="n">
        <f aca="false">[1]Plan1!$B827</f>
        <v>15.84</v>
      </c>
    </row>
    <row r="833" customFormat="false" ht="15" hidden="false" customHeight="false" outlineLevel="0" collapsed="false">
      <c r="A833" s="46" t="n">
        <v>42831</v>
      </c>
      <c r="B833" s="41" t="n">
        <f aca="false">[2]Plan1!$C828</f>
        <v>-3.03</v>
      </c>
      <c r="C833" s="41" t="n">
        <f aca="false">$E$5 + B833</f>
        <v>777.97</v>
      </c>
      <c r="D833" s="47" t="n">
        <f aca="false">IF(C833&gt;$E$5,$E$2+$E$1,(IF(C833&gt;764.99,C833^3*3486.59308-C833^2*7860012.00812+C833*5908819377.96283-1481278321001.59,IF(C833&gt;752.99,C833^3*3588.471445-C833^2*8028757.56264+C833*5988077680.84934-1488767378546.26,C833^3*899.851852-C833^2*1969009.674601+C833*1435480406.01138-348666163343.76))))-$E$1</f>
        <v>116759423.004639</v>
      </c>
      <c r="E833" s="47" t="n">
        <f aca="false">D833*100/$E$2</f>
        <v>78.3730530724411</v>
      </c>
      <c r="G833" s="41" t="n">
        <f aca="false">[3]Plan1!$C828</f>
        <v>-9.87</v>
      </c>
      <c r="H833" s="41" t="n">
        <f aca="false">$J$5 + G833</f>
        <v>750.13</v>
      </c>
      <c r="I833" s="47" t="n">
        <f aca="false">IF(H833&gt;$J$5,$J$2+$J$1,(IF(H833&gt;739.99,H833^3*2498.244218-H833^2*5471052.355142+H833*3994605728.77515-972400879260.135,H833^3*1396.138889-H833^2*3002770.071427+H833*2152080038.43115-513963640099.415)))-$J$1</f>
        <v>32799751.854248</v>
      </c>
      <c r="J833" s="47" t="n">
        <f aca="false">I833*100/$J$2</f>
        <v>37.2968375350997</v>
      </c>
      <c r="L833" s="41" t="n">
        <f aca="false">[4]Plan1!$C828</f>
        <v>-3.36</v>
      </c>
      <c r="M833" s="41" t="n">
        <f aca="false">$O$5 + L833</f>
        <v>835.42</v>
      </c>
      <c r="N833" s="47" t="n">
        <f aca="false">IF(M833&gt;$O$5,$O$2+$O$1,(M833^3*3270.5936-M833^2*8015778.389801+M833*6549018422.82398-1783686174686.87))-$O$1</f>
        <v>24022217.8535156</v>
      </c>
      <c r="O833" s="41" t="n">
        <f aca="false">N833*100/$O$2</f>
        <v>61.4585374693708</v>
      </c>
      <c r="R833" s="47" t="n">
        <f aca="false">SUM(D833,I833,N833)</f>
        <v>173581392.712402</v>
      </c>
      <c r="S833" s="41" t="n">
        <f aca="false">R833*100/$R$2</f>
        <v>62.8899045711226</v>
      </c>
      <c r="U833" s="41" t="n">
        <f aca="false">[1]Plan1!$B828</f>
        <v>15.55</v>
      </c>
    </row>
    <row r="834" customFormat="false" ht="15" hidden="false" customHeight="false" outlineLevel="0" collapsed="false">
      <c r="A834" s="46" t="n">
        <v>42832</v>
      </c>
      <c r="B834" s="41" t="n">
        <f aca="false">[2]Plan1!$C829</f>
        <v>-3.04</v>
      </c>
      <c r="C834" s="41" t="n">
        <f aca="false">$E$5 + B834</f>
        <v>777.96</v>
      </c>
      <c r="D834" s="47" t="n">
        <f aca="false">IF(C834&gt;$E$5,$E$2+$E$1,(IF(C834&gt;764.99,C834^3*3486.59308-C834^2*7860012.00812+C834*5908819377.96283-1481278321001.59,IF(C834&gt;752.99,C834^3*3588.471445-C834^2*8028757.56264+C834*5988077680.84934-1488767378546.26,C834^3*899.851852-C834^2*1969009.674601+C834*1435480406.01138-348666163343.76))))-$E$1</f>
        <v>116661840.154053</v>
      </c>
      <c r="E834" s="47" t="n">
        <f aca="false">D834*100/$E$2</f>
        <v>78.3075520128167</v>
      </c>
      <c r="G834" s="41" t="n">
        <f aca="false">[3]Plan1!$C829</f>
        <v>-9.89</v>
      </c>
      <c r="H834" s="41" t="n">
        <f aca="false">$J$5 + G834</f>
        <v>750.11</v>
      </c>
      <c r="I834" s="47" t="n">
        <f aca="false">IF(H834&gt;$J$5,$J$2+$J$1,(IF(H834&gt;739.99,H834^3*2498.244218-H834^2*5471052.355142+H834*3994605728.77515-972400879260.135,H834^3*1396.138889-H834^2*3002770.071427+H834*2152080038.43115-513963640099.415)))-$J$1</f>
        <v>32722743.4255371</v>
      </c>
      <c r="J834" s="47" t="n">
        <f aca="false">I834*100/$J$2</f>
        <v>37.2092706880324</v>
      </c>
      <c r="L834" s="41" t="n">
        <f aca="false">[4]Plan1!$C829</f>
        <v>-3.38</v>
      </c>
      <c r="M834" s="41" t="n">
        <f aca="false">$O$5 + L834</f>
        <v>835.4</v>
      </c>
      <c r="N834" s="47" t="n">
        <f aca="false">IF(M834&gt;$O$5,$O$2+$O$1,(M834^3*3270.5936-M834^2*8015778.389801+M834*6549018422.82398-1783686174686.87))-$O$1</f>
        <v>23945533.4960938</v>
      </c>
      <c r="O834" s="41" t="n">
        <f aca="false">N834*100/$O$2</f>
        <v>61.2623479050822</v>
      </c>
      <c r="R834" s="47" t="n">
        <f aca="false">SUM(D834,I834,N834)</f>
        <v>173330117.075684</v>
      </c>
      <c r="S834" s="41" t="n">
        <f aca="false">R834*100/$R$2</f>
        <v>62.7988654305364</v>
      </c>
      <c r="U834" s="41" t="n">
        <f aca="false">[1]Plan1!$B829</f>
        <v>15.84</v>
      </c>
    </row>
    <row r="835" customFormat="false" ht="15" hidden="false" customHeight="false" outlineLevel="0" collapsed="false">
      <c r="A835" s="46" t="n">
        <v>42833</v>
      </c>
      <c r="B835" s="41" t="n">
        <f aca="false">[2]Plan1!$C830</f>
        <v>-3.06</v>
      </c>
      <c r="C835" s="41" t="n">
        <f aca="false">$E$5 + B835</f>
        <v>777.94</v>
      </c>
      <c r="D835" s="47" t="n">
        <f aca="false">IF(C835&gt;$E$5,$E$2+$E$1,(IF(C835&gt;764.99,C835^3*3486.59308-C835^2*7860012.00812+C835*5908819377.96283-1481278321001.59,IF(C835&gt;752.99,C835^3*3588.471445-C835^2*8028757.56264+C835*5988077680.84934-1488767378546.26,C835^3*899.851852-C835^2*1969009.674601+C835*1435480406.01138-348666163343.76))))-$E$1</f>
        <v>116466840.801025</v>
      </c>
      <c r="E835" s="47" t="n">
        <f aca="false">D835*100/$E$2</f>
        <v>78.1766615523243</v>
      </c>
      <c r="G835" s="41" t="n">
        <f aca="false">[3]Plan1!$C830</f>
        <v>-9.92</v>
      </c>
      <c r="H835" s="41" t="n">
        <f aca="false">$J$5 + G835</f>
        <v>750.08</v>
      </c>
      <c r="I835" s="47" t="n">
        <f aca="false">IF(H835&gt;$J$5,$J$2+$J$1,(IF(H835&gt;739.99,H835^3*2498.244218-H835^2*5471052.355142+H835*3994605728.77515-972400879260.135,H835^3*1396.138889-H835^2*3002770.071427+H835*2152080038.43115-513963640099.415)))-$J$1</f>
        <v>32607456.9777832</v>
      </c>
      <c r="J835" s="47" t="n">
        <f aca="false">I835*100/$J$2</f>
        <v>37.0781776257744</v>
      </c>
      <c r="L835" s="41" t="n">
        <f aca="false">[4]Plan1!$C830</f>
        <v>-3.35</v>
      </c>
      <c r="M835" s="41" t="n">
        <f aca="false">$O$5 + L835</f>
        <v>835.43</v>
      </c>
      <c r="N835" s="47" t="n">
        <f aca="false">IF(M835&gt;$O$5,$O$2+$O$1,(M835^3*3270.5936-M835^2*8015778.389801+M835*6549018422.82398-1783686174686.87))-$O$1</f>
        <v>24060614.3759766</v>
      </c>
      <c r="O835" s="41" t="n">
        <f aca="false">N835*100/$O$2</f>
        <v>61.5567712847807</v>
      </c>
      <c r="R835" s="47" t="n">
        <f aca="false">SUM(D835,I835,N835)</f>
        <v>173134912.154785</v>
      </c>
      <c r="S835" s="41" t="n">
        <f aca="false">R835*100/$R$2</f>
        <v>62.7281411515381</v>
      </c>
      <c r="U835" s="41" t="n">
        <f aca="false">[1]Plan1!$B830</f>
        <v>15.55</v>
      </c>
    </row>
    <row r="836" customFormat="false" ht="15" hidden="false" customHeight="false" outlineLevel="0" collapsed="false">
      <c r="A836" s="46" t="n">
        <v>42834</v>
      </c>
      <c r="B836" s="41" t="n">
        <f aca="false">[2]Plan1!$C831</f>
        <v>-3.08</v>
      </c>
      <c r="C836" s="41" t="n">
        <f aca="false">$E$5 + B836</f>
        <v>777.92</v>
      </c>
      <c r="D836" s="47" t="n">
        <f aca="false">IF(C836&gt;$E$5,$E$2+$E$1,(IF(C836&gt;764.99,C836^3*3486.59308-C836^2*7860012.00812+C836*5908819377.96283-1481278321001.59,IF(C836&gt;752.99,C836^3*3588.471445-C836^2*8028757.56264+C836*5988077680.84934-1488767378546.26,C836^3*899.851852-C836^2*1969009.674601+C836*1435480406.01138-348666163343.76))))-$E$1</f>
        <v>116272063.101318</v>
      </c>
      <c r="E836" s="47" t="n">
        <f aca="false">D836*100/$E$2</f>
        <v>78.0459198733777</v>
      </c>
      <c r="G836" s="41" t="n">
        <f aca="false">[3]Plan1!$C831</f>
        <v>-9.93</v>
      </c>
      <c r="H836" s="41" t="n">
        <f aca="false">$J$5 + G836</f>
        <v>750.07</v>
      </c>
      <c r="I836" s="47" t="n">
        <f aca="false">IF(H836&gt;$J$5,$J$2+$J$1,(IF(H836&gt;739.99,H836^3*2498.244218-H836^2*5471052.355142+H836*3994605728.77515-972400879260.135,H836^3*1396.138889-H836^2*3002770.071427+H836*2152080038.43115-513963640099.415)))-$J$1</f>
        <v>32569088.4208984</v>
      </c>
      <c r="J836" s="47" t="n">
        <f aca="false">I836*100/$J$2</f>
        <v>37.0345484593421</v>
      </c>
      <c r="L836" s="41" t="n">
        <f aca="false">[4]Plan1!$C831</f>
        <v>-3.37</v>
      </c>
      <c r="M836" s="41" t="n">
        <f aca="false">$O$5 + L836</f>
        <v>835.41</v>
      </c>
      <c r="N836" s="47" t="n">
        <f aca="false">IF(M836&gt;$O$5,$O$2+$O$1,(M836^3*3270.5936-M836^2*8015778.389801+M836*6549018422.82398-1783686174686.87))-$O$1</f>
        <v>23983857.5664063</v>
      </c>
      <c r="O836" s="41" t="n">
        <f aca="false">N836*100/$O$2</f>
        <v>61.360396358628</v>
      </c>
      <c r="R836" s="47" t="n">
        <f aca="false">SUM(D836,I836,N836)</f>
        <v>172825009.088623</v>
      </c>
      <c r="S836" s="41" t="n">
        <f aca="false">R836*100/$R$2</f>
        <v>62.6158608318985</v>
      </c>
      <c r="U836" s="41" t="n">
        <f aca="false">[1]Plan1!$B831</f>
        <v>17.02</v>
      </c>
    </row>
    <row r="837" customFormat="false" ht="15" hidden="false" customHeight="false" outlineLevel="0" collapsed="false">
      <c r="A837" s="46" t="n">
        <v>42835</v>
      </c>
      <c r="B837" s="41" t="n">
        <f aca="false">[2]Plan1!$C832</f>
        <v>-3.11</v>
      </c>
      <c r="C837" s="41" t="n">
        <f aca="false">$E$5 + B837</f>
        <v>777.89</v>
      </c>
      <c r="D837" s="47" t="n">
        <f aca="false">IF(C837&gt;$E$5,$E$2+$E$1,(IF(C837&gt;764.99,C837^3*3486.59308-C837^2*7860012.00812+C837*5908819377.96283-1481278321001.59,IF(C837&gt;752.99,C837^3*3588.471445-C837^2*8028757.56264+C837*5988077680.84934-1488767378546.26,C837^3*899.851852-C837^2*1969009.674601+C837*1435480406.01138-348666163343.76))))-$E$1</f>
        <v>115980311.789795</v>
      </c>
      <c r="E837" s="47" t="n">
        <f aca="false">D837*100/$E$2</f>
        <v>77.8500860774101</v>
      </c>
      <c r="G837" s="41" t="n">
        <f aca="false">[3]Plan1!$C832</f>
        <v>-9.94</v>
      </c>
      <c r="H837" s="41" t="n">
        <f aca="false">$J$5 + G837</f>
        <v>750.06</v>
      </c>
      <c r="I837" s="47" t="n">
        <f aca="false">IF(H837&gt;$J$5,$J$2+$J$1,(IF(H837&gt;739.99,H837^3*2498.244218-H837^2*5471052.355142+H837*3994605728.77515-972400879260.135,H837^3*1396.138889-H837^2*3002770.071427+H837*2152080038.43115-513963640099.415)))-$J$1</f>
        <v>32530749.9680176</v>
      </c>
      <c r="J837" s="47" t="n">
        <f aca="false">I837*100/$J$2</f>
        <v>36.9909535243926</v>
      </c>
      <c r="L837" s="41" t="n">
        <f aca="false">[4]Plan1!$C832</f>
        <v>-3.38</v>
      </c>
      <c r="M837" s="41" t="n">
        <f aca="false">$O$5 + L837</f>
        <v>835.4</v>
      </c>
      <c r="N837" s="47" t="n">
        <f aca="false">IF(M837&gt;$O$5,$O$2+$O$1,(M837^3*3270.5936-M837^2*8015778.389801+M837*6549018422.82398-1783686174686.87))-$O$1</f>
        <v>23945533.4960938</v>
      </c>
      <c r="O837" s="41" t="n">
        <f aca="false">N837*100/$O$2</f>
        <v>61.2623479050822</v>
      </c>
      <c r="R837" s="47" t="n">
        <f aca="false">SUM(D837,I837,N837)</f>
        <v>172456595.253906</v>
      </c>
      <c r="S837" s="41" t="n">
        <f aca="false">R837*100/$R$2</f>
        <v>62.4823816003635</v>
      </c>
      <c r="U837" s="41" t="n">
        <f aca="false">[1]Plan1!$B832</f>
        <v>16.72</v>
      </c>
    </row>
    <row r="838" customFormat="false" ht="15" hidden="false" customHeight="false" outlineLevel="0" collapsed="false">
      <c r="A838" s="46" t="n">
        <v>42836</v>
      </c>
      <c r="B838" s="41" t="n">
        <f aca="false">[2]Plan1!$C833</f>
        <v>-3.15</v>
      </c>
      <c r="C838" s="41" t="n">
        <f aca="false">$E$5 + B838</f>
        <v>777.85</v>
      </c>
      <c r="D838" s="47" t="n">
        <f aca="false">IF(C838&gt;$E$5,$E$2+$E$1,(IF(C838&gt;764.99,C838^3*3486.59308-C838^2*7860012.00812+C838*5908819377.96283-1481278321001.59,IF(C838&gt;752.99,C838^3*3588.471445-C838^2*8028757.56264+C838*5988077680.84934-1488767378546.26,C838^3*899.851852-C838^2*1969009.674601+C838*1435480406.01138-348666163343.76))))-$E$1</f>
        <v>115592084.270264</v>
      </c>
      <c r="E838" s="47" t="n">
        <f aca="false">D838*100/$E$2</f>
        <v>77.5894940394451</v>
      </c>
      <c r="G838" s="41" t="n">
        <f aca="false">[3]Plan1!$C833</f>
        <v>-9.95</v>
      </c>
      <c r="H838" s="41" t="n">
        <f aca="false">$J$5 + G838</f>
        <v>750.05</v>
      </c>
      <c r="I838" s="47" t="n">
        <f aca="false">IF(H838&gt;$J$5,$J$2+$J$1,(IF(H838&gt;739.99,H838^3*2498.244218-H838^2*5471052.355142+H838*3994605728.77515-972400879260.135,H838^3*1396.138889-H838^2*3002770.071427+H838*2152080038.43115-513963640099.415)))-$J$1</f>
        <v>32492441.604248</v>
      </c>
      <c r="J838" s="47" t="n">
        <f aca="false">I838*100/$J$2</f>
        <v>36.9473928039916</v>
      </c>
      <c r="L838" s="41" t="n">
        <f aca="false">[4]Plan1!$C833</f>
        <v>-3.39</v>
      </c>
      <c r="M838" s="41" t="n">
        <f aca="false">$O$5 + L838</f>
        <v>835.39</v>
      </c>
      <c r="N838" s="47" t="n">
        <f aca="false">IF(M838&gt;$O$5,$O$2+$O$1,(M838^3*3270.5936-M838^2*8015778.389801+M838*6549018422.82398-1783686174686.87))-$O$1</f>
        <v>23907245.6220703</v>
      </c>
      <c r="O838" s="41" t="n">
        <f aca="false">N838*100/$O$2</f>
        <v>61.1643920562658</v>
      </c>
      <c r="R838" s="47" t="n">
        <f aca="false">SUM(D838,I838,N838)</f>
        <v>171991771.496582</v>
      </c>
      <c r="S838" s="41" t="n">
        <f aca="false">R838*100/$R$2</f>
        <v>62.3139722951741</v>
      </c>
      <c r="U838" s="41" t="n">
        <f aca="false">[1]Plan1!$B833</f>
        <v>15.84</v>
      </c>
    </row>
    <row r="839" customFormat="false" ht="15" hidden="false" customHeight="false" outlineLevel="0" collapsed="false">
      <c r="A839" s="46" t="n">
        <v>42837</v>
      </c>
      <c r="B839" s="41" t="n">
        <f aca="false">[2]Plan1!$C834</f>
        <v>-3.16</v>
      </c>
      <c r="C839" s="41" t="n">
        <f aca="false">$E$5 + B839</f>
        <v>777.84</v>
      </c>
      <c r="D839" s="47" t="n">
        <f aca="false">IF(C839&gt;$E$5,$E$2+$E$1,(IF(C839&gt;764.99,C839^3*3486.59308-C839^2*7860012.00812+C839*5908819377.96283-1481278321001.59,IF(C839&gt;752.99,C839^3*3588.471445-C839^2*8028757.56264+C839*5988077680.84934-1488767378546.26,C839^3*899.851852-C839^2*1969009.674601+C839*1435480406.01138-348666163343.76))))-$E$1</f>
        <v>115495165.506592</v>
      </c>
      <c r="E839" s="47" t="n">
        <f aca="false">D839*100/$E$2</f>
        <v>77.5244387384381</v>
      </c>
      <c r="G839" s="41" t="n">
        <f aca="false">[3]Plan1!$C834</f>
        <v>-9.98</v>
      </c>
      <c r="H839" s="41" t="n">
        <f aca="false">$J$5 + G839</f>
        <v>750.02</v>
      </c>
      <c r="I839" s="47" t="n">
        <f aca="false">IF(H839&gt;$J$5,$J$2+$J$1,(IF(H839&gt;739.99,H839^3*2498.244218-H839^2*5471052.355142+H839*3994605728.77515-972400879260.135,H839^3*1396.138889-H839^2*3002770.071427+H839*2152080038.43115-513963640099.415)))-$J$1</f>
        <v>32377696.8999023</v>
      </c>
      <c r="J839" s="47" t="n">
        <f aca="false">I839*100/$J$2</f>
        <v>36.8169157621221</v>
      </c>
      <c r="L839" s="41" t="n">
        <f aca="false">[4]Plan1!$C834</f>
        <v>-3.4</v>
      </c>
      <c r="M839" s="41" t="n">
        <f aca="false">$O$5 + L839</f>
        <v>835.38</v>
      </c>
      <c r="N839" s="47" t="n">
        <f aca="false">IF(M839&gt;$O$5,$O$2+$O$1,(M839^3*3270.5936-M839^2*8015778.389801+M839*6549018422.82398-1783686174686.87))-$O$1</f>
        <v>23868993.9257813</v>
      </c>
      <c r="O839" s="41" t="n">
        <f aca="false">N839*100/$O$2</f>
        <v>61.0665287647087</v>
      </c>
      <c r="R839" s="47" t="n">
        <f aca="false">SUM(D839,I839,N839)</f>
        <v>171741856.332275</v>
      </c>
      <c r="S839" s="41" t="n">
        <f aca="false">R839*100/$R$2</f>
        <v>62.223426064449</v>
      </c>
      <c r="U839" s="41" t="n">
        <f aca="false">[1]Plan1!$B834</f>
        <v>15.55</v>
      </c>
    </row>
    <row r="840" customFormat="false" ht="15" hidden="false" customHeight="false" outlineLevel="0" collapsed="false">
      <c r="A840" s="46" t="n">
        <v>42838</v>
      </c>
      <c r="B840" s="41" t="n">
        <f aca="false">[2]Plan1!$C835</f>
        <v>-3.17</v>
      </c>
      <c r="C840" s="41" t="n">
        <f aca="false">$E$5 + B840</f>
        <v>777.83</v>
      </c>
      <c r="D840" s="47" t="n">
        <f aca="false">IF(C840&gt;$E$5,$E$2+$E$1,(IF(C840&gt;764.99,C840^3*3486.59308-C840^2*7860012.00812+C840*5908819377.96283-1481278321001.59,IF(C840&gt;752.99,C840^3*3588.471445-C840^2*8028757.56264+C840*5988077680.84934-1488767378546.26,C840^3*899.851852-C840^2*1969009.674601+C840*1435480406.01138-348666163343.76))))-$E$1</f>
        <v>115398301.947998</v>
      </c>
      <c r="E840" s="47" t="n">
        <f aca="false">D840*100/$E$2</f>
        <v>77.4594204930314</v>
      </c>
      <c r="G840" s="41" t="n">
        <f aca="false">[3]Plan1!$C835</f>
        <v>-10</v>
      </c>
      <c r="H840" s="41" t="n">
        <f aca="false">$J$5 + G840</f>
        <v>750</v>
      </c>
      <c r="I840" s="47" t="n">
        <f aca="false">IF(H840&gt;$J$5,$J$2+$J$1,(IF(H840&gt;739.99,H840^3*2498.244218-H840^2*5471052.355142+H840*3994605728.77515-972400879260.135,H840^3*1396.138889-H840^2*3002770.071427+H840*2152080038.43115-513963640099.415)))-$J$1</f>
        <v>32301350.6022949</v>
      </c>
      <c r="J840" s="47" t="n">
        <f aca="false">I840*100/$J$2</f>
        <v>36.7301018291715</v>
      </c>
      <c r="L840" s="41" t="n">
        <f aca="false">[4]Plan1!$C835</f>
        <v>-3.4</v>
      </c>
      <c r="M840" s="41" t="n">
        <f aca="false">$O$5 + L840</f>
        <v>835.38</v>
      </c>
      <c r="N840" s="47" t="n">
        <f aca="false">IF(M840&gt;$O$5,$O$2+$O$1,(M840^3*3270.5936-M840^2*8015778.389801+M840*6549018422.82398-1783686174686.87))-$O$1</f>
        <v>23868993.9257813</v>
      </c>
      <c r="O840" s="41" t="n">
        <f aca="false">N840*100/$O$2</f>
        <v>61.0665287647087</v>
      </c>
      <c r="R840" s="47" t="n">
        <f aca="false">SUM(D840,I840,N840)</f>
        <v>171568646.476074</v>
      </c>
      <c r="S840" s="41" t="n">
        <f aca="false">R840*100/$R$2</f>
        <v>62.1606707704797</v>
      </c>
      <c r="U840" s="41" t="n">
        <f aca="false">[1]Plan1!$B835</f>
        <v>15.27</v>
      </c>
    </row>
    <row r="841" customFormat="false" ht="15" hidden="false" customHeight="false" outlineLevel="0" collapsed="false">
      <c r="A841" s="46" t="n">
        <v>42839</v>
      </c>
      <c r="B841" s="41" t="n">
        <f aca="false">[2]Plan1!$C836</f>
        <v>-3.18</v>
      </c>
      <c r="C841" s="41" t="n">
        <f aca="false">$E$5 + B841</f>
        <v>777.82</v>
      </c>
      <c r="D841" s="47" t="n">
        <f aca="false">IF(C841&gt;$E$5,$E$2+$E$1,(IF(C841&gt;764.99,C841^3*3486.59308-C841^2*7860012.00812+C841*5908819377.96283-1481278321001.59,IF(C841&gt;752.99,C841^3*3588.471445-C841^2*8028757.56264+C841*5988077680.84934-1488767378546.26,C841^3*899.851852-C841^2*1969009.674601+C841*1435480406.01138-348666163343.76))))-$E$1</f>
        <v>115301493.57251</v>
      </c>
      <c r="E841" s="47" t="n">
        <f aca="false">D841*100/$E$2</f>
        <v>77.3944392884763</v>
      </c>
      <c r="G841" s="41" t="n">
        <f aca="false">[3]Plan1!$C836</f>
        <v>-10</v>
      </c>
      <c r="H841" s="41" t="n">
        <f aca="false">$J$5 + G841</f>
        <v>750</v>
      </c>
      <c r="I841" s="47" t="n">
        <f aca="false">IF(H841&gt;$J$5,$J$2+$J$1,(IF(H841&gt;739.99,H841^3*2498.244218-H841^2*5471052.355142+H841*3994605728.77515-972400879260.135,H841^3*1396.138889-H841^2*3002770.071427+H841*2152080038.43115-513963640099.415)))-$J$1</f>
        <v>32301350.6022949</v>
      </c>
      <c r="J841" s="47" t="n">
        <f aca="false">I841*100/$J$2</f>
        <v>36.7301018291715</v>
      </c>
      <c r="L841" s="41" t="n">
        <f aca="false">[4]Plan1!$C836</f>
        <v>-3.42</v>
      </c>
      <c r="M841" s="41" t="n">
        <f aca="false">$O$5 + L841</f>
        <v>835.36</v>
      </c>
      <c r="N841" s="47" t="n">
        <f aca="false">IF(M841&gt;$O$5,$O$2+$O$1,(M841^3*3270.5936-M841^2*8015778.389801+M841*6549018422.82398-1783686174686.87))-$O$1</f>
        <v>23792598.9848633</v>
      </c>
      <c r="O841" s="41" t="n">
        <f aca="false">N841*100/$O$2</f>
        <v>60.871079644752</v>
      </c>
      <c r="R841" s="47" t="n">
        <f aca="false">SUM(D841,I841,N841)</f>
        <v>171395443.159668</v>
      </c>
      <c r="S841" s="41" t="n">
        <f aca="false">R841*100/$R$2</f>
        <v>62.0979178459295</v>
      </c>
      <c r="U841" s="41" t="n">
        <f aca="false">[1]Plan1!$B836</f>
        <v>15.84</v>
      </c>
    </row>
    <row r="842" customFormat="false" ht="15" hidden="false" customHeight="false" outlineLevel="0" collapsed="false">
      <c r="A842" s="46" t="n">
        <v>42840</v>
      </c>
      <c r="B842" s="41" t="n">
        <f aca="false">[2]Plan1!$C837</f>
        <v>-3.22</v>
      </c>
      <c r="C842" s="41" t="n">
        <f aca="false">$E$5 + B842</f>
        <v>777.78</v>
      </c>
      <c r="D842" s="47" t="n">
        <f aca="false">IF(C842&gt;$E$5,$E$2+$E$1,(IF(C842&gt;764.99,C842^3*3486.59308-C842^2*7860012.00812+C842*5908819377.96283-1481278321001.59,IF(C842&gt;752.99,C842^3*3588.471445-C842^2*8028757.56264+C842*5988077680.84934-1488767378546.26,C842^3*899.851852-C842^2*1969009.674601+C842*1435480406.01138-348666163343.76))))-$E$1</f>
        <v>114914811.487549</v>
      </c>
      <c r="E842" s="47" t="n">
        <f aca="false">D842*100/$E$2</f>
        <v>77.1348846008379</v>
      </c>
      <c r="G842" s="41" t="n">
        <f aca="false">[3]Plan1!$C837</f>
        <v>-10.02</v>
      </c>
      <c r="H842" s="41" t="n">
        <f aca="false">$J$5 + G842</f>
        <v>749.98</v>
      </c>
      <c r="I842" s="47" t="n">
        <f aca="false">IF(H842&gt;$J$5,$J$2+$J$1,(IF(H842&gt;739.99,H842^3*2498.244218-H842^2*5471052.355142+H842*3994605728.77515-972400879260.135,H842^3*1396.138889-H842^2*3002770.071427+H842*2152080038.43115-513963640099.415)))-$J$1</f>
        <v>32225124.3024902</v>
      </c>
      <c r="J842" s="47" t="n">
        <f aca="false">I842*100/$J$2</f>
        <v>36.6434243465994</v>
      </c>
      <c r="L842" s="41" t="n">
        <f aca="false">[4]Plan1!$C837</f>
        <v>-3.42</v>
      </c>
      <c r="M842" s="41" t="n">
        <f aca="false">$O$5 + L842</f>
        <v>835.36</v>
      </c>
      <c r="N842" s="47" t="n">
        <f aca="false">IF(M842&gt;$O$5,$O$2+$O$1,(M842^3*3270.5936-M842^2*8015778.389801+M842*6549018422.82398-1783686174686.87))-$O$1</f>
        <v>23792598.9848633</v>
      </c>
      <c r="O842" s="41" t="n">
        <f aca="false">N842*100/$O$2</f>
        <v>60.871079644752</v>
      </c>
      <c r="R842" s="47" t="n">
        <f aca="false">SUM(D842,I842,N842)</f>
        <v>170932534.774902</v>
      </c>
      <c r="S842" s="41" t="n">
        <f aca="false">R842*100/$R$2</f>
        <v>61.930202495291</v>
      </c>
      <c r="U842" s="41" t="n">
        <f aca="false">[1]Plan1!$B837</f>
        <v>16.13</v>
      </c>
    </row>
    <row r="843" customFormat="false" ht="15" hidden="false" customHeight="false" outlineLevel="0" collapsed="false">
      <c r="A843" s="46" t="n">
        <v>42841</v>
      </c>
      <c r="B843" s="41" t="n">
        <f aca="false">[2]Plan1!$C838</f>
        <v>-3.24</v>
      </c>
      <c r="C843" s="41" t="n">
        <f aca="false">$E$5 + B843</f>
        <v>777.76</v>
      </c>
      <c r="D843" s="47" t="n">
        <f aca="false">IF(C843&gt;$E$5,$E$2+$E$1,(IF(C843&gt;764.99,C843^3*3486.59308-C843^2*7860012.00812+C843*5908819377.96283-1481278321001.59,IF(C843&gt;752.99,C843^3*3588.471445-C843^2*8028757.56264+C843*5988077680.84934-1488767378546.26,C843^3*899.851852-C843^2*1969009.674601+C843*1435480406.01138-348666163343.76))))-$E$1</f>
        <v>114721801.002686</v>
      </c>
      <c r="E843" s="47" t="n">
        <f aca="false">D843*100/$E$2</f>
        <v>77.0053291389792</v>
      </c>
      <c r="G843" s="41" t="n">
        <f aca="false">[3]Plan1!$C838</f>
        <v>-10.02</v>
      </c>
      <c r="H843" s="41" t="n">
        <f aca="false">$J$5 + G843</f>
        <v>749.98</v>
      </c>
      <c r="I843" s="47" t="n">
        <f aca="false">IF(H843&gt;$J$5,$J$2+$J$1,(IF(H843&gt;739.99,H843^3*2498.244218-H843^2*5471052.355142+H843*3994605728.77515-972400879260.135,H843^3*1396.138889-H843^2*3002770.071427+H843*2152080038.43115-513963640099.415)))-$J$1</f>
        <v>32225124.3024902</v>
      </c>
      <c r="J843" s="47" t="n">
        <f aca="false">I843*100/$J$2</f>
        <v>36.6434243465994</v>
      </c>
      <c r="L843" s="41" t="n">
        <f aca="false">[4]Plan1!$C838</f>
        <v>-3.44</v>
      </c>
      <c r="M843" s="41" t="n">
        <f aca="false">$O$5 + L843</f>
        <v>835.34</v>
      </c>
      <c r="N843" s="47" t="n">
        <f aca="false">IF(M843&gt;$O$5,$O$2+$O$1,(M843^3*3270.5936-M843^2*8015778.389801+M843*6549018422.82398-1783686174686.87))-$O$1</f>
        <v>23716348.5166016</v>
      </c>
      <c r="O843" s="41" t="n">
        <f aca="false">N843*100/$O$2</f>
        <v>60.6760001442123</v>
      </c>
      <c r="R843" s="47" t="n">
        <f aca="false">SUM(D843,I843,N843)</f>
        <v>170663273.821777</v>
      </c>
      <c r="S843" s="41" t="n">
        <f aca="false">R843*100/$R$2</f>
        <v>61.8326471330361</v>
      </c>
      <c r="U843" s="41" t="n">
        <f aca="false">[1]Plan1!$B838</f>
        <v>15.55</v>
      </c>
    </row>
    <row r="844" customFormat="false" ht="15" hidden="false" customHeight="false" outlineLevel="0" collapsed="false">
      <c r="A844" s="46" t="n">
        <v>42842</v>
      </c>
      <c r="B844" s="41" t="n">
        <f aca="false">[2]Plan1!$C839</f>
        <v>-3.24</v>
      </c>
      <c r="C844" s="41" t="n">
        <f aca="false">$E$5 + B844</f>
        <v>777.76</v>
      </c>
      <c r="D844" s="47" t="n">
        <f aca="false">IF(C844&gt;$E$5,$E$2+$E$1,(IF(C844&gt;764.99,C844^3*3486.59308-C844^2*7860012.00812+C844*5908819377.96283-1481278321001.59,IF(C844&gt;752.99,C844^3*3588.471445-C844^2*8028757.56264+C844*5988077680.84934-1488767378546.26,C844^3*899.851852-C844^2*1969009.674601+C844*1435480406.01138-348666163343.76))))-$E$1</f>
        <v>114721801.002686</v>
      </c>
      <c r="E844" s="47" t="n">
        <f aca="false">D844*100/$E$2</f>
        <v>77.0053291389792</v>
      </c>
      <c r="G844" s="41" t="n">
        <f aca="false">[3]Plan1!$C839</f>
        <v>-10.03</v>
      </c>
      <c r="H844" s="41" t="n">
        <f aca="false">$J$5 + G844</f>
        <v>749.97</v>
      </c>
      <c r="I844" s="47" t="n">
        <f aca="false">IF(H844&gt;$J$5,$J$2+$J$1,(IF(H844&gt;739.99,H844^3*2498.244218-H844^2*5471052.355142+H844*3994605728.77515-972400879260.135,H844^3*1396.138889-H844^2*3002770.071427+H844*2152080038.43115-513963640099.415)))-$J$1</f>
        <v>32187056.1140137</v>
      </c>
      <c r="J844" s="47" t="n">
        <f aca="false">I844*100/$J$2</f>
        <v>36.6001367312791</v>
      </c>
      <c r="L844" s="41" t="n">
        <f aca="false">[4]Plan1!$C839</f>
        <v>-3.44</v>
      </c>
      <c r="M844" s="41" t="n">
        <f aca="false">$O$5 + L844</f>
        <v>835.34</v>
      </c>
      <c r="N844" s="47" t="n">
        <f aca="false">IF(M844&gt;$O$5,$O$2+$O$1,(M844^3*3270.5936-M844^2*8015778.389801+M844*6549018422.82398-1783686174686.87))-$O$1</f>
        <v>23716348.5166016</v>
      </c>
      <c r="O844" s="41" t="n">
        <f aca="false">N844*100/$O$2</f>
        <v>60.6760001442123</v>
      </c>
      <c r="R844" s="47" t="n">
        <f aca="false">SUM(D844,I844,N844)</f>
        <v>170625205.633301</v>
      </c>
      <c r="S844" s="41" t="n">
        <f aca="false">R844*100/$R$2</f>
        <v>61.8188547287751</v>
      </c>
      <c r="U844" s="41" t="n">
        <f aca="false">[1]Plan1!$B839</f>
        <v>15.27</v>
      </c>
    </row>
    <row r="845" customFormat="false" ht="15" hidden="false" customHeight="false" outlineLevel="0" collapsed="false">
      <c r="A845" s="46" t="n">
        <v>42843</v>
      </c>
      <c r="B845" s="41" t="n">
        <f aca="false">[2]Plan1!$C840</f>
        <v>-3.26</v>
      </c>
      <c r="C845" s="41" t="n">
        <f aca="false">$E$5 + B845</f>
        <v>777.74</v>
      </c>
      <c r="D845" s="47" t="n">
        <f aca="false">IF(C845&gt;$E$5,$E$2+$E$1,(IF(C845&gt;764.99,C845^3*3486.59308-C845^2*7860012.00812+C845*5908819377.96283-1481278321001.59,IF(C845&gt;752.99,C845^3*3588.471445-C845^2*8028757.56264+C845*5988077680.84934-1488767378546.26,C845^3*899.851852-C845^2*1969009.674601+C845*1435480406.01138-348666163343.76))))-$E$1</f>
        <v>114529010.666748</v>
      </c>
      <c r="E845" s="47" t="n">
        <f aca="false">D845*100/$E$2</f>
        <v>76.8759214488634</v>
      </c>
      <c r="G845" s="41" t="n">
        <f aca="false">[3]Plan1!$C840</f>
        <v>-10.04</v>
      </c>
      <c r="H845" s="41" t="n">
        <f aca="false">$J$5 + G845</f>
        <v>749.96</v>
      </c>
      <c r="I845" s="47" t="n">
        <f aca="false">IF(H845&gt;$J$5,$J$2+$J$1,(IF(H845&gt;739.99,H845^3*2498.244218-H845^2*5471052.355142+H845*3994605728.77515-972400879260.135,H845^3*1396.138889-H845^2*3002770.071427+H845*2152080038.43115-513963640099.415)))-$J$1</f>
        <v>32149017.8798828</v>
      </c>
      <c r="J845" s="47" t="n">
        <f aca="false">I845*100/$J$2</f>
        <v>36.5568831772643</v>
      </c>
      <c r="L845" s="41" t="n">
        <f aca="false">[4]Plan1!$C840</f>
        <v>-3.46</v>
      </c>
      <c r="M845" s="41" t="n">
        <f aca="false">$O$5 + L845</f>
        <v>835.32</v>
      </c>
      <c r="N845" s="47" t="n">
        <f aca="false">IF(M845&gt;$O$5,$O$2+$O$1,(M845^3*3270.5936-M845^2*8015778.389801+M845*6549018422.82398-1783686174686.87))-$O$1</f>
        <v>23640242.3647461</v>
      </c>
      <c r="O845" s="41" t="n">
        <f aca="false">N845*100/$O$2</f>
        <v>60.4812898633389</v>
      </c>
      <c r="R845" s="47" t="n">
        <f aca="false">SUM(D845,I845,N845)</f>
        <v>170318270.911377</v>
      </c>
      <c r="S845" s="41" t="n">
        <f aca="false">R845*100/$R$2</f>
        <v>61.7076498636123</v>
      </c>
      <c r="U845" s="41" t="n">
        <f aca="false">[1]Plan1!$B840</f>
        <v>14.71</v>
      </c>
    </row>
    <row r="846" customFormat="false" ht="15" hidden="false" customHeight="false" outlineLevel="0" collapsed="false">
      <c r="A846" s="46" t="n">
        <v>42844</v>
      </c>
      <c r="B846" s="41" t="n">
        <f aca="false">[2]Plan1!$C841</f>
        <v>-3.28</v>
      </c>
      <c r="C846" s="41" t="n">
        <f aca="false">$E$5 + B846</f>
        <v>777.72</v>
      </c>
      <c r="D846" s="47" t="n">
        <f aca="false">IF(C846&gt;$E$5,$E$2+$E$1,(IF(C846&gt;764.99,C846^3*3486.59308-C846^2*7860012.00812+C846*5908819377.96283-1481278321001.59,IF(C846&gt;752.99,C846^3*3588.471445-C846^2*8028757.56264+C846*5988077680.84934-1488767378546.26,C846^3*899.851852-C846^2*1969009.674601+C846*1435480406.01138-348666163343.76))))-$E$1</f>
        <v>114336440.311768</v>
      </c>
      <c r="E846" s="47" t="n">
        <f aca="false">D846*100/$E$2</f>
        <v>76.746661417744</v>
      </c>
      <c r="G846" s="41" t="n">
        <f aca="false">[3]Plan1!$C841</f>
        <v>-10.05</v>
      </c>
      <c r="H846" s="41" t="n">
        <f aca="false">$J$5 + G846</f>
        <v>749.95</v>
      </c>
      <c r="I846" s="47" t="n">
        <f aca="false">IF(H846&gt;$J$5,$J$2+$J$1,(IF(H846&gt;739.99,H846^3*2498.244218-H846^2*5471052.355142+H846*3994605728.77515-972400879260.135,H846^3*1396.138889-H846^2*3002770.071427+H846*2152080038.43115-513963640099.415)))-$J$1</f>
        <v>32111009.5861816</v>
      </c>
      <c r="J846" s="47" t="n">
        <f aca="false">I846*100/$J$2</f>
        <v>36.5136636687309</v>
      </c>
      <c r="L846" s="41" t="n">
        <f aca="false">[4]Plan1!$C841</f>
        <v>-3.46</v>
      </c>
      <c r="M846" s="41" t="n">
        <f aca="false">$O$5 + L846</f>
        <v>835.32</v>
      </c>
      <c r="N846" s="47" t="n">
        <f aca="false">IF(M846&gt;$O$5,$O$2+$O$1,(M846^3*3270.5936-M846^2*8015778.389801+M846*6549018422.82398-1783686174686.87))-$O$1</f>
        <v>23640242.3647461</v>
      </c>
      <c r="O846" s="41" t="n">
        <f aca="false">N846*100/$O$2</f>
        <v>60.4812898633389</v>
      </c>
      <c r="R846" s="47" t="n">
        <f aca="false">SUM(D846,I846,N846)</f>
        <v>170087692.262695</v>
      </c>
      <c r="S846" s="41" t="n">
        <f aca="false">R846*100/$R$2</f>
        <v>61.624109404666</v>
      </c>
      <c r="U846" s="41" t="n">
        <f aca="false">[1]Plan1!$B841</f>
        <v>14.43</v>
      </c>
    </row>
    <row r="847" customFormat="false" ht="15" hidden="false" customHeight="false" outlineLevel="0" collapsed="false">
      <c r="A847" s="46" t="n">
        <v>42845</v>
      </c>
      <c r="B847" s="41" t="n">
        <f aca="false">[2]Plan1!$C842</f>
        <v>-3.35</v>
      </c>
      <c r="C847" s="41" t="n">
        <f aca="false">$E$5 + B847</f>
        <v>777.65</v>
      </c>
      <c r="D847" s="47" t="n">
        <f aca="false">IF(C847&gt;$E$5,$E$2+$E$1,(IF(C847&gt;764.99,C847^3*3486.59308-C847^2*7860012.00812+C847*5908819377.96283-1481278321001.59,IF(C847&gt;752.99,C847^3*3588.471445-C847^2*8028757.56264+C847*5988077680.84934-1488767378546.26,C847^3*899.851852-C847^2*1969009.674601+C847*1435480406.01138-348666163343.76))))-$E$1</f>
        <v>113664174.007568</v>
      </c>
      <c r="E847" s="47" t="n">
        <f aca="false">D847*100/$E$2</f>
        <v>76.2954125045344</v>
      </c>
      <c r="G847" s="41" t="n">
        <f aca="false">[3]Plan1!$C842</f>
        <v>-10.06</v>
      </c>
      <c r="H847" s="41" t="n">
        <f aca="false">$J$5 + G847</f>
        <v>749.94</v>
      </c>
      <c r="I847" s="47" t="n">
        <f aca="false">IF(H847&gt;$J$5,$J$2+$J$1,(IF(H847&gt;739.99,H847^3*2498.244218-H847^2*5471052.355142+H847*3994605728.77515-972400879260.135,H847^3*1396.138889-H847^2*3002770.071427+H847*2152080038.43115-513963640099.415)))-$J$1</f>
        <v>32073031.2160645</v>
      </c>
      <c r="J847" s="47" t="n">
        <f aca="false">I847*100/$J$2</f>
        <v>36.4704781865235</v>
      </c>
      <c r="L847" s="41" t="n">
        <f aca="false">[4]Plan1!$C842</f>
        <v>-3.49</v>
      </c>
      <c r="M847" s="41" t="n">
        <f aca="false">$O$5 + L847</f>
        <v>835.29</v>
      </c>
      <c r="N847" s="47" t="n">
        <f aca="false">IF(M847&gt;$O$5,$O$2+$O$1,(M847^3*3270.5936-M847^2*8015778.389801+M847*6549018422.82398-1783686174686.87))-$O$1</f>
        <v>23526353.3847656</v>
      </c>
      <c r="O847" s="41" t="n">
        <f aca="false">N847*100/$O$2</f>
        <v>60.1899158450797</v>
      </c>
      <c r="R847" s="47" t="n">
        <f aca="false">SUM(D847,I847,N847)</f>
        <v>169263558.608398</v>
      </c>
      <c r="S847" s="41" t="n">
        <f aca="false">R847*100/$R$2</f>
        <v>61.3255192962294</v>
      </c>
      <c r="U847" s="41" t="n">
        <f aca="false">[1]Plan1!$B842</f>
        <v>14.16</v>
      </c>
    </row>
    <row r="848" customFormat="false" ht="15" hidden="false" customHeight="false" outlineLevel="0" collapsed="false">
      <c r="A848" s="46" t="n">
        <v>42846</v>
      </c>
      <c r="B848" s="41" t="n">
        <f aca="false">[2]Plan1!$C843</f>
        <v>-3.37</v>
      </c>
      <c r="C848" s="41" t="n">
        <f aca="false">$E$5 + B848</f>
        <v>777.63</v>
      </c>
      <c r="D848" s="47" t="n">
        <f aca="false">IF(C848&gt;$E$5,$E$2+$E$1,(IF(C848&gt;764.99,C848^3*3486.59308-C848^2*7860012.00812+C848*5908819377.96283-1481278321001.59,IF(C848&gt;752.99,C848^3*3588.471445-C848^2*8028757.56264+C848*5988077680.84934-1488767378546.26,C848^3*899.851852-C848^2*1969009.674601+C848*1435480406.01138-348666163343.76))))-$E$1</f>
        <v>113472591.498291</v>
      </c>
      <c r="E848" s="47" t="n">
        <f aca="false">D848*100/$E$2</f>
        <v>76.166815550379</v>
      </c>
      <c r="G848" s="41" t="n">
        <f aca="false">[3]Plan1!$C843</f>
        <v>-10.08</v>
      </c>
      <c r="H848" s="41" t="n">
        <f aca="false">$J$5 + G848</f>
        <v>749.92</v>
      </c>
      <c r="I848" s="47" t="n">
        <f aca="false">IF(H848&gt;$J$5,$J$2+$J$1,(IF(H848&gt;739.99,H848^3*2498.244218-H848^2*5471052.355142+H848*3994605728.77515-972400879260.135,H848^3*1396.138889-H848^2*3002770.071427+H848*2152080038.43115-513963640099.415)))-$J$1</f>
        <v>31997164.1896973</v>
      </c>
      <c r="J848" s="47" t="n">
        <f aca="false">I848*100/$J$2</f>
        <v>36.3842092364027</v>
      </c>
      <c r="L848" s="41" t="n">
        <f aca="false">[4]Plan1!$C843</f>
        <v>-3.51</v>
      </c>
      <c r="M848" s="41" t="n">
        <f aca="false">$O$5 + L848</f>
        <v>835.27</v>
      </c>
      <c r="N848" s="47" t="n">
        <f aca="false">IF(M848&gt;$O$5,$O$2+$O$1,(M848^3*3270.5936-M848^2*8015778.389801+M848*6549018422.82398-1783686174686.87))-$O$1</f>
        <v>23450607.3330078</v>
      </c>
      <c r="O848" s="41" t="n">
        <f aca="false">N848*100/$O$2</f>
        <v>59.9961268457249</v>
      </c>
      <c r="R848" s="47" t="n">
        <f aca="false">SUM(D848,I848,N848)</f>
        <v>168920363.020996</v>
      </c>
      <c r="S848" s="41" t="n">
        <f aca="false">R848*100/$R$2</f>
        <v>61.2011768341503</v>
      </c>
      <c r="U848" s="41" t="n">
        <f aca="false">[1]Plan1!$B843</f>
        <v>15.27</v>
      </c>
    </row>
    <row r="849" customFormat="false" ht="15" hidden="false" customHeight="false" outlineLevel="0" collapsed="false">
      <c r="A849" s="46" t="n">
        <v>42847</v>
      </c>
      <c r="B849" s="41" t="n">
        <f aca="false">[2]Plan1!$C844</f>
        <v>-3.39</v>
      </c>
      <c r="C849" s="41" t="n">
        <f aca="false">$E$5 + B849</f>
        <v>777.61</v>
      </c>
      <c r="D849" s="47" t="n">
        <f aca="false">IF(C849&gt;$E$5,$E$2+$E$1,(IF(C849&gt;764.99,C849^3*3486.59308-C849^2*7860012.00812+C849*5908819377.96283-1481278321001.59,IF(C849&gt;752.99,C849^3*3588.471445-C849^2*8028757.56264+C849*5988077680.84934-1488767378546.26,C849^3*899.851852-C849^2*1969009.674601+C849*1435480406.01138-348666163343.76))))-$E$1</f>
        <v>113281228.050049</v>
      </c>
      <c r="E849" s="47" t="n">
        <f aca="false">D849*100/$E$2</f>
        <v>76.0383656377358</v>
      </c>
      <c r="G849" s="41" t="n">
        <f aca="false">[3]Plan1!$C844</f>
        <v>-10.1</v>
      </c>
      <c r="H849" s="41" t="n">
        <f aca="false">$J$5 + G849</f>
        <v>749.9</v>
      </c>
      <c r="I849" s="47" t="n">
        <f aca="false">IF(H849&gt;$J$5,$J$2+$J$1,(IF(H849&gt;739.99,H849^3*2498.244218-H849^2*5471052.355142+H849*3994605728.77515-972400879260.135,H849^3*1396.138889-H849^2*3002770.071427+H849*2152080038.43115-513963640099.415)))-$J$1</f>
        <v>31921416.6813965</v>
      </c>
      <c r="J849" s="47" t="n">
        <f aca="false">I849*100/$J$2</f>
        <v>36.2980761911487</v>
      </c>
      <c r="L849" s="41" t="n">
        <f aca="false">[4]Plan1!$C844</f>
        <v>-3.52</v>
      </c>
      <c r="M849" s="41" t="n">
        <f aca="false">$O$5 + L849</f>
        <v>835.26</v>
      </c>
      <c r="N849" s="47" t="n">
        <f aca="false">IF(M849&gt;$O$5,$O$2+$O$1,(M849^3*3270.5936-M849^2*8015778.389801+M849*6549018422.82398-1783686174686.87))-$O$1</f>
        <v>23412788.2304688</v>
      </c>
      <c r="O849" s="41" t="n">
        <f aca="false">N849*100/$O$2</f>
        <v>59.8993703037342</v>
      </c>
      <c r="R849" s="47" t="n">
        <f aca="false">SUM(D849,I849,N849)</f>
        <v>168615432.961914</v>
      </c>
      <c r="S849" s="41" t="n">
        <f aca="false">R849*100/$R$2</f>
        <v>61.0906982741107</v>
      </c>
      <c r="U849" s="41" t="n">
        <f aca="false">[1]Plan1!$B844</f>
        <v>13.89</v>
      </c>
    </row>
    <row r="850" customFormat="false" ht="15" hidden="false" customHeight="false" outlineLevel="0" collapsed="false">
      <c r="A850" s="46" t="n">
        <v>42848</v>
      </c>
      <c r="B850" s="41" t="n">
        <f aca="false">[2]Plan1!$C845</f>
        <v>-3.42</v>
      </c>
      <c r="C850" s="41" t="n">
        <f aca="false">$E$5 + B850</f>
        <v>777.58</v>
      </c>
      <c r="D850" s="47" t="n">
        <f aca="false">IF(C850&gt;$E$5,$E$2+$E$1,(IF(C850&gt;764.99,C850^3*3486.59308-C850^2*7860012.00812+C850*5908819377.96283-1481278321001.59,IF(C850&gt;752.99,C850^3*3588.471445-C850^2*8028757.56264+C850*5988077680.84934-1488767378546.26,C850^3*899.851852-C850^2*1969009.674601+C850*1435480406.01138-348666163343.76))))-$E$1</f>
        <v>112994593.249756</v>
      </c>
      <c r="E850" s="47" t="n">
        <f aca="false">D850*100/$E$2</f>
        <v>75.8459662250145</v>
      </c>
      <c r="G850" s="41" t="n">
        <f aca="false">[3]Plan1!$C845</f>
        <v>-10.12</v>
      </c>
      <c r="H850" s="41" t="n">
        <f aca="false">$J$5 + G850</f>
        <v>749.88</v>
      </c>
      <c r="I850" s="47" t="n">
        <f aca="false">IF(H850&gt;$J$5,$J$2+$J$1,(IF(H850&gt;739.99,H850^3*2498.244218-H850^2*5471052.355142+H850*3994605728.77515-972400879260.135,H850^3*1396.138889-H850^2*3002770.071427+H850*2152080038.43115-513963640099.415)))-$J$1</f>
        <v>31845788.5710449</v>
      </c>
      <c r="J850" s="47" t="n">
        <f aca="false">I850*100/$J$2</f>
        <v>36.2120789141753</v>
      </c>
      <c r="L850" s="41" t="n">
        <f aca="false">[4]Plan1!$C845</f>
        <v>-3.53</v>
      </c>
      <c r="M850" s="41" t="n">
        <f aca="false">$O$5 + L850</f>
        <v>835.25</v>
      </c>
      <c r="N850" s="47" t="n">
        <f aca="false">IF(M850&gt;$O$5,$O$2+$O$1,(M850^3*3270.5936-M850^2*8015778.389801+M850*6549018422.82398-1783686174686.87))-$O$1</f>
        <v>23375005.0493164</v>
      </c>
      <c r="O850" s="41" t="n">
        <f aca="false">N850*100/$O$2</f>
        <v>59.8027056631617</v>
      </c>
      <c r="R850" s="47" t="n">
        <f aca="false">SUM(D850,I850,N850)</f>
        <v>168215386.870117</v>
      </c>
      <c r="S850" s="41" t="n">
        <f aca="false">R850*100/$R$2</f>
        <v>60.945758426907</v>
      </c>
      <c r="U850" s="41" t="n">
        <f aca="false">[1]Plan1!$B845</f>
        <v>15.27</v>
      </c>
    </row>
    <row r="851" customFormat="false" ht="15" hidden="false" customHeight="false" outlineLevel="0" collapsed="false">
      <c r="A851" s="46" t="n">
        <v>42849</v>
      </c>
      <c r="B851" s="41" t="n">
        <f aca="false">[2]Plan1!$C846</f>
        <v>-3.44</v>
      </c>
      <c r="C851" s="41" t="n">
        <f aca="false">$E$5 + B851</f>
        <v>777.56</v>
      </c>
      <c r="D851" s="47" t="n">
        <f aca="false">IF(C851&gt;$E$5,$E$2+$E$1,(IF(C851&gt;764.99,C851^3*3486.59308-C851^2*7860012.00812+C851*5908819377.96283-1481278321001.59,IF(C851&gt;752.99,C851^3*3588.471445-C851^2*8028757.56264+C851*5988077680.84934-1488767378546.26,C851^3*899.851852-C851^2*1969009.674601+C851*1435480406.01138-348666163343.76))))-$E$1</f>
        <v>112803776.721436</v>
      </c>
      <c r="E851" s="47" t="n">
        <f aca="false">D851*100/$E$2</f>
        <v>75.7178834243608</v>
      </c>
      <c r="G851" s="41" t="n">
        <f aca="false">[3]Plan1!$C846</f>
        <v>-10.12</v>
      </c>
      <c r="H851" s="41" t="n">
        <f aca="false">$J$5 + G851</f>
        <v>749.88</v>
      </c>
      <c r="I851" s="47" t="n">
        <f aca="false">IF(H851&gt;$J$5,$J$2+$J$1,(IF(H851&gt;739.99,H851^3*2498.244218-H851^2*5471052.355142+H851*3994605728.77515-972400879260.135,H851^3*1396.138889-H851^2*3002770.071427+H851*2152080038.43115-513963640099.415)))-$J$1</f>
        <v>31845788.5710449</v>
      </c>
      <c r="J851" s="47" t="n">
        <f aca="false">I851*100/$J$2</f>
        <v>36.2120789141753</v>
      </c>
      <c r="L851" s="41" t="n">
        <f aca="false">[4]Plan1!$C846</f>
        <v>-3.54</v>
      </c>
      <c r="M851" s="41" t="n">
        <f aca="false">$O$5 + L851</f>
        <v>835.24</v>
      </c>
      <c r="N851" s="47" t="n">
        <f aca="false">IF(M851&gt;$O$5,$O$2+$O$1,(M851^3*3270.5936-M851^2*8015778.389801+M851*6549018422.82398-1783686174686.87))-$O$1</f>
        <v>23337257.7705078</v>
      </c>
      <c r="O851" s="41" t="n">
        <f aca="false">N851*100/$O$2</f>
        <v>59.7061328752879</v>
      </c>
      <c r="R851" s="47" t="n">
        <f aca="false">SUM(D851,I851,N851)</f>
        <v>167986823.062988</v>
      </c>
      <c r="S851" s="41" t="n">
        <f aca="false">R851*100/$R$2</f>
        <v>60.8629479609109</v>
      </c>
      <c r="U851" s="41" t="n">
        <f aca="false">[1]Plan1!$B846</f>
        <v>13.36</v>
      </c>
    </row>
    <row r="852" customFormat="false" ht="15" hidden="false" customHeight="false" outlineLevel="0" collapsed="false">
      <c r="A852" s="46" t="n">
        <v>42850</v>
      </c>
      <c r="B852" s="41" t="n">
        <f aca="false">[2]Plan1!$C847</f>
        <v>-3.46</v>
      </c>
      <c r="C852" s="41" t="n">
        <f aca="false">$E$5 + B852</f>
        <v>777.54</v>
      </c>
      <c r="D852" s="47" t="n">
        <f aca="false">IF(C852&gt;$E$5,$E$2+$E$1,(IF(C852&gt;764.99,C852^3*3486.59308-C852^2*7860012.00812+C852*5908819377.96283-1481278321001.59,IF(C852&gt;752.99,C852^3*3588.471445-C852^2*8028757.56264+C852*5988077680.84934-1488767378546.26,C852^3*899.851852-C852^2*1969009.674601+C852*1435480406.01138-348666163343.76))))-$E$1</f>
        <v>112613178.668701</v>
      </c>
      <c r="E852" s="47" t="n">
        <f aca="false">D852*100/$E$2</f>
        <v>75.5899472722452</v>
      </c>
      <c r="G852" s="41" t="n">
        <f aca="false">[3]Plan1!$C847</f>
        <v>-10.14</v>
      </c>
      <c r="H852" s="41" t="n">
        <f aca="false">$J$5 + G852</f>
        <v>749.86</v>
      </c>
      <c r="I852" s="47" t="n">
        <f aca="false">IF(H852&gt;$J$5,$J$2+$J$1,(IF(H852&gt;739.99,H852^3*2498.244218-H852^2*5471052.355142+H852*3994605728.77515-972400879260.135,H852^3*1396.138889-H852^2*3002770.071427+H852*2152080038.43115-513963640099.415)))-$J$1</f>
        <v>31770279.7399902</v>
      </c>
      <c r="J852" s="47" t="n">
        <f aca="false">I852*100/$J$2</f>
        <v>36.126217270562</v>
      </c>
      <c r="L852" s="41" t="n">
        <f aca="false">[4]Plan1!$C847</f>
        <v>-3.55</v>
      </c>
      <c r="M852" s="41" t="n">
        <f aca="false">$O$5 + L852</f>
        <v>835.23</v>
      </c>
      <c r="N852" s="47" t="n">
        <f aca="false">IF(M852&gt;$O$5,$O$2+$O$1,(M852^3*3270.5936-M852^2*8015778.389801+M852*6549018422.82398-1783686174686.87))-$O$1</f>
        <v>23299546.3745117</v>
      </c>
      <c r="O852" s="41" t="n">
        <f aca="false">N852*100/$O$2</f>
        <v>59.6096518901441</v>
      </c>
      <c r="R852" s="47" t="n">
        <f aca="false">SUM(D852,I852,N852)</f>
        <v>167683004.783203</v>
      </c>
      <c r="S852" s="41" t="n">
        <f aca="false">R852*100/$R$2</f>
        <v>60.7528722072597</v>
      </c>
      <c r="U852" s="41" t="n">
        <f aca="false">[1]Plan1!$B847</f>
        <v>13.09</v>
      </c>
    </row>
    <row r="853" customFormat="false" ht="15" hidden="false" customHeight="false" outlineLevel="0" collapsed="false">
      <c r="A853" s="46" t="n">
        <v>42851</v>
      </c>
      <c r="B853" s="41" t="n">
        <f aca="false">[2]Plan1!$C848</f>
        <v>-3.48</v>
      </c>
      <c r="C853" s="41" t="n">
        <f aca="false">$E$5 + B853</f>
        <v>777.52</v>
      </c>
      <c r="D853" s="47" t="n">
        <f aca="false">IF(C853&gt;$E$5,$E$2+$E$1,(IF(C853&gt;764.99,C853^3*3486.59308-C853^2*7860012.00812+C853*5908819377.96283-1481278321001.59,IF(C853&gt;752.99,C853^3*3588.471445-C853^2*8028757.56264+C853*5988077680.84934-1488767378546.26,C853^3*899.851852-C853^2*1969009.674601+C853*1435480406.01138-348666163343.76))))-$E$1</f>
        <v>112422798.922607</v>
      </c>
      <c r="E853" s="47" t="n">
        <f aca="false">D853*100/$E$2</f>
        <v>75.4621576552656</v>
      </c>
      <c r="G853" s="41" t="n">
        <f aca="false">[3]Plan1!$C848</f>
        <v>-10.16</v>
      </c>
      <c r="H853" s="41" t="n">
        <f aca="false">$J$5 + G853</f>
        <v>749.84</v>
      </c>
      <c r="I853" s="47" t="n">
        <f aca="false">IF(H853&gt;$J$5,$J$2+$J$1,(IF(H853&gt;739.99,H853^3*2498.244218-H853^2*5471052.355142+H853*3994605728.77515-972400879260.135,H853^3*1396.138889-H853^2*3002770.071427+H853*2152080038.43115-513963640099.415)))-$J$1</f>
        <v>31694890.065918</v>
      </c>
      <c r="J853" s="47" t="n">
        <f aca="false">I853*100/$J$2</f>
        <v>36.0404911212243</v>
      </c>
      <c r="L853" s="41" t="n">
        <f aca="false">[4]Plan1!$C848</f>
        <v>-3.57</v>
      </c>
      <c r="M853" s="41" t="n">
        <f aca="false">$O$5 + L853</f>
        <v>835.21</v>
      </c>
      <c r="N853" s="47" t="n">
        <f aca="false">IF(M853&gt;$O$5,$O$2+$O$1,(M853^3*3270.5936-M853^2*8015778.389801+M853*6549018422.82398-1783686174686.87))-$O$1</f>
        <v>23224231.1523438</v>
      </c>
      <c r="O853" s="41" t="n">
        <f aca="false">N853*100/$O$2</f>
        <v>59.4169651269214</v>
      </c>
      <c r="R853" s="47" t="n">
        <f aca="false">SUM(D853,I853,N853)</f>
        <v>167341920.140869</v>
      </c>
      <c r="S853" s="41" t="n">
        <f aca="false">R853*100/$R$2</f>
        <v>60.6292945571909</v>
      </c>
      <c r="U853" s="41" t="n">
        <f aca="false">[1]Plan1!$B848</f>
        <v>13.62</v>
      </c>
    </row>
    <row r="854" customFormat="false" ht="15" hidden="false" customHeight="false" outlineLevel="0" collapsed="false">
      <c r="A854" s="46" t="n">
        <v>42852</v>
      </c>
      <c r="B854" s="41" t="n">
        <f aca="false">[2]Plan1!$C849</f>
        <v>-3.52</v>
      </c>
      <c r="C854" s="41" t="n">
        <f aca="false">$E$5 + B854</f>
        <v>777.48</v>
      </c>
      <c r="D854" s="47" t="n">
        <f aca="false">IF(C854&gt;$E$5,$E$2+$E$1,(IF(C854&gt;764.99,C854^3*3486.59308-C854^2*7860012.00812+C854*5908819377.96283-1481278321001.59,IF(C854&gt;752.99,C854^3*3588.471445-C854^2*8028757.56264+C854*5988077680.84934-1488767378546.26,C854^3*899.851852-C854^2*1969009.674601+C854*1435480406.01138-348666163343.76))))-$E$1</f>
        <v>112042693.685303</v>
      </c>
      <c r="E854" s="47" t="n">
        <f aca="false">D854*100/$E$2</f>
        <v>75.2070175803167</v>
      </c>
      <c r="G854" s="41" t="n">
        <f aca="false">[3]Plan1!$C849</f>
        <v>-10.17</v>
      </c>
      <c r="H854" s="41" t="n">
        <f aca="false">$J$5 + G854</f>
        <v>749.83</v>
      </c>
      <c r="I854" s="47" t="n">
        <f aca="false">IF(H854&gt;$J$5,$J$2+$J$1,(IF(H854&gt;739.99,H854^3*2498.244218-H854^2*5471052.355142+H854*3994605728.77515-972400879260.135,H854^3*1396.138889-H854^2*3002770.071427+H854*2152080038.43115-513963640099.415)))-$J$1</f>
        <v>31657239.8762207</v>
      </c>
      <c r="J854" s="47" t="n">
        <f aca="false">I854*100/$J$2</f>
        <v>35.9976788153708</v>
      </c>
      <c r="L854" s="41" t="n">
        <f aca="false">[4]Plan1!$C849</f>
        <v>-3.58</v>
      </c>
      <c r="M854" s="41" t="n">
        <f aca="false">$O$5 + L854</f>
        <v>835.2</v>
      </c>
      <c r="N854" s="47" t="n">
        <f aca="false">IF(M854&gt;$O$5,$O$2+$O$1,(M854^3*3270.5936-M854^2*8015778.389801+M854*6549018422.82398-1783686174686.87))-$O$1</f>
        <v>23186627.2856445</v>
      </c>
      <c r="O854" s="41" t="n">
        <f aca="false">N854*100/$O$2</f>
        <v>59.3207592451573</v>
      </c>
      <c r="R854" s="47" t="n">
        <f aca="false">SUM(D854,I854,N854)</f>
        <v>166886560.847168</v>
      </c>
      <c r="S854" s="41" t="n">
        <f aca="false">R854*100/$R$2</f>
        <v>60.4643143016523</v>
      </c>
      <c r="U854" s="41" t="n">
        <f aca="false">[1]Plan1!$B849</f>
        <v>14.16</v>
      </c>
    </row>
    <row r="855" customFormat="false" ht="15" hidden="false" customHeight="false" outlineLevel="0" collapsed="false">
      <c r="A855" s="46" t="n">
        <v>42853</v>
      </c>
      <c r="B855" s="41" t="n">
        <f aca="false">[2]Plan1!$C850</f>
        <v>-3.51</v>
      </c>
      <c r="C855" s="41" t="n">
        <f aca="false">$E$5 + B855</f>
        <v>777.49</v>
      </c>
      <c r="D855" s="47" t="n">
        <f aca="false">IF(C855&gt;$E$5,$E$2+$E$1,(IF(C855&gt;764.99,C855^3*3486.59308-C855^2*7860012.00812+C855*5908819377.96283-1481278321001.59,IF(C855&gt;752.99,C855^3*3588.471445-C855^2*8028757.56264+C855*5988077680.84934-1488767378546.26,C855^3*899.851852-C855^2*1969009.674601+C855*1435480406.01138-348666163343.76))))-$E$1</f>
        <v>112137638.264404</v>
      </c>
      <c r="E855" s="47" t="n">
        <f aca="false">D855*100/$E$2</f>
        <v>75.2707477388373</v>
      </c>
      <c r="G855" s="41" t="n">
        <f aca="false">[3]Plan1!$C850</f>
        <v>-10.18</v>
      </c>
      <c r="H855" s="41" t="n">
        <f aca="false">$J$5 + G855</f>
        <v>749.82</v>
      </c>
      <c r="I855" s="47" t="n">
        <f aca="false">IF(H855&gt;$J$5,$J$2+$J$1,(IF(H855&gt;739.99,H855^3*2498.244218-H855^2*5471052.355142+H855*3994605728.77515-972400879260.135,H855^3*1396.138889-H855^2*3002770.071427+H855*2152080038.43115-513963640099.415)))-$J$1</f>
        <v>31619619.4313965</v>
      </c>
      <c r="J855" s="47" t="n">
        <f aca="false">I855*100/$J$2</f>
        <v>35.9549003326297</v>
      </c>
      <c r="L855" s="41" t="n">
        <f aca="false">[4]Plan1!$C850</f>
        <v>-3.56</v>
      </c>
      <c r="M855" s="41" t="n">
        <f aca="false">$O$5 + L855</f>
        <v>835.22</v>
      </c>
      <c r="N855" s="47" t="n">
        <f aca="false">IF(M855&gt;$O$5,$O$2+$O$1,(M855^3*3270.5936-M855^2*8015778.389801+M855*6549018422.82398-1783686174686.87))-$O$1</f>
        <v>23261870.8427734</v>
      </c>
      <c r="O855" s="41" t="n">
        <f aca="false">N855*100/$O$2</f>
        <v>59.5132626602597</v>
      </c>
      <c r="R855" s="47" t="n">
        <f aca="false">SUM(D855,I855,N855)</f>
        <v>167019128.538574</v>
      </c>
      <c r="S855" s="41" t="n">
        <f aca="false">R855*100/$R$2</f>
        <v>60.5123446194847</v>
      </c>
      <c r="U855" s="41" t="n">
        <f aca="false">[1]Plan1!$B850</f>
        <v>13.89</v>
      </c>
    </row>
    <row r="856" customFormat="false" ht="15" hidden="false" customHeight="false" outlineLevel="0" collapsed="false">
      <c r="A856" s="46" t="n">
        <v>42854</v>
      </c>
      <c r="B856" s="41" t="n">
        <f aca="false">[2]Plan1!$C851</f>
        <v>-3.5</v>
      </c>
      <c r="C856" s="41" t="n">
        <f aca="false">$E$5 + B856</f>
        <v>777.5</v>
      </c>
      <c r="D856" s="47" t="n">
        <f aca="false">IF(C856&gt;$E$5,$E$2+$E$1,(IF(C856&gt;764.99,C856^3*3486.59308-C856^2*7860012.00812+C856*5908819377.96283-1481278321001.59,IF(C856&gt;752.99,C856^3*3588.471445-C856^2*8028757.56264+C856*5988077680.84934-1488767378546.26,C856^3*899.851852-C856^2*1969009.674601+C856*1435480406.01138-348666163343.76))))-$E$1</f>
        <v>112232637.317139</v>
      </c>
      <c r="E856" s="47" t="n">
        <f aca="false">D856*100/$E$2</f>
        <v>75.3345144619864</v>
      </c>
      <c r="G856" s="41" t="n">
        <f aca="false">[3]Plan1!$C851</f>
        <v>-10.2</v>
      </c>
      <c r="H856" s="41" t="n">
        <f aca="false">$J$5 + G856</f>
        <v>749.8</v>
      </c>
      <c r="I856" s="47" t="n">
        <f aca="false">IF(H856&gt;$J$5,$J$2+$J$1,(IF(H856&gt;739.99,H856^3*2498.244218-H856^2*5471052.355142+H856*3994605728.77515-972400879260.135,H856^3*1396.138889-H856^2*3002770.071427+H856*2152080038.43115-513963640099.415)))-$J$1</f>
        <v>31544467.7141113</v>
      </c>
      <c r="J856" s="47" t="n">
        <f aca="false">I856*100/$J$2</f>
        <v>35.8694447656936</v>
      </c>
      <c r="L856" s="41" t="n">
        <f aca="false">[4]Plan1!$C851</f>
        <v>-3.52</v>
      </c>
      <c r="M856" s="41" t="n">
        <f aca="false">$O$5 + L856</f>
        <v>835.26</v>
      </c>
      <c r="N856" s="47" t="n">
        <f aca="false">IF(M856&gt;$O$5,$O$2+$O$1,(M856^3*3270.5936-M856^2*8015778.389801+M856*6549018422.82398-1783686174686.87))-$O$1</f>
        <v>23412788.2304688</v>
      </c>
      <c r="O856" s="41" t="n">
        <f aca="false">N856*100/$O$2</f>
        <v>59.8993703037342</v>
      </c>
      <c r="R856" s="47" t="n">
        <f aca="false">SUM(D856,I856,N856)</f>
        <v>167189893.261719</v>
      </c>
      <c r="S856" s="41" t="n">
        <f aca="false">R856*100/$R$2</f>
        <v>60.5742140225057</v>
      </c>
      <c r="U856" s="41" t="n">
        <f aca="false">[1]Plan1!$B851</f>
        <v>18.24</v>
      </c>
    </row>
    <row r="857" customFormat="false" ht="15" hidden="false" customHeight="false" outlineLevel="0" collapsed="false">
      <c r="A857" s="46" t="n">
        <v>42855</v>
      </c>
      <c r="B857" s="41" t="n">
        <f aca="false">[2]Plan1!$C852</f>
        <v>-3.51</v>
      </c>
      <c r="C857" s="41" t="n">
        <f aca="false">$E$5 + B857</f>
        <v>777.49</v>
      </c>
      <c r="D857" s="47" t="n">
        <f aca="false">IF(C857&gt;$E$5,$E$2+$E$1,(IF(C857&gt;764.99,C857^3*3486.59308-C857^2*7860012.00812+C857*5908819377.96283-1481278321001.59,IF(C857&gt;752.99,C857^3*3588.471445-C857^2*8028757.56264+C857*5988077680.84934-1488767378546.26,C857^3*899.851852-C857^2*1969009.674601+C857*1435480406.01138-348666163343.76))))-$E$1</f>
        <v>112137638.264404</v>
      </c>
      <c r="E857" s="47" t="n">
        <f aca="false">D857*100/$E$2</f>
        <v>75.2707477388373</v>
      </c>
      <c r="G857" s="41" t="n">
        <f aca="false">[3]Plan1!$C852</f>
        <v>-10.23</v>
      </c>
      <c r="H857" s="41" t="n">
        <f aca="false">$J$5 + G857</f>
        <v>749.77</v>
      </c>
      <c r="I857" s="47" t="n">
        <f aca="false">IF(H857&gt;$J$5,$J$2+$J$1,(IF(H857&gt;739.99,H857^3*2498.244218-H857^2*5471052.355142+H857*3994605728.77515-972400879260.135,H857^3*1396.138889-H857^2*3002770.071427+H857*2152080038.43115-513963640099.415)))-$J$1</f>
        <v>31431962.848877</v>
      </c>
      <c r="J857" s="47" t="n">
        <f aca="false">I857*100/$J$2</f>
        <v>35.7415146612465</v>
      </c>
      <c r="L857" s="41" t="n">
        <f aca="false">[4]Plan1!$C852</f>
        <v>-3.52</v>
      </c>
      <c r="M857" s="41" t="n">
        <f aca="false">$O$5 + L857</f>
        <v>835.26</v>
      </c>
      <c r="N857" s="47" t="n">
        <f aca="false">IF(M857&gt;$O$5,$O$2+$O$1,(M857^3*3270.5936-M857^2*8015778.389801+M857*6549018422.82398-1783686174686.87))-$O$1</f>
        <v>23412788.2304688</v>
      </c>
      <c r="O857" s="41" t="n">
        <f aca="false">N857*100/$O$2</f>
        <v>59.8993703037342</v>
      </c>
      <c r="R857" s="47" t="n">
        <f aca="false">SUM(D857,I857,N857)</f>
        <v>166982389.34375</v>
      </c>
      <c r="S857" s="41" t="n">
        <f aca="false">R857*100/$R$2</f>
        <v>60.4990337200823</v>
      </c>
      <c r="U857" s="41" t="n">
        <f aca="false">[1]Plan1!$B852</f>
        <v>18.24</v>
      </c>
    </row>
    <row r="858" customFormat="false" ht="15" hidden="false" customHeight="false" outlineLevel="0" collapsed="false">
      <c r="A858" s="46" t="n">
        <v>42856</v>
      </c>
      <c r="B858" s="41" t="n">
        <f aca="false">[2]Plan1!$C853</f>
        <v>-3.55</v>
      </c>
      <c r="C858" s="41" t="n">
        <f aca="false">$E$5 + B858</f>
        <v>777.45</v>
      </c>
      <c r="D858" s="47" t="n">
        <f aca="false">IF(C858&gt;$E$5,$E$2+$E$1,(IF(C858&gt;764.99,C858^3*3486.59308-C858^2*7860012.00812+C858*5908819377.96283-1481278321001.59,IF(C858&gt;752.99,C858^3*3588.471445-C858^2*8028757.56264+C858*5988077680.84934-1488767378546.26,C858^3*899.851852-C858^2*1969009.674601+C858*1435480406.01138-348666163343.76))))-$E$1</f>
        <v>111758186.570068</v>
      </c>
      <c r="E858" s="47" t="n">
        <f aca="false">D858*100/$E$2</f>
        <v>75.0160463450369</v>
      </c>
      <c r="G858" s="41" t="n">
        <f aca="false">[3]Plan1!$C853</f>
        <v>-10.24</v>
      </c>
      <c r="H858" s="41" t="n">
        <f aca="false">$J$5 + G858</f>
        <v>749.76</v>
      </c>
      <c r="I858" s="47" t="n">
        <f aca="false">IF(H858&gt;$J$5,$J$2+$J$1,(IF(H858&gt;739.99,H858^3*2498.244218-H858^2*5471052.355142+H858*3994605728.77515-972400879260.135,H858^3*1396.138889-H858^2*3002770.071427+H858*2152080038.43115-513963640099.415)))-$J$1</f>
        <v>31394520.5566406</v>
      </c>
      <c r="J858" s="47" t="n">
        <f aca="false">I858*100/$J$2</f>
        <v>35.6989387571151</v>
      </c>
      <c r="L858" s="41" t="n">
        <f aca="false">[4]Plan1!$C853</f>
        <v>-3.53</v>
      </c>
      <c r="M858" s="41" t="n">
        <f aca="false">$O$5 + L858</f>
        <v>835.25</v>
      </c>
      <c r="N858" s="47" t="n">
        <f aca="false">IF(M858&gt;$O$5,$O$2+$O$1,(M858^3*3270.5936-M858^2*8015778.389801+M858*6549018422.82398-1783686174686.87))-$O$1</f>
        <v>23375005.0493164</v>
      </c>
      <c r="O858" s="41" t="n">
        <f aca="false">N858*100/$O$2</f>
        <v>59.8027056631617</v>
      </c>
      <c r="R858" s="47" t="n">
        <f aca="false">SUM(D858,I858,N858)</f>
        <v>166527712.176025</v>
      </c>
      <c r="S858" s="41" t="n">
        <f aca="false">R858*100/$R$2</f>
        <v>60.334300604153</v>
      </c>
      <c r="U858" s="41" t="n">
        <f aca="false">[1]Plan1!$B853</f>
        <v>15.55</v>
      </c>
    </row>
    <row r="859" customFormat="false" ht="15" hidden="false" customHeight="false" outlineLevel="0" collapsed="false">
      <c r="A859" s="46" t="n">
        <v>42857</v>
      </c>
      <c r="B859" s="41" t="n">
        <f aca="false">[2]Plan1!$C854</f>
        <v>-3.56</v>
      </c>
      <c r="C859" s="41" t="n">
        <f aca="false">$E$5 + B859</f>
        <v>777.44</v>
      </c>
      <c r="D859" s="47" t="n">
        <f aca="false">IF(C859&gt;$E$5,$E$2+$E$1,(IF(C859&gt;764.99,C859^3*3486.59308-C859^2*7860012.00812+C859*5908819377.96283-1481278321001.59,IF(C859&gt;752.99,C859^3*3588.471445-C859^2*8028757.56264+C859*5988077680.84934-1488767378546.26,C859^3*899.851852-C859^2*1969009.674601+C859*1435480406.01138-348666163343.76))))-$E$1</f>
        <v>111663459.670654</v>
      </c>
      <c r="E859" s="47" t="n">
        <f aca="false">D859*100/$E$2</f>
        <v>74.9524623008191</v>
      </c>
      <c r="G859" s="41" t="n">
        <f aca="false">[3]Plan1!$C854</f>
        <v>-10.27</v>
      </c>
      <c r="H859" s="41" t="n">
        <f aca="false">$J$5 + G859</f>
        <v>749.73</v>
      </c>
      <c r="I859" s="47" t="n">
        <f aca="false">IF(H859&gt;$J$5,$J$2+$J$1,(IF(H859&gt;739.99,H859^3*2498.244218-H859^2*5471052.355142+H859*3994605728.77515-972400879260.135,H859^3*1396.138889-H859^2*3002770.071427+H859*2152080038.43115-513963640099.415)))-$J$1</f>
        <v>31282371.4577637</v>
      </c>
      <c r="J859" s="47" t="n">
        <f aca="false">I859*100/$J$2</f>
        <v>35.5714131971929</v>
      </c>
      <c r="L859" s="41" t="n">
        <f aca="false">[4]Plan1!$C854</f>
        <v>-3.54</v>
      </c>
      <c r="M859" s="41" t="n">
        <f aca="false">$O$5 + L859</f>
        <v>835.24</v>
      </c>
      <c r="N859" s="47" t="n">
        <f aca="false">IF(M859&gt;$O$5,$O$2+$O$1,(M859^3*3270.5936-M859^2*8015778.389801+M859*6549018422.82398-1783686174686.87))-$O$1</f>
        <v>23337257.7705078</v>
      </c>
      <c r="O859" s="41" t="n">
        <f aca="false">N859*100/$O$2</f>
        <v>59.7061328752879</v>
      </c>
      <c r="R859" s="47" t="n">
        <f aca="false">SUM(D859,I859,N859)</f>
        <v>166283088.898926</v>
      </c>
      <c r="S859" s="41" t="n">
        <f aca="false">R859*100/$R$2</f>
        <v>60.2456716658072</v>
      </c>
      <c r="U859" s="41" t="n">
        <f aca="false">[1]Plan1!$B854</f>
        <v>13.62</v>
      </c>
    </row>
    <row r="860" customFormat="false" ht="15" hidden="false" customHeight="false" outlineLevel="0" collapsed="false">
      <c r="A860" s="46" t="n">
        <v>42858</v>
      </c>
      <c r="B860" s="41" t="n">
        <f aca="false">[2]Plan1!$C855</f>
        <v>-3.57</v>
      </c>
      <c r="C860" s="41" t="n">
        <f aca="false">$E$5 + B860</f>
        <v>777.43</v>
      </c>
      <c r="D860" s="47" t="n">
        <f aca="false">IF(C860&gt;$E$5,$E$2+$E$1,(IF(C860&gt;764.99,C860^3*3486.59308-C860^2*7860012.00812+C860*5908819377.96283-1481278321001.59,IF(C860&gt;752.99,C860^3*3588.471445-C860^2*8028757.56264+C860*5988077680.84934-1488767378546.26,C860^3*899.851852-C860^2*1969009.674601+C860*1435480406.01138-348666163343.76))))-$E$1</f>
        <v>111568787.138916</v>
      </c>
      <c r="E860" s="47" t="n">
        <f aca="false">D860*100/$E$2</f>
        <v>74.8889147501077</v>
      </c>
      <c r="G860" s="41" t="n">
        <f aca="false">[3]Plan1!$C855</f>
        <v>-10.29</v>
      </c>
      <c r="H860" s="41" t="n">
        <f aca="false">$J$5 + G860</f>
        <v>749.71</v>
      </c>
      <c r="I860" s="47" t="n">
        <f aca="false">IF(H860&gt;$J$5,$J$2+$J$1,(IF(H860&gt;739.99,H860^3*2498.244218-H860^2*5471052.355142+H860*3994605728.77515-972400879260.135,H860^3*1396.138889-H860^2*3002770.071427+H860*2152080038.43115-513963640099.415)))-$J$1</f>
        <v>31207753.3894043</v>
      </c>
      <c r="J860" s="47" t="n">
        <f aca="false">I860*100/$J$2</f>
        <v>35.4865644463502</v>
      </c>
      <c r="L860" s="41" t="n">
        <f aca="false">[4]Plan1!$C855</f>
        <v>-3.56</v>
      </c>
      <c r="M860" s="41" t="n">
        <f aca="false">$O$5 + L860</f>
        <v>835.22</v>
      </c>
      <c r="N860" s="47" t="n">
        <f aca="false">IF(M860&gt;$O$5,$O$2+$O$1,(M860^3*3270.5936-M860^2*8015778.389801+M860*6549018422.82398-1783686174686.87))-$O$1</f>
        <v>23261870.8427734</v>
      </c>
      <c r="O860" s="41" t="n">
        <f aca="false">N860*100/$O$2</f>
        <v>59.5132626602597</v>
      </c>
      <c r="R860" s="47" t="n">
        <f aca="false">SUM(D860,I860,N860)</f>
        <v>166038411.371094</v>
      </c>
      <c r="S860" s="41" t="n">
        <f aca="false">R860*100/$R$2</f>
        <v>60.1570230719943</v>
      </c>
      <c r="U860" s="41" t="n">
        <f aca="false">[1]Plan1!$B855</f>
        <v>13.36</v>
      </c>
    </row>
    <row r="861" customFormat="false" ht="15" hidden="false" customHeight="false" outlineLevel="0" collapsed="false">
      <c r="A861" s="46" t="n">
        <v>42859</v>
      </c>
      <c r="B861" s="41" t="n">
        <f aca="false">[2]Plan1!$C856</f>
        <v>-3.6</v>
      </c>
      <c r="C861" s="41" t="n">
        <f aca="false">$E$5 + B861</f>
        <v>777.4</v>
      </c>
      <c r="D861" s="47" t="n">
        <f aca="false">IF(C861&gt;$E$5,$E$2+$E$1,(IF(C861&gt;764.99,C861^3*3486.59308-C861^2*7860012.00812+C861*5908819377.96283-1481278321001.59,IF(C861&gt;752.99,C861^3*3588.471445-C861^2*8028757.56264+C861*5988077680.84934-1488767378546.26,C861^3*899.851852-C861^2*1969009.674601+C861*1435480406.01138-348666163343.76))))-$E$1</f>
        <v>111285095.540283</v>
      </c>
      <c r="E861" s="47" t="n">
        <f aca="false">D861*100/$E$2</f>
        <v>74.6984909184057</v>
      </c>
      <c r="G861" s="41" t="n">
        <f aca="false">[3]Plan1!$C856</f>
        <v>-10.32</v>
      </c>
      <c r="H861" s="41" t="n">
        <f aca="false">$J$5 + G861</f>
        <v>749.68</v>
      </c>
      <c r="I861" s="47" t="n">
        <f aca="false">IF(H861&gt;$J$5,$J$2+$J$1,(IF(H861&gt;739.99,H861^3*2498.244218-H861^2*5471052.355142+H861*3994605728.77515-972400879260.135,H861^3*1396.138889-H861^2*3002770.071427+H861*2152080038.43115-513963640099.415)))-$J$1</f>
        <v>31096047.9863281</v>
      </c>
      <c r="J861" s="47" t="n">
        <f aca="false">I861*100/$J$2</f>
        <v>35.3595434161656</v>
      </c>
      <c r="L861" s="41" t="n">
        <f aca="false">[4]Plan1!$C856</f>
        <v>-3.56</v>
      </c>
      <c r="M861" s="41" t="n">
        <f aca="false">$O$5 + L861</f>
        <v>835.22</v>
      </c>
      <c r="N861" s="47" t="n">
        <f aca="false">IF(M861&gt;$O$5,$O$2+$O$1,(M861^3*3270.5936-M861^2*8015778.389801+M861*6549018422.82398-1783686174686.87))-$O$1</f>
        <v>23261870.8427734</v>
      </c>
      <c r="O861" s="41" t="n">
        <f aca="false">N861*100/$O$2</f>
        <v>59.5132626602597</v>
      </c>
      <c r="R861" s="47" t="n">
        <f aca="false">SUM(D861,I861,N861)</f>
        <v>165643014.369385</v>
      </c>
      <c r="S861" s="41" t="n">
        <f aca="false">R861*100/$R$2</f>
        <v>60.0137676267151</v>
      </c>
      <c r="U861" s="41" t="n">
        <f aca="false">[1]Plan1!$B856</f>
        <v>13.62</v>
      </c>
    </row>
    <row r="862" customFormat="false" ht="15" hidden="false" customHeight="false" outlineLevel="0" collapsed="false">
      <c r="A862" s="46" t="n">
        <v>42860</v>
      </c>
      <c r="B862" s="41" t="n">
        <f aca="false">[2]Plan1!$C857</f>
        <v>-3.62</v>
      </c>
      <c r="C862" s="41" t="n">
        <f aca="false">$E$5 + B862</f>
        <v>777.38</v>
      </c>
      <c r="D862" s="47" t="n">
        <f aca="false">IF(C862&gt;$E$5,$E$2+$E$1,(IF(C862&gt;764.99,C862^3*3486.59308-C862^2*7860012.00812+C862*5908819377.96283-1481278321001.59,IF(C862&gt;752.99,C862^3*3588.471445-C862^2*8028757.56264+C862*5988077680.84934-1488767378546.26,C862^3*899.851852-C862^2*1969009.674601+C862*1435480406.01138-348666163343.76))))-$E$1</f>
        <v>111096239.262939</v>
      </c>
      <c r="E862" s="47" t="n">
        <f aca="false">D862*100/$E$2</f>
        <v>74.5717239075175</v>
      </c>
      <c r="G862" s="41" t="n">
        <f aca="false">[3]Plan1!$C857</f>
        <v>-10.34</v>
      </c>
      <c r="H862" s="41" t="n">
        <f aca="false">$J$5 + G862</f>
        <v>749.66</v>
      </c>
      <c r="I862" s="47" t="n">
        <f aca="false">IF(H862&gt;$J$5,$J$2+$J$1,(IF(H862&gt;739.99,H862^3*2498.244218-H862^2*5471052.355142+H862*3994605728.77515-972400879260.135,H862^3*1396.138889-H862^2*3002770.071427+H862*2152080038.43115-513963640099.415)))-$J$1</f>
        <v>31021725.3415527</v>
      </c>
      <c r="J862" s="47" t="n">
        <f aca="false">I862*100/$J$2</f>
        <v>35.2750305936393</v>
      </c>
      <c r="L862" s="41" t="n">
        <f aca="false">[4]Plan1!$C857</f>
        <v>-3.57</v>
      </c>
      <c r="M862" s="41" t="n">
        <f aca="false">$O$5 + L862</f>
        <v>835.21</v>
      </c>
      <c r="N862" s="47" t="n">
        <f aca="false">IF(M862&gt;$O$5,$O$2+$O$1,(M862^3*3270.5936-M862^2*8015778.389801+M862*6549018422.82398-1783686174686.87))-$O$1</f>
        <v>23224231.1523438</v>
      </c>
      <c r="O862" s="41" t="n">
        <f aca="false">N862*100/$O$2</f>
        <v>59.4169651269214</v>
      </c>
      <c r="R862" s="47" t="n">
        <f aca="false">SUM(D862,I862,N862)</f>
        <v>165342195.756836</v>
      </c>
      <c r="S862" s="41" t="n">
        <f aca="false">R862*100/$R$2</f>
        <v>59.9047786761094</v>
      </c>
      <c r="U862" s="41" t="n">
        <f aca="false">[1]Plan1!$B857</f>
        <v>12.07</v>
      </c>
    </row>
    <row r="863" customFormat="false" ht="15" hidden="false" customHeight="false" outlineLevel="0" collapsed="false">
      <c r="A863" s="46" t="n">
        <v>42861</v>
      </c>
      <c r="B863" s="41" t="n">
        <f aca="false">[2]Plan1!$C858</f>
        <v>-3.65</v>
      </c>
      <c r="C863" s="41" t="n">
        <f aca="false">$E$5 + B863</f>
        <v>777.35</v>
      </c>
      <c r="D863" s="47" t="n">
        <f aca="false">IF(C863&gt;$E$5,$E$2+$E$1,(IF(C863&gt;764.99,C863^3*3486.59308-C863^2*7860012.00812+C863*5908819377.96283-1481278321001.59,IF(C863&gt;752.99,C863^3*3588.471445-C863^2*8028757.56264+C863*5988077680.84934-1488767378546.26,C863^3*899.851852-C863^2*1969009.674601+C863*1435480406.01138-348666163343.76))))-$E$1</f>
        <v>110813361.611572</v>
      </c>
      <c r="E863" s="47" t="n">
        <f aca="false">D863*100/$E$2</f>
        <v>74.3818464259996</v>
      </c>
      <c r="G863" s="41" t="n">
        <f aca="false">[3]Plan1!$C858</f>
        <v>-10.37</v>
      </c>
      <c r="H863" s="41" t="n">
        <f aca="false">$J$5 + G863</f>
        <v>749.63</v>
      </c>
      <c r="I863" s="47" t="n">
        <f aca="false">IF(H863&gt;$J$5,$J$2+$J$1,(IF(H863&gt;739.99,H863^3*2498.244218-H863^2*5471052.355142+H863*3994605728.77515-972400879260.135,H863^3*1396.138889-H863^2*3002770.071427+H863*2152080038.43115-513963640099.415)))-$J$1</f>
        <v>30910462.5092773</v>
      </c>
      <c r="J863" s="47" t="n">
        <f aca="false">I863*100/$J$2</f>
        <v>35.1485128139466</v>
      </c>
      <c r="L863" s="41" t="n">
        <f aca="false">[4]Plan1!$C858</f>
        <v>-3.58</v>
      </c>
      <c r="M863" s="41" t="n">
        <f aca="false">$O$5 + L863</f>
        <v>835.2</v>
      </c>
      <c r="N863" s="47" t="n">
        <f aca="false">IF(M863&gt;$O$5,$O$2+$O$1,(M863^3*3270.5936-M863^2*8015778.389801+M863*6549018422.82398-1783686174686.87))-$O$1</f>
        <v>23186627.2856445</v>
      </c>
      <c r="O863" s="41" t="n">
        <f aca="false">N863*100/$O$2</f>
        <v>59.3207592451573</v>
      </c>
      <c r="R863" s="47" t="n">
        <f aca="false">SUM(D863,I863,N863)</f>
        <v>164910451.406494</v>
      </c>
      <c r="S863" s="41" t="n">
        <f aca="false">R863*100/$R$2</f>
        <v>59.7483543003866</v>
      </c>
      <c r="U863" s="41" t="n">
        <f aca="false">[1]Plan1!$B858</f>
        <v>12.32</v>
      </c>
    </row>
    <row r="864" customFormat="false" ht="15" hidden="false" customHeight="false" outlineLevel="0" collapsed="false">
      <c r="A864" s="46" t="n">
        <v>42862</v>
      </c>
      <c r="B864" s="41" t="n">
        <f aca="false">[2]Plan1!$C859</f>
        <v>-3.65</v>
      </c>
      <c r="C864" s="41" t="n">
        <f aca="false">$E$5 + B864</f>
        <v>777.35</v>
      </c>
      <c r="D864" s="47" t="n">
        <f aca="false">IF(C864&gt;$E$5,$E$2+$E$1,(IF(C864&gt;764.99,C864^3*3486.59308-C864^2*7860012.00812+C864*5908819377.96283-1481278321001.59,IF(C864&gt;752.99,C864^3*3588.471445-C864^2*8028757.56264+C864*5988077680.84934-1488767378546.26,C864^3*899.851852-C864^2*1969009.674601+C864*1435480406.01138-348666163343.76))))-$E$1</f>
        <v>110813361.611572</v>
      </c>
      <c r="E864" s="47" t="n">
        <f aca="false">D864*100/$E$2</f>
        <v>74.3818464259996</v>
      </c>
      <c r="G864" s="41" t="n">
        <f aca="false">[3]Plan1!$C859</f>
        <v>-10.37</v>
      </c>
      <c r="H864" s="41" t="n">
        <f aca="false">$J$5 + G864</f>
        <v>749.63</v>
      </c>
      <c r="I864" s="47" t="n">
        <f aca="false">IF(H864&gt;$J$5,$J$2+$J$1,(IF(H864&gt;739.99,H864^3*2498.244218-H864^2*5471052.355142+H864*3994605728.77515-972400879260.135,H864^3*1396.138889-H864^2*3002770.071427+H864*2152080038.43115-513963640099.415)))-$J$1</f>
        <v>30910462.5092773</v>
      </c>
      <c r="J864" s="47" t="n">
        <f aca="false">I864*100/$J$2</f>
        <v>35.1485128139466</v>
      </c>
      <c r="L864" s="41" t="n">
        <f aca="false">[4]Plan1!$C859</f>
        <v>-3.59</v>
      </c>
      <c r="M864" s="41" t="n">
        <f aca="false">$O$5 + L864</f>
        <v>835.19</v>
      </c>
      <c r="N864" s="47" t="n">
        <f aca="false">IF(M864&gt;$O$5,$O$2+$O$1,(M864^3*3270.5936-M864^2*8015778.389801+M864*6549018422.82398-1783686174686.87))-$O$1</f>
        <v>23149059.2241211</v>
      </c>
      <c r="O864" s="41" t="n">
        <f aca="false">N864*100/$O$2</f>
        <v>59.2246449674969</v>
      </c>
      <c r="R864" s="47" t="n">
        <f aca="false">SUM(D864,I864,N864)</f>
        <v>164872883.344971</v>
      </c>
      <c r="S864" s="41" t="n">
        <f aca="false">R864*100/$R$2</f>
        <v>59.7347430960564</v>
      </c>
      <c r="U864" s="41" t="n">
        <f aca="false">[1]Plan1!$B859</f>
        <v>11.82</v>
      </c>
    </row>
    <row r="865" customFormat="false" ht="15" hidden="false" customHeight="false" outlineLevel="0" collapsed="false">
      <c r="A865" s="46" t="n">
        <v>42863</v>
      </c>
      <c r="B865" s="41" t="n">
        <f aca="false">[2]Plan1!$C860</f>
        <v>-3.67</v>
      </c>
      <c r="C865" s="41" t="n">
        <f aca="false">$E$5 + B865</f>
        <v>777.33</v>
      </c>
      <c r="D865" s="47" t="n">
        <f aca="false">IF(C865&gt;$E$5,$E$2+$E$1,(IF(C865&gt;764.99,C865^3*3486.59308-C865^2*7860012.00812+C865*5908819377.96283-1481278321001.59,IF(C865&gt;752.99,C865^3*3588.471445-C865^2*8028757.56264+C865*5988077680.84934-1488767378546.26,C865^3*899.851852-C865^2*1969009.674601+C865*1435480406.01138-348666163343.76))))-$E$1</f>
        <v>110625047.444092</v>
      </c>
      <c r="E865" s="47" t="n">
        <f aca="false">D865*100/$E$2</f>
        <v>74.2554432984195</v>
      </c>
      <c r="G865" s="41" t="n">
        <f aca="false">[3]Plan1!$C860</f>
        <v>-10.39</v>
      </c>
      <c r="H865" s="41" t="n">
        <f aca="false">$J$5 + G865</f>
        <v>749.61</v>
      </c>
      <c r="I865" s="47" t="n">
        <f aca="false">IF(H865&gt;$J$5,$J$2+$J$1,(IF(H865&gt;739.99,H865^3*2498.244218-H865^2*5471052.355142+H865*3994605728.77515-972400879260.135,H865^3*1396.138889-H865^2*3002770.071427+H865*2152080038.43115-513963640099.415)))-$J$1</f>
        <v>30836434.5373535</v>
      </c>
      <c r="J865" s="47" t="n">
        <f aca="false">I865*100/$J$2</f>
        <v>35.0643350660732</v>
      </c>
      <c r="L865" s="41" t="n">
        <f aca="false">[4]Plan1!$C860</f>
        <v>-3.61</v>
      </c>
      <c r="M865" s="41" t="n">
        <f aca="false">$O$5 + L865</f>
        <v>835.17</v>
      </c>
      <c r="N865" s="47" t="n">
        <f aca="false">IF(M865&gt;$O$5,$O$2+$O$1,(M865^3*3270.5936-M865^2*8015778.389801+M865*6549018422.82398-1783686174686.87))-$O$1</f>
        <v>23074030.4350586</v>
      </c>
      <c r="O865" s="41" t="n">
        <f aca="false">N865*100/$O$2</f>
        <v>59.0326910158678</v>
      </c>
      <c r="R865" s="47" t="n">
        <f aca="false">SUM(D865,I865,N865)</f>
        <v>164535512.416504</v>
      </c>
      <c r="S865" s="41" t="n">
        <f aca="false">R865*100/$R$2</f>
        <v>59.6125109537467</v>
      </c>
      <c r="U865" s="41" t="n">
        <f aca="false">[1]Plan1!$B860</f>
        <v>10.86</v>
      </c>
    </row>
    <row r="866" customFormat="false" ht="15" hidden="false" customHeight="false" outlineLevel="0" collapsed="false">
      <c r="A866" s="46" t="n">
        <v>42864</v>
      </c>
      <c r="B866" s="41" t="n">
        <f aca="false">[2]Plan1!$C861</f>
        <v>-3.72</v>
      </c>
      <c r="C866" s="41" t="n">
        <f aca="false">$E$5 + B866</f>
        <v>777.28</v>
      </c>
      <c r="D866" s="47" t="n">
        <f aca="false">IF(C866&gt;$E$5,$E$2+$E$1,(IF(C866&gt;764.99,C866^3*3486.59308-C866^2*7860012.00812+C866*5908819377.96283-1481278321001.59,IF(C866&gt;752.99,C866^3*3588.471445-C866^2*8028757.56264+C866*5988077680.84934-1488767378546.26,C866^3*899.851852-C866^2*1969009.674601+C866*1435480406.01138-348666163343.76))))-$E$1</f>
        <v>110155209.065186</v>
      </c>
      <c r="E866" s="47" t="n">
        <f aca="false">D866*100/$E$2</f>
        <v>73.9400711660647</v>
      </c>
      <c r="G866" s="41" t="n">
        <f aca="false">[3]Plan1!$C861</f>
        <v>-10.4</v>
      </c>
      <c r="H866" s="41" t="n">
        <f aca="false">$J$5 + G866</f>
        <v>749.6</v>
      </c>
      <c r="I866" s="47" t="n">
        <f aca="false">IF(H866&gt;$J$5,$J$2+$J$1,(IF(H866&gt;739.99,H866^3*2498.244218-H866^2*5471052.355142+H866*3994605728.77515-972400879260.135,H866^3*1396.138889-H866^2*3002770.071427+H866*2152080038.43115-513963640099.415)))-$J$1</f>
        <v>30799464.6813965</v>
      </c>
      <c r="J866" s="47" t="n">
        <f aca="false">I866*100/$J$2</f>
        <v>35.0222963726876</v>
      </c>
      <c r="L866" s="41" t="n">
        <f aca="false">[4]Plan1!$C861</f>
        <v>-3.62</v>
      </c>
      <c r="M866" s="41" t="n">
        <f aca="false">$O$5 + L866</f>
        <v>835.16</v>
      </c>
      <c r="N866" s="47" t="n">
        <f aca="false">IF(M866&gt;$O$5,$O$2+$O$1,(M866^3*3270.5936-M866^2*8015778.389801+M866*6549018422.82398-1783686174686.87))-$O$1</f>
        <v>23036569.668457</v>
      </c>
      <c r="O866" s="41" t="n">
        <f aca="false">N866*100/$O$2</f>
        <v>58.9368512419613</v>
      </c>
      <c r="R866" s="47" t="n">
        <f aca="false">SUM(D866,I866,N866)</f>
        <v>163991243.415039</v>
      </c>
      <c r="S866" s="41" t="n">
        <f aca="false">R866*100/$R$2</f>
        <v>59.4153180114141</v>
      </c>
      <c r="U866" s="41" t="n">
        <f aca="false">[1]Plan1!$B861</f>
        <v>11.58</v>
      </c>
    </row>
    <row r="867" customFormat="false" ht="15" hidden="false" customHeight="false" outlineLevel="0" collapsed="false">
      <c r="A867" s="46" t="n">
        <v>42865</v>
      </c>
      <c r="B867" s="41" t="n">
        <f aca="false">[2]Plan1!$C862</f>
        <v>-3.76</v>
      </c>
      <c r="C867" s="41" t="n">
        <f aca="false">$E$5 + B867</f>
        <v>777.24</v>
      </c>
      <c r="D867" s="47" t="n">
        <f aca="false">IF(C867&gt;$E$5,$E$2+$E$1,(IF(C867&gt;764.99,C867^3*3486.59308-C867^2*7860012.00812+C867*5908819377.96283-1481278321001.59,IF(C867&gt;752.99,C867^3*3588.471445-C867^2*8028757.56264+C867*5988077680.84934-1488767378546.26,C867^3*899.851852-C867^2*1969009.674601+C867*1435480406.01138-348666163343.76))))-$E$1</f>
        <v>109780311.083252</v>
      </c>
      <c r="E867" s="47" t="n">
        <f aca="false">D867*100/$E$2</f>
        <v>73.6884263850377</v>
      </c>
      <c r="G867" s="41" t="n">
        <f aca="false">[3]Plan1!$C862</f>
        <v>-10.42</v>
      </c>
      <c r="H867" s="41" t="n">
        <f aca="false">$J$5 + G867</f>
        <v>749.58</v>
      </c>
      <c r="I867" s="47" t="n">
        <f aca="false">IF(H867&gt;$J$5,$J$2+$J$1,(IF(H867&gt;739.99,H867^3*2498.244218-H867^2*5471052.355142+H867*3994605728.77515-972400879260.135,H867^3*1396.138889-H867^2*3002770.071427+H867*2152080038.43115-513963640099.415)))-$J$1</f>
        <v>30725613.1530762</v>
      </c>
      <c r="J867" s="47" t="n">
        <f aca="false">I867*100/$J$2</f>
        <v>34.9383192601253</v>
      </c>
      <c r="L867" s="41" t="n">
        <f aca="false">[4]Plan1!$C862</f>
        <v>-3.63</v>
      </c>
      <c r="M867" s="41" t="n">
        <f aca="false">$O$5 + L867</f>
        <v>835.15</v>
      </c>
      <c r="N867" s="47" t="n">
        <f aca="false">IF(M867&gt;$O$5,$O$2+$O$1,(M867^3*3270.5936-M867^2*8015778.389801+M867*6549018422.82398-1783686174686.87))-$O$1</f>
        <v>22999144.6279297</v>
      </c>
      <c r="O867" s="41" t="n">
        <f aca="false">N867*100/$O$2</f>
        <v>58.8411028697848</v>
      </c>
      <c r="R867" s="47" t="n">
        <f aca="false">SUM(D867,I867,N867)</f>
        <v>163505068.864258</v>
      </c>
      <c r="S867" s="41" t="n">
        <f aca="false">R867*100/$R$2</f>
        <v>59.239173145736</v>
      </c>
      <c r="U867" s="41" t="n">
        <f aca="false">[1]Plan1!$B862</f>
        <v>12.07</v>
      </c>
    </row>
    <row r="868" customFormat="false" ht="15" hidden="false" customHeight="false" outlineLevel="0" collapsed="false">
      <c r="A868" s="46" t="n">
        <v>42866</v>
      </c>
      <c r="B868" s="41" t="n">
        <f aca="false">[2]Plan1!$C863</f>
        <v>-3.77</v>
      </c>
      <c r="C868" s="41" t="n">
        <f aca="false">$E$5 + B868</f>
        <v>777.23</v>
      </c>
      <c r="D868" s="47" t="n">
        <f aca="false">IF(C868&gt;$E$5,$E$2+$E$1,(IF(C868&gt;764.99,C868^3*3486.59308-C868^2*7860012.00812+C868*5908819377.96283-1481278321001.59,IF(C868&gt;752.99,C868^3*3588.471445-C868^2*8028757.56264+C868*5988077680.84934-1488767378546.26,C868^3*899.851852-C868^2*1969009.674601+C868*1435480406.01138-348666163343.76))))-$E$1</f>
        <v>109686721.512451</v>
      </c>
      <c r="E868" s="47" t="n">
        <f aca="false">D868*100/$E$2</f>
        <v>73.6256057559986</v>
      </c>
      <c r="G868" s="41" t="n">
        <f aca="false">[3]Plan1!$C863</f>
        <v>-10.43</v>
      </c>
      <c r="H868" s="41" t="n">
        <f aca="false">$J$5 + G868</f>
        <v>749.57</v>
      </c>
      <c r="I868" s="47" t="n">
        <f aca="false">IF(H868&gt;$J$5,$J$2+$J$1,(IF(H868&gt;739.99,H868^3*2498.244218-H868^2*5471052.355142+H868*3994605728.77515-972400879260.135,H868^3*1396.138889-H868^2*3002770.071427+H868*2152080038.43115-513963640099.415)))-$J$1</f>
        <v>30688731.451416</v>
      </c>
      <c r="J868" s="47" t="n">
        <f aca="false">I868*100/$J$2</f>
        <v>34.8963808076348</v>
      </c>
      <c r="L868" s="41" t="n">
        <f aca="false">[4]Plan1!$C863</f>
        <v>-3.64</v>
      </c>
      <c r="M868" s="41" t="n">
        <f aca="false">$O$5 + L868</f>
        <v>835.14</v>
      </c>
      <c r="N868" s="47" t="n">
        <f aca="false">IF(M868&gt;$O$5,$O$2+$O$1,(M868^3*3270.5936-M868^2*8015778.389801+M868*6549018422.82398-1783686174686.87))-$O$1</f>
        <v>22961755.2929688</v>
      </c>
      <c r="O868" s="41" t="n">
        <f aca="false">N868*100/$O$2</f>
        <v>58.7454458468711</v>
      </c>
      <c r="R868" s="47" t="n">
        <f aca="false">SUM(D868,I868,N868)</f>
        <v>163337208.256836</v>
      </c>
      <c r="S868" s="41" t="n">
        <f aca="false">R868*100/$R$2</f>
        <v>59.1783559266951</v>
      </c>
      <c r="U868" s="41" t="n">
        <f aca="false">[1]Plan1!$B863</f>
        <v>10.39</v>
      </c>
    </row>
    <row r="869" customFormat="false" ht="15" hidden="false" customHeight="false" outlineLevel="0" collapsed="false">
      <c r="A869" s="46" t="n">
        <v>42867</v>
      </c>
      <c r="B869" s="41" t="n">
        <f aca="false">[2]Plan1!$C864</f>
        <v>-3.76</v>
      </c>
      <c r="C869" s="41" t="n">
        <f aca="false">$E$5 + B869</f>
        <v>777.24</v>
      </c>
      <c r="D869" s="47" t="n">
        <f aca="false">IF(C869&gt;$E$5,$E$2+$E$1,(IF(C869&gt;764.99,C869^3*3486.59308-C869^2*7860012.00812+C869*5908819377.96283-1481278321001.59,IF(C869&gt;752.99,C869^3*3588.471445-C869^2*8028757.56264+C869*5988077680.84934-1488767378546.26,C869^3*899.851852-C869^2*1969009.674601+C869*1435480406.01138-348666163343.76))))-$E$1</f>
        <v>109780311.083252</v>
      </c>
      <c r="E869" s="47" t="n">
        <f aca="false">D869*100/$E$2</f>
        <v>73.6884263850377</v>
      </c>
      <c r="G869" s="41" t="n">
        <f aca="false">[3]Plan1!$C864</f>
        <v>-10.45</v>
      </c>
      <c r="H869" s="41" t="n">
        <f aca="false">$J$5 + G869</f>
        <v>749.55</v>
      </c>
      <c r="I869" s="47" t="n">
        <f aca="false">IF(H869&gt;$J$5,$J$2+$J$1,(IF(H869&gt;739.99,H869^3*2498.244218-H869^2*5471052.355142+H869*3994605728.77515-972400879260.135,H869^3*1396.138889-H869^2*3002770.071427+H869*2152080038.43115-513963640099.415)))-$J$1</f>
        <v>30615056.0983887</v>
      </c>
      <c r="J869" s="47" t="n">
        <f aca="false">I869*100/$J$2</f>
        <v>34.8126040252856</v>
      </c>
      <c r="L869" s="41" t="n">
        <f aca="false">[4]Plan1!$C864</f>
        <v>-3.65</v>
      </c>
      <c r="M869" s="41" t="n">
        <f aca="false">$O$5 + L869</f>
        <v>835.13</v>
      </c>
      <c r="N869" s="47" t="n">
        <f aca="false">IF(M869&gt;$O$5,$O$2+$O$1,(M869^3*3270.5936-M869^2*8015778.389801+M869*6549018422.82398-1783686174686.87))-$O$1</f>
        <v>22924401.6435547</v>
      </c>
      <c r="O869" s="41" t="n">
        <f aca="false">N869*100/$O$2</f>
        <v>58.6498801220021</v>
      </c>
      <c r="R869" s="47" t="n">
        <f aca="false">SUM(D869,I869,N869)</f>
        <v>163319768.825195</v>
      </c>
      <c r="S869" s="41" t="n">
        <f aca="false">R869*100/$R$2</f>
        <v>59.1720374833729</v>
      </c>
      <c r="U869" s="41" t="n">
        <f aca="false">[1]Plan1!$B864</f>
        <v>12.83</v>
      </c>
    </row>
    <row r="870" customFormat="false" ht="15" hidden="false" customHeight="false" outlineLevel="0" collapsed="false">
      <c r="A870" s="46" t="n">
        <v>42868</v>
      </c>
      <c r="B870" s="41" t="n">
        <f aca="false">[2]Plan1!$C865</f>
        <v>-3.75</v>
      </c>
      <c r="C870" s="41" t="n">
        <f aca="false">$E$5 + B870</f>
        <v>777.25</v>
      </c>
      <c r="D870" s="47" t="n">
        <f aca="false">IF(C870&gt;$E$5,$E$2+$E$1,(IF(C870&gt;764.99,C870^3*3486.59308-C870^2*7860012.00812+C870*5908819377.96283-1481278321001.59,IF(C870&gt;752.99,C870^3*3588.471445-C870^2*8028757.56264+C870*5988077680.84934-1488767378546.26,C870^3*899.851852-C870^2*1969009.674601+C870*1435480406.01138-348666163343.76))))-$E$1</f>
        <v>109873954.602295</v>
      </c>
      <c r="E870" s="47" t="n">
        <f aca="false">D870*100/$E$2</f>
        <v>73.7512832260445</v>
      </c>
      <c r="G870" s="41" t="n">
        <f aca="false">[3]Plan1!$C865</f>
        <v>-10.46</v>
      </c>
      <c r="H870" s="41" t="n">
        <f aca="false">$J$5 + G870</f>
        <v>749.54</v>
      </c>
      <c r="I870" s="47" t="n">
        <f aca="false">IF(H870&gt;$J$5,$J$2+$J$1,(IF(H870&gt;739.99,H870^3*2498.244218-H870^2*5471052.355142+H870*3994605728.77515-972400879260.135,H870^3*1396.138889-H870^2*3002770.071427+H870*2152080038.43115-513963640099.415)))-$J$1</f>
        <v>30578262.4157715</v>
      </c>
      <c r="J870" s="47" t="n">
        <f aca="false">I870*100/$J$2</f>
        <v>34.7707656598922</v>
      </c>
      <c r="L870" s="41" t="n">
        <f aca="false">[4]Plan1!$C865</f>
        <v>-3.66</v>
      </c>
      <c r="M870" s="41" t="n">
        <f aca="false">$O$5 + L870</f>
        <v>835.12</v>
      </c>
      <c r="N870" s="47" t="n">
        <f aca="false">IF(M870&gt;$O$5,$O$2+$O$1,(M870^3*3270.5936-M870^2*8015778.389801+M870*6549018422.82398-1783686174686.87))-$O$1</f>
        <v>22887083.6630859</v>
      </c>
      <c r="O870" s="41" t="n">
        <f aca="false">N870*100/$O$2</f>
        <v>58.5544056527043</v>
      </c>
      <c r="R870" s="47" t="n">
        <f aca="false">SUM(D870,I870,N870)</f>
        <v>163339300.681152</v>
      </c>
      <c r="S870" s="41" t="n">
        <f aca="false">R870*100/$R$2</f>
        <v>59.1791140284912</v>
      </c>
      <c r="U870" s="41" t="n">
        <f aca="false">[1]Plan1!$B865</f>
        <v>12.07</v>
      </c>
    </row>
    <row r="871" customFormat="false" ht="15" hidden="false" customHeight="false" outlineLevel="0" collapsed="false">
      <c r="A871" s="46" t="n">
        <v>42869</v>
      </c>
      <c r="B871" s="41" t="n">
        <f aca="false">[2]Plan1!$C866</f>
        <v>-3.76</v>
      </c>
      <c r="C871" s="41" t="n">
        <f aca="false">$E$5 + B871</f>
        <v>777.24</v>
      </c>
      <c r="D871" s="47" t="n">
        <f aca="false">IF(C871&gt;$E$5,$E$2+$E$1,(IF(C871&gt;764.99,C871^3*3486.59308-C871^2*7860012.00812+C871*5908819377.96283-1481278321001.59,IF(C871&gt;752.99,C871^3*3588.471445-C871^2*8028757.56264+C871*5988077680.84934-1488767378546.26,C871^3*899.851852-C871^2*1969009.674601+C871*1435480406.01138-348666163343.76))))-$E$1</f>
        <v>109780311.083252</v>
      </c>
      <c r="E871" s="47" t="n">
        <f aca="false">D871*100/$E$2</f>
        <v>73.6884263850377</v>
      </c>
      <c r="G871" s="41" t="n">
        <f aca="false">[3]Plan1!$C866</f>
        <v>-10.48</v>
      </c>
      <c r="H871" s="41" t="n">
        <f aca="false">$J$5 + G871</f>
        <v>749.52</v>
      </c>
      <c r="I871" s="47" t="n">
        <f aca="false">IF(H871&gt;$J$5,$J$2+$J$1,(IF(H871&gt;739.99,H871^3*2498.244218-H871^2*5471052.355142+H871*3994605728.77515-972400879260.135,H871^3*1396.138889-H871^2*3002770.071427+H871*2152080038.43115-513963640099.415)))-$J$1</f>
        <v>30504762.9665527</v>
      </c>
      <c r="J871" s="47" t="n">
        <f aca="false">I871*100/$J$2</f>
        <v>34.6871888990492</v>
      </c>
      <c r="L871" s="41" t="n">
        <f aca="false">[4]Plan1!$C866</f>
        <v>-3.68</v>
      </c>
      <c r="M871" s="41" t="n">
        <f aca="false">$O$5 + L871</f>
        <v>835.1</v>
      </c>
      <c r="N871" s="47" t="n">
        <f aca="false">IF(M871&gt;$O$5,$O$2+$O$1,(M871^3*3270.5936-M871^2*8015778.389801+M871*6549018422.82398-1783686174686.87))-$O$1</f>
        <v>22812554.6210938</v>
      </c>
      <c r="O871" s="41" t="n">
        <f aca="false">N871*100/$O$2</f>
        <v>58.3637302559627</v>
      </c>
      <c r="R871" s="47" t="n">
        <f aca="false">SUM(D871,I871,N871)</f>
        <v>163097628.670898</v>
      </c>
      <c r="S871" s="41" t="n">
        <f aca="false">R871*100/$R$2</f>
        <v>59.0915543573486</v>
      </c>
      <c r="U871" s="41" t="n">
        <f aca="false">[1]Plan1!$B866</f>
        <v>13.09</v>
      </c>
    </row>
    <row r="872" customFormat="false" ht="15" hidden="false" customHeight="false" outlineLevel="0" collapsed="false">
      <c r="A872" s="46" t="n">
        <v>42870</v>
      </c>
      <c r="B872" s="41" t="n">
        <f aca="false">[2]Plan1!$C867</f>
        <v>-3.76</v>
      </c>
      <c r="C872" s="41" t="n">
        <f aca="false">$E$5 + B872</f>
        <v>777.24</v>
      </c>
      <c r="D872" s="47" t="n">
        <f aca="false">IF(C872&gt;$E$5,$E$2+$E$1,(IF(C872&gt;764.99,C872^3*3486.59308-C872^2*7860012.00812+C872*5908819377.96283-1481278321001.59,IF(C872&gt;752.99,C872^3*3588.471445-C872^2*8028757.56264+C872*5988077680.84934-1488767378546.26,C872^3*899.851852-C872^2*1969009.674601+C872*1435480406.01138-348666163343.76))))-$E$1</f>
        <v>109780311.083252</v>
      </c>
      <c r="E872" s="47" t="n">
        <f aca="false">D872*100/$E$2</f>
        <v>73.6884263850377</v>
      </c>
      <c r="G872" s="41" t="n">
        <f aca="false">[3]Plan1!$C867</f>
        <v>-10.5</v>
      </c>
      <c r="H872" s="41" t="n">
        <f aca="false">$J$5 + G872</f>
        <v>749.5</v>
      </c>
      <c r="I872" s="47" t="n">
        <f aca="false">IF(H872&gt;$J$5,$J$2+$J$1,(IF(H872&gt;739.99,H872^3*2498.244218-H872^2*5471052.355142+H872*3994605728.77515-972400879260.135,H872^3*1396.138889-H872^2*3002770.071427+H872*2152080038.43115-513963640099.415)))-$J$1</f>
        <v>30431380.6367188</v>
      </c>
      <c r="J872" s="47" t="n">
        <f aca="false">I872*100/$J$2</f>
        <v>34.6037453155146</v>
      </c>
      <c r="L872" s="41" t="n">
        <f aca="false">[4]Plan1!$C867</f>
        <v>-3.68</v>
      </c>
      <c r="M872" s="41" t="n">
        <f aca="false">$O$5 + L872</f>
        <v>835.1</v>
      </c>
      <c r="N872" s="47" t="n">
        <f aca="false">IF(M872&gt;$O$5,$O$2+$O$1,(M872^3*3270.5936-M872^2*8015778.389801+M872*6549018422.82398-1783686174686.87))-$O$1</f>
        <v>22812554.6210938</v>
      </c>
      <c r="O872" s="41" t="n">
        <f aca="false">N872*100/$O$2</f>
        <v>58.3637302559627</v>
      </c>
      <c r="R872" s="47" t="n">
        <f aca="false">SUM(D872,I872,N872)</f>
        <v>163024246.341064</v>
      </c>
      <c r="S872" s="41" t="n">
        <f aca="false">R872*100/$R$2</f>
        <v>59.0649673617706</v>
      </c>
      <c r="U872" s="41" t="n">
        <f aca="false">[1]Plan1!$B867</f>
        <v>12.83</v>
      </c>
    </row>
    <row r="873" customFormat="false" ht="15" hidden="false" customHeight="false" outlineLevel="0" collapsed="false">
      <c r="A873" s="46" t="n">
        <v>42871</v>
      </c>
      <c r="B873" s="41" t="n">
        <f aca="false">[2]Plan1!$C868</f>
        <v>-3.76</v>
      </c>
      <c r="C873" s="41" t="n">
        <f aca="false">$E$5 + B873</f>
        <v>777.24</v>
      </c>
      <c r="D873" s="47" t="n">
        <f aca="false">IF(C873&gt;$E$5,$E$2+$E$1,(IF(C873&gt;764.99,C873^3*3486.59308-C873^2*7860012.00812+C873*5908819377.96283-1481278321001.59,IF(C873&gt;752.99,C873^3*3588.471445-C873^2*8028757.56264+C873*5988077680.84934-1488767378546.26,C873^3*899.851852-C873^2*1969009.674601+C873*1435480406.01138-348666163343.76))))-$E$1</f>
        <v>109780311.083252</v>
      </c>
      <c r="E873" s="47" t="n">
        <f aca="false">D873*100/$E$2</f>
        <v>73.6884263850377</v>
      </c>
      <c r="G873" s="41" t="n">
        <f aca="false">[3]Plan1!$C868</f>
        <v>-10.52</v>
      </c>
      <c r="H873" s="41" t="n">
        <f aca="false">$J$5 + G873</f>
        <v>749.48</v>
      </c>
      <c r="I873" s="47" t="n">
        <f aca="false">IF(H873&gt;$J$5,$J$2+$J$1,(IF(H873&gt;739.99,H873^3*2498.244218-H873^2*5471052.355142+H873*3994605728.77515-972400879260.135,H873^3*1396.138889-H873^2*3002770.071427+H873*2152080038.43115-513963640099.415)))-$J$1</f>
        <v>30358115.3071289</v>
      </c>
      <c r="J873" s="47" t="n">
        <f aca="false">I873*100/$J$2</f>
        <v>34.5204347738126</v>
      </c>
      <c r="L873" s="41" t="n">
        <f aca="false">[4]Plan1!$C868</f>
        <v>-3.7</v>
      </c>
      <c r="M873" s="41" t="n">
        <f aca="false">$O$5 + L873</f>
        <v>835.08</v>
      </c>
      <c r="N873" s="47" t="n">
        <f aca="false">IF(M873&gt;$O$5,$O$2+$O$1,(M873^3*3270.5936-M873^2*8015778.389801+M873*6549018422.82398-1783686174686.87))-$O$1</f>
        <v>22738168.0102539</v>
      </c>
      <c r="O873" s="41" t="n">
        <f aca="false">N873*100/$O$2</f>
        <v>58.1734192556463</v>
      </c>
      <c r="R873" s="47" t="n">
        <f aca="false">SUM(D873,I873,N873)</f>
        <v>162876594.400635</v>
      </c>
      <c r="S873" s="41" t="n">
        <f aca="false">R873*100/$R$2</f>
        <v>59.0114719018122</v>
      </c>
      <c r="U873" s="41" t="n">
        <f aca="false">[1]Plan1!$B868</f>
        <v>15.27</v>
      </c>
    </row>
    <row r="874" customFormat="false" ht="15" hidden="false" customHeight="false" outlineLevel="0" collapsed="false">
      <c r="A874" s="46" t="n">
        <v>42872</v>
      </c>
      <c r="B874" s="41" t="n">
        <f aca="false">[2]Plan1!$C869</f>
        <v>-3.74</v>
      </c>
      <c r="C874" s="41" t="n">
        <f aca="false">$E$5 + B874</f>
        <v>777.26</v>
      </c>
      <c r="D874" s="47" t="n">
        <f aca="false">IF(C874&gt;$E$5,$E$2+$E$1,(IF(C874&gt;764.99,C874^3*3486.59308-C874^2*7860012.00812+C874*5908819377.96283-1481278321001.59,IF(C874&gt;752.99,C874^3*3588.471445-C874^2*8028757.56264+C874*5988077680.84934-1488767378546.26,C874^3*899.851852-C874^2*1969009.674601+C874*1435480406.01138-348666163343.76))))-$E$1</f>
        <v>109967652.091064</v>
      </c>
      <c r="E874" s="47" t="n">
        <f aca="false">D874*100/$E$2</f>
        <v>73.81417629344</v>
      </c>
      <c r="G874" s="41" t="n">
        <f aca="false">[3]Plan1!$C869</f>
        <v>-10.53</v>
      </c>
      <c r="H874" s="41" t="n">
        <f aca="false">$J$5 + G874</f>
        <v>749.47</v>
      </c>
      <c r="I874" s="47" t="n">
        <f aca="false">IF(H874&gt;$J$5,$J$2+$J$1,(IF(H874&gt;739.99,H874^3*2498.244218-H874^2*5471052.355142+H874*3994605728.77515-972400879260.135,H874^3*1396.138889-H874^2*3002770.071427+H874*2152080038.43115-513963640099.415)))-$J$1</f>
        <v>30321526.4797363</v>
      </c>
      <c r="J874" s="47" t="n">
        <f aca="false">I874*100/$J$2</f>
        <v>34.4788293507922</v>
      </c>
      <c r="L874" s="41" t="n">
        <f aca="false">[4]Plan1!$C869</f>
        <v>-3.72</v>
      </c>
      <c r="M874" s="41" t="n">
        <f aca="false">$O$5 + L874</f>
        <v>835.06</v>
      </c>
      <c r="N874" s="47" t="n">
        <f aca="false">IF(M874&gt;$O$5,$O$2+$O$1,(M874^3*3270.5936-M874^2*8015778.389801+M874*6549018422.82398-1783686174686.87))-$O$1</f>
        <v>22663923.6767578</v>
      </c>
      <c r="O874" s="41" t="n">
        <f aca="false">N874*100/$O$2</f>
        <v>57.9834722582507</v>
      </c>
      <c r="R874" s="47" t="n">
        <f aca="false">SUM(D874,I874,N874)</f>
        <v>162953102.247559</v>
      </c>
      <c r="S874" s="41" t="n">
        <f aca="false">R874*100/$R$2</f>
        <v>59.039191296828</v>
      </c>
      <c r="U874" s="41" t="n">
        <f aca="false">[1]Plan1!$B869</f>
        <v>15.55</v>
      </c>
    </row>
    <row r="875" customFormat="false" ht="15" hidden="false" customHeight="false" outlineLevel="0" collapsed="false">
      <c r="A875" s="46" t="n">
        <v>42873</v>
      </c>
      <c r="B875" s="41" t="n">
        <f aca="false">[2]Plan1!$C870</f>
        <v>-3.74</v>
      </c>
      <c r="C875" s="41" t="n">
        <f aca="false">$E$5 + B875</f>
        <v>777.26</v>
      </c>
      <c r="D875" s="47" t="n">
        <f aca="false">IF(C875&gt;$E$5,$E$2+$E$1,(IF(C875&gt;764.99,C875^3*3486.59308-C875^2*7860012.00812+C875*5908819377.96283-1481278321001.59,IF(C875&gt;752.99,C875^3*3588.471445-C875^2*8028757.56264+C875*5988077680.84934-1488767378546.26,C875^3*899.851852-C875^2*1969009.674601+C875*1435480406.01138-348666163343.76))))-$E$1</f>
        <v>109967652.091064</v>
      </c>
      <c r="E875" s="47" t="n">
        <f aca="false">D875*100/$E$2</f>
        <v>73.81417629344</v>
      </c>
      <c r="G875" s="41" t="n">
        <f aca="false">[3]Plan1!$C870</f>
        <v>-10.54</v>
      </c>
      <c r="H875" s="41" t="n">
        <f aca="false">$J$5 + G875</f>
        <v>749.46</v>
      </c>
      <c r="I875" s="47" t="n">
        <f aca="false">IF(H875&gt;$J$5,$J$2+$J$1,(IF(H875&gt;739.99,H875^3*2498.244218-H875^2*5471052.355142+H875*3994605728.77515-972400879260.135,H875^3*1396.138889-H875^2*3002770.071427+H875*2152080038.43115-513963640099.415)))-$J$1</f>
        <v>30284966.857666</v>
      </c>
      <c r="J875" s="47" t="n">
        <f aca="false">I875*100/$J$2</f>
        <v>34.4372571373572</v>
      </c>
      <c r="L875" s="41" t="n">
        <f aca="false">[4]Plan1!$C870</f>
        <v>-3.74</v>
      </c>
      <c r="M875" s="41" t="n">
        <f aca="false">$O$5 + L875</f>
        <v>835.04</v>
      </c>
      <c r="N875" s="47" t="n">
        <f aca="false">IF(M875&gt;$O$5,$O$2+$O$1,(M875^3*3270.5936-M875^2*8015778.389801+M875*6549018422.82398-1783686174686.87))-$O$1</f>
        <v>22589821.4604492</v>
      </c>
      <c r="O875" s="41" t="n">
        <f aca="false">N875*100/$O$2</f>
        <v>57.7938888540315</v>
      </c>
      <c r="R875" s="47" t="n">
        <f aca="false">SUM(D875,I875,N875)</f>
        <v>162842440.40918</v>
      </c>
      <c r="S875" s="41" t="n">
        <f aca="false">R875*100/$R$2</f>
        <v>58.9990976419347</v>
      </c>
      <c r="U875" s="41" t="n">
        <f aca="false">[1]Plan1!$B870</f>
        <v>14.43</v>
      </c>
    </row>
    <row r="876" customFormat="false" ht="15" hidden="false" customHeight="false" outlineLevel="0" collapsed="false">
      <c r="A876" s="46" t="n">
        <v>42874</v>
      </c>
      <c r="B876" s="41" t="n">
        <f aca="false">[2]Plan1!$C871</f>
        <v>-3.74</v>
      </c>
      <c r="C876" s="41" t="n">
        <f aca="false">$E$5 + B876</f>
        <v>777.26</v>
      </c>
      <c r="D876" s="47" t="n">
        <f aca="false">IF(C876&gt;$E$5,$E$2+$E$1,(IF(C876&gt;764.99,C876^3*3486.59308-C876^2*7860012.00812+C876*5908819377.96283-1481278321001.59,IF(C876&gt;752.99,C876^3*3588.471445-C876^2*8028757.56264+C876*5988077680.84934-1488767378546.26,C876^3*899.851852-C876^2*1969009.674601+C876*1435480406.01138-348666163343.76))))-$E$1</f>
        <v>109967652.091064</v>
      </c>
      <c r="E876" s="47" t="n">
        <f aca="false">D876*100/$E$2</f>
        <v>73.81417629344</v>
      </c>
      <c r="G876" s="41" t="n">
        <f aca="false">[3]Plan1!$C871</f>
        <v>-10.56</v>
      </c>
      <c r="H876" s="41" t="n">
        <f aca="false">$J$5 + G876</f>
        <v>749.44</v>
      </c>
      <c r="I876" s="47" t="n">
        <f aca="false">IF(H876&gt;$J$5,$J$2+$J$1,(IF(H876&gt;739.99,H876^3*2498.244218-H876^2*5471052.355142+H876*3994605728.77515-972400879260.135,H876^3*1396.138889-H876^2*3002770.071427+H876*2152080038.43115-513963640099.415)))-$J$1</f>
        <v>30211935.1672363</v>
      </c>
      <c r="J876" s="47" t="n">
        <f aca="false">I876*100/$J$2</f>
        <v>34.3542122684516</v>
      </c>
      <c r="L876" s="41" t="n">
        <f aca="false">[4]Plan1!$C871</f>
        <v>-3.75</v>
      </c>
      <c r="M876" s="41" t="n">
        <f aca="false">$O$5 + L876</f>
        <v>835.03</v>
      </c>
      <c r="N876" s="47" t="n">
        <f aca="false">IF(M876&gt;$O$5,$O$2+$O$1,(M876^3*3270.5936-M876^2*8015778.389801+M876*6549018422.82398-1783686174686.87))-$O$1</f>
        <v>22552823.5966797</v>
      </c>
      <c r="O876" s="41" t="n">
        <f aca="false">N876*100/$O$2</f>
        <v>57.6992333725672</v>
      </c>
      <c r="R876" s="47" t="n">
        <f aca="false">SUM(D876,I876,N876)</f>
        <v>162732410.85498</v>
      </c>
      <c r="S876" s="41" t="n">
        <f aca="false">R876*100/$R$2</f>
        <v>58.9592330685754</v>
      </c>
      <c r="U876" s="41" t="n">
        <f aca="false">[1]Plan1!$B871</f>
        <v>14.43</v>
      </c>
    </row>
    <row r="877" customFormat="false" ht="15" hidden="false" customHeight="false" outlineLevel="0" collapsed="false">
      <c r="A877" s="46" t="n">
        <v>42875</v>
      </c>
      <c r="B877" s="41" t="n">
        <f aca="false">[2]Plan1!$C872</f>
        <v>-3.73</v>
      </c>
      <c r="C877" s="41" t="n">
        <f aca="false">$E$5 + B877</f>
        <v>777.27</v>
      </c>
      <c r="D877" s="47" t="n">
        <f aca="false">IF(C877&gt;$E$5,$E$2+$E$1,(IF(C877&gt;764.99,C877^3*3486.59308-C877^2*7860012.00812+C877*5908819377.96283-1481278321001.59,IF(C877&gt;752.99,C877^3*3588.471445-C877^2*8028757.56264+C877*5988077680.84934-1488767378546.26,C877^3*899.851852-C877^2*1969009.674601+C877*1435480406.01138-348666163343.76))))-$E$1</f>
        <v>110061403.571045</v>
      </c>
      <c r="E877" s="47" t="n">
        <f aca="false">D877*100/$E$2</f>
        <v>73.8771056016453</v>
      </c>
      <c r="G877" s="41" t="n">
        <f aca="false">[3]Plan1!$C872</f>
        <v>-10.54</v>
      </c>
      <c r="H877" s="41" t="n">
        <f aca="false">$J$5 + G877</f>
        <v>749.46</v>
      </c>
      <c r="I877" s="47" t="n">
        <f aca="false">IF(H877&gt;$J$5,$J$2+$J$1,(IF(H877&gt;739.99,H877^3*2498.244218-H877^2*5471052.355142+H877*3994605728.77515-972400879260.135,H877^3*1396.138889-H877^2*3002770.071427+H877*2152080038.43115-513963640099.415)))-$J$1</f>
        <v>30284966.857666</v>
      </c>
      <c r="J877" s="47" t="n">
        <f aca="false">I877*100/$J$2</f>
        <v>34.4372571373572</v>
      </c>
      <c r="L877" s="41" t="n">
        <f aca="false">[4]Plan1!$C872</f>
        <v>-3.73</v>
      </c>
      <c r="M877" s="41" t="n">
        <f aca="false">$O$5 + L877</f>
        <v>835.05</v>
      </c>
      <c r="N877" s="47" t="n">
        <f aca="false">IF(M877&gt;$O$5,$O$2+$O$1,(M877^3*3270.5936-M877^2*8015778.389801+M877*6549018422.82398-1783686174686.87))-$O$1</f>
        <v>22626854.8125</v>
      </c>
      <c r="O877" s="41" t="n">
        <f aca="false">N877*100/$O$2</f>
        <v>57.8886351288555</v>
      </c>
      <c r="R877" s="47" t="n">
        <f aca="false">SUM(D877,I877,N877)</f>
        <v>162973225.241211</v>
      </c>
      <c r="S877" s="41" t="n">
        <f aca="false">R877*100/$R$2</f>
        <v>59.0464820157853</v>
      </c>
      <c r="U877" s="41" t="n">
        <f aca="false">[1]Plan1!$B872</f>
        <v>22.8</v>
      </c>
    </row>
    <row r="878" customFormat="false" ht="15" hidden="false" customHeight="false" outlineLevel="0" collapsed="false">
      <c r="A878" s="46" t="n">
        <v>42876</v>
      </c>
      <c r="B878" s="41" t="n">
        <f aca="false">[2]Plan1!$C873</f>
        <v>-3.69</v>
      </c>
      <c r="C878" s="41" t="n">
        <f aca="false">$E$5 + B878</f>
        <v>777.31</v>
      </c>
      <c r="D878" s="47" t="n">
        <f aca="false">IF(C878&gt;$E$5,$E$2+$E$1,(IF(C878&gt;764.99,C878^3*3486.59308-C878^2*7860012.00812+C878*5908819377.96283-1481278321001.59,IF(C878&gt;752.99,C878^3*3588.471445-C878^2*8028757.56264+C878*5988077680.84934-1488767378546.26,C878^3*899.851852-C878^2*1969009.674601+C878*1435480406.01138-348666163343.76))))-$E$1</f>
        <v>110436949.826416</v>
      </c>
      <c r="E878" s="47" t="n">
        <f aca="false">D878*100/$E$2</f>
        <v>74.1291855267249</v>
      </c>
      <c r="G878" s="41" t="n">
        <f aca="false">[3]Plan1!$C873</f>
        <v>-10.56</v>
      </c>
      <c r="H878" s="41" t="n">
        <f aca="false">$J$5 + G878</f>
        <v>749.44</v>
      </c>
      <c r="I878" s="47" t="n">
        <f aca="false">IF(H878&gt;$J$5,$J$2+$J$1,(IF(H878&gt;739.99,H878^3*2498.244218-H878^2*5471052.355142+H878*3994605728.77515-972400879260.135,H878^3*1396.138889-H878^2*3002770.071427+H878*2152080038.43115-513963640099.415)))-$J$1</f>
        <v>30211935.1672363</v>
      </c>
      <c r="J878" s="47" t="n">
        <f aca="false">I878*100/$J$2</f>
        <v>34.3542122684516</v>
      </c>
      <c r="L878" s="41" t="n">
        <f aca="false">[4]Plan1!$C873</f>
        <v>-3.73</v>
      </c>
      <c r="M878" s="41" t="n">
        <f aca="false">$O$5 + L878</f>
        <v>835.05</v>
      </c>
      <c r="N878" s="47" t="n">
        <f aca="false">IF(M878&gt;$O$5,$O$2+$O$1,(M878^3*3270.5936-M878^2*8015778.389801+M878*6549018422.82398-1783686174686.87))-$O$1</f>
        <v>22626854.8125</v>
      </c>
      <c r="O878" s="41" t="n">
        <f aca="false">N878*100/$O$2</f>
        <v>57.8886351288555</v>
      </c>
      <c r="R878" s="47" t="n">
        <f aca="false">SUM(D878,I878,N878)</f>
        <v>163275739.806152</v>
      </c>
      <c r="S878" s="41" t="n">
        <f aca="false">R878*100/$R$2</f>
        <v>59.1560854232891</v>
      </c>
      <c r="U878" s="41" t="n">
        <f aca="false">[1]Plan1!$B873</f>
        <v>17.02</v>
      </c>
    </row>
    <row r="879" customFormat="false" ht="15" hidden="false" customHeight="false" outlineLevel="0" collapsed="false">
      <c r="A879" s="46" t="n">
        <v>42877</v>
      </c>
      <c r="B879" s="41" t="n">
        <f aca="false">[2]Plan1!$C874</f>
        <v>-3.67</v>
      </c>
      <c r="C879" s="41" t="n">
        <f aca="false">$E$5 + B879</f>
        <v>777.33</v>
      </c>
      <c r="D879" s="47" t="n">
        <f aca="false">IF(C879&gt;$E$5,$E$2+$E$1,(IF(C879&gt;764.99,C879^3*3486.59308-C879^2*7860012.00812+C879*5908819377.96283-1481278321001.59,IF(C879&gt;752.99,C879^3*3588.471445-C879^2*8028757.56264+C879*5988077680.84934-1488767378546.26,C879^3*899.851852-C879^2*1969009.674601+C879*1435480406.01138-348666163343.76))))-$E$1</f>
        <v>110625047.444092</v>
      </c>
      <c r="E879" s="47" t="n">
        <f aca="false">D879*100/$E$2</f>
        <v>74.2554432984195</v>
      </c>
      <c r="G879" s="41" t="n">
        <f aca="false">[3]Plan1!$C874</f>
        <v>-10.56</v>
      </c>
      <c r="H879" s="41" t="n">
        <f aca="false">$J$5 + G879</f>
        <v>749.44</v>
      </c>
      <c r="I879" s="47" t="n">
        <f aca="false">IF(H879&gt;$J$5,$J$2+$J$1,(IF(H879&gt;739.99,H879^3*2498.244218-H879^2*5471052.355142+H879*3994605728.77515-972400879260.135,H879^3*1396.138889-H879^2*3002770.071427+H879*2152080038.43115-513963640099.415)))-$J$1</f>
        <v>30211935.1672363</v>
      </c>
      <c r="J879" s="47" t="n">
        <f aca="false">I879*100/$J$2</f>
        <v>34.3542122684516</v>
      </c>
      <c r="L879" s="41" t="n">
        <f aca="false">[4]Plan1!$C874</f>
        <v>-3.74</v>
      </c>
      <c r="M879" s="41" t="n">
        <f aca="false">$O$5 + L879</f>
        <v>835.04</v>
      </c>
      <c r="N879" s="47" t="n">
        <f aca="false">IF(M879&gt;$O$5,$O$2+$O$1,(M879^3*3270.5936-M879^2*8015778.389801+M879*6549018422.82398-1783686174686.87))-$O$1</f>
        <v>22589821.4604492</v>
      </c>
      <c r="O879" s="41" t="n">
        <f aca="false">N879*100/$O$2</f>
        <v>57.7938888540315</v>
      </c>
      <c r="R879" s="47" t="n">
        <f aca="false">SUM(D879,I879,N879)</f>
        <v>163426804.071777</v>
      </c>
      <c r="S879" s="41" t="n">
        <f aca="false">R879*100/$R$2</f>
        <v>59.2108171955189</v>
      </c>
      <c r="U879" s="41" t="n">
        <f aca="false">[1]Plan1!$B874</f>
        <v>14.71</v>
      </c>
    </row>
    <row r="880" customFormat="false" ht="15" hidden="false" customHeight="false" outlineLevel="0" collapsed="false">
      <c r="A880" s="46" t="n">
        <v>42878</v>
      </c>
      <c r="B880" s="41" t="n">
        <f aca="false">[2]Plan1!$C875</f>
        <v>-3.65</v>
      </c>
      <c r="C880" s="41" t="n">
        <f aca="false">$E$5 + B880</f>
        <v>777.35</v>
      </c>
      <c r="D880" s="47" t="n">
        <f aca="false">IF(C880&gt;$E$5,$E$2+$E$1,(IF(C880&gt;764.99,C880^3*3486.59308-C880^2*7860012.00812+C880*5908819377.96283-1481278321001.59,IF(C880&gt;752.99,C880^3*3588.471445-C880^2*8028757.56264+C880*5988077680.84934-1488767378546.26,C880^3*899.851852-C880^2*1969009.674601+C880*1435480406.01138-348666163343.76))))-$E$1</f>
        <v>110813361.611572</v>
      </c>
      <c r="E880" s="47" t="n">
        <f aca="false">D880*100/$E$2</f>
        <v>74.3818464259996</v>
      </c>
      <c r="G880" s="41" t="n">
        <f aca="false">[3]Plan1!$C875</f>
        <v>-10.56</v>
      </c>
      <c r="H880" s="41" t="n">
        <f aca="false">$J$5 + G880</f>
        <v>749.44</v>
      </c>
      <c r="I880" s="47" t="n">
        <f aca="false">IF(H880&gt;$J$5,$J$2+$J$1,(IF(H880&gt;739.99,H880^3*2498.244218-H880^2*5471052.355142+H880*3994605728.77515-972400879260.135,H880^3*1396.138889-H880^2*3002770.071427+H880*2152080038.43115-513963640099.415)))-$J$1</f>
        <v>30211935.1672363</v>
      </c>
      <c r="J880" s="47" t="n">
        <f aca="false">I880*100/$J$2</f>
        <v>34.3542122684516</v>
      </c>
      <c r="L880" s="41" t="n">
        <f aca="false">[4]Plan1!$C875</f>
        <v>-3.75</v>
      </c>
      <c r="M880" s="41" t="n">
        <f aca="false">$O$5 + L880</f>
        <v>835.03</v>
      </c>
      <c r="N880" s="47" t="n">
        <f aca="false">IF(M880&gt;$O$5,$O$2+$O$1,(M880^3*3270.5936-M880^2*8015778.389801+M880*6549018422.82398-1783686174686.87))-$O$1</f>
        <v>22552823.5966797</v>
      </c>
      <c r="O880" s="41" t="n">
        <f aca="false">N880*100/$O$2</f>
        <v>57.6992333725672</v>
      </c>
      <c r="R880" s="47" t="n">
        <f aca="false">SUM(D880,I880,N880)</f>
        <v>163578120.375488</v>
      </c>
      <c r="S880" s="41" t="n">
        <f aca="false">R880*100/$R$2</f>
        <v>59.2656402831306</v>
      </c>
      <c r="U880" s="41" t="n">
        <f aca="false">[1]Plan1!$B875</f>
        <v>15.84</v>
      </c>
    </row>
    <row r="881" customFormat="false" ht="15" hidden="false" customHeight="false" outlineLevel="0" collapsed="false">
      <c r="A881" s="46" t="n">
        <v>42879</v>
      </c>
      <c r="B881" s="41" t="n">
        <f aca="false">[2]Plan1!$C876</f>
        <v>-3.65</v>
      </c>
      <c r="C881" s="41" t="n">
        <f aca="false">$E$5 + B881</f>
        <v>777.35</v>
      </c>
      <c r="D881" s="47" t="n">
        <f aca="false">IF(C881&gt;$E$5,$E$2+$E$1,(IF(C881&gt;764.99,C881^3*3486.59308-C881^2*7860012.00812+C881*5908819377.96283-1481278321001.59,IF(C881&gt;752.99,C881^3*3588.471445-C881^2*8028757.56264+C881*5988077680.84934-1488767378546.26,C881^3*899.851852-C881^2*1969009.674601+C881*1435480406.01138-348666163343.76))))-$E$1</f>
        <v>110813361.611572</v>
      </c>
      <c r="E881" s="47" t="n">
        <f aca="false">D881*100/$E$2</f>
        <v>74.3818464259996</v>
      </c>
      <c r="G881" s="41" t="n">
        <f aca="false">[3]Plan1!$C876</f>
        <v>-10.57</v>
      </c>
      <c r="H881" s="41" t="n">
        <f aca="false">$J$5 + G881</f>
        <v>749.43</v>
      </c>
      <c r="I881" s="47" t="n">
        <f aca="false">IF(H881&gt;$J$5,$J$2+$J$1,(IF(H881&gt;739.99,H881^3*2498.244218-H881^2*5471052.355142+H881*3994605728.77515-972400879260.135,H881^3*1396.138889-H881^2*3002770.071427+H881*2152080038.43115-513963640099.415)))-$J$1</f>
        <v>30175463.0703125</v>
      </c>
      <c r="J881" s="47" t="n">
        <f aca="false">I881*100/$J$2</f>
        <v>34.3127395805003</v>
      </c>
      <c r="L881" s="41" t="n">
        <f aca="false">[4]Plan1!$C876</f>
        <v>-3.76</v>
      </c>
      <c r="M881" s="41" t="n">
        <f aca="false">$O$5 + L881</f>
        <v>835.02</v>
      </c>
      <c r="N881" s="47" t="n">
        <f aca="false">IF(M881&gt;$O$5,$O$2+$O$1,(M881^3*3270.5936-M881^2*8015778.389801+M881*6549018422.82398-1783686174686.87))-$O$1</f>
        <v>22515861.2036133</v>
      </c>
      <c r="O881" s="41" t="n">
        <f aca="false">N881*100/$O$2</f>
        <v>57.6046686394904</v>
      </c>
      <c r="R881" s="47" t="n">
        <f aca="false">SUM(D881,I881,N881)</f>
        <v>163504685.885498</v>
      </c>
      <c r="S881" s="41" t="n">
        <f aca="false">R881*100/$R$2</f>
        <v>59.2390343895175</v>
      </c>
      <c r="U881" s="41" t="n">
        <f aca="false">[1]Plan1!$B876</f>
        <v>14.43</v>
      </c>
    </row>
    <row r="882" customFormat="false" ht="15" hidden="false" customHeight="false" outlineLevel="0" collapsed="false">
      <c r="A882" s="46" t="n">
        <v>42880</v>
      </c>
      <c r="B882" s="41" t="n">
        <f aca="false">[2]Plan1!$C877</f>
        <v>-3.63</v>
      </c>
      <c r="C882" s="41" t="n">
        <f aca="false">$E$5 + B882</f>
        <v>777.37</v>
      </c>
      <c r="D882" s="47" t="n">
        <f aca="false">IF(C882&gt;$E$5,$E$2+$E$1,(IF(C882&gt;764.99,C882^3*3486.59308-C882^2*7860012.00812+C882*5908819377.96283-1481278321001.59,IF(C882&gt;752.99,C882^3*3588.471445-C882^2*8028757.56264+C882*5988077680.84934-1488767378546.26,C882^3*899.851852-C882^2*1969009.674601+C882*1435480406.01138-348666163343.76))))-$E$1</f>
        <v>111001892.498779</v>
      </c>
      <c r="E882" s="47" t="n">
        <f aca="false">D882*100/$E$2</f>
        <v>74.5083950235229</v>
      </c>
      <c r="G882" s="41" t="n">
        <f aca="false">[3]Plan1!$C877</f>
        <v>-10.58</v>
      </c>
      <c r="H882" s="41" t="n">
        <f aca="false">$J$5 + G882</f>
        <v>749.42</v>
      </c>
      <c r="I882" s="47" t="n">
        <f aca="false">IF(H882&gt;$J$5,$J$2+$J$1,(IF(H882&gt;739.99,H882^3*2498.244218-H882^2*5471052.355142+H882*3994605728.77515-972400879260.135,H882^3*1396.138889-H882^2*3002770.071427+H882*2152080038.43115-513963640099.415)))-$J$1</f>
        <v>30139020.1181641</v>
      </c>
      <c r="J882" s="47" t="n">
        <f aca="false">I882*100/$J$2</f>
        <v>34.2713000332861</v>
      </c>
      <c r="L882" s="41" t="n">
        <f aca="false">[4]Plan1!$C877</f>
        <v>-3.77</v>
      </c>
      <c r="M882" s="41" t="n">
        <f aca="false">$O$5 + L882</f>
        <v>835.01</v>
      </c>
      <c r="N882" s="47" t="n">
        <f aca="false">IF(M882&gt;$O$5,$O$2+$O$1,(M882^3*3270.5936-M882^2*8015778.389801+M882*6549018422.82398-1783686174686.87))-$O$1</f>
        <v>22478934.2617188</v>
      </c>
      <c r="O882" s="41" t="n">
        <f aca="false">N882*100/$O$2</f>
        <v>57.5101946048324</v>
      </c>
      <c r="R882" s="47" t="n">
        <f aca="false">SUM(D882,I882,N882)</f>
        <v>163619846.878662</v>
      </c>
      <c r="S882" s="41" t="n">
        <f aca="false">R882*100/$R$2</f>
        <v>59.2807581235954</v>
      </c>
      <c r="U882" s="41" t="n">
        <f aca="false">[1]Plan1!$B877</f>
        <v>14.99</v>
      </c>
    </row>
    <row r="883" customFormat="false" ht="15" hidden="false" customHeight="false" outlineLevel="0" collapsed="false">
      <c r="A883" s="46" t="n">
        <v>42881</v>
      </c>
      <c r="B883" s="41" t="n">
        <f aca="false">[2]Plan1!$C878</f>
        <v>-3.63</v>
      </c>
      <c r="C883" s="41" t="n">
        <f aca="false">$E$5 + B883</f>
        <v>777.37</v>
      </c>
      <c r="D883" s="47" t="n">
        <f aca="false">IF(C883&gt;$E$5,$E$2+$E$1,(IF(C883&gt;764.99,C883^3*3486.59308-C883^2*7860012.00812+C883*5908819377.96283-1481278321001.59,IF(C883&gt;752.99,C883^3*3588.471445-C883^2*8028757.56264+C883*5988077680.84934-1488767378546.26,C883^3*899.851852-C883^2*1969009.674601+C883*1435480406.01138-348666163343.76))))-$E$1</f>
        <v>111001892.498779</v>
      </c>
      <c r="E883" s="47" t="n">
        <f aca="false">D883*100/$E$2</f>
        <v>74.5083950235229</v>
      </c>
      <c r="G883" s="41" t="n">
        <f aca="false">[3]Plan1!$C878</f>
        <v>-10.59</v>
      </c>
      <c r="H883" s="41" t="n">
        <f aca="false">$J$5 + G883</f>
        <v>749.41</v>
      </c>
      <c r="I883" s="47" t="n">
        <f aca="false">IF(H883&gt;$J$5,$J$2+$J$1,(IF(H883&gt;739.99,H883^3*2498.244218-H883^2*5471052.355142+H883*3994605728.77515-972400879260.135,H883^3*1396.138889-H883^2*3002770.071427+H883*2152080038.43115-513963640099.415)))-$J$1</f>
        <v>30102606.295166</v>
      </c>
      <c r="J883" s="47" t="n">
        <f aca="false">I883*100/$J$2</f>
        <v>34.2298936090416</v>
      </c>
      <c r="L883" s="41" t="n">
        <f aca="false">[4]Plan1!$C878</f>
        <v>-3.78</v>
      </c>
      <c r="M883" s="41" t="n">
        <f aca="false">$O$5 + L883</f>
        <v>835</v>
      </c>
      <c r="N883" s="47" t="n">
        <f aca="false">IF(M883&gt;$O$5,$O$2+$O$1,(M883^3*3270.5936-M883^2*8015778.389801+M883*6549018422.82398-1783686174686.87))-$O$1</f>
        <v>22442042.7514648</v>
      </c>
      <c r="O883" s="41" t="n">
        <f aca="false">N883*100/$O$2</f>
        <v>57.4158112186244</v>
      </c>
      <c r="R883" s="47" t="n">
        <f aca="false">SUM(D883,I883,N883)</f>
        <v>163546541.54541</v>
      </c>
      <c r="S883" s="41" t="n">
        <f aca="false">R883*100/$R$2</f>
        <v>59.254199024485</v>
      </c>
      <c r="U883" s="41" t="n">
        <f aca="false">[1]Plan1!$B878</f>
        <v>14.16</v>
      </c>
    </row>
    <row r="884" customFormat="false" ht="15" hidden="false" customHeight="false" outlineLevel="0" collapsed="false">
      <c r="A884" s="46" t="n">
        <v>42882</v>
      </c>
      <c r="B884" s="41" t="n">
        <f aca="false">[2]Plan1!$C879</f>
        <v>-3.62</v>
      </c>
      <c r="C884" s="41" t="n">
        <f aca="false">$E$5 + B884</f>
        <v>777.38</v>
      </c>
      <c r="D884" s="47" t="n">
        <f aca="false">IF(C884&gt;$E$5,$E$2+$E$1,(IF(C884&gt;764.99,C884^3*3486.59308-C884^2*7860012.00812+C884*5908819377.96283-1481278321001.59,IF(C884&gt;752.99,C884^3*3588.471445-C884^2*8028757.56264+C884*5988077680.84934-1488767378546.26,C884^3*899.851852-C884^2*1969009.674601+C884*1435480406.01138-348666163343.76))))-$E$1</f>
        <v>111096239.262939</v>
      </c>
      <c r="E884" s="47" t="n">
        <f aca="false">D884*100/$E$2</f>
        <v>74.5717239075175</v>
      </c>
      <c r="G884" s="41" t="n">
        <f aca="false">[3]Plan1!$C879</f>
        <v>-10.6</v>
      </c>
      <c r="H884" s="41" t="n">
        <f aca="false">$J$5 + G884</f>
        <v>749.4</v>
      </c>
      <c r="I884" s="47" t="n">
        <f aca="false">IF(H884&gt;$J$5,$J$2+$J$1,(IF(H884&gt;739.99,H884^3*2498.244218-H884^2*5471052.355142+H884*3994605728.77515-972400879260.135,H884^3*1396.138889-H884^2*3002770.071427+H884*2152080038.43115-513963640099.415)))-$J$1</f>
        <v>30066221.5876465</v>
      </c>
      <c r="J884" s="47" t="n">
        <f aca="false">I884*100/$J$2</f>
        <v>34.1885202922205</v>
      </c>
      <c r="L884" s="41" t="n">
        <f aca="false">[4]Plan1!$C879</f>
        <v>-3.79</v>
      </c>
      <c r="M884" s="41" t="n">
        <f aca="false">$O$5 + L884</f>
        <v>834.99</v>
      </c>
      <c r="N884" s="47" t="n">
        <f aca="false">IF(M884&gt;$O$5,$O$2+$O$1,(M884^3*3270.5936-M884^2*8015778.389801+M884*6549018422.82398-1783686174686.87))-$O$1</f>
        <v>22405186.6518555</v>
      </c>
      <c r="O884" s="41" t="n">
        <f aca="false">N884*100/$O$2</f>
        <v>57.3215184271499</v>
      </c>
      <c r="R884" s="47" t="n">
        <f aca="false">SUM(D884,I884,N884)</f>
        <v>163567647.502441</v>
      </c>
      <c r="S884" s="41" t="n">
        <f aca="false">R884*100/$R$2</f>
        <v>59.2618458788099</v>
      </c>
      <c r="U884" s="41" t="n">
        <f aca="false">[1]Plan1!$B879</f>
        <v>13.89</v>
      </c>
    </row>
    <row r="885" customFormat="false" ht="15" hidden="false" customHeight="false" outlineLevel="0" collapsed="false">
      <c r="A885" s="46" t="n">
        <v>42883</v>
      </c>
      <c r="B885" s="41" t="n">
        <f aca="false">[2]Plan1!$C880</f>
        <v>-3.6</v>
      </c>
      <c r="C885" s="41" t="n">
        <f aca="false">$E$5 + B885</f>
        <v>777.4</v>
      </c>
      <c r="D885" s="47" t="n">
        <f aca="false">IF(C885&gt;$E$5,$E$2+$E$1,(IF(C885&gt;764.99,C885^3*3486.59308-C885^2*7860012.00812+C885*5908819377.96283-1481278321001.59,IF(C885&gt;752.99,C885^3*3588.471445-C885^2*8028757.56264+C885*5988077680.84934-1488767378546.26,C885^3*899.851852-C885^2*1969009.674601+C885*1435480406.01138-348666163343.76))))-$E$1</f>
        <v>111285095.540283</v>
      </c>
      <c r="E885" s="47" t="n">
        <f aca="false">D885*100/$E$2</f>
        <v>74.6984909184057</v>
      </c>
      <c r="G885" s="41" t="n">
        <f aca="false">[3]Plan1!$C880</f>
        <v>-10.61</v>
      </c>
      <c r="H885" s="41" t="n">
        <f aca="false">$J$5 + G885</f>
        <v>749.39</v>
      </c>
      <c r="I885" s="47" t="n">
        <f aca="false">IF(H885&gt;$J$5,$J$2+$J$1,(IF(H885&gt;739.99,H885^3*2498.244218-H885^2*5471052.355142+H885*3994605728.77515-972400879260.135,H885^3*1396.138889-H885^2*3002770.071427+H885*2152080038.43115-513963640099.415)))-$J$1</f>
        <v>30029865.9807129</v>
      </c>
      <c r="J885" s="47" t="n">
        <f aca="false">I885*100/$J$2</f>
        <v>34.1471800658884</v>
      </c>
      <c r="L885" s="41" t="n">
        <f aca="false">[4]Plan1!$C880</f>
        <v>-3.8</v>
      </c>
      <c r="M885" s="41" t="n">
        <f aca="false">$O$5 + L885</f>
        <v>834.98</v>
      </c>
      <c r="N885" s="47" t="n">
        <f aca="false">IF(M885&gt;$O$5,$O$2+$O$1,(M885^3*3270.5936-M885^2*8015778.389801+M885*6549018422.82398-1783686174686.87))-$O$1</f>
        <v>22368365.9453125</v>
      </c>
      <c r="O885" s="41" t="n">
        <f aca="false">N885*100/$O$2</f>
        <v>57.2273161854369</v>
      </c>
      <c r="R885" s="47" t="n">
        <f aca="false">SUM(D885,I885,N885)</f>
        <v>163683327.466309</v>
      </c>
      <c r="S885" s="41" t="n">
        <f aca="false">R885*100/$R$2</f>
        <v>59.3037576400575</v>
      </c>
      <c r="U885" s="41" t="n">
        <f aca="false">[1]Plan1!$B880</f>
        <v>14.43</v>
      </c>
    </row>
    <row r="886" customFormat="false" ht="15" hidden="false" customHeight="false" outlineLevel="0" collapsed="false">
      <c r="A886" s="46" t="n">
        <v>42884</v>
      </c>
      <c r="B886" s="41" t="n">
        <f aca="false">[2]Plan1!$C881</f>
        <v>-3.62</v>
      </c>
      <c r="C886" s="41" t="n">
        <f aca="false">$E$5 + B886</f>
        <v>777.38</v>
      </c>
      <c r="D886" s="47" t="n">
        <f aca="false">IF(C886&gt;$E$5,$E$2+$E$1,(IF(C886&gt;764.99,C886^3*3486.59308-C886^2*7860012.00812+C886*5908819377.96283-1481278321001.59,IF(C886&gt;752.99,C886^3*3588.471445-C886^2*8028757.56264+C886*5988077680.84934-1488767378546.26,C886^3*899.851852-C886^2*1969009.674601+C886*1435480406.01138-348666163343.76))))-$E$1</f>
        <v>111096239.262939</v>
      </c>
      <c r="E886" s="47" t="n">
        <f aca="false">D886*100/$E$2</f>
        <v>74.5717239075175</v>
      </c>
      <c r="G886" s="41" t="n">
        <f aca="false">[3]Plan1!$C881</f>
        <v>-10.63</v>
      </c>
      <c r="H886" s="41" t="n">
        <f aca="false">$J$5 + G886</f>
        <v>749.37</v>
      </c>
      <c r="I886" s="47" t="n">
        <f aca="false">IF(H886&gt;$J$5,$J$2+$J$1,(IF(H886&gt;739.99,H886^3*2498.244218-H886^2*5471052.355142+H886*3994605728.77515-972400879260.135,H886^3*1396.138889-H886^2*3002770.071427+H886*2152080038.43115-513963640099.415)))-$J$1</f>
        <v>29957242.0061035</v>
      </c>
      <c r="J886" s="47" t="n">
        <f aca="false">I886*100/$J$2</f>
        <v>34.0645988136218</v>
      </c>
      <c r="L886" s="41" t="n">
        <f aca="false">[4]Plan1!$C881</f>
        <v>-3.81</v>
      </c>
      <c r="M886" s="41" t="n">
        <f aca="false">$O$5 + L886</f>
        <v>834.97</v>
      </c>
      <c r="N886" s="47" t="n">
        <f aca="false">IF(M886&gt;$O$5,$O$2+$O$1,(M886^3*3270.5936-M886^2*8015778.389801+M886*6549018422.82398-1783686174686.87))-$O$1</f>
        <v>22331580.6113281</v>
      </c>
      <c r="O886" s="41" t="n">
        <f aca="false">N886*100/$O$2</f>
        <v>57.1332044410181</v>
      </c>
      <c r="R886" s="47" t="n">
        <f aca="false">SUM(D886,I886,N886)</f>
        <v>163385061.880371</v>
      </c>
      <c r="S886" s="41" t="n">
        <f aca="false">R886*100/$R$2</f>
        <v>59.195693671084</v>
      </c>
      <c r="U886" s="41" t="n">
        <f aca="false">[1]Plan1!$B881</f>
        <v>13.89</v>
      </c>
    </row>
    <row r="887" customFormat="false" ht="15" hidden="false" customHeight="false" outlineLevel="0" collapsed="false">
      <c r="A887" s="46" t="n">
        <v>42885</v>
      </c>
      <c r="B887" s="41" t="n">
        <f aca="false">[2]Plan1!$C882</f>
        <v>-3.62</v>
      </c>
      <c r="C887" s="41" t="n">
        <f aca="false">$E$5 + B887</f>
        <v>777.38</v>
      </c>
      <c r="D887" s="47" t="n">
        <f aca="false">IF(C887&gt;$E$5,$E$2+$E$1,(IF(C887&gt;764.99,C887^3*3486.59308-C887^2*7860012.00812+C887*5908819377.96283-1481278321001.59,IF(C887&gt;752.99,C887^3*3588.471445-C887^2*8028757.56264+C887*5988077680.84934-1488767378546.26,C887^3*899.851852-C887^2*1969009.674601+C887*1435480406.01138-348666163343.76))))-$E$1</f>
        <v>111096239.262939</v>
      </c>
      <c r="E887" s="47" t="n">
        <f aca="false">D887*100/$E$2</f>
        <v>74.5717239075175</v>
      </c>
      <c r="G887" s="41" t="n">
        <f aca="false">[3]Plan1!$C882</f>
        <v>-10.65</v>
      </c>
      <c r="H887" s="41" t="n">
        <f aca="false">$J$5 + G887</f>
        <v>749.35</v>
      </c>
      <c r="I887" s="47" t="n">
        <f aca="false">IF(H887&gt;$J$5,$J$2+$J$1,(IF(H887&gt;739.99,H887^3*2498.244218-H887^2*5471052.355142+H887*3994605728.77515-972400879260.135,H887^3*1396.138889-H887^2*3002770.071427+H887*2152080038.43115-513963640099.415)))-$J$1</f>
        <v>29884734.2529297</v>
      </c>
      <c r="J887" s="47" t="n">
        <f aca="false">I887*100/$J$2</f>
        <v>33.9821497175988</v>
      </c>
      <c r="L887" s="41" t="n">
        <f aca="false">[4]Plan1!$C882</f>
        <v>-3.84</v>
      </c>
      <c r="M887" s="41" t="n">
        <f aca="false">$O$5 + L887</f>
        <v>834.94</v>
      </c>
      <c r="N887" s="47" t="n">
        <f aca="false">IF(M887&gt;$O$5,$O$2+$O$1,(M887^3*3270.5936-M887^2*8015778.389801+M887*6549018422.82398-1783686174686.87))-$O$1</f>
        <v>22221436.6474609</v>
      </c>
      <c r="O887" s="41" t="n">
        <f aca="false">N887*100/$O$2</f>
        <v>56.8514116868422</v>
      </c>
      <c r="R887" s="47" t="n">
        <f aca="false">SUM(D887,I887,N887)</f>
        <v>163202410.16333</v>
      </c>
      <c r="S887" s="41" t="n">
        <f aca="false">R887*100/$R$2</f>
        <v>59.1295175166301</v>
      </c>
      <c r="U887" s="41" t="n">
        <f aca="false">[1]Plan1!$B882</f>
        <v>14.16</v>
      </c>
    </row>
    <row r="888" customFormat="false" ht="15" hidden="false" customHeight="false" outlineLevel="0" collapsed="false">
      <c r="A888" s="46" t="n">
        <v>42886</v>
      </c>
      <c r="B888" s="41" t="n">
        <f aca="false">[2]Plan1!$C883</f>
        <v>-3.61</v>
      </c>
      <c r="C888" s="41" t="n">
        <f aca="false">$E$5 + B888</f>
        <v>777.39</v>
      </c>
      <c r="D888" s="47" t="n">
        <f aca="false">IF(C888&gt;$E$5,$E$2+$E$1,(IF(C888&gt;764.99,C888^3*3486.59308-C888^2*7860012.00812+C888*5908819377.96283-1481278321001.59,IF(C888&gt;752.99,C888^3*3588.471445-C888^2*8028757.56264+C888*5988077680.84934-1488767378546.26,C888^3*899.851852-C888^2*1969009.674601+C888*1435480406.01138-348666163343.76))))-$E$1</f>
        <v>111190640.27124</v>
      </c>
      <c r="E888" s="47" t="n">
        <f aca="false">D888*100/$E$2</f>
        <v>74.6350892020973</v>
      </c>
      <c r="G888" s="41" t="n">
        <f aca="false">[3]Plan1!$C883</f>
        <v>-10.67</v>
      </c>
      <c r="H888" s="41" t="n">
        <f aca="false">$J$5 + G888</f>
        <v>749.33</v>
      </c>
      <c r="I888" s="47" t="n">
        <f aca="false">IF(H888&gt;$J$5,$J$2+$J$1,(IF(H888&gt;739.99,H888^3*2498.244218-H888^2*5471052.355142+H888*3994605728.77515-972400879260.135,H888^3*1396.138889-H888^2*3002770.071427+H888*2152080038.43115-513963640099.415)))-$J$1</f>
        <v>29812342.598877</v>
      </c>
      <c r="J888" s="47" t="n">
        <f aca="false">I888*100/$J$2</f>
        <v>33.8998326387349</v>
      </c>
      <c r="L888" s="41" t="n">
        <f aca="false">[4]Plan1!$C883</f>
        <v>-3.83</v>
      </c>
      <c r="M888" s="41" t="n">
        <f aca="false">$O$5 + L888</f>
        <v>834.95</v>
      </c>
      <c r="N888" s="47" t="n">
        <f aca="false">IF(M888&gt;$O$5,$O$2+$O$1,(M888^3*3270.5936-M888^2*8015778.389801+M888*6549018422.82398-1783686174686.87))-$O$1</f>
        <v>22258115.9814453</v>
      </c>
      <c r="O888" s="41" t="n">
        <f aca="false">N888*100/$O$2</f>
        <v>56.9452522404404</v>
      </c>
      <c r="R888" s="47" t="n">
        <f aca="false">SUM(D888,I888,N888)</f>
        <v>163261098.851563</v>
      </c>
      <c r="S888" s="41" t="n">
        <f aca="false">R888*100/$R$2</f>
        <v>59.1507808902248</v>
      </c>
      <c r="U888" s="41" t="n">
        <f aca="false">[1]Plan1!$B883</f>
        <v>14.99</v>
      </c>
    </row>
    <row r="889" customFormat="false" ht="15" hidden="false" customHeight="false" outlineLevel="0" collapsed="false">
      <c r="A889" s="46" t="n">
        <v>42887</v>
      </c>
      <c r="B889" s="41" t="n">
        <f aca="false">[2]Plan1!$C884</f>
        <v>-3.61</v>
      </c>
      <c r="C889" s="41" t="n">
        <f aca="false">$E$5 + B889</f>
        <v>777.39</v>
      </c>
      <c r="D889" s="47" t="n">
        <f aca="false">IF(C889&gt;$E$5,$E$2+$E$1,(IF(C889&gt;764.99,C889^3*3486.59308-C889^2*7860012.00812+C889*5908819377.96283-1481278321001.59,IF(C889&gt;752.99,C889^3*3588.471445-C889^2*8028757.56264+C889*5988077680.84934-1488767378546.26,C889^3*899.851852-C889^2*1969009.674601+C889*1435480406.01138-348666163343.76))))-$E$1</f>
        <v>111190640.27124</v>
      </c>
      <c r="E889" s="47" t="n">
        <f aca="false">D889*100/$E$2</f>
        <v>74.6350892020973</v>
      </c>
      <c r="G889" s="41" t="n">
        <f aca="false">[3]Plan1!$C884</f>
        <v>-10.69</v>
      </c>
      <c r="H889" s="41" t="n">
        <f aca="false">$J$5 + G889</f>
        <v>749.31</v>
      </c>
      <c r="I889" s="47" t="n">
        <f aca="false">IF(H889&gt;$J$5,$J$2+$J$1,(IF(H889&gt;739.99,H889^3*2498.244218-H889^2*5471052.355142+H889*3994605728.77515-972400879260.135,H889^3*1396.138889-H889^2*3002770.071427+H889*2152080038.43115-513963640099.415)))-$J$1</f>
        <v>29740066.9260254</v>
      </c>
      <c r="J889" s="47" t="n">
        <f aca="false">I889*100/$J$2</f>
        <v>33.8176474429425</v>
      </c>
      <c r="L889" s="41" t="n">
        <f aca="false">[4]Plan1!$C884</f>
        <v>-3.85</v>
      </c>
      <c r="M889" s="41" t="n">
        <f aca="false">$O$5 + L889</f>
        <v>834.93</v>
      </c>
      <c r="N889" s="47" t="n">
        <f aca="false">IF(M889&gt;$O$5,$O$2+$O$1,(M889^3*3270.5936-M889^2*8015778.389801+M889*6549018422.82398-1783686174686.87))-$O$1</f>
        <v>22184792.6074219</v>
      </c>
      <c r="O889" s="41" t="n">
        <f aca="false">N889*100/$O$2</f>
        <v>56.7576614294137</v>
      </c>
      <c r="R889" s="47" t="n">
        <f aca="false">SUM(D889,I889,N889)</f>
        <v>163115499.804688</v>
      </c>
      <c r="S889" s="41" t="n">
        <f aca="false">R889*100/$R$2</f>
        <v>59.0980292097565</v>
      </c>
      <c r="U889" s="41" t="n">
        <f aca="false">[1]Plan1!$B884</f>
        <v>13.62</v>
      </c>
    </row>
    <row r="890" customFormat="false" ht="15" hidden="false" customHeight="false" outlineLevel="0" collapsed="false">
      <c r="A890" s="46" t="n">
        <v>42888</v>
      </c>
      <c r="B890" s="41" t="n">
        <f aca="false">[2]Plan1!$C885</f>
        <v>-3.6</v>
      </c>
      <c r="C890" s="41" t="n">
        <f aca="false">$E$5 + B890</f>
        <v>777.4</v>
      </c>
      <c r="D890" s="47" t="n">
        <f aca="false">IF(C890&gt;$E$5,$E$2+$E$1,(IF(C890&gt;764.99,C890^3*3486.59308-C890^2*7860012.00812+C890*5908819377.96283-1481278321001.59,IF(C890&gt;752.99,C890^3*3588.471445-C890^2*8028757.56264+C890*5988077680.84934-1488767378546.26,C890^3*899.851852-C890^2*1969009.674601+C890*1435480406.01138-348666163343.76))))-$E$1</f>
        <v>111285095.540283</v>
      </c>
      <c r="E890" s="47" t="n">
        <f aca="false">D890*100/$E$2</f>
        <v>74.6984909184057</v>
      </c>
      <c r="G890" s="41" t="n">
        <f aca="false">[3]Plan1!$C885</f>
        <v>-10.7</v>
      </c>
      <c r="H890" s="41" t="n">
        <f aca="false">$J$5 + G890</f>
        <v>749.3</v>
      </c>
      <c r="I890" s="47" t="n">
        <f aca="false">IF(H890&gt;$J$5,$J$2+$J$1,(IF(H890&gt;739.99,H890^3*2498.244218-H890^2*5471052.355142+H890*3994605728.77515-972400879260.135,H890^3*1396.138889-H890^2*3002770.071427+H890*2152080038.43115-513963640099.415)))-$J$1</f>
        <v>29703972.545166</v>
      </c>
      <c r="J890" s="47" t="n">
        <f aca="false">I890*100/$J$2</f>
        <v>33.7766042586884</v>
      </c>
      <c r="L890" s="41" t="n">
        <f aca="false">[4]Plan1!$C885</f>
        <v>-3.86</v>
      </c>
      <c r="M890" s="41" t="n">
        <f aca="false">$O$5 + L890</f>
        <v>834.92</v>
      </c>
      <c r="N890" s="47" t="n">
        <f aca="false">IF(M890&gt;$O$5,$O$2+$O$1,(M890^3*3270.5936-M890^2*8015778.389801+M890*6549018422.82398-1783686174686.87))-$O$1</f>
        <v>22148183.840332</v>
      </c>
      <c r="O890" s="41" t="n">
        <f aca="false">N890*100/$O$2</f>
        <v>56.6640014144385</v>
      </c>
      <c r="R890" s="47" t="n">
        <f aca="false">SUM(D890,I890,N890)</f>
        <v>163137251.925781</v>
      </c>
      <c r="S890" s="41" t="n">
        <f aca="false">R890*100/$R$2</f>
        <v>59.1059101744061</v>
      </c>
      <c r="U890" s="41" t="n">
        <f aca="false">[1]Plan1!$B885</f>
        <v>13.36</v>
      </c>
    </row>
    <row r="891" customFormat="false" ht="15" hidden="false" customHeight="false" outlineLevel="0" collapsed="false">
      <c r="A891" s="46" t="n">
        <v>42889</v>
      </c>
      <c r="B891" s="41" t="n">
        <f aca="false">[2]Plan1!$C886</f>
        <v>-3.6</v>
      </c>
      <c r="C891" s="41" t="n">
        <f aca="false">$E$5 + B891</f>
        <v>777.4</v>
      </c>
      <c r="D891" s="47" t="n">
        <f aca="false">IF(C891&gt;$E$5,$E$2+$E$1,(IF(C891&gt;764.99,C891^3*3486.59308-C891^2*7860012.00812+C891*5908819377.96283-1481278321001.59,IF(C891&gt;752.99,C891^3*3588.471445-C891^2*8028757.56264+C891*5988077680.84934-1488767378546.26,C891^3*899.851852-C891^2*1969009.674601+C891*1435480406.01138-348666163343.76))))-$E$1</f>
        <v>111285095.540283</v>
      </c>
      <c r="E891" s="47" t="n">
        <f aca="false">D891*100/$E$2</f>
        <v>74.6984909184057</v>
      </c>
      <c r="G891" s="41" t="n">
        <f aca="false">[3]Plan1!$C886</f>
        <v>-10.72</v>
      </c>
      <c r="H891" s="41" t="n">
        <f aca="false">$J$5 + G891</f>
        <v>749.28</v>
      </c>
      <c r="I891" s="47" t="n">
        <f aca="false">IF(H891&gt;$J$5,$J$2+$J$1,(IF(H891&gt;739.99,H891^3*2498.244218-H891^2*5471052.355142+H891*3994605728.77515-972400879260.135,H891^3*1396.138889-H891^2*3002770.071427+H891*2152080038.43115-513963640099.415)))-$J$1</f>
        <v>29631870.6176758</v>
      </c>
      <c r="J891" s="47" t="n">
        <f aca="false">I891*100/$J$2</f>
        <v>33.6946166300161</v>
      </c>
      <c r="L891" s="41" t="n">
        <f aca="false">[4]Plan1!$C886</f>
        <v>-3.88</v>
      </c>
      <c r="M891" s="41" t="n">
        <f aca="false">$O$5 + L891</f>
        <v>834.9</v>
      </c>
      <c r="N891" s="47" t="n">
        <f aca="false">IF(M891&gt;$O$5,$O$2+$O$1,(M891^3*3270.5936-M891^2*8015778.389801+M891*6549018422.82398-1783686174686.87))-$O$1</f>
        <v>22075072.0527344</v>
      </c>
      <c r="O891" s="41" t="n">
        <f aca="false">N891*100/$O$2</f>
        <v>56.476951926963</v>
      </c>
      <c r="R891" s="47" t="n">
        <f aca="false">SUM(D891,I891,N891)</f>
        <v>162992038.210693</v>
      </c>
      <c r="S891" s="41" t="n">
        <f aca="false">R891*100/$R$2</f>
        <v>59.0532981026766</v>
      </c>
      <c r="U891" s="41" t="n">
        <f aca="false">[1]Plan1!$B886</f>
        <v>12.83</v>
      </c>
    </row>
    <row r="892" customFormat="false" ht="15" hidden="false" customHeight="false" outlineLevel="0" collapsed="false">
      <c r="A892" s="46" t="n">
        <v>42890</v>
      </c>
      <c r="B892" s="41" t="n">
        <f aca="false">[2]Plan1!$C887</f>
        <v>-3.6</v>
      </c>
      <c r="C892" s="41" t="n">
        <f aca="false">$E$5 + B892</f>
        <v>777.4</v>
      </c>
      <c r="D892" s="47" t="n">
        <f aca="false">IF(C892&gt;$E$5,$E$2+$E$1,(IF(C892&gt;764.99,C892^3*3486.59308-C892^2*7860012.00812+C892*5908819377.96283-1481278321001.59,IF(C892&gt;752.99,C892^3*3588.471445-C892^2*8028757.56264+C892*5988077680.84934-1488767378546.26,C892^3*899.851852-C892^2*1969009.674601+C892*1435480406.01138-348666163343.76))))-$E$1</f>
        <v>111285095.540283</v>
      </c>
      <c r="E892" s="47" t="n">
        <f aca="false">D892*100/$E$2</f>
        <v>74.6984909184057</v>
      </c>
      <c r="G892" s="41" t="n">
        <f aca="false">[3]Plan1!$C887</f>
        <v>-10.74</v>
      </c>
      <c r="H892" s="41" t="n">
        <f aca="false">$J$5 + G892</f>
        <v>749.26</v>
      </c>
      <c r="I892" s="47" t="n">
        <f aca="false">IF(H892&gt;$J$5,$J$2+$J$1,(IF(H892&gt;739.99,H892^3*2498.244218-H892^2*5471052.355142+H892*3994605728.77515-972400879260.135,H892^3*1396.138889-H892^2*3002770.071427+H892*2152080038.43115-513963640099.415)))-$J$1</f>
        <v>29559884.3723145</v>
      </c>
      <c r="J892" s="47" t="n">
        <f aca="false">I892*100/$J$2</f>
        <v>33.6127605443379</v>
      </c>
      <c r="L892" s="41" t="n">
        <f aca="false">[4]Plan1!$C887</f>
        <v>-3.89</v>
      </c>
      <c r="M892" s="41" t="n">
        <f aca="false">$O$5 + L892</f>
        <v>834.89</v>
      </c>
      <c r="N892" s="47" t="n">
        <f aca="false">IF(M892&gt;$O$5,$O$2+$O$1,(M892^3*3270.5936-M892^2*8015778.389801+M892*6549018422.82398-1783686174686.87))-$O$1</f>
        <v>22038568.9921875</v>
      </c>
      <c r="O892" s="41" t="n">
        <f aca="false">N892*100/$O$2</f>
        <v>56.3835623520267</v>
      </c>
      <c r="R892" s="47" t="n">
        <f aca="false">SUM(D892,I892,N892)</f>
        <v>162883548.904785</v>
      </c>
      <c r="S892" s="41" t="n">
        <f aca="false">R892*100/$R$2</f>
        <v>59.0139915733941</v>
      </c>
      <c r="U892" s="41" t="n">
        <f aca="false">[1]Plan1!$B887</f>
        <v>14.43</v>
      </c>
    </row>
    <row r="893" customFormat="false" ht="15" hidden="false" customHeight="false" outlineLevel="0" collapsed="false">
      <c r="A893" s="46" t="n">
        <v>42891</v>
      </c>
      <c r="B893" s="41" t="n">
        <f aca="false">[2]Plan1!$C888</f>
        <v>-3.6</v>
      </c>
      <c r="C893" s="41" t="n">
        <f aca="false">$E$5 + B893</f>
        <v>777.4</v>
      </c>
      <c r="D893" s="47" t="n">
        <f aca="false">IF(C893&gt;$E$5,$E$2+$E$1,(IF(C893&gt;764.99,C893^3*3486.59308-C893^2*7860012.00812+C893*5908819377.96283-1481278321001.59,IF(C893&gt;752.99,C893^3*3588.471445-C893^2*8028757.56264+C893*5988077680.84934-1488767378546.26,C893^3*899.851852-C893^2*1969009.674601+C893*1435480406.01138-348666163343.76))))-$E$1</f>
        <v>111285095.540283</v>
      </c>
      <c r="E893" s="47" t="n">
        <f aca="false">D893*100/$E$2</f>
        <v>74.6984909184057</v>
      </c>
      <c r="G893" s="41" t="n">
        <f aca="false">[3]Plan1!$C888</f>
        <v>-10.75</v>
      </c>
      <c r="H893" s="41" t="n">
        <f aca="false">$J$5 + G893</f>
        <v>749.25</v>
      </c>
      <c r="I893" s="47" t="n">
        <f aca="false">IF(H893&gt;$J$5,$J$2+$J$1,(IF(H893&gt;739.99,H893^3*2498.244218-H893^2*5471052.355142+H893*3994605728.77515-972400879260.135,H893^3*1396.138889-H893^2*3002770.071427+H893*2152080038.43115-513963640099.415)))-$J$1</f>
        <v>29523934.5910645</v>
      </c>
      <c r="J893" s="47" t="n">
        <f aca="false">I893*100/$J$2</f>
        <v>33.5718817853564</v>
      </c>
      <c r="L893" s="41" t="n">
        <f aca="false">[4]Plan1!$C888</f>
        <v>-3.9</v>
      </c>
      <c r="M893" s="41" t="n">
        <f aca="false">$O$5 + L893</f>
        <v>834.88</v>
      </c>
      <c r="N893" s="47" t="n">
        <f aca="false">IF(M893&gt;$O$5,$O$2+$O$1,(M893^3*3270.5936-M893^2*8015778.389801+M893*6549018422.82398-1783686174686.87))-$O$1</f>
        <v>22002101.1279297</v>
      </c>
      <c r="O893" s="41" t="n">
        <f aca="false">N893*100/$O$2</f>
        <v>56.290262823416</v>
      </c>
      <c r="R893" s="47" t="n">
        <f aca="false">SUM(D893,I893,N893)</f>
        <v>162811131.259277</v>
      </c>
      <c r="S893" s="41" t="n">
        <f aca="false">R893*100/$R$2</f>
        <v>58.987754090539</v>
      </c>
      <c r="U893" s="41" t="n">
        <f aca="false">[1]Plan1!$B888</f>
        <v>12.83</v>
      </c>
    </row>
    <row r="894" customFormat="false" ht="15" hidden="false" customHeight="false" outlineLevel="0" collapsed="false">
      <c r="A894" s="46" t="n">
        <v>42892</v>
      </c>
      <c r="B894" s="41" t="n">
        <f aca="false">[2]Plan1!$C889</f>
        <v>-3.59</v>
      </c>
      <c r="C894" s="41" t="n">
        <f aca="false">$E$5 + B894</f>
        <v>777.41</v>
      </c>
      <c r="D894" s="47" t="n">
        <f aca="false">IF(C894&gt;$E$5,$E$2+$E$1,(IF(C894&gt;764.99,C894^3*3486.59308-C894^2*7860012.00812+C894*5908819377.96283-1481278321001.59,IF(C894&gt;752.99,C894^3*3588.471445-C894^2*8028757.56264+C894*5988077680.84934-1488767378546.26,C894^3*899.851852-C894^2*1969009.674601+C894*1435480406.01138-348666163343.76))))-$E$1</f>
        <v>111379605.094482</v>
      </c>
      <c r="E894" s="47" t="n">
        <f aca="false">D894*100/$E$2</f>
        <v>74.7619290728304</v>
      </c>
      <c r="G894" s="41" t="n">
        <f aca="false">[3]Plan1!$C889</f>
        <v>-10.77</v>
      </c>
      <c r="H894" s="41" t="n">
        <f aca="false">$J$5 + G894</f>
        <v>749.23</v>
      </c>
      <c r="I894" s="47" t="n">
        <f aca="false">IF(H894&gt;$J$5,$J$2+$J$1,(IF(H894&gt;739.99,H894^3*2498.244218-H894^2*5471052.355142+H894*3994605728.77515-972400879260.135,H894^3*1396.138889-H894^2*3002770.071427+H894*2152080038.43115-513963640099.415)))-$J$1</f>
        <v>29452121.6413574</v>
      </c>
      <c r="J894" s="47" t="n">
        <f aca="false">I894*100/$J$2</f>
        <v>33.4902227554332</v>
      </c>
      <c r="L894" s="41" t="n">
        <f aca="false">[4]Plan1!$C889</f>
        <v>-3.91</v>
      </c>
      <c r="M894" s="41" t="n">
        <f aca="false">$O$5 + L894</f>
        <v>834.87</v>
      </c>
      <c r="N894" s="47" t="n">
        <f aca="false">IF(M894&gt;$O$5,$O$2+$O$1,(M894^3*3270.5936-M894^2*8015778.389801+M894*6549018422.82398-1783686174686.87))-$O$1</f>
        <v>21965668.4384766</v>
      </c>
      <c r="O894" s="41" t="n">
        <f aca="false">N894*100/$O$2</f>
        <v>56.1970532861652</v>
      </c>
      <c r="R894" s="47" t="n">
        <f aca="false">SUM(D894,I894,N894)</f>
        <v>162797395.174316</v>
      </c>
      <c r="S894" s="41" t="n">
        <f aca="false">R894*100/$R$2</f>
        <v>58.9827773988621</v>
      </c>
      <c r="U894" s="41" t="n">
        <f aca="false">[1]Plan1!$B889</f>
        <v>13.36</v>
      </c>
    </row>
    <row r="895" customFormat="false" ht="15" hidden="false" customHeight="false" outlineLevel="0" collapsed="false">
      <c r="A895" s="46" t="n">
        <v>42893</v>
      </c>
      <c r="B895" s="41" t="n">
        <f aca="false">[2]Plan1!$C890</f>
        <v>-3.59</v>
      </c>
      <c r="C895" s="41" t="n">
        <f aca="false">$E$5 + B895</f>
        <v>777.41</v>
      </c>
      <c r="D895" s="47" t="n">
        <f aca="false">IF(C895&gt;$E$5,$E$2+$E$1,(IF(C895&gt;764.99,C895^3*3486.59308-C895^2*7860012.00812+C895*5908819377.96283-1481278321001.59,IF(C895&gt;752.99,C895^3*3588.471445-C895^2*8028757.56264+C895*5988077680.84934-1488767378546.26,C895^3*899.851852-C895^2*1969009.674601+C895*1435480406.01138-348666163343.76))))-$E$1</f>
        <v>111379605.094482</v>
      </c>
      <c r="E895" s="47" t="n">
        <f aca="false">D895*100/$E$2</f>
        <v>74.7619290728304</v>
      </c>
      <c r="G895" s="41" t="n">
        <f aca="false">[3]Plan1!$C890</f>
        <v>-10.78</v>
      </c>
      <c r="H895" s="41" t="n">
        <f aca="false">$J$5 + G895</f>
        <v>749.22</v>
      </c>
      <c r="I895" s="47" t="n">
        <f aca="false">IF(H895&gt;$J$5,$J$2+$J$1,(IF(H895&gt;739.99,H895^3*2498.244218-H895^2*5471052.355142+H895*3994605728.77515-972400879260.135,H895^3*1396.138889-H895^2*3002770.071427+H895*2152080038.43115-513963640099.415)))-$J$1</f>
        <v>29416258.4418945</v>
      </c>
      <c r="J895" s="47" t="n">
        <f aca="false">I895*100/$J$2</f>
        <v>33.4494424492346</v>
      </c>
      <c r="L895" s="41" t="n">
        <f aca="false">[4]Plan1!$C890</f>
        <v>-3.93</v>
      </c>
      <c r="M895" s="41" t="n">
        <f aca="false">$O$5 + L895</f>
        <v>834.85</v>
      </c>
      <c r="N895" s="47" t="n">
        <f aca="false">IF(M895&gt;$O$5,$O$2+$O$1,(M895^3*3270.5936-M895^2*8015778.389801+M895*6549018422.82398-1783686174686.87))-$O$1</f>
        <v>21892908.5097656</v>
      </c>
      <c r="O895" s="41" t="n">
        <f aca="false">N895*100/$O$2</f>
        <v>56.0109039958616</v>
      </c>
      <c r="R895" s="47" t="n">
        <f aca="false">SUM(D895,I895,N895)</f>
        <v>162688772.046143</v>
      </c>
      <c r="S895" s="41" t="n">
        <f aca="false">R895*100/$R$2</f>
        <v>58.9434223847196</v>
      </c>
      <c r="U895" s="41" t="n">
        <f aca="false">[1]Plan1!$B890</f>
        <v>12.32</v>
      </c>
    </row>
    <row r="896" customFormat="false" ht="15" hidden="false" customHeight="false" outlineLevel="0" collapsed="false">
      <c r="A896" s="46" t="n">
        <v>42894</v>
      </c>
      <c r="B896" s="41" t="n">
        <f aca="false">[2]Plan1!$C891</f>
        <v>-3.58</v>
      </c>
      <c r="C896" s="41" t="n">
        <f aca="false">$E$5 + B896</f>
        <v>777.42</v>
      </c>
      <c r="D896" s="47" t="n">
        <f aca="false">IF(C896&gt;$E$5,$E$2+$E$1,(IF(C896&gt;764.99,C896^3*3486.59308-C896^2*7860012.00812+C896*5908819377.96283-1481278321001.59,IF(C896&gt;752.99,C896^3*3588.471445-C896^2*8028757.56264+C896*5988077680.84934-1488767378546.26,C896^3*899.851852-C896^2*1969009.674601+C896*1435480406.01138-348666163343.76))))-$E$1</f>
        <v>111474168.952881</v>
      </c>
      <c r="E896" s="47" t="n">
        <f aca="false">D896*100/$E$2</f>
        <v>74.8254036781537</v>
      </c>
      <c r="G896" s="41" t="n">
        <f aca="false">[3]Plan1!$C891</f>
        <v>-10.79</v>
      </c>
      <c r="H896" s="41" t="n">
        <f aca="false">$J$5 + G896</f>
        <v>749.21</v>
      </c>
      <c r="I896" s="47" t="n">
        <f aca="false">IF(H896&gt;$J$5,$J$2+$J$1,(IF(H896&gt;739.99,H896^3*2498.244218-H896^2*5471052.355142+H896*3994605728.77515-972400879260.135,H896^3*1396.138889-H896^2*3002770.071427+H896*2152080038.43115-513963640099.415)))-$J$1</f>
        <v>29380424.0727539</v>
      </c>
      <c r="J896" s="47" t="n">
        <f aca="false">I896*100/$J$2</f>
        <v>33.408694926206</v>
      </c>
      <c r="L896" s="41" t="n">
        <f aca="false">[4]Plan1!$C891</f>
        <v>-3.93</v>
      </c>
      <c r="M896" s="41" t="n">
        <f aca="false">$O$5 + L896</f>
        <v>834.85</v>
      </c>
      <c r="N896" s="47" t="n">
        <f aca="false">IF(M896&gt;$O$5,$O$2+$O$1,(M896^3*3270.5936-M896^2*8015778.389801+M896*6549018422.82398-1783686174686.87))-$O$1</f>
        <v>21892908.5097656</v>
      </c>
      <c r="O896" s="41" t="n">
        <f aca="false">N896*100/$O$2</f>
        <v>56.0109039958616</v>
      </c>
      <c r="R896" s="47" t="n">
        <f aca="false">SUM(D896,I896,N896)</f>
        <v>162747501.5354</v>
      </c>
      <c r="S896" s="41" t="n">
        <f aca="false">R896*100/$R$2</f>
        <v>58.964700540847</v>
      </c>
      <c r="U896" s="41" t="n">
        <f aca="false">[1]Plan1!$B891</f>
        <v>13.09</v>
      </c>
    </row>
    <row r="897" customFormat="false" ht="15" hidden="false" customHeight="false" outlineLevel="0" collapsed="false">
      <c r="A897" s="46" t="n">
        <v>42895</v>
      </c>
      <c r="B897" s="41" t="n">
        <f aca="false">[2]Plan1!$C892</f>
        <v>-3.57</v>
      </c>
      <c r="C897" s="41" t="n">
        <f aca="false">$E$5 + B897</f>
        <v>777.43</v>
      </c>
      <c r="D897" s="47" t="n">
        <f aca="false">IF(C897&gt;$E$5,$E$2+$E$1,(IF(C897&gt;764.99,C897^3*3486.59308-C897^2*7860012.00812+C897*5908819377.96283-1481278321001.59,IF(C897&gt;752.99,C897^3*3588.471445-C897^2*8028757.56264+C897*5988077680.84934-1488767378546.26,C897^3*899.851852-C897^2*1969009.674601+C897*1435480406.01138-348666163343.76))))-$E$1</f>
        <v>111568787.138916</v>
      </c>
      <c r="E897" s="47" t="n">
        <f aca="false">D897*100/$E$2</f>
        <v>74.8889147501077</v>
      </c>
      <c r="G897" s="41" t="n">
        <f aca="false">[3]Plan1!$C892</f>
        <v>-10.81</v>
      </c>
      <c r="H897" s="41" t="n">
        <f aca="false">$J$5 + G897</f>
        <v>749.19</v>
      </c>
      <c r="I897" s="47" t="n">
        <f aca="false">IF(H897&gt;$J$5,$J$2+$J$1,(IF(H897&gt;739.99,H897^3*2498.244218-H897^2*5471052.355142+H897*3994605728.77515-972400879260.135,H897^3*1396.138889-H897^2*3002770.071427+H897*2152080038.43115-513963640099.415)))-$J$1</f>
        <v>29308841.763916</v>
      </c>
      <c r="J897" s="47" t="n">
        <f aca="false">I897*100/$J$2</f>
        <v>33.3272981597007</v>
      </c>
      <c r="L897" s="41" t="n">
        <f aca="false">[4]Plan1!$C892</f>
        <v>-3.96</v>
      </c>
      <c r="M897" s="41" t="n">
        <f aca="false">$O$5 + L897</f>
        <v>834.82</v>
      </c>
      <c r="N897" s="47" t="n">
        <f aca="false">IF(M897&gt;$O$5,$O$2+$O$1,(M897^3*3270.5936-M897^2*8015778.389801+M897*6549018422.82398-1783686174686.87))-$O$1</f>
        <v>21784031.9506836</v>
      </c>
      <c r="O897" s="41" t="n">
        <f aca="false">N897*100/$O$2</f>
        <v>55.7323537751167</v>
      </c>
      <c r="R897" s="47" t="n">
        <f aca="false">SUM(D897,I897,N897)</f>
        <v>162661660.853516</v>
      </c>
      <c r="S897" s="41" t="n">
        <f aca="false">R897*100/$R$2</f>
        <v>58.9335997862805</v>
      </c>
      <c r="U897" s="41" t="n">
        <f aca="false">[1]Plan1!$B892</f>
        <v>12.83</v>
      </c>
    </row>
    <row r="898" customFormat="false" ht="15" hidden="false" customHeight="false" outlineLevel="0" collapsed="false">
      <c r="A898" s="46" t="n">
        <v>42896</v>
      </c>
      <c r="B898" s="41" t="n">
        <f aca="false">[2]Plan1!$C893</f>
        <v>-3.58</v>
      </c>
      <c r="C898" s="41" t="n">
        <f aca="false">$E$5 + B898</f>
        <v>777.42</v>
      </c>
      <c r="D898" s="47" t="n">
        <f aca="false">IF(C898&gt;$E$5,$E$2+$E$1,(IF(C898&gt;764.99,C898^3*3486.59308-C898^2*7860012.00812+C898*5908819377.96283-1481278321001.59,IF(C898&gt;752.99,C898^3*3588.471445-C898^2*8028757.56264+C898*5988077680.84934-1488767378546.26,C898^3*899.851852-C898^2*1969009.674601+C898*1435480406.01138-348666163343.76))))-$E$1</f>
        <v>111474168.952881</v>
      </c>
      <c r="E898" s="47" t="n">
        <f aca="false">D898*100/$E$2</f>
        <v>74.8254036781537</v>
      </c>
      <c r="G898" s="41" t="n">
        <f aca="false">[3]Plan1!$C893</f>
        <v>-10.82</v>
      </c>
      <c r="H898" s="41" t="n">
        <f aca="false">$J$5 + G898</f>
        <v>749.18</v>
      </c>
      <c r="I898" s="47" t="n">
        <f aca="false">IF(H898&gt;$J$5,$J$2+$J$1,(IF(H898&gt;739.99,H898^3*2498.244218-H898^2*5471052.355142+H898*3994605728.77515-972400879260.135,H898^3*1396.138889-H898^2*3002770.071427+H898*2152080038.43115-513963640099.415)))-$J$1</f>
        <v>29273093.7956543</v>
      </c>
      <c r="J898" s="47" t="n">
        <f aca="false">I898*100/$J$2</f>
        <v>33.286648883743</v>
      </c>
      <c r="L898" s="41" t="n">
        <f aca="false">[4]Plan1!$C893</f>
        <v>-3.97</v>
      </c>
      <c r="M898" s="41" t="n">
        <f aca="false">$O$5 + L898</f>
        <v>834.81</v>
      </c>
      <c r="N898" s="47" t="n">
        <f aca="false">IF(M898&gt;$O$5,$O$2+$O$1,(M898^3*3270.5936-M898^2*8015778.389801+M898*6549018422.82398-1783686174686.87))-$O$1</f>
        <v>21747809.9067383</v>
      </c>
      <c r="O898" s="41" t="n">
        <f aca="false">N898*100/$O$2</f>
        <v>55.6396831541688</v>
      </c>
      <c r="R898" s="47" t="n">
        <f aca="false">SUM(D898,I898,N898)</f>
        <v>162495072.655273</v>
      </c>
      <c r="S898" s="41" t="n">
        <f aca="false">R898*100/$R$2</f>
        <v>58.8732435710986</v>
      </c>
      <c r="U898" s="41" t="n">
        <f aca="false">[1]Plan1!$B893</f>
        <v>12.83</v>
      </c>
    </row>
    <row r="899" customFormat="false" ht="15" hidden="false" customHeight="false" outlineLevel="0" collapsed="false">
      <c r="A899" s="46" t="n">
        <v>42897</v>
      </c>
      <c r="B899" s="41" t="n">
        <f aca="false">[2]Plan1!$C894</f>
        <v>-3.58</v>
      </c>
      <c r="C899" s="41" t="n">
        <f aca="false">$E$5 + B899</f>
        <v>777.42</v>
      </c>
      <c r="D899" s="47" t="n">
        <f aca="false">IF(C899&gt;$E$5,$E$2+$E$1,(IF(C899&gt;764.99,C899^3*3486.59308-C899^2*7860012.00812+C899*5908819377.96283-1481278321001.59,IF(C899&gt;752.99,C899^3*3588.471445-C899^2*8028757.56264+C899*5988077680.84934-1488767378546.26,C899^3*899.851852-C899^2*1969009.674601+C899*1435480406.01138-348666163343.76))))-$E$1</f>
        <v>111474168.952881</v>
      </c>
      <c r="E899" s="47" t="n">
        <f aca="false">D899*100/$E$2</f>
        <v>74.8254036781537</v>
      </c>
      <c r="G899" s="41" t="n">
        <f aca="false">[3]Plan1!$C894</f>
        <v>-10.84</v>
      </c>
      <c r="H899" s="41" t="n">
        <f aca="false">$J$5 + G899</f>
        <v>749.16</v>
      </c>
      <c r="I899" s="47" t="n">
        <f aca="false">IF(H899&gt;$J$5,$J$2+$J$1,(IF(H899&gt;739.99,H899^3*2498.244218-H899^2*5471052.355142+H899*3994605728.77515-972400879260.135,H899^3*1396.138889-H899^2*3002770.071427+H899*2152080038.43115-513963640099.415)))-$J$1</f>
        <v>29201684.1540527</v>
      </c>
      <c r="J899" s="47" t="n">
        <f aca="false">I899*100/$J$2</f>
        <v>33.2054484584139</v>
      </c>
      <c r="L899" s="41" t="n">
        <f aca="false">[4]Plan1!$C894</f>
        <v>-3.98</v>
      </c>
      <c r="M899" s="41" t="n">
        <f aca="false">$O$5 + L899</f>
        <v>834.8</v>
      </c>
      <c r="N899" s="47" t="n">
        <f aca="false">IF(M899&gt;$O$5,$O$2+$O$1,(M899^3*3270.5936-M899^2*8015778.389801+M899*6549018422.82398-1783686174686.87))-$O$1</f>
        <v>21711622.9023438</v>
      </c>
      <c r="O899" s="41" t="n">
        <f aca="false">N899*100/$O$2</f>
        <v>55.5471021785467</v>
      </c>
      <c r="R899" s="47" t="n">
        <f aca="false">SUM(D899,I899,N899)</f>
        <v>162387476.009277</v>
      </c>
      <c r="S899" s="41" t="n">
        <f aca="false">R899*100/$R$2</f>
        <v>58.834260459527</v>
      </c>
      <c r="U899" s="41" t="n">
        <f aca="false">[1]Plan1!$B894</f>
        <v>13.09</v>
      </c>
    </row>
    <row r="900" customFormat="false" ht="15" hidden="false" customHeight="false" outlineLevel="0" collapsed="false">
      <c r="A900" s="46" t="n">
        <v>42898</v>
      </c>
      <c r="B900" s="41" t="n">
        <f aca="false">[2]Plan1!$C895</f>
        <v>-3.58</v>
      </c>
      <c r="C900" s="41" t="n">
        <f aca="false">$E$5 + B900</f>
        <v>777.42</v>
      </c>
      <c r="D900" s="47" t="n">
        <f aca="false">IF(C900&gt;$E$5,$E$2+$E$1,(IF(C900&gt;764.99,C900^3*3486.59308-C900^2*7860012.00812+C900*5908819377.96283-1481278321001.59,IF(C900&gt;752.99,C900^3*3588.471445-C900^2*8028757.56264+C900*5988077680.84934-1488767378546.26,C900^3*899.851852-C900^2*1969009.674601+C900*1435480406.01138-348666163343.76))))-$E$1</f>
        <v>111474168.952881</v>
      </c>
      <c r="E900" s="47" t="n">
        <f aca="false">D900*100/$E$2</f>
        <v>74.8254036781537</v>
      </c>
      <c r="G900" s="41" t="n">
        <f aca="false">[3]Plan1!$C895</f>
        <v>-10.87</v>
      </c>
      <c r="H900" s="41" t="n">
        <f aca="false">$J$5 + G900</f>
        <v>749.13</v>
      </c>
      <c r="I900" s="47" t="n">
        <f aca="false">IF(H900&gt;$J$5,$J$2+$J$1,(IF(H900&gt;739.99,H900^3*2498.244218-H900^2*5471052.355142+H900*3994605728.77515-972400879260.135,H900^3*1396.138889-H900^2*3002770.071427+H900*2152080038.43115-513963640099.415)))-$J$1</f>
        <v>29094785.2072754</v>
      </c>
      <c r="J900" s="47" t="n">
        <f aca="false">I900*100/$J$2</f>
        <v>33.0838928848125</v>
      </c>
      <c r="L900" s="41" t="n">
        <f aca="false">[4]Plan1!$C895</f>
        <v>-3.99</v>
      </c>
      <c r="M900" s="41" t="n">
        <f aca="false">$O$5 + L900</f>
        <v>834.79</v>
      </c>
      <c r="N900" s="47" t="n">
        <f aca="false">IF(M900&gt;$O$5,$O$2+$O$1,(M900^3*3270.5936-M900^2*8015778.389801+M900*6549018422.82398-1783686174686.87))-$O$1</f>
        <v>21675470.9165039</v>
      </c>
      <c r="O900" s="41" t="n">
        <f aca="false">N900*100/$O$2</f>
        <v>55.4546107945339</v>
      </c>
      <c r="R900" s="47" t="n">
        <f aca="false">SUM(D900,I900,N900)</f>
        <v>162244425.07666</v>
      </c>
      <c r="S900" s="41" t="n">
        <f aca="false">R900*100/$R$2</f>
        <v>58.7824319809065</v>
      </c>
      <c r="U900" s="41" t="n">
        <f aca="false">[1]Plan1!$B895</f>
        <v>16.42</v>
      </c>
    </row>
    <row r="901" customFormat="false" ht="15" hidden="false" customHeight="false" outlineLevel="0" collapsed="false">
      <c r="A901" s="46" t="n">
        <v>42899</v>
      </c>
      <c r="B901" s="41" t="n">
        <f aca="false">[2]Plan1!$C896</f>
        <v>-3.55</v>
      </c>
      <c r="C901" s="41" t="n">
        <f aca="false">$E$5 + B901</f>
        <v>777.45</v>
      </c>
      <c r="D901" s="47" t="n">
        <f aca="false">IF(C901&gt;$E$5,$E$2+$E$1,(IF(C901&gt;764.99,C901^3*3486.59308-C901^2*7860012.00812+C901*5908819377.96283-1481278321001.59,IF(C901&gt;752.99,C901^3*3588.471445-C901^2*8028757.56264+C901*5988077680.84934-1488767378546.26,C901^3*899.851852-C901^2*1969009.674601+C901*1435480406.01138-348666163343.76))))-$E$1</f>
        <v>111758186.570068</v>
      </c>
      <c r="E901" s="47" t="n">
        <f aca="false">D901*100/$E$2</f>
        <v>75.0160463450369</v>
      </c>
      <c r="G901" s="41" t="n">
        <f aca="false">[3]Plan1!$C896</f>
        <v>-10.82</v>
      </c>
      <c r="H901" s="41" t="n">
        <f aca="false">$J$5 + G901</f>
        <v>749.18</v>
      </c>
      <c r="I901" s="47" t="n">
        <f aca="false">IF(H901&gt;$J$5,$J$2+$J$1,(IF(H901&gt;739.99,H901^3*2498.244218-H901^2*5471052.355142+H901*3994605728.77515-972400879260.135,H901^3*1396.138889-H901^2*3002770.071427+H901*2152080038.43115-513963640099.415)))-$J$1</f>
        <v>29273093.7956543</v>
      </c>
      <c r="J901" s="47" t="n">
        <f aca="false">I901*100/$J$2</f>
        <v>33.286648883743</v>
      </c>
      <c r="L901" s="41" t="n">
        <f aca="false">[4]Plan1!$C896</f>
        <v>-3.94</v>
      </c>
      <c r="M901" s="41" t="n">
        <f aca="false">$O$5 + L901</f>
        <v>834.84</v>
      </c>
      <c r="N901" s="47" t="n">
        <f aca="false">IF(M901&gt;$O$5,$O$2+$O$1,(M901^3*3270.5936-M901^2*8015778.389801+M901*6549018422.82398-1783686174686.87))-$O$1</f>
        <v>21856581.2329102</v>
      </c>
      <c r="O901" s="41" t="n">
        <f aca="false">N901*100/$O$2</f>
        <v>55.9179641466189</v>
      </c>
      <c r="R901" s="47" t="n">
        <f aca="false">SUM(D901,I901,N901)</f>
        <v>162887861.598633</v>
      </c>
      <c r="S901" s="41" t="n">
        <f aca="false">R901*100/$R$2</f>
        <v>59.0155540963136</v>
      </c>
      <c r="U901" s="41" t="n">
        <f aca="false">[1]Plan1!$B896</f>
        <v>27.31</v>
      </c>
    </row>
    <row r="902" customFormat="false" ht="15" hidden="false" customHeight="false" outlineLevel="0" collapsed="false">
      <c r="A902" s="46" t="n">
        <v>42900</v>
      </c>
      <c r="B902" s="41" t="n">
        <f aca="false">[2]Plan1!$C897</f>
        <v>-3.52</v>
      </c>
      <c r="C902" s="41" t="n">
        <f aca="false">$E$5 + B902</f>
        <v>777.48</v>
      </c>
      <c r="D902" s="47" t="n">
        <f aca="false">IF(C902&gt;$E$5,$E$2+$E$1,(IF(C902&gt;764.99,C902^3*3486.59308-C902^2*7860012.00812+C902*5908819377.96283-1481278321001.59,IF(C902&gt;752.99,C902^3*3588.471445-C902^2*8028757.56264+C902*5988077680.84934-1488767378546.26,C902^3*899.851852-C902^2*1969009.674601+C902*1435480406.01138-348666163343.76))))-$E$1</f>
        <v>112042693.685303</v>
      </c>
      <c r="E902" s="47" t="n">
        <f aca="false">D902*100/$E$2</f>
        <v>75.2070175803167</v>
      </c>
      <c r="G902" s="41" t="n">
        <f aca="false">[3]Plan1!$C897</f>
        <v>-10.8</v>
      </c>
      <c r="H902" s="41" t="n">
        <f aca="false">$J$5 + G902</f>
        <v>749.2</v>
      </c>
      <c r="I902" s="47" t="n">
        <f aca="false">IF(H902&gt;$J$5,$J$2+$J$1,(IF(H902&gt;739.99,H902^3*2498.244218-H902^2*5471052.355142+H902*3994605728.77515-972400879260.135,H902^3*1396.138889-H902^2*3002770.071427+H902*2152080038.43115-513963640099.415)))-$J$1</f>
        <v>29344618.5183105</v>
      </c>
      <c r="J902" s="47" t="n">
        <f aca="false">I902*100/$J$2</f>
        <v>33.3679801685804</v>
      </c>
      <c r="L902" s="41" t="n">
        <f aca="false">[4]Plan1!$C897</f>
        <v>-3.93</v>
      </c>
      <c r="M902" s="41" t="n">
        <f aca="false">$O$5 + L902</f>
        <v>834.85</v>
      </c>
      <c r="N902" s="47" t="n">
        <f aca="false">IF(M902&gt;$O$5,$O$2+$O$1,(M902^3*3270.5936-M902^2*8015778.389801+M902*6549018422.82398-1783686174686.87))-$O$1</f>
        <v>21892908.5097656</v>
      </c>
      <c r="O902" s="41" t="n">
        <f aca="false">N902*100/$O$2</f>
        <v>56.0109039958616</v>
      </c>
      <c r="R902" s="47" t="n">
        <f aca="false">SUM(D902,I902,N902)</f>
        <v>163280220.713379</v>
      </c>
      <c r="S902" s="41" t="n">
        <f aca="false">R902*100/$R$2</f>
        <v>59.1577088912396</v>
      </c>
      <c r="U902" s="41" t="n">
        <f aca="false">[1]Plan1!$B897</f>
        <v>19.84</v>
      </c>
    </row>
    <row r="903" customFormat="false" ht="15" hidden="false" customHeight="false" outlineLevel="0" collapsed="false">
      <c r="A903" s="46" t="n">
        <v>42901</v>
      </c>
      <c r="B903" s="41" t="n">
        <f aca="false">[2]Plan1!$C898</f>
        <v>-3.5</v>
      </c>
      <c r="C903" s="41" t="n">
        <f aca="false">$E$5 + B903</f>
        <v>777.5</v>
      </c>
      <c r="D903" s="47" t="n">
        <f aca="false">IF(C903&gt;$E$5,$E$2+$E$1,(IF(C903&gt;764.99,C903^3*3486.59308-C903^2*7860012.00812+C903*5908819377.96283-1481278321001.59,IF(C903&gt;752.99,C903^3*3588.471445-C903^2*8028757.56264+C903*5988077680.84934-1488767378546.26,C903^3*899.851852-C903^2*1969009.674601+C903*1435480406.01138-348666163343.76))))-$E$1</f>
        <v>112232637.317139</v>
      </c>
      <c r="E903" s="47" t="n">
        <f aca="false">D903*100/$E$2</f>
        <v>75.3345144619864</v>
      </c>
      <c r="G903" s="41" t="n">
        <f aca="false">[3]Plan1!$C898</f>
        <v>-10.82</v>
      </c>
      <c r="H903" s="41" t="n">
        <f aca="false">$J$5 + G903</f>
        <v>749.18</v>
      </c>
      <c r="I903" s="47" t="n">
        <f aca="false">IF(H903&gt;$J$5,$J$2+$J$1,(IF(H903&gt;739.99,H903^3*2498.244218-H903^2*5471052.355142+H903*3994605728.77515-972400879260.135,H903^3*1396.138889-H903^2*3002770.071427+H903*2152080038.43115-513963640099.415)))-$J$1</f>
        <v>29273093.7956543</v>
      </c>
      <c r="J903" s="47" t="n">
        <f aca="false">I903*100/$J$2</f>
        <v>33.286648883743</v>
      </c>
      <c r="L903" s="41" t="n">
        <f aca="false">[4]Plan1!$C898</f>
        <v>-3.91</v>
      </c>
      <c r="M903" s="41" t="n">
        <f aca="false">$O$5 + L903</f>
        <v>834.87</v>
      </c>
      <c r="N903" s="47" t="n">
        <f aca="false">IF(M903&gt;$O$5,$O$2+$O$1,(M903^3*3270.5936-M903^2*8015778.389801+M903*6549018422.82398-1783686174686.87))-$O$1</f>
        <v>21965668.4384766</v>
      </c>
      <c r="O903" s="41" t="n">
        <f aca="false">N903*100/$O$2</f>
        <v>56.1970532861652</v>
      </c>
      <c r="R903" s="47" t="n">
        <f aca="false">SUM(D903,I903,N903)</f>
        <v>163471399.55127</v>
      </c>
      <c r="S903" s="41" t="n">
        <f aca="false">R903*100/$R$2</f>
        <v>59.2269744886811</v>
      </c>
      <c r="U903" s="41" t="n">
        <f aca="false">[1]Plan1!$B898</f>
        <v>15.55</v>
      </c>
    </row>
    <row r="904" customFormat="false" ht="15" hidden="false" customHeight="false" outlineLevel="0" collapsed="false">
      <c r="A904" s="46" t="n">
        <v>42902</v>
      </c>
      <c r="B904" s="41" t="n">
        <f aca="false">[2]Plan1!$C899</f>
        <v>-3.5</v>
      </c>
      <c r="C904" s="41" t="n">
        <f aca="false">$E$5 + B904</f>
        <v>777.5</v>
      </c>
      <c r="D904" s="47" t="n">
        <f aca="false">IF(C904&gt;$E$5,$E$2+$E$1,(IF(C904&gt;764.99,C904^3*3486.59308-C904^2*7860012.00812+C904*5908819377.96283-1481278321001.59,IF(C904&gt;752.99,C904^3*3588.471445-C904^2*8028757.56264+C904*5988077680.84934-1488767378546.26,C904^3*899.851852-C904^2*1969009.674601+C904*1435480406.01138-348666163343.76))))-$E$1</f>
        <v>112232637.317139</v>
      </c>
      <c r="E904" s="47" t="n">
        <f aca="false">D904*100/$E$2</f>
        <v>75.3345144619864</v>
      </c>
      <c r="G904" s="41" t="n">
        <f aca="false">[3]Plan1!$C899</f>
        <v>-10.83</v>
      </c>
      <c r="H904" s="41" t="n">
        <f aca="false">$J$5 + G904</f>
        <v>749.17</v>
      </c>
      <c r="I904" s="47" t="n">
        <f aca="false">IF(H904&gt;$J$5,$J$2+$J$1,(IF(H904&gt;739.99,H904^3*2498.244218-H904^2*5471052.355142+H904*3994605728.77515-972400879260.135,H904^3*1396.138889-H904^2*3002770.071427+H904*2152080038.43115-513963640099.415)))-$J$1</f>
        <v>29237374.5974121</v>
      </c>
      <c r="J904" s="47" t="n">
        <f aca="false">I904*100/$J$2</f>
        <v>33.2460323223847</v>
      </c>
      <c r="L904" s="41" t="n">
        <f aca="false">[4]Plan1!$C899</f>
        <v>-3.92</v>
      </c>
      <c r="M904" s="41" t="n">
        <f aca="false">$O$5 + L904</f>
        <v>834.86</v>
      </c>
      <c r="N904" s="47" t="n">
        <f aca="false">IF(M904&gt;$O$5,$O$2+$O$1,(M904^3*3270.5936-M904^2*8015778.389801+M904*6549018422.82398-1783686174686.87))-$O$1</f>
        <v>21929270.9052734</v>
      </c>
      <c r="O904" s="41" t="n">
        <f aca="false">N904*100/$O$2</f>
        <v>56.1039336928039</v>
      </c>
      <c r="R904" s="47" t="n">
        <f aca="false">SUM(D904,I904,N904)</f>
        <v>163399282.819824</v>
      </c>
      <c r="S904" s="41" t="n">
        <f aca="false">R904*100/$R$2</f>
        <v>59.2008460293589</v>
      </c>
      <c r="U904" s="41" t="n">
        <f aca="false">[1]Plan1!$B899</f>
        <v>15.84</v>
      </c>
    </row>
    <row r="905" customFormat="false" ht="15" hidden="false" customHeight="false" outlineLevel="0" collapsed="false">
      <c r="A905" s="46" t="n">
        <v>42903</v>
      </c>
      <c r="B905" s="41" t="n">
        <f aca="false">[2]Plan1!$C900</f>
        <v>-3.5</v>
      </c>
      <c r="C905" s="41" t="n">
        <f aca="false">$E$5 + B905</f>
        <v>777.5</v>
      </c>
      <c r="D905" s="47" t="n">
        <f aca="false">IF(C905&gt;$E$5,$E$2+$E$1,(IF(C905&gt;764.99,C905^3*3486.59308-C905^2*7860012.00812+C905*5908819377.96283-1481278321001.59,IF(C905&gt;752.99,C905^3*3588.471445-C905^2*8028757.56264+C905*5988077680.84934-1488767378546.26,C905^3*899.851852-C905^2*1969009.674601+C905*1435480406.01138-348666163343.76))))-$E$1</f>
        <v>112232637.317139</v>
      </c>
      <c r="E905" s="47" t="n">
        <f aca="false">D905*100/$E$2</f>
        <v>75.3345144619864</v>
      </c>
      <c r="G905" s="41" t="n">
        <f aca="false">[3]Plan1!$C900</f>
        <v>-10.84</v>
      </c>
      <c r="H905" s="41" t="n">
        <f aca="false">$J$5 + G905</f>
        <v>749.16</v>
      </c>
      <c r="I905" s="47" t="n">
        <f aca="false">IF(H905&gt;$J$5,$J$2+$J$1,(IF(H905&gt;739.99,H905^3*2498.244218-H905^2*5471052.355142+H905*3994605728.77515-972400879260.135,H905^3*1396.138889-H905^2*3002770.071427+H905*2152080038.43115-513963640099.415)))-$J$1</f>
        <v>29201684.1540527</v>
      </c>
      <c r="J905" s="47" t="n">
        <f aca="false">I905*100/$J$2</f>
        <v>33.2054484584139</v>
      </c>
      <c r="L905" s="41" t="n">
        <f aca="false">[4]Plan1!$C900</f>
        <v>-3.94</v>
      </c>
      <c r="M905" s="41" t="n">
        <f aca="false">$O$5 + L905</f>
        <v>834.84</v>
      </c>
      <c r="N905" s="47" t="n">
        <f aca="false">IF(M905&gt;$O$5,$O$2+$O$1,(M905^3*3270.5936-M905^2*8015778.389801+M905*6549018422.82398-1783686174686.87))-$O$1</f>
        <v>21856581.2329102</v>
      </c>
      <c r="O905" s="41" t="n">
        <f aca="false">N905*100/$O$2</f>
        <v>55.9179641466189</v>
      </c>
      <c r="R905" s="47" t="n">
        <f aca="false">SUM(D905,I905,N905)</f>
        <v>163290902.704102</v>
      </c>
      <c r="S905" s="41" t="n">
        <f aca="false">R905*100/$R$2</f>
        <v>59.1615790605399</v>
      </c>
      <c r="U905" s="41" t="n">
        <f aca="false">[1]Plan1!$B900</f>
        <v>14.71</v>
      </c>
    </row>
    <row r="906" customFormat="false" ht="15" hidden="false" customHeight="false" outlineLevel="0" collapsed="false">
      <c r="A906" s="46" t="n">
        <v>42904</v>
      </c>
      <c r="B906" s="41" t="n">
        <f aca="false">[2]Plan1!$C901</f>
        <v>-3.49</v>
      </c>
      <c r="C906" s="41" t="n">
        <f aca="false">$E$5 + B906</f>
        <v>777.51</v>
      </c>
      <c r="D906" s="47" t="n">
        <f aca="false">IF(C906&gt;$E$5,$E$2+$E$1,(IF(C906&gt;764.99,C906^3*3486.59308-C906^2*7860012.00812+C906*5908819377.96283-1481278321001.59,IF(C906&gt;752.99,C906^3*3588.471445-C906^2*8028757.56264+C906*5988077680.84934-1488767378546.26,C906^3*899.851852-C906^2*1969009.674601+C906*1435480406.01138-348666163343.76))))-$E$1</f>
        <v>112327690.863037</v>
      </c>
      <c r="E906" s="47" t="n">
        <f aca="false">D906*100/$E$2</f>
        <v>75.398317762874</v>
      </c>
      <c r="G906" s="41" t="n">
        <f aca="false">[3]Plan1!$C901</f>
        <v>-10.85</v>
      </c>
      <c r="H906" s="41" t="n">
        <f aca="false">$J$5 + G906</f>
        <v>749.15</v>
      </c>
      <c r="I906" s="47" t="n">
        <f aca="false">IF(H906&gt;$J$5,$J$2+$J$1,(IF(H906&gt;739.99,H906^3*2498.244218-H906^2*5471052.355142+H906*3994605728.77515-972400879260.135,H906^3*1396.138889-H906^2*3002770.071427+H906*2152080038.43115-513963640099.415)))-$J$1</f>
        <v>29166022.4519043</v>
      </c>
      <c r="J906" s="47" t="n">
        <f aca="false">I906*100/$J$2</f>
        <v>33.1648972762841</v>
      </c>
      <c r="L906" s="41" t="n">
        <f aca="false">[4]Plan1!$C901</f>
        <v>-3.96</v>
      </c>
      <c r="M906" s="41" t="n">
        <f aca="false">$O$5 + L906</f>
        <v>834.82</v>
      </c>
      <c r="N906" s="47" t="n">
        <f aca="false">IF(M906&gt;$O$5,$O$2+$O$1,(M906^3*3270.5936-M906^2*8015778.389801+M906*6549018422.82398-1783686174686.87))-$O$1</f>
        <v>21784031.9506836</v>
      </c>
      <c r="O906" s="41" t="n">
        <f aca="false">N906*100/$O$2</f>
        <v>55.7323537751167</v>
      </c>
      <c r="R906" s="47" t="n">
        <f aca="false">SUM(D906,I906,N906)</f>
        <v>163277745.265625</v>
      </c>
      <c r="S906" s="41" t="n">
        <f aca="false">R906*100/$R$2</f>
        <v>59.1568120170379</v>
      </c>
      <c r="U906" s="41" t="n">
        <f aca="false">[1]Plan1!$B901</f>
        <v>15.55</v>
      </c>
    </row>
    <row r="907" customFormat="false" ht="15" hidden="false" customHeight="false" outlineLevel="0" collapsed="false">
      <c r="A907" s="46" t="n">
        <v>42905</v>
      </c>
      <c r="B907" s="41" t="n">
        <f aca="false">[2]Plan1!$C902</f>
        <v>-3.49</v>
      </c>
      <c r="C907" s="41" t="n">
        <f aca="false">$E$5 + B907</f>
        <v>777.51</v>
      </c>
      <c r="D907" s="47" t="n">
        <f aca="false">IF(C907&gt;$E$5,$E$2+$E$1,(IF(C907&gt;764.99,C907^3*3486.59308-C907^2*7860012.00812+C907*5908819377.96283-1481278321001.59,IF(C907&gt;752.99,C907^3*3588.471445-C907^2*8028757.56264+C907*5988077680.84934-1488767378546.26,C907^3*899.851852-C907^2*1969009.674601+C907*1435480406.01138-348666163343.76))))-$E$1</f>
        <v>112327690.863037</v>
      </c>
      <c r="E907" s="47" t="n">
        <f aca="false">D907*100/$E$2</f>
        <v>75.398317762874</v>
      </c>
      <c r="G907" s="41" t="n">
        <f aca="false">[3]Plan1!$C902</f>
        <v>-10.86</v>
      </c>
      <c r="H907" s="41" t="n">
        <f aca="false">$J$5 + G907</f>
        <v>749.14</v>
      </c>
      <c r="I907" s="47" t="n">
        <f aca="false">IF(H907&gt;$J$5,$J$2+$J$1,(IF(H907&gt;739.99,H907^3*2498.244218-H907^2*5471052.355142+H907*3994605728.77515-972400879260.135,H907^3*1396.138889-H907^2*3002770.071427+H907*2152080038.43115-513963640099.415)))-$J$1</f>
        <v>29130389.4743652</v>
      </c>
      <c r="J907" s="47" t="n">
        <f aca="false">I907*100/$J$2</f>
        <v>33.1243787571175</v>
      </c>
      <c r="L907" s="41" t="n">
        <f aca="false">[4]Plan1!$C902</f>
        <v>-3.96</v>
      </c>
      <c r="M907" s="41" t="n">
        <f aca="false">$O$5 + L907</f>
        <v>834.82</v>
      </c>
      <c r="N907" s="47" t="n">
        <f aca="false">IF(M907&gt;$O$5,$O$2+$O$1,(M907^3*3270.5936-M907^2*8015778.389801+M907*6549018422.82398-1783686174686.87))-$O$1</f>
        <v>21784031.9506836</v>
      </c>
      <c r="O907" s="41" t="n">
        <f aca="false">N907*100/$O$2</f>
        <v>55.7323537751167</v>
      </c>
      <c r="R907" s="47" t="n">
        <f aca="false">SUM(D907,I907,N907)</f>
        <v>163242112.288086</v>
      </c>
      <c r="S907" s="41" t="n">
        <f aca="false">R907*100/$R$2</f>
        <v>59.1439019088633</v>
      </c>
      <c r="U907" s="41" t="n">
        <f aca="false">[1]Plan1!$B902</f>
        <v>14.16</v>
      </c>
    </row>
    <row r="908" customFormat="false" ht="15" hidden="false" customHeight="false" outlineLevel="0" collapsed="false">
      <c r="A908" s="46" t="n">
        <v>42906</v>
      </c>
      <c r="B908" s="41" t="n">
        <f aca="false">[2]Plan1!$C903</f>
        <v>-3.48</v>
      </c>
      <c r="C908" s="41" t="n">
        <f aca="false">$E$5 + B908</f>
        <v>777.52</v>
      </c>
      <c r="D908" s="47" t="n">
        <f aca="false">IF(C908&gt;$E$5,$E$2+$E$1,(IF(C908&gt;764.99,C908^3*3486.59308-C908^2*7860012.00812+C908*5908819377.96283-1481278321001.59,IF(C908&gt;752.99,C908^3*3588.471445-C908^2*8028757.56264+C908*5988077680.84934-1488767378546.26,C908^3*899.851852-C908^2*1969009.674601+C908*1435480406.01138-348666163343.76))))-$E$1</f>
        <v>112422798.922607</v>
      </c>
      <c r="E908" s="47" t="n">
        <f aca="false">D908*100/$E$2</f>
        <v>75.4621576552656</v>
      </c>
      <c r="G908" s="41" t="n">
        <f aca="false">[3]Plan1!$C903</f>
        <v>-10.86</v>
      </c>
      <c r="H908" s="41" t="n">
        <f aca="false">$J$5 + G908</f>
        <v>749.14</v>
      </c>
      <c r="I908" s="47" t="n">
        <f aca="false">IF(H908&gt;$J$5,$J$2+$J$1,(IF(H908&gt;739.99,H908^3*2498.244218-H908^2*5471052.355142+H908*3994605728.77515-972400879260.135,H908^3*1396.138889-H908^2*3002770.071427+H908*2152080038.43115-513963640099.415)))-$J$1</f>
        <v>29130389.4743652</v>
      </c>
      <c r="J908" s="47" t="n">
        <f aca="false">I908*100/$J$2</f>
        <v>33.1243787571175</v>
      </c>
      <c r="L908" s="41" t="n">
        <f aca="false">[4]Plan1!$C903</f>
        <v>-3.97</v>
      </c>
      <c r="M908" s="41" t="n">
        <f aca="false">$O$5 + L908</f>
        <v>834.81</v>
      </c>
      <c r="N908" s="47" t="n">
        <f aca="false">IF(M908&gt;$O$5,$O$2+$O$1,(M908^3*3270.5936-M908^2*8015778.389801+M908*6549018422.82398-1783686174686.87))-$O$1</f>
        <v>21747809.9067383</v>
      </c>
      <c r="O908" s="41" t="n">
        <f aca="false">N908*100/$O$2</f>
        <v>55.6396831541688</v>
      </c>
      <c r="R908" s="47" t="n">
        <f aca="false">SUM(D908,I908,N908)</f>
        <v>163300998.303711</v>
      </c>
      <c r="S908" s="41" t="n">
        <f aca="false">R908*100/$R$2</f>
        <v>59.1652367757253</v>
      </c>
      <c r="U908" s="41" t="n">
        <f aca="false">[1]Plan1!$B903</f>
        <v>12.83</v>
      </c>
    </row>
    <row r="909" customFormat="false" ht="15" hidden="false" customHeight="false" outlineLevel="0" collapsed="false">
      <c r="A909" s="46" t="n">
        <v>42907</v>
      </c>
      <c r="B909" s="41" t="n">
        <f aca="false">[2]Plan1!$C904</f>
        <v>-3.49</v>
      </c>
      <c r="C909" s="41" t="n">
        <f aca="false">$E$5 + B909</f>
        <v>777.51</v>
      </c>
      <c r="D909" s="47" t="n">
        <f aca="false">IF(C909&gt;$E$5,$E$2+$E$1,(IF(C909&gt;764.99,C909^3*3486.59308-C909^2*7860012.00812+C909*5908819377.96283-1481278321001.59,IF(C909&gt;752.99,C909^3*3588.471445-C909^2*8028757.56264+C909*5988077680.84934-1488767378546.26,C909^3*899.851852-C909^2*1969009.674601+C909*1435480406.01138-348666163343.76))))-$E$1</f>
        <v>112327690.863037</v>
      </c>
      <c r="E909" s="47" t="n">
        <f aca="false">D909*100/$E$2</f>
        <v>75.398317762874</v>
      </c>
      <c r="G909" s="41" t="n">
        <f aca="false">[3]Plan1!$C904</f>
        <v>-10.88</v>
      </c>
      <c r="H909" s="41" t="n">
        <f aca="false">$J$5 + G909</f>
        <v>749.12</v>
      </c>
      <c r="I909" s="47" t="n">
        <f aca="false">IF(H909&gt;$J$5,$J$2+$J$1,(IF(H909&gt;739.99,H909^3*2498.244218-H909^2*5471052.355142+H909*3994605728.77515-972400879260.135,H909^3*1396.138889-H909^2*3002770.071427+H909*2152080038.43115-513963640099.415)))-$J$1</f>
        <v>29059209.6357422</v>
      </c>
      <c r="J909" s="47" t="n">
        <f aca="false">I909*100/$J$2</f>
        <v>33.0434396424346</v>
      </c>
      <c r="L909" s="41" t="n">
        <f aca="false">[4]Plan1!$C904</f>
        <v>-3.97</v>
      </c>
      <c r="M909" s="41" t="n">
        <f aca="false">$O$5 + L909</f>
        <v>834.81</v>
      </c>
      <c r="N909" s="47" t="n">
        <f aca="false">IF(M909&gt;$O$5,$O$2+$O$1,(M909^3*3270.5936-M909^2*8015778.389801+M909*6549018422.82398-1783686174686.87))-$O$1</f>
        <v>21747809.9067383</v>
      </c>
      <c r="O909" s="41" t="n">
        <f aca="false">N909*100/$O$2</f>
        <v>55.6396831541688</v>
      </c>
      <c r="R909" s="47" t="n">
        <f aca="false">SUM(D909,I909,N909)</f>
        <v>163134710.405518</v>
      </c>
      <c r="S909" s="41" t="n">
        <f aca="false">R909*100/$R$2</f>
        <v>59.1049893616142</v>
      </c>
      <c r="U909" s="41" t="n">
        <f aca="false">[1]Plan1!$B904</f>
        <v>13.89</v>
      </c>
    </row>
    <row r="910" customFormat="false" ht="15" hidden="false" customHeight="false" outlineLevel="0" collapsed="false">
      <c r="A910" s="46" t="n">
        <v>42908</v>
      </c>
      <c r="B910" s="41" t="n">
        <f aca="false">[2]Plan1!$C905</f>
        <v>-3.49</v>
      </c>
      <c r="C910" s="41" t="n">
        <f aca="false">$E$5 + B910</f>
        <v>777.51</v>
      </c>
      <c r="D910" s="47" t="n">
        <f aca="false">IF(C910&gt;$E$5,$E$2+$E$1,(IF(C910&gt;764.99,C910^3*3486.59308-C910^2*7860012.00812+C910*5908819377.96283-1481278321001.59,IF(C910&gt;752.99,C910^3*3588.471445-C910^2*8028757.56264+C910*5988077680.84934-1488767378546.26,C910^3*899.851852-C910^2*1969009.674601+C910*1435480406.01138-348666163343.76))))-$E$1</f>
        <v>112327690.863037</v>
      </c>
      <c r="E910" s="47" t="n">
        <f aca="false">D910*100/$E$2</f>
        <v>75.398317762874</v>
      </c>
      <c r="G910" s="41" t="n">
        <f aca="false">[3]Plan1!$C905</f>
        <v>-10.89</v>
      </c>
      <c r="H910" s="41" t="n">
        <f aca="false">$J$5 + G910</f>
        <v>749.11</v>
      </c>
      <c r="I910" s="47" t="n">
        <f aca="false">IF(H910&gt;$J$5,$J$2+$J$1,(IF(H910&gt;739.99,H910^3*2498.244218-H910^2*5471052.355142+H910*3994605728.77515-972400879260.135,H910^3*1396.138889-H910^2*3002770.071427+H910*2152080038.43115-513963640099.415)))-$J$1</f>
        <v>29023662.744873</v>
      </c>
      <c r="J910" s="47" t="n">
        <f aca="false">I910*100/$J$2</f>
        <v>33.0030190130495</v>
      </c>
      <c r="L910" s="41" t="n">
        <f aca="false">[4]Plan1!$C905</f>
        <v>-3.99</v>
      </c>
      <c r="M910" s="41" t="n">
        <f aca="false">$O$5 + L910</f>
        <v>834.79</v>
      </c>
      <c r="N910" s="47" t="n">
        <f aca="false">IF(M910&gt;$O$5,$O$2+$O$1,(M910^3*3270.5936-M910^2*8015778.389801+M910*6549018422.82398-1783686174686.87))-$O$1</f>
        <v>21675470.9165039</v>
      </c>
      <c r="O910" s="41" t="n">
        <f aca="false">N910*100/$O$2</f>
        <v>55.4546107945339</v>
      </c>
      <c r="R910" s="47" t="n">
        <f aca="false">SUM(D910,I910,N910)</f>
        <v>163026824.524414</v>
      </c>
      <c r="S910" s="41" t="n">
        <f aca="false">R910*100/$R$2</f>
        <v>59.0659014578871</v>
      </c>
      <c r="U910" s="41" t="n">
        <f aca="false">[1]Plan1!$B905</f>
        <v>14.43</v>
      </c>
    </row>
    <row r="911" customFormat="false" ht="15" hidden="false" customHeight="false" outlineLevel="0" collapsed="false">
      <c r="A911" s="46" t="n">
        <v>42909</v>
      </c>
      <c r="B911" s="41" t="n">
        <f aca="false">[2]Plan1!$C906</f>
        <v>-3.48</v>
      </c>
      <c r="C911" s="41" t="n">
        <f aca="false">$E$5 + B911</f>
        <v>777.52</v>
      </c>
      <c r="D911" s="47" t="n">
        <f aca="false">IF(C911&gt;$E$5,$E$2+$E$1,(IF(C911&gt;764.99,C911^3*3486.59308-C911^2*7860012.00812+C911*5908819377.96283-1481278321001.59,IF(C911&gt;752.99,C911^3*3588.471445-C911^2*8028757.56264+C911*5988077680.84934-1488767378546.26,C911^3*899.851852-C911^2*1969009.674601+C911*1435480406.01138-348666163343.76))))-$E$1</f>
        <v>112422798.922607</v>
      </c>
      <c r="E911" s="47" t="n">
        <f aca="false">D911*100/$E$2</f>
        <v>75.4621576552656</v>
      </c>
      <c r="G911" s="41" t="n">
        <f aca="false">[3]Plan1!$C906</f>
        <v>-10.9</v>
      </c>
      <c r="H911" s="41" t="n">
        <f aca="false">$J$5 + G911</f>
        <v>749.1</v>
      </c>
      <c r="I911" s="47" t="n">
        <f aca="false">IF(H911&gt;$J$5,$J$2+$J$1,(IF(H911&gt;739.99,H911^3*2498.244218-H911^2*5471052.355142+H911*3994605728.77515-972400879260.135,H911^3*1396.138889-H911^2*3002770.071427+H911*2152080038.43115-513963640099.415)))-$J$1</f>
        <v>28988144.5183105</v>
      </c>
      <c r="J911" s="47" t="n">
        <f aca="false">I911*100/$J$2</f>
        <v>32.962630978057</v>
      </c>
      <c r="L911" s="41" t="n">
        <f aca="false">[4]Plan1!$C906</f>
        <v>-4.01</v>
      </c>
      <c r="M911" s="41" t="n">
        <f aca="false">$O$5 + L911</f>
        <v>834.77</v>
      </c>
      <c r="N911" s="47" t="n">
        <f aca="false">IF(M911&gt;$O$5,$O$2+$O$1,(M911^3*3270.5936-M911^2*8015778.389801+M911*6549018422.82398-1783686174686.87))-$O$1</f>
        <v>21603271.9257813</v>
      </c>
      <c r="O911" s="41" t="n">
        <f aca="false">N911*100/$O$2</f>
        <v>55.2698966102051</v>
      </c>
      <c r="R911" s="47" t="n">
        <f aca="false">SUM(D911,I911,N911)</f>
        <v>163014215.366699</v>
      </c>
      <c r="S911" s="41" t="n">
        <f aca="false">R911*100/$R$2</f>
        <v>59.0613330608197</v>
      </c>
      <c r="U911" s="41" t="n">
        <f aca="false">[1]Plan1!$B906</f>
        <v>13.09</v>
      </c>
    </row>
    <row r="912" customFormat="false" ht="15" hidden="false" customHeight="false" outlineLevel="0" collapsed="false">
      <c r="A912" s="46" t="n">
        <v>42910</v>
      </c>
      <c r="B912" s="41" t="n">
        <f aca="false">[2]Plan1!$C907</f>
        <v>-3.48</v>
      </c>
      <c r="C912" s="41" t="n">
        <f aca="false">$E$5 + B912</f>
        <v>777.52</v>
      </c>
      <c r="D912" s="47" t="n">
        <f aca="false">IF(C912&gt;$E$5,$E$2+$E$1,(IF(C912&gt;764.99,C912^3*3486.59308-C912^2*7860012.00812+C912*5908819377.96283-1481278321001.59,IF(C912&gt;752.99,C912^3*3588.471445-C912^2*8028757.56264+C912*5988077680.84934-1488767378546.26,C912^3*899.851852-C912^2*1969009.674601+C912*1435480406.01138-348666163343.76))))-$E$1</f>
        <v>112422798.922607</v>
      </c>
      <c r="E912" s="47" t="n">
        <f aca="false">D912*100/$E$2</f>
        <v>75.4621576552656</v>
      </c>
      <c r="G912" s="41" t="n">
        <f aca="false">[3]Plan1!$C907</f>
        <v>-10.92</v>
      </c>
      <c r="H912" s="41" t="n">
        <f aca="false">$J$5 + G912</f>
        <v>749.08</v>
      </c>
      <c r="I912" s="47" t="n">
        <f aca="false">IF(H912&gt;$J$5,$J$2+$J$1,(IF(H912&gt;739.99,H912^3*2498.244218-H912^2*5471052.355142+H912*3994605728.77515-972400879260.135,H912^3*1396.138889-H912^2*3002770.071427+H912*2152080038.43115-513963640099.415)))-$J$1</f>
        <v>28917194.0026855</v>
      </c>
      <c r="J912" s="47" t="n">
        <f aca="false">I912*100/$J$2</f>
        <v>32.8819526282312</v>
      </c>
      <c r="L912" s="41" t="n">
        <f aca="false">[4]Plan1!$C907</f>
        <v>-4.02</v>
      </c>
      <c r="M912" s="41" t="n">
        <f aca="false">$O$5 + L912</f>
        <v>834.76</v>
      </c>
      <c r="N912" s="47" t="n">
        <f aca="false">IF(M912&gt;$O$5,$O$2+$O$1,(M912^3*3270.5936-M912^2*8015778.389801+M912*6549018422.82398-1783686174686.87))-$O$1</f>
        <v>21567224.8803711</v>
      </c>
      <c r="O912" s="41" t="n">
        <f aca="false">N912*100/$O$2</f>
        <v>55.1776737062039</v>
      </c>
      <c r="R912" s="47" t="n">
        <f aca="false">SUM(D912,I912,N912)</f>
        <v>162907217.805664</v>
      </c>
      <c r="S912" s="41" t="n">
        <f aca="false">R912*100/$R$2</f>
        <v>59.0225670024439</v>
      </c>
      <c r="U912" s="41" t="n">
        <f aca="false">[1]Plan1!$B907</f>
        <v>13.36</v>
      </c>
    </row>
    <row r="913" customFormat="false" ht="15" hidden="false" customHeight="false" outlineLevel="0" collapsed="false">
      <c r="A913" s="46" t="n">
        <v>42911</v>
      </c>
      <c r="B913" s="41" t="n">
        <f aca="false">[2]Plan1!$C908</f>
        <v>-3.48</v>
      </c>
      <c r="C913" s="41" t="n">
        <f aca="false">$E$5 + B913</f>
        <v>777.52</v>
      </c>
      <c r="D913" s="47" t="n">
        <f aca="false">IF(C913&gt;$E$5,$E$2+$E$1,(IF(C913&gt;764.99,C913^3*3486.59308-C913^2*7860012.00812+C913*5908819377.96283-1481278321001.59,IF(C913&gt;752.99,C913^3*3588.471445-C913^2*8028757.56264+C913*5988077680.84934-1488767378546.26,C913^3*899.851852-C913^2*1969009.674601+C913*1435480406.01138-348666163343.76))))-$E$1</f>
        <v>112422798.922607</v>
      </c>
      <c r="E913" s="47" t="n">
        <f aca="false">D913*100/$E$2</f>
        <v>75.4621576552656</v>
      </c>
      <c r="G913" s="41" t="n">
        <f aca="false">[3]Plan1!$C908</f>
        <v>-10.93</v>
      </c>
      <c r="H913" s="41" t="n">
        <f aca="false">$J$5 + G913</f>
        <v>749.07</v>
      </c>
      <c r="I913" s="47" t="n">
        <f aca="false">IF(H913&gt;$J$5,$J$2+$J$1,(IF(H913&gt;739.99,H913^3*2498.244218-H913^2*5471052.355142+H913*3994605728.77515-972400879260.135,H913^3*1396.138889-H913^2*3002770.071427+H913*2152080038.43115-513963640099.415)))-$J$1</f>
        <v>28881761.6828613</v>
      </c>
      <c r="J913" s="47" t="n">
        <f aca="false">I913*100/$J$2</f>
        <v>32.8416622784185</v>
      </c>
      <c r="L913" s="41" t="n">
        <f aca="false">[4]Plan1!$C908</f>
        <v>-4.03</v>
      </c>
      <c r="M913" s="41" t="n">
        <f aca="false">$O$5 + L913</f>
        <v>834.75</v>
      </c>
      <c r="N913" s="47" t="n">
        <f aca="false">IF(M913&gt;$O$5,$O$2+$O$1,(M913^3*3270.5936-M913^2*8015778.389801+M913*6549018422.82398-1783686174686.87))-$O$1</f>
        <v>21531212.7744141</v>
      </c>
      <c r="O913" s="41" t="n">
        <f aca="false">N913*100/$O$2</f>
        <v>55.0855401914383</v>
      </c>
      <c r="R913" s="47" t="n">
        <f aca="false">SUM(D913,I913,N913)</f>
        <v>162835773.379883</v>
      </c>
      <c r="S913" s="41" t="n">
        <f aca="false">R913*100/$R$2</f>
        <v>58.9966821247545</v>
      </c>
      <c r="U913" s="41" t="n">
        <f aca="false">[1]Plan1!$B908</f>
        <v>13.89</v>
      </c>
    </row>
    <row r="914" customFormat="false" ht="15" hidden="false" customHeight="false" outlineLevel="0" collapsed="false">
      <c r="A914" s="46" t="n">
        <v>42912</v>
      </c>
      <c r="B914" s="41" t="n">
        <f aca="false">[2]Plan1!$C909</f>
        <v>-3.48</v>
      </c>
      <c r="C914" s="41" t="n">
        <f aca="false">$E$5 + B914</f>
        <v>777.52</v>
      </c>
      <c r="D914" s="47" t="n">
        <f aca="false">IF(C914&gt;$E$5,$E$2+$E$1,(IF(C914&gt;764.99,C914^3*3486.59308-C914^2*7860012.00812+C914*5908819377.96283-1481278321001.59,IF(C914&gt;752.99,C914^3*3588.471445-C914^2*8028757.56264+C914*5988077680.84934-1488767378546.26,C914^3*899.851852-C914^2*1969009.674601+C914*1435480406.01138-348666163343.76))))-$E$1</f>
        <v>112422798.922607</v>
      </c>
      <c r="E914" s="47" t="n">
        <f aca="false">D914*100/$E$2</f>
        <v>75.4621576552656</v>
      </c>
      <c r="G914" s="41" t="n">
        <f aca="false">[3]Plan1!$C909</f>
        <v>-10.95</v>
      </c>
      <c r="H914" s="41" t="n">
        <f aca="false">$J$5 + G914</f>
        <v>749.05</v>
      </c>
      <c r="I914" s="47" t="n">
        <f aca="false">IF(H914&gt;$J$5,$J$2+$J$1,(IF(H914&gt;739.99,H914^3*2498.244218-H914^2*5471052.355142+H914*3994605728.77515-972400879260.135,H914^3*1396.138889-H914^2*3002770.071427+H914*2152080038.43115-513963640099.415)))-$J$1</f>
        <v>28810982.8444824</v>
      </c>
      <c r="J914" s="47" t="n">
        <f aca="false">I914*100/$J$2</f>
        <v>32.7611791440438</v>
      </c>
      <c r="L914" s="41" t="n">
        <f aca="false">[4]Plan1!$C909</f>
        <v>-4.04</v>
      </c>
      <c r="M914" s="41" t="n">
        <f aca="false">$O$5 + L914</f>
        <v>834.74</v>
      </c>
      <c r="N914" s="47" t="n">
        <f aca="false">IF(M914&gt;$O$5,$O$2+$O$1,(M914^3*3270.5936-M914^2*8015778.389801+M914*6549018422.82398-1783686174686.87))-$O$1</f>
        <v>21495235.5927734</v>
      </c>
      <c r="O914" s="41" t="n">
        <f aca="false">N914*100/$O$2</f>
        <v>54.9934960271823</v>
      </c>
      <c r="R914" s="47" t="n">
        <f aca="false">SUM(D914,I914,N914)</f>
        <v>162729017.359863</v>
      </c>
      <c r="S914" s="41" t="n">
        <f aca="false">R914*100/$R$2</f>
        <v>58.9580035785894</v>
      </c>
      <c r="U914" s="41" t="n">
        <f aca="false">[1]Plan1!$B909</f>
        <v>13.36</v>
      </c>
    </row>
    <row r="915" customFormat="false" ht="15" hidden="false" customHeight="false" outlineLevel="0" collapsed="false">
      <c r="A915" s="46" t="n">
        <v>42913</v>
      </c>
      <c r="B915" s="41" t="n">
        <f aca="false">[2]Plan1!$C910</f>
        <v>-3.47</v>
      </c>
      <c r="C915" s="41" t="n">
        <f aca="false">$E$5 + B915</f>
        <v>777.53</v>
      </c>
      <c r="D915" s="47" t="n">
        <f aca="false">IF(C915&gt;$E$5,$E$2+$E$1,(IF(C915&gt;764.99,C915^3*3486.59308-C915^2*7860012.00812+C915*5908819377.96283-1481278321001.59,IF(C915&gt;752.99,C915^3*3588.471445-C915^2*8028757.56264+C915*5988077680.84934-1488767378546.26,C915^3*899.851852-C915^2*1969009.674601+C915*1435480406.01138-348666163343.76))))-$E$1</f>
        <v>112517961.516846</v>
      </c>
      <c r="E915" s="47" t="n">
        <f aca="false">D915*100/$E$2</f>
        <v>75.5260341532545</v>
      </c>
      <c r="G915" s="41" t="n">
        <f aca="false">[3]Plan1!$C910</f>
        <v>-10.96</v>
      </c>
      <c r="H915" s="41" t="n">
        <f aca="false">$J$5 + G915</f>
        <v>749.04</v>
      </c>
      <c r="I915" s="47" t="n">
        <f aca="false">IF(H915&gt;$J$5,$J$2+$J$1,(IF(H915&gt;739.99,H915^3*2498.244218-H915^2*5471052.355142+H915*3994605728.77515-972400879260.135,H915^3*1396.138889-H915^2*3002770.071427+H915*2152080038.43115-513963640099.415)))-$J$1</f>
        <v>28775636.2956543</v>
      </c>
      <c r="J915" s="47" t="n">
        <f aca="false">I915*100/$J$2</f>
        <v>32.7209863250577</v>
      </c>
      <c r="L915" s="41" t="n">
        <f aca="false">[4]Plan1!$C910</f>
        <v>-4.05</v>
      </c>
      <c r="M915" s="41" t="n">
        <f aca="false">$O$5 + L915</f>
        <v>834.73</v>
      </c>
      <c r="N915" s="47" t="n">
        <f aca="false">IF(M915&gt;$O$5,$O$2+$O$1,(M915^3*3270.5936-M915^2*8015778.389801+M915*6549018422.82398-1783686174686.87))-$O$1</f>
        <v>21459293.3095703</v>
      </c>
      <c r="O915" s="41" t="n">
        <f aca="false">N915*100/$O$2</f>
        <v>54.9015411472272</v>
      </c>
      <c r="R915" s="47" t="n">
        <f aca="false">SUM(D915,I915,N915)</f>
        <v>162752891.12207</v>
      </c>
      <c r="S915" s="41" t="n">
        <f aca="false">R915*100/$R$2</f>
        <v>58.9666532305106</v>
      </c>
      <c r="U915" s="41" t="n">
        <f aca="false">[1]Plan1!$B910</f>
        <v>12.32</v>
      </c>
    </row>
    <row r="916" customFormat="false" ht="15" hidden="false" customHeight="false" outlineLevel="0" collapsed="false">
      <c r="A916" s="46" t="n">
        <v>42914</v>
      </c>
      <c r="B916" s="41" t="n">
        <f aca="false">[2]Plan1!$C911</f>
        <v>-3.47</v>
      </c>
      <c r="C916" s="41" t="n">
        <f aca="false">$E$5 + B916</f>
        <v>777.53</v>
      </c>
      <c r="D916" s="47" t="n">
        <f aca="false">IF(C916&gt;$E$5,$E$2+$E$1,(IF(C916&gt;764.99,C916^3*3486.59308-C916^2*7860012.00812+C916*5908819377.96283-1481278321001.59,IF(C916&gt;752.99,C916^3*3588.471445-C916^2*8028757.56264+C916*5988077680.84934-1488767378546.26,C916^3*899.851852-C916^2*1969009.674601+C916*1435480406.01138-348666163343.76))))-$E$1</f>
        <v>112517961.516846</v>
      </c>
      <c r="E916" s="47" t="n">
        <f aca="false">D916*100/$E$2</f>
        <v>75.5260341532545</v>
      </c>
      <c r="G916" s="41" t="n">
        <f aca="false">[3]Plan1!$C911</f>
        <v>-10.97</v>
      </c>
      <c r="H916" s="41" t="n">
        <f aca="false">$J$5 + G916</f>
        <v>749.03</v>
      </c>
      <c r="I916" s="47" t="n">
        <f aca="false">IF(H916&gt;$J$5,$J$2+$J$1,(IF(H916&gt;739.99,H916^3*2498.244218-H916^2*5471052.355142+H916*3994605728.77515-972400879260.135,H916^3*1396.138889-H916^2*3002770.071427+H916*2152080038.43115-513963640099.415)))-$J$1</f>
        <v>28740318.3076172</v>
      </c>
      <c r="J916" s="47" t="n">
        <f aca="false">I916*100/$J$2</f>
        <v>32.6808259827557</v>
      </c>
      <c r="L916" s="41" t="n">
        <f aca="false">[4]Plan1!$C911</f>
        <v>-4.06</v>
      </c>
      <c r="M916" s="41" t="n">
        <f aca="false">$O$5 + L916</f>
        <v>834.72</v>
      </c>
      <c r="N916" s="47" t="n">
        <f aca="false">IF(M916&gt;$O$5,$O$2+$O$1,(M916^3*3270.5936-M916^2*8015778.389801+M916*6549018422.82398-1783686174686.87))-$O$1</f>
        <v>21423385.909668</v>
      </c>
      <c r="O916" s="41" t="n">
        <f aca="false">N916*100/$O$2</f>
        <v>54.8096755128473</v>
      </c>
      <c r="R916" s="47" t="n">
        <f aca="false">SUM(D916,I916,N916)</f>
        <v>162681665.734131</v>
      </c>
      <c r="S916" s="41" t="n">
        <f aca="false">R916*100/$R$2</f>
        <v>58.940847711955</v>
      </c>
      <c r="U916" s="41" t="n">
        <f aca="false">[1]Plan1!$B911</f>
        <v>12.58</v>
      </c>
    </row>
    <row r="917" customFormat="false" ht="15" hidden="false" customHeight="false" outlineLevel="0" collapsed="false">
      <c r="A917" s="46" t="n">
        <v>42915</v>
      </c>
      <c r="B917" s="41" t="n">
        <f aca="false">[2]Plan1!$C912</f>
        <v>-3.47</v>
      </c>
      <c r="C917" s="41" t="n">
        <f aca="false">$E$5 + B917</f>
        <v>777.53</v>
      </c>
      <c r="D917" s="47" t="n">
        <f aca="false">IF(C917&gt;$E$5,$E$2+$E$1,(IF(C917&gt;764.99,C917^3*3486.59308-C917^2*7860012.00812+C917*5908819377.96283-1481278321001.59,IF(C917&gt;752.99,C917^3*3588.471445-C917^2*8028757.56264+C917*5988077680.84934-1488767378546.26,C917^3*899.851852-C917^2*1969009.674601+C917*1435480406.01138-348666163343.76))))-$E$1</f>
        <v>112517961.516846</v>
      </c>
      <c r="E917" s="47" t="n">
        <f aca="false">D917*100/$E$2</f>
        <v>75.5260341532545</v>
      </c>
      <c r="G917" s="41" t="n">
        <f aca="false">[3]Plan1!$C912</f>
        <v>-10.99</v>
      </c>
      <c r="H917" s="41" t="n">
        <f aca="false">$J$5 + G917</f>
        <v>749.01</v>
      </c>
      <c r="I917" s="47" t="n">
        <f aca="false">IF(H917&gt;$J$5,$J$2+$J$1,(IF(H917&gt;739.99,H917^3*2498.244218-H917^2*5471052.355142+H917*3994605728.77515-972400879260.135,H917^3*1396.138889-H917^2*3002770.071427+H917*2152080038.43115-513963640099.415)))-$J$1</f>
        <v>28669767.9523926</v>
      </c>
      <c r="J917" s="47" t="n">
        <f aca="false">I917*100/$J$2</f>
        <v>32.6006026582455</v>
      </c>
      <c r="L917" s="41" t="n">
        <f aca="false">[4]Plan1!$C912</f>
        <v>-4.08</v>
      </c>
      <c r="M917" s="41" t="n">
        <f aca="false">$O$5 + L917</f>
        <v>834.7</v>
      </c>
      <c r="N917" s="47" t="n">
        <f aca="false">IF(M917&gt;$O$5,$O$2+$O$1,(M917^3*3270.5936-M917^2*8015778.389801+M917*6549018422.82398-1783686174686.87))-$O$1</f>
        <v>21351675.6767578</v>
      </c>
      <c r="O917" s="41" t="n">
        <f aca="false">N917*100/$O$2</f>
        <v>54.6262117684453</v>
      </c>
      <c r="R917" s="47" t="n">
        <f aca="false">SUM(D917,I917,N917)</f>
        <v>162539405.145996</v>
      </c>
      <c r="S917" s="41" t="n">
        <f aca="false">R917*100/$R$2</f>
        <v>58.8893055813601</v>
      </c>
      <c r="U917" s="41" t="n">
        <f aca="false">[1]Plan1!$B912</f>
        <v>13.62</v>
      </c>
    </row>
    <row r="918" customFormat="false" ht="15" hidden="false" customHeight="false" outlineLevel="0" collapsed="false">
      <c r="A918" s="46" t="n">
        <v>42916</v>
      </c>
      <c r="B918" s="41" t="n">
        <f aca="false">[2]Plan1!$C913</f>
        <v>-3.49</v>
      </c>
      <c r="C918" s="41" t="n">
        <f aca="false">$E$5 + B918</f>
        <v>777.51</v>
      </c>
      <c r="D918" s="47" t="n">
        <f aca="false">IF(C918&gt;$E$5,$E$2+$E$1,(IF(C918&gt;764.99,C918^3*3486.59308-C918^2*7860012.00812+C918*5908819377.96283-1481278321001.59,IF(C918&gt;752.99,C918^3*3588.471445-C918^2*8028757.56264+C918*5988077680.84934-1488767378546.26,C918^3*899.851852-C918^2*1969009.674601+C918*1435480406.01138-348666163343.76))))-$E$1</f>
        <v>112327690.863037</v>
      </c>
      <c r="E918" s="47" t="n">
        <f aca="false">D918*100/$E$2</f>
        <v>75.398317762874</v>
      </c>
      <c r="G918" s="41" t="n">
        <f aca="false">[3]Plan1!$C913</f>
        <v>-11</v>
      </c>
      <c r="H918" s="41" t="n">
        <f aca="false">$J$5 + G918</f>
        <v>749</v>
      </c>
      <c r="I918" s="47" t="n">
        <f aca="false">IF(H918&gt;$J$5,$J$2+$J$1,(IF(H918&gt;739.99,H918^3*2498.244218-H918^2*5471052.355142+H918*3994605728.77515-972400879260.135,H918^3*1396.138889-H918^2*3002770.071427+H918*2152080038.43115-513963640099.415)))-$J$1</f>
        <v>28634535.5563965</v>
      </c>
      <c r="J918" s="47" t="n">
        <f aca="false">I918*100/$J$2</f>
        <v>32.5605396432789</v>
      </c>
      <c r="L918" s="41" t="n">
        <f aca="false">[4]Plan1!$C913</f>
        <v>-4.09</v>
      </c>
      <c r="M918" s="41" t="n">
        <f aca="false">$O$5 + L918</f>
        <v>834.69</v>
      </c>
      <c r="N918" s="47" t="n">
        <f aca="false">IF(M918&gt;$O$5,$O$2+$O$1,(M918^3*3270.5936-M918^2*8015778.389801+M918*6549018422.82398-1783686174686.87))-$O$1</f>
        <v>21315872.8037109</v>
      </c>
      <c r="O918" s="41" t="n">
        <f aca="false">N918*100/$O$2</f>
        <v>54.5346135559872</v>
      </c>
      <c r="R918" s="47" t="n">
        <f aca="false">SUM(D918,I918,N918)</f>
        <v>162278099.223145</v>
      </c>
      <c r="S918" s="41" t="n">
        <f aca="false">R918*100/$R$2</f>
        <v>58.7946323891751</v>
      </c>
      <c r="U918" s="41" t="n">
        <f aca="false">[1]Plan1!$B913</f>
        <v>11.82</v>
      </c>
    </row>
    <row r="919" customFormat="false" ht="15" hidden="false" customHeight="false" outlineLevel="0" collapsed="false">
      <c r="A919" s="46" t="n">
        <v>42917</v>
      </c>
      <c r="B919" s="41" t="n">
        <f aca="false">[2]Plan1!$C914</f>
        <v>-3.48</v>
      </c>
      <c r="C919" s="41" t="n">
        <f aca="false">$E$5 + B919</f>
        <v>777.52</v>
      </c>
      <c r="D919" s="47" t="n">
        <f aca="false">IF(C919&gt;$E$5,$E$2+$E$1,(IF(C919&gt;764.99,C919^3*3486.59308-C919^2*7860012.00812+C919*5908819377.96283-1481278321001.59,IF(C919&gt;752.99,C919^3*3588.471445-C919^2*8028757.56264+C919*5988077680.84934-1488767378546.26,C919^3*899.851852-C919^2*1969009.674601+C919*1435480406.01138-348666163343.76))))-$E$1</f>
        <v>112422798.922607</v>
      </c>
      <c r="E919" s="47" t="n">
        <f aca="false">D919*100/$E$2</f>
        <v>75.4621576552656</v>
      </c>
      <c r="G919" s="41" t="n">
        <f aca="false">[3]Plan1!$C914</f>
        <v>-11.03</v>
      </c>
      <c r="H919" s="41" t="n">
        <f aca="false">$J$5 + G919</f>
        <v>748.97</v>
      </c>
      <c r="I919" s="47" t="n">
        <f aca="false">IF(H919&gt;$J$5,$J$2+$J$1,(IF(H919&gt;739.99,H919^3*2498.244218-H919^2*5471052.355142+H919*3994605728.77515-972400879260.135,H919^3*1396.138889-H919^2*3002770.071427+H919*2152080038.43115-513963640099.415)))-$J$1</f>
        <v>28529009.3088379</v>
      </c>
      <c r="J919" s="47" t="n">
        <f aca="false">I919*100/$J$2</f>
        <v>32.4405449759908</v>
      </c>
      <c r="L919" s="41" t="n">
        <f aca="false">[4]Plan1!$C914</f>
        <v>-4.1</v>
      </c>
      <c r="M919" s="41" t="n">
        <f aca="false">$O$5 + L919</f>
        <v>834.68</v>
      </c>
      <c r="N919" s="47" t="n">
        <f aca="false">IF(M919&gt;$O$5,$O$2+$O$1,(M919^3*3270.5936-M919^2*8015778.389801+M919*6549018422.82398-1783686174686.87))-$O$1</f>
        <v>21280104.7353516</v>
      </c>
      <c r="O919" s="41" t="n">
        <f aca="false">N919*100/$O$2</f>
        <v>54.4431043879796</v>
      </c>
      <c r="R919" s="47" t="n">
        <f aca="false">SUM(D919,I919,N919)</f>
        <v>162231912.966797</v>
      </c>
      <c r="S919" s="41" t="n">
        <f aca="false">R919*100/$R$2</f>
        <v>58.7778987450395</v>
      </c>
      <c r="U919" s="41" t="n">
        <f aca="false">[1]Plan1!$B914</f>
        <v>11.1</v>
      </c>
    </row>
    <row r="920" customFormat="false" ht="15" hidden="false" customHeight="false" outlineLevel="0" collapsed="false">
      <c r="A920" s="46" t="n">
        <v>42918</v>
      </c>
      <c r="B920" s="41" t="n">
        <f aca="false">[2]Plan1!$C915</f>
        <v>-3.48</v>
      </c>
      <c r="C920" s="41" t="n">
        <f aca="false">$E$5 + B920</f>
        <v>777.52</v>
      </c>
      <c r="D920" s="47" t="n">
        <f aca="false">IF(C920&gt;$E$5,$E$2+$E$1,(IF(C920&gt;764.99,C920^3*3486.59308-C920^2*7860012.00812+C920*5908819377.96283-1481278321001.59,IF(C920&gt;752.99,C920^3*3588.471445-C920^2*8028757.56264+C920*5988077680.84934-1488767378546.26,C920^3*899.851852-C920^2*1969009.674601+C920*1435480406.01138-348666163343.76))))-$E$1</f>
        <v>112422798.922607</v>
      </c>
      <c r="E920" s="47" t="n">
        <f aca="false">D920*100/$E$2</f>
        <v>75.4621576552656</v>
      </c>
      <c r="G920" s="41" t="n">
        <f aca="false">[3]Plan1!$C915</f>
        <v>-11.05</v>
      </c>
      <c r="H920" s="41" t="n">
        <f aca="false">$J$5 + G920</f>
        <v>748.95</v>
      </c>
      <c r="I920" s="47" t="n">
        <f aca="false">IF(H920&gt;$J$5,$J$2+$J$1,(IF(H920&gt;739.99,H920^3*2498.244218-H920^2*5471052.355142+H920*3994605728.77515-972400879260.135,H920^3*1396.138889-H920^2*3002770.071427+H920*2152080038.43115-513963640099.415)))-$J$1</f>
        <v>28458800.7800293</v>
      </c>
      <c r="J920" s="47" t="n">
        <f aca="false">I920*100/$J$2</f>
        <v>32.3607103447964</v>
      </c>
      <c r="L920" s="41" t="n">
        <f aca="false">[4]Plan1!$C915</f>
        <v>-4.11</v>
      </c>
      <c r="M920" s="41" t="n">
        <f aca="false">$O$5 + L920</f>
        <v>834.67</v>
      </c>
      <c r="N920" s="47" t="n">
        <f aca="false">IF(M920&gt;$O$5,$O$2+$O$1,(M920^3*3270.5936-M920^2*8015778.389801+M920*6549018422.82398-1783686174686.87))-$O$1</f>
        <v>21244371.4506836</v>
      </c>
      <c r="O920" s="41" t="n">
        <f aca="false">N920*100/$O$2</f>
        <v>54.3516842107061</v>
      </c>
      <c r="R920" s="47" t="n">
        <f aca="false">SUM(D920,I920,N920)</f>
        <v>162125971.15332</v>
      </c>
      <c r="S920" s="41" t="n">
        <f aca="false">R920*100/$R$2</f>
        <v>58.7395151923123</v>
      </c>
      <c r="U920" s="41" t="n">
        <f aca="false">[1]Plan1!$B915</f>
        <v>12.83</v>
      </c>
    </row>
    <row r="921" customFormat="false" ht="15" hidden="false" customHeight="false" outlineLevel="0" collapsed="false">
      <c r="A921" s="46" t="n">
        <v>42919</v>
      </c>
      <c r="B921" s="41" t="n">
        <f aca="false">[2]Plan1!$C916</f>
        <v>-3.48</v>
      </c>
      <c r="C921" s="41" t="n">
        <f aca="false">$E$5 + B921</f>
        <v>777.52</v>
      </c>
      <c r="D921" s="47" t="n">
        <f aca="false">IF(C921&gt;$E$5,$E$2+$E$1,(IF(C921&gt;764.99,C921^3*3486.59308-C921^2*7860012.00812+C921*5908819377.96283-1481278321001.59,IF(C921&gt;752.99,C921^3*3588.471445-C921^2*8028757.56264+C921*5988077680.84934-1488767378546.26,C921^3*899.851852-C921^2*1969009.674601+C921*1435480406.01138-348666163343.76))))-$E$1</f>
        <v>112422798.922607</v>
      </c>
      <c r="E921" s="47" t="n">
        <f aca="false">D921*100/$E$2</f>
        <v>75.4621576552656</v>
      </c>
      <c r="G921" s="41" t="n">
        <f aca="false">[3]Plan1!$C916</f>
        <v>-11.06</v>
      </c>
      <c r="H921" s="41" t="n">
        <f aca="false">$J$5 + G921</f>
        <v>748.94</v>
      </c>
      <c r="I921" s="47" t="n">
        <f aca="false">IF(H921&gt;$J$5,$J$2+$J$1,(IF(H921&gt;739.99,H921^3*2498.244218-H921^2*5471052.355142+H921*3994605728.77515-972400879260.135,H921^3*1396.138889-H921^2*3002770.071427+H921*2152080038.43115-513963640099.415)))-$J$1</f>
        <v>28423739.1611328</v>
      </c>
      <c r="J921" s="47" t="n">
        <f aca="false">I921*100/$J$2</f>
        <v>32.3208415217178</v>
      </c>
      <c r="L921" s="41" t="n">
        <f aca="false">[4]Plan1!$C916</f>
        <v>-4.13</v>
      </c>
      <c r="M921" s="41" t="n">
        <f aca="false">$O$5 + L921</f>
        <v>834.65</v>
      </c>
      <c r="N921" s="47" t="n">
        <f aca="false">IF(M921&gt;$O$5,$O$2+$O$1,(M921^3*3270.5936-M921^2*8015778.389801+M921*6549018422.82398-1783686174686.87))-$O$1</f>
        <v>21173009.1533203</v>
      </c>
      <c r="O921" s="41" t="n">
        <f aca="false">N921*100/$O$2</f>
        <v>54.1691106259878</v>
      </c>
      <c r="R921" s="47" t="n">
        <f aca="false">SUM(D921,I921,N921)</f>
        <v>162019547.237061</v>
      </c>
      <c r="S921" s="41" t="n">
        <f aca="false">R921*100/$R$2</f>
        <v>58.7009569699529</v>
      </c>
      <c r="U921" s="41" t="n">
        <f aca="false">[1]Plan1!$B916</f>
        <v>11.1</v>
      </c>
    </row>
    <row r="922" customFormat="false" ht="15" hidden="false" customHeight="false" outlineLevel="0" collapsed="false">
      <c r="A922" s="46" t="n">
        <v>42920</v>
      </c>
      <c r="B922" s="41" t="n">
        <f aca="false">[2]Plan1!$C917</f>
        <v>-3.49</v>
      </c>
      <c r="C922" s="41" t="n">
        <f aca="false">$E$5 + B922</f>
        <v>777.51</v>
      </c>
      <c r="D922" s="47" t="n">
        <f aca="false">IF(C922&gt;$E$5,$E$2+$E$1,(IF(C922&gt;764.99,C922^3*3486.59308-C922^2*7860012.00812+C922*5908819377.96283-1481278321001.59,IF(C922&gt;752.99,C922^3*3588.471445-C922^2*8028757.56264+C922*5988077680.84934-1488767378546.26,C922^3*899.851852-C922^2*1969009.674601+C922*1435480406.01138-348666163343.76))))-$E$1</f>
        <v>112327690.863037</v>
      </c>
      <c r="E922" s="47" t="n">
        <f aca="false">D922*100/$E$2</f>
        <v>75.398317762874</v>
      </c>
      <c r="G922" s="41" t="n">
        <f aca="false">[3]Plan1!$C917</f>
        <v>-11.08</v>
      </c>
      <c r="H922" s="41" t="n">
        <f aca="false">$J$5 + G922</f>
        <v>748.92</v>
      </c>
      <c r="I922" s="47" t="n">
        <f aca="false">IF(H922&gt;$J$5,$J$2+$J$1,(IF(H922&gt;739.99,H922^3*2498.244218-H922^2*5471052.355142+H922*3994605728.77515-972400879260.135,H922^3*1396.138889-H922^2*3002770.071427+H922*2152080038.43115-513963640099.415)))-$J$1</f>
        <v>28353701.1403809</v>
      </c>
      <c r="J922" s="47" t="n">
        <f aca="false">I922*100/$J$2</f>
        <v>32.2412007764807</v>
      </c>
      <c r="L922" s="41" t="n">
        <f aca="false">[4]Plan1!$C917</f>
        <v>-4.14</v>
      </c>
      <c r="M922" s="41" t="n">
        <f aca="false">$O$5 + L922</f>
        <v>834.64</v>
      </c>
      <c r="N922" s="47" t="n">
        <f aca="false">IF(M922&gt;$O$5,$O$2+$O$1,(M922^3*3270.5936-M922^2*8015778.389801+M922*6549018422.82398-1783686174686.87))-$O$1</f>
        <v>21137380.1005859</v>
      </c>
      <c r="O922" s="41" t="n">
        <f aca="false">N922*100/$O$2</f>
        <v>54.0779571161068</v>
      </c>
      <c r="R922" s="47" t="n">
        <f aca="false">SUM(D922,I922,N922)</f>
        <v>161818772.104004</v>
      </c>
      <c r="S922" s="41" t="n">
        <f aca="false">R922*100/$R$2</f>
        <v>58.6282145592551</v>
      </c>
      <c r="U922" s="41" t="n">
        <f aca="false">[1]Plan1!$B917</f>
        <v>11.1</v>
      </c>
    </row>
    <row r="923" customFormat="false" ht="15" hidden="false" customHeight="false" outlineLevel="0" collapsed="false">
      <c r="A923" s="46" t="n">
        <v>42921</v>
      </c>
      <c r="B923" s="41" t="n">
        <f aca="false">[2]Plan1!$C918</f>
        <v>-3.49</v>
      </c>
      <c r="C923" s="41" t="n">
        <f aca="false">$E$5 + B923</f>
        <v>777.51</v>
      </c>
      <c r="D923" s="47" t="n">
        <f aca="false">IF(C923&gt;$E$5,$E$2+$E$1,(IF(C923&gt;764.99,C923^3*3486.59308-C923^2*7860012.00812+C923*5908819377.96283-1481278321001.59,IF(C923&gt;752.99,C923^3*3588.471445-C923^2*8028757.56264+C923*5988077680.84934-1488767378546.26,C923^3*899.851852-C923^2*1969009.674601+C923*1435480406.01138-348666163343.76))))-$E$1</f>
        <v>112327690.863037</v>
      </c>
      <c r="E923" s="47" t="n">
        <f aca="false">D923*100/$E$2</f>
        <v>75.398317762874</v>
      </c>
      <c r="G923" s="41" t="n">
        <f aca="false">[3]Plan1!$C918</f>
        <v>-11.1</v>
      </c>
      <c r="H923" s="41" t="n">
        <f aca="false">$J$5 + G923</f>
        <v>748.9</v>
      </c>
      <c r="I923" s="47" t="n">
        <f aca="false">IF(H923&gt;$J$5,$J$2+$J$1,(IF(H923&gt;739.99,H923^3*2498.244218-H923^2*5471052.355142+H923*3994605728.77515-972400879260.135,H923^3*1396.138889-H923^2*3002770.071427+H923*2152080038.43115-513963640099.415)))-$J$1</f>
        <v>28283776.6418457</v>
      </c>
      <c r="J923" s="47" t="n">
        <f aca="false">I923*100/$J$2</f>
        <v>32.1616891181859</v>
      </c>
      <c r="L923" s="41" t="n">
        <f aca="false">[4]Plan1!$C918</f>
        <v>-4.16</v>
      </c>
      <c r="M923" s="41" t="n">
        <f aca="false">$O$5 + L923</f>
        <v>834.62</v>
      </c>
      <c r="N923" s="47" t="n">
        <f aca="false">IF(M923&gt;$O$5,$O$2+$O$1,(M923^3*3270.5936-M923^2*8015778.389801+M923*6549018422.82398-1783686174686.87))-$O$1</f>
        <v>21066226.09375</v>
      </c>
      <c r="O923" s="41" t="n">
        <f aca="false">N923*100/$O$2</f>
        <v>53.8959164227</v>
      </c>
      <c r="R923" s="47" t="n">
        <f aca="false">SUM(D923,I923,N923)</f>
        <v>161677693.598633</v>
      </c>
      <c r="S923" s="41" t="n">
        <f aca="false">R923*100/$R$2</f>
        <v>58.5771007065478</v>
      </c>
      <c r="U923" s="41" t="n">
        <f aca="false">[1]Plan1!$B918</f>
        <v>10.86</v>
      </c>
    </row>
    <row r="924" customFormat="false" ht="15" hidden="false" customHeight="false" outlineLevel="0" collapsed="false">
      <c r="A924" s="46" t="n">
        <v>42922</v>
      </c>
      <c r="B924" s="41" t="n">
        <f aca="false">[2]Plan1!$C919</f>
        <v>-3.49</v>
      </c>
      <c r="C924" s="41" t="n">
        <f aca="false">$E$5 + B924</f>
        <v>777.51</v>
      </c>
      <c r="D924" s="47" t="n">
        <f aca="false">IF(C924&gt;$E$5,$E$2+$E$1,(IF(C924&gt;764.99,C924^3*3486.59308-C924^2*7860012.00812+C924*5908819377.96283-1481278321001.59,IF(C924&gt;752.99,C924^3*3588.471445-C924^2*8028757.56264+C924*5988077680.84934-1488767378546.26,C924^3*899.851852-C924^2*1969009.674601+C924*1435480406.01138-348666163343.76))))-$E$1</f>
        <v>112327690.863037</v>
      </c>
      <c r="E924" s="47" t="n">
        <f aca="false">D924*100/$E$2</f>
        <v>75.398317762874</v>
      </c>
      <c r="G924" s="41" t="n">
        <f aca="false">[3]Plan1!$C919</f>
        <v>-11.12</v>
      </c>
      <c r="H924" s="41" t="n">
        <f aca="false">$J$5 + G924</f>
        <v>748.88</v>
      </c>
      <c r="I924" s="47" t="n">
        <f aca="false">IF(H924&gt;$J$5,$J$2+$J$1,(IF(H924&gt;739.99,H924^3*2498.244218-H924^2*5471052.355142+H924*3994605728.77515-972400879260.135,H924^3*1396.138889-H924^2*3002770.071427+H924*2152080038.43115-513963640099.415)))-$J$1</f>
        <v>28213965.5461426</v>
      </c>
      <c r="J924" s="47" t="n">
        <f aca="false">I924*100/$J$2</f>
        <v>32.0823064110801</v>
      </c>
      <c r="L924" s="41" t="n">
        <f aca="false">[4]Plan1!$C919</f>
        <v>-4.18</v>
      </c>
      <c r="M924" s="41" t="n">
        <f aca="false">$O$5 + L924</f>
        <v>834.6</v>
      </c>
      <c r="N924" s="47" t="n">
        <f aca="false">IF(M924&gt;$O$5,$O$2+$O$1,(M924^3*3270.5936-M924^2*8015778.389801+M924*6549018422.82398-1783686174686.87))-$O$1</f>
        <v>20995210.7514648</v>
      </c>
      <c r="O924" s="41" t="n">
        <f aca="false">N924*100/$O$2</f>
        <v>53.7142304892302</v>
      </c>
      <c r="R924" s="47" t="n">
        <f aca="false">SUM(D924,I924,N924)</f>
        <v>161536867.160645</v>
      </c>
      <c r="S924" s="41" t="n">
        <f aca="false">R924*100/$R$2</f>
        <v>58.526078179837</v>
      </c>
      <c r="U924" s="41" t="n">
        <f aca="false">[1]Plan1!$B919</f>
        <v>12.83</v>
      </c>
    </row>
    <row r="925" customFormat="false" ht="15" hidden="false" customHeight="false" outlineLevel="0" collapsed="false">
      <c r="A925" s="46" t="n">
        <v>42923</v>
      </c>
      <c r="B925" s="41" t="n">
        <f aca="false">[2]Plan1!$C920</f>
        <v>-3.49</v>
      </c>
      <c r="C925" s="41" t="n">
        <f aca="false">$E$5 + B925</f>
        <v>777.51</v>
      </c>
      <c r="D925" s="47" t="n">
        <f aca="false">IF(C925&gt;$E$5,$E$2+$E$1,(IF(C925&gt;764.99,C925^3*3486.59308-C925^2*7860012.00812+C925*5908819377.96283-1481278321001.59,IF(C925&gt;752.99,C925^3*3588.471445-C925^2*8028757.56264+C925*5988077680.84934-1488767378546.26,C925^3*899.851852-C925^2*1969009.674601+C925*1435480406.01138-348666163343.76))))-$E$1</f>
        <v>112327690.863037</v>
      </c>
      <c r="E925" s="47" t="n">
        <f aca="false">D925*100/$E$2</f>
        <v>75.398317762874</v>
      </c>
      <c r="G925" s="41" t="n">
        <f aca="false">[3]Plan1!$C920</f>
        <v>-11.14</v>
      </c>
      <c r="H925" s="41" t="n">
        <f aca="false">$J$5 + G925</f>
        <v>748.86</v>
      </c>
      <c r="I925" s="47" t="n">
        <f aca="false">IF(H925&gt;$J$5,$J$2+$J$1,(IF(H925&gt;739.99,H925^3*2498.244218-H925^2*5471052.355142+H925*3994605728.77515-972400879260.135,H925^3*1396.138889-H925^2*3002770.071427+H925*2152080038.43115-513963640099.415)))-$J$1</f>
        <v>28144267.7321777</v>
      </c>
      <c r="J925" s="47" t="n">
        <f aca="false">I925*100/$J$2</f>
        <v>32.0030525174669</v>
      </c>
      <c r="L925" s="41" t="n">
        <f aca="false">[4]Plan1!$C920</f>
        <v>-4.2</v>
      </c>
      <c r="M925" s="41" t="n">
        <f aca="false">$O$5 + L925</f>
        <v>834.58</v>
      </c>
      <c r="N925" s="47" t="n">
        <f aca="false">IF(M925&gt;$O$5,$O$2+$O$1,(M925^3*3270.5936-M925^2*8015778.389801+M925*6549018422.82398-1783686174686.87))-$O$1</f>
        <v>20924333.9160156</v>
      </c>
      <c r="O925" s="41" t="n">
        <f aca="false">N925*100/$O$2</f>
        <v>53.5328989121989</v>
      </c>
      <c r="R925" s="47" t="n">
        <f aca="false">SUM(D925,I925,N925)</f>
        <v>161396292.51123</v>
      </c>
      <c r="S925" s="41" t="n">
        <f aca="false">R925*100/$R$2</f>
        <v>58.475146878108</v>
      </c>
      <c r="U925" s="41" t="n">
        <f aca="false">[1]Plan1!$B920</f>
        <v>11.58</v>
      </c>
    </row>
    <row r="926" customFormat="false" ht="15" hidden="false" customHeight="false" outlineLevel="0" collapsed="false">
      <c r="A926" s="46" t="n">
        <v>42924</v>
      </c>
      <c r="B926" s="41" t="n">
        <f aca="false">[2]Plan1!$C921</f>
        <v>-3.48</v>
      </c>
      <c r="C926" s="41" t="n">
        <f aca="false">$E$5 + B926</f>
        <v>777.52</v>
      </c>
      <c r="D926" s="47" t="n">
        <f aca="false">IF(C926&gt;$E$5,$E$2+$E$1,(IF(C926&gt;764.99,C926^3*3486.59308-C926^2*7860012.00812+C926*5908819377.96283-1481278321001.59,IF(C926&gt;752.99,C926^3*3588.471445-C926^2*8028757.56264+C926*5988077680.84934-1488767378546.26,C926^3*899.851852-C926^2*1969009.674601+C926*1435480406.01138-348666163343.76))))-$E$1</f>
        <v>112422798.922607</v>
      </c>
      <c r="E926" s="47" t="n">
        <f aca="false">D926*100/$E$2</f>
        <v>75.4621576552656</v>
      </c>
      <c r="G926" s="41" t="n">
        <f aca="false">[3]Plan1!$C921</f>
        <v>-11.15</v>
      </c>
      <c r="H926" s="41" t="n">
        <f aca="false">$J$5 + G926</f>
        <v>748.85</v>
      </c>
      <c r="I926" s="47" t="n">
        <f aca="false">IF(H926&gt;$J$5,$J$2+$J$1,(IF(H926&gt;739.99,H926^3*2498.244218-H926^2*5471052.355142+H926*3994605728.77515-972400879260.135,H926^3*1396.138889-H926^2*3002770.071427+H926*2152080038.43115-513963640099.415)))-$J$1</f>
        <v>28109461.269043</v>
      </c>
      <c r="J926" s="47" t="n">
        <f aca="false">I926*100/$J$2</f>
        <v>31.9634738338696</v>
      </c>
      <c r="L926" s="41" t="n">
        <f aca="false">[4]Plan1!$C921</f>
        <v>-4.21</v>
      </c>
      <c r="M926" s="41" t="n">
        <f aca="false">$O$5 + L926</f>
        <v>834.57</v>
      </c>
      <c r="N926" s="47" t="n">
        <f aca="false">IF(M926&gt;$O$5,$O$2+$O$1,(M926^3*3270.5936-M926^2*8015778.389801+M926*6549018422.82398-1783686174686.87))-$O$1</f>
        <v>20888947.3886719</v>
      </c>
      <c r="O926" s="41" t="n">
        <f aca="false">N926*100/$O$2</f>
        <v>53.4423658802396</v>
      </c>
      <c r="R926" s="47" t="n">
        <f aca="false">SUM(D926,I926,N926)</f>
        <v>161421207.580322</v>
      </c>
      <c r="S926" s="41" t="n">
        <f aca="false">R926*100/$R$2</f>
        <v>58.484173803708</v>
      </c>
      <c r="U926" s="41" t="n">
        <f aca="false">[1]Plan1!$B921</f>
        <v>11.34</v>
      </c>
    </row>
    <row r="927" customFormat="false" ht="15" hidden="false" customHeight="false" outlineLevel="0" collapsed="false">
      <c r="A927" s="46" t="n">
        <v>42925</v>
      </c>
      <c r="B927" s="41" t="n">
        <f aca="false">[2]Plan1!$C922</f>
        <v>-3.48</v>
      </c>
      <c r="C927" s="41" t="n">
        <f aca="false">$E$5 + B927</f>
        <v>777.52</v>
      </c>
      <c r="D927" s="47" t="n">
        <f aca="false">IF(C927&gt;$E$5,$E$2+$E$1,(IF(C927&gt;764.99,C927^3*3486.59308-C927^2*7860012.00812+C927*5908819377.96283-1481278321001.59,IF(C927&gt;752.99,C927^3*3588.471445-C927^2*8028757.56264+C927*5988077680.84934-1488767378546.26,C927^3*899.851852-C927^2*1969009.674601+C927*1435480406.01138-348666163343.76))))-$E$1</f>
        <v>112422798.922607</v>
      </c>
      <c r="E927" s="47" t="n">
        <f aca="false">D927*100/$E$2</f>
        <v>75.4621576552656</v>
      </c>
      <c r="G927" s="41" t="n">
        <f aca="false">[3]Plan1!$C922</f>
        <v>-11.18</v>
      </c>
      <c r="H927" s="41" t="n">
        <f aca="false">$J$5 + G927</f>
        <v>748.82</v>
      </c>
      <c r="I927" s="47" t="n">
        <f aca="false">IF(H927&gt;$J$5,$J$2+$J$1,(IF(H927&gt;739.99,H927^3*2498.244218-H927^2*5471052.355142+H927*3994605728.77515-972400879260.135,H927^3*1396.138889-H927^2*3002770.071427+H927*2152080038.43115-513963640099.415)))-$J$1</f>
        <v>28005211.4719238</v>
      </c>
      <c r="J927" s="47" t="n">
        <f aca="false">I927*100/$J$2</f>
        <v>31.8449306277045</v>
      </c>
      <c r="L927" s="41" t="n">
        <f aca="false">[4]Plan1!$C922</f>
        <v>-4.23</v>
      </c>
      <c r="M927" s="41" t="n">
        <f aca="false">$O$5 + L927</f>
        <v>834.55</v>
      </c>
      <c r="N927" s="47" t="n">
        <f aca="false">IF(M927&gt;$O$5,$O$2+$O$1,(M927^3*3270.5936-M927^2*8015778.389801+M927*6549018422.82398-1783686174686.87))-$O$1</f>
        <v>20818278.0195313</v>
      </c>
      <c r="O927" s="41" t="n">
        <f aca="false">N927*100/$O$2</f>
        <v>53.2615650858354</v>
      </c>
      <c r="R927" s="47" t="n">
        <f aca="false">SUM(D927,I927,N927)</f>
        <v>161246288.414063</v>
      </c>
      <c r="S927" s="41" t="n">
        <f aca="false">R927*100/$R$2</f>
        <v>58.4207992132532</v>
      </c>
      <c r="U927" s="41" t="n">
        <f aca="false">[1]Plan1!$B922</f>
        <v>11.58</v>
      </c>
    </row>
    <row r="928" customFormat="false" ht="15" hidden="false" customHeight="false" outlineLevel="0" collapsed="false">
      <c r="A928" s="46" t="n">
        <v>42926</v>
      </c>
      <c r="B928" s="41" t="n">
        <f aca="false">[2]Plan1!$C923</f>
        <v>-3.48</v>
      </c>
      <c r="C928" s="41" t="n">
        <f aca="false">$E$5 + B928</f>
        <v>777.52</v>
      </c>
      <c r="D928" s="47" t="n">
        <f aca="false">IF(C928&gt;$E$5,$E$2+$E$1,(IF(C928&gt;764.99,C928^3*3486.59308-C928^2*7860012.00812+C928*5908819377.96283-1481278321001.59,IF(C928&gt;752.99,C928^3*3588.471445-C928^2*8028757.56264+C928*5988077680.84934-1488767378546.26,C928^3*899.851852-C928^2*1969009.674601+C928*1435480406.01138-348666163343.76))))-$E$1</f>
        <v>112422798.922607</v>
      </c>
      <c r="E928" s="47" t="n">
        <f aca="false">D928*100/$E$2</f>
        <v>75.4621576552656</v>
      </c>
      <c r="G928" s="41" t="n">
        <f aca="false">[3]Plan1!$C923</f>
        <v>-11.23</v>
      </c>
      <c r="H928" s="41" t="n">
        <f aca="false">$J$5 + G928</f>
        <v>748.77</v>
      </c>
      <c r="I928" s="47" t="n">
        <f aca="false">IF(H928&gt;$J$5,$J$2+$J$1,(IF(H928&gt;739.99,H928^3*2498.244218-H928^2*5471052.355142+H928*3994605728.77515-972400879260.135,H928^3*1396.138889-H928^2*3002770.071427+H928*2152080038.43115-513963640099.415)))-$J$1</f>
        <v>27832026.2250977</v>
      </c>
      <c r="J928" s="47" t="n">
        <f aca="false">I928*100/$J$2</f>
        <v>31.6480004178952</v>
      </c>
      <c r="L928" s="41" t="n">
        <f aca="false">[4]Plan1!$C923</f>
        <v>-4.25</v>
      </c>
      <c r="M928" s="41" t="n">
        <f aca="false">$O$5 + L928</f>
        <v>834.53</v>
      </c>
      <c r="N928" s="47" t="n">
        <f aca="false">IF(M928&gt;$O$5,$O$2+$O$1,(M928^3*3270.5936-M928^2*8015778.389801+M928*6549018422.82398-1783686174686.87))-$O$1</f>
        <v>20747746.7646484</v>
      </c>
      <c r="O928" s="41" t="n">
        <f aca="false">N928*100/$O$2</f>
        <v>53.0811176434964</v>
      </c>
      <c r="R928" s="47" t="n">
        <f aca="false">SUM(D928,I928,N928)</f>
        <v>161002571.912354</v>
      </c>
      <c r="S928" s="41" t="n">
        <f aca="false">R928*100/$R$2</f>
        <v>58.3324988067673</v>
      </c>
      <c r="U928" s="41" t="n">
        <f aca="false">[1]Plan1!$B923</f>
        <v>11.1</v>
      </c>
    </row>
    <row r="929" customFormat="false" ht="15" hidden="false" customHeight="false" outlineLevel="0" collapsed="false">
      <c r="A929" s="46" t="n">
        <v>42927</v>
      </c>
      <c r="B929" s="41" t="n">
        <f aca="false">[2]Plan1!$C924</f>
        <v>-3.48</v>
      </c>
      <c r="C929" s="41" t="n">
        <f aca="false">$E$5 + B929</f>
        <v>777.52</v>
      </c>
      <c r="D929" s="47" t="n">
        <f aca="false">IF(C929&gt;$E$5,$E$2+$E$1,(IF(C929&gt;764.99,C929^3*3486.59308-C929^2*7860012.00812+C929*5908819377.96283-1481278321001.59,IF(C929&gt;752.99,C929^3*3588.471445-C929^2*8028757.56264+C929*5988077680.84934-1488767378546.26,C929^3*899.851852-C929^2*1969009.674601+C929*1435480406.01138-348666163343.76))))-$E$1</f>
        <v>112422798.922607</v>
      </c>
      <c r="E929" s="47" t="n">
        <f aca="false">D929*100/$E$2</f>
        <v>75.4621576552656</v>
      </c>
      <c r="G929" s="41" t="n">
        <f aca="false">[3]Plan1!$C924</f>
        <v>-11.24</v>
      </c>
      <c r="H929" s="41" t="n">
        <f aca="false">$J$5 + G929</f>
        <v>748.76</v>
      </c>
      <c r="I929" s="47" t="n">
        <f aca="false">IF(H929&gt;$J$5,$J$2+$J$1,(IF(H929&gt;739.99,H929^3*2498.244218-H929^2*5471052.355142+H929*3994605728.77515-972400879260.135,H929^3*1396.138889-H929^2*3002770.071427+H929*2152080038.43115-513963640099.415)))-$J$1</f>
        <v>27797473.7026367</v>
      </c>
      <c r="J929" s="47" t="n">
        <f aca="false">I929*100/$J$2</f>
        <v>31.6087104920939</v>
      </c>
      <c r="L929" s="41" t="n">
        <f aca="false">[4]Plan1!$C924</f>
        <v>-4.28</v>
      </c>
      <c r="M929" s="41" t="n">
        <f aca="false">$O$5 + L929</f>
        <v>834.5</v>
      </c>
      <c r="N929" s="47" t="n">
        <f aca="false">IF(M929&gt;$O$5,$O$2+$O$1,(M929^3*3270.5936-M929^2*8015778.389801+M929*6549018422.82398-1783686174686.87))-$O$1</f>
        <v>20642208.5029297</v>
      </c>
      <c r="O929" s="41" t="n">
        <f aca="false">N929*100/$O$2</f>
        <v>52.811108135971</v>
      </c>
      <c r="R929" s="47" t="n">
        <f aca="false">SUM(D929,I929,N929)</f>
        <v>160862481.128174</v>
      </c>
      <c r="S929" s="41" t="n">
        <f aca="false">R929*100/$R$2</f>
        <v>58.2817428132205</v>
      </c>
      <c r="U929" s="41" t="n">
        <f aca="false">[1]Plan1!$B924</f>
        <v>11.34</v>
      </c>
    </row>
    <row r="930" customFormat="false" ht="15" hidden="false" customHeight="false" outlineLevel="0" collapsed="false">
      <c r="A930" s="46" t="n">
        <v>42928</v>
      </c>
      <c r="B930" s="41" t="n">
        <f aca="false">[2]Plan1!$C925</f>
        <v>-3.47</v>
      </c>
      <c r="C930" s="41" t="n">
        <f aca="false">$E$5 + B930</f>
        <v>777.53</v>
      </c>
      <c r="D930" s="47" t="n">
        <f aca="false">IF(C930&gt;$E$5,$E$2+$E$1,(IF(C930&gt;764.99,C930^3*3486.59308-C930^2*7860012.00812+C930*5908819377.96283-1481278321001.59,IF(C930&gt;752.99,C930^3*3588.471445-C930^2*8028757.56264+C930*5988077680.84934-1488767378546.26,C930^3*899.851852-C930^2*1969009.674601+C930*1435480406.01138-348666163343.76))))-$E$1</f>
        <v>112517961.516846</v>
      </c>
      <c r="E930" s="47" t="n">
        <f aca="false">D930*100/$E$2</f>
        <v>75.5260341532545</v>
      </c>
      <c r="G930" s="41" t="n">
        <f aca="false">[3]Plan1!$C925</f>
        <v>-11.26</v>
      </c>
      <c r="H930" s="41" t="n">
        <f aca="false">$J$5 + G930</f>
        <v>748.74</v>
      </c>
      <c r="I930" s="47" t="n">
        <f aca="false">IF(H930&gt;$J$5,$J$2+$J$1,(IF(H930&gt;739.99,H930^3*2498.244218-H930^2*5471052.355142+H930*3994605728.77515-972400879260.135,H930^3*1396.138889-H930^2*3002770.071427+H930*2152080038.43115-513963640099.415)))-$J$1</f>
        <v>27728453.0661621</v>
      </c>
      <c r="J930" s="47" t="n">
        <f aca="false">I930*100/$J$2</f>
        <v>31.5302266219536</v>
      </c>
      <c r="L930" s="41" t="n">
        <f aca="false">[4]Plan1!$C925</f>
        <v>-4.28</v>
      </c>
      <c r="M930" s="41" t="n">
        <f aca="false">$O$5 + L930</f>
        <v>834.5</v>
      </c>
      <c r="N930" s="47" t="n">
        <f aca="false">IF(M930&gt;$O$5,$O$2+$O$1,(M930^3*3270.5936-M930^2*8015778.389801+M930*6549018422.82398-1783686174686.87))-$O$1</f>
        <v>20642208.5029297</v>
      </c>
      <c r="O930" s="41" t="n">
        <f aca="false">N930*100/$O$2</f>
        <v>52.811108135971</v>
      </c>
      <c r="R930" s="47" t="n">
        <f aca="false">SUM(D930,I930,N930)</f>
        <v>160888623.085938</v>
      </c>
      <c r="S930" s="41" t="n">
        <f aca="false">R930*100/$R$2</f>
        <v>58.2912142502413</v>
      </c>
      <c r="U930" s="41" t="n">
        <f aca="false">[1]Plan1!$B925</f>
        <v>10.86</v>
      </c>
    </row>
    <row r="931" customFormat="false" ht="15" hidden="false" customHeight="false" outlineLevel="0" collapsed="false">
      <c r="A931" s="46" t="n">
        <v>42929</v>
      </c>
      <c r="B931" s="41" t="n">
        <f aca="false">[2]Plan1!$C926</f>
        <v>-3.49</v>
      </c>
      <c r="C931" s="41" t="n">
        <f aca="false">$E$5 + B931</f>
        <v>777.51</v>
      </c>
      <c r="D931" s="47" t="n">
        <f aca="false">IF(C931&gt;$E$5,$E$2+$E$1,(IF(C931&gt;764.99,C931^3*3486.59308-C931^2*7860012.00812+C931*5908819377.96283-1481278321001.59,IF(C931&gt;752.99,C931^3*3588.471445-C931^2*8028757.56264+C931*5988077680.84934-1488767378546.26,C931^3*899.851852-C931^2*1969009.674601+C931*1435480406.01138-348666163343.76))))-$E$1</f>
        <v>112327690.863037</v>
      </c>
      <c r="E931" s="47" t="n">
        <f aca="false">D931*100/$E$2</f>
        <v>75.398317762874</v>
      </c>
      <c r="G931" s="41" t="n">
        <f aca="false">[3]Plan1!$C926</f>
        <v>-11.28</v>
      </c>
      <c r="H931" s="41" t="n">
        <f aca="false">$J$5 + G931</f>
        <v>748.72</v>
      </c>
      <c r="I931" s="47" t="n">
        <f aca="false">IF(H931&gt;$J$5,$J$2+$J$1,(IF(H931&gt;739.99,H931^3*2498.244218-H931^2*5471052.355142+H931*3994605728.77515-972400879260.135,H931^3*1396.138889-H931^2*3002770.071427+H931*2152080038.43115-513963640099.415)))-$J$1</f>
        <v>27659544.8713379</v>
      </c>
      <c r="J931" s="47" t="n">
        <f aca="false">I931*100/$J$2</f>
        <v>31.4518706100357</v>
      </c>
      <c r="L931" s="41" t="n">
        <f aca="false">[4]Plan1!$C926</f>
        <v>-4.29</v>
      </c>
      <c r="M931" s="41" t="n">
        <f aca="false">$O$5 + L931</f>
        <v>834.49</v>
      </c>
      <c r="N931" s="47" t="n">
        <f aca="false">IF(M931&gt;$O$5,$O$2+$O$1,(M931^3*3270.5936-M931^2*8015778.389801+M931*6549018422.82398-1783686174686.87))-$O$1</f>
        <v>20607097.9707031</v>
      </c>
      <c r="O931" s="41" t="n">
        <f aca="false">N931*100/$O$2</f>
        <v>52.7212812110146</v>
      </c>
      <c r="R931" s="47" t="n">
        <f aca="false">SUM(D931,I931,N931)</f>
        <v>160594333.705078</v>
      </c>
      <c r="S931" s="41" t="n">
        <f aca="false">R931*100/$R$2</f>
        <v>58.1845908916582</v>
      </c>
      <c r="U931" s="41" t="n">
        <f aca="false">[1]Plan1!$B926</f>
        <v>10.39</v>
      </c>
    </row>
    <row r="932" customFormat="false" ht="15" hidden="false" customHeight="false" outlineLevel="0" collapsed="false">
      <c r="A932" s="46" t="n">
        <v>42930</v>
      </c>
      <c r="B932" s="41" t="n">
        <f aca="false">[2]Plan1!$C927</f>
        <v>-3.49</v>
      </c>
      <c r="C932" s="41" t="n">
        <f aca="false">$E$5 + B932</f>
        <v>777.51</v>
      </c>
      <c r="D932" s="47" t="n">
        <f aca="false">IF(C932&gt;$E$5,$E$2+$E$1,(IF(C932&gt;764.99,C932^3*3486.59308-C932^2*7860012.00812+C932*5908819377.96283-1481278321001.59,IF(C932&gt;752.99,C932^3*3588.471445-C932^2*8028757.56264+C932*5988077680.84934-1488767378546.26,C932^3*899.851852-C932^2*1969009.674601+C932*1435480406.01138-348666163343.76))))-$E$1</f>
        <v>112327690.863037</v>
      </c>
      <c r="E932" s="47" t="n">
        <f aca="false">D932*100/$E$2</f>
        <v>75.398317762874</v>
      </c>
      <c r="G932" s="41" t="n">
        <f aca="false">[3]Plan1!$C927</f>
        <v>-11.3</v>
      </c>
      <c r="H932" s="41" t="n">
        <f aca="false">$J$5 + G932</f>
        <v>748.7</v>
      </c>
      <c r="I932" s="47" t="n">
        <f aca="false">IF(H932&gt;$J$5,$J$2+$J$1,(IF(H932&gt;739.99,H932^3*2498.244218-H932^2*5471052.355142+H932*3994605728.77515-972400879260.135,H932^3*1396.138889-H932^2*3002770.071427+H932*2152080038.43115-513963640099.415)))-$J$1</f>
        <v>27590749.0004883</v>
      </c>
      <c r="J932" s="47" t="n">
        <f aca="false">I932*100/$J$2</f>
        <v>31.3736423225302</v>
      </c>
      <c r="L932" s="41" t="n">
        <f aca="false">[4]Plan1!$C927</f>
        <v>-4.3</v>
      </c>
      <c r="M932" s="41" t="n">
        <f aca="false">$O$5 + L932</f>
        <v>834.48</v>
      </c>
      <c r="N932" s="47" t="n">
        <f aca="false">IF(M932&gt;$O$5,$O$2+$O$1,(M932^3*3270.5936-M932^2*8015778.389801+M932*6549018422.82398-1783686174686.87))-$O$1</f>
        <v>20572021.8476563</v>
      </c>
      <c r="O932" s="41" t="n">
        <f aca="false">N932*100/$O$2</f>
        <v>52.6315423186399</v>
      </c>
      <c r="R932" s="47" t="n">
        <f aca="false">SUM(D932,I932,N932)</f>
        <v>160490461.711182</v>
      </c>
      <c r="S932" s="41" t="n">
        <f aca="false">R932*100/$R$2</f>
        <v>58.1469572508532</v>
      </c>
      <c r="U932" s="41" t="n">
        <f aca="false">[1]Plan1!$B927</f>
        <v>11.34</v>
      </c>
    </row>
    <row r="933" customFormat="false" ht="15" hidden="false" customHeight="false" outlineLevel="0" collapsed="false">
      <c r="A933" s="46" t="n">
        <v>42931</v>
      </c>
      <c r="B933" s="41" t="n">
        <f aca="false">[2]Plan1!$C928</f>
        <v>-3.49</v>
      </c>
      <c r="C933" s="41" t="n">
        <f aca="false">$E$5 + B933</f>
        <v>777.51</v>
      </c>
      <c r="D933" s="47" t="n">
        <f aca="false">IF(C933&gt;$E$5,$E$2+$E$1,(IF(C933&gt;764.99,C933^3*3486.59308-C933^2*7860012.00812+C933*5908819377.96283-1481278321001.59,IF(C933&gt;752.99,C933^3*3588.471445-C933^2*8028757.56264+C933*5988077680.84934-1488767378546.26,C933^3*899.851852-C933^2*1969009.674601+C933*1435480406.01138-348666163343.76))))-$E$1</f>
        <v>112327690.863037</v>
      </c>
      <c r="E933" s="47" t="n">
        <f aca="false">D933*100/$E$2</f>
        <v>75.398317762874</v>
      </c>
      <c r="G933" s="41" t="n">
        <f aca="false">[3]Plan1!$C928</f>
        <v>-11.31</v>
      </c>
      <c r="H933" s="41" t="n">
        <f aca="false">$J$5 + G933</f>
        <v>748.69</v>
      </c>
      <c r="I933" s="47" t="n">
        <f aca="false">IF(H933&gt;$J$5,$J$2+$J$1,(IF(H933&gt;739.99,H933^3*2498.244218-H933^2*5471052.355142+H933*3994605728.77515-972400879260.135,H933^3*1396.138889-H933^2*3002770.071427+H933*2152080038.43115-513963640099.415)))-$J$1</f>
        <v>27556393.1479492</v>
      </c>
      <c r="J933" s="47" t="n">
        <f aca="false">I933*100/$J$2</f>
        <v>31.3345760315344</v>
      </c>
      <c r="L933" s="41" t="n">
        <f aca="false">[4]Plan1!$C928</f>
        <v>-4.32</v>
      </c>
      <c r="M933" s="41" t="n">
        <f aca="false">$O$5 + L933</f>
        <v>834.46</v>
      </c>
      <c r="N933" s="47" t="n">
        <f aca="false">IF(M933&gt;$O$5,$O$2+$O$1,(M933^3*3270.5936-M933^2*8015778.389801+M933*6549018422.82398-1783686174686.87))-$O$1</f>
        <v>20501972.7587891</v>
      </c>
      <c r="O933" s="41" t="n">
        <f aca="false">N933*100/$O$2</f>
        <v>52.4523284517484</v>
      </c>
      <c r="R933" s="47" t="n">
        <f aca="false">SUM(D933,I933,N933)</f>
        <v>160386056.769775</v>
      </c>
      <c r="S933" s="41" t="n">
        <f aca="false">R933*100/$R$2</f>
        <v>58.1091305189715</v>
      </c>
      <c r="U933" s="41" t="n">
        <f aca="false">[1]Plan1!$B928</f>
        <v>9.94</v>
      </c>
    </row>
    <row r="934" customFormat="false" ht="15" hidden="false" customHeight="false" outlineLevel="0" collapsed="false">
      <c r="A934" s="46" t="n">
        <v>42932</v>
      </c>
      <c r="B934" s="41" t="n">
        <f aca="false">[2]Plan1!$C929</f>
        <v>-3.48</v>
      </c>
      <c r="C934" s="41" t="n">
        <f aca="false">$E$5 + B934</f>
        <v>777.52</v>
      </c>
      <c r="D934" s="47" t="n">
        <f aca="false">IF(C934&gt;$E$5,$E$2+$E$1,(IF(C934&gt;764.99,C934^3*3486.59308-C934^2*7860012.00812+C934*5908819377.96283-1481278321001.59,IF(C934&gt;752.99,C934^3*3588.471445-C934^2*8028757.56264+C934*5988077680.84934-1488767378546.26,C934^3*899.851852-C934^2*1969009.674601+C934*1435480406.01138-348666163343.76))))-$E$1</f>
        <v>112422798.922607</v>
      </c>
      <c r="E934" s="47" t="n">
        <f aca="false">D934*100/$E$2</f>
        <v>75.4621576552656</v>
      </c>
      <c r="G934" s="41" t="n">
        <f aca="false">[3]Plan1!$C929</f>
        <v>-11.34</v>
      </c>
      <c r="H934" s="41" t="n">
        <f aca="false">$J$5 + G934</f>
        <v>748.66</v>
      </c>
      <c r="I934" s="47" t="n">
        <f aca="false">IF(H934&gt;$J$5,$J$2+$J$1,(IF(H934&gt;739.99,H934^3*2498.244218-H934^2*5471052.355142+H934*3994605728.77515-972400879260.135,H934^3*1396.138889-H934^2*3002770.071427+H934*2152080038.43115-513963640099.415)))-$J$1</f>
        <v>27453493.7473145</v>
      </c>
      <c r="J934" s="47" t="n">
        <f aca="false">I934*100/$J$2</f>
        <v>31.2175683710805</v>
      </c>
      <c r="L934" s="41" t="n">
        <f aca="false">[4]Plan1!$C929</f>
        <v>-4.34</v>
      </c>
      <c r="M934" s="41" t="n">
        <f aca="false">$O$5 + L934</f>
        <v>834.44</v>
      </c>
      <c r="N934" s="47" t="n">
        <f aca="false">IF(M934&gt;$O$5,$O$2+$O$1,(M934^3*3270.5936-M934^2*8015778.389801+M934*6549018422.82398-1783686174686.87))-$O$1</f>
        <v>20432061.0771484</v>
      </c>
      <c r="O934" s="41" t="n">
        <f aca="false">N934*100/$O$2</f>
        <v>52.2734661280505</v>
      </c>
      <c r="R934" s="47" t="n">
        <f aca="false">SUM(D934,I934,N934)</f>
        <v>160308353.74707</v>
      </c>
      <c r="S934" s="41" t="n">
        <f aca="false">R934*100/$R$2</f>
        <v>58.0809781023647</v>
      </c>
      <c r="U934" s="41" t="n">
        <f aca="false">[1]Plan1!$B929</f>
        <v>12.83</v>
      </c>
    </row>
    <row r="935" customFormat="false" ht="15" hidden="false" customHeight="false" outlineLevel="0" collapsed="false">
      <c r="A935" s="46" t="n">
        <v>42933</v>
      </c>
      <c r="B935" s="41" t="n">
        <f aca="false">[2]Plan1!$C930</f>
        <v>-3.5</v>
      </c>
      <c r="C935" s="41" t="n">
        <f aca="false">$E$5 + B935</f>
        <v>777.5</v>
      </c>
      <c r="D935" s="47" t="n">
        <f aca="false">IF(C935&gt;$E$5,$E$2+$E$1,(IF(C935&gt;764.99,C935^3*3486.59308-C935^2*7860012.00812+C935*5908819377.96283-1481278321001.59,IF(C935&gt;752.99,C935^3*3588.471445-C935^2*8028757.56264+C935*5988077680.84934-1488767378546.26,C935^3*899.851852-C935^2*1969009.674601+C935*1435480406.01138-348666163343.76))))-$E$1</f>
        <v>112232637.317139</v>
      </c>
      <c r="E935" s="47" t="n">
        <f aca="false">D935*100/$E$2</f>
        <v>75.3345144619864</v>
      </c>
      <c r="G935" s="41" t="n">
        <f aca="false">[3]Plan1!$C930</f>
        <v>-11.36</v>
      </c>
      <c r="H935" s="41" t="n">
        <f aca="false">$J$5 + G935</f>
        <v>748.64</v>
      </c>
      <c r="I935" s="47" t="n">
        <f aca="false">IF(H935&gt;$J$5,$J$2+$J$1,(IF(H935&gt;739.99,H935^3*2498.244218-H935^2*5471052.355142+H935*3994605728.77515-972400879260.135,H935^3*1396.138889-H935^2*3002770.071427+H935*2152080038.43115-513963640099.415)))-$J$1</f>
        <v>27385034.1257324</v>
      </c>
      <c r="J935" s="47" t="n">
        <f aca="false">I935*100/$J$2</f>
        <v>31.1397224350744</v>
      </c>
      <c r="L935" s="41" t="n">
        <f aca="false">[4]Plan1!$C930</f>
        <v>-4.35</v>
      </c>
      <c r="M935" s="41" t="n">
        <f aca="false">$O$5 + L935</f>
        <v>834.43</v>
      </c>
      <c r="N935" s="47" t="n">
        <f aca="false">IF(M935&gt;$O$5,$O$2+$O$1,(M935^3*3270.5936-M935^2*8015778.389801+M935*6549018422.82398-1783686174686.87))-$O$1</f>
        <v>20397156.7148438</v>
      </c>
      <c r="O935" s="41" t="n">
        <f aca="false">N935*100/$O$2</f>
        <v>52.1841666690402</v>
      </c>
      <c r="R935" s="47" t="n">
        <f aca="false">SUM(D935,I935,N935)</f>
        <v>160014828.157715</v>
      </c>
      <c r="S935" s="41" t="n">
        <f aca="false">R935*100/$R$2</f>
        <v>57.9746314714541</v>
      </c>
      <c r="U935" s="41" t="n">
        <f aca="false">[1]Plan1!$B930</f>
        <v>9.94</v>
      </c>
    </row>
    <row r="936" customFormat="false" ht="15" hidden="false" customHeight="false" outlineLevel="0" collapsed="false">
      <c r="A936" s="46" t="n">
        <v>42934</v>
      </c>
      <c r="B936" s="41" t="n">
        <f aca="false">[2]Plan1!$C931</f>
        <v>-3.5</v>
      </c>
      <c r="C936" s="41" t="n">
        <f aca="false">$E$5 + B936</f>
        <v>777.5</v>
      </c>
      <c r="D936" s="47" t="n">
        <f aca="false">IF(C936&gt;$E$5,$E$2+$E$1,(IF(C936&gt;764.99,C936^3*3486.59308-C936^2*7860012.00812+C936*5908819377.96283-1481278321001.59,IF(C936&gt;752.99,C936^3*3588.471445-C936^2*8028757.56264+C936*5988077680.84934-1488767378546.26,C936^3*899.851852-C936^2*1969009.674601+C936*1435480406.01138-348666163343.76))))-$E$1</f>
        <v>112232637.317139</v>
      </c>
      <c r="E936" s="47" t="n">
        <f aca="false">D936*100/$E$2</f>
        <v>75.3345144619864</v>
      </c>
      <c r="G936" s="41" t="n">
        <f aca="false">[3]Plan1!$C931</f>
        <v>-11.37</v>
      </c>
      <c r="H936" s="41" t="n">
        <f aca="false">$J$5 + G936</f>
        <v>748.63</v>
      </c>
      <c r="I936" s="47" t="n">
        <f aca="false">IF(H936&gt;$J$5,$J$2+$J$1,(IF(H936&gt;739.99,H936^3*2498.244218-H936^2*5471052.355142+H936*3994605728.77515-972400879260.135,H936^3*1396.138889-H936^2*3002770.071427+H936*2152080038.43115-513963640099.415)))-$J$1</f>
        <v>27350846.263916</v>
      </c>
      <c r="J936" s="47" t="n">
        <f aca="false">I936*100/$J$2</f>
        <v>31.100847167557</v>
      </c>
      <c r="L936" s="41" t="n">
        <f aca="false">[4]Plan1!$C931</f>
        <v>-4.36</v>
      </c>
      <c r="M936" s="41" t="n">
        <f aca="false">$O$5 + L936</f>
        <v>834.42</v>
      </c>
      <c r="N936" s="47" t="n">
        <f aca="false">IF(M936&gt;$O$5,$O$2+$O$1,(M936^3*3270.5936-M936^2*8015778.389801+M936*6549018422.82398-1783686174686.87))-$O$1</f>
        <v>20362286.6455078</v>
      </c>
      <c r="O936" s="41" t="n">
        <f aca="false">N936*100/$O$2</f>
        <v>52.0949549452972</v>
      </c>
      <c r="R936" s="47" t="n">
        <f aca="false">SUM(D936,I936,N936)</f>
        <v>159945770.226563</v>
      </c>
      <c r="S936" s="41" t="n">
        <f aca="false">R936*100/$R$2</f>
        <v>57.9496112395491</v>
      </c>
      <c r="U936" s="41" t="n">
        <f aca="false">[1]Plan1!$B931</f>
        <v>10.39</v>
      </c>
    </row>
    <row r="937" customFormat="false" ht="15" hidden="false" customHeight="false" outlineLevel="0" collapsed="false">
      <c r="A937" s="46" t="n">
        <v>42935</v>
      </c>
      <c r="B937" s="41" t="n">
        <f aca="false">[2]Plan1!$C932</f>
        <v>-3.5</v>
      </c>
      <c r="C937" s="41" t="n">
        <f aca="false">$E$5 + B937</f>
        <v>777.5</v>
      </c>
      <c r="D937" s="47" t="n">
        <f aca="false">IF(C937&gt;$E$5,$E$2+$E$1,(IF(C937&gt;764.99,C937^3*3486.59308-C937^2*7860012.00812+C937*5908819377.96283-1481278321001.59,IF(C937&gt;752.99,C937^3*3588.471445-C937^2*8028757.56264+C937*5988077680.84934-1488767378546.26,C937^3*899.851852-C937^2*1969009.674601+C937*1435480406.01138-348666163343.76))))-$E$1</f>
        <v>112232637.317139</v>
      </c>
      <c r="E937" s="47" t="n">
        <f aca="false">D937*100/$E$2</f>
        <v>75.3345144619864</v>
      </c>
      <c r="G937" s="41" t="n">
        <f aca="false">[3]Plan1!$C932</f>
        <v>-11.39</v>
      </c>
      <c r="H937" s="41" t="n">
        <f aca="false">$J$5 + G937</f>
        <v>748.61</v>
      </c>
      <c r="I937" s="47" t="n">
        <f aca="false">IF(H937&gt;$J$5,$J$2+$J$1,(IF(H937&gt;739.99,H937^3*2498.244218-H937^2*5471052.355142+H937*3994605728.77515-972400879260.135,H937^3*1396.138889-H937^2*3002770.071427+H937*2152080038.43115-513963640099.415)))-$J$1</f>
        <v>27282554.362793</v>
      </c>
      <c r="J937" s="47" t="n">
        <f aca="false">I937*100/$J$2</f>
        <v>31.0231919477106</v>
      </c>
      <c r="L937" s="41" t="n">
        <f aca="false">[4]Plan1!$C932</f>
        <v>-4.37</v>
      </c>
      <c r="M937" s="41" t="n">
        <f aca="false">$O$5 + L937</f>
        <v>834.41</v>
      </c>
      <c r="N937" s="47" t="n">
        <f aca="false">IF(M937&gt;$O$5,$O$2+$O$1,(M937^3*3270.5936-M937^2*8015778.389801+M937*6549018422.82398-1783686174686.87))-$O$1</f>
        <v>20327450.8515625</v>
      </c>
      <c r="O937" s="41" t="n">
        <f aca="false">N937*100/$O$2</f>
        <v>52.0058309118495</v>
      </c>
      <c r="R937" s="47" t="n">
        <f aca="false">SUM(D937,I937,N937)</f>
        <v>159842642.531494</v>
      </c>
      <c r="S937" s="41" t="n">
        <f aca="false">R937*100/$R$2</f>
        <v>57.9122472640668</v>
      </c>
      <c r="U937" s="41" t="n">
        <f aca="false">[1]Plan1!$B932</f>
        <v>10.62</v>
      </c>
    </row>
    <row r="938" customFormat="false" ht="15" hidden="false" customHeight="false" outlineLevel="0" collapsed="false">
      <c r="A938" s="46" t="n">
        <v>42936</v>
      </c>
      <c r="B938" s="41" t="n">
        <f aca="false">[2]Plan1!$C933</f>
        <v>-3.48</v>
      </c>
      <c r="C938" s="41" t="n">
        <f aca="false">$E$5 + B938</f>
        <v>777.52</v>
      </c>
      <c r="D938" s="47" t="n">
        <f aca="false">IF(C938&gt;$E$5,$E$2+$E$1,(IF(C938&gt;764.99,C938^3*3486.59308-C938^2*7860012.00812+C938*5908819377.96283-1481278321001.59,IF(C938&gt;752.99,C938^3*3588.471445-C938^2*8028757.56264+C938*5988077680.84934-1488767378546.26,C938^3*899.851852-C938^2*1969009.674601+C938*1435480406.01138-348666163343.76))))-$E$1</f>
        <v>112422798.922607</v>
      </c>
      <c r="E938" s="47" t="n">
        <f aca="false">D938*100/$E$2</f>
        <v>75.4621576552656</v>
      </c>
      <c r="G938" s="41" t="n">
        <f aca="false">[3]Plan1!$C933</f>
        <v>-11.4</v>
      </c>
      <c r="H938" s="41" t="n">
        <f aca="false">$J$5 + G938</f>
        <v>748.6</v>
      </c>
      <c r="I938" s="47" t="n">
        <f aca="false">IF(H938&gt;$J$5,$J$2+$J$1,(IF(H938&gt;739.99,H938^3*2498.244218-H938^2*5471052.355142+H938*3994605728.77515-972400879260.135,H938^3*1396.138889-H938^2*3002770.071427+H938*2152080038.43115-513963640099.415)))-$J$1</f>
        <v>27248450.2932129</v>
      </c>
      <c r="J938" s="47" t="n">
        <f aca="false">I938*100/$J$2</f>
        <v>30.9844119609575</v>
      </c>
      <c r="L938" s="41" t="n">
        <f aca="false">[4]Plan1!$C933</f>
        <v>-4.37</v>
      </c>
      <c r="M938" s="41" t="n">
        <f aca="false">$O$5 + L938</f>
        <v>834.41</v>
      </c>
      <c r="N938" s="47" t="n">
        <f aca="false">IF(M938&gt;$O$5,$O$2+$O$1,(M938^3*3270.5936-M938^2*8015778.389801+M938*6549018422.82398-1783686174686.87))-$O$1</f>
        <v>20327450.8515625</v>
      </c>
      <c r="O938" s="41" t="n">
        <f aca="false">N938*100/$O$2</f>
        <v>52.0058309118495</v>
      </c>
      <c r="R938" s="47" t="n">
        <f aca="false">SUM(D938,I938,N938)</f>
        <v>159998700.067383</v>
      </c>
      <c r="S938" s="41" t="n">
        <f aca="false">R938*100/$R$2</f>
        <v>57.9687881374074</v>
      </c>
      <c r="U938" s="41" t="n">
        <f aca="false">[1]Plan1!$B933</f>
        <v>11.34</v>
      </c>
    </row>
    <row r="939" customFormat="false" ht="15" hidden="false" customHeight="false" outlineLevel="0" collapsed="false">
      <c r="A939" s="46" t="n">
        <v>42937</v>
      </c>
      <c r="B939" s="41" t="n">
        <f aca="false">[2]Plan1!$C934</f>
        <v>-3.5</v>
      </c>
      <c r="C939" s="41" t="n">
        <f aca="false">$E$5 + B939</f>
        <v>777.5</v>
      </c>
      <c r="D939" s="47" t="n">
        <f aca="false">IF(C939&gt;$E$5,$E$2+$E$1,(IF(C939&gt;764.99,C939^3*3486.59308-C939^2*7860012.00812+C939*5908819377.96283-1481278321001.59,IF(C939&gt;752.99,C939^3*3588.471445-C939^2*8028757.56264+C939*5988077680.84934-1488767378546.26,C939^3*899.851852-C939^2*1969009.674601+C939*1435480406.01138-348666163343.76))))-$E$1</f>
        <v>112232637.317139</v>
      </c>
      <c r="E939" s="47" t="n">
        <f aca="false">D939*100/$E$2</f>
        <v>75.3345144619864</v>
      </c>
      <c r="G939" s="41" t="n">
        <f aca="false">[3]Plan1!$C934</f>
        <v>-11.43</v>
      </c>
      <c r="H939" s="41" t="n">
        <f aca="false">$J$5 + G939</f>
        <v>748.57</v>
      </c>
      <c r="I939" s="47" t="n">
        <f aca="false">IF(H939&gt;$J$5,$J$2+$J$1,(IF(H939&gt;739.99,H939^3*2498.244218-H939^2*5471052.355142+H939*3994605728.77515-972400879260.135,H939^3*1396.138889-H939^2*3002770.071427+H939*2152080038.43115-513963640099.415)))-$J$1</f>
        <v>27146305.4304199</v>
      </c>
      <c r="J939" s="47" t="n">
        <f aca="false">I939*100/$J$2</f>
        <v>30.8682622909977</v>
      </c>
      <c r="L939" s="41" t="n">
        <f aca="false">[4]Plan1!$C934</f>
        <v>-4.4</v>
      </c>
      <c r="M939" s="41" t="n">
        <f aca="false">$O$5 + L939</f>
        <v>834.38</v>
      </c>
      <c r="N939" s="47" t="n">
        <f aca="false">IF(M939&gt;$O$5,$O$2+$O$1,(M939^3*3270.5936-M939^2*8015778.389801+M939*6549018422.82398-1783686174686.87))-$O$1</f>
        <v>20223148.9106445</v>
      </c>
      <c r="O939" s="41" t="n">
        <f aca="false">N939*100/$O$2</f>
        <v>51.7389844123663</v>
      </c>
      <c r="R939" s="47" t="n">
        <f aca="false">SUM(D939,I939,N939)</f>
        <v>159602091.658203</v>
      </c>
      <c r="S939" s="41" t="n">
        <f aca="false">R939*100/$R$2</f>
        <v>57.8250937896686</v>
      </c>
      <c r="U939" s="41" t="n">
        <f aca="false">[1]Plan1!$B934</f>
        <v>10.39</v>
      </c>
    </row>
    <row r="940" customFormat="false" ht="15" hidden="false" customHeight="false" outlineLevel="0" collapsed="false">
      <c r="A940" s="46" t="n">
        <v>42938</v>
      </c>
      <c r="B940" s="41" t="n">
        <f aca="false">[2]Plan1!$C935</f>
        <v>-3.5</v>
      </c>
      <c r="C940" s="41" t="n">
        <f aca="false">$E$5 + B940</f>
        <v>777.5</v>
      </c>
      <c r="D940" s="47" t="n">
        <f aca="false">IF(C940&gt;$E$5,$E$2+$E$1,(IF(C940&gt;764.99,C940^3*3486.59308-C940^2*7860012.00812+C940*5908819377.96283-1481278321001.59,IF(C940&gt;752.99,C940^3*3588.471445-C940^2*8028757.56264+C940*5988077680.84934-1488767378546.26,C940^3*899.851852-C940^2*1969009.674601+C940*1435480406.01138-348666163343.76))))-$E$1</f>
        <v>112232637.317139</v>
      </c>
      <c r="E940" s="47" t="n">
        <f aca="false">D940*100/$E$2</f>
        <v>75.3345144619864</v>
      </c>
      <c r="G940" s="41" t="n">
        <f aca="false">[3]Plan1!$C935</f>
        <v>-11.45</v>
      </c>
      <c r="H940" s="41" t="n">
        <f aca="false">$J$5 + G940</f>
        <v>748.55</v>
      </c>
      <c r="I940" s="47" t="n">
        <f aca="false">IF(H940&gt;$J$5,$J$2+$J$1,(IF(H940&gt;739.99,H940^3*2498.244218-H940^2*5471052.355142+H940*3994605728.77515-972400879260.135,H940^3*1396.138889-H940^2*3002770.071427+H940*2152080038.43115-513963640099.415)))-$J$1</f>
        <v>27078348.1606445</v>
      </c>
      <c r="J940" s="47" t="n">
        <f aca="false">I940*100/$J$2</f>
        <v>30.7909875829022</v>
      </c>
      <c r="L940" s="41" t="n">
        <f aca="false">[4]Plan1!$C935</f>
        <v>-4.42</v>
      </c>
      <c r="M940" s="41" t="n">
        <f aca="false">$O$5 + L940</f>
        <v>834.36</v>
      </c>
      <c r="N940" s="47" t="n">
        <f aca="false">IF(M940&gt;$O$5,$O$2+$O$1,(M940^3*3270.5936-M940^2*8015778.389801+M940*6549018422.82398-1783686174686.87))-$O$1</f>
        <v>20153785.2910156</v>
      </c>
      <c r="O940" s="41" t="n">
        <f aca="false">N940*100/$O$2</f>
        <v>51.5615242526937</v>
      </c>
      <c r="R940" s="47" t="n">
        <f aca="false">SUM(D940,I940,N940)</f>
        <v>159464770.768799</v>
      </c>
      <c r="S940" s="41" t="n">
        <f aca="false">R940*100/$R$2</f>
        <v>57.7753413507965</v>
      </c>
      <c r="U940" s="41" t="n">
        <f aca="false">[1]Plan1!$B935</f>
        <v>11.1</v>
      </c>
    </row>
    <row r="941" customFormat="false" ht="15" hidden="false" customHeight="false" outlineLevel="0" collapsed="false">
      <c r="A941" s="46" t="n">
        <v>42939</v>
      </c>
      <c r="B941" s="41" t="n">
        <f aca="false">[2]Plan1!$C936</f>
        <v>-3.5</v>
      </c>
      <c r="C941" s="41" t="n">
        <f aca="false">$E$5 + B941</f>
        <v>777.5</v>
      </c>
      <c r="D941" s="47" t="n">
        <f aca="false">IF(C941&gt;$E$5,$E$2+$E$1,(IF(C941&gt;764.99,C941^3*3486.59308-C941^2*7860012.00812+C941*5908819377.96283-1481278321001.59,IF(C941&gt;752.99,C941^3*3588.471445-C941^2*8028757.56264+C941*5988077680.84934-1488767378546.26,C941^3*899.851852-C941^2*1969009.674601+C941*1435480406.01138-348666163343.76))))-$E$1</f>
        <v>112232637.317139</v>
      </c>
      <c r="E941" s="47" t="n">
        <f aca="false">D941*100/$E$2</f>
        <v>75.3345144619864</v>
      </c>
      <c r="G941" s="41" t="n">
        <f aca="false">[3]Plan1!$C936</f>
        <v>-11.47</v>
      </c>
      <c r="H941" s="41" t="n">
        <f aca="false">$J$5 + G941</f>
        <v>748.53</v>
      </c>
      <c r="I941" s="47" t="n">
        <f aca="false">IF(H941&gt;$J$5,$J$2+$J$1,(IF(H941&gt;739.99,H941^3*2498.244218-H941^2*5471052.355142+H941*3994605728.77515-972400879260.135,H941^3*1396.138889-H941^2*3002770.071427+H941*2152080038.43115-513963640099.415)))-$J$1</f>
        <v>27010502.1940918</v>
      </c>
      <c r="J941" s="47" t="n">
        <f aca="false">I941*100/$J$2</f>
        <v>30.7138394385146</v>
      </c>
      <c r="L941" s="41" t="n">
        <f aca="false">[4]Plan1!$C936</f>
        <v>-4.43</v>
      </c>
      <c r="M941" s="41" t="n">
        <f aca="false">$O$5 + L941</f>
        <v>834.35</v>
      </c>
      <c r="N941" s="47" t="n">
        <f aca="false">IF(M941&gt;$O$5,$O$2+$O$1,(M941^3*3270.5936-M941^2*8015778.389801+M941*6549018422.82398-1783686174686.87))-$O$1</f>
        <v>20119154.7255859</v>
      </c>
      <c r="O941" s="41" t="n">
        <f aca="false">N941*100/$O$2</f>
        <v>51.4729252766947</v>
      </c>
      <c r="R941" s="47" t="n">
        <f aca="false">SUM(D941,I941,N941)</f>
        <v>159362294.236816</v>
      </c>
      <c r="S941" s="41" t="n">
        <f aca="false">R941*100/$R$2</f>
        <v>57.7382132968245</v>
      </c>
      <c r="U941" s="41" t="n">
        <f aca="false">[1]Plan1!$B936</f>
        <v>11.1</v>
      </c>
    </row>
    <row r="942" customFormat="false" ht="15" hidden="false" customHeight="false" outlineLevel="0" collapsed="false">
      <c r="A942" s="46" t="n">
        <v>42940</v>
      </c>
      <c r="B942" s="41" t="n">
        <f aca="false">[2]Plan1!$C937</f>
        <v>-3.49</v>
      </c>
      <c r="C942" s="41" t="n">
        <f aca="false">$E$5 + B942</f>
        <v>777.51</v>
      </c>
      <c r="D942" s="47" t="n">
        <f aca="false">IF(C942&gt;$E$5,$E$2+$E$1,(IF(C942&gt;764.99,C942^3*3486.59308-C942^2*7860012.00812+C942*5908819377.96283-1481278321001.59,IF(C942&gt;752.99,C942^3*3588.471445-C942^2*8028757.56264+C942*5988077680.84934-1488767378546.26,C942^3*899.851852-C942^2*1969009.674601+C942*1435480406.01138-348666163343.76))))-$E$1</f>
        <v>112327690.863037</v>
      </c>
      <c r="E942" s="47" t="n">
        <f aca="false">D942*100/$E$2</f>
        <v>75.398317762874</v>
      </c>
      <c r="G942" s="41" t="n">
        <f aca="false">[3]Plan1!$C937</f>
        <v>-11.49</v>
      </c>
      <c r="H942" s="41" t="n">
        <f aca="false">$J$5 + G942</f>
        <v>748.51</v>
      </c>
      <c r="I942" s="47" t="n">
        <f aca="false">IF(H942&gt;$J$5,$J$2+$J$1,(IF(H942&gt;739.99,H942^3*2498.244218-H942^2*5471052.355142+H942*3994605728.77515-972400879260.135,H942^3*1396.138889-H942^2*3002770.071427+H942*2152080038.43115-513963640099.415)))-$J$1</f>
        <v>26942767.411377</v>
      </c>
      <c r="J942" s="47" t="n">
        <f aca="false">I942*100/$J$2</f>
        <v>30.6368177220816</v>
      </c>
      <c r="L942" s="41" t="n">
        <f aca="false">[4]Plan1!$C937</f>
        <v>-4.44</v>
      </c>
      <c r="M942" s="41" t="n">
        <f aca="false">$O$5 + L942</f>
        <v>834.34</v>
      </c>
      <c r="N942" s="47" t="n">
        <f aca="false">IF(M942&gt;$O$5,$O$2+$O$1,(M942^3*3270.5936-M942^2*8015778.389801+M942*6549018422.82398-1783686174686.87))-$O$1</f>
        <v>20084558.2954102</v>
      </c>
      <c r="O942" s="41" t="n">
        <f aca="false">N942*100/$O$2</f>
        <v>51.3844136324647</v>
      </c>
      <c r="R942" s="47" t="n">
        <f aca="false">SUM(D942,I942,N942)</f>
        <v>159355016.569824</v>
      </c>
      <c r="S942" s="41" t="n">
        <f aca="false">R942*100/$R$2</f>
        <v>57.7355765408019</v>
      </c>
      <c r="U942" s="41" t="n">
        <f aca="false">[1]Plan1!$B937</f>
        <v>10.62</v>
      </c>
    </row>
    <row r="943" customFormat="false" ht="15" hidden="false" customHeight="false" outlineLevel="0" collapsed="false">
      <c r="A943" s="46" t="n">
        <v>42941</v>
      </c>
      <c r="B943" s="41" t="n">
        <f aca="false">[2]Plan1!$C938</f>
        <v>-3.53</v>
      </c>
      <c r="C943" s="41" t="n">
        <f aca="false">$E$5 + B943</f>
        <v>777.47</v>
      </c>
      <c r="D943" s="47" t="n">
        <f aca="false">IF(C943&gt;$E$5,$E$2+$E$1,(IF(C943&gt;764.99,C943^3*3486.59308-C943^2*7860012.00812+C943*5908819377.96283-1481278321001.59,IF(C943&gt;752.99,C943^3*3588.471445-C943^2*8028757.56264+C943*5988077680.84934-1488767378546.26,C943^3*899.851852-C943^2*1969009.674601+C943*1435480406.01138-348666163343.76))))-$E$1</f>
        <v>111947803.556396</v>
      </c>
      <c r="E943" s="47" t="n">
        <f aca="false">D943*100/$E$2</f>
        <v>75.1433239706923</v>
      </c>
      <c r="G943" s="41" t="n">
        <f aca="false">[3]Plan1!$C938</f>
        <v>-11.51</v>
      </c>
      <c r="H943" s="41" t="n">
        <f aca="false">$J$5 + G943</f>
        <v>748.49</v>
      </c>
      <c r="I943" s="47" t="n">
        <f aca="false">IF(H943&gt;$J$5,$J$2+$J$1,(IF(H943&gt;739.99,H943^3*2498.244218-H943^2*5471052.355142+H943*3994605728.77515-972400879260.135,H943^3*1396.138889-H943^2*3002770.071427+H943*2152080038.43115-513963640099.415)))-$J$1</f>
        <v>26875143.6936035</v>
      </c>
      <c r="J943" s="47" t="n">
        <f aca="false">I943*100/$J$2</f>
        <v>30.5599222984051</v>
      </c>
      <c r="L943" s="41" t="n">
        <f aca="false">[4]Plan1!$C938</f>
        <v>-4.46</v>
      </c>
      <c r="M943" s="41" t="n">
        <f aca="false">$O$5 + L943</f>
        <v>834.32</v>
      </c>
      <c r="N943" s="47" t="n">
        <f aca="false">IF(M943&gt;$O$5,$O$2+$O$1,(M943^3*3270.5936-M943^2*8015778.389801+M943*6549018422.82398-1783686174686.87))-$O$1</f>
        <v>20015467.7661133</v>
      </c>
      <c r="O943" s="41" t="n">
        <f aca="false">N943*100/$O$2</f>
        <v>51.2076521481812</v>
      </c>
      <c r="R943" s="47" t="n">
        <f aca="false">SUM(D943,I943,N943)</f>
        <v>158838415.016113</v>
      </c>
      <c r="S943" s="41" t="n">
        <f aca="false">R943*100/$R$2</f>
        <v>57.5484077325184</v>
      </c>
      <c r="U943" s="41" t="n">
        <f aca="false">[1]Plan1!$B938</f>
        <v>10.16</v>
      </c>
    </row>
    <row r="944" customFormat="false" ht="15" hidden="false" customHeight="false" outlineLevel="0" collapsed="false">
      <c r="A944" s="46" t="n">
        <v>42942</v>
      </c>
      <c r="B944" s="41" t="n">
        <f aca="false">[2]Plan1!$C939</f>
        <v>-3.53</v>
      </c>
      <c r="C944" s="41" t="n">
        <f aca="false">$E$5 + B944</f>
        <v>777.47</v>
      </c>
      <c r="D944" s="47" t="n">
        <f aca="false">IF(C944&gt;$E$5,$E$2+$E$1,(IF(C944&gt;764.99,C944^3*3486.59308-C944^2*7860012.00812+C944*5908819377.96283-1481278321001.59,IF(C944&gt;752.99,C944^3*3588.471445-C944^2*8028757.56264+C944*5988077680.84934-1488767378546.26,C944^3*899.851852-C944^2*1969009.674601+C944*1435480406.01138-348666163343.76))))-$E$1</f>
        <v>111947803.556396</v>
      </c>
      <c r="E944" s="47" t="n">
        <f aca="false">D944*100/$E$2</f>
        <v>75.1433239706923</v>
      </c>
      <c r="G944" s="41" t="n">
        <f aca="false">[3]Plan1!$C939</f>
        <v>-11.53</v>
      </c>
      <c r="H944" s="41" t="n">
        <f aca="false">$J$5 + G944</f>
        <v>748.47</v>
      </c>
      <c r="I944" s="47" t="n">
        <f aca="false">IF(H944&gt;$J$5,$J$2+$J$1,(IF(H944&gt;739.99,H944^3*2498.244218-H944^2*5471052.355142+H944*3994605728.77515-972400879260.135,H944^3*1396.138889-H944^2*3002770.071427+H944*2152080038.43115-513963640099.415)))-$J$1</f>
        <v>26807630.9182129</v>
      </c>
      <c r="J944" s="47" t="n">
        <f aca="false">I944*100/$J$2</f>
        <v>30.4831530281229</v>
      </c>
      <c r="L944" s="41" t="n">
        <f aca="false">[4]Plan1!$C939</f>
        <v>-4.47</v>
      </c>
      <c r="M944" s="41" t="n">
        <f aca="false">$O$5 + L944</f>
        <v>834.31</v>
      </c>
      <c r="N944" s="47" t="n">
        <f aca="false">IF(M944&gt;$O$5,$O$2+$O$1,(M944^3*3270.5936-M944^2*8015778.389801+M944*6549018422.82398-1783686174686.87))-$O$1</f>
        <v>19980973.6264648</v>
      </c>
      <c r="O944" s="41" t="n">
        <f aca="false">N944*100/$O$2</f>
        <v>51.1194022044422</v>
      </c>
      <c r="R944" s="47" t="n">
        <f aca="false">SUM(D944,I944,N944)</f>
        <v>158736408.101074</v>
      </c>
      <c r="S944" s="41" t="n">
        <f aca="false">R944*100/$R$2</f>
        <v>57.5114498244607</v>
      </c>
      <c r="U944" s="41" t="n">
        <f aca="false">[1]Plan1!$B939</f>
        <v>10.62</v>
      </c>
    </row>
    <row r="945" customFormat="false" ht="15" hidden="false" customHeight="false" outlineLevel="0" collapsed="false">
      <c r="A945" s="46" t="n">
        <v>42943</v>
      </c>
      <c r="B945" s="41" t="n">
        <f aca="false">[2]Plan1!$C940</f>
        <v>-3.53</v>
      </c>
      <c r="C945" s="41" t="n">
        <f aca="false">$E$5 + B945</f>
        <v>777.47</v>
      </c>
      <c r="D945" s="47" t="n">
        <f aca="false">IF(C945&gt;$E$5,$E$2+$E$1,(IF(C945&gt;764.99,C945^3*3486.59308-C945^2*7860012.00812+C945*5908819377.96283-1481278321001.59,IF(C945&gt;752.99,C945^3*3588.471445-C945^2*8028757.56264+C945*5988077680.84934-1488767378546.26,C945^3*899.851852-C945^2*1969009.674601+C945*1435480406.01138-348666163343.76))))-$E$1</f>
        <v>111947803.556396</v>
      </c>
      <c r="E945" s="47" t="n">
        <f aca="false">D945*100/$E$2</f>
        <v>75.1433239706923</v>
      </c>
      <c r="G945" s="41" t="n">
        <f aca="false">[3]Plan1!$C940</f>
        <v>-11.55</v>
      </c>
      <c r="H945" s="41" t="n">
        <f aca="false">$J$5 + G945</f>
        <v>748.45</v>
      </c>
      <c r="I945" s="47" t="n">
        <f aca="false">IF(H945&gt;$J$5,$J$2+$J$1,(IF(H945&gt;739.99,H945^3*2498.244218-H945^2*5471052.355142+H945*3994605728.77515-972400879260.135,H945^3*1396.138889-H945^2*3002770.071427+H945*2152080038.43115-513963640099.415)))-$J$1</f>
        <v>26740228.9682617</v>
      </c>
      <c r="J945" s="47" t="n">
        <f aca="false">I945*100/$J$2</f>
        <v>30.4065097782578</v>
      </c>
      <c r="L945" s="41" t="n">
        <f aca="false">[4]Plan1!$C940</f>
        <v>-4.48</v>
      </c>
      <c r="M945" s="41" t="n">
        <f aca="false">$O$5 + L945</f>
        <v>834.3</v>
      </c>
      <c r="N945" s="47" t="n">
        <f aca="false">IF(M945&gt;$O$5,$O$2+$O$1,(M945^3*3270.5936-M945^2*8015778.389801+M945*6549018422.82398-1783686174686.87))-$O$1</f>
        <v>19946513.5458984</v>
      </c>
      <c r="O945" s="41" t="n">
        <f aca="false">N945*100/$O$2</f>
        <v>51.0312393975939</v>
      </c>
      <c r="R945" s="47" t="n">
        <f aca="false">SUM(D945,I945,N945)</f>
        <v>158634546.070557</v>
      </c>
      <c r="S945" s="41" t="n">
        <f aca="false">R945*100/$R$2</f>
        <v>57.4745444092052</v>
      </c>
      <c r="U945" s="41" t="n">
        <f aca="false">[1]Plan1!$B940</f>
        <v>9.49</v>
      </c>
    </row>
    <row r="946" customFormat="false" ht="15" hidden="false" customHeight="false" outlineLevel="0" collapsed="false">
      <c r="A946" s="46" t="n">
        <v>42944</v>
      </c>
      <c r="B946" s="41" t="n">
        <f aca="false">[2]Plan1!$C941</f>
        <v>-3.52</v>
      </c>
      <c r="C946" s="41" t="n">
        <f aca="false">$E$5 + B946</f>
        <v>777.48</v>
      </c>
      <c r="D946" s="47" t="n">
        <f aca="false">IF(C946&gt;$E$5,$E$2+$E$1,(IF(C946&gt;764.99,C946^3*3486.59308-C946^2*7860012.00812+C946*5908819377.96283-1481278321001.59,IF(C946&gt;752.99,C946^3*3588.471445-C946^2*8028757.56264+C946*5988077680.84934-1488767378546.26,C946^3*899.851852-C946^2*1969009.674601+C946*1435480406.01138-348666163343.76))))-$E$1</f>
        <v>112042693.685303</v>
      </c>
      <c r="E946" s="47" t="n">
        <f aca="false">D946*100/$E$2</f>
        <v>75.2070175803167</v>
      </c>
      <c r="G946" s="41" t="n">
        <f aca="false">[3]Plan1!$C941</f>
        <v>-11.57</v>
      </c>
      <c r="H946" s="41" t="n">
        <f aca="false">$J$5 + G946</f>
        <v>748.43</v>
      </c>
      <c r="I946" s="47" t="n">
        <f aca="false">IF(H946&gt;$J$5,$J$2+$J$1,(IF(H946&gt;739.99,H946^3*2498.244218-H946^2*5471052.355142+H946*3994605728.77515-972400879260.135,H946^3*1396.138889-H946^2*3002770.071427+H946*2152080038.43115-513963640099.415)))-$J$1</f>
        <v>26672937.7219238</v>
      </c>
      <c r="J946" s="47" t="n">
        <f aca="false">I946*100/$J$2</f>
        <v>30.3299924102804</v>
      </c>
      <c r="L946" s="41" t="n">
        <f aca="false">[4]Plan1!$C941</f>
        <v>-4.49</v>
      </c>
      <c r="M946" s="41" t="n">
        <f aca="false">$O$5 + L946</f>
        <v>834.29</v>
      </c>
      <c r="N946" s="47" t="n">
        <f aca="false">IF(M946&gt;$O$5,$O$2+$O$1,(M946^3*3270.5936-M946^2*8015778.389801+M946*6549018422.82398-1783686174686.87))-$O$1</f>
        <v>19912087.5019531</v>
      </c>
      <c r="O946" s="41" t="n">
        <f aca="false">N946*100/$O$2</f>
        <v>50.943163670172</v>
      </c>
      <c r="R946" s="47" t="n">
        <f aca="false">SUM(D946,I946,N946)</f>
        <v>158627718.90918</v>
      </c>
      <c r="S946" s="41" t="n">
        <f aca="false">R946*100/$R$2</f>
        <v>57.4720708749123</v>
      </c>
      <c r="U946" s="41" t="n">
        <f aca="false">[1]Plan1!$B941</f>
        <v>10.16</v>
      </c>
    </row>
    <row r="947" customFormat="false" ht="15" hidden="false" customHeight="false" outlineLevel="0" collapsed="false">
      <c r="A947" s="46" t="n">
        <v>42945</v>
      </c>
      <c r="B947" s="41" t="n">
        <f aca="false">[2]Plan1!$C942</f>
        <v>-3.54</v>
      </c>
      <c r="C947" s="41" t="n">
        <f aca="false">$E$5 + B947</f>
        <v>777.46</v>
      </c>
      <c r="D947" s="47" t="n">
        <f aca="false">IF(C947&gt;$E$5,$E$2+$E$1,(IF(C947&gt;764.99,C947^3*3486.59308-C947^2*7860012.00812+C947*5908819377.96283-1481278321001.59,IF(C947&gt;752.99,C947^3*3588.471445-C947^2*8028757.56264+C947*5988077680.84934-1488767378546.26,C947^3*899.851852-C947^2*1969009.674601+C947*1435480406.01138-348666163343.76))))-$E$1</f>
        <v>111852967.859131</v>
      </c>
      <c r="E947" s="47" t="n">
        <f aca="false">D947*100/$E$2</f>
        <v>75.0796668975098</v>
      </c>
      <c r="G947" s="41" t="n">
        <f aca="false">[3]Plan1!$C942</f>
        <v>-11.6</v>
      </c>
      <c r="H947" s="41" t="n">
        <f aca="false">$J$5 + G947</f>
        <v>748.4</v>
      </c>
      <c r="I947" s="47" t="n">
        <f aca="false">IF(H947&gt;$J$5,$J$2+$J$1,(IF(H947&gt;739.99,H947^3*2498.244218-H947^2*5471052.355142+H947*3994605728.77515-972400879260.135,H947^3*1396.138889-H947^2*3002770.071427+H947*2152080038.43115-513963640099.415)))-$J$1</f>
        <v>26572208.161377</v>
      </c>
      <c r="J947" s="47" t="n">
        <f aca="false">I947*100/$J$2</f>
        <v>30.2154520908477</v>
      </c>
      <c r="L947" s="41" t="n">
        <f aca="false">[4]Plan1!$C942</f>
        <v>-4.55</v>
      </c>
      <c r="M947" s="41" t="n">
        <f aca="false">$O$5 + L947</f>
        <v>834.23</v>
      </c>
      <c r="N947" s="47" t="n">
        <f aca="false">IF(M947&gt;$O$5,$O$2+$O$1,(M947^3*3270.5936-M947^2*8015778.389801+M947*6549018422.82398-1783686174686.87))-$O$1</f>
        <v>19706244.9433594</v>
      </c>
      <c r="O947" s="41" t="n">
        <f aca="false">N947*100/$O$2</f>
        <v>50.4165352515444</v>
      </c>
      <c r="R947" s="47" t="n">
        <f aca="false">SUM(D947,I947,N947)</f>
        <v>158131420.963867</v>
      </c>
      <c r="S947" s="41" t="n">
        <f aca="false">R947*100/$R$2</f>
        <v>57.2922582237299</v>
      </c>
      <c r="U947" s="41" t="n">
        <f aca="false">[1]Plan1!$B942</f>
        <v>10.16</v>
      </c>
    </row>
    <row r="948" customFormat="false" ht="15" hidden="false" customHeight="false" outlineLevel="0" collapsed="false">
      <c r="A948" s="46" t="n">
        <v>42946</v>
      </c>
      <c r="B948" s="41" t="n">
        <f aca="false">[2]Plan1!$C943</f>
        <v>-3.54</v>
      </c>
      <c r="C948" s="41" t="n">
        <f aca="false">$E$5 + B948</f>
        <v>777.46</v>
      </c>
      <c r="D948" s="47" t="n">
        <f aca="false">IF(C948&gt;$E$5,$E$2+$E$1,(IF(C948&gt;764.99,C948^3*3486.59308-C948^2*7860012.00812+C948*5908819377.96283-1481278321001.59,IF(C948&gt;752.99,C948^3*3588.471445-C948^2*8028757.56264+C948*5988077680.84934-1488767378546.26,C948^3*899.851852-C948^2*1969009.674601+C948*1435480406.01138-348666163343.76))))-$E$1</f>
        <v>111852967.859131</v>
      </c>
      <c r="E948" s="47" t="n">
        <f aca="false">D948*100/$E$2</f>
        <v>75.0796668975098</v>
      </c>
      <c r="G948" s="41" t="n">
        <f aca="false">[3]Plan1!$C943</f>
        <v>-11.62</v>
      </c>
      <c r="H948" s="41" t="n">
        <f aca="false">$J$5 + G948</f>
        <v>748.38</v>
      </c>
      <c r="I948" s="47" t="n">
        <f aca="false">IF(H948&gt;$J$5,$J$2+$J$1,(IF(H948&gt;739.99,H948^3*2498.244218-H948^2*5471052.355142+H948*3994605728.77515-972400879260.135,H948^3*1396.138889-H948^2*3002770.071427+H948*2152080038.43115-513963640099.415)))-$J$1</f>
        <v>26505193.151123</v>
      </c>
      <c r="J948" s="47" t="n">
        <f aca="false">I948*100/$J$2</f>
        <v>30.1392488329402</v>
      </c>
      <c r="L948" s="41" t="n">
        <f aca="false">[4]Plan1!$C943</f>
        <v>-4.57</v>
      </c>
      <c r="M948" s="41" t="n">
        <f aca="false">$O$5 + L948</f>
        <v>834.21</v>
      </c>
      <c r="N948" s="47" t="n">
        <f aca="false">IF(M948&gt;$O$5,$O$2+$O$1,(M948^3*3270.5936-M948^2*8015778.389801+M948*6549018422.82398-1783686174686.87))-$O$1</f>
        <v>19637902.171875</v>
      </c>
      <c r="O948" s="41" t="n">
        <f aca="false">N948*100/$O$2</f>
        <v>50.2416868338152</v>
      </c>
      <c r="R948" s="47" t="n">
        <f aca="false">SUM(D948,I948,N948)</f>
        <v>157996063.182129</v>
      </c>
      <c r="S948" s="41" t="n">
        <f aca="false">R948*100/$R$2</f>
        <v>57.2432170342138</v>
      </c>
      <c r="U948" s="41" t="n">
        <f aca="false">[1]Plan1!$B943</f>
        <v>10.62</v>
      </c>
    </row>
    <row r="949" customFormat="false" ht="15" hidden="false" customHeight="false" outlineLevel="0" collapsed="false">
      <c r="A949" s="46" t="n">
        <v>42947</v>
      </c>
      <c r="B949" s="41" t="n">
        <f aca="false">[2]Plan1!$C944</f>
        <v>-3.54</v>
      </c>
      <c r="C949" s="41" t="n">
        <f aca="false">$E$5 + B949</f>
        <v>777.46</v>
      </c>
      <c r="D949" s="47" t="n">
        <f aca="false">IF(C949&gt;$E$5,$E$2+$E$1,(IF(C949&gt;764.99,C949^3*3486.59308-C949^2*7860012.00812+C949*5908819377.96283-1481278321001.59,IF(C949&gt;752.99,C949^3*3588.471445-C949^2*8028757.56264+C949*5988077680.84934-1488767378546.26,C949^3*899.851852-C949^2*1969009.674601+C949*1435480406.01138-348666163343.76))))-$E$1</f>
        <v>111852967.859131</v>
      </c>
      <c r="E949" s="47" t="n">
        <f aca="false">D949*100/$E$2</f>
        <v>75.0796668975098</v>
      </c>
      <c r="G949" s="41" t="n">
        <f aca="false">[3]Plan1!$C944</f>
        <v>-11.64</v>
      </c>
      <c r="H949" s="41" t="n">
        <f aca="false">$J$5 + G949</f>
        <v>748.36</v>
      </c>
      <c r="I949" s="47" t="n">
        <f aca="false">IF(H949&gt;$J$5,$J$2+$J$1,(IF(H949&gt;739.99,H949^3*2498.244218-H949^2*5471052.355142+H949*3994605728.77515-972400879260.135,H949^3*1396.138889-H949^2*3002770.071427+H949*2152080038.43115-513963640099.415)))-$J$1</f>
        <v>26438288.4255371</v>
      </c>
      <c r="J949" s="47" t="n">
        <f aca="false">I949*100/$J$2</f>
        <v>30.0631709805345</v>
      </c>
      <c r="L949" s="41" t="n">
        <f aca="false">[4]Plan1!$C944</f>
        <v>-4.55</v>
      </c>
      <c r="M949" s="41" t="n">
        <f aca="false">$O$5 + L949</f>
        <v>834.23</v>
      </c>
      <c r="N949" s="47" t="n">
        <f aca="false">IF(M949&gt;$O$5,$O$2+$O$1,(M949^3*3270.5936-M949^2*8015778.389801+M949*6549018422.82398-1783686174686.87))-$O$1</f>
        <v>19706244.9433594</v>
      </c>
      <c r="O949" s="41" t="n">
        <f aca="false">N949*100/$O$2</f>
        <v>50.4165352515444</v>
      </c>
      <c r="R949" s="47" t="n">
        <f aca="false">SUM(D949,I949,N949)</f>
        <v>157997501.228027</v>
      </c>
      <c r="S949" s="41" t="n">
        <f aca="false">R949*100/$R$2</f>
        <v>57.2437380495594</v>
      </c>
      <c r="U949" s="41" t="n">
        <f aca="false">[1]Plan1!$B944</f>
        <v>10.16</v>
      </c>
    </row>
    <row r="950" customFormat="false" ht="15" hidden="false" customHeight="false" outlineLevel="0" collapsed="false">
      <c r="A950" s="46" t="n">
        <v>42948</v>
      </c>
      <c r="B950" s="41" t="n">
        <f aca="false">[2]Plan1!$C945</f>
        <v>-3.52</v>
      </c>
      <c r="C950" s="41" t="n">
        <f aca="false">$E$5 + B950</f>
        <v>777.48</v>
      </c>
      <c r="D950" s="47" t="n">
        <f aca="false">IF(C950&gt;$E$5,$E$2+$E$1,(IF(C950&gt;764.99,C950^3*3486.59308-C950^2*7860012.00812+C950*5908819377.96283-1481278321001.59,IF(C950&gt;752.99,C950^3*3588.471445-C950^2*8028757.56264+C950*5988077680.84934-1488767378546.26,C950^3*899.851852-C950^2*1969009.674601+C950*1435480406.01138-348666163343.76))))-$E$1</f>
        <v>112042693.685303</v>
      </c>
      <c r="E950" s="47" t="n">
        <f aca="false">D950*100/$E$2</f>
        <v>75.2070175803167</v>
      </c>
      <c r="G950" s="41" t="n">
        <f aca="false">[3]Plan1!$C945</f>
        <v>-11.66</v>
      </c>
      <c r="H950" s="41" t="n">
        <f aca="false">$J$5 + G950</f>
        <v>748.34</v>
      </c>
      <c r="I950" s="47" t="n">
        <f aca="false">IF(H950&gt;$J$5,$J$2+$J$1,(IF(H950&gt;739.99,H950^3*2498.244218-H950^2*5471052.355142+H950*3994605728.77515-972400879260.135,H950^3*1396.138889-H950^2*3002770.071427+H950*2152080038.43115-513963640099.415)))-$J$1</f>
        <v>26371493.8642578</v>
      </c>
      <c r="J950" s="47" t="n">
        <f aca="false">I950*100/$J$2</f>
        <v>29.9872183967671</v>
      </c>
      <c r="L950" s="41" t="n">
        <f aca="false">[4]Plan1!$C945</f>
        <v>-4.56</v>
      </c>
      <c r="M950" s="41" t="n">
        <f aca="false">$O$5 + L950</f>
        <v>834.22</v>
      </c>
      <c r="N950" s="47" t="n">
        <f aca="false">IF(M950&gt;$O$5,$O$2+$O$1,(M950^3*3270.5936-M950^2*8015778.389801+M950*6549018422.82398-1783686174686.87))-$O$1</f>
        <v>19672056.6162109</v>
      </c>
      <c r="O950" s="41" t="n">
        <f aca="false">N950*100/$O$2</f>
        <v>50.3290676997189</v>
      </c>
      <c r="R950" s="47" t="n">
        <f aca="false">SUM(D950,I950,N950)</f>
        <v>158086244.165771</v>
      </c>
      <c r="S950" s="41" t="n">
        <f aca="false">R950*100/$R$2</f>
        <v>57.2758903142629</v>
      </c>
      <c r="U950" s="41" t="n">
        <f aca="false">[1]Plan1!$B945</f>
        <v>9.71</v>
      </c>
    </row>
    <row r="951" customFormat="false" ht="15" hidden="false" customHeight="false" outlineLevel="0" collapsed="false">
      <c r="A951" s="46" t="n">
        <v>42949</v>
      </c>
      <c r="B951" s="41" t="n">
        <f aca="false">[2]Plan1!$C946</f>
        <v>-3.55</v>
      </c>
      <c r="C951" s="41" t="n">
        <f aca="false">$E$5 + B951</f>
        <v>777.45</v>
      </c>
      <c r="D951" s="47" t="n">
        <f aca="false">IF(C951&gt;$E$5,$E$2+$E$1,(IF(C951&gt;764.99,C951^3*3486.59308-C951^2*7860012.00812+C951*5908819377.96283-1481278321001.59,IF(C951&gt;752.99,C951^3*3588.471445-C951^2*8028757.56264+C951*5988077680.84934-1488767378546.26,C951^3*899.851852-C951^2*1969009.674601+C951*1435480406.01138-348666163343.76))))-$E$1</f>
        <v>111758186.570068</v>
      </c>
      <c r="E951" s="47" t="n">
        <f aca="false">D951*100/$E$2</f>
        <v>75.0160463450369</v>
      </c>
      <c r="G951" s="41" t="n">
        <f aca="false">[3]Plan1!$C946</f>
        <v>-11.67</v>
      </c>
      <c r="H951" s="41" t="n">
        <f aca="false">$J$5 + G951</f>
        <v>748.33</v>
      </c>
      <c r="I951" s="47" t="n">
        <f aca="false">IF(H951&gt;$J$5,$J$2+$J$1,(IF(H951&gt;739.99,H951^3*2498.244218-H951^2*5471052.355142+H951*3994605728.77515-972400879260.135,H951^3*1396.138889-H951^2*3002770.071427+H951*2152080038.43115-513963640099.415)))-$J$1</f>
        <v>26338137.8581543</v>
      </c>
      <c r="J951" s="47" t="n">
        <f aca="false">I951*100/$J$2</f>
        <v>29.94928903846</v>
      </c>
      <c r="L951" s="41" t="n">
        <f aca="false">[4]Plan1!$C946</f>
        <v>-4.58</v>
      </c>
      <c r="M951" s="41" t="n">
        <f aca="false">$O$5 + L951</f>
        <v>834.2</v>
      </c>
      <c r="N951" s="47" t="n">
        <f aca="false">IF(M951&gt;$O$5,$O$2+$O$1,(M951^3*3270.5936-M951^2*8015778.389801+M951*6549018422.82398-1783686174686.87))-$O$1</f>
        <v>19603781.5878906</v>
      </c>
      <c r="O951" s="41" t="n">
        <f aca="false">N951*100/$O$2</f>
        <v>50.1543925963694</v>
      </c>
      <c r="R951" s="47" t="n">
        <f aca="false">SUM(D951,I951,N951)</f>
        <v>157700106.016113</v>
      </c>
      <c r="S951" s="41" t="n">
        <f aca="false">R951*100/$R$2</f>
        <v>57.135989423944</v>
      </c>
      <c r="U951" s="41" t="n">
        <f aca="false">[1]Plan1!$B946</f>
        <v>10.39</v>
      </c>
    </row>
    <row r="952" customFormat="false" ht="15" hidden="false" customHeight="false" outlineLevel="0" collapsed="false">
      <c r="A952" s="46" t="n">
        <v>42950</v>
      </c>
      <c r="B952" s="41" t="n">
        <f aca="false">[2]Plan1!$C947</f>
        <v>-3.56</v>
      </c>
      <c r="C952" s="41" t="n">
        <f aca="false">$E$5 + B952</f>
        <v>777.44</v>
      </c>
      <c r="D952" s="47" t="n">
        <f aca="false">IF(C952&gt;$E$5,$E$2+$E$1,(IF(C952&gt;764.99,C952^3*3486.59308-C952^2*7860012.00812+C952*5908819377.96283-1481278321001.59,IF(C952&gt;752.99,C952^3*3588.471445-C952^2*8028757.56264+C952*5988077680.84934-1488767378546.26,C952^3*899.851852-C952^2*1969009.674601+C952*1435480406.01138-348666163343.76))))-$E$1</f>
        <v>111663459.670654</v>
      </c>
      <c r="E952" s="47" t="n">
        <f aca="false">D952*100/$E$2</f>
        <v>74.9524623008191</v>
      </c>
      <c r="G952" s="41" t="n">
        <f aca="false">[3]Plan1!$C947</f>
        <v>-11.7</v>
      </c>
      <c r="H952" s="41" t="n">
        <f aca="false">$J$5 + G952</f>
        <v>748.3</v>
      </c>
      <c r="I952" s="47" t="n">
        <f aca="false">IF(H952&gt;$J$5,$J$2+$J$1,(IF(H952&gt;739.99,H952^3*2498.244218-H952^2*5471052.355142+H952*3994605728.77515-972400879260.135,H952^3*1396.138889-H952^2*3002770.071427+H952*2152080038.43115-513963640099.415)))-$J$1</f>
        <v>26238234.7565918</v>
      </c>
      <c r="J952" s="47" t="n">
        <f aca="false">I952*100/$J$2</f>
        <v>29.8356884915782</v>
      </c>
      <c r="L952" s="41" t="n">
        <f aca="false">[4]Plan1!$C947</f>
        <v>-4.59</v>
      </c>
      <c r="M952" s="41" t="n">
        <f aca="false">$O$5 + L952</f>
        <v>834.19</v>
      </c>
      <c r="N952" s="47" t="n">
        <f aca="false">IF(M952&gt;$O$5,$O$2+$O$1,(M952^3*3270.5936-M952^2*8015778.389801+M952*6549018422.82398-1783686174686.87))-$O$1</f>
        <v>19569694.8466797</v>
      </c>
      <c r="O952" s="41" t="n">
        <f aca="false">N952*100/$O$2</f>
        <v>50.0671849424094</v>
      </c>
      <c r="R952" s="47" t="n">
        <f aca="false">SUM(D952,I952,N952)</f>
        <v>157471389.273926</v>
      </c>
      <c r="S952" s="41" t="n">
        <f aca="false">R952*100/$R$2</f>
        <v>57.0531235483727</v>
      </c>
      <c r="U952" s="41" t="n">
        <f aca="false">[1]Plan1!$B947</f>
        <v>9.71</v>
      </c>
    </row>
    <row r="953" customFormat="false" ht="15" hidden="false" customHeight="false" outlineLevel="0" collapsed="false">
      <c r="A953" s="46" t="n">
        <v>42951</v>
      </c>
      <c r="B953" s="41" t="n">
        <f aca="false">[2]Plan1!$C948</f>
        <v>-3.56</v>
      </c>
      <c r="C953" s="41" t="n">
        <f aca="false">$E$5 + B953</f>
        <v>777.44</v>
      </c>
      <c r="D953" s="47" t="n">
        <f aca="false">IF(C953&gt;$E$5,$E$2+$E$1,(IF(C953&gt;764.99,C953^3*3486.59308-C953^2*7860012.00812+C953*5908819377.96283-1481278321001.59,IF(C953&gt;752.99,C953^3*3588.471445-C953^2*8028757.56264+C953*5988077680.84934-1488767378546.26,C953^3*899.851852-C953^2*1969009.674601+C953*1435480406.01138-348666163343.76))))-$E$1</f>
        <v>111663459.670654</v>
      </c>
      <c r="E953" s="47" t="n">
        <f aca="false">D953*100/$E$2</f>
        <v>74.9524623008191</v>
      </c>
      <c r="G953" s="41" t="n">
        <f aca="false">[3]Plan1!$C948</f>
        <v>-11.73</v>
      </c>
      <c r="H953" s="41" t="n">
        <f aca="false">$J$5 + G953</f>
        <v>748.27</v>
      </c>
      <c r="I953" s="47" t="n">
        <f aca="false">IF(H953&gt;$J$5,$J$2+$J$1,(IF(H953&gt;739.99,H953^3*2498.244218-H953^2*5471052.355142+H953*3994605728.77515-972400879260.135,H953^3*1396.138889-H953^2*3002770.071427+H953*2152080038.43115-513963640099.415)))-$J$1</f>
        <v>26138578.7155762</v>
      </c>
      <c r="J953" s="47" t="n">
        <f aca="false">I953*100/$J$2</f>
        <v>29.7223688790498</v>
      </c>
      <c r="L953" s="41" t="n">
        <f aca="false">[4]Plan1!$C948</f>
        <v>-4.61</v>
      </c>
      <c r="M953" s="41" t="n">
        <f aca="false">$O$5 + L953</f>
        <v>834.17</v>
      </c>
      <c r="N953" s="47" t="n">
        <f aca="false">IF(M953&gt;$O$5,$O$2+$O$1,(M953^3*3270.5936-M953^2*8015778.389801+M953*6549018422.82398-1783686174686.87))-$O$1</f>
        <v>19501622.809082</v>
      </c>
      <c r="O953" s="41" t="n">
        <f aca="false">N953*100/$O$2</f>
        <v>49.8930291713302</v>
      </c>
      <c r="R953" s="47" t="n">
        <f aca="false">SUM(D953,I953,N953)</f>
        <v>157303661.195313</v>
      </c>
      <c r="S953" s="41" t="n">
        <f aca="false">R953*100/$R$2</f>
        <v>56.9923543455621</v>
      </c>
      <c r="U953" s="41" t="n">
        <f aca="false">[1]Plan1!$B948</f>
        <v>8.85</v>
      </c>
    </row>
    <row r="954" customFormat="false" ht="15" hidden="false" customHeight="false" outlineLevel="0" collapsed="false">
      <c r="A954" s="46" t="n">
        <v>42952</v>
      </c>
      <c r="B954" s="41" t="n">
        <f aca="false">[2]Plan1!$C949</f>
        <v>-3.55</v>
      </c>
      <c r="C954" s="41" t="n">
        <f aca="false">$E$5 + B954</f>
        <v>777.45</v>
      </c>
      <c r="D954" s="47" t="n">
        <f aca="false">IF(C954&gt;$E$5,$E$2+$E$1,(IF(C954&gt;764.99,C954^3*3486.59308-C954^2*7860012.00812+C954*5908819377.96283-1481278321001.59,IF(C954&gt;752.99,C954^3*3588.471445-C954^2*8028757.56264+C954*5988077680.84934-1488767378546.26,C954^3*899.851852-C954^2*1969009.674601+C954*1435480406.01138-348666163343.76))))-$E$1</f>
        <v>111758186.570068</v>
      </c>
      <c r="E954" s="47" t="n">
        <f aca="false">D954*100/$E$2</f>
        <v>75.0160463450369</v>
      </c>
      <c r="G954" s="41" t="n">
        <f aca="false">[3]Plan1!$C949</f>
        <v>-11.77</v>
      </c>
      <c r="H954" s="41" t="n">
        <f aca="false">$J$5 + G954</f>
        <v>748.23</v>
      </c>
      <c r="I954" s="47" t="n">
        <f aca="false">IF(H954&gt;$J$5,$J$2+$J$1,(IF(H954&gt;739.99,H954^3*2498.244218-H954^2*5471052.355142+H954*3994605728.77515-972400879260.135,H954^3*1396.138889-H954^2*3002770.071427+H954*2152080038.43115-513963640099.415)))-$J$1</f>
        <v>26006087.6125488</v>
      </c>
      <c r="J954" s="47" t="n">
        <f aca="false">I954*100/$J$2</f>
        <v>29.5717122775482</v>
      </c>
      <c r="L954" s="41" t="n">
        <f aca="false">[4]Plan1!$C949</f>
        <v>-4.63</v>
      </c>
      <c r="M954" s="41" t="n">
        <f aca="false">$O$5 + L954</f>
        <v>834.15</v>
      </c>
      <c r="N954" s="47" t="n">
        <f aca="false">IF(M954&gt;$O$5,$O$2+$O$1,(M954^3*3270.5936-M954^2*8015778.389801+M954*6549018422.82398-1783686174686.87))-$O$1</f>
        <v>19433685.9052734</v>
      </c>
      <c r="O954" s="41" t="n">
        <f aca="false">N954*100/$O$2</f>
        <v>49.7192191270731</v>
      </c>
      <c r="R954" s="47" t="n">
        <f aca="false">SUM(D954,I954,N954)</f>
        <v>157197960.087891</v>
      </c>
      <c r="S954" s="41" t="n">
        <f aca="false">R954*100/$R$2</f>
        <v>56.9540580025328</v>
      </c>
      <c r="U954" s="41" t="n">
        <f aca="false">[1]Plan1!$B949</f>
        <v>9.49</v>
      </c>
    </row>
    <row r="955" customFormat="false" ht="15" hidden="false" customHeight="false" outlineLevel="0" collapsed="false">
      <c r="A955" s="46" t="n">
        <v>42953</v>
      </c>
      <c r="B955" s="41" t="n">
        <f aca="false">[2]Plan1!$C950</f>
        <v>-3.58</v>
      </c>
      <c r="C955" s="41" t="n">
        <f aca="false">$E$5 + B955</f>
        <v>777.42</v>
      </c>
      <c r="D955" s="47" t="n">
        <f aca="false">IF(C955&gt;$E$5,$E$2+$E$1,(IF(C955&gt;764.99,C955^3*3486.59308-C955^2*7860012.00812+C955*5908819377.96283-1481278321001.59,IF(C955&gt;752.99,C955^3*3588.471445-C955^2*8028757.56264+C955*5988077680.84934-1488767378546.26,C955^3*899.851852-C955^2*1969009.674601+C955*1435480406.01138-348666163343.76))))-$E$1</f>
        <v>111474168.952881</v>
      </c>
      <c r="E955" s="47" t="n">
        <f aca="false">D955*100/$E$2</f>
        <v>74.8254036781537</v>
      </c>
      <c r="G955" s="41" t="n">
        <f aca="false">[3]Plan1!$C950</f>
        <v>-11.79</v>
      </c>
      <c r="H955" s="41" t="n">
        <f aca="false">$J$5 + G955</f>
        <v>748.21</v>
      </c>
      <c r="I955" s="47" t="n">
        <f aca="false">IF(H955&gt;$J$5,$J$2+$J$1,(IF(H955&gt;739.99,H955^3*2498.244218-H955^2*5471052.355142+H955*3994605728.77515-972400879260.135,H955^3*1396.138889-H955^2*3002770.071427+H955*2152080038.43115-513963640099.415)))-$J$1</f>
        <v>25940006.1984863</v>
      </c>
      <c r="J955" s="47" t="n">
        <f aca="false">I955*100/$J$2</f>
        <v>29.4965706186927</v>
      </c>
      <c r="L955" s="41" t="n">
        <f aca="false">[4]Plan1!$C950</f>
        <v>-4.63</v>
      </c>
      <c r="M955" s="41" t="n">
        <f aca="false">$O$5 + L955</f>
        <v>834.15</v>
      </c>
      <c r="N955" s="47" t="n">
        <f aca="false">IF(M955&gt;$O$5,$O$2+$O$1,(M955^3*3270.5936-M955^2*8015778.389801+M955*6549018422.82398-1783686174686.87))-$O$1</f>
        <v>19433685.9052734</v>
      </c>
      <c r="O955" s="41" t="n">
        <f aca="false">N955*100/$O$2</f>
        <v>49.7192191270731</v>
      </c>
      <c r="R955" s="47" t="n">
        <f aca="false">SUM(D955,I955,N955)</f>
        <v>156847861.056641</v>
      </c>
      <c r="S955" s="41" t="n">
        <f aca="false">R955*100/$R$2</f>
        <v>56.8272143684214</v>
      </c>
      <c r="U955" s="41" t="n">
        <f aca="false">[1]Plan1!$B950</f>
        <v>9.06</v>
      </c>
    </row>
    <row r="956" customFormat="false" ht="15" hidden="false" customHeight="false" outlineLevel="0" collapsed="false">
      <c r="A956" s="46" t="n">
        <v>42954</v>
      </c>
      <c r="B956" s="41" t="n">
        <f aca="false">[2]Plan1!$C951</f>
        <v>-3.6</v>
      </c>
      <c r="C956" s="41" t="n">
        <f aca="false">$E$5 + B956</f>
        <v>777.4</v>
      </c>
      <c r="D956" s="47" t="n">
        <f aca="false">IF(C956&gt;$E$5,$E$2+$E$1,(IF(C956&gt;764.99,C956^3*3486.59308-C956^2*7860012.00812+C956*5908819377.96283-1481278321001.59,IF(C956&gt;752.99,C956^3*3588.471445-C956^2*8028757.56264+C956*5988077680.84934-1488767378546.26,C956^3*899.851852-C956^2*1969009.674601+C956*1435480406.01138-348666163343.76))))-$E$1</f>
        <v>111285095.540283</v>
      </c>
      <c r="E956" s="47" t="n">
        <f aca="false">D956*100/$E$2</f>
        <v>74.6984909184057</v>
      </c>
      <c r="G956" s="41" t="n">
        <f aca="false">[3]Plan1!$C951</f>
        <v>-11.82</v>
      </c>
      <c r="H956" s="41" t="n">
        <f aca="false">$J$5 + G956</f>
        <v>748.18</v>
      </c>
      <c r="I956" s="47" t="n">
        <f aca="false">IF(H956&gt;$J$5,$J$2+$J$1,(IF(H956&gt;739.99,H956^3*2498.244218-H956^2*5471052.355142+H956*3994605728.77515-972400879260.135,H956^3*1396.138889-H956^2*3002770.071427+H956*2152080038.43115-513963640099.415)))-$J$1</f>
        <v>25841088.9123535</v>
      </c>
      <c r="J956" s="47" t="n">
        <f aca="false">I956*100/$J$2</f>
        <v>29.3840910497404</v>
      </c>
      <c r="L956" s="41" t="n">
        <f aca="false">[4]Plan1!$C951</f>
        <v>-4.65</v>
      </c>
      <c r="M956" s="41" t="n">
        <f aca="false">$O$5 + L956</f>
        <v>834.13</v>
      </c>
      <c r="N956" s="47" t="n">
        <f aca="false">IF(M956&gt;$O$5,$O$2+$O$1,(M956^3*3270.5936-M956^2*8015778.389801+M956*6549018422.82398-1783686174686.87))-$O$1</f>
        <v>19365883.9746094</v>
      </c>
      <c r="O956" s="41" t="n">
        <f aca="false">N956*100/$O$2</f>
        <v>49.5457543986445</v>
      </c>
      <c r="R956" s="47" t="n">
        <f aca="false">SUM(D956,I956,N956)</f>
        <v>156492068.427246</v>
      </c>
      <c r="S956" s="41" t="n">
        <f aca="false">R956*100/$R$2</f>
        <v>56.6983078988967</v>
      </c>
      <c r="U956" s="41" t="n">
        <f aca="false">[1]Plan1!$B951</f>
        <v>8.85</v>
      </c>
    </row>
    <row r="957" customFormat="false" ht="15" hidden="false" customHeight="false" outlineLevel="0" collapsed="false">
      <c r="A957" s="46" t="n">
        <v>42955</v>
      </c>
      <c r="B957" s="41" t="n">
        <f aca="false">[2]Plan1!$C952</f>
        <v>-3.61</v>
      </c>
      <c r="C957" s="41" t="n">
        <f aca="false">$E$5 + B957</f>
        <v>777.39</v>
      </c>
      <c r="D957" s="47" t="n">
        <f aca="false">IF(C957&gt;$E$5,$E$2+$E$1,(IF(C957&gt;764.99,C957^3*3486.59308-C957^2*7860012.00812+C957*5908819377.96283-1481278321001.59,IF(C957&gt;752.99,C957^3*3588.471445-C957^2*8028757.56264+C957*5988077680.84934-1488767378546.26,C957^3*899.851852-C957^2*1969009.674601+C957*1435480406.01138-348666163343.76))))-$E$1</f>
        <v>111190640.27124</v>
      </c>
      <c r="E957" s="47" t="n">
        <f aca="false">D957*100/$E$2</f>
        <v>74.6350892020973</v>
      </c>
      <c r="G957" s="41" t="n">
        <f aca="false">[3]Plan1!$C952</f>
        <v>-11.85</v>
      </c>
      <c r="H957" s="41" t="n">
        <f aca="false">$J$5 + G957</f>
        <v>748.15</v>
      </c>
      <c r="I957" s="47" t="n">
        <f aca="false">IF(H957&gt;$J$5,$J$2+$J$1,(IF(H957&gt;739.99,H957^3*2498.244218-H957^2*5471052.355142+H957*3994605728.77515-972400879260.135,H957^3*1396.138889-H957^2*3002770.071427+H957*2152080038.43115-513963640099.415)))-$J$1</f>
        <v>25742417.0686035</v>
      </c>
      <c r="J957" s="47" t="n">
        <f aca="false">I957*100/$J$2</f>
        <v>29.2718905751152</v>
      </c>
      <c r="L957" s="41" t="n">
        <f aca="false">[4]Plan1!$C952</f>
        <v>-4.66</v>
      </c>
      <c r="M957" s="41" t="n">
        <f aca="false">$O$5 + L957</f>
        <v>834.12</v>
      </c>
      <c r="N957" s="47" t="n">
        <f aca="false">IF(M957&gt;$O$5,$O$2+$O$1,(M957^3*3270.5936-M957^2*8015778.389801+M957*6549018422.82398-1783686174686.87))-$O$1</f>
        <v>19332033.5761719</v>
      </c>
      <c r="O957" s="41" t="n">
        <f aca="false">N957*100/$O$2</f>
        <v>49.4591514049737</v>
      </c>
      <c r="R957" s="47" t="n">
        <f aca="false">SUM(D957,I957,N957)</f>
        <v>156265090.916016</v>
      </c>
      <c r="S957" s="41" t="n">
        <f aca="false">R957*100/$R$2</f>
        <v>56.616072160388</v>
      </c>
      <c r="U957" s="41" t="n">
        <f aca="false">[1]Plan1!$B952</f>
        <v>9.49</v>
      </c>
    </row>
    <row r="958" customFormat="false" ht="15" hidden="false" customHeight="false" outlineLevel="0" collapsed="false">
      <c r="A958" s="46" t="n">
        <v>42956</v>
      </c>
      <c r="B958" s="41" t="n">
        <f aca="false">[2]Plan1!$C953</f>
        <v>-3.61</v>
      </c>
      <c r="C958" s="41" t="n">
        <f aca="false">$E$5 + B958</f>
        <v>777.39</v>
      </c>
      <c r="D958" s="47" t="n">
        <f aca="false">IF(C958&gt;$E$5,$E$2+$E$1,(IF(C958&gt;764.99,C958^3*3486.59308-C958^2*7860012.00812+C958*5908819377.96283-1481278321001.59,IF(C958&gt;752.99,C958^3*3588.471445-C958^2*8028757.56264+C958*5988077680.84934-1488767378546.26,C958^3*899.851852-C958^2*1969009.674601+C958*1435480406.01138-348666163343.76))))-$E$1</f>
        <v>111190640.27124</v>
      </c>
      <c r="E958" s="47" t="n">
        <f aca="false">D958*100/$E$2</f>
        <v>74.6350892020973</v>
      </c>
      <c r="G958" s="41" t="n">
        <f aca="false">[3]Plan1!$C953</f>
        <v>-11.88</v>
      </c>
      <c r="H958" s="41" t="n">
        <f aca="false">$J$5 + G958</f>
        <v>748.12</v>
      </c>
      <c r="I958" s="47" t="n">
        <f aca="false">IF(H958&gt;$J$5,$J$2+$J$1,(IF(H958&gt;739.99,H958^3*2498.244218-H958^2*5471052.355142+H958*3994605728.77515-972400879260.135,H958^3*1396.138889-H958^2*3002770.071427+H958*2152080038.43115-513963640099.415)))-$J$1</f>
        <v>25643990.2619629</v>
      </c>
      <c r="J958" s="47" t="n">
        <f aca="false">I958*100/$J$2</f>
        <v>29.1599687339779</v>
      </c>
      <c r="L958" s="41" t="n">
        <f aca="false">[4]Plan1!$C953</f>
        <v>-4.68</v>
      </c>
      <c r="M958" s="41" t="n">
        <f aca="false">$O$5 + L958</f>
        <v>834.1</v>
      </c>
      <c r="N958" s="47" t="n">
        <f aca="false">IF(M958&gt;$O$5,$O$2+$O$1,(M958^3*3270.5936-M958^2*8015778.389801+M958*6549018422.82398-1783686174686.87))-$O$1</f>
        <v>19264433.8144531</v>
      </c>
      <c r="O958" s="41" t="n">
        <f aca="false">N958*100/$O$2</f>
        <v>49.286203906377</v>
      </c>
      <c r="R958" s="47" t="n">
        <f aca="false">SUM(D958,I958,N958)</f>
        <v>156099064.347656</v>
      </c>
      <c r="S958" s="41" t="n">
        <f aca="false">R958*100/$R$2</f>
        <v>56.5559194281324</v>
      </c>
      <c r="U958" s="41" t="n">
        <f aca="false">[1]Plan1!$B953</f>
        <v>9.49</v>
      </c>
    </row>
    <row r="959" customFormat="false" ht="15" hidden="false" customHeight="false" outlineLevel="0" collapsed="false">
      <c r="A959" s="46" t="n">
        <v>42957</v>
      </c>
      <c r="B959" s="41" t="n">
        <f aca="false">[2]Plan1!$C954</f>
        <v>-3.62</v>
      </c>
      <c r="C959" s="41" t="n">
        <f aca="false">$E$5 + B959</f>
        <v>777.38</v>
      </c>
      <c r="D959" s="47" t="n">
        <f aca="false">IF(C959&gt;$E$5,$E$2+$E$1,(IF(C959&gt;764.99,C959^3*3486.59308-C959^2*7860012.00812+C959*5908819377.96283-1481278321001.59,IF(C959&gt;752.99,C959^3*3588.471445-C959^2*8028757.56264+C959*5988077680.84934-1488767378546.26,C959^3*899.851852-C959^2*1969009.674601+C959*1435480406.01138-348666163343.76))))-$E$1</f>
        <v>111096239.262939</v>
      </c>
      <c r="E959" s="47" t="n">
        <f aca="false">D959*100/$E$2</f>
        <v>74.5717239075175</v>
      </c>
      <c r="G959" s="41" t="n">
        <f aca="false">[3]Plan1!$C954</f>
        <v>-11.91</v>
      </c>
      <c r="H959" s="41" t="n">
        <f aca="false">$J$5 + G959</f>
        <v>748.09</v>
      </c>
      <c r="I959" s="47" t="n">
        <f aca="false">IF(H959&gt;$J$5,$J$2+$J$1,(IF(H959&gt;739.99,H959^3*2498.244218-H959^2*5471052.355142+H959*3994605728.77515-972400879260.135,H959^3*1396.138889-H959^2*3002770.071427+H959*2152080038.43115-513963640099.415)))-$J$1</f>
        <v>25545808.0888672</v>
      </c>
      <c r="J959" s="47" t="n">
        <f aca="false">I959*100/$J$2</f>
        <v>29.0483250674324</v>
      </c>
      <c r="L959" s="41" t="n">
        <f aca="false">[4]Plan1!$C954</f>
        <v>-4.7</v>
      </c>
      <c r="M959" s="41" t="n">
        <f aca="false">$O$5 + L959</f>
        <v>834.08</v>
      </c>
      <c r="N959" s="47" t="n">
        <f aca="false">IF(M959&gt;$O$5,$O$2+$O$1,(M959^3*3270.5936-M959^2*8015778.389801+M959*6549018422.82398-1783686174686.87))-$O$1</f>
        <v>19196968.6347656</v>
      </c>
      <c r="O959" s="41" t="n">
        <f aca="false">N959*100/$O$2</f>
        <v>49.1136007229829</v>
      </c>
      <c r="R959" s="47" t="n">
        <f aca="false">SUM(D959,I959,N959)</f>
        <v>155839015.986572</v>
      </c>
      <c r="S959" s="41" t="n">
        <f aca="false">R959*100/$R$2</f>
        <v>56.4617018604721</v>
      </c>
      <c r="U959" s="41" t="n">
        <f aca="false">[1]Plan1!$B954</f>
        <v>9.49</v>
      </c>
    </row>
    <row r="960" customFormat="false" ht="15" hidden="false" customHeight="false" outlineLevel="0" collapsed="false">
      <c r="A960" s="46" t="n">
        <v>42958</v>
      </c>
      <c r="B960" s="41" t="n">
        <f aca="false">[2]Plan1!$C955</f>
        <v>-3.63</v>
      </c>
      <c r="C960" s="41" t="n">
        <f aca="false">$E$5 + B960</f>
        <v>777.37</v>
      </c>
      <c r="D960" s="47" t="n">
        <f aca="false">IF(C960&gt;$E$5,$E$2+$E$1,(IF(C960&gt;764.99,C960^3*3486.59308-C960^2*7860012.00812+C960*5908819377.96283-1481278321001.59,IF(C960&gt;752.99,C960^3*3588.471445-C960^2*8028757.56264+C960*5988077680.84934-1488767378546.26,C960^3*899.851852-C960^2*1969009.674601+C960*1435480406.01138-348666163343.76))))-$E$1</f>
        <v>111001892.498779</v>
      </c>
      <c r="E960" s="47" t="n">
        <f aca="false">D960*100/$E$2</f>
        <v>74.5083950235229</v>
      </c>
      <c r="G960" s="41" t="n">
        <f aca="false">[3]Plan1!$C955</f>
        <v>-11.96</v>
      </c>
      <c r="H960" s="41" t="n">
        <f aca="false">$J$5 + G960</f>
        <v>748.04</v>
      </c>
      <c r="I960" s="47" t="n">
        <f aca="false">IF(H960&gt;$J$5,$J$2+$J$1,(IF(H960&gt;739.99,H960^3*2498.244218-H960^2*5471052.355142+H960*3994605728.77515-972400879260.135,H960^3*1396.138889-H960^2*3002770.071427+H960*2152080038.43115-513963640099.415)))-$J$1</f>
        <v>25382713.6608887</v>
      </c>
      <c r="J960" s="47" t="n">
        <f aca="false">I960*100/$J$2</f>
        <v>28.8628692014787</v>
      </c>
      <c r="L960" s="41" t="n">
        <f aca="false">[4]Plan1!$C955</f>
        <v>-4.7</v>
      </c>
      <c r="M960" s="41" t="n">
        <f aca="false">$O$5 + L960</f>
        <v>834.08</v>
      </c>
      <c r="N960" s="47" t="n">
        <f aca="false">IF(M960&gt;$O$5,$O$2+$O$1,(M960^3*3270.5936-M960^2*8015778.389801+M960*6549018422.82398-1783686174686.87))-$O$1</f>
        <v>19196968.6347656</v>
      </c>
      <c r="O960" s="41" t="n">
        <f aca="false">N960*100/$O$2</f>
        <v>49.1136007229829</v>
      </c>
      <c r="R960" s="47" t="n">
        <f aca="false">SUM(D960,I960,N960)</f>
        <v>155581574.794434</v>
      </c>
      <c r="S960" s="41" t="n">
        <f aca="false">R960*100/$R$2</f>
        <v>56.3684288906377</v>
      </c>
      <c r="U960" s="41" t="n">
        <f aca="false">[1]Plan1!$B955</f>
        <v>9.49</v>
      </c>
    </row>
    <row r="961" customFormat="false" ht="15" hidden="false" customHeight="false" outlineLevel="0" collapsed="false">
      <c r="A961" s="46" t="n">
        <v>42959</v>
      </c>
      <c r="B961" s="41" t="n">
        <f aca="false">[2]Plan1!$C956</f>
        <v>-3.64</v>
      </c>
      <c r="C961" s="41" t="n">
        <f aca="false">$E$5 + B961</f>
        <v>777.36</v>
      </c>
      <c r="D961" s="47" t="n">
        <f aca="false">IF(C961&gt;$E$5,$E$2+$E$1,(IF(C961&gt;764.99,C961^3*3486.59308-C961^2*7860012.00812+C961*5908819377.96283-1481278321001.59,IF(C961&gt;752.99,C961^3*3588.471445-C961^2*8028757.56264+C961*5988077680.84934-1488767378546.26,C961^3*899.851852-C961^2*1969009.674601+C961*1435480406.01138-348666163343.76))))-$E$1</f>
        <v>110907599.955322</v>
      </c>
      <c r="E961" s="47" t="n">
        <f aca="false">D961*100/$E$2</f>
        <v>74.4451025343814</v>
      </c>
      <c r="G961" s="41" t="n">
        <f aca="false">[3]Plan1!$C956</f>
        <v>-12.01</v>
      </c>
      <c r="H961" s="41" t="n">
        <f aca="false">$J$5 + G961</f>
        <v>747.99</v>
      </c>
      <c r="I961" s="47" t="n">
        <f aca="false">IF(H961&gt;$J$5,$J$2+$J$1,(IF(H961&gt;739.99,H961^3*2498.244218-H961^2*5471052.355142+H961*3994605728.77515-972400879260.135,H961^3*1396.138889-H961^2*3002770.071427+H961*2152080038.43115-513963640099.415)))-$J$1</f>
        <v>25220295.7709961</v>
      </c>
      <c r="J961" s="47" t="n">
        <f aca="false">I961*100/$J$2</f>
        <v>28.6781826319267</v>
      </c>
      <c r="L961" s="41" t="n">
        <f aca="false">[4]Plan1!$C956</f>
        <v>-4.72</v>
      </c>
      <c r="M961" s="41" t="n">
        <f aca="false">$O$5 + L961</f>
        <v>834.06</v>
      </c>
      <c r="N961" s="47" t="n">
        <f aca="false">IF(M961&gt;$O$5,$O$2+$O$1,(M961^3*3270.5936-M961^2*8015778.389801+M961*6549018422.82398-1783686174686.87))-$O$1</f>
        <v>19129637.8798828</v>
      </c>
      <c r="O961" s="41" t="n">
        <f aca="false">N961*100/$O$2</f>
        <v>48.9413414525425</v>
      </c>
      <c r="R961" s="47" t="n">
        <f aca="false">SUM(D961,I961,N961)</f>
        <v>155257533.606201</v>
      </c>
      <c r="S961" s="41" t="n">
        <f aca="false">R961*100/$R$2</f>
        <v>56.2510262181127</v>
      </c>
      <c r="U961" s="41" t="n">
        <f aca="false">[1]Plan1!$B956</f>
        <v>9.49</v>
      </c>
    </row>
    <row r="962" customFormat="false" ht="15" hidden="false" customHeight="false" outlineLevel="0" collapsed="false">
      <c r="A962" s="46" t="n">
        <v>42960</v>
      </c>
      <c r="B962" s="41" t="n">
        <f aca="false">[2]Plan1!$C957</f>
        <v>-3.66</v>
      </c>
      <c r="C962" s="41" t="n">
        <f aca="false">$E$5 + B962</f>
        <v>777.34</v>
      </c>
      <c r="D962" s="47" t="n">
        <f aca="false">IF(C962&gt;$E$5,$E$2+$E$1,(IF(C962&gt;764.99,C962^3*3486.59308-C962^2*7860012.00812+C962*5908819377.96283-1481278321001.59,IF(C962&gt;752.99,C962^3*3588.471445-C962^2*8028757.56264+C962*5988077680.84934-1488767378546.26,C962^3*899.851852-C962^2*1969009.674601+C962*1435480406.01138-348666163343.76))))-$E$1</f>
        <v>110719177.448975</v>
      </c>
      <c r="E962" s="47" t="n">
        <f aca="false">D962*100/$E$2</f>
        <v>74.318626685923</v>
      </c>
      <c r="G962" s="41" t="n">
        <f aca="false">[3]Plan1!$C957</f>
        <v>-12.03</v>
      </c>
      <c r="H962" s="41" t="n">
        <f aca="false">$J$5 + G962</f>
        <v>747.97</v>
      </c>
      <c r="I962" s="47" t="n">
        <f aca="false">IF(H962&gt;$J$5,$J$2+$J$1,(IF(H962&gt;739.99,H962^3*2498.244218-H962^2*5471052.355142+H962*3994605728.77515-972400879260.135,H962^3*1396.138889-H962^2*3002770.071427+H962*2152080038.43115-513963640099.415)))-$J$1</f>
        <v>25155517.6245117</v>
      </c>
      <c r="J962" s="47" t="n">
        <f aca="false">I962*100/$J$2</f>
        <v>28.6045229281586</v>
      </c>
      <c r="L962" s="41" t="n">
        <f aca="false">[4]Plan1!$C957</f>
        <v>-4.74</v>
      </c>
      <c r="M962" s="41" t="n">
        <f aca="false">$O$5 + L962</f>
        <v>834.04</v>
      </c>
      <c r="N962" s="47" t="n">
        <f aca="false">IF(M962&gt;$O$5,$O$2+$O$1,(M962^3*3270.5936-M962^2*8015778.389801+M962*6549018422.82398-1783686174686.87))-$O$1</f>
        <v>19062441.3945313</v>
      </c>
      <c r="O962" s="41" t="n">
        <f aca="false">N962*100/$O$2</f>
        <v>48.7694256978037</v>
      </c>
      <c r="R962" s="47" t="n">
        <f aca="false">SUM(D962,I962,N962)</f>
        <v>154937136.468018</v>
      </c>
      <c r="S962" s="41" t="n">
        <f aca="false">R962*100/$R$2</f>
        <v>56.134943813597</v>
      </c>
      <c r="U962" s="41" t="n">
        <f aca="false">[1]Plan1!$B957</f>
        <v>9.49</v>
      </c>
    </row>
    <row r="963" customFormat="false" ht="15" hidden="false" customHeight="false" outlineLevel="0" collapsed="false">
      <c r="A963" s="46" t="n">
        <v>42961</v>
      </c>
      <c r="B963" s="41" t="n">
        <f aca="false">[2]Plan1!$C958</f>
        <v>-3.67</v>
      </c>
      <c r="C963" s="41" t="n">
        <f aca="false">$E$5 + B963</f>
        <v>777.33</v>
      </c>
      <c r="D963" s="47" t="n">
        <f aca="false">IF(C963&gt;$E$5,$E$2+$E$1,(IF(C963&gt;764.99,C963^3*3486.59308-C963^2*7860012.00812+C963*5908819377.96283-1481278321001.59,IF(C963&gt;752.99,C963^3*3588.471445-C963^2*8028757.56264+C963*5988077680.84934-1488767378546.26,C963^3*899.851852-C963^2*1969009.674601+C963*1435480406.01138-348666163343.76))))-$E$1</f>
        <v>110625047.444092</v>
      </c>
      <c r="E963" s="47" t="n">
        <f aca="false">D963*100/$E$2</f>
        <v>74.2554432984195</v>
      </c>
      <c r="G963" s="41" t="n">
        <f aca="false">[3]Plan1!$C958</f>
        <v>-12.05</v>
      </c>
      <c r="H963" s="41" t="n">
        <f aca="false">$J$5 + G963</f>
        <v>747.95</v>
      </c>
      <c r="I963" s="47" t="n">
        <f aca="false">IF(H963&gt;$J$5,$J$2+$J$1,(IF(H963&gt;739.99,H963^3*2498.244218-H963^2*5471052.355142+H963*3994605728.77515-972400879260.135,H963^3*1396.138889-H963^2*3002770.071427+H963*2152080038.43115-513963640099.415)))-$J$1</f>
        <v>25090847.3063965</v>
      </c>
      <c r="J963" s="47" t="n">
        <f aca="false">I963*100/$J$2</f>
        <v>28.530985836817</v>
      </c>
      <c r="L963" s="41" t="n">
        <f aca="false">[4]Plan1!$C958</f>
        <v>-4.78</v>
      </c>
      <c r="M963" s="41" t="n">
        <f aca="false">$O$5 + L963</f>
        <v>834</v>
      </c>
      <c r="N963" s="47" t="n">
        <f aca="false">IF(M963&gt;$O$5,$O$2+$O$1,(M963^3*3270.5936-M963^2*8015778.389801+M963*6549018422.82398-1783686174686.87))-$O$1</f>
        <v>18928450.5986328</v>
      </c>
      <c r="O963" s="41" t="n">
        <f aca="false">N963*100/$O$2</f>
        <v>48.4266231139419</v>
      </c>
      <c r="R963" s="47" t="n">
        <f aca="false">SUM(D963,I963,N963)</f>
        <v>154644345.349121</v>
      </c>
      <c r="S963" s="41" t="n">
        <f aca="false">R963*100/$R$2</f>
        <v>56.0288632871135</v>
      </c>
      <c r="U963" s="41" t="n">
        <f aca="false">[1]Plan1!$B958</f>
        <v>10.16</v>
      </c>
    </row>
    <row r="964" customFormat="false" ht="15" hidden="false" customHeight="false" outlineLevel="0" collapsed="false">
      <c r="A964" s="46" t="n">
        <v>42962</v>
      </c>
      <c r="B964" s="41" t="n">
        <f aca="false">[2]Plan1!$C959</f>
        <v>-3.68</v>
      </c>
      <c r="C964" s="41" t="n">
        <f aca="false">$E$5 + B964</f>
        <v>777.32</v>
      </c>
      <c r="D964" s="47" t="n">
        <f aca="false">IF(C964&gt;$E$5,$E$2+$E$1,(IF(C964&gt;764.99,C964^3*3486.59308-C964^2*7860012.00812+C964*5908819377.96283-1481278321001.59,IF(C964&gt;752.99,C964^3*3588.471445-C964^2*8028757.56264+C964*5988077680.84934-1488767378546.26,C964^3*899.851852-C964^2*1969009.674601+C964*1435480406.01138-348666163343.76))))-$E$1</f>
        <v>110530971.576904</v>
      </c>
      <c r="E964" s="47" t="n">
        <f aca="false">D964*100/$E$2</f>
        <v>74.1922962500512</v>
      </c>
      <c r="G964" s="41" t="n">
        <f aca="false">[3]Plan1!$C959</f>
        <v>-12.08</v>
      </c>
      <c r="H964" s="41" t="n">
        <f aca="false">$J$5 + G964</f>
        <v>747.92</v>
      </c>
      <c r="I964" s="47" t="n">
        <f aca="false">IF(H964&gt;$J$5,$J$2+$J$1,(IF(H964&gt;739.99,H964^3*2498.244218-H964^2*5471052.355142+H964*3994605728.77515-972400879260.135,H964^3*1396.138889-H964^2*3002770.071427+H964*2152080038.43115-513963640099.415)))-$J$1</f>
        <v>24994043.739502</v>
      </c>
      <c r="J964" s="47" t="n">
        <f aca="false">I964*100/$J$2</f>
        <v>28.4209097934577</v>
      </c>
      <c r="L964" s="41" t="n">
        <f aca="false">[4]Plan1!$C959</f>
        <v>-4.79</v>
      </c>
      <c r="M964" s="41" t="n">
        <f aca="false">$O$5 + L964</f>
        <v>833.99</v>
      </c>
      <c r="N964" s="47" t="n">
        <f aca="false">IF(M964&gt;$O$5,$O$2+$O$1,(M964^3*3270.5936-M964^2*8015778.389801+M964*6549018422.82398-1783686174686.87))-$O$1</f>
        <v>18895036.5732422</v>
      </c>
      <c r="O964" s="41" t="n">
        <f aca="false">N964*100/$O$2</f>
        <v>48.3411365388057</v>
      </c>
      <c r="R964" s="47" t="n">
        <f aca="false">SUM(D964,I964,N964)</f>
        <v>154420051.889648</v>
      </c>
      <c r="S964" s="41" t="n">
        <f aca="false">R964*100/$R$2</f>
        <v>55.9476000016787</v>
      </c>
      <c r="U964" s="41" t="n">
        <f aca="false">[1]Plan1!$B959</f>
        <v>9.71</v>
      </c>
    </row>
    <row r="965" customFormat="false" ht="15" hidden="false" customHeight="false" outlineLevel="0" collapsed="false">
      <c r="A965" s="46" t="n">
        <v>42963</v>
      </c>
      <c r="B965" s="41" t="n">
        <f aca="false">[2]Plan1!$C960</f>
        <v>-3.69</v>
      </c>
      <c r="C965" s="41" t="n">
        <f aca="false">$E$5 + B965</f>
        <v>777.31</v>
      </c>
      <c r="D965" s="47" t="n">
        <f aca="false">IF(C965&gt;$E$5,$E$2+$E$1,(IF(C965&gt;764.99,C965^3*3486.59308-C965^2*7860012.00812+C965*5908819377.96283-1481278321001.59,IF(C965&gt;752.99,C965^3*3588.471445-C965^2*8028757.56264+C965*5988077680.84934-1488767378546.26,C965^3*899.851852-C965^2*1969009.674601+C965*1435480406.01138-348666163343.76))))-$E$1</f>
        <v>110436949.826416</v>
      </c>
      <c r="E965" s="47" t="n">
        <f aca="false">D965*100/$E$2</f>
        <v>74.1291855267249</v>
      </c>
      <c r="G965" s="41" t="n">
        <f aca="false">[3]Plan1!$C960</f>
        <v>-12.14</v>
      </c>
      <c r="H965" s="41" t="n">
        <f aca="false">$J$5 + G965</f>
        <v>747.86</v>
      </c>
      <c r="I965" s="47" t="n">
        <f aca="false">IF(H965&gt;$J$5,$J$2+$J$1,(IF(H965&gt;739.99,H965^3*2498.244218-H965^2*5471052.355142+H965*3994605728.77515-972400879260.135,H965^3*1396.138889-H965^2*3002770.071427+H965*2152080038.43115-513963640099.415)))-$J$1</f>
        <v>24801162.0046387</v>
      </c>
      <c r="J965" s="47" t="n">
        <f aca="false">I965*100/$J$2</f>
        <v>28.2015825631587</v>
      </c>
      <c r="L965" s="41" t="n">
        <f aca="false">[4]Plan1!$C960</f>
        <v>-4.82</v>
      </c>
      <c r="M965" s="41" t="n">
        <f aca="false">$O$5 + L965</f>
        <v>833.96</v>
      </c>
      <c r="N965" s="47" t="n">
        <f aca="false">IF(M965&gt;$O$5,$O$2+$O$1,(M965^3*3270.5936-M965^2*8015778.389801+M965*6549018422.82398-1783686174686.87))-$O$1</f>
        <v>18794994.9951172</v>
      </c>
      <c r="O965" s="41" t="n">
        <f aca="false">N965*100/$O$2</f>
        <v>48.0851897683958</v>
      </c>
      <c r="R965" s="47" t="n">
        <f aca="false">SUM(D965,I965,N965)</f>
        <v>154033106.826172</v>
      </c>
      <c r="S965" s="41" t="n">
        <f aca="false">R965*100/$R$2</f>
        <v>55.8074067601333</v>
      </c>
      <c r="U965" s="41" t="n">
        <f aca="false">[1]Plan1!$B960</f>
        <v>9.49</v>
      </c>
    </row>
    <row r="966" customFormat="false" ht="15" hidden="false" customHeight="false" outlineLevel="0" collapsed="false">
      <c r="A966" s="46" t="n">
        <v>42964</v>
      </c>
      <c r="B966" s="41" t="n">
        <f aca="false">[2]Plan1!$C961</f>
        <v>-3.71</v>
      </c>
      <c r="C966" s="41" t="n">
        <f aca="false">$E$5 + B966</f>
        <v>777.29</v>
      </c>
      <c r="D966" s="47" t="n">
        <f aca="false">IF(C966&gt;$E$5,$E$2+$E$1,(IF(C966&gt;764.99,C966^3*3486.59308-C966^2*7860012.00812+C966*5908819377.96283-1481278321001.59,IF(C966&gt;752.99,C966^3*3588.471445-C966^2*8028757.56264+C966*5988077680.84934-1488767378546.26,C966^3*899.851852-C966^2*1969009.674601+C966*1435480406.01138-348666163343.76))))-$E$1</f>
        <v>110249068.591553</v>
      </c>
      <c r="E966" s="47" t="n">
        <f aca="false">D966*100/$E$2</f>
        <v>74.003072998825</v>
      </c>
      <c r="G966" s="41" t="n">
        <f aca="false">[3]Plan1!$C961</f>
        <v>-12.17</v>
      </c>
      <c r="H966" s="41" t="n">
        <f aca="false">$J$5 + G966</f>
        <v>747.83</v>
      </c>
      <c r="I966" s="47" t="n">
        <f aca="false">IF(H966&gt;$J$5,$J$2+$J$1,(IF(H966&gt;739.99,H966^3*2498.244218-H966^2*5471052.355142+H966*3994605728.77515-972400879260.135,H966^3*1396.138889-H966^2*3002770.071427+H966*2152080038.43115-513963640099.415)))-$J$1</f>
        <v>24705083.0280762</v>
      </c>
      <c r="J966" s="47" t="n">
        <f aca="false">I966*100/$J$2</f>
        <v>28.0923304567613</v>
      </c>
      <c r="L966" s="41" t="n">
        <f aca="false">[4]Plan1!$C961</f>
        <v>-4.84</v>
      </c>
      <c r="M966" s="41" t="n">
        <f aca="false">$O$5 + L966</f>
        <v>833.94</v>
      </c>
      <c r="N966" s="47" t="n">
        <f aca="false">IF(M966&gt;$O$5,$O$2+$O$1,(M966^3*3270.5936-M966^2*8015778.389801+M966*6549018422.82398-1783686174686.87))-$O$1</f>
        <v>18728467.4960938</v>
      </c>
      <c r="O966" s="41" t="n">
        <f aca="false">N966*100/$O$2</f>
        <v>47.9149855509332</v>
      </c>
      <c r="R966" s="47" t="n">
        <f aca="false">SUM(D966,I966,N966)</f>
        <v>153682619.115723</v>
      </c>
      <c r="S966" s="41" t="n">
        <f aca="false">R966*100/$R$2</f>
        <v>55.6804223044894</v>
      </c>
      <c r="U966" s="41" t="n">
        <f aca="false">[1]Plan1!$B961</f>
        <v>9.49</v>
      </c>
    </row>
    <row r="967" customFormat="false" ht="15" hidden="false" customHeight="false" outlineLevel="0" collapsed="false">
      <c r="A967" s="46" t="n">
        <v>42965</v>
      </c>
      <c r="B967" s="41" t="n">
        <f aca="false">[2]Plan1!$C962</f>
        <v>-3.73</v>
      </c>
      <c r="C967" s="41" t="n">
        <f aca="false">$E$5 + B967</f>
        <v>777.27</v>
      </c>
      <c r="D967" s="47" t="n">
        <f aca="false">IF(C967&gt;$E$5,$E$2+$E$1,(IF(C967&gt;764.99,C967^3*3486.59308-C967^2*7860012.00812+C967*5908819377.96283-1481278321001.59,IF(C967&gt;752.99,C967^3*3588.471445-C967^2*8028757.56264+C967*5988077680.84934-1488767378546.26,C967^3*899.851852-C967^2*1969009.674601+C967*1435480406.01138-348666163343.76))))-$E$1</f>
        <v>110061403.571045</v>
      </c>
      <c r="E967" s="47" t="n">
        <f aca="false">D967*100/$E$2</f>
        <v>73.8771056016453</v>
      </c>
      <c r="G967" s="41" t="n">
        <f aca="false">[3]Plan1!$C962</f>
        <v>-12.2</v>
      </c>
      <c r="H967" s="41" t="n">
        <f aca="false">$J$5 + G967</f>
        <v>747.8</v>
      </c>
      <c r="I967" s="47" t="n">
        <f aca="false">IF(H967&gt;$J$5,$J$2+$J$1,(IF(H967&gt;739.99,H967^3*2498.244218-H967^2*5471052.355142+H967*3994605728.77515-972400879260.135,H967^3*1396.138889-H967^2*3002770.071427+H967*2152080038.43115-513963640099.415)))-$J$1</f>
        <v>24609244.770752</v>
      </c>
      <c r="J967" s="47" t="n">
        <f aca="false">I967*100/$J$2</f>
        <v>27.9833520739689</v>
      </c>
      <c r="L967" s="41" t="n">
        <f aca="false">[4]Plan1!$C962</f>
        <v>-4.86</v>
      </c>
      <c r="M967" s="41" t="n">
        <f aca="false">$O$5 + L967</f>
        <v>833.92</v>
      </c>
      <c r="N967" s="47" t="n">
        <f aca="false">IF(M967&gt;$O$5,$O$2+$O$1,(M967^3*3270.5936-M967^2*8015778.389801+M967*6549018422.82398-1783686174686.87))-$O$1</f>
        <v>18662073.3232422</v>
      </c>
      <c r="O967" s="41" t="n">
        <f aca="false">N967*100/$O$2</f>
        <v>47.7451224356776</v>
      </c>
      <c r="R967" s="47" t="n">
        <f aca="false">SUM(D967,I967,N967)</f>
        <v>153332721.665039</v>
      </c>
      <c r="S967" s="41" t="n">
        <f aca="false">R967*100/$R$2</f>
        <v>55.5536517046036</v>
      </c>
      <c r="U967" s="41" t="n">
        <f aca="false">[1]Plan1!$B962</f>
        <v>9.49</v>
      </c>
    </row>
    <row r="968" customFormat="false" ht="15" hidden="false" customHeight="false" outlineLevel="0" collapsed="false">
      <c r="A968" s="46" t="n">
        <v>42966</v>
      </c>
      <c r="B968" s="41" t="n">
        <f aca="false">[2]Plan1!$C963</f>
        <v>-3.74</v>
      </c>
      <c r="C968" s="41" t="n">
        <f aca="false">$E$5 + B968</f>
        <v>777.26</v>
      </c>
      <c r="D968" s="47" t="n">
        <f aca="false">IF(C968&gt;$E$5,$E$2+$E$1,(IF(C968&gt;764.99,C968^3*3486.59308-C968^2*7860012.00812+C968*5908819377.96283-1481278321001.59,IF(C968&gt;752.99,C968^3*3588.471445-C968^2*8028757.56264+C968*5988077680.84934-1488767378546.26,C968^3*899.851852-C968^2*1969009.674601+C968*1435480406.01138-348666163343.76))))-$E$1</f>
        <v>109967652.091064</v>
      </c>
      <c r="E968" s="47" t="n">
        <f aca="false">D968*100/$E$2</f>
        <v>73.81417629344</v>
      </c>
      <c r="G968" s="41" t="n">
        <f aca="false">[3]Plan1!$C963</f>
        <v>-12.24</v>
      </c>
      <c r="H968" s="41" t="n">
        <f aca="false">$J$5 + G968</f>
        <v>747.76</v>
      </c>
      <c r="I968" s="47" t="n">
        <f aca="false">IF(H968&gt;$J$5,$J$2+$J$1,(IF(H968&gt;739.99,H968^3*2498.244218-H968^2*5471052.355142+H968*3994605728.77515-972400879260.135,H968^3*1396.138889-H968^2*3002770.071427+H968*2152080038.43115-513963640099.415)))-$J$1</f>
        <v>24481834.1831055</v>
      </c>
      <c r="J968" s="47" t="n">
        <f aca="false">I968*100/$J$2</f>
        <v>27.8384725636354</v>
      </c>
      <c r="L968" s="41" t="n">
        <f aca="false">[4]Plan1!$C963</f>
        <v>-4.88</v>
      </c>
      <c r="M968" s="41" t="n">
        <f aca="false">$O$5 + L968</f>
        <v>833.9</v>
      </c>
      <c r="N968" s="47" t="n">
        <f aca="false">IF(M968&gt;$O$5,$O$2+$O$1,(M968^3*3270.5936-M968^2*8015778.389801+M968*6549018422.82398-1783686174686.87))-$O$1</f>
        <v>18595812.3212891</v>
      </c>
      <c r="O968" s="41" t="n">
        <f aca="false">N968*100/$O$2</f>
        <v>47.575600025377</v>
      </c>
      <c r="R968" s="47" t="n">
        <f aca="false">SUM(D968,I968,N968)</f>
        <v>153045298.595459</v>
      </c>
      <c r="S968" s="41" t="n">
        <f aca="false">R968*100/$R$2</f>
        <v>55.449516064631</v>
      </c>
      <c r="U968" s="41" t="n">
        <f aca="false">[1]Plan1!$B963</f>
        <v>9.71</v>
      </c>
    </row>
    <row r="969" customFormat="false" ht="15" hidden="false" customHeight="false" outlineLevel="0" collapsed="false">
      <c r="A969" s="46" t="n">
        <v>42967</v>
      </c>
      <c r="B969" s="41" t="n">
        <f aca="false">[2]Plan1!$C964</f>
        <v>-3.76</v>
      </c>
      <c r="C969" s="41" t="n">
        <f aca="false">$E$5 + B969</f>
        <v>777.24</v>
      </c>
      <c r="D969" s="47" t="n">
        <f aca="false">IF(C969&gt;$E$5,$E$2+$E$1,(IF(C969&gt;764.99,C969^3*3486.59308-C969^2*7860012.00812+C969*5908819377.96283-1481278321001.59,IF(C969&gt;752.99,C969^3*3588.471445-C969^2*8028757.56264+C969*5988077680.84934-1488767378546.26,C969^3*899.851852-C969^2*1969009.674601+C969*1435480406.01138-348666163343.76))))-$E$1</f>
        <v>109780311.083252</v>
      </c>
      <c r="E969" s="47" t="n">
        <f aca="false">D969*100/$E$2</f>
        <v>73.6884263850377</v>
      </c>
      <c r="G969" s="41" t="n">
        <f aca="false">[3]Plan1!$C964</f>
        <v>-12.29</v>
      </c>
      <c r="H969" s="41" t="n">
        <f aca="false">$J$5 + G969</f>
        <v>747.71</v>
      </c>
      <c r="I969" s="47" t="n">
        <f aca="false">IF(H969&gt;$J$5,$J$2+$J$1,(IF(H969&gt;739.99,H969^3*2498.244218-H969^2*5471052.355142+H969*3994605728.77515-972400879260.135,H969^3*1396.138889-H969^2*3002770.071427+H969*2152080038.43115-513963640099.415)))-$J$1</f>
        <v>24323170.276123</v>
      </c>
      <c r="J969" s="47" t="n">
        <f aca="false">I969*100/$J$2</f>
        <v>27.6580546754848</v>
      </c>
      <c r="L969" s="41" t="n">
        <f aca="false">[4]Plan1!$C964</f>
        <v>-4.9</v>
      </c>
      <c r="M969" s="41" t="n">
        <f aca="false">$O$5 + L969</f>
        <v>833.88</v>
      </c>
      <c r="N969" s="47" t="n">
        <f aca="false">IF(M969&gt;$O$5,$O$2+$O$1,(M969^3*3270.5936-M969^2*8015778.389801+M969*6549018422.82398-1783686174686.87))-$O$1</f>
        <v>18529684.3305664</v>
      </c>
      <c r="O969" s="41" t="n">
        <f aca="false">N969*100/$O$2</f>
        <v>47.4064179115362</v>
      </c>
      <c r="R969" s="47" t="n">
        <f aca="false">SUM(D969,I969,N969)</f>
        <v>152633165.689941</v>
      </c>
      <c r="S969" s="41" t="n">
        <f aca="false">R969*100/$R$2</f>
        <v>55.3001970696996</v>
      </c>
      <c r="U969" s="41" t="n">
        <f aca="false">[1]Plan1!$B964</f>
        <v>9.27</v>
      </c>
    </row>
    <row r="970" customFormat="false" ht="15" hidden="false" customHeight="false" outlineLevel="0" collapsed="false">
      <c r="A970" s="46" t="n">
        <v>42968</v>
      </c>
      <c r="B970" s="41" t="n">
        <f aca="false">[2]Plan1!$C965</f>
        <v>-3.78</v>
      </c>
      <c r="C970" s="41" t="n">
        <f aca="false">$E$5 + B970</f>
        <v>777.22</v>
      </c>
      <c r="D970" s="47" t="n">
        <f aca="false">IF(C970&gt;$E$5,$E$2+$E$1,(IF(C970&gt;764.99,C970^3*3486.59308-C970^2*7860012.00812+C970*5908819377.96283-1481278321001.59,IF(C970&gt;752.99,C970^3*3588.471445-C970^2*8028757.56264+C970*5988077680.84934-1488767378546.26,C970^3*899.851852-C970^2*1969009.674601+C970*1435480406.01138-348666163343.76))))-$E$1</f>
        <v>109593185.87085</v>
      </c>
      <c r="E970" s="47" t="n">
        <f aca="false">D970*100/$E$2</f>
        <v>73.5628213261448</v>
      </c>
      <c r="G970" s="41" t="n">
        <f aca="false">[3]Plan1!$C965</f>
        <v>-12.32</v>
      </c>
      <c r="H970" s="41" t="n">
        <f aca="false">$J$5 + G970</f>
        <v>747.68</v>
      </c>
      <c r="I970" s="47" t="n">
        <f aca="false">IF(H970&gt;$J$5,$J$2+$J$1,(IF(H970&gt;739.99,H970^3*2498.244218-H970^2*5471052.355142+H970*3994605728.77515-972400879260.135,H970^3*1396.138889-H970^2*3002770.071427+H970*2152080038.43115-513963640099.415)))-$J$1</f>
        <v>24228290.854248</v>
      </c>
      <c r="J970" s="47" t="n">
        <f aca="false">I970*100/$J$2</f>
        <v>27.5501665914889</v>
      </c>
      <c r="L970" s="41" t="n">
        <f aca="false">[4]Plan1!$C965</f>
        <v>-4.92</v>
      </c>
      <c r="M970" s="41" t="n">
        <f aca="false">$O$5 + L970</f>
        <v>833.86</v>
      </c>
      <c r="N970" s="47" t="n">
        <f aca="false">IF(M970&gt;$O$5,$O$2+$O$1,(M970^3*3270.5936-M970^2*8015778.389801+M970*6549018422.82398-1783686174686.87))-$O$1</f>
        <v>18463689.1953125</v>
      </c>
      <c r="O970" s="41" t="n">
        <f aca="false">N970*100/$O$2</f>
        <v>47.2375756956537</v>
      </c>
      <c r="R970" s="47" t="n">
        <f aca="false">SUM(D970,I970,N970)</f>
        <v>152285165.92041</v>
      </c>
      <c r="S970" s="41" t="n">
        <f aca="false">R970*100/$R$2</f>
        <v>55.1741140146289</v>
      </c>
      <c r="U970" s="41" t="n">
        <f aca="false">[1]Plan1!$B965</f>
        <v>9.27</v>
      </c>
    </row>
    <row r="971" customFormat="false" ht="15" hidden="false" customHeight="false" outlineLevel="0" collapsed="false">
      <c r="A971" s="46" t="n">
        <v>42969</v>
      </c>
      <c r="B971" s="41" t="n">
        <f aca="false">[2]Plan1!$C966</f>
        <v>-3.79</v>
      </c>
      <c r="C971" s="41" t="n">
        <f aca="false">$E$5 + B971</f>
        <v>777.21</v>
      </c>
      <c r="D971" s="47" t="n">
        <f aca="false">IF(C971&gt;$E$5,$E$2+$E$1,(IF(C971&gt;764.99,C971^3*3486.59308-C971^2*7860012.00812+C971*5908819377.96283-1481278321001.59,IF(C971&gt;752.99,C971^3*3588.471445-C971^2*8028757.56264+C971*5988077680.84934-1488767378546.26,C971^3*899.851852-C971^2*1969009.674601+C971*1435480406.01138-348666163343.76))))-$E$1</f>
        <v>109499704.137939</v>
      </c>
      <c r="E971" s="47" t="n">
        <f aca="false">D971*100/$E$2</f>
        <v>73.5000730817108</v>
      </c>
      <c r="G971" s="41" t="n">
        <f aca="false">[3]Plan1!$C966</f>
        <v>-12.35</v>
      </c>
      <c r="H971" s="41" t="n">
        <f aca="false">$J$5 + G971</f>
        <v>747.65</v>
      </c>
      <c r="I971" s="47" t="n">
        <f aca="false">IF(H971&gt;$J$5,$J$2+$J$1,(IF(H971&gt;739.99,H971^3*2498.244218-H971^2*5471052.355142+H971*3994605728.77515-972400879260.135,H971^3*1396.138889-H971^2*3002770.071427+H971*2152080038.43115-513963640099.415)))-$J$1</f>
        <v>24133650.1291504</v>
      </c>
      <c r="J971" s="47" t="n">
        <f aca="false">I971*100/$J$2</f>
        <v>27.4425499313429</v>
      </c>
      <c r="L971" s="41" t="n">
        <f aca="false">[4]Plan1!$C966</f>
        <v>-4.94</v>
      </c>
      <c r="M971" s="41" t="n">
        <f aca="false">$O$5 + L971</f>
        <v>833.84</v>
      </c>
      <c r="N971" s="47" t="n">
        <f aca="false">IF(M971&gt;$O$5,$O$2+$O$1,(M971^3*3270.5936-M971^2*8015778.389801+M971*6549018422.82398-1783686174686.87))-$O$1</f>
        <v>18397826.7597656</v>
      </c>
      <c r="O971" s="41" t="n">
        <f aca="false">N971*100/$O$2</f>
        <v>47.0690729792283</v>
      </c>
      <c r="R971" s="47" t="n">
        <f aca="false">SUM(D971,I971,N971)</f>
        <v>152031181.026855</v>
      </c>
      <c r="S971" s="41" t="n">
        <f aca="false">R971*100/$R$2</f>
        <v>55.0820932889707</v>
      </c>
      <c r="U971" s="41" t="n">
        <f aca="false">[1]Plan1!$B966</f>
        <v>9.27</v>
      </c>
    </row>
    <row r="972" customFormat="false" ht="15" hidden="false" customHeight="false" outlineLevel="0" collapsed="false">
      <c r="A972" s="46" t="n">
        <v>42970</v>
      </c>
      <c r="B972" s="41" t="n">
        <f aca="false">[2]Plan1!$C967</f>
        <v>-3.81</v>
      </c>
      <c r="C972" s="41" t="n">
        <f aca="false">$E$5 + B972</f>
        <v>777.19</v>
      </c>
      <c r="D972" s="47" t="n">
        <f aca="false">IF(C972&gt;$E$5,$E$2+$E$1,(IF(C972&gt;764.99,C972^3*3486.59308-C972^2*7860012.00812+C972*5908819377.96283-1481278321001.59,IF(C972&gt;752.99,C972^3*3588.471445-C972^2*8028757.56264+C972*5988077680.84934-1488767378546.26,C972^3*899.851852-C972^2*1969009.674601+C972*1435480406.01138-348666163343.76))))-$E$1</f>
        <v>109312902.307861</v>
      </c>
      <c r="E972" s="47" t="n">
        <f aca="false">D972*100/$E$2</f>
        <v>73.374685088468</v>
      </c>
      <c r="G972" s="41" t="n">
        <f aca="false">[3]Plan1!$C967</f>
        <v>-12.39</v>
      </c>
      <c r="H972" s="41" t="n">
        <f aca="false">$J$5 + G972</f>
        <v>747.61</v>
      </c>
      <c r="I972" s="47" t="n">
        <f aca="false">IF(H972&gt;$J$5,$J$2+$J$1,(IF(H972&gt;739.99,H972^3*2498.244218-H972^2*5471052.355142+H972*3994605728.77515-972400879260.135,H972^3*1396.138889-H972^2*3002770.071427+H972*2152080038.43115-513963640099.415)))-$J$1</f>
        <v>24007833.1018066</v>
      </c>
      <c r="J972" s="47" t="n">
        <f aca="false">I972*100/$J$2</f>
        <v>27.2994824700755</v>
      </c>
      <c r="L972" s="41" t="n">
        <f aca="false">[4]Plan1!$C967</f>
        <v>-4.98</v>
      </c>
      <c r="M972" s="41" t="n">
        <f aca="false">$O$5 + L972</f>
        <v>833.8</v>
      </c>
      <c r="N972" s="47" t="n">
        <f aca="false">IF(M972&gt;$O$5,$O$2+$O$1,(M972^3*3270.5936-M972^2*8015778.389801+M972*6549018422.82398-1783686174686.87))-$O$1</f>
        <v>18266499.3544922</v>
      </c>
      <c r="O972" s="41" t="n">
        <f aca="false">N972*100/$O$2</f>
        <v>46.7330844245091</v>
      </c>
      <c r="R972" s="47" t="n">
        <f aca="false">SUM(D972,I972,N972)</f>
        <v>151587234.76416</v>
      </c>
      <c r="S972" s="41" t="n">
        <f aca="false">R972*100/$R$2</f>
        <v>54.9212480643799</v>
      </c>
      <c r="U972" s="41" t="n">
        <f aca="false">[1]Plan1!$B967</f>
        <v>9.06</v>
      </c>
    </row>
    <row r="973" customFormat="false" ht="15" hidden="false" customHeight="false" outlineLevel="0" collapsed="false">
      <c r="A973" s="46" t="n">
        <v>42971</v>
      </c>
      <c r="B973" s="41" t="n">
        <f aca="false">[2]Plan1!$C968</f>
        <v>-3.82</v>
      </c>
      <c r="C973" s="41" t="n">
        <f aca="false">$E$5 + B973</f>
        <v>777.18</v>
      </c>
      <c r="D973" s="47" t="n">
        <f aca="false">IF(C973&gt;$E$5,$E$2+$E$1,(IF(C973&gt;764.99,C973^3*3486.59308-C973^2*7860012.00812+C973*5908819377.96283-1481278321001.59,IF(C973&gt;752.99,C973^3*3588.471445-C973^2*8028757.56264+C973*5988077680.84934-1488767378546.26,C973^3*899.851852-C973^2*1969009.674601+C973*1435480406.01138-348666163343.76))))-$E$1</f>
        <v>109219582.171631</v>
      </c>
      <c r="E973" s="47" t="n">
        <f aca="false">D973*100/$E$2</f>
        <v>73.312045313439</v>
      </c>
      <c r="G973" s="41" t="n">
        <f aca="false">[3]Plan1!$C968</f>
        <v>-12.42</v>
      </c>
      <c r="H973" s="41" t="n">
        <f aca="false">$J$5 + G973</f>
        <v>747.58</v>
      </c>
      <c r="I973" s="47" t="n">
        <f aca="false">IF(H973&gt;$J$5,$J$2+$J$1,(IF(H973&gt;739.99,H973^3*2498.244218-H973^2*5471052.355142+H973*3994605728.77515-972400879260.135,H973^3*1396.138889-H973^2*3002770.071427+H973*2152080038.43115-513963640099.415)))-$J$1</f>
        <v>23913747.7614746</v>
      </c>
      <c r="J973" s="47" t="n">
        <f aca="false">I973*100/$J$2</f>
        <v>27.1924973420053</v>
      </c>
      <c r="L973" s="41" t="n">
        <f aca="false">[4]Plan1!$C968</f>
        <v>-5</v>
      </c>
      <c r="M973" s="41" t="n">
        <f aca="false">$O$5 + L973</f>
        <v>833.78</v>
      </c>
      <c r="N973" s="47" t="n">
        <f aca="false">IF(M973&gt;$O$5,$O$2+$O$1,(M973^3*3270.5936-M973^2*8015778.389801+M973*6549018422.82398-1783686174686.87))-$O$1</f>
        <v>18201034.0703125</v>
      </c>
      <c r="O973" s="41" t="n">
        <f aca="false">N973*100/$O$2</f>
        <v>46.5655977817172</v>
      </c>
      <c r="R973" s="47" t="n">
        <f aca="false">SUM(D973,I973,N973)</f>
        <v>151334364.003418</v>
      </c>
      <c r="S973" s="41" t="n">
        <f aca="false">R973*100/$R$2</f>
        <v>54.8296309978072</v>
      </c>
      <c r="U973" s="41" t="n">
        <f aca="false">[1]Plan1!$B968</f>
        <v>8.85</v>
      </c>
    </row>
    <row r="974" customFormat="false" ht="15" hidden="false" customHeight="false" outlineLevel="0" collapsed="false">
      <c r="A974" s="46" t="n">
        <v>42972</v>
      </c>
      <c r="B974" s="41" t="n">
        <f aca="false">[2]Plan1!$C969</f>
        <v>-3.84</v>
      </c>
      <c r="C974" s="41" t="n">
        <f aca="false">$E$5 + B974</f>
        <v>777.16</v>
      </c>
      <c r="D974" s="47" t="n">
        <f aca="false">IF(C974&gt;$E$5,$E$2+$E$1,(IF(C974&gt;764.99,C974^3*3486.59308-C974^2*7860012.00812+C974*5908819377.96283-1481278321001.59,IF(C974&gt;752.99,C974^3*3588.471445-C974^2*8028757.56264+C974*5988077680.84934-1488767378546.26,C974^3*899.851852-C974^2*1969009.674601+C974*1435480406.01138-348666163343.76))))-$E$1</f>
        <v>109033103.347412</v>
      </c>
      <c r="E974" s="47" t="n">
        <f aca="false">D974*100/$E$2</f>
        <v>73.1868741331498</v>
      </c>
      <c r="G974" s="41" t="n">
        <f aca="false">[3]Plan1!$C969</f>
        <v>-12.46</v>
      </c>
      <c r="H974" s="41" t="n">
        <f aca="false">$J$5 + G974</f>
        <v>747.54</v>
      </c>
      <c r="I974" s="47" t="n">
        <f aca="false">IF(H974&gt;$J$5,$J$2+$J$1,(IF(H974&gt;739.99,H974^3*2498.244218-H974^2*5471052.355142+H974*3994605728.77515-972400879260.135,H974^3*1396.138889-H974^2*3002770.071427+H974*2152080038.43115-513963640099.415)))-$J$1</f>
        <v>23788669.779541</v>
      </c>
      <c r="J974" s="47" t="n">
        <f aca="false">I974*100/$J$2</f>
        <v>27.0502702546747</v>
      </c>
      <c r="L974" s="41" t="n">
        <f aca="false">[4]Plan1!$C969</f>
        <v>-5.02</v>
      </c>
      <c r="M974" s="41" t="n">
        <f aca="false">$O$5 + L974</f>
        <v>833.76</v>
      </c>
      <c r="N974" s="47" t="n">
        <f aca="false">IF(M974&gt;$O$5,$O$2+$O$1,(M974^3*3270.5936-M974^2*8015778.389801+M974*6549018422.82398-1783686174686.87))-$O$1</f>
        <v>18135700.859375</v>
      </c>
      <c r="O974" s="41" t="n">
        <f aca="false">N974*100/$O$2</f>
        <v>46.3984490356322</v>
      </c>
      <c r="R974" s="47" t="n">
        <f aca="false">SUM(D974,I974,N974)</f>
        <v>150957473.986328</v>
      </c>
      <c r="S974" s="41" t="n">
        <f aca="false">R974*100/$R$2</f>
        <v>54.6930807786956</v>
      </c>
      <c r="U974" s="41" t="n">
        <f aca="false">[1]Plan1!$B969</f>
        <v>9.27</v>
      </c>
    </row>
    <row r="975" customFormat="false" ht="15" hidden="false" customHeight="false" outlineLevel="0" collapsed="false">
      <c r="A975" s="46" t="n">
        <v>42973</v>
      </c>
      <c r="B975" s="41" t="n">
        <f aca="false">[2]Plan1!$C970</f>
        <v>-3.86</v>
      </c>
      <c r="C975" s="41" t="n">
        <f aca="false">$E$5 + B975</f>
        <v>777.14</v>
      </c>
      <c r="D975" s="47" t="n">
        <f aca="false">IF(C975&gt;$E$5,$E$2+$E$1,(IF(C975&gt;764.99,C975^3*3486.59308-C975^2*7860012.00812+C975*5908819377.96283-1481278321001.59,IF(C975&gt;752.99,C975^3*3588.471445-C975^2*8028757.56264+C975*5988077680.84934-1488767378546.26,C975^3*899.851852-C975^2*1969009.674601+C975*1435480406.01138-348666163343.76))))-$E$1</f>
        <v>108846839.653076</v>
      </c>
      <c r="E975" s="47" t="n">
        <f aca="false">D975*100/$E$2</f>
        <v>73.0618473556444</v>
      </c>
      <c r="G975" s="41" t="n">
        <f aca="false">[3]Plan1!$C970</f>
        <v>-12.49</v>
      </c>
      <c r="H975" s="41" t="n">
        <f aca="false">$J$5 + G975</f>
        <v>747.51</v>
      </c>
      <c r="I975" s="47" t="n">
        <f aca="false">IF(H975&gt;$J$5,$J$2+$J$1,(IF(H975&gt;739.99,H975^3*2498.244218-H975^2*5471052.355142+H975*3994605728.77515-972400879260.135,H975^3*1396.138889-H975^2*3002770.071427+H975*2152080038.43115-513963640099.415)))-$J$1</f>
        <v>23695137.6213379</v>
      </c>
      <c r="J975" s="47" t="n">
        <f aca="false">I975*100/$J$2</f>
        <v>26.9439141540459</v>
      </c>
      <c r="L975" s="41" t="n">
        <f aca="false">[4]Plan1!$C970</f>
        <v>-5.06</v>
      </c>
      <c r="M975" s="41" t="n">
        <f aca="false">$O$5 + L975</f>
        <v>833.72</v>
      </c>
      <c r="N975" s="47" t="n">
        <f aca="false">IF(M975&gt;$O$5,$O$2+$O$1,(M975^3*3270.5936-M975^2*8015778.389801+M975*6549018422.82398-1783686174686.87))-$O$1</f>
        <v>18005430.0185547</v>
      </c>
      <c r="O975" s="41" t="n">
        <f aca="false">N975*100/$O$2</f>
        <v>46.065163599602</v>
      </c>
      <c r="R975" s="47" t="n">
        <f aca="false">SUM(D975,I975,N975)</f>
        <v>150547407.292969</v>
      </c>
      <c r="S975" s="41" t="n">
        <f aca="false">R975*100/$R$2</f>
        <v>54.544510388689</v>
      </c>
      <c r="U975" s="41" t="n">
        <f aca="false">[1]Plan1!$B970</f>
        <v>9.27</v>
      </c>
    </row>
    <row r="976" customFormat="false" ht="15" hidden="false" customHeight="false" outlineLevel="0" collapsed="false">
      <c r="A976" s="46" t="n">
        <v>42974</v>
      </c>
      <c r="B976" s="41" t="n">
        <f aca="false">[2]Plan1!$C971</f>
        <v>-3.88</v>
      </c>
      <c r="C976" s="41" t="n">
        <f aca="false">$E$5 + B976</f>
        <v>777.12</v>
      </c>
      <c r="D976" s="47" t="n">
        <f aca="false">IF(C976&gt;$E$5,$E$2+$E$1,(IF(C976&gt;764.99,C976^3*3486.59308-C976^2*7860012.00812+C976*5908819377.96283-1481278321001.59,IF(C976&gt;752.99,C976^3*3588.471445-C976^2*8028757.56264+C976*5988077680.84934-1488767378546.26,C976^3*899.851852-C976^2*1969009.674601+C976*1435480406.01138-348666163343.76))))-$E$1</f>
        <v>108660790.918701</v>
      </c>
      <c r="E976" s="47" t="n">
        <f aca="false">D976*100/$E$2</f>
        <v>72.9369648668653</v>
      </c>
      <c r="G976" s="41" t="n">
        <f aca="false">[3]Plan1!$C971</f>
        <v>-12.52</v>
      </c>
      <c r="H976" s="41" t="n">
        <f aca="false">$J$5 + G976</f>
        <v>747.48</v>
      </c>
      <c r="I976" s="47" t="n">
        <f aca="false">IF(H976&gt;$J$5,$J$2+$J$1,(IF(H976&gt;739.99,H976^3*2498.244218-H976^2*5471052.355142+H976*3994605728.77515-972400879260.135,H976^3*1396.138889-H976^2*3002770.071427+H976*2152080038.43115-513963640099.415)))-$J$1</f>
        <v>23601841.8669434</v>
      </c>
      <c r="J976" s="47" t="n">
        <f aca="false">I976*100/$J$2</f>
        <v>26.8378268699155</v>
      </c>
      <c r="L976" s="41" t="n">
        <f aca="false">[4]Plan1!$C971</f>
        <v>-5.09</v>
      </c>
      <c r="M976" s="41" t="n">
        <f aca="false">$O$5 + L976</f>
        <v>833.69</v>
      </c>
      <c r="N976" s="47" t="n">
        <f aca="false">IF(M976&gt;$O$5,$O$2+$O$1,(M976^3*3270.5936-M976^2*8015778.389801+M976*6549018422.82398-1783686174686.87))-$O$1</f>
        <v>17908072.4072266</v>
      </c>
      <c r="O976" s="41" t="n">
        <f aca="false">N976*100/$O$2</f>
        <v>45.8160835004944</v>
      </c>
      <c r="R976" s="47" t="n">
        <f aca="false">SUM(D976,I976,N976)</f>
        <v>150170705.192871</v>
      </c>
      <c r="S976" s="41" t="n">
        <f aca="false">R976*100/$R$2</f>
        <v>54.4080282533824</v>
      </c>
      <c r="U976" s="41" t="n">
        <f aca="false">[1]Plan1!$B971</f>
        <v>13.89</v>
      </c>
    </row>
    <row r="977" customFormat="false" ht="15" hidden="false" customHeight="false" outlineLevel="0" collapsed="false">
      <c r="A977" s="46" t="n">
        <v>42975</v>
      </c>
      <c r="B977" s="41" t="n">
        <f aca="false">[2]Plan1!$C972</f>
        <v>-3.87</v>
      </c>
      <c r="C977" s="41" t="n">
        <f aca="false">$E$5 + B977</f>
        <v>777.13</v>
      </c>
      <c r="D977" s="47" t="n">
        <f aca="false">IF(C977&gt;$E$5,$E$2+$E$1,(IF(C977&gt;764.99,C977^3*3486.59308-C977^2*7860012.00812+C977*5908819377.96283-1481278321001.59,IF(C977&gt;752.99,C977^3*3588.471445-C977^2*8028757.56264+C977*5988077680.84934-1488767378546.26,C977^3*899.851852-C977^2*1969009.674601+C977*1435480406.01138-348666163343.76))))-$E$1</f>
        <v>108753788.426514</v>
      </c>
      <c r="E977" s="47" t="n">
        <f aca="false">D977*100/$E$2</f>
        <v>72.9993880822926</v>
      </c>
      <c r="G977" s="41" t="n">
        <f aca="false">[3]Plan1!$C972</f>
        <v>-12.56</v>
      </c>
      <c r="H977" s="41" t="n">
        <f aca="false">$J$5 + G977</f>
        <v>747.44</v>
      </c>
      <c r="I977" s="47" t="n">
        <f aca="false">IF(H977&gt;$J$5,$J$2+$J$1,(IF(H977&gt;739.99,H977^3*2498.244218-H977^2*5471052.355142+H977*3994605728.77515-972400879260.135,H977^3*1396.138889-H977^2*3002770.071427+H977*2152080038.43115-513963640099.415)))-$J$1</f>
        <v>23477814.5661621</v>
      </c>
      <c r="J977" s="47" t="n">
        <f aca="false">I977*100/$J$2</f>
        <v>26.6967945198017</v>
      </c>
      <c r="L977" s="41" t="n">
        <f aca="false">[4]Plan1!$C972</f>
        <v>-5.14</v>
      </c>
      <c r="M977" s="41" t="n">
        <f aca="false">$O$5 + L977</f>
        <v>833.64</v>
      </c>
      <c r="N977" s="47" t="n">
        <f aca="false">IF(M977&gt;$O$5,$O$2+$O$1,(M977^3*3270.5936-M977^2*8015778.389801+M977*6549018422.82398-1783686174686.87))-$O$1</f>
        <v>17746466.2773438</v>
      </c>
      <c r="O977" s="41" t="n">
        <f aca="false">N977*100/$O$2</f>
        <v>45.4026297365976</v>
      </c>
      <c r="R977" s="47" t="n">
        <f aca="false">SUM(D977,I977,N977)</f>
        <v>149978069.27002</v>
      </c>
      <c r="S977" s="41" t="n">
        <f aca="false">R977*100/$R$2</f>
        <v>54.338234742593</v>
      </c>
      <c r="U977" s="41" t="n">
        <f aca="false">[1]Plan1!$B972</f>
        <v>9.27</v>
      </c>
    </row>
    <row r="978" customFormat="false" ht="15" hidden="false" customHeight="false" outlineLevel="0" collapsed="false">
      <c r="A978" s="46" t="n">
        <v>42976</v>
      </c>
      <c r="B978" s="41" t="n">
        <f aca="false">[2]Plan1!$C973</f>
        <v>-3.92</v>
      </c>
      <c r="C978" s="41" t="n">
        <f aca="false">$E$5 + B978</f>
        <v>777.08</v>
      </c>
      <c r="D978" s="47" t="n">
        <f aca="false">IF(C978&gt;$E$5,$E$2+$E$1,(IF(C978&gt;764.99,C978^3*3486.59308-C978^2*7860012.00812+C978*5908819377.96283-1481278321001.59,IF(C978&gt;752.99,C978^3*3588.471445-C978^2*8028757.56264+C978*5988077680.84934-1488767378546.26,C978^3*899.851852-C978^2*1969009.674601+C978*1435480406.01138-348666163343.76))))-$E$1</f>
        <v>108289337.661865</v>
      </c>
      <c r="E978" s="47" t="n">
        <f aca="false">D978*100/$E$2</f>
        <v>72.6876323071217</v>
      </c>
      <c r="G978" s="41" t="n">
        <f aca="false">[3]Plan1!$C973</f>
        <v>-12.6</v>
      </c>
      <c r="H978" s="41" t="n">
        <f aca="false">$J$5 + G978</f>
        <v>747.4</v>
      </c>
      <c r="I978" s="47" t="n">
        <f aca="false">IF(H978&gt;$J$5,$J$2+$J$1,(IF(H978&gt;739.99,H978^3*2498.244218-H978^2*5471052.355142+H978*3994605728.77515-972400879260.135,H978^3*1396.138889-H978^2*3002770.071427+H978*2152080038.43115-513963640099.415)))-$J$1</f>
        <v>23354205.8598633</v>
      </c>
      <c r="J978" s="47" t="n">
        <f aca="false">I978*100/$J$2</f>
        <v>26.5562381565329</v>
      </c>
      <c r="L978" s="41" t="n">
        <f aca="false">[4]Plan1!$C973</f>
        <v>-5.18</v>
      </c>
      <c r="M978" s="41" t="n">
        <f aca="false">$O$5 + L978</f>
        <v>833.6</v>
      </c>
      <c r="N978" s="47" t="n">
        <f aca="false">IF(M978&gt;$O$5,$O$2+$O$1,(M978^3*3270.5936-M978^2*8015778.389801+M978*6549018422.82398-1783686174686.87))-$O$1</f>
        <v>17617770.8647461</v>
      </c>
      <c r="O978" s="41" t="n">
        <f aca="false">N978*100/$O$2</f>
        <v>45.0733748823831</v>
      </c>
      <c r="R978" s="47" t="n">
        <f aca="false">SUM(D978,I978,N978)</f>
        <v>149261314.386475</v>
      </c>
      <c r="S978" s="41" t="n">
        <f aca="false">R978*100/$R$2</f>
        <v>54.0785488078125</v>
      </c>
      <c r="U978" s="41" t="n">
        <f aca="false">[1]Plan1!$B973</f>
        <v>9.27</v>
      </c>
    </row>
    <row r="979" customFormat="false" ht="15" hidden="false" customHeight="false" outlineLevel="0" collapsed="false">
      <c r="A979" s="46" t="n">
        <v>42977</v>
      </c>
      <c r="B979" s="41" t="n">
        <f aca="false">[2]Plan1!$C974</f>
        <v>-3.95</v>
      </c>
      <c r="C979" s="41" t="n">
        <f aca="false">$E$5 + B979</f>
        <v>777.05</v>
      </c>
      <c r="D979" s="47" t="n">
        <f aca="false">IF(C979&gt;$E$5,$E$2+$E$1,(IF(C979&gt;764.99,C979^3*3486.59308-C979^2*7860012.00812+C979*5908819377.96283-1481278321001.59,IF(C979&gt;752.99,C979^3*3588.471445-C979^2*8028757.56264+C979*5988077680.84934-1488767378546.26,C979^3*899.851852-C979^2*1969009.674601+C979*1435480406.01138-348666163343.76))))-$E$1</f>
        <v>108011310.746338</v>
      </c>
      <c r="E979" s="47" t="n">
        <f aca="false">D979*100/$E$2</f>
        <v>72.5010108110106</v>
      </c>
      <c r="G979" s="41" t="n">
        <f aca="false">[3]Plan1!$C974</f>
        <v>-12.64</v>
      </c>
      <c r="H979" s="41" t="n">
        <f aca="false">$J$5 + G979</f>
        <v>747.36</v>
      </c>
      <c r="I979" s="47" t="n">
        <f aca="false">IF(H979&gt;$J$5,$J$2+$J$1,(IF(H979&gt;739.99,H979^3*2498.244218-H979^2*5471052.355142+H979*3994605728.77515-972400879260.135,H979^3*1396.138889-H979^2*3002770.071427+H979*2152080038.43115-513963640099.415)))-$J$1</f>
        <v>23231014.7888184</v>
      </c>
      <c r="J979" s="47" t="n">
        <f aca="false">I979*100/$J$2</f>
        <v>26.4161566893635</v>
      </c>
      <c r="L979" s="41" t="n">
        <f aca="false">[4]Plan1!$C974</f>
        <v>-5.19</v>
      </c>
      <c r="M979" s="41" t="n">
        <f aca="false">$O$5 + L979</f>
        <v>833.59</v>
      </c>
      <c r="N979" s="47" t="n">
        <f aca="false">IF(M979&gt;$O$5,$O$2+$O$1,(M979^3*3270.5936-M979^2*8015778.389801+M979*6549018422.82398-1783686174686.87))-$O$1</f>
        <v>17585678.7207031</v>
      </c>
      <c r="O979" s="41" t="n">
        <f aca="false">N979*100/$O$2</f>
        <v>44.9912702137316</v>
      </c>
      <c r="R979" s="47" t="n">
        <f aca="false">SUM(D979,I979,N979)</f>
        <v>148828004.255859</v>
      </c>
      <c r="S979" s="41" t="n">
        <f aca="false">R979*100/$R$2</f>
        <v>53.9215571375749</v>
      </c>
      <c r="U979" s="41" t="n">
        <f aca="false">[1]Plan1!$B974</f>
        <v>9.06</v>
      </c>
    </row>
    <row r="980" customFormat="false" ht="15" hidden="false" customHeight="false" outlineLevel="0" collapsed="false">
      <c r="A980" s="46" t="n">
        <v>42978</v>
      </c>
      <c r="B980" s="41" t="n">
        <f aca="false">[2]Plan1!$C975</f>
        <v>-3.98</v>
      </c>
      <c r="C980" s="41" t="n">
        <f aca="false">$E$5 + B980</f>
        <v>777.02</v>
      </c>
      <c r="D980" s="47" t="n">
        <f aca="false">IF(C980&gt;$E$5,$E$2+$E$1,(IF(C980&gt;764.99,C980^3*3486.59308-C980^2*7860012.00812+C980*5908819377.96283-1481278321001.59,IF(C980&gt;752.99,C980^3*3588.471445-C980^2*8028757.56264+C980*5988077680.84934-1488767378546.26,C980^3*899.851852-C980^2*1969009.674601+C980*1435480406.01138-348666163343.76))))-$E$1</f>
        <v>107733765.797119</v>
      </c>
      <c r="E980" s="47" t="n">
        <f aca="false">D980*100/$E$2</f>
        <v>72.3147128277271</v>
      </c>
      <c r="G980" s="41" t="n">
        <f aca="false">[3]Plan1!$C975</f>
        <v>-12.7</v>
      </c>
      <c r="H980" s="41" t="n">
        <f aca="false">$J$5 + G980</f>
        <v>747.3</v>
      </c>
      <c r="I980" s="47" t="n">
        <f aca="false">IF(H980&gt;$J$5,$J$2+$J$1,(IF(H980&gt;739.99,H980^3*2498.244218-H980^2*5471052.355142+H980*3994605728.77515-972400879260.135,H980^3*1396.138889-H980^2*3002770.071427+H980*2152080038.43115-513963640099.415)))-$J$1</f>
        <v>23047009.1477051</v>
      </c>
      <c r="J980" s="47" t="n">
        <f aca="false">I980*100/$J$2</f>
        <v>26.2069225301344</v>
      </c>
      <c r="L980" s="41" t="n">
        <f aca="false">[4]Plan1!$C975</f>
        <v>-5.22</v>
      </c>
      <c r="M980" s="41" t="n">
        <f aca="false">$O$5 + L980</f>
        <v>833.56</v>
      </c>
      <c r="N980" s="47" t="n">
        <f aca="false">IF(M980&gt;$O$5,$O$2+$O$1,(M980^3*3270.5936-M980^2*8015778.389801+M980*6549018422.82398-1783686174686.87))-$O$1</f>
        <v>17489598.0820313</v>
      </c>
      <c r="O980" s="41" t="n">
        <f aca="false">N980*100/$O$2</f>
        <v>44.7454571265344</v>
      </c>
      <c r="R980" s="47" t="n">
        <f aca="false">SUM(D980,I980,N980)</f>
        <v>148270373.026855</v>
      </c>
      <c r="S980" s="41" t="n">
        <f aca="false">R980*100/$R$2</f>
        <v>53.7195229550514</v>
      </c>
      <c r="U980" s="41" t="n">
        <f aca="false">[1]Plan1!$B975</f>
        <v>9.27</v>
      </c>
    </row>
    <row r="981" customFormat="false" ht="15" hidden="false" customHeight="false" outlineLevel="0" collapsed="false">
      <c r="A981" s="46" t="n">
        <v>42979</v>
      </c>
      <c r="B981" s="41" t="n">
        <f aca="false">[2]Plan1!$C976</f>
        <v>-3.98</v>
      </c>
      <c r="C981" s="41" t="n">
        <f aca="false">$E$5 + B981</f>
        <v>777.02</v>
      </c>
      <c r="D981" s="47" t="n">
        <f aca="false">IF(C981&gt;$E$5,$E$2+$E$1,(IF(C981&gt;764.99,C981^3*3486.59308-C981^2*7860012.00812+C981*5908819377.96283-1481278321001.59,IF(C981&gt;752.99,C981^3*3588.471445-C981^2*8028757.56264+C981*5988077680.84934-1488767378546.26,C981^3*899.851852-C981^2*1969009.674601+C981*1435480406.01138-348666163343.76))))-$E$1</f>
        <v>107733765.797119</v>
      </c>
      <c r="E981" s="47" t="n">
        <f aca="false">D981*100/$E$2</f>
        <v>72.3147128277271</v>
      </c>
      <c r="G981" s="41" t="n">
        <f aca="false">[3]Plan1!$C976</f>
        <v>-12.74</v>
      </c>
      <c r="H981" s="41" t="n">
        <f aca="false">$J$5 + G981</f>
        <v>747.26</v>
      </c>
      <c r="I981" s="47" t="n">
        <f aca="false">IF(H981&gt;$J$5,$J$2+$J$1,(IF(H981&gt;739.99,H981^3*2498.244218-H981^2*5471052.355142+H981*3994605728.77515-972400879260.135,H981^3*1396.138889-H981^2*3002770.071427+H981*2152080038.43115-513963640099.415)))-$J$1</f>
        <v>22924857.9660645</v>
      </c>
      <c r="J981" s="47" t="n">
        <f aca="false">I981*100/$J$2</f>
        <v>26.0680235288062</v>
      </c>
      <c r="L981" s="41" t="n">
        <f aca="false">[4]Plan1!$C976</f>
        <v>-5.24</v>
      </c>
      <c r="M981" s="41" t="n">
        <f aca="false">$O$5 + L981</f>
        <v>833.54</v>
      </c>
      <c r="N981" s="47" t="n">
        <f aca="false">IF(M981&gt;$O$5,$O$2+$O$1,(M981^3*3270.5936-M981^2*8015778.389801+M981*6549018422.82398-1783686174686.87))-$O$1</f>
        <v>17425707.2856445</v>
      </c>
      <c r="O981" s="41" t="n">
        <f aca="false">N981*100/$O$2</f>
        <v>44.5819986595592</v>
      </c>
      <c r="R981" s="47" t="n">
        <f aca="false">SUM(D981,I981,N981)</f>
        <v>148084331.048828</v>
      </c>
      <c r="S981" s="41" t="n">
        <f aca="false">R981*100/$R$2</f>
        <v>53.6521184823626</v>
      </c>
      <c r="U981" s="41" t="n">
        <f aca="false">[1]Plan1!$B976</f>
        <v>9.27</v>
      </c>
    </row>
    <row r="982" customFormat="false" ht="15" hidden="false" customHeight="false" outlineLevel="0" collapsed="false">
      <c r="A982" s="46" t="n">
        <v>42980</v>
      </c>
      <c r="B982" s="41" t="n">
        <f aca="false">[2]Plan1!$C977</f>
        <v>-4.06</v>
      </c>
      <c r="C982" s="41" t="n">
        <f aca="false">$E$5 + B982</f>
        <v>776.94</v>
      </c>
      <c r="D982" s="47" t="n">
        <f aca="false">IF(C982&gt;$E$5,$E$2+$E$1,(IF(C982&gt;764.99,C982^3*3486.59308-C982^2*7860012.00812+C982*5908819377.96283-1481278321001.59,IF(C982&gt;752.99,C982^3*3588.471445-C982^2*8028757.56264+C982*5988077680.84934-1488767378546.26,C982^3*899.851852-C982^2*1969009.674601+C982*1435480406.01138-348666163343.76))))-$E$1</f>
        <v>106995997.923096</v>
      </c>
      <c r="E982" s="47" t="n">
        <f aca="false">D982*100/$E$2</f>
        <v>71.8194969448627</v>
      </c>
      <c r="G982" s="41" t="n">
        <f aca="false">[3]Plan1!$C977</f>
        <v>-12.79</v>
      </c>
      <c r="H982" s="41" t="n">
        <f aca="false">$J$5 + G982</f>
        <v>747.21</v>
      </c>
      <c r="I982" s="47" t="n">
        <f aca="false">IF(H982&gt;$J$5,$J$2+$J$1,(IF(H982&gt;739.99,H982^3*2498.244218-H982^2*5471052.355142+H982*3994605728.77515-972400879260.135,H982^3*1396.138889-H982^2*3002770.071427+H982*2152080038.43115-513963640099.415)))-$J$1</f>
        <v>22772751.453125</v>
      </c>
      <c r="J982" s="47" t="n">
        <f aca="false">I982*100/$J$2</f>
        <v>25.8950621013434</v>
      </c>
      <c r="L982" s="41" t="n">
        <f aca="false">[4]Plan1!$C977</f>
        <v>-5.28</v>
      </c>
      <c r="M982" s="41" t="n">
        <f aca="false">$O$5 + L982</f>
        <v>833.5</v>
      </c>
      <c r="N982" s="47" t="n">
        <f aca="false">IF(M982&gt;$O$5,$O$2+$O$1,(M982^3*3270.5936-M982^2*8015778.389801+M982*6549018422.82398-1783686174686.87))-$O$1</f>
        <v>17298316.0947266</v>
      </c>
      <c r="O982" s="41" t="n">
        <f aca="false">N982*100/$O$2</f>
        <v>44.2560805312647</v>
      </c>
      <c r="R982" s="47" t="n">
        <f aca="false">SUM(D982,I982,N982)</f>
        <v>147067065.470947</v>
      </c>
      <c r="S982" s="41" t="n">
        <f aca="false">R982*100/$R$2</f>
        <v>53.283555158168</v>
      </c>
      <c r="U982" s="41" t="n">
        <f aca="false">[1]Plan1!$B977</f>
        <v>9.06</v>
      </c>
    </row>
    <row r="983" customFormat="false" ht="15" hidden="false" customHeight="false" outlineLevel="0" collapsed="false">
      <c r="A983" s="46" t="n">
        <v>42981</v>
      </c>
      <c r="B983" s="41" t="n">
        <f aca="false">[2]Plan1!$C978</f>
        <v>-4.08</v>
      </c>
      <c r="C983" s="41" t="n">
        <f aca="false">$E$5 + B983</f>
        <v>776.92</v>
      </c>
      <c r="D983" s="47" t="n">
        <f aca="false">IF(C983&gt;$E$5,$E$2+$E$1,(IF(C983&gt;764.99,C983^3*3486.59308-C983^2*7860012.00812+C983*5908819377.96283-1481278321001.59,IF(C983&gt;752.99,C983^3*3588.471445-C983^2*8028757.56264+C983*5988077680.84934-1488767378546.26,C983^3*899.851852-C983^2*1969009.674601+C983*1435480406.01138-348666163343.76))))-$E$1</f>
        <v>106812089.590576</v>
      </c>
      <c r="E983" s="47" t="n">
        <f aca="false">D983*100/$E$2</f>
        <v>71.6960511694888</v>
      </c>
      <c r="G983" s="41" t="n">
        <f aca="false">[3]Plan1!$C978</f>
        <v>-12.84</v>
      </c>
      <c r="H983" s="41" t="n">
        <f aca="false">$J$5 + G983</f>
        <v>747.16</v>
      </c>
      <c r="I983" s="47" t="n">
        <f aca="false">IF(H983&gt;$J$5,$J$2+$J$1,(IF(H983&gt;739.99,H983^3*2498.244218-H983^2*5471052.355142+H983*3994605728.77515-972400879260.135,H983^3*1396.138889-H983^2*3002770.071427+H983*2152080038.43115-513963640099.415)))-$J$1</f>
        <v>22621290.3737793</v>
      </c>
      <c r="J983" s="47" t="n">
        <f aca="false">I983*100/$J$2</f>
        <v>25.722834601137</v>
      </c>
      <c r="L983" s="41" t="n">
        <f aca="false">[4]Plan1!$C978</f>
        <v>-5.32</v>
      </c>
      <c r="M983" s="41" t="n">
        <f aca="false">$O$5 + L983</f>
        <v>833.46</v>
      </c>
      <c r="N983" s="47" t="n">
        <f aca="false">IF(M983&gt;$O$5,$O$2+$O$1,(M983^3*3270.5936-M983^2*8015778.389801+M983*6549018422.82398-1783686174686.87))-$O$1</f>
        <v>17171444.3935547</v>
      </c>
      <c r="O983" s="41" t="n">
        <f aca="false">N983*100/$O$2</f>
        <v>43.9314914675978</v>
      </c>
      <c r="R983" s="47" t="n">
        <f aca="false">SUM(D983,I983,N983)</f>
        <v>146604824.35791</v>
      </c>
      <c r="S983" s="41" t="n">
        <f aca="false">R983*100/$R$2</f>
        <v>53.1160815653278</v>
      </c>
      <c r="U983" s="41" t="n">
        <f aca="false">[1]Plan1!$B978</f>
        <v>8.64</v>
      </c>
    </row>
    <row r="984" customFormat="false" ht="15" hidden="false" customHeight="false" outlineLevel="0" collapsed="false">
      <c r="A984" s="46" t="n">
        <v>42982</v>
      </c>
      <c r="B984" s="41" t="n">
        <f aca="false">[2]Plan1!$C979</f>
        <v>-4.11</v>
      </c>
      <c r="C984" s="41" t="n">
        <f aca="false">$E$5 + B984</f>
        <v>776.89</v>
      </c>
      <c r="D984" s="47" t="n">
        <f aca="false">IF(C984&gt;$E$5,$E$2+$E$1,(IF(C984&gt;764.99,C984^3*3486.59308-C984^2*7860012.00812+C984*5908819377.96283-1481278321001.59,IF(C984&gt;752.99,C984^3*3588.471445-C984^2*8028757.56264+C984*5988077680.84934-1488767378546.26,C984^3*899.851852-C984^2*1969009.674601+C984*1435480406.01138-348666163343.76))))-$E$1</f>
        <v>106536626.638916</v>
      </c>
      <c r="E984" s="47" t="n">
        <f aca="false">D984*100/$E$2</f>
        <v>71.5111506965814</v>
      </c>
      <c r="G984" s="41" t="n">
        <f aca="false">[3]Plan1!$C979</f>
        <v>-12.88</v>
      </c>
      <c r="H984" s="41" t="n">
        <f aca="false">$J$5 + G984</f>
        <v>747.12</v>
      </c>
      <c r="I984" s="47" t="n">
        <f aca="false">IF(H984&gt;$J$5,$J$2+$J$1,(IF(H984&gt;739.99,H984^3*2498.244218-H984^2*5471052.355142+H984*3994605728.77515-972400879260.135,H984^3*1396.138889-H984^2*3002770.071427+H984*2152080038.43115-513963640099.415)))-$J$1</f>
        <v>22500584.9641113</v>
      </c>
      <c r="J984" s="47" t="n">
        <f aca="false">I984*100/$J$2</f>
        <v>25.5855795976846</v>
      </c>
      <c r="L984" s="41" t="n">
        <f aca="false">[4]Plan1!$C979</f>
        <v>-5.36</v>
      </c>
      <c r="M984" s="41" t="n">
        <f aca="false">$O$5 + L984</f>
        <v>833.42</v>
      </c>
      <c r="N984" s="47" t="n">
        <f aca="false">IF(M984&gt;$O$5,$O$2+$O$1,(M984^3*3270.5936-M984^2*8015778.389801+M984*6549018422.82398-1783686174686.87))-$O$1</f>
        <v>17045090.9277344</v>
      </c>
      <c r="O984" s="41" t="n">
        <f aca="false">N984*100/$O$2</f>
        <v>43.6082282593106</v>
      </c>
      <c r="R984" s="47" t="n">
        <f aca="false">SUM(D984,I984,N984)</f>
        <v>146082302.530762</v>
      </c>
      <c r="S984" s="41" t="n">
        <f aca="false">R984*100/$R$2</f>
        <v>52.9267677953885</v>
      </c>
      <c r="U984" s="41" t="n">
        <f aca="false">[1]Plan1!$B979</f>
        <v>9.06</v>
      </c>
    </row>
    <row r="985" customFormat="false" ht="15" hidden="false" customHeight="false" outlineLevel="0" collapsed="false">
      <c r="A985" s="46" t="n">
        <v>42983</v>
      </c>
      <c r="B985" s="41" t="n">
        <f aca="false">[2]Plan1!$C980</f>
        <v>-4.13</v>
      </c>
      <c r="C985" s="41" t="n">
        <f aca="false">$E$5 + B985</f>
        <v>776.87</v>
      </c>
      <c r="D985" s="47" t="n">
        <f aca="false">IF(C985&gt;$E$5,$E$2+$E$1,(IF(C985&gt;764.99,C985^3*3486.59308-C985^2*7860012.00812+C985*5908819377.96283-1481278321001.59,IF(C985&gt;752.99,C985^3*3588.471445-C985^2*8028757.56264+C985*5988077680.84934-1488767378546.26,C985^3*899.851852-C985^2*1969009.674601+C985*1435480406.01138-348666163343.76))))-$E$1</f>
        <v>106353250.791748</v>
      </c>
      <c r="E985" s="47" t="n">
        <f aca="false">D985*100/$E$2</f>
        <v>71.3880623442029</v>
      </c>
      <c r="G985" s="41" t="n">
        <f aca="false">[3]Plan1!$C980</f>
        <v>-12.92</v>
      </c>
      <c r="H985" s="41" t="n">
        <f aca="false">$J$5 + G985</f>
        <v>747.08</v>
      </c>
      <c r="I985" s="47" t="n">
        <f aca="false">IF(H985&gt;$J$5,$J$2+$J$1,(IF(H985&gt;739.99,H985^3*2498.244218-H985^2*5471052.355142+H985*3994605728.77515-972400879260.135,H985^3*1396.138889-H985^2*3002770.071427+H985*2152080038.43115-513963640099.415)))-$J$1</f>
        <v>22380290.4743652</v>
      </c>
      <c r="J985" s="47" t="n">
        <f aca="false">I985*100/$J$2</f>
        <v>25.4487918542783</v>
      </c>
      <c r="L985" s="41" t="n">
        <f aca="false">[4]Plan1!$C980</f>
        <v>-5.37</v>
      </c>
      <c r="M985" s="41" t="n">
        <f aca="false">$O$5 + L985</f>
        <v>833.41</v>
      </c>
      <c r="N985" s="47" t="n">
        <f aca="false">IF(M985&gt;$O$5,$O$2+$O$1,(M985^3*3270.5936-M985^2*8015778.389801+M985*6549018422.82398-1783686174686.87))-$O$1</f>
        <v>17013583.3886719</v>
      </c>
      <c r="O985" s="41" t="n">
        <f aca="false">N985*100/$O$2</f>
        <v>43.5276192463606</v>
      </c>
      <c r="R985" s="47" t="n">
        <f aca="false">SUM(D985,I985,N985)</f>
        <v>145747124.654785</v>
      </c>
      <c r="S985" s="41" t="n">
        <f aca="false">R985*100/$R$2</f>
        <v>52.8053302132541</v>
      </c>
      <c r="U985" s="41" t="n">
        <f aca="false">[1]Plan1!$B980</f>
        <v>9.06</v>
      </c>
    </row>
    <row r="986" customFormat="false" ht="15" hidden="false" customHeight="false" outlineLevel="0" collapsed="false">
      <c r="A986" s="46" t="n">
        <v>42984</v>
      </c>
      <c r="B986" s="41" t="n">
        <f aca="false">[2]Plan1!$C981</f>
        <v>-4.14</v>
      </c>
      <c r="C986" s="41" t="n">
        <f aca="false">$E$5 + B986</f>
        <v>776.86</v>
      </c>
      <c r="D986" s="47" t="n">
        <f aca="false">IF(C986&gt;$E$5,$E$2+$E$1,(IF(C986&gt;764.99,C986^3*3486.59308-C986^2*7860012.00812+C986*5908819377.96283-1481278321001.59,IF(C986&gt;752.99,C986^3*3588.471445-C986^2*8028757.56264+C986*5988077680.84934-1488767378546.26,C986^3*899.851852-C986^2*1969009.674601+C986*1435480406.01138-348666163343.76))))-$E$1</f>
        <v>106261642.641357</v>
      </c>
      <c r="E986" s="47" t="n">
        <f aca="false">D986*100/$E$2</f>
        <v>71.3265717146017</v>
      </c>
      <c r="G986" s="41" t="n">
        <f aca="false">[3]Plan1!$C981</f>
        <v>-12.96</v>
      </c>
      <c r="H986" s="41" t="n">
        <f aca="false">$J$5 + G986</f>
        <v>747.04</v>
      </c>
      <c r="I986" s="47" t="n">
        <f aca="false">IF(H986&gt;$J$5,$J$2+$J$1,(IF(H986&gt;739.99,H986^3*2498.244218-H986^2*5471052.355142+H986*3994605728.77515-972400879260.135,H986^3*1396.138889-H986^2*3002770.071427+H986*2152080038.43115-513963640099.415)))-$J$1</f>
        <v>22260405.9445801</v>
      </c>
      <c r="J986" s="47" t="n">
        <f aca="false">I986*100/$J$2</f>
        <v>25.3124702793397</v>
      </c>
      <c r="L986" s="41" t="n">
        <f aca="false">[4]Plan1!$C981</f>
        <v>-5.39</v>
      </c>
      <c r="M986" s="41" t="n">
        <f aca="false">$O$5 + L986</f>
        <v>833.39</v>
      </c>
      <c r="N986" s="47" t="n">
        <f aca="false">IF(M986&gt;$O$5,$O$2+$O$1,(M986^3*3270.5936-M986^2*8015778.389801+M986*6549018422.82398-1783686174686.87))-$O$1</f>
        <v>16950665.1669922</v>
      </c>
      <c r="O986" s="41" t="n">
        <f aca="false">N986*100/$O$2</f>
        <v>43.3666490183747</v>
      </c>
      <c r="R986" s="47" t="n">
        <f aca="false">SUM(D986,I986,N986)</f>
        <v>145472713.75293</v>
      </c>
      <c r="S986" s="41" t="n">
        <f aca="false">R986*100/$R$2</f>
        <v>52.7059089840469</v>
      </c>
      <c r="U986" s="41" t="n">
        <f aca="false">[1]Plan1!$B981</f>
        <v>9.06</v>
      </c>
    </row>
    <row r="987" customFormat="false" ht="15" hidden="false" customHeight="false" outlineLevel="0" collapsed="false">
      <c r="A987" s="46" t="n">
        <v>42985</v>
      </c>
      <c r="B987" s="41" t="n">
        <f aca="false">[2]Plan1!$C982</f>
        <v>-4.19</v>
      </c>
      <c r="C987" s="41" t="n">
        <f aca="false">$E$5 + B987</f>
        <v>776.81</v>
      </c>
      <c r="D987" s="47" t="n">
        <f aca="false">IF(C987&gt;$E$5,$E$2+$E$1,(IF(C987&gt;764.99,C987^3*3486.59308-C987^2*7860012.00812+C987*5908819377.96283-1481278321001.59,IF(C987&gt;752.99,C987^3*3588.471445-C987^2*8028757.56264+C987*5988077680.84934-1488767378546.26,C987^3*899.851852-C987^2*1969009.674601+C987*1435480406.01138-348666163343.76))))-$E$1</f>
        <v>105804398.789795</v>
      </c>
      <c r="E987" s="47" t="n">
        <f aca="false">D987*100/$E$2</f>
        <v>71.0196534743143</v>
      </c>
      <c r="G987" s="41" t="n">
        <f aca="false">[3]Plan1!$C982</f>
        <v>-13</v>
      </c>
      <c r="H987" s="41" t="n">
        <f aca="false">$J$5 + G987</f>
        <v>747</v>
      </c>
      <c r="I987" s="47" t="n">
        <f aca="false">IF(H987&gt;$J$5,$J$2+$J$1,(IF(H987&gt;739.99,H987^3*2498.244218-H987^2*5471052.355142+H987*3994605728.77515-972400879260.135,H987^3*1396.138889-H987^2*3002770.071427+H987*2152080038.43115-513963640099.415)))-$J$1</f>
        <v>22140930.4155273</v>
      </c>
      <c r="J987" s="47" t="n">
        <f aca="false">I987*100/$J$2</f>
        <v>25.1766137821228</v>
      </c>
      <c r="L987" s="41" t="n">
        <f aca="false">[4]Plan1!$C982</f>
        <v>-5.42</v>
      </c>
      <c r="M987" s="41" t="n">
        <f aca="false">$O$5 + L987</f>
        <v>833.36</v>
      </c>
      <c r="N987" s="47" t="n">
        <f aca="false">IF(M987&gt;$O$5,$O$2+$O$1,(M987^3*3270.5936-M987^2*8015778.389801+M987*6549018422.82398-1783686174686.87))-$O$1</f>
        <v>16856529.6748047</v>
      </c>
      <c r="O987" s="41" t="n">
        <f aca="false">N987*100/$O$2</f>
        <v>43.1258124016609</v>
      </c>
      <c r="R987" s="47" t="n">
        <f aca="false">SUM(D987,I987,N987)</f>
        <v>144801858.880127</v>
      </c>
      <c r="S987" s="41" t="n">
        <f aca="false">R987*100/$R$2</f>
        <v>52.4628529843665</v>
      </c>
      <c r="U987" s="41" t="n">
        <f aca="false">[1]Plan1!$B982</f>
        <v>9.49</v>
      </c>
    </row>
    <row r="988" customFormat="false" ht="15" hidden="false" customHeight="false" outlineLevel="0" collapsed="false">
      <c r="A988" s="46" t="n">
        <v>42986</v>
      </c>
      <c r="B988" s="41" t="n">
        <f aca="false">[2]Plan1!$C983</f>
        <v>-4.21</v>
      </c>
      <c r="C988" s="41" t="n">
        <f aca="false">$E$5 + B988</f>
        <v>776.79</v>
      </c>
      <c r="D988" s="47" t="n">
        <f aca="false">IF(C988&gt;$E$5,$E$2+$E$1,(IF(C988&gt;764.99,C988^3*3486.59308-C988^2*7860012.00812+C988*5908819377.96283-1481278321001.59,IF(C988&gt;752.99,C988^3*3588.471445-C988^2*8028757.56264+C988*5988077680.84934-1488767378546.26,C988^3*899.851852-C988^2*1969009.674601+C988*1435480406.01138-348666163343.76))))-$E$1</f>
        <v>105621872.743896</v>
      </c>
      <c r="E988" s="47" t="n">
        <f aca="false">D988*100/$E$2</f>
        <v>70.897135538595</v>
      </c>
      <c r="G988" s="41" t="n">
        <f aca="false">[3]Plan1!$C983</f>
        <v>-13.04</v>
      </c>
      <c r="H988" s="41" t="n">
        <f aca="false">$J$5 + G988</f>
        <v>746.96</v>
      </c>
      <c r="I988" s="47" t="n">
        <f aca="false">IF(H988&gt;$J$5,$J$2+$J$1,(IF(H988&gt;739.99,H988^3*2498.244218-H988^2*5471052.355142+H988*3994605728.77515-972400879260.135,H988^3*1396.138889-H988^2*3002770.071427+H988*2152080038.43115-513963640099.415)))-$J$1</f>
        <v>22021862.9274902</v>
      </c>
      <c r="J988" s="47" t="n">
        <f aca="false">I988*100/$J$2</f>
        <v>25.0412212713268</v>
      </c>
      <c r="L988" s="41" t="n">
        <f aca="false">[4]Plan1!$C983</f>
        <v>-5.45</v>
      </c>
      <c r="M988" s="41" t="n">
        <f aca="false">$O$5 + L988</f>
        <v>833.33</v>
      </c>
      <c r="N988" s="47" t="n">
        <f aca="false">IF(M988&gt;$O$5,$O$2+$O$1,(M988^3*3270.5936-M988^2*8015778.389801+M988*6549018422.82398-1783686174686.87))-$O$1</f>
        <v>16762683.9238281</v>
      </c>
      <c r="O988" s="41" t="n">
        <f aca="false">N988*100/$O$2</f>
        <v>42.8857170600107</v>
      </c>
      <c r="R988" s="47" t="n">
        <f aca="false">SUM(D988,I988,N988)</f>
        <v>144406419.595215</v>
      </c>
      <c r="S988" s="41" t="n">
        <f aca="false">R988*100/$R$2</f>
        <v>52.3195822195501</v>
      </c>
      <c r="U988" s="41" t="n">
        <f aca="false">[1]Plan1!$B983</f>
        <v>9.49</v>
      </c>
    </row>
    <row r="989" customFormat="false" ht="15" hidden="false" customHeight="false" outlineLevel="0" collapsed="false">
      <c r="A989" s="46" t="n">
        <v>42987</v>
      </c>
      <c r="B989" s="41" t="n">
        <f aca="false">[2]Plan1!$C984</f>
        <v>-4.22</v>
      </c>
      <c r="C989" s="41" t="n">
        <f aca="false">$E$5 + B989</f>
        <v>776.78</v>
      </c>
      <c r="D989" s="47" t="n">
        <f aca="false">IF(C989&gt;$E$5,$E$2+$E$1,(IF(C989&gt;764.99,C989^3*3486.59308-C989^2*7860012.00812+C989*5908819377.96283-1481278321001.59,IF(C989&gt;752.99,C989^3*3588.471445-C989^2*8028757.56264+C989*5988077680.84934-1488767378546.26,C989^3*899.851852-C989^2*1969009.674601+C989*1435480406.01138-348666163343.76))))-$E$1</f>
        <v>105530689.243896</v>
      </c>
      <c r="E989" s="47" t="n">
        <f aca="false">D989*100/$E$2</f>
        <v>70.8359299493507</v>
      </c>
      <c r="G989" s="41" t="n">
        <f aca="false">[3]Plan1!$C984</f>
        <v>-13.08</v>
      </c>
      <c r="H989" s="41" t="n">
        <f aca="false">$J$5 + G989</f>
        <v>746.92</v>
      </c>
      <c r="I989" s="47" t="n">
        <f aca="false">IF(H989&gt;$J$5,$J$2+$J$1,(IF(H989&gt;739.99,H989^3*2498.244218-H989^2*5471052.355142+H989*3994605728.77515-972400879260.135,H989^3*1396.138889-H989^2*3002770.071427+H989*2152080038.43115-513963640099.415)))-$J$1</f>
        <v>21903202.5212402</v>
      </c>
      <c r="J989" s="47" t="n">
        <f aca="false">I989*100/$J$2</f>
        <v>24.9062916562059</v>
      </c>
      <c r="L989" s="41" t="n">
        <f aca="false">[4]Plan1!$C984</f>
        <v>-5.48</v>
      </c>
      <c r="M989" s="41" t="n">
        <f aca="false">$O$5 + L989</f>
        <v>833.3</v>
      </c>
      <c r="N989" s="47" t="n">
        <f aca="false">IF(M989&gt;$O$5,$O$2+$O$1,(M989^3*3270.5936-M989^2*8015778.389801+M989*6549018422.82398-1783686174686.87))-$O$1</f>
        <v>16669127.3842773</v>
      </c>
      <c r="O989" s="41" t="n">
        <f aca="false">N989*100/$O$2</f>
        <v>42.6463616380198</v>
      </c>
      <c r="R989" s="47" t="n">
        <f aca="false">SUM(D989,I989,N989)</f>
        <v>144103019.149414</v>
      </c>
      <c r="S989" s="41" t="n">
        <f aca="false">R989*100/$R$2</f>
        <v>52.2096578504395</v>
      </c>
      <c r="U989" s="41" t="n">
        <f aca="false">[1]Plan1!$B984</f>
        <v>9.06</v>
      </c>
    </row>
    <row r="990" customFormat="false" ht="15" hidden="false" customHeight="false" outlineLevel="0" collapsed="false">
      <c r="A990" s="46" t="n">
        <v>42988</v>
      </c>
      <c r="B990" s="41" t="n">
        <f aca="false">[2]Plan1!$C985</f>
        <v>-4.26</v>
      </c>
      <c r="C990" s="41" t="n">
        <f aca="false">$E$5 + B990</f>
        <v>776.74</v>
      </c>
      <c r="D990" s="47" t="n">
        <f aca="false">IF(C990&gt;$E$5,$E$2+$E$1,(IF(C990&gt;764.99,C990^3*3486.59308-C990^2*7860012.00812+C990*5908819377.96283-1481278321001.59,IF(C990&gt;752.99,C990^3*3588.471445-C990^2*8028757.56264+C990*5988077680.84934-1488767378546.26,C990^3*899.851852-C990^2*1969009.674601+C990*1435480406.01138-348666163343.76))))-$E$1</f>
        <v>105166484.903076</v>
      </c>
      <c r="E990" s="47" t="n">
        <f aca="false">D990*100/$E$2</f>
        <v>70.5914631183422</v>
      </c>
      <c r="G990" s="41" t="n">
        <f aca="false">[3]Plan1!$C985</f>
        <v>-13.13</v>
      </c>
      <c r="H990" s="41" t="n">
        <f aca="false">$J$5 + G990</f>
        <v>746.87</v>
      </c>
      <c r="I990" s="47" t="n">
        <f aca="false">IF(H990&gt;$J$5,$J$2+$J$1,(IF(H990&gt;739.99,H990^3*2498.244218-H990^2*5471052.355142+H990*3994605728.77515-972400879260.135,H990^3*1396.138889-H990^2*3002770.071427+H990*2152080038.43115-513963640099.415)))-$J$1</f>
        <v>21755448.0119629</v>
      </c>
      <c r="J990" s="47" t="n">
        <f aca="false">I990*100/$J$2</f>
        <v>24.738278923912</v>
      </c>
      <c r="L990" s="41" t="n">
        <f aca="false">[4]Plan1!$C985</f>
        <v>-5.5</v>
      </c>
      <c r="M990" s="41" t="n">
        <f aca="false">$O$5 + L990</f>
        <v>833.28</v>
      </c>
      <c r="N990" s="47" t="n">
        <f aca="false">IF(M990&gt;$O$5,$O$2+$O$1,(M990^3*3270.5936-M990^2*8015778.389801+M990*6549018422.82398-1783686174686.87))-$O$1</f>
        <v>16606916.7695313</v>
      </c>
      <c r="O990" s="41" t="n">
        <f aca="false">N990*100/$O$2</f>
        <v>42.4872017544204</v>
      </c>
      <c r="R990" s="47" t="n">
        <f aca="false">SUM(D990,I990,N990)</f>
        <v>143528849.68457</v>
      </c>
      <c r="S990" s="41" t="n">
        <f aca="false">R990*100/$R$2</f>
        <v>52.0016317349243</v>
      </c>
      <c r="U990" s="41" t="n">
        <f aca="false">[1]Plan1!$B985</f>
        <v>9.27</v>
      </c>
    </row>
    <row r="991" customFormat="false" ht="15" hidden="false" customHeight="false" outlineLevel="0" collapsed="false">
      <c r="A991" s="46" t="n">
        <v>42989</v>
      </c>
      <c r="B991" s="41" t="n">
        <f aca="false">[2]Plan1!$C986</f>
        <v>-4.29</v>
      </c>
      <c r="C991" s="41" t="n">
        <f aca="false">$E$5 + B991</f>
        <v>776.71</v>
      </c>
      <c r="D991" s="47" t="n">
        <f aca="false">IF(C991&gt;$E$5,$E$2+$E$1,(IF(C991&gt;764.99,C991^3*3486.59308-C991^2*7860012.00812+C991*5908819377.96283-1481278321001.59,IF(C991&gt;752.99,C991^3*3588.471445-C991^2*8028757.56264+C991*5988077680.84934-1488767378546.26,C991^3*899.851852-C991^2*1969009.674601+C991*1435480406.01138-348666163343.76))))-$E$1</f>
        <v>104893887.206787</v>
      </c>
      <c r="E991" s="47" t="n">
        <f aca="false">D991*100/$E$2</f>
        <v>70.4084859061489</v>
      </c>
      <c r="G991" s="41" t="n">
        <f aca="false">[3]Plan1!$C986</f>
        <v>-13.16</v>
      </c>
      <c r="H991" s="41" t="n">
        <f aca="false">$J$5 + G991</f>
        <v>746.84</v>
      </c>
      <c r="I991" s="47" t="n">
        <f aca="false">IF(H991&gt;$J$5,$J$2+$J$1,(IF(H991&gt;739.99,H991^3*2498.244218-H991^2*5471052.355142+H991*3994605728.77515-972400879260.135,H991^3*1396.138889-H991^2*3002770.071427+H991*2152080038.43115-513963640099.415)))-$J$1</f>
        <v>21667099.1188965</v>
      </c>
      <c r="J991" s="47" t="n">
        <f aca="false">I991*100/$J$2</f>
        <v>24.6378167519496</v>
      </c>
      <c r="L991" s="41" t="n">
        <f aca="false">[4]Plan1!$C986</f>
        <v>-5.53</v>
      </c>
      <c r="M991" s="41" t="n">
        <f aca="false">$O$5 + L991</f>
        <v>833.25</v>
      </c>
      <c r="N991" s="47" t="n">
        <f aca="false">IF(M991&gt;$O$5,$O$2+$O$1,(M991^3*3270.5936-M991^2*8015778.389801+M991*6549018422.82398-1783686174686.87))-$O$1</f>
        <v>16513841.0712891</v>
      </c>
      <c r="O991" s="41" t="n">
        <f aca="false">N991*100/$O$2</f>
        <v>42.2490765187412</v>
      </c>
      <c r="R991" s="47" t="n">
        <f aca="false">SUM(D991,I991,N991)</f>
        <v>143074827.396973</v>
      </c>
      <c r="S991" s="41" t="n">
        <f aca="false">R991*100/$R$2</f>
        <v>51.8371358872186</v>
      </c>
      <c r="U991" s="41" t="n">
        <f aca="false">[1]Plan1!$B986</f>
        <v>9.27</v>
      </c>
    </row>
    <row r="992" customFormat="false" ht="15" hidden="false" customHeight="false" outlineLevel="0" collapsed="false">
      <c r="A992" s="46" t="n">
        <v>42990</v>
      </c>
      <c r="B992" s="41" t="n">
        <f aca="false">[2]Plan1!$C987</f>
        <v>-4.32</v>
      </c>
      <c r="C992" s="41" t="n">
        <f aca="false">$E$5 + B992</f>
        <v>776.68</v>
      </c>
      <c r="D992" s="47" t="n">
        <f aca="false">IF(C992&gt;$E$5,$E$2+$E$1,(IF(C992&gt;764.99,C992^3*3486.59308-C992^2*7860012.00812+C992*5908819377.96283-1481278321001.59,IF(C992&gt;752.99,C992^3*3588.471445-C992^2*8028757.56264+C992*5988077680.84934-1488767378546.26,C992^3*899.851852-C992^2*1969009.674601+C992*1435480406.01138-348666163343.76))))-$E$1</f>
        <v>104621765.074951</v>
      </c>
      <c r="E992" s="47" t="n">
        <f aca="false">D992*100/$E$2</f>
        <v>70.2258279096314</v>
      </c>
      <c r="G992" s="41" t="n">
        <f aca="false">[3]Plan1!$C987</f>
        <v>-13.2</v>
      </c>
      <c r="H992" s="41" t="n">
        <f aca="false">$J$5 + G992</f>
        <v>746.8</v>
      </c>
      <c r="I992" s="47" t="n">
        <f aca="false">IF(H992&gt;$J$5,$J$2+$J$1,(IF(H992&gt;739.99,H992^3*2498.244218-H992^2*5471052.355142+H992*3994605728.77515-972400879260.135,H992^3*1396.138889-H992^2*3002770.071427+H992*2152080038.43115-513963640099.415)))-$J$1</f>
        <v>21549654.203125</v>
      </c>
      <c r="J992" s="47" t="n">
        <f aca="false">I992*100/$J$2</f>
        <v>24.5042692799347</v>
      </c>
      <c r="L992" s="41" t="n">
        <f aca="false">[4]Plan1!$C987</f>
        <v>-5.56</v>
      </c>
      <c r="M992" s="41" t="n">
        <f aca="false">$O$5 + L992</f>
        <v>833.22</v>
      </c>
      <c r="N992" s="47" t="n">
        <f aca="false">IF(M992&gt;$O$5,$O$2+$O$1,(M992^3*3270.5936-M992^2*8015778.389801+M992*6549018422.82398-1783686174686.87))-$O$1</f>
        <v>16421053.1713867</v>
      </c>
      <c r="O992" s="41" t="n">
        <f aca="false">N992*100/$O$2</f>
        <v>42.0116875874766</v>
      </c>
      <c r="R992" s="47" t="n">
        <f aca="false">SUM(D992,I992,N992)</f>
        <v>142592472.449463</v>
      </c>
      <c r="S992" s="41" t="n">
        <f aca="false">R992*100/$R$2</f>
        <v>51.6623748938639</v>
      </c>
      <c r="U992" s="41" t="n">
        <f aca="false">[1]Plan1!$B987</f>
        <v>9.06</v>
      </c>
    </row>
    <row r="993" customFormat="false" ht="15" hidden="false" customHeight="false" outlineLevel="0" collapsed="false">
      <c r="A993" s="46" t="n">
        <v>42991</v>
      </c>
      <c r="B993" s="41" t="n">
        <f aca="false">[2]Plan1!$C988</f>
        <v>-4.35</v>
      </c>
      <c r="C993" s="41" t="n">
        <f aca="false">$E$5 + B993</f>
        <v>776.65</v>
      </c>
      <c r="D993" s="47" t="n">
        <f aca="false">IF(C993&gt;$E$5,$E$2+$E$1,(IF(C993&gt;764.99,C993^3*3486.59308-C993^2*7860012.00812+C993*5908819377.96283-1481278321001.59,IF(C993&gt;752.99,C993^3*3588.471445-C993^2*8028757.56264+C993*5988077680.84934-1488767378546.26,C993^3*899.851852-C993^2*1969009.674601+C993*1435480406.01138-348666163343.76))))-$E$1</f>
        <v>104350117.946045</v>
      </c>
      <c r="E993" s="47" t="n">
        <f aca="false">D993*100/$E$2</f>
        <v>70.0434887518754</v>
      </c>
      <c r="G993" s="41" t="n">
        <f aca="false">[3]Plan1!$C988</f>
        <v>-13.26</v>
      </c>
      <c r="H993" s="41" t="n">
        <f aca="false">$J$5 + G993</f>
        <v>746.74</v>
      </c>
      <c r="I993" s="47" t="n">
        <f aca="false">IF(H993&gt;$J$5,$J$2+$J$1,(IF(H993&gt;739.99,H993^3*2498.244218-H993^2*5471052.355142+H993*3994605728.77515-972400879260.135,H993^3*1396.138889-H993^2*3002770.071427+H993*2152080038.43115-513963640099.415)))-$J$1</f>
        <v>21374242.6135254</v>
      </c>
      <c r="J993" s="47" t="n">
        <f aca="false">I993*100/$J$2</f>
        <v>24.3048074794875</v>
      </c>
      <c r="L993" s="41" t="n">
        <f aca="false">[4]Plan1!$C988</f>
        <v>-5.58</v>
      </c>
      <c r="M993" s="41" t="n">
        <f aca="false">$O$5 + L993</f>
        <v>833.2</v>
      </c>
      <c r="N993" s="47" t="n">
        <f aca="false">IF(M993&gt;$O$5,$O$2+$O$1,(M993^3*3270.5936-M993^2*8015778.389801+M993*6549018422.82398-1783686174686.87))-$O$1</f>
        <v>16359354.1982422</v>
      </c>
      <c r="O993" s="41" t="n">
        <f aca="false">N993*100/$O$2</f>
        <v>41.8538366897806</v>
      </c>
      <c r="R993" s="47" t="n">
        <f aca="false">SUM(D993,I993,N993)</f>
        <v>142083714.757813</v>
      </c>
      <c r="S993" s="41" t="n">
        <f aca="false">R993*100/$R$2</f>
        <v>51.4780479785319</v>
      </c>
      <c r="U993" s="41" t="n">
        <f aca="false">[1]Plan1!$B988</f>
        <v>9.27</v>
      </c>
    </row>
    <row r="994" customFormat="false" ht="15" hidden="false" customHeight="false" outlineLevel="0" collapsed="false">
      <c r="A994" s="46" t="n">
        <v>42992</v>
      </c>
      <c r="B994" s="41" t="n">
        <f aca="false">[2]Plan1!$C989</f>
        <v>-4.39</v>
      </c>
      <c r="C994" s="41" t="n">
        <f aca="false">$E$5 + B994</f>
        <v>776.61</v>
      </c>
      <c r="D994" s="47" t="n">
        <f aca="false">IF(C994&gt;$E$5,$E$2+$E$1,(IF(C994&gt;764.99,C994^3*3486.59308-C994^2*7860012.00812+C994*5908819377.96283-1481278321001.59,IF(C994&gt;752.99,C994^3*3588.471445-C994^2*8028757.56264+C994*5988077680.84934-1488767378546.26,C994^3*899.851852-C994^2*1969009.674601+C994*1435480406.01138-348666163343.76))))-$E$1</f>
        <v>103988659.686279</v>
      </c>
      <c r="E994" s="47" t="n">
        <f aca="false">D994*100/$E$2</f>
        <v>69.8008651875661</v>
      </c>
      <c r="G994" s="41" t="n">
        <f aca="false">[3]Plan1!$C989</f>
        <v>-13.31</v>
      </c>
      <c r="H994" s="41" t="n">
        <f aca="false">$J$5 + G994</f>
        <v>746.69</v>
      </c>
      <c r="I994" s="47" t="n">
        <f aca="false">IF(H994&gt;$J$5,$J$2+$J$1,(IF(H994&gt;739.99,H994^3*2498.244218-H994^2*5471052.355142+H994*3994605728.77515-972400879260.135,H994^3*1396.138889-H994^2*3002770.071427+H994*2152080038.43115-513963640099.415)))-$J$1</f>
        <v>21228757.0300293</v>
      </c>
      <c r="J994" s="47" t="n">
        <f aca="false">I994*100/$J$2</f>
        <v>24.1393747592808</v>
      </c>
      <c r="L994" s="41" t="n">
        <f aca="false">[4]Plan1!$C989</f>
        <v>-5.6</v>
      </c>
      <c r="M994" s="41" t="n">
        <f aca="false">$O$5 + L994</f>
        <v>833.18</v>
      </c>
      <c r="N994" s="47" t="n">
        <f aca="false">IF(M994&gt;$O$5,$O$2+$O$1,(M994^3*3270.5936-M994^2*8015778.389801+M994*6549018422.82398-1783686174686.87))-$O$1</f>
        <v>16297782.7412109</v>
      </c>
      <c r="O994" s="41" t="n">
        <f aca="false">N994*100/$O$2</f>
        <v>41.6963120298148</v>
      </c>
      <c r="R994" s="47" t="n">
        <f aca="false">SUM(D994,I994,N994)</f>
        <v>141515199.45752</v>
      </c>
      <c r="S994" s="41" t="n">
        <f aca="false">R994*100/$R$2</f>
        <v>51.2720704113287</v>
      </c>
      <c r="U994" s="41" t="n">
        <f aca="false">[1]Plan1!$B989</f>
        <v>9.71</v>
      </c>
    </row>
    <row r="995" customFormat="false" ht="15" hidden="false" customHeight="false" outlineLevel="0" collapsed="false">
      <c r="A995" s="46" t="n">
        <v>42993</v>
      </c>
      <c r="B995" s="41" t="n">
        <f aca="false">[2]Plan1!$C990</f>
        <v>-4.42</v>
      </c>
      <c r="C995" s="41" t="n">
        <f aca="false">$E$5 + B995</f>
        <v>776.58</v>
      </c>
      <c r="D995" s="47" t="n">
        <f aca="false">IF(C995&gt;$E$5,$E$2+$E$1,(IF(C995&gt;764.99,C995^3*3486.59308-C995^2*7860012.00812+C995*5908819377.96283-1481278321001.59,IF(C995&gt;752.99,C995^3*3588.471445-C995^2*8028757.56264+C995*5988077680.84934-1488767378546.26,C995^3*899.851852-C995^2*1969009.674601+C995*1435480406.01138-348666163343.76))))-$E$1</f>
        <v>103718118.69458</v>
      </c>
      <c r="E995" s="47" t="n">
        <f aca="false">D995*100/$E$2</f>
        <v>69.6192685082139</v>
      </c>
      <c r="G995" s="41" t="n">
        <f aca="false">[3]Plan1!$C990</f>
        <v>-13.36</v>
      </c>
      <c r="H995" s="41" t="n">
        <f aca="false">$J$5 + G995</f>
        <v>746.64</v>
      </c>
      <c r="I995" s="47" t="n">
        <f aca="false">IF(H995&gt;$J$5,$J$2+$J$1,(IF(H995&gt;739.99,H995^3*2498.244218-H995^2*5471052.355142+H995*3994605728.77515-972400879260.135,H995^3*1396.138889-H995^2*3002770.071427+H995*2152080038.43115-513963640099.415)))-$J$1</f>
        <v>21083897.3947754</v>
      </c>
      <c r="J995" s="47" t="n">
        <f aca="false">I995*100/$J$2</f>
        <v>23.9746538093947</v>
      </c>
      <c r="L995" s="41" t="n">
        <f aca="false">[4]Plan1!$C990</f>
        <v>-5.66</v>
      </c>
      <c r="M995" s="41" t="n">
        <f aca="false">$O$5 + L995</f>
        <v>833.12</v>
      </c>
      <c r="N995" s="47" t="n">
        <f aca="false">IF(M995&gt;$O$5,$O$2+$O$1,(M995^3*3270.5936-M995^2*8015778.389801+M995*6549018422.82398-1783686174686.87))-$O$1</f>
        <v>16113831.9111328</v>
      </c>
      <c r="O995" s="41" t="n">
        <f aca="false">N995*100/$O$2</f>
        <v>41.2256914962814</v>
      </c>
      <c r="R995" s="47" t="n">
        <f aca="false">SUM(D995,I995,N995)</f>
        <v>140915848.000488</v>
      </c>
      <c r="S995" s="41" t="n">
        <f aca="false">R995*100/$R$2</f>
        <v>51.0549206618753</v>
      </c>
      <c r="U995" s="41" t="n">
        <f aca="false">[1]Plan1!$B990</f>
        <v>9.27</v>
      </c>
    </row>
    <row r="996" customFormat="false" ht="15" hidden="false" customHeight="false" outlineLevel="0" collapsed="false">
      <c r="A996" s="46" t="n">
        <v>42994</v>
      </c>
      <c r="B996" s="41" t="n">
        <f aca="false">[2]Plan1!$C991</f>
        <v>-4.46</v>
      </c>
      <c r="C996" s="41" t="n">
        <f aca="false">$E$5 + B996</f>
        <v>776.54</v>
      </c>
      <c r="D996" s="47" t="n">
        <f aca="false">IF(C996&gt;$E$5,$E$2+$E$1,(IF(C996&gt;764.99,C996^3*3486.59308-C996^2*7860012.00812+C996*5908819377.96283-1481278321001.59,IF(C996&gt;752.99,C996^3*3588.471445-C996^2*8028757.56264+C996*5988077680.84934-1488767378546.26,C996^3*899.851852-C996^2*1969009.674601+C996*1435480406.01138-348666163343.76))))-$E$1</f>
        <v>103358133.237061</v>
      </c>
      <c r="E996" s="47" t="n">
        <f aca="false">D996*100/$E$2</f>
        <v>69.3776335408472</v>
      </c>
      <c r="G996" s="41" t="n">
        <f aca="false">[3]Plan1!$C991</f>
        <v>-13.42</v>
      </c>
      <c r="H996" s="41" t="n">
        <f aca="false">$J$5 + G996</f>
        <v>746.58</v>
      </c>
      <c r="I996" s="47" t="n">
        <f aca="false">IF(H996&gt;$J$5,$J$2+$J$1,(IF(H996&gt;739.99,H996^3*2498.244218-H996^2*5471052.355142+H996*3994605728.77515-972400879260.135,H996^3*1396.138889-H996^2*3002770.071427+H996*2152080038.43115-513963640099.415)))-$J$1</f>
        <v>20910889.4460449</v>
      </c>
      <c r="J996" s="47" t="n">
        <f aca="false">I996*100/$J$2</f>
        <v>23.7779252065457</v>
      </c>
      <c r="L996" s="41" t="n">
        <f aca="false">[4]Plan1!$C991</f>
        <v>-5.66</v>
      </c>
      <c r="M996" s="41" t="n">
        <f aca="false">$O$5 + L996</f>
        <v>833.12</v>
      </c>
      <c r="N996" s="47" t="n">
        <f aca="false">IF(M996&gt;$O$5,$O$2+$O$1,(M996^3*3270.5936-M996^2*8015778.389801+M996*6549018422.82398-1783686174686.87))-$O$1</f>
        <v>16113831.9111328</v>
      </c>
      <c r="O996" s="41" t="n">
        <f aca="false">N996*100/$O$2</f>
        <v>41.2256914962814</v>
      </c>
      <c r="R996" s="47" t="n">
        <f aca="false">SUM(D996,I996,N996)</f>
        <v>140382854.594238</v>
      </c>
      <c r="S996" s="41" t="n">
        <f aca="false">R996*100/$R$2</f>
        <v>50.8618129564219</v>
      </c>
      <c r="U996" s="41" t="n">
        <f aca="false">[1]Plan1!$B991</f>
        <v>9.49</v>
      </c>
    </row>
    <row r="997" customFormat="false" ht="15" hidden="false" customHeight="false" outlineLevel="0" collapsed="false">
      <c r="A997" s="46" t="n">
        <v>42995</v>
      </c>
      <c r="B997" s="41" t="n">
        <f aca="false">[2]Plan1!$C992</f>
        <v>-4.49</v>
      </c>
      <c r="C997" s="41" t="n">
        <f aca="false">$E$5 + B997</f>
        <v>776.51</v>
      </c>
      <c r="D997" s="47" t="n">
        <f aca="false">IF(C997&gt;$E$5,$E$2+$E$1,(IF(C997&gt;764.99,C997^3*3486.59308-C997^2*7860012.00812+C997*5908819377.96283-1481278321001.59,IF(C997&gt;752.99,C997^3*3588.471445-C997^2*8028757.56264+C997*5988077680.84934-1488767378546.26,C997^3*899.851852-C997^2*1969009.674601+C997*1435480406.01138-348666163343.76))))-$E$1</f>
        <v>103088695.308838</v>
      </c>
      <c r="E997" s="47" t="n">
        <f aca="false">D997*100/$E$2</f>
        <v>69.1967772767024</v>
      </c>
      <c r="G997" s="41" t="n">
        <f aca="false">[3]Plan1!$C992</f>
        <v>-13.48</v>
      </c>
      <c r="H997" s="41" t="n">
        <f aca="false">$J$5 + G997</f>
        <v>746.52</v>
      </c>
      <c r="I997" s="47" t="n">
        <f aca="false">IF(H997&gt;$J$5,$J$2+$J$1,(IF(H997&gt;739.99,H997^3*2498.244218-H997^2*5471052.355142+H997*3994605728.77515-972400879260.135,H997^3*1396.138889-H997^2*3002770.071427+H997*2152080038.43115-513963640099.415)))-$J$1</f>
        <v>20738776.9245605</v>
      </c>
      <c r="J997" s="47" t="n">
        <f aca="false">I997*100/$J$2</f>
        <v>23.582214800562</v>
      </c>
      <c r="L997" s="41" t="n">
        <f aca="false">[4]Plan1!$C992</f>
        <v>-5.68</v>
      </c>
      <c r="M997" s="41" t="n">
        <f aca="false">$O$5 + L997</f>
        <v>833.1</v>
      </c>
      <c r="N997" s="47" t="n">
        <f aca="false">IF(M997&gt;$O$5,$O$2+$O$1,(M997^3*3270.5936-M997^2*8015778.389801+M997*6549018422.82398-1783686174686.87))-$O$1</f>
        <v>16052768.9580078</v>
      </c>
      <c r="O997" s="41" t="n">
        <f aca="false">N997*100/$O$2</f>
        <v>41.069467794727</v>
      </c>
      <c r="R997" s="47" t="n">
        <f aca="false">SUM(D997,I997,N997)</f>
        <v>139880241.191406</v>
      </c>
      <c r="S997" s="41" t="n">
        <f aca="false">R997*100/$R$2</f>
        <v>50.679712165281</v>
      </c>
      <c r="U997" s="41" t="n">
        <f aca="false">[1]Plan1!$B992</f>
        <v>9.49</v>
      </c>
    </row>
    <row r="998" customFormat="false" ht="15" hidden="false" customHeight="false" outlineLevel="0" collapsed="false">
      <c r="A998" s="46" t="n">
        <v>42996</v>
      </c>
      <c r="B998" s="41" t="n">
        <f aca="false">[2]Plan1!$C993</f>
        <v>-4.53</v>
      </c>
      <c r="C998" s="41" t="n">
        <f aca="false">$E$5 + B998</f>
        <v>776.47</v>
      </c>
      <c r="D998" s="47" t="n">
        <f aca="false">IF(C998&gt;$E$5,$E$2+$E$1,(IF(C998&gt;764.99,C998^3*3486.59308-C998^2*7860012.00812+C998*5908819377.96283-1481278321001.59,IF(C998&gt;752.99,C998^3*3588.471445-C998^2*8028757.56264+C998*5988077680.84934-1488767378546.26,C998^3*899.851852-C998^2*1969009.674601+C998*1435480406.01138-348666163343.76))))-$E$1</f>
        <v>102730178.55249</v>
      </c>
      <c r="E998" s="47" t="n">
        <f aca="false">D998*100/$E$2</f>
        <v>68.9561281534922</v>
      </c>
      <c r="G998" s="41" t="n">
        <f aca="false">[3]Plan1!$C993</f>
        <v>-13.52</v>
      </c>
      <c r="H998" s="41" t="n">
        <f aca="false">$J$5 + G998</f>
        <v>746.48</v>
      </c>
      <c r="I998" s="47" t="n">
        <f aca="false">IF(H998&gt;$J$5,$J$2+$J$1,(IF(H998&gt;739.99,H998^3*2498.244218-H998^2*5471052.355142+H998*3994605728.77515-972400879260.135,H998^3*1396.138889-H998^2*3002770.071427+H998*2152080038.43115-513963640099.415)))-$J$1</f>
        <v>20624531.1062012</v>
      </c>
      <c r="J998" s="47" t="n">
        <f aca="false">I998*100/$J$2</f>
        <v>23.4523050455934</v>
      </c>
      <c r="L998" s="41" t="n">
        <f aca="false">[4]Plan1!$C993</f>
        <v>-5.7</v>
      </c>
      <c r="M998" s="41" t="n">
        <f aca="false">$O$5 + L998</f>
        <v>833.08</v>
      </c>
      <c r="N998" s="47" t="n">
        <f aca="false">IF(M998&gt;$O$5,$O$2+$O$1,(M998^3*3270.5936-M998^2*8015778.389801+M998*6549018422.82398-1783686174686.87))-$O$1</f>
        <v>15991832.7373047</v>
      </c>
      <c r="O998" s="41" t="n">
        <f aca="false">N998*100/$O$2</f>
        <v>40.9135683259035</v>
      </c>
      <c r="R998" s="47" t="n">
        <f aca="false">SUM(D998,I998,N998)</f>
        <v>139346542.395996</v>
      </c>
      <c r="S998" s="41" t="n">
        <f aca="false">R998*100/$R$2</f>
        <v>50.4863488917838</v>
      </c>
      <c r="U998" s="41" t="n">
        <f aca="false">[1]Plan1!$B993</f>
        <v>9.49</v>
      </c>
    </row>
    <row r="999" customFormat="false" ht="15" hidden="false" customHeight="false" outlineLevel="0" collapsed="false">
      <c r="A999" s="46" t="n">
        <v>42997</v>
      </c>
      <c r="B999" s="41" t="n">
        <f aca="false">[2]Plan1!$C994</f>
        <v>-4.56</v>
      </c>
      <c r="C999" s="41" t="n">
        <f aca="false">$E$5 + B999</f>
        <v>776.44</v>
      </c>
      <c r="D999" s="47" t="n">
        <f aca="false">IF(C999&gt;$E$5,$E$2+$E$1,(IF(C999&gt;764.99,C999^3*3486.59308-C999^2*7860012.00812+C999*5908819377.96283-1481278321001.59,IF(C999&gt;752.99,C999^3*3588.471445-C999^2*8028757.56264+C999*5988077680.84934-1488767378546.26,C999^3*899.851852-C999^2*1969009.674601+C999*1435480406.01138-348666163343.76))))-$E$1</f>
        <v>102461840.612549</v>
      </c>
      <c r="E999" s="47" t="n">
        <f aca="false">D999*100/$E$2</f>
        <v>68.7760102403749</v>
      </c>
      <c r="G999" s="41" t="n">
        <f aca="false">[3]Plan1!$C994</f>
        <v>-13.56</v>
      </c>
      <c r="H999" s="41" t="n">
        <f aca="false">$J$5 + G999</f>
        <v>746.44</v>
      </c>
      <c r="I999" s="47" t="n">
        <f aca="false">IF(H999&gt;$J$5,$J$2+$J$1,(IF(H999&gt;739.99,H999^3*2498.244218-H999^2*5471052.355142+H999*3994605728.77515-972400879260.135,H999^3*1396.138889-H999^2*3002770.071427+H999*2152080038.43115-513963640099.415)))-$J$1</f>
        <v>20510680.857666</v>
      </c>
      <c r="J999" s="47" t="n">
        <f aca="false">I999*100/$J$2</f>
        <v>23.3228450959629</v>
      </c>
      <c r="L999" s="41" t="n">
        <f aca="false">[4]Plan1!$C994</f>
        <v>-5.72</v>
      </c>
      <c r="M999" s="41" t="n">
        <f aca="false">$O$5 + L999</f>
        <v>833.06</v>
      </c>
      <c r="N999" s="47" t="n">
        <f aca="false">IF(M999&gt;$O$5,$O$2+$O$1,(M999^3*3270.5936-M999^2*8015778.389801+M999*6549018422.82398-1783686174686.87))-$O$1</f>
        <v>15931023.0917969</v>
      </c>
      <c r="O999" s="41" t="n">
        <f aca="false">N999*100/$O$2</f>
        <v>40.7579926875619</v>
      </c>
      <c r="R999" s="47" t="n">
        <f aca="false">SUM(D999,I999,N999)</f>
        <v>138903544.562012</v>
      </c>
      <c r="S999" s="41" t="n">
        <f aca="false">R999*100/$R$2</f>
        <v>50.3258472903786</v>
      </c>
      <c r="U999" s="41" t="n">
        <f aca="false">[1]Plan1!$B994</f>
        <v>9.49</v>
      </c>
    </row>
    <row r="1000" customFormat="false" ht="15" hidden="false" customHeight="false" outlineLevel="0" collapsed="false">
      <c r="A1000" s="46" t="n">
        <v>42998</v>
      </c>
      <c r="B1000" s="41" t="n">
        <f aca="false">[2]Plan1!$C995</f>
        <v>-4.61</v>
      </c>
      <c r="C1000" s="41" t="n">
        <f aca="false">$E$5 + B1000</f>
        <v>776.39</v>
      </c>
      <c r="D1000" s="47" t="n">
        <f aca="false">IF(C1000&gt;$E$5,$E$2+$E$1,(IF(C1000&gt;764.99,C1000^3*3486.59308-C1000^2*7860012.00812+C1000*5908819377.96283-1481278321001.59,IF(C1000&gt;752.99,C1000^3*3588.471445-C1000^2*8028757.56264+C1000*5988077680.84934-1488767378546.26,C1000^3*899.851852-C1000^2*1969009.674601+C1000*1435480406.01138-348666163343.76))))-$E$1</f>
        <v>102015655.949951</v>
      </c>
      <c r="E1000" s="47" t="n">
        <f aca="false">D1000*100/$E$2</f>
        <v>68.4765153187488</v>
      </c>
      <c r="G1000" s="41" t="n">
        <f aca="false">[3]Plan1!$C995</f>
        <v>-13.62</v>
      </c>
      <c r="H1000" s="41" t="n">
        <f aca="false">$J$5 + G1000</f>
        <v>746.38</v>
      </c>
      <c r="I1000" s="47" t="n">
        <f aca="false">IF(H1000&gt;$J$5,$J$2+$J$1,(IF(H1000&gt;739.99,H1000^3*2498.244218-H1000^2*5471052.355142+H1000*3994605728.77515-972400879260.135,H1000^3*1396.138889-H1000^2*3002770.071427+H1000*2152080038.43115-513963640099.415)))-$J$1</f>
        <v>20340645.0812988</v>
      </c>
      <c r="J1000" s="47" t="n">
        <f aca="false">I1000*100/$J$2</f>
        <v>23.1294961720289</v>
      </c>
      <c r="L1000" s="41" t="n">
        <f aca="false">[4]Plan1!$C995</f>
        <v>-5.75</v>
      </c>
      <c r="M1000" s="41" t="n">
        <f aca="false">$O$5 + L1000</f>
        <v>833.03</v>
      </c>
      <c r="N1000" s="47" t="n">
        <f aca="false">IF(M1000&gt;$O$5,$O$2+$O$1,(M1000^3*3270.5936-M1000^2*8015778.389801+M1000*6549018422.82398-1783686174686.87))-$O$1</f>
        <v>15840045.6103516</v>
      </c>
      <c r="O1000" s="41" t="n">
        <f aca="false">N1000*100/$O$2</f>
        <v>40.5252355380609</v>
      </c>
      <c r="R1000" s="47" t="n">
        <f aca="false">SUM(D1000,I1000,N1000)</f>
        <v>138196346.641602</v>
      </c>
      <c r="S1000" s="41" t="n">
        <f aca="false">R1000*100/$R$2</f>
        <v>50.0696239185499</v>
      </c>
      <c r="U1000" s="41" t="n">
        <f aca="false">[1]Plan1!$B995</f>
        <v>9.49</v>
      </c>
    </row>
    <row r="1001" customFormat="false" ht="15" hidden="false" customHeight="false" outlineLevel="0" collapsed="false">
      <c r="A1001" s="46" t="n">
        <v>42999</v>
      </c>
      <c r="B1001" s="41" t="n">
        <f aca="false">[2]Plan1!$C996</f>
        <v>-4.67</v>
      </c>
      <c r="C1001" s="41" t="n">
        <f aca="false">$E$5 + B1001</f>
        <v>776.33</v>
      </c>
      <c r="D1001" s="47" t="n">
        <f aca="false">IF(C1001&gt;$E$5,$E$2+$E$1,(IF(C1001&gt;764.99,C1001^3*3486.59308-C1001^2*7860012.00812+C1001*5908819377.96283-1481278321001.59,IF(C1001&gt;752.99,C1001^3*3588.471445-C1001^2*8028757.56264+C1001*5988077680.84934-1488767378546.26,C1001^3*899.851852-C1001^2*1969009.674601+C1001*1435480406.01138-348666163343.76))))-$E$1</f>
        <v>101481955.775146</v>
      </c>
      <c r="E1001" s="47" t="n">
        <f aca="false">D1001*100/$E$2</f>
        <v>68.1182768909769</v>
      </c>
      <c r="G1001" s="41" t="n">
        <f aca="false">[3]Plan1!$C996</f>
        <v>-13.66</v>
      </c>
      <c r="H1001" s="41" t="n">
        <f aca="false">$J$5 + G1001</f>
        <v>746.34</v>
      </c>
      <c r="I1001" s="47" t="n">
        <f aca="false">IF(H1001&gt;$J$5,$J$2+$J$1,(IF(H1001&gt;739.99,H1001^3*2498.244218-H1001^2*5471052.355142+H1001*3994605728.77515-972400879260.135,H1001^3*1396.138889-H1001^2*3002770.071427+H1001*2152080038.43115-513963640099.415)))-$J$1</f>
        <v>20227779.560791</v>
      </c>
      <c r="J1001" s="47" t="n">
        <f aca="false">I1001*100/$J$2</f>
        <v>23.0011559638346</v>
      </c>
      <c r="L1001" s="41" t="n">
        <f aca="false">[4]Plan1!$C996</f>
        <v>-5.78</v>
      </c>
      <c r="M1001" s="41" t="n">
        <f aca="false">$O$5 + L1001</f>
        <v>833</v>
      </c>
      <c r="N1001" s="47" t="n">
        <f aca="false">IF(M1001&gt;$O$5,$O$2+$O$1,(M1001^3*3270.5936-M1001^2*8015778.389801+M1001*6549018422.82398-1783686174686.87))-$O$1</f>
        <v>15749352.0429688</v>
      </c>
      <c r="O1001" s="41" t="n">
        <f aca="false">N1001*100/$O$2</f>
        <v>40.2932047554239</v>
      </c>
      <c r="R1001" s="47" t="n">
        <f aca="false">SUM(D1001,I1001,N1001)</f>
        <v>137459087.378906</v>
      </c>
      <c r="S1001" s="41" t="n">
        <f aca="false">R1001*100/$R$2</f>
        <v>49.8025090858448</v>
      </c>
      <c r="U1001" s="41" t="n">
        <f aca="false">[1]Plan1!$B996</f>
        <v>9.71</v>
      </c>
    </row>
    <row r="1002" customFormat="false" ht="15" hidden="false" customHeight="false" outlineLevel="0" collapsed="false">
      <c r="A1002" s="46" t="n">
        <v>43000</v>
      </c>
      <c r="B1002" s="41" t="n">
        <f aca="false">[2]Plan1!$C997</f>
        <v>-4.73</v>
      </c>
      <c r="C1002" s="41" t="n">
        <f aca="false">$E$5 + B1002</f>
        <v>776.27</v>
      </c>
      <c r="D1002" s="47" t="n">
        <f aca="false">IF(C1002&gt;$E$5,$E$2+$E$1,(IF(C1002&gt;764.99,C1002^3*3486.59308-C1002^2*7860012.00812+C1002*5908819377.96283-1481278321001.59,IF(C1002&gt;752.99,C1002^3*3588.471445-C1002^2*8028757.56264+C1002*5988077680.84934-1488767378546.26,C1002^3*899.851852-C1002^2*1969009.674601+C1002*1435480406.01138-348666163343.76))))-$E$1</f>
        <v>100950129.244385</v>
      </c>
      <c r="E1002" s="47" t="n">
        <f aca="false">D1002*100/$E$2</f>
        <v>67.7612961193345</v>
      </c>
      <c r="G1002" s="41" t="n">
        <f aca="false">[3]Plan1!$C997</f>
        <v>-13.71</v>
      </c>
      <c r="H1002" s="41" t="n">
        <f aca="false">$J$5 + G1002</f>
        <v>746.29</v>
      </c>
      <c r="I1002" s="47" t="n">
        <f aca="false">IF(H1002&gt;$J$5,$J$2+$J$1,(IF(H1002&gt;739.99,H1002^3*2498.244218-H1002^2*5471052.355142+H1002*3994605728.77515-972400879260.135,H1002^3*1396.138889-H1002^2*3002770.071427+H1002*2152080038.43115-513963640099.415)))-$J$1</f>
        <v>20087249.0974121</v>
      </c>
      <c r="J1002" s="47" t="n">
        <f aca="false">I1002*100/$J$2</f>
        <v>22.8413577469253</v>
      </c>
      <c r="L1002" s="41" t="n">
        <f aca="false">[4]Plan1!$C997</f>
        <v>-5.82</v>
      </c>
      <c r="M1002" s="41" t="n">
        <f aca="false">$O$5 + L1002</f>
        <v>832.96</v>
      </c>
      <c r="N1002" s="47" t="n">
        <f aca="false">IF(M1002&gt;$O$5,$O$2+$O$1,(M1002^3*3270.5936-M1002^2*8015778.389801+M1002*6549018422.82398-1783686174686.87))-$O$1</f>
        <v>15628868.0117188</v>
      </c>
      <c r="O1002" s="41" t="n">
        <f aca="false">N1002*100/$O$2</f>
        <v>39.9849579318295</v>
      </c>
      <c r="R1002" s="47" t="n">
        <f aca="false">SUM(D1002,I1002,N1002)</f>
        <v>136666246.353516</v>
      </c>
      <c r="S1002" s="41" t="n">
        <f aca="false">R1002*100/$R$2</f>
        <v>49.5152565431169</v>
      </c>
      <c r="U1002" s="41" t="n">
        <f aca="false">[1]Plan1!$B997</f>
        <v>9.71</v>
      </c>
    </row>
    <row r="1003" customFormat="false" ht="15" hidden="false" customHeight="false" outlineLevel="0" collapsed="false">
      <c r="A1003" s="46" t="n">
        <v>43001</v>
      </c>
      <c r="B1003" s="41" t="n">
        <f aca="false">[2]Plan1!$C998</f>
        <v>-4.77</v>
      </c>
      <c r="C1003" s="41" t="n">
        <f aca="false">$E$5 + B1003</f>
        <v>776.23</v>
      </c>
      <c r="D1003" s="47" t="n">
        <f aca="false">IF(C1003&gt;$E$5,$E$2+$E$1,(IF(C1003&gt;764.99,C1003^3*3486.59308-C1003^2*7860012.00812+C1003*5908819377.96283-1481278321001.59,IF(C1003&gt;752.99,C1003^3*3588.471445-C1003^2*8028757.56264+C1003*5988077680.84934-1488767378546.26,C1003^3*899.851852-C1003^2*1969009.674601+C1003*1435480406.01138-348666163343.76))))-$E$1</f>
        <v>100596616.905518</v>
      </c>
      <c r="E1003" s="47" t="n">
        <f aca="false">D1003*100/$E$2</f>
        <v>67.5240061380822</v>
      </c>
      <c r="G1003" s="41" t="n">
        <f aca="false">[3]Plan1!$C998</f>
        <v>-13.76</v>
      </c>
      <c r="H1003" s="41" t="n">
        <f aca="false">$J$5 + G1003</f>
        <v>746.24</v>
      </c>
      <c r="I1003" s="47" t="n">
        <f aca="false">IF(H1003&gt;$J$5,$J$2+$J$1,(IF(H1003&gt;739.99,H1003^3*2498.244218-H1003^2*5471052.355142+H1003*3994605728.77515-972400879260.135,H1003^3*1396.138889-H1003^2*3002770.071427+H1003*2152080038.43115-513963640099.415)))-$J$1</f>
        <v>19947329.5922852</v>
      </c>
      <c r="J1003" s="47" t="n">
        <f aca="false">I1003*100/$J$2</f>
        <v>22.6822542551093</v>
      </c>
      <c r="L1003" s="41" t="n">
        <f aca="false">[4]Plan1!$C998</f>
        <v>-5.84</v>
      </c>
      <c r="M1003" s="41" t="n">
        <f aca="false">$O$5 + L1003</f>
        <v>832.94</v>
      </c>
      <c r="N1003" s="47" t="n">
        <f aca="false">IF(M1003&gt;$O$5,$O$2+$O$1,(M1003^3*3270.5936-M1003^2*8015778.389801+M1003*6549018422.82398-1783686174686.87))-$O$1</f>
        <v>15568814.5253906</v>
      </c>
      <c r="O1003" s="41" t="n">
        <f aca="false">N1003*100/$O$2</f>
        <v>39.8313168541335</v>
      </c>
      <c r="R1003" s="47" t="n">
        <f aca="false">SUM(D1003,I1003,N1003)</f>
        <v>136112761.023193</v>
      </c>
      <c r="S1003" s="41" t="n">
        <f aca="false">R1003*100/$R$2</f>
        <v>49.3147244523118</v>
      </c>
      <c r="U1003" s="41" t="n">
        <f aca="false">[1]Plan1!$B998</f>
        <v>9.27</v>
      </c>
    </row>
    <row r="1004" customFormat="false" ht="15" hidden="false" customHeight="false" outlineLevel="0" collapsed="false">
      <c r="A1004" s="46" t="n">
        <v>43002</v>
      </c>
      <c r="B1004" s="41" t="n">
        <f aca="false">[2]Plan1!$C999</f>
        <v>-4.8</v>
      </c>
      <c r="C1004" s="41" t="n">
        <f aca="false">$E$5 + B1004</f>
        <v>776.2</v>
      </c>
      <c r="D1004" s="47" t="n">
        <f aca="false">IF(C1004&gt;$E$5,$E$2+$E$1,(IF(C1004&gt;764.99,C1004^3*3486.59308-C1004^2*7860012.00812+C1004*5908819377.96283-1481278321001.59,IF(C1004&gt;752.99,C1004^3*3588.471445-C1004^2*8028757.56264+C1004*5988077680.84934-1488767378546.26,C1004^3*899.851852-C1004^2*1969009.674601+C1004*1435480406.01138-348666163343.76))))-$E$1</f>
        <v>100332027.008545</v>
      </c>
      <c r="E1004" s="47" t="n">
        <f aca="false">D1004*100/$E$2</f>
        <v>67.3464040439279</v>
      </c>
      <c r="G1004" s="41" t="n">
        <f aca="false">[3]Plan1!$C999</f>
        <v>-13.84</v>
      </c>
      <c r="H1004" s="41" t="n">
        <f aca="false">$J$5 + G1004</f>
        <v>746.16</v>
      </c>
      <c r="I1004" s="47" t="n">
        <f aca="false">IF(H1004&gt;$J$5,$J$2+$J$1,(IF(H1004&gt;739.99,H1004^3*2498.244218-H1004^2*5471052.355142+H1004*3994605728.77515-972400879260.135,H1004^3*1396.138889-H1004^2*3002770.071427+H1004*2152080038.43115-513963640099.415)))-$J$1</f>
        <v>19724724.5007324</v>
      </c>
      <c r="J1004" s="47" t="n">
        <f aca="false">I1004*100/$J$2</f>
        <v>22.4291283786995</v>
      </c>
      <c r="L1004" s="41" t="n">
        <f aca="false">[4]Plan1!$C999</f>
        <v>-5.87</v>
      </c>
      <c r="M1004" s="41" t="n">
        <f aca="false">$O$5 + L1004</f>
        <v>832.91</v>
      </c>
      <c r="N1004" s="47" t="n">
        <f aca="false">IF(M1004&gt;$O$5,$O$2+$O$1,(M1004^3*3270.5936-M1004^2*8015778.389801+M1004*6549018422.82398-1783686174686.87))-$O$1</f>
        <v>15478969.5166016</v>
      </c>
      <c r="O1004" s="41" t="n">
        <f aca="false">N1004*100/$O$2</f>
        <v>39.6014570271696</v>
      </c>
      <c r="R1004" s="47" t="n">
        <f aca="false">SUM(D1004,I1004,N1004)</f>
        <v>135535721.025879</v>
      </c>
      <c r="S1004" s="41" t="n">
        <f aca="false">R1004*100/$R$2</f>
        <v>49.105658320293</v>
      </c>
      <c r="U1004" s="41" t="n">
        <f aca="false">[1]Plan1!$B999</f>
        <v>9.27</v>
      </c>
    </row>
    <row r="1005" customFormat="false" ht="15" hidden="false" customHeight="false" outlineLevel="0" collapsed="false">
      <c r="A1005" s="46" t="n">
        <v>43003</v>
      </c>
      <c r="B1005" s="41" t="n">
        <f aca="false">[2]Plan1!$C1000</f>
        <v>-4.82</v>
      </c>
      <c r="C1005" s="41" t="n">
        <f aca="false">$E$5 + B1005</f>
        <v>776.18</v>
      </c>
      <c r="D1005" s="47" t="n">
        <f aca="false">IF(C1005&gt;$E$5,$E$2+$E$1,(IF(C1005&gt;764.99,C1005^3*3486.59308-C1005^2*7860012.00812+C1005*5908819377.96283-1481278321001.59,IF(C1005&gt;752.99,C1005^3*3588.471445-C1005^2*8028757.56264+C1005*5988077680.84934-1488767378546.26,C1005^3*899.851852-C1005^2*1969009.674601+C1005*1435480406.01138-348666163343.76))))-$E$1</f>
        <v>100155892.647217</v>
      </c>
      <c r="E1005" s="47" t="n">
        <f aca="false">D1005*100/$E$2</f>
        <v>67.2281764328879</v>
      </c>
      <c r="G1005" s="41" t="n">
        <f aca="false">[3]Plan1!$C1000</f>
        <v>-13.86</v>
      </c>
      <c r="H1005" s="41" t="n">
        <f aca="false">$J$5 + G1005</f>
        <v>746.14</v>
      </c>
      <c r="I1005" s="47" t="n">
        <f aca="false">IF(H1005&gt;$J$5,$J$2+$J$1,(IF(H1005&gt;739.99,H1005^3*2498.244218-H1005^2*5471052.355142+H1005*3994605728.77515-972400879260.135,H1005^3*1396.138889-H1005^2*3002770.071427+H1005*2152080038.43115-513963640099.415)))-$J$1</f>
        <v>19669315.9619141</v>
      </c>
      <c r="J1005" s="47" t="n">
        <f aca="false">I1005*100/$J$2</f>
        <v>22.3661229242818</v>
      </c>
      <c r="L1005" s="41" t="n">
        <f aca="false">[4]Plan1!$C1000</f>
        <v>-5.93</v>
      </c>
      <c r="M1005" s="41" t="n">
        <f aca="false">$O$5 + L1005</f>
        <v>832.85</v>
      </c>
      <c r="N1005" s="47" t="n">
        <f aca="false">IF(M1005&gt;$O$5,$O$2+$O$1,(M1005^3*3270.5936-M1005^2*8015778.389801+M1005*6549018422.82398-1783686174686.87))-$O$1</f>
        <v>15300124.3500977</v>
      </c>
      <c r="O1005" s="41" t="n">
        <f aca="false">N1005*100/$O$2</f>
        <v>39.1438988435821</v>
      </c>
      <c r="R1005" s="47" t="n">
        <f aca="false">SUM(D1005,I1005,N1005)</f>
        <v>135125332.959229</v>
      </c>
      <c r="S1005" s="41" t="n">
        <f aca="false">R1005*100/$R$2</f>
        <v>48.956971494214</v>
      </c>
      <c r="U1005" s="41" t="n">
        <f aca="false">[1]Plan1!$B1000</f>
        <v>9.27</v>
      </c>
    </row>
    <row r="1006" customFormat="false" ht="15" hidden="false" customHeight="false" outlineLevel="0" collapsed="false">
      <c r="A1006" s="46" t="n">
        <v>43004</v>
      </c>
      <c r="B1006" s="41" t="n">
        <f aca="false">[2]Plan1!$C1001</f>
        <v>-4.88</v>
      </c>
      <c r="C1006" s="41" t="n">
        <f aca="false">$E$5 + B1006</f>
        <v>776.12</v>
      </c>
      <c r="D1006" s="47" t="n">
        <f aca="false">IF(C1006&gt;$E$5,$E$2+$E$1,(IF(C1006&gt;764.99,C1006^3*3486.59308-C1006^2*7860012.00812+C1006*5908819377.96283-1481278321001.59,IF(C1006&gt;752.99,C1006^3*3588.471445-C1006^2*8028757.56264+C1006*5988077680.84934-1488767378546.26,C1006^3*899.851852-C1006^2*1969009.674601+C1006*1435480406.01138-348666163343.76))))-$E$1</f>
        <v>99628730.4587402</v>
      </c>
      <c r="E1006" s="47" t="n">
        <f aca="false">D1006*100/$E$2</f>
        <v>66.8743265327079</v>
      </c>
      <c r="G1006" s="41" t="n">
        <f aca="false">[3]Plan1!$C1001</f>
        <v>-13.9</v>
      </c>
      <c r="H1006" s="41" t="n">
        <f aca="false">$J$5 + G1006</f>
        <v>746.1</v>
      </c>
      <c r="I1006" s="47" t="n">
        <f aca="false">IF(H1006&gt;$J$5,$J$2+$J$1,(IF(H1006&gt;739.99,H1006^3*2498.244218-H1006^2*5471052.355142+H1006*3994605728.77515-972400879260.135,H1006^3*1396.138889-H1006^2*3002770.071427+H1006*2152080038.43115-513963640099.415)))-$J$1</f>
        <v>19558789.3269043</v>
      </c>
      <c r="J1006" s="47" t="n">
        <f aca="false">I1006*100/$J$2</f>
        <v>22.24044227988</v>
      </c>
      <c r="L1006" s="41" t="n">
        <f aca="false">[4]Plan1!$C1001</f>
        <v>-5.97</v>
      </c>
      <c r="M1006" s="41" t="n">
        <f aca="false">$O$5 + L1006</f>
        <v>832.81</v>
      </c>
      <c r="N1006" s="47" t="n">
        <f aca="false">IF(M1006&gt;$O$5,$O$2+$O$1,(M1006^3*3270.5936-M1006^2*8015778.389801+M1006*6549018422.82398-1783686174686.87))-$O$1</f>
        <v>15181518.3544922</v>
      </c>
      <c r="O1006" s="41" t="n">
        <f aca="false">N1006*100/$O$2</f>
        <v>38.8404567938322</v>
      </c>
      <c r="R1006" s="47" t="n">
        <f aca="false">SUM(D1006,I1006,N1006)</f>
        <v>134369038.140137</v>
      </c>
      <c r="S1006" s="41" t="n">
        <f aca="false">R1006*100/$R$2</f>
        <v>48.682959929627</v>
      </c>
      <c r="U1006" s="41" t="n">
        <f aca="false">[1]Plan1!$B1001</f>
        <v>9.49</v>
      </c>
    </row>
    <row r="1007" customFormat="false" ht="15" hidden="false" customHeight="false" outlineLevel="0" collapsed="false">
      <c r="A1007" s="46" t="n">
        <v>43005</v>
      </c>
      <c r="B1007" s="41" t="n">
        <f aca="false">[2]Plan1!$C1002</f>
        <v>-4.91</v>
      </c>
      <c r="C1007" s="41" t="n">
        <f aca="false">$E$5 + B1007</f>
        <v>776.09</v>
      </c>
      <c r="D1007" s="47" t="n">
        <f aca="false">IF(C1007&gt;$E$5,$E$2+$E$1,(IF(C1007&gt;764.99,C1007^3*3486.59308-C1007^2*7860012.00812+C1007*5908819377.96283-1481278321001.59,IF(C1007&gt;752.99,C1007^3*3588.471445-C1007^2*8028757.56264+C1007*5988077680.84934-1488767378546.26,C1007^3*899.851852-C1007^2*1969009.674601+C1007*1435480406.01138-348666163343.76))))-$E$1</f>
        <v>99365846.3327637</v>
      </c>
      <c r="E1007" s="47" t="n">
        <f aca="false">D1007*100/$E$2</f>
        <v>66.6978694123585</v>
      </c>
      <c r="G1007" s="41" t="n">
        <f aca="false">[3]Plan1!$C1002</f>
        <v>-13.95</v>
      </c>
      <c r="H1007" s="41" t="n">
        <f aca="false">$J$5 + G1007</f>
        <v>746.05</v>
      </c>
      <c r="I1007" s="47" t="n">
        <f aca="false">IF(H1007&gt;$J$5,$J$2+$J$1,(IF(H1007&gt;739.99,H1007^3*2498.244218-H1007^2*5471052.355142+H1007*3994605728.77515-972400879260.135,H1007^3*1396.138889-H1007^2*3002770.071427+H1007*2152080038.43115-513963640099.415)))-$J$1</f>
        <v>19421174.3762207</v>
      </c>
      <c r="J1007" s="47" t="n">
        <f aca="false">I1007*100/$J$2</f>
        <v>22.0839593137632</v>
      </c>
      <c r="L1007" s="41" t="n">
        <f aca="false">[4]Plan1!$C1002</f>
        <v>-6.02</v>
      </c>
      <c r="M1007" s="41" t="n">
        <f aca="false">$O$5 + L1007</f>
        <v>832.76</v>
      </c>
      <c r="N1007" s="47" t="n">
        <f aca="false">IF(M1007&gt;$O$5,$O$2+$O$1,(M1007^3*3270.5936-M1007^2*8015778.389801+M1007*6549018422.82398-1783686174686.87))-$O$1</f>
        <v>15033960.7792969</v>
      </c>
      <c r="O1007" s="41" t="n">
        <f aca="false">N1007*100/$O$2</f>
        <v>38.4629449079884</v>
      </c>
      <c r="R1007" s="47" t="n">
        <f aca="false">SUM(D1007,I1007,N1007)</f>
        <v>133820981.488281</v>
      </c>
      <c r="S1007" s="41" t="n">
        <f aca="false">R1007*100/$R$2</f>
        <v>48.4843946917512</v>
      </c>
      <c r="U1007" s="41" t="n">
        <f aca="false">[1]Plan1!$B1002</f>
        <v>9.06</v>
      </c>
    </row>
    <row r="1008" customFormat="false" ht="15" hidden="false" customHeight="false" outlineLevel="0" collapsed="false">
      <c r="A1008" s="46" t="n">
        <v>43006</v>
      </c>
      <c r="B1008" s="41" t="n">
        <f aca="false">[2]Plan1!$C1003</f>
        <v>-4.96</v>
      </c>
      <c r="C1008" s="41" t="n">
        <f aca="false">$E$5 + B1008</f>
        <v>776.04</v>
      </c>
      <c r="D1008" s="47" t="n">
        <f aca="false">IF(C1008&gt;$E$5,$E$2+$E$1,(IF(C1008&gt;764.99,C1008^3*3486.59308-C1008^2*7860012.00812+C1008*5908819377.96283-1481278321001.59,IF(C1008&gt;752.99,C1008^3*3588.471445-C1008^2*8028757.56264+C1008*5988077680.84934-1488767378546.26,C1008^3*899.851852-C1008^2*1969009.674601+C1008*1435480406.01138-348666163343.76))))-$E$1</f>
        <v>98928736.7160645</v>
      </c>
      <c r="E1008" s="47" t="n">
        <f aca="false">D1008*100/$E$2</f>
        <v>66.4044659824128</v>
      </c>
      <c r="G1008" s="41" t="n">
        <f aca="false">[3]Plan1!$C1003</f>
        <v>-14.01</v>
      </c>
      <c r="H1008" s="41" t="n">
        <f aca="false">$J$5 + G1008</f>
        <v>745.99</v>
      </c>
      <c r="I1008" s="47" t="n">
        <f aca="false">IF(H1008&gt;$J$5,$J$2+$J$1,(IF(H1008&gt;739.99,H1008^3*2498.244218-H1008^2*5471052.355142+H1008*3994605728.77515-972400879260.135,H1008^3*1396.138889-H1008^2*3002770.071427+H1008*2152080038.43115-513963640099.415)))-$J$1</f>
        <v>19256830.8630371</v>
      </c>
      <c r="J1008" s="47" t="n">
        <f aca="false">I1008*100/$J$2</f>
        <v>21.8970831038945</v>
      </c>
      <c r="L1008" s="41" t="n">
        <f aca="false">[4]Plan1!$C1003</f>
        <v>-6.03</v>
      </c>
      <c r="M1008" s="41" t="n">
        <f aca="false">$O$5 + L1008</f>
        <v>832.75</v>
      </c>
      <c r="N1008" s="47" t="n">
        <f aca="false">IF(M1008&gt;$O$5,$O$2+$O$1,(M1008^3*3270.5936-M1008^2*8015778.389801+M1008*6549018422.82398-1783686174686.87))-$O$1</f>
        <v>15004542.3916016</v>
      </c>
      <c r="O1008" s="41" t="n">
        <f aca="false">N1008*100/$O$2</f>
        <v>38.3876807881854</v>
      </c>
      <c r="R1008" s="47" t="n">
        <f aca="false">SUM(D1008,I1008,N1008)</f>
        <v>133190109.970703</v>
      </c>
      <c r="S1008" s="41" t="n">
        <f aca="false">R1008*100/$R$2</f>
        <v>48.2558249763159</v>
      </c>
      <c r="U1008" s="41" t="n">
        <f aca="false">[1]Plan1!$B1003</f>
        <v>9.06</v>
      </c>
    </row>
    <row r="1009" customFormat="false" ht="15" hidden="false" customHeight="false" outlineLevel="0" collapsed="false">
      <c r="A1009" s="46" t="n">
        <v>43007</v>
      </c>
      <c r="B1009" s="41" t="n">
        <f aca="false">[2]Plan1!$C1004</f>
        <v>-4.99</v>
      </c>
      <c r="C1009" s="41" t="n">
        <f aca="false">$E$5 + B1009</f>
        <v>776.01</v>
      </c>
      <c r="D1009" s="47" t="n">
        <f aca="false">IF(C1009&gt;$E$5,$E$2+$E$1,(IF(C1009&gt;764.99,C1009^3*3486.59308-C1009^2*7860012.00812+C1009*5908819377.96283-1481278321001.59,IF(C1009&gt;752.99,C1009^3*3588.471445-C1009^2*8028757.56264+C1009*5988077680.84934-1488767378546.26,C1009^3*899.851852-C1009^2*1969009.674601+C1009*1435480406.01138-348666163343.76))))-$E$1</f>
        <v>98667088.3820801</v>
      </c>
      <c r="E1009" s="47" t="n">
        <f aca="false">D1009*100/$E$2</f>
        <v>66.2288383693433</v>
      </c>
      <c r="G1009" s="41" t="n">
        <f aca="false">[3]Plan1!$C1004</f>
        <v>-14.06</v>
      </c>
      <c r="H1009" s="41" t="n">
        <f aca="false">$J$5 + G1009</f>
        <v>745.94</v>
      </c>
      <c r="I1009" s="47" t="n">
        <f aca="false">IF(H1009&gt;$J$5,$J$2+$J$1,(IF(H1009&gt;739.99,H1009^3*2498.244218-H1009^2*5471052.355142+H1009*3994605728.77515-972400879260.135,H1009^3*1396.138889-H1009^2*3002770.071427+H1009*2152080038.43115-513963640099.415)))-$J$1</f>
        <v>19120537.7609863</v>
      </c>
      <c r="J1009" s="47" t="n">
        <f aca="false">I1009*100/$J$2</f>
        <v>21.7421032215182</v>
      </c>
      <c r="L1009" s="41" t="n">
        <f aca="false">[4]Plan1!$C1004</f>
        <v>-6.04</v>
      </c>
      <c r="M1009" s="41" t="n">
        <f aca="false">$O$5 + L1009</f>
        <v>832.74</v>
      </c>
      <c r="N1009" s="47" t="n">
        <f aca="false">IF(M1009&gt;$O$5,$O$2+$O$1,(M1009^3*3270.5936-M1009^2*8015778.389801+M1009*6549018422.82398-1783686174686.87))-$O$1</f>
        <v>14975154.9990234</v>
      </c>
      <c r="O1009" s="41" t="n">
        <f aca="false">N1009*100/$O$2</f>
        <v>38.3124959664132</v>
      </c>
      <c r="R1009" s="47" t="n">
        <f aca="false">SUM(D1009,I1009,N1009)</f>
        <v>132762781.14209</v>
      </c>
      <c r="S1009" s="41" t="n">
        <f aca="false">R1009*100/$R$2</f>
        <v>48.1010003788632</v>
      </c>
      <c r="U1009" s="41" t="n">
        <f aca="false">[1]Plan1!$B1004</f>
        <v>10.16</v>
      </c>
    </row>
    <row r="1010" customFormat="false" ht="15" hidden="false" customHeight="false" outlineLevel="0" collapsed="false">
      <c r="A1010" s="46" t="n">
        <v>43008</v>
      </c>
      <c r="B1010" s="41" t="n">
        <f aca="false">[2]Plan1!$C1005</f>
        <v>-5.02</v>
      </c>
      <c r="C1010" s="41" t="n">
        <f aca="false">$E$5 + B1010</f>
        <v>775.98</v>
      </c>
      <c r="D1010" s="47" t="n">
        <f aca="false">IF(C1010&gt;$E$5,$E$2+$E$1,(IF(C1010&gt;764.99,C1010^3*3486.59308-C1010^2*7860012.00812+C1010*5908819377.96283-1481278321001.59,IF(C1010&gt;752.99,C1010^3*3588.471445-C1010^2*8028757.56264+C1010*5988077680.84934-1488767378546.26,C1010^3*899.851852-C1010^2*1969009.674601+C1010*1435480406.01138-348666163343.76))))-$E$1</f>
        <v>98405902.4333496</v>
      </c>
      <c r="E1010" s="47" t="n">
        <f aca="false">D1010*100/$E$2</f>
        <v>66.0535211256051</v>
      </c>
      <c r="G1010" s="41" t="n">
        <f aca="false">[3]Plan1!$C1005</f>
        <v>-14.09</v>
      </c>
      <c r="H1010" s="41" t="n">
        <f aca="false">$J$5 + G1010</f>
        <v>745.91</v>
      </c>
      <c r="I1010" s="47" t="n">
        <f aca="false">IF(H1010&gt;$J$5,$J$2+$J$1,(IF(H1010&gt;739.99,H1010^3*2498.244218-H1010^2*5471052.355142+H1010*3994605728.77515-972400879260.135,H1010^3*1396.138889-H1010^2*3002770.071427+H1010*2152080038.43115-513963640099.415)))-$J$1</f>
        <v>19039048.9841309</v>
      </c>
      <c r="J1010" s="47" t="n">
        <f aca="false">I1010*100/$J$2</f>
        <v>21.6494417378333</v>
      </c>
      <c r="L1010" s="41" t="n">
        <f aca="false">[4]Plan1!$C1005</f>
        <v>-6.06</v>
      </c>
      <c r="M1010" s="41" t="n">
        <f aca="false">$O$5 + L1010</f>
        <v>832.72</v>
      </c>
      <c r="N1010" s="47" t="n">
        <f aca="false">IF(M1010&gt;$O$5,$O$2+$O$1,(M1010^3*3270.5936-M1010^2*8015778.389801+M1010*6549018422.82398-1783686174686.87))-$O$1</f>
        <v>14916473.1269531</v>
      </c>
      <c r="O1010" s="41" t="n">
        <f aca="false">N1010*100/$O$2</f>
        <v>38.1623640320765</v>
      </c>
      <c r="R1010" s="47" t="n">
        <f aca="false">SUM(D1010,I1010,N1010)</f>
        <v>132361424.544434</v>
      </c>
      <c r="S1010" s="41" t="n">
        <f aca="false">R1010*100/$R$2</f>
        <v>47.9555857250736</v>
      </c>
      <c r="U1010" s="41" t="n">
        <f aca="false">[1]Plan1!$B1005</f>
        <v>10.16</v>
      </c>
    </row>
    <row r="1011" customFormat="false" ht="15" hidden="false" customHeight="false" outlineLevel="0" collapsed="false">
      <c r="A1011" s="46" t="n">
        <v>43009</v>
      </c>
      <c r="B1011" s="41" t="n">
        <f aca="false">[2]Plan1!$C1006</f>
        <v>-5.03</v>
      </c>
      <c r="C1011" s="41" t="n">
        <f aca="false">$E$5 + B1011</f>
        <v>775.97</v>
      </c>
      <c r="D1011" s="47" t="n">
        <f aca="false">IF(C1011&gt;$E$5,$E$2+$E$1,(IF(C1011&gt;764.99,C1011^3*3486.59308-C1011^2*7860012.00812+C1011*5908819377.96283-1481278321001.59,IF(C1011&gt;752.99,C1011^3*3588.471445-C1011^2*8028757.56264+C1011*5988077680.84934-1488767378546.26,C1011^3*899.851852-C1011^2*1969009.674601+C1011*1435480406.01138-348666163343.76))))-$E$1</f>
        <v>98318943.1062012</v>
      </c>
      <c r="E1011" s="47" t="n">
        <f aca="false">D1011*100/$E$2</f>
        <v>65.995150950536</v>
      </c>
      <c r="G1011" s="41" t="n">
        <f aca="false">[3]Plan1!$C1006</f>
        <v>-14.1</v>
      </c>
      <c r="H1011" s="41" t="n">
        <f aca="false">$J$5 + G1011</f>
        <v>745.9</v>
      </c>
      <c r="I1011" s="47" t="n">
        <f aca="false">IF(H1011&gt;$J$5,$J$2+$J$1,(IF(H1011&gt;739.99,H1011^3*2498.244218-H1011^2*5471052.355142+H1011*3994605728.77515-972400879260.135,H1011^3*1396.138889-H1011^2*3002770.071427+H1011*2152080038.43115-513963640099.415)))-$J$1</f>
        <v>19011933.8156738</v>
      </c>
      <c r="J1011" s="47" t="n">
        <f aca="false">I1011*100/$J$2</f>
        <v>21.6186088816223</v>
      </c>
      <c r="L1011" s="41" t="n">
        <f aca="false">[4]Plan1!$C1006</f>
        <v>-6.01</v>
      </c>
      <c r="M1011" s="41" t="n">
        <f aca="false">$O$5 + L1011</f>
        <v>832.77</v>
      </c>
      <c r="N1011" s="47" t="n">
        <f aca="false">IF(M1011&gt;$O$5,$O$2+$O$1,(M1011^3*3270.5936-M1011^2*8015778.389801+M1011*6549018422.82398-1783686174686.87))-$O$1</f>
        <v>15063410.1845703</v>
      </c>
      <c r="O1011" s="41" t="n">
        <f aca="false">N1011*100/$O$2</f>
        <v>38.5382883832864</v>
      </c>
      <c r="R1011" s="47" t="n">
        <f aca="false">SUM(D1011,I1011,N1011)</f>
        <v>132394287.106445</v>
      </c>
      <c r="S1011" s="41" t="n">
        <f aca="false">R1011*100/$R$2</f>
        <v>47.967492089901</v>
      </c>
      <c r="U1011" s="41" t="n">
        <f aca="false">[1]Plan1!$B1006</f>
        <v>13.89</v>
      </c>
    </row>
    <row r="1012" customFormat="false" ht="15" hidden="false" customHeight="false" outlineLevel="0" collapsed="false">
      <c r="A1012" s="46" t="n">
        <v>43010</v>
      </c>
      <c r="B1012" s="41" t="n">
        <f aca="false">[2]Plan1!$C1007</f>
        <v>-5.06</v>
      </c>
      <c r="C1012" s="41" t="n">
        <f aca="false">$E$5 + B1012</f>
        <v>775.94</v>
      </c>
      <c r="D1012" s="47" t="n">
        <f aca="false">IF(C1012&gt;$E$5,$E$2+$E$1,(IF(C1012&gt;764.99,C1012^3*3486.59308-C1012^2*7860012.00812+C1012*5908819377.96283-1481278321001.59,IF(C1012&gt;752.99,C1012^3*3588.471445-C1012^2*8028757.56264+C1012*5988077680.84934-1488767378546.26,C1012^3*899.851852-C1012^2*1969009.674601+C1012*1435480406.01138-348666163343.76))))-$E$1</f>
        <v>98058372.7946777</v>
      </c>
      <c r="E1012" s="47" t="n">
        <f aca="false">D1012*100/$E$2</f>
        <v>65.8202469442588</v>
      </c>
      <c r="G1012" s="41" t="n">
        <f aca="false">[3]Plan1!$C1007</f>
        <v>-14.13</v>
      </c>
      <c r="H1012" s="41" t="n">
        <f aca="false">$J$5 + G1012</f>
        <v>745.87</v>
      </c>
      <c r="I1012" s="47" t="n">
        <f aca="false">IF(H1012&gt;$J$5,$J$2+$J$1,(IF(H1012&gt;739.99,H1012^3*2498.244218-H1012^2*5471052.355142+H1012*3994605728.77515-972400879260.135,H1012^3*1396.138889-H1012^2*3002770.071427+H1012*2152080038.43115-513963640099.415)))-$J$1</f>
        <v>18930731.3737793</v>
      </c>
      <c r="J1012" s="47" t="n">
        <f aca="false">I1012*100/$J$2</f>
        <v>21.526272991514</v>
      </c>
      <c r="L1012" s="41" t="n">
        <f aca="false">[4]Plan1!$C1007</f>
        <v>-6.03</v>
      </c>
      <c r="M1012" s="41" t="n">
        <f aca="false">$O$5 + L1012</f>
        <v>832.75</v>
      </c>
      <c r="N1012" s="47" t="n">
        <f aca="false">IF(M1012&gt;$O$5,$O$2+$O$1,(M1012^3*3270.5936-M1012^2*8015778.389801+M1012*6549018422.82398-1783686174686.87))-$O$1</f>
        <v>15004542.3916016</v>
      </c>
      <c r="O1012" s="41" t="n">
        <f aca="false">N1012*100/$O$2</f>
        <v>38.3876807881854</v>
      </c>
      <c r="R1012" s="47" t="n">
        <f aca="false">SUM(D1012,I1012,N1012)</f>
        <v>131993646.560059</v>
      </c>
      <c r="S1012" s="41" t="n">
        <f aca="false">R1012*100/$R$2</f>
        <v>47.8223368671212</v>
      </c>
      <c r="U1012" s="41" t="n">
        <f aca="false">[1]Plan1!$B1007</f>
        <v>13.09</v>
      </c>
    </row>
    <row r="1013" customFormat="false" ht="15" hidden="false" customHeight="false" outlineLevel="0" collapsed="false">
      <c r="A1013" s="46" t="n">
        <v>43011</v>
      </c>
      <c r="B1013" s="41" t="n">
        <f aca="false">[2]Plan1!$C1008</f>
        <v>-5</v>
      </c>
      <c r="C1013" s="41" t="n">
        <f aca="false">$E$5 + B1013</f>
        <v>776</v>
      </c>
      <c r="D1013" s="47" t="n">
        <f aca="false">IF(C1013&gt;$E$5,$E$2+$E$1,(IF(C1013&gt;764.99,C1013^3*3486.59308-C1013^2*7860012.00812+C1013*5908819377.96283-1481278321001.59,IF(C1013&gt;752.99,C1013^3*3588.471445-C1013^2*8028757.56264+C1013*5988077680.84934-1488767378546.26,C1013^3*899.851852-C1013^2*1969009.674601+C1013*1435480406.01138-348666163343.76))))-$E$1</f>
        <v>98579975.0515137</v>
      </c>
      <c r="E1013" s="47" t="n">
        <f aca="false">D1013*100/$E$2</f>
        <v>66.1703648217348</v>
      </c>
      <c r="G1013" s="41" t="n">
        <f aca="false">[3]Plan1!$C1008</f>
        <v>-14.11</v>
      </c>
      <c r="H1013" s="41" t="n">
        <f aca="false">$J$5 + G1013</f>
        <v>745.89</v>
      </c>
      <c r="I1013" s="47" t="n">
        <f aca="false">IF(H1013&gt;$J$5,$J$2+$J$1,(IF(H1013&gt;739.99,H1013^3*2498.244218-H1013^2*5471052.355142+H1013*3994605728.77515-972400879260.135,H1013^3*1396.138889-H1013^2*3002770.071427+H1013*2152080038.43115-513963640099.415)))-$J$1</f>
        <v>18984842.5014648</v>
      </c>
      <c r="J1013" s="47" t="n">
        <f aca="false">I1013*100/$J$2</f>
        <v>21.5878031502511</v>
      </c>
      <c r="L1013" s="41" t="n">
        <f aca="false">[4]Plan1!$C1008</f>
        <v>-5.98</v>
      </c>
      <c r="M1013" s="41" t="n">
        <f aca="false">$O$5 + L1013</f>
        <v>832.8</v>
      </c>
      <c r="N1013" s="47" t="n">
        <f aca="false">IF(M1013&gt;$O$5,$O$2+$O$1,(M1013^3*3270.5936-M1013^2*8015778.389801+M1013*6549018422.82398-1783686174686.87))-$O$1</f>
        <v>15151944.6884766</v>
      </c>
      <c r="O1013" s="41" t="n">
        <f aca="false">N1013*100/$O$2</f>
        <v>38.7647954093584</v>
      </c>
      <c r="R1013" s="47" t="n">
        <f aca="false">SUM(D1013,I1013,N1013)</f>
        <v>132716762.241455</v>
      </c>
      <c r="S1013" s="41" t="n">
        <f aca="false">R1013*100/$R$2</f>
        <v>48.0843273690194</v>
      </c>
      <c r="U1013" s="41" t="n">
        <f aca="false">[1]Plan1!$B1008</f>
        <v>22.88</v>
      </c>
    </row>
    <row r="1014" customFormat="false" ht="15" hidden="false" customHeight="false" outlineLevel="0" collapsed="false">
      <c r="A1014" s="46" t="n">
        <v>43012</v>
      </c>
      <c r="B1014" s="41" t="n">
        <f aca="false">[2]Plan1!$C1009</f>
        <v>-4.97</v>
      </c>
      <c r="C1014" s="41" t="n">
        <f aca="false">$E$5 + B1014</f>
        <v>776.03</v>
      </c>
      <c r="D1014" s="47" t="n">
        <f aca="false">IF(C1014&gt;$E$5,$E$2+$E$1,(IF(C1014&gt;764.99,C1014^3*3486.59308-C1014^2*7860012.00812+C1014*5908819377.96283-1481278321001.59,IF(C1014&gt;752.99,C1014^3*3588.471445-C1014^2*8028757.56264+C1014*5988077680.84934-1488767378546.26,C1014^3*899.851852-C1014^2*1969009.674601+C1014*1435480406.01138-348666163343.76))))-$E$1</f>
        <v>98841469.1936035</v>
      </c>
      <c r="E1014" s="47" t="n">
        <f aca="false">D1014*100/$E$2</f>
        <v>66.3458889357528</v>
      </c>
      <c r="G1014" s="41" t="n">
        <f aca="false">[3]Plan1!$C1009</f>
        <v>-14.1</v>
      </c>
      <c r="H1014" s="41" t="n">
        <f aca="false">$J$5 + G1014</f>
        <v>745.9</v>
      </c>
      <c r="I1014" s="47" t="n">
        <f aca="false">IF(H1014&gt;$J$5,$J$2+$J$1,(IF(H1014&gt;739.99,H1014^3*2498.244218-H1014^2*5471052.355142+H1014*3994605728.77515-972400879260.135,H1014^3*1396.138889-H1014^2*3002770.071427+H1014*2152080038.43115-513963640099.415)))-$J$1</f>
        <v>19011933.8156738</v>
      </c>
      <c r="J1014" s="47" t="n">
        <f aca="false">I1014*100/$J$2</f>
        <v>21.6186088816223</v>
      </c>
      <c r="L1014" s="41" t="n">
        <f aca="false">[4]Plan1!$C1009</f>
        <v>-5.92</v>
      </c>
      <c r="M1014" s="41" t="n">
        <f aca="false">$O$5 + L1014</f>
        <v>832.86</v>
      </c>
      <c r="N1014" s="47" t="n">
        <f aca="false">IF(M1014&gt;$O$5,$O$2+$O$1,(M1014^3*3270.5936-M1014^2*8015778.389801+M1014*6549018422.82398-1783686174686.87))-$O$1</f>
        <v>15329853.7827148</v>
      </c>
      <c r="O1014" s="41" t="n">
        <f aca="false">N1014*100/$O$2</f>
        <v>39.2199587419474</v>
      </c>
      <c r="R1014" s="47" t="n">
        <f aca="false">SUM(D1014,I1014,N1014)</f>
        <v>133183256.791992</v>
      </c>
      <c r="S1014" s="41" t="n">
        <f aca="false">R1014*100/$R$2</f>
        <v>48.2533420157381</v>
      </c>
      <c r="U1014" s="41" t="n">
        <f aca="false">[1]Plan1!$B1009</f>
        <v>14.71</v>
      </c>
    </row>
    <row r="1015" customFormat="false" ht="15" hidden="false" customHeight="false" outlineLevel="0" collapsed="false">
      <c r="A1015" s="46" t="n">
        <v>43013</v>
      </c>
      <c r="B1015" s="41" t="n">
        <f aca="false">[2]Plan1!$C1010</f>
        <v>-4.97</v>
      </c>
      <c r="C1015" s="41" t="n">
        <f aca="false">$E$5 + B1015</f>
        <v>776.03</v>
      </c>
      <c r="D1015" s="47" t="n">
        <f aca="false">IF(C1015&gt;$E$5,$E$2+$E$1,(IF(C1015&gt;764.99,C1015^3*3486.59308-C1015^2*7860012.00812+C1015*5908819377.96283-1481278321001.59,IF(C1015&gt;752.99,C1015^3*3588.471445-C1015^2*8028757.56264+C1015*5988077680.84934-1488767378546.26,C1015^3*899.851852-C1015^2*1969009.674601+C1015*1435480406.01138-348666163343.76))))-$E$1</f>
        <v>98841469.1936035</v>
      </c>
      <c r="E1015" s="47" t="n">
        <f aca="false">D1015*100/$E$2</f>
        <v>66.3458889357528</v>
      </c>
      <c r="G1015" s="41" t="n">
        <f aca="false">[3]Plan1!$C1010</f>
        <v>-14.1</v>
      </c>
      <c r="H1015" s="41" t="n">
        <f aca="false">$J$5 + G1015</f>
        <v>745.9</v>
      </c>
      <c r="I1015" s="47" t="n">
        <f aca="false">IF(H1015&gt;$J$5,$J$2+$J$1,(IF(H1015&gt;739.99,H1015^3*2498.244218-H1015^2*5471052.355142+H1015*3994605728.77515-972400879260.135,H1015^3*1396.138889-H1015^2*3002770.071427+H1015*2152080038.43115-513963640099.415)))-$J$1</f>
        <v>19011933.8156738</v>
      </c>
      <c r="J1015" s="47" t="n">
        <f aca="false">I1015*100/$J$2</f>
        <v>21.6186088816223</v>
      </c>
      <c r="L1015" s="41" t="n">
        <f aca="false">[4]Plan1!$C1010</f>
        <v>-5.92</v>
      </c>
      <c r="M1015" s="41" t="n">
        <f aca="false">$O$5 + L1015</f>
        <v>832.86</v>
      </c>
      <c r="N1015" s="47" t="n">
        <f aca="false">IF(M1015&gt;$O$5,$O$2+$O$1,(M1015^3*3270.5936-M1015^2*8015778.389801+M1015*6549018422.82398-1783686174686.87))-$O$1</f>
        <v>15329853.7827148</v>
      </c>
      <c r="O1015" s="41" t="n">
        <f aca="false">N1015*100/$O$2</f>
        <v>39.2199587419474</v>
      </c>
      <c r="R1015" s="47" t="n">
        <f aca="false">SUM(D1015,I1015,N1015)</f>
        <v>133183256.791992</v>
      </c>
      <c r="S1015" s="41" t="n">
        <f aca="false">R1015*100/$R$2</f>
        <v>48.2533420157381</v>
      </c>
      <c r="U1015" s="41" t="n">
        <f aca="false">[1]Plan1!$B1010</f>
        <v>11.82</v>
      </c>
    </row>
    <row r="1016" customFormat="false" ht="15" hidden="false" customHeight="false" outlineLevel="0" collapsed="false">
      <c r="A1016" s="46" t="n">
        <v>43014</v>
      </c>
      <c r="B1016" s="41" t="n">
        <f aca="false">[2]Plan1!$C1011</f>
        <v>-4.97</v>
      </c>
      <c r="C1016" s="41" t="n">
        <f aca="false">$E$5 + B1016</f>
        <v>776.03</v>
      </c>
      <c r="D1016" s="47" t="n">
        <f aca="false">IF(C1016&gt;$E$5,$E$2+$E$1,(IF(C1016&gt;764.99,C1016^3*3486.59308-C1016^2*7860012.00812+C1016*5908819377.96283-1481278321001.59,IF(C1016&gt;752.99,C1016^3*3588.471445-C1016^2*8028757.56264+C1016*5988077680.84934-1488767378546.26,C1016^3*899.851852-C1016^2*1969009.674601+C1016*1435480406.01138-348666163343.76))))-$E$1</f>
        <v>98841469.1936035</v>
      </c>
      <c r="E1016" s="47" t="n">
        <f aca="false">D1016*100/$E$2</f>
        <v>66.3458889357528</v>
      </c>
      <c r="G1016" s="41" t="n">
        <f aca="false">[3]Plan1!$C1011</f>
        <v>-14.11</v>
      </c>
      <c r="H1016" s="41" t="n">
        <f aca="false">$J$5 + G1016</f>
        <v>745.89</v>
      </c>
      <c r="I1016" s="47" t="n">
        <f aca="false">IF(H1016&gt;$J$5,$J$2+$J$1,(IF(H1016&gt;739.99,H1016^3*2498.244218-H1016^2*5471052.355142+H1016*3994605728.77515-972400879260.135,H1016^3*1396.138889-H1016^2*3002770.071427+H1016*2152080038.43115-513963640099.415)))-$J$1</f>
        <v>18984842.5014648</v>
      </c>
      <c r="J1016" s="47" t="n">
        <f aca="false">I1016*100/$J$2</f>
        <v>21.5878031502511</v>
      </c>
      <c r="L1016" s="41" t="n">
        <f aca="false">[4]Plan1!$C1011</f>
        <v>-5.93</v>
      </c>
      <c r="M1016" s="41" t="n">
        <f aca="false">$O$5 + L1016</f>
        <v>832.85</v>
      </c>
      <c r="N1016" s="47" t="n">
        <f aca="false">IF(M1016&gt;$O$5,$O$2+$O$1,(M1016^3*3270.5936-M1016^2*8015778.389801+M1016*6549018422.82398-1783686174686.87))-$O$1</f>
        <v>15300124.3500977</v>
      </c>
      <c r="O1016" s="41" t="n">
        <f aca="false">N1016*100/$O$2</f>
        <v>39.1438988435821</v>
      </c>
      <c r="R1016" s="47" t="n">
        <f aca="false">SUM(D1016,I1016,N1016)</f>
        <v>133126436.045166</v>
      </c>
      <c r="S1016" s="41" t="n">
        <f aca="false">R1016*100/$R$2</f>
        <v>48.2327554120146</v>
      </c>
      <c r="U1016" s="41" t="n">
        <f aca="false">[1]Plan1!$B1011</f>
        <v>11.1</v>
      </c>
    </row>
    <row r="1017" customFormat="false" ht="15" hidden="false" customHeight="false" outlineLevel="0" collapsed="false">
      <c r="A1017" s="46" t="n">
        <v>43015</v>
      </c>
      <c r="B1017" s="41" t="n">
        <f aca="false">[2]Plan1!$C1012</f>
        <v>-4.97</v>
      </c>
      <c r="C1017" s="41" t="n">
        <f aca="false">$E$5 + B1017</f>
        <v>776.03</v>
      </c>
      <c r="D1017" s="47" t="n">
        <f aca="false">IF(C1017&gt;$E$5,$E$2+$E$1,(IF(C1017&gt;764.99,C1017^3*3486.59308-C1017^2*7860012.00812+C1017*5908819377.96283-1481278321001.59,IF(C1017&gt;752.99,C1017^3*3588.471445-C1017^2*8028757.56264+C1017*5988077680.84934-1488767378546.26,C1017^3*899.851852-C1017^2*1969009.674601+C1017*1435480406.01138-348666163343.76))))-$E$1</f>
        <v>98841469.1936035</v>
      </c>
      <c r="E1017" s="47" t="n">
        <f aca="false">D1017*100/$E$2</f>
        <v>66.3458889357528</v>
      </c>
      <c r="G1017" s="41" t="n">
        <f aca="false">[3]Plan1!$C1012</f>
        <v>-14.12</v>
      </c>
      <c r="H1017" s="41" t="n">
        <f aca="false">$J$5 + G1017</f>
        <v>745.88</v>
      </c>
      <c r="I1017" s="47" t="n">
        <f aca="false">IF(H1017&gt;$J$5,$J$2+$J$1,(IF(H1017&gt;739.99,H1017^3*2498.244218-H1017^2*5471052.355142+H1017*3994605728.77515-972400879260.135,H1017^3*1396.138889-H1017^2*3002770.071427+H1017*2152080038.43115-513963640099.415)))-$J$1</f>
        <v>18957775.0256348</v>
      </c>
      <c r="J1017" s="47" t="n">
        <f aca="false">I1017*100/$J$2</f>
        <v>21.5570245256747</v>
      </c>
      <c r="L1017" s="41" t="n">
        <f aca="false">[4]Plan1!$C1012</f>
        <v>-5.95</v>
      </c>
      <c r="M1017" s="41" t="n">
        <f aca="false">$O$5 + L1017</f>
        <v>832.83</v>
      </c>
      <c r="N1017" s="47" t="n">
        <f aca="false">IF(M1017&gt;$O$5,$O$2+$O$1,(M1017^3*3270.5936-M1017^2*8015778.389801+M1017*6549018422.82398-1783686174686.87))-$O$1</f>
        <v>15240759.0458984</v>
      </c>
      <c r="O1017" s="41" t="n">
        <f aca="false">N1017*100/$O$2</f>
        <v>38.9920184137752</v>
      </c>
      <c r="R1017" s="47" t="n">
        <f aca="false">SUM(D1017,I1017,N1017)</f>
        <v>133040003.265137</v>
      </c>
      <c r="S1017" s="41" t="n">
        <f aca="false">R1017*100/$R$2</f>
        <v>48.2014401356308</v>
      </c>
      <c r="U1017" s="41" t="n">
        <f aca="false">[1]Plan1!$B1012</f>
        <v>10.62</v>
      </c>
    </row>
    <row r="1018" customFormat="false" ht="15" hidden="false" customHeight="false" outlineLevel="0" collapsed="false">
      <c r="A1018" s="46" t="n">
        <v>43016</v>
      </c>
      <c r="B1018" s="41" t="n">
        <f aca="false">[2]Plan1!$C1013</f>
        <v>-5</v>
      </c>
      <c r="C1018" s="41" t="n">
        <f aca="false">$E$5 + B1018</f>
        <v>776</v>
      </c>
      <c r="D1018" s="47" t="n">
        <f aca="false">IF(C1018&gt;$E$5,$E$2+$E$1,(IF(C1018&gt;764.99,C1018^3*3486.59308-C1018^2*7860012.00812+C1018*5908819377.96283-1481278321001.59,IF(C1018&gt;752.99,C1018^3*3588.471445-C1018^2*8028757.56264+C1018*5988077680.84934-1488767378546.26,C1018^3*899.851852-C1018^2*1969009.674601+C1018*1435480406.01138-348666163343.76))))-$E$1</f>
        <v>98579975.0515137</v>
      </c>
      <c r="E1018" s="47" t="n">
        <f aca="false">D1018*100/$E$2</f>
        <v>66.1703648217348</v>
      </c>
      <c r="G1018" s="41" t="n">
        <f aca="false">[3]Plan1!$C1013</f>
        <v>-14.14</v>
      </c>
      <c r="H1018" s="41" t="n">
        <f aca="false">$J$5 + G1018</f>
        <v>745.86</v>
      </c>
      <c r="I1018" s="47" t="n">
        <f aca="false">IF(H1018&gt;$J$5,$J$2+$J$1,(IF(H1018&gt;739.99,H1018^3*2498.244218-H1018^2*5471052.355142+H1018*3994605728.77515-972400879260.135,H1018^3*1396.138889-H1018^2*3002770.071427+H1018*2152080038.43115-513963640099.415)))-$J$1</f>
        <v>18903711.5305176</v>
      </c>
      <c r="J1018" s="47" t="n">
        <f aca="false">I1018*100/$J$2</f>
        <v>21.4955485302792</v>
      </c>
      <c r="L1018" s="41" t="n">
        <f aca="false">[4]Plan1!$C1013</f>
        <v>-5.97</v>
      </c>
      <c r="M1018" s="41" t="n">
        <f aca="false">$O$5 + L1018</f>
        <v>832.81</v>
      </c>
      <c r="N1018" s="47" t="n">
        <f aca="false">IF(M1018&gt;$O$5,$O$2+$O$1,(M1018^3*3270.5936-M1018^2*8015778.389801+M1018*6549018422.82398-1783686174686.87))-$O$1</f>
        <v>15181518.3544922</v>
      </c>
      <c r="O1018" s="41" t="n">
        <f aca="false">N1018*100/$O$2</f>
        <v>38.8404567938322</v>
      </c>
      <c r="R1018" s="47" t="n">
        <f aca="false">SUM(D1018,I1018,N1018)</f>
        <v>132665204.936523</v>
      </c>
      <c r="S1018" s="41" t="n">
        <f aca="false">R1018*100/$R$2</f>
        <v>48.0656477517147</v>
      </c>
      <c r="U1018" s="41" t="n">
        <f aca="false">[1]Plan1!$B1013</f>
        <v>11.1</v>
      </c>
    </row>
    <row r="1019" customFormat="false" ht="15" hidden="false" customHeight="false" outlineLevel="0" collapsed="false">
      <c r="A1019" s="46" t="n">
        <v>43017</v>
      </c>
      <c r="B1019" s="41" t="n">
        <f aca="false">[2]Plan1!$C1014</f>
        <v>-4.99</v>
      </c>
      <c r="C1019" s="41" t="n">
        <f aca="false">$E$5 + B1019</f>
        <v>776.01</v>
      </c>
      <c r="D1019" s="47" t="n">
        <f aca="false">IF(C1019&gt;$E$5,$E$2+$E$1,(IF(C1019&gt;764.99,C1019^3*3486.59308-C1019^2*7860012.00812+C1019*5908819377.96283-1481278321001.59,IF(C1019&gt;752.99,C1019^3*3588.471445-C1019^2*8028757.56264+C1019*5988077680.84934-1488767378546.26,C1019^3*899.851852-C1019^2*1969009.674601+C1019*1435480406.01138-348666163343.76))))-$E$1</f>
        <v>98667088.3820801</v>
      </c>
      <c r="E1019" s="47" t="n">
        <f aca="false">D1019*100/$E$2</f>
        <v>66.2288383693433</v>
      </c>
      <c r="G1019" s="41" t="n">
        <f aca="false">[3]Plan1!$C1014</f>
        <v>-14.16</v>
      </c>
      <c r="H1019" s="41" t="n">
        <f aca="false">$J$5 + G1019</f>
        <v>745.84</v>
      </c>
      <c r="I1019" s="47" t="n">
        <f aca="false">IF(H1019&gt;$J$5,$J$2+$J$1,(IF(H1019&gt;739.99,H1019^3*2498.244218-H1019^2*5471052.355142+H1019*3994605728.77515-972400879260.135,H1019^3*1396.138889-H1019^2*3002770.071427+H1019*2152080038.43115-513963640099.415)))-$J$1</f>
        <v>18849743.2097168</v>
      </c>
      <c r="J1019" s="47" t="n">
        <f aca="false">I1019*100/$J$2</f>
        <v>21.4341807582944</v>
      </c>
      <c r="L1019" s="41" t="n">
        <f aca="false">[4]Plan1!$C1014</f>
        <v>-5.99</v>
      </c>
      <c r="M1019" s="41" t="n">
        <f aca="false">$O$5 + L1019</f>
        <v>832.79</v>
      </c>
      <c r="N1019" s="47" t="n">
        <f aca="false">IF(M1019&gt;$O$5,$O$2+$O$1,(M1019^3*3270.5936-M1019^2*8015778.389801+M1019*6549018422.82398-1783686174686.87))-$O$1</f>
        <v>15122402.1181641</v>
      </c>
      <c r="O1019" s="41" t="n">
        <f aca="false">N1019*100/$O$2</f>
        <v>38.6892135802549</v>
      </c>
      <c r="R1019" s="47" t="n">
        <f aca="false">SUM(D1019,I1019,N1019)</f>
        <v>132639233.709961</v>
      </c>
      <c r="S1019" s="41" t="n">
        <f aca="false">R1019*100/$R$2</f>
        <v>48.0562381719516</v>
      </c>
      <c r="U1019" s="41" t="n">
        <f aca="false">[1]Plan1!$B1014</f>
        <v>10.16</v>
      </c>
    </row>
    <row r="1020" customFormat="false" ht="15" hidden="false" customHeight="false" outlineLevel="0" collapsed="false">
      <c r="A1020" s="46" t="n">
        <v>43018</v>
      </c>
      <c r="B1020" s="41" t="n">
        <f aca="false">[2]Plan1!$C1015</f>
        <v>-4.98</v>
      </c>
      <c r="C1020" s="41" t="n">
        <f aca="false">$E$5 + B1020</f>
        <v>776.02</v>
      </c>
      <c r="D1020" s="47" t="n">
        <f aca="false">IF(C1020&gt;$E$5,$E$2+$E$1,(IF(C1020&gt;764.99,C1020^3*3486.59308-C1020^2*7860012.00812+C1020*5908819377.96283-1481278321001.59,IF(C1020&gt;752.99,C1020^3*3588.471445-C1020^2*8028757.56264+C1020*5988077680.84934-1488767378546.26,C1020^3*899.851852-C1020^2*1969009.674601+C1020*1435480406.01138-348666163343.76))))-$E$1</f>
        <v>98754253.0895996</v>
      </c>
      <c r="E1020" s="47" t="n">
        <f aca="false">D1020*100/$E$2</f>
        <v>66.2873464029793</v>
      </c>
      <c r="G1020" s="41" t="n">
        <f aca="false">[3]Plan1!$C1015</f>
        <v>-14.19</v>
      </c>
      <c r="H1020" s="41" t="n">
        <f aca="false">$J$5 + G1020</f>
        <v>745.81</v>
      </c>
      <c r="I1020" s="47" t="n">
        <f aca="false">IF(H1020&gt;$J$5,$J$2+$J$1,(IF(H1020&gt;739.99,H1020^3*2498.244218-H1020^2*5471052.355142+H1020*3994605728.77515-972400879260.135,H1020^3*1396.138889-H1020^2*3002770.071427+H1020*2152080038.43115-513963640099.415)))-$J$1</f>
        <v>18768968.921875</v>
      </c>
      <c r="J1020" s="47" t="n">
        <f aca="false">I1020*100/$J$2</f>
        <v>21.3423317252884</v>
      </c>
      <c r="L1020" s="41" t="n">
        <f aca="false">[4]Plan1!$C1015</f>
        <v>-6</v>
      </c>
      <c r="M1020" s="41" t="n">
        <f aca="false">$O$5 + L1020</f>
        <v>832.78</v>
      </c>
      <c r="N1020" s="47" t="n">
        <f aca="false">IF(M1020&gt;$O$5,$O$2+$O$1,(M1020^3*3270.5936-M1020^2*8015778.389801+M1020*6549018422.82398-1783686174686.87))-$O$1</f>
        <v>15092890.6240234</v>
      </c>
      <c r="O1020" s="41" t="n">
        <f aca="false">N1020*100/$O$2</f>
        <v>38.6137112565528</v>
      </c>
      <c r="R1020" s="47" t="n">
        <f aca="false">SUM(D1020,I1020,N1020)</f>
        <v>132616112.635498</v>
      </c>
      <c r="S1020" s="41" t="n">
        <f aca="false">R1020*100/$R$2</f>
        <v>48.0478612247234</v>
      </c>
      <c r="U1020" s="41" t="n">
        <f aca="false">[1]Plan1!$B1015</f>
        <v>9.94</v>
      </c>
    </row>
    <row r="1021" customFormat="false" ht="15" hidden="false" customHeight="false" outlineLevel="0" collapsed="false">
      <c r="A1021" s="46" t="n">
        <v>43019</v>
      </c>
      <c r="B1021" s="41" t="n">
        <f aca="false">[2]Plan1!$C1016</f>
        <v>-5</v>
      </c>
      <c r="C1021" s="41" t="n">
        <f aca="false">$E$5 + B1021</f>
        <v>776</v>
      </c>
      <c r="D1021" s="47" t="n">
        <f aca="false">IF(C1021&gt;$E$5,$E$2+$E$1,(IF(C1021&gt;764.99,C1021^3*3486.59308-C1021^2*7860012.00812+C1021*5908819377.96283-1481278321001.59,IF(C1021&gt;752.99,C1021^3*3588.471445-C1021^2*8028757.56264+C1021*5988077680.84934-1488767378546.26,C1021^3*899.851852-C1021^2*1969009.674601+C1021*1435480406.01138-348666163343.76))))-$E$1</f>
        <v>98579975.0515137</v>
      </c>
      <c r="E1021" s="47" t="n">
        <f aca="false">D1021*100/$E$2</f>
        <v>66.1703648217348</v>
      </c>
      <c r="G1021" s="41" t="n">
        <f aca="false">[3]Plan1!$C1016</f>
        <v>-14.23</v>
      </c>
      <c r="H1021" s="41" t="n">
        <f aca="false">$J$5 + G1021</f>
        <v>745.77</v>
      </c>
      <c r="I1021" s="47" t="n">
        <f aca="false">IF(H1021&gt;$J$5,$J$2+$J$1,(IF(H1021&gt;739.99,H1021^3*2498.244218-H1021^2*5471052.355142+H1021*3994605728.77515-972400879260.135,H1021^3*1396.138889-H1021^2*3002770.071427+H1021*2152080038.43115-513963640099.415)))-$J$1</f>
        <v>18661601.8640137</v>
      </c>
      <c r="J1021" s="47" t="n">
        <f aca="false">I1021*100/$J$2</f>
        <v>21.2202438591524</v>
      </c>
      <c r="L1021" s="41" t="n">
        <f aca="false">[4]Plan1!$C1016</f>
        <v>-6.02</v>
      </c>
      <c r="M1021" s="41" t="n">
        <f aca="false">$O$5 + L1021</f>
        <v>832.76</v>
      </c>
      <c r="N1021" s="47" t="n">
        <f aca="false">IF(M1021&gt;$O$5,$O$2+$O$1,(M1021^3*3270.5936-M1021^2*8015778.389801+M1021*6549018422.82398-1783686174686.87))-$O$1</f>
        <v>15033960.7792969</v>
      </c>
      <c r="O1021" s="41" t="n">
        <f aca="false">N1021*100/$O$2</f>
        <v>38.4629449079884</v>
      </c>
      <c r="R1021" s="47" t="n">
        <f aca="false">SUM(D1021,I1021,N1021)</f>
        <v>132275537.694824</v>
      </c>
      <c r="S1021" s="41" t="n">
        <f aca="false">R1021*100/$R$2</f>
        <v>47.9244682435772</v>
      </c>
      <c r="U1021" s="41" t="n">
        <f aca="false">[1]Plan1!$B1016</f>
        <v>9.49</v>
      </c>
    </row>
    <row r="1022" customFormat="false" ht="15" hidden="false" customHeight="false" outlineLevel="0" collapsed="false">
      <c r="A1022" s="46" t="n">
        <v>43020</v>
      </c>
      <c r="B1022" s="41" t="n">
        <f aca="false">[2]Plan1!$C1017</f>
        <v>-4.99</v>
      </c>
      <c r="C1022" s="41" t="n">
        <f aca="false">$E$5 + B1022</f>
        <v>776.01</v>
      </c>
      <c r="D1022" s="47" t="n">
        <f aca="false">IF(C1022&gt;$E$5,$E$2+$E$1,(IF(C1022&gt;764.99,C1022^3*3486.59308-C1022^2*7860012.00812+C1022*5908819377.96283-1481278321001.59,IF(C1022&gt;752.99,C1022^3*3588.471445-C1022^2*8028757.56264+C1022*5988077680.84934-1488767378546.26,C1022^3*899.851852-C1022^2*1969009.674601+C1022*1435480406.01138-348666163343.76))))-$E$1</f>
        <v>98667088.3820801</v>
      </c>
      <c r="E1022" s="47" t="n">
        <f aca="false">D1022*100/$E$2</f>
        <v>66.2288383693433</v>
      </c>
      <c r="G1022" s="41" t="n">
        <f aca="false">[3]Plan1!$C1017</f>
        <v>-14.28</v>
      </c>
      <c r="H1022" s="41" t="n">
        <f aca="false">$J$5 + G1022</f>
        <v>745.72</v>
      </c>
      <c r="I1022" s="47" t="n">
        <f aca="false">IF(H1022&gt;$J$5,$J$2+$J$1,(IF(H1022&gt;739.99,H1022^3*2498.244218-H1022^2*5471052.355142+H1022*3994605728.77515-972400879260.135,H1022^3*1396.138889-H1022^2*3002770.071427+H1022*2152080038.43115-513963640099.415)))-$J$1</f>
        <v>18527925.2543945</v>
      </c>
      <c r="J1022" s="47" t="n">
        <f aca="false">I1022*100/$J$2</f>
        <v>21.0682392094416</v>
      </c>
      <c r="L1022" s="41" t="n">
        <f aca="false">[4]Plan1!$C1017</f>
        <v>-6.04</v>
      </c>
      <c r="M1022" s="41" t="n">
        <f aca="false">$O$5 + L1022</f>
        <v>832.74</v>
      </c>
      <c r="N1022" s="47" t="n">
        <f aca="false">IF(M1022&gt;$O$5,$O$2+$O$1,(M1022^3*3270.5936-M1022^2*8015778.389801+M1022*6549018422.82398-1783686174686.87))-$O$1</f>
        <v>14975154.9990234</v>
      </c>
      <c r="O1022" s="41" t="n">
        <f aca="false">N1022*100/$O$2</f>
        <v>38.3124959664132</v>
      </c>
      <c r="R1022" s="47" t="n">
        <f aca="false">SUM(D1022,I1022,N1022)</f>
        <v>132170168.635498</v>
      </c>
      <c r="S1022" s="41" t="n">
        <f aca="false">R1022*100/$R$2</f>
        <v>47.886292204186</v>
      </c>
      <c r="U1022" s="41" t="n">
        <f aca="false">[1]Plan1!$B1017</f>
        <v>10.16</v>
      </c>
    </row>
    <row r="1023" customFormat="false" ht="15" hidden="false" customHeight="false" outlineLevel="0" collapsed="false">
      <c r="A1023" s="46" t="n">
        <v>43021</v>
      </c>
      <c r="B1023" s="41" t="n">
        <f aca="false">[2]Plan1!$C1018</f>
        <v>-5</v>
      </c>
      <c r="C1023" s="41" t="n">
        <f aca="false">$E$5 + B1023</f>
        <v>776</v>
      </c>
      <c r="D1023" s="47" t="n">
        <f aca="false">IF(C1023&gt;$E$5,$E$2+$E$1,(IF(C1023&gt;764.99,C1023^3*3486.59308-C1023^2*7860012.00812+C1023*5908819377.96283-1481278321001.59,IF(C1023&gt;752.99,C1023^3*3588.471445-C1023^2*8028757.56264+C1023*5988077680.84934-1488767378546.26,C1023^3*899.851852-C1023^2*1969009.674601+C1023*1435480406.01138-348666163343.76))))-$E$1</f>
        <v>98579975.0515137</v>
      </c>
      <c r="E1023" s="47" t="n">
        <f aca="false">D1023*100/$E$2</f>
        <v>66.1703648217348</v>
      </c>
      <c r="G1023" s="41" t="n">
        <f aca="false">[3]Plan1!$C1018</f>
        <v>-14.32</v>
      </c>
      <c r="H1023" s="41" t="n">
        <f aca="false">$J$5 + G1023</f>
        <v>745.68</v>
      </c>
      <c r="I1023" s="47" t="n">
        <f aca="false">IF(H1023&gt;$J$5,$J$2+$J$1,(IF(H1023&gt;739.99,H1023^3*2498.244218-H1023^2*5471052.355142+H1023*3994605728.77515-972400879260.135,H1023^3*1396.138889-H1023^2*3002770.071427+H1023*2152080038.43115-513963640099.415)))-$J$1</f>
        <v>18421408.5668945</v>
      </c>
      <c r="J1023" s="47" t="n">
        <f aca="false">I1023*100/$J$2</f>
        <v>20.947118305658</v>
      </c>
      <c r="L1023" s="41" t="n">
        <f aca="false">[4]Plan1!$C1018</f>
        <v>-6.05</v>
      </c>
      <c r="M1023" s="41" t="n">
        <f aca="false">$O$5 + L1023</f>
        <v>832.73</v>
      </c>
      <c r="N1023" s="47" t="n">
        <f aca="false">IF(M1023&gt;$O$5,$O$2+$O$1,(M1023^3*3270.5936-M1023^2*8015778.389801+M1023*6549018422.82398-1783686174686.87))-$O$1</f>
        <v>14945798.5839844</v>
      </c>
      <c r="O1023" s="41" t="n">
        <f aca="false">N1023*100/$O$2</f>
        <v>38.2373903976998</v>
      </c>
      <c r="R1023" s="47" t="n">
        <f aca="false">SUM(D1023,I1023,N1023)</f>
        <v>131947182.202393</v>
      </c>
      <c r="S1023" s="41" t="n">
        <f aca="false">R1023*100/$R$2</f>
        <v>47.8055024646896</v>
      </c>
      <c r="U1023" s="41" t="n">
        <f aca="false">[1]Plan1!$B1018</f>
        <v>9.49</v>
      </c>
    </row>
    <row r="1024" customFormat="false" ht="15" hidden="false" customHeight="false" outlineLevel="0" collapsed="false">
      <c r="A1024" s="46" t="n">
        <v>43022</v>
      </c>
      <c r="B1024" s="41" t="n">
        <f aca="false">[2]Plan1!$C1019</f>
        <v>-5.03</v>
      </c>
      <c r="C1024" s="41" t="n">
        <f aca="false">$E$5 + B1024</f>
        <v>775.97</v>
      </c>
      <c r="D1024" s="47" t="n">
        <f aca="false">IF(C1024&gt;$E$5,$E$2+$E$1,(IF(C1024&gt;764.99,C1024^3*3486.59308-C1024^2*7860012.00812+C1024*5908819377.96283-1481278321001.59,IF(C1024&gt;752.99,C1024^3*3588.471445-C1024^2*8028757.56264+C1024*5988077680.84934-1488767378546.26,C1024^3*899.851852-C1024^2*1969009.674601+C1024*1435480406.01138-348666163343.76))))-$E$1</f>
        <v>98318943.1062012</v>
      </c>
      <c r="E1024" s="47" t="n">
        <f aca="false">D1024*100/$E$2</f>
        <v>65.995150950536</v>
      </c>
      <c r="G1024" s="41" t="n">
        <f aca="false">[3]Plan1!$C1019</f>
        <v>-14.37</v>
      </c>
      <c r="H1024" s="41" t="n">
        <f aca="false">$J$5 + G1024</f>
        <v>745.63</v>
      </c>
      <c r="I1024" s="47" t="n">
        <f aca="false">IF(H1024&gt;$J$5,$J$2+$J$1,(IF(H1024&gt;739.99,H1024^3*2498.244218-H1024^2*5471052.355142+H1024*3994605728.77515-972400879260.135,H1024^3*1396.138889-H1024^2*3002770.071427+H1024*2152080038.43115-513963640099.415)))-$J$1</f>
        <v>18288791.8845215</v>
      </c>
      <c r="J1024" s="47" t="n">
        <f aca="false">I1024*100/$J$2</f>
        <v>20.7963189069646</v>
      </c>
      <c r="L1024" s="41" t="n">
        <f aca="false">[4]Plan1!$C1019</f>
        <v>-6.06</v>
      </c>
      <c r="M1024" s="41" t="n">
        <f aca="false">$O$5 + L1024</f>
        <v>832.72</v>
      </c>
      <c r="N1024" s="47" t="n">
        <f aca="false">IF(M1024&gt;$O$5,$O$2+$O$1,(M1024^3*3270.5936-M1024^2*8015778.389801+M1024*6549018422.82398-1783686174686.87))-$O$1</f>
        <v>14916473.1269531</v>
      </c>
      <c r="O1024" s="41" t="n">
        <f aca="false">N1024*100/$O$2</f>
        <v>38.1623640320765</v>
      </c>
      <c r="R1024" s="47" t="n">
        <f aca="false">SUM(D1024,I1024,N1024)</f>
        <v>131524208.117676</v>
      </c>
      <c r="S1024" s="41" t="n">
        <f aca="false">R1024*100/$R$2</f>
        <v>47.65225562522</v>
      </c>
      <c r="U1024" s="41" t="n">
        <f aca="false">[1]Plan1!$B1019</f>
        <v>7.24</v>
      </c>
    </row>
    <row r="1025" customFormat="false" ht="15" hidden="false" customHeight="false" outlineLevel="0" collapsed="false">
      <c r="A1025" s="46" t="n">
        <v>43023</v>
      </c>
      <c r="B1025" s="41" t="n">
        <f aca="false">[2]Plan1!$C1020</f>
        <v>-5.04</v>
      </c>
      <c r="C1025" s="41" t="n">
        <f aca="false">$E$5 + B1025</f>
        <v>775.96</v>
      </c>
      <c r="D1025" s="47" t="n">
        <f aca="false">IF(C1025&gt;$E$5,$E$2+$E$1,(IF(C1025&gt;764.99,C1025^3*3486.59308-C1025^2*7860012.00812+C1025*5908819377.96283-1481278321001.59,IF(C1025&gt;752.99,C1025^3*3588.471445-C1025^2*8028757.56264+C1025*5988077680.84934-1488767378546.26,C1025^3*899.851852-C1025^2*1969009.674601+C1025*1435480406.01138-348666163343.76))))-$E$1</f>
        <v>98232035.0705566</v>
      </c>
      <c r="E1025" s="47" t="n">
        <f aca="false">D1025*100/$E$2</f>
        <v>65.9368152041379</v>
      </c>
      <c r="G1025" s="41" t="n">
        <f aca="false">[3]Plan1!$C1020</f>
        <v>-14.43</v>
      </c>
      <c r="H1025" s="41" t="n">
        <f aca="false">$J$5 + G1025</f>
        <v>745.57</v>
      </c>
      <c r="I1025" s="47" t="n">
        <f aca="false">IF(H1025&gt;$J$5,$J$2+$J$1,(IF(H1025&gt;739.99,H1025^3*2498.244218-H1025^2*5471052.355142+H1025*3994605728.77515-972400879260.135,H1025^3*1396.138889-H1025^2*3002770.071427+H1025*2152080038.43115-513963640099.415)))-$J$1</f>
        <v>18130425.5197754</v>
      </c>
      <c r="J1025" s="47" t="n">
        <f aca="false">I1025*100/$J$2</f>
        <v>20.6162393562654</v>
      </c>
      <c r="L1025" s="41" t="n">
        <f aca="false">[4]Plan1!$C1020</f>
        <v>-6.08</v>
      </c>
      <c r="M1025" s="41" t="n">
        <f aca="false">$O$5 + L1025</f>
        <v>832.7</v>
      </c>
      <c r="N1025" s="47" t="n">
        <f aca="false">IF(M1025&gt;$O$5,$O$2+$O$1,(M1025^3*3270.5936-M1025^2*8015778.389801+M1025*6549018422.82398-1783686174686.87))-$O$1</f>
        <v>14857915.0039063</v>
      </c>
      <c r="O1025" s="41" t="n">
        <f aca="false">N1025*100/$O$2</f>
        <v>38.0125486977324</v>
      </c>
      <c r="R1025" s="47" t="n">
        <f aca="false">SUM(D1025,I1025,N1025)</f>
        <v>131220375.594238</v>
      </c>
      <c r="S1025" s="41" t="n">
        <f aca="false">R1025*100/$R$2</f>
        <v>47.5421747109814</v>
      </c>
      <c r="U1025" s="41" t="n">
        <f aca="false">[1]Plan1!$B1020</f>
        <v>7.43</v>
      </c>
    </row>
    <row r="1026" customFormat="false" ht="15" hidden="false" customHeight="false" outlineLevel="0" collapsed="false">
      <c r="A1026" s="46" t="n">
        <v>43024</v>
      </c>
      <c r="B1026" s="41" t="n">
        <f aca="false">[2]Plan1!$C1021</f>
        <v>-5.12</v>
      </c>
      <c r="C1026" s="41" t="n">
        <f aca="false">$E$5 + B1026</f>
        <v>775.88</v>
      </c>
      <c r="D1026" s="47" t="n">
        <f aca="false">IF(C1026&gt;$E$5,$E$2+$E$1,(IF(C1026&gt;764.99,C1026^3*3486.59308-C1026^2*7860012.00812+C1026*5908819377.96283-1481278321001.59,IF(C1026&gt;752.99,C1026^3*3588.471445-C1026^2*8028757.56264+C1026*5988077680.84934-1488767378546.26,C1026^3*899.851852-C1026^2*1969009.674601+C1026*1435480406.01138-348666163343.76))))-$E$1</f>
        <v>97538614.810791</v>
      </c>
      <c r="E1026" s="47" t="n">
        <f aca="false">D1026*100/$E$2</f>
        <v>65.4713670079957</v>
      </c>
      <c r="G1026" s="41" t="n">
        <f aca="false">[3]Plan1!$C1021</f>
        <v>-14.51</v>
      </c>
      <c r="H1026" s="41" t="n">
        <f aca="false">$J$5 + G1026</f>
        <v>745.49</v>
      </c>
      <c r="I1026" s="47" t="n">
        <f aca="false">IF(H1026&gt;$J$5,$J$2+$J$1,(IF(H1026&gt;739.99,H1026^3*2498.244218-H1026^2*5471052.355142+H1026*3994605728.77515-972400879260.135,H1026^3*1396.138889-H1026^2*3002770.071427+H1026*2152080038.43115-513963640099.415)))-$J$1</f>
        <v>17920577.9152832</v>
      </c>
      <c r="J1026" s="47" t="n">
        <f aca="false">I1026*100/$J$2</f>
        <v>20.3776201116243</v>
      </c>
      <c r="L1026" s="41" t="n">
        <f aca="false">[4]Plan1!$C1021</f>
        <v>-6.11</v>
      </c>
      <c r="M1026" s="41" t="n">
        <f aca="false">$O$5 + L1026</f>
        <v>832.67</v>
      </c>
      <c r="N1026" s="47" t="n">
        <f aca="false">IF(M1026&gt;$O$5,$O$2+$O$1,(M1026^3*3270.5936-M1026^2*8015778.389801+M1026*6549018422.82398-1783686174686.87))-$O$1</f>
        <v>14770309.5078125</v>
      </c>
      <c r="O1026" s="41" t="n">
        <f aca="false">N1026*100/$O$2</f>
        <v>37.7884184489338</v>
      </c>
      <c r="R1026" s="47" t="n">
        <f aca="false">SUM(D1026,I1026,N1026)</f>
        <v>130229502.233887</v>
      </c>
      <c r="S1026" s="41" t="n">
        <f aca="false">R1026*100/$R$2</f>
        <v>47.1831734948901</v>
      </c>
      <c r="U1026" s="41" t="n">
        <f aca="false">[1]Plan1!$B1021</f>
        <v>9.71</v>
      </c>
    </row>
    <row r="1027" customFormat="false" ht="15" hidden="false" customHeight="false" outlineLevel="0" collapsed="false">
      <c r="A1027" s="46" t="n">
        <v>43025</v>
      </c>
      <c r="B1027" s="41" t="n">
        <f aca="false">[2]Plan1!$C1022</f>
        <v>-5.14</v>
      </c>
      <c r="C1027" s="41" t="n">
        <f aca="false">$E$5 + B1027</f>
        <v>775.86</v>
      </c>
      <c r="D1027" s="47" t="n">
        <f aca="false">IF(C1027&gt;$E$5,$E$2+$E$1,(IF(C1027&gt;764.99,C1027^3*3486.59308-C1027^2*7860012.00812+C1027*5908819377.96283-1481278321001.59,IF(C1027&gt;752.99,C1027^3*3588.471445-C1027^2*8028757.56264+C1027*5988077680.84934-1488767378546.26,C1027^3*899.851852-C1027^2*1969009.674601+C1027*1435480406.01138-348666163343.76))))-$E$1</f>
        <v>97365771.2087402</v>
      </c>
      <c r="E1027" s="47" t="n">
        <f aca="false">D1027*100/$E$2</f>
        <v>65.3553482709365</v>
      </c>
      <c r="G1027" s="41" t="n">
        <f aca="false">[3]Plan1!$C1022</f>
        <v>-14.56</v>
      </c>
      <c r="H1027" s="41" t="n">
        <f aca="false">$J$5 + G1027</f>
        <v>745.44</v>
      </c>
      <c r="I1027" s="47" t="n">
        <f aca="false">IF(H1027&gt;$J$5,$J$2+$J$1,(IF(H1027&gt;739.99,H1027^3*2498.244218-H1027^2*5471052.355142+H1027*3994605728.77515-972400879260.135,H1027^3*1396.138889-H1027^2*3002770.071427+H1027*2152080038.43115-513963640099.415)))-$J$1</f>
        <v>17790178.9238281</v>
      </c>
      <c r="J1027" s="47" t="n">
        <f aca="false">I1027*100/$J$2</f>
        <v>20.2293424654808</v>
      </c>
      <c r="L1027" s="41" t="n">
        <f aca="false">[4]Plan1!$C1022</f>
        <v>-6.14</v>
      </c>
      <c r="M1027" s="41" t="n">
        <f aca="false">$O$5 + L1027</f>
        <v>832.64</v>
      </c>
      <c r="N1027" s="47" t="n">
        <f aca="false">IF(M1027&gt;$O$5,$O$2+$O$1,(M1027^3*3270.5936-M1027^2*8015778.389801+M1027*6549018422.82398-1783686174686.87))-$O$1</f>
        <v>14682981.5673828</v>
      </c>
      <c r="O1027" s="41" t="n">
        <f aca="false">N1027*100/$O$2</f>
        <v>37.5649982996475</v>
      </c>
      <c r="R1027" s="47" t="n">
        <f aca="false">SUM(D1027,I1027,N1027)</f>
        <v>129838931.699951</v>
      </c>
      <c r="S1027" s="41" t="n">
        <f aca="false">R1027*100/$R$2</f>
        <v>47.041666716867</v>
      </c>
      <c r="U1027" s="41" t="n">
        <f aca="false">[1]Plan1!$B1022</f>
        <v>9.94</v>
      </c>
    </row>
    <row r="1028" customFormat="false" ht="15" hidden="false" customHeight="false" outlineLevel="0" collapsed="false">
      <c r="A1028" s="46" t="n">
        <v>43026</v>
      </c>
      <c r="B1028" s="41" t="n">
        <f aca="false">[2]Plan1!$C1023</f>
        <v>-5.18</v>
      </c>
      <c r="C1028" s="41" t="n">
        <f aca="false">$E$5 + B1028</f>
        <v>775.82</v>
      </c>
      <c r="D1028" s="47" t="n">
        <f aca="false">IF(C1028&gt;$E$5,$E$2+$E$1,(IF(C1028&gt;764.99,C1028^3*3486.59308-C1028^2*7860012.00812+C1028*5908819377.96283-1481278321001.59,IF(C1028&gt;752.99,C1028^3*3588.471445-C1028^2*8028757.56264+C1028*5988077680.84934-1488767378546.26,C1028^3*899.851852-C1028^2*1969009.674601+C1028*1435480406.01138-348666163343.76))))-$E$1</f>
        <v>97020696.5837402</v>
      </c>
      <c r="E1028" s="47" t="n">
        <f aca="false">D1028*100/$E$2</f>
        <v>65.1237219815705</v>
      </c>
      <c r="G1028" s="41" t="n">
        <f aca="false">[3]Plan1!$C1023</f>
        <v>-14.62</v>
      </c>
      <c r="H1028" s="41" t="n">
        <f aca="false">$J$5 + G1028</f>
        <v>745.38</v>
      </c>
      <c r="I1028" s="47" t="n">
        <f aca="false">IF(H1028&gt;$J$5,$J$2+$J$1,(IF(H1028&gt;739.99,H1028^3*2498.244218-H1028^2*5471052.355142+H1028*3994605728.77515-972400879260.135,H1028^3*1396.138889-H1028^2*3002770.071427+H1028*2152080038.43115-513963640099.415)))-$J$1</f>
        <v>17634464.3884277</v>
      </c>
      <c r="J1028" s="47" t="n">
        <f aca="false">I1028*100/$J$2</f>
        <v>20.0522783293102</v>
      </c>
      <c r="L1028" s="41" t="n">
        <f aca="false">[4]Plan1!$C1023</f>
        <v>-6.16</v>
      </c>
      <c r="M1028" s="41" t="n">
        <f aca="false">$O$5 + L1028</f>
        <v>832.62</v>
      </c>
      <c r="N1028" s="47" t="n">
        <f aca="false">IF(M1028&gt;$O$5,$O$2+$O$1,(M1028^3*3270.5936-M1028^2*8015778.389801+M1028*6549018422.82398-1783686174686.87))-$O$1</f>
        <v>14624916.875</v>
      </c>
      <c r="O1028" s="41" t="n">
        <f aca="false">N1028*100/$O$2</f>
        <v>37.4164453602721</v>
      </c>
      <c r="R1028" s="47" t="n">
        <f aca="false">SUM(D1028,I1028,N1028)</f>
        <v>129280077.847168</v>
      </c>
      <c r="S1028" s="41" t="n">
        <f aca="false">R1028*100/$R$2</f>
        <v>46.8391895681269</v>
      </c>
      <c r="U1028" s="41" t="n">
        <f aca="false">[1]Plan1!$B1023</f>
        <v>11.34</v>
      </c>
    </row>
    <row r="1029" customFormat="false" ht="15" hidden="false" customHeight="false" outlineLevel="0" collapsed="false">
      <c r="A1029" s="46" t="n">
        <v>43027</v>
      </c>
      <c r="B1029" s="41" t="n">
        <f aca="false">[2]Plan1!$C1024</f>
        <v>-5.21</v>
      </c>
      <c r="C1029" s="41" t="n">
        <f aca="false">$E$5 + B1029</f>
        <v>775.79</v>
      </c>
      <c r="D1029" s="47" t="n">
        <f aca="false">IF(C1029&gt;$E$5,$E$2+$E$1,(IF(C1029&gt;764.99,C1029^3*3486.59308-C1029^2*7860012.00812+C1029*5908819377.96283-1481278321001.59,IF(C1029&gt;752.99,C1029^3*3588.471445-C1029^2*8028757.56264+C1029*5988077680.84934-1488767378546.26,C1029^3*899.851852-C1029^2*1969009.674601+C1029*1435480406.01138-348666163343.76))))-$E$1</f>
        <v>96762425.9655762</v>
      </c>
      <c r="E1029" s="47" t="n">
        <f aca="false">D1029*100/$E$2</f>
        <v>64.9503616107881</v>
      </c>
      <c r="G1029" s="41" t="n">
        <f aca="false">[3]Plan1!$C1024</f>
        <v>-14.69</v>
      </c>
      <c r="H1029" s="41" t="n">
        <f aca="false">$J$5 + G1029</f>
        <v>745.31</v>
      </c>
      <c r="I1029" s="47" t="n">
        <f aca="false">IF(H1029&gt;$J$5,$J$2+$J$1,(IF(H1029&gt;739.99,H1029^3*2498.244218-H1029^2*5471052.355142+H1029*3994605728.77515-972400879260.135,H1029^3*1396.138889-H1029^2*3002770.071427+H1029*2152080038.43115-513963640099.415)))-$J$1</f>
        <v>17453847.083252</v>
      </c>
      <c r="J1029" s="47" t="n">
        <f aca="false">I1029*100/$J$2</f>
        <v>19.8468970716378</v>
      </c>
      <c r="L1029" s="41" t="n">
        <f aca="false">[4]Plan1!$C1024</f>
        <v>-6.21</v>
      </c>
      <c r="M1029" s="41" t="n">
        <f aca="false">$O$5 + L1029</f>
        <v>832.57</v>
      </c>
      <c r="N1029" s="47" t="n">
        <f aca="false">IF(M1029&gt;$O$5,$O$2+$O$1,(M1029^3*3270.5936-M1029^2*8015778.389801+M1029*6549018422.82398-1783686174686.87))-$O$1</f>
        <v>14480292.7744141</v>
      </c>
      <c r="O1029" s="41" t="n">
        <f aca="false">N1029*100/$O$2</f>
        <v>37.0464384875081</v>
      </c>
      <c r="R1029" s="47" t="n">
        <f aca="false">SUM(D1029,I1029,N1029)</f>
        <v>128696565.823242</v>
      </c>
      <c r="S1029" s="41" t="n">
        <f aca="false">R1029*100/$R$2</f>
        <v>46.6277785699354</v>
      </c>
      <c r="U1029" s="41" t="n">
        <f aca="false">[1]Plan1!$B1024</f>
        <v>9.49</v>
      </c>
    </row>
    <row r="1030" customFormat="false" ht="15" hidden="false" customHeight="false" outlineLevel="0" collapsed="false">
      <c r="A1030" s="46" t="n">
        <v>43028</v>
      </c>
      <c r="B1030" s="41" t="n">
        <f aca="false">[2]Plan1!$C1025</f>
        <v>-5.24</v>
      </c>
      <c r="C1030" s="41" t="n">
        <f aca="false">$E$5 + B1030</f>
        <v>775.76</v>
      </c>
      <c r="D1030" s="47" t="n">
        <f aca="false">IF(C1030&gt;$E$5,$E$2+$E$1,(IF(C1030&gt;764.99,C1030^3*3486.59308-C1030^2*7860012.00812+C1030*5908819377.96283-1481278321001.59,IF(C1030&gt;752.99,C1030^3*3588.471445-C1030^2*8028757.56264+C1030*5988077680.84934-1488767378546.26,C1030^3*899.851852-C1030^2*1969009.674601+C1030*1435480406.01138-348666163343.76))))-$E$1</f>
        <v>96504613.5915527</v>
      </c>
      <c r="E1030" s="47" t="n">
        <f aca="false">D1030*100/$E$2</f>
        <v>64.7773088296754</v>
      </c>
      <c r="G1030" s="41" t="n">
        <f aca="false">[3]Plan1!$C1025</f>
        <v>-14.76</v>
      </c>
      <c r="H1030" s="41" t="n">
        <f aca="false">$J$5 + G1030</f>
        <v>745.24</v>
      </c>
      <c r="I1030" s="47" t="n">
        <f aca="false">IF(H1030&gt;$J$5,$J$2+$J$1,(IF(H1030&gt;739.99,H1030^3*2498.244218-H1030^2*5471052.355142+H1030*3994605728.77515-972400879260.135,H1030^3*1396.138889-H1030^2*3002770.071427+H1030*2152080038.43115-513963640099.415)))-$J$1</f>
        <v>17274355.2763672</v>
      </c>
      <c r="J1030" s="47" t="n">
        <f aca="false">I1030*100/$J$2</f>
        <v>19.6427956262973</v>
      </c>
      <c r="L1030" s="41" t="n">
        <f aca="false">[4]Plan1!$C1025</f>
        <v>-6.24</v>
      </c>
      <c r="M1030" s="41" t="n">
        <f aca="false">$O$5 + L1030</f>
        <v>832.54</v>
      </c>
      <c r="N1030" s="47" t="n">
        <f aca="false">IF(M1030&gt;$O$5,$O$2+$O$1,(M1030^3*3270.5936-M1030^2*8015778.389801+M1030*6549018422.82398-1783686174686.87))-$O$1</f>
        <v>14393886.1894531</v>
      </c>
      <c r="O1030" s="41" t="n">
        <f aca="false">N1030*100/$O$2</f>
        <v>36.8253755377087</v>
      </c>
      <c r="R1030" s="47" t="n">
        <f aca="false">SUM(D1030,I1030,N1030)</f>
        <v>128172855.057373</v>
      </c>
      <c r="S1030" s="41" t="n">
        <f aca="false">R1030*100/$R$2</f>
        <v>46.4380340381413</v>
      </c>
      <c r="U1030" s="41" t="n">
        <f aca="false">[1]Plan1!$B1025</f>
        <v>8.64</v>
      </c>
    </row>
    <row r="1031" customFormat="false" ht="15" hidden="false" customHeight="false" outlineLevel="0" collapsed="false">
      <c r="A1031" s="46" t="n">
        <v>43029</v>
      </c>
      <c r="B1031" s="41" t="n">
        <f aca="false">[2]Plan1!$C1026</f>
        <v>-5.25</v>
      </c>
      <c r="C1031" s="41" t="n">
        <f aca="false">$E$5 + B1031</f>
        <v>775.75</v>
      </c>
      <c r="D1031" s="47" t="n">
        <f aca="false">IF(C1031&gt;$E$5,$E$2+$E$1,(IF(C1031&gt;764.99,C1031^3*3486.59308-C1031^2*7860012.00812+C1031*5908819377.96283-1481278321001.59,IF(C1031&gt;752.99,C1031^3*3588.471445-C1031^2*8028757.56264+C1031*5988077680.84934-1488767378546.26,C1031^3*899.851852-C1031^2*1969009.674601+C1031*1435480406.01138-348666163343.76))))-$E$1</f>
        <v>96418777.8679199</v>
      </c>
      <c r="E1031" s="47" t="n">
        <f aca="false">D1031*100/$E$2</f>
        <v>64.7196928570141</v>
      </c>
      <c r="G1031" s="41" t="n">
        <f aca="false">[3]Plan1!$C1026</f>
        <v>-14.82</v>
      </c>
      <c r="H1031" s="41" t="n">
        <f aca="false">$J$5 + G1031</f>
        <v>745.18</v>
      </c>
      <c r="I1031" s="47" t="n">
        <f aca="false">IF(H1031&gt;$J$5,$J$2+$J$1,(IF(H1031&gt;739.99,H1031^3*2498.244218-H1031^2*5471052.355142+H1031*3994605728.77515-972400879260.135,H1031^3*1396.138889-H1031^2*3002770.071427+H1031*2152080038.43115-513963640099.415)))-$J$1</f>
        <v>17121397.0651855</v>
      </c>
      <c r="J1031" s="47" t="n">
        <f aca="false">I1031*100/$J$2</f>
        <v>19.4688657265391</v>
      </c>
      <c r="L1031" s="41" t="n">
        <f aca="false">[4]Plan1!$C1026</f>
        <v>-6.27</v>
      </c>
      <c r="M1031" s="41" t="n">
        <f aca="false">$O$5 + L1031</f>
        <v>832.51</v>
      </c>
      <c r="N1031" s="47" t="n">
        <f aca="false">IF(M1031&gt;$O$5,$O$2+$O$1,(M1031^3*3270.5936-M1031^2*8015778.389801+M1031*6549018422.82398-1783686174686.87))-$O$1</f>
        <v>14307754.8642578</v>
      </c>
      <c r="O1031" s="41" t="n">
        <f aca="false">N1031*100/$O$2</f>
        <v>36.6050168135858</v>
      </c>
      <c r="R1031" s="47" t="n">
        <f aca="false">SUM(D1031,I1031,N1031)</f>
        <v>127847929.797363</v>
      </c>
      <c r="S1031" s="41" t="n">
        <f aca="false">R1031*100/$R$2</f>
        <v>46.3203110594542</v>
      </c>
      <c r="U1031" s="41" t="n">
        <f aca="false">[1]Plan1!$B1026</f>
        <v>9.06</v>
      </c>
    </row>
    <row r="1032" customFormat="false" ht="15" hidden="false" customHeight="false" outlineLevel="0" collapsed="false">
      <c r="A1032" s="46" t="n">
        <v>43030</v>
      </c>
      <c r="B1032" s="41" t="n">
        <f aca="false">[2]Plan1!$C1027</f>
        <v>-5.29</v>
      </c>
      <c r="C1032" s="41" t="n">
        <f aca="false">$E$5 + B1032</f>
        <v>775.71</v>
      </c>
      <c r="D1032" s="47" t="n">
        <f aca="false">IF(C1032&gt;$E$5,$E$2+$E$1,(IF(C1032&gt;764.99,C1032^3*3486.59308-C1032^2*7860012.00812+C1032*5908819377.96283-1481278321001.59,IF(C1032&gt;752.99,C1032^3*3588.471445-C1032^2*8028757.56264+C1032*5988077680.84934-1488767378546.26,C1032^3*899.851852-C1032^2*1969009.674601+C1032*1435480406.01138-348666163343.76))))-$E$1</f>
        <v>96075943.0895996</v>
      </c>
      <c r="E1032" s="47" t="n">
        <f aca="false">D1032*100/$E$2</f>
        <v>64.4895700319354</v>
      </c>
      <c r="G1032" s="41" t="n">
        <f aca="false">[3]Plan1!$C1027</f>
        <v>-14.89</v>
      </c>
      <c r="H1032" s="41" t="n">
        <f aca="false">$J$5 + G1032</f>
        <v>745.11</v>
      </c>
      <c r="I1032" s="47" t="n">
        <f aca="false">IF(H1032&gt;$J$5,$J$2+$J$1,(IF(H1032&gt;739.99,H1032^3*2498.244218-H1032^2*5471052.355142+H1032*3994605728.77515-972400879260.135,H1032^3*1396.138889-H1032^2*3002770.071427+H1032*2152080038.43115-513963640099.415)))-$J$1</f>
        <v>16943981.8310547</v>
      </c>
      <c r="J1032" s="47" t="n">
        <f aca="false">I1032*100/$J$2</f>
        <v>19.2671255672527</v>
      </c>
      <c r="L1032" s="41" t="n">
        <f aca="false">[4]Plan1!$C1027</f>
        <v>-6.3</v>
      </c>
      <c r="M1032" s="41" t="n">
        <f aca="false">$O$5 + L1032</f>
        <v>832.48</v>
      </c>
      <c r="N1032" s="47" t="n">
        <f aca="false">IF(M1032&gt;$O$5,$O$2+$O$1,(M1032^3*3270.5936-M1032^2*8015778.389801+M1032*6549018422.82398-1783686174686.87))-$O$1</f>
        <v>14221898.2675781</v>
      </c>
      <c r="O1032" s="41" t="n">
        <f aca="false">N1032*100/$O$2</f>
        <v>36.3853609559873</v>
      </c>
      <c r="R1032" s="47" t="n">
        <f aca="false">SUM(D1032,I1032,N1032)</f>
        <v>127241823.188232</v>
      </c>
      <c r="S1032" s="41" t="n">
        <f aca="false">R1032*100/$R$2</f>
        <v>46.1007138652358</v>
      </c>
      <c r="U1032" s="41" t="n">
        <f aca="false">[1]Plan1!$B1027</f>
        <v>10.16</v>
      </c>
    </row>
    <row r="1033" customFormat="false" ht="15" hidden="false" customHeight="false" outlineLevel="0" collapsed="false">
      <c r="A1033" s="46" t="n">
        <v>43031</v>
      </c>
      <c r="B1033" s="41" t="n">
        <f aca="false">[2]Plan1!$C1028</f>
        <v>-5.32</v>
      </c>
      <c r="C1033" s="41" t="n">
        <f aca="false">$E$5 + B1033</f>
        <v>775.68</v>
      </c>
      <c r="D1033" s="47" t="n">
        <f aca="false">IF(C1033&gt;$E$5,$E$2+$E$1,(IF(C1033&gt;764.99,C1033^3*3486.59308-C1033^2*7860012.00812+C1033*5908819377.96283-1481278321001.59,IF(C1033&gt;752.99,C1033^3*3588.471445-C1033^2*8028757.56264+C1033*5988077680.84934-1488767378546.26,C1033^3*899.851852-C1033^2*1969009.674601+C1033*1435480406.01138-348666163343.76))))-$E$1</f>
        <v>95819349.9382324</v>
      </c>
      <c r="E1033" s="47" t="n">
        <f aca="false">D1033*100/$E$2</f>
        <v>64.3173356361786</v>
      </c>
      <c r="G1033" s="41" t="n">
        <f aca="false">[3]Plan1!$C1028</f>
        <v>-14.92</v>
      </c>
      <c r="H1033" s="41" t="n">
        <f aca="false">$J$5 + G1033</f>
        <v>745.08</v>
      </c>
      <c r="I1033" s="47" t="n">
        <f aca="false">IF(H1033&gt;$J$5,$J$2+$J$1,(IF(H1033&gt;739.99,H1033^3*2498.244218-H1033^2*5471052.355142+H1033*3994605728.77515-972400879260.135,H1033^3*1396.138889-H1033^2*3002770.071427+H1033*2152080038.43115-513963640099.415)))-$J$1</f>
        <v>16868287.0744629</v>
      </c>
      <c r="J1033" s="47" t="n">
        <f aca="false">I1033*100/$J$2</f>
        <v>19.1810525063525</v>
      </c>
      <c r="L1033" s="41" t="n">
        <f aca="false">[4]Plan1!$C1028</f>
        <v>-6.32</v>
      </c>
      <c r="M1033" s="41" t="n">
        <f aca="false">$O$5 + L1033</f>
        <v>832.46</v>
      </c>
      <c r="N1033" s="47" t="n">
        <f aca="false">IF(M1033&gt;$O$5,$O$2+$O$1,(M1033^3*3270.5936-M1033^2*8015778.389801+M1033*6549018422.82398-1783686174686.87))-$O$1</f>
        <v>14164812.9013672</v>
      </c>
      <c r="O1033" s="41" t="n">
        <f aca="false">N1033*100/$O$2</f>
        <v>36.2393135285757</v>
      </c>
      <c r="R1033" s="47" t="n">
        <f aca="false">SUM(D1033,I1033,N1033)</f>
        <v>126852449.914063</v>
      </c>
      <c r="S1033" s="41" t="n">
        <f aca="false">R1033*100/$R$2</f>
        <v>45.9596408638476</v>
      </c>
      <c r="U1033" s="41" t="n">
        <f aca="false">[1]Plan1!$B1028</f>
        <v>9.71</v>
      </c>
    </row>
    <row r="1034" customFormat="false" ht="15" hidden="false" customHeight="false" outlineLevel="0" collapsed="false">
      <c r="A1034" s="46" t="n">
        <v>43032</v>
      </c>
      <c r="B1034" s="41" t="n">
        <f aca="false">[2]Plan1!$C1029</f>
        <v>-5.37</v>
      </c>
      <c r="C1034" s="41" t="n">
        <f aca="false">$E$5 + B1034</f>
        <v>775.63</v>
      </c>
      <c r="D1034" s="47" t="n">
        <f aca="false">IF(C1034&gt;$E$5,$E$2+$E$1,(IF(C1034&gt;764.99,C1034^3*3486.59308-C1034^2*7860012.00812+C1034*5908819377.96283-1481278321001.59,IF(C1034&gt;752.99,C1034^3*3588.471445-C1034^2*8028757.56264+C1034*5988077680.84934-1488767378546.26,C1034^3*899.851852-C1034^2*1969009.674601+C1034*1435480406.01138-348666163343.76))))-$E$1</f>
        <v>95392708.126709</v>
      </c>
      <c r="E1034" s="47" t="n">
        <f aca="false">D1034*100/$E$2</f>
        <v>64.030958567185</v>
      </c>
      <c r="G1034" s="41" t="n">
        <f aca="false">[3]Plan1!$C1029</f>
        <v>-14.98</v>
      </c>
      <c r="H1034" s="41" t="n">
        <f aca="false">$J$5 + G1034</f>
        <v>745.02</v>
      </c>
      <c r="I1034" s="47" t="n">
        <f aca="false">IF(H1034&gt;$J$5,$J$2+$J$1,(IF(H1034&gt;739.99,H1034^3*2498.244218-H1034^2*5471052.355142+H1034*3994605728.77515-972400879260.135,H1034^3*1396.138889-H1034^2*3002770.071427+H1034*2152080038.43115-513963640099.415)))-$J$1</f>
        <v>16717508.020752</v>
      </c>
      <c r="J1034" s="47" t="n">
        <f aca="false">I1034*100/$J$2</f>
        <v>19.0096005424796</v>
      </c>
      <c r="L1034" s="41" t="n">
        <f aca="false">[4]Plan1!$C1029</f>
        <v>-6.34</v>
      </c>
      <c r="M1034" s="41" t="n">
        <f aca="false">$O$5 + L1034</f>
        <v>832.44</v>
      </c>
      <c r="N1034" s="47" t="n">
        <f aca="false">IF(M1034&gt;$O$5,$O$2+$O$1,(M1034^3*3270.5936-M1034^2*8015778.389801+M1034*6549018422.82398-1783686174686.87))-$O$1</f>
        <v>14107849.2451172</v>
      </c>
      <c r="O1034" s="41" t="n">
        <f aca="false">N1034*100/$O$2</f>
        <v>36.093577484411</v>
      </c>
      <c r="R1034" s="47" t="n">
        <f aca="false">SUM(D1034,I1034,N1034)</f>
        <v>126218065.392578</v>
      </c>
      <c r="S1034" s="41" t="n">
        <f aca="false">R1034*100/$R$2</f>
        <v>45.7297983594517</v>
      </c>
      <c r="U1034" s="41" t="n">
        <f aca="false">[1]Plan1!$B1029</f>
        <v>11.34</v>
      </c>
    </row>
    <row r="1035" customFormat="false" ht="15" hidden="false" customHeight="false" outlineLevel="0" collapsed="false">
      <c r="A1035" s="46" t="n">
        <v>43033</v>
      </c>
      <c r="B1035" s="41" t="n">
        <f aca="false">[2]Plan1!$C1030</f>
        <v>-5.4</v>
      </c>
      <c r="C1035" s="41" t="n">
        <f aca="false">$E$5 + B1035</f>
        <v>775.6</v>
      </c>
      <c r="D1035" s="47" t="n">
        <f aca="false">IF(C1035&gt;$E$5,$E$2+$E$1,(IF(C1035&gt;764.99,C1035^3*3486.59308-C1035^2*7860012.00812+C1035*5908819377.96283-1481278321001.59,IF(C1035&gt;752.99,C1035^3*3588.471445-C1035^2*8028757.56264+C1035*5988077680.84934-1488767378546.26,C1035^3*899.851852-C1035^2*1969009.674601+C1035*1435480406.01138-348666163343.76))))-$E$1</f>
        <v>95137330.1833496</v>
      </c>
      <c r="E1035" s="47" t="n">
        <f aca="false">D1035*100/$E$2</f>
        <v>63.85953986201</v>
      </c>
      <c r="G1035" s="41" t="n">
        <f aca="false">[3]Plan1!$C1030</f>
        <v>-15.06</v>
      </c>
      <c r="H1035" s="41" t="n">
        <f aca="false">$J$5 + G1035</f>
        <v>744.94</v>
      </c>
      <c r="I1035" s="47" t="n">
        <f aca="false">IF(H1035&gt;$J$5,$J$2+$J$1,(IF(H1035&gt;739.99,H1035^3*2498.244218-H1035^2*5471052.355142+H1035*3994605728.77515-972400879260.135,H1035^3*1396.138889-H1035^2*3002770.071427+H1035*2152080038.43115-513963640099.415)))-$J$1</f>
        <v>16517730.6643066</v>
      </c>
      <c r="J1035" s="47" t="n">
        <f aca="false">I1035*100/$J$2</f>
        <v>18.7824322504864</v>
      </c>
      <c r="L1035" s="41" t="n">
        <f aca="false">[4]Plan1!$C1030</f>
        <v>-6.38</v>
      </c>
      <c r="M1035" s="41" t="n">
        <f aca="false">$O$5 + L1035</f>
        <v>832.4</v>
      </c>
      <c r="N1035" s="47" t="n">
        <f aca="false">IF(M1035&gt;$O$5,$O$2+$O$1,(M1035^3*3270.5936-M1035^2*8015778.389801+M1035*6549018422.82398-1783686174686.87))-$O$1</f>
        <v>13994286.4316406</v>
      </c>
      <c r="O1035" s="41" t="n">
        <f aca="false">N1035*100/$O$2</f>
        <v>35.8030379318295</v>
      </c>
      <c r="R1035" s="47" t="n">
        <f aca="false">SUM(D1035,I1035,N1035)</f>
        <v>125649347.279297</v>
      </c>
      <c r="S1035" s="41" t="n">
        <f aca="false">R1035*100/$R$2</f>
        <v>45.5237473115068</v>
      </c>
      <c r="U1035" s="41" t="n">
        <f aca="false">[1]Plan1!$B1030</f>
        <v>9.49</v>
      </c>
    </row>
    <row r="1036" customFormat="false" ht="15" hidden="false" customHeight="false" outlineLevel="0" collapsed="false">
      <c r="A1036" s="46" t="n">
        <v>43034</v>
      </c>
      <c r="B1036" s="41" t="n">
        <f aca="false">[2]Plan1!$C1031</f>
        <v>-5.42</v>
      </c>
      <c r="C1036" s="41" t="n">
        <f aca="false">$E$5 + B1036</f>
        <v>775.58</v>
      </c>
      <c r="D1036" s="47" t="n">
        <f aca="false">IF(C1036&gt;$E$5,$E$2+$E$1,(IF(C1036&gt;764.99,C1036^3*3486.59308-C1036^2*7860012.00812+C1036*5908819377.96283-1481278321001.59,IF(C1036&gt;752.99,C1036^3*3588.471445-C1036^2*8028757.56264+C1036*5988077680.84934-1488767378546.26,C1036^3*899.851852-C1036^2*1969009.674601+C1036*1435480406.01138-348666163343.76))))-$E$1</f>
        <v>94967330.8474121</v>
      </c>
      <c r="E1036" s="47" t="n">
        <f aca="false">D1036*100/$E$2</f>
        <v>63.7454302969329</v>
      </c>
      <c r="G1036" s="41" t="n">
        <f aca="false">[3]Plan1!$C1031</f>
        <v>-15.11</v>
      </c>
      <c r="H1036" s="41" t="n">
        <f aca="false">$J$5 + G1036</f>
        <v>744.89</v>
      </c>
      <c r="I1036" s="47" t="n">
        <f aca="false">IF(H1036&gt;$J$5,$J$2+$J$1,(IF(H1036&gt;739.99,H1036^3*2498.244218-H1036^2*5471052.355142+H1036*3994605728.77515-972400879260.135,H1036^3*1396.138889-H1036^2*3002770.071427+H1036*2152080038.43115-513963640099.415)))-$J$1</f>
        <v>16393598.7827148</v>
      </c>
      <c r="J1036" s="47" t="n">
        <f aca="false">I1036*100/$J$2</f>
        <v>18.6412809807686</v>
      </c>
      <c r="L1036" s="41" t="n">
        <f aca="false">[4]Plan1!$C1031</f>
        <v>-6.39</v>
      </c>
      <c r="M1036" s="41" t="n">
        <f aca="false">$O$5 + L1036</f>
        <v>832.39</v>
      </c>
      <c r="N1036" s="47" t="n">
        <f aca="false">IF(M1036&gt;$O$5,$O$2+$O$1,(M1036^3*3270.5936-M1036^2*8015778.389801+M1036*6549018422.82398-1783686174686.87))-$O$1</f>
        <v>13965971.5522461</v>
      </c>
      <c r="O1036" s="41" t="n">
        <f aca="false">N1036*100/$O$2</f>
        <v>35.7305970320416</v>
      </c>
      <c r="R1036" s="47" t="n">
        <f aca="false">SUM(D1036,I1036,N1036)</f>
        <v>125326901.182373</v>
      </c>
      <c r="S1036" s="41" t="n">
        <f aca="false">R1036*100/$R$2</f>
        <v>45.4069225531153</v>
      </c>
      <c r="U1036" s="41" t="n">
        <f aca="false">[1]Plan1!$B1031</f>
        <v>9.06</v>
      </c>
    </row>
    <row r="1037" customFormat="false" ht="15" hidden="false" customHeight="false" outlineLevel="0" collapsed="false">
      <c r="A1037" s="46" t="n">
        <v>43035</v>
      </c>
      <c r="B1037" s="41" t="n">
        <f aca="false">[2]Plan1!$C1032</f>
        <v>-5.44</v>
      </c>
      <c r="C1037" s="41" t="n">
        <f aca="false">$E$5 + B1037</f>
        <v>775.56</v>
      </c>
      <c r="D1037" s="47" t="n">
        <f aca="false">IF(C1037&gt;$E$5,$E$2+$E$1,(IF(C1037&gt;764.99,C1037^3*3486.59308-C1037^2*7860012.00812+C1037*5908819377.96283-1481278321001.59,IF(C1037&gt;752.99,C1037^3*3588.471445-C1037^2*8028757.56264+C1037*5988077680.84934-1488767378546.26,C1037^3*899.851852-C1037^2*1969009.674601+C1037*1435480406.01138-348666163343.76))))-$E$1</f>
        <v>94797533.4206543</v>
      </c>
      <c r="E1037" s="47" t="n">
        <f aca="false">D1037*100/$E$2</f>
        <v>63.6314562604363</v>
      </c>
      <c r="G1037" s="41" t="n">
        <f aca="false">[3]Plan1!$C1032</f>
        <v>-15.17</v>
      </c>
      <c r="H1037" s="41" t="n">
        <f aca="false">$J$5 + G1037</f>
        <v>744.83</v>
      </c>
      <c r="I1037" s="47" t="n">
        <f aca="false">IF(H1037&gt;$J$5,$J$2+$J$1,(IF(H1037&gt;739.99,H1037^3*2498.244218-H1037^2*5471052.355142+H1037*3994605728.77515-972400879260.135,H1037^3*1396.138889-H1037^2*3002770.071427+H1037*2152080038.43115-513963640099.415)))-$J$1</f>
        <v>16245377.5744629</v>
      </c>
      <c r="J1037" s="47" t="n">
        <f aca="false">I1037*100/$J$2</f>
        <v>18.47273756166</v>
      </c>
      <c r="L1037" s="41" t="n">
        <f aca="false">[4]Plan1!$C1032</f>
        <v>-6.41</v>
      </c>
      <c r="M1037" s="41" t="n">
        <f aca="false">$O$5 + L1037</f>
        <v>832.37</v>
      </c>
      <c r="N1037" s="47" t="n">
        <f aca="false">IF(M1037&gt;$O$5,$O$2+$O$1,(M1037^3*3270.5936-M1037^2*8015778.389801+M1037*6549018422.82398-1783686174686.87))-$O$1</f>
        <v>13909432.6425781</v>
      </c>
      <c r="O1037" s="41" t="n">
        <f aca="false">N1037*100/$O$2</f>
        <v>35.5859476612177</v>
      </c>
      <c r="R1037" s="47" t="n">
        <f aca="false">SUM(D1037,I1037,N1037)</f>
        <v>124952343.637695</v>
      </c>
      <c r="S1037" s="41" t="n">
        <f aca="false">R1037*100/$R$2</f>
        <v>45.2712174071139</v>
      </c>
      <c r="U1037" s="41" t="n">
        <f aca="false">[1]Plan1!$B1032</f>
        <v>10.39</v>
      </c>
    </row>
    <row r="1038" customFormat="false" ht="15" hidden="false" customHeight="false" outlineLevel="0" collapsed="false">
      <c r="A1038" s="46" t="n">
        <v>43036</v>
      </c>
      <c r="B1038" s="41" t="n">
        <f aca="false">[2]Plan1!$C1033</f>
        <v>-5.4</v>
      </c>
      <c r="C1038" s="41" t="n">
        <f aca="false">$E$5 + B1038</f>
        <v>775.6</v>
      </c>
      <c r="D1038" s="47" t="n">
        <f aca="false">IF(C1038&gt;$E$5,$E$2+$E$1,(IF(C1038&gt;764.99,C1038^3*3486.59308-C1038^2*7860012.00812+C1038*5908819377.96283-1481278321001.59,IF(C1038&gt;752.99,C1038^3*3588.471445-C1038^2*8028757.56264+C1038*5988077680.84934-1488767378546.26,C1038^3*899.851852-C1038^2*1969009.674601+C1038*1435480406.01138-348666163343.76))))-$E$1</f>
        <v>95137330.1833496</v>
      </c>
      <c r="E1038" s="47" t="n">
        <f aca="false">D1038*100/$E$2</f>
        <v>63.85953986201</v>
      </c>
      <c r="G1038" s="41" t="n">
        <f aca="false">[3]Plan1!$C1033</f>
        <v>-15.17</v>
      </c>
      <c r="H1038" s="41" t="n">
        <f aca="false">$J$5 + G1038</f>
        <v>744.83</v>
      </c>
      <c r="I1038" s="47" t="n">
        <f aca="false">IF(H1038&gt;$J$5,$J$2+$J$1,(IF(H1038&gt;739.99,H1038^3*2498.244218-H1038^2*5471052.355142+H1038*3994605728.77515-972400879260.135,H1038^3*1396.138889-H1038^2*3002770.071427+H1038*2152080038.43115-513963640099.415)))-$J$1</f>
        <v>16245377.5744629</v>
      </c>
      <c r="J1038" s="47" t="n">
        <f aca="false">I1038*100/$J$2</f>
        <v>18.47273756166</v>
      </c>
      <c r="L1038" s="41" t="n">
        <f aca="false">[4]Plan1!$C1033</f>
        <v>-6.4</v>
      </c>
      <c r="M1038" s="41" t="n">
        <f aca="false">$O$5 + L1038</f>
        <v>832.38</v>
      </c>
      <c r="N1038" s="47" t="n">
        <f aca="false">IF(M1038&gt;$O$5,$O$2+$O$1,(M1038^3*3270.5936-M1038^2*8015778.389801+M1038*6549018422.82398-1783686174686.87))-$O$1</f>
        <v>13937686.9628906</v>
      </c>
      <c r="O1038" s="41" t="n">
        <f aca="false">N1038*100/$O$2</f>
        <v>35.6582336264098</v>
      </c>
      <c r="R1038" s="47" t="n">
        <f aca="false">SUM(D1038,I1038,N1038)</f>
        <v>125320394.720703</v>
      </c>
      <c r="S1038" s="41" t="n">
        <f aca="false">R1038*100/$R$2</f>
        <v>45.40456521085</v>
      </c>
      <c r="U1038" s="41" t="n">
        <f aca="false">[1]Plan1!$B1033</f>
        <v>21.5</v>
      </c>
    </row>
    <row r="1039" customFormat="false" ht="15" hidden="false" customHeight="false" outlineLevel="0" collapsed="false">
      <c r="A1039" s="46" t="n">
        <v>43037</v>
      </c>
      <c r="B1039" s="41" t="n">
        <f aca="false">[2]Plan1!$C1034</f>
        <v>-5.42</v>
      </c>
      <c r="C1039" s="41" t="n">
        <f aca="false">$E$5 + B1039</f>
        <v>775.58</v>
      </c>
      <c r="D1039" s="47" t="n">
        <f aca="false">IF(C1039&gt;$E$5,$E$2+$E$1,(IF(C1039&gt;764.99,C1039^3*3486.59308-C1039^2*7860012.00812+C1039*5908819377.96283-1481278321001.59,IF(C1039&gt;752.99,C1039^3*3588.471445-C1039^2*8028757.56264+C1039*5988077680.84934-1488767378546.26,C1039^3*899.851852-C1039^2*1969009.674601+C1039*1435480406.01138-348666163343.76))))-$E$1</f>
        <v>94967330.8474121</v>
      </c>
      <c r="E1039" s="47" t="n">
        <f aca="false">D1039*100/$E$2</f>
        <v>63.7454302969329</v>
      </c>
      <c r="G1039" s="41" t="n">
        <f aca="false">[3]Plan1!$C1034</f>
        <v>-15.18</v>
      </c>
      <c r="H1039" s="41" t="n">
        <f aca="false">$J$5 + G1039</f>
        <v>744.82</v>
      </c>
      <c r="I1039" s="47" t="n">
        <f aca="false">IF(H1039&gt;$J$5,$J$2+$J$1,(IF(H1039&gt;739.99,H1039^3*2498.244218-H1039^2*5471052.355142+H1039*3994605728.77515-972400879260.135,H1039^3*1396.138889-H1039^2*3002770.071427+H1039*2152080038.43115-513963640099.415)))-$J$1</f>
        <v>16220752.001709</v>
      </c>
      <c r="J1039" s="47" t="n">
        <f aca="false">I1039*100/$J$2</f>
        <v>18.444735642917</v>
      </c>
      <c r="L1039" s="41" t="n">
        <f aca="false">[4]Plan1!$C1034</f>
        <v>-6.37</v>
      </c>
      <c r="M1039" s="41" t="n">
        <f aca="false">$O$5 + L1039</f>
        <v>832.41</v>
      </c>
      <c r="N1039" s="47" t="n">
        <f aca="false">IF(M1039&gt;$O$5,$O$2+$O$1,(M1039^3*3270.5936-M1039^2*8015778.389801+M1039*6549018422.82398-1783686174686.87))-$O$1</f>
        <v>14022631.6220703</v>
      </c>
      <c r="O1039" s="41" t="n">
        <f aca="false">N1039*100/$O$2</f>
        <v>35.87555637949</v>
      </c>
      <c r="R1039" s="47" t="n">
        <f aca="false">SUM(D1039,I1039,N1039)</f>
        <v>125210714.471191</v>
      </c>
      <c r="S1039" s="41" t="n">
        <f aca="false">R1039*100/$R$2</f>
        <v>45.3648271933278</v>
      </c>
      <c r="U1039" s="41" t="n">
        <f aca="false">[1]Plan1!$B1034</f>
        <v>15.84</v>
      </c>
    </row>
    <row r="1040" customFormat="false" ht="15" hidden="false" customHeight="false" outlineLevel="0" collapsed="false">
      <c r="A1040" s="46" t="n">
        <v>43038</v>
      </c>
      <c r="B1040" s="41" t="n">
        <f aca="false">[2]Plan1!$C1035</f>
        <v>-5.43</v>
      </c>
      <c r="C1040" s="41" t="n">
        <f aca="false">$E$5 + B1040</f>
        <v>775.57</v>
      </c>
      <c r="D1040" s="47" t="n">
        <f aca="false">IF(C1040&gt;$E$5,$E$2+$E$1,(IF(C1040&gt;764.99,C1040^3*3486.59308-C1040^2*7860012.00812+C1040*5908819377.96283-1481278321001.59,IF(C1040&gt;752.99,C1040^3*3588.471445-C1040^2*8028757.56264+C1040*5988077680.84934-1488767378546.26,C1040^3*899.851852-C1040^2*1969009.674601+C1040*1435480406.01138-348666163343.76))))-$E$1</f>
        <v>94882406.9060059</v>
      </c>
      <c r="E1040" s="47" t="n">
        <f aca="false">D1040*100/$E$2</f>
        <v>63.6884263447407</v>
      </c>
      <c r="G1040" s="41" t="n">
        <f aca="false">[3]Plan1!$C1035</f>
        <v>-15.2</v>
      </c>
      <c r="H1040" s="41" t="n">
        <f aca="false">$J$5 + G1040</f>
        <v>744.8</v>
      </c>
      <c r="I1040" s="47" t="n">
        <f aca="false">IF(H1040&gt;$J$5,$J$2+$J$1,(IF(H1040&gt;739.99,H1040^3*2498.244218-H1040^2*5471052.355142+H1040*3994605728.77515-972400879260.135,H1040^3*1396.138889-H1040^2*3002770.071427+H1040*2152080038.43115-513963640099.415)))-$J$1</f>
        <v>16171567.5461426</v>
      </c>
      <c r="J1040" s="47" t="n">
        <f aca="false">I1040*100/$J$2</f>
        <v>18.3888076390509</v>
      </c>
      <c r="L1040" s="41" t="n">
        <f aca="false">[4]Plan1!$C1035</f>
        <v>-6.39</v>
      </c>
      <c r="M1040" s="41" t="n">
        <f aca="false">$O$5 + L1040</f>
        <v>832.39</v>
      </c>
      <c r="N1040" s="47" t="n">
        <f aca="false">IF(M1040&gt;$O$5,$O$2+$O$1,(M1040^3*3270.5936-M1040^2*8015778.389801+M1040*6549018422.82398-1783686174686.87))-$O$1</f>
        <v>13965971.5522461</v>
      </c>
      <c r="O1040" s="41" t="n">
        <f aca="false">N1040*100/$O$2</f>
        <v>35.7305970320416</v>
      </c>
      <c r="R1040" s="47" t="n">
        <f aca="false">SUM(D1040,I1040,N1040)</f>
        <v>125019946.004395</v>
      </c>
      <c r="S1040" s="41" t="n">
        <f aca="false">R1040*100/$R$2</f>
        <v>45.295710276563</v>
      </c>
      <c r="U1040" s="41" t="n">
        <f aca="false">[1]Plan1!$B1035</f>
        <v>12.07</v>
      </c>
    </row>
    <row r="1041" customFormat="false" ht="15" hidden="false" customHeight="false" outlineLevel="0" collapsed="false">
      <c r="A1041" s="46" t="n">
        <v>43039</v>
      </c>
      <c r="B1041" s="41" t="n">
        <f aca="false">[2]Plan1!$C1036</f>
        <v>-5.43</v>
      </c>
      <c r="C1041" s="41" t="n">
        <f aca="false">$E$5 + B1041</f>
        <v>775.57</v>
      </c>
      <c r="D1041" s="47" t="n">
        <f aca="false">IF(C1041&gt;$E$5,$E$2+$E$1,(IF(C1041&gt;764.99,C1041^3*3486.59308-C1041^2*7860012.00812+C1041*5908819377.96283-1481278321001.59,IF(C1041&gt;752.99,C1041^3*3588.471445-C1041^2*8028757.56264+C1041*5988077680.84934-1488767378546.26,C1041^3*899.851852-C1041^2*1969009.674601+C1041*1435480406.01138-348666163343.76))))-$E$1</f>
        <v>94882406.9060059</v>
      </c>
      <c r="E1041" s="47" t="n">
        <f aca="false">D1041*100/$E$2</f>
        <v>63.6884263447407</v>
      </c>
      <c r="G1041" s="41" t="n">
        <f aca="false">[3]Plan1!$C1036</f>
        <v>-15.2</v>
      </c>
      <c r="H1041" s="41" t="n">
        <f aca="false">$J$5 + G1041</f>
        <v>744.8</v>
      </c>
      <c r="I1041" s="47" t="n">
        <f aca="false">IF(H1041&gt;$J$5,$J$2+$J$1,(IF(H1041&gt;739.99,H1041^3*2498.244218-H1041^2*5471052.355142+H1041*3994605728.77515-972400879260.135,H1041^3*1396.138889-H1041^2*3002770.071427+H1041*2152080038.43115-513963640099.415)))-$J$1</f>
        <v>16171567.5461426</v>
      </c>
      <c r="J1041" s="47" t="n">
        <f aca="false">I1041*100/$J$2</f>
        <v>18.3888076390509</v>
      </c>
      <c r="L1041" s="41" t="n">
        <f aca="false">[4]Plan1!$C1036</f>
        <v>-6.4</v>
      </c>
      <c r="M1041" s="41" t="n">
        <f aca="false">$O$5 + L1041</f>
        <v>832.38</v>
      </c>
      <c r="N1041" s="47" t="n">
        <f aca="false">IF(M1041&gt;$O$5,$O$2+$O$1,(M1041^3*3270.5936-M1041^2*8015778.389801+M1041*6549018422.82398-1783686174686.87))-$O$1</f>
        <v>13937686.9628906</v>
      </c>
      <c r="O1041" s="41" t="n">
        <f aca="false">N1041*100/$O$2</f>
        <v>35.6582336264098</v>
      </c>
      <c r="R1041" s="47" t="n">
        <f aca="false">SUM(D1041,I1041,N1041)</f>
        <v>124991661.415039</v>
      </c>
      <c r="S1041" s="41" t="n">
        <f aca="false">R1041*100/$R$2</f>
        <v>45.2854625472551</v>
      </c>
      <c r="U1041" s="41" t="n">
        <f aca="false">[1]Plan1!$B1036</f>
        <v>14.99</v>
      </c>
    </row>
    <row r="1042" customFormat="false" ht="15" hidden="false" customHeight="false" outlineLevel="0" collapsed="false">
      <c r="A1042" s="46" t="n">
        <v>43040</v>
      </c>
      <c r="B1042" s="41" t="n">
        <f aca="false">[2]Plan1!$C1037</f>
        <v>-5.37</v>
      </c>
      <c r="C1042" s="41" t="n">
        <f aca="false">$E$5 + B1042</f>
        <v>775.63</v>
      </c>
      <c r="D1042" s="47" t="n">
        <f aca="false">IF(C1042&gt;$E$5,$E$2+$E$1,(IF(C1042&gt;764.99,C1042^3*3486.59308-C1042^2*7860012.00812+C1042*5908819377.96283-1481278321001.59,IF(C1042&gt;752.99,C1042^3*3588.471445-C1042^2*8028757.56264+C1042*5988077680.84934-1488767378546.26,C1042^3*899.851852-C1042^2*1969009.674601+C1042*1435480406.01138-348666163343.76))))-$E$1</f>
        <v>95392708.126709</v>
      </c>
      <c r="E1042" s="47" t="n">
        <f aca="false">D1042*100/$E$2</f>
        <v>64.030958567185</v>
      </c>
      <c r="G1042" s="41" t="n">
        <f aca="false">[3]Plan1!$C1037</f>
        <v>-15.2</v>
      </c>
      <c r="H1042" s="41" t="n">
        <f aca="false">$J$5 + G1042</f>
        <v>744.8</v>
      </c>
      <c r="I1042" s="47" t="n">
        <f aca="false">IF(H1042&gt;$J$5,$J$2+$J$1,(IF(H1042&gt;739.99,H1042^3*2498.244218-H1042^2*5471052.355142+H1042*3994605728.77515-972400879260.135,H1042^3*1396.138889-H1042^2*3002770.071427+H1042*2152080038.43115-513963640099.415)))-$J$1</f>
        <v>16171567.5461426</v>
      </c>
      <c r="J1042" s="47" t="n">
        <f aca="false">I1042*100/$J$2</f>
        <v>18.3888076390509</v>
      </c>
      <c r="L1042" s="41" t="n">
        <f aca="false">[4]Plan1!$C1037</f>
        <v>-6.41</v>
      </c>
      <c r="M1042" s="41" t="n">
        <f aca="false">$O$5 + L1042</f>
        <v>832.37</v>
      </c>
      <c r="N1042" s="47" t="n">
        <f aca="false">IF(M1042&gt;$O$5,$O$2+$O$1,(M1042^3*3270.5936-M1042^2*8015778.389801+M1042*6549018422.82398-1783686174686.87))-$O$1</f>
        <v>13909432.6425781</v>
      </c>
      <c r="O1042" s="41" t="n">
        <f aca="false">N1042*100/$O$2</f>
        <v>35.5859476612177</v>
      </c>
      <c r="R1042" s="47" t="n">
        <f aca="false">SUM(D1042,I1042,N1042)</f>
        <v>125473708.31543</v>
      </c>
      <c r="S1042" s="41" t="n">
        <f aca="false">R1042*100/$R$2</f>
        <v>45.4601119327143</v>
      </c>
      <c r="U1042" s="41" t="n">
        <f aca="false">[1]Plan1!$B1037</f>
        <v>12.83</v>
      </c>
    </row>
    <row r="1043" customFormat="false" ht="15" hidden="false" customHeight="false" outlineLevel="0" collapsed="false">
      <c r="A1043" s="46" t="n">
        <v>43041</v>
      </c>
      <c r="B1043" s="41" t="n">
        <f aca="false">[2]Plan1!$C1038</f>
        <v>-5.4</v>
      </c>
      <c r="C1043" s="41" t="n">
        <f aca="false">$E$5 + B1043</f>
        <v>775.6</v>
      </c>
      <c r="D1043" s="47" t="n">
        <f aca="false">IF(C1043&gt;$E$5,$E$2+$E$1,(IF(C1043&gt;764.99,C1043^3*3486.59308-C1043^2*7860012.00812+C1043*5908819377.96283-1481278321001.59,IF(C1043&gt;752.99,C1043^3*3588.471445-C1043^2*8028757.56264+C1043*5988077680.84934-1488767378546.26,C1043^3*899.851852-C1043^2*1969009.674601+C1043*1435480406.01138-348666163343.76))))-$E$1</f>
        <v>95137330.1833496</v>
      </c>
      <c r="E1043" s="47" t="n">
        <f aca="false">D1043*100/$E$2</f>
        <v>63.85953986201</v>
      </c>
      <c r="G1043" s="41" t="n">
        <f aca="false">[3]Plan1!$C1038</f>
        <v>-15.22</v>
      </c>
      <c r="H1043" s="41" t="n">
        <f aca="false">$J$5 + G1043</f>
        <v>744.78</v>
      </c>
      <c r="I1043" s="47" t="n">
        <f aca="false">IF(H1043&gt;$J$5,$J$2+$J$1,(IF(H1043&gt;739.99,H1043^3*2498.244218-H1043^2*5471052.355142+H1043*3994605728.77515-972400879260.135,H1043^3*1396.138889-H1043^2*3002770.071427+H1043*2152080038.43115-513963640099.415)))-$J$1</f>
        <v>16122471.9101563</v>
      </c>
      <c r="J1043" s="47" t="n">
        <f aca="false">I1043*100/$J$2</f>
        <v>18.3329806325784</v>
      </c>
      <c r="L1043" s="41" t="n">
        <f aca="false">[4]Plan1!$C1038</f>
        <v>-6.42</v>
      </c>
      <c r="M1043" s="41" t="n">
        <f aca="false">$O$5 + L1043</f>
        <v>832.36</v>
      </c>
      <c r="N1043" s="47" t="n">
        <f aca="false">IF(M1043&gt;$O$5,$O$2+$O$1,(M1043^3*3270.5936-M1043^2*8015778.389801+M1043*6549018422.82398-1783686174686.87))-$O$1</f>
        <v>13881208.5732422</v>
      </c>
      <c r="O1043" s="41" t="n">
        <f aca="false">N1043*100/$O$2</f>
        <v>35.513739090244</v>
      </c>
      <c r="R1043" s="47" t="n">
        <f aca="false">SUM(D1043,I1043,N1043)</f>
        <v>125141010.666748</v>
      </c>
      <c r="S1043" s="41" t="n">
        <f aca="false">R1043*100/$R$2</f>
        <v>45.3395729564469</v>
      </c>
      <c r="U1043" s="41" t="n">
        <f aca="false">[1]Plan1!$B1038</f>
        <v>11.82</v>
      </c>
    </row>
    <row r="1044" customFormat="false" ht="15" hidden="false" customHeight="false" outlineLevel="0" collapsed="false">
      <c r="A1044" s="46" t="n">
        <v>43042</v>
      </c>
      <c r="B1044" s="41" t="n">
        <f aca="false">[2]Plan1!$C1039</f>
        <v>-5.4</v>
      </c>
      <c r="C1044" s="41" t="n">
        <f aca="false">$E$5 + B1044</f>
        <v>775.6</v>
      </c>
      <c r="D1044" s="47" t="n">
        <f aca="false">IF(C1044&gt;$E$5,$E$2+$E$1,(IF(C1044&gt;764.99,C1044^3*3486.59308-C1044^2*7860012.00812+C1044*5908819377.96283-1481278321001.59,IF(C1044&gt;752.99,C1044^3*3588.471445-C1044^2*8028757.56264+C1044*5988077680.84934-1488767378546.26,C1044^3*899.851852-C1044^2*1969009.674601+C1044*1435480406.01138-348666163343.76))))-$E$1</f>
        <v>95137330.1833496</v>
      </c>
      <c r="E1044" s="47" t="n">
        <f aca="false">D1044*100/$E$2</f>
        <v>63.85953986201</v>
      </c>
      <c r="G1044" s="41" t="n">
        <f aca="false">[3]Plan1!$C1039</f>
        <v>-15.24</v>
      </c>
      <c r="H1044" s="41" t="n">
        <f aca="false">$J$5 + G1044</f>
        <v>744.76</v>
      </c>
      <c r="I1044" s="47" t="n">
        <f aca="false">IF(H1044&gt;$J$5,$J$2+$J$1,(IF(H1044&gt;739.99,H1044^3*2498.244218-H1044^2*5471052.355142+H1044*3994605728.77515-972400879260.135,H1044^3*1396.138889-H1044^2*3002770.071427+H1044*2152080038.43115-513963640099.415)))-$J$1</f>
        <v>16073464.9733887</v>
      </c>
      <c r="J1044" s="47" t="n">
        <f aca="false">I1044*100/$J$2</f>
        <v>18.2772544866357</v>
      </c>
      <c r="L1044" s="41" t="n">
        <f aca="false">[4]Plan1!$C1039</f>
        <v>-6.44</v>
      </c>
      <c r="M1044" s="41" t="n">
        <f aca="false">$O$5 + L1044</f>
        <v>832.34</v>
      </c>
      <c r="N1044" s="47" t="n">
        <f aca="false">IF(M1044&gt;$O$5,$O$2+$O$1,(M1044^3*3270.5936-M1044^2*8015778.389801+M1044*6549018422.82398-1783686174686.87))-$O$1</f>
        <v>13824851.1083984</v>
      </c>
      <c r="O1044" s="41" t="n">
        <f aca="false">N1044*100/$O$2</f>
        <v>35.3695539285783</v>
      </c>
      <c r="R1044" s="47" t="n">
        <f aca="false">SUM(D1044,I1044,N1044)</f>
        <v>125035646.265137</v>
      </c>
      <c r="S1044" s="41" t="n">
        <f aca="false">R1044*100/$R$2</f>
        <v>45.3013986045824</v>
      </c>
      <c r="U1044" s="41" t="n">
        <f aca="false">[1]Plan1!$B1039</f>
        <v>10.86</v>
      </c>
    </row>
    <row r="1045" customFormat="false" ht="15" hidden="false" customHeight="false" outlineLevel="0" collapsed="false">
      <c r="A1045" s="46" t="n">
        <v>43043</v>
      </c>
      <c r="B1045" s="41" t="n">
        <f aca="false">[2]Plan1!$C1040</f>
        <v>-5.4</v>
      </c>
      <c r="C1045" s="41" t="n">
        <f aca="false">$E$5 + B1045</f>
        <v>775.6</v>
      </c>
      <c r="D1045" s="47" t="n">
        <f aca="false">IF(C1045&gt;$E$5,$E$2+$E$1,(IF(C1045&gt;764.99,C1045^3*3486.59308-C1045^2*7860012.00812+C1045*5908819377.96283-1481278321001.59,IF(C1045&gt;752.99,C1045^3*3588.471445-C1045^2*8028757.56264+C1045*5988077680.84934-1488767378546.26,C1045^3*899.851852-C1045^2*1969009.674601+C1045*1435480406.01138-348666163343.76))))-$E$1</f>
        <v>95137330.1833496</v>
      </c>
      <c r="E1045" s="47" t="n">
        <f aca="false">D1045*100/$E$2</f>
        <v>63.85953986201</v>
      </c>
      <c r="G1045" s="41" t="n">
        <f aca="false">[3]Plan1!$C1040</f>
        <v>-15.26</v>
      </c>
      <c r="H1045" s="41" t="n">
        <f aca="false">$J$5 + G1045</f>
        <v>744.74</v>
      </c>
      <c r="I1045" s="47" t="n">
        <f aca="false">IF(H1045&gt;$J$5,$J$2+$J$1,(IF(H1045&gt;739.99,H1045^3*2498.244218-H1045^2*5471052.355142+H1045*3994605728.77515-972400879260.135,H1045^3*1396.138889-H1045^2*3002770.071427+H1045*2152080038.43115-513963640099.415)))-$J$1</f>
        <v>16024546.6159668</v>
      </c>
      <c r="J1045" s="47" t="n">
        <f aca="false">I1045*100/$J$2</f>
        <v>18.2216290649144</v>
      </c>
      <c r="L1045" s="41" t="n">
        <f aca="false">[4]Plan1!$C1040</f>
        <v>-6.46</v>
      </c>
      <c r="M1045" s="41" t="n">
        <f aca="false">$O$5 + L1045</f>
        <v>832.32</v>
      </c>
      <c r="N1045" s="47" t="n">
        <f aca="false">IF(M1045&gt;$O$5,$O$2+$O$1,(M1045^3*3270.5936-M1045^2*8015778.389801+M1045*6549018422.82398-1783686174686.87))-$O$1</f>
        <v>13768614.4111328</v>
      </c>
      <c r="O1045" s="41" t="n">
        <f aca="false">N1045*100/$O$2</f>
        <v>35.2256777391636</v>
      </c>
      <c r="R1045" s="47" t="n">
        <f aca="false">SUM(D1045,I1045,N1045)</f>
        <v>124930491.210449</v>
      </c>
      <c r="S1045" s="41" t="n">
        <f aca="false">R1045*100/$R$2</f>
        <v>45.2633001007559</v>
      </c>
      <c r="U1045" s="41" t="n">
        <f aca="false">[1]Plan1!$B1040</f>
        <v>10.62</v>
      </c>
    </row>
    <row r="1046" customFormat="false" ht="15" hidden="false" customHeight="false" outlineLevel="0" collapsed="false">
      <c r="A1046" s="46" t="n">
        <v>43044</v>
      </c>
      <c r="B1046" s="41" t="n">
        <f aca="false">[2]Plan1!$C1041</f>
        <v>-5.42</v>
      </c>
      <c r="C1046" s="41" t="n">
        <f aca="false">$E$5 + B1046</f>
        <v>775.58</v>
      </c>
      <c r="D1046" s="47" t="n">
        <f aca="false">IF(C1046&gt;$E$5,$E$2+$E$1,(IF(C1046&gt;764.99,C1046^3*3486.59308-C1046^2*7860012.00812+C1046*5908819377.96283-1481278321001.59,IF(C1046&gt;752.99,C1046^3*3588.471445-C1046^2*8028757.56264+C1046*5988077680.84934-1488767378546.26,C1046^3*899.851852-C1046^2*1969009.674601+C1046*1435480406.01138-348666163343.76))))-$E$1</f>
        <v>94967330.8474121</v>
      </c>
      <c r="E1046" s="47" t="n">
        <f aca="false">D1046*100/$E$2</f>
        <v>63.7454302969329</v>
      </c>
      <c r="G1046" s="41" t="n">
        <f aca="false">[3]Plan1!$C1041</f>
        <v>-15.28</v>
      </c>
      <c r="H1046" s="41" t="n">
        <f aca="false">$J$5 + G1046</f>
        <v>744.72</v>
      </c>
      <c r="I1046" s="47" t="n">
        <f aca="false">IF(H1046&gt;$J$5,$J$2+$J$1,(IF(H1046&gt;739.99,H1046^3*2498.244218-H1046^2*5471052.355142+H1046*3994605728.77515-972400879260.135,H1046^3*1396.138889-H1046^2*3002770.071427+H1046*2152080038.43115-513963640099.415)))-$J$1</f>
        <v>15975716.7199707</v>
      </c>
      <c r="J1046" s="47" t="n">
        <f aca="false">I1046*100/$J$2</f>
        <v>18.1661042333268</v>
      </c>
      <c r="L1046" s="41" t="n">
        <f aca="false">[4]Plan1!$C1041</f>
        <v>-6.45</v>
      </c>
      <c r="M1046" s="41" t="n">
        <f aca="false">$O$5 + L1046</f>
        <v>832.33</v>
      </c>
      <c r="N1046" s="47" t="n">
        <f aca="false">IF(M1046&gt;$O$5,$O$2+$O$1,(M1046^3*3270.5936-M1046^2*8015778.389801+M1046*6549018422.82398-1783686174686.87))-$O$1</f>
        <v>13796717.6743164</v>
      </c>
      <c r="O1046" s="41" t="n">
        <f aca="false">N1046*100/$O$2</f>
        <v>35.2975772391978</v>
      </c>
      <c r="R1046" s="47" t="n">
        <f aca="false">SUM(D1046,I1046,N1046)</f>
        <v>124739765.241699</v>
      </c>
      <c r="S1046" s="41" t="n">
        <f aca="false">R1046*100/$R$2</f>
        <v>45.1941985813678</v>
      </c>
      <c r="U1046" s="41" t="n">
        <f aca="false">[1]Plan1!$B1041</f>
        <v>11.34</v>
      </c>
    </row>
    <row r="1047" customFormat="false" ht="15" hidden="false" customHeight="false" outlineLevel="0" collapsed="false">
      <c r="A1047" s="46" t="n">
        <v>43045</v>
      </c>
      <c r="B1047" s="41" t="n">
        <f aca="false">[2]Plan1!$C1042</f>
        <v>-5.43</v>
      </c>
      <c r="C1047" s="41" t="n">
        <f aca="false">$E$5 + B1047</f>
        <v>775.57</v>
      </c>
      <c r="D1047" s="47" t="n">
        <f aca="false">IF(C1047&gt;$E$5,$E$2+$E$1,(IF(C1047&gt;764.99,C1047^3*3486.59308-C1047^2*7860012.00812+C1047*5908819377.96283-1481278321001.59,IF(C1047&gt;752.99,C1047^3*3588.471445-C1047^2*8028757.56264+C1047*5988077680.84934-1488767378546.26,C1047^3*899.851852-C1047^2*1969009.674601+C1047*1435480406.01138-348666163343.76))))-$E$1</f>
        <v>94882406.9060059</v>
      </c>
      <c r="E1047" s="47" t="n">
        <f aca="false">D1047*100/$E$2</f>
        <v>63.6884263447407</v>
      </c>
      <c r="G1047" s="41" t="n">
        <f aca="false">[3]Plan1!$C1042</f>
        <v>-15.31</v>
      </c>
      <c r="H1047" s="41" t="n">
        <f aca="false">$J$5 + G1047</f>
        <v>744.69</v>
      </c>
      <c r="I1047" s="47" t="n">
        <f aca="false">IF(H1047&gt;$J$5,$J$2+$J$1,(IF(H1047&gt;739.99,H1047^3*2498.244218-H1047^2*5471052.355142+H1047*3994605728.77515-972400879260.135,H1047^3*1396.138889-H1047^2*3002770.071427+H1047*2152080038.43115-513963640099.415)))-$J$1</f>
        <v>15902637.4748535</v>
      </c>
      <c r="J1047" s="47" t="n">
        <f aca="false">I1047*100/$J$2</f>
        <v>18.0830052896385</v>
      </c>
      <c r="L1047" s="41" t="n">
        <f aca="false">[4]Plan1!$C1042</f>
        <v>-6.5</v>
      </c>
      <c r="M1047" s="41" t="n">
        <f aca="false">$O$5 + L1047</f>
        <v>832.28</v>
      </c>
      <c r="N1047" s="47" t="n">
        <f aca="false">IF(M1047&gt;$O$5,$O$2+$O$1,(M1047^3*3270.5936-M1047^2*8015778.389801+M1047*6549018422.82398-1783686174686.87))-$O$1</f>
        <v>13656502.6914063</v>
      </c>
      <c r="O1047" s="41" t="n">
        <f aca="false">N1047*100/$O$2</f>
        <v>34.9388506705896</v>
      </c>
      <c r="R1047" s="47" t="n">
        <f aca="false">SUM(D1047,I1047,N1047)</f>
        <v>124441547.072266</v>
      </c>
      <c r="S1047" s="41" t="n">
        <f aca="false">R1047*100/$R$2</f>
        <v>45.0861517917667</v>
      </c>
      <c r="U1047" s="41" t="n">
        <f aca="false">[1]Plan1!$B1042</f>
        <v>16.42</v>
      </c>
    </row>
    <row r="1048" customFormat="false" ht="15" hidden="false" customHeight="false" outlineLevel="0" collapsed="false">
      <c r="A1048" s="46" t="n">
        <v>43046</v>
      </c>
      <c r="B1048" s="41" t="n">
        <f aca="false">[2]Plan1!$C1043</f>
        <v>-5.44</v>
      </c>
      <c r="C1048" s="41" t="n">
        <f aca="false">$E$5 + B1048</f>
        <v>775.56</v>
      </c>
      <c r="D1048" s="47" t="n">
        <f aca="false">IF(C1048&gt;$E$5,$E$2+$E$1,(IF(C1048&gt;764.99,C1048^3*3486.59308-C1048^2*7860012.00812+C1048*5908819377.96283-1481278321001.59,IF(C1048&gt;752.99,C1048^3*3588.471445-C1048^2*8028757.56264+C1048*5988077680.84934-1488767378546.26,C1048^3*899.851852-C1048^2*1969009.674601+C1048*1435480406.01138-348666163343.76))))-$E$1</f>
        <v>94797533.4206543</v>
      </c>
      <c r="E1048" s="47" t="n">
        <f aca="false">D1048*100/$E$2</f>
        <v>63.6314562604363</v>
      </c>
      <c r="G1048" s="41" t="n">
        <f aca="false">[3]Plan1!$C1043</f>
        <v>-15.31</v>
      </c>
      <c r="H1048" s="41" t="n">
        <f aca="false">$J$5 + G1048</f>
        <v>744.69</v>
      </c>
      <c r="I1048" s="47" t="n">
        <f aca="false">IF(H1048&gt;$J$5,$J$2+$J$1,(IF(H1048&gt;739.99,H1048^3*2498.244218-H1048^2*5471052.355142+H1048*3994605728.77515-972400879260.135,H1048^3*1396.138889-H1048^2*3002770.071427+H1048*2152080038.43115-513963640099.415)))-$J$1</f>
        <v>15902637.4748535</v>
      </c>
      <c r="J1048" s="47" t="n">
        <f aca="false">I1048*100/$J$2</f>
        <v>18.0830052896385</v>
      </c>
      <c r="L1048" s="41" t="n">
        <f aca="false">[4]Plan1!$C1043</f>
        <v>-6.51</v>
      </c>
      <c r="M1048" s="41" t="n">
        <f aca="false">$O$5 + L1048</f>
        <v>832.27</v>
      </c>
      <c r="N1048" s="47" t="n">
        <f aca="false">IF(M1048&gt;$O$5,$O$2+$O$1,(M1048^3*3270.5936-M1048^2*8015778.389801+M1048*6549018422.82398-1783686174686.87))-$O$1</f>
        <v>13628549.9956055</v>
      </c>
      <c r="O1048" s="41" t="n">
        <f aca="false">N1048*100/$O$2</f>
        <v>34.867336382745</v>
      </c>
      <c r="R1048" s="47" t="n">
        <f aca="false">SUM(D1048,I1048,N1048)</f>
        <v>124328720.891113</v>
      </c>
      <c r="S1048" s="41" t="n">
        <f aca="false">R1048*100/$R$2</f>
        <v>45.0452739784544</v>
      </c>
      <c r="U1048" s="41" t="n">
        <f aca="false">[1]Plan1!$B1043</f>
        <v>14.16</v>
      </c>
    </row>
    <row r="1049" customFormat="false" ht="15" hidden="false" customHeight="false" outlineLevel="0" collapsed="false">
      <c r="A1049" s="46" t="n">
        <v>43047</v>
      </c>
      <c r="B1049" s="41" t="n">
        <f aca="false">[2]Plan1!$C1044</f>
        <v>-5.45</v>
      </c>
      <c r="C1049" s="41" t="n">
        <f aca="false">$E$5 + B1049</f>
        <v>775.55</v>
      </c>
      <c r="D1049" s="47" t="n">
        <f aca="false">IF(C1049&gt;$E$5,$E$2+$E$1,(IF(C1049&gt;764.99,C1049^3*3486.59308-C1049^2*7860012.00812+C1049*5908819377.96283-1481278321001.59,IF(C1049&gt;752.99,C1049^3*3588.471445-C1049^2*8028757.56264+C1049*5988077680.84934-1488767378546.26,C1049^3*899.851852-C1049^2*1969009.674601+C1049*1435480406.01138-348666163343.76))))-$E$1</f>
        <v>94712710.3693848</v>
      </c>
      <c r="E1049" s="47" t="n">
        <f aca="false">D1049*100/$E$2</f>
        <v>63.5745200292711</v>
      </c>
      <c r="G1049" s="41" t="n">
        <f aca="false">[3]Plan1!$C1044</f>
        <v>-15.33</v>
      </c>
      <c r="H1049" s="41" t="n">
        <f aca="false">$J$5 + G1049</f>
        <v>744.67</v>
      </c>
      <c r="I1049" s="47" t="n">
        <f aca="false">IF(H1049&gt;$J$5,$J$2+$J$1,(IF(H1049&gt;739.99,H1049^3*2498.244218-H1049^2*5471052.355142+H1049*3994605728.77515-972400879260.135,H1049^3*1396.138889-H1049^2*3002770.071427+H1049*2152080038.43115-513963640099.415)))-$J$1</f>
        <v>15854028.2033691</v>
      </c>
      <c r="J1049" s="47" t="n">
        <f aca="false">I1049*100/$J$2</f>
        <v>18.0277313317956</v>
      </c>
      <c r="L1049" s="41" t="n">
        <f aca="false">[4]Plan1!$C1044</f>
        <v>-6.54</v>
      </c>
      <c r="M1049" s="41" t="n">
        <f aca="false">$O$5 + L1049</f>
        <v>832.24</v>
      </c>
      <c r="N1049" s="47" t="n">
        <f aca="false">IF(M1049&gt;$O$5,$O$2+$O$1,(M1049^3*3270.5936-M1049^2*8015778.389801+M1049*6549018422.82398-1783686174686.87))-$O$1</f>
        <v>13544872.1557617</v>
      </c>
      <c r="O1049" s="41" t="n">
        <f aca="false">N1049*100/$O$2</f>
        <v>34.6532546652802</v>
      </c>
      <c r="R1049" s="47" t="n">
        <f aca="false">SUM(D1049,I1049,N1049)</f>
        <v>124111610.728516</v>
      </c>
      <c r="S1049" s="41" t="n">
        <f aca="false">R1049*100/$R$2</f>
        <v>44.966613258006</v>
      </c>
      <c r="U1049" s="41" t="n">
        <f aca="false">[1]Plan1!$B1044</f>
        <v>10.62</v>
      </c>
    </row>
    <row r="1050" customFormat="false" ht="15" hidden="false" customHeight="false" outlineLevel="0" collapsed="false">
      <c r="A1050" s="46" t="n">
        <v>43048</v>
      </c>
      <c r="B1050" s="41" t="n">
        <f aca="false">[2]Plan1!$C1045</f>
        <v>-5.42</v>
      </c>
      <c r="C1050" s="41" t="n">
        <f aca="false">$E$5 + B1050</f>
        <v>775.58</v>
      </c>
      <c r="D1050" s="47" t="n">
        <f aca="false">IF(C1050&gt;$E$5,$E$2+$E$1,(IF(C1050&gt;764.99,C1050^3*3486.59308-C1050^2*7860012.00812+C1050*5908819377.96283-1481278321001.59,IF(C1050&gt;752.99,C1050^3*3588.471445-C1050^2*8028757.56264+C1050*5988077680.84934-1488767378546.26,C1050^3*899.851852-C1050^2*1969009.674601+C1050*1435480406.01138-348666163343.76))))-$E$1</f>
        <v>94967330.8474121</v>
      </c>
      <c r="E1050" s="47" t="n">
        <f aca="false">D1050*100/$E$2</f>
        <v>63.7454302969329</v>
      </c>
      <c r="G1050" s="41" t="n">
        <f aca="false">[3]Plan1!$C1045</f>
        <v>-15.35</v>
      </c>
      <c r="H1050" s="41" t="n">
        <f aca="false">$J$5 + G1050</f>
        <v>744.65</v>
      </c>
      <c r="I1050" s="47" t="n">
        <f aca="false">IF(H1050&gt;$J$5,$J$2+$J$1,(IF(H1050&gt;739.99,H1050^3*2498.244218-H1050^2*5471052.355142+H1050*3994605728.77515-972400879260.135,H1050^3*1396.138889-H1050^2*3002770.071427+H1050*2152080038.43115-513963640099.415)))-$J$1</f>
        <v>15805506.9714355</v>
      </c>
      <c r="J1050" s="47" t="n">
        <f aca="false">I1050*100/$J$2</f>
        <v>17.9725574843692</v>
      </c>
      <c r="L1050" s="41" t="n">
        <f aca="false">[4]Plan1!$C1045</f>
        <v>-6.55</v>
      </c>
      <c r="M1050" s="41" t="n">
        <f aca="false">$O$5 + L1050</f>
        <v>832.23</v>
      </c>
      <c r="N1050" s="47" t="n">
        <f aca="false">IF(M1050&gt;$O$5,$O$2+$O$1,(M1050^3*3270.5936-M1050^2*8015778.389801+M1050*6549018422.82398-1783686174686.87))-$O$1</f>
        <v>13517039.5620117</v>
      </c>
      <c r="O1050" s="41" t="n">
        <f aca="false">N1050*100/$O$2</f>
        <v>34.5820476469989</v>
      </c>
      <c r="R1050" s="47" t="n">
        <f aca="false">SUM(D1050,I1050,N1050)</f>
        <v>124289877.380859</v>
      </c>
      <c r="S1050" s="41" t="n">
        <f aca="false">R1050*100/$R$2</f>
        <v>45.0312006690121</v>
      </c>
      <c r="U1050" s="41" t="n">
        <f aca="false">[1]Plan1!$B1045</f>
        <v>11.82</v>
      </c>
    </row>
    <row r="1051" customFormat="false" ht="15" hidden="false" customHeight="false" outlineLevel="0" collapsed="false">
      <c r="A1051" s="46" t="n">
        <v>43049</v>
      </c>
      <c r="B1051" s="41" t="n">
        <f aca="false">[2]Plan1!$C1046</f>
        <v>-5.42</v>
      </c>
      <c r="C1051" s="41" t="n">
        <f aca="false">$E$5 + B1051</f>
        <v>775.58</v>
      </c>
      <c r="D1051" s="47" t="n">
        <f aca="false">IF(C1051&gt;$E$5,$E$2+$E$1,(IF(C1051&gt;764.99,C1051^3*3486.59308-C1051^2*7860012.00812+C1051*5908819377.96283-1481278321001.59,IF(C1051&gt;752.99,C1051^3*3588.471445-C1051^2*8028757.56264+C1051*5988077680.84934-1488767378546.26,C1051^3*899.851852-C1051^2*1969009.674601+C1051*1435480406.01138-348666163343.76))))-$E$1</f>
        <v>94967330.8474121</v>
      </c>
      <c r="E1051" s="47" t="n">
        <f aca="false">D1051*100/$E$2</f>
        <v>63.7454302969329</v>
      </c>
      <c r="G1051" s="41" t="n">
        <f aca="false">[3]Plan1!$C1046</f>
        <v>-15.36</v>
      </c>
      <c r="H1051" s="41" t="n">
        <f aca="false">$J$5 + G1051</f>
        <v>744.64</v>
      </c>
      <c r="I1051" s="47" t="n">
        <f aca="false">IF(H1051&gt;$J$5,$J$2+$J$1,(IF(H1051&gt;739.99,H1051^3*2498.244218-H1051^2*5471052.355142+H1051*3994605728.77515-972400879260.135,H1051^3*1396.138889-H1051^2*3002770.071427+H1051*2152080038.43115-513963640099.415)))-$J$1</f>
        <v>15781279.333252</v>
      </c>
      <c r="J1051" s="47" t="n">
        <f aca="false">I1051*100/$J$2</f>
        <v>17.9450080599342</v>
      </c>
      <c r="L1051" s="41" t="n">
        <f aca="false">[4]Plan1!$C1046</f>
        <v>-6.56</v>
      </c>
      <c r="M1051" s="41" t="n">
        <f aca="false">$O$5 + L1051</f>
        <v>832.22</v>
      </c>
      <c r="N1051" s="47" t="n">
        <f aca="false">IF(M1051&gt;$O$5,$O$2+$O$1,(M1051^3*3270.5936-M1051^2*8015778.389801+M1051*6549018422.82398-1783686174686.87))-$O$1</f>
        <v>13489236.9414063</v>
      </c>
      <c r="O1051" s="41" t="n">
        <f aca="false">N1051*100/$O$2</f>
        <v>34.5109173121294</v>
      </c>
      <c r="R1051" s="47" t="n">
        <f aca="false">SUM(D1051,I1051,N1051)</f>
        <v>124237847.12207</v>
      </c>
      <c r="S1051" s="41" t="n">
        <f aca="false">R1051*100/$R$2</f>
        <v>45.0123496968029</v>
      </c>
      <c r="U1051" s="41" t="n">
        <f aca="false">[1]Plan1!$B1046</f>
        <v>11.34</v>
      </c>
    </row>
    <row r="1052" customFormat="false" ht="15" hidden="false" customHeight="false" outlineLevel="0" collapsed="false">
      <c r="A1052" s="46" t="n">
        <v>43050</v>
      </c>
      <c r="B1052" s="41" t="n">
        <f aca="false">[2]Plan1!$C1047</f>
        <v>-5.46</v>
      </c>
      <c r="C1052" s="41" t="n">
        <f aca="false">$E$5 + B1052</f>
        <v>775.54</v>
      </c>
      <c r="D1052" s="47" t="n">
        <f aca="false">IF(C1052&gt;$E$5,$E$2+$E$1,(IF(C1052&gt;764.99,C1052^3*3486.59308-C1052^2*7860012.00812+C1052*5908819377.96283-1481278321001.59,IF(C1052&gt;752.99,C1052^3*3588.471445-C1052^2*8028757.56264+C1052*5988077680.84934-1488767378546.26,C1052^3*899.851852-C1052^2*1969009.674601+C1052*1435480406.01138-348666163343.76))))-$E$1</f>
        <v>94627937.7312012</v>
      </c>
      <c r="E1052" s="47" t="n">
        <f aca="false">D1052*100/$E$2</f>
        <v>63.5176176371516</v>
      </c>
      <c r="G1052" s="41" t="n">
        <f aca="false">[3]Plan1!$C1047</f>
        <v>-15.38</v>
      </c>
      <c r="H1052" s="41" t="n">
        <f aca="false">$J$5 + G1052</f>
        <v>744.62</v>
      </c>
      <c r="I1052" s="47" t="n">
        <f aca="false">IF(H1052&gt;$J$5,$J$2+$J$1,(IF(H1052&gt;739.99,H1052^3*2498.244218-H1052^2*5471052.355142+H1052*3994605728.77515-972400879260.135,H1052^3*1396.138889-H1052^2*3002770.071427+H1052*2152080038.43115-513963640099.415)))-$J$1</f>
        <v>15732889.9367676</v>
      </c>
      <c r="J1052" s="47" t="n">
        <f aca="false">I1052*100/$J$2</f>
        <v>17.8899841235606</v>
      </c>
      <c r="L1052" s="41" t="n">
        <f aca="false">[4]Plan1!$C1047</f>
        <v>-6.58</v>
      </c>
      <c r="M1052" s="41" t="n">
        <f aca="false">$O$5 + L1052</f>
        <v>832.2</v>
      </c>
      <c r="N1052" s="47" t="n">
        <f aca="false">IF(M1052&gt;$O$5,$O$2+$O$1,(M1052^3*3270.5936-M1052^2*8015778.389801+M1052*6549018422.82398-1783686174686.87))-$O$1</f>
        <v>13433721.5522461</v>
      </c>
      <c r="O1052" s="41" t="n">
        <f aca="false">N1052*100/$O$2</f>
        <v>34.3688865202337</v>
      </c>
      <c r="R1052" s="47" t="n">
        <f aca="false">SUM(D1052,I1052,N1052)</f>
        <v>123794549.220215</v>
      </c>
      <c r="S1052" s="41" t="n">
        <f aca="false">R1052*100/$R$2</f>
        <v>44.8517393784466</v>
      </c>
      <c r="U1052" s="41" t="n">
        <f aca="false">[1]Plan1!$B1047</f>
        <v>11.82</v>
      </c>
    </row>
    <row r="1053" customFormat="false" ht="15" hidden="false" customHeight="false" outlineLevel="0" collapsed="false">
      <c r="A1053" s="46" t="n">
        <v>43051</v>
      </c>
      <c r="B1053" s="41" t="n">
        <f aca="false">[2]Plan1!$C1048</f>
        <v>-5.47</v>
      </c>
      <c r="C1053" s="41" t="n">
        <f aca="false">$E$5 + B1053</f>
        <v>775.53</v>
      </c>
      <c r="D1053" s="47" t="n">
        <f aca="false">IF(C1053&gt;$E$5,$E$2+$E$1,(IF(C1053&gt;764.99,C1053^3*3486.59308-C1053^2*7860012.00812+C1053*5908819377.96283-1481278321001.59,IF(C1053&gt;752.99,C1053^3*3588.471445-C1053^2*8028757.56264+C1053*5988077680.84934-1488767378546.26,C1053^3*899.851852-C1053^2*1969009.674601+C1053*1435480406.01138-348666163343.76))))-$E$1</f>
        <v>94543215.486084</v>
      </c>
      <c r="E1053" s="47" t="n">
        <f aca="false">D1053*100/$E$2</f>
        <v>63.4607490706401</v>
      </c>
      <c r="G1053" s="41" t="n">
        <f aca="false">[3]Plan1!$C1048</f>
        <v>-15.33</v>
      </c>
      <c r="H1053" s="41" t="n">
        <f aca="false">$J$5 + G1053</f>
        <v>744.67</v>
      </c>
      <c r="I1053" s="47" t="n">
        <f aca="false">IF(H1053&gt;$J$5,$J$2+$J$1,(IF(H1053&gt;739.99,H1053^3*2498.244218-H1053^2*5471052.355142+H1053*3994605728.77515-972400879260.135,H1053^3*1396.138889-H1053^2*3002770.071427+H1053*2152080038.43115-513963640099.415)))-$J$1</f>
        <v>15854028.2033691</v>
      </c>
      <c r="J1053" s="47" t="n">
        <f aca="false">I1053*100/$J$2</f>
        <v>18.0277313317956</v>
      </c>
      <c r="L1053" s="41" t="n">
        <f aca="false">[4]Plan1!$C1048</f>
        <v>-6.51</v>
      </c>
      <c r="M1053" s="41" t="n">
        <f aca="false">$O$5 + L1053</f>
        <v>832.27</v>
      </c>
      <c r="N1053" s="47" t="n">
        <f aca="false">IF(M1053&gt;$O$5,$O$2+$O$1,(M1053^3*3270.5936-M1053^2*8015778.389801+M1053*6549018422.82398-1783686174686.87))-$O$1</f>
        <v>13628549.9956055</v>
      </c>
      <c r="O1053" s="41" t="n">
        <f aca="false">N1053*100/$O$2</f>
        <v>34.867336382745</v>
      </c>
      <c r="R1053" s="47" t="n">
        <f aca="false">SUM(D1053,I1053,N1053)</f>
        <v>124025793.685059</v>
      </c>
      <c r="S1053" s="41" t="n">
        <f aca="false">R1053*100/$R$2</f>
        <v>44.935521067828</v>
      </c>
      <c r="U1053" s="41" t="n">
        <f aca="false">[1]Plan1!$B1048</f>
        <v>16.42</v>
      </c>
    </row>
    <row r="1054" customFormat="false" ht="15" hidden="false" customHeight="false" outlineLevel="0" collapsed="false">
      <c r="A1054" s="46" t="n">
        <v>43052</v>
      </c>
      <c r="B1054" s="41" t="n">
        <f aca="false">[2]Plan1!$C1049</f>
        <v>-5.45</v>
      </c>
      <c r="C1054" s="41" t="n">
        <f aca="false">$E$5 + B1054</f>
        <v>775.55</v>
      </c>
      <c r="D1054" s="47" t="n">
        <f aca="false">IF(C1054&gt;$E$5,$E$2+$E$1,(IF(C1054&gt;764.99,C1054^3*3486.59308-C1054^2*7860012.00812+C1054*5908819377.96283-1481278321001.59,IF(C1054&gt;752.99,C1054^3*3588.471445-C1054^2*8028757.56264+C1054*5988077680.84934-1488767378546.26,C1054^3*899.851852-C1054^2*1969009.674601+C1054*1435480406.01138-348666163343.76))))-$E$1</f>
        <v>94712710.3693848</v>
      </c>
      <c r="E1054" s="47" t="n">
        <f aca="false">D1054*100/$E$2</f>
        <v>63.5745200292711</v>
      </c>
      <c r="G1054" s="41" t="n">
        <f aca="false">[3]Plan1!$C1049</f>
        <v>-15.34</v>
      </c>
      <c r="H1054" s="41" t="n">
        <f aca="false">$J$5 + G1054</f>
        <v>744.66</v>
      </c>
      <c r="I1054" s="47" t="n">
        <f aca="false">IF(H1054&gt;$J$5,$J$2+$J$1,(IF(H1054&gt;739.99,H1054^3*2498.244218-H1054^2*5471052.355142+H1054*3994605728.77515-972400879260.135,H1054^3*1396.138889-H1054^2*3002770.071427+H1054*2152080038.43115-513963640099.415)))-$J$1</f>
        <v>15829756.5895996</v>
      </c>
      <c r="J1054" s="47" t="n">
        <f aca="false">I1054*100/$J$2</f>
        <v>18.0001319024005</v>
      </c>
      <c r="L1054" s="41" t="n">
        <f aca="false">[4]Plan1!$C1049</f>
        <v>-6.42</v>
      </c>
      <c r="M1054" s="41" t="n">
        <f aca="false">$O$5 + L1054</f>
        <v>832.36</v>
      </c>
      <c r="N1054" s="47" t="n">
        <f aca="false">IF(M1054&gt;$O$5,$O$2+$O$1,(M1054^3*3270.5936-M1054^2*8015778.389801+M1054*6549018422.82398-1783686174686.87))-$O$1</f>
        <v>13881208.5732422</v>
      </c>
      <c r="O1054" s="41" t="n">
        <f aca="false">N1054*100/$O$2</f>
        <v>35.513739090244</v>
      </c>
      <c r="R1054" s="47" t="n">
        <f aca="false">SUM(D1054,I1054,N1054)</f>
        <v>124423675.532227</v>
      </c>
      <c r="S1054" s="41" t="n">
        <f aca="false">R1054*100/$R$2</f>
        <v>45.0796767921713</v>
      </c>
      <c r="U1054" s="41" t="n">
        <f aca="false">[1]Plan1!$B1049</f>
        <v>11.82</v>
      </c>
    </row>
    <row r="1055" customFormat="false" ht="15" hidden="false" customHeight="false" outlineLevel="0" collapsed="false">
      <c r="A1055" s="46" t="n">
        <v>43053</v>
      </c>
      <c r="B1055" s="41" t="n">
        <f aca="false">[2]Plan1!$C1050</f>
        <v>-5.46</v>
      </c>
      <c r="C1055" s="41" t="n">
        <f aca="false">$E$5 + B1055</f>
        <v>775.54</v>
      </c>
      <c r="D1055" s="47" t="n">
        <f aca="false">IF(C1055&gt;$E$5,$E$2+$E$1,(IF(C1055&gt;764.99,C1055^3*3486.59308-C1055^2*7860012.00812+C1055*5908819377.96283-1481278321001.59,IF(C1055&gt;752.99,C1055^3*3588.471445-C1055^2*8028757.56264+C1055*5988077680.84934-1488767378546.26,C1055^3*899.851852-C1055^2*1969009.674601+C1055*1435480406.01138-348666163343.76))))-$E$1</f>
        <v>94627937.7312012</v>
      </c>
      <c r="E1055" s="47" t="n">
        <f aca="false">D1055*100/$E$2</f>
        <v>63.5176176371516</v>
      </c>
      <c r="G1055" s="41" t="n">
        <f aca="false">[3]Plan1!$C1050</f>
        <v>-15.35</v>
      </c>
      <c r="H1055" s="41" t="n">
        <f aca="false">$J$5 + G1055</f>
        <v>744.65</v>
      </c>
      <c r="I1055" s="47" t="n">
        <f aca="false">IF(H1055&gt;$J$5,$J$2+$J$1,(IF(H1055&gt;739.99,H1055^3*2498.244218-H1055^2*5471052.355142+H1055*3994605728.77515-972400879260.135,H1055^3*1396.138889-H1055^2*3002770.071427+H1055*2152080038.43115-513963640099.415)))-$J$1</f>
        <v>15805506.9714355</v>
      </c>
      <c r="J1055" s="47" t="n">
        <f aca="false">I1055*100/$J$2</f>
        <v>17.9725574843692</v>
      </c>
      <c r="L1055" s="41" t="n">
        <f aca="false">[4]Plan1!$C1050</f>
        <v>-6.42</v>
      </c>
      <c r="M1055" s="41" t="n">
        <f aca="false">$O$5 + L1055</f>
        <v>832.36</v>
      </c>
      <c r="N1055" s="47" t="n">
        <f aca="false">IF(M1055&gt;$O$5,$O$2+$O$1,(M1055^3*3270.5936-M1055^2*8015778.389801+M1055*6549018422.82398-1783686174686.87))-$O$1</f>
        <v>13881208.5732422</v>
      </c>
      <c r="O1055" s="41" t="n">
        <f aca="false">N1055*100/$O$2</f>
        <v>35.513739090244</v>
      </c>
      <c r="R1055" s="47" t="n">
        <f aca="false">SUM(D1055,I1055,N1055)</f>
        <v>124314653.275879</v>
      </c>
      <c r="S1055" s="41" t="n">
        <f aca="false">R1055*100/$R$2</f>
        <v>45.0401771707505</v>
      </c>
      <c r="U1055" s="41" t="n">
        <f aca="false">[1]Plan1!$B1050</f>
        <v>10.86</v>
      </c>
    </row>
    <row r="1056" customFormat="false" ht="15" hidden="false" customHeight="false" outlineLevel="0" collapsed="false">
      <c r="A1056" s="46" t="n">
        <v>43054</v>
      </c>
      <c r="B1056" s="41" t="n">
        <f aca="false">[2]Plan1!$C1051</f>
        <v>-5.46</v>
      </c>
      <c r="C1056" s="41" t="n">
        <f aca="false">$E$5 + B1056</f>
        <v>775.54</v>
      </c>
      <c r="D1056" s="47" t="n">
        <f aca="false">IF(C1056&gt;$E$5,$E$2+$E$1,(IF(C1056&gt;764.99,C1056^3*3486.59308-C1056^2*7860012.00812+C1056*5908819377.96283-1481278321001.59,IF(C1056&gt;752.99,C1056^3*3588.471445-C1056^2*8028757.56264+C1056*5988077680.84934-1488767378546.26,C1056^3*899.851852-C1056^2*1969009.674601+C1056*1435480406.01138-348666163343.76))))-$E$1</f>
        <v>94627937.7312012</v>
      </c>
      <c r="E1056" s="47" t="n">
        <f aca="false">D1056*100/$E$2</f>
        <v>63.5176176371516</v>
      </c>
      <c r="G1056" s="41" t="n">
        <f aca="false">[3]Plan1!$C1051</f>
        <v>-15.36</v>
      </c>
      <c r="H1056" s="41" t="n">
        <f aca="false">$J$5 + G1056</f>
        <v>744.64</v>
      </c>
      <c r="I1056" s="47" t="n">
        <f aca="false">IF(H1056&gt;$J$5,$J$2+$J$1,(IF(H1056&gt;739.99,H1056^3*2498.244218-H1056^2*5471052.355142+H1056*3994605728.77515-972400879260.135,H1056^3*1396.138889-H1056^2*3002770.071427+H1056*2152080038.43115-513963640099.415)))-$J$1</f>
        <v>15781279.333252</v>
      </c>
      <c r="J1056" s="47" t="n">
        <f aca="false">I1056*100/$J$2</f>
        <v>17.9450080599342</v>
      </c>
      <c r="L1056" s="41" t="n">
        <f aca="false">[4]Plan1!$C1051</f>
        <v>-6.43</v>
      </c>
      <c r="M1056" s="41" t="n">
        <f aca="false">$O$5 + L1056</f>
        <v>832.35</v>
      </c>
      <c r="N1056" s="47" t="n">
        <f aca="false">IF(M1056&gt;$O$5,$O$2+$O$1,(M1056^3*3270.5936-M1056^2*8015778.389801+M1056*6549018422.82398-1783686174686.87))-$O$1</f>
        <v>13853014.7353516</v>
      </c>
      <c r="O1056" s="41" t="n">
        <f aca="false">N1056*100/$O$2</f>
        <v>35.44160786352</v>
      </c>
      <c r="R1056" s="47" t="n">
        <f aca="false">SUM(D1056,I1056,N1056)</f>
        <v>124262231.799805</v>
      </c>
      <c r="S1056" s="41" t="n">
        <f aca="false">R1056*100/$R$2</f>
        <v>45.0211844574402</v>
      </c>
      <c r="U1056" s="41" t="n">
        <f aca="false">[1]Plan1!$B1051</f>
        <v>12.58</v>
      </c>
    </row>
    <row r="1057" customFormat="false" ht="15" hidden="false" customHeight="false" outlineLevel="0" collapsed="false">
      <c r="A1057" s="46" t="n">
        <v>43055</v>
      </c>
      <c r="B1057" s="41" t="n">
        <f aca="false">[2]Plan1!$C1052</f>
        <v>-5.46</v>
      </c>
      <c r="C1057" s="41" t="n">
        <f aca="false">$E$5 + B1057</f>
        <v>775.54</v>
      </c>
      <c r="D1057" s="47" t="n">
        <f aca="false">IF(C1057&gt;$E$5,$E$2+$E$1,(IF(C1057&gt;764.99,C1057^3*3486.59308-C1057^2*7860012.00812+C1057*5908819377.96283-1481278321001.59,IF(C1057&gt;752.99,C1057^3*3588.471445-C1057^2*8028757.56264+C1057*5988077680.84934-1488767378546.26,C1057^3*899.851852-C1057^2*1969009.674601+C1057*1435480406.01138-348666163343.76))))-$E$1</f>
        <v>94627937.7312012</v>
      </c>
      <c r="E1057" s="47" t="n">
        <f aca="false">D1057*100/$E$2</f>
        <v>63.5176176371516</v>
      </c>
      <c r="G1057" s="41" t="n">
        <f aca="false">[3]Plan1!$C1052</f>
        <v>-15.38</v>
      </c>
      <c r="H1057" s="41" t="n">
        <f aca="false">$J$5 + G1057</f>
        <v>744.62</v>
      </c>
      <c r="I1057" s="47" t="n">
        <f aca="false">IF(H1057&gt;$J$5,$J$2+$J$1,(IF(H1057&gt;739.99,H1057^3*2498.244218-H1057^2*5471052.355142+H1057*3994605728.77515-972400879260.135,H1057^3*1396.138889-H1057^2*3002770.071427+H1057*2152080038.43115-513963640099.415)))-$J$1</f>
        <v>15732889.9367676</v>
      </c>
      <c r="J1057" s="47" t="n">
        <f aca="false">I1057*100/$J$2</f>
        <v>17.8899841235606</v>
      </c>
      <c r="L1057" s="41" t="n">
        <f aca="false">[4]Plan1!$C1052</f>
        <v>-6.44</v>
      </c>
      <c r="M1057" s="41" t="n">
        <f aca="false">$O$5 + L1057</f>
        <v>832.34</v>
      </c>
      <c r="N1057" s="47" t="n">
        <f aca="false">IF(M1057&gt;$O$5,$O$2+$O$1,(M1057^3*3270.5936-M1057^2*8015778.389801+M1057*6549018422.82398-1783686174686.87))-$O$1</f>
        <v>13824851.1083984</v>
      </c>
      <c r="O1057" s="41" t="n">
        <f aca="false">N1057*100/$O$2</f>
        <v>35.3695539285783</v>
      </c>
      <c r="R1057" s="47" t="n">
        <f aca="false">SUM(D1057,I1057,N1057)</f>
        <v>124185678.776367</v>
      </c>
      <c r="S1057" s="41" t="n">
        <f aca="false">R1057*100/$R$2</f>
        <v>44.993448694618</v>
      </c>
      <c r="U1057" s="41" t="n">
        <f aca="false">[1]Plan1!$B1052</f>
        <v>9.49</v>
      </c>
    </row>
    <row r="1058" customFormat="false" ht="15" hidden="false" customHeight="false" outlineLevel="0" collapsed="false">
      <c r="A1058" s="46" t="n">
        <v>43056</v>
      </c>
      <c r="B1058" s="41" t="n">
        <f aca="false">[2]Plan1!$C1053</f>
        <v>-5.44</v>
      </c>
      <c r="C1058" s="41" t="n">
        <f aca="false">$E$5 + B1058</f>
        <v>775.56</v>
      </c>
      <c r="D1058" s="47" t="n">
        <f aca="false">IF(C1058&gt;$E$5,$E$2+$E$1,(IF(C1058&gt;764.99,C1058^3*3486.59308-C1058^2*7860012.00812+C1058*5908819377.96283-1481278321001.59,IF(C1058&gt;752.99,C1058^3*3588.471445-C1058^2*8028757.56264+C1058*5988077680.84934-1488767378546.26,C1058^3*899.851852-C1058^2*1969009.674601+C1058*1435480406.01138-348666163343.76))))-$E$1</f>
        <v>94797533.4206543</v>
      </c>
      <c r="E1058" s="47" t="n">
        <f aca="false">D1058*100/$E$2</f>
        <v>63.6314562604363</v>
      </c>
      <c r="G1058" s="41" t="n">
        <f aca="false">[3]Plan1!$C1053</f>
        <v>-15.4</v>
      </c>
      <c r="H1058" s="41" t="n">
        <f aca="false">$J$5 + G1058</f>
        <v>744.6</v>
      </c>
      <c r="I1058" s="47" t="n">
        <f aca="false">IF(H1058&gt;$J$5,$J$2+$J$1,(IF(H1058&gt;739.99,H1058^3*2498.244218-H1058^2*5471052.355142+H1058*3994605728.77515-972400879260.135,H1058^3*1396.138889-H1058^2*3002770.071427+H1058*2152080038.43115-513963640099.415)))-$J$1</f>
        <v>15684588.2810059</v>
      </c>
      <c r="J1058" s="47" t="n">
        <f aca="false">I1058*100/$J$2</f>
        <v>17.8350599578039</v>
      </c>
      <c r="L1058" s="41" t="n">
        <f aca="false">[4]Plan1!$C1053</f>
        <v>-6.47</v>
      </c>
      <c r="M1058" s="41" t="n">
        <f aca="false">$O$5 + L1058</f>
        <v>832.31</v>
      </c>
      <c r="N1058" s="47" t="n">
        <f aca="false">IF(M1058&gt;$O$5,$O$2+$O$1,(M1058^3*3270.5936-M1058^2*8015778.389801+M1058*6549018422.82398-1783686174686.87))-$O$1</f>
        <v>13740541.3017578</v>
      </c>
      <c r="O1058" s="41" t="n">
        <f aca="false">N1058*100/$O$2</f>
        <v>35.153855384753</v>
      </c>
      <c r="R1058" s="47" t="n">
        <f aca="false">SUM(D1058,I1058,N1058)</f>
        <v>124222663.003418</v>
      </c>
      <c r="S1058" s="41" t="n">
        <f aca="false">R1058*100/$R$2</f>
        <v>45.0068483711243</v>
      </c>
      <c r="U1058" s="41" t="n">
        <f aca="false">[1]Plan1!$B1053</f>
        <v>12.07</v>
      </c>
    </row>
    <row r="1059" customFormat="false" ht="15" hidden="false" customHeight="false" outlineLevel="0" collapsed="false">
      <c r="A1059" s="46" t="n">
        <v>43057</v>
      </c>
      <c r="B1059" s="41" t="n">
        <f aca="false">[2]Plan1!$C1054</f>
        <v>-5.48</v>
      </c>
      <c r="C1059" s="41" t="n">
        <f aca="false">$E$5 + B1059</f>
        <v>775.52</v>
      </c>
      <c r="D1059" s="47" t="n">
        <f aca="false">IF(C1059&gt;$E$5,$E$2+$E$1,(IF(C1059&gt;764.99,C1059^3*3486.59308-C1059^2*7860012.00812+C1059*5908819377.96283-1481278321001.59,IF(C1059&gt;752.99,C1059^3*3588.471445-C1059^2*8028757.56264+C1059*5988077680.84934-1488767378546.26,C1059^3*899.851852-C1059^2*1969009.674601+C1059*1435480406.01138-348666163343.76))))-$E$1</f>
        <v>94458543.6154785</v>
      </c>
      <c r="E1059" s="47" t="n">
        <f aca="false">D1059*100/$E$2</f>
        <v>63.4039143172819</v>
      </c>
      <c r="G1059" s="41" t="n">
        <f aca="false">[3]Plan1!$C1054</f>
        <v>-15.46</v>
      </c>
      <c r="H1059" s="41" t="n">
        <f aca="false">$J$5 + G1059</f>
        <v>744.54</v>
      </c>
      <c r="I1059" s="47" t="n">
        <f aca="false">IF(H1059&gt;$J$5,$J$2+$J$1,(IF(H1059&gt;739.99,H1059^3*2498.244218-H1059^2*5471052.355142+H1059*3994605728.77515-972400879260.135,H1059^3*1396.138889-H1059^2*3002770.071427+H1059*2152080038.43115-513963640099.415)))-$J$1</f>
        <v>15540208.557373</v>
      </c>
      <c r="J1059" s="47" t="n">
        <f aca="false">I1059*100/$J$2</f>
        <v>17.6708847189294</v>
      </c>
      <c r="L1059" s="41" t="n">
        <f aca="false">[4]Plan1!$C1054</f>
        <v>-6.49</v>
      </c>
      <c r="M1059" s="41" t="n">
        <f aca="false">$O$5 + L1059</f>
        <v>832.29</v>
      </c>
      <c r="N1059" s="47" t="n">
        <f aca="false">IF(M1059&gt;$O$5,$O$2+$O$1,(M1059^3*3270.5936-M1059^2*8015778.389801+M1059*6549018422.82398-1783686174686.87))-$O$1</f>
        <v>13684485.4609375</v>
      </c>
      <c r="O1059" s="41" t="n">
        <f aca="false">N1059*100/$O$2</f>
        <v>35.0104418991856</v>
      </c>
      <c r="R1059" s="47" t="n">
        <f aca="false">SUM(D1059,I1059,N1059)</f>
        <v>123683237.633789</v>
      </c>
      <c r="S1059" s="41" t="n">
        <f aca="false">R1059*100/$R$2</f>
        <v>44.8114103147227</v>
      </c>
      <c r="U1059" s="41" t="n">
        <f aca="false">[1]Plan1!$B1054</f>
        <v>11.1</v>
      </c>
    </row>
    <row r="1060" customFormat="false" ht="15" hidden="false" customHeight="false" outlineLevel="0" collapsed="false">
      <c r="A1060" s="46" t="n">
        <v>43058</v>
      </c>
      <c r="B1060" s="41" t="n">
        <f aca="false">[2]Plan1!$C1055</f>
        <v>-5.5</v>
      </c>
      <c r="C1060" s="41" t="n">
        <f aca="false">$E$5 + B1060</f>
        <v>775.5</v>
      </c>
      <c r="D1060" s="47" t="n">
        <f aca="false">IF(C1060&gt;$E$5,$E$2+$E$1,(IF(C1060&gt;764.99,C1060^3*3486.59308-C1060^2*7860012.00812+C1060*5908819377.96283-1481278321001.59,IF(C1060&gt;752.99,C1060^3*3588.471445-C1060^2*8028757.56264+C1060*5988077680.84934-1488767378546.26,C1060^3*899.851852-C1060^2*1969009.674601+C1060*1435480406.01138-348666163343.76))))-$E$1</f>
        <v>94289350.9040527</v>
      </c>
      <c r="E1060" s="47" t="n">
        <f aca="false">D1060*100/$E$2</f>
        <v>63.2903461870976</v>
      </c>
      <c r="G1060" s="41" t="n">
        <f aca="false">[3]Plan1!$C1055</f>
        <v>-15.49</v>
      </c>
      <c r="H1060" s="41" t="n">
        <f aca="false">$J$5 + G1060</f>
        <v>744.51</v>
      </c>
      <c r="I1060" s="47" t="n">
        <f aca="false">IF(H1060&gt;$J$5,$J$2+$J$1,(IF(H1060&gt;739.99,H1060^3*2498.244218-H1060^2*5471052.355142+H1060*3994605728.77515-972400879260.135,H1060^3*1396.138889-H1060^2*3002770.071427+H1060*2152080038.43115-513963640099.415)))-$J$1</f>
        <v>15468313.4020996</v>
      </c>
      <c r="J1060" s="47" t="n">
        <f aca="false">I1060*100/$J$2</f>
        <v>17.5891322124559</v>
      </c>
      <c r="L1060" s="41" t="n">
        <f aca="false">[4]Plan1!$C1055</f>
        <v>-6.5</v>
      </c>
      <c r="M1060" s="41" t="n">
        <f aca="false">$O$5 + L1060</f>
        <v>832.28</v>
      </c>
      <c r="N1060" s="47" t="n">
        <f aca="false">IF(M1060&gt;$O$5,$O$2+$O$1,(M1060^3*3270.5936-M1060^2*8015778.389801+M1060*6549018422.82398-1783686174686.87))-$O$1</f>
        <v>13656502.6914063</v>
      </c>
      <c r="O1060" s="41" t="n">
        <f aca="false">N1060*100/$O$2</f>
        <v>34.9388506705896</v>
      </c>
      <c r="R1060" s="47" t="n">
        <f aca="false">SUM(D1060,I1060,N1060)</f>
        <v>123414166.997559</v>
      </c>
      <c r="S1060" s="41" t="n">
        <f aca="false">R1060*100/$R$2</f>
        <v>44.7139239057764</v>
      </c>
      <c r="U1060" s="41" t="n">
        <f aca="false">[1]Plan1!$B1055</f>
        <v>33.87</v>
      </c>
    </row>
    <row r="1061" customFormat="false" ht="15" hidden="false" customHeight="false" outlineLevel="0" collapsed="false">
      <c r="A1061" s="46" t="n">
        <v>43059</v>
      </c>
      <c r="B1061" s="41" t="n">
        <f aca="false">[2]Plan1!$C1056</f>
        <v>-5.46</v>
      </c>
      <c r="C1061" s="41" t="n">
        <f aca="false">$E$5 + B1061</f>
        <v>775.54</v>
      </c>
      <c r="D1061" s="47" t="n">
        <f aca="false">IF(C1061&gt;$E$5,$E$2+$E$1,(IF(C1061&gt;764.99,C1061^3*3486.59308-C1061^2*7860012.00812+C1061*5908819377.96283-1481278321001.59,IF(C1061&gt;752.99,C1061^3*3588.471445-C1061^2*8028757.56264+C1061*5988077680.84934-1488767378546.26,C1061^3*899.851852-C1061^2*1969009.674601+C1061*1435480406.01138-348666163343.76))))-$E$1</f>
        <v>94627937.7312012</v>
      </c>
      <c r="E1061" s="47" t="n">
        <f aca="false">D1061*100/$E$2</f>
        <v>63.5176176371516</v>
      </c>
      <c r="G1061" s="41" t="n">
        <f aca="false">[3]Plan1!$C1056</f>
        <v>-15.47</v>
      </c>
      <c r="H1061" s="41" t="n">
        <f aca="false">$J$5 + G1061</f>
        <v>744.53</v>
      </c>
      <c r="I1061" s="47" t="n">
        <f aca="false">IF(H1061&gt;$J$5,$J$2+$J$1,(IF(H1061&gt;739.99,H1061^3*2498.244218-H1061^2*5471052.355142+H1061*3994605728.77515-972400879260.135,H1061^3*1396.138889-H1061^2*3002770.071427+H1061*2152080038.43115-513963640099.415)))-$J$1</f>
        <v>15516221.7102051</v>
      </c>
      <c r="J1061" s="47" t="n">
        <f aca="false">I1061*100/$J$2</f>
        <v>17.6436090997181</v>
      </c>
      <c r="L1061" s="41" t="n">
        <f aca="false">[4]Plan1!$C1056</f>
        <v>-6.44</v>
      </c>
      <c r="M1061" s="41" t="n">
        <f aca="false">$O$5 + L1061</f>
        <v>832.34</v>
      </c>
      <c r="N1061" s="47" t="n">
        <f aca="false">IF(M1061&gt;$O$5,$O$2+$O$1,(M1061^3*3270.5936-M1061^2*8015778.389801+M1061*6549018422.82398-1783686174686.87))-$O$1</f>
        <v>13824851.1083984</v>
      </c>
      <c r="O1061" s="41" t="n">
        <f aca="false">N1061*100/$O$2</f>
        <v>35.3695539285783</v>
      </c>
      <c r="R1061" s="47" t="n">
        <f aca="false">SUM(D1061,I1061,N1061)</f>
        <v>123969010.549805</v>
      </c>
      <c r="S1061" s="41" t="n">
        <f aca="false">R1061*100/$R$2</f>
        <v>44.914948091073</v>
      </c>
      <c r="U1061" s="41" t="n">
        <f aca="false">[1]Plan1!$B1056</f>
        <v>67.4</v>
      </c>
    </row>
    <row r="1062" customFormat="false" ht="15" hidden="false" customHeight="false" outlineLevel="0" collapsed="false">
      <c r="A1062" s="46" t="n">
        <v>43060</v>
      </c>
      <c r="B1062" s="41" t="n">
        <f aca="false">[2]Plan1!$C1057</f>
        <v>-5.39</v>
      </c>
      <c r="C1062" s="41" t="n">
        <f aca="false">$E$5 + B1062</f>
        <v>775.61</v>
      </c>
      <c r="D1062" s="47" t="n">
        <f aca="false">IF(C1062&gt;$E$5,$E$2+$E$1,(IF(C1062&gt;764.99,C1062^3*3486.59308-C1062^2*7860012.00812+C1062*5908819377.96283-1481278321001.59,IF(C1062&gt;752.99,C1062^3*3588.471445-C1062^2*8028757.56264+C1062*5988077680.84934-1488767378546.26,C1062^3*899.851852-C1062^2*1969009.674601+C1062*1435480406.01138-348666163343.76))))-$E$1</f>
        <v>95222405.6179199</v>
      </c>
      <c r="E1062" s="47" t="n">
        <f aca="false">D1062*100/$E$2</f>
        <v>63.9166455017704</v>
      </c>
      <c r="G1062" s="41" t="n">
        <f aca="false">[3]Plan1!$C1057</f>
        <v>-15.46</v>
      </c>
      <c r="H1062" s="41" t="n">
        <f aca="false">$J$5 + G1062</f>
        <v>744.54</v>
      </c>
      <c r="I1062" s="47" t="n">
        <f aca="false">IF(H1062&gt;$J$5,$J$2+$J$1,(IF(H1062&gt;739.99,H1062^3*2498.244218-H1062^2*5471052.355142+H1062*3994605728.77515-972400879260.135,H1062^3*1396.138889-H1062^2*3002770.071427+H1062*2152080038.43115-513963640099.415)))-$J$1</f>
        <v>15540208.557373</v>
      </c>
      <c r="J1062" s="47" t="n">
        <f aca="false">I1062*100/$J$2</f>
        <v>17.6708847189294</v>
      </c>
      <c r="L1062" s="41" t="n">
        <f aca="false">[4]Plan1!$C1057</f>
        <v>-6.42</v>
      </c>
      <c r="M1062" s="41" t="n">
        <f aca="false">$O$5 + L1062</f>
        <v>832.36</v>
      </c>
      <c r="N1062" s="47" t="n">
        <f aca="false">IF(M1062&gt;$O$5,$O$2+$O$1,(M1062^3*3270.5936-M1062^2*8015778.389801+M1062*6549018422.82398-1783686174686.87))-$O$1</f>
        <v>13881208.5732422</v>
      </c>
      <c r="O1062" s="41" t="n">
        <f aca="false">N1062*100/$O$2</f>
        <v>35.513739090244</v>
      </c>
      <c r="R1062" s="47" t="n">
        <f aca="false">SUM(D1062,I1062,N1062)</f>
        <v>124643822.748535</v>
      </c>
      <c r="S1062" s="41" t="n">
        <f aca="false">R1062*100/$R$2</f>
        <v>45.1594378610791</v>
      </c>
      <c r="U1062" s="41" t="n">
        <f aca="false">[1]Plan1!$B1057</f>
        <v>91.28</v>
      </c>
    </row>
    <row r="1063" customFormat="false" ht="15" hidden="false" customHeight="false" outlineLevel="0" collapsed="false">
      <c r="A1063" s="46" t="n">
        <v>43061</v>
      </c>
      <c r="B1063" s="41" t="n">
        <f aca="false">[2]Plan1!$C1058</f>
        <v>-5.3</v>
      </c>
      <c r="C1063" s="41" t="n">
        <f aca="false">$E$5 + B1063</f>
        <v>775.7</v>
      </c>
      <c r="D1063" s="47" t="n">
        <f aca="false">IF(C1063&gt;$E$5,$E$2+$E$1,(IF(C1063&gt;764.99,C1063^3*3486.59308-C1063^2*7860012.00812+C1063*5908819377.96283-1481278321001.59,IF(C1063&gt;752.99,C1063^3*3588.471445-C1063^2*8028757.56264+C1063*5988077680.84934-1488767378546.26,C1063^3*899.851852-C1063^2*1969009.674601+C1063*1435480406.01138-348666163343.76))))-$E$1</f>
        <v>95990361.317627</v>
      </c>
      <c r="E1063" s="47" t="n">
        <f aca="false">D1063*100/$E$2</f>
        <v>64.4321245206076</v>
      </c>
      <c r="G1063" s="41" t="n">
        <f aca="false">[3]Plan1!$C1058</f>
        <v>-15.46</v>
      </c>
      <c r="H1063" s="41" t="n">
        <f aca="false">$J$5 + G1063</f>
        <v>744.54</v>
      </c>
      <c r="I1063" s="47" t="n">
        <f aca="false">IF(H1063&gt;$J$5,$J$2+$J$1,(IF(H1063&gt;739.99,H1063^3*2498.244218-H1063^2*5471052.355142+H1063*3994605728.77515-972400879260.135,H1063^3*1396.138889-H1063^2*3002770.071427+H1063*2152080038.43115-513963640099.415)))-$J$1</f>
        <v>15540208.557373</v>
      </c>
      <c r="J1063" s="47" t="n">
        <f aca="false">I1063*100/$J$2</f>
        <v>17.6708847189294</v>
      </c>
      <c r="L1063" s="41" t="n">
        <f aca="false">[4]Plan1!$C1058</f>
        <v>-6.39</v>
      </c>
      <c r="M1063" s="41" t="n">
        <f aca="false">$O$5 + L1063</f>
        <v>832.39</v>
      </c>
      <c r="N1063" s="47" t="n">
        <f aca="false">IF(M1063&gt;$O$5,$O$2+$O$1,(M1063^3*3270.5936-M1063^2*8015778.389801+M1063*6549018422.82398-1783686174686.87))-$O$1</f>
        <v>13965971.5522461</v>
      </c>
      <c r="O1063" s="41" t="n">
        <f aca="false">N1063*100/$O$2</f>
        <v>35.7305970320416</v>
      </c>
      <c r="R1063" s="47" t="n">
        <f aca="false">SUM(D1063,I1063,N1063)</f>
        <v>125496541.427246</v>
      </c>
      <c r="S1063" s="41" t="n">
        <f aca="false">R1063*100/$R$2</f>
        <v>45.4683845488096</v>
      </c>
      <c r="U1063" s="41" t="n">
        <f aca="false">[1]Plan1!$B1058</f>
        <v>30.91</v>
      </c>
    </row>
    <row r="1064" customFormat="false" ht="15" hidden="false" customHeight="false" outlineLevel="0" collapsed="false">
      <c r="A1064" s="46" t="n">
        <v>43062</v>
      </c>
      <c r="B1064" s="41" t="n">
        <f aca="false">[2]Plan1!$C1059</f>
        <v>-5.25</v>
      </c>
      <c r="C1064" s="41" t="n">
        <f aca="false">$E$5 + B1064</f>
        <v>775.75</v>
      </c>
      <c r="D1064" s="47" t="n">
        <f aca="false">IF(C1064&gt;$E$5,$E$2+$E$1,(IF(C1064&gt;764.99,C1064^3*3486.59308-C1064^2*7860012.00812+C1064*5908819377.96283-1481278321001.59,IF(C1064&gt;752.99,C1064^3*3588.471445-C1064^2*8028757.56264+C1064*5988077680.84934-1488767378546.26,C1064^3*899.851852-C1064^2*1969009.674601+C1064*1435480406.01138-348666163343.76))))-$E$1</f>
        <v>96418777.8679199</v>
      </c>
      <c r="E1064" s="47" t="n">
        <f aca="false">D1064*100/$E$2</f>
        <v>64.7196928570141</v>
      </c>
      <c r="G1064" s="41" t="n">
        <f aca="false">[3]Plan1!$C1059</f>
        <v>-15.44</v>
      </c>
      <c r="H1064" s="41" t="n">
        <f aca="false">$J$5 + G1064</f>
        <v>744.56</v>
      </c>
      <c r="I1064" s="47" t="n">
        <f aca="false">IF(H1064&gt;$J$5,$J$2+$J$1,(IF(H1064&gt;739.99,H1064^3*2498.244218-H1064^2*5471052.355142+H1064*3994605728.77515-972400879260.135,H1064^3*1396.138889-H1064^2*3002770.071427+H1064*2152080038.43115-513963640099.415)))-$J$1</f>
        <v>15588247.7106934</v>
      </c>
      <c r="J1064" s="47" t="n">
        <f aca="false">I1064*100/$J$2</f>
        <v>17.7255103912416</v>
      </c>
      <c r="L1064" s="41" t="n">
        <f aca="false">[4]Plan1!$C1059</f>
        <v>-6.37</v>
      </c>
      <c r="M1064" s="41" t="n">
        <f aca="false">$O$5 + L1064</f>
        <v>832.41</v>
      </c>
      <c r="N1064" s="47" t="n">
        <f aca="false">IF(M1064&gt;$O$5,$O$2+$O$1,(M1064^3*3270.5936-M1064^2*8015778.389801+M1064*6549018422.82398-1783686174686.87))-$O$1</f>
        <v>14022631.6220703</v>
      </c>
      <c r="O1064" s="41" t="n">
        <f aca="false">N1064*100/$O$2</f>
        <v>35.87555637949</v>
      </c>
      <c r="R1064" s="47" t="n">
        <f aca="false">SUM(D1064,I1064,N1064)</f>
        <v>126029657.200684</v>
      </c>
      <c r="S1064" s="41" t="n">
        <f aca="false">R1064*100/$R$2</f>
        <v>45.661536588858</v>
      </c>
      <c r="U1064" s="41" t="n">
        <f aca="false">[1]Plan1!$B1059</f>
        <v>20.16</v>
      </c>
    </row>
    <row r="1065" customFormat="false" ht="15" hidden="false" customHeight="false" outlineLevel="0" collapsed="false">
      <c r="A1065" s="46" t="n">
        <v>43063</v>
      </c>
      <c r="B1065" s="41" t="n">
        <f aca="false">[2]Plan1!$C1060</f>
        <v>-5.22</v>
      </c>
      <c r="C1065" s="41" t="n">
        <f aca="false">$E$5 + B1065</f>
        <v>775.78</v>
      </c>
      <c r="D1065" s="47" t="n">
        <f aca="false">IF(C1065&gt;$E$5,$E$2+$E$1,(IF(C1065&gt;764.99,C1065^3*3486.59308-C1065^2*7860012.00812+C1065*5908819377.96283-1481278321001.59,IF(C1065&gt;752.99,C1065^3*3588.471445-C1065^2*8028757.56264+C1065*5988077680.84934-1488767378546.26,C1065^3*899.851852-C1065^2*1969009.674601+C1065*1435480406.01138-348666163343.76))))-$E$1</f>
        <v>96676437.6198731</v>
      </c>
      <c r="E1065" s="47" t="n">
        <f aca="false">D1065*100/$E$2</f>
        <v>64.8926431927968</v>
      </c>
      <c r="G1065" s="41" t="n">
        <f aca="false">[3]Plan1!$C1060</f>
        <v>-15.44</v>
      </c>
      <c r="H1065" s="41" t="n">
        <f aca="false">$J$5 + G1065</f>
        <v>744.56</v>
      </c>
      <c r="I1065" s="47" t="n">
        <f aca="false">IF(H1065&gt;$J$5,$J$2+$J$1,(IF(H1065&gt;739.99,H1065^3*2498.244218-H1065^2*5471052.355142+H1065*3994605728.77515-972400879260.135,H1065^3*1396.138889-H1065^2*3002770.071427+H1065*2152080038.43115-513963640099.415)))-$J$1</f>
        <v>15588247.7106934</v>
      </c>
      <c r="J1065" s="47" t="n">
        <f aca="false">I1065*100/$J$2</f>
        <v>17.7255103912416</v>
      </c>
      <c r="L1065" s="41" t="n">
        <f aca="false">[4]Plan1!$C1060</f>
        <v>-6.31</v>
      </c>
      <c r="M1065" s="41" t="n">
        <f aca="false">$O$5 + L1065</f>
        <v>832.47</v>
      </c>
      <c r="N1065" s="47" t="n">
        <f aca="false">IF(M1065&gt;$O$5,$O$2+$O$1,(M1065^3*3270.5936-M1065^2*8015778.389801+M1065*6549018422.82398-1783686174686.87))-$O$1</f>
        <v>14193340.3613281</v>
      </c>
      <c r="O1065" s="41" t="n">
        <f aca="false">N1065*100/$O$2</f>
        <v>36.3122982953282</v>
      </c>
      <c r="R1065" s="47" t="n">
        <f aca="false">SUM(D1065,I1065,N1065)</f>
        <v>126458025.691895</v>
      </c>
      <c r="S1065" s="41" t="n">
        <f aca="false">R1065*100/$R$2</f>
        <v>45.8167378642514</v>
      </c>
      <c r="U1065" s="41" t="n">
        <f aca="false">[1]Plan1!$B1060</f>
        <v>22.88</v>
      </c>
    </row>
    <row r="1066" customFormat="false" ht="15" hidden="false" customHeight="false" outlineLevel="0" collapsed="false">
      <c r="A1066" s="46" t="n">
        <v>43064</v>
      </c>
      <c r="B1066" s="41" t="n">
        <f aca="false">[2]Plan1!$C1061</f>
        <v>-5.18</v>
      </c>
      <c r="C1066" s="41" t="n">
        <f aca="false">$E$5 + B1066</f>
        <v>775.82</v>
      </c>
      <c r="D1066" s="47" t="n">
        <f aca="false">IF(C1066&gt;$E$5,$E$2+$E$1,(IF(C1066&gt;764.99,C1066^3*3486.59308-C1066^2*7860012.00812+C1066*5908819377.96283-1481278321001.59,IF(C1066&gt;752.99,C1066^3*3588.471445-C1066^2*8028757.56264+C1066*5988077680.84934-1488767378546.26,C1066^3*899.851852-C1066^2*1969009.674601+C1066*1435480406.01138-348666163343.76))))-$E$1</f>
        <v>97020696.5837402</v>
      </c>
      <c r="E1066" s="47" t="n">
        <f aca="false">D1066*100/$E$2</f>
        <v>65.1237219815705</v>
      </c>
      <c r="G1066" s="41" t="n">
        <f aca="false">[3]Plan1!$C1061</f>
        <v>-15.44</v>
      </c>
      <c r="H1066" s="41" t="n">
        <f aca="false">$J$5 + G1066</f>
        <v>744.56</v>
      </c>
      <c r="I1066" s="47" t="n">
        <f aca="false">IF(H1066&gt;$J$5,$J$2+$J$1,(IF(H1066&gt;739.99,H1066^3*2498.244218-H1066^2*5471052.355142+H1066*3994605728.77515-972400879260.135,H1066^3*1396.138889-H1066^2*3002770.071427+H1066*2152080038.43115-513963640099.415)))-$J$1</f>
        <v>15588247.7106934</v>
      </c>
      <c r="J1066" s="47" t="n">
        <f aca="false">I1066*100/$J$2</f>
        <v>17.7255103912416</v>
      </c>
      <c r="L1066" s="41" t="n">
        <f aca="false">[4]Plan1!$C1061</f>
        <v>-6.32</v>
      </c>
      <c r="M1066" s="41" t="n">
        <f aca="false">$O$5 + L1066</f>
        <v>832.46</v>
      </c>
      <c r="N1066" s="47" t="n">
        <f aca="false">IF(M1066&gt;$O$5,$O$2+$O$1,(M1066^3*3270.5936-M1066^2*8015778.389801+M1066*6549018422.82398-1783686174686.87))-$O$1</f>
        <v>14164812.9013672</v>
      </c>
      <c r="O1066" s="41" t="n">
        <f aca="false">N1066*100/$O$2</f>
        <v>36.2393135285757</v>
      </c>
      <c r="R1066" s="47" t="n">
        <f aca="false">SUM(D1066,I1066,N1066)</f>
        <v>126773757.195801</v>
      </c>
      <c r="S1066" s="41" t="n">
        <f aca="false">R1066*100/$R$2</f>
        <v>45.9311298727523</v>
      </c>
      <c r="U1066" s="41" t="n">
        <f aca="false">[1]Plan1!$B1061</f>
        <v>16.42</v>
      </c>
    </row>
    <row r="1067" customFormat="false" ht="15" hidden="false" customHeight="false" outlineLevel="0" collapsed="false">
      <c r="A1067" s="46" t="n">
        <v>43065</v>
      </c>
      <c r="B1067" s="41" t="n">
        <f aca="false">[2]Plan1!$C1062</f>
        <v>-5.19</v>
      </c>
      <c r="C1067" s="41" t="n">
        <f aca="false">$E$5 + B1067</f>
        <v>775.81</v>
      </c>
      <c r="D1067" s="47" t="n">
        <f aca="false">IF(C1067&gt;$E$5,$E$2+$E$1,(IF(C1067&gt;764.99,C1067^3*3486.59308-C1067^2*7860012.00812+C1067*5908819377.96283-1481278321001.59,IF(C1067&gt;752.99,C1067^3*3588.471445-C1067^2*8028757.56264+C1067*5988077680.84934-1488767378546.26,C1067^3*899.851852-C1067^2*1969009.674601+C1067*1435480406.01138-348666163343.76))))-$E$1</f>
        <v>96934555.4274902</v>
      </c>
      <c r="E1067" s="47" t="n">
        <f aca="false">D1067*100/$E$2</f>
        <v>65.0659009917371</v>
      </c>
      <c r="G1067" s="41" t="n">
        <f aca="false">[3]Plan1!$C1062</f>
        <v>-15.45</v>
      </c>
      <c r="H1067" s="41" t="n">
        <f aca="false">$J$5 + G1067</f>
        <v>744.55</v>
      </c>
      <c r="I1067" s="47" t="n">
        <f aca="false">IF(H1067&gt;$J$5,$J$2+$J$1,(IF(H1067&gt;739.99,H1067^3*2498.244218-H1067^2*5471052.355142+H1067*3994605728.77515-972400879260.135,H1067^3*1396.138889-H1067^2*3002770.071427+H1067*2152080038.43115-513963640099.415)))-$J$1</f>
        <v>15564217.21875</v>
      </c>
      <c r="J1067" s="47" t="n">
        <f aca="false">I1067*100/$J$2</f>
        <v>17.6981851432372</v>
      </c>
      <c r="L1067" s="41" t="n">
        <f aca="false">[4]Plan1!$C1062</f>
        <v>-6.33</v>
      </c>
      <c r="M1067" s="41" t="n">
        <f aca="false">$O$5 + L1067</f>
        <v>832.45</v>
      </c>
      <c r="N1067" s="47" t="n">
        <f aca="false">IF(M1067&gt;$O$5,$O$2+$O$1,(M1067^3*3270.5936-M1067^2*8015778.389801+M1067*6549018422.82398-1783686174686.87))-$O$1</f>
        <v>14136315.8691406</v>
      </c>
      <c r="O1067" s="41" t="n">
        <f aca="false">N1067*100/$O$2</f>
        <v>36.1664066082596</v>
      </c>
      <c r="R1067" s="47" t="n">
        <f aca="false">SUM(D1067,I1067,N1067)</f>
        <v>126635088.515381</v>
      </c>
      <c r="S1067" s="41" t="n">
        <f aca="false">R1067*100/$R$2</f>
        <v>45.8808891185889</v>
      </c>
      <c r="U1067" s="41" t="n">
        <f aca="false">[1]Plan1!$B1062</f>
        <v>14.43</v>
      </c>
    </row>
    <row r="1068" customFormat="false" ht="15" hidden="false" customHeight="false" outlineLevel="0" collapsed="false">
      <c r="A1068" s="46" t="n">
        <v>43066</v>
      </c>
      <c r="B1068" s="41" t="n">
        <f aca="false">[2]Plan1!$C1063</f>
        <v>-5.18</v>
      </c>
      <c r="C1068" s="41" t="n">
        <f aca="false">$E$5 + B1068</f>
        <v>775.82</v>
      </c>
      <c r="D1068" s="47" t="n">
        <f aca="false">IF(C1068&gt;$E$5,$E$2+$E$1,(IF(C1068&gt;764.99,C1068^3*3486.59308-C1068^2*7860012.00812+C1068*5908819377.96283-1481278321001.59,IF(C1068&gt;752.99,C1068^3*3588.471445-C1068^2*8028757.56264+C1068*5988077680.84934-1488767378546.26,C1068^3*899.851852-C1068^2*1969009.674601+C1068*1435480406.01138-348666163343.76))))-$E$1</f>
        <v>97020696.5837402</v>
      </c>
      <c r="E1068" s="47" t="n">
        <f aca="false">D1068*100/$E$2</f>
        <v>65.1237219815705</v>
      </c>
      <c r="G1068" s="41" t="n">
        <f aca="false">[3]Plan1!$C1063</f>
        <v>-15.46</v>
      </c>
      <c r="H1068" s="41" t="n">
        <f aca="false">$J$5 + G1068</f>
        <v>744.54</v>
      </c>
      <c r="I1068" s="47" t="n">
        <f aca="false">IF(H1068&gt;$J$5,$J$2+$J$1,(IF(H1068&gt;739.99,H1068^3*2498.244218-H1068^2*5471052.355142+H1068*3994605728.77515-972400879260.135,H1068^3*1396.138889-H1068^2*3002770.071427+H1068*2152080038.43115-513963640099.415)))-$J$1</f>
        <v>15540208.557373</v>
      </c>
      <c r="J1068" s="47" t="n">
        <f aca="false">I1068*100/$J$2</f>
        <v>17.6708847189294</v>
      </c>
      <c r="L1068" s="41" t="n">
        <f aca="false">[4]Plan1!$C1063</f>
        <v>-6.34</v>
      </c>
      <c r="M1068" s="41" t="n">
        <f aca="false">$O$5 + L1068</f>
        <v>832.44</v>
      </c>
      <c r="N1068" s="47" t="n">
        <f aca="false">IF(M1068&gt;$O$5,$O$2+$O$1,(M1068^3*3270.5936-M1068^2*8015778.389801+M1068*6549018422.82398-1783686174686.87))-$O$1</f>
        <v>14107849.2451172</v>
      </c>
      <c r="O1068" s="41" t="n">
        <f aca="false">N1068*100/$O$2</f>
        <v>36.093577484411</v>
      </c>
      <c r="R1068" s="47" t="n">
        <f aca="false">SUM(D1068,I1068,N1068)</f>
        <v>126668754.38623</v>
      </c>
      <c r="S1068" s="41" t="n">
        <f aca="false">R1068*100/$R$2</f>
        <v>45.8930865285299</v>
      </c>
      <c r="U1068" s="41" t="n">
        <f aca="false">[1]Plan1!$B1063</f>
        <v>14.71</v>
      </c>
    </row>
    <row r="1069" customFormat="false" ht="15" hidden="false" customHeight="false" outlineLevel="0" collapsed="false">
      <c r="A1069" s="46" t="n">
        <v>43067</v>
      </c>
      <c r="B1069" s="41" t="n">
        <f aca="false">[2]Plan1!$C1064</f>
        <v>-5.17</v>
      </c>
      <c r="C1069" s="41" t="n">
        <f aca="false">$E$5 + B1069</f>
        <v>775.83</v>
      </c>
      <c r="D1069" s="47" t="n">
        <f aca="false">IF(C1069&gt;$E$5,$E$2+$E$1,(IF(C1069&gt;764.99,C1069^3*3486.59308-C1069^2*7860012.00812+C1069*5908819377.96283-1481278321001.59,IF(C1069&gt;752.99,C1069^3*3588.471445-C1069^2*8028757.56264+C1069*5988077680.84934-1488767378546.26,C1069^3*899.851852-C1069^2*1969009.674601+C1069*1435480406.01138-348666163343.76))))-$E$1</f>
        <v>97106888.7185059</v>
      </c>
      <c r="E1069" s="47" t="n">
        <f aca="false">D1069*100/$E$2</f>
        <v>65.1815771899861</v>
      </c>
      <c r="G1069" s="41" t="n">
        <f aca="false">[3]Plan1!$C1064</f>
        <v>-15.46</v>
      </c>
      <c r="H1069" s="41" t="n">
        <f aca="false">$J$5 + G1069</f>
        <v>744.54</v>
      </c>
      <c r="I1069" s="47" t="n">
        <f aca="false">IF(H1069&gt;$J$5,$J$2+$J$1,(IF(H1069&gt;739.99,H1069^3*2498.244218-H1069^2*5471052.355142+H1069*3994605728.77515-972400879260.135,H1069^3*1396.138889-H1069^2*3002770.071427+H1069*2152080038.43115-513963640099.415)))-$J$1</f>
        <v>15540208.557373</v>
      </c>
      <c r="J1069" s="47" t="n">
        <f aca="false">I1069*100/$J$2</f>
        <v>17.6708847189294</v>
      </c>
      <c r="L1069" s="41" t="n">
        <f aca="false">[4]Plan1!$C1064</f>
        <v>-6.38</v>
      </c>
      <c r="M1069" s="41" t="n">
        <f aca="false">$O$5 + L1069</f>
        <v>832.4</v>
      </c>
      <c r="N1069" s="47" t="n">
        <f aca="false">IF(M1069&gt;$O$5,$O$2+$O$1,(M1069^3*3270.5936-M1069^2*8015778.389801+M1069*6549018422.82398-1783686174686.87))-$O$1</f>
        <v>13994286.4316406</v>
      </c>
      <c r="O1069" s="41" t="n">
        <f aca="false">N1069*100/$O$2</f>
        <v>35.8030379318295</v>
      </c>
      <c r="R1069" s="47" t="n">
        <f aca="false">SUM(D1069,I1069,N1069)</f>
        <v>126641383.70752</v>
      </c>
      <c r="S1069" s="41" t="n">
        <f aca="false">R1069*100/$R$2</f>
        <v>45.8831699162405</v>
      </c>
      <c r="U1069" s="41" t="n">
        <f aca="false">[1]Plan1!$B1064</f>
        <v>17.02</v>
      </c>
    </row>
    <row r="1070" customFormat="false" ht="15" hidden="false" customHeight="false" outlineLevel="0" collapsed="false">
      <c r="A1070" s="46" t="n">
        <v>43068</v>
      </c>
      <c r="B1070" s="41" t="n">
        <f aca="false">[2]Plan1!$C1065</f>
        <v>-5.18</v>
      </c>
      <c r="C1070" s="41" t="n">
        <f aca="false">$E$5 + B1070</f>
        <v>775.82</v>
      </c>
      <c r="D1070" s="47" t="n">
        <f aca="false">IF(C1070&gt;$E$5,$E$2+$E$1,(IF(C1070&gt;764.99,C1070^3*3486.59308-C1070^2*7860012.00812+C1070*5908819377.96283-1481278321001.59,IF(C1070&gt;752.99,C1070^3*3588.471445-C1070^2*8028757.56264+C1070*5988077680.84934-1488767378546.26,C1070^3*899.851852-C1070^2*1969009.674601+C1070*1435480406.01138-348666163343.76))))-$E$1</f>
        <v>97020696.5837402</v>
      </c>
      <c r="E1070" s="47" t="n">
        <f aca="false">D1070*100/$E$2</f>
        <v>65.1237219815705</v>
      </c>
      <c r="G1070" s="41" t="n">
        <f aca="false">[3]Plan1!$C1065</f>
        <v>-15.48</v>
      </c>
      <c r="H1070" s="41" t="n">
        <f aca="false">$J$5 + G1070</f>
        <v>744.52</v>
      </c>
      <c r="I1070" s="47" t="n">
        <f aca="false">IF(H1070&gt;$J$5,$J$2+$J$1,(IF(H1070&gt;739.99,H1070^3*2498.244218-H1070^2*5471052.355142+H1070*3994605728.77515-972400879260.135,H1070^3*1396.138889-H1070^2*3002770.071427+H1070*2152080038.43115-513963640099.415)))-$J$1</f>
        <v>15492256.6633301</v>
      </c>
      <c r="J1070" s="47" t="n">
        <f aca="false">I1070*100/$J$2</f>
        <v>17.6163582697792</v>
      </c>
      <c r="L1070" s="41" t="n">
        <f aca="false">[4]Plan1!$C1065</f>
        <v>-6.35</v>
      </c>
      <c r="M1070" s="41" t="n">
        <f aca="false">$O$5 + L1070</f>
        <v>832.43</v>
      </c>
      <c r="N1070" s="47" t="n">
        <f aca="false">IF(M1070&gt;$O$5,$O$2+$O$1,(M1070^3*3270.5936-M1070^2*8015778.389801+M1070*6549018422.82398-1783686174686.87))-$O$1</f>
        <v>14079413.0087891</v>
      </c>
      <c r="O1070" s="41" t="n">
        <f aca="false">N1070*100/$O$2</f>
        <v>36.0208261045627</v>
      </c>
      <c r="R1070" s="47" t="n">
        <f aca="false">SUM(D1070,I1070,N1070)</f>
        <v>126592366.255859</v>
      </c>
      <c r="S1070" s="41" t="n">
        <f aca="false">R1070*100/$R$2</f>
        <v>45.8654105077632</v>
      </c>
      <c r="U1070" s="41" t="n">
        <f aca="false">[1]Plan1!$B1065</f>
        <v>22.16</v>
      </c>
    </row>
    <row r="1071" customFormat="false" ht="15" hidden="false" customHeight="false" outlineLevel="0" collapsed="false">
      <c r="A1071" s="46" t="n">
        <v>43069</v>
      </c>
      <c r="B1071" s="41" t="n">
        <f aca="false">[2]Plan1!$C1066</f>
        <v>-5.16</v>
      </c>
      <c r="C1071" s="41" t="n">
        <f aca="false">$E$5 + B1071</f>
        <v>775.84</v>
      </c>
      <c r="D1071" s="47" t="n">
        <f aca="false">IF(C1071&gt;$E$5,$E$2+$E$1,(IF(C1071&gt;764.99,C1071^3*3486.59308-C1071^2*7860012.00812+C1071*5908819377.96283-1481278321001.59,IF(C1071&gt;752.99,C1071^3*3588.471445-C1071^2*8028757.56264+C1071*5988077680.84934-1488767378546.26,C1071^3*899.851852-C1071^2*1969009.674601+C1071*1435480406.01138-348666163343.76))))-$E$1</f>
        <v>97193131.8542481</v>
      </c>
      <c r="E1071" s="47" t="n">
        <f aca="false">D1071*100/$E$2</f>
        <v>65.2394666320604</v>
      </c>
      <c r="G1071" s="41" t="n">
        <f aca="false">[3]Plan1!$C1066</f>
        <v>-15.47</v>
      </c>
      <c r="H1071" s="41" t="n">
        <f aca="false">$J$5 + G1071</f>
        <v>744.53</v>
      </c>
      <c r="I1071" s="47" t="n">
        <f aca="false">IF(H1071&gt;$J$5,$J$2+$J$1,(IF(H1071&gt;739.99,H1071^3*2498.244218-H1071^2*5471052.355142+H1071*3994605728.77515-972400879260.135,H1071^3*1396.138889-H1071^2*3002770.071427+H1071*2152080038.43115-513963640099.415)))-$J$1</f>
        <v>15516221.7102051</v>
      </c>
      <c r="J1071" s="47" t="n">
        <f aca="false">I1071*100/$J$2</f>
        <v>17.6436090997181</v>
      </c>
      <c r="L1071" s="41" t="n">
        <f aca="false">[4]Plan1!$C1066</f>
        <v>-6.33</v>
      </c>
      <c r="M1071" s="41" t="n">
        <f aca="false">$O$5 + L1071</f>
        <v>832.45</v>
      </c>
      <c r="N1071" s="47" t="n">
        <f aca="false">IF(M1071&gt;$O$5,$O$2+$O$1,(M1071^3*3270.5936-M1071^2*8015778.389801+M1071*6549018422.82398-1783686174686.87))-$O$1</f>
        <v>14136315.8691406</v>
      </c>
      <c r="O1071" s="41" t="n">
        <f aca="false">N1071*100/$O$2</f>
        <v>36.1664066082596</v>
      </c>
      <c r="R1071" s="47" t="n">
        <f aca="false">SUM(D1071,I1071,N1071)</f>
        <v>126845669.433594</v>
      </c>
      <c r="S1071" s="41" t="n">
        <f aca="false">R1071*100/$R$2</f>
        <v>45.957184242415</v>
      </c>
      <c r="U1071" s="41" t="n">
        <f aca="false">[1]Plan1!$B1066</f>
        <v>21.16</v>
      </c>
    </row>
    <row r="1072" customFormat="false" ht="15" hidden="false" customHeight="false" outlineLevel="0" collapsed="false">
      <c r="A1072" s="46" t="n">
        <v>43070</v>
      </c>
      <c r="B1072" s="41" t="n">
        <f aca="false">[2]Plan1!$C1067</f>
        <v>-5.02</v>
      </c>
      <c r="C1072" s="41" t="n">
        <f aca="false">$E$5 + B1072</f>
        <v>775.98</v>
      </c>
      <c r="D1072" s="47" t="n">
        <f aca="false">IF(C1072&gt;$E$5,$E$2+$E$1,(IF(C1072&gt;764.99,C1072^3*3486.59308-C1072^2*7860012.00812+C1072*5908819377.96283-1481278321001.59,IF(C1072&gt;752.99,C1072^3*3588.471445-C1072^2*8028757.56264+C1072*5988077680.84934-1488767378546.26,C1072^3*899.851852-C1072^2*1969009.674601+C1072*1435480406.01138-348666163343.76))))-$E$1</f>
        <v>98405902.4333496</v>
      </c>
      <c r="E1072" s="47" t="n">
        <f aca="false">D1072*100/$E$2</f>
        <v>66.0535211256051</v>
      </c>
      <c r="G1072" s="41" t="n">
        <f aca="false">[3]Plan1!$C1067</f>
        <v>-15.43</v>
      </c>
      <c r="H1072" s="41" t="n">
        <f aca="false">$J$5 + G1072</f>
        <v>744.57</v>
      </c>
      <c r="I1072" s="47" t="n">
        <f aca="false">IF(H1072&gt;$J$5,$J$2+$J$1,(IF(H1072&gt;739.99,H1072^3*2498.244218-H1072^2*5471052.355142+H1072*3994605728.77515-972400879260.135,H1072^3*1396.138889-H1072^2*3002770.071427+H1072*2152080038.43115-513963640099.415)))-$J$1</f>
        <v>15612300.048584</v>
      </c>
      <c r="J1072" s="47" t="n">
        <f aca="false">I1072*100/$J$2</f>
        <v>17.7528604804323</v>
      </c>
      <c r="L1072" s="41" t="n">
        <f aca="false">[4]Plan1!$C1067</f>
        <v>-6.32</v>
      </c>
      <c r="M1072" s="41" t="n">
        <f aca="false">$O$5 + L1072</f>
        <v>832.46</v>
      </c>
      <c r="N1072" s="47" t="n">
        <f aca="false">IF(M1072&gt;$O$5,$O$2+$O$1,(M1072^3*3270.5936-M1072^2*8015778.389801+M1072*6549018422.82398-1783686174686.87))-$O$1</f>
        <v>14164812.9013672</v>
      </c>
      <c r="O1072" s="41" t="n">
        <f aca="false">N1072*100/$O$2</f>
        <v>36.2393135285757</v>
      </c>
      <c r="R1072" s="47" t="n">
        <f aca="false">SUM(D1072,I1072,N1072)</f>
        <v>128183015.383301</v>
      </c>
      <c r="S1072" s="41" t="n">
        <f aca="false">R1072*100/$R$2</f>
        <v>46.4417152041812</v>
      </c>
      <c r="U1072" s="41" t="n">
        <f aca="false">[1]Plan1!$B1067</f>
        <v>90.24</v>
      </c>
    </row>
    <row r="1073" customFormat="false" ht="15" hidden="false" customHeight="false" outlineLevel="0" collapsed="false">
      <c r="A1073" s="46" t="n">
        <v>43071</v>
      </c>
      <c r="B1073" s="41" t="n">
        <f aca="false">[2]Plan1!$C1068</f>
        <v>-4.74</v>
      </c>
      <c r="C1073" s="41" t="n">
        <f aca="false">$E$5 + B1073</f>
        <v>776.26</v>
      </c>
      <c r="D1073" s="47" t="n">
        <f aca="false">IF(C1073&gt;$E$5,$E$2+$E$1,(IF(C1073&gt;764.99,C1073^3*3486.59308-C1073^2*7860012.00812+C1073*5908819377.96283-1481278321001.59,IF(C1073&gt;752.99,C1073^3*3588.471445-C1073^2*8028757.56264+C1073*5988077680.84934-1488767378546.26,C1073^3*899.851852-C1073^2*1969009.674601+C1073*1435480406.01138-348666163343.76))))-$E$1</f>
        <v>100861673.331299</v>
      </c>
      <c r="E1073" s="47" t="n">
        <f aca="false">D1073*100/$E$2</f>
        <v>67.7019213828682</v>
      </c>
      <c r="G1073" s="41" t="n">
        <f aca="false">[3]Plan1!$C1068</f>
        <v>-15.19</v>
      </c>
      <c r="H1073" s="41" t="n">
        <f aca="false">$J$5 + G1073</f>
        <v>744.81</v>
      </c>
      <c r="I1073" s="47" t="n">
        <f aca="false">IF(H1073&gt;$J$5,$J$2+$J$1,(IF(H1073&gt;739.99,H1073^3*2498.244218-H1073^2*5471052.355142+H1073*3994605728.77515-972400879260.135,H1073^3*1396.138889-H1073^2*3002770.071427+H1073*2152080038.43115-513963640099.415)))-$J$1</f>
        <v>16196148.6640625</v>
      </c>
      <c r="J1073" s="47" t="n">
        <f aca="false">I1073*100/$J$2</f>
        <v>18.4167590078772</v>
      </c>
      <c r="L1073" s="41" t="n">
        <f aca="false">[4]Plan1!$C1068</f>
        <v>-6.26</v>
      </c>
      <c r="M1073" s="41" t="n">
        <f aca="false">$O$5 + L1073</f>
        <v>832.52</v>
      </c>
      <c r="N1073" s="47" t="n">
        <f aca="false">IF(M1073&gt;$O$5,$O$2+$O$1,(M1073^3*3270.5936-M1073^2*8015778.389801+M1073*6549018422.82398-1783686174686.87))-$O$1</f>
        <v>14336434.7543945</v>
      </c>
      <c r="O1073" s="41" t="n">
        <f aca="false">N1073*100/$O$2</f>
        <v>36.6783915583048</v>
      </c>
      <c r="R1073" s="47" t="n">
        <f aca="false">SUM(D1073,I1073,N1073)</f>
        <v>131394256.749756</v>
      </c>
      <c r="S1073" s="41" t="n">
        <f aca="false">R1073*100/$R$2</f>
        <v>47.6051732219758</v>
      </c>
      <c r="U1073" s="41" t="n">
        <f aca="false">[1]Plan1!$B1068</f>
        <v>132.85</v>
      </c>
    </row>
    <row r="1074" customFormat="false" ht="15" hidden="false" customHeight="false" outlineLevel="0" collapsed="false">
      <c r="A1074" s="46" t="n">
        <v>43072</v>
      </c>
      <c r="B1074" s="41" t="n">
        <f aca="false">[2]Plan1!$C1069</f>
        <v>-4.52</v>
      </c>
      <c r="C1074" s="41" t="n">
        <f aca="false">$E$5 + B1074</f>
        <v>776.48</v>
      </c>
      <c r="D1074" s="47" t="n">
        <f aca="false">IF(C1074&gt;$E$5,$E$2+$E$1,(IF(C1074&gt;764.99,C1074^3*3486.59308-C1074^2*7860012.00812+C1074*5908819377.96283-1481278321001.59,IF(C1074&gt;752.99,C1074^3*3588.471445-C1074^2*8028757.56264+C1074*5988077680.84934-1488767378546.26,C1074^3*899.851852-C1074^2*1969009.674601+C1074*1435480406.01138-348666163343.76))))-$E$1</f>
        <v>102819729.18042</v>
      </c>
      <c r="E1074" s="47" t="n">
        <f aca="false">D1074*100/$E$2</f>
        <v>69.0162377012682</v>
      </c>
      <c r="G1074" s="41" t="n">
        <f aca="false">[3]Plan1!$C1069</f>
        <v>-14.93</v>
      </c>
      <c r="H1074" s="41" t="n">
        <f aca="false">$J$5 + G1074</f>
        <v>745.07</v>
      </c>
      <c r="I1074" s="47" t="n">
        <f aca="false">IF(H1074&gt;$J$5,$J$2+$J$1,(IF(H1074&gt;739.99,H1074^3*2498.244218-H1074^2*5471052.355142+H1074*3994605728.77515-972400879260.135,H1074^3*1396.138889-H1074^2*3002770.071427+H1074*2152080038.43115-513963640099.415)))-$J$1</f>
        <v>16843100.7580566</v>
      </c>
      <c r="J1074" s="47" t="n">
        <f aca="false">I1074*100/$J$2</f>
        <v>19.1524129619045</v>
      </c>
      <c r="L1074" s="41" t="n">
        <f aca="false">[4]Plan1!$C1069</f>
        <v>-5.92</v>
      </c>
      <c r="M1074" s="41" t="n">
        <f aca="false">$O$5 + L1074</f>
        <v>832.86</v>
      </c>
      <c r="N1074" s="47" t="n">
        <f aca="false">IF(M1074&gt;$O$5,$O$2+$O$1,(M1074^3*3270.5936-M1074^2*8015778.389801+M1074*6549018422.82398-1783686174686.87))-$O$1</f>
        <v>15329853.7827148</v>
      </c>
      <c r="O1074" s="41" t="n">
        <f aca="false">N1074*100/$O$2</f>
        <v>39.2199587419474</v>
      </c>
      <c r="R1074" s="47" t="n">
        <f aca="false">SUM(D1074,I1074,N1074)</f>
        <v>134992683.721191</v>
      </c>
      <c r="S1074" s="41" t="n">
        <f aca="false">R1074*100/$R$2</f>
        <v>48.9089116313956</v>
      </c>
      <c r="U1074" s="41" t="n">
        <f aca="false">[1]Plan1!$B1069</f>
        <v>73.16</v>
      </c>
    </row>
    <row r="1075" customFormat="false" ht="15" hidden="false" customHeight="false" outlineLevel="0" collapsed="false">
      <c r="A1075" s="46" t="n">
        <v>43073</v>
      </c>
      <c r="B1075" s="41" t="n">
        <f aca="false">[2]Plan1!$C1070</f>
        <v>-4.42</v>
      </c>
      <c r="C1075" s="41" t="n">
        <f aca="false">$E$5 + B1075</f>
        <v>776.58</v>
      </c>
      <c r="D1075" s="47" t="n">
        <f aca="false">IF(C1075&gt;$E$5,$E$2+$E$1,(IF(C1075&gt;764.99,C1075^3*3486.59308-C1075^2*7860012.00812+C1075*5908819377.96283-1481278321001.59,IF(C1075&gt;752.99,C1075^3*3588.471445-C1075^2*8028757.56264+C1075*5988077680.84934-1488767378546.26,C1075^3*899.851852-C1075^2*1969009.674601+C1075*1435480406.01138-348666163343.76))))-$E$1</f>
        <v>103718118.69458</v>
      </c>
      <c r="E1075" s="47" t="n">
        <f aca="false">D1075*100/$E$2</f>
        <v>69.6192685082139</v>
      </c>
      <c r="G1075" s="41" t="n">
        <f aca="false">[3]Plan1!$C1070</f>
        <v>-14.8</v>
      </c>
      <c r="H1075" s="41" t="n">
        <f aca="false">$J$5 + G1075</f>
        <v>745.2</v>
      </c>
      <c r="I1075" s="47" t="n">
        <f aca="false">IF(H1075&gt;$J$5,$J$2+$J$1,(IF(H1075&gt;739.99,H1075^3*2498.244218-H1075^2*5471052.355142+H1075*3994605728.77515-972400879260.135,H1075^3*1396.138889-H1075^2*3002770.071427+H1075*2152080038.43115-513963640099.415)))-$J$1</f>
        <v>17172291.8781738</v>
      </c>
      <c r="J1075" s="47" t="n">
        <f aca="false">I1075*100/$J$2</f>
        <v>19.526738590329</v>
      </c>
      <c r="L1075" s="41" t="n">
        <f aca="false">[4]Plan1!$C1070</f>
        <v>-5.73</v>
      </c>
      <c r="M1075" s="41" t="n">
        <f aca="false">$O$5 + L1075</f>
        <v>833.05</v>
      </c>
      <c r="N1075" s="47" t="n">
        <f aca="false">IF(M1075&gt;$O$5,$O$2+$O$1,(M1075^3*3270.5936-M1075^2*8015778.389801+M1075*6549018422.82398-1783686174686.87))-$O$1</f>
        <v>15900665.6870117</v>
      </c>
      <c r="O1075" s="41" t="n">
        <f aca="false">N1075*100/$O$2</f>
        <v>40.6803261827105</v>
      </c>
      <c r="R1075" s="47" t="n">
        <f aca="false">SUM(D1075,I1075,N1075)</f>
        <v>136791076.259766</v>
      </c>
      <c r="S1075" s="41" t="n">
        <f aca="false">R1075*100/$R$2</f>
        <v>49.560483400495</v>
      </c>
      <c r="U1075" s="41" t="n">
        <f aca="false">[1]Plan1!$B1070</f>
        <v>95.48</v>
      </c>
    </row>
    <row r="1076" customFormat="false" ht="15" hidden="false" customHeight="false" outlineLevel="0" collapsed="false">
      <c r="A1076" s="46" t="n">
        <v>43074</v>
      </c>
      <c r="B1076" s="41" t="n">
        <f aca="false">[2]Plan1!$C1071</f>
        <v>-4.34</v>
      </c>
      <c r="C1076" s="41" t="n">
        <f aca="false">$E$5 + B1076</f>
        <v>776.66</v>
      </c>
      <c r="D1076" s="47" t="n">
        <f aca="false">IF(C1076&gt;$E$5,$E$2+$E$1,(IF(C1076&gt;764.99,C1076^3*3486.59308-C1076^2*7860012.00812+C1076*5908819377.96283-1481278321001.59,IF(C1076&gt;752.99,C1076^3*3588.471445-C1076^2*8028757.56264+C1076*5988077680.84934-1488767378546.26,C1076^3*899.851852-C1076^2*1969009.674601+C1076*1435480406.01138-348666163343.76))))-$E$1</f>
        <v>104440614.246826</v>
      </c>
      <c r="E1076" s="47" t="n">
        <f aca="false">D1076*100/$E$2</f>
        <v>70.1042330687063</v>
      </c>
      <c r="G1076" s="41" t="n">
        <f aca="false">[3]Plan1!$C1071</f>
        <v>-14.69</v>
      </c>
      <c r="H1076" s="41" t="n">
        <f aca="false">$J$5 + G1076</f>
        <v>745.31</v>
      </c>
      <c r="I1076" s="47" t="n">
        <f aca="false">IF(H1076&gt;$J$5,$J$2+$J$1,(IF(H1076&gt;739.99,H1076^3*2498.244218-H1076^2*5471052.355142+H1076*3994605728.77515-972400879260.135,H1076^3*1396.138889-H1076^2*3002770.071427+H1076*2152080038.43115-513963640099.415)))-$J$1</f>
        <v>17453847.083252</v>
      </c>
      <c r="J1076" s="47" t="n">
        <f aca="false">I1076*100/$J$2</f>
        <v>19.8468970716378</v>
      </c>
      <c r="L1076" s="41" t="n">
        <f aca="false">[4]Plan1!$C1071</f>
        <v>-5.13</v>
      </c>
      <c r="M1076" s="41" t="n">
        <f aca="false">$O$5 + L1076</f>
        <v>833.65</v>
      </c>
      <c r="N1076" s="47" t="n">
        <f aca="false">IF(M1076&gt;$O$5,$O$2+$O$1,(M1076^3*3270.5936-M1076^2*8015778.389801+M1076*6549018422.82398-1783686174686.87))-$O$1</f>
        <v>17778721.9384766</v>
      </c>
      <c r="O1076" s="41" t="n">
        <f aca="false">N1076*100/$O$2</f>
        <v>45.4851527480206</v>
      </c>
      <c r="R1076" s="47" t="n">
        <f aca="false">SUM(D1076,I1076,N1076)</f>
        <v>139673183.268555</v>
      </c>
      <c r="S1076" s="41" t="n">
        <f aca="false">R1076*100/$R$2</f>
        <v>50.6046934503983</v>
      </c>
      <c r="U1076" s="41" t="n">
        <f aca="false">[1]Plan1!$B1071</f>
        <v>90.24</v>
      </c>
    </row>
    <row r="1077" customFormat="false" ht="15" hidden="false" customHeight="false" outlineLevel="0" collapsed="false">
      <c r="A1077" s="46" t="n">
        <v>43075</v>
      </c>
      <c r="B1077" s="41" t="n">
        <f aca="false">[2]Plan1!$C1072</f>
        <v>-4.26</v>
      </c>
      <c r="C1077" s="41" t="n">
        <f aca="false">$E$5 + B1077</f>
        <v>776.74</v>
      </c>
      <c r="D1077" s="47" t="n">
        <f aca="false">IF(C1077&gt;$E$5,$E$2+$E$1,(IF(C1077&gt;764.99,C1077^3*3486.59308-C1077^2*7860012.00812+C1077*5908819377.96283-1481278321001.59,IF(C1077&gt;752.99,C1077^3*3588.471445-C1077^2*8028757.56264+C1077*5988077680.84934-1488767378546.26,C1077^3*899.851852-C1077^2*1969009.674601+C1077*1435480406.01138-348666163343.76))))-$E$1</f>
        <v>105166484.903076</v>
      </c>
      <c r="E1077" s="47" t="n">
        <f aca="false">D1077*100/$E$2</f>
        <v>70.5914631183422</v>
      </c>
      <c r="G1077" s="41" t="n">
        <f aca="false">[3]Plan1!$C1072</f>
        <v>-14.61</v>
      </c>
      <c r="H1077" s="41" t="n">
        <f aca="false">$J$5 + G1077</f>
        <v>745.39</v>
      </c>
      <c r="I1077" s="47" t="n">
        <f aca="false">IF(H1077&gt;$J$5,$J$2+$J$1,(IF(H1077&gt;739.99,H1077^3*2498.244218-H1077^2*5471052.355142+H1077*3994605728.77515-972400879260.135,H1077^3*1396.138889-H1077^2*3002770.071427+H1077*2152080038.43115-513963640099.415)))-$J$1</f>
        <v>17660359.0383301</v>
      </c>
      <c r="J1077" s="47" t="n">
        <f aca="false">I1077*100/$J$2</f>
        <v>20.0817233249531</v>
      </c>
      <c r="L1077" s="41" t="n">
        <f aca="false">[4]Plan1!$C1072</f>
        <v>-4.74</v>
      </c>
      <c r="M1077" s="41" t="n">
        <f aca="false">$O$5 + L1077</f>
        <v>834.04</v>
      </c>
      <c r="N1077" s="47" t="n">
        <f aca="false">IF(M1077&gt;$O$5,$O$2+$O$1,(M1077^3*3270.5936-M1077^2*8015778.389801+M1077*6549018422.82398-1783686174686.87))-$O$1</f>
        <v>19062441.3945313</v>
      </c>
      <c r="O1077" s="41" t="n">
        <f aca="false">N1077*100/$O$2</f>
        <v>48.7694256978037</v>
      </c>
      <c r="R1077" s="47" t="n">
        <f aca="false">SUM(D1077,I1077,N1077)</f>
        <v>141889285.335938</v>
      </c>
      <c r="S1077" s="41" t="n">
        <f aca="false">R1077*100/$R$2</f>
        <v>51.4076046689325</v>
      </c>
      <c r="U1077" s="41" t="n">
        <f aca="false">[1]Plan1!$B1072</f>
        <v>60.42</v>
      </c>
    </row>
    <row r="1078" customFormat="false" ht="15" hidden="false" customHeight="false" outlineLevel="0" collapsed="false">
      <c r="A1078" s="46" t="n">
        <v>43076</v>
      </c>
      <c r="B1078" s="41" t="n">
        <f aca="false">[2]Plan1!$C1073</f>
        <v>-4.22</v>
      </c>
      <c r="C1078" s="41" t="n">
        <f aca="false">$E$5 + B1078</f>
        <v>776.78</v>
      </c>
      <c r="D1078" s="47" t="n">
        <f aca="false">IF(C1078&gt;$E$5,$E$2+$E$1,(IF(C1078&gt;764.99,C1078^3*3486.59308-C1078^2*7860012.00812+C1078*5908819377.96283-1481278321001.59,IF(C1078&gt;752.99,C1078^3*3588.471445-C1078^2*8028757.56264+C1078*5988077680.84934-1488767378546.26,C1078^3*899.851852-C1078^2*1969009.674601+C1078*1435480406.01138-348666163343.76))))-$E$1</f>
        <v>105530689.243896</v>
      </c>
      <c r="E1078" s="47" t="n">
        <f aca="false">D1078*100/$E$2</f>
        <v>70.8359299493507</v>
      </c>
      <c r="G1078" s="41" t="n">
        <f aca="false">[3]Plan1!$C1073</f>
        <v>-14.41</v>
      </c>
      <c r="H1078" s="41" t="n">
        <f aca="false">$J$5 + G1078</f>
        <v>745.59</v>
      </c>
      <c r="I1078" s="47" t="n">
        <f aca="false">IF(H1078&gt;$J$5,$J$2+$J$1,(IF(H1078&gt;739.99,H1078^3*2498.244218-H1078^2*5471052.355142+H1078*3994605728.77515-972400879260.135,H1078^3*1396.138889-H1078^2*3002770.071427+H1078*2152080038.43115-513963640099.415)))-$J$1</f>
        <v>18183120.7116699</v>
      </c>
      <c r="J1078" s="47" t="n">
        <f aca="false">I1078*100/$J$2</f>
        <v>20.6761594440668</v>
      </c>
      <c r="L1078" s="41" t="n">
        <f aca="false">[4]Plan1!$C1073</f>
        <v>-4.71</v>
      </c>
      <c r="M1078" s="41" t="n">
        <f aca="false">$O$5 + L1078</f>
        <v>834.07</v>
      </c>
      <c r="N1078" s="47" t="n">
        <f aca="false">IF(M1078&gt;$O$5,$O$2+$O$1,(M1078^3*3270.5936-M1078^2*8015778.389801+M1078*6549018422.82398-1783686174686.87))-$O$1</f>
        <v>19163286.4638672</v>
      </c>
      <c r="O1078" s="41" t="n">
        <f aca="false">N1078*100/$O$2</f>
        <v>49.0274281233156</v>
      </c>
      <c r="R1078" s="47" t="n">
        <f aca="false">SUM(D1078,I1078,N1078)</f>
        <v>142877096.419434</v>
      </c>
      <c r="S1078" s="41" t="n">
        <f aca="false">R1078*100/$R$2</f>
        <v>51.7654963980206</v>
      </c>
      <c r="U1078" s="41" t="n">
        <f aca="false">[1]Plan1!$B1073</f>
        <v>51.5</v>
      </c>
    </row>
    <row r="1079" customFormat="false" ht="15" hidden="false" customHeight="false" outlineLevel="0" collapsed="false">
      <c r="A1079" s="46" t="n">
        <v>43077</v>
      </c>
      <c r="B1079" s="41" t="n">
        <f aca="false">[2]Plan1!$C1074</f>
        <v>-4.25</v>
      </c>
      <c r="C1079" s="41" t="n">
        <f aca="false">$E$5 + B1079</f>
        <v>776.75</v>
      </c>
      <c r="D1079" s="47" t="n">
        <f aca="false">IF(C1079&gt;$E$5,$E$2+$E$1,(IF(C1079&gt;764.99,C1079^3*3486.59308-C1079^2*7860012.00812+C1079*5908819377.96283-1481278321001.59,IF(C1079&gt;752.99,C1079^3*3588.471445-C1079^2*8028757.56264+C1079*5988077680.84934-1488767378546.26,C1079^3*899.851852-C1079^2*1969009.674601+C1079*1435480406.01138-348666163343.76))))-$E$1</f>
        <v>105257456.580322</v>
      </c>
      <c r="E1079" s="47" t="n">
        <f aca="false">D1079*100/$E$2</f>
        <v>70.6525265246645</v>
      </c>
      <c r="G1079" s="41" t="n">
        <f aca="false">[3]Plan1!$C1074</f>
        <v>-14.29</v>
      </c>
      <c r="H1079" s="41" t="n">
        <f aca="false">$J$5 + G1079</f>
        <v>745.71</v>
      </c>
      <c r="I1079" s="47" t="n">
        <f aca="false">IF(H1079&gt;$J$5,$J$2+$J$1,(IF(H1079&gt;739.99,H1079^3*2498.244218-H1079^2*5471052.355142+H1079*3994605728.77515-972400879260.135,H1079^3*1396.138889-H1079^2*3002770.071427+H1079*2152080038.43115-513963640099.415)))-$J$1</f>
        <v>18501260.7431641</v>
      </c>
      <c r="J1079" s="47" t="n">
        <f aca="false">I1079*100/$J$2</f>
        <v>21.0379187988563</v>
      </c>
      <c r="L1079" s="41" t="n">
        <f aca="false">[4]Plan1!$C1074</f>
        <v>-4.68</v>
      </c>
      <c r="M1079" s="41" t="n">
        <f aca="false">$O$5 + L1079</f>
        <v>834.1</v>
      </c>
      <c r="N1079" s="47" t="n">
        <f aca="false">IF(M1079&gt;$O$5,$O$2+$O$1,(M1079^3*3270.5936-M1079^2*8015778.389801+M1079*6549018422.82398-1783686174686.87))-$O$1</f>
        <v>19264433.8144531</v>
      </c>
      <c r="O1079" s="41" t="n">
        <f aca="false">N1079*100/$O$2</f>
        <v>49.286203906377</v>
      </c>
      <c r="R1079" s="47" t="n">
        <f aca="false">SUM(D1079,I1079,N1079)</f>
        <v>143023151.137939</v>
      </c>
      <c r="S1079" s="41" t="n">
        <f aca="false">R1079*100/$R$2</f>
        <v>51.8184131719067</v>
      </c>
      <c r="U1079" s="41" t="n">
        <f aca="false">[1]Plan1!$B1074</f>
        <v>49.82</v>
      </c>
    </row>
    <row r="1080" customFormat="false" ht="15" hidden="false" customHeight="false" outlineLevel="0" collapsed="false">
      <c r="A1080" s="46" t="n">
        <v>43078</v>
      </c>
      <c r="B1080" s="41" t="n">
        <f aca="false">[2]Plan1!$C1075</f>
        <v>-4.22</v>
      </c>
      <c r="C1080" s="41" t="n">
        <f aca="false">$E$5 + B1080</f>
        <v>776.78</v>
      </c>
      <c r="D1080" s="47" t="n">
        <f aca="false">IF(C1080&gt;$E$5,$E$2+$E$1,(IF(C1080&gt;764.99,C1080^3*3486.59308-C1080^2*7860012.00812+C1080*5908819377.96283-1481278321001.59,IF(C1080&gt;752.99,C1080^3*3588.471445-C1080^2*8028757.56264+C1080*5988077680.84934-1488767378546.26,C1080^3*899.851852-C1080^2*1969009.674601+C1080*1435480406.01138-348666163343.76))))-$E$1</f>
        <v>105530689.243896</v>
      </c>
      <c r="E1080" s="47" t="n">
        <f aca="false">D1080*100/$E$2</f>
        <v>70.8359299493507</v>
      </c>
      <c r="G1080" s="41" t="n">
        <f aca="false">[3]Plan1!$C1075</f>
        <v>-14.08</v>
      </c>
      <c r="H1080" s="41" t="n">
        <f aca="false">$J$5 + G1080</f>
        <v>745.92</v>
      </c>
      <c r="I1080" s="47" t="n">
        <f aca="false">IF(H1080&gt;$J$5,$J$2+$J$1,(IF(H1080&gt;739.99,H1080^3*2498.244218-H1080^2*5471052.355142+H1080*3994605728.77515-972400879260.135,H1080^3*1396.138889-H1080^2*3002770.071427+H1080*2152080038.43115-513963640099.415)))-$J$1</f>
        <v>19066188.0202637</v>
      </c>
      <c r="J1080" s="47" t="n">
        <f aca="false">I1080*100/$J$2</f>
        <v>21.6803017341529</v>
      </c>
      <c r="L1080" s="41" t="n">
        <f aca="false">[4]Plan1!$C1075</f>
        <v>-4.48</v>
      </c>
      <c r="M1080" s="41" t="n">
        <f aca="false">$O$5 + L1080</f>
        <v>834.3</v>
      </c>
      <c r="N1080" s="47" t="n">
        <f aca="false">IF(M1080&gt;$O$5,$O$2+$O$1,(M1080^3*3270.5936-M1080^2*8015778.389801+M1080*6549018422.82398-1783686174686.87))-$O$1</f>
        <v>19946513.5458984</v>
      </c>
      <c r="O1080" s="41" t="n">
        <f aca="false">N1080*100/$O$2</f>
        <v>51.0312393975939</v>
      </c>
      <c r="R1080" s="47" t="n">
        <f aca="false">SUM(D1080,I1080,N1080)</f>
        <v>144543390.810059</v>
      </c>
      <c r="S1080" s="41" t="n">
        <f aca="false">R1080*100/$R$2</f>
        <v>52.3692079685772</v>
      </c>
      <c r="U1080" s="41" t="n">
        <f aca="false">[1]Plan1!$B1075</f>
        <v>72.19</v>
      </c>
    </row>
    <row r="1081" customFormat="false" ht="15" hidden="false" customHeight="false" outlineLevel="0" collapsed="false">
      <c r="A1081" s="46" t="n">
        <v>43079</v>
      </c>
      <c r="B1081" s="41" t="n">
        <f aca="false">[2]Plan1!$C1076</f>
        <v>-4.17</v>
      </c>
      <c r="C1081" s="41" t="n">
        <f aca="false">$E$5 + B1081</f>
        <v>776.83</v>
      </c>
      <c r="D1081" s="47" t="n">
        <f aca="false">IF(C1081&gt;$E$5,$E$2+$E$1,(IF(C1081&gt;764.99,C1081^3*3486.59308-C1081^2*7860012.00812+C1081*5908819377.96283-1481278321001.59,IF(C1081&gt;752.99,C1081^3*3588.471445-C1081^2*8028757.56264+C1081*5988077680.84934-1488767378546.26,C1081^3*899.851852-C1081^2*1969009.674601+C1081*1435480406.01138-348666163343.76))))-$E$1</f>
        <v>105987137.033936</v>
      </c>
      <c r="E1081" s="47" t="n">
        <f aca="false">D1081*100/$E$2</f>
        <v>71.1423138449966</v>
      </c>
      <c r="G1081" s="41" t="n">
        <f aca="false">[3]Plan1!$C1076</f>
        <v>-13.91</v>
      </c>
      <c r="H1081" s="41" t="n">
        <f aca="false">$J$5 + G1081</f>
        <v>746.09</v>
      </c>
      <c r="I1081" s="47" t="n">
        <f aca="false">IF(H1081&gt;$J$5,$J$2+$J$1,(IF(H1081&gt;739.99,H1081^3*2498.244218-H1081^2*5471052.355142+H1081*3994605728.77515-972400879260.135,H1081^3*1396.138889-H1081^2*3002770.071427+H1081*2152080038.43115-513963640099.415)))-$J$1</f>
        <v>19531218.0900879</v>
      </c>
      <c r="J1081" s="47" t="n">
        <f aca="false">I1081*100/$J$2</f>
        <v>22.2090908250046</v>
      </c>
      <c r="L1081" s="41" t="n">
        <f aca="false">[4]Plan1!$C1076</f>
        <v>-4.32</v>
      </c>
      <c r="M1081" s="41" t="n">
        <f aca="false">$O$5 + L1081</f>
        <v>834.46</v>
      </c>
      <c r="N1081" s="47" t="n">
        <f aca="false">IF(M1081&gt;$O$5,$O$2+$O$1,(M1081^3*3270.5936-M1081^2*8015778.389801+M1081*6549018422.82398-1783686174686.87))-$O$1</f>
        <v>20501972.7587891</v>
      </c>
      <c r="O1081" s="41" t="n">
        <f aca="false">N1081*100/$O$2</f>
        <v>52.4523284517484</v>
      </c>
      <c r="R1081" s="47" t="n">
        <f aca="false">SUM(D1081,I1081,N1081)</f>
        <v>146020327.882813</v>
      </c>
      <c r="S1081" s="41" t="n">
        <f aca="false">R1081*100/$R$2</f>
        <v>52.9043138927297</v>
      </c>
      <c r="U1081" s="41" t="n">
        <f aca="false">[1]Plan1!$B1076</f>
        <v>40.72</v>
      </c>
    </row>
    <row r="1082" customFormat="false" ht="15" hidden="false" customHeight="false" outlineLevel="0" collapsed="false">
      <c r="A1082" s="46" t="n">
        <v>43080</v>
      </c>
      <c r="B1082" s="41" t="n">
        <f aca="false">[2]Plan1!$C1077</f>
        <v>-4.17</v>
      </c>
      <c r="C1082" s="41" t="n">
        <f aca="false">$E$5 + B1082</f>
        <v>776.83</v>
      </c>
      <c r="D1082" s="47" t="n">
        <f aca="false">IF(C1082&gt;$E$5,$E$2+$E$1,(IF(C1082&gt;764.99,C1082^3*3486.59308-C1082^2*7860012.00812+C1082*5908819377.96283-1481278321001.59,IF(C1082&gt;752.99,C1082^3*3588.471445-C1082^2*8028757.56264+C1082*5988077680.84934-1488767378546.26,C1082^3*899.851852-C1082^2*1969009.674601+C1082*1435480406.01138-348666163343.76))))-$E$1</f>
        <v>105987137.033936</v>
      </c>
      <c r="E1082" s="47" t="n">
        <f aca="false">D1082*100/$E$2</f>
        <v>71.1423138449966</v>
      </c>
      <c r="G1082" s="41" t="n">
        <f aca="false">[3]Plan1!$C1077</f>
        <v>-13.84</v>
      </c>
      <c r="H1082" s="41" t="n">
        <f aca="false">$J$5 + G1082</f>
        <v>746.16</v>
      </c>
      <c r="I1082" s="47" t="n">
        <f aca="false">IF(H1082&gt;$J$5,$J$2+$J$1,(IF(H1082&gt;739.99,H1082^3*2498.244218-H1082^2*5471052.355142+H1082*3994605728.77515-972400879260.135,H1082^3*1396.138889-H1082^2*3002770.071427+H1082*2152080038.43115-513963640099.415)))-$J$1</f>
        <v>19724724.5007324</v>
      </c>
      <c r="J1082" s="47" t="n">
        <f aca="false">I1082*100/$J$2</f>
        <v>22.4291283786995</v>
      </c>
      <c r="L1082" s="41" t="n">
        <f aca="false">[4]Plan1!$C1077</f>
        <v>-4.26</v>
      </c>
      <c r="M1082" s="41" t="n">
        <f aca="false">$O$5 + L1082</f>
        <v>834.52</v>
      </c>
      <c r="N1082" s="47" t="n">
        <f aca="false">IF(M1082&gt;$O$5,$O$2+$O$1,(M1082^3*3270.5936-M1082^2*8015778.389801+M1082*6549018422.82398-1783686174686.87))-$O$1</f>
        <v>20712532.8808594</v>
      </c>
      <c r="O1082" s="41" t="n">
        <f aca="false">N1082*100/$O$2</f>
        <v>52.9910263034923</v>
      </c>
      <c r="R1082" s="47" t="n">
        <f aca="false">SUM(D1082,I1082,N1082)</f>
        <v>146424394.415527</v>
      </c>
      <c r="S1082" s="41" t="n">
        <f aca="false">R1082*100/$R$2</f>
        <v>53.0507103773167</v>
      </c>
      <c r="U1082" s="41" t="n">
        <f aca="false">[1]Plan1!$B1077</f>
        <v>71.7</v>
      </c>
    </row>
    <row r="1083" customFormat="false" ht="15" hidden="false" customHeight="false" outlineLevel="0" collapsed="false">
      <c r="A1083" s="46" t="n">
        <v>43081</v>
      </c>
      <c r="B1083" s="41" t="n">
        <f aca="false">[2]Plan1!$C1078</f>
        <v>-4.14</v>
      </c>
      <c r="C1083" s="41" t="n">
        <f aca="false">$E$5 + B1083</f>
        <v>776.86</v>
      </c>
      <c r="D1083" s="47" t="n">
        <f aca="false">IF(C1083&gt;$E$5,$E$2+$E$1,(IF(C1083&gt;764.99,C1083^3*3486.59308-C1083^2*7860012.00812+C1083*5908819377.96283-1481278321001.59,IF(C1083&gt;752.99,C1083^3*3588.471445-C1083^2*8028757.56264+C1083*5988077680.84934-1488767378546.26,C1083^3*899.851852-C1083^2*1969009.674601+C1083*1435480406.01138-348666163343.76))))-$E$1</f>
        <v>106261642.641357</v>
      </c>
      <c r="E1083" s="47" t="n">
        <f aca="false">D1083*100/$E$2</f>
        <v>71.3265717146017</v>
      </c>
      <c r="G1083" s="41" t="n">
        <f aca="false">[3]Plan1!$C1078</f>
        <v>-13.78</v>
      </c>
      <c r="H1083" s="41" t="n">
        <f aca="false">$J$5 + G1083</f>
        <v>746.22</v>
      </c>
      <c r="I1083" s="47" t="n">
        <f aca="false">IF(H1083&gt;$J$5,$J$2+$J$1,(IF(H1083&gt;739.99,H1083^3*2498.244218-H1083^2*5471052.355142+H1083*3994605728.77515-972400879260.135,H1083^3*1396.138889-H1083^2*3002770.071427+H1083*2152080038.43115-513963640099.415)))-$J$1</f>
        <v>19891532.4387207</v>
      </c>
      <c r="J1083" s="47" t="n">
        <f aca="false">I1083*100/$J$2</f>
        <v>22.6188069040237</v>
      </c>
      <c r="L1083" s="41" t="n">
        <f aca="false">[4]Plan1!$C1078</f>
        <v>-4.21</v>
      </c>
      <c r="M1083" s="41" t="n">
        <f aca="false">$O$5 + L1083</f>
        <v>834.57</v>
      </c>
      <c r="N1083" s="47" t="n">
        <f aca="false">IF(M1083&gt;$O$5,$O$2+$O$1,(M1083^3*3270.5936-M1083^2*8015778.389801+M1083*6549018422.82398-1783686174686.87))-$O$1</f>
        <v>20888947.3886719</v>
      </c>
      <c r="O1083" s="41" t="n">
        <f aca="false">N1083*100/$O$2</f>
        <v>53.4423658802396</v>
      </c>
      <c r="R1083" s="47" t="n">
        <f aca="false">SUM(D1083,I1083,N1083)</f>
        <v>147042122.46875</v>
      </c>
      <c r="S1083" s="41" t="n">
        <f aca="false">R1083*100/$R$2</f>
        <v>53.274518112184</v>
      </c>
      <c r="U1083" s="41" t="n">
        <f aca="false">[1]Plan1!$B1078</f>
        <v>52.37</v>
      </c>
    </row>
    <row r="1084" customFormat="false" ht="15" hidden="false" customHeight="false" outlineLevel="0" collapsed="false">
      <c r="A1084" s="46" t="n">
        <v>43082</v>
      </c>
      <c r="B1084" s="41" t="n">
        <f aca="false">[2]Plan1!$C1079</f>
        <v>-4.14</v>
      </c>
      <c r="C1084" s="41" t="n">
        <f aca="false">$E$5 + B1084</f>
        <v>776.86</v>
      </c>
      <c r="D1084" s="47" t="n">
        <f aca="false">IF(C1084&gt;$E$5,$E$2+$E$1,(IF(C1084&gt;764.99,C1084^3*3486.59308-C1084^2*7860012.00812+C1084*5908819377.96283-1481278321001.59,IF(C1084&gt;752.99,C1084^3*3588.471445-C1084^2*8028757.56264+C1084*5988077680.84934-1488767378546.26,C1084^3*899.851852-C1084^2*1969009.674601+C1084*1435480406.01138-348666163343.76))))-$E$1</f>
        <v>106261642.641357</v>
      </c>
      <c r="E1084" s="47" t="n">
        <f aca="false">D1084*100/$E$2</f>
        <v>71.3265717146017</v>
      </c>
      <c r="G1084" s="41" t="n">
        <f aca="false">[3]Plan1!$C1079</f>
        <v>-13.73</v>
      </c>
      <c r="H1084" s="41" t="n">
        <f aca="false">$J$5 + G1084</f>
        <v>746.27</v>
      </c>
      <c r="I1084" s="47" t="n">
        <f aca="false">IF(H1084&gt;$J$5,$J$2+$J$1,(IF(H1084&gt;739.99,H1084^3*2498.244218-H1084^2*5471052.355142+H1084*3994605728.77515-972400879260.135,H1084^3*1396.138889-H1084^2*3002770.071427+H1084*2152080038.43115-513963640099.415)))-$J$1</f>
        <v>20031208.0847168</v>
      </c>
      <c r="J1084" s="47" t="n">
        <f aca="false">I1084*100/$J$2</f>
        <v>22.77763310184</v>
      </c>
      <c r="L1084" s="41" t="n">
        <f aca="false">[4]Plan1!$C1079</f>
        <v>-4.2</v>
      </c>
      <c r="M1084" s="41" t="n">
        <f aca="false">$O$5 + L1084</f>
        <v>834.58</v>
      </c>
      <c r="N1084" s="47" t="n">
        <f aca="false">IF(M1084&gt;$O$5,$O$2+$O$1,(M1084^3*3270.5936-M1084^2*8015778.389801+M1084*6549018422.82398-1783686174686.87))-$O$1</f>
        <v>20924333.9160156</v>
      </c>
      <c r="O1084" s="41" t="n">
        <f aca="false">N1084*100/$O$2</f>
        <v>53.5328989121989</v>
      </c>
      <c r="R1084" s="47" t="n">
        <f aca="false">SUM(D1084,I1084,N1084)</f>
        <v>147217184.64209</v>
      </c>
      <c r="S1084" s="41" t="n">
        <f aca="false">R1084*100/$R$2</f>
        <v>53.3379445152294</v>
      </c>
      <c r="U1084" s="41" t="n">
        <f aca="false">[1]Plan1!$B1079</f>
        <v>37.44</v>
      </c>
    </row>
    <row r="1085" customFormat="false" ht="15" hidden="false" customHeight="false" outlineLevel="0" collapsed="false">
      <c r="A1085" s="46" t="n">
        <v>43083</v>
      </c>
      <c r="B1085" s="41" t="n">
        <f aca="false">[2]Plan1!$C1080</f>
        <v>-4.14</v>
      </c>
      <c r="C1085" s="41" t="n">
        <f aca="false">$E$5 + B1085</f>
        <v>776.86</v>
      </c>
      <c r="D1085" s="47" t="n">
        <f aca="false">IF(C1085&gt;$E$5,$E$2+$E$1,(IF(C1085&gt;764.99,C1085^3*3486.59308-C1085^2*7860012.00812+C1085*5908819377.96283-1481278321001.59,IF(C1085&gt;752.99,C1085^3*3588.471445-C1085^2*8028757.56264+C1085*5988077680.84934-1488767378546.26,C1085^3*899.851852-C1085^2*1969009.674601+C1085*1435480406.01138-348666163343.76))))-$E$1</f>
        <v>106261642.641357</v>
      </c>
      <c r="E1085" s="47" t="n">
        <f aca="false">D1085*100/$E$2</f>
        <v>71.3265717146017</v>
      </c>
      <c r="G1085" s="41" t="n">
        <f aca="false">[3]Plan1!$C1080</f>
        <v>-13.69</v>
      </c>
      <c r="H1085" s="41" t="n">
        <f aca="false">$J$5 + G1085</f>
        <v>746.31</v>
      </c>
      <c r="I1085" s="47" t="n">
        <f aca="false">IF(H1085&gt;$J$5,$J$2+$J$1,(IF(H1085&gt;739.99,H1085^3*2498.244218-H1085^2*5471052.355142+H1085*3994605728.77515-972400879260.135,H1085^3*1396.138889-H1085^2*3002770.071427+H1085*2152080038.43115-513963640099.415)))-$J$1</f>
        <v>20143387.8630371</v>
      </c>
      <c r="J1085" s="47" t="n">
        <f aca="false">I1085*100/$J$2</f>
        <v>22.9051935475814</v>
      </c>
      <c r="L1085" s="41" t="n">
        <f aca="false">[4]Plan1!$C1080</f>
        <v>-4.2</v>
      </c>
      <c r="M1085" s="41" t="n">
        <f aca="false">$O$5 + L1085</f>
        <v>834.58</v>
      </c>
      <c r="N1085" s="47" t="n">
        <f aca="false">IF(M1085&gt;$O$5,$O$2+$O$1,(M1085^3*3270.5936-M1085^2*8015778.389801+M1085*6549018422.82398-1783686174686.87))-$O$1</f>
        <v>20924333.9160156</v>
      </c>
      <c r="O1085" s="41" t="n">
        <f aca="false">N1085*100/$O$2</f>
        <v>53.5328989121989</v>
      </c>
      <c r="R1085" s="47" t="n">
        <f aca="false">SUM(D1085,I1085,N1085)</f>
        <v>147329364.42041</v>
      </c>
      <c r="S1085" s="41" t="n">
        <f aca="false">R1085*100/$R$2</f>
        <v>53.3785881317089</v>
      </c>
      <c r="U1085" s="41" t="n">
        <f aca="false">[1]Plan1!$B1080</f>
        <v>25.42</v>
      </c>
    </row>
    <row r="1086" customFormat="false" ht="15" hidden="false" customHeight="false" outlineLevel="0" collapsed="false">
      <c r="A1086" s="46" t="n">
        <v>43084</v>
      </c>
      <c r="B1086" s="41" t="n">
        <f aca="false">[2]Plan1!$C1081</f>
        <v>-4.15</v>
      </c>
      <c r="C1086" s="41" t="n">
        <f aca="false">$E$5 + B1086</f>
        <v>776.85</v>
      </c>
      <c r="D1086" s="47" t="n">
        <f aca="false">IF(C1086&gt;$E$5,$E$2+$E$1,(IF(C1086&gt;764.99,C1086^3*3486.59308-C1086^2*7860012.00812+C1086*5908819377.96283-1481278321001.59,IF(C1086&gt;752.99,C1086^3*3588.471445-C1086^2*8028757.56264+C1086*5988077680.84934-1488767378546.26,C1086^3*899.851852-C1086^2*1969009.674601+C1086*1435480406.01138-348666163343.76))))-$E$1</f>
        <v>106170087.64624</v>
      </c>
      <c r="E1086" s="47" t="n">
        <f aca="false">D1086*100/$E$2</f>
        <v>71.2651167646994</v>
      </c>
      <c r="G1086" s="41" t="n">
        <f aca="false">[3]Plan1!$C1081</f>
        <v>-13.67</v>
      </c>
      <c r="H1086" s="41" t="n">
        <f aca="false">$J$5 + G1086</f>
        <v>746.33</v>
      </c>
      <c r="I1086" s="47" t="n">
        <f aca="false">IF(H1086&gt;$J$5,$J$2+$J$1,(IF(H1086&gt;739.99,H1086^3*2498.244218-H1086^2*5471052.355142+H1086*3994605728.77515-972400879260.135,H1086^3*1396.138889-H1086^2*3002770.071427+H1086*2152080038.43115-513963640099.415)))-$J$1</f>
        <v>20199624.5012207</v>
      </c>
      <c r="J1086" s="47" t="n">
        <f aca="false">I1086*100/$J$2</f>
        <v>22.9691406398391</v>
      </c>
      <c r="L1086" s="41" t="n">
        <f aca="false">[4]Plan1!$C1081</f>
        <v>-4.2</v>
      </c>
      <c r="M1086" s="41" t="n">
        <f aca="false">$O$5 + L1086</f>
        <v>834.58</v>
      </c>
      <c r="N1086" s="47" t="n">
        <f aca="false">IF(M1086&gt;$O$5,$O$2+$O$1,(M1086^3*3270.5936-M1086^2*8015778.389801+M1086*6549018422.82398-1783686174686.87))-$O$1</f>
        <v>20924333.9160156</v>
      </c>
      <c r="O1086" s="41" t="n">
        <f aca="false">N1086*100/$O$2</f>
        <v>53.5328989121989</v>
      </c>
      <c r="R1086" s="47" t="n">
        <f aca="false">SUM(D1086,I1086,N1086)</f>
        <v>147294046.063477</v>
      </c>
      <c r="S1086" s="41" t="n">
        <f aca="false">R1086*100/$R$2</f>
        <v>53.3657920130555</v>
      </c>
      <c r="U1086" s="41" t="n">
        <f aca="false">[1]Plan1!$B1081</f>
        <v>28.88</v>
      </c>
    </row>
    <row r="1087" customFormat="false" ht="15" hidden="false" customHeight="false" outlineLevel="0" collapsed="false">
      <c r="A1087" s="46" t="n">
        <v>43085</v>
      </c>
      <c r="B1087" s="41" t="n">
        <f aca="false">[2]Plan1!$C1082</f>
        <v>-4.13</v>
      </c>
      <c r="C1087" s="41" t="n">
        <f aca="false">$E$5 + B1087</f>
        <v>776.87</v>
      </c>
      <c r="D1087" s="47" t="n">
        <f aca="false">IF(C1087&gt;$E$5,$E$2+$E$1,(IF(C1087&gt;764.99,C1087^3*3486.59308-C1087^2*7860012.00812+C1087*5908819377.96283-1481278321001.59,IF(C1087&gt;752.99,C1087^3*3588.471445-C1087^2*8028757.56264+C1087*5988077680.84934-1488767378546.26,C1087^3*899.851852-C1087^2*1969009.674601+C1087*1435480406.01138-348666163343.76))))-$E$1</f>
        <v>106353250.791748</v>
      </c>
      <c r="E1087" s="47" t="n">
        <f aca="false">D1087*100/$E$2</f>
        <v>71.3880623442029</v>
      </c>
      <c r="G1087" s="41" t="n">
        <f aca="false">[3]Plan1!$C1082</f>
        <v>-13.64</v>
      </c>
      <c r="H1087" s="41" t="n">
        <f aca="false">$J$5 + G1087</f>
        <v>746.36</v>
      </c>
      <c r="I1087" s="47" t="n">
        <f aca="false">IF(H1087&gt;$J$5,$J$2+$J$1,(IF(H1087&gt;739.99,H1087^3*2498.244218-H1087^2*5471052.355142+H1087*3994605728.77515-972400879260.135,H1087^3*1396.138889-H1087^2*3002770.071427+H1087*2152080038.43115-513963640099.415)))-$J$1</f>
        <v>20284163.2346191</v>
      </c>
      <c r="J1087" s="47" t="n">
        <f aca="false">I1087*100/$J$2</f>
        <v>23.0652702513982</v>
      </c>
      <c r="L1087" s="41" t="n">
        <f aca="false">[4]Plan1!$C1082</f>
        <v>-4.2</v>
      </c>
      <c r="M1087" s="41" t="n">
        <f aca="false">$O$5 + L1087</f>
        <v>834.58</v>
      </c>
      <c r="N1087" s="47" t="n">
        <f aca="false">IF(M1087&gt;$O$5,$O$2+$O$1,(M1087^3*3270.5936-M1087^2*8015778.389801+M1087*6549018422.82398-1783686174686.87))-$O$1</f>
        <v>20924333.9160156</v>
      </c>
      <c r="O1087" s="41" t="n">
        <f aca="false">N1087*100/$O$2</f>
        <v>53.5328989121989</v>
      </c>
      <c r="R1087" s="47" t="n">
        <f aca="false">SUM(D1087,I1087,N1087)</f>
        <v>147561747.942383</v>
      </c>
      <c r="S1087" s="41" t="n">
        <f aca="false">R1087*100/$R$2</f>
        <v>53.4627825104519</v>
      </c>
      <c r="U1087" s="41" t="n">
        <f aca="false">[1]Plan1!$B1082</f>
        <v>25.79</v>
      </c>
    </row>
    <row r="1088" customFormat="false" ht="15" hidden="false" customHeight="false" outlineLevel="0" collapsed="false">
      <c r="A1088" s="46" t="n">
        <v>43086</v>
      </c>
      <c r="B1088" s="41" t="n">
        <f aca="false">[2]Plan1!$C1083</f>
        <v>-4.11</v>
      </c>
      <c r="C1088" s="41" t="n">
        <f aca="false">$E$5 + B1088</f>
        <v>776.89</v>
      </c>
      <c r="D1088" s="47" t="n">
        <f aca="false">IF(C1088&gt;$E$5,$E$2+$E$1,(IF(C1088&gt;764.99,C1088^3*3486.59308-C1088^2*7860012.00812+C1088*5908819377.96283-1481278321001.59,IF(C1088&gt;752.99,C1088^3*3588.471445-C1088^2*8028757.56264+C1088*5988077680.84934-1488767378546.26,C1088^3*899.851852-C1088^2*1969009.674601+C1088*1435480406.01138-348666163343.76))))-$E$1</f>
        <v>106536626.638916</v>
      </c>
      <c r="E1088" s="47" t="n">
        <f aca="false">D1088*100/$E$2</f>
        <v>71.5111506965814</v>
      </c>
      <c r="G1088" s="41" t="n">
        <f aca="false">[3]Plan1!$C1083</f>
        <v>-13.6</v>
      </c>
      <c r="H1088" s="41" t="n">
        <f aca="false">$J$5 + G1088</f>
        <v>746.4</v>
      </c>
      <c r="I1088" s="47" t="n">
        <f aca="false">IF(H1088&gt;$J$5,$J$2+$J$1,(IF(H1088&gt;739.99,H1088^3*2498.244218-H1088^2*5471052.355142+H1088*3994605728.77515-972400879260.135,H1088^3*1396.138889-H1088^2*3002770.071427+H1088*2152080038.43115-513963640099.415)))-$J$1</f>
        <v>20397225.220459</v>
      </c>
      <c r="J1088" s="47" t="n">
        <f aca="false">I1088*100/$J$2</f>
        <v>23.1938338617573</v>
      </c>
      <c r="L1088" s="41" t="n">
        <f aca="false">[4]Plan1!$C1083</f>
        <v>-4.11</v>
      </c>
      <c r="M1088" s="41" t="n">
        <f aca="false">$O$5 + L1088</f>
        <v>834.67</v>
      </c>
      <c r="N1088" s="47" t="n">
        <f aca="false">IF(M1088&gt;$O$5,$O$2+$O$1,(M1088^3*3270.5936-M1088^2*8015778.389801+M1088*6549018422.82398-1783686174686.87))-$O$1</f>
        <v>21244371.4506836</v>
      </c>
      <c r="O1088" s="41" t="n">
        <f aca="false">N1088*100/$O$2</f>
        <v>54.3516842107061</v>
      </c>
      <c r="R1088" s="47" t="n">
        <f aca="false">SUM(D1088,I1088,N1088)</f>
        <v>148178223.310059</v>
      </c>
      <c r="S1088" s="41" t="n">
        <f aca="false">R1088*100/$R$2</f>
        <v>53.6861363874876</v>
      </c>
      <c r="U1088" s="41" t="n">
        <f aca="false">[1]Plan1!$B1083</f>
        <v>46.16</v>
      </c>
    </row>
    <row r="1089" customFormat="false" ht="15" hidden="false" customHeight="false" outlineLevel="0" collapsed="false">
      <c r="A1089" s="46" t="n">
        <v>43087</v>
      </c>
      <c r="B1089" s="41" t="n">
        <f aca="false">[2]Plan1!$C1084</f>
        <v>-4.11</v>
      </c>
      <c r="C1089" s="41" t="n">
        <f aca="false">$E$5 + B1089</f>
        <v>776.89</v>
      </c>
      <c r="D1089" s="47" t="n">
        <f aca="false">IF(C1089&gt;$E$5,$E$2+$E$1,(IF(C1089&gt;764.99,C1089^3*3486.59308-C1089^2*7860012.00812+C1089*5908819377.96283-1481278321001.59,IF(C1089&gt;752.99,C1089^3*3588.471445-C1089^2*8028757.56264+C1089*5988077680.84934-1488767378546.26,C1089^3*899.851852-C1089^2*1969009.674601+C1089*1435480406.01138-348666163343.76))))-$E$1</f>
        <v>106536626.638916</v>
      </c>
      <c r="E1089" s="47" t="n">
        <f aca="false">D1089*100/$E$2</f>
        <v>71.5111506965814</v>
      </c>
      <c r="G1089" s="41" t="n">
        <f aca="false">[3]Plan1!$C1084</f>
        <v>-13.56</v>
      </c>
      <c r="H1089" s="41" t="n">
        <f aca="false">$J$5 + G1089</f>
        <v>746.44</v>
      </c>
      <c r="I1089" s="47" t="n">
        <f aca="false">IF(H1089&gt;$J$5,$J$2+$J$1,(IF(H1089&gt;739.99,H1089^3*2498.244218-H1089^2*5471052.355142+H1089*3994605728.77515-972400879260.135,H1089^3*1396.138889-H1089^2*3002770.071427+H1089*2152080038.43115-513963640099.415)))-$J$1</f>
        <v>20510680.857666</v>
      </c>
      <c r="J1089" s="47" t="n">
        <f aca="false">I1089*100/$J$2</f>
        <v>23.3228450959629</v>
      </c>
      <c r="L1089" s="41" t="n">
        <f aca="false">[4]Plan1!$C1084</f>
        <v>-4.12</v>
      </c>
      <c r="M1089" s="41" t="n">
        <f aca="false">$O$5 + L1089</f>
        <v>834.66</v>
      </c>
      <c r="N1089" s="47" t="n">
        <f aca="false">IF(M1089&gt;$O$5,$O$2+$O$1,(M1089^3*3270.5936-M1089^2*8015778.389801+M1089*6549018422.82398-1783686174686.87))-$O$1</f>
        <v>21208672.9296875</v>
      </c>
      <c r="O1089" s="41" t="n">
        <f aca="false">N1089*100/$O$2</f>
        <v>54.2603529729487</v>
      </c>
      <c r="R1089" s="47" t="n">
        <f aca="false">SUM(D1089,I1089,N1089)</f>
        <v>148255980.42627</v>
      </c>
      <c r="S1089" s="41" t="n">
        <f aca="false">R1089*100/$R$2</f>
        <v>53.7143084025972</v>
      </c>
      <c r="U1089" s="41" t="n">
        <f aca="false">[1]Plan1!$B1084</f>
        <v>25.05</v>
      </c>
    </row>
    <row r="1090" customFormat="false" ht="15" hidden="false" customHeight="false" outlineLevel="0" collapsed="false">
      <c r="A1090" s="46" t="n">
        <v>43088</v>
      </c>
      <c r="B1090" s="41" t="n">
        <f aca="false">[2]Plan1!$C1085</f>
        <v>-4.14</v>
      </c>
      <c r="C1090" s="41" t="n">
        <f aca="false">$E$5 + B1090</f>
        <v>776.86</v>
      </c>
      <c r="D1090" s="47" t="n">
        <f aca="false">IF(C1090&gt;$E$5,$E$2+$E$1,(IF(C1090&gt;764.99,C1090^3*3486.59308-C1090^2*7860012.00812+C1090*5908819377.96283-1481278321001.59,IF(C1090&gt;752.99,C1090^3*3588.471445-C1090^2*8028757.56264+C1090*5988077680.84934-1488767378546.26,C1090^3*899.851852-C1090^2*1969009.674601+C1090*1435480406.01138-348666163343.76))))-$E$1</f>
        <v>106261642.641357</v>
      </c>
      <c r="E1090" s="47" t="n">
        <f aca="false">D1090*100/$E$2</f>
        <v>71.3265717146017</v>
      </c>
      <c r="G1090" s="41" t="n">
        <f aca="false">[3]Plan1!$C1085</f>
        <v>-13.53</v>
      </c>
      <c r="H1090" s="41" t="n">
        <f aca="false">$J$5 + G1090</f>
        <v>746.47</v>
      </c>
      <c r="I1090" s="47" t="n">
        <f aca="false">IF(H1090&gt;$J$5,$J$2+$J$1,(IF(H1090&gt;739.99,H1090^3*2498.244218-H1090^2*5471052.355142+H1090*3994605728.77515-972400879260.135,H1090^3*1396.138889-H1090^2*3002770.071427+H1090*2152080038.43115-513963640099.415)))-$J$1</f>
        <v>20596031.4968262</v>
      </c>
      <c r="J1090" s="47" t="n">
        <f aca="false">I1090*100/$J$2</f>
        <v>23.4198979314971</v>
      </c>
      <c r="L1090" s="41" t="n">
        <f aca="false">[4]Plan1!$C1085</f>
        <v>-4.13</v>
      </c>
      <c r="M1090" s="41" t="n">
        <f aca="false">$O$5 + L1090</f>
        <v>834.65</v>
      </c>
      <c r="N1090" s="47" t="n">
        <f aca="false">IF(M1090&gt;$O$5,$O$2+$O$1,(M1090^3*3270.5936-M1090^2*8015778.389801+M1090*6549018422.82398-1783686174686.87))-$O$1</f>
        <v>21173009.1533203</v>
      </c>
      <c r="O1090" s="41" t="n">
        <f aca="false">N1090*100/$O$2</f>
        <v>54.1691106259878</v>
      </c>
      <c r="R1090" s="47" t="n">
        <f aca="false">SUM(D1090,I1090,N1090)</f>
        <v>148030683.291504</v>
      </c>
      <c r="S1090" s="41" t="n">
        <f aca="false">R1090*100/$R$2</f>
        <v>53.6326814777053</v>
      </c>
      <c r="U1090" s="41" t="n">
        <f aca="false">[1]Plan1!$B1085</f>
        <v>23.95</v>
      </c>
    </row>
    <row r="1091" customFormat="false" ht="15" hidden="false" customHeight="false" outlineLevel="0" collapsed="false">
      <c r="A1091" s="46" t="n">
        <v>43089</v>
      </c>
      <c r="B1091" s="41" t="n">
        <f aca="false">[2]Plan1!$C1086</f>
        <v>-4.15</v>
      </c>
      <c r="C1091" s="41" t="n">
        <f aca="false">$E$5 + B1091</f>
        <v>776.85</v>
      </c>
      <c r="D1091" s="47" t="n">
        <f aca="false">IF(C1091&gt;$E$5,$E$2+$E$1,(IF(C1091&gt;764.99,C1091^3*3486.59308-C1091^2*7860012.00812+C1091*5908819377.96283-1481278321001.59,IF(C1091&gt;752.99,C1091^3*3588.471445-C1091^2*8028757.56264+C1091*5988077680.84934-1488767378546.26,C1091^3*899.851852-C1091^2*1969009.674601+C1091*1435480406.01138-348666163343.76))))-$E$1</f>
        <v>106170087.64624</v>
      </c>
      <c r="E1091" s="47" t="n">
        <f aca="false">D1091*100/$E$2</f>
        <v>71.2651167646994</v>
      </c>
      <c r="G1091" s="41" t="n">
        <f aca="false">[3]Plan1!$C1086</f>
        <v>-13.52</v>
      </c>
      <c r="H1091" s="41" t="n">
        <f aca="false">$J$5 + G1091</f>
        <v>746.48</v>
      </c>
      <c r="I1091" s="47" t="n">
        <f aca="false">IF(H1091&gt;$J$5,$J$2+$J$1,(IF(H1091&gt;739.99,H1091^3*2498.244218-H1091^2*5471052.355142+H1091*3994605728.77515-972400879260.135,H1091^3*1396.138889-H1091^2*3002770.071427+H1091*2152080038.43115-513963640099.415)))-$J$1</f>
        <v>20624531.1062012</v>
      </c>
      <c r="J1091" s="47" t="n">
        <f aca="false">I1091*100/$J$2</f>
        <v>23.4523050455934</v>
      </c>
      <c r="L1091" s="41" t="n">
        <f aca="false">[4]Plan1!$C1086</f>
        <v>-4.14</v>
      </c>
      <c r="M1091" s="41" t="n">
        <f aca="false">$O$5 + L1091</f>
        <v>834.64</v>
      </c>
      <c r="N1091" s="47" t="n">
        <f aca="false">IF(M1091&gt;$O$5,$O$2+$O$1,(M1091^3*3270.5936-M1091^2*8015778.389801+M1091*6549018422.82398-1783686174686.87))-$O$1</f>
        <v>21137380.1005859</v>
      </c>
      <c r="O1091" s="41" t="n">
        <f aca="false">N1091*100/$O$2</f>
        <v>54.0779571161068</v>
      </c>
      <c r="R1091" s="47" t="n">
        <f aca="false">SUM(D1091,I1091,N1091)</f>
        <v>147931998.853027</v>
      </c>
      <c r="S1091" s="41" t="n">
        <f aca="false">R1091*100/$R$2</f>
        <v>53.5969273290523</v>
      </c>
      <c r="U1091" s="41" t="n">
        <f aca="false">[1]Plan1!$B1086</f>
        <v>21.5</v>
      </c>
    </row>
    <row r="1092" customFormat="false" ht="15" hidden="false" customHeight="false" outlineLevel="0" collapsed="false">
      <c r="A1092" s="46" t="n">
        <v>43090</v>
      </c>
      <c r="B1092" s="41" t="n">
        <f aca="false">[2]Plan1!$C1087</f>
        <v>-4.16</v>
      </c>
      <c r="C1092" s="41" t="n">
        <f aca="false">$E$5 + B1092</f>
        <v>776.84</v>
      </c>
      <c r="D1092" s="47" t="n">
        <f aca="false">IF(C1092&gt;$E$5,$E$2+$E$1,(IF(C1092&gt;764.99,C1092^3*3486.59308-C1092^2*7860012.00812+C1092*5908819377.96283-1481278321001.59,IF(C1092&gt;752.99,C1092^3*3588.471445-C1092^2*8028757.56264+C1092*5988077680.84934-1488767378546.26,C1092^3*899.851852-C1092^2*1969009.674601+C1092*1435480406.01138-348666163343.76))))-$E$1</f>
        <v>106078585.783447</v>
      </c>
      <c r="E1092" s="47" t="n">
        <f aca="false">D1092*100/$E$2</f>
        <v>71.2036974790918</v>
      </c>
      <c r="G1092" s="41" t="n">
        <f aca="false">[3]Plan1!$C1087</f>
        <v>-13.51</v>
      </c>
      <c r="H1092" s="41" t="n">
        <f aca="false">$J$5 + G1092</f>
        <v>746.49</v>
      </c>
      <c r="I1092" s="47" t="n">
        <f aca="false">IF(H1092&gt;$J$5,$J$2+$J$1,(IF(H1092&gt;739.99,H1092^3*2498.244218-H1092^2*5471052.355142+H1092*3994605728.77515-972400879260.135,H1092^3*1396.138889-H1092^2*3002770.071427+H1092*2152080038.43115-513963640099.415)))-$J$1</f>
        <v>20653055.439209</v>
      </c>
      <c r="J1092" s="47" t="n">
        <f aca="false">I1092*100/$J$2</f>
        <v>23.4847402731134</v>
      </c>
      <c r="L1092" s="41" t="n">
        <f aca="false">[4]Plan1!$C1087</f>
        <v>-4.15</v>
      </c>
      <c r="M1092" s="41" t="n">
        <f aca="false">$O$5 + L1092</f>
        <v>834.63</v>
      </c>
      <c r="N1092" s="47" t="n">
        <f aca="false">IF(M1092&gt;$O$5,$O$2+$O$1,(M1092^3*3270.5936-M1092^2*8015778.389801+M1092*6549018422.82398-1783686174686.87))-$O$1</f>
        <v>21101785.7548828</v>
      </c>
      <c r="O1092" s="41" t="n">
        <f aca="false">N1092*100/$O$2</f>
        <v>53.9868924008323</v>
      </c>
      <c r="R1092" s="47" t="n">
        <f aca="false">SUM(D1092,I1092,N1092)</f>
        <v>147833426.977539</v>
      </c>
      <c r="S1092" s="41" t="n">
        <f aca="false">R1092*100/$R$2</f>
        <v>53.5612139628556</v>
      </c>
      <c r="U1092" s="41" t="n">
        <f aca="false">[1]Plan1!$B1087</f>
        <v>21.84</v>
      </c>
    </row>
    <row r="1093" customFormat="false" ht="15" hidden="false" customHeight="false" outlineLevel="0" collapsed="false">
      <c r="A1093" s="46" t="n">
        <v>43091</v>
      </c>
      <c r="B1093" s="41" t="n">
        <f aca="false">[2]Plan1!$C1088</f>
        <v>-4.18</v>
      </c>
      <c r="C1093" s="41" t="n">
        <f aca="false">$E$5 + B1093</f>
        <v>776.82</v>
      </c>
      <c r="D1093" s="47" t="n">
        <f aca="false">IF(C1093&gt;$E$5,$E$2+$E$1,(IF(C1093&gt;764.99,C1093^3*3486.59308-C1093^2*7860012.00812+C1093*5908819377.96283-1481278321001.59,IF(C1093&gt;752.99,C1093^3*3588.471445-C1093^2*8028757.56264+C1093*5988077680.84934-1488767378546.26,C1093^3*899.851852-C1093^2*1969009.674601+C1093*1435480406.01138-348666163343.76))))-$E$1</f>
        <v>105895741.377197</v>
      </c>
      <c r="E1093" s="47" t="n">
        <f aca="false">D1093*100/$E$2</f>
        <v>71.0809658486481</v>
      </c>
      <c r="G1093" s="41" t="n">
        <f aca="false">[3]Plan1!$C1088</f>
        <v>-13.5</v>
      </c>
      <c r="H1093" s="41" t="n">
        <f aca="false">$J$5 + G1093</f>
        <v>746.5</v>
      </c>
      <c r="I1093" s="47" t="n">
        <f aca="false">IF(H1093&gt;$J$5,$J$2+$J$1,(IF(H1093&gt;739.99,H1093^3*2498.244218-H1093^2*5471052.355142+H1093*3994605728.77515-972400879260.135,H1093^3*1396.138889-H1093^2*3002770.071427+H1093*2152080038.43115-513963640099.415)))-$J$1</f>
        <v>20681604.5095215</v>
      </c>
      <c r="J1093" s="47" t="n">
        <f aca="false">I1093*100/$J$2</f>
        <v>23.5172036296032</v>
      </c>
      <c r="L1093" s="41" t="n">
        <f aca="false">[4]Plan1!$C1088</f>
        <v>-4.13</v>
      </c>
      <c r="M1093" s="41" t="n">
        <f aca="false">$O$5 + L1093</f>
        <v>834.65</v>
      </c>
      <c r="N1093" s="47" t="n">
        <f aca="false">IF(M1093&gt;$O$5,$O$2+$O$1,(M1093^3*3270.5936-M1093^2*8015778.389801+M1093*6549018422.82398-1783686174686.87))-$O$1</f>
        <v>21173009.1533203</v>
      </c>
      <c r="O1093" s="41" t="n">
        <f aca="false">N1093*100/$O$2</f>
        <v>54.1691106259878</v>
      </c>
      <c r="R1093" s="47" t="n">
        <f aca="false">SUM(D1093,I1093,N1093)</f>
        <v>147750355.040039</v>
      </c>
      <c r="S1093" s="41" t="n">
        <f aca="false">R1093*100/$R$2</f>
        <v>53.5311163461683</v>
      </c>
      <c r="U1093" s="41" t="n">
        <f aca="false">[1]Plan1!$B1088</f>
        <v>20.83</v>
      </c>
    </row>
    <row r="1094" customFormat="false" ht="15" hidden="false" customHeight="false" outlineLevel="0" collapsed="false">
      <c r="A1094" s="46" t="n">
        <v>43092</v>
      </c>
      <c r="B1094" s="41" t="n">
        <f aca="false">[2]Plan1!$C1089</f>
        <v>-4.18</v>
      </c>
      <c r="C1094" s="41" t="n">
        <f aca="false">$E$5 + B1094</f>
        <v>776.82</v>
      </c>
      <c r="D1094" s="47" t="n">
        <f aca="false">IF(C1094&gt;$E$5,$E$2+$E$1,(IF(C1094&gt;764.99,C1094^3*3486.59308-C1094^2*7860012.00812+C1094*5908819377.96283-1481278321001.59,IF(C1094&gt;752.99,C1094^3*3588.471445-C1094^2*8028757.56264+C1094*5988077680.84934-1488767378546.26,C1094^3*899.851852-C1094^2*1969009.674601+C1094*1435480406.01138-348666163343.76))))-$E$1</f>
        <v>105895741.377197</v>
      </c>
      <c r="E1094" s="47" t="n">
        <f aca="false">D1094*100/$E$2</f>
        <v>71.0809658486481</v>
      </c>
      <c r="G1094" s="41" t="n">
        <f aca="false">[3]Plan1!$C1089</f>
        <v>-13.5</v>
      </c>
      <c r="H1094" s="41" t="n">
        <f aca="false">$J$5 + G1094</f>
        <v>746.5</v>
      </c>
      <c r="I1094" s="47" t="n">
        <f aca="false">IF(H1094&gt;$J$5,$J$2+$J$1,(IF(H1094&gt;739.99,H1094^3*2498.244218-H1094^2*5471052.355142+H1094*3994605728.77515-972400879260.135,H1094^3*1396.138889-H1094^2*3002770.071427+H1094*2152080038.43115-513963640099.415)))-$J$1</f>
        <v>20681604.5095215</v>
      </c>
      <c r="J1094" s="47" t="n">
        <f aca="false">I1094*100/$J$2</f>
        <v>23.5172036296032</v>
      </c>
      <c r="L1094" s="41" t="n">
        <f aca="false">[4]Plan1!$C1089</f>
        <v>-4.12</v>
      </c>
      <c r="M1094" s="41" t="n">
        <f aca="false">$O$5 + L1094</f>
        <v>834.66</v>
      </c>
      <c r="N1094" s="47" t="n">
        <f aca="false">IF(M1094&gt;$O$5,$O$2+$O$1,(M1094^3*3270.5936-M1094^2*8015778.389801+M1094*6549018422.82398-1783686174686.87))-$O$1</f>
        <v>21208672.9296875</v>
      </c>
      <c r="O1094" s="41" t="n">
        <f aca="false">N1094*100/$O$2</f>
        <v>54.2603529729487</v>
      </c>
      <c r="R1094" s="47" t="n">
        <f aca="false">SUM(D1094,I1094,N1094)</f>
        <v>147786018.816406</v>
      </c>
      <c r="S1094" s="41" t="n">
        <f aca="false">R1094*100/$R$2</f>
        <v>53.5440376130007</v>
      </c>
      <c r="U1094" s="41" t="n">
        <f aca="false">[1]Plan1!$B1089</f>
        <v>22.88</v>
      </c>
    </row>
    <row r="1095" customFormat="false" ht="15" hidden="false" customHeight="false" outlineLevel="0" collapsed="false">
      <c r="A1095" s="46" t="n">
        <v>43093</v>
      </c>
      <c r="B1095" s="41" t="n">
        <f aca="false">[2]Plan1!$C1090</f>
        <v>-4.19</v>
      </c>
      <c r="C1095" s="41" t="n">
        <f aca="false">$E$5 + B1095</f>
        <v>776.81</v>
      </c>
      <c r="D1095" s="47" t="n">
        <f aca="false">IF(C1095&gt;$E$5,$E$2+$E$1,(IF(C1095&gt;764.99,C1095^3*3486.59308-C1095^2*7860012.00812+C1095*5908819377.96283-1481278321001.59,IF(C1095&gt;752.99,C1095^3*3588.471445-C1095^2*8028757.56264+C1095*5988077680.84934-1488767378546.26,C1095^3*899.851852-C1095^2*1969009.674601+C1095*1435480406.01138-348666163343.76))))-$E$1</f>
        <v>105804398.789795</v>
      </c>
      <c r="E1095" s="47" t="n">
        <f aca="false">D1095*100/$E$2</f>
        <v>71.0196534743143</v>
      </c>
      <c r="G1095" s="41" t="n">
        <f aca="false">[3]Plan1!$C1090</f>
        <v>-13.5</v>
      </c>
      <c r="H1095" s="41" t="n">
        <f aca="false">$J$5 + G1095</f>
        <v>746.5</v>
      </c>
      <c r="I1095" s="47" t="n">
        <f aca="false">IF(H1095&gt;$J$5,$J$2+$J$1,(IF(H1095&gt;739.99,H1095^3*2498.244218-H1095^2*5471052.355142+H1095*3994605728.77515-972400879260.135,H1095^3*1396.138889-H1095^2*3002770.071427+H1095*2152080038.43115-513963640099.415)))-$J$1</f>
        <v>20681604.5095215</v>
      </c>
      <c r="J1095" s="47" t="n">
        <f aca="false">I1095*100/$J$2</f>
        <v>23.5172036296032</v>
      </c>
      <c r="L1095" s="41" t="n">
        <f aca="false">[4]Plan1!$C1090</f>
        <v>-4.17</v>
      </c>
      <c r="M1095" s="41" t="n">
        <f aca="false">$O$5 + L1095</f>
        <v>834.61</v>
      </c>
      <c r="N1095" s="47" t="n">
        <f aca="false">IF(M1095&gt;$O$5,$O$2+$O$1,(M1095^3*3270.5936-M1095^2*8015778.389801+M1095*6549018422.82398-1783686174686.87))-$O$1</f>
        <v>21030701.0996094</v>
      </c>
      <c r="O1095" s="41" t="n">
        <f aca="false">N1095*100/$O$2</f>
        <v>53.8050291367382</v>
      </c>
      <c r="R1095" s="47" t="n">
        <f aca="false">SUM(D1095,I1095,N1095)</f>
        <v>147516704.398926</v>
      </c>
      <c r="S1095" s="41" t="n">
        <f aca="false">R1095*100/$R$2</f>
        <v>53.4464628801891</v>
      </c>
      <c r="U1095" s="41" t="n">
        <f aca="false">[1]Plan1!$B1090</f>
        <v>20.83</v>
      </c>
    </row>
    <row r="1096" customFormat="false" ht="15" hidden="false" customHeight="false" outlineLevel="0" collapsed="false">
      <c r="A1096" s="46" t="n">
        <v>43094</v>
      </c>
      <c r="B1096" s="41" t="n">
        <f aca="false">[2]Plan1!$C1091</f>
        <v>-4.21</v>
      </c>
      <c r="C1096" s="41" t="n">
        <f aca="false">$E$5 + B1096</f>
        <v>776.79</v>
      </c>
      <c r="D1096" s="47" t="n">
        <f aca="false">IF(C1096&gt;$E$5,$E$2+$E$1,(IF(C1096&gt;764.99,C1096^3*3486.59308-C1096^2*7860012.00812+C1096*5908819377.96283-1481278321001.59,IF(C1096&gt;752.99,C1096^3*3588.471445-C1096^2*8028757.56264+C1096*5988077680.84934-1488767378546.26,C1096^3*899.851852-C1096^2*1969009.674601+C1096*1435480406.01138-348666163343.76))))-$E$1</f>
        <v>105621872.743896</v>
      </c>
      <c r="E1096" s="47" t="n">
        <f aca="false">D1096*100/$E$2</f>
        <v>70.897135538595</v>
      </c>
      <c r="G1096" s="41" t="n">
        <f aca="false">[3]Plan1!$C1091</f>
        <v>-13.49</v>
      </c>
      <c r="H1096" s="41" t="n">
        <f aca="false">$J$5 + G1096</f>
        <v>746.51</v>
      </c>
      <c r="I1096" s="47" t="n">
        <f aca="false">IF(H1096&gt;$J$5,$J$2+$J$1,(IF(H1096&gt;739.99,H1096^3*2498.244218-H1096^2*5471052.355142+H1096*3994605728.77515-972400879260.135,H1096^3*1396.138889-H1096^2*3002770.071427+H1096*2152080038.43115-513963640099.415)))-$J$1</f>
        <v>20710178.333252</v>
      </c>
      <c r="J1096" s="47" t="n">
        <f aca="false">I1096*100/$J$2</f>
        <v>23.5496951333856</v>
      </c>
      <c r="L1096" s="41" t="n">
        <f aca="false">[4]Plan1!$C1091</f>
        <v>-4.18</v>
      </c>
      <c r="M1096" s="41" t="n">
        <f aca="false">$O$5 + L1096</f>
        <v>834.6</v>
      </c>
      <c r="N1096" s="47" t="n">
        <f aca="false">IF(M1096&gt;$O$5,$O$2+$O$1,(M1096^3*3270.5936-M1096^2*8015778.389801+M1096*6549018422.82398-1783686174686.87))-$O$1</f>
        <v>20995210.7514648</v>
      </c>
      <c r="O1096" s="41" t="n">
        <f aca="false">N1096*100/$O$2</f>
        <v>53.7142304892302</v>
      </c>
      <c r="R1096" s="47" t="n">
        <f aca="false">SUM(D1096,I1096,N1096)</f>
        <v>147327261.828613</v>
      </c>
      <c r="S1096" s="41" t="n">
        <f aca="false">R1096*100/$R$2</f>
        <v>53.3778263461546</v>
      </c>
      <c r="U1096" s="41" t="n">
        <f aca="false">[1]Plan1!$B1091</f>
        <v>19.84</v>
      </c>
    </row>
    <row r="1097" customFormat="false" ht="15" hidden="false" customHeight="false" outlineLevel="0" collapsed="false">
      <c r="A1097" s="46" t="n">
        <v>43095</v>
      </c>
      <c r="B1097" s="41" t="n">
        <f aca="false">[2]Plan1!$C1092</f>
        <v>-4.23</v>
      </c>
      <c r="C1097" s="41" t="n">
        <f aca="false">$E$5 + B1097</f>
        <v>776.77</v>
      </c>
      <c r="D1097" s="47" t="n">
        <f aca="false">IF(C1097&gt;$E$5,$E$2+$E$1,(IF(C1097&gt;764.99,C1097^3*3486.59308-C1097^2*7860012.00812+C1097*5908819377.96283-1481278321001.59,IF(C1097&gt;752.99,C1097^3*3588.471445-C1097^2*8028757.56264+C1097*5988077680.84934-1488767378546.26,C1097^3*899.851852-C1097^2*1969009.674601+C1097*1435480406.01138-348666163343.76))))-$E$1</f>
        <v>105439558.730225</v>
      </c>
      <c r="E1097" s="47" t="n">
        <f aca="false">D1097*100/$E$2</f>
        <v>70.7747599264032</v>
      </c>
      <c r="G1097" s="41" t="n">
        <f aca="false">[3]Plan1!$C1092</f>
        <v>-13.48</v>
      </c>
      <c r="H1097" s="41" t="n">
        <f aca="false">$J$5 + G1097</f>
        <v>746.52</v>
      </c>
      <c r="I1097" s="47" t="n">
        <f aca="false">IF(H1097&gt;$J$5,$J$2+$J$1,(IF(H1097&gt;739.99,H1097^3*2498.244218-H1097^2*5471052.355142+H1097*3994605728.77515-972400879260.135,H1097^3*1396.138889-H1097^2*3002770.071427+H1097*2152080038.43115-513963640099.415)))-$J$1</f>
        <v>20738776.9245605</v>
      </c>
      <c r="J1097" s="47" t="n">
        <f aca="false">I1097*100/$J$2</f>
        <v>23.582214800562</v>
      </c>
      <c r="L1097" s="41" t="n">
        <f aca="false">[4]Plan1!$C1092</f>
        <v>-4.17</v>
      </c>
      <c r="M1097" s="41" t="n">
        <f aca="false">$O$5 + L1097</f>
        <v>834.61</v>
      </c>
      <c r="N1097" s="47" t="n">
        <f aca="false">IF(M1097&gt;$O$5,$O$2+$O$1,(M1097^3*3270.5936-M1097^2*8015778.389801+M1097*6549018422.82398-1783686174686.87))-$O$1</f>
        <v>21030701.0996094</v>
      </c>
      <c r="O1097" s="41" t="n">
        <f aca="false">N1097*100/$O$2</f>
        <v>53.8050291367382</v>
      </c>
      <c r="R1097" s="47" t="n">
        <f aca="false">SUM(D1097,I1097,N1097)</f>
        <v>147209036.754395</v>
      </c>
      <c r="S1097" s="41" t="n">
        <f aca="false">R1097*100/$R$2</f>
        <v>53.334992471398</v>
      </c>
      <c r="U1097" s="41" t="n">
        <f aca="false">[1]Plan1!$B1092</f>
        <v>20.16</v>
      </c>
    </row>
    <row r="1098" customFormat="false" ht="15" hidden="false" customHeight="false" outlineLevel="0" collapsed="false">
      <c r="A1098" s="46" t="n">
        <v>43096</v>
      </c>
      <c r="B1098" s="41" t="n">
        <f aca="false">[2]Plan1!$C1093</f>
        <v>-4.19</v>
      </c>
      <c r="C1098" s="41" t="n">
        <f aca="false">$E$5 + B1098</f>
        <v>776.81</v>
      </c>
      <c r="D1098" s="47" t="n">
        <f aca="false">IF(C1098&gt;$E$5,$E$2+$E$1,(IF(C1098&gt;764.99,C1098^3*3486.59308-C1098^2*7860012.00812+C1098*5908819377.96283-1481278321001.59,IF(C1098&gt;752.99,C1098^3*3588.471445-C1098^2*8028757.56264+C1098*5988077680.84934-1488767378546.26,C1098^3*899.851852-C1098^2*1969009.674601+C1098*1435480406.01138-348666163343.76))))-$E$1</f>
        <v>105804398.789795</v>
      </c>
      <c r="E1098" s="47" t="n">
        <f aca="false">D1098*100/$E$2</f>
        <v>71.0196534743143</v>
      </c>
      <c r="G1098" s="41" t="n">
        <f aca="false">[3]Plan1!$C1093</f>
        <v>-13.44</v>
      </c>
      <c r="H1098" s="41" t="n">
        <f aca="false">$J$5 + G1098</f>
        <v>746.56</v>
      </c>
      <c r="I1098" s="47" t="n">
        <f aca="false">IF(H1098&gt;$J$5,$J$2+$J$1,(IF(H1098&gt;739.99,H1098^3*2498.244218-H1098^2*5471052.355142+H1098*3994605728.77515-972400879260.135,H1098^3*1396.138889-H1098^2*3002770.071427+H1098*2152080038.43115-513963640099.415)))-$J$1</f>
        <v>20853419.2727051</v>
      </c>
      <c r="J1098" s="47" t="n">
        <f aca="false">I1098*100/$J$2</f>
        <v>23.7125754524471</v>
      </c>
      <c r="L1098" s="41" t="n">
        <f aca="false">[4]Plan1!$C1093</f>
        <v>-4.18</v>
      </c>
      <c r="M1098" s="41" t="n">
        <f aca="false">$O$5 + L1098</f>
        <v>834.6</v>
      </c>
      <c r="N1098" s="47" t="n">
        <f aca="false">IF(M1098&gt;$O$5,$O$2+$O$1,(M1098^3*3270.5936-M1098^2*8015778.389801+M1098*6549018422.82398-1783686174686.87))-$O$1</f>
        <v>20995210.7514648</v>
      </c>
      <c r="O1098" s="41" t="n">
        <f aca="false">N1098*100/$O$2</f>
        <v>53.7142304892302</v>
      </c>
      <c r="R1098" s="47" t="n">
        <f aca="false">SUM(D1098,I1098,N1098)</f>
        <v>147653028.813965</v>
      </c>
      <c r="S1098" s="41" t="n">
        <f aca="false">R1098*100/$R$2</f>
        <v>53.495854288557</v>
      </c>
      <c r="U1098" s="41" t="n">
        <f aca="false">[1]Plan1!$B1093</f>
        <v>20.83</v>
      </c>
    </row>
    <row r="1099" customFormat="false" ht="15" hidden="false" customHeight="false" outlineLevel="0" collapsed="false">
      <c r="A1099" s="46" t="n">
        <v>43097</v>
      </c>
      <c r="B1099" s="41" t="n">
        <f aca="false">[2]Plan1!$C1094</f>
        <v>-4.14</v>
      </c>
      <c r="C1099" s="41" t="n">
        <f aca="false">$E$5 + B1099</f>
        <v>776.86</v>
      </c>
      <c r="D1099" s="47" t="n">
        <f aca="false">IF(C1099&gt;$E$5,$E$2+$E$1,(IF(C1099&gt;764.99,C1099^3*3486.59308-C1099^2*7860012.00812+C1099*5908819377.96283-1481278321001.59,IF(C1099&gt;752.99,C1099^3*3588.471445-C1099^2*8028757.56264+C1099*5988077680.84934-1488767378546.26,C1099^3*899.851852-C1099^2*1969009.674601+C1099*1435480406.01138-348666163343.76))))-$E$1</f>
        <v>106261642.641357</v>
      </c>
      <c r="E1099" s="47" t="n">
        <f aca="false">D1099*100/$E$2</f>
        <v>71.3265717146017</v>
      </c>
      <c r="G1099" s="41" t="n">
        <f aca="false">[3]Plan1!$C1094</f>
        <v>-13.41</v>
      </c>
      <c r="H1099" s="41" t="n">
        <f aca="false">$J$5 + G1099</f>
        <v>746.59</v>
      </c>
      <c r="I1099" s="47" t="n">
        <f aca="false">IF(H1099&gt;$J$5,$J$2+$J$1,(IF(H1099&gt;739.99,H1099^3*2498.244218-H1099^2*5471052.355142+H1099*3994605728.77515-972400879260.135,H1099^3*1396.138889-H1099^2*3002770.071427+H1099*2152080038.43115-513963640099.415)))-$J$1</f>
        <v>20939661.8337402</v>
      </c>
      <c r="J1099" s="47" t="n">
        <f aca="false">I1099*100/$J$2</f>
        <v>23.8106424988635</v>
      </c>
      <c r="L1099" s="41" t="n">
        <f aca="false">[4]Plan1!$C1094</f>
        <v>-4.18</v>
      </c>
      <c r="M1099" s="41" t="n">
        <f aca="false">$O$5 + L1099</f>
        <v>834.6</v>
      </c>
      <c r="N1099" s="47" t="n">
        <f aca="false">IF(M1099&gt;$O$5,$O$2+$O$1,(M1099^3*3270.5936-M1099^2*8015778.389801+M1099*6549018422.82398-1783686174686.87))-$O$1</f>
        <v>20995210.7514648</v>
      </c>
      <c r="O1099" s="41" t="n">
        <f aca="false">N1099*100/$O$2</f>
        <v>53.7142304892302</v>
      </c>
      <c r="R1099" s="47" t="n">
        <f aca="false">SUM(D1099,I1099,N1099)</f>
        <v>148196515.226563</v>
      </c>
      <c r="S1099" s="41" t="n">
        <f aca="false">R1099*100/$R$2</f>
        <v>53.6927636927844</v>
      </c>
      <c r="U1099" s="41" t="n">
        <f aca="false">[1]Plan1!$B1094</f>
        <v>23.95</v>
      </c>
    </row>
    <row r="1100" customFormat="false" ht="15" hidden="false" customHeight="false" outlineLevel="0" collapsed="false">
      <c r="A1100" s="46" t="n">
        <v>43098</v>
      </c>
      <c r="B1100" s="41" t="n">
        <f aca="false">[2]Plan1!$C1095</f>
        <v>-4.08</v>
      </c>
      <c r="C1100" s="41" t="n">
        <f aca="false">$E$5 + B1100</f>
        <v>776.92</v>
      </c>
      <c r="D1100" s="47" t="n">
        <f aca="false">IF(C1100&gt;$E$5,$E$2+$E$1,(IF(C1100&gt;764.99,C1100^3*3486.59308-C1100^2*7860012.00812+C1100*5908819377.96283-1481278321001.59,IF(C1100&gt;752.99,C1100^3*3588.471445-C1100^2*8028757.56264+C1100*5988077680.84934-1488767378546.26,C1100^3*899.851852-C1100^2*1969009.674601+C1100*1435480406.01138-348666163343.76))))-$E$1</f>
        <v>106812089.590576</v>
      </c>
      <c r="E1100" s="47" t="n">
        <f aca="false">D1100*100/$E$2</f>
        <v>71.6960511694888</v>
      </c>
      <c r="G1100" s="41" t="n">
        <f aca="false">[3]Plan1!$C1095</f>
        <v>-13.28</v>
      </c>
      <c r="H1100" s="41" t="n">
        <f aca="false">$J$5 + G1100</f>
        <v>746.72</v>
      </c>
      <c r="I1100" s="47" t="n">
        <f aca="false">IF(H1100&gt;$J$5,$J$2+$J$1,(IF(H1100&gt;739.99,H1100^3*2498.244218-H1100^2*5471052.355142+H1100*3994605728.77515-972400879260.135,H1100^3*1396.138889-H1100^2*3002770.071427+H1100*2152080038.43115-513963640099.415)))-$J$1</f>
        <v>21315973.1464844</v>
      </c>
      <c r="J1100" s="47" t="n">
        <f aca="false">I1100*100/$J$2</f>
        <v>24.23854884268</v>
      </c>
      <c r="L1100" s="41" t="n">
        <f aca="false">[4]Plan1!$C1095</f>
        <v>-4.18</v>
      </c>
      <c r="M1100" s="41" t="n">
        <f aca="false">$O$5 + L1100</f>
        <v>834.6</v>
      </c>
      <c r="N1100" s="47" t="n">
        <f aca="false">IF(M1100&gt;$O$5,$O$2+$O$1,(M1100^3*3270.5936-M1100^2*8015778.389801+M1100*6549018422.82398-1783686174686.87))-$O$1</f>
        <v>20995210.7514648</v>
      </c>
      <c r="O1100" s="41" t="n">
        <f aca="false">N1100*100/$O$2</f>
        <v>53.7142304892302</v>
      </c>
      <c r="R1100" s="47" t="n">
        <f aca="false">SUM(D1100,I1100,N1100)</f>
        <v>149123273.488525</v>
      </c>
      <c r="S1100" s="41" t="n">
        <f aca="false">R1100*100/$R$2</f>
        <v>54.0285355041785</v>
      </c>
      <c r="U1100" s="41" t="n">
        <f aca="false">[1]Plan1!$B1095</f>
        <v>39.77</v>
      </c>
    </row>
    <row r="1101" customFormat="false" ht="15" hidden="false" customHeight="false" outlineLevel="0" collapsed="false">
      <c r="A1101" s="46" t="n">
        <v>43099</v>
      </c>
      <c r="B1101" s="41" t="n">
        <f aca="false">[2]Plan1!$C1096</f>
        <v>-4.08</v>
      </c>
      <c r="C1101" s="41" t="n">
        <f aca="false">$E$5 + B1101</f>
        <v>776.92</v>
      </c>
      <c r="D1101" s="47" t="n">
        <f aca="false">IF(C1101&gt;$E$5,$E$2+$E$1,(IF(C1101&gt;764.99,C1101^3*3486.59308-C1101^2*7860012.00812+C1101*5908819377.96283-1481278321001.59,IF(C1101&gt;752.99,C1101^3*3588.471445-C1101^2*8028757.56264+C1101*5988077680.84934-1488767378546.26,C1101^3*899.851852-C1101^2*1969009.674601+C1101*1435480406.01138-348666163343.76))))-$E$1</f>
        <v>106812089.590576</v>
      </c>
      <c r="E1101" s="47" t="n">
        <f aca="false">D1101*100/$E$2</f>
        <v>71.6960511694888</v>
      </c>
      <c r="G1101" s="41" t="n">
        <f aca="false">[3]Plan1!$C1096</f>
        <v>-13.25</v>
      </c>
      <c r="H1101" s="41" t="n">
        <f aca="false">$J$5 + G1101</f>
        <v>746.75</v>
      </c>
      <c r="I1101" s="47" t="n">
        <f aca="false">IF(H1101&gt;$J$5,$J$2+$J$1,(IF(H1101&gt;739.99,H1101^3*2498.244218-H1101^2*5471052.355142+H1101*3994605728.77515-972400879260.135,H1101^3*1396.138889-H1101^2*3002770.071427+H1101*2152080038.43115-513963640099.415)))-$J$1</f>
        <v>21403415.0090332</v>
      </c>
      <c r="J1101" s="47" t="n">
        <f aca="false">I1101*100/$J$2</f>
        <v>24.3379796236122</v>
      </c>
      <c r="L1101" s="41" t="n">
        <f aca="false">[4]Plan1!$C1096</f>
        <v>-4.21</v>
      </c>
      <c r="M1101" s="41" t="n">
        <f aca="false">$O$5 + L1101</f>
        <v>834.57</v>
      </c>
      <c r="N1101" s="47" t="n">
        <f aca="false">IF(M1101&gt;$O$5,$O$2+$O$1,(M1101^3*3270.5936-M1101^2*8015778.389801+M1101*6549018422.82398-1783686174686.87))-$O$1</f>
        <v>20888947.3886719</v>
      </c>
      <c r="O1101" s="41" t="n">
        <f aca="false">N1101*100/$O$2</f>
        <v>53.4423658802396</v>
      </c>
      <c r="R1101" s="47" t="n">
        <f aca="false">SUM(D1101,I1101,N1101)</f>
        <v>149104451.988281</v>
      </c>
      <c r="S1101" s="41" t="n">
        <f aca="false">R1101*100/$R$2</f>
        <v>54.021716326525</v>
      </c>
      <c r="U1101" s="41" t="n">
        <f aca="false">[1]Plan1!$B1096</f>
        <v>24.31</v>
      </c>
    </row>
    <row r="1102" customFormat="false" ht="15" hidden="false" customHeight="false" outlineLevel="0" collapsed="false">
      <c r="A1102" s="46" t="n">
        <v>43100</v>
      </c>
      <c r="B1102" s="41" t="n">
        <f aca="false">[2]Plan1!$C1097</f>
        <v>-3.99</v>
      </c>
      <c r="C1102" s="41" t="n">
        <f aca="false">$E$5 + B1102</f>
        <v>777.01</v>
      </c>
      <c r="D1102" s="47" t="n">
        <f aca="false">IF(C1102&gt;$E$5,$E$2+$E$1,(IF(C1102&gt;764.99,C1102^3*3486.59308-C1102^2*7860012.00812+C1102*5908819377.96283-1481278321001.59,IF(C1102&gt;752.99,C1102^3*3588.471445-C1102^2*8028757.56264+C1102*5988077680.84934-1488767378546.26,C1102^3*899.851852-C1102^2*1969009.674601+C1102*1435480406.01138-348666163343.76))))-$E$1</f>
        <v>107641357.821045</v>
      </c>
      <c r="E1102" s="47" t="n">
        <f aca="false">D1102*100/$E$2</f>
        <v>72.252685326847</v>
      </c>
      <c r="G1102" s="41" t="n">
        <f aca="false">[3]Plan1!$C1097</f>
        <v>-13.21</v>
      </c>
      <c r="H1102" s="41" t="n">
        <f aca="false">$J$5 + G1102</f>
        <v>746.79</v>
      </c>
      <c r="I1102" s="47" t="n">
        <f aca="false">IF(H1102&gt;$J$5,$J$2+$J$1,(IF(H1102&gt;739.99,H1102^3*2498.244218-H1102^2*5471052.355142+H1102*3994605728.77515-972400879260.135,H1102^3*1396.138889-H1102^2*3002770.071427+H1102*2152080038.43115-513963640099.415)))-$J$1</f>
        <v>21520356.0187988</v>
      </c>
      <c r="J1102" s="47" t="n">
        <f aca="false">I1102*100/$J$2</f>
        <v>24.4709541004253</v>
      </c>
      <c r="L1102" s="41" t="n">
        <f aca="false">[4]Plan1!$C1097</f>
        <v>-4.16</v>
      </c>
      <c r="M1102" s="41" t="n">
        <f aca="false">$O$5 + L1102</f>
        <v>834.62</v>
      </c>
      <c r="N1102" s="47" t="n">
        <f aca="false">IF(M1102&gt;$O$5,$O$2+$O$1,(M1102^3*3270.5936-M1102^2*8015778.389801+M1102*6549018422.82398-1783686174686.87))-$O$1</f>
        <v>21066226.09375</v>
      </c>
      <c r="O1102" s="41" t="n">
        <f aca="false">N1102*100/$O$2</f>
        <v>53.8959164227</v>
      </c>
      <c r="R1102" s="47" t="n">
        <f aca="false">SUM(D1102,I1102,N1102)</f>
        <v>150227939.933594</v>
      </c>
      <c r="S1102" s="41" t="n">
        <f aca="false">R1102*100/$R$2</f>
        <v>54.4287648503526</v>
      </c>
      <c r="U1102" s="41" t="n">
        <f aca="false">[1]Plan1!$B1097</f>
        <v>66.46</v>
      </c>
    </row>
    <row r="1103" customFormat="false" ht="15" hidden="false" customHeight="false" outlineLevel="0" collapsed="false">
      <c r="A1103" s="46" t="n">
        <v>43101</v>
      </c>
      <c r="B1103" s="41" t="n">
        <f aca="false">[2]Plan1!$C1098</f>
        <v>-3.93</v>
      </c>
      <c r="C1103" s="41" t="n">
        <f aca="false">$E$5 + B1103</f>
        <v>777.07</v>
      </c>
      <c r="D1103" s="47" t="n">
        <f aca="false">IF(C1103&gt;$E$5,$E$2+$E$1,(IF(C1103&gt;764.99,C1103^3*3486.59308-C1103^2*7860012.00812+C1103*5908819377.96283-1481278321001.59,IF(C1103&gt;752.99,C1103^3*3588.471445-C1103^2*8028757.56264+C1103*5988077680.84934-1488767378546.26,C1103^3*899.851852-C1103^2*1969009.674601+C1103*1435480406.01138-348666163343.76))))-$E$1</f>
        <v>108196608.436279</v>
      </c>
      <c r="E1103" s="47" t="n">
        <f aca="false">D1103*100/$E$2</f>
        <v>72.6253891722106</v>
      </c>
      <c r="G1103" s="41" t="n">
        <f aca="false">[3]Plan1!$C1098</f>
        <v>-13.16</v>
      </c>
      <c r="H1103" s="41" t="n">
        <f aca="false">$J$5 + G1103</f>
        <v>746.84</v>
      </c>
      <c r="I1103" s="47" t="n">
        <f aca="false">IF(H1103&gt;$J$5,$J$2+$J$1,(IF(H1103&gt;739.99,H1103^3*2498.244218-H1103^2*5471052.355142+H1103*3994605728.77515-972400879260.135,H1103^3*1396.138889-H1103^2*3002770.071427+H1103*2152080038.43115-513963640099.415)))-$J$1</f>
        <v>21667099.1188965</v>
      </c>
      <c r="J1103" s="47" t="n">
        <f aca="false">I1103*100/$J$2</f>
        <v>24.6378167519496</v>
      </c>
      <c r="L1103" s="41" t="n">
        <f aca="false">[4]Plan1!$C1098</f>
        <v>-4.14</v>
      </c>
      <c r="M1103" s="41" t="n">
        <f aca="false">$O$5 + L1103</f>
        <v>834.64</v>
      </c>
      <c r="N1103" s="47" t="n">
        <f aca="false">IF(M1103&gt;$O$5,$O$2+$O$1,(M1103^3*3270.5936-M1103^2*8015778.389801+M1103*6549018422.82398-1783686174686.87))-$O$1</f>
        <v>21137380.1005859</v>
      </c>
      <c r="O1103" s="41" t="n">
        <f aca="false">N1103*100/$O$2</f>
        <v>54.0779571161068</v>
      </c>
      <c r="R1103" s="47" t="n">
        <f aca="false">SUM(D1103,I1103,N1103)</f>
        <v>151001087.655762</v>
      </c>
      <c r="S1103" s="41" t="n">
        <f aca="false">R1103*100/$R$2</f>
        <v>54.7088823543473</v>
      </c>
      <c r="U1103" s="41" t="n">
        <f aca="false">[1]Plan1!$B1098</f>
        <v>32.16</v>
      </c>
    </row>
    <row r="1104" customFormat="false" ht="15" hidden="false" customHeight="false" outlineLevel="0" collapsed="false">
      <c r="A1104" s="46" t="n">
        <v>43102</v>
      </c>
      <c r="B1104" s="41" t="n">
        <f aca="false">[2]Plan1!$C1099</f>
        <v>-3.9</v>
      </c>
      <c r="C1104" s="41" t="n">
        <f aca="false">$E$5 + B1104</f>
        <v>777.1</v>
      </c>
      <c r="D1104" s="47" t="n">
        <f aca="false">IF(C1104&gt;$E$5,$E$2+$E$1,(IF(C1104&gt;764.99,C1104^3*3486.59308-C1104^2*7860012.00812+C1104*5908819377.96283-1481278321001.59,IF(C1104&gt;752.99,C1104^3*3588.471445-C1104^2*8028757.56264+C1104*5988077680.84934-1488767378546.26,C1104^3*899.851852-C1104^2*1969009.674601+C1104*1435480406.01138-348666163343.76))))-$E$1</f>
        <v>108474956.976807</v>
      </c>
      <c r="E1104" s="47" t="n">
        <f aca="false">D1104*100/$E$2</f>
        <v>72.8122265543936</v>
      </c>
      <c r="G1104" s="41" t="n">
        <f aca="false">[3]Plan1!$C1099</f>
        <v>-13.13</v>
      </c>
      <c r="H1104" s="41" t="n">
        <f aca="false">$J$5 + G1104</f>
        <v>746.87</v>
      </c>
      <c r="I1104" s="47" t="n">
        <f aca="false">IF(H1104&gt;$J$5,$J$2+$J$1,(IF(H1104&gt;739.99,H1104^3*2498.244218-H1104^2*5471052.355142+H1104*3994605728.77515-972400879260.135,H1104^3*1396.138889-H1104^2*3002770.071427+H1104*2152080038.43115-513963640099.415)))-$J$1</f>
        <v>21755448.0119629</v>
      </c>
      <c r="J1104" s="47" t="n">
        <f aca="false">I1104*100/$J$2</f>
        <v>24.738278923912</v>
      </c>
      <c r="L1104" s="41" t="n">
        <f aca="false">[4]Plan1!$C1099</f>
        <v>-4.14</v>
      </c>
      <c r="M1104" s="41" t="n">
        <f aca="false">$O$5 + L1104</f>
        <v>834.64</v>
      </c>
      <c r="N1104" s="47" t="n">
        <f aca="false">IF(M1104&gt;$O$5,$O$2+$O$1,(M1104^3*3270.5936-M1104^2*8015778.389801+M1104*6549018422.82398-1783686174686.87))-$O$1</f>
        <v>21137380.1005859</v>
      </c>
      <c r="O1104" s="41" t="n">
        <f aca="false">N1104*100/$O$2</f>
        <v>54.0779571161068</v>
      </c>
      <c r="R1104" s="47" t="n">
        <f aca="false">SUM(D1104,I1104,N1104)</f>
        <v>151367785.089355</v>
      </c>
      <c r="S1104" s="41" t="n">
        <f aca="false">R1104*100/$R$2</f>
        <v>54.8417397202482</v>
      </c>
      <c r="U1104" s="41" t="n">
        <f aca="false">[1]Plan1!$B1099</f>
        <v>21.16</v>
      </c>
    </row>
    <row r="1105" customFormat="false" ht="15" hidden="false" customHeight="false" outlineLevel="0" collapsed="false">
      <c r="A1105" s="46" t="n">
        <v>43103</v>
      </c>
      <c r="B1105" s="41" t="n">
        <f aca="false">[2]Plan1!$C1100</f>
        <v>-3.88</v>
      </c>
      <c r="C1105" s="41" t="n">
        <f aca="false">$E$5 + B1105</f>
        <v>777.12</v>
      </c>
      <c r="D1105" s="47" t="n">
        <f aca="false">IF(C1105&gt;$E$5,$E$2+$E$1,(IF(C1105&gt;764.99,C1105^3*3486.59308-C1105^2*7860012.00812+C1105*5908819377.96283-1481278321001.59,IF(C1105&gt;752.99,C1105^3*3588.471445-C1105^2*8028757.56264+C1105*5988077680.84934-1488767378546.26,C1105^3*899.851852-C1105^2*1969009.674601+C1105*1435480406.01138-348666163343.76))))-$E$1</f>
        <v>108660790.918701</v>
      </c>
      <c r="E1105" s="47" t="n">
        <f aca="false">D1105*100/$E$2</f>
        <v>72.9369648668653</v>
      </c>
      <c r="G1105" s="41" t="n">
        <f aca="false">[3]Plan1!$C1100</f>
        <v>-13.1</v>
      </c>
      <c r="H1105" s="41" t="n">
        <f aca="false">$J$5 + G1105</f>
        <v>746.9</v>
      </c>
      <c r="I1105" s="47" t="n">
        <f aca="false">IF(H1105&gt;$J$5,$J$2+$J$1,(IF(H1105&gt;739.99,H1105^3*2498.244218-H1105^2*5471052.355142+H1105*3994605728.77515-972400879260.135,H1105^3*1396.138889-H1105^2*3002770.071427+H1105*2152080038.43115-513963640099.415)))-$J$1</f>
        <v>21844024.6740723</v>
      </c>
      <c r="J1105" s="47" t="n">
        <f aca="false">I1105*100/$J$2</f>
        <v>24.8390000937176</v>
      </c>
      <c r="L1105" s="41" t="n">
        <f aca="false">[4]Plan1!$C1100</f>
        <v>-4.14</v>
      </c>
      <c r="M1105" s="41" t="n">
        <f aca="false">$O$5 + L1105</f>
        <v>834.64</v>
      </c>
      <c r="N1105" s="47" t="n">
        <f aca="false">IF(M1105&gt;$O$5,$O$2+$O$1,(M1105^3*3270.5936-M1105^2*8015778.389801+M1105*6549018422.82398-1783686174686.87))-$O$1</f>
        <v>21137380.1005859</v>
      </c>
      <c r="O1105" s="41" t="n">
        <f aca="false">N1105*100/$O$2</f>
        <v>54.0779571161068</v>
      </c>
      <c r="R1105" s="47" t="n">
        <f aca="false">SUM(D1105,I1105,N1105)</f>
        <v>151642195.693359</v>
      </c>
      <c r="S1105" s="41" t="n">
        <f aca="false">R1105*100/$R$2</f>
        <v>54.9411608415415</v>
      </c>
      <c r="U1105" s="41" t="n">
        <f aca="false">[1]Plan1!$B1100</f>
        <v>22.88</v>
      </c>
    </row>
    <row r="1106" customFormat="false" ht="15" hidden="false" customHeight="false" outlineLevel="0" collapsed="false">
      <c r="A1106" s="46" t="n">
        <v>43104</v>
      </c>
      <c r="B1106" s="41" t="n">
        <f aca="false">[2]Plan1!$C1101</f>
        <v>-3.84</v>
      </c>
      <c r="C1106" s="41" t="n">
        <f aca="false">$E$5 + B1106</f>
        <v>777.16</v>
      </c>
      <c r="D1106" s="47" t="n">
        <f aca="false">IF(C1106&gt;$E$5,$E$2+$E$1,(IF(C1106&gt;764.99,C1106^3*3486.59308-C1106^2*7860012.00812+C1106*5908819377.96283-1481278321001.59,IF(C1106&gt;752.99,C1106^3*3588.471445-C1106^2*8028757.56264+C1106*5988077680.84934-1488767378546.26,C1106^3*899.851852-C1106^2*1969009.674601+C1106*1435480406.01138-348666163343.76))))-$E$1</f>
        <v>109033103.347412</v>
      </c>
      <c r="E1106" s="47" t="n">
        <f aca="false">D1106*100/$E$2</f>
        <v>73.1868741331498</v>
      </c>
      <c r="G1106" s="41" t="n">
        <f aca="false">[3]Plan1!$C1101</f>
        <v>-13.07</v>
      </c>
      <c r="H1106" s="41" t="n">
        <f aca="false">$J$5 + G1106</f>
        <v>746.93</v>
      </c>
      <c r="I1106" s="47" t="n">
        <f aca="false">IF(H1106&gt;$J$5,$J$2+$J$1,(IF(H1106&gt;739.99,H1106^3*2498.244218-H1106^2*5471052.355142+H1106*3994605728.77515-972400879260.135,H1106^3*1396.138889-H1106^2*3002770.071427+H1106*2152080038.43115-513963640099.415)))-$J$1</f>
        <v>21932829.5109863</v>
      </c>
      <c r="J1106" s="47" t="n">
        <f aca="false">I1106*100/$J$2</f>
        <v>24.9399807227612</v>
      </c>
      <c r="L1106" s="41" t="n">
        <f aca="false">[4]Plan1!$C1101</f>
        <v>-4.13</v>
      </c>
      <c r="M1106" s="41" t="n">
        <f aca="false">$O$5 + L1106</f>
        <v>834.65</v>
      </c>
      <c r="N1106" s="47" t="n">
        <f aca="false">IF(M1106&gt;$O$5,$O$2+$O$1,(M1106^3*3270.5936-M1106^2*8015778.389801+M1106*6549018422.82398-1783686174686.87))-$O$1</f>
        <v>21173009.1533203</v>
      </c>
      <c r="O1106" s="41" t="n">
        <f aca="false">N1106*100/$O$2</f>
        <v>54.1691106259878</v>
      </c>
      <c r="R1106" s="47" t="n">
        <f aca="false">SUM(D1106,I1106,N1106)</f>
        <v>152138942.011719</v>
      </c>
      <c r="S1106" s="41" t="n">
        <f aca="false">R1106*100/$R$2</f>
        <v>55.1211359418072</v>
      </c>
      <c r="U1106" s="41" t="n">
        <f aca="false">[1]Plan1!$B1101</f>
        <v>33.4</v>
      </c>
    </row>
    <row r="1107" customFormat="false" ht="15" hidden="false" customHeight="false" outlineLevel="0" collapsed="false">
      <c r="A1107" s="46" t="n">
        <v>43105</v>
      </c>
      <c r="B1107" s="41" t="n">
        <f aca="false">[2]Plan1!$C1102</f>
        <v>-3.74</v>
      </c>
      <c r="C1107" s="41" t="n">
        <f aca="false">$E$5 + B1107</f>
        <v>777.26</v>
      </c>
      <c r="D1107" s="47" t="n">
        <f aca="false">IF(C1107&gt;$E$5,$E$2+$E$1,(IF(C1107&gt;764.99,C1107^3*3486.59308-C1107^2*7860012.00812+C1107*5908819377.96283-1481278321001.59,IF(C1107&gt;752.99,C1107^3*3588.471445-C1107^2*8028757.56264+C1107*5988077680.84934-1488767378546.26,C1107^3*899.851852-C1107^2*1969009.674601+C1107*1435480406.01138-348666163343.76))))-$E$1</f>
        <v>109967652.091064</v>
      </c>
      <c r="E1107" s="47" t="n">
        <f aca="false">D1107*100/$E$2</f>
        <v>73.81417629344</v>
      </c>
      <c r="G1107" s="41" t="n">
        <f aca="false">[3]Plan1!$C1102</f>
        <v>-12.86</v>
      </c>
      <c r="H1107" s="41" t="n">
        <f aca="false">$J$5 + G1107</f>
        <v>747.14</v>
      </c>
      <c r="I1107" s="47" t="n">
        <f aca="false">IF(H1107&gt;$J$5,$J$2+$J$1,(IF(H1107&gt;739.99,H1107^3*2498.244218-H1107^2*5471052.355142+H1107*3994605728.77515-972400879260.135,H1107^3*1396.138889-H1107^2*3002770.071427+H1107*2152080038.43115-513963640099.415)))-$J$1</f>
        <v>22560886.2443848</v>
      </c>
      <c r="J1107" s="47" t="n">
        <f aca="false">I1107*100/$J$2</f>
        <v>25.6541486241672</v>
      </c>
      <c r="L1107" s="41" t="n">
        <f aca="false">[4]Plan1!$C1102</f>
        <v>-3.99</v>
      </c>
      <c r="M1107" s="41" t="n">
        <f aca="false">$O$5 + L1107</f>
        <v>834.79</v>
      </c>
      <c r="N1107" s="47" t="n">
        <f aca="false">IF(M1107&gt;$O$5,$O$2+$O$1,(M1107^3*3270.5936-M1107^2*8015778.389801+M1107*6549018422.82398-1783686174686.87))-$O$1</f>
        <v>21675470.9165039</v>
      </c>
      <c r="O1107" s="41" t="n">
        <f aca="false">N1107*100/$O$2</f>
        <v>55.4546107945339</v>
      </c>
      <c r="R1107" s="47" t="n">
        <f aca="false">SUM(D1107,I1107,N1107)</f>
        <v>154204009.251953</v>
      </c>
      <c r="S1107" s="41" t="n">
        <f aca="false">R1107*100/$R$2</f>
        <v>55.8693260539033</v>
      </c>
      <c r="U1107" s="41" t="n">
        <f aca="false">[1]Plan1!$B1102</f>
        <v>54.57</v>
      </c>
    </row>
    <row r="1108" customFormat="false" ht="15" hidden="false" customHeight="false" outlineLevel="0" collapsed="false">
      <c r="A1108" s="46" t="n">
        <v>43106</v>
      </c>
      <c r="B1108" s="41" t="n">
        <f aca="false">[2]Plan1!$C1103</f>
        <v>-3.63</v>
      </c>
      <c r="C1108" s="41" t="n">
        <f aca="false">$E$5 + B1108</f>
        <v>777.37</v>
      </c>
      <c r="D1108" s="47" t="n">
        <f aca="false">IF(C1108&gt;$E$5,$E$2+$E$1,(IF(C1108&gt;764.99,C1108^3*3486.59308-C1108^2*7860012.00812+C1108*5908819377.96283-1481278321001.59,IF(C1108&gt;752.99,C1108^3*3588.471445-C1108^2*8028757.56264+C1108*5988077680.84934-1488767378546.26,C1108^3*899.851852-C1108^2*1969009.674601+C1108*1435480406.01138-348666163343.76))))-$E$1</f>
        <v>111001892.498779</v>
      </c>
      <c r="E1108" s="47" t="n">
        <f aca="false">D1108*100/$E$2</f>
        <v>74.5083950235229</v>
      </c>
      <c r="G1108" s="41" t="n">
        <f aca="false">[3]Plan1!$C1103</f>
        <v>-12.68</v>
      </c>
      <c r="H1108" s="41" t="n">
        <f aca="false">$J$5 + G1108</f>
        <v>747.32</v>
      </c>
      <c r="I1108" s="47" t="n">
        <f aca="false">IF(H1108&gt;$J$5,$J$2+$J$1,(IF(H1108&gt;739.99,H1108^3*2498.244218-H1108^2*5471052.355142+H1108*3994605728.77515-972400879260.135,H1108^3*1396.138889-H1108^2*3002770.071427+H1108*2152080038.43115-513963640099.415)))-$J$1</f>
        <v>23108240.392334</v>
      </c>
      <c r="J1108" s="47" t="n">
        <f aca="false">I1108*100/$J$2</f>
        <v>26.2765490258819</v>
      </c>
      <c r="L1108" s="41" t="n">
        <f aca="false">[4]Plan1!$C1103</f>
        <v>-3.84</v>
      </c>
      <c r="M1108" s="41" t="n">
        <f aca="false">$O$5 + L1108</f>
        <v>834.94</v>
      </c>
      <c r="N1108" s="47" t="n">
        <f aca="false">IF(M1108&gt;$O$5,$O$2+$O$1,(M1108^3*3270.5936-M1108^2*8015778.389801+M1108*6549018422.82398-1783686174686.87))-$O$1</f>
        <v>22221436.6474609</v>
      </c>
      <c r="O1108" s="41" t="n">
        <f aca="false">N1108*100/$O$2</f>
        <v>56.8514116868422</v>
      </c>
      <c r="R1108" s="47" t="n">
        <f aca="false">SUM(D1108,I1108,N1108)</f>
        <v>156331569.538574</v>
      </c>
      <c r="S1108" s="41" t="n">
        <f aca="false">R1108*100/$R$2</f>
        <v>56.6401578884917</v>
      </c>
      <c r="U1108" s="41" t="n">
        <f aca="false">[1]Plan1!$B1103</f>
        <v>46.68</v>
      </c>
    </row>
    <row r="1109" customFormat="false" ht="15" hidden="false" customHeight="false" outlineLevel="0" collapsed="false">
      <c r="A1109" s="46" t="n">
        <v>43107</v>
      </c>
      <c r="B1109" s="41" t="n">
        <f aca="false">[2]Plan1!$C1104</f>
        <v>-3.6</v>
      </c>
      <c r="C1109" s="41" t="n">
        <f aca="false">$E$5 + B1109</f>
        <v>777.4</v>
      </c>
      <c r="D1109" s="47" t="n">
        <f aca="false">IF(C1109&gt;$E$5,$E$2+$E$1,(IF(C1109&gt;764.99,C1109^3*3486.59308-C1109^2*7860012.00812+C1109*5908819377.96283-1481278321001.59,IF(C1109&gt;752.99,C1109^3*3588.471445-C1109^2*8028757.56264+C1109*5988077680.84934-1488767378546.26,C1109^3*899.851852-C1109^2*1969009.674601+C1109*1435480406.01138-348666163343.76))))-$E$1</f>
        <v>111285095.540283</v>
      </c>
      <c r="E1109" s="47" t="n">
        <f aca="false">D1109*100/$E$2</f>
        <v>74.6984909184057</v>
      </c>
      <c r="G1109" s="41" t="n">
        <f aca="false">[3]Plan1!$C1104</f>
        <v>-12.59</v>
      </c>
      <c r="H1109" s="41" t="n">
        <f aca="false">$J$5 + G1109</f>
        <v>747.41</v>
      </c>
      <c r="I1109" s="47" t="n">
        <f aca="false">IF(H1109&gt;$J$5,$J$2+$J$1,(IF(H1109&gt;739.99,H1109^3*2498.244218-H1109^2*5471052.355142+H1109*3994605728.77515-972400879260.135,H1109^3*1396.138889-H1109^2*3002770.071427+H1109*2152080038.43115-513963640099.415)))-$J$1</f>
        <v>23385068.8459473</v>
      </c>
      <c r="J1109" s="47" t="n">
        <f aca="false">I1109*100/$J$2</f>
        <v>26.5913326835567</v>
      </c>
      <c r="L1109" s="41" t="n">
        <f aca="false">[4]Plan1!$C1104</f>
        <v>-3.78</v>
      </c>
      <c r="M1109" s="41" t="n">
        <f aca="false">$O$5 + L1109</f>
        <v>835</v>
      </c>
      <c r="N1109" s="47" t="n">
        <f aca="false">IF(M1109&gt;$O$5,$O$2+$O$1,(M1109^3*3270.5936-M1109^2*8015778.389801+M1109*6549018422.82398-1783686174686.87))-$O$1</f>
        <v>22442042.7514648</v>
      </c>
      <c r="O1109" s="41" t="n">
        <f aca="false">N1109*100/$O$2</f>
        <v>57.4158112186244</v>
      </c>
      <c r="R1109" s="47" t="n">
        <f aca="false">SUM(D1109,I1109,N1109)</f>
        <v>157112207.137695</v>
      </c>
      <c r="S1109" s="41" t="n">
        <f aca="false">R1109*100/$R$2</f>
        <v>56.9229890338478</v>
      </c>
      <c r="U1109" s="41" t="n">
        <f aca="false">[1]Plan1!$B1104</f>
        <v>34.31</v>
      </c>
    </row>
    <row r="1110" customFormat="false" ht="15" hidden="false" customHeight="false" outlineLevel="0" collapsed="false">
      <c r="A1110" s="46" t="n">
        <v>43108</v>
      </c>
      <c r="B1110" s="41" t="n">
        <f aca="false">[2]Plan1!$C1105</f>
        <v>-3.54</v>
      </c>
      <c r="C1110" s="41" t="n">
        <f aca="false">$E$5 + B1110</f>
        <v>777.46</v>
      </c>
      <c r="D1110" s="47" t="n">
        <f aca="false">IF(C1110&gt;$E$5,$E$2+$E$1,(IF(C1110&gt;764.99,C1110^3*3486.59308-C1110^2*7860012.00812+C1110*5908819377.96283-1481278321001.59,IF(C1110&gt;752.99,C1110^3*3588.471445-C1110^2*8028757.56264+C1110*5988077680.84934-1488767378546.26,C1110^3*899.851852-C1110^2*1969009.674601+C1110*1435480406.01138-348666163343.76))))-$E$1</f>
        <v>111852967.859131</v>
      </c>
      <c r="E1110" s="47" t="n">
        <f aca="false">D1110*100/$E$2</f>
        <v>75.0796668975098</v>
      </c>
      <c r="G1110" s="41" t="n">
        <f aca="false">[3]Plan1!$C1105</f>
        <v>-12.48</v>
      </c>
      <c r="H1110" s="41" t="n">
        <f aca="false">$J$5 + G1110</f>
        <v>747.52</v>
      </c>
      <c r="I1110" s="47" t="n">
        <f aca="false">IF(H1110&gt;$J$5,$J$2+$J$1,(IF(H1110&gt;739.99,H1110^3*2498.244218-H1110^2*5471052.355142+H1110*3994605728.77515-972400879260.135,H1110^3*1396.138889-H1110^2*3002770.071427+H1110*2152080038.43115-513963640099.415)))-$J$1</f>
        <v>23726288.7207031</v>
      </c>
      <c r="J1110" s="47" t="n">
        <f aca="false">I1110*100/$J$2</f>
        <v>26.9793362967873</v>
      </c>
      <c r="L1110" s="41" t="n">
        <f aca="false">[4]Plan1!$C1105</f>
        <v>-3.76</v>
      </c>
      <c r="M1110" s="41" t="n">
        <f aca="false">$O$5 + L1110</f>
        <v>835.02</v>
      </c>
      <c r="N1110" s="47" t="n">
        <f aca="false">IF(M1110&gt;$O$5,$O$2+$O$1,(M1110^3*3270.5936-M1110^2*8015778.389801+M1110*6549018422.82398-1783686174686.87))-$O$1</f>
        <v>22515861.2036133</v>
      </c>
      <c r="O1110" s="41" t="n">
        <f aca="false">N1110*100/$O$2</f>
        <v>57.6046686394904</v>
      </c>
      <c r="R1110" s="47" t="n">
        <f aca="false">SUM(D1110,I1110,N1110)</f>
        <v>158095117.783447</v>
      </c>
      <c r="S1110" s="41" t="n">
        <f aca="false">R1110*100/$R$2</f>
        <v>57.2791052957774</v>
      </c>
      <c r="U1110" s="41" t="n">
        <f aca="false">[1]Plan1!$B1105</f>
        <v>29.28</v>
      </c>
    </row>
    <row r="1111" customFormat="false" ht="15" hidden="false" customHeight="false" outlineLevel="0" collapsed="false">
      <c r="A1111" s="46" t="n">
        <v>43109</v>
      </c>
      <c r="B1111" s="41" t="n">
        <f aca="false">[2]Plan1!$C1106</f>
        <v>-3.48</v>
      </c>
      <c r="C1111" s="41" t="n">
        <f aca="false">$E$5 + B1111</f>
        <v>777.52</v>
      </c>
      <c r="D1111" s="47" t="n">
        <f aca="false">IF(C1111&gt;$E$5,$E$2+$E$1,(IF(C1111&gt;764.99,C1111^3*3486.59308-C1111^2*7860012.00812+C1111*5908819377.96283-1481278321001.59,IF(C1111&gt;752.99,C1111^3*3588.471445-C1111^2*8028757.56264+C1111*5988077680.84934-1488767378546.26,C1111^3*899.851852-C1111^2*1969009.674601+C1111*1435480406.01138-348666163343.76))))-$E$1</f>
        <v>112422798.922607</v>
      </c>
      <c r="E1111" s="47" t="n">
        <f aca="false">D1111*100/$E$2</f>
        <v>75.4621576552656</v>
      </c>
      <c r="G1111" s="41" t="n">
        <f aca="false">[3]Plan1!$C1106</f>
        <v>-12.36</v>
      </c>
      <c r="H1111" s="41" t="n">
        <f aca="false">$J$5 + G1111</f>
        <v>747.64</v>
      </c>
      <c r="I1111" s="47" t="n">
        <f aca="false">IF(H1111&gt;$J$5,$J$2+$J$1,(IF(H1111&gt;739.99,H1111^3*2498.244218-H1111^2*5471052.355142+H1111*3994605728.77515-972400879260.135,H1111^3*1396.138889-H1111^2*3002770.071427+H1111*2152080038.43115-513963640099.415)))-$J$1</f>
        <v>24102156.1945801</v>
      </c>
      <c r="J1111" s="47" t="n">
        <f aca="false">I1111*100/$J$2</f>
        <v>27.4067379481843</v>
      </c>
      <c r="L1111" s="41" t="n">
        <f aca="false">[4]Plan1!$C1106</f>
        <v>-3.75</v>
      </c>
      <c r="M1111" s="41" t="n">
        <f aca="false">$O$5 + L1111</f>
        <v>835.03</v>
      </c>
      <c r="N1111" s="47" t="n">
        <f aca="false">IF(M1111&gt;$O$5,$O$2+$O$1,(M1111^3*3270.5936-M1111^2*8015778.389801+M1111*6549018422.82398-1783686174686.87))-$O$1</f>
        <v>22552823.5966797</v>
      </c>
      <c r="O1111" s="41" t="n">
        <f aca="false">N1111*100/$O$2</f>
        <v>57.6992333725672</v>
      </c>
      <c r="R1111" s="47" t="n">
        <f aca="false">SUM(D1111,I1111,N1111)</f>
        <v>159077778.713867</v>
      </c>
      <c r="S1111" s="41" t="n">
        <f aca="false">R1111*100/$R$2</f>
        <v>57.6351310838771</v>
      </c>
      <c r="U1111" s="41" t="n">
        <f aca="false">[1]Plan1!$B1106</f>
        <v>24.68</v>
      </c>
    </row>
    <row r="1112" customFormat="false" ht="15" hidden="false" customHeight="false" outlineLevel="0" collapsed="false">
      <c r="A1112" s="46" t="n">
        <v>43110</v>
      </c>
      <c r="B1112" s="41" t="n">
        <f aca="false">[2]Plan1!$C1107</f>
        <v>-3.47</v>
      </c>
      <c r="C1112" s="41" t="n">
        <f aca="false">$E$5 + B1112</f>
        <v>777.53</v>
      </c>
      <c r="D1112" s="47" t="n">
        <f aca="false">IF(C1112&gt;$E$5,$E$2+$E$1,(IF(C1112&gt;764.99,C1112^3*3486.59308-C1112^2*7860012.00812+C1112*5908819377.96283-1481278321001.59,IF(C1112&gt;752.99,C1112^3*3588.471445-C1112^2*8028757.56264+C1112*5988077680.84934-1488767378546.26,C1112^3*899.851852-C1112^2*1969009.674601+C1112*1435480406.01138-348666163343.76))))-$E$1</f>
        <v>112517961.516846</v>
      </c>
      <c r="E1112" s="47" t="n">
        <f aca="false">D1112*100/$E$2</f>
        <v>75.5260341532545</v>
      </c>
      <c r="G1112" s="41" t="n">
        <f aca="false">[3]Plan1!$C1107</f>
        <v>-12.3</v>
      </c>
      <c r="H1112" s="41" t="n">
        <f aca="false">$J$5 + G1112</f>
        <v>747.7</v>
      </c>
      <c r="I1112" s="47" t="n">
        <f aca="false">IF(H1112&gt;$J$5,$J$2+$J$1,(IF(H1112&gt;739.99,H1112^3*2498.244218-H1112^2*5471052.355142+H1112*3994605728.77515-972400879260.135,H1112^3*1396.138889-H1112^2*3002770.071427+H1112*2152080038.43115-513963640099.415)))-$J$1</f>
        <v>24291517.2553711</v>
      </c>
      <c r="J1112" s="47" t="n">
        <f aca="false">I1112*100/$J$2</f>
        <v>27.6220617942665</v>
      </c>
      <c r="L1112" s="41" t="n">
        <f aca="false">[4]Plan1!$C1107</f>
        <v>-3.76</v>
      </c>
      <c r="M1112" s="41" t="n">
        <f aca="false">$O$5 + L1112</f>
        <v>835.02</v>
      </c>
      <c r="N1112" s="47" t="n">
        <f aca="false">IF(M1112&gt;$O$5,$O$2+$O$1,(M1112^3*3270.5936-M1112^2*8015778.389801+M1112*6549018422.82398-1783686174686.87))-$O$1</f>
        <v>22515861.2036133</v>
      </c>
      <c r="O1112" s="41" t="n">
        <f aca="false">N1112*100/$O$2</f>
        <v>57.6046686394904</v>
      </c>
      <c r="R1112" s="47" t="n">
        <f aca="false">SUM(D1112,I1112,N1112)</f>
        <v>159325339.97583</v>
      </c>
      <c r="S1112" s="41" t="n">
        <f aca="false">R1112*100/$R$2</f>
        <v>57.7248244772592</v>
      </c>
      <c r="U1112" s="41" t="n">
        <f aca="false">[1]Plan1!$B1107</f>
        <v>23.95</v>
      </c>
    </row>
    <row r="1113" customFormat="false" ht="15" hidden="false" customHeight="false" outlineLevel="0" collapsed="false">
      <c r="A1113" s="46" t="n">
        <v>43111</v>
      </c>
      <c r="B1113" s="41" t="n">
        <f aca="false">[2]Plan1!$C1108</f>
        <v>-3.47</v>
      </c>
      <c r="C1113" s="41" t="n">
        <f aca="false">$E$5 + B1113</f>
        <v>777.53</v>
      </c>
      <c r="D1113" s="47" t="n">
        <f aca="false">IF(C1113&gt;$E$5,$E$2+$E$1,(IF(C1113&gt;764.99,C1113^3*3486.59308-C1113^2*7860012.00812+C1113*5908819377.96283-1481278321001.59,IF(C1113&gt;752.99,C1113^3*3588.471445-C1113^2*8028757.56264+C1113*5988077680.84934-1488767378546.26,C1113^3*899.851852-C1113^2*1969009.674601+C1113*1435480406.01138-348666163343.76))))-$E$1</f>
        <v>112517961.516846</v>
      </c>
      <c r="E1113" s="47" t="n">
        <f aca="false">D1113*100/$E$2</f>
        <v>75.5260341532545</v>
      </c>
      <c r="G1113" s="41" t="n">
        <f aca="false">[3]Plan1!$C1108</f>
        <v>-12.27</v>
      </c>
      <c r="H1113" s="41" t="n">
        <f aca="false">$J$5 + G1113</f>
        <v>747.73</v>
      </c>
      <c r="I1113" s="47" t="n">
        <f aca="false">IF(H1113&gt;$J$5,$J$2+$J$1,(IF(H1113&gt;739.99,H1113^3*2498.244218-H1113^2*5471052.355142+H1113*3994605728.77515-972400879260.135,H1113^3*1396.138889-H1113^2*3002770.071427+H1113*2152080038.43115-513963640099.415)))-$J$1</f>
        <v>24386556.0339355</v>
      </c>
      <c r="J1113" s="47" t="n">
        <f aca="false">I1113*100/$J$2</f>
        <v>27.7301310839185</v>
      </c>
      <c r="L1113" s="41" t="n">
        <f aca="false">[4]Plan1!$C1108</f>
        <v>-3.78</v>
      </c>
      <c r="M1113" s="41" t="n">
        <f aca="false">$O$5 + L1113</f>
        <v>835</v>
      </c>
      <c r="N1113" s="47" t="n">
        <f aca="false">IF(M1113&gt;$O$5,$O$2+$O$1,(M1113^3*3270.5936-M1113^2*8015778.389801+M1113*6549018422.82398-1783686174686.87))-$O$1</f>
        <v>22442042.7514648</v>
      </c>
      <c r="O1113" s="41" t="n">
        <f aca="false">N1113*100/$O$2</f>
        <v>57.4158112186244</v>
      </c>
      <c r="R1113" s="47" t="n">
        <f aca="false">SUM(D1113,I1113,N1113)</f>
        <v>159346560.302246</v>
      </c>
      <c r="S1113" s="41" t="n">
        <f aca="false">R1113*100/$R$2</f>
        <v>57.7325127685122</v>
      </c>
      <c r="U1113" s="41" t="n">
        <f aca="false">[1]Plan1!$B1108</f>
        <v>21.5</v>
      </c>
    </row>
    <row r="1114" customFormat="false" ht="15" hidden="false" customHeight="false" outlineLevel="0" collapsed="false">
      <c r="A1114" s="46" t="n">
        <v>43112</v>
      </c>
      <c r="B1114" s="41" t="n">
        <f aca="false">[2]Plan1!$C1109</f>
        <v>-3.47</v>
      </c>
      <c r="C1114" s="41" t="n">
        <f aca="false">$E$5 + B1114</f>
        <v>777.53</v>
      </c>
      <c r="D1114" s="47" t="n">
        <f aca="false">IF(C1114&gt;$E$5,$E$2+$E$1,(IF(C1114&gt;764.99,C1114^3*3486.59308-C1114^2*7860012.00812+C1114*5908819377.96283-1481278321001.59,IF(C1114&gt;752.99,C1114^3*3588.471445-C1114^2*8028757.56264+C1114*5988077680.84934-1488767378546.26,C1114^3*899.851852-C1114^2*1969009.674601+C1114*1435480406.01138-348666163343.76))))-$E$1</f>
        <v>112517961.516846</v>
      </c>
      <c r="E1114" s="47" t="n">
        <f aca="false">D1114*100/$E$2</f>
        <v>75.5260341532545</v>
      </c>
      <c r="G1114" s="41" t="n">
        <f aca="false">[3]Plan1!$C1109</f>
        <v>-12.24</v>
      </c>
      <c r="H1114" s="41" t="n">
        <f aca="false">$J$5 + G1114</f>
        <v>747.76</v>
      </c>
      <c r="I1114" s="47" t="n">
        <f aca="false">IF(H1114&gt;$J$5,$J$2+$J$1,(IF(H1114&gt;739.99,H1114^3*2498.244218-H1114^2*5471052.355142+H1114*3994605728.77515-972400879260.135,H1114^3*1396.138889-H1114^2*3002770.071427+H1114*2152080038.43115-513963640099.415)))-$J$1</f>
        <v>24481834.1831055</v>
      </c>
      <c r="J1114" s="47" t="n">
        <f aca="false">I1114*100/$J$2</f>
        <v>27.8384725636354</v>
      </c>
      <c r="L1114" s="41" t="n">
        <f aca="false">[4]Plan1!$C1109</f>
        <v>-3.78</v>
      </c>
      <c r="M1114" s="41" t="n">
        <f aca="false">$O$5 + L1114</f>
        <v>835</v>
      </c>
      <c r="N1114" s="47" t="n">
        <f aca="false">IF(M1114&gt;$O$5,$O$2+$O$1,(M1114^3*3270.5936-M1114^2*8015778.389801+M1114*6549018422.82398-1783686174686.87))-$O$1</f>
        <v>22442042.7514648</v>
      </c>
      <c r="O1114" s="41" t="n">
        <f aca="false">N1114*100/$O$2</f>
        <v>57.4158112186244</v>
      </c>
      <c r="R1114" s="47" t="n">
        <f aca="false">SUM(D1114,I1114,N1114)</f>
        <v>159441838.451416</v>
      </c>
      <c r="S1114" s="41" t="n">
        <f aca="false">R1114*100/$R$2</f>
        <v>57.7670327917438</v>
      </c>
      <c r="U1114" s="41" t="n">
        <f aca="false">[1]Plan1!$B1109</f>
        <v>20.49</v>
      </c>
    </row>
    <row r="1115" customFormat="false" ht="15" hidden="false" customHeight="false" outlineLevel="0" collapsed="false">
      <c r="A1115" s="46" t="n">
        <v>43113</v>
      </c>
      <c r="B1115" s="41" t="n">
        <f aca="false">[2]Plan1!$C1110</f>
        <v>-3.46</v>
      </c>
      <c r="C1115" s="41" t="n">
        <f aca="false">$E$5 + B1115</f>
        <v>777.54</v>
      </c>
      <c r="D1115" s="47" t="n">
        <f aca="false">IF(C1115&gt;$E$5,$E$2+$E$1,(IF(C1115&gt;764.99,C1115^3*3486.59308-C1115^2*7860012.00812+C1115*5908819377.96283-1481278321001.59,IF(C1115&gt;752.99,C1115^3*3588.471445-C1115^2*8028757.56264+C1115*5988077680.84934-1488767378546.26,C1115^3*899.851852-C1115^2*1969009.674601+C1115*1435480406.01138-348666163343.76))))-$E$1</f>
        <v>112613178.668701</v>
      </c>
      <c r="E1115" s="47" t="n">
        <f aca="false">D1115*100/$E$2</f>
        <v>75.5899472722452</v>
      </c>
      <c r="G1115" s="41" t="n">
        <f aca="false">[3]Plan1!$C1110</f>
        <v>-12.21</v>
      </c>
      <c r="H1115" s="41" t="n">
        <f aca="false">$J$5 + G1115</f>
        <v>747.79</v>
      </c>
      <c r="I1115" s="47" t="n">
        <f aca="false">IF(H1115&gt;$J$5,$J$2+$J$1,(IF(H1115&gt;739.99,H1115^3*2498.244218-H1115^2*5471052.355142+H1115*3994605728.77515-972400879260.135,H1115^3*1396.138889-H1115^2*3002770.071427+H1115*2152080038.43115-513963640099.415)))-$J$1</f>
        <v>24577352.1091309</v>
      </c>
      <c r="J1115" s="47" t="n">
        <f aca="false">I1115*100/$J$2</f>
        <v>27.9470866953669</v>
      </c>
      <c r="L1115" s="41" t="n">
        <f aca="false">[4]Plan1!$C1110</f>
        <v>-3.77</v>
      </c>
      <c r="M1115" s="41" t="n">
        <f aca="false">$O$5 + L1115</f>
        <v>835.01</v>
      </c>
      <c r="N1115" s="47" t="n">
        <f aca="false">IF(M1115&gt;$O$5,$O$2+$O$1,(M1115^3*3270.5936-M1115^2*8015778.389801+M1115*6549018422.82398-1783686174686.87))-$O$1</f>
        <v>22478934.2617188</v>
      </c>
      <c r="O1115" s="41" t="n">
        <f aca="false">N1115*100/$O$2</f>
        <v>57.5101946048324</v>
      </c>
      <c r="R1115" s="47" t="n">
        <f aca="false">SUM(D1115,I1115,N1115)</f>
        <v>159669465.039551</v>
      </c>
      <c r="S1115" s="41" t="n">
        <f aca="false">R1115*100/$R$2</f>
        <v>57.8495036959228</v>
      </c>
      <c r="U1115" s="41" t="n">
        <f aca="false">[1]Plan1!$B1110</f>
        <v>25.79</v>
      </c>
    </row>
    <row r="1116" customFormat="false" ht="15" hidden="false" customHeight="false" outlineLevel="0" collapsed="false">
      <c r="A1116" s="46" t="n">
        <v>43114</v>
      </c>
      <c r="B1116" s="41" t="n">
        <f aca="false">[2]Plan1!$C1111</f>
        <v>-3.46</v>
      </c>
      <c r="C1116" s="41" t="n">
        <f aca="false">$E$5 + B1116</f>
        <v>777.54</v>
      </c>
      <c r="D1116" s="47" t="n">
        <f aca="false">IF(C1116&gt;$E$5,$E$2+$E$1,(IF(C1116&gt;764.99,C1116^3*3486.59308-C1116^2*7860012.00812+C1116*5908819377.96283-1481278321001.59,IF(C1116&gt;752.99,C1116^3*3588.471445-C1116^2*8028757.56264+C1116*5988077680.84934-1488767378546.26,C1116^3*899.851852-C1116^2*1969009.674601+C1116*1435480406.01138-348666163343.76))))-$E$1</f>
        <v>112613178.668701</v>
      </c>
      <c r="E1116" s="47" t="n">
        <f aca="false">D1116*100/$E$2</f>
        <v>75.5899472722452</v>
      </c>
      <c r="G1116" s="41" t="n">
        <f aca="false">[3]Plan1!$C1111</f>
        <v>-12.18</v>
      </c>
      <c r="H1116" s="41" t="n">
        <f aca="false">$J$5 + G1116</f>
        <v>747.82</v>
      </c>
      <c r="I1116" s="47" t="n">
        <f aca="false">IF(H1116&gt;$J$5,$J$2+$J$1,(IF(H1116&gt;739.99,H1116^3*2498.244218-H1116^2*5471052.355142+H1116*3994605728.77515-972400879260.135,H1116^3*1396.138889-H1116^2*3002770.071427+H1116*2152080038.43115-513963640099.415)))-$J$1</f>
        <v>24673110.2155762</v>
      </c>
      <c r="J1116" s="47" t="n">
        <f aca="false">I1116*100/$J$2</f>
        <v>28.0559739380092</v>
      </c>
      <c r="L1116" s="41" t="n">
        <f aca="false">[4]Plan1!$C1111</f>
        <v>-3.78</v>
      </c>
      <c r="M1116" s="41" t="n">
        <f aca="false">$O$5 + L1116</f>
        <v>835</v>
      </c>
      <c r="N1116" s="47" t="n">
        <f aca="false">IF(M1116&gt;$O$5,$O$2+$O$1,(M1116^3*3270.5936-M1116^2*8015778.389801+M1116*6549018422.82398-1783686174686.87))-$O$1</f>
        <v>22442042.7514648</v>
      </c>
      <c r="O1116" s="41" t="n">
        <f aca="false">N1116*100/$O$2</f>
        <v>57.4158112186244</v>
      </c>
      <c r="R1116" s="47" t="n">
        <f aca="false">SUM(D1116,I1116,N1116)</f>
        <v>159728331.635742</v>
      </c>
      <c r="S1116" s="41" t="n">
        <f aca="false">R1116*100/$R$2</f>
        <v>57.8708315269711</v>
      </c>
      <c r="U1116" s="41" t="n">
        <f aca="false">[1]Plan1!$B1111</f>
        <v>25.05</v>
      </c>
    </row>
    <row r="1117" customFormat="false" ht="15" hidden="false" customHeight="false" outlineLevel="0" collapsed="false">
      <c r="A1117" s="46" t="n">
        <v>43115</v>
      </c>
      <c r="B1117" s="41" t="n">
        <f aca="false">[2]Plan1!$C1112</f>
        <v>-3.42</v>
      </c>
      <c r="C1117" s="41" t="n">
        <f aca="false">$E$5 + B1117</f>
        <v>777.58</v>
      </c>
      <c r="D1117" s="47" t="n">
        <f aca="false">IF(C1117&gt;$E$5,$E$2+$E$1,(IF(C1117&gt;764.99,C1117^3*3486.59308-C1117^2*7860012.00812+C1117*5908819377.96283-1481278321001.59,IF(C1117&gt;752.99,C1117^3*3588.471445-C1117^2*8028757.56264+C1117*5988077680.84934-1488767378546.26,C1117^3*899.851852-C1117^2*1969009.674601+C1117*1435480406.01138-348666163343.76))))-$E$1</f>
        <v>112994593.249756</v>
      </c>
      <c r="E1117" s="47" t="n">
        <f aca="false">D1117*100/$E$2</f>
        <v>75.8459662250145</v>
      </c>
      <c r="G1117" s="41" t="n">
        <f aca="false">[3]Plan1!$C1112</f>
        <v>-12.16</v>
      </c>
      <c r="H1117" s="41" t="n">
        <f aca="false">$J$5 + G1117</f>
        <v>747.84</v>
      </c>
      <c r="I1117" s="47" t="n">
        <f aca="false">IF(H1117&gt;$J$5,$J$2+$J$1,(IF(H1117&gt;739.99,H1117^3*2498.244218-H1117^2*5471052.355142+H1117*3994605728.77515-972400879260.135,H1117^3*1396.138889-H1117^2*3002770.071427+H1117*2152080038.43115-513963640099.415)))-$J$1</f>
        <v>24737082.5866699</v>
      </c>
      <c r="J1117" s="47" t="n">
        <f aca="false">I1117*100/$J$2</f>
        <v>28.128717388692</v>
      </c>
      <c r="L1117" s="41" t="n">
        <f aca="false">[4]Plan1!$C1112</f>
        <v>-3.78</v>
      </c>
      <c r="M1117" s="41" t="n">
        <f aca="false">$O$5 + L1117</f>
        <v>835</v>
      </c>
      <c r="N1117" s="47" t="n">
        <f aca="false">IF(M1117&gt;$O$5,$O$2+$O$1,(M1117^3*3270.5936-M1117^2*8015778.389801+M1117*6549018422.82398-1783686174686.87))-$O$1</f>
        <v>22442042.7514648</v>
      </c>
      <c r="O1117" s="41" t="n">
        <f aca="false">N1117*100/$O$2</f>
        <v>57.4158112186244</v>
      </c>
      <c r="R1117" s="47" t="n">
        <f aca="false">SUM(D1117,I1117,N1117)</f>
        <v>160173718.587891</v>
      </c>
      <c r="S1117" s="41" t="n">
        <f aca="false">R1117*100/$R$2</f>
        <v>58.0321987246883</v>
      </c>
      <c r="U1117" s="41" t="n">
        <f aca="false">[1]Plan1!$B1112</f>
        <v>35.19</v>
      </c>
    </row>
    <row r="1118" customFormat="false" ht="15" hidden="false" customHeight="false" outlineLevel="0" collapsed="false">
      <c r="A1118" s="46" t="n">
        <v>43116</v>
      </c>
      <c r="B1118" s="41" t="n">
        <f aca="false">[2]Plan1!$C1113</f>
        <v>-3.38</v>
      </c>
      <c r="C1118" s="41" t="n">
        <f aca="false">$E$5 + B1118</f>
        <v>777.62</v>
      </c>
      <c r="D1118" s="47" t="n">
        <f aca="false">IF(C1118&gt;$E$5,$E$2+$E$1,(IF(C1118&gt;764.99,C1118^3*3486.59308-C1118^2*7860012.00812+C1118*5908819377.96283-1481278321001.59,IF(C1118&gt;752.99,C1118^3*3588.471445-C1118^2*8028757.56264+C1118*5988077680.84934-1488767378546.26,C1118^3*899.851852-C1118^2*1969009.674601+C1118*1435480406.01138-348666163343.76))))-$E$1</f>
        <v>113376882.403076</v>
      </c>
      <c r="E1118" s="47" t="n">
        <f aca="false">D1118*100/$E$2</f>
        <v>76.1025722216115</v>
      </c>
      <c r="G1118" s="41" t="n">
        <f aca="false">[3]Plan1!$C1113</f>
        <v>-12.12</v>
      </c>
      <c r="H1118" s="41" t="n">
        <f aca="false">$J$5 + G1118</f>
        <v>747.88</v>
      </c>
      <c r="I1118" s="47" t="n">
        <f aca="false">IF(H1118&gt;$J$5,$J$2+$J$1,(IF(H1118&gt;739.99,H1118^3*2498.244218-H1118^2*5471052.355142+H1118*3994605728.77515-972400879260.135,H1118^3*1396.138889-H1118^2*3002770.071427+H1118*2152080038.43115-513963640099.415)))-$J$1</f>
        <v>24865348.5895996</v>
      </c>
      <c r="J1118" s="47" t="n">
        <f aca="false">I1118*100/$J$2</f>
        <v>28.2745695979954</v>
      </c>
      <c r="L1118" s="41" t="n">
        <f aca="false">[4]Plan1!$C1113</f>
        <v>-3.8</v>
      </c>
      <c r="M1118" s="41" t="n">
        <f aca="false">$O$5 + L1118</f>
        <v>834.98</v>
      </c>
      <c r="N1118" s="47" t="n">
        <f aca="false">IF(M1118&gt;$O$5,$O$2+$O$1,(M1118^3*3270.5936-M1118^2*8015778.389801+M1118*6549018422.82398-1783686174686.87))-$O$1</f>
        <v>22368365.9453125</v>
      </c>
      <c r="O1118" s="41" t="n">
        <f aca="false">N1118*100/$O$2</f>
        <v>57.2273161854369</v>
      </c>
      <c r="R1118" s="47" t="n">
        <f aca="false">SUM(D1118,I1118,N1118)</f>
        <v>160610596.937988</v>
      </c>
      <c r="S1118" s="41" t="n">
        <f aca="false">R1118*100/$R$2</f>
        <v>58.1904831889243</v>
      </c>
      <c r="U1118" s="41" t="n">
        <f aca="false">[1]Plan1!$B1113</f>
        <v>21.5</v>
      </c>
    </row>
    <row r="1119" customFormat="false" ht="15" hidden="false" customHeight="false" outlineLevel="0" collapsed="false">
      <c r="A1119" s="46" t="n">
        <v>43117</v>
      </c>
      <c r="B1119" s="41" t="n">
        <f aca="false">[2]Plan1!$C1114</f>
        <v>-3.34</v>
      </c>
      <c r="C1119" s="41" t="n">
        <f aca="false">$E$5 + B1119</f>
        <v>777.66</v>
      </c>
      <c r="D1119" s="47" t="n">
        <f aca="false">IF(C1119&gt;$E$5,$E$2+$E$1,(IF(C1119&gt;764.99,C1119^3*3486.59308-C1119^2*7860012.00812+C1119*5908819377.96283-1481278321001.59,IF(C1119&gt;752.99,C1119^3*3588.471445-C1119^2*8028757.56264+C1119*5988077680.84934-1488767378546.26,C1119^3*899.851852-C1119^2*1969009.674601+C1119*1435480406.01138-348666163343.76))))-$E$1</f>
        <v>113760047.462646</v>
      </c>
      <c r="E1119" s="47" t="n">
        <f aca="false">D1119*100/$E$2</f>
        <v>76.3597661574535</v>
      </c>
      <c r="G1119" s="41" t="n">
        <f aca="false">[3]Plan1!$C1114</f>
        <v>-12.08</v>
      </c>
      <c r="H1119" s="41" t="n">
        <f aca="false">$J$5 + G1119</f>
        <v>747.92</v>
      </c>
      <c r="I1119" s="47" t="n">
        <f aca="false">IF(H1119&gt;$J$5,$J$2+$J$1,(IF(H1119&gt;739.99,H1119^3*2498.244218-H1119^2*5471052.355142+H1119*3994605728.77515-972400879260.135,H1119^3*1396.138889-H1119^2*3002770.071427+H1119*2152080038.43115-513963640099.415)))-$J$1</f>
        <v>24994043.739502</v>
      </c>
      <c r="J1119" s="47" t="n">
        <f aca="false">I1119*100/$J$2</f>
        <v>28.4209097934577</v>
      </c>
      <c r="L1119" s="41" t="n">
        <f aca="false">[4]Plan1!$C1114</f>
        <v>-3.82</v>
      </c>
      <c r="M1119" s="41" t="n">
        <f aca="false">$O$5 + L1119</f>
        <v>834.96</v>
      </c>
      <c r="N1119" s="47" t="n">
        <f aca="false">IF(M1119&gt;$O$5,$O$2+$O$1,(M1119^3*3270.5936-M1119^2*8015778.389801+M1119*6549018422.82398-1783686174686.87))-$O$1</f>
        <v>22294830.6298828</v>
      </c>
      <c r="O1119" s="41" t="n">
        <f aca="false">N1119*100/$O$2</f>
        <v>57.0391831426755</v>
      </c>
      <c r="R1119" s="47" t="n">
        <f aca="false">SUM(D1119,I1119,N1119)</f>
        <v>161048921.832031</v>
      </c>
      <c r="S1119" s="41" t="n">
        <f aca="false">R1119*100/$R$2</f>
        <v>58.3492917474153</v>
      </c>
      <c r="U1119" s="41" t="n">
        <f aca="false">[1]Plan1!$B1114</f>
        <v>20.16</v>
      </c>
    </row>
    <row r="1120" customFormat="false" ht="15" hidden="false" customHeight="false" outlineLevel="0" collapsed="false">
      <c r="A1120" s="46" t="n">
        <v>43118</v>
      </c>
      <c r="B1120" s="41" t="n">
        <f aca="false">[2]Plan1!$C1115</f>
        <v>-3.32</v>
      </c>
      <c r="C1120" s="41" t="n">
        <f aca="false">$E$5 + B1120</f>
        <v>777.68</v>
      </c>
      <c r="D1120" s="47" t="n">
        <f aca="false">IF(C1120&gt;$E$5,$E$2+$E$1,(IF(C1120&gt;764.99,C1120^3*3486.59308-C1120^2*7860012.00812+C1120*5908819377.96283-1481278321001.59,IF(C1120&gt;752.99,C1120^3*3588.471445-C1120^2*8028757.56264+C1120*5988077680.84934-1488767378546.26,C1120^3*899.851852-C1120^2*1969009.674601+C1120*1435480406.01138-348666163343.76))))-$E$1</f>
        <v>113951958.876709</v>
      </c>
      <c r="E1120" s="47" t="n">
        <f aca="false">D1120*100/$E$2</f>
        <v>76.4885838841301</v>
      </c>
      <c r="G1120" s="41" t="n">
        <f aca="false">[3]Plan1!$C1115</f>
        <v>-12.06</v>
      </c>
      <c r="H1120" s="41" t="n">
        <f aca="false">$J$5 + G1120</f>
        <v>747.94</v>
      </c>
      <c r="I1120" s="47" t="n">
        <f aca="false">IF(H1120&gt;$J$5,$J$2+$J$1,(IF(H1120&gt;739.99,H1120^3*2498.244218-H1120^2*5471052.355142+H1120*3994605728.77515-972400879260.135,H1120^3*1396.138889-H1120^2*3002770.071427+H1120*2152080038.43115-513963640099.415)))-$J$1</f>
        <v>25058552.5444336</v>
      </c>
      <c r="J1120" s="47" t="n">
        <f aca="false">I1120*100/$J$2</f>
        <v>28.4942632269778</v>
      </c>
      <c r="L1120" s="41" t="n">
        <f aca="false">[4]Plan1!$C1115</f>
        <v>-3.83</v>
      </c>
      <c r="M1120" s="41" t="n">
        <f aca="false">$O$5 + L1120</f>
        <v>834.95</v>
      </c>
      <c r="N1120" s="47" t="n">
        <f aca="false">IF(M1120&gt;$O$5,$O$2+$O$1,(M1120^3*3270.5936-M1120^2*8015778.389801+M1120*6549018422.82398-1783686174686.87))-$O$1</f>
        <v>22258115.9814453</v>
      </c>
      <c r="O1120" s="41" t="n">
        <f aca="false">N1120*100/$O$2</f>
        <v>56.9452522404404</v>
      </c>
      <c r="R1120" s="47" t="n">
        <f aca="false">SUM(D1120,I1120,N1120)</f>
        <v>161268627.402588</v>
      </c>
      <c r="S1120" s="41" t="n">
        <f aca="false">R1120*100/$R$2</f>
        <v>58.4288928045916</v>
      </c>
      <c r="U1120" s="41" t="n">
        <f aca="false">[1]Plan1!$B1115</f>
        <v>18.87</v>
      </c>
    </row>
    <row r="1121" customFormat="false" ht="15" hidden="false" customHeight="false" outlineLevel="0" collapsed="false">
      <c r="A1121" s="46" t="n">
        <v>43119</v>
      </c>
      <c r="B1121" s="41" t="n">
        <f aca="false">[2]Plan1!$C1116</f>
        <v>-3.34</v>
      </c>
      <c r="C1121" s="41" t="n">
        <f aca="false">$E$5 + B1121</f>
        <v>777.66</v>
      </c>
      <c r="D1121" s="47" t="n">
        <f aca="false">IF(C1121&gt;$E$5,$E$2+$E$1,(IF(C1121&gt;764.99,C1121^3*3486.59308-C1121^2*7860012.00812+C1121*5908819377.96283-1481278321001.59,IF(C1121&gt;752.99,C1121^3*3588.471445-C1121^2*8028757.56264+C1121*5988077680.84934-1488767378546.26,C1121^3*899.851852-C1121^2*1969009.674601+C1121*1435480406.01138-348666163343.76))))-$E$1</f>
        <v>113760047.462646</v>
      </c>
      <c r="E1121" s="47" t="n">
        <f aca="false">D1121*100/$E$2</f>
        <v>76.3597661574535</v>
      </c>
      <c r="G1121" s="41" t="n">
        <f aca="false">[3]Plan1!$C1116</f>
        <v>-12.04</v>
      </c>
      <c r="H1121" s="41" t="n">
        <f aca="false">$J$5 + G1121</f>
        <v>747.96</v>
      </c>
      <c r="I1121" s="47" t="n">
        <f aca="false">IF(H1121&gt;$J$5,$J$2+$J$1,(IF(H1121&gt;739.99,H1121^3*2498.244218-H1121^2*5471052.355142+H1121*3994605728.77515-972400879260.135,H1121^3*1396.138889-H1121^2*3002770.071427+H1121*2152080038.43115-513963640099.415)))-$J$1</f>
        <v>25123168.994873</v>
      </c>
      <c r="J1121" s="47" t="n">
        <f aca="false">I1121*100/$J$2</f>
        <v>28.5677390649916</v>
      </c>
      <c r="L1121" s="41" t="n">
        <f aca="false">[4]Plan1!$C1116</f>
        <v>-3.84</v>
      </c>
      <c r="M1121" s="41" t="n">
        <f aca="false">$O$5 + L1121</f>
        <v>834.94</v>
      </c>
      <c r="N1121" s="47" t="n">
        <f aca="false">IF(M1121&gt;$O$5,$O$2+$O$1,(M1121^3*3270.5936-M1121^2*8015778.389801+M1121*6549018422.82398-1783686174686.87))-$O$1</f>
        <v>22221436.6474609</v>
      </c>
      <c r="O1121" s="41" t="n">
        <f aca="false">N1121*100/$O$2</f>
        <v>56.8514116868422</v>
      </c>
      <c r="R1121" s="47" t="n">
        <f aca="false">SUM(D1121,I1121,N1121)</f>
        <v>161104653.10498</v>
      </c>
      <c r="S1121" s="41" t="n">
        <f aca="false">R1121*100/$R$2</f>
        <v>58.3694836261797</v>
      </c>
      <c r="U1121" s="41" t="n">
        <f aca="false">[1]Plan1!$B1116</f>
        <v>17.02</v>
      </c>
    </row>
    <row r="1122" customFormat="false" ht="15" hidden="false" customHeight="false" outlineLevel="0" collapsed="false">
      <c r="A1122" s="46" t="n">
        <v>43120</v>
      </c>
      <c r="B1122" s="41" t="n">
        <f aca="false">[2]Plan1!$C1117</f>
        <v>-3.35</v>
      </c>
      <c r="C1122" s="41" t="n">
        <f aca="false">$E$5 + B1122</f>
        <v>777.65</v>
      </c>
      <c r="D1122" s="47" t="n">
        <f aca="false">IF(C1122&gt;$E$5,$E$2+$E$1,(IF(C1122&gt;764.99,C1122^3*3486.59308-C1122^2*7860012.00812+C1122*5908819377.96283-1481278321001.59,IF(C1122&gt;752.99,C1122^3*3588.471445-C1122^2*8028757.56264+C1122*5988077680.84934-1488767378546.26,C1122^3*899.851852-C1122^2*1969009.674601+C1122*1435480406.01138-348666163343.76))))-$E$1</f>
        <v>113664174.007568</v>
      </c>
      <c r="E1122" s="47" t="n">
        <f aca="false">D1122*100/$E$2</f>
        <v>76.2954125045344</v>
      </c>
      <c r="G1122" s="41" t="n">
        <f aca="false">[3]Plan1!$C1117</f>
        <v>-12.04</v>
      </c>
      <c r="H1122" s="41" t="n">
        <f aca="false">$J$5 + G1122</f>
        <v>747.96</v>
      </c>
      <c r="I1122" s="47" t="n">
        <f aca="false">IF(H1122&gt;$J$5,$J$2+$J$1,(IF(H1122&gt;739.99,H1122^3*2498.244218-H1122^2*5471052.355142+H1122*3994605728.77515-972400879260.135,H1122^3*1396.138889-H1122^2*3002770.071427+H1122*2152080038.43115-513963640099.415)))-$J$1</f>
        <v>25123168.994873</v>
      </c>
      <c r="J1122" s="47" t="n">
        <f aca="false">I1122*100/$J$2</f>
        <v>28.5677390649916</v>
      </c>
      <c r="L1122" s="41" t="n">
        <f aca="false">[4]Plan1!$C1117</f>
        <v>-3.86</v>
      </c>
      <c r="M1122" s="41" t="n">
        <f aca="false">$O$5 + L1122</f>
        <v>834.92</v>
      </c>
      <c r="N1122" s="47" t="n">
        <f aca="false">IF(M1122&gt;$O$5,$O$2+$O$1,(M1122^3*3270.5936-M1122^2*8015778.389801+M1122*6549018422.82398-1783686174686.87))-$O$1</f>
        <v>22148183.840332</v>
      </c>
      <c r="O1122" s="41" t="n">
        <f aca="false">N1122*100/$O$2</f>
        <v>56.6640014144385</v>
      </c>
      <c r="R1122" s="47" t="n">
        <f aca="false">SUM(D1122,I1122,N1122)</f>
        <v>160935526.842773</v>
      </c>
      <c r="S1122" s="41" t="n">
        <f aca="false">R1122*100/$R$2</f>
        <v>58.3082078504501</v>
      </c>
      <c r="U1122" s="41" t="n">
        <f aca="false">[1]Plan1!$B1117</f>
        <v>16.42</v>
      </c>
    </row>
    <row r="1123" customFormat="false" ht="15" hidden="false" customHeight="false" outlineLevel="0" collapsed="false">
      <c r="A1123" s="46" t="n">
        <v>43121</v>
      </c>
      <c r="B1123" s="41" t="n">
        <f aca="false">[2]Plan1!$C1118</f>
        <v>-3.35</v>
      </c>
      <c r="C1123" s="41" t="n">
        <f aca="false">$E$5 + B1123</f>
        <v>777.65</v>
      </c>
      <c r="D1123" s="47" t="n">
        <f aca="false">IF(C1123&gt;$E$5,$E$2+$E$1,(IF(C1123&gt;764.99,C1123^3*3486.59308-C1123^2*7860012.00812+C1123*5908819377.96283-1481278321001.59,IF(C1123&gt;752.99,C1123^3*3588.471445-C1123^2*8028757.56264+C1123*5988077680.84934-1488767378546.26,C1123^3*899.851852-C1123^2*1969009.674601+C1123*1435480406.01138-348666163343.76))))-$E$1</f>
        <v>113664174.007568</v>
      </c>
      <c r="E1123" s="47" t="n">
        <f aca="false">D1123*100/$E$2</f>
        <v>76.2954125045344</v>
      </c>
      <c r="G1123" s="41" t="n">
        <f aca="false">[3]Plan1!$C1118</f>
        <v>-12.04</v>
      </c>
      <c r="H1123" s="41" t="n">
        <f aca="false">$J$5 + G1123</f>
        <v>747.96</v>
      </c>
      <c r="I1123" s="47" t="n">
        <f aca="false">IF(H1123&gt;$J$5,$J$2+$J$1,(IF(H1123&gt;739.99,H1123^3*2498.244218-H1123^2*5471052.355142+H1123*3994605728.77515-972400879260.135,H1123^3*1396.138889-H1123^2*3002770.071427+H1123*2152080038.43115-513963640099.415)))-$J$1</f>
        <v>25123168.994873</v>
      </c>
      <c r="J1123" s="47" t="n">
        <f aca="false">I1123*100/$J$2</f>
        <v>28.5677390649916</v>
      </c>
      <c r="L1123" s="41" t="n">
        <f aca="false">[4]Plan1!$C1118</f>
        <v>-3.88</v>
      </c>
      <c r="M1123" s="41" t="n">
        <f aca="false">$O$5 + L1123</f>
        <v>834.9</v>
      </c>
      <c r="N1123" s="47" t="n">
        <f aca="false">IF(M1123&gt;$O$5,$O$2+$O$1,(M1123^3*3270.5936-M1123^2*8015778.389801+M1123*6549018422.82398-1783686174686.87))-$O$1</f>
        <v>22075072.0527344</v>
      </c>
      <c r="O1123" s="41" t="n">
        <f aca="false">N1123*100/$O$2</f>
        <v>56.476951926963</v>
      </c>
      <c r="R1123" s="47" t="n">
        <f aca="false">SUM(D1123,I1123,N1123)</f>
        <v>160862415.055176</v>
      </c>
      <c r="S1123" s="41" t="n">
        <f aca="false">R1123*100/$R$2</f>
        <v>58.2817188744534</v>
      </c>
      <c r="U1123" s="41" t="n">
        <f aca="false">[1]Plan1!$B1118</f>
        <v>16.42</v>
      </c>
    </row>
    <row r="1124" customFormat="false" ht="15" hidden="false" customHeight="false" outlineLevel="0" collapsed="false">
      <c r="A1124" s="46" t="n">
        <v>43122</v>
      </c>
      <c r="B1124" s="41" t="n">
        <f aca="false">[2]Plan1!$C1119</f>
        <v>-3.36</v>
      </c>
      <c r="C1124" s="41" t="n">
        <f aca="false">$E$5 + B1124</f>
        <v>777.64</v>
      </c>
      <c r="D1124" s="47" t="n">
        <f aca="false">IF(C1124&gt;$E$5,$E$2+$E$1,(IF(C1124&gt;764.99,C1124^3*3486.59308-C1124^2*7860012.00812+C1124*5908819377.96283-1481278321001.59,IF(C1124&gt;752.99,C1124^3*3588.471445-C1124^2*8028757.56264+C1124*5988077680.84934-1488767378546.26,C1124^3*899.851852-C1124^2*1969009.674601+C1124*1435480406.01138-348666163343.76))))-$E$1</f>
        <v>113568355.359619</v>
      </c>
      <c r="E1124" s="47" t="n">
        <f aca="false">D1124*100/$E$2</f>
        <v>76.2310956400981</v>
      </c>
      <c r="G1124" s="41" t="n">
        <f aca="false">[3]Plan1!$C1119</f>
        <v>-12.02</v>
      </c>
      <c r="H1124" s="41" t="n">
        <f aca="false">$J$5 + G1124</f>
        <v>747.98</v>
      </c>
      <c r="I1124" s="47" t="n">
        <f aca="false">IF(H1124&gt;$J$5,$J$2+$J$1,(IF(H1124&gt;739.99,H1124^3*2498.244218-H1124^2*5471052.355142+H1124*3994605728.77515-972400879260.135,H1124^3*1396.138889-H1124^2*3002770.071427+H1124*2152080038.43115-513963640099.415)))-$J$1</f>
        <v>25187893.2126465</v>
      </c>
      <c r="J1124" s="47" t="n">
        <f aca="false">I1124*100/$J$2</f>
        <v>28.6413374460284</v>
      </c>
      <c r="L1124" s="41" t="n">
        <f aca="false">[4]Plan1!$C1119</f>
        <v>-3.89</v>
      </c>
      <c r="M1124" s="41" t="n">
        <f aca="false">$O$5 + L1124</f>
        <v>834.89</v>
      </c>
      <c r="N1124" s="47" t="n">
        <f aca="false">IF(M1124&gt;$O$5,$O$2+$O$1,(M1124^3*3270.5936-M1124^2*8015778.389801+M1124*6549018422.82398-1783686174686.87))-$O$1</f>
        <v>22038568.9921875</v>
      </c>
      <c r="O1124" s="41" t="n">
        <f aca="false">N1124*100/$O$2</f>
        <v>56.3835623520267</v>
      </c>
      <c r="R1124" s="47" t="n">
        <f aca="false">SUM(D1124,I1124,N1124)</f>
        <v>160794817.564453</v>
      </c>
      <c r="S1124" s="41" t="n">
        <f aca="false">R1124*100/$R$2</f>
        <v>58.257227771609</v>
      </c>
      <c r="U1124" s="41" t="n">
        <f aca="false">[1]Plan1!$B1119</f>
        <v>17.63</v>
      </c>
    </row>
    <row r="1125" customFormat="false" ht="15" hidden="false" customHeight="false" outlineLevel="0" collapsed="false">
      <c r="A1125" s="46" t="n">
        <v>43123</v>
      </c>
      <c r="B1125" s="41" t="n">
        <f aca="false">[2]Plan1!$C1120</f>
        <v>-3.36</v>
      </c>
      <c r="C1125" s="41" t="n">
        <f aca="false">$E$5 + B1125</f>
        <v>777.64</v>
      </c>
      <c r="D1125" s="47" t="n">
        <f aca="false">IF(C1125&gt;$E$5,$E$2+$E$1,(IF(C1125&gt;764.99,C1125^3*3486.59308-C1125^2*7860012.00812+C1125*5908819377.96283-1481278321001.59,IF(C1125&gt;752.99,C1125^3*3588.471445-C1125^2*8028757.56264+C1125*5988077680.84934-1488767378546.26,C1125^3*899.851852-C1125^2*1969009.674601+C1125*1435480406.01138-348666163343.76))))-$E$1</f>
        <v>113568355.359619</v>
      </c>
      <c r="E1125" s="47" t="n">
        <f aca="false">D1125*100/$E$2</f>
        <v>76.2310956400981</v>
      </c>
      <c r="G1125" s="41" t="n">
        <f aca="false">[3]Plan1!$C1120</f>
        <v>-12.02</v>
      </c>
      <c r="H1125" s="41" t="n">
        <f aca="false">$J$5 + G1125</f>
        <v>747.98</v>
      </c>
      <c r="I1125" s="47" t="n">
        <f aca="false">IF(H1125&gt;$J$5,$J$2+$J$1,(IF(H1125&gt;739.99,H1125^3*2498.244218-H1125^2*5471052.355142+H1125*3994605728.77515-972400879260.135,H1125^3*1396.138889-H1125^2*3002770.071427+H1125*2152080038.43115-513963640099.415)))-$J$1</f>
        <v>25187893.2126465</v>
      </c>
      <c r="J1125" s="47" t="n">
        <f aca="false">I1125*100/$J$2</f>
        <v>28.6413374460284</v>
      </c>
      <c r="L1125" s="41" t="n">
        <f aca="false">[4]Plan1!$C1120</f>
        <v>-3.9</v>
      </c>
      <c r="M1125" s="41" t="n">
        <f aca="false">$O$5 + L1125</f>
        <v>834.88</v>
      </c>
      <c r="N1125" s="47" t="n">
        <f aca="false">IF(M1125&gt;$O$5,$O$2+$O$1,(M1125^3*3270.5936-M1125^2*8015778.389801+M1125*6549018422.82398-1783686174686.87))-$O$1</f>
        <v>22002101.1279297</v>
      </c>
      <c r="O1125" s="41" t="n">
        <f aca="false">N1125*100/$O$2</f>
        <v>56.290262823416</v>
      </c>
      <c r="R1125" s="47" t="n">
        <f aca="false">SUM(D1125,I1125,N1125)</f>
        <v>160758349.700195</v>
      </c>
      <c r="S1125" s="41" t="n">
        <f aca="false">R1125*100/$R$2</f>
        <v>58.244015177406</v>
      </c>
      <c r="U1125" s="41" t="n">
        <f aca="false">[1]Plan1!$B1120</f>
        <v>19.84</v>
      </c>
    </row>
    <row r="1126" customFormat="false" ht="15" hidden="false" customHeight="false" outlineLevel="0" collapsed="false">
      <c r="A1126" s="46" t="n">
        <v>43124</v>
      </c>
      <c r="B1126" s="41" t="n">
        <f aca="false">[2]Plan1!$C1121</f>
        <v>-3.36</v>
      </c>
      <c r="C1126" s="41" t="n">
        <f aca="false">$E$5 + B1126</f>
        <v>777.64</v>
      </c>
      <c r="D1126" s="47" t="n">
        <f aca="false">IF(C1126&gt;$E$5,$E$2+$E$1,(IF(C1126&gt;764.99,C1126^3*3486.59308-C1126^2*7860012.00812+C1126*5908819377.96283-1481278321001.59,IF(C1126&gt;752.99,C1126^3*3588.471445-C1126^2*8028757.56264+C1126*5988077680.84934-1488767378546.26,C1126^3*899.851852-C1126^2*1969009.674601+C1126*1435480406.01138-348666163343.76))))-$E$1</f>
        <v>113568355.359619</v>
      </c>
      <c r="E1126" s="47" t="n">
        <f aca="false">D1126*100/$E$2</f>
        <v>76.2310956400981</v>
      </c>
      <c r="G1126" s="41" t="n">
        <f aca="false">[3]Plan1!$C1121</f>
        <v>-12.02</v>
      </c>
      <c r="H1126" s="41" t="n">
        <f aca="false">$J$5 + G1126</f>
        <v>747.98</v>
      </c>
      <c r="I1126" s="47" t="n">
        <f aca="false">IF(H1126&gt;$J$5,$J$2+$J$1,(IF(H1126&gt;739.99,H1126^3*2498.244218-H1126^2*5471052.355142+H1126*3994605728.77515-972400879260.135,H1126^3*1396.138889-H1126^2*3002770.071427+H1126*2152080038.43115-513963640099.415)))-$J$1</f>
        <v>25187893.2126465</v>
      </c>
      <c r="J1126" s="47" t="n">
        <f aca="false">I1126*100/$J$2</f>
        <v>28.6413374460284</v>
      </c>
      <c r="L1126" s="41" t="n">
        <f aca="false">[4]Plan1!$C1121</f>
        <v>-3.9</v>
      </c>
      <c r="M1126" s="41" t="n">
        <f aca="false">$O$5 + L1126</f>
        <v>834.88</v>
      </c>
      <c r="N1126" s="47" t="n">
        <f aca="false">IF(M1126&gt;$O$5,$O$2+$O$1,(M1126^3*3270.5936-M1126^2*8015778.389801+M1126*6549018422.82398-1783686174686.87))-$O$1</f>
        <v>22002101.1279297</v>
      </c>
      <c r="O1126" s="41" t="n">
        <f aca="false">N1126*100/$O$2</f>
        <v>56.290262823416</v>
      </c>
      <c r="R1126" s="47" t="n">
        <f aca="false">SUM(D1126,I1126,N1126)</f>
        <v>160758349.700195</v>
      </c>
      <c r="S1126" s="41" t="n">
        <f aca="false">R1126*100/$R$2</f>
        <v>58.244015177406</v>
      </c>
      <c r="U1126" s="41" t="n">
        <f aca="false">[1]Plan1!$B1121</f>
        <v>17.02</v>
      </c>
    </row>
    <row r="1127" customFormat="false" ht="15" hidden="false" customHeight="false" outlineLevel="0" collapsed="false">
      <c r="A1127" s="46" t="n">
        <v>43125</v>
      </c>
      <c r="B1127" s="41" t="n">
        <f aca="false">[2]Plan1!$C1122</f>
        <v>-3.36</v>
      </c>
      <c r="C1127" s="41" t="n">
        <f aca="false">$E$5 + B1127</f>
        <v>777.64</v>
      </c>
      <c r="D1127" s="47" t="n">
        <f aca="false">IF(C1127&gt;$E$5,$E$2+$E$1,(IF(C1127&gt;764.99,C1127^3*3486.59308-C1127^2*7860012.00812+C1127*5908819377.96283-1481278321001.59,IF(C1127&gt;752.99,C1127^3*3588.471445-C1127^2*8028757.56264+C1127*5988077680.84934-1488767378546.26,C1127^3*899.851852-C1127^2*1969009.674601+C1127*1435480406.01138-348666163343.76))))-$E$1</f>
        <v>113568355.359619</v>
      </c>
      <c r="E1127" s="47" t="n">
        <f aca="false">D1127*100/$E$2</f>
        <v>76.2310956400981</v>
      </c>
      <c r="G1127" s="41" t="n">
        <f aca="false">[3]Plan1!$C1122</f>
        <v>-12.01</v>
      </c>
      <c r="H1127" s="41" t="n">
        <f aca="false">$J$5 + G1127</f>
        <v>747.99</v>
      </c>
      <c r="I1127" s="47" t="n">
        <f aca="false">IF(H1127&gt;$J$5,$J$2+$J$1,(IF(H1127&gt;739.99,H1127^3*2498.244218-H1127^2*5471052.355142+H1127*3994605728.77515-972400879260.135,H1127^3*1396.138889-H1127^2*3002770.071427+H1127*2152080038.43115-513963640099.415)))-$J$1</f>
        <v>25220295.7709961</v>
      </c>
      <c r="J1127" s="47" t="n">
        <f aca="false">I1127*100/$J$2</f>
        <v>28.6781826319267</v>
      </c>
      <c r="L1127" s="41" t="n">
        <f aca="false">[4]Plan1!$C1122</f>
        <v>-3.92</v>
      </c>
      <c r="M1127" s="41" t="n">
        <f aca="false">$O$5 + L1127</f>
        <v>834.86</v>
      </c>
      <c r="N1127" s="47" t="n">
        <f aca="false">IF(M1127&gt;$O$5,$O$2+$O$1,(M1127^3*3270.5936-M1127^2*8015778.389801+M1127*6549018422.82398-1783686174686.87))-$O$1</f>
        <v>21929270.9052734</v>
      </c>
      <c r="O1127" s="41" t="n">
        <f aca="false">N1127*100/$O$2</f>
        <v>56.1039336928039</v>
      </c>
      <c r="R1127" s="47" t="n">
        <f aca="false">SUM(D1127,I1127,N1127)</f>
        <v>160717922.035889</v>
      </c>
      <c r="S1127" s="41" t="n">
        <f aca="false">R1127*100/$R$2</f>
        <v>58.2293679164839</v>
      </c>
      <c r="U1127" s="41" t="n">
        <f aca="false">[1]Plan1!$B1122</f>
        <v>16.13</v>
      </c>
    </row>
    <row r="1128" customFormat="false" ht="15" hidden="false" customHeight="false" outlineLevel="0" collapsed="false">
      <c r="A1128" s="46" t="n">
        <v>43126</v>
      </c>
      <c r="B1128" s="41" t="n">
        <f aca="false">[2]Plan1!$C1123</f>
        <v>-3.36</v>
      </c>
      <c r="C1128" s="41" t="n">
        <f aca="false">$E$5 + B1128</f>
        <v>777.64</v>
      </c>
      <c r="D1128" s="47" t="n">
        <f aca="false">IF(C1128&gt;$E$5,$E$2+$E$1,(IF(C1128&gt;764.99,C1128^3*3486.59308-C1128^2*7860012.00812+C1128*5908819377.96283-1481278321001.59,IF(C1128&gt;752.99,C1128^3*3588.471445-C1128^2*8028757.56264+C1128*5988077680.84934-1488767378546.26,C1128^3*899.851852-C1128^2*1969009.674601+C1128*1435480406.01138-348666163343.76))))-$E$1</f>
        <v>113568355.359619</v>
      </c>
      <c r="E1128" s="47" t="n">
        <f aca="false">D1128*100/$E$2</f>
        <v>76.2310956400981</v>
      </c>
      <c r="G1128" s="41" t="n">
        <f aca="false">[3]Plan1!$C1123</f>
        <v>-12.01</v>
      </c>
      <c r="H1128" s="41" t="n">
        <f aca="false">$J$5 + G1128</f>
        <v>747.99</v>
      </c>
      <c r="I1128" s="47" t="n">
        <f aca="false">IF(H1128&gt;$J$5,$J$2+$J$1,(IF(H1128&gt;739.99,H1128^3*2498.244218-H1128^2*5471052.355142+H1128*3994605728.77515-972400879260.135,H1128^3*1396.138889-H1128^2*3002770.071427+H1128*2152080038.43115-513963640099.415)))-$J$1</f>
        <v>25220295.7709961</v>
      </c>
      <c r="J1128" s="47" t="n">
        <f aca="false">I1128*100/$J$2</f>
        <v>28.6781826319267</v>
      </c>
      <c r="L1128" s="41" t="n">
        <f aca="false">[4]Plan1!$C1123</f>
        <v>-3.93</v>
      </c>
      <c r="M1128" s="41" t="n">
        <f aca="false">$O$5 + L1128</f>
        <v>834.85</v>
      </c>
      <c r="N1128" s="47" t="n">
        <f aca="false">IF(M1128&gt;$O$5,$O$2+$O$1,(M1128^3*3270.5936-M1128^2*8015778.389801+M1128*6549018422.82398-1783686174686.87))-$O$1</f>
        <v>21892908.5097656</v>
      </c>
      <c r="O1128" s="41" t="n">
        <f aca="false">N1128*100/$O$2</f>
        <v>56.0109039958616</v>
      </c>
      <c r="R1128" s="47" t="n">
        <f aca="false">SUM(D1128,I1128,N1128)</f>
        <v>160681559.640381</v>
      </c>
      <c r="S1128" s="41" t="n">
        <f aca="false">R1128*100/$R$2</f>
        <v>58.2161935344391</v>
      </c>
      <c r="U1128" s="41" t="n">
        <f aca="false">[1]Plan1!$B1123</f>
        <v>14.71</v>
      </c>
    </row>
    <row r="1129" customFormat="false" ht="15" hidden="false" customHeight="false" outlineLevel="0" collapsed="false">
      <c r="A1129" s="46" t="n">
        <v>43127</v>
      </c>
      <c r="B1129" s="41" t="n">
        <f aca="false">[2]Plan1!$C1124</f>
        <v>-3.36</v>
      </c>
      <c r="C1129" s="41" t="n">
        <f aca="false">$E$5 + B1129</f>
        <v>777.64</v>
      </c>
      <c r="D1129" s="47" t="n">
        <f aca="false">IF(C1129&gt;$E$5,$E$2+$E$1,(IF(C1129&gt;764.99,C1129^3*3486.59308-C1129^2*7860012.00812+C1129*5908819377.96283-1481278321001.59,IF(C1129&gt;752.99,C1129^3*3588.471445-C1129^2*8028757.56264+C1129*5988077680.84934-1488767378546.26,C1129^3*899.851852-C1129^2*1969009.674601+C1129*1435480406.01138-348666163343.76))))-$E$1</f>
        <v>113568355.359619</v>
      </c>
      <c r="E1129" s="47" t="n">
        <f aca="false">D1129*100/$E$2</f>
        <v>76.2310956400981</v>
      </c>
      <c r="G1129" s="41" t="n">
        <f aca="false">[3]Plan1!$C1124</f>
        <v>-12.02</v>
      </c>
      <c r="H1129" s="41" t="n">
        <f aca="false">$J$5 + G1129</f>
        <v>747.98</v>
      </c>
      <c r="I1129" s="47" t="n">
        <f aca="false">IF(H1129&gt;$J$5,$J$2+$J$1,(IF(H1129&gt;739.99,H1129^3*2498.244218-H1129^2*5471052.355142+H1129*3994605728.77515-972400879260.135,H1129^3*1396.138889-H1129^2*3002770.071427+H1129*2152080038.43115-513963640099.415)))-$J$1</f>
        <v>25187893.2126465</v>
      </c>
      <c r="J1129" s="47" t="n">
        <f aca="false">I1129*100/$J$2</f>
        <v>28.6413374460284</v>
      </c>
      <c r="L1129" s="41" t="n">
        <f aca="false">[4]Plan1!$C1124</f>
        <v>-3.98</v>
      </c>
      <c r="M1129" s="41" t="n">
        <f aca="false">$O$5 + L1129</f>
        <v>834.8</v>
      </c>
      <c r="N1129" s="47" t="n">
        <f aca="false">IF(M1129&gt;$O$5,$O$2+$O$1,(M1129^3*3270.5936-M1129^2*8015778.389801+M1129*6549018422.82398-1783686174686.87))-$O$1</f>
        <v>21711622.9023438</v>
      </c>
      <c r="O1129" s="41" t="n">
        <f aca="false">N1129*100/$O$2</f>
        <v>55.5471021785467</v>
      </c>
      <c r="R1129" s="47" t="n">
        <f aca="false">SUM(D1129,I1129,N1129)</f>
        <v>160467871.474609</v>
      </c>
      <c r="S1129" s="41" t="n">
        <f aca="false">R1129*100/$R$2</f>
        <v>58.1387726303702</v>
      </c>
      <c r="U1129" s="41" t="n">
        <f aca="false">[1]Plan1!$B1124</f>
        <v>11.58</v>
      </c>
    </row>
    <row r="1130" customFormat="false" ht="15" hidden="false" customHeight="false" outlineLevel="0" collapsed="false">
      <c r="A1130" s="46" t="n">
        <v>43128</v>
      </c>
      <c r="B1130" s="41" t="n">
        <f aca="false">[2]Plan1!$C1125</f>
        <v>-3.38</v>
      </c>
      <c r="C1130" s="41" t="n">
        <f aca="false">$E$5 + B1130</f>
        <v>777.62</v>
      </c>
      <c r="D1130" s="47" t="n">
        <f aca="false">IF(C1130&gt;$E$5,$E$2+$E$1,(IF(C1130&gt;764.99,C1130^3*3486.59308-C1130^2*7860012.00812+C1130*5908819377.96283-1481278321001.59,IF(C1130&gt;752.99,C1130^3*3588.471445-C1130^2*8028757.56264+C1130*5988077680.84934-1488767378546.26,C1130^3*899.851852-C1130^2*1969009.674601+C1130*1435480406.01138-348666163343.76))))-$E$1</f>
        <v>113376882.403076</v>
      </c>
      <c r="E1130" s="47" t="n">
        <f aca="false">D1130*100/$E$2</f>
        <v>76.1025722216115</v>
      </c>
      <c r="G1130" s="41" t="n">
        <f aca="false">[3]Plan1!$C1125</f>
        <v>-12.03</v>
      </c>
      <c r="H1130" s="41" t="n">
        <f aca="false">$J$5 + G1130</f>
        <v>747.97</v>
      </c>
      <c r="I1130" s="47" t="n">
        <f aca="false">IF(H1130&gt;$J$5,$J$2+$J$1,(IF(H1130&gt;739.99,H1130^3*2498.244218-H1130^2*5471052.355142+H1130*3994605728.77515-972400879260.135,H1130^3*1396.138889-H1130^2*3002770.071427+H1130*2152080038.43115-513963640099.415)))-$J$1</f>
        <v>25155517.6245117</v>
      </c>
      <c r="J1130" s="47" t="n">
        <f aca="false">I1130*100/$J$2</f>
        <v>28.6045229281586</v>
      </c>
      <c r="L1130" s="41" t="n">
        <f aca="false">[4]Plan1!$C1125</f>
        <v>-3.99</v>
      </c>
      <c r="M1130" s="41" t="n">
        <f aca="false">$O$5 + L1130</f>
        <v>834.79</v>
      </c>
      <c r="N1130" s="47" t="n">
        <f aca="false">IF(M1130&gt;$O$5,$O$2+$O$1,(M1130^3*3270.5936-M1130^2*8015778.389801+M1130*6549018422.82398-1783686174686.87))-$O$1</f>
        <v>21675470.9165039</v>
      </c>
      <c r="O1130" s="41" t="n">
        <f aca="false">N1130*100/$O$2</f>
        <v>55.4546107945339</v>
      </c>
      <c r="R1130" s="47" t="n">
        <f aca="false">SUM(D1130,I1130,N1130)</f>
        <v>160207870.944092</v>
      </c>
      <c r="S1130" s="41" t="n">
        <f aca="false">R1130*100/$R$2</f>
        <v>58.0445723921005</v>
      </c>
      <c r="U1130" s="41" t="n">
        <f aca="false">[1]Plan1!$B1125</f>
        <v>11.58</v>
      </c>
    </row>
    <row r="1131" customFormat="false" ht="15" hidden="false" customHeight="false" outlineLevel="0" collapsed="false">
      <c r="A1131" s="46" t="n">
        <v>43129</v>
      </c>
      <c r="B1131" s="41" t="n">
        <f aca="false">[2]Plan1!$C1126</f>
        <v>-3.39</v>
      </c>
      <c r="C1131" s="41" t="n">
        <f aca="false">$E$5 + B1131</f>
        <v>777.61</v>
      </c>
      <c r="D1131" s="47" t="n">
        <f aca="false">IF(C1131&gt;$E$5,$E$2+$E$1,(IF(C1131&gt;764.99,C1131^3*3486.59308-C1131^2*7860012.00812+C1131*5908819377.96283-1481278321001.59,IF(C1131&gt;752.99,C1131^3*3588.471445-C1131^2*8028757.56264+C1131*5988077680.84934-1488767378546.26,C1131^3*899.851852-C1131^2*1969009.674601+C1131*1435480406.01138-348666163343.76))))-$E$1</f>
        <v>113281228.050049</v>
      </c>
      <c r="E1131" s="47" t="n">
        <f aca="false">D1131*100/$E$2</f>
        <v>76.0383656377358</v>
      </c>
      <c r="G1131" s="41" t="n">
        <f aca="false">[3]Plan1!$C1126</f>
        <v>-12.03</v>
      </c>
      <c r="H1131" s="41" t="n">
        <f aca="false">$J$5 + G1131</f>
        <v>747.97</v>
      </c>
      <c r="I1131" s="47" t="n">
        <f aca="false">IF(H1131&gt;$J$5,$J$2+$J$1,(IF(H1131&gt;739.99,H1131^3*2498.244218-H1131^2*5471052.355142+H1131*3994605728.77515-972400879260.135,H1131^3*1396.138889-H1131^2*3002770.071427+H1131*2152080038.43115-513963640099.415)))-$J$1</f>
        <v>25155517.6245117</v>
      </c>
      <c r="J1131" s="47" t="n">
        <f aca="false">I1131*100/$J$2</f>
        <v>28.6045229281586</v>
      </c>
      <c r="L1131" s="41" t="n">
        <f aca="false">[4]Plan1!$C1126</f>
        <v>-4</v>
      </c>
      <c r="M1131" s="41" t="n">
        <f aca="false">$O$5 + L1131</f>
        <v>834.78</v>
      </c>
      <c r="N1131" s="47" t="n">
        <f aca="false">IF(M1131&gt;$O$5,$O$2+$O$1,(M1131^3*3270.5936-M1131^2*8015778.389801+M1131*6549018422.82398-1783686174686.87))-$O$1</f>
        <v>21639353.9316406</v>
      </c>
      <c r="O1131" s="41" t="n">
        <f aca="false">N1131*100/$O$2</f>
        <v>55.3622089571583</v>
      </c>
      <c r="R1131" s="47" t="n">
        <f aca="false">SUM(D1131,I1131,N1131)</f>
        <v>160076099.606201</v>
      </c>
      <c r="S1131" s="41" t="n">
        <f aca="false">R1131*100/$R$2</f>
        <v>57.9968305994137</v>
      </c>
      <c r="U1131" s="41" t="n">
        <f aca="false">[1]Plan1!$B1126</f>
        <v>12.83</v>
      </c>
    </row>
    <row r="1132" customFormat="false" ht="15" hidden="false" customHeight="false" outlineLevel="0" collapsed="false">
      <c r="A1132" s="46" t="n">
        <v>43130</v>
      </c>
      <c r="B1132" s="41" t="n">
        <f aca="false">[2]Plan1!$C1127</f>
        <v>-3.38</v>
      </c>
      <c r="C1132" s="41" t="n">
        <f aca="false">$E$5 + B1132</f>
        <v>777.62</v>
      </c>
      <c r="D1132" s="47" t="n">
        <f aca="false">IF(C1132&gt;$E$5,$E$2+$E$1,(IF(C1132&gt;764.99,C1132^3*3486.59308-C1132^2*7860012.00812+C1132*5908819377.96283-1481278321001.59,IF(C1132&gt;752.99,C1132^3*3588.471445-C1132^2*8028757.56264+C1132*5988077680.84934-1488767378546.26,C1132^3*899.851852-C1132^2*1969009.674601+C1132*1435480406.01138-348666163343.76))))-$E$1</f>
        <v>113376882.403076</v>
      </c>
      <c r="E1132" s="47" t="n">
        <f aca="false">D1132*100/$E$2</f>
        <v>76.1025722216115</v>
      </c>
      <c r="G1132" s="41" t="n">
        <f aca="false">[3]Plan1!$C1127</f>
        <v>-12.02</v>
      </c>
      <c r="H1132" s="41" t="n">
        <f aca="false">$J$5 + G1132</f>
        <v>747.98</v>
      </c>
      <c r="I1132" s="47" t="n">
        <f aca="false">IF(H1132&gt;$J$5,$J$2+$J$1,(IF(H1132&gt;739.99,H1132^3*2498.244218-H1132^2*5471052.355142+H1132*3994605728.77515-972400879260.135,H1132^3*1396.138889-H1132^2*3002770.071427+H1132*2152080038.43115-513963640099.415)))-$J$1</f>
        <v>25187893.2126465</v>
      </c>
      <c r="J1132" s="47" t="n">
        <f aca="false">I1132*100/$J$2</f>
        <v>28.6413374460284</v>
      </c>
      <c r="L1132" s="41" t="n">
        <f aca="false">[4]Plan1!$C1127</f>
        <v>-4.03</v>
      </c>
      <c r="M1132" s="41" t="n">
        <f aca="false">$O$5 + L1132</f>
        <v>834.75</v>
      </c>
      <c r="N1132" s="47" t="n">
        <f aca="false">IF(M1132&gt;$O$5,$O$2+$O$1,(M1132^3*3270.5936-M1132^2*8015778.389801+M1132*6549018422.82398-1783686174686.87))-$O$1</f>
        <v>21531212.7744141</v>
      </c>
      <c r="O1132" s="41" t="n">
        <f aca="false">N1132*100/$O$2</f>
        <v>55.0855401914383</v>
      </c>
      <c r="R1132" s="47" t="n">
        <f aca="false">SUM(D1132,I1132,N1132)</f>
        <v>160095988.390137</v>
      </c>
      <c r="S1132" s="41" t="n">
        <f aca="false">R1132*100/$R$2</f>
        <v>58.0040364623475</v>
      </c>
      <c r="U1132" s="41" t="n">
        <f aca="false">[1]Plan1!$B1127</f>
        <v>18.87</v>
      </c>
    </row>
    <row r="1133" customFormat="false" ht="15" hidden="false" customHeight="false" outlineLevel="0" collapsed="false">
      <c r="A1133" s="46" t="n">
        <v>43131</v>
      </c>
      <c r="B1133" s="41" t="n">
        <f aca="false">[2]Plan1!$C1128</f>
        <v>-3.3</v>
      </c>
      <c r="C1133" s="41" t="n">
        <f aca="false">$E$5 + B1133</f>
        <v>777.7</v>
      </c>
      <c r="D1133" s="47" t="n">
        <f aca="false">IF(C1133&gt;$E$5,$E$2+$E$1,(IF(C1133&gt;764.99,C1133^3*3486.59308-C1133^2*7860012.00812+C1133*5908819377.96283-1481278321001.59,IF(C1133&gt;752.99,C1133^3*3588.471445-C1133^2*8028757.56264+C1133*5988077680.84934-1488767378546.26,C1133^3*899.851852-C1133^2*1969009.674601+C1133*1435480406.01138-348666163343.76))))-$E$1</f>
        <v>114144089.77124</v>
      </c>
      <c r="E1133" s="47" t="n">
        <f aca="false">D1133*100/$E$2</f>
        <v>76.6175489338577</v>
      </c>
      <c r="G1133" s="41" t="n">
        <f aca="false">[3]Plan1!$C1128</f>
        <v>-11.94</v>
      </c>
      <c r="H1133" s="41" t="n">
        <f aca="false">$J$5 + G1133</f>
        <v>748.06</v>
      </c>
      <c r="I1133" s="47" t="n">
        <f aca="false">IF(H1133&gt;$J$5,$J$2+$J$1,(IF(H1133&gt;739.99,H1133^3*2498.244218-H1133^2*5471052.355142+H1133*3994605728.77515-972400879260.135,H1133^3*1396.138889-H1133^2*3002770.071427+H1133*2152080038.43115-513963640099.415)))-$J$1</f>
        <v>25447870.1428223</v>
      </c>
      <c r="J1133" s="47" t="n">
        <f aca="false">I1133*100/$J$2</f>
        <v>28.936959113251</v>
      </c>
      <c r="L1133" s="41" t="n">
        <f aca="false">[4]Plan1!$C1128</f>
        <v>-3.98</v>
      </c>
      <c r="M1133" s="41" t="n">
        <f aca="false">$O$5 + L1133</f>
        <v>834.8</v>
      </c>
      <c r="N1133" s="47" t="n">
        <f aca="false">IF(M1133&gt;$O$5,$O$2+$O$1,(M1133^3*3270.5936-M1133^2*8015778.389801+M1133*6549018422.82398-1783686174686.87))-$O$1</f>
        <v>21711622.9023438</v>
      </c>
      <c r="O1133" s="41" t="n">
        <f aca="false">N1133*100/$O$2</f>
        <v>55.5471021785467</v>
      </c>
      <c r="R1133" s="47" t="n">
        <f aca="false">SUM(D1133,I1133,N1133)</f>
        <v>161303582.816406</v>
      </c>
      <c r="S1133" s="41" t="n">
        <f aca="false">R1133*100/$R$2</f>
        <v>58.4415574260982</v>
      </c>
      <c r="U1133" s="41" t="n">
        <f aca="false">[1]Plan1!$B1128</f>
        <v>89.72</v>
      </c>
    </row>
    <row r="1134" customFormat="false" ht="15" hidden="false" customHeight="false" outlineLevel="0" collapsed="false">
      <c r="A1134" s="46" t="n">
        <v>43132</v>
      </c>
      <c r="B1134" s="41" t="n">
        <f aca="false">[2]Plan1!$C1129</f>
        <v>-3.21</v>
      </c>
      <c r="C1134" s="41" t="n">
        <f aca="false">$E$5 + B1134</f>
        <v>777.79</v>
      </c>
      <c r="D1134" s="47" t="n">
        <f aca="false">IF(C1134&gt;$E$5,$E$2+$E$1,(IF(C1134&gt;764.99,C1134^3*3486.59308-C1134^2*7860012.00812+C1134*5908819377.96283-1481278321001.59,IF(C1134&gt;752.99,C1134^3*3588.471445-C1134^2*8028757.56264+C1134*5988077680.84934-1488767378546.26,C1134^3*899.851852-C1134^2*1969009.674601+C1134*1435480406.01138-348666163343.76))))-$E$1</f>
        <v>115011399.337646</v>
      </c>
      <c r="E1134" s="47" t="n">
        <f aca="false">D1134*100/$E$2</f>
        <v>77.1997177809536</v>
      </c>
      <c r="G1134" s="41" t="n">
        <f aca="false">[3]Plan1!$C1129</f>
        <v>-11.87</v>
      </c>
      <c r="H1134" s="41" t="n">
        <f aca="false">$J$5 + G1134</f>
        <v>748.13</v>
      </c>
      <c r="I1134" s="47" t="n">
        <f aca="false">IF(H1134&gt;$J$5,$J$2+$J$1,(IF(H1134&gt;739.99,H1134^3*2498.244218-H1134^2*5471052.355142+H1134*3994605728.77515-972400879260.135,H1134^3*1396.138889-H1134^2*3002770.071427+H1134*2152080038.43115-513963640099.415)))-$J$1</f>
        <v>25676771.9958496</v>
      </c>
      <c r="J1134" s="47" t="n">
        <f aca="false">I1134*100/$J$2</f>
        <v>29.1972450831505</v>
      </c>
      <c r="L1134" s="41" t="n">
        <f aca="false">[4]Plan1!$C1129</f>
        <v>-3.94</v>
      </c>
      <c r="M1134" s="41" t="n">
        <f aca="false">$O$5 + L1134</f>
        <v>834.84</v>
      </c>
      <c r="N1134" s="47" t="n">
        <f aca="false">IF(M1134&gt;$O$5,$O$2+$O$1,(M1134^3*3270.5936-M1134^2*8015778.389801+M1134*6549018422.82398-1783686174686.87))-$O$1</f>
        <v>21856581.2329102</v>
      </c>
      <c r="O1134" s="41" t="n">
        <f aca="false">N1134*100/$O$2</f>
        <v>55.9179641466189</v>
      </c>
      <c r="R1134" s="47" t="n">
        <f aca="false">SUM(D1134,I1134,N1134)</f>
        <v>162544752.566406</v>
      </c>
      <c r="S1134" s="41" t="n">
        <f aca="false">R1134*100/$R$2</f>
        <v>58.891242993856</v>
      </c>
      <c r="U1134" s="41" t="n">
        <f aca="false">[1]Plan1!$B1129</f>
        <v>54.57</v>
      </c>
    </row>
    <row r="1135" customFormat="false" ht="15" hidden="false" customHeight="false" outlineLevel="0" collapsed="false">
      <c r="A1135" s="46" t="n">
        <v>43133</v>
      </c>
      <c r="B1135" s="41" t="n">
        <f aca="false">[2]Plan1!$C1130</f>
        <v>-3.19</v>
      </c>
      <c r="C1135" s="41" t="n">
        <f aca="false">$E$5 + B1135</f>
        <v>777.81</v>
      </c>
      <c r="D1135" s="47" t="n">
        <f aca="false">IF(C1135&gt;$E$5,$E$2+$E$1,(IF(C1135&gt;764.99,C1135^3*3486.59308-C1135^2*7860012.00812+C1135*5908819377.96283-1481278321001.59,IF(C1135&gt;752.99,C1135^3*3588.471445-C1135^2*8028757.56264+C1135*5988077680.84934-1488767378546.26,C1135^3*899.851852-C1135^2*1969009.674601+C1135*1435480406.01138-348666163343.76))))-$E$1</f>
        <v>115204740.359131</v>
      </c>
      <c r="E1135" s="47" t="n">
        <f aca="false">D1135*100/$E$2</f>
        <v>77.3294951106794</v>
      </c>
      <c r="G1135" s="41" t="n">
        <f aca="false">[3]Plan1!$C1130</f>
        <v>-11.81</v>
      </c>
      <c r="H1135" s="41" t="n">
        <f aca="false">$J$5 + G1135</f>
        <v>748.19</v>
      </c>
      <c r="I1135" s="47" t="n">
        <f aca="false">IF(H1135&gt;$J$5,$J$2+$J$1,(IF(H1135&gt;739.99,H1135^3*2498.244218-H1135^2*5471052.355142+H1135*3994605728.77515-972400879260.135,H1135^3*1396.138889-H1135^2*3002770.071427+H1135*2152080038.43115-513963640099.415)))-$J$1</f>
        <v>25874034.0498047</v>
      </c>
      <c r="J1135" s="47" t="n">
        <f aca="false">I1135*100/$J$2</f>
        <v>29.4215532063002</v>
      </c>
      <c r="L1135" s="41" t="n">
        <f aca="false">[4]Plan1!$C1130</f>
        <v>-3.84</v>
      </c>
      <c r="M1135" s="41" t="n">
        <f aca="false">$O$5 + L1135</f>
        <v>834.94</v>
      </c>
      <c r="N1135" s="47" t="n">
        <f aca="false">IF(M1135&gt;$O$5,$O$2+$O$1,(M1135^3*3270.5936-M1135^2*8015778.389801+M1135*6549018422.82398-1783686174686.87))-$O$1</f>
        <v>22221436.6474609</v>
      </c>
      <c r="O1135" s="41" t="n">
        <f aca="false">N1135*100/$O$2</f>
        <v>56.8514116868422</v>
      </c>
      <c r="R1135" s="47" t="n">
        <f aca="false">SUM(D1135,I1135,N1135)</f>
        <v>163300211.056396</v>
      </c>
      <c r="S1135" s="41" t="n">
        <f aca="false">R1135*100/$R$2</f>
        <v>59.164951549828</v>
      </c>
      <c r="U1135" s="41" t="n">
        <f aca="false">[1]Plan1!$B1130</f>
        <v>34.31</v>
      </c>
    </row>
    <row r="1136" customFormat="false" ht="15" hidden="false" customHeight="false" outlineLevel="0" collapsed="false">
      <c r="A1136" s="46" t="n">
        <v>43134</v>
      </c>
      <c r="B1136" s="41" t="n">
        <f aca="false">[2]Plan1!$C1131</f>
        <v>-3.16</v>
      </c>
      <c r="C1136" s="41" t="n">
        <f aca="false">$E$5 + B1136</f>
        <v>777.84</v>
      </c>
      <c r="D1136" s="47" t="n">
        <f aca="false">IF(C1136&gt;$E$5,$E$2+$E$1,(IF(C1136&gt;764.99,C1136^3*3486.59308-C1136^2*7860012.00812+C1136*5908819377.96283-1481278321001.59,IF(C1136&gt;752.99,C1136^3*3588.471445-C1136^2*8028757.56264+C1136*5988077680.84934-1488767378546.26,C1136^3*899.851852-C1136^2*1969009.674601+C1136*1435480406.01138-348666163343.76))))-$E$1</f>
        <v>115495165.506592</v>
      </c>
      <c r="E1136" s="47" t="n">
        <f aca="false">D1136*100/$E$2</f>
        <v>77.5244387384381</v>
      </c>
      <c r="G1136" s="41" t="n">
        <f aca="false">[3]Plan1!$C1131</f>
        <v>-11.72</v>
      </c>
      <c r="H1136" s="41" t="n">
        <f aca="false">$J$5 + G1136</f>
        <v>748.28</v>
      </c>
      <c r="I1136" s="47" t="n">
        <f aca="false">IF(H1136&gt;$J$5,$J$2+$J$1,(IF(H1136&gt;739.99,H1136^3*2498.244218-H1136^2*5471052.355142+H1136*3994605728.77515-972400879260.135,H1136^3*1396.138889-H1136^2*3002770.071427+H1136*2152080038.43115-513963640099.415)))-$J$1</f>
        <v>26171769.9697266</v>
      </c>
      <c r="J1136" s="47" t="n">
        <f aca="false">I1136*100/$J$2</f>
        <v>29.760110896707</v>
      </c>
      <c r="L1136" s="41" t="n">
        <f aca="false">[4]Plan1!$C1131</f>
        <v>-3.69</v>
      </c>
      <c r="M1136" s="41" t="n">
        <f aca="false">$O$5 + L1136</f>
        <v>835.09</v>
      </c>
      <c r="N1136" s="47" t="n">
        <f aca="false">IF(M1136&gt;$O$5,$O$2+$O$1,(M1136^3*3270.5936-M1136^2*8015778.389801+M1136*6549018422.82398-1783686174686.87))-$O$1</f>
        <v>22775343.5214844</v>
      </c>
      <c r="O1136" s="41" t="n">
        <f aca="false">N1136*100/$O$2</f>
        <v>58.2685292310796</v>
      </c>
      <c r="R1136" s="47" t="n">
        <f aca="false">SUM(D1136,I1136,N1136)</f>
        <v>164442278.997803</v>
      </c>
      <c r="S1136" s="41" t="n">
        <f aca="false">R1136*100/$R$2</f>
        <v>59.5787317524548</v>
      </c>
      <c r="U1136" s="41" t="n">
        <f aca="false">[1]Plan1!$B1131</f>
        <v>33.87</v>
      </c>
    </row>
    <row r="1137" customFormat="false" ht="15" hidden="false" customHeight="false" outlineLevel="0" collapsed="false">
      <c r="A1137" s="46" t="n">
        <v>43135</v>
      </c>
      <c r="B1137" s="41" t="n">
        <f aca="false">[2]Plan1!$C1132</f>
        <v>-3.16</v>
      </c>
      <c r="C1137" s="41" t="n">
        <f aca="false">$E$5 + B1137</f>
        <v>777.84</v>
      </c>
      <c r="D1137" s="47" t="n">
        <f aca="false">IF(C1137&gt;$E$5,$E$2+$E$1,(IF(C1137&gt;764.99,C1137^3*3486.59308-C1137^2*7860012.00812+C1137*5908819377.96283-1481278321001.59,IF(C1137&gt;752.99,C1137^3*3588.471445-C1137^2*8028757.56264+C1137*5988077680.84934-1488767378546.26,C1137^3*899.851852-C1137^2*1969009.674601+C1137*1435480406.01138-348666163343.76))))-$E$1</f>
        <v>115495165.506592</v>
      </c>
      <c r="E1137" s="47" t="n">
        <f aca="false">D1137*100/$E$2</f>
        <v>77.5244387384381</v>
      </c>
      <c r="G1137" s="41" t="n">
        <f aca="false">[3]Plan1!$C1132</f>
        <v>-11.68</v>
      </c>
      <c r="H1137" s="41" t="n">
        <f aca="false">$J$5 + G1137</f>
        <v>748.32</v>
      </c>
      <c r="I1137" s="47" t="n">
        <f aca="false">IF(H1137&gt;$J$5,$J$2+$J$1,(IF(H1137&gt;739.99,H1137^3*2498.244218-H1137^2*5471052.355142+H1137*3994605728.77515-972400879260.135,H1137^3*1396.138889-H1137^2*3002770.071427+H1137*2152080038.43115-513963640099.415)))-$J$1</f>
        <v>26304809.3479004</v>
      </c>
      <c r="J1137" s="47" t="n">
        <f aca="false">I1137*100/$J$2</f>
        <v>29.9113909458845</v>
      </c>
      <c r="L1137" s="41" t="n">
        <f aca="false">[4]Plan1!$C1132</f>
        <v>-3.64</v>
      </c>
      <c r="M1137" s="41" t="n">
        <f aca="false">$O$5 + L1137</f>
        <v>835.14</v>
      </c>
      <c r="N1137" s="47" t="n">
        <f aca="false">IF(M1137&gt;$O$5,$O$2+$O$1,(M1137^3*3270.5936-M1137^2*8015778.389801+M1137*6549018422.82398-1783686174686.87))-$O$1</f>
        <v>22961755.2929688</v>
      </c>
      <c r="O1137" s="41" t="n">
        <f aca="false">N1137*100/$O$2</f>
        <v>58.7454458468711</v>
      </c>
      <c r="R1137" s="47" t="n">
        <f aca="false">SUM(D1137,I1137,N1137)</f>
        <v>164761730.147461</v>
      </c>
      <c r="S1137" s="41" t="n">
        <f aca="false">R1137*100/$R$2</f>
        <v>59.6944714178833</v>
      </c>
      <c r="U1137" s="41" t="n">
        <f aca="false">[1]Plan1!$B1132</f>
        <v>27.31</v>
      </c>
    </row>
    <row r="1138" customFormat="false" ht="15" hidden="false" customHeight="false" outlineLevel="0" collapsed="false">
      <c r="A1138" s="46" t="n">
        <v>43136</v>
      </c>
      <c r="B1138" s="41" t="n">
        <f aca="false">[2]Plan1!$C1133</f>
        <v>-3.12</v>
      </c>
      <c r="C1138" s="41" t="n">
        <f aca="false">$E$5 + B1138</f>
        <v>777.88</v>
      </c>
      <c r="D1138" s="47" t="n">
        <f aca="false">IF(C1138&gt;$E$5,$E$2+$E$1,(IF(C1138&gt;764.99,C1138^3*3486.59308-C1138^2*7860012.00812+C1138*5908819377.96283-1481278321001.59,IF(C1138&gt;752.99,C1138^3*3588.471445-C1138^2*8028757.56264+C1138*5988077680.84934-1488767378546.26,C1138^3*899.851852-C1138^2*1969009.674601+C1138*1435480406.01138-348666163343.76))))-$E$1</f>
        <v>115883171.998291</v>
      </c>
      <c r="E1138" s="47" t="n">
        <f aca="false">D1138*100/$E$2</f>
        <v>77.7848824147072</v>
      </c>
      <c r="G1138" s="41" t="n">
        <f aca="false">[3]Plan1!$C1133</f>
        <v>-11.64</v>
      </c>
      <c r="H1138" s="41" t="n">
        <f aca="false">$J$5 + G1138</f>
        <v>748.36</v>
      </c>
      <c r="I1138" s="47" t="n">
        <f aca="false">IF(H1138&gt;$J$5,$J$2+$J$1,(IF(H1138&gt;739.99,H1138^3*2498.244218-H1138^2*5471052.355142+H1138*3994605728.77515-972400879260.135,H1138^3*1396.138889-H1138^2*3002770.071427+H1138*2152080038.43115-513963640099.415)))-$J$1</f>
        <v>26438288.4255371</v>
      </c>
      <c r="J1138" s="47" t="n">
        <f aca="false">I1138*100/$J$2</f>
        <v>30.0631709805345</v>
      </c>
      <c r="L1138" s="41" t="n">
        <f aca="false">[4]Plan1!$C1133</f>
        <v>-3.6</v>
      </c>
      <c r="M1138" s="41" t="n">
        <f aca="false">$O$5 + L1138</f>
        <v>835.18</v>
      </c>
      <c r="N1138" s="47" t="n">
        <f aca="false">IF(M1138&gt;$O$5,$O$2+$O$1,(M1138^3*3270.5936-M1138^2*8015778.389801+M1138*6549018422.82398-1783686174686.87))-$O$1</f>
        <v>23111526.9482422</v>
      </c>
      <c r="O1138" s="41" t="n">
        <f aca="false">N1138*100/$O$2</f>
        <v>59.1286222439716</v>
      </c>
      <c r="R1138" s="47" t="n">
        <f aca="false">SUM(D1138,I1138,N1138)</f>
        <v>165432987.37207</v>
      </c>
      <c r="S1138" s="41" t="n">
        <f aca="false">R1138*100/$R$2</f>
        <v>59.9376731927895</v>
      </c>
      <c r="U1138" s="41" t="n">
        <f aca="false">[1]Plan1!$B1133</f>
        <v>64.58</v>
      </c>
    </row>
    <row r="1139" customFormat="false" ht="15" hidden="false" customHeight="false" outlineLevel="0" collapsed="false">
      <c r="A1139" s="46" t="n">
        <v>43137</v>
      </c>
      <c r="B1139" s="41" t="n">
        <f aca="false">[2]Plan1!$C1134</f>
        <v>-3.03</v>
      </c>
      <c r="C1139" s="41" t="n">
        <f aca="false">$E$5 + B1139</f>
        <v>777.97</v>
      </c>
      <c r="D1139" s="47" t="n">
        <f aca="false">IF(C1139&gt;$E$5,$E$2+$E$1,(IF(C1139&gt;764.99,C1139^3*3486.59308-C1139^2*7860012.00812+C1139*5908819377.96283-1481278321001.59,IF(C1139&gt;752.99,C1139^3*3588.471445-C1139^2*8028757.56264+C1139*5988077680.84934-1488767378546.26,C1139^3*899.851852-C1139^2*1969009.674601+C1139*1435480406.01138-348666163343.76))))-$E$1</f>
        <v>116759423.004639</v>
      </c>
      <c r="E1139" s="47" t="n">
        <f aca="false">D1139*100/$E$2</f>
        <v>78.3730530724411</v>
      </c>
      <c r="G1139" s="41" t="n">
        <f aca="false">[3]Plan1!$C1134</f>
        <v>-11.51</v>
      </c>
      <c r="H1139" s="41" t="n">
        <f aca="false">$J$5 + G1139</f>
        <v>748.49</v>
      </c>
      <c r="I1139" s="47" t="n">
        <f aca="false">IF(H1139&gt;$J$5,$J$2+$J$1,(IF(H1139&gt;739.99,H1139^3*2498.244218-H1139^2*5471052.355142+H1139*3994605728.77515-972400879260.135,H1139^3*1396.138889-H1139^2*3002770.071427+H1139*2152080038.43115-513963640099.415)))-$J$1</f>
        <v>26875143.6936035</v>
      </c>
      <c r="J1139" s="47" t="n">
        <f aca="false">I1139*100/$J$2</f>
        <v>30.5599222984051</v>
      </c>
      <c r="L1139" s="41" t="n">
        <f aca="false">[4]Plan1!$C1134</f>
        <v>-3.31</v>
      </c>
      <c r="M1139" s="41" t="n">
        <f aca="false">$O$5 + L1139</f>
        <v>835.47</v>
      </c>
      <c r="N1139" s="47" t="n">
        <f aca="false">IF(M1139&gt;$O$5,$O$2+$O$1,(M1139^3*3270.5936-M1139^2*8015778.389801+M1139*6549018422.82398-1783686174686.87))-$O$1</f>
        <v>24214563.2167969</v>
      </c>
      <c r="O1139" s="41" t="n">
        <f aca="false">N1139*100/$O$2</f>
        <v>61.9506346099581</v>
      </c>
      <c r="R1139" s="47" t="n">
        <f aca="false">SUM(D1139,I1139,N1139)</f>
        <v>167849129.915039</v>
      </c>
      <c r="S1139" s="41" t="n">
        <f aca="false">R1139*100/$R$2</f>
        <v>60.8130606498386</v>
      </c>
      <c r="U1139" s="41" t="n">
        <f aca="false">[1]Plan1!$B1134</f>
        <v>120.72</v>
      </c>
    </row>
    <row r="1140" customFormat="false" ht="15" hidden="false" customHeight="false" outlineLevel="0" collapsed="false">
      <c r="A1140" s="46" t="n">
        <v>43138</v>
      </c>
      <c r="B1140" s="41" t="n">
        <f aca="false">[2]Plan1!$C1135</f>
        <v>-2.96</v>
      </c>
      <c r="C1140" s="41" t="n">
        <f aca="false">$E$5 + B1140</f>
        <v>778.04</v>
      </c>
      <c r="D1140" s="47" t="n">
        <f aca="false">IF(C1140&gt;$E$5,$E$2+$E$1,(IF(C1140&gt;764.99,C1140^3*3486.59308-C1140^2*7860012.00812+C1140*5908819377.96283-1481278321001.59,IF(C1140&gt;752.99,C1140^3*3588.471445-C1140^2*8028757.56264+C1140*5988077680.84934-1488767378546.26,C1140^3*899.851852-C1140^2*1969009.674601+C1140*1435480406.01138-348666163343.76))))-$E$1</f>
        <v>117444057.468018</v>
      </c>
      <c r="E1140" s="47" t="n">
        <f aca="false">D1140*100/$E$2</f>
        <v>78.8326039314025</v>
      </c>
      <c r="G1140" s="41" t="n">
        <f aca="false">[3]Plan1!$C1135</f>
        <v>-11.42</v>
      </c>
      <c r="H1140" s="41" t="n">
        <f aca="false">$J$5 + G1140</f>
        <v>748.58</v>
      </c>
      <c r="I1140" s="47" t="n">
        <f aca="false">IF(H1140&gt;$J$5,$J$2+$J$1,(IF(H1140&gt;739.99,H1140^3*2498.244218-H1140^2*5471052.355142+H1140*3994605728.77515-972400879260.135,H1140^3*1396.138889-H1140^2*3002770.071427+H1140*2152080038.43115-513963640099.415)))-$J$1</f>
        <v>27180325.8425293</v>
      </c>
      <c r="J1140" s="47" t="n">
        <f aca="false">I1140*100/$J$2</f>
        <v>30.9069471502295</v>
      </c>
      <c r="L1140" s="41" t="n">
        <f aca="false">[4]Plan1!$C1135</f>
        <v>-3.07</v>
      </c>
      <c r="M1140" s="41" t="n">
        <f aca="false">$O$5 + L1140</f>
        <v>835.71</v>
      </c>
      <c r="N1140" s="47" t="n">
        <f aca="false">IF(M1140&gt;$O$5,$O$2+$O$1,(M1140^3*3270.5936-M1140^2*8015778.389801+M1140*6549018422.82398-1783686174686.87))-$O$1</f>
        <v>25150508.4589844</v>
      </c>
      <c r="O1140" s="41" t="n">
        <f aca="false">N1140*100/$O$2</f>
        <v>64.3451606311198</v>
      </c>
      <c r="R1140" s="47" t="n">
        <f aca="false">SUM(D1140,I1140,N1140)</f>
        <v>169774891.769531</v>
      </c>
      <c r="S1140" s="41" t="n">
        <f aca="false">R1140*100/$R$2</f>
        <v>61.5107793244224</v>
      </c>
      <c r="U1140" s="41" t="n">
        <f aca="false">[1]Plan1!$B1135</f>
        <v>74.13</v>
      </c>
    </row>
    <row r="1141" customFormat="false" ht="15" hidden="false" customHeight="false" outlineLevel="0" collapsed="false">
      <c r="A1141" s="46" t="n">
        <v>43139</v>
      </c>
      <c r="B1141" s="41" t="n">
        <f aca="false">[2]Plan1!$C1136</f>
        <v>-2.86</v>
      </c>
      <c r="C1141" s="41" t="n">
        <f aca="false">$E$5 + B1141</f>
        <v>778.14</v>
      </c>
      <c r="D1141" s="47" t="n">
        <f aca="false">IF(C1141&gt;$E$5,$E$2+$E$1,(IF(C1141&gt;764.99,C1141^3*3486.59308-C1141^2*7860012.00812+C1141*5908819377.96283-1481278321001.59,IF(C1141&gt;752.99,C1141^3*3588.471445-C1141^2*8028757.56264+C1141*5988077680.84934-1488767378546.26,C1141^3*899.851852-C1141^2*1969009.674601+C1141*1435480406.01138-348666163343.76))))-$E$1</f>
        <v>118426836.42749</v>
      </c>
      <c r="E1141" s="47" t="n">
        <f aca="false">D1141*100/$E$2</f>
        <v>79.4922799178637</v>
      </c>
      <c r="G1141" s="41" t="n">
        <f aca="false">[3]Plan1!$C1136</f>
        <v>-11.37</v>
      </c>
      <c r="H1141" s="41" t="n">
        <f aca="false">$J$5 + G1141</f>
        <v>748.63</v>
      </c>
      <c r="I1141" s="47" t="n">
        <f aca="false">IF(H1141&gt;$J$5,$J$2+$J$1,(IF(H1141&gt;739.99,H1141^3*2498.244218-H1141^2*5471052.355142+H1141*3994605728.77515-972400879260.135,H1141^3*1396.138889-H1141^2*3002770.071427+H1141*2152080038.43115-513963640099.415)))-$J$1</f>
        <v>27350846.263916</v>
      </c>
      <c r="J1141" s="47" t="n">
        <f aca="false">I1141*100/$J$2</f>
        <v>31.100847167557</v>
      </c>
      <c r="L1141" s="41" t="n">
        <f aca="false">[4]Plan1!$C1136</f>
        <v>-2.98</v>
      </c>
      <c r="M1141" s="41" t="n">
        <f aca="false">$O$5 + L1141</f>
        <v>835.8</v>
      </c>
      <c r="N1141" s="47" t="n">
        <f aca="false">IF(M1141&gt;$O$5,$O$2+$O$1,(M1141^3*3270.5936-M1141^2*8015778.389801+M1141*6549018422.82398-1783686174686.87))-$O$1</f>
        <v>25506938.894043</v>
      </c>
      <c r="O1141" s="41" t="n">
        <f aca="false">N1141*100/$O$2</f>
        <v>65.2570536703825</v>
      </c>
      <c r="R1141" s="47" t="n">
        <f aca="false">SUM(D1141,I1141,N1141)</f>
        <v>171284621.585449</v>
      </c>
      <c r="S1141" s="41" t="n">
        <f aca="false">R1141*100/$R$2</f>
        <v>62.0577663174844</v>
      </c>
      <c r="U1141" s="41" t="n">
        <f aca="false">[1]Plan1!$B1136</f>
        <v>36.53</v>
      </c>
    </row>
    <row r="1142" customFormat="false" ht="15" hidden="false" customHeight="false" outlineLevel="0" collapsed="false">
      <c r="A1142" s="46" t="n">
        <v>43140</v>
      </c>
      <c r="B1142" s="41" t="n">
        <f aca="false">[2]Plan1!$C1137</f>
        <v>-2.84</v>
      </c>
      <c r="C1142" s="41" t="n">
        <f aca="false">$E$5 + B1142</f>
        <v>778.16</v>
      </c>
      <c r="D1142" s="47" t="n">
        <f aca="false">IF(C1142&gt;$E$5,$E$2+$E$1,(IF(C1142&gt;764.99,C1142^3*3486.59308-C1142^2*7860012.00812+C1142*5908819377.96283-1481278321001.59,IF(C1142&gt;752.99,C1142^3*3588.471445-C1142^2*8028757.56264+C1142*5988077680.84934-1488767378546.26,C1142^3*899.851852-C1142^2*1969009.674601+C1142*1435480406.01138-348666163343.76))))-$E$1</f>
        <v>118624061.535889</v>
      </c>
      <c r="E1142" s="47" t="n">
        <f aca="false">D1142*100/$E$2</f>
        <v>79.6246643840589</v>
      </c>
      <c r="G1142" s="41" t="n">
        <f aca="false">[3]Plan1!$C1137</f>
        <v>-11.3</v>
      </c>
      <c r="H1142" s="41" t="n">
        <f aca="false">$J$5 + G1142</f>
        <v>748.7</v>
      </c>
      <c r="I1142" s="47" t="n">
        <f aca="false">IF(H1142&gt;$J$5,$J$2+$J$1,(IF(H1142&gt;739.99,H1142^3*2498.244218-H1142^2*5471052.355142+H1142*3994605728.77515-972400879260.135,H1142^3*1396.138889-H1142^2*3002770.071427+H1142*2152080038.43115-513963640099.415)))-$J$1</f>
        <v>27590749.0004883</v>
      </c>
      <c r="J1142" s="47" t="n">
        <f aca="false">I1142*100/$J$2</f>
        <v>31.3736423225302</v>
      </c>
      <c r="L1142" s="41" t="n">
        <f aca="false">[4]Plan1!$C1137</f>
        <v>-2.98</v>
      </c>
      <c r="M1142" s="41" t="n">
        <f aca="false">$O$5 + L1142</f>
        <v>835.8</v>
      </c>
      <c r="N1142" s="47" t="n">
        <f aca="false">IF(M1142&gt;$O$5,$O$2+$O$1,(M1142^3*3270.5936-M1142^2*8015778.389801+M1142*6549018422.82398-1783686174686.87))-$O$1</f>
        <v>25506938.894043</v>
      </c>
      <c r="O1142" s="41" t="n">
        <f aca="false">N1142*100/$O$2</f>
        <v>65.2570536703825</v>
      </c>
      <c r="R1142" s="47" t="n">
        <f aca="false">SUM(D1142,I1142,N1142)</f>
        <v>171721749.43042</v>
      </c>
      <c r="S1142" s="41" t="n">
        <f aca="false">R1142*100/$R$2</f>
        <v>62.2161411756763</v>
      </c>
      <c r="U1142" s="41" t="n">
        <f aca="false">[1]Plan1!$B1137</f>
        <v>33.01</v>
      </c>
    </row>
    <row r="1143" customFormat="false" ht="15" hidden="false" customHeight="false" outlineLevel="0" collapsed="false">
      <c r="A1143" s="46" t="n">
        <v>43141</v>
      </c>
      <c r="B1143" s="41" t="n">
        <f aca="false">[2]Plan1!$C1138</f>
        <v>-2.85</v>
      </c>
      <c r="C1143" s="41" t="n">
        <f aca="false">$E$5 + B1143</f>
        <v>778.15</v>
      </c>
      <c r="D1143" s="47" t="n">
        <f aca="false">IF(C1143&gt;$E$5,$E$2+$E$1,(IF(C1143&gt;764.99,C1143^3*3486.59308-C1143^2*7860012.00812+C1143*5908819377.96283-1481278321001.59,IF(C1143&gt;752.99,C1143^3*3588.471445-C1143^2*8028757.56264+C1143*5988077680.84934-1488767378546.26,C1143^3*899.851852-C1143^2*1969009.674601+C1143*1435480406.01138-348666163343.76))))-$E$1</f>
        <v>118525421.054443</v>
      </c>
      <c r="E1143" s="47" t="n">
        <f aca="false">D1143*100/$E$2</f>
        <v>79.5584534052063</v>
      </c>
      <c r="G1143" s="41" t="n">
        <f aca="false">[3]Plan1!$C1138</f>
        <v>-11.27</v>
      </c>
      <c r="H1143" s="41" t="n">
        <f aca="false">$J$5 + G1143</f>
        <v>748.73</v>
      </c>
      <c r="I1143" s="47" t="n">
        <f aca="false">IF(H1143&gt;$J$5,$J$2+$J$1,(IF(H1143&gt;739.99,H1143^3*2498.244218-H1143^2*5471052.355142+H1143*3994605728.77515-972400879260.135,H1143^3*1396.138889-H1143^2*3002770.071427+H1143*2152080038.43115-513963640099.415)))-$J$1</f>
        <v>27693984.9206543</v>
      </c>
      <c r="J1143" s="47" t="n">
        <f aca="false">I1143*100/$J$2</f>
        <v>31.4910326418024</v>
      </c>
      <c r="L1143" s="41" t="n">
        <f aca="false">[4]Plan1!$C1138</f>
        <v>-2.92</v>
      </c>
      <c r="M1143" s="41" t="n">
        <f aca="false">$O$5 + L1143</f>
        <v>835.86</v>
      </c>
      <c r="N1143" s="47" t="n">
        <f aca="false">IF(M1143&gt;$O$5,$O$2+$O$1,(M1143^3*3270.5936-M1143^2*8015778.389801+M1143*6549018422.82398-1783686174686.87))-$O$1</f>
        <v>25746222.4736328</v>
      </c>
      <c r="O1143" s="41" t="n">
        <f aca="false">N1143*100/$O$2</f>
        <v>65.8692377298105</v>
      </c>
      <c r="R1143" s="47" t="n">
        <f aca="false">SUM(D1143,I1143,N1143)</f>
        <v>171965628.44873</v>
      </c>
      <c r="S1143" s="41" t="n">
        <f aca="false">R1143*100/$R$2</f>
        <v>62.3045004632058</v>
      </c>
      <c r="U1143" s="41" t="n">
        <f aca="false">[1]Plan1!$B1138</f>
        <v>39.29</v>
      </c>
    </row>
    <row r="1144" customFormat="false" ht="15" hidden="false" customHeight="false" outlineLevel="0" collapsed="false">
      <c r="A1144" s="46" t="n">
        <v>43142</v>
      </c>
      <c r="B1144" s="41" t="n">
        <f aca="false">[2]Plan1!$C1139</f>
        <v>-2.78</v>
      </c>
      <c r="C1144" s="41" t="n">
        <f aca="false">$E$5 + B1144</f>
        <v>778.22</v>
      </c>
      <c r="D1144" s="47" t="n">
        <f aca="false">IF(C1144&gt;$E$5,$E$2+$E$1,(IF(C1144&gt;764.99,C1144^3*3486.59308-C1144^2*7860012.00812+C1144*5908819377.96283-1481278321001.59,IF(C1144&gt;752.99,C1144^3*3588.471445-C1144^2*8028757.56264+C1144*5988077680.84934-1488767378546.26,C1144^3*899.851852-C1144^2*1969009.674601+C1144*1435480406.01138-348666163343.76))))-$E$1</f>
        <v>119217078.503662</v>
      </c>
      <c r="E1144" s="47" t="n">
        <f aca="false">D1144*100/$E$2</f>
        <v>80.0227183405804</v>
      </c>
      <c r="G1144" s="41" t="n">
        <f aca="false">[3]Plan1!$C1139</f>
        <v>-11.25</v>
      </c>
      <c r="H1144" s="41" t="n">
        <f aca="false">$J$5 + G1144</f>
        <v>748.75</v>
      </c>
      <c r="I1144" s="47" t="n">
        <f aca="false">IF(H1144&gt;$J$5,$J$2+$J$1,(IF(H1144&gt;739.99,H1144^3*2498.244218-H1144^2*5471052.355142+H1144*3994605728.77515-972400879260.135,H1144^3*1396.138889-H1144^2*3002770.071427+H1144*2152080038.43115-513963640099.415)))-$J$1</f>
        <v>27762949.3217773</v>
      </c>
      <c r="J1144" s="47" t="n">
        <f aca="false">I1144*100/$J$2</f>
        <v>31.5694525663134</v>
      </c>
      <c r="L1144" s="41" t="n">
        <f aca="false">[4]Plan1!$C1139</f>
        <v>-2.91</v>
      </c>
      <c r="M1144" s="41" t="n">
        <f aca="false">$O$5 + L1144</f>
        <v>835.87</v>
      </c>
      <c r="N1144" s="47" t="n">
        <f aca="false">IF(M1144&gt;$O$5,$O$2+$O$1,(M1144^3*3270.5936-M1144^2*8015778.389801+M1144*6549018422.82398-1783686174686.87))-$O$1</f>
        <v>25786232.8037109</v>
      </c>
      <c r="O1144" s="41" t="n">
        <f aca="false">N1144*100/$O$2</f>
        <v>65.9716003170313</v>
      </c>
      <c r="R1144" s="47" t="n">
        <f aca="false">SUM(D1144,I1144,N1144)</f>
        <v>172766260.62915</v>
      </c>
      <c r="S1144" s="41" t="n">
        <f aca="false">R1144*100/$R$2</f>
        <v>62.594575802713</v>
      </c>
      <c r="U1144" s="41" t="n">
        <f aca="false">[1]Plan1!$B1139</f>
        <v>38.36</v>
      </c>
    </row>
    <row r="1145" customFormat="false" ht="15" hidden="false" customHeight="false" outlineLevel="0" collapsed="false">
      <c r="A1145" s="46" t="n">
        <v>43143</v>
      </c>
      <c r="B1145" s="41" t="n">
        <f aca="false">[2]Plan1!$C1140</f>
        <v>-2.7</v>
      </c>
      <c r="C1145" s="41" t="n">
        <f aca="false">$E$5 + B1145</f>
        <v>778.3</v>
      </c>
      <c r="D1145" s="47" t="n">
        <f aca="false">IF(C1145&gt;$E$5,$E$2+$E$1,(IF(C1145&gt;764.99,C1145^3*3486.59308-C1145^2*7860012.00812+C1145*5908819377.96283-1481278321001.59,IF(C1145&gt;752.99,C1145^3*3588.471445-C1145^2*8028757.56264+C1145*5988077680.84934-1488767378546.26,C1145^3*899.851852-C1145^2*1969009.674601+C1145*1435480406.01138-348666163343.76))))-$E$1</f>
        <v>120010904.546143</v>
      </c>
      <c r="E1145" s="47" t="n">
        <f aca="false">D1145*100/$E$2</f>
        <v>80.5555624482045</v>
      </c>
      <c r="G1145" s="41" t="n">
        <f aca="false">[3]Plan1!$C1140</f>
        <v>-11.22</v>
      </c>
      <c r="H1145" s="41" t="n">
        <f aca="false">$J$5 + G1145</f>
        <v>748.78</v>
      </c>
      <c r="I1145" s="47" t="n">
        <f aca="false">IF(H1145&gt;$J$5,$J$2+$J$1,(IF(H1145&gt;739.99,H1145^3*2498.244218-H1145^2*5471052.355142+H1145*3994605728.77515-972400879260.135,H1145^3*1396.138889-H1145^2*3002770.071427+H1145*2152080038.43115-513963640099.415)))-$J$1</f>
        <v>27866606.9035645</v>
      </c>
      <c r="J1145" s="47" t="n">
        <f aca="false">I1145*100/$J$2</f>
        <v>31.6873223600965</v>
      </c>
      <c r="L1145" s="41" t="n">
        <f aca="false">[4]Plan1!$C1140</f>
        <v>-2.92</v>
      </c>
      <c r="M1145" s="41" t="n">
        <f aca="false">$O$5 + L1145</f>
        <v>835.86</v>
      </c>
      <c r="N1145" s="47" t="n">
        <f aca="false">IF(M1145&gt;$O$5,$O$2+$O$1,(M1145^3*3270.5936-M1145^2*8015778.389801+M1145*6549018422.82398-1783686174686.87))-$O$1</f>
        <v>25746222.4736328</v>
      </c>
      <c r="O1145" s="41" t="n">
        <f aca="false">N1145*100/$O$2</f>
        <v>65.8692377298105</v>
      </c>
      <c r="R1145" s="47" t="n">
        <f aca="false">SUM(D1145,I1145,N1145)</f>
        <v>173623733.92334</v>
      </c>
      <c r="S1145" s="41" t="n">
        <f aca="false">R1145*100/$R$2</f>
        <v>62.9052451250476</v>
      </c>
      <c r="U1145" s="41" t="n">
        <f aca="false">[1]Plan1!$B1140</f>
        <v>32.59</v>
      </c>
    </row>
    <row r="1146" customFormat="false" ht="15" hidden="false" customHeight="false" outlineLevel="0" collapsed="false">
      <c r="A1146" s="46" t="n">
        <v>43144</v>
      </c>
      <c r="B1146" s="41" t="n">
        <f aca="false">[2]Plan1!$C1141</f>
        <v>-2.68</v>
      </c>
      <c r="C1146" s="41" t="n">
        <f aca="false">$E$5 + B1146</f>
        <v>778.32</v>
      </c>
      <c r="D1146" s="47" t="n">
        <f aca="false">IF(C1146&gt;$E$5,$E$2+$E$1,(IF(C1146&gt;764.99,C1146^3*3486.59308-C1146^2*7860012.00812+C1146*5908819377.96283-1481278321001.59,IF(C1146&gt;752.99,C1146^3*3588.471445-C1146^2*8028757.56264+C1146*5988077680.84934-1488767378546.26,C1146^3*899.851852-C1146^2*1969009.674601+C1146*1435480406.01138-348666163343.76))))-$E$1</f>
        <v>120209922.307373</v>
      </c>
      <c r="E1146" s="47" t="n">
        <f aca="false">D1146*100/$E$2</f>
        <v>80.6891502063647</v>
      </c>
      <c r="G1146" s="41" t="n">
        <f aca="false">[3]Plan1!$C1141</f>
        <v>-11.2</v>
      </c>
      <c r="H1146" s="41" t="n">
        <f aca="false">$J$5 + G1146</f>
        <v>748.8</v>
      </c>
      <c r="I1146" s="47" t="n">
        <f aca="false">IF(H1146&gt;$J$5,$J$2+$J$1,(IF(H1146&gt;739.99,H1146^3*2498.244218-H1146^2*5471052.355142+H1146*3994605728.77515-972400879260.135,H1146^3*1396.138889-H1146^2*3002770.071427+H1146*2152080038.43115-513963640099.415)))-$J$1</f>
        <v>27935852.786377</v>
      </c>
      <c r="J1146" s="47" t="n">
        <f aca="false">I1146*100/$J$2</f>
        <v>31.7660623594937</v>
      </c>
      <c r="L1146" s="41" t="n">
        <f aca="false">[4]Plan1!$C1141</f>
        <v>-2.93</v>
      </c>
      <c r="M1146" s="41" t="n">
        <f aca="false">$O$5 + L1146</f>
        <v>835.85</v>
      </c>
      <c r="N1146" s="47" t="n">
        <f aca="false">IF(M1146&gt;$O$5,$O$2+$O$1,(M1146^3*3270.5936-M1146^2*8015778.389801+M1146*6549018422.82398-1783686174686.87))-$O$1</f>
        <v>25706249.2431641</v>
      </c>
      <c r="O1146" s="41" t="n">
        <f aca="false">N1146*100/$O$2</f>
        <v>65.7669700583774</v>
      </c>
      <c r="R1146" s="47" t="n">
        <f aca="false">SUM(D1146,I1146,N1146)</f>
        <v>173852024.336914</v>
      </c>
      <c r="S1146" s="41" t="n">
        <f aca="false">R1146*100/$R$2</f>
        <v>62.9879565384073</v>
      </c>
      <c r="U1146" s="41" t="n">
        <f aca="false">[1]Plan1!$B1141</f>
        <v>29.68</v>
      </c>
    </row>
    <row r="1147" customFormat="false" ht="15" hidden="false" customHeight="false" outlineLevel="0" collapsed="false">
      <c r="A1147" s="46" t="n">
        <v>43145</v>
      </c>
      <c r="B1147" s="41" t="n">
        <f aca="false">[2]Plan1!$C1142</f>
        <v>-2.67</v>
      </c>
      <c r="C1147" s="41" t="n">
        <f aca="false">$E$5 + B1147</f>
        <v>778.33</v>
      </c>
      <c r="D1147" s="47" t="n">
        <f aca="false">IF(C1147&gt;$E$5,$E$2+$E$1,(IF(C1147&gt;764.99,C1147^3*3486.59308-C1147^2*7860012.00812+C1147*5908819377.96283-1481278321001.59,IF(C1147&gt;752.99,C1147^3*3588.471445-C1147^2*8028757.56264+C1147*5988077680.84934-1488767378546.26,C1147^3*899.851852-C1147^2*1969009.674601+C1147*1435480406.01138-348666163343.76))))-$E$1</f>
        <v>120309515.48999</v>
      </c>
      <c r="E1147" s="47" t="n">
        <f aca="false">D1147*100/$E$2</f>
        <v>80.7560006719293</v>
      </c>
      <c r="G1147" s="41" t="n">
        <f aca="false">[3]Plan1!$C1142</f>
        <v>-11.19</v>
      </c>
      <c r="H1147" s="41" t="n">
        <f aca="false">$J$5 + G1147</f>
        <v>748.81</v>
      </c>
      <c r="I1147" s="47" t="n">
        <f aca="false">IF(H1147&gt;$J$5,$J$2+$J$1,(IF(H1147&gt;739.99,H1147^3*2498.244218-H1147^2*5471052.355142+H1147*3994605728.77515-972400879260.135,H1147^3*1396.138889-H1147^2*3002770.071427+H1147*2152080038.43115-513963640099.415)))-$J$1</f>
        <v>27970518.0217285</v>
      </c>
      <c r="J1147" s="47" t="n">
        <f aca="false">I1147*100/$J$2</f>
        <v>31.8054804519466</v>
      </c>
      <c r="L1147" s="41" t="n">
        <f aca="false">[4]Plan1!$C1142</f>
        <v>-2.92</v>
      </c>
      <c r="M1147" s="41" t="n">
        <f aca="false">$O$5 + L1147</f>
        <v>835.86</v>
      </c>
      <c r="N1147" s="47" t="n">
        <f aca="false">IF(M1147&gt;$O$5,$O$2+$O$1,(M1147^3*3270.5936-M1147^2*8015778.389801+M1147*6549018422.82398-1783686174686.87))-$O$1</f>
        <v>25746222.4736328</v>
      </c>
      <c r="O1147" s="41" t="n">
        <f aca="false">N1147*100/$O$2</f>
        <v>65.8692377298105</v>
      </c>
      <c r="R1147" s="47" t="n">
        <f aca="false">SUM(D1147,I1147,N1147)</f>
        <v>174026255.985352</v>
      </c>
      <c r="S1147" s="41" t="n">
        <f aca="false">R1147*100/$R$2</f>
        <v>63.0510820357448</v>
      </c>
      <c r="U1147" s="41" t="n">
        <f aca="false">[1]Plan1!$B1142</f>
        <v>23.95</v>
      </c>
    </row>
    <row r="1148" customFormat="false" ht="15" hidden="false" customHeight="false" outlineLevel="0" collapsed="false">
      <c r="A1148" s="46" t="n">
        <v>43146</v>
      </c>
      <c r="B1148" s="41" t="n">
        <f aca="false">[2]Plan1!$C1143</f>
        <v>-2.68</v>
      </c>
      <c r="C1148" s="41" t="n">
        <f aca="false">$E$5 + B1148</f>
        <v>778.32</v>
      </c>
      <c r="D1148" s="47" t="n">
        <f aca="false">IF(C1148&gt;$E$5,$E$2+$E$1,(IF(C1148&gt;764.99,C1148^3*3486.59308-C1148^2*7860012.00812+C1148*5908819377.96283-1481278321001.59,IF(C1148&gt;752.99,C1148^3*3588.471445-C1148^2*8028757.56264+C1148*5988077680.84934-1488767378546.26,C1148^3*899.851852-C1148^2*1969009.674601+C1148*1435480406.01138-348666163343.76))))-$E$1</f>
        <v>120209922.307373</v>
      </c>
      <c r="E1148" s="47" t="n">
        <f aca="false">D1148*100/$E$2</f>
        <v>80.6891502063647</v>
      </c>
      <c r="G1148" s="41" t="n">
        <f aca="false">[3]Plan1!$C1143</f>
        <v>-11.18</v>
      </c>
      <c r="H1148" s="41" t="n">
        <f aca="false">$J$5 + G1148</f>
        <v>748.82</v>
      </c>
      <c r="I1148" s="47" t="n">
        <f aca="false">IF(H1148&gt;$J$5,$J$2+$J$1,(IF(H1148&gt;739.99,H1148^3*2498.244218-H1148^2*5471052.355142+H1148*3994605728.77515-972400879260.135,H1148^3*1396.138889-H1148^2*3002770.071427+H1148*2152080038.43115-513963640099.415)))-$J$1</f>
        <v>28005211.4719238</v>
      </c>
      <c r="J1148" s="47" t="n">
        <f aca="false">I1148*100/$J$2</f>
        <v>31.8449306277045</v>
      </c>
      <c r="L1148" s="41" t="n">
        <f aca="false">[4]Plan1!$C1143</f>
        <v>-2.93</v>
      </c>
      <c r="M1148" s="41" t="n">
        <f aca="false">$O$5 + L1148</f>
        <v>835.85</v>
      </c>
      <c r="N1148" s="47" t="n">
        <f aca="false">IF(M1148&gt;$O$5,$O$2+$O$1,(M1148^3*3270.5936-M1148^2*8015778.389801+M1148*6549018422.82398-1783686174686.87))-$O$1</f>
        <v>25706249.2431641</v>
      </c>
      <c r="O1148" s="41" t="n">
        <f aca="false">N1148*100/$O$2</f>
        <v>65.7669700583774</v>
      </c>
      <c r="R1148" s="47" t="n">
        <f aca="false">SUM(D1148,I1148,N1148)</f>
        <v>173921383.022461</v>
      </c>
      <c r="S1148" s="41" t="n">
        <f aca="false">R1148*100/$R$2</f>
        <v>63.0130857359962</v>
      </c>
      <c r="U1148" s="41" t="n">
        <f aca="false">[1]Plan1!$B1143</f>
        <v>22.19</v>
      </c>
    </row>
    <row r="1149" customFormat="false" ht="15" hidden="false" customHeight="false" outlineLevel="0" collapsed="false">
      <c r="A1149" s="46" t="n">
        <v>43147</v>
      </c>
      <c r="B1149" s="41" t="n">
        <f aca="false">[2]Plan1!$C1144</f>
        <v>-2.67</v>
      </c>
      <c r="C1149" s="41" t="n">
        <f aca="false">$E$5 + B1149</f>
        <v>778.33</v>
      </c>
      <c r="D1149" s="47" t="n">
        <f aca="false">IF(C1149&gt;$E$5,$E$2+$E$1,(IF(C1149&gt;764.99,C1149^3*3486.59308-C1149^2*7860012.00812+C1149*5908819377.96283-1481278321001.59,IF(C1149&gt;752.99,C1149^3*3588.471445-C1149^2*8028757.56264+C1149*5988077680.84934-1488767378546.26,C1149^3*899.851852-C1149^2*1969009.674601+C1149*1435480406.01138-348666163343.76))))-$E$1</f>
        <v>120309515.48999</v>
      </c>
      <c r="E1149" s="47" t="n">
        <f aca="false">D1149*100/$E$2</f>
        <v>80.7560006719293</v>
      </c>
      <c r="G1149" s="41" t="n">
        <f aca="false">[3]Plan1!$C1144</f>
        <v>-11.18</v>
      </c>
      <c r="H1149" s="41" t="n">
        <f aca="false">$J$5 + G1149</f>
        <v>748.82</v>
      </c>
      <c r="I1149" s="47" t="n">
        <f aca="false">IF(H1149&gt;$J$5,$J$2+$J$1,(IF(H1149&gt;739.99,H1149^3*2498.244218-H1149^2*5471052.355142+H1149*3994605728.77515-972400879260.135,H1149^3*1396.138889-H1149^2*3002770.071427+H1149*2152080038.43115-513963640099.415)))-$J$1</f>
        <v>28005211.4719238</v>
      </c>
      <c r="J1149" s="47" t="n">
        <f aca="false">I1149*100/$J$2</f>
        <v>31.8449306277045</v>
      </c>
      <c r="L1149" s="41" t="n">
        <f aca="false">[4]Plan1!$C1144</f>
        <v>-2.94</v>
      </c>
      <c r="M1149" s="41" t="n">
        <f aca="false">$O$5 + L1149</f>
        <v>835.84</v>
      </c>
      <c r="N1149" s="47" t="n">
        <f aca="false">IF(M1149&gt;$O$5,$O$2+$O$1,(M1149^3*3270.5936-M1149^2*8015778.389801+M1149*6549018422.82398-1783686174686.87))-$O$1</f>
        <v>25666313.0917969</v>
      </c>
      <c r="O1149" s="41" t="n">
        <f aca="false">N1149*100/$O$2</f>
        <v>65.664797250265</v>
      </c>
      <c r="R1149" s="47" t="n">
        <f aca="false">SUM(D1149,I1149,N1149)</f>
        <v>173981040.053711</v>
      </c>
      <c r="S1149" s="41" t="n">
        <f aca="false">R1149*100/$R$2</f>
        <v>63.0346999478865</v>
      </c>
      <c r="U1149" s="41" t="n">
        <f aca="false">[1]Plan1!$B1144</f>
        <v>24.68</v>
      </c>
    </row>
    <row r="1150" customFormat="false" ht="15" hidden="false" customHeight="false" outlineLevel="0" collapsed="false">
      <c r="A1150" s="46" t="n">
        <v>43148</v>
      </c>
      <c r="B1150" s="41" t="n">
        <f aca="false">[2]Plan1!$C1145</f>
        <v>-2.68</v>
      </c>
      <c r="C1150" s="41" t="n">
        <f aca="false">$E$5 + B1150</f>
        <v>778.32</v>
      </c>
      <c r="D1150" s="47" t="n">
        <f aca="false">IF(C1150&gt;$E$5,$E$2+$E$1,(IF(C1150&gt;764.99,C1150^3*3486.59308-C1150^2*7860012.00812+C1150*5908819377.96283-1481278321001.59,IF(C1150&gt;752.99,C1150^3*3588.471445-C1150^2*8028757.56264+C1150*5988077680.84934-1488767378546.26,C1150^3*899.851852-C1150^2*1969009.674601+C1150*1435480406.01138-348666163343.76))))-$E$1</f>
        <v>120209922.307373</v>
      </c>
      <c r="E1150" s="47" t="n">
        <f aca="false">D1150*100/$E$2</f>
        <v>80.6891502063647</v>
      </c>
      <c r="G1150" s="41" t="n">
        <f aca="false">[3]Plan1!$C1145</f>
        <v>-11.17</v>
      </c>
      <c r="H1150" s="41" t="n">
        <f aca="false">$J$5 + G1150</f>
        <v>748.83</v>
      </c>
      <c r="I1150" s="47" t="n">
        <f aca="false">IF(H1150&gt;$J$5,$J$2+$J$1,(IF(H1150&gt;739.99,H1150^3*2498.244218-H1150^2*5471052.355142+H1150*3994605728.77515-972400879260.135,H1150^3*1396.138889-H1150^2*3002770.071427+H1150*2152080038.43115-513963640099.415)))-$J$1</f>
        <v>28039933.1538086</v>
      </c>
      <c r="J1150" s="47" t="n">
        <f aca="false">I1150*100/$J$2</f>
        <v>31.8844129059229</v>
      </c>
      <c r="L1150" s="41" t="n">
        <f aca="false">[4]Plan1!$C1145</f>
        <v>-2.94</v>
      </c>
      <c r="M1150" s="41" t="n">
        <f aca="false">$O$5 + L1150</f>
        <v>835.84</v>
      </c>
      <c r="N1150" s="47" t="n">
        <f aca="false">IF(M1150&gt;$O$5,$O$2+$O$1,(M1150^3*3270.5936-M1150^2*8015778.389801+M1150*6549018422.82398-1783686174686.87))-$O$1</f>
        <v>25666313.0917969</v>
      </c>
      <c r="O1150" s="41" t="n">
        <f aca="false">N1150*100/$O$2</f>
        <v>65.664797250265</v>
      </c>
      <c r="R1150" s="47" t="n">
        <f aca="false">SUM(D1150,I1150,N1150)</f>
        <v>173916168.552979</v>
      </c>
      <c r="S1150" s="41" t="n">
        <f aca="false">R1150*100/$R$2</f>
        <v>63.0111964926677</v>
      </c>
      <c r="U1150" s="41" t="n">
        <f aca="false">[1]Plan1!$B1145</f>
        <v>21.16</v>
      </c>
    </row>
    <row r="1151" customFormat="false" ht="15" hidden="false" customHeight="false" outlineLevel="0" collapsed="false">
      <c r="A1151" s="46" t="n">
        <v>43149</v>
      </c>
      <c r="B1151" s="41" t="n">
        <f aca="false">[2]Plan1!$C1146</f>
        <v>-2.68</v>
      </c>
      <c r="C1151" s="41" t="n">
        <f aca="false">$E$5 + B1151</f>
        <v>778.32</v>
      </c>
      <c r="D1151" s="47" t="n">
        <f aca="false">IF(C1151&gt;$E$5,$E$2+$E$1,(IF(C1151&gt;764.99,C1151^3*3486.59308-C1151^2*7860012.00812+C1151*5908819377.96283-1481278321001.59,IF(C1151&gt;752.99,C1151^3*3588.471445-C1151^2*8028757.56264+C1151*5988077680.84934-1488767378546.26,C1151^3*899.851852-C1151^2*1969009.674601+C1151*1435480406.01138-348666163343.76))))-$E$1</f>
        <v>120209922.307373</v>
      </c>
      <c r="E1151" s="47" t="n">
        <f aca="false">D1151*100/$E$2</f>
        <v>80.6891502063647</v>
      </c>
      <c r="G1151" s="41" t="n">
        <f aca="false">[3]Plan1!$C1146</f>
        <v>-11.16</v>
      </c>
      <c r="H1151" s="41" t="n">
        <f aca="false">$J$5 + G1151</f>
        <v>748.84</v>
      </c>
      <c r="I1151" s="47" t="n">
        <f aca="false">IF(H1151&gt;$J$5,$J$2+$J$1,(IF(H1151&gt;739.99,H1151^3*2498.244218-H1151^2*5471052.355142+H1151*3994605728.77515-972400879260.135,H1151^3*1396.138889-H1151^2*3002770.071427+H1151*2152080038.43115-513963640099.415)))-$J$1</f>
        <v>28074683.0812988</v>
      </c>
      <c r="J1151" s="47" t="n">
        <f aca="false">I1151*100/$J$2</f>
        <v>31.9239273024256</v>
      </c>
      <c r="L1151" s="41" t="n">
        <f aca="false">[4]Plan1!$C1146</f>
        <v>-2.94</v>
      </c>
      <c r="M1151" s="41" t="n">
        <f aca="false">$O$5 + L1151</f>
        <v>835.84</v>
      </c>
      <c r="N1151" s="47" t="n">
        <f aca="false">IF(M1151&gt;$O$5,$O$2+$O$1,(M1151^3*3270.5936-M1151^2*8015778.389801+M1151*6549018422.82398-1783686174686.87))-$O$1</f>
        <v>25666313.0917969</v>
      </c>
      <c r="O1151" s="41" t="n">
        <f aca="false">N1151*100/$O$2</f>
        <v>65.664797250265</v>
      </c>
      <c r="R1151" s="47" t="n">
        <f aca="false">SUM(D1151,I1151,N1151)</f>
        <v>173950918.480469</v>
      </c>
      <c r="S1151" s="41" t="n">
        <f aca="false">R1151*100/$R$2</f>
        <v>63.0237866648604</v>
      </c>
      <c r="U1151" s="41" t="n">
        <f aca="false">[1]Plan1!$B1146</f>
        <v>20.83</v>
      </c>
    </row>
    <row r="1152" customFormat="false" ht="15" hidden="false" customHeight="false" outlineLevel="0" collapsed="false">
      <c r="A1152" s="46" t="n">
        <v>43150</v>
      </c>
      <c r="B1152" s="41" t="n">
        <f aca="false">[2]Plan1!$C1147</f>
        <v>-2.68</v>
      </c>
      <c r="C1152" s="41" t="n">
        <f aca="false">$E$5 + B1152</f>
        <v>778.32</v>
      </c>
      <c r="D1152" s="47" t="n">
        <f aca="false">IF(C1152&gt;$E$5,$E$2+$E$1,(IF(C1152&gt;764.99,C1152^3*3486.59308-C1152^2*7860012.00812+C1152*5908819377.96283-1481278321001.59,IF(C1152&gt;752.99,C1152^3*3588.471445-C1152^2*8028757.56264+C1152*5988077680.84934-1488767378546.26,C1152^3*899.851852-C1152^2*1969009.674601+C1152*1435480406.01138-348666163343.76))))-$E$1</f>
        <v>120209922.307373</v>
      </c>
      <c r="E1152" s="47" t="n">
        <f aca="false">D1152*100/$E$2</f>
        <v>80.6891502063647</v>
      </c>
      <c r="G1152" s="41" t="n">
        <f aca="false">[3]Plan1!$C1147</f>
        <v>-11.14</v>
      </c>
      <c r="H1152" s="41" t="n">
        <f aca="false">$J$5 + G1152</f>
        <v>748.86</v>
      </c>
      <c r="I1152" s="47" t="n">
        <f aca="false">IF(H1152&gt;$J$5,$J$2+$J$1,(IF(H1152&gt;739.99,H1152^3*2498.244218-H1152^2*5471052.355142+H1152*3994605728.77515-972400879260.135,H1152^3*1396.138889-H1152^2*3002770.071427+H1152*2152080038.43115-513963640099.415)))-$J$1</f>
        <v>28144267.7321777</v>
      </c>
      <c r="J1152" s="47" t="n">
        <f aca="false">I1152*100/$J$2</f>
        <v>32.0030525174669</v>
      </c>
      <c r="L1152" s="41" t="n">
        <f aca="false">[4]Plan1!$C1147</f>
        <v>-2.94</v>
      </c>
      <c r="M1152" s="41" t="n">
        <f aca="false">$O$5 + L1152</f>
        <v>835.84</v>
      </c>
      <c r="N1152" s="47" t="n">
        <f aca="false">IF(M1152&gt;$O$5,$O$2+$O$1,(M1152^3*3270.5936-M1152^2*8015778.389801+M1152*6549018422.82398-1783686174686.87))-$O$1</f>
        <v>25666313.0917969</v>
      </c>
      <c r="O1152" s="41" t="n">
        <f aca="false">N1152*100/$O$2</f>
        <v>65.664797250265</v>
      </c>
      <c r="R1152" s="47" t="n">
        <f aca="false">SUM(D1152,I1152,N1152)</f>
        <v>174020503.131348</v>
      </c>
      <c r="S1152" s="41" t="n">
        <f aca="false">R1152*100/$R$2</f>
        <v>63.0489977314673</v>
      </c>
      <c r="U1152" s="41" t="n">
        <f aca="false">[1]Plan1!$B1147</f>
        <v>26.93</v>
      </c>
    </row>
    <row r="1153" customFormat="false" ht="15" hidden="false" customHeight="false" outlineLevel="0" collapsed="false">
      <c r="A1153" s="46" t="n">
        <v>43151</v>
      </c>
      <c r="B1153" s="41" t="n">
        <f aca="false">[2]Plan1!$C1148</f>
        <v>-2.66</v>
      </c>
      <c r="C1153" s="41" t="n">
        <f aca="false">$E$5 + B1153</f>
        <v>778.34</v>
      </c>
      <c r="D1153" s="47" t="n">
        <f aca="false">IF(C1153&gt;$E$5,$E$2+$E$1,(IF(C1153&gt;764.99,C1153^3*3486.59308-C1153^2*7860012.00812+C1153*5908819377.96283-1481278321001.59,IF(C1153&gt;752.99,C1153^3*3588.471445-C1153^2*8028757.56264+C1153*5988077680.84934-1488767378546.26,C1153^3*899.851852-C1153^2*1969009.674601+C1153*1435480406.01138-348666163343.76))))-$E$1</f>
        <v>120409164.903076</v>
      </c>
      <c r="E1153" s="47" t="n">
        <f aca="false">D1153*100/$E$2</f>
        <v>80.8228888813727</v>
      </c>
      <c r="G1153" s="41" t="n">
        <f aca="false">[3]Plan1!$C1148</f>
        <v>-11.07</v>
      </c>
      <c r="H1153" s="41" t="n">
        <f aca="false">$J$5 + G1153</f>
        <v>748.93</v>
      </c>
      <c r="I1153" s="47" t="n">
        <f aca="false">IF(H1153&gt;$J$5,$J$2+$J$1,(IF(H1153&gt;739.99,H1153^3*2498.244218-H1153^2*5471052.355142+H1153*3994605728.77515-972400879260.135,H1153^3*1396.138889-H1153^2*3002770.071427+H1153*2152080038.43115-513963640099.415)))-$J$1</f>
        <v>28388705.9528809</v>
      </c>
      <c r="J1153" s="47" t="n">
        <f aca="false">I1153*100/$J$2</f>
        <v>32.2810050045907</v>
      </c>
      <c r="L1153" s="41" t="n">
        <f aca="false">[4]Plan1!$C1148</f>
        <v>-2.94</v>
      </c>
      <c r="M1153" s="41" t="n">
        <f aca="false">$O$5 + L1153</f>
        <v>835.84</v>
      </c>
      <c r="N1153" s="47" t="n">
        <f aca="false">IF(M1153&gt;$O$5,$O$2+$O$1,(M1153^3*3270.5936-M1153^2*8015778.389801+M1153*6549018422.82398-1783686174686.87))-$O$1</f>
        <v>25666313.0917969</v>
      </c>
      <c r="O1153" s="41" t="n">
        <f aca="false">N1153*100/$O$2</f>
        <v>65.664797250265</v>
      </c>
      <c r="R1153" s="47" t="n">
        <f aca="false">SUM(D1153,I1153,N1153)</f>
        <v>174464183.947754</v>
      </c>
      <c r="S1153" s="41" t="n">
        <f aca="false">R1153*100/$R$2</f>
        <v>63.2097467827787</v>
      </c>
      <c r="U1153" s="41" t="n">
        <f aca="false">[1]Plan1!$B1148</f>
        <v>52.81</v>
      </c>
    </row>
    <row r="1154" customFormat="false" ht="15" hidden="false" customHeight="false" outlineLevel="0" collapsed="false">
      <c r="A1154" s="46" t="n">
        <v>43152</v>
      </c>
      <c r="B1154" s="41" t="n">
        <f aca="false">[2]Plan1!$C1149</f>
        <v>-2.56</v>
      </c>
      <c r="C1154" s="41" t="n">
        <f aca="false">$E$5 + B1154</f>
        <v>778.44</v>
      </c>
      <c r="D1154" s="47" t="n">
        <f aca="false">IF(C1154&gt;$E$5,$E$2+$E$1,(IF(C1154&gt;764.99,C1154^3*3486.59308-C1154^2*7860012.00812+C1154*5908819377.96283-1481278321001.59,IF(C1154&gt;752.99,C1154^3*3588.471445-C1154^2*8028757.56264+C1154*5988077680.84934-1488767378546.26,C1154^3*899.851852-C1154^2*1969009.674601+C1154*1435480406.01138-348666163343.76))))-$E$1</f>
        <v>121408756.257568</v>
      </c>
      <c r="E1154" s="47" t="n">
        <f aca="false">D1154*100/$E$2</f>
        <v>81.4938499418197</v>
      </c>
      <c r="G1154" s="41" t="n">
        <f aca="false">[3]Plan1!$C1149</f>
        <v>-10.95</v>
      </c>
      <c r="H1154" s="41" t="n">
        <f aca="false">$J$5 + G1154</f>
        <v>749.05</v>
      </c>
      <c r="I1154" s="47" t="n">
        <f aca="false">IF(H1154&gt;$J$5,$J$2+$J$1,(IF(H1154&gt;739.99,H1154^3*2498.244218-H1154^2*5471052.355142+H1154*3994605728.77515-972400879260.135,H1154^3*1396.138889-H1154^2*3002770.071427+H1154*2152080038.43115-513963640099.415)))-$J$1</f>
        <v>28810982.8444824</v>
      </c>
      <c r="J1154" s="47" t="n">
        <f aca="false">I1154*100/$J$2</f>
        <v>32.7611791440438</v>
      </c>
      <c r="L1154" s="41" t="n">
        <f aca="false">[4]Plan1!$C1149</f>
        <v>-2.94</v>
      </c>
      <c r="M1154" s="41" t="n">
        <f aca="false">$O$5 + L1154</f>
        <v>835.84</v>
      </c>
      <c r="N1154" s="47" t="n">
        <f aca="false">IF(M1154&gt;$O$5,$O$2+$O$1,(M1154^3*3270.5936-M1154^2*8015778.389801+M1154*6549018422.82398-1783686174686.87))-$O$1</f>
        <v>25666313.0917969</v>
      </c>
      <c r="O1154" s="41" t="n">
        <f aca="false">N1154*100/$O$2</f>
        <v>65.664797250265</v>
      </c>
      <c r="R1154" s="47" t="n">
        <f aca="false">SUM(D1154,I1154,N1154)</f>
        <v>175886052.193848</v>
      </c>
      <c r="S1154" s="41" t="n">
        <f aca="false">R1154*100/$R$2</f>
        <v>63.7249008376704</v>
      </c>
      <c r="U1154" s="41" t="n">
        <f aca="false">[1]Plan1!$B1149</f>
        <v>50.63</v>
      </c>
    </row>
    <row r="1155" customFormat="false" ht="15" hidden="false" customHeight="false" outlineLevel="0" collapsed="false">
      <c r="A1155" s="46" t="n">
        <v>43153</v>
      </c>
      <c r="B1155" s="41" t="n">
        <f aca="false">[2]Plan1!$C1150</f>
        <v>-2.48</v>
      </c>
      <c r="C1155" s="41" t="n">
        <f aca="false">$E$5 + B1155</f>
        <v>778.52</v>
      </c>
      <c r="D1155" s="47" t="n">
        <f aca="false">IF(C1155&gt;$E$5,$E$2+$E$1,(IF(C1155&gt;764.99,C1155^3*3486.59308-C1155^2*7860012.00812+C1155*5908819377.96283-1481278321001.59,IF(C1155&gt;752.99,C1155^3*3588.471445-C1155^2*8028757.56264+C1155*5988077680.84934-1488767378546.26,C1155^3*899.851852-C1155^2*1969009.674601+C1155*1435480406.01138-348666163343.76))))-$E$1</f>
        <v>122212493.436279</v>
      </c>
      <c r="E1155" s="47" t="n">
        <f aca="false">D1155*100/$E$2</f>
        <v>82.0333467545172</v>
      </c>
      <c r="G1155" s="41" t="n">
        <f aca="false">[3]Plan1!$C1150</f>
        <v>-10.82</v>
      </c>
      <c r="H1155" s="41" t="n">
        <f aca="false">$J$5 + G1155</f>
        <v>749.18</v>
      </c>
      <c r="I1155" s="47" t="n">
        <f aca="false">IF(H1155&gt;$J$5,$J$2+$J$1,(IF(H1155&gt;739.99,H1155^3*2498.244218-H1155^2*5471052.355142+H1155*3994605728.77515-972400879260.135,H1155^3*1396.138889-H1155^2*3002770.071427+H1155*2152080038.43115-513963640099.415)))-$J$1</f>
        <v>29273093.7956543</v>
      </c>
      <c r="J1155" s="47" t="n">
        <f aca="false">I1155*100/$J$2</f>
        <v>33.286648883743</v>
      </c>
      <c r="L1155" s="41" t="n">
        <f aca="false">[4]Plan1!$C1150</f>
        <v>-2.9</v>
      </c>
      <c r="M1155" s="41" t="n">
        <f aca="false">$O$5 + L1155</f>
        <v>835.88</v>
      </c>
      <c r="N1155" s="47" t="n">
        <f aca="false">IF(M1155&gt;$O$5,$O$2+$O$1,(M1155^3*3270.5936-M1155^2*8015778.389801+M1155*6549018422.82398-1783686174686.87))-$O$1</f>
        <v>25826280.2524414</v>
      </c>
      <c r="O1155" s="41" t="n">
        <f aca="false">N1155*100/$O$2</f>
        <v>66.0740578687595</v>
      </c>
      <c r="R1155" s="47" t="n">
        <f aca="false">SUM(D1155,I1155,N1155)</f>
        <v>177311867.484375</v>
      </c>
      <c r="S1155" s="41" t="n">
        <f aca="false">R1155*100/$R$2</f>
        <v>64.2414849378215</v>
      </c>
      <c r="U1155" s="41" t="n">
        <f aca="false">[1]Plan1!$B1150</f>
        <v>44.14</v>
      </c>
    </row>
    <row r="1156" customFormat="false" ht="15" hidden="false" customHeight="false" outlineLevel="0" collapsed="false">
      <c r="A1156" s="46" t="n">
        <v>43154</v>
      </c>
      <c r="B1156" s="41" t="n">
        <f aca="false">[2]Plan1!$C1151</f>
        <v>-2.4</v>
      </c>
      <c r="C1156" s="41" t="n">
        <f aca="false">$E$5 + B1156</f>
        <v>778.6</v>
      </c>
      <c r="D1156" s="47" t="n">
        <f aca="false">IF(C1156&gt;$E$5,$E$2+$E$1,(IF(C1156&gt;764.99,C1156^3*3486.59308-C1156^2*7860012.00812+C1156*5908819377.96283-1481278321001.59,IF(C1156&gt;752.99,C1156^3*3588.471445-C1156^2*8028757.56264+C1156*5988077680.84934-1488767378546.26,C1156^3*899.851852-C1156^2*1969009.674601+C1156*1435480406.01138-348666163343.76))))-$E$1</f>
        <v>123019854.746826</v>
      </c>
      <c r="E1156" s="47" t="n">
        <f aca="false">D1156*100/$E$2</f>
        <v>82.5752762126442</v>
      </c>
      <c r="G1156" s="41" t="n">
        <f aca="false">[3]Plan1!$C1151</f>
        <v>-10.72</v>
      </c>
      <c r="H1156" s="41" t="n">
        <f aca="false">$J$5 + G1156</f>
        <v>749.28</v>
      </c>
      <c r="I1156" s="47" t="n">
        <f aca="false">IF(H1156&gt;$J$5,$J$2+$J$1,(IF(H1156&gt;739.99,H1156^3*2498.244218-H1156^2*5471052.355142+H1156*3994605728.77515-972400879260.135,H1156^3*1396.138889-H1156^2*3002770.071427+H1156*2152080038.43115-513963640099.415)))-$J$1</f>
        <v>29631870.6176758</v>
      </c>
      <c r="J1156" s="47" t="n">
        <f aca="false">I1156*100/$J$2</f>
        <v>33.6946166300161</v>
      </c>
      <c r="L1156" s="41" t="n">
        <f aca="false">[4]Plan1!$C1151</f>
        <v>-2.82</v>
      </c>
      <c r="M1156" s="41" t="n">
        <f aca="false">$O$5 + L1156</f>
        <v>835.96</v>
      </c>
      <c r="N1156" s="47" t="n">
        <f aca="false">IF(M1156&gt;$O$5,$O$2+$O$1,(M1156^3*3270.5936-M1156^2*8015778.389801+M1156*6549018422.82398-1783686174686.87))-$O$1</f>
        <v>26147998.4799805</v>
      </c>
      <c r="O1156" s="41" t="n">
        <f aca="false">N1156*100/$O$2</f>
        <v>66.8971430585767</v>
      </c>
      <c r="R1156" s="47" t="n">
        <f aca="false">SUM(D1156,I1156,N1156)</f>
        <v>178799723.844482</v>
      </c>
      <c r="S1156" s="41" t="n">
        <f aca="false">R1156*100/$R$2</f>
        <v>64.7805470057111</v>
      </c>
      <c r="U1156" s="41" t="n">
        <f aca="false">[1]Plan1!$B1151</f>
        <v>39.29</v>
      </c>
    </row>
    <row r="1157" customFormat="false" ht="15" hidden="false" customHeight="false" outlineLevel="0" collapsed="false">
      <c r="A1157" s="46" t="n">
        <v>43155</v>
      </c>
      <c r="B1157" s="41" t="n">
        <f aca="false">[2]Plan1!$C1152</f>
        <v>-2.38</v>
      </c>
      <c r="C1157" s="41" t="n">
        <f aca="false">$E$5 + B1157</f>
        <v>778.62</v>
      </c>
      <c r="D1157" s="47" t="n">
        <f aca="false">IF(C1157&gt;$E$5,$E$2+$E$1,(IF(C1157&gt;764.99,C1157^3*3486.59308-C1157^2*7860012.00812+C1157*5908819377.96283-1481278321001.59,IF(C1157&gt;752.99,C1157^3*3588.471445-C1157^2*8028757.56264+C1157*5988077680.84934-1488767378546.26,C1157^3*899.851852-C1157^2*1969009.674601+C1157*1435480406.01138-348666163343.76))))-$E$1</f>
        <v>123222262.601318</v>
      </c>
      <c r="E1157" s="47" t="n">
        <f aca="false">D1157*100/$E$2</f>
        <v>82.7111395212678</v>
      </c>
      <c r="G1157" s="41" t="n">
        <f aca="false">[3]Plan1!$C1152</f>
        <v>-10.66</v>
      </c>
      <c r="H1157" s="41" t="n">
        <f aca="false">$J$5 + G1157</f>
        <v>749.34</v>
      </c>
      <c r="I1157" s="47" t="n">
        <f aca="false">IF(H1157&gt;$J$5,$J$2+$J$1,(IF(H1157&gt;739.99,H1157^3*2498.244218-H1157^2*5471052.355142+H1157*3994605728.77515-972400879260.135,H1157^3*1396.138889-H1157^2*3002770.071427+H1157*2152080038.43115-513963640099.415)))-$J$1</f>
        <v>29848523.9206543</v>
      </c>
      <c r="J1157" s="47" t="n">
        <f aca="false">I1157*100/$J$2</f>
        <v>33.9409746841422</v>
      </c>
      <c r="L1157" s="41" t="n">
        <f aca="false">[4]Plan1!$C1152</f>
        <v>-2.81</v>
      </c>
      <c r="M1157" s="41" t="n">
        <f aca="false">$O$5 + L1157</f>
        <v>835.97</v>
      </c>
      <c r="N1157" s="47" t="n">
        <f aca="false">IF(M1157&gt;$O$5,$O$2+$O$1,(M1157^3*3270.5936-M1157^2*8015778.389801+M1157*6549018422.82398-1783686174686.87))-$O$1</f>
        <v>26188380.8823242</v>
      </c>
      <c r="O1157" s="41" t="n">
        <f aca="false">N1157*100/$O$2</f>
        <v>67.0004575569581</v>
      </c>
      <c r="R1157" s="47" t="n">
        <f aca="false">SUM(D1157,I1157,N1157)</f>
        <v>179259167.404297</v>
      </c>
      <c r="S1157" s="41" t="n">
        <f aca="false">R1157*100/$R$2</f>
        <v>64.9470070230035</v>
      </c>
      <c r="U1157" s="41" t="n">
        <f aca="false">[1]Plan1!$B1152</f>
        <v>30.09</v>
      </c>
    </row>
    <row r="1158" customFormat="false" ht="15" hidden="false" customHeight="false" outlineLevel="0" collapsed="false">
      <c r="A1158" s="46" t="n">
        <v>43156</v>
      </c>
      <c r="B1158" s="41" t="n">
        <f aca="false">[2]Plan1!$C1153</f>
        <v>-2.29</v>
      </c>
      <c r="C1158" s="41" t="n">
        <f aca="false">$E$5 + B1158</f>
        <v>778.71</v>
      </c>
      <c r="D1158" s="47" t="n">
        <f aca="false">IF(C1158&gt;$E$5,$E$2+$E$1,(IF(C1158&gt;764.99,C1158^3*3486.59308-C1158^2*7860012.00812+C1158*5908819377.96283-1481278321001.59,IF(C1158&gt;752.99,C1158^3*3588.471445-C1158^2*8028757.56264+C1158*5988077680.84934-1488767378546.26,C1158^3*899.851852-C1158^2*1969009.674601+C1158*1435480406.01138-348666163343.76))))-$E$1</f>
        <v>124135913.753662</v>
      </c>
      <c r="E1158" s="47" t="n">
        <f aca="false">D1158*100/$E$2</f>
        <v>83.3244144793797</v>
      </c>
      <c r="G1158" s="41" t="n">
        <f aca="false">[3]Plan1!$C1153</f>
        <v>-10.47</v>
      </c>
      <c r="H1158" s="41" t="n">
        <f aca="false">$J$5 + G1158</f>
        <v>749.53</v>
      </c>
      <c r="I1158" s="47" t="n">
        <f aca="false">IF(H1158&gt;$J$5,$J$2+$J$1,(IF(H1158&gt;739.99,H1158^3*2498.244218-H1158^2*5471052.355142+H1158*3994605728.77515-972400879260.135,H1158^3*1396.138889-H1158^2*3002770.071427+H1158*2152080038.43115-513963640099.415)))-$J$1</f>
        <v>30541498.0437012</v>
      </c>
      <c r="J1158" s="47" t="n">
        <f aca="false">I1158*100/$J$2</f>
        <v>34.7289606237358</v>
      </c>
      <c r="L1158" s="41" t="n">
        <f aca="false">[4]Plan1!$C1153</f>
        <v>-2.72</v>
      </c>
      <c r="M1158" s="41" t="n">
        <f aca="false">$O$5 + L1158</f>
        <v>836.06</v>
      </c>
      <c r="N1158" s="47" t="n">
        <f aca="false">IF(M1158&gt;$O$5,$O$2+$O$1,(M1158^3*3270.5936-M1158^2*8015778.389801+M1158*6549018422.82398-1783686174686.87))-$O$1</f>
        <v>26553504.0439453</v>
      </c>
      <c r="O1158" s="41" t="n">
        <f aca="false">N1158*100/$O$2</f>
        <v>67.9345901023485</v>
      </c>
      <c r="R1158" s="47" t="n">
        <f aca="false">SUM(D1158,I1158,N1158)</f>
        <v>181230915.841309</v>
      </c>
      <c r="S1158" s="41" t="n">
        <f aca="false">R1158*100/$R$2</f>
        <v>65.6613869983237</v>
      </c>
      <c r="U1158" s="41" t="n">
        <f aca="false">[1]Plan1!$B1153</f>
        <v>59.06</v>
      </c>
    </row>
    <row r="1159" customFormat="false" ht="15" hidden="false" customHeight="false" outlineLevel="0" collapsed="false">
      <c r="A1159" s="46" t="n">
        <v>43157</v>
      </c>
      <c r="B1159" s="41" t="n">
        <f aca="false">[2]Plan1!$C1154</f>
        <v>-2.25</v>
      </c>
      <c r="C1159" s="41" t="n">
        <f aca="false">$E$5 + B1159</f>
        <v>778.75</v>
      </c>
      <c r="D1159" s="47" t="n">
        <f aca="false">IF(C1159&gt;$E$5,$E$2+$E$1,(IF(C1159&gt;764.99,C1159^3*3486.59308-C1159^2*7860012.00812+C1159*5908819377.96283-1481278321001.59,IF(C1159&gt;752.99,C1159^3*3588.471445-C1159^2*8028757.56264+C1159*5988077680.84934-1488767378546.26,C1159^3*899.851852-C1159^2*1969009.674601+C1159*1435480406.01138-348666163343.76))))-$E$1</f>
        <v>124543462.663818</v>
      </c>
      <c r="E1159" s="47" t="n">
        <f aca="false">D1159*100/$E$2</f>
        <v>83.5979757178934</v>
      </c>
      <c r="G1159" s="41" t="n">
        <f aca="false">[3]Plan1!$C1154</f>
        <v>-10.34</v>
      </c>
      <c r="H1159" s="41" t="n">
        <f aca="false">$J$5 + G1159</f>
        <v>749.66</v>
      </c>
      <c r="I1159" s="47" t="n">
        <f aca="false">IF(H1159&gt;$J$5,$J$2+$J$1,(IF(H1159&gt;739.99,H1159^3*2498.244218-H1159^2*5471052.355142+H1159*3994605728.77515-972400879260.135,H1159^3*1396.138889-H1159^2*3002770.071427+H1159*2152080038.43115-513963640099.415)))-$J$1</f>
        <v>31021725.3415527</v>
      </c>
      <c r="J1159" s="47" t="n">
        <f aca="false">I1159*100/$J$2</f>
        <v>35.2750305936393</v>
      </c>
      <c r="L1159" s="41" t="n">
        <f aca="false">[4]Plan1!$C1154</f>
        <v>-2.67</v>
      </c>
      <c r="M1159" s="41" t="n">
        <f aca="false">$O$5 + L1159</f>
        <v>836.11</v>
      </c>
      <c r="N1159" s="47" t="n">
        <f aca="false">IF(M1159&gt;$O$5,$O$2+$O$1,(M1159^3*3270.5936-M1159^2*8015778.389801+M1159*6549018422.82398-1783686174686.87))-$O$1</f>
        <v>26757661.5419922</v>
      </c>
      <c r="O1159" s="41" t="n">
        <f aca="false">N1159*100/$O$2</f>
        <v>68.4569074553871</v>
      </c>
      <c r="R1159" s="47" t="n">
        <f aca="false">SUM(D1159,I1159,N1159)</f>
        <v>182322849.547363</v>
      </c>
      <c r="S1159" s="41" t="n">
        <f aca="false">R1159*100/$R$2</f>
        <v>66.0570031729533</v>
      </c>
      <c r="U1159" s="41" t="n">
        <f aca="false">[1]Plan1!$B1154</f>
        <v>42.66</v>
      </c>
    </row>
    <row r="1160" customFormat="false" ht="15" hidden="false" customHeight="false" outlineLevel="0" collapsed="false">
      <c r="A1160" s="46" t="n">
        <v>43158</v>
      </c>
      <c r="B1160" s="41" t="n">
        <f aca="false">[2]Plan1!$C1155</f>
        <v>-2.16</v>
      </c>
      <c r="C1160" s="41" t="n">
        <f aca="false">$E$5 + B1160</f>
        <v>778.84</v>
      </c>
      <c r="D1160" s="47" t="n">
        <f aca="false">IF(C1160&gt;$E$5,$E$2+$E$1,(IF(C1160&gt;764.99,C1160^3*3486.59308-C1160^2*7860012.00812+C1160*5908819377.96283-1481278321001.59,IF(C1160&gt;752.99,C1160^3*3588.471445-C1160^2*8028757.56264+C1160*5988077680.84934-1488767378546.26,C1160^3*899.851852-C1160^2*1969009.674601+C1160*1435480406.01138-348666163343.76))))-$E$1</f>
        <v>125463790.581787</v>
      </c>
      <c r="E1160" s="47" t="n">
        <f aca="false">D1160*100/$E$2</f>
        <v>84.2157323571682</v>
      </c>
      <c r="G1160" s="41" t="n">
        <f aca="false">[3]Plan1!$C1155</f>
        <v>-10.27</v>
      </c>
      <c r="H1160" s="41" t="n">
        <f aca="false">$J$5 + G1160</f>
        <v>749.73</v>
      </c>
      <c r="I1160" s="47" t="n">
        <f aca="false">IF(H1160&gt;$J$5,$J$2+$J$1,(IF(H1160&gt;739.99,H1160^3*2498.244218-H1160^2*5471052.355142+H1160*3994605728.77515-972400879260.135,H1160^3*1396.138889-H1160^2*3002770.071427+H1160*2152080038.43115-513963640099.415)))-$J$1</f>
        <v>31282371.4577637</v>
      </c>
      <c r="J1160" s="47" t="n">
        <f aca="false">I1160*100/$J$2</f>
        <v>35.5714131971929</v>
      </c>
      <c r="L1160" s="41" t="n">
        <f aca="false">[4]Plan1!$C1155</f>
        <v>-2.6</v>
      </c>
      <c r="M1160" s="41" t="n">
        <f aca="false">$O$5 + L1160</f>
        <v>836.18</v>
      </c>
      <c r="N1160" s="47" t="n">
        <f aca="false">IF(M1160&gt;$O$5,$O$2+$O$1,(M1160^3*3270.5936-M1160^2*8015778.389801+M1160*6549018422.82398-1783686174686.87))-$O$1</f>
        <v>27045061.3657227</v>
      </c>
      <c r="O1160" s="41" t="n">
        <f aca="false">N1160*100/$O$2</f>
        <v>69.1921923047352</v>
      </c>
      <c r="R1160" s="47" t="n">
        <f aca="false">SUM(D1160,I1160,N1160)</f>
        <v>183791223.405273</v>
      </c>
      <c r="S1160" s="41" t="n">
        <f aca="false">R1160*100/$R$2</f>
        <v>66.5890065769801</v>
      </c>
      <c r="U1160" s="41" t="n">
        <f aca="false">[1]Plan1!$B1155</f>
        <v>57.25</v>
      </c>
    </row>
    <row r="1161" customFormat="false" ht="15" hidden="false" customHeight="false" outlineLevel="0" collapsed="false">
      <c r="A1161" s="46" t="n">
        <v>43159</v>
      </c>
      <c r="B1161" s="41" t="n">
        <f aca="false">[2]Plan1!$C1156</f>
        <v>-2.06</v>
      </c>
      <c r="C1161" s="41" t="n">
        <f aca="false">$E$5 + B1161</f>
        <v>778.94</v>
      </c>
      <c r="D1161" s="47" t="n">
        <f aca="false">IF(C1161&gt;$E$5,$E$2+$E$1,(IF(C1161&gt;764.99,C1161^3*3486.59308-C1161^2*7860012.00812+C1161*5908819377.96283-1481278321001.59,IF(C1161&gt;752.99,C1161^3*3588.471445-C1161^2*8028757.56264+C1161*5988077680.84934-1488767378546.26,C1161^3*899.851852-C1161^2*1969009.674601+C1161*1435480406.01138-348666163343.76))))-$E$1</f>
        <v>126491820.986084</v>
      </c>
      <c r="E1161" s="47" t="n">
        <f aca="false">D1161*100/$E$2</f>
        <v>84.9057827133852</v>
      </c>
      <c r="G1161" s="41" t="n">
        <f aca="false">[3]Plan1!$C1156</f>
        <v>-10.21</v>
      </c>
      <c r="H1161" s="41" t="n">
        <f aca="false">$J$5 + G1161</f>
        <v>749.79</v>
      </c>
      <c r="I1161" s="47" t="n">
        <f aca="false">IF(H1161&gt;$J$5,$J$2+$J$1,(IF(H1161&gt;739.99,H1161^3*2498.244218-H1161^2*5471052.355142+H1161*3994605728.77515-972400879260.135,H1161^3*1396.138889-H1161^2*3002770.071427+H1161*2152080038.43115-513963640099.415)))-$J$1</f>
        <v>31506936.4125977</v>
      </c>
      <c r="J1161" s="47" t="n">
        <f aca="false">I1161*100/$J$2</f>
        <v>35.8267676484625</v>
      </c>
      <c r="L1161" s="41" t="n">
        <f aca="false">[4]Plan1!$C1156</f>
        <v>-2.58</v>
      </c>
      <c r="M1161" s="41" t="n">
        <f aca="false">$O$5 + L1161</f>
        <v>836.2</v>
      </c>
      <c r="N1161" s="47" t="n">
        <f aca="false">IF(M1161&gt;$O$5,$O$2+$O$1,(M1161^3*3270.5936-M1161^2*8015778.389801+M1161*6549018422.82398-1783686174686.87))-$O$1</f>
        <v>27127514.8525391</v>
      </c>
      <c r="O1161" s="41" t="n">
        <f aca="false">N1161*100/$O$2</f>
        <v>69.403141632557</v>
      </c>
      <c r="R1161" s="47" t="n">
        <f aca="false">SUM(D1161,I1161,N1161)</f>
        <v>185126272.251221</v>
      </c>
      <c r="S1161" s="41" t="n">
        <f aca="false">R1161*100/$R$2</f>
        <v>67.0727052799771</v>
      </c>
      <c r="U1161" s="41" t="n">
        <f aca="false">[1]Plan1!$B1156</f>
        <v>39.29</v>
      </c>
    </row>
    <row r="1162" customFormat="false" ht="15" hidden="false" customHeight="false" outlineLevel="0" collapsed="false">
      <c r="A1162" s="46" t="n">
        <v>43160</v>
      </c>
      <c r="B1162" s="41" t="n">
        <f aca="false">[2]Plan1!$C1157</f>
        <v>-1.95</v>
      </c>
      <c r="C1162" s="41" t="n">
        <f aca="false">$E$5 + B1162</f>
        <v>779.05</v>
      </c>
      <c r="D1162" s="47" t="n">
        <f aca="false">IF(C1162&gt;$E$5,$E$2+$E$1,(IF(C1162&gt;764.99,C1162^3*3486.59308-C1162^2*7860012.00812+C1162*5908819377.96283-1481278321001.59,IF(C1162&gt;752.99,C1162^3*3588.471445-C1162^2*8028757.56264+C1162*5988077680.84934-1488767378546.26,C1162^3*899.851852-C1162^2*1969009.674601+C1162*1435480406.01138-348666163343.76))))-$E$1</f>
        <v>127629297.143311</v>
      </c>
      <c r="E1162" s="47" t="n">
        <f aca="false">D1162*100/$E$2</f>
        <v>85.6692969287253</v>
      </c>
      <c r="G1162" s="41" t="n">
        <f aca="false">[3]Plan1!$C1157</f>
        <v>-9.98</v>
      </c>
      <c r="H1162" s="41" t="n">
        <f aca="false">$J$5 + G1162</f>
        <v>750.02</v>
      </c>
      <c r="I1162" s="47" t="n">
        <f aca="false">IF(H1162&gt;$J$5,$J$2+$J$1,(IF(H1162&gt;739.99,H1162^3*2498.244218-H1162^2*5471052.355142+H1162*3994605728.77515-972400879260.135,H1162^3*1396.138889-H1162^2*3002770.071427+H1162*2152080038.43115-513963640099.415)))-$J$1</f>
        <v>32377696.8999023</v>
      </c>
      <c r="J1162" s="47" t="n">
        <f aca="false">I1162*100/$J$2</f>
        <v>36.8169157621221</v>
      </c>
      <c r="L1162" s="41" t="n">
        <f aca="false">[4]Plan1!$C1157</f>
        <v>-2.58</v>
      </c>
      <c r="M1162" s="41" t="n">
        <f aca="false">$O$5 + L1162</f>
        <v>836.2</v>
      </c>
      <c r="N1162" s="47" t="n">
        <f aca="false">IF(M1162&gt;$O$5,$O$2+$O$1,(M1162^3*3270.5936-M1162^2*8015778.389801+M1162*6549018422.82398-1783686174686.87))-$O$1</f>
        <v>27127514.8525391</v>
      </c>
      <c r="O1162" s="41" t="n">
        <f aca="false">N1162*100/$O$2</f>
        <v>69.403141632557</v>
      </c>
      <c r="R1162" s="47" t="n">
        <f aca="false">SUM(D1162,I1162,N1162)</f>
        <v>187134508.895752</v>
      </c>
      <c r="S1162" s="41" t="n">
        <f aca="false">R1162*100/$R$2</f>
        <v>67.800305220024</v>
      </c>
      <c r="U1162" s="41" t="n">
        <f aca="false">[1]Plan1!$B1157</f>
        <v>45.15</v>
      </c>
    </row>
    <row r="1163" customFormat="false" ht="15" hidden="false" customHeight="false" outlineLevel="0" collapsed="false">
      <c r="A1163" s="46" t="n">
        <v>43161</v>
      </c>
      <c r="B1163" s="41" t="n">
        <f aca="false">[2]Plan1!$C1158</f>
        <v>-1.88</v>
      </c>
      <c r="C1163" s="41" t="n">
        <f aca="false">$E$5 + B1163</f>
        <v>779.12</v>
      </c>
      <c r="D1163" s="47" t="n">
        <f aca="false">IF(C1163&gt;$E$5,$E$2+$E$1,(IF(C1163&gt;764.99,C1163^3*3486.59308-C1163^2*7860012.00812+C1163*5908819377.96283-1481278321001.59,IF(C1163&gt;752.99,C1163^3*3588.471445-C1163^2*8028757.56264+C1163*5988077680.84934-1488767378546.26,C1163^3*899.851852-C1163^2*1969009.674601+C1163*1435480406.01138-348666163343.76))))-$E$1</f>
        <v>128356781.204834</v>
      </c>
      <c r="E1163" s="47" t="n">
        <f aca="false">D1163*100/$E$2</f>
        <v>86.1576099530271</v>
      </c>
      <c r="G1163" s="41" t="n">
        <f aca="false">[3]Plan1!$C1158</f>
        <v>-9.82</v>
      </c>
      <c r="H1163" s="41" t="n">
        <f aca="false">$J$5 + G1163</f>
        <v>750.18</v>
      </c>
      <c r="I1163" s="47" t="n">
        <f aca="false">IF(H1163&gt;$J$5,$J$2+$J$1,(IF(H1163&gt;739.99,H1163^3*2498.244218-H1163^2*5471052.355142+H1163*3994605728.77515-972400879260.135,H1163^3*1396.138889-H1163^2*3002770.071427+H1163*2152080038.43115-513963640099.415)))-$J$1</f>
        <v>32992801.5876465</v>
      </c>
      <c r="J1163" s="47" t="n">
        <f aca="false">I1163*100/$J$2</f>
        <v>37.5163557977606</v>
      </c>
      <c r="L1163" s="41" t="n">
        <f aca="false">[4]Plan1!$C1158</f>
        <v>-2.56</v>
      </c>
      <c r="M1163" s="41" t="n">
        <f aca="false">$O$5 + L1163</f>
        <v>836.22</v>
      </c>
      <c r="N1163" s="47" t="n">
        <f aca="false">IF(M1163&gt;$O$5,$O$2+$O$1,(M1163^3*3270.5936-M1163^2*8015778.389801+M1163*6549018422.82398-1783686174686.87))-$O$1</f>
        <v>27210119.40625</v>
      </c>
      <c r="O1163" s="41" t="n">
        <f aca="false">N1163*100/$O$2</f>
        <v>69.6144774505211</v>
      </c>
      <c r="R1163" s="47" t="n">
        <f aca="false">SUM(D1163,I1163,N1163)</f>
        <v>188559702.19873</v>
      </c>
      <c r="S1163" s="41" t="n">
        <f aca="false">R1163*100/$R$2</f>
        <v>68.3166639691915</v>
      </c>
      <c r="U1163" s="41" t="n">
        <f aca="false">[1]Plan1!$B1158</f>
        <v>29.28</v>
      </c>
    </row>
    <row r="1164" customFormat="false" ht="15" hidden="false" customHeight="false" outlineLevel="0" collapsed="false">
      <c r="A1164" s="46" t="n">
        <v>43162</v>
      </c>
      <c r="B1164" s="41" t="n">
        <f aca="false">[2]Plan1!$C1159</f>
        <v>-1.8</v>
      </c>
      <c r="C1164" s="41" t="n">
        <f aca="false">$E$5 + B1164</f>
        <v>779.2</v>
      </c>
      <c r="D1164" s="47" t="n">
        <f aca="false">IF(C1164&gt;$E$5,$E$2+$E$1,(IF(C1164&gt;764.99,C1164^3*3486.59308-C1164^2*7860012.00812+C1164*5908819377.96283-1481278321001.59,IF(C1164&gt;752.99,C1164^3*3588.471445-C1164^2*8028757.56264+C1164*5988077680.84934-1488767378546.26,C1164^3*899.851852-C1164^2*1969009.674601+C1164*1435480406.01138-348666163343.76))))-$E$1</f>
        <v>129191664.915283</v>
      </c>
      <c r="E1164" s="47" t="n">
        <f aca="false">D1164*100/$E$2</f>
        <v>86.718013419099</v>
      </c>
      <c r="G1164" s="41" t="n">
        <f aca="false">[3]Plan1!$C1159</f>
        <v>-9.76</v>
      </c>
      <c r="H1164" s="41" t="n">
        <f aca="false">$J$5 + G1164</f>
        <v>750.24</v>
      </c>
      <c r="I1164" s="47" t="n">
        <f aca="false">IF(H1164&gt;$J$5,$J$2+$J$1,(IF(H1164&gt;739.99,H1164^3*2498.244218-H1164^2*5471052.355142+H1164*3994605728.77515-972400879260.135,H1164^3*1396.138889-H1164^2*3002770.071427+H1164*2152080038.43115-513963640099.415)))-$J$1</f>
        <v>33225460.317627</v>
      </c>
      <c r="J1164" s="47" t="n">
        <f aca="false">I1164*100/$J$2</f>
        <v>37.7809137398989</v>
      </c>
      <c r="L1164" s="41" t="n">
        <f aca="false">[4]Plan1!$C1159</f>
        <v>-2.56</v>
      </c>
      <c r="M1164" s="41" t="n">
        <f aca="false">$O$5 + L1164</f>
        <v>836.22</v>
      </c>
      <c r="N1164" s="47" t="n">
        <f aca="false">IF(M1164&gt;$O$5,$O$2+$O$1,(M1164^3*3270.5936-M1164^2*8015778.389801+M1164*6549018422.82398-1783686174686.87))-$O$1</f>
        <v>27210119.40625</v>
      </c>
      <c r="O1164" s="41" t="n">
        <f aca="false">N1164*100/$O$2</f>
        <v>69.6144774505211</v>
      </c>
      <c r="R1164" s="47" t="n">
        <f aca="false">SUM(D1164,I1164,N1164)</f>
        <v>189627244.63916</v>
      </c>
      <c r="S1164" s="41" t="n">
        <f aca="false">R1164*100/$R$2</f>
        <v>68.7034429963392</v>
      </c>
      <c r="U1164" s="41" t="n">
        <f aca="false">[1]Plan1!$B1159</f>
        <v>46.16</v>
      </c>
    </row>
    <row r="1165" customFormat="false" ht="15" hidden="false" customHeight="false" outlineLevel="0" collapsed="false">
      <c r="A1165" s="46" t="n">
        <v>43163</v>
      </c>
      <c r="B1165" s="41" t="n">
        <f aca="false">[2]Plan1!$C1160</f>
        <v>-1.71</v>
      </c>
      <c r="C1165" s="41" t="n">
        <f aca="false">$E$5 + B1165</f>
        <v>779.29</v>
      </c>
      <c r="D1165" s="47" t="n">
        <f aca="false">IF(C1165&gt;$E$5,$E$2+$E$1,(IF(C1165&gt;764.99,C1165^3*3486.59308-C1165^2*7860012.00812+C1165*5908819377.96283-1481278321001.59,IF(C1165&gt;752.99,C1165^3*3588.471445-C1165^2*8028757.56264+C1165*5988077680.84934-1488767378546.26,C1165^3*899.851852-C1165^2*1969009.674601+C1165*1435480406.01138-348666163343.76))))-$E$1</f>
        <v>130135350.415771</v>
      </c>
      <c r="E1165" s="47" t="n">
        <f aca="false">D1165*100/$E$2</f>
        <v>87.3514484936328</v>
      </c>
      <c r="G1165" s="41" t="n">
        <f aca="false">[3]Plan1!$C1160</f>
        <v>-9.69</v>
      </c>
      <c r="H1165" s="41" t="n">
        <f aca="false">$J$5 + G1165</f>
        <v>750.31</v>
      </c>
      <c r="I1165" s="47" t="n">
        <f aca="false">IF(H1165&gt;$J$5,$J$2+$J$1,(IF(H1165&gt;739.99,H1165^3*2498.244218-H1165^2*5471052.355142+H1165*3994605728.77515-972400879260.135,H1165^3*1396.138889-H1165^2*3002770.071427+H1165*2152080038.43115-513963640099.415)))-$J$1</f>
        <v>33498277.0720215</v>
      </c>
      <c r="J1165" s="47" t="n">
        <f aca="false">I1165*100/$J$2</f>
        <v>38.0911356650745</v>
      </c>
      <c r="L1165" s="41" t="n">
        <f aca="false">[4]Plan1!$C1160</f>
        <v>-2.57</v>
      </c>
      <c r="M1165" s="41" t="n">
        <f aca="false">$O$5 + L1165</f>
        <v>836.21</v>
      </c>
      <c r="N1165" s="47" t="n">
        <f aca="false">IF(M1165&gt;$O$5,$O$2+$O$1,(M1165^3*3270.5936-M1165^2*8015778.389801+M1165*6549018422.82398-1783686174686.87))-$O$1</f>
        <v>27168798.2363281</v>
      </c>
      <c r="O1165" s="41" t="n">
        <f aca="false">N1165*100/$O$2</f>
        <v>69.508761205443</v>
      </c>
      <c r="R1165" s="47" t="n">
        <f aca="false">SUM(D1165,I1165,N1165)</f>
        <v>190802425.724121</v>
      </c>
      <c r="S1165" s="41" t="n">
        <f aca="false">R1165*100/$R$2</f>
        <v>69.1292203514583</v>
      </c>
      <c r="U1165" s="41" t="n">
        <f aca="false">[1]Plan1!$B1160</f>
        <v>64.58</v>
      </c>
    </row>
    <row r="1166" customFormat="false" ht="15" hidden="false" customHeight="false" outlineLevel="0" collapsed="false">
      <c r="A1166" s="46" t="n">
        <v>43164</v>
      </c>
      <c r="B1166" s="41" t="n">
        <f aca="false">[2]Plan1!$C1161</f>
        <v>-1.62</v>
      </c>
      <c r="C1166" s="41" t="n">
        <f aca="false">$E$5 + B1166</f>
        <v>779.38</v>
      </c>
      <c r="D1166" s="47" t="n">
        <f aca="false">IF(C1166&gt;$E$5,$E$2+$E$1,(IF(C1166&gt;764.99,C1166^3*3486.59308-C1166^2*7860012.00812+C1166*5908819377.96283-1481278321001.59,IF(C1166&gt;752.99,C1166^3*3588.471445-C1166^2*8028757.56264+C1166*5988077680.84934-1488767378546.26,C1166^3*899.851852-C1166^2*1969009.674601+C1166*1435480406.01138-348666163343.76))))-$E$1</f>
        <v>131083753.184326</v>
      </c>
      <c r="E1166" s="47" t="n">
        <f aca="false">D1166*100/$E$2</f>
        <v>87.9880499652847</v>
      </c>
      <c r="G1166" s="41" t="n">
        <f aca="false">[3]Plan1!$C1161</f>
        <v>-9.6</v>
      </c>
      <c r="H1166" s="41" t="n">
        <f aca="false">$J$5 + G1166</f>
        <v>750.4</v>
      </c>
      <c r="I1166" s="47" t="n">
        <f aca="false">IF(H1166&gt;$J$5,$J$2+$J$1,(IF(H1166&gt;739.99,H1166^3*2498.244218-H1166^2*5471052.355142+H1166*3994605728.77515-972400879260.135,H1166^3*1396.138889-H1166^2*3002770.071427+H1166*2152080038.43115-513963640099.415)))-$J$1</f>
        <v>33851235.6071777</v>
      </c>
      <c r="J1166" s="47" t="n">
        <f aca="false">I1166*100/$J$2</f>
        <v>38.4924873948329</v>
      </c>
      <c r="L1166" s="41" t="n">
        <f aca="false">[4]Plan1!$C1161</f>
        <v>-2.56</v>
      </c>
      <c r="M1166" s="41" t="n">
        <f aca="false">$O$5 + L1166</f>
        <v>836.22</v>
      </c>
      <c r="N1166" s="47" t="n">
        <f aca="false">IF(M1166&gt;$O$5,$O$2+$O$1,(M1166^3*3270.5936-M1166^2*8015778.389801+M1166*6549018422.82398-1783686174686.87))-$O$1</f>
        <v>27210119.40625</v>
      </c>
      <c r="O1166" s="41" t="n">
        <f aca="false">N1166*100/$O$2</f>
        <v>69.6144774505211</v>
      </c>
      <c r="R1166" s="47" t="n">
        <f aca="false">SUM(D1166,I1166,N1166)</f>
        <v>192145108.197754</v>
      </c>
      <c r="S1166" s="41" t="n">
        <f aca="false">R1166*100/$R$2</f>
        <v>69.6156847778384</v>
      </c>
      <c r="U1166" s="41" t="n">
        <f aca="false">[1]Plan1!$B1161</f>
        <v>43.15</v>
      </c>
    </row>
    <row r="1167" customFormat="false" ht="15" hidden="false" customHeight="false" outlineLevel="0" collapsed="false">
      <c r="A1167" s="46" t="n">
        <v>43165</v>
      </c>
      <c r="B1167" s="41" t="n">
        <f aca="false">[2]Plan1!$C1162</f>
        <v>-1.56</v>
      </c>
      <c r="C1167" s="41" t="n">
        <f aca="false">$E$5 + B1167</f>
        <v>779.44</v>
      </c>
      <c r="D1167" s="47" t="n">
        <f aca="false">IF(C1167&gt;$E$5,$E$2+$E$1,(IF(C1167&gt;764.99,C1167^3*3486.59308-C1167^2*7860012.00812+C1167*5908819377.96283-1481278321001.59,IF(C1167&gt;752.99,C1167^3*3588.471445-C1167^2*8028757.56264+C1167*5988077680.84934-1488767378546.26,C1167^3*899.851852-C1167^2*1969009.674601+C1167*1435480406.01138-348666163343.76))))-$E$1</f>
        <v>131718649.931396</v>
      </c>
      <c r="E1167" s="47" t="n">
        <f aca="false">D1167*100/$E$2</f>
        <v>88.4142151104455</v>
      </c>
      <c r="G1167" s="41" t="n">
        <f aca="false">[3]Plan1!$C1162</f>
        <v>-9.55</v>
      </c>
      <c r="H1167" s="41" t="n">
        <f aca="false">$J$5 + G1167</f>
        <v>750.45</v>
      </c>
      <c r="I1167" s="47" t="n">
        <f aca="false">IF(H1167&gt;$J$5,$J$2+$J$1,(IF(H1167&gt;739.99,H1167^3*2498.244218-H1167^2*5471052.355142+H1167*3994605728.77515-972400879260.135,H1167^3*1396.138889-H1167^2*3002770.071427+H1167*2152080038.43115-513963640099.415)))-$J$1</f>
        <v>34048393.9470215</v>
      </c>
      <c r="J1167" s="47" t="n">
        <f aca="false">I1167*100/$J$2</f>
        <v>38.7166775839086</v>
      </c>
      <c r="L1167" s="41" t="n">
        <f aca="false">[4]Plan1!$C1162</f>
        <v>-2.45</v>
      </c>
      <c r="M1167" s="41" t="n">
        <f aca="false">$O$5 + L1167</f>
        <v>836.33</v>
      </c>
      <c r="N1167" s="47" t="n">
        <f aca="false">IF(M1167&gt;$O$5,$O$2+$O$1,(M1167^3*3270.5936-M1167^2*8015778.389801+M1167*6549018422.82398-1783686174686.87))-$O$1</f>
        <v>27667151.7705078</v>
      </c>
      <c r="O1167" s="41" t="n">
        <f aca="false">N1167*100/$O$2</f>
        <v>70.7837508646052</v>
      </c>
      <c r="R1167" s="47" t="n">
        <f aca="false">SUM(D1167,I1167,N1167)</f>
        <v>193434195.648926</v>
      </c>
      <c r="S1167" s="41" t="n">
        <f aca="false">R1167*100/$R$2</f>
        <v>70.082731305817</v>
      </c>
      <c r="U1167" s="41" t="n">
        <f aca="false">[1]Plan1!$B1162</f>
        <v>31.32</v>
      </c>
    </row>
    <row r="1168" customFormat="false" ht="15" hidden="false" customHeight="false" outlineLevel="0" collapsed="false">
      <c r="A1168" s="46" t="n">
        <v>43166</v>
      </c>
      <c r="B1168" s="41" t="n">
        <f aca="false">[2]Plan1!$C1163</f>
        <v>-1.53</v>
      </c>
      <c r="C1168" s="41" t="n">
        <f aca="false">$E$5 + B1168</f>
        <v>779.47</v>
      </c>
      <c r="D1168" s="47" t="n">
        <f aca="false">IF(C1168&gt;$E$5,$E$2+$E$1,(IF(C1168&gt;764.99,C1168^3*3486.59308-C1168^2*7860012.00812+C1168*5908819377.96283-1481278321001.59,IF(C1168&gt;752.99,C1168^3*3588.471445-C1168^2*8028757.56264+C1168*5988077680.84934-1488767378546.26,C1168^3*899.851852-C1168^2*1969009.674601+C1168*1435480406.01138-348666163343.76))))-$E$1</f>
        <v>132036888.468994</v>
      </c>
      <c r="E1168" s="47" t="n">
        <f aca="false">D1168*100/$E$2</f>
        <v>88.6278280690831</v>
      </c>
      <c r="G1168" s="41" t="n">
        <f aca="false">[3]Plan1!$C1163</f>
        <v>-9.51</v>
      </c>
      <c r="H1168" s="41" t="n">
        <f aca="false">$J$5 + G1168</f>
        <v>750.49</v>
      </c>
      <c r="I1168" s="47" t="n">
        <f aca="false">IF(H1168&gt;$J$5,$J$2+$J$1,(IF(H1168&gt;739.99,H1168^3*2498.244218-H1168^2*5471052.355142+H1168*3994605728.77515-972400879260.135,H1168^3*1396.138889-H1168^2*3002770.071427+H1168*2152080038.43115-513963640099.415)))-$J$1</f>
        <v>34206672.6594238</v>
      </c>
      <c r="J1168" s="47" t="n">
        <f aca="false">I1168*100/$J$2</f>
        <v>38.8966574644872</v>
      </c>
      <c r="L1168" s="41" t="n">
        <f aca="false">[4]Plan1!$C1163</f>
        <v>-2.49</v>
      </c>
      <c r="M1168" s="41" t="n">
        <f aca="false">$O$5 + L1168</f>
        <v>836.29</v>
      </c>
      <c r="N1168" s="47" t="n">
        <f aca="false">IF(M1168&gt;$O$5,$O$2+$O$1,(M1168^3*3270.5936-M1168^2*8015778.389801+M1168*6549018422.82398-1783686174686.87))-$O$1</f>
        <v>27500427.2539063</v>
      </c>
      <c r="O1168" s="41" t="n">
        <f aca="false">N1168*100/$O$2</f>
        <v>70.357202199819</v>
      </c>
      <c r="R1168" s="47" t="n">
        <f aca="false">SUM(D1168,I1168,N1168)</f>
        <v>193743988.382324</v>
      </c>
      <c r="S1168" s="41" t="n">
        <f aca="false">R1168*100/$R$2</f>
        <v>70.1949716510281</v>
      </c>
      <c r="U1168" s="41" t="n">
        <f aca="false">[1]Plan1!$B1163</f>
        <v>56.35</v>
      </c>
    </row>
    <row r="1169" customFormat="false" ht="15" hidden="false" customHeight="false" outlineLevel="0" collapsed="false">
      <c r="A1169" s="46" t="n">
        <v>43167</v>
      </c>
      <c r="B1169" s="41" t="n">
        <f aca="false">[2]Plan1!$C1164</f>
        <v>-1.46</v>
      </c>
      <c r="C1169" s="41" t="n">
        <f aca="false">$E$5 + B1169</f>
        <v>779.54</v>
      </c>
      <c r="D1169" s="47" t="n">
        <f aca="false">IF(C1169&gt;$E$5,$E$2+$E$1,(IF(C1169&gt;764.99,C1169^3*3486.59308-C1169^2*7860012.00812+C1169*5908819377.96283-1481278321001.59,IF(C1169&gt;752.99,C1169^3*3588.471445-C1169^2*8028757.56264+C1169*5988077680.84934-1488767378546.26,C1169^3*899.851852-C1169^2*1969009.674601+C1169*1435480406.01138-348666163343.76))))-$E$1</f>
        <v>132781497.54126</v>
      </c>
      <c r="E1169" s="47" t="n">
        <f aca="false">D1169*100/$E$2</f>
        <v>89.1276360060971</v>
      </c>
      <c r="G1169" s="41" t="n">
        <f aca="false">[3]Plan1!$C1164</f>
        <v>-9.39</v>
      </c>
      <c r="H1169" s="41" t="n">
        <f aca="false">$J$5 + G1169</f>
        <v>750.61</v>
      </c>
      <c r="I1169" s="47" t="n">
        <f aca="false">IF(H1169&gt;$J$5,$J$2+$J$1,(IF(H1169&gt;739.99,H1169^3*2498.244218-H1169^2*5471052.355142+H1169*3994605728.77515-972400879260.135,H1169^3*1396.138889-H1169^2*3002770.071427+H1169*2152080038.43115-513963640099.415)))-$J$1</f>
        <v>34684463.0915527</v>
      </c>
      <c r="J1169" s="47" t="n">
        <f aca="false">I1169*100/$J$2</f>
        <v>39.4399564565688</v>
      </c>
      <c r="L1169" s="41" t="n">
        <f aca="false">[4]Plan1!$C1164</f>
        <v>-2.46</v>
      </c>
      <c r="M1169" s="41" t="n">
        <f aca="false">$O$5 + L1169</f>
        <v>836.32</v>
      </c>
      <c r="N1169" s="47" t="n">
        <f aca="false">IF(M1169&gt;$O$5,$O$2+$O$1,(M1169^3*3270.5936-M1169^2*8015778.389801+M1169*6549018422.82398-1783686174686.87))-$O$1</f>
        <v>27625413.6582031</v>
      </c>
      <c r="O1169" s="41" t="n">
        <f aca="false">N1169*100/$O$2</f>
        <v>70.6769679124806</v>
      </c>
      <c r="R1169" s="47" t="n">
        <f aca="false">SUM(D1169,I1169,N1169)</f>
        <v>195091374.291016</v>
      </c>
      <c r="S1169" s="41" t="n">
        <f aca="false">R1169*100/$R$2</f>
        <v>70.6831401689433</v>
      </c>
      <c r="U1169" s="41" t="n">
        <f aca="false">[1]Plan1!$B1164</f>
        <v>71.22</v>
      </c>
    </row>
    <row r="1170" customFormat="false" ht="15" hidden="false" customHeight="false" outlineLevel="0" collapsed="false">
      <c r="A1170" s="46" t="n">
        <v>43168</v>
      </c>
      <c r="B1170" s="41" t="n">
        <f aca="false">[2]Plan1!$C1165</f>
        <v>-1.27</v>
      </c>
      <c r="C1170" s="41" t="n">
        <f aca="false">$E$5 + B1170</f>
        <v>779.73</v>
      </c>
      <c r="D1170" s="47" t="n">
        <f aca="false">IF(C1170&gt;$E$5,$E$2+$E$1,(IF(C1170&gt;764.99,C1170^3*3486.59308-C1170^2*7860012.00812+C1170*5908819377.96283-1481278321001.59,IF(C1170&gt;752.99,C1170^3*3588.471445-C1170^2*8028757.56264+C1170*5988077680.84934-1488767378546.26,C1170^3*899.851852-C1170^2*1969009.674601+C1170*1435480406.01138-348666163343.76))))-$E$1</f>
        <v>134817113.907959</v>
      </c>
      <c r="E1170" s="47" t="n">
        <f aca="false">D1170*100/$E$2</f>
        <v>90.4940136862618</v>
      </c>
      <c r="G1170" s="41" t="n">
        <f aca="false">[3]Plan1!$C1165</f>
        <v>-9.27</v>
      </c>
      <c r="H1170" s="41" t="n">
        <f aca="false">$J$5 + G1170</f>
        <v>750.73</v>
      </c>
      <c r="I1170" s="47" t="n">
        <f aca="false">IF(H1170&gt;$J$5,$J$2+$J$1,(IF(H1170&gt;739.99,H1170^3*2498.244218-H1170^2*5471052.355142+H1170*3994605728.77515-972400879260.135,H1170^3*1396.138889-H1170^2*3002770.071427+H1170*2152080038.43115-513963640099.415)))-$J$1</f>
        <v>35166705.1091309</v>
      </c>
      <c r="J1170" s="47" t="n">
        <f aca="false">I1170*100/$J$2</f>
        <v>39.9883173789969</v>
      </c>
      <c r="L1170" s="41" t="n">
        <f aca="false">[4]Plan1!$C1165</f>
        <v>-2.34</v>
      </c>
      <c r="M1170" s="41" t="n">
        <f aca="false">$O$5 + L1170</f>
        <v>836.44</v>
      </c>
      <c r="N1170" s="47" t="n">
        <f aca="false">IF(M1170&gt;$O$5,$O$2+$O$1,(M1170^3*3270.5936-M1170^2*8015778.389801+M1170*6549018422.82398-1783686174686.87))-$O$1</f>
        <v>28128784.7548828</v>
      </c>
      <c r="O1170" s="41" t="n">
        <f aca="false">N1170*100/$O$2</f>
        <v>71.9647945234511</v>
      </c>
      <c r="R1170" s="47" t="n">
        <f aca="false">SUM(D1170,I1170,N1170)</f>
        <v>198112603.771973</v>
      </c>
      <c r="S1170" s="41" t="n">
        <f aca="false">R1170*100/$R$2</f>
        <v>71.7777553853315</v>
      </c>
      <c r="U1170" s="41" t="n">
        <f aca="false">[1]Plan1!$B1165</f>
        <v>133.43</v>
      </c>
    </row>
    <row r="1171" customFormat="false" ht="15" hidden="false" customHeight="false" outlineLevel="0" collapsed="false">
      <c r="A1171" s="46" t="n">
        <v>43169</v>
      </c>
      <c r="B1171" s="41" t="n">
        <f aca="false">[2]Plan1!$C1166</f>
        <v>-1.09</v>
      </c>
      <c r="C1171" s="41" t="n">
        <f aca="false">$E$5 + B1171</f>
        <v>779.91</v>
      </c>
      <c r="D1171" s="47" t="n">
        <f aca="false">IF(C1171&gt;$E$5,$E$2+$E$1,(IF(C1171&gt;764.99,C1171^3*3486.59308-C1171^2*7860012.00812+C1171*5908819377.96283-1481278321001.59,IF(C1171&gt;752.99,C1171^3*3588.471445-C1171^2*8028757.56264+C1171*5988077680.84934-1488767378546.26,C1171^3*899.851852-C1171^2*1969009.674601+C1171*1435480406.01138-348666163343.76))))-$E$1</f>
        <v>136765289.972412</v>
      </c>
      <c r="E1171" s="47" t="n">
        <f aca="false">D1171*100/$E$2</f>
        <v>91.8016983438657</v>
      </c>
      <c r="G1171" s="41" t="n">
        <f aca="false">[3]Plan1!$C1166</f>
        <v>-9.17</v>
      </c>
      <c r="H1171" s="41" t="n">
        <f aca="false">$J$5 + G1171</f>
        <v>750.83</v>
      </c>
      <c r="I1171" s="47" t="n">
        <f aca="false">IF(H1171&gt;$J$5,$J$2+$J$1,(IF(H1171&gt;739.99,H1171^3*2498.244218-H1171^2*5471052.355142+H1171*3994605728.77515-972400879260.135,H1171^3*1396.138889-H1171^2*3002770.071427+H1171*2152080038.43115-513963640099.415)))-$J$1</f>
        <v>35571992.6604004</v>
      </c>
      <c r="J1171" s="47" t="n">
        <f aca="false">I1171*100/$J$2</f>
        <v>40.4491728153999</v>
      </c>
      <c r="L1171" s="41" t="n">
        <f aca="false">[4]Plan1!$C1166</f>
        <v>-2.14</v>
      </c>
      <c r="M1171" s="41" t="n">
        <f aca="false">$O$5 + L1171</f>
        <v>836.64</v>
      </c>
      <c r="N1171" s="47" t="n">
        <f aca="false">IF(M1171&gt;$O$5,$O$2+$O$1,(M1171^3*3270.5936-M1171^2*8015778.389801+M1171*6549018422.82398-1783686174686.87))-$O$1</f>
        <v>28979989.3325195</v>
      </c>
      <c r="O1171" s="41" t="n">
        <f aca="false">N1171*100/$O$2</f>
        <v>74.1425196922007</v>
      </c>
      <c r="R1171" s="47" t="n">
        <f aca="false">SUM(D1171,I1171,N1171)</f>
        <v>201317271.965332</v>
      </c>
      <c r="S1171" s="41" t="n">
        <f aca="false">R1171*100/$R$2</f>
        <v>72.9388318907863</v>
      </c>
      <c r="U1171" s="41" t="n">
        <f aca="false">[1]Plan1!$B1166</f>
        <v>82.56</v>
      </c>
    </row>
    <row r="1172" customFormat="false" ht="15" hidden="false" customHeight="false" outlineLevel="0" collapsed="false">
      <c r="A1172" s="46" t="n">
        <v>43170</v>
      </c>
      <c r="B1172" s="41" t="n">
        <f aca="false">[2]Plan1!$C1167</f>
        <v>-1.03</v>
      </c>
      <c r="C1172" s="41" t="n">
        <f aca="false">$E$5 + B1172</f>
        <v>779.97</v>
      </c>
      <c r="D1172" s="47" t="n">
        <f aca="false">IF(C1172&gt;$E$5,$E$2+$E$1,(IF(C1172&gt;764.99,C1172^3*3486.59308-C1172^2*7860012.00812+C1172*5908819377.96283-1481278321001.59,IF(C1172&gt;752.99,C1172^3*3588.471445-C1172^2*8028757.56264+C1172*5988077680.84934-1488767378546.26,C1172^3*899.851852-C1172^2*1969009.674601+C1172*1435480406.01138-348666163343.76))))-$E$1</f>
        <v>137418962.481201</v>
      </c>
      <c r="E1172" s="47" t="n">
        <f aca="false">D1172*100/$E$2</f>
        <v>92.240466444161</v>
      </c>
      <c r="G1172" s="41" t="n">
        <f aca="false">[3]Plan1!$C1167</f>
        <v>-9.05</v>
      </c>
      <c r="H1172" s="41" t="n">
        <f aca="false">$J$5 + G1172</f>
        <v>750.95</v>
      </c>
      <c r="I1172" s="47" t="n">
        <f aca="false">IF(H1172&gt;$J$5,$J$2+$J$1,(IF(H1172&gt;739.99,H1172^3*2498.244218-H1172^2*5471052.355142+H1172*3994605728.77515-972400879260.135,H1172^3*1396.138889-H1172^2*3002770.071427+H1172*2152080038.43115-513963640099.415)))-$J$1</f>
        <v>36062463.1887207</v>
      </c>
      <c r="J1172" s="47" t="n">
        <f aca="false">I1172*100/$J$2</f>
        <v>41.0068904375272</v>
      </c>
      <c r="L1172" s="41" t="n">
        <f aca="false">[4]Plan1!$C1167</f>
        <v>-2.02</v>
      </c>
      <c r="M1172" s="41" t="n">
        <f aca="false">$O$5 + L1172</f>
        <v>836.76</v>
      </c>
      <c r="N1172" s="47" t="n">
        <f aca="false">IF(M1172&gt;$O$5,$O$2+$O$1,(M1172^3*3270.5936-M1172^2*8015778.389801+M1172*6549018422.82398-1783686174686.87))-$O$1</f>
        <v>29498118.9863281</v>
      </c>
      <c r="O1172" s="41" t="n">
        <f aca="false">N1172*100/$O$2</f>
        <v>75.4681046542872</v>
      </c>
      <c r="R1172" s="47" t="n">
        <f aca="false">SUM(D1172,I1172,N1172)</f>
        <v>202979544.65625</v>
      </c>
      <c r="S1172" s="41" t="n">
        <f aca="false">R1172*100/$R$2</f>
        <v>73.5410863678904</v>
      </c>
      <c r="U1172" s="41" t="n">
        <f aca="false">[1]Plan1!$B1167</f>
        <v>53.69</v>
      </c>
    </row>
    <row r="1173" customFormat="false" ht="15" hidden="false" customHeight="false" outlineLevel="0" collapsed="false">
      <c r="A1173" s="46" t="n">
        <v>43171</v>
      </c>
      <c r="B1173" s="41" t="n">
        <f aca="false">[2]Plan1!$C1168</f>
        <v>-0.97</v>
      </c>
      <c r="C1173" s="41" t="n">
        <f aca="false">$E$5 + B1173</f>
        <v>780.03</v>
      </c>
      <c r="D1173" s="47" t="n">
        <f aca="false">IF(C1173&gt;$E$5,$E$2+$E$1,(IF(C1173&gt;764.99,C1173^3*3486.59308-C1173^2*7860012.00812+C1173*5908819377.96283-1481278321001.59,IF(C1173&gt;752.99,C1173^3*3588.471445-C1173^2*8028757.56264+C1173*5988077680.84934-1488767378546.26,C1173^3*899.851852-C1173^2*1969009.674601+C1173*1435480406.01138-348666163343.76))))-$E$1</f>
        <v>138074782.764893</v>
      </c>
      <c r="E1173" s="47" t="n">
        <f aca="false">D1173*100/$E$2</f>
        <v>92.6806762069112</v>
      </c>
      <c r="G1173" s="41" t="n">
        <f aca="false">[3]Plan1!$C1168</f>
        <v>-8.91</v>
      </c>
      <c r="H1173" s="41" t="n">
        <f aca="false">$J$5 + G1173</f>
        <v>751.09</v>
      </c>
      <c r="I1173" s="47" t="n">
        <f aca="false">IF(H1173&gt;$J$5,$J$2+$J$1,(IF(H1173&gt;739.99,H1173^3*2498.244218-H1173^2*5471052.355142+H1173*3994605728.77515-972400879260.135,H1173^3*1396.138889-H1173^2*3002770.071427+H1173*2152080038.43115-513963640099.415)))-$J$1</f>
        <v>36640399.689209</v>
      </c>
      <c r="J1173" s="47" t="n">
        <f aca="false">I1173*100/$J$2</f>
        <v>41.6640662558108</v>
      </c>
      <c r="L1173" s="41" t="n">
        <f aca="false">[4]Plan1!$C1168</f>
        <v>-1.9</v>
      </c>
      <c r="M1173" s="41" t="n">
        <f aca="false">$O$5 + L1173</f>
        <v>836.88</v>
      </c>
      <c r="N1173" s="47" t="n">
        <f aca="false">IF(M1173&gt;$O$5,$O$2+$O$1,(M1173^3*3270.5936-M1173^2*8015778.389801+M1173*6549018422.82398-1783686174686.87))-$O$1</f>
        <v>30021845.2675781</v>
      </c>
      <c r="O1173" s="41" t="n">
        <f aca="false">N1173*100/$O$2</f>
        <v>76.8080080502256</v>
      </c>
      <c r="R1173" s="47" t="n">
        <f aca="false">SUM(D1173,I1173,N1173)</f>
        <v>204737027.72168</v>
      </c>
      <c r="S1173" s="41" t="n">
        <f aca="false">R1173*100/$R$2</f>
        <v>74.1778363129341</v>
      </c>
      <c r="U1173" s="41" t="n">
        <f aca="false">[1]Plan1!$B1168</f>
        <v>60.42</v>
      </c>
    </row>
    <row r="1174" customFormat="false" ht="15" hidden="false" customHeight="false" outlineLevel="0" collapsed="false">
      <c r="A1174" s="46" t="n">
        <v>43172</v>
      </c>
      <c r="B1174" s="41" t="n">
        <f aca="false">[2]Plan1!$C1169</f>
        <v>-0.92</v>
      </c>
      <c r="C1174" s="41" t="n">
        <f aca="false">$E$5 + B1174</f>
        <v>780.08</v>
      </c>
      <c r="D1174" s="47" t="n">
        <f aca="false">IF(C1174&gt;$E$5,$E$2+$E$1,(IF(C1174&gt;764.99,C1174^3*3486.59308-C1174^2*7860012.00812+C1174*5908819377.96283-1481278321001.59,IF(C1174&gt;752.99,C1174^3*3588.471445-C1174^2*8028757.56264+C1174*5988077680.84934-1488767378546.26,C1174^3*899.851852-C1174^2*1969009.674601+C1174*1435480406.01138-348666163343.76))))-$E$1</f>
        <v>138622943.587646</v>
      </c>
      <c r="E1174" s="47" t="n">
        <f aca="false">D1174*100/$E$2</f>
        <v>93.0486211328828</v>
      </c>
      <c r="G1174" s="41" t="n">
        <f aca="false">[3]Plan1!$C1169</f>
        <v>-8.84</v>
      </c>
      <c r="H1174" s="41" t="n">
        <f aca="false">$J$5 + G1174</f>
        <v>751.16</v>
      </c>
      <c r="I1174" s="47" t="n">
        <f aca="false">IF(H1174&gt;$J$5,$J$2+$J$1,(IF(H1174&gt;739.99,H1174^3*2498.244218-H1174^2*5471052.355142+H1174*3994605728.77515-972400879260.135,H1174^3*1396.138889-H1174^2*3002770.071427+H1174*2152080038.43115-513963640099.415)))-$J$1</f>
        <v>36931690.4138184</v>
      </c>
      <c r="J1174" s="47" t="n">
        <f aca="false">I1174*100/$J$2</f>
        <v>41.995295067526</v>
      </c>
      <c r="L1174" s="41" t="n">
        <f aca="false">[4]Plan1!$C1169</f>
        <v>-1.84</v>
      </c>
      <c r="M1174" s="41" t="n">
        <f aca="false">$O$5 + L1174</f>
        <v>836.94</v>
      </c>
      <c r="N1174" s="47" t="n">
        <f aca="false">IF(M1174&gt;$O$5,$O$2+$O$1,(M1174^3*3270.5936-M1174^2*8015778.389801+M1174*6549018422.82398-1783686174686.87))-$O$1</f>
        <v>30285817.7412109</v>
      </c>
      <c r="O1174" s="41" t="n">
        <f aca="false">N1174*100/$O$2</f>
        <v>77.4833562741312</v>
      </c>
      <c r="R1174" s="47" t="n">
        <f aca="false">SUM(D1174,I1174,N1174)</f>
        <v>205840451.742676</v>
      </c>
      <c r="S1174" s="41" t="n">
        <f aca="false">R1174*100/$R$2</f>
        <v>74.5776155190896</v>
      </c>
      <c r="U1174" s="41" t="n">
        <f aca="false">[1]Plan1!$B1169</f>
        <v>48.24</v>
      </c>
    </row>
    <row r="1175" customFormat="false" ht="15" hidden="false" customHeight="false" outlineLevel="0" collapsed="false">
      <c r="A1175" s="46" t="n">
        <v>43173</v>
      </c>
      <c r="B1175" s="41" t="n">
        <f aca="false">[2]Plan1!$C1170</f>
        <v>-0.9</v>
      </c>
      <c r="C1175" s="41" t="n">
        <f aca="false">$E$5 + B1175</f>
        <v>780.1</v>
      </c>
      <c r="D1175" s="47" t="n">
        <f aca="false">IF(C1175&gt;$E$5,$E$2+$E$1,(IF(C1175&gt;764.99,C1175^3*3486.59308-C1175^2*7860012.00812+C1175*5908819377.96283-1481278321001.59,IF(C1175&gt;752.99,C1175^3*3588.471445-C1175^2*8028757.56264+C1175*5988077680.84934-1488767378546.26,C1175^3*899.851852-C1175^2*1969009.674601+C1175*1435480406.01138-348666163343.76))))-$E$1</f>
        <v>138842627.005615</v>
      </c>
      <c r="E1175" s="47" t="n">
        <f aca="false">D1175*100/$E$2</f>
        <v>93.1960804105371</v>
      </c>
      <c r="G1175" s="41" t="n">
        <f aca="false">[3]Plan1!$C1170</f>
        <v>-8.79</v>
      </c>
      <c r="H1175" s="41" t="n">
        <f aca="false">$J$5 + G1175</f>
        <v>751.21</v>
      </c>
      <c r="I1175" s="47" t="n">
        <f aca="false">IF(H1175&gt;$J$5,$J$2+$J$1,(IF(H1175&gt;739.99,H1175^3*2498.244218-H1175^2*5471052.355142+H1175*3994605728.77515-972400879260.135,H1175^3*1396.138889-H1175^2*3002770.071427+H1175*2152080038.43115-513963640099.415)))-$J$1</f>
        <v>37140707.064209</v>
      </c>
      <c r="J1175" s="47" t="n">
        <f aca="false">I1175*100/$J$2</f>
        <v>42.2329694281856</v>
      </c>
      <c r="L1175" s="41" t="n">
        <f aca="false">[4]Plan1!$C1170</f>
        <v>-1.84</v>
      </c>
      <c r="M1175" s="41" t="n">
        <f aca="false">$O$5 + L1175</f>
        <v>836.94</v>
      </c>
      <c r="N1175" s="47" t="n">
        <f aca="false">IF(M1175&gt;$O$5,$O$2+$O$1,(M1175^3*3270.5936-M1175^2*8015778.389801+M1175*6549018422.82398-1783686174686.87))-$O$1</f>
        <v>30285817.7412109</v>
      </c>
      <c r="O1175" s="41" t="n">
        <f aca="false">N1175*100/$O$2</f>
        <v>77.4833562741312</v>
      </c>
      <c r="R1175" s="47" t="n">
        <f aca="false">SUM(D1175,I1175,N1175)</f>
        <v>206269151.811035</v>
      </c>
      <c r="S1175" s="41" t="n">
        <f aca="false">R1175*100/$R$2</f>
        <v>74.7329369274933</v>
      </c>
      <c r="U1175" s="41" t="n">
        <f aca="false">[1]Plan1!$B1170</f>
        <v>52.37</v>
      </c>
    </row>
    <row r="1176" customFormat="false" ht="15" hidden="false" customHeight="false" outlineLevel="0" collapsed="false">
      <c r="A1176" s="46" t="n">
        <v>43174</v>
      </c>
      <c r="B1176" s="41" t="n">
        <f aca="false">[2]Plan1!$C1171</f>
        <v>-0.88</v>
      </c>
      <c r="C1176" s="41" t="n">
        <f aca="false">$E$5 + B1176</f>
        <v>780.12</v>
      </c>
      <c r="D1176" s="47" t="n">
        <f aca="false">IF(C1176&gt;$E$5,$E$2+$E$1,(IF(C1176&gt;764.99,C1176^3*3486.59308-C1176^2*7860012.00812+C1176*5908819377.96283-1481278321001.59,IF(C1176&gt;752.99,C1176^3*3588.471445-C1176^2*8028757.56264+C1176*5988077680.84934-1488767378546.26,C1176^3*899.851852-C1176^2*1969009.674601+C1176*1435480406.01138-348666163343.76))))-$E$1</f>
        <v>139062550.150146</v>
      </c>
      <c r="E1176" s="47" t="n">
        <f aca="false">D1176*100/$E$2</f>
        <v>93.3437006011364</v>
      </c>
      <c r="G1176" s="41" t="n">
        <f aca="false">[3]Plan1!$C1171</f>
        <v>-8.74</v>
      </c>
      <c r="H1176" s="41" t="n">
        <f aca="false">$J$5 + G1176</f>
        <v>751.26</v>
      </c>
      <c r="I1176" s="47" t="n">
        <f aca="false">IF(H1176&gt;$J$5,$J$2+$J$1,(IF(H1176&gt;739.99,H1176^3*2498.244218-H1176^2*5471052.355142+H1176*3994605728.77515-972400879260.135,H1176^3*1396.138889-H1176^2*3002770.071427+H1176*2152080038.43115-513963640099.415)))-$J$1</f>
        <v>37350519.0429688</v>
      </c>
      <c r="J1176" s="47" t="n">
        <f aca="false">I1176*100/$J$2</f>
        <v>42.471548162546</v>
      </c>
      <c r="L1176" s="41" t="n">
        <f aca="false">[4]Plan1!$C1171</f>
        <v>-1.81</v>
      </c>
      <c r="M1176" s="41" t="n">
        <f aca="false">$O$5 + L1176</f>
        <v>836.97</v>
      </c>
      <c r="N1176" s="47" t="n">
        <f aca="false">IF(M1176&gt;$O$5,$O$2+$O$1,(M1176^3*3270.5936-M1176^2*8015778.389801+M1176*6549018422.82398-1783686174686.87))-$O$1</f>
        <v>30418333.1645508</v>
      </c>
      <c r="O1176" s="41" t="n">
        <f aca="false">N1176*100/$O$2</f>
        <v>77.8223842589852</v>
      </c>
      <c r="R1176" s="47" t="n">
        <f aca="false">SUM(D1176,I1176,N1176)</f>
        <v>206831402.357666</v>
      </c>
      <c r="S1176" s="41" t="n">
        <f aca="false">R1176*100/$R$2</f>
        <v>74.9366447251445</v>
      </c>
      <c r="U1176" s="41" t="n">
        <f aca="false">[1]Plan1!$B1171</f>
        <v>52.81</v>
      </c>
    </row>
    <row r="1177" customFormat="false" ht="15" hidden="false" customHeight="false" outlineLevel="0" collapsed="false">
      <c r="A1177" s="46" t="n">
        <v>43175</v>
      </c>
      <c r="B1177" s="41" t="n">
        <f aca="false">[2]Plan1!$C1172</f>
        <v>-0.88</v>
      </c>
      <c r="C1177" s="41" t="n">
        <f aca="false">$E$5 + B1177</f>
        <v>780.12</v>
      </c>
      <c r="D1177" s="47" t="n">
        <f aca="false">IF(C1177&gt;$E$5,$E$2+$E$1,(IF(C1177&gt;764.99,C1177^3*3486.59308-C1177^2*7860012.00812+C1177*5908819377.96283-1481278321001.59,IF(C1177&gt;752.99,C1177^3*3588.471445-C1177^2*8028757.56264+C1177*5988077680.84934-1488767378546.26,C1177^3*899.851852-C1177^2*1969009.674601+C1177*1435480406.01138-348666163343.76))))-$E$1</f>
        <v>139062550.150146</v>
      </c>
      <c r="E1177" s="47" t="n">
        <f aca="false">D1177*100/$E$2</f>
        <v>93.3437006011364</v>
      </c>
      <c r="G1177" s="41" t="n">
        <f aca="false">[3]Plan1!$C1172</f>
        <v>-8.7</v>
      </c>
      <c r="H1177" s="41" t="n">
        <f aca="false">$J$5 + G1177</f>
        <v>751.3</v>
      </c>
      <c r="I1177" s="47" t="n">
        <f aca="false">IF(H1177&gt;$J$5,$J$2+$J$1,(IF(H1177&gt;739.99,H1177^3*2498.244218-H1177^2*5471052.355142+H1177*3994605728.77515-972400879260.135,H1177^3*1396.138889-H1177^2*3002770.071427+H1177*2152080038.43115-513963640099.415)))-$J$1</f>
        <v>37518942.5217285</v>
      </c>
      <c r="J1177" s="47" t="n">
        <f aca="false">I1177*100/$J$2</f>
        <v>42.6630637310878</v>
      </c>
      <c r="L1177" s="41" t="n">
        <f aca="false">[4]Plan1!$C1172</f>
        <v>-1.8</v>
      </c>
      <c r="M1177" s="41" t="n">
        <f aca="false">$O$5 + L1177</f>
        <v>836.98</v>
      </c>
      <c r="N1177" s="47" t="n">
        <f aca="false">IF(M1177&gt;$O$5,$O$2+$O$1,(M1177^3*3270.5936-M1177^2*8015778.389801+M1177*6549018422.82398-1783686174686.87))-$O$1</f>
        <v>30462583.5</v>
      </c>
      <c r="O1177" s="41" t="n">
        <f aca="false">N1177*100/$O$2</f>
        <v>77.9355944927705</v>
      </c>
      <c r="R1177" s="47" t="n">
        <f aca="false">SUM(D1177,I1177,N1177)</f>
        <v>207044076.171875</v>
      </c>
      <c r="S1177" s="41" t="n">
        <f aca="false">R1177*100/$R$2</f>
        <v>75.01369812166</v>
      </c>
      <c r="U1177" s="41" t="n">
        <f aca="false">[1]Plan1!$B1172</f>
        <v>54.57</v>
      </c>
    </row>
    <row r="1178" customFormat="false" ht="15" hidden="false" customHeight="false" outlineLevel="0" collapsed="false">
      <c r="A1178" s="46" t="n">
        <v>43176</v>
      </c>
      <c r="B1178" s="41" t="n">
        <f aca="false">[2]Plan1!$C1173</f>
        <v>-0.81</v>
      </c>
      <c r="C1178" s="41" t="n">
        <f aca="false">$E$5 + B1178</f>
        <v>780.19</v>
      </c>
      <c r="D1178" s="47" t="n">
        <f aca="false">IF(C1178&gt;$E$5,$E$2+$E$1,(IF(C1178&gt;764.99,C1178^3*3486.59308-C1178^2*7860012.00812+C1178*5908819377.96283-1481278321001.59,IF(C1178&gt;752.99,C1178^3*3588.471445-C1178^2*8028757.56264+C1178*5988077680.84934-1488767378546.26,C1178^3*899.851852-C1178^2*1969009.674601+C1178*1435480406.01138-348666163343.76))))-$E$1</f>
        <v>139834171.44751</v>
      </c>
      <c r="E1178" s="47" t="n">
        <f aca="false">D1178*100/$E$2</f>
        <v>93.8616400987278</v>
      </c>
      <c r="G1178" s="41" t="n">
        <f aca="false">[3]Plan1!$C1173</f>
        <v>-8.63</v>
      </c>
      <c r="H1178" s="41" t="n">
        <f aca="false">$J$5 + G1178</f>
        <v>751.37</v>
      </c>
      <c r="I1178" s="47" t="n">
        <f aca="false">IF(H1178&gt;$J$5,$J$2+$J$1,(IF(H1178&gt;739.99,H1178^3*2498.244218-H1178^2*5471052.355142+H1178*3994605728.77515-972400879260.135,H1178^3*1396.138889-H1178^2*3002770.071427+H1178*2152080038.43115-513963640099.415)))-$J$1</f>
        <v>37814914.1867676</v>
      </c>
      <c r="J1178" s="47" t="n">
        <f aca="false">I1178*100/$J$2</f>
        <v>42.9996152743741</v>
      </c>
      <c r="L1178" s="41" t="n">
        <f aca="false">[4]Plan1!$C1173</f>
        <v>-1.71</v>
      </c>
      <c r="M1178" s="41" t="n">
        <f aca="false">$O$5 + L1178</f>
        <v>837.07</v>
      </c>
      <c r="N1178" s="47" t="n">
        <f aca="false">IF(M1178&gt;$O$5,$O$2+$O$1,(M1178^3*3270.5936-M1178^2*8015778.389801+M1178*6549018422.82398-1783686174686.87))-$O$1</f>
        <v>30862607.2592773</v>
      </c>
      <c r="O1178" s="41" t="n">
        <f aca="false">N1178*100/$O$2</f>
        <v>78.9590168656796</v>
      </c>
      <c r="R1178" s="47" t="n">
        <f aca="false">SUM(D1178,I1178,N1178)</f>
        <v>208511692.893555</v>
      </c>
      <c r="S1178" s="41" t="n">
        <f aca="false">R1178*100/$R$2</f>
        <v>75.5454272092722</v>
      </c>
      <c r="U1178" s="41" t="n">
        <f aca="false">[1]Plan1!$B1173</f>
        <v>57.25</v>
      </c>
    </row>
    <row r="1179" customFormat="false" ht="15" hidden="false" customHeight="false" outlineLevel="0" collapsed="false">
      <c r="A1179" s="46" t="n">
        <v>43177</v>
      </c>
      <c r="B1179" s="41" t="n">
        <f aca="false">[2]Plan1!$C1174</f>
        <v>-0.73</v>
      </c>
      <c r="C1179" s="41" t="n">
        <f aca="false">$E$5 + B1179</f>
        <v>780.27</v>
      </c>
      <c r="D1179" s="47" t="n">
        <f aca="false">IF(C1179&gt;$E$5,$E$2+$E$1,(IF(C1179&gt;764.99,C1179^3*3486.59308-C1179^2*7860012.00812+C1179*5908819377.96283-1481278321001.59,IF(C1179&gt;752.99,C1179^3*3588.471445-C1179^2*8028757.56264+C1179*5988077680.84934-1488767378546.26,C1179^3*899.851852-C1179^2*1969009.674601+C1179*1435480406.01138-348666163343.76))))-$E$1</f>
        <v>140719632.013428</v>
      </c>
      <c r="E1179" s="47" t="n">
        <f aca="false">D1179*100/$E$2</f>
        <v>94.4559925384746</v>
      </c>
      <c r="G1179" s="41" t="n">
        <f aca="false">[3]Plan1!$C1174</f>
        <v>-8.53</v>
      </c>
      <c r="H1179" s="41" t="n">
        <f aca="false">$J$5 + G1179</f>
        <v>751.47</v>
      </c>
      <c r="I1179" s="47" t="n">
        <f aca="false">IF(H1179&gt;$J$5,$J$2+$J$1,(IF(H1179&gt;739.99,H1179^3*2498.244218-H1179^2*5471052.355142+H1179*3994605728.77515-972400879260.135,H1179^3*1396.138889-H1179^2*3002770.071427+H1179*2152080038.43115-513963640099.415)))-$J$1</f>
        <v>38240456.630127</v>
      </c>
      <c r="J1179" s="47" t="n">
        <f aca="false">I1179*100/$J$2</f>
        <v>43.4835026965959</v>
      </c>
      <c r="L1179" s="41" t="n">
        <f aca="false">[4]Plan1!$C1174</f>
        <v>-1.7</v>
      </c>
      <c r="M1179" s="41" t="n">
        <f aca="false">$O$5 + L1179</f>
        <v>837.08</v>
      </c>
      <c r="N1179" s="47" t="n">
        <f aca="false">IF(M1179&gt;$O$5,$O$2+$O$1,(M1179^3*3270.5936-M1179^2*8015778.389801+M1179*6549018422.82398-1783686174686.87))-$O$1</f>
        <v>30907251.4516602</v>
      </c>
      <c r="O1179" s="41" t="n">
        <f aca="false">N1179*100/$O$2</f>
        <v>79.0732347446065</v>
      </c>
      <c r="R1179" s="47" t="n">
        <f aca="false">SUM(D1179,I1179,N1179)</f>
        <v>209867340.095215</v>
      </c>
      <c r="S1179" s="41" t="n">
        <f aca="false">R1179*100/$R$2</f>
        <v>76.0365888586419</v>
      </c>
      <c r="U1179" s="41" t="n">
        <f aca="false">[1]Plan1!$B1174</f>
        <v>54.13</v>
      </c>
    </row>
    <row r="1180" customFormat="false" ht="15" hidden="false" customHeight="false" outlineLevel="0" collapsed="false">
      <c r="A1180" s="46" t="n">
        <v>43178</v>
      </c>
      <c r="B1180" s="41" t="n">
        <f aca="false">[2]Plan1!$C1175</f>
        <v>-0.7</v>
      </c>
      <c r="C1180" s="41" t="n">
        <f aca="false">$E$5 + B1180</f>
        <v>780.3</v>
      </c>
      <c r="D1180" s="47" t="n">
        <f aca="false">IF(C1180&gt;$E$5,$E$2+$E$1,(IF(C1180&gt;764.99,C1180^3*3486.59308-C1180^2*7860012.00812+C1180*5908819377.96283-1481278321001.59,IF(C1180&gt;752.99,C1180^3*3588.471445-C1180^2*8028757.56264+C1180*5988077680.84934-1488767378546.26,C1180^3*899.851852-C1180^2*1969009.674601+C1180*1435480406.01138-348666163343.76))))-$E$1</f>
        <v>141052673.9021</v>
      </c>
      <c r="E1180" s="47" t="n">
        <f aca="false">D1180*100/$E$2</f>
        <v>94.6795420297666</v>
      </c>
      <c r="G1180" s="41" t="n">
        <f aca="false">[3]Plan1!$C1175</f>
        <v>-8.49</v>
      </c>
      <c r="H1180" s="41" t="n">
        <f aca="false">$J$5 + G1180</f>
        <v>751.51</v>
      </c>
      <c r="I1180" s="47" t="n">
        <f aca="false">IF(H1180&gt;$J$5,$J$2+$J$1,(IF(H1180&gt;739.99,H1180^3*2498.244218-H1180^2*5471052.355142+H1180*3994605728.77515-972400879260.135,H1180^3*1396.138889-H1180^2*3002770.071427+H1180*2152080038.43115-513963640099.415)))-$J$1</f>
        <v>38411574.4482422</v>
      </c>
      <c r="J1180" s="47" t="n">
        <f aca="false">I1180*100/$J$2</f>
        <v>43.6780820181092</v>
      </c>
      <c r="L1180" s="41" t="n">
        <f aca="false">[4]Plan1!$C1175</f>
        <v>-1.62</v>
      </c>
      <c r="M1180" s="41" t="n">
        <f aca="false">$O$5 + L1180</f>
        <v>837.16</v>
      </c>
      <c r="N1180" s="47" t="n">
        <f aca="false">IF(M1180&gt;$O$5,$O$2+$O$1,(M1180^3*3270.5936-M1180^2*8015778.389801+M1180*6549018422.82398-1783686174686.87))-$O$1</f>
        <v>31265828.3959961</v>
      </c>
      <c r="O1180" s="41" t="n">
        <f aca="false">N1180*100/$O$2</f>
        <v>79.9906194217211</v>
      </c>
      <c r="R1180" s="47" t="n">
        <f aca="false">SUM(D1180,I1180,N1180)</f>
        <v>210730076.746338</v>
      </c>
      <c r="S1180" s="41" t="n">
        <f aca="false">R1180*100/$R$2</f>
        <v>76.3491651366133</v>
      </c>
      <c r="U1180" s="41" t="n">
        <f aca="false">[1]Plan1!$B1175</f>
        <v>50.2</v>
      </c>
    </row>
    <row r="1181" customFormat="false" ht="15" hidden="false" customHeight="false" outlineLevel="0" collapsed="false">
      <c r="A1181" s="46" t="n">
        <v>43179</v>
      </c>
      <c r="B1181" s="41" t="n">
        <f aca="false">[2]Plan1!$C1176</f>
        <v>-0.69</v>
      </c>
      <c r="C1181" s="41" t="n">
        <f aca="false">$E$5 + B1181</f>
        <v>780.31</v>
      </c>
      <c r="D1181" s="47" t="n">
        <f aca="false">IF(C1181&gt;$E$5,$E$2+$E$1,(IF(C1181&gt;764.99,C1181^3*3486.59308-C1181^2*7860012.00812+C1181*5908819377.96283-1481278321001.59,IF(C1181&gt;752.99,C1181^3*3588.471445-C1181^2*8028757.56264+C1181*5988077680.84934-1488767378546.26,C1181^3*899.851852-C1181^2*1969009.674601+C1181*1435480406.01138-348666163343.76))))-$E$1</f>
        <v>141163808.53833</v>
      </c>
      <c r="E1181" s="47" t="n">
        <f aca="false">D1181*100/$E$2</f>
        <v>94.7541395270763</v>
      </c>
      <c r="G1181" s="41" t="n">
        <f aca="false">[3]Plan1!$C1176</f>
        <v>-8.45</v>
      </c>
      <c r="H1181" s="41" t="n">
        <f aca="false">$J$5 + G1181</f>
        <v>751.55</v>
      </c>
      <c r="I1181" s="47" t="n">
        <f aca="false">IF(H1181&gt;$J$5,$J$2+$J$1,(IF(H1181&gt;739.99,H1181^3*2498.244218-H1181^2*5471052.355142+H1181*3994605728.77515-972400879260.135,H1181^3*1396.138889-H1181^2*3002770.071427+H1181*2152080038.43115-513963640099.415)))-$J$1</f>
        <v>38583208.4716797</v>
      </c>
      <c r="J1181" s="47" t="n">
        <f aca="false">I1181*100/$J$2</f>
        <v>43.8732483204669</v>
      </c>
      <c r="L1181" s="41" t="n">
        <f aca="false">[4]Plan1!$C1176</f>
        <v>-1.6</v>
      </c>
      <c r="M1181" s="41" t="n">
        <f aca="false">$O$5 + L1181</f>
        <v>837.18</v>
      </c>
      <c r="N1181" s="47" t="n">
        <f aca="false">IF(M1181&gt;$O$5,$O$2+$O$1,(M1181^3*3270.5936-M1181^2*8015778.389801+M1181*6549018422.82398-1783686174686.87))-$O$1</f>
        <v>31355868.7421875</v>
      </c>
      <c r="O1181" s="41" t="n">
        <f aca="false">N1181*100/$O$2</f>
        <v>80.2209790006702</v>
      </c>
      <c r="R1181" s="47" t="n">
        <f aca="false">SUM(D1181,I1181,N1181)</f>
        <v>211102885.752197</v>
      </c>
      <c r="S1181" s="41" t="n">
        <f aca="false">R1181*100/$R$2</f>
        <v>76.4842367732408</v>
      </c>
      <c r="U1181" s="41" t="n">
        <f aca="false">[1]Plan1!$B1176</f>
        <v>47.19</v>
      </c>
    </row>
    <row r="1182" customFormat="false" ht="15" hidden="false" customHeight="false" outlineLevel="0" collapsed="false">
      <c r="A1182" s="46" t="n">
        <v>43180</v>
      </c>
      <c r="B1182" s="41" t="n">
        <f aca="false">[2]Plan1!$C1177</f>
        <v>-0.69</v>
      </c>
      <c r="C1182" s="41" t="n">
        <f aca="false">$E$5 + B1182</f>
        <v>780.31</v>
      </c>
      <c r="D1182" s="47" t="n">
        <f aca="false">IF(C1182&gt;$E$5,$E$2+$E$1,(IF(C1182&gt;764.99,C1182^3*3486.59308-C1182^2*7860012.00812+C1182*5908819377.96283-1481278321001.59,IF(C1182&gt;752.99,C1182^3*3588.471445-C1182^2*8028757.56264+C1182*5988077680.84934-1488767378546.26,C1182^3*899.851852-C1182^2*1969009.674601+C1182*1435480406.01138-348666163343.76))))-$E$1</f>
        <v>141163808.53833</v>
      </c>
      <c r="E1182" s="47" t="n">
        <f aca="false">D1182*100/$E$2</f>
        <v>94.7541395270763</v>
      </c>
      <c r="G1182" s="41" t="n">
        <f aca="false">[3]Plan1!$C1177</f>
        <v>-8.41</v>
      </c>
      <c r="H1182" s="41" t="n">
        <f aca="false">$J$5 + G1182</f>
        <v>751.59</v>
      </c>
      <c r="I1182" s="47" t="n">
        <f aca="false">IF(H1182&gt;$J$5,$J$2+$J$1,(IF(H1182&gt;739.99,H1182^3*2498.244218-H1182^2*5471052.355142+H1182*3994605728.77515-972400879260.135,H1182^3*1396.138889-H1182^2*3002770.071427+H1182*2152080038.43115-513963640099.415)))-$J$1</f>
        <v>38755359.6599121</v>
      </c>
      <c r="J1182" s="47" t="n">
        <f aca="false">I1182*100/$J$2</f>
        <v>44.0690026946923</v>
      </c>
      <c r="L1182" s="41" t="n">
        <f aca="false">[4]Plan1!$C1177</f>
        <v>-1.54</v>
      </c>
      <c r="M1182" s="41" t="n">
        <f aca="false">$O$5 + L1182</f>
        <v>837.24</v>
      </c>
      <c r="N1182" s="47" t="n">
        <f aca="false">IF(M1182&gt;$O$5,$O$2+$O$1,(M1182^3*3270.5936-M1182^2*8015778.389801+M1182*6549018422.82398-1783686174686.87))-$O$1</f>
        <v>31626942.9667969</v>
      </c>
      <c r="O1182" s="41" t="n">
        <f aca="false">N1182*100/$O$2</f>
        <v>80.9144963724518</v>
      </c>
      <c r="R1182" s="47" t="n">
        <f aca="false">SUM(D1182,I1182,N1182)</f>
        <v>211546111.165039</v>
      </c>
      <c r="S1182" s="41" t="n">
        <f aca="false">R1182*100/$R$2</f>
        <v>76.644820828257</v>
      </c>
      <c r="U1182" s="41" t="n">
        <f aca="false">[1]Plan1!$B1177</f>
        <v>48.76</v>
      </c>
    </row>
    <row r="1183" customFormat="false" ht="15" hidden="false" customHeight="false" outlineLevel="0" collapsed="false">
      <c r="A1183" s="46" t="n">
        <v>43181</v>
      </c>
      <c r="B1183" s="41" t="n">
        <f aca="false">[2]Plan1!$C1178</f>
        <v>-0.59</v>
      </c>
      <c r="C1183" s="41" t="n">
        <f aca="false">$E$5 + B1183</f>
        <v>780.41</v>
      </c>
      <c r="D1183" s="47" t="n">
        <f aca="false">IF(C1183&gt;$E$5,$E$2+$E$1,(IF(C1183&gt;764.99,C1183^3*3486.59308-C1183^2*7860012.00812+C1183*5908819377.96283-1481278321001.59,IF(C1183&gt;752.99,C1183^3*3588.471445-C1183^2*8028757.56264+C1183*5988077680.84934-1488767378546.26,C1183^3*899.851852-C1183^2*1969009.674601+C1183*1435480406.01138-348666163343.76))))-$E$1</f>
        <v>142278478.797607</v>
      </c>
      <c r="E1183" s="47" t="n">
        <f aca="false">D1183*100/$E$2</f>
        <v>95.5023456173474</v>
      </c>
      <c r="G1183" s="41" t="n">
        <f aca="false">[3]Plan1!$C1178</f>
        <v>-8.34</v>
      </c>
      <c r="H1183" s="41" t="n">
        <f aca="false">$J$5 + G1183</f>
        <v>751.66</v>
      </c>
      <c r="I1183" s="47" t="n">
        <f aca="false">IF(H1183&gt;$J$5,$J$2+$J$1,(IF(H1183&gt;739.99,H1183^3*2498.244218-H1183^2*5471052.355142+H1183*3994605728.77515-972400879260.135,H1183^3*1396.138889-H1183^2*3002770.071427+H1183*2152080038.43115-513963640099.415)))-$J$1</f>
        <v>39057871.5529785</v>
      </c>
      <c r="J1183" s="47" t="n">
        <f aca="false">I1183*100/$J$2</f>
        <v>44.4129911790647</v>
      </c>
      <c r="L1183" s="41" t="n">
        <f aca="false">[4]Plan1!$C1178</f>
        <v>-1.54</v>
      </c>
      <c r="M1183" s="41" t="n">
        <f aca="false">$O$5 + L1183</f>
        <v>837.24</v>
      </c>
      <c r="N1183" s="47" t="n">
        <f aca="false">IF(M1183&gt;$O$5,$O$2+$O$1,(M1183^3*3270.5936-M1183^2*8015778.389801+M1183*6549018422.82398-1783686174686.87))-$O$1</f>
        <v>31626942.9667969</v>
      </c>
      <c r="O1183" s="41" t="n">
        <f aca="false">N1183*100/$O$2</f>
        <v>80.9144963724518</v>
      </c>
      <c r="R1183" s="47" t="n">
        <f aca="false">SUM(D1183,I1183,N1183)</f>
        <v>212963293.317383</v>
      </c>
      <c r="S1183" s="41" t="n">
        <f aca="false">R1183*100/$R$2</f>
        <v>77.1582770745061</v>
      </c>
      <c r="U1183" s="41" t="n">
        <f aca="false">[1]Plan1!$B1178</f>
        <v>46.68</v>
      </c>
    </row>
    <row r="1184" customFormat="false" ht="15" hidden="false" customHeight="false" outlineLevel="0" collapsed="false">
      <c r="A1184" s="46" t="n">
        <v>43182</v>
      </c>
      <c r="B1184" s="41" t="n">
        <f aca="false">[2]Plan1!$C1179</f>
        <v>-0.51</v>
      </c>
      <c r="C1184" s="41" t="n">
        <f aca="false">$E$5 + B1184</f>
        <v>780.49</v>
      </c>
      <c r="D1184" s="47" t="n">
        <f aca="false">IF(C1184&gt;$E$5,$E$2+$E$1,(IF(C1184&gt;764.99,C1184^3*3486.59308-C1184^2*7860012.00812+C1184*5908819377.96283-1481278321001.59,IF(C1184&gt;752.99,C1184^3*3588.471445-C1184^2*8028757.56264+C1184*5988077680.84934-1488767378546.26,C1184^3*899.851852-C1184^2*1969009.674601+C1184*1435480406.01138-348666163343.76))))-$E$1</f>
        <v>143174575.823975</v>
      </c>
      <c r="E1184" s="47" t="n">
        <f aca="false">D1184*100/$E$2</f>
        <v>96.1038376254292</v>
      </c>
      <c r="G1184" s="41" t="n">
        <f aca="false">[3]Plan1!$C1179</f>
        <v>-8.27</v>
      </c>
      <c r="H1184" s="41" t="n">
        <f aca="false">$J$5 + G1184</f>
        <v>751.73</v>
      </c>
      <c r="I1184" s="47" t="n">
        <f aca="false">IF(H1184&gt;$J$5,$J$2+$J$1,(IF(H1184&gt;739.99,H1184^3*2498.244218-H1184^2*5471052.355142+H1184*3994605728.77515-972400879260.135,H1184^3*1396.138889-H1184^2*3002770.071427+H1184*2152080038.43115-513963640099.415)))-$J$1</f>
        <v>39361975.3415527</v>
      </c>
      <c r="J1184" s="47" t="n">
        <f aca="false">I1184*100/$J$2</f>
        <v>44.7587898194527</v>
      </c>
      <c r="L1184" s="41" t="n">
        <f aca="false">[4]Plan1!$C1179</f>
        <v>-1.54</v>
      </c>
      <c r="M1184" s="41" t="n">
        <f aca="false">$O$5 + L1184</f>
        <v>837.24</v>
      </c>
      <c r="N1184" s="47" t="n">
        <f aca="false">IF(M1184&gt;$O$5,$O$2+$O$1,(M1184^3*3270.5936-M1184^2*8015778.389801+M1184*6549018422.82398-1783686174686.87))-$O$1</f>
        <v>31626942.9667969</v>
      </c>
      <c r="O1184" s="41" t="n">
        <f aca="false">N1184*100/$O$2</f>
        <v>80.9144963724518</v>
      </c>
      <c r="R1184" s="47" t="n">
        <f aca="false">SUM(D1184,I1184,N1184)</f>
        <v>214163494.132324</v>
      </c>
      <c r="S1184" s="41" t="n">
        <f aca="false">R1184*100/$R$2</f>
        <v>77.5931192746889</v>
      </c>
      <c r="U1184" s="41" t="n">
        <f aca="false">[1]Plan1!$B1179</f>
        <v>63.65</v>
      </c>
    </row>
    <row r="1185" customFormat="false" ht="15" hidden="false" customHeight="false" outlineLevel="0" collapsed="false">
      <c r="A1185" s="46" t="n">
        <v>43183</v>
      </c>
      <c r="B1185" s="41" t="n">
        <f aca="false">[2]Plan1!$C1180</f>
        <v>-0.47</v>
      </c>
      <c r="C1185" s="41" t="n">
        <f aca="false">$E$5 + B1185</f>
        <v>780.53</v>
      </c>
      <c r="D1185" s="47" t="n">
        <f aca="false">IF(C1185&gt;$E$5,$E$2+$E$1,(IF(C1185&gt;764.99,C1185^3*3486.59308-C1185^2*7860012.00812+C1185*5908819377.96283-1481278321001.59,IF(C1185&gt;752.99,C1185^3*3588.471445-C1185^2*8028757.56264+C1185*5988077680.84934-1488767378546.26,C1185^3*899.851852-C1185^2*1969009.674601+C1185*1435480406.01138-348666163343.76))))-$E$1</f>
        <v>143624081.623779</v>
      </c>
      <c r="E1185" s="47" t="n">
        <f aca="false">D1185*100/$E$2</f>
        <v>96.4055618117766</v>
      </c>
      <c r="G1185" s="41" t="n">
        <f aca="false">[3]Plan1!$C1180</f>
        <v>-8.23</v>
      </c>
      <c r="H1185" s="41" t="n">
        <f aca="false">$J$5 + G1185</f>
        <v>751.77</v>
      </c>
      <c r="I1185" s="47" t="n">
        <f aca="false">IF(H1185&gt;$J$5,$J$2+$J$1,(IF(H1185&gt;739.99,H1185^3*2498.244218-H1185^2*5471052.355142+H1185*3994605728.77515-972400879260.135,H1185^3*1396.138889-H1185^2*3002770.071427+H1185*2152080038.43115-513963640099.415)))-$J$1</f>
        <v>39536465.6428223</v>
      </c>
      <c r="J1185" s="47" t="n">
        <f aca="false">I1185*100/$J$2</f>
        <v>44.957204016207</v>
      </c>
      <c r="L1185" s="41" t="n">
        <f aca="false">[4]Plan1!$C1180</f>
        <v>-1.55</v>
      </c>
      <c r="M1185" s="41" t="n">
        <f aca="false">$O$5 + L1185</f>
        <v>837.23</v>
      </c>
      <c r="N1185" s="47" t="n">
        <f aca="false">IF(M1185&gt;$O$5,$O$2+$O$1,(M1185^3*3270.5936-M1185^2*8015778.389801+M1185*6549018422.82398-1783686174686.87))-$O$1</f>
        <v>31581664.5249023</v>
      </c>
      <c r="O1185" s="41" t="n">
        <f aca="false">N1185*100/$O$2</f>
        <v>80.7986558270576</v>
      </c>
      <c r="R1185" s="47" t="n">
        <f aca="false">SUM(D1185,I1185,N1185)</f>
        <v>214742211.791504</v>
      </c>
      <c r="S1185" s="41" t="n">
        <f aca="false">R1185*100/$R$2</f>
        <v>77.8027932368038</v>
      </c>
      <c r="U1185" s="41" t="n">
        <f aca="false">[1]Plan1!$B1180</f>
        <v>46.16</v>
      </c>
    </row>
    <row r="1186" customFormat="false" ht="15" hidden="false" customHeight="false" outlineLevel="0" collapsed="false">
      <c r="A1186" s="46" t="n">
        <v>43184</v>
      </c>
      <c r="B1186" s="41" t="n">
        <f aca="false">[2]Plan1!$C1181</f>
        <v>-0.47</v>
      </c>
      <c r="C1186" s="41" t="n">
        <f aca="false">$E$5 + B1186</f>
        <v>780.53</v>
      </c>
      <c r="D1186" s="47" t="n">
        <f aca="false">IF(C1186&gt;$E$5,$E$2+$E$1,(IF(C1186&gt;764.99,C1186^3*3486.59308-C1186^2*7860012.00812+C1186*5908819377.96283-1481278321001.59,IF(C1186&gt;752.99,C1186^3*3588.471445-C1186^2*8028757.56264+C1186*5988077680.84934-1488767378546.26,C1186^3*899.851852-C1186^2*1969009.674601+C1186*1435480406.01138-348666163343.76))))-$E$1</f>
        <v>143624081.623779</v>
      </c>
      <c r="E1186" s="47" t="n">
        <f aca="false">D1186*100/$E$2</f>
        <v>96.4055618117766</v>
      </c>
      <c r="G1186" s="41" t="n">
        <f aca="false">[3]Plan1!$C1181</f>
        <v>-8.2</v>
      </c>
      <c r="H1186" s="41" t="n">
        <f aca="false">$J$5 + G1186</f>
        <v>751.8</v>
      </c>
      <c r="I1186" s="47" t="n">
        <f aca="false">IF(H1186&gt;$J$5,$J$2+$J$1,(IF(H1186&gt;739.99,H1186^3*2498.244218-H1186^2*5471052.355142+H1186*3994605728.77515-972400879260.135,H1186^3*1396.138889-H1186^2*3002770.071427+H1186*2152080038.43115-513963640099.415)))-$J$1</f>
        <v>39667676.1677246</v>
      </c>
      <c r="J1186" s="47" t="n">
        <f aca="false">I1186*100/$J$2</f>
        <v>45.1064044629641</v>
      </c>
      <c r="L1186" s="41" t="n">
        <f aca="false">[4]Plan1!$C1181</f>
        <v>-1.55</v>
      </c>
      <c r="M1186" s="41" t="n">
        <f aca="false">$O$5 + L1186</f>
        <v>837.23</v>
      </c>
      <c r="N1186" s="47" t="n">
        <f aca="false">IF(M1186&gt;$O$5,$O$2+$O$1,(M1186^3*3270.5936-M1186^2*8015778.389801+M1186*6549018422.82398-1783686174686.87))-$O$1</f>
        <v>31581664.5249023</v>
      </c>
      <c r="O1186" s="41" t="n">
        <f aca="false">N1186*100/$O$2</f>
        <v>80.7986558270576</v>
      </c>
      <c r="R1186" s="47" t="n">
        <f aca="false">SUM(D1186,I1186,N1186)</f>
        <v>214873422.316406</v>
      </c>
      <c r="S1186" s="41" t="n">
        <f aca="false">R1186*100/$R$2</f>
        <v>77.8503318425316</v>
      </c>
      <c r="U1186" s="41" t="n">
        <f aca="false">[1]Plan1!$B1181</f>
        <v>39.77</v>
      </c>
    </row>
    <row r="1187" customFormat="false" ht="15" hidden="false" customHeight="false" outlineLevel="0" collapsed="false">
      <c r="A1187" s="46" t="n">
        <v>43185</v>
      </c>
      <c r="B1187" s="41" t="n">
        <f aca="false">[2]Plan1!$C1182</f>
        <v>-0.47</v>
      </c>
      <c r="C1187" s="41" t="n">
        <f aca="false">$E$5 + B1187</f>
        <v>780.53</v>
      </c>
      <c r="D1187" s="47" t="n">
        <f aca="false">IF(C1187&gt;$E$5,$E$2+$E$1,(IF(C1187&gt;764.99,C1187^3*3486.59308-C1187^2*7860012.00812+C1187*5908819377.96283-1481278321001.59,IF(C1187&gt;752.99,C1187^3*3588.471445-C1187^2*8028757.56264+C1187*5988077680.84934-1488767378546.26,C1187^3*899.851852-C1187^2*1969009.674601+C1187*1435480406.01138-348666163343.76))))-$E$1</f>
        <v>143624081.623779</v>
      </c>
      <c r="E1187" s="47" t="n">
        <f aca="false">D1187*100/$E$2</f>
        <v>96.4055618117766</v>
      </c>
      <c r="G1187" s="41" t="n">
        <f aca="false">[3]Plan1!$C1182</f>
        <v>-8.16</v>
      </c>
      <c r="H1187" s="41" t="n">
        <f aca="false">$J$5 + G1187</f>
        <v>751.84</v>
      </c>
      <c r="I1187" s="47" t="n">
        <f aca="false">IF(H1187&gt;$J$5,$J$2+$J$1,(IF(H1187&gt;739.99,H1187^3*2498.244218-H1187^2*5471052.355142+H1187*3994605728.77515-972400879260.135,H1187^3*1396.138889-H1187^2*3002770.071427+H1187*2152080038.43115-513963640099.415)))-$J$1</f>
        <v>39843081.3701172</v>
      </c>
      <c r="J1187" s="47" t="n">
        <f aca="false">I1187*100/$J$2</f>
        <v>45.3058590004715</v>
      </c>
      <c r="L1187" s="41" t="n">
        <f aca="false">[4]Plan1!$C1182</f>
        <v>-1.55</v>
      </c>
      <c r="M1187" s="41" t="n">
        <f aca="false">$O$5 + L1187</f>
        <v>837.23</v>
      </c>
      <c r="N1187" s="47" t="n">
        <f aca="false">IF(M1187&gt;$O$5,$O$2+$O$1,(M1187^3*3270.5936-M1187^2*8015778.389801+M1187*6549018422.82398-1783686174686.87))-$O$1</f>
        <v>31581664.5249023</v>
      </c>
      <c r="O1187" s="41" t="n">
        <f aca="false">N1187*100/$O$2</f>
        <v>80.7986558270576</v>
      </c>
      <c r="R1187" s="47" t="n">
        <f aca="false">SUM(D1187,I1187,N1187)</f>
        <v>215048827.518799</v>
      </c>
      <c r="S1187" s="41" t="n">
        <f aca="false">R1187*100/$R$2</f>
        <v>77.9138825277022</v>
      </c>
      <c r="U1187" s="41" t="n">
        <f aca="false">[1]Plan1!$B1182</f>
        <v>34.75</v>
      </c>
    </row>
    <row r="1188" customFormat="false" ht="15" hidden="false" customHeight="false" outlineLevel="0" collapsed="false">
      <c r="A1188" s="46" t="n">
        <v>43186</v>
      </c>
      <c r="B1188" s="41" t="n">
        <f aca="false">[2]Plan1!$C1183</f>
        <v>-0.48</v>
      </c>
      <c r="C1188" s="41" t="n">
        <f aca="false">$E$5 + B1188</f>
        <v>780.52</v>
      </c>
      <c r="D1188" s="47" t="n">
        <f aca="false">IF(C1188&gt;$E$5,$E$2+$E$1,(IF(C1188&gt;764.99,C1188^3*3486.59308-C1188^2*7860012.00812+C1188*5908819377.96283-1481278321001.59,IF(C1188&gt;752.99,C1188^3*3588.471445-C1188^2*8028757.56264+C1188*5988077680.84934-1488767378546.26,C1188^3*899.851852-C1188^2*1969009.674601+C1188*1435480406.01138-348666163343.76))))-$E$1</f>
        <v>143511613.977295</v>
      </c>
      <c r="E1188" s="47" t="n">
        <f aca="false">D1188*100/$E$2</f>
        <v>96.3300695508522</v>
      </c>
      <c r="G1188" s="41" t="n">
        <f aca="false">[3]Plan1!$C1183</f>
        <v>-8.14</v>
      </c>
      <c r="H1188" s="41" t="n">
        <f aca="false">$J$5 + G1188</f>
        <v>751.86</v>
      </c>
      <c r="I1188" s="47" t="n">
        <f aca="false">IF(H1188&gt;$J$5,$J$2+$J$1,(IF(H1188&gt;739.99,H1188^3*2498.244218-H1188^2*5471052.355142+H1188*3994605728.77515-972400879260.135,H1188^3*1396.138889-H1188^2*3002770.071427+H1188*2152080038.43115-513963640099.415)))-$J$1</f>
        <v>39930980.4567871</v>
      </c>
      <c r="J1188" s="47" t="n">
        <f aca="false">I1188*100/$J$2</f>
        <v>45.4058096942932</v>
      </c>
      <c r="L1188" s="41" t="n">
        <f aca="false">[4]Plan1!$C1183</f>
        <v>-1.55</v>
      </c>
      <c r="M1188" s="41" t="n">
        <f aca="false">$O$5 + L1188</f>
        <v>837.23</v>
      </c>
      <c r="N1188" s="47" t="n">
        <f aca="false">IF(M1188&gt;$O$5,$O$2+$O$1,(M1188^3*3270.5936-M1188^2*8015778.389801+M1188*6549018422.82398-1783686174686.87))-$O$1</f>
        <v>31581664.5249023</v>
      </c>
      <c r="O1188" s="41" t="n">
        <f aca="false">N1188*100/$O$2</f>
        <v>80.7986558270576</v>
      </c>
      <c r="R1188" s="47" t="n">
        <f aca="false">SUM(D1188,I1188,N1188)</f>
        <v>215024258.958984</v>
      </c>
      <c r="S1188" s="41" t="n">
        <f aca="false">R1188*100/$R$2</f>
        <v>77.9049811451402</v>
      </c>
      <c r="U1188" s="41" t="n">
        <f aca="false">[1]Plan1!$B1183</f>
        <v>31.74</v>
      </c>
    </row>
    <row r="1189" customFormat="false" ht="15" hidden="false" customHeight="false" outlineLevel="0" collapsed="false">
      <c r="A1189" s="46" t="n">
        <v>43187</v>
      </c>
      <c r="B1189" s="41" t="n">
        <f aca="false">[2]Plan1!$C1184</f>
        <v>-0.47</v>
      </c>
      <c r="C1189" s="41" t="n">
        <f aca="false">$E$5 + B1189</f>
        <v>780.53</v>
      </c>
      <c r="D1189" s="47" t="n">
        <f aca="false">IF(C1189&gt;$E$5,$E$2+$E$1,(IF(C1189&gt;764.99,C1189^3*3486.59308-C1189^2*7860012.00812+C1189*5908819377.96283-1481278321001.59,IF(C1189&gt;752.99,C1189^3*3588.471445-C1189^2*8028757.56264+C1189*5988077680.84934-1488767378546.26,C1189^3*899.851852-C1189^2*1969009.674601+C1189*1435480406.01138-348666163343.76))))-$E$1</f>
        <v>143624081.623779</v>
      </c>
      <c r="E1189" s="47" t="n">
        <f aca="false">D1189*100/$E$2</f>
        <v>96.4055618117766</v>
      </c>
      <c r="G1189" s="41" t="n">
        <f aca="false">[3]Plan1!$C1184</f>
        <v>-8.12</v>
      </c>
      <c r="H1189" s="41" t="n">
        <f aca="false">$J$5 + G1189</f>
        <v>751.88</v>
      </c>
      <c r="I1189" s="47" t="n">
        <f aca="false">IF(H1189&gt;$J$5,$J$2+$J$1,(IF(H1189&gt;739.99,H1189^3*2498.244218-H1189^2*5471052.355142+H1189*3994605728.77515-972400879260.135,H1189^3*1396.138889-H1189^2*3002770.071427+H1189*2152080038.43115-513963640099.415)))-$J$1</f>
        <v>40019010.692627</v>
      </c>
      <c r="J1189" s="47" t="n">
        <f aca="false">I1189*100/$J$2</f>
        <v>45.5059095187945</v>
      </c>
      <c r="L1189" s="41" t="n">
        <f aca="false">[4]Plan1!$C1184</f>
        <v>-1.55</v>
      </c>
      <c r="M1189" s="41" t="n">
        <f aca="false">$O$5 + L1189</f>
        <v>837.23</v>
      </c>
      <c r="N1189" s="47" t="n">
        <f aca="false">IF(M1189&gt;$O$5,$O$2+$O$1,(M1189^3*3270.5936-M1189^2*8015778.389801+M1189*6549018422.82398-1783686174686.87))-$O$1</f>
        <v>31581664.5249023</v>
      </c>
      <c r="O1189" s="41" t="n">
        <f aca="false">N1189*100/$O$2</f>
        <v>80.7986558270576</v>
      </c>
      <c r="R1189" s="47" t="n">
        <f aca="false">SUM(D1189,I1189,N1189)</f>
        <v>215224756.841309</v>
      </c>
      <c r="S1189" s="41" t="n">
        <f aca="false">R1189*100/$R$2</f>
        <v>77.9776231057159</v>
      </c>
      <c r="U1189" s="41" t="n">
        <f aca="false">[1]Plan1!$B1184</f>
        <v>30.5</v>
      </c>
    </row>
    <row r="1190" customFormat="false" ht="15" hidden="false" customHeight="false" outlineLevel="0" collapsed="false">
      <c r="A1190" s="46" t="n">
        <v>43188</v>
      </c>
      <c r="B1190" s="41" t="n">
        <f aca="false">[2]Plan1!$C1185</f>
        <v>-0.48</v>
      </c>
      <c r="C1190" s="41" t="n">
        <f aca="false">$E$5 + B1190</f>
        <v>780.52</v>
      </c>
      <c r="D1190" s="47" t="n">
        <f aca="false">IF(C1190&gt;$E$5,$E$2+$E$1,(IF(C1190&gt;764.99,C1190^3*3486.59308-C1190^2*7860012.00812+C1190*5908819377.96283-1481278321001.59,IF(C1190&gt;752.99,C1190^3*3588.471445-C1190^2*8028757.56264+C1190*5988077680.84934-1488767378546.26,C1190^3*899.851852-C1190^2*1969009.674601+C1190*1435480406.01138-348666163343.76))))-$E$1</f>
        <v>143511613.977295</v>
      </c>
      <c r="E1190" s="47" t="n">
        <f aca="false">D1190*100/$E$2</f>
        <v>96.3300695508522</v>
      </c>
      <c r="G1190" s="41" t="n">
        <f aca="false">[3]Plan1!$C1185</f>
        <v>-8.09</v>
      </c>
      <c r="H1190" s="41" t="n">
        <f aca="false">$J$5 + G1190</f>
        <v>751.91</v>
      </c>
      <c r="I1190" s="47" t="n">
        <f aca="false">IF(H1190&gt;$J$5,$J$2+$J$1,(IF(H1190&gt;739.99,H1190^3*2498.244218-H1190^2*5471052.355142+H1190*3994605728.77515-972400879260.135,H1190^3*1396.138889-H1190^2*3002770.071427+H1190*2152080038.43115-513963640099.415)))-$J$1</f>
        <v>40151302.2150879</v>
      </c>
      <c r="J1190" s="47" t="n">
        <f aca="false">I1190*100/$J$2</f>
        <v>45.6563391757755</v>
      </c>
      <c r="L1190" s="41" t="n">
        <f aca="false">[4]Plan1!$C1185</f>
        <v>-1.56</v>
      </c>
      <c r="M1190" s="41" t="n">
        <f aca="false">$O$5 + L1190</f>
        <v>837.22</v>
      </c>
      <c r="N1190" s="47" t="n">
        <f aca="false">IF(M1190&gt;$O$5,$O$2+$O$1,(M1190^3*3270.5936-M1190^2*8015778.389801+M1190*6549018422.82398-1783686174686.87))-$O$1</f>
        <v>31536425.8725586</v>
      </c>
      <c r="O1190" s="41" t="n">
        <f aca="false">N1190*100/$O$2</f>
        <v>80.682917079408</v>
      </c>
      <c r="R1190" s="47" t="n">
        <f aca="false">SUM(D1190,I1190,N1190)</f>
        <v>215199342.064941</v>
      </c>
      <c r="S1190" s="41" t="n">
        <f aca="false">R1190*100/$R$2</f>
        <v>77.9684151322375</v>
      </c>
      <c r="U1190" s="41" t="n">
        <f aca="false">[1]Plan1!$B1185</f>
        <v>33.01</v>
      </c>
    </row>
    <row r="1191" customFormat="false" ht="15" hidden="false" customHeight="false" outlineLevel="0" collapsed="false">
      <c r="A1191" s="46" t="n">
        <v>43189</v>
      </c>
      <c r="B1191" s="41" t="n">
        <f aca="false">[2]Plan1!$C1186</f>
        <v>-0.49</v>
      </c>
      <c r="C1191" s="41" t="n">
        <f aca="false">$E$5 + B1191</f>
        <v>780.51</v>
      </c>
      <c r="D1191" s="47" t="n">
        <f aca="false">IF(C1191&gt;$E$5,$E$2+$E$1,(IF(C1191&gt;764.99,C1191^3*3486.59308-C1191^2*7860012.00812+C1191*5908819377.96283-1481278321001.59,IF(C1191&gt;752.99,C1191^3*3588.471445-C1191^2*8028757.56264+C1191*5988077680.84934-1488767378546.26,C1191^3*899.851852-C1191^2*1969009.674601+C1191*1435480406.01138-348666163343.76))))-$E$1</f>
        <v>143399207.144287</v>
      </c>
      <c r="E1191" s="47" t="n">
        <f aca="false">D1191*100/$E$2</f>
        <v>96.2546181100834</v>
      </c>
      <c r="G1191" s="41" t="n">
        <f aca="false">[3]Plan1!$C1186</f>
        <v>-8.06</v>
      </c>
      <c r="H1191" s="41" t="n">
        <f aca="false">$J$5 + G1191</f>
        <v>751.94</v>
      </c>
      <c r="I1191" s="47" t="n">
        <f aca="false">IF(H1191&gt;$J$5,$J$2+$J$1,(IF(H1191&gt;739.99,H1191^3*2498.244218-H1191^2*5471052.355142+H1191*3994605728.77515-972400879260.135,H1191^3*1396.138889-H1191^2*3002770.071427+H1191*2152080038.43115-513963640099.415)))-$J$1</f>
        <v>40283889.4997559</v>
      </c>
      <c r="J1191" s="47" t="n">
        <f aca="false">I1191*100/$J$2</f>
        <v>45.8071051461236</v>
      </c>
      <c r="L1191" s="41" t="n">
        <f aca="false">[4]Plan1!$C1186</f>
        <v>-1.57</v>
      </c>
      <c r="M1191" s="41" t="n">
        <f aca="false">$O$5 + L1191</f>
        <v>837.21</v>
      </c>
      <c r="N1191" s="47" t="n">
        <f aca="false">IF(M1191&gt;$O$5,$O$2+$O$1,(M1191^3*3270.5936-M1191^2*8015778.389801+M1191*6549018422.82398-1783686174686.87))-$O$1</f>
        <v>31491226.9863281</v>
      </c>
      <c r="O1191" s="41" t="n">
        <f aca="false">N1191*100/$O$2</f>
        <v>80.5672800695404</v>
      </c>
      <c r="R1191" s="47" t="n">
        <f aca="false">SUM(D1191,I1191,N1191)</f>
        <v>215174323.630371</v>
      </c>
      <c r="S1191" s="41" t="n">
        <f aca="false">R1191*100/$R$2</f>
        <v>77.9593507565112</v>
      </c>
      <c r="U1191" s="41" t="n">
        <f aca="false">[1]Plan1!$B1186</f>
        <v>27.31</v>
      </c>
    </row>
    <row r="1192" customFormat="false" ht="15" hidden="false" customHeight="false" outlineLevel="0" collapsed="false">
      <c r="A1192" s="46" t="n">
        <v>43190</v>
      </c>
      <c r="B1192" s="41" t="n">
        <f aca="false">[2]Plan1!$C1187</f>
        <v>-0.5</v>
      </c>
      <c r="C1192" s="41" t="n">
        <f aca="false">$E$5 + B1192</f>
        <v>780.5</v>
      </c>
      <c r="D1192" s="47" t="n">
        <f aca="false">IF(C1192&gt;$E$5,$E$2+$E$1,(IF(C1192&gt;764.99,C1192^3*3486.59308-C1192^2*7860012.00812+C1192*5908819377.96283-1481278321001.59,IF(C1192&gt;752.99,C1192^3*3588.471445-C1192^2*8028757.56264+C1192*5988077680.84934-1488767378546.26,C1192^3*899.851852-C1192^2*1969009.674601+C1192*1435480406.01138-348666163343.76))))-$E$1</f>
        <v>143286861.098389</v>
      </c>
      <c r="E1192" s="47" t="n">
        <f aca="false">D1192*100/$E$2</f>
        <v>96.1792074717718</v>
      </c>
      <c r="G1192" s="41" t="n">
        <f aca="false">[3]Plan1!$C1187</f>
        <v>-8.04</v>
      </c>
      <c r="H1192" s="41" t="n">
        <f aca="false">$J$5 + G1192</f>
        <v>751.96</v>
      </c>
      <c r="I1192" s="47" t="n">
        <f aca="false">IF(H1192&gt;$J$5,$J$2+$J$1,(IF(H1192&gt;739.99,H1192^3*2498.244218-H1192^2*5471052.355142+H1192*3994605728.77515-972400879260.135,H1192^3*1396.138889-H1192^2*3002770.071427+H1192*2152080038.43115-513963640099.415)))-$J$1</f>
        <v>40372445.5339356</v>
      </c>
      <c r="J1192" s="47" t="n">
        <f aca="false">I1192*100/$J$2</f>
        <v>45.9078028597596</v>
      </c>
      <c r="L1192" s="41" t="n">
        <f aca="false">[4]Plan1!$C1187</f>
        <v>-1.56</v>
      </c>
      <c r="M1192" s="41" t="n">
        <f aca="false">$O$5 + L1192</f>
        <v>837.22</v>
      </c>
      <c r="N1192" s="47" t="n">
        <f aca="false">IF(M1192&gt;$O$5,$O$2+$O$1,(M1192^3*3270.5936-M1192^2*8015778.389801+M1192*6549018422.82398-1783686174686.87))-$O$1</f>
        <v>31536425.8725586</v>
      </c>
      <c r="O1192" s="41" t="n">
        <f aca="false">N1192*100/$O$2</f>
        <v>80.682917079408</v>
      </c>
      <c r="R1192" s="47" t="n">
        <f aca="false">SUM(D1192,I1192,N1192)</f>
        <v>215195732.504883</v>
      </c>
      <c r="S1192" s="41" t="n">
        <f aca="false">R1192*100/$R$2</f>
        <v>77.967107360223</v>
      </c>
      <c r="U1192" s="41" t="n">
        <f aca="false">[1]Plan1!$B1187</f>
        <v>28.09</v>
      </c>
    </row>
    <row r="1193" customFormat="false" ht="15" hidden="false" customHeight="false" outlineLevel="0" collapsed="false">
      <c r="A1193" s="46" t="n">
        <v>43191</v>
      </c>
      <c r="B1193" s="41" t="n">
        <f aca="false">[2]Plan1!$C1188</f>
        <v>-0.51</v>
      </c>
      <c r="C1193" s="41" t="n">
        <f aca="false">$E$5 + B1193</f>
        <v>780.49</v>
      </c>
      <c r="D1193" s="47" t="n">
        <f aca="false">IF(C1193&gt;$E$5,$E$2+$E$1,(IF(C1193&gt;764.99,C1193^3*3486.59308-C1193^2*7860012.00812+C1193*5908819377.96283-1481278321001.59,IF(C1193&gt;752.99,C1193^3*3588.471445-C1193^2*8028757.56264+C1193*5988077680.84934-1488767378546.26,C1193^3*899.851852-C1193^2*1969009.674601+C1193*1435480406.01138-348666163343.76))))-$E$1</f>
        <v>143174575.823975</v>
      </c>
      <c r="E1193" s="47" t="n">
        <f aca="false">D1193*100/$E$2</f>
        <v>96.1038376254292</v>
      </c>
      <c r="G1193" s="41" t="n">
        <f aca="false">[3]Plan1!$C1188</f>
        <v>-8.03</v>
      </c>
      <c r="H1193" s="41" t="n">
        <f aca="false">$J$5 + G1193</f>
        <v>751.97</v>
      </c>
      <c r="I1193" s="47" t="n">
        <f aca="false">IF(H1193&gt;$J$5,$J$2+$J$1,(IF(H1193&gt;739.99,H1193^3*2498.244218-H1193^2*5471052.355142+H1193*3994605728.77515-972400879260.135,H1193^3*1396.138889-H1193^2*3002770.071427+H1193*2152080038.43115-513963640099.415)))-$J$1</f>
        <v>40416772.9499512</v>
      </c>
      <c r="J1193" s="47" t="n">
        <f aca="false">I1193*100/$J$2</f>
        <v>45.9582078884572</v>
      </c>
      <c r="L1193" s="41" t="n">
        <f aca="false">[4]Plan1!$C1188</f>
        <v>-1.58</v>
      </c>
      <c r="M1193" s="41" t="n">
        <f aca="false">$O$5 + L1193</f>
        <v>837.2</v>
      </c>
      <c r="N1193" s="47" t="n">
        <f aca="false">IF(M1193&gt;$O$5,$O$2+$O$1,(M1193^3*3270.5936-M1193^2*8015778.389801+M1193*6549018422.82398-1783686174686.87))-$O$1</f>
        <v>31446067.8505859</v>
      </c>
      <c r="O1193" s="41" t="n">
        <f aca="false">N1193*100/$O$2</f>
        <v>80.4517447574797</v>
      </c>
      <c r="R1193" s="47" t="n">
        <f aca="false">SUM(D1193,I1193,N1193)</f>
        <v>215037416.624512</v>
      </c>
      <c r="S1193" s="41" t="n">
        <f aca="false">R1193*100/$R$2</f>
        <v>77.9097482709044</v>
      </c>
      <c r="U1193" s="41" t="n">
        <f aca="false">[1]Plan1!$B1188</f>
        <v>27.7</v>
      </c>
    </row>
    <row r="1194" customFormat="false" ht="15" hidden="false" customHeight="false" outlineLevel="0" collapsed="false">
      <c r="A1194" s="46" t="n">
        <v>43192</v>
      </c>
      <c r="B1194" s="41" t="n">
        <f aca="false">[2]Plan1!$C1189</f>
        <v>-0.51</v>
      </c>
      <c r="C1194" s="41" t="n">
        <f aca="false">$E$5 + B1194</f>
        <v>780.49</v>
      </c>
      <c r="D1194" s="47" t="n">
        <f aca="false">IF(C1194&gt;$E$5,$E$2+$E$1,(IF(C1194&gt;764.99,C1194^3*3486.59308-C1194^2*7860012.00812+C1194*5908819377.96283-1481278321001.59,IF(C1194&gt;752.99,C1194^3*3588.471445-C1194^2*8028757.56264+C1194*5988077680.84934-1488767378546.26,C1194^3*899.851852-C1194^2*1969009.674601+C1194*1435480406.01138-348666163343.76))))-$E$1</f>
        <v>143174575.823975</v>
      </c>
      <c r="E1194" s="47" t="n">
        <f aca="false">D1194*100/$E$2</f>
        <v>96.1038376254292</v>
      </c>
      <c r="G1194" s="41" t="n">
        <f aca="false">[3]Plan1!$C1189</f>
        <v>-8.01</v>
      </c>
      <c r="H1194" s="41" t="n">
        <f aca="false">$J$5 + G1194</f>
        <v>751.99</v>
      </c>
      <c r="I1194" s="47" t="n">
        <f aca="false">IF(H1194&gt;$J$5,$J$2+$J$1,(IF(H1194&gt;739.99,H1194^3*2498.244218-H1194^2*5471052.355142+H1194*3994605728.77515-972400879260.135,H1194^3*1396.138889-H1194^2*3002770.071427+H1194*2152080038.43115-513963640099.415)))-$J$1</f>
        <v>40505526.6535645</v>
      </c>
      <c r="J1194" s="47" t="n">
        <f aca="false">I1194*100/$J$2</f>
        <v>46.0591303734507</v>
      </c>
      <c r="L1194" s="41" t="n">
        <f aca="false">[4]Plan1!$C1189</f>
        <v>-1.58</v>
      </c>
      <c r="M1194" s="41" t="n">
        <f aca="false">$O$5 + L1194</f>
        <v>837.2</v>
      </c>
      <c r="N1194" s="47" t="n">
        <f aca="false">IF(M1194&gt;$O$5,$O$2+$O$1,(M1194^3*3270.5936-M1194^2*8015778.389801+M1194*6549018422.82398-1783686174686.87))-$O$1</f>
        <v>31446067.8505859</v>
      </c>
      <c r="O1194" s="41" t="n">
        <f aca="false">N1194*100/$O$2</f>
        <v>80.4517447574797</v>
      </c>
      <c r="R1194" s="47" t="n">
        <f aca="false">SUM(D1194,I1194,N1194)</f>
        <v>215126170.328125</v>
      </c>
      <c r="S1194" s="41" t="n">
        <f aca="false">R1194*100/$R$2</f>
        <v>77.9419044361671</v>
      </c>
      <c r="U1194" s="41" t="n">
        <f aca="false">[1]Plan1!$B1189</f>
        <v>27.7</v>
      </c>
    </row>
    <row r="1195" customFormat="false" ht="15" hidden="false" customHeight="false" outlineLevel="0" collapsed="false">
      <c r="A1195" s="46" t="n">
        <v>43193</v>
      </c>
      <c r="B1195" s="41" t="n">
        <f aca="false">[2]Plan1!$C1190</f>
        <v>-0.53</v>
      </c>
      <c r="C1195" s="41" t="n">
        <f aca="false">$E$5 + B1195</f>
        <v>780.47</v>
      </c>
      <c r="D1195" s="47" t="n">
        <f aca="false">IF(C1195&gt;$E$5,$E$2+$E$1,(IF(C1195&gt;764.99,C1195^3*3486.59308-C1195^2*7860012.00812+C1195*5908819377.96283-1481278321001.59,IF(C1195&gt;752.99,C1195^3*3588.471445-C1195^2*8028757.56264+C1195*5988077680.84934-1488767378546.26,C1195^3*899.851852-C1195^2*1969009.674601+C1195*1435480406.01138-348666163343.76))))-$E$1</f>
        <v>142950187.495361</v>
      </c>
      <c r="E1195" s="47" t="n">
        <f aca="false">D1195*100/$E$2</f>
        <v>95.9532202453952</v>
      </c>
      <c r="G1195" s="41" t="n">
        <f aca="false">[3]Plan1!$C1190</f>
        <v>-8</v>
      </c>
      <c r="H1195" s="41" t="n">
        <f aca="false">$J$5 + G1195</f>
        <v>752</v>
      </c>
      <c r="I1195" s="47" t="n">
        <f aca="false">IF(H1195&gt;$J$5,$J$2+$J$1,(IF(H1195&gt;739.99,H1195^3*2498.244218-H1195^2*5471052.355142+H1195*3994605728.77515-972400879260.135,H1195^3*1396.138889-H1195^2*3002770.071427+H1195*2152080038.43115-513963640099.415)))-$J$1</f>
        <v>40549952.9714356</v>
      </c>
      <c r="J1195" s="47" t="n">
        <f aca="false">I1195*100/$J$2</f>
        <v>46.1096478641709</v>
      </c>
      <c r="L1195" s="41" t="n">
        <f aca="false">[4]Plan1!$C1190</f>
        <v>-1.58</v>
      </c>
      <c r="M1195" s="41" t="n">
        <f aca="false">$O$5 + L1195</f>
        <v>837.2</v>
      </c>
      <c r="N1195" s="47" t="n">
        <f aca="false">IF(M1195&gt;$O$5,$O$2+$O$1,(M1195^3*3270.5936-M1195^2*8015778.389801+M1195*6549018422.82398-1783686174686.87))-$O$1</f>
        <v>31446067.8505859</v>
      </c>
      <c r="O1195" s="41" t="n">
        <f aca="false">N1195*100/$O$2</f>
        <v>80.4517447574797</v>
      </c>
      <c r="R1195" s="47" t="n">
        <f aca="false">SUM(D1195,I1195,N1195)</f>
        <v>214946208.317383</v>
      </c>
      <c r="S1195" s="41" t="n">
        <f aca="false">R1195*100/$R$2</f>
        <v>77.8767027834717</v>
      </c>
      <c r="U1195" s="41" t="n">
        <f aca="false">[1]Plan1!$B1190</f>
        <v>24.31</v>
      </c>
    </row>
    <row r="1196" customFormat="false" ht="15" hidden="false" customHeight="false" outlineLevel="0" collapsed="false">
      <c r="A1196" s="46" t="n">
        <v>43194</v>
      </c>
      <c r="B1196" s="41" t="n">
        <f aca="false">[2]Plan1!$C1191</f>
        <v>-0.53</v>
      </c>
      <c r="C1196" s="41" t="n">
        <f aca="false">$E$5 + B1196</f>
        <v>780.47</v>
      </c>
      <c r="D1196" s="47" t="n">
        <f aca="false">IF(C1196&gt;$E$5,$E$2+$E$1,(IF(C1196&gt;764.99,C1196^3*3486.59308-C1196^2*7860012.00812+C1196*5908819377.96283-1481278321001.59,IF(C1196&gt;752.99,C1196^3*3588.471445-C1196^2*8028757.56264+C1196*5988077680.84934-1488767378546.26,C1196^3*899.851852-C1196^2*1969009.674601+C1196*1435480406.01138-348666163343.76))))-$E$1</f>
        <v>142950187.495361</v>
      </c>
      <c r="E1196" s="47" t="n">
        <f aca="false">D1196*100/$E$2</f>
        <v>95.9532202453952</v>
      </c>
      <c r="G1196" s="41" t="n">
        <f aca="false">[3]Plan1!$C1191</f>
        <v>-7.97</v>
      </c>
      <c r="H1196" s="41" t="n">
        <f aca="false">$J$5 + G1196</f>
        <v>752.03</v>
      </c>
      <c r="I1196" s="47" t="n">
        <f aca="false">IF(H1196&gt;$J$5,$J$2+$J$1,(IF(H1196&gt;739.99,H1196^3*2498.244218-H1196^2*5471052.355142+H1196*3994605728.77515-972400879260.135,H1196^3*1396.138889-H1196^2*3002770.071427+H1196*2152080038.43115-513963640099.415)))-$J$1</f>
        <v>40683429.9692383</v>
      </c>
      <c r="J1196" s="47" t="n">
        <f aca="false">I1196*100/$J$2</f>
        <v>46.2614255338265</v>
      </c>
      <c r="L1196" s="41" t="n">
        <f aca="false">[4]Plan1!$C1191</f>
        <v>-1.59</v>
      </c>
      <c r="M1196" s="41" t="n">
        <f aca="false">$O$5 + L1196</f>
        <v>837.19</v>
      </c>
      <c r="N1196" s="47" t="n">
        <f aca="false">IF(M1196&gt;$O$5,$O$2+$O$1,(M1196^3*3270.5936-M1196^2*8015778.389801+M1196*6549018422.82398-1783686174686.87))-$O$1</f>
        <v>31400948.4423828</v>
      </c>
      <c r="O1196" s="41" t="n">
        <f aca="false">N1196*100/$O$2</f>
        <v>80.3363110845126</v>
      </c>
      <c r="R1196" s="47" t="n">
        <f aca="false">SUM(D1196,I1196,N1196)</f>
        <v>215034565.906982</v>
      </c>
      <c r="S1196" s="41" t="n">
        <f aca="false">R1196*100/$R$2</f>
        <v>77.90871543351</v>
      </c>
      <c r="U1196" s="41" t="n">
        <f aca="false">[1]Plan1!$B1191</f>
        <v>26.93</v>
      </c>
    </row>
    <row r="1197" customFormat="false" ht="15" hidden="false" customHeight="false" outlineLevel="0" collapsed="false">
      <c r="A1197" s="46" t="n">
        <v>43195</v>
      </c>
      <c r="B1197" s="41" t="n">
        <f aca="false">[2]Plan1!$C1192</f>
        <v>-0.51</v>
      </c>
      <c r="C1197" s="41" t="n">
        <f aca="false">$E$5 + B1197</f>
        <v>780.49</v>
      </c>
      <c r="D1197" s="47" t="n">
        <f aca="false">IF(C1197&gt;$E$5,$E$2+$E$1,(IF(C1197&gt;764.99,C1197^3*3486.59308-C1197^2*7860012.00812+C1197*5908819377.96283-1481278321001.59,IF(C1197&gt;752.99,C1197^3*3588.471445-C1197^2*8028757.56264+C1197*5988077680.84934-1488767378546.26,C1197^3*899.851852-C1197^2*1969009.674601+C1197*1435480406.01138-348666163343.76))))-$E$1</f>
        <v>143174575.823975</v>
      </c>
      <c r="E1197" s="47" t="n">
        <f aca="false">D1197*100/$E$2</f>
        <v>96.1038376254292</v>
      </c>
      <c r="G1197" s="41" t="n">
        <f aca="false">[3]Plan1!$C1192</f>
        <v>-7.95</v>
      </c>
      <c r="H1197" s="41" t="n">
        <f aca="false">$J$5 + G1197</f>
        <v>752.05</v>
      </c>
      <c r="I1197" s="47" t="n">
        <f aca="false">IF(H1197&gt;$J$5,$J$2+$J$1,(IF(H1197&gt;739.99,H1197^3*2498.244218-H1197^2*5471052.355142+H1197*3994605728.77515-972400879260.135,H1197^3*1396.138889-H1197^2*3002770.071427+H1197*2152080038.43115-513963640099.415)))-$J$1</f>
        <v>40772579.8210449</v>
      </c>
      <c r="J1197" s="47" t="n">
        <f aca="false">I1197*100/$J$2</f>
        <v>46.3627984818258</v>
      </c>
      <c r="L1197" s="41" t="n">
        <f aca="false">[4]Plan1!$C1192</f>
        <v>-1.58</v>
      </c>
      <c r="M1197" s="41" t="n">
        <f aca="false">$O$5 + L1197</f>
        <v>837.2</v>
      </c>
      <c r="N1197" s="47" t="n">
        <f aca="false">IF(M1197&gt;$O$5,$O$2+$O$1,(M1197^3*3270.5936-M1197^2*8015778.389801+M1197*6549018422.82398-1783686174686.87))-$O$1</f>
        <v>31446067.8505859</v>
      </c>
      <c r="O1197" s="41" t="n">
        <f aca="false">N1197*100/$O$2</f>
        <v>80.4517447574797</v>
      </c>
      <c r="R1197" s="47" t="n">
        <f aca="false">SUM(D1197,I1197,N1197)</f>
        <v>215393223.495605</v>
      </c>
      <c r="S1197" s="41" t="n">
        <f aca="false">R1197*100/$R$2</f>
        <v>78.0386599003088</v>
      </c>
      <c r="U1197" s="41" t="n">
        <f aca="false">[1]Plan1!$B1192</f>
        <v>25.79</v>
      </c>
    </row>
    <row r="1198" customFormat="false" ht="15" hidden="false" customHeight="false" outlineLevel="0" collapsed="false">
      <c r="A1198" s="46" t="n">
        <v>43196</v>
      </c>
      <c r="B1198" s="41" t="n">
        <f aca="false">[2]Plan1!$C1193</f>
        <v>-0.49</v>
      </c>
      <c r="C1198" s="41" t="n">
        <f aca="false">$E$5 + B1198</f>
        <v>780.51</v>
      </c>
      <c r="D1198" s="47" t="n">
        <f aca="false">IF(C1198&gt;$E$5,$E$2+$E$1,(IF(C1198&gt;764.99,C1198^3*3486.59308-C1198^2*7860012.00812+C1198*5908819377.96283-1481278321001.59,IF(C1198&gt;752.99,C1198^3*3588.471445-C1198^2*8028757.56264+C1198*5988077680.84934-1488767378546.26,C1198^3*899.851852-C1198^2*1969009.674601+C1198*1435480406.01138-348666163343.76))))-$E$1</f>
        <v>143399207.144287</v>
      </c>
      <c r="E1198" s="47" t="n">
        <f aca="false">D1198*100/$E$2</f>
        <v>96.2546181100834</v>
      </c>
      <c r="G1198" s="41" t="n">
        <f aca="false">[3]Plan1!$C1193</f>
        <v>-7.91</v>
      </c>
      <c r="H1198" s="41" t="n">
        <f aca="false">$J$5 + G1198</f>
        <v>752.09</v>
      </c>
      <c r="I1198" s="47" t="n">
        <f aca="false">IF(H1198&gt;$J$5,$J$2+$J$1,(IF(H1198&gt;739.99,H1198^3*2498.244218-H1198^2*5471052.355142+H1198*3994605728.77515-972400879260.135,H1198^3*1396.138889-H1198^2*3002770.071427+H1198*2152080038.43115-513963640099.415)))-$J$1</f>
        <v>40951276.5109863</v>
      </c>
      <c r="J1198" s="47" t="n">
        <f aca="false">I1198*100/$J$2</f>
        <v>46.5659957938793</v>
      </c>
      <c r="L1198" s="41" t="n">
        <f aca="false">[4]Plan1!$C1193</f>
        <v>-1.52</v>
      </c>
      <c r="M1198" s="41" t="n">
        <f aca="false">$O$5 + L1198</f>
        <v>837.26</v>
      </c>
      <c r="N1198" s="47" t="n">
        <f aca="false">IF(M1198&gt;$O$5,$O$2+$O$1,(M1198^3*3270.5936-M1198^2*8015778.389801+M1198*6549018422.82398-1783686174686.87))-$O$1</f>
        <v>31717619.2910156</v>
      </c>
      <c r="O1198" s="41" t="n">
        <f aca="false">N1198*100/$O$2</f>
        <v>81.1464830401095</v>
      </c>
      <c r="R1198" s="47" t="n">
        <f aca="false">SUM(D1198,I1198,N1198)</f>
        <v>216068102.946289</v>
      </c>
      <c r="S1198" s="41" t="n">
        <f aca="false">R1198*100/$R$2</f>
        <v>78.2831740362267</v>
      </c>
      <c r="U1198" s="41" t="n">
        <f aca="false">[1]Plan1!$B1193</f>
        <v>28.49</v>
      </c>
    </row>
    <row r="1199" customFormat="false" ht="15" hidden="false" customHeight="false" outlineLevel="0" collapsed="false">
      <c r="A1199" s="46" t="n">
        <v>43197</v>
      </c>
      <c r="B1199" s="41" t="n">
        <f aca="false">[2]Plan1!$C1194</f>
        <v>-0.46</v>
      </c>
      <c r="C1199" s="41" t="n">
        <f aca="false">$E$5 + B1199</f>
        <v>780.54</v>
      </c>
      <c r="D1199" s="47" t="n">
        <f aca="false">IF(C1199&gt;$E$5,$E$2+$E$1,(IF(C1199&gt;764.99,C1199^3*3486.59308-C1199^2*7860012.00812+C1199*5908819377.96283-1481278321001.59,IF(C1199&gt;752.99,C1199^3*3588.471445-C1199^2*8028757.56264+C1199*5988077680.84934-1488767378546.26,C1199^3*899.851852-C1199^2*1969009.674601+C1199*1435480406.01138-348666163343.76))))-$E$1</f>
        <v>143736610.10083</v>
      </c>
      <c r="E1199" s="47" t="n">
        <f aca="false">D1199*100/$E$2</f>
        <v>96.4810949043281</v>
      </c>
      <c r="G1199" s="41" t="n">
        <f aca="false">[3]Plan1!$C1194</f>
        <v>-7.86</v>
      </c>
      <c r="H1199" s="41" t="n">
        <f aca="false">$J$5 + G1199</f>
        <v>752.14</v>
      </c>
      <c r="I1199" s="47" t="n">
        <f aca="false">IF(H1199&gt;$J$5,$J$2+$J$1,(IF(H1199&gt;739.99,H1199^3*2498.244218-H1199^2*5471052.355142+H1199*3994605728.77515-972400879260.135,H1199^3*1396.138889-H1199^2*3002770.071427+H1199*2152080038.43115-513963640099.415)))-$J$1</f>
        <v>41175392.9616699</v>
      </c>
      <c r="J1199" s="47" t="n">
        <f aca="false">I1199*100/$J$2</f>
        <v>46.8208402478018</v>
      </c>
      <c r="L1199" s="41" t="n">
        <f aca="false">[4]Plan1!$C1194</f>
        <v>-1.49</v>
      </c>
      <c r="M1199" s="41" t="n">
        <f aca="false">$O$5 + L1199</f>
        <v>837.29</v>
      </c>
      <c r="N1199" s="47" t="n">
        <f aca="false">IF(M1199&gt;$O$5,$O$2+$O$1,(M1199^3*3270.5936-M1199^2*8015778.389801+M1199*6549018422.82398-1783686174686.87))-$O$1</f>
        <v>31853932.675293</v>
      </c>
      <c r="O1199" s="41" t="n">
        <f aca="false">N1199*100/$O$2</f>
        <v>81.4952277432951</v>
      </c>
      <c r="R1199" s="47" t="n">
        <f aca="false">SUM(D1199,I1199,N1199)</f>
        <v>216765935.737793</v>
      </c>
      <c r="S1199" s="41" t="n">
        <f aca="false">R1199*100/$R$2</f>
        <v>78.5360043481542</v>
      </c>
      <c r="U1199" s="41" t="n">
        <f aca="false">[1]Plan1!$B1194</f>
        <v>25.42</v>
      </c>
    </row>
    <row r="1200" customFormat="false" ht="15" hidden="false" customHeight="false" outlineLevel="0" collapsed="false">
      <c r="A1200" s="46" t="n">
        <v>43198</v>
      </c>
      <c r="B1200" s="41" t="n">
        <f aca="false">[2]Plan1!$C1195</f>
        <v>-0.44</v>
      </c>
      <c r="C1200" s="41" t="n">
        <f aca="false">$E$5 + B1200</f>
        <v>780.56</v>
      </c>
      <c r="D1200" s="47" t="n">
        <f aca="false">IF(C1200&gt;$E$5,$E$2+$E$1,(IF(C1200&gt;764.99,C1200^3*3486.59308-C1200^2*7860012.00812+C1200*5908819377.96283-1481278321001.59,IF(C1200&gt;752.99,C1200^3*3588.471445-C1200^2*8028757.56264+C1200*5988077680.84934-1488767378546.26,C1200^3*899.851852-C1200^2*1969009.674601+C1200*1435480406.01138-348666163343.76))))-$E$1</f>
        <v>143961849.63501</v>
      </c>
      <c r="E1200" s="47" t="n">
        <f aca="false">D1200*100/$E$2</f>
        <v>96.632283643635</v>
      </c>
      <c r="G1200" s="41" t="n">
        <f aca="false">[3]Plan1!$C1195</f>
        <v>-7.83</v>
      </c>
      <c r="H1200" s="41" t="n">
        <f aca="false">$J$5 + G1200</f>
        <v>752.17</v>
      </c>
      <c r="I1200" s="47" t="n">
        <f aca="false">IF(H1200&gt;$J$5,$J$2+$J$1,(IF(H1200&gt;739.99,H1200^3*2498.244218-H1200^2*5471052.355142+H1200*3994605728.77515-972400879260.135,H1200^3*1396.138889-H1200^2*3002770.071427+H1200*2152080038.43115-513963640099.415)))-$J$1</f>
        <v>41310261.1975098</v>
      </c>
      <c r="J1200" s="47" t="n">
        <f aca="false">I1200*100/$J$2</f>
        <v>46.9741999043967</v>
      </c>
      <c r="L1200" s="41" t="n">
        <f aca="false">[4]Plan1!$C1195</f>
        <v>-1.5</v>
      </c>
      <c r="M1200" s="41" t="n">
        <f aca="false">$O$5 + L1200</f>
        <v>837.28</v>
      </c>
      <c r="N1200" s="47" t="n">
        <f aca="false">IF(M1200&gt;$O$5,$O$2+$O$1,(M1200^3*3270.5936-M1200^2*8015778.389801+M1200*6549018422.82398-1783686174686.87))-$O$1</f>
        <v>31808455.0019531</v>
      </c>
      <c r="O1200" s="41" t="n">
        <f aca="false">N1200*100/$O$2</f>
        <v>81.3788774833808</v>
      </c>
      <c r="R1200" s="47" t="n">
        <f aca="false">SUM(D1200,I1200,N1200)</f>
        <v>217080565.834473</v>
      </c>
      <c r="S1200" s="41" t="n">
        <f aca="false">R1200*100/$R$2</f>
        <v>78.6499973081495</v>
      </c>
      <c r="U1200" s="41" t="n">
        <f aca="false">[1]Plan1!$B1195</f>
        <v>27.31</v>
      </c>
    </row>
    <row r="1201" customFormat="false" ht="15" hidden="false" customHeight="false" outlineLevel="0" collapsed="false">
      <c r="A1201" s="46" t="n">
        <v>43199</v>
      </c>
      <c r="B1201" s="41" t="n">
        <f aca="false">[2]Plan1!$C1196</f>
        <v>-0.44</v>
      </c>
      <c r="C1201" s="41" t="n">
        <f aca="false">$E$5 + B1201</f>
        <v>780.56</v>
      </c>
      <c r="D1201" s="47" t="n">
        <f aca="false">IF(C1201&gt;$E$5,$E$2+$E$1,(IF(C1201&gt;764.99,C1201^3*3486.59308-C1201^2*7860012.00812+C1201*5908819377.96283-1481278321001.59,IF(C1201&gt;752.99,C1201^3*3588.471445-C1201^2*8028757.56264+C1201*5988077680.84934-1488767378546.26,C1201^3*899.851852-C1201^2*1969009.674601+C1201*1435480406.01138-348666163343.76))))-$E$1</f>
        <v>143961849.63501</v>
      </c>
      <c r="E1201" s="47" t="n">
        <f aca="false">D1201*100/$E$2</f>
        <v>96.632283643635</v>
      </c>
      <c r="G1201" s="41" t="n">
        <f aca="false">[3]Plan1!$C1196</f>
        <v>-7.81</v>
      </c>
      <c r="H1201" s="41" t="n">
        <f aca="false">$J$5 + G1201</f>
        <v>752.19</v>
      </c>
      <c r="I1201" s="47" t="n">
        <f aca="false">IF(H1201&gt;$J$5,$J$2+$J$1,(IF(H1201&gt;739.99,H1201^3*2498.244218-H1201^2*5471052.355142+H1201*3994605728.77515-972400879260.135,H1201^3*1396.138889-H1201^2*3002770.071427+H1201*2152080038.43115-513963640099.415)))-$J$1</f>
        <v>41400339.5915527</v>
      </c>
      <c r="J1201" s="47" t="n">
        <f aca="false">I1201*100/$J$2</f>
        <v>47.0766287045587</v>
      </c>
      <c r="L1201" s="41" t="n">
        <f aca="false">[4]Plan1!$C1196</f>
        <v>-1.5</v>
      </c>
      <c r="M1201" s="41" t="n">
        <f aca="false">$O$5 + L1201</f>
        <v>837.28</v>
      </c>
      <c r="N1201" s="47" t="n">
        <f aca="false">IF(M1201&gt;$O$5,$O$2+$O$1,(M1201^3*3270.5936-M1201^2*8015778.389801+M1201*6549018422.82398-1783686174686.87))-$O$1</f>
        <v>31808455.0019531</v>
      </c>
      <c r="O1201" s="41" t="n">
        <f aca="false">N1201*100/$O$2</f>
        <v>81.3788774833808</v>
      </c>
      <c r="R1201" s="47" t="n">
        <f aca="false">SUM(D1201,I1201,N1201)</f>
        <v>217170644.228516</v>
      </c>
      <c r="S1201" s="41" t="n">
        <f aca="false">R1201*100/$R$2</f>
        <v>78.6826334191794</v>
      </c>
      <c r="U1201" s="41" t="n">
        <f aca="false">[1]Plan1!$B1196</f>
        <v>25.05</v>
      </c>
    </row>
    <row r="1202" customFormat="false" ht="15" hidden="false" customHeight="false" outlineLevel="0" collapsed="false">
      <c r="A1202" s="46" t="n">
        <v>43200</v>
      </c>
      <c r="B1202" s="41" t="n">
        <f aca="false">[2]Plan1!$C1197</f>
        <v>-0.45</v>
      </c>
      <c r="C1202" s="41" t="n">
        <f aca="false">$E$5 + B1202</f>
        <v>780.55</v>
      </c>
      <c r="D1202" s="47" t="n">
        <f aca="false">IF(C1202&gt;$E$5,$E$2+$E$1,(IF(C1202&gt;764.99,C1202^3*3486.59308-C1202^2*7860012.00812+C1202*5908819377.96283-1481278321001.59,IF(C1202&gt;752.99,C1202^3*3588.471445-C1202^2*8028757.56264+C1202*5988077680.84934-1488767378546.26,C1202^3*899.851852-C1202^2*1969009.674601+C1202*1435480406.01138-348666163343.76))))-$E$1</f>
        <v>143849199.432373</v>
      </c>
      <c r="E1202" s="47" t="n">
        <f aca="false">D1202*100/$E$2</f>
        <v>96.5566688445663</v>
      </c>
      <c r="G1202" s="41" t="n">
        <f aca="false">[3]Plan1!$C1197</f>
        <v>-7.79</v>
      </c>
      <c r="H1202" s="41" t="n">
        <f aca="false">$J$5 + G1202</f>
        <v>752.21</v>
      </c>
      <c r="I1202" s="47" t="n">
        <f aca="false">IF(H1202&gt;$J$5,$J$2+$J$1,(IF(H1202&gt;739.99,H1202^3*2498.244218-H1202^2*5471052.355142+H1202*3994605728.77515-972400879260.135,H1202^3*1396.138889-H1202^2*3002770.071427+H1202*2152080038.43115-513963640099.415)))-$J$1</f>
        <v>41490551.1132813</v>
      </c>
      <c r="J1202" s="47" t="n">
        <f aca="false">I1202*100/$J$2</f>
        <v>47.1792088851849</v>
      </c>
      <c r="L1202" s="41" t="n">
        <f aca="false">[4]Plan1!$C1197</f>
        <v>-1.5</v>
      </c>
      <c r="M1202" s="41" t="n">
        <f aca="false">$O$5 + L1202</f>
        <v>837.28</v>
      </c>
      <c r="N1202" s="47" t="n">
        <f aca="false">IF(M1202&gt;$O$5,$O$2+$O$1,(M1202^3*3270.5936-M1202^2*8015778.389801+M1202*6549018422.82398-1783686174686.87))-$O$1</f>
        <v>31808455.0019531</v>
      </c>
      <c r="O1202" s="41" t="n">
        <f aca="false">N1202*100/$O$2</f>
        <v>81.3788774833808</v>
      </c>
      <c r="R1202" s="47" t="n">
        <f aca="false">SUM(D1202,I1202,N1202)</f>
        <v>217148205.547607</v>
      </c>
      <c r="S1202" s="41" t="n">
        <f aca="false">R1202*100/$R$2</f>
        <v>78.6745037085061</v>
      </c>
      <c r="U1202" s="41" t="n">
        <f aca="false">[1]Plan1!$B1197</f>
        <v>22.53</v>
      </c>
    </row>
    <row r="1203" customFormat="false" ht="15" hidden="false" customHeight="false" outlineLevel="0" collapsed="false">
      <c r="A1203" s="46" t="n">
        <v>43201</v>
      </c>
      <c r="B1203" s="41" t="n">
        <f aca="false">[2]Plan1!$C1198</f>
        <v>-0.45</v>
      </c>
      <c r="C1203" s="41" t="n">
        <f aca="false">$E$5 + B1203</f>
        <v>780.55</v>
      </c>
      <c r="D1203" s="47" t="n">
        <f aca="false">IF(C1203&gt;$E$5,$E$2+$E$1,(IF(C1203&gt;764.99,C1203^3*3486.59308-C1203^2*7860012.00812+C1203*5908819377.96283-1481278321001.59,IF(C1203&gt;752.99,C1203^3*3588.471445-C1203^2*8028757.56264+C1203*5988077680.84934-1488767378546.26,C1203^3*899.851852-C1203^2*1969009.674601+C1203*1435480406.01138-348666163343.76))))-$E$1</f>
        <v>143849199.432373</v>
      </c>
      <c r="E1203" s="47" t="n">
        <f aca="false">D1203*100/$E$2</f>
        <v>96.5566688445663</v>
      </c>
      <c r="G1203" s="41" t="n">
        <f aca="false">[3]Plan1!$C1198</f>
        <v>-7.78</v>
      </c>
      <c r="H1203" s="41" t="n">
        <f aca="false">$J$5 + G1203</f>
        <v>752.22</v>
      </c>
      <c r="I1203" s="47" t="n">
        <f aca="false">IF(H1203&gt;$J$5,$J$2+$J$1,(IF(H1203&gt;739.99,H1203^3*2498.244218-H1203^2*5471052.355142+H1203*3994605728.77515-972400879260.135,H1203^3*1396.138889-H1203^2*3002770.071427+H1203*2152080038.43115-513963640099.415)))-$J$1</f>
        <v>41535706.8342285</v>
      </c>
      <c r="J1203" s="47" t="n">
        <f aca="false">I1203*100/$J$2</f>
        <v>47.2305557854735</v>
      </c>
      <c r="L1203" s="41" t="n">
        <f aca="false">[4]Plan1!$C1198</f>
        <v>-1.52</v>
      </c>
      <c r="M1203" s="41" t="n">
        <f aca="false">$O$5 + L1203</f>
        <v>837.26</v>
      </c>
      <c r="N1203" s="47" t="n">
        <f aca="false">IF(M1203&gt;$O$5,$O$2+$O$1,(M1203^3*3270.5936-M1203^2*8015778.389801+M1203*6549018422.82398-1783686174686.87))-$O$1</f>
        <v>31717619.2910156</v>
      </c>
      <c r="O1203" s="41" t="n">
        <f aca="false">N1203*100/$O$2</f>
        <v>81.1464830401095</v>
      </c>
      <c r="R1203" s="47" t="n">
        <f aca="false">SUM(D1203,I1203,N1203)</f>
        <v>217102525.557617</v>
      </c>
      <c r="S1203" s="41" t="n">
        <f aca="false">R1203*100/$R$2</f>
        <v>78.6579534886559</v>
      </c>
      <c r="U1203" s="41" t="n">
        <f aca="false">[1]Plan1!$B1198</f>
        <v>21.5</v>
      </c>
    </row>
    <row r="1204" customFormat="false" ht="15" hidden="false" customHeight="false" outlineLevel="0" collapsed="false">
      <c r="A1204" s="46" t="n">
        <v>43202</v>
      </c>
      <c r="B1204" s="41" t="n">
        <f aca="false">[2]Plan1!$C1199</f>
        <v>-0.46</v>
      </c>
      <c r="C1204" s="41" t="n">
        <f aca="false">$E$5 + B1204</f>
        <v>780.54</v>
      </c>
      <c r="D1204" s="47" t="n">
        <f aca="false">IF(C1204&gt;$E$5,$E$2+$E$1,(IF(C1204&gt;764.99,C1204^3*3486.59308-C1204^2*7860012.00812+C1204*5908819377.96283-1481278321001.59,IF(C1204&gt;752.99,C1204^3*3588.471445-C1204^2*8028757.56264+C1204*5988077680.84934-1488767378546.26,C1204^3*899.851852-C1204^2*1969009.674601+C1204*1435480406.01138-348666163343.76))))-$E$1</f>
        <v>143736610.10083</v>
      </c>
      <c r="E1204" s="47" t="n">
        <f aca="false">D1204*100/$E$2</f>
        <v>96.4810949043281</v>
      </c>
      <c r="G1204" s="41" t="n">
        <f aca="false">[3]Plan1!$C1199</f>
        <v>-7.76</v>
      </c>
      <c r="H1204" s="41" t="n">
        <f aca="false">$J$5 + G1204</f>
        <v>752.24</v>
      </c>
      <c r="I1204" s="47" t="n">
        <f aca="false">IF(H1204&gt;$J$5,$J$2+$J$1,(IF(H1204&gt;739.99,H1204^3*2498.244218-H1204^2*5471052.355142+H1204*3994605728.77515-972400879260.135,H1204^3*1396.138889-H1204^2*3002770.071427+H1204*2152080038.43115-513963640099.415)))-$J$1</f>
        <v>41626118.2736816</v>
      </c>
      <c r="J1204" s="47" t="n">
        <f aca="false">I1204*100/$J$2</f>
        <v>47.3333632940053</v>
      </c>
      <c r="L1204" s="41" t="n">
        <f aca="false">[4]Plan1!$C1199</f>
        <v>-1.53</v>
      </c>
      <c r="M1204" s="41" t="n">
        <f aca="false">$O$5 + L1204</f>
        <v>837.25</v>
      </c>
      <c r="N1204" s="47" t="n">
        <f aca="false">IF(M1204&gt;$O$5,$O$2+$O$1,(M1204^3*3270.5936-M1204^2*8015778.389801+M1204*6549018422.82398-1783686174686.87))-$O$1</f>
        <v>31672261.215332</v>
      </c>
      <c r="O1204" s="41" t="n">
        <f aca="false">N1204*100/$O$2</f>
        <v>81.0304387593134</v>
      </c>
      <c r="R1204" s="47" t="n">
        <f aca="false">SUM(D1204,I1204,N1204)</f>
        <v>217034989.589844</v>
      </c>
      <c r="S1204" s="41" t="n">
        <f aca="false">R1204*100/$R$2</f>
        <v>78.6334846760601</v>
      </c>
      <c r="U1204" s="41" t="n">
        <f aca="false">[1]Plan1!$B1199</f>
        <v>20.83</v>
      </c>
    </row>
    <row r="1205" customFormat="false" ht="15" hidden="false" customHeight="false" outlineLevel="0" collapsed="false">
      <c r="A1205" s="46" t="n">
        <v>43203</v>
      </c>
      <c r="B1205" s="41" t="n">
        <f aca="false">[2]Plan1!$C1200</f>
        <v>-0.45</v>
      </c>
      <c r="C1205" s="41" t="n">
        <f aca="false">$E$5 + B1205</f>
        <v>780.55</v>
      </c>
      <c r="D1205" s="47" t="n">
        <f aca="false">IF(C1205&gt;$E$5,$E$2+$E$1,(IF(C1205&gt;764.99,C1205^3*3486.59308-C1205^2*7860012.00812+C1205*5908819377.96283-1481278321001.59,IF(C1205&gt;752.99,C1205^3*3588.471445-C1205^2*8028757.56264+C1205*5988077680.84934-1488767378546.26,C1205^3*899.851852-C1205^2*1969009.674601+C1205*1435480406.01138-348666163343.76))))-$E$1</f>
        <v>143849199.432373</v>
      </c>
      <c r="E1205" s="47" t="n">
        <f aca="false">D1205*100/$E$2</f>
        <v>96.5566688445663</v>
      </c>
      <c r="G1205" s="41" t="n">
        <f aca="false">[3]Plan1!$C1200</f>
        <v>-7.75</v>
      </c>
      <c r="H1205" s="41" t="n">
        <f aca="false">$J$5 + G1205</f>
        <v>752.25</v>
      </c>
      <c r="I1205" s="47" t="n">
        <f aca="false">IF(H1205&gt;$J$5,$J$2+$J$1,(IF(H1205&gt;739.99,H1205^3*2498.244218-H1205^2*5471052.355142+H1205*3994605728.77515-972400879260.135,H1205^3*1396.138889-H1205^2*3002770.071427+H1205*2152080038.43115-513963640099.415)))-$J$1</f>
        <v>41671374.0214844</v>
      </c>
      <c r="J1205" s="47" t="n">
        <f aca="false">I1205*100/$J$2</f>
        <v>47.3848239355623</v>
      </c>
      <c r="L1205" s="41" t="n">
        <f aca="false">[4]Plan1!$C1200</f>
        <v>-1.53</v>
      </c>
      <c r="M1205" s="41" t="n">
        <f aca="false">$O$5 + L1205</f>
        <v>837.25</v>
      </c>
      <c r="N1205" s="47" t="n">
        <f aca="false">IF(M1205&gt;$O$5,$O$2+$O$1,(M1205^3*3270.5936-M1205^2*8015778.389801+M1205*6549018422.82398-1783686174686.87))-$O$1</f>
        <v>31672261.215332</v>
      </c>
      <c r="O1205" s="41" t="n">
        <f aca="false">N1205*100/$O$2</f>
        <v>81.0304387593134</v>
      </c>
      <c r="R1205" s="47" t="n">
        <f aca="false">SUM(D1205,I1205,N1205)</f>
        <v>217192834.669189</v>
      </c>
      <c r="S1205" s="41" t="n">
        <f aca="false">R1205*100/$R$2</f>
        <v>78.6906731904622</v>
      </c>
      <c r="U1205" s="41" t="n">
        <f aca="false">[1]Plan1!$B1200</f>
        <v>21.16</v>
      </c>
    </row>
    <row r="1206" customFormat="false" ht="15" hidden="false" customHeight="false" outlineLevel="0" collapsed="false">
      <c r="A1206" s="46" t="n">
        <v>43204</v>
      </c>
      <c r="B1206" s="41" t="n">
        <f aca="false">[2]Plan1!$C1201</f>
        <v>-0.45</v>
      </c>
      <c r="C1206" s="41" t="n">
        <f aca="false">$E$5 + B1206</f>
        <v>780.55</v>
      </c>
      <c r="D1206" s="47" t="n">
        <f aca="false">IF(C1206&gt;$E$5,$E$2+$E$1,(IF(C1206&gt;764.99,C1206^3*3486.59308-C1206^2*7860012.00812+C1206*5908819377.96283-1481278321001.59,IF(C1206&gt;752.99,C1206^3*3588.471445-C1206^2*8028757.56264+C1206*5988077680.84934-1488767378546.26,C1206^3*899.851852-C1206^2*1969009.674601+C1206*1435480406.01138-348666163343.76))))-$E$1</f>
        <v>143849199.432373</v>
      </c>
      <c r="E1206" s="47" t="n">
        <f aca="false">D1206*100/$E$2</f>
        <v>96.5566688445663</v>
      </c>
      <c r="G1206" s="41" t="n">
        <f aca="false">[3]Plan1!$C1201</f>
        <v>-7.73</v>
      </c>
      <c r="H1206" s="41" t="n">
        <f aca="false">$J$5 + G1206</f>
        <v>752.27</v>
      </c>
      <c r="I1206" s="47" t="n">
        <f aca="false">IF(H1206&gt;$J$5,$J$2+$J$1,(IF(H1206&gt;739.99,H1206^3*2498.244218-H1206^2*5471052.355142+H1206*3994605728.77515-972400879260.135,H1206^3*1396.138889-H1206^2*3002770.071427+H1206*2152080038.43115-513963640099.415)))-$J$1</f>
        <v>41761985.6477051</v>
      </c>
      <c r="J1206" s="47" t="n">
        <f aca="false">I1206*100/$J$2</f>
        <v>47.4878590779305</v>
      </c>
      <c r="L1206" s="41" t="n">
        <f aca="false">[4]Plan1!$C1201</f>
        <v>-1.54</v>
      </c>
      <c r="M1206" s="41" t="n">
        <f aca="false">$O$5 + L1206</f>
        <v>837.24</v>
      </c>
      <c r="N1206" s="47" t="n">
        <f aca="false">IF(M1206&gt;$O$5,$O$2+$O$1,(M1206^3*3270.5936-M1206^2*8015778.389801+M1206*6549018422.82398-1783686174686.87))-$O$1</f>
        <v>31626942.9667969</v>
      </c>
      <c r="O1206" s="41" t="n">
        <f aca="false">N1206*100/$O$2</f>
        <v>80.9144963724518</v>
      </c>
      <c r="R1206" s="47" t="n">
        <f aca="false">SUM(D1206,I1206,N1206)</f>
        <v>217238128.046875</v>
      </c>
      <c r="S1206" s="41" t="n">
        <f aca="false">R1206*100/$R$2</f>
        <v>78.707083337632</v>
      </c>
      <c r="U1206" s="41" t="n">
        <f aca="false">[1]Plan1!$B1201</f>
        <v>19.84</v>
      </c>
    </row>
    <row r="1207" customFormat="false" ht="15" hidden="false" customHeight="false" outlineLevel="0" collapsed="false">
      <c r="A1207" s="46" t="n">
        <v>43205</v>
      </c>
      <c r="B1207" s="41" t="n">
        <f aca="false">[2]Plan1!$C1202</f>
        <v>-0.47</v>
      </c>
      <c r="C1207" s="41" t="n">
        <f aca="false">$E$5 + B1207</f>
        <v>780.53</v>
      </c>
      <c r="D1207" s="47" t="n">
        <f aca="false">IF(C1207&gt;$E$5,$E$2+$E$1,(IF(C1207&gt;764.99,C1207^3*3486.59308-C1207^2*7860012.00812+C1207*5908819377.96283-1481278321001.59,IF(C1207&gt;752.99,C1207^3*3588.471445-C1207^2*8028757.56264+C1207*5988077680.84934-1488767378546.26,C1207^3*899.851852-C1207^2*1969009.674601+C1207*1435480406.01138-348666163343.76))))-$E$1</f>
        <v>143624081.623779</v>
      </c>
      <c r="E1207" s="47" t="n">
        <f aca="false">D1207*100/$E$2</f>
        <v>96.4055618117766</v>
      </c>
      <c r="G1207" s="41" t="n">
        <f aca="false">[3]Plan1!$C1202</f>
        <v>-7.72</v>
      </c>
      <c r="H1207" s="41" t="n">
        <f aca="false">$J$5 + G1207</f>
        <v>752.28</v>
      </c>
      <c r="I1207" s="47" t="n">
        <f aca="false">IF(H1207&gt;$J$5,$J$2+$J$1,(IF(H1207&gt;739.99,H1207^3*2498.244218-H1207^2*5471052.355142+H1207*3994605728.77515-972400879260.135,H1207^3*1396.138889-H1207^2*3002770.071427+H1207*2152080038.43115-513963640099.415)))-$J$1</f>
        <v>41807341.5573731</v>
      </c>
      <c r="J1207" s="47" t="n">
        <f aca="false">I1207*100/$J$2</f>
        <v>47.5394336142764</v>
      </c>
      <c r="L1207" s="41" t="n">
        <f aca="false">[4]Plan1!$C1202</f>
        <v>-1.57</v>
      </c>
      <c r="M1207" s="41" t="n">
        <f aca="false">$O$5 + L1207</f>
        <v>837.21</v>
      </c>
      <c r="N1207" s="47" t="n">
        <f aca="false">IF(M1207&gt;$O$5,$O$2+$O$1,(M1207^3*3270.5936-M1207^2*8015778.389801+M1207*6549018422.82398-1783686174686.87))-$O$1</f>
        <v>31491226.9863281</v>
      </c>
      <c r="O1207" s="41" t="n">
        <f aca="false">N1207*100/$O$2</f>
        <v>80.5672800695404</v>
      </c>
      <c r="R1207" s="47" t="n">
        <f aca="false">SUM(D1207,I1207,N1207)</f>
        <v>216922650.16748</v>
      </c>
      <c r="S1207" s="41" t="n">
        <f aca="false">R1207*100/$R$2</f>
        <v>78.5927832192876</v>
      </c>
      <c r="U1207" s="41" t="n">
        <f aca="false">[1]Plan1!$B1202</f>
        <v>19.19</v>
      </c>
    </row>
    <row r="1208" customFormat="false" ht="15" hidden="false" customHeight="false" outlineLevel="0" collapsed="false">
      <c r="A1208" s="46" t="n">
        <v>43206</v>
      </c>
      <c r="B1208" s="41" t="n">
        <f aca="false">[2]Plan1!$C1203</f>
        <v>-0.47</v>
      </c>
      <c r="C1208" s="41" t="n">
        <f aca="false">$E$5 + B1208</f>
        <v>780.53</v>
      </c>
      <c r="D1208" s="47" t="n">
        <f aca="false">IF(C1208&gt;$E$5,$E$2+$E$1,(IF(C1208&gt;764.99,C1208^3*3486.59308-C1208^2*7860012.00812+C1208*5908819377.96283-1481278321001.59,IF(C1208&gt;752.99,C1208^3*3588.471445-C1208^2*8028757.56264+C1208*5988077680.84934-1488767378546.26,C1208^3*899.851852-C1208^2*1969009.674601+C1208*1435480406.01138-348666163343.76))))-$E$1</f>
        <v>143624081.623779</v>
      </c>
      <c r="E1208" s="47" t="n">
        <f aca="false">D1208*100/$E$2</f>
        <v>96.4055618117766</v>
      </c>
      <c r="G1208" s="41" t="n">
        <f aca="false">[3]Plan1!$C1203</f>
        <v>-7.71</v>
      </c>
      <c r="H1208" s="41" t="n">
        <f aca="false">$J$5 + G1208</f>
        <v>752.29</v>
      </c>
      <c r="I1208" s="47" t="n">
        <f aca="false">IF(H1208&gt;$J$5,$J$2+$J$1,(IF(H1208&gt;739.99,H1208^3*2498.244218-H1208^2*5471052.355142+H1208*3994605728.77515-972400879260.135,H1208^3*1396.138889-H1208^2*3002770.071427+H1208*2152080038.43115-513963640099.415)))-$J$1</f>
        <v>41852730.8835449</v>
      </c>
      <c r="J1208" s="47" t="n">
        <f aca="false">I1208*100/$J$2</f>
        <v>47.5910461487731</v>
      </c>
      <c r="L1208" s="41" t="n">
        <f aca="false">[4]Plan1!$C1203</f>
        <v>-1.52</v>
      </c>
      <c r="M1208" s="41" t="n">
        <f aca="false">$O$5 + L1208</f>
        <v>837.26</v>
      </c>
      <c r="N1208" s="47" t="n">
        <f aca="false">IF(M1208&gt;$O$5,$O$2+$O$1,(M1208^3*3270.5936-M1208^2*8015778.389801+M1208*6549018422.82398-1783686174686.87))-$O$1</f>
        <v>31717619.2910156</v>
      </c>
      <c r="O1208" s="41" t="n">
        <f aca="false">N1208*100/$O$2</f>
        <v>81.1464830401095</v>
      </c>
      <c r="R1208" s="47" t="n">
        <f aca="false">SUM(D1208,I1208,N1208)</f>
        <v>217194431.79834</v>
      </c>
      <c r="S1208" s="41" t="n">
        <f aca="false">R1208*100/$R$2</f>
        <v>78.6912518429219</v>
      </c>
      <c r="U1208" s="41" t="n">
        <f aca="false">[1]Plan1!$B1203</f>
        <v>19.84</v>
      </c>
    </row>
    <row r="1209" customFormat="false" ht="15" hidden="false" customHeight="false" outlineLevel="0" collapsed="false">
      <c r="A1209" s="46" t="n">
        <v>43207</v>
      </c>
      <c r="B1209" s="41" t="n">
        <f aca="false">[2]Plan1!$C1204</f>
        <v>-0.47</v>
      </c>
      <c r="C1209" s="41" t="n">
        <f aca="false">$E$5 + B1209</f>
        <v>780.53</v>
      </c>
      <c r="D1209" s="47" t="n">
        <f aca="false">IF(C1209&gt;$E$5,$E$2+$E$1,(IF(C1209&gt;764.99,C1209^3*3486.59308-C1209^2*7860012.00812+C1209*5908819377.96283-1481278321001.59,IF(C1209&gt;752.99,C1209^3*3588.471445-C1209^2*8028757.56264+C1209*5988077680.84934-1488767378546.26,C1209^3*899.851852-C1209^2*1969009.674601+C1209*1435480406.01138-348666163343.76))))-$E$1</f>
        <v>143624081.623779</v>
      </c>
      <c r="E1209" s="47" t="n">
        <f aca="false">D1209*100/$E$2</f>
        <v>96.4055618117766</v>
      </c>
      <c r="G1209" s="41" t="n">
        <f aca="false">[3]Plan1!$C1204</f>
        <v>-7.69</v>
      </c>
      <c r="H1209" s="41" t="n">
        <f aca="false">$J$5 + G1209</f>
        <v>752.31</v>
      </c>
      <c r="I1209" s="47" t="n">
        <f aca="false">IF(H1209&gt;$J$5,$J$2+$J$1,(IF(H1209&gt;739.99,H1209^3*2498.244218-H1209^2*5471052.355142+H1209*3994605728.77515-972400879260.135,H1209^3*1396.138889-H1209^2*3002770.071427+H1209*2152080038.43115-513963640099.415)))-$J$1</f>
        <v>41943609.845459</v>
      </c>
      <c r="J1209" s="47" t="n">
        <f aca="false">I1209*100/$J$2</f>
        <v>47.6943852805119</v>
      </c>
      <c r="L1209" s="41" t="n">
        <f aca="false">[4]Plan1!$C1204</f>
        <v>-1.52</v>
      </c>
      <c r="M1209" s="41" t="n">
        <f aca="false">$O$5 + L1209</f>
        <v>837.26</v>
      </c>
      <c r="N1209" s="47" t="n">
        <f aca="false">IF(M1209&gt;$O$5,$O$2+$O$1,(M1209^3*3270.5936-M1209^2*8015778.389801+M1209*6549018422.82398-1783686174686.87))-$O$1</f>
        <v>31717619.2910156</v>
      </c>
      <c r="O1209" s="41" t="n">
        <f aca="false">N1209*100/$O$2</f>
        <v>81.1464830401095</v>
      </c>
      <c r="R1209" s="47" t="n">
        <f aca="false">SUM(D1209,I1209,N1209)</f>
        <v>217285310.760254</v>
      </c>
      <c r="S1209" s="41" t="n">
        <f aca="false">R1209*100/$R$2</f>
        <v>78.7241780059916</v>
      </c>
      <c r="U1209" s="41" t="n">
        <f aca="false">[1]Plan1!$B1204</f>
        <v>19.51</v>
      </c>
    </row>
    <row r="1210" customFormat="false" ht="15" hidden="false" customHeight="false" outlineLevel="0" collapsed="false">
      <c r="A1210" s="46" t="n">
        <v>43208</v>
      </c>
      <c r="B1210" s="41" t="n">
        <f aca="false">[2]Plan1!$C1205</f>
        <v>-0.46</v>
      </c>
      <c r="C1210" s="41" t="n">
        <f aca="false">$E$5 + B1210</f>
        <v>780.54</v>
      </c>
      <c r="D1210" s="47" t="n">
        <f aca="false">IF(C1210&gt;$E$5,$E$2+$E$1,(IF(C1210&gt;764.99,C1210^3*3486.59308-C1210^2*7860012.00812+C1210*5908819377.96283-1481278321001.59,IF(C1210&gt;752.99,C1210^3*3588.471445-C1210^2*8028757.56264+C1210*5988077680.84934-1488767378546.26,C1210^3*899.851852-C1210^2*1969009.674601+C1210*1435480406.01138-348666163343.76))))-$E$1</f>
        <v>143736610.10083</v>
      </c>
      <c r="E1210" s="47" t="n">
        <f aca="false">D1210*100/$E$2</f>
        <v>96.4810949043281</v>
      </c>
      <c r="G1210" s="41" t="n">
        <f aca="false">[3]Plan1!$C1205</f>
        <v>-7.68</v>
      </c>
      <c r="H1210" s="41" t="n">
        <f aca="false">$J$5 + G1210</f>
        <v>752.32</v>
      </c>
      <c r="I1210" s="47" t="n">
        <f aca="false">IF(H1210&gt;$J$5,$J$2+$J$1,(IF(H1210&gt;739.99,H1210^3*2498.244218-H1210^2*5471052.355142+H1210*3994605728.77515-972400879260.135,H1210^3*1396.138889-H1210^2*3002770.071427+H1210*2152080038.43115-513963640099.415)))-$J$1</f>
        <v>41989099.5129395</v>
      </c>
      <c r="J1210" s="47" t="n">
        <f aca="false">I1210*100/$J$2</f>
        <v>47.7461119138439</v>
      </c>
      <c r="L1210" s="41" t="n">
        <f aca="false">[4]Plan1!$C1205</f>
        <v>-1.52</v>
      </c>
      <c r="M1210" s="41" t="n">
        <f aca="false">$O$5 + L1210</f>
        <v>837.26</v>
      </c>
      <c r="N1210" s="47" t="n">
        <f aca="false">IF(M1210&gt;$O$5,$O$2+$O$1,(M1210^3*3270.5936-M1210^2*8015778.389801+M1210*6549018422.82398-1783686174686.87))-$O$1</f>
        <v>31717619.2910156</v>
      </c>
      <c r="O1210" s="41" t="n">
        <f aca="false">N1210*100/$O$2</f>
        <v>81.1464830401095</v>
      </c>
      <c r="R1210" s="47" t="n">
        <f aca="false">SUM(D1210,I1210,N1210)</f>
        <v>217443328.904785</v>
      </c>
      <c r="S1210" s="41" t="n">
        <f aca="false">R1210*100/$R$2</f>
        <v>78.7814292232723</v>
      </c>
      <c r="U1210" s="41" t="n">
        <f aca="false">[1]Plan1!$B1205</f>
        <v>19.51</v>
      </c>
    </row>
    <row r="1211" customFormat="false" ht="15" hidden="false" customHeight="false" outlineLevel="0" collapsed="false">
      <c r="A1211" s="46" t="n">
        <v>43209</v>
      </c>
      <c r="B1211" s="41" t="n">
        <f aca="false">[2]Plan1!$C1206</f>
        <v>-0.46</v>
      </c>
      <c r="C1211" s="41" t="n">
        <f aca="false">$E$5 + B1211</f>
        <v>780.54</v>
      </c>
      <c r="D1211" s="47" t="n">
        <f aca="false">IF(C1211&gt;$E$5,$E$2+$E$1,(IF(C1211&gt;764.99,C1211^3*3486.59308-C1211^2*7860012.00812+C1211*5908819377.96283-1481278321001.59,IF(C1211&gt;752.99,C1211^3*3588.471445-C1211^2*8028757.56264+C1211*5988077680.84934-1488767378546.26,C1211^3*899.851852-C1211^2*1969009.674601+C1211*1435480406.01138-348666163343.76))))-$E$1</f>
        <v>143736610.10083</v>
      </c>
      <c r="E1211" s="47" t="n">
        <f aca="false">D1211*100/$E$2</f>
        <v>96.4810949043281</v>
      </c>
      <c r="G1211" s="41" t="n">
        <f aca="false">[3]Plan1!$C1206</f>
        <v>-7.68</v>
      </c>
      <c r="H1211" s="41" t="n">
        <f aca="false">$J$5 + G1211</f>
        <v>752.32</v>
      </c>
      <c r="I1211" s="47" t="n">
        <f aca="false">IF(H1211&gt;$J$5,$J$2+$J$1,(IF(H1211&gt;739.99,H1211^3*2498.244218-H1211^2*5471052.355142+H1211*3994605728.77515-972400879260.135,H1211^3*1396.138889-H1211^2*3002770.071427+H1211*2152080038.43115-513963640099.415)))-$J$1</f>
        <v>41989099.5129395</v>
      </c>
      <c r="J1211" s="47" t="n">
        <f aca="false">I1211*100/$J$2</f>
        <v>47.7461119138439</v>
      </c>
      <c r="L1211" s="41" t="n">
        <f aca="false">[4]Plan1!$C1206</f>
        <v>-1.53</v>
      </c>
      <c r="M1211" s="41" t="n">
        <f aca="false">$O$5 + L1211</f>
        <v>837.25</v>
      </c>
      <c r="N1211" s="47" t="n">
        <f aca="false">IF(M1211&gt;$O$5,$O$2+$O$1,(M1211^3*3270.5936-M1211^2*8015778.389801+M1211*6549018422.82398-1783686174686.87))-$O$1</f>
        <v>31672261.215332</v>
      </c>
      <c r="O1211" s="41" t="n">
        <f aca="false">N1211*100/$O$2</f>
        <v>81.0304387593134</v>
      </c>
      <c r="R1211" s="47" t="n">
        <f aca="false">SUM(D1211,I1211,N1211)</f>
        <v>217397970.829102</v>
      </c>
      <c r="S1211" s="41" t="n">
        <f aca="false">R1211*100/$R$2</f>
        <v>78.7649956355087</v>
      </c>
      <c r="U1211" s="41" t="n">
        <f aca="false">[1]Plan1!$B1206</f>
        <v>19.19</v>
      </c>
    </row>
    <row r="1212" customFormat="false" ht="15" hidden="false" customHeight="false" outlineLevel="0" collapsed="false">
      <c r="A1212" s="46" t="n">
        <v>43210</v>
      </c>
      <c r="B1212" s="41" t="n">
        <f aca="false">[2]Plan1!$C1207</f>
        <v>-0.47</v>
      </c>
      <c r="C1212" s="41" t="n">
        <f aca="false">$E$5 + B1212</f>
        <v>780.53</v>
      </c>
      <c r="D1212" s="47" t="n">
        <f aca="false">IF(C1212&gt;$E$5,$E$2+$E$1,(IF(C1212&gt;764.99,C1212^3*3486.59308-C1212^2*7860012.00812+C1212*5908819377.96283-1481278321001.59,IF(C1212&gt;752.99,C1212^3*3588.471445-C1212^2*8028757.56264+C1212*5988077680.84934-1488767378546.26,C1212^3*899.851852-C1212^2*1969009.674601+C1212*1435480406.01138-348666163343.76))))-$E$1</f>
        <v>143624081.623779</v>
      </c>
      <c r="E1212" s="47" t="n">
        <f aca="false">D1212*100/$E$2</f>
        <v>96.4055618117766</v>
      </c>
      <c r="G1212" s="41" t="n">
        <f aca="false">[3]Plan1!$C1207</f>
        <v>-7.67</v>
      </c>
      <c r="H1212" s="41" t="n">
        <f aca="false">$J$5 + G1212</f>
        <v>752.33</v>
      </c>
      <c r="I1212" s="47" t="n">
        <f aca="false">IF(H1212&gt;$J$5,$J$2+$J$1,(IF(H1212&gt;739.99,H1212^3*2498.244218-H1212^2*5471052.355142+H1212*3994605728.77515-972400879260.135,H1212^3*1396.138889-H1212^2*3002770.071427+H1212*2152080038.43115-513963640099.415)))-$J$1</f>
        <v>42034622.6569824</v>
      </c>
      <c r="J1212" s="47" t="n">
        <f aca="false">I1212*100/$J$2</f>
        <v>47.7978766136197</v>
      </c>
      <c r="L1212" s="41" t="n">
        <f aca="false">[4]Plan1!$C1207</f>
        <v>-1.54</v>
      </c>
      <c r="M1212" s="41" t="n">
        <f aca="false">$O$5 + L1212</f>
        <v>837.24</v>
      </c>
      <c r="N1212" s="47" t="n">
        <f aca="false">IF(M1212&gt;$O$5,$O$2+$O$1,(M1212^3*3270.5936-M1212^2*8015778.389801+M1212*6549018422.82398-1783686174686.87))-$O$1</f>
        <v>31626942.9667969</v>
      </c>
      <c r="O1212" s="41" t="n">
        <f aca="false">N1212*100/$O$2</f>
        <v>80.9144963724518</v>
      </c>
      <c r="R1212" s="47" t="n">
        <f aca="false">SUM(D1212,I1212,N1212)</f>
        <v>217285647.247559</v>
      </c>
      <c r="S1212" s="41" t="n">
        <f aca="false">R1212*100/$R$2</f>
        <v>78.72429991799</v>
      </c>
      <c r="U1212" s="41" t="n">
        <f aca="false">[1]Plan1!$B1207</f>
        <v>18.87</v>
      </c>
    </row>
    <row r="1213" customFormat="false" ht="15" hidden="false" customHeight="false" outlineLevel="0" collapsed="false">
      <c r="A1213" s="46" t="n">
        <v>43211</v>
      </c>
      <c r="B1213" s="41" t="n">
        <f aca="false">[2]Plan1!$C1208</f>
        <v>-0.47</v>
      </c>
      <c r="C1213" s="41" t="n">
        <f aca="false">$E$5 + B1213</f>
        <v>780.53</v>
      </c>
      <c r="D1213" s="47" t="n">
        <f aca="false">IF(C1213&gt;$E$5,$E$2+$E$1,(IF(C1213&gt;764.99,C1213^3*3486.59308-C1213^2*7860012.00812+C1213*5908819377.96283-1481278321001.59,IF(C1213&gt;752.99,C1213^3*3588.471445-C1213^2*8028757.56264+C1213*5988077680.84934-1488767378546.26,C1213^3*899.851852-C1213^2*1969009.674601+C1213*1435480406.01138-348666163343.76))))-$E$1</f>
        <v>143624081.623779</v>
      </c>
      <c r="E1213" s="47" t="n">
        <f aca="false">D1213*100/$E$2</f>
        <v>96.4055618117766</v>
      </c>
      <c r="G1213" s="41" t="n">
        <f aca="false">[3]Plan1!$C1208</f>
        <v>-7.66</v>
      </c>
      <c r="H1213" s="41" t="n">
        <f aca="false">$J$5 + G1213</f>
        <v>752.34</v>
      </c>
      <c r="I1213" s="47" t="n">
        <f aca="false">IF(H1213&gt;$J$5,$J$2+$J$1,(IF(H1213&gt;739.99,H1213^3*2498.244218-H1213^2*5471052.355142+H1213*3994605728.77515-972400879260.135,H1213^3*1396.138889-H1213^2*3002770.071427+H1213*2152080038.43115-513963640099.415)))-$J$1</f>
        <v>42080179.2932129</v>
      </c>
      <c r="J1213" s="47" t="n">
        <f aca="false">I1213*100/$J$2</f>
        <v>47.8496793976067</v>
      </c>
      <c r="L1213" s="41" t="n">
        <f aca="false">[4]Plan1!$C1208</f>
        <v>-1.53</v>
      </c>
      <c r="M1213" s="41" t="n">
        <f aca="false">$O$5 + L1213</f>
        <v>837.25</v>
      </c>
      <c r="N1213" s="47" t="n">
        <f aca="false">IF(M1213&gt;$O$5,$O$2+$O$1,(M1213^3*3270.5936-M1213^2*8015778.389801+M1213*6549018422.82398-1783686174686.87))-$O$1</f>
        <v>31672261.215332</v>
      </c>
      <c r="O1213" s="41" t="n">
        <f aca="false">N1213*100/$O$2</f>
        <v>81.0304387593134</v>
      </c>
      <c r="R1213" s="47" t="n">
        <f aca="false">SUM(D1213,I1213,N1213)</f>
        <v>217376522.132324</v>
      </c>
      <c r="S1213" s="41" t="n">
        <f aca="false">R1213*100/$R$2</f>
        <v>78.7572246038767</v>
      </c>
      <c r="U1213" s="41" t="n">
        <f aca="false">[1]Plan1!$B1208</f>
        <v>17.63</v>
      </c>
    </row>
    <row r="1214" customFormat="false" ht="15" hidden="false" customHeight="false" outlineLevel="0" collapsed="false">
      <c r="A1214" s="46" t="n">
        <v>43212</v>
      </c>
      <c r="B1214" s="41" t="n">
        <f aca="false">[2]Plan1!$C1209</f>
        <v>-0.48</v>
      </c>
      <c r="C1214" s="41" t="n">
        <f aca="false">$E$5 + B1214</f>
        <v>780.52</v>
      </c>
      <c r="D1214" s="47" t="n">
        <f aca="false">IF(C1214&gt;$E$5,$E$2+$E$1,(IF(C1214&gt;764.99,C1214^3*3486.59308-C1214^2*7860012.00812+C1214*5908819377.96283-1481278321001.59,IF(C1214&gt;752.99,C1214^3*3588.471445-C1214^2*8028757.56264+C1214*5988077680.84934-1488767378546.26,C1214^3*899.851852-C1214^2*1969009.674601+C1214*1435480406.01138-348666163343.76))))-$E$1</f>
        <v>143511613.977295</v>
      </c>
      <c r="E1214" s="47" t="n">
        <f aca="false">D1214*100/$E$2</f>
        <v>96.3300695508522</v>
      </c>
      <c r="G1214" s="41" t="n">
        <f aca="false">[3]Plan1!$C1209</f>
        <v>-7.65</v>
      </c>
      <c r="H1214" s="41" t="n">
        <f aca="false">$J$5 + G1214</f>
        <v>752.35</v>
      </c>
      <c r="I1214" s="47" t="n">
        <f aca="false">IF(H1214&gt;$J$5,$J$2+$J$1,(IF(H1214&gt;739.99,H1214^3*2498.244218-H1214^2*5471052.355142+H1214*3994605728.77515-972400879260.135,H1214^3*1396.138889-H1214^2*3002770.071427+H1214*2152080038.43115-513963640099.415)))-$J$1</f>
        <v>42125769.4353027</v>
      </c>
      <c r="J1214" s="47" t="n">
        <f aca="false">I1214*100/$J$2</f>
        <v>47.9015202813513</v>
      </c>
      <c r="L1214" s="41" t="n">
        <f aca="false">[4]Plan1!$C1209</f>
        <v>-1.53</v>
      </c>
      <c r="M1214" s="41" t="n">
        <f aca="false">$O$5 + L1214</f>
        <v>837.25</v>
      </c>
      <c r="N1214" s="47" t="n">
        <f aca="false">IF(M1214&gt;$O$5,$O$2+$O$1,(M1214^3*3270.5936-M1214^2*8015778.389801+M1214*6549018422.82398-1783686174686.87))-$O$1</f>
        <v>31672261.215332</v>
      </c>
      <c r="O1214" s="41" t="n">
        <f aca="false">N1214*100/$O$2</f>
        <v>81.0304387593134</v>
      </c>
      <c r="R1214" s="47" t="n">
        <f aca="false">SUM(D1214,I1214,N1214)</f>
        <v>217309644.62793</v>
      </c>
      <c r="S1214" s="41" t="n">
        <f aca="false">R1214*100/$R$2</f>
        <v>78.7329943577448</v>
      </c>
      <c r="U1214" s="41" t="n">
        <f aca="false">[1]Plan1!$B1209</f>
        <v>18.56</v>
      </c>
    </row>
    <row r="1215" customFormat="false" ht="15" hidden="false" customHeight="false" outlineLevel="0" collapsed="false">
      <c r="A1215" s="46" t="n">
        <v>43213</v>
      </c>
      <c r="B1215" s="41" t="n">
        <f aca="false">[2]Plan1!$C1210</f>
        <v>-0.49</v>
      </c>
      <c r="C1215" s="41" t="n">
        <f aca="false">$E$5 + B1215</f>
        <v>780.51</v>
      </c>
      <c r="D1215" s="47" t="n">
        <f aca="false">IF(C1215&gt;$E$5,$E$2+$E$1,(IF(C1215&gt;764.99,C1215^3*3486.59308-C1215^2*7860012.00812+C1215*5908819377.96283-1481278321001.59,IF(C1215&gt;752.99,C1215^3*3588.471445-C1215^2*8028757.56264+C1215*5988077680.84934-1488767378546.26,C1215^3*899.851852-C1215^2*1969009.674601+C1215*1435480406.01138-348666163343.76))))-$E$1</f>
        <v>143399207.144287</v>
      </c>
      <c r="E1215" s="47" t="n">
        <f aca="false">D1215*100/$E$2</f>
        <v>96.2546181100834</v>
      </c>
      <c r="G1215" s="41" t="n">
        <f aca="false">[3]Plan1!$C1210</f>
        <v>-7.65</v>
      </c>
      <c r="H1215" s="41" t="n">
        <f aca="false">$J$5 + G1215</f>
        <v>752.35</v>
      </c>
      <c r="I1215" s="47" t="n">
        <f aca="false">IF(H1215&gt;$J$5,$J$2+$J$1,(IF(H1215&gt;739.99,H1215^3*2498.244218-H1215^2*5471052.355142+H1215*3994605728.77515-972400879260.135,H1215^3*1396.138889-H1215^2*3002770.071427+H1215*2152080038.43115-513963640099.415)))-$J$1</f>
        <v>42125769.4353027</v>
      </c>
      <c r="J1215" s="47" t="n">
        <f aca="false">I1215*100/$J$2</f>
        <v>47.9015202813513</v>
      </c>
      <c r="L1215" s="41" t="n">
        <f aca="false">[4]Plan1!$C1210</f>
        <v>-1.54</v>
      </c>
      <c r="M1215" s="41" t="n">
        <f aca="false">$O$5 + L1215</f>
        <v>837.24</v>
      </c>
      <c r="N1215" s="47" t="n">
        <f aca="false">IF(M1215&gt;$O$5,$O$2+$O$1,(M1215^3*3270.5936-M1215^2*8015778.389801+M1215*6549018422.82398-1783686174686.87))-$O$1</f>
        <v>31626942.9667969</v>
      </c>
      <c r="O1215" s="41" t="n">
        <f aca="false">N1215*100/$O$2</f>
        <v>80.9144963724518</v>
      </c>
      <c r="R1215" s="47" t="n">
        <f aca="false">SUM(D1215,I1215,N1215)</f>
        <v>217151919.546387</v>
      </c>
      <c r="S1215" s="41" t="n">
        <f aca="false">R1215*100/$R$2</f>
        <v>78.675849319491</v>
      </c>
      <c r="U1215" s="41" t="n">
        <f aca="false">[1]Plan1!$B1210</f>
        <v>17.93</v>
      </c>
    </row>
    <row r="1216" customFormat="false" ht="15" hidden="false" customHeight="false" outlineLevel="0" collapsed="false">
      <c r="A1216" s="46" t="n">
        <v>43214</v>
      </c>
      <c r="B1216" s="41" t="n">
        <f aca="false">[2]Plan1!$C1211</f>
        <v>-0.49</v>
      </c>
      <c r="C1216" s="41" t="n">
        <f aca="false">$E$5 + B1216</f>
        <v>780.51</v>
      </c>
      <c r="D1216" s="47" t="n">
        <f aca="false">IF(C1216&gt;$E$5,$E$2+$E$1,(IF(C1216&gt;764.99,C1216^3*3486.59308-C1216^2*7860012.00812+C1216*5908819377.96283-1481278321001.59,IF(C1216&gt;752.99,C1216^3*3588.471445-C1216^2*8028757.56264+C1216*5988077680.84934-1488767378546.26,C1216^3*899.851852-C1216^2*1969009.674601+C1216*1435480406.01138-348666163343.76))))-$E$1</f>
        <v>143399207.144287</v>
      </c>
      <c r="E1216" s="47" t="n">
        <f aca="false">D1216*100/$E$2</f>
        <v>96.2546181100834</v>
      </c>
      <c r="G1216" s="41" t="n">
        <f aca="false">[3]Plan1!$C1211</f>
        <v>-7.64</v>
      </c>
      <c r="H1216" s="41" t="n">
        <f aca="false">$J$5 + G1216</f>
        <v>752.36</v>
      </c>
      <c r="I1216" s="47" t="n">
        <f aca="false">IF(H1216&gt;$J$5,$J$2+$J$1,(IF(H1216&gt;739.99,H1216^3*2498.244218-H1216^2*5471052.355142+H1216*3994605728.77515-972400879260.135,H1216^3*1396.138889-H1216^2*3002770.071427+H1216*2152080038.43115-513963640099.415)))-$J$1</f>
        <v>42171393.1003418</v>
      </c>
      <c r="J1216" s="47" t="n">
        <f aca="false">I1216*100/$J$2</f>
        <v>47.9533992842864</v>
      </c>
      <c r="L1216" s="41" t="n">
        <f aca="false">[4]Plan1!$C1211</f>
        <v>-1.55</v>
      </c>
      <c r="M1216" s="41" t="n">
        <f aca="false">$O$5 + L1216</f>
        <v>837.23</v>
      </c>
      <c r="N1216" s="47" t="n">
        <f aca="false">IF(M1216&gt;$O$5,$O$2+$O$1,(M1216^3*3270.5936-M1216^2*8015778.389801+M1216*6549018422.82398-1783686174686.87))-$O$1</f>
        <v>31581664.5249023</v>
      </c>
      <c r="O1216" s="41" t="n">
        <f aca="false">N1216*100/$O$2</f>
        <v>80.7986558270576</v>
      </c>
      <c r="R1216" s="47" t="n">
        <f aca="false">SUM(D1216,I1216,N1216)</f>
        <v>217152264.769531</v>
      </c>
      <c r="S1216" s="41" t="n">
        <f aca="false">R1216*100/$R$2</f>
        <v>78.675974396553</v>
      </c>
      <c r="U1216" s="41" t="n">
        <f aca="false">[1]Plan1!$B1211</f>
        <v>17.02</v>
      </c>
    </row>
    <row r="1217" customFormat="false" ht="15" hidden="false" customHeight="false" outlineLevel="0" collapsed="false">
      <c r="A1217" s="46" t="n">
        <v>43215</v>
      </c>
      <c r="B1217" s="41" t="n">
        <f aca="false">[2]Plan1!$C1212</f>
        <v>-0.5</v>
      </c>
      <c r="C1217" s="41" t="n">
        <f aca="false">$E$5 + B1217</f>
        <v>780.5</v>
      </c>
      <c r="D1217" s="47" t="n">
        <f aca="false">IF(C1217&gt;$E$5,$E$2+$E$1,(IF(C1217&gt;764.99,C1217^3*3486.59308-C1217^2*7860012.00812+C1217*5908819377.96283-1481278321001.59,IF(C1217&gt;752.99,C1217^3*3588.471445-C1217^2*8028757.56264+C1217*5988077680.84934-1488767378546.26,C1217^3*899.851852-C1217^2*1969009.674601+C1217*1435480406.01138-348666163343.76))))-$E$1</f>
        <v>143286861.098389</v>
      </c>
      <c r="E1217" s="47" t="n">
        <f aca="false">D1217*100/$E$2</f>
        <v>96.1792074717718</v>
      </c>
      <c r="G1217" s="41" t="n">
        <f aca="false">[3]Plan1!$C1212</f>
        <v>-7.63</v>
      </c>
      <c r="H1217" s="41" t="n">
        <f aca="false">$J$5 + G1217</f>
        <v>752.37</v>
      </c>
      <c r="I1217" s="47" t="n">
        <f aca="false">IF(H1217&gt;$J$5,$J$2+$J$1,(IF(H1217&gt;739.99,H1217^3*2498.244218-H1217^2*5471052.355142+H1217*3994605728.77515-972400879260.135,H1217^3*1396.138889-H1217^2*3002770.071427+H1217*2152080038.43115-513963640099.415)))-$J$1</f>
        <v>42217050.3024902</v>
      </c>
      <c r="J1217" s="47" t="n">
        <f aca="false">I1217*100/$J$2</f>
        <v>48.0053164225137</v>
      </c>
      <c r="L1217" s="41" t="n">
        <f aca="false">[4]Plan1!$C1212</f>
        <v>-1.56</v>
      </c>
      <c r="M1217" s="41" t="n">
        <f aca="false">$O$5 + L1217</f>
        <v>837.22</v>
      </c>
      <c r="N1217" s="47" t="n">
        <f aca="false">IF(M1217&gt;$O$5,$O$2+$O$1,(M1217^3*3270.5936-M1217^2*8015778.389801+M1217*6549018422.82398-1783686174686.87))-$O$1</f>
        <v>31536425.8725586</v>
      </c>
      <c r="O1217" s="41" t="n">
        <f aca="false">N1217*100/$O$2</f>
        <v>80.682917079408</v>
      </c>
      <c r="R1217" s="47" t="n">
        <f aca="false">SUM(D1217,I1217,N1217)</f>
        <v>217040337.273438</v>
      </c>
      <c r="S1217" s="41" t="n">
        <f aca="false">R1217*100/$R$2</f>
        <v>78.6354221839095</v>
      </c>
      <c r="U1217" s="41" t="n">
        <f aca="false">[1]Plan1!$B1212</f>
        <v>18.87</v>
      </c>
    </row>
    <row r="1218" customFormat="false" ht="15" hidden="false" customHeight="false" outlineLevel="0" collapsed="false">
      <c r="A1218" s="46" t="n">
        <v>43216</v>
      </c>
      <c r="B1218" s="41" t="n">
        <f aca="false">[2]Plan1!$C1213</f>
        <v>-0.52</v>
      </c>
      <c r="C1218" s="41" t="n">
        <f aca="false">$E$5 + B1218</f>
        <v>780.48</v>
      </c>
      <c r="D1218" s="47" t="n">
        <f aca="false">IF(C1218&gt;$E$5,$E$2+$E$1,(IF(C1218&gt;764.99,C1218^3*3486.59308-C1218^2*7860012.00812+C1218*5908819377.96283-1481278321001.59,IF(C1218&gt;752.99,C1218^3*3588.471445-C1218^2*8028757.56264+C1218*5988077680.84934-1488767378546.26,C1218^3*899.851852-C1218^2*1969009.674601+C1218*1435480406.01138-348666163343.76))))-$E$1</f>
        <v>143062351.296631</v>
      </c>
      <c r="E1218" s="47" t="n">
        <f aca="false">D1218*100/$E$2</f>
        <v>96.0285085546681</v>
      </c>
      <c r="G1218" s="41" t="n">
        <f aca="false">[3]Plan1!$C1213</f>
        <v>-7.63</v>
      </c>
      <c r="H1218" s="41" t="n">
        <f aca="false">$J$5 + G1218</f>
        <v>752.37</v>
      </c>
      <c r="I1218" s="47" t="n">
        <f aca="false">IF(H1218&gt;$J$5,$J$2+$J$1,(IF(H1218&gt;739.99,H1218^3*2498.244218-H1218^2*5471052.355142+H1218*3994605728.77515-972400879260.135,H1218^3*1396.138889-H1218^2*3002770.071427+H1218*2152080038.43115-513963640099.415)))-$J$1</f>
        <v>42217050.3024902</v>
      </c>
      <c r="J1218" s="47" t="n">
        <f aca="false">I1218*100/$J$2</f>
        <v>48.0053164225137</v>
      </c>
      <c r="L1218" s="41" t="n">
        <f aca="false">[4]Plan1!$C1213</f>
        <v>-1.56</v>
      </c>
      <c r="M1218" s="41" t="n">
        <f aca="false">$O$5 + L1218</f>
        <v>837.22</v>
      </c>
      <c r="N1218" s="47" t="n">
        <f aca="false">IF(M1218&gt;$O$5,$O$2+$O$1,(M1218^3*3270.5936-M1218^2*8015778.389801+M1218*6549018422.82398-1783686174686.87))-$O$1</f>
        <v>31536425.8725586</v>
      </c>
      <c r="O1218" s="41" t="n">
        <f aca="false">N1218*100/$O$2</f>
        <v>80.682917079408</v>
      </c>
      <c r="R1218" s="47" t="n">
        <f aca="false">SUM(D1218,I1218,N1218)</f>
        <v>216815827.47168</v>
      </c>
      <c r="S1218" s="41" t="n">
        <f aca="false">R1218*100/$R$2</f>
        <v>78.5540805159623</v>
      </c>
      <c r="U1218" s="41" t="n">
        <f aca="false">[1]Plan1!$B1213</f>
        <v>16.72</v>
      </c>
    </row>
    <row r="1219" customFormat="false" ht="15" hidden="false" customHeight="false" outlineLevel="0" collapsed="false">
      <c r="A1219" s="46" t="n">
        <v>43217</v>
      </c>
      <c r="B1219" s="41" t="n">
        <f aca="false">[2]Plan1!$C1214</f>
        <v>-0.53</v>
      </c>
      <c r="C1219" s="41" t="n">
        <f aca="false">$E$5 + B1219</f>
        <v>780.47</v>
      </c>
      <c r="D1219" s="47" t="n">
        <f aca="false">IF(C1219&gt;$E$5,$E$2+$E$1,(IF(C1219&gt;764.99,C1219^3*3486.59308-C1219^2*7860012.00812+C1219*5908819377.96283-1481278321001.59,IF(C1219&gt;752.99,C1219^3*3588.471445-C1219^2*8028757.56264+C1219*5988077680.84934-1488767378546.26,C1219^3*899.851852-C1219^2*1969009.674601+C1219*1435480406.01138-348666163343.76))))-$E$1</f>
        <v>142950187.495361</v>
      </c>
      <c r="E1219" s="47" t="n">
        <f aca="false">D1219*100/$E$2</f>
        <v>95.9532202453952</v>
      </c>
      <c r="G1219" s="41" t="n">
        <f aca="false">[3]Plan1!$C1214</f>
        <v>-7.62</v>
      </c>
      <c r="H1219" s="41" t="n">
        <f aca="false">$J$5 + G1219</f>
        <v>752.38</v>
      </c>
      <c r="I1219" s="47" t="n">
        <f aca="false">IF(H1219&gt;$J$5,$J$2+$J$1,(IF(H1219&gt;739.99,H1219^3*2498.244218-H1219^2*5471052.355142+H1219*3994605728.77515-972400879260.135,H1219^3*1396.138889-H1219^2*3002770.071427+H1219*2152080038.43115-513963640099.415)))-$J$1</f>
        <v>42262741.0559082</v>
      </c>
      <c r="J1219" s="47" t="n">
        <f aca="false">I1219*100/$J$2</f>
        <v>48.0572717121348</v>
      </c>
      <c r="L1219" s="41" t="n">
        <f aca="false">[4]Plan1!$C1214</f>
        <v>-1.57</v>
      </c>
      <c r="M1219" s="41" t="n">
        <f aca="false">$O$5 + L1219</f>
        <v>837.21</v>
      </c>
      <c r="N1219" s="47" t="n">
        <f aca="false">IF(M1219&gt;$O$5,$O$2+$O$1,(M1219^3*3270.5936-M1219^2*8015778.389801+M1219*6549018422.82398-1783686174686.87))-$O$1</f>
        <v>31491226.9863281</v>
      </c>
      <c r="O1219" s="41" t="n">
        <f aca="false">N1219*100/$O$2</f>
        <v>80.5672800695404</v>
      </c>
      <c r="R1219" s="47" t="n">
        <f aca="false">SUM(D1219,I1219,N1219)</f>
        <v>216704155.537598</v>
      </c>
      <c r="S1219" s="41" t="n">
        <f aca="false">R1219*100/$R$2</f>
        <v>78.5136208954468</v>
      </c>
      <c r="U1219" s="41" t="n">
        <f aca="false">[1]Plan1!$B1214</f>
        <v>15.84</v>
      </c>
    </row>
    <row r="1220" customFormat="false" ht="15" hidden="false" customHeight="false" outlineLevel="0" collapsed="false">
      <c r="A1220" s="46" t="n">
        <v>43218</v>
      </c>
      <c r="B1220" s="41" t="n">
        <f aca="false">[2]Plan1!$C1215</f>
        <v>-0.53</v>
      </c>
      <c r="C1220" s="41" t="n">
        <f aca="false">$E$5 + B1220</f>
        <v>780.47</v>
      </c>
      <c r="D1220" s="47" t="n">
        <f aca="false">IF(C1220&gt;$E$5,$E$2+$E$1,(IF(C1220&gt;764.99,C1220^3*3486.59308-C1220^2*7860012.00812+C1220*5908819377.96283-1481278321001.59,IF(C1220&gt;752.99,C1220^3*3588.471445-C1220^2*8028757.56264+C1220*5988077680.84934-1488767378546.26,C1220^3*899.851852-C1220^2*1969009.674601+C1220*1435480406.01138-348666163343.76))))-$E$1</f>
        <v>142950187.495361</v>
      </c>
      <c r="E1220" s="47" t="n">
        <f aca="false">D1220*100/$E$2</f>
        <v>95.9532202453952</v>
      </c>
      <c r="G1220" s="41" t="n">
        <f aca="false">[3]Plan1!$C1215</f>
        <v>-7.61</v>
      </c>
      <c r="H1220" s="41" t="n">
        <f aca="false">$J$5 + G1220</f>
        <v>752.39</v>
      </c>
      <c r="I1220" s="47" t="n">
        <f aca="false">IF(H1220&gt;$J$5,$J$2+$J$1,(IF(H1220&gt;739.99,H1220^3*2498.244218-H1220^2*5471052.355142+H1220*3994605728.77515-972400879260.135,H1220^3*1396.138889-H1220^2*3002770.071427+H1220*2152080038.43115-513963640099.415)))-$J$1</f>
        <v>42308465.3764648</v>
      </c>
      <c r="J1220" s="47" t="n">
        <f aca="false">I1220*100/$J$2</f>
        <v>48.1092651711945</v>
      </c>
      <c r="L1220" s="41" t="n">
        <f aca="false">[4]Plan1!$C1215</f>
        <v>-1.58</v>
      </c>
      <c r="M1220" s="41" t="n">
        <f aca="false">$O$5 + L1220</f>
        <v>837.2</v>
      </c>
      <c r="N1220" s="47" t="n">
        <f aca="false">IF(M1220&gt;$O$5,$O$2+$O$1,(M1220^3*3270.5936-M1220^2*8015778.389801+M1220*6549018422.82398-1783686174686.87))-$O$1</f>
        <v>31446067.8505859</v>
      </c>
      <c r="O1220" s="41" t="n">
        <f aca="false">N1220*100/$O$2</f>
        <v>80.4517447574797</v>
      </c>
      <c r="R1220" s="47" t="n">
        <f aca="false">SUM(D1220,I1220,N1220)</f>
        <v>216704720.722412</v>
      </c>
      <c r="S1220" s="41" t="n">
        <f aca="false">R1220*100/$R$2</f>
        <v>78.5138256663528</v>
      </c>
      <c r="U1220" s="41" t="n">
        <f aca="false">[1]Plan1!$B1215</f>
        <v>15.84</v>
      </c>
    </row>
    <row r="1221" customFormat="false" ht="15" hidden="false" customHeight="false" outlineLevel="0" collapsed="false">
      <c r="A1221" s="46" t="n">
        <v>43219</v>
      </c>
      <c r="B1221" s="41" t="n">
        <f aca="false">[2]Plan1!$C1216</f>
        <v>-0.53</v>
      </c>
      <c r="C1221" s="41" t="n">
        <f aca="false">$E$5 + B1221</f>
        <v>780.47</v>
      </c>
      <c r="D1221" s="47" t="n">
        <f aca="false">IF(C1221&gt;$E$5,$E$2+$E$1,(IF(C1221&gt;764.99,C1221^3*3486.59308-C1221^2*7860012.00812+C1221*5908819377.96283-1481278321001.59,IF(C1221&gt;752.99,C1221^3*3588.471445-C1221^2*8028757.56264+C1221*5988077680.84934-1488767378546.26,C1221^3*899.851852-C1221^2*1969009.674601+C1221*1435480406.01138-348666163343.76))))-$E$1</f>
        <v>142950187.495361</v>
      </c>
      <c r="E1221" s="47" t="n">
        <f aca="false">D1221*100/$E$2</f>
        <v>95.9532202453952</v>
      </c>
      <c r="G1221" s="41" t="n">
        <f aca="false">[3]Plan1!$C1216</f>
        <v>-7.6</v>
      </c>
      <c r="H1221" s="41" t="n">
        <f aca="false">$J$5 + G1221</f>
        <v>752.4</v>
      </c>
      <c r="I1221" s="47" t="n">
        <f aca="false">IF(H1221&gt;$J$5,$J$2+$J$1,(IF(H1221&gt;739.99,H1221^3*2498.244218-H1221^2*5471052.355142+H1221*3994605728.77515-972400879260.135,H1221^3*1396.138889-H1221^2*3002770.071427+H1221*2152080038.43115-513963640099.415)))-$J$1</f>
        <v>42354223.2788086</v>
      </c>
      <c r="J1221" s="47" t="n">
        <f aca="false">I1221*100/$J$2</f>
        <v>48.1612968163498</v>
      </c>
      <c r="L1221" s="41" t="n">
        <f aca="false">[4]Plan1!$C1216</f>
        <v>-1.59</v>
      </c>
      <c r="M1221" s="41" t="n">
        <f aca="false">$O$5 + L1221</f>
        <v>837.19</v>
      </c>
      <c r="N1221" s="47" t="n">
        <f aca="false">IF(M1221&gt;$O$5,$O$2+$O$1,(M1221^3*3270.5936-M1221^2*8015778.389801+M1221*6549018422.82398-1783686174686.87))-$O$1</f>
        <v>31400948.4423828</v>
      </c>
      <c r="O1221" s="41" t="n">
        <f aca="false">N1221*100/$O$2</f>
        <v>80.3363110845126</v>
      </c>
      <c r="R1221" s="47" t="n">
        <f aca="false">SUM(D1221,I1221,N1221)</f>
        <v>216705359.216553</v>
      </c>
      <c r="S1221" s="41" t="n">
        <f aca="false">R1221*100/$R$2</f>
        <v>78.5140569978045</v>
      </c>
      <c r="U1221" s="41" t="n">
        <f aca="false">[1]Plan1!$B1216</f>
        <v>16.13</v>
      </c>
    </row>
    <row r="1222" customFormat="false" ht="15" hidden="false" customHeight="false" outlineLevel="0" collapsed="false">
      <c r="A1222" s="46" t="n">
        <v>43220</v>
      </c>
      <c r="B1222" s="41" t="n">
        <f aca="false">[2]Plan1!$C1217</f>
        <v>-0.54</v>
      </c>
      <c r="C1222" s="41" t="n">
        <f aca="false">$E$5 + B1222</f>
        <v>780.46</v>
      </c>
      <c r="D1222" s="47" t="n">
        <f aca="false">IF(C1222&gt;$E$5,$E$2+$E$1,(IF(C1222&gt;764.99,C1222^3*3486.59308-C1222^2*7860012.00812+C1222*5908819377.96283-1481278321001.59,IF(C1222&gt;752.99,C1222^3*3588.471445-C1222^2*8028757.56264+C1222*5988077680.84934-1488767378546.26,C1222^3*899.851852-C1222^2*1969009.674601+C1222*1435480406.01138-348666163343.76))))-$E$1</f>
        <v>142838084.4021</v>
      </c>
      <c r="E1222" s="47" t="n">
        <f aca="false">D1222*100/$E$2</f>
        <v>95.8779726854836</v>
      </c>
      <c r="G1222" s="41" t="n">
        <f aca="false">[3]Plan1!$C1217</f>
        <v>-7.59</v>
      </c>
      <c r="H1222" s="41" t="n">
        <f aca="false">$J$5 + G1222</f>
        <v>752.41</v>
      </c>
      <c r="I1222" s="47" t="n">
        <f aca="false">IF(H1222&gt;$J$5,$J$2+$J$1,(IF(H1222&gt;739.99,H1222^3*2498.244218-H1222^2*5471052.355142+H1222*3994605728.77515-972400879260.135,H1222^3*1396.138889-H1222^2*3002770.071427+H1222*2152080038.43115-513963640099.415)))-$J$1</f>
        <v>42400014.7785645</v>
      </c>
      <c r="J1222" s="47" t="n">
        <f aca="false">I1222*100/$J$2</f>
        <v>48.213366665368</v>
      </c>
      <c r="L1222" s="41" t="n">
        <f aca="false">[4]Plan1!$C1217</f>
        <v>-1.59</v>
      </c>
      <c r="M1222" s="41" t="n">
        <f aca="false">$O$5 + L1222</f>
        <v>837.19</v>
      </c>
      <c r="N1222" s="47" t="n">
        <f aca="false">IF(M1222&gt;$O$5,$O$2+$O$1,(M1222^3*3270.5936-M1222^2*8015778.389801+M1222*6549018422.82398-1783686174686.87))-$O$1</f>
        <v>31400948.4423828</v>
      </c>
      <c r="O1222" s="41" t="n">
        <f aca="false">N1222*100/$O$2</f>
        <v>80.3363110845126</v>
      </c>
      <c r="R1222" s="47" t="n">
        <f aca="false">SUM(D1222,I1222,N1222)</f>
        <v>216639047.623047</v>
      </c>
      <c r="S1222" s="41" t="n">
        <f aca="false">R1222*100/$R$2</f>
        <v>78.4900317856411</v>
      </c>
      <c r="U1222" s="41" t="n">
        <f aca="false">[1]Plan1!$B1217</f>
        <v>16.72</v>
      </c>
    </row>
    <row r="1223" customFormat="false" ht="15" hidden="false" customHeight="false" outlineLevel="0" collapsed="false">
      <c r="A1223" s="46" t="n">
        <v>43221</v>
      </c>
      <c r="B1223" s="41" t="n">
        <f aca="false">[2]Plan1!$C1218</f>
        <v>-0.55</v>
      </c>
      <c r="C1223" s="41" t="n">
        <f aca="false">$E$5 + B1223</f>
        <v>780.45</v>
      </c>
      <c r="D1223" s="47" t="n">
        <f aca="false">IF(C1223&gt;$E$5,$E$2+$E$1,(IF(C1223&gt;764.99,C1223^3*3486.59308-C1223^2*7860012.00812+C1223*5908819377.96283-1481278321001.59,IF(C1223&gt;752.99,C1223^3*3588.471445-C1223^2*8028757.56264+C1223*5988077680.84934-1488767378546.26,C1223^3*899.851852-C1223^2*1969009.674601+C1223*1435480406.01138-348666163343.76))))-$E$1</f>
        <v>142726041.994873</v>
      </c>
      <c r="E1223" s="47" t="n">
        <f aca="false">D1223*100/$E$2</f>
        <v>95.8027658601845</v>
      </c>
      <c r="G1223" s="41" t="n">
        <f aca="false">[3]Plan1!$C1218</f>
        <v>-7.59</v>
      </c>
      <c r="H1223" s="41" t="n">
        <f aca="false">$J$5 + G1223</f>
        <v>752.41</v>
      </c>
      <c r="I1223" s="47" t="n">
        <f aca="false">IF(H1223&gt;$J$5,$J$2+$J$1,(IF(H1223&gt;739.99,H1223^3*2498.244218-H1223^2*5471052.355142+H1223*3994605728.77515-972400879260.135,H1223^3*1396.138889-H1223^2*3002770.071427+H1223*2152080038.43115-513963640099.415)))-$J$1</f>
        <v>42400014.7785645</v>
      </c>
      <c r="J1223" s="47" t="n">
        <f aca="false">I1223*100/$J$2</f>
        <v>48.213366665368</v>
      </c>
      <c r="L1223" s="41" t="n">
        <f aca="false">[4]Plan1!$C1218</f>
        <v>-1.62</v>
      </c>
      <c r="M1223" s="41" t="n">
        <f aca="false">$O$5 + L1223</f>
        <v>837.16</v>
      </c>
      <c r="N1223" s="47" t="n">
        <f aca="false">IF(M1223&gt;$O$5,$O$2+$O$1,(M1223^3*3270.5936-M1223^2*8015778.389801+M1223*6549018422.82398-1783686174686.87))-$O$1</f>
        <v>31265828.3959961</v>
      </c>
      <c r="O1223" s="41" t="n">
        <f aca="false">N1223*100/$O$2</f>
        <v>79.9906194217211</v>
      </c>
      <c r="R1223" s="47" t="n">
        <f aca="false">SUM(D1223,I1223,N1223)</f>
        <v>216391885.169434</v>
      </c>
      <c r="S1223" s="41" t="n">
        <f aca="false">R1223*100/$R$2</f>
        <v>78.4004828836625</v>
      </c>
      <c r="U1223" s="41" t="n">
        <f aca="false">[1]Plan1!$B1218</f>
        <v>15.55</v>
      </c>
    </row>
    <row r="1224" customFormat="false" ht="15" hidden="false" customHeight="false" outlineLevel="0" collapsed="false">
      <c r="A1224" s="46" t="n">
        <v>43222</v>
      </c>
      <c r="B1224" s="41" t="n">
        <f aca="false">[2]Plan1!$C1219</f>
        <v>-0.56</v>
      </c>
      <c r="C1224" s="41" t="n">
        <f aca="false">$E$5 + B1224</f>
        <v>780.44</v>
      </c>
      <c r="D1224" s="47" t="n">
        <f aca="false">IF(C1224&gt;$E$5,$E$2+$E$1,(IF(C1224&gt;764.99,C1224^3*3486.59308-C1224^2*7860012.00812+C1224*5908819377.96283-1481278321001.59,IF(C1224&gt;752.99,C1224^3*3588.471445-C1224^2*8028757.56264+C1224*5988077680.84934-1488767378546.26,C1224^3*899.851852-C1224^2*1969009.674601+C1224*1435480406.01138-348666163343.76))))-$E$1</f>
        <v>142614060.250732</v>
      </c>
      <c r="E1224" s="47" t="n">
        <f aca="false">D1224*100/$E$2</f>
        <v>95.7275997540936</v>
      </c>
      <c r="G1224" s="41" t="n">
        <f aca="false">[3]Plan1!$C1219</f>
        <v>-7.59</v>
      </c>
      <c r="H1224" s="41" t="n">
        <f aca="false">$J$5 + G1224</f>
        <v>752.41</v>
      </c>
      <c r="I1224" s="47" t="n">
        <f aca="false">IF(H1224&gt;$J$5,$J$2+$J$1,(IF(H1224&gt;739.99,H1224^3*2498.244218-H1224^2*5471052.355142+H1224*3994605728.77515-972400879260.135,H1224^3*1396.138889-H1224^2*3002770.071427+H1224*2152080038.43115-513963640099.415)))-$J$1</f>
        <v>42400014.7785645</v>
      </c>
      <c r="J1224" s="47" t="n">
        <f aca="false">I1224*100/$J$2</f>
        <v>48.213366665368</v>
      </c>
      <c r="L1224" s="41" t="n">
        <f aca="false">[4]Plan1!$C1219</f>
        <v>-1.63</v>
      </c>
      <c r="M1224" s="41" t="n">
        <f aca="false">$O$5 + L1224</f>
        <v>837.15</v>
      </c>
      <c r="N1224" s="47" t="n">
        <f aca="false">IF(M1224&gt;$O$5,$O$2+$O$1,(M1224^3*3270.5936-M1224^2*8015778.389801+M1224*6549018422.82398-1783686174686.87))-$O$1</f>
        <v>31220867.7070313</v>
      </c>
      <c r="O1224" s="41" t="n">
        <f aca="false">N1224*100/$O$2</f>
        <v>79.8755918166829</v>
      </c>
      <c r="R1224" s="47" t="n">
        <f aca="false">SUM(D1224,I1224,N1224)</f>
        <v>216234942.736328</v>
      </c>
      <c r="S1224" s="41" t="n">
        <f aca="false">R1224*100/$R$2</f>
        <v>78.3436214050966</v>
      </c>
      <c r="U1224" s="41" t="n">
        <f aca="false">[1]Plan1!$B1219</f>
        <v>16.72</v>
      </c>
    </row>
    <row r="1225" customFormat="false" ht="15" hidden="false" customHeight="false" outlineLevel="0" collapsed="false">
      <c r="A1225" s="46" t="n">
        <v>43223</v>
      </c>
      <c r="B1225" s="41" t="n">
        <f aca="false">[2]Plan1!$C1220</f>
        <v>-0.57</v>
      </c>
      <c r="C1225" s="41" t="n">
        <f aca="false">$E$5 + B1225</f>
        <v>780.43</v>
      </c>
      <c r="D1225" s="47" t="n">
        <f aca="false">IF(C1225&gt;$E$5,$E$2+$E$1,(IF(C1225&gt;764.99,C1225^3*3486.59308-C1225^2*7860012.00812+C1225*5908819377.96283-1481278321001.59,IF(C1225&gt;752.99,C1225^3*3588.471445-C1225^2*8028757.56264+C1225*5988077680.84934-1488767378546.26,C1225^3*899.851852-C1225^2*1969009.674601+C1225*1435480406.01138-348666163343.76))))-$E$1</f>
        <v>142502139.151123</v>
      </c>
      <c r="E1225" s="47" t="n">
        <f aca="false">D1225*100/$E$2</f>
        <v>95.6524743547564</v>
      </c>
      <c r="G1225" s="41" t="n">
        <f aca="false">[3]Plan1!$C1220</f>
        <v>-7.59</v>
      </c>
      <c r="H1225" s="41" t="n">
        <f aca="false">$J$5 + G1225</f>
        <v>752.41</v>
      </c>
      <c r="I1225" s="47" t="n">
        <f aca="false">IF(H1225&gt;$J$5,$J$2+$J$1,(IF(H1225&gt;739.99,H1225^3*2498.244218-H1225^2*5471052.355142+H1225*3994605728.77515-972400879260.135,H1225^3*1396.138889-H1225^2*3002770.071427+H1225*2152080038.43115-513963640099.415)))-$J$1</f>
        <v>42400014.7785645</v>
      </c>
      <c r="J1225" s="47" t="n">
        <f aca="false">I1225*100/$J$2</f>
        <v>48.213366665368</v>
      </c>
      <c r="L1225" s="41" t="n">
        <f aca="false">[4]Plan1!$C1220</f>
        <v>-1.64</v>
      </c>
      <c r="M1225" s="41" t="n">
        <f aca="false">$O$5 + L1225</f>
        <v>837.14</v>
      </c>
      <c r="N1225" s="47" t="n">
        <f aca="false">IF(M1225&gt;$O$5,$O$2+$O$1,(M1225^3*3270.5936-M1225^2*8015778.389801+M1225*6549018422.82398-1783686174686.87))-$O$1</f>
        <v>31175946.6499023</v>
      </c>
      <c r="O1225" s="41" t="n">
        <f aca="false">N1225*100/$O$2</f>
        <v>79.7606656058911</v>
      </c>
      <c r="R1225" s="47" t="n">
        <f aca="false">SUM(D1225,I1225,N1225)</f>
        <v>216078100.57959</v>
      </c>
      <c r="S1225" s="41" t="n">
        <f aca="false">R1225*100/$R$2</f>
        <v>78.2867962574476</v>
      </c>
      <c r="U1225" s="41" t="n">
        <f aca="false">[1]Plan1!$B1220</f>
        <v>15.27</v>
      </c>
    </row>
    <row r="1226" customFormat="false" ht="15" hidden="false" customHeight="false" outlineLevel="0" collapsed="false">
      <c r="A1226" s="46" t="n">
        <v>43224</v>
      </c>
      <c r="B1226" s="41" t="n">
        <f aca="false">[2]Plan1!$C1221</f>
        <v>-0.58</v>
      </c>
      <c r="C1226" s="41" t="n">
        <f aca="false">$E$5 + B1226</f>
        <v>780.42</v>
      </c>
      <c r="D1226" s="47" t="n">
        <f aca="false">IF(C1226&gt;$E$5,$E$2+$E$1,(IF(C1226&gt;764.99,C1226^3*3486.59308-C1226^2*7860012.00812+C1226*5908819377.96283-1481278321001.59,IF(C1226&gt;752.99,C1226^3*3588.471445-C1226^2*8028757.56264+C1226*5988077680.84934-1488767378546.26,C1226^3*899.851852-C1226^2*1969009.674601+C1226*1435480406.01138-348666163343.76))))-$E$1</f>
        <v>142390278.673584</v>
      </c>
      <c r="E1226" s="47" t="n">
        <f aca="false">D1226*100/$E$2</f>
        <v>95.5773896470962</v>
      </c>
      <c r="G1226" s="41" t="n">
        <f aca="false">[3]Plan1!$C1221</f>
        <v>-7.58</v>
      </c>
      <c r="H1226" s="41" t="n">
        <f aca="false">$J$5 + G1226</f>
        <v>752.42</v>
      </c>
      <c r="I1226" s="47" t="n">
        <f aca="false">IF(H1226&gt;$J$5,$J$2+$J$1,(IF(H1226&gt;739.99,H1226^3*2498.244218-H1226^2*5471052.355142+H1226*3994605728.77515-972400879260.135,H1226^3*1396.138889-H1226^2*3002770.071427+H1226*2152080038.43115-513963640099.415)))-$J$1</f>
        <v>42445839.8898926</v>
      </c>
      <c r="J1226" s="47" t="n">
        <f aca="false">I1226*100/$J$2</f>
        <v>48.2654747343505</v>
      </c>
      <c r="L1226" s="41" t="n">
        <f aca="false">[4]Plan1!$C1221</f>
        <v>-1.65</v>
      </c>
      <c r="M1226" s="41" t="n">
        <f aca="false">$O$5 + L1226</f>
        <v>837.13</v>
      </c>
      <c r="N1226" s="47" t="n">
        <f aca="false">IF(M1226&gt;$O$5,$O$2+$O$1,(M1226^3*3270.5936-M1226^2*8015778.389801+M1226*6549018422.82398-1783686174686.87))-$O$1</f>
        <v>31131065.2026367</v>
      </c>
      <c r="O1226" s="41" t="n">
        <f aca="false">N1226*100/$O$2</f>
        <v>79.6458407331306</v>
      </c>
      <c r="R1226" s="47" t="n">
        <f aca="false">SUM(D1226,I1226,N1226)</f>
        <v>215967183.766113</v>
      </c>
      <c r="S1226" s="41" t="n">
        <f aca="false">R1226*100/$R$2</f>
        <v>78.2466102230699</v>
      </c>
      <c r="U1226" s="41" t="n">
        <f aca="false">[1]Plan1!$B1221</f>
        <v>15.55</v>
      </c>
    </row>
    <row r="1227" customFormat="false" ht="15" hidden="false" customHeight="false" outlineLevel="0" collapsed="false">
      <c r="A1227" s="46" t="n">
        <v>43225</v>
      </c>
      <c r="B1227" s="41" t="n">
        <f aca="false">[2]Plan1!$C1222</f>
        <v>-0.59</v>
      </c>
      <c r="C1227" s="41" t="n">
        <f aca="false">$E$5 + B1227</f>
        <v>780.41</v>
      </c>
      <c r="D1227" s="47" t="n">
        <f aca="false">IF(C1227&gt;$E$5,$E$2+$E$1,(IF(C1227&gt;764.99,C1227^3*3486.59308-C1227^2*7860012.00812+C1227*5908819377.96283-1481278321001.59,IF(C1227&gt;752.99,C1227^3*3588.471445-C1227^2*8028757.56264+C1227*5988077680.84934-1488767378546.26,C1227^3*899.851852-C1227^2*1969009.674601+C1227*1435480406.01138-348666163343.76))))-$E$1</f>
        <v>142278478.797607</v>
      </c>
      <c r="E1227" s="47" t="n">
        <f aca="false">D1227*100/$E$2</f>
        <v>95.5023456173474</v>
      </c>
      <c r="G1227" s="41" t="n">
        <f aca="false">[3]Plan1!$C1222</f>
        <v>-7.58</v>
      </c>
      <c r="H1227" s="41" t="n">
        <f aca="false">$J$5 + G1227</f>
        <v>752.42</v>
      </c>
      <c r="I1227" s="47" t="n">
        <f aca="false">IF(H1227&gt;$J$5,$J$2+$J$1,(IF(H1227&gt;739.99,H1227^3*2498.244218-H1227^2*5471052.355142+H1227*3994605728.77515-972400879260.135,H1227^3*1396.138889-H1227^2*3002770.071427+H1227*2152080038.43115-513963640099.415)))-$J$1</f>
        <v>42445839.8898926</v>
      </c>
      <c r="J1227" s="47" t="n">
        <f aca="false">I1227*100/$J$2</f>
        <v>48.2654747343505</v>
      </c>
      <c r="L1227" s="41" t="n">
        <f aca="false">[4]Plan1!$C1222</f>
        <v>-1.66</v>
      </c>
      <c r="M1227" s="41" t="n">
        <f aca="false">$O$5 + L1227</f>
        <v>837.12</v>
      </c>
      <c r="N1227" s="47" t="n">
        <f aca="false">IF(M1227&gt;$O$5,$O$2+$O$1,(M1227^3*3270.5936-M1227^2*8015778.389801+M1227*6549018422.82398-1783686174686.87))-$O$1</f>
        <v>31086223.3486328</v>
      </c>
      <c r="O1227" s="41" t="n">
        <f aca="false">N1227*100/$O$2</f>
        <v>79.5311171559281</v>
      </c>
      <c r="R1227" s="47" t="n">
        <f aca="false">SUM(D1227,I1227,N1227)</f>
        <v>215810542.036133</v>
      </c>
      <c r="S1227" s="41" t="n">
        <f aca="false">R1227*100/$R$2</f>
        <v>78.1898576916125</v>
      </c>
      <c r="U1227" s="41" t="n">
        <f aca="false">[1]Plan1!$B1222</f>
        <v>15.27</v>
      </c>
    </row>
    <row r="1228" customFormat="false" ht="15" hidden="false" customHeight="false" outlineLevel="0" collapsed="false">
      <c r="A1228" s="46" t="n">
        <v>43226</v>
      </c>
      <c r="B1228" s="41" t="n">
        <f aca="false">[2]Plan1!$C1223</f>
        <v>-0.6</v>
      </c>
      <c r="C1228" s="41" t="n">
        <f aca="false">$E$5 + B1228</f>
        <v>780.4</v>
      </c>
      <c r="D1228" s="47" t="n">
        <f aca="false">IF(C1228&gt;$E$5,$E$2+$E$1,(IF(C1228&gt;764.99,C1228^3*3486.59308-C1228^2*7860012.00812+C1228*5908819377.96283-1481278321001.59,IF(C1228&gt;752.99,C1228^3*3588.471445-C1228^2*8028757.56264+C1228*5988077680.84934-1488767378546.26,C1228^3*899.851852-C1228^2*1969009.674601+C1228*1435480406.01138-348666163343.76))))-$E$1</f>
        <v>142166739.504639</v>
      </c>
      <c r="E1228" s="47" t="n">
        <f aca="false">D1228*100/$E$2</f>
        <v>95.4273422530556</v>
      </c>
      <c r="G1228" s="41" t="n">
        <f aca="false">[3]Plan1!$C1223</f>
        <v>-7.58</v>
      </c>
      <c r="H1228" s="41" t="n">
        <f aca="false">$J$5 + G1228</f>
        <v>752.42</v>
      </c>
      <c r="I1228" s="47" t="n">
        <f aca="false">IF(H1228&gt;$J$5,$J$2+$J$1,(IF(H1228&gt;739.99,H1228^3*2498.244218-H1228^2*5471052.355142+H1228*3994605728.77515-972400879260.135,H1228^3*1396.138889-H1228^2*3002770.071427+H1228*2152080038.43115-513963640099.415)))-$J$1</f>
        <v>42445839.8898926</v>
      </c>
      <c r="J1228" s="47" t="n">
        <f aca="false">I1228*100/$J$2</f>
        <v>48.2654747343505</v>
      </c>
      <c r="L1228" s="41" t="n">
        <f aca="false">[4]Plan1!$C1223</f>
        <v>-1.67</v>
      </c>
      <c r="M1228" s="41" t="n">
        <f aca="false">$O$5 + L1228</f>
        <v>837.11</v>
      </c>
      <c r="N1228" s="47" t="n">
        <f aca="false">IF(M1228&gt;$O$5,$O$2+$O$1,(M1228^3*3270.5936-M1228^2*8015778.389801+M1228*6549018422.82398-1783686174686.87))-$O$1</f>
        <v>31041421.0649414</v>
      </c>
      <c r="O1228" s="41" t="n">
        <f aca="false">N1228*100/$O$2</f>
        <v>79.41649481557</v>
      </c>
      <c r="R1228" s="47" t="n">
        <f aca="false">SUM(D1228,I1228,N1228)</f>
        <v>215654000.459473</v>
      </c>
      <c r="S1228" s="41" t="n">
        <f aca="false">R1228*100/$R$2</f>
        <v>78.1331414464912</v>
      </c>
      <c r="U1228" s="41" t="n">
        <f aca="false">[1]Plan1!$B1223</f>
        <v>15.27</v>
      </c>
    </row>
    <row r="1229" customFormat="false" ht="15" hidden="false" customHeight="false" outlineLevel="0" collapsed="false">
      <c r="A1229" s="46" t="n">
        <v>43227</v>
      </c>
      <c r="B1229" s="41" t="n">
        <f aca="false">[2]Plan1!$C1224</f>
        <v>-0.6</v>
      </c>
      <c r="C1229" s="41" t="n">
        <f aca="false">$E$5 + B1229</f>
        <v>780.4</v>
      </c>
      <c r="D1229" s="47" t="n">
        <f aca="false">IF(C1229&gt;$E$5,$E$2+$E$1,(IF(C1229&gt;764.99,C1229^3*3486.59308-C1229^2*7860012.00812+C1229*5908819377.96283-1481278321001.59,IF(C1229&gt;752.99,C1229^3*3588.471445-C1229^2*8028757.56264+C1229*5988077680.84934-1488767378546.26,C1229^3*899.851852-C1229^2*1969009.674601+C1229*1435480406.01138-348666163343.76))))-$E$1</f>
        <v>142166739.504639</v>
      </c>
      <c r="E1229" s="47" t="n">
        <f aca="false">D1229*100/$E$2</f>
        <v>95.4273422530556</v>
      </c>
      <c r="G1229" s="41" t="n">
        <f aca="false">[3]Plan1!$C1224</f>
        <v>-7.57</v>
      </c>
      <c r="H1229" s="41" t="n">
        <f aca="false">$J$5 + G1229</f>
        <v>752.43</v>
      </c>
      <c r="I1229" s="47" t="n">
        <f aca="false">IF(H1229&gt;$J$5,$J$2+$J$1,(IF(H1229&gt;739.99,H1229^3*2498.244218-H1229^2*5471052.355142+H1229*3994605728.77515-972400879260.135,H1229^3*1396.138889-H1229^2*3002770.071427+H1229*2152080038.43115-513963640099.415)))-$J$1</f>
        <v>42491698.6276856</v>
      </c>
      <c r="J1229" s="47" t="n">
        <f aca="false">I1229*100/$J$2</f>
        <v>48.317621040232</v>
      </c>
      <c r="L1229" s="41" t="n">
        <f aca="false">[4]Plan1!$C1224</f>
        <v>-1.68</v>
      </c>
      <c r="M1229" s="41" t="n">
        <f aca="false">$O$5 + L1229</f>
        <v>837.1</v>
      </c>
      <c r="N1229" s="47" t="n">
        <f aca="false">IF(M1229&gt;$O$5,$O$2+$O$1,(M1229^3*3270.5936-M1229^2*8015778.389801+M1229*6549018422.82398-1783686174686.87))-$O$1</f>
        <v>30996658.3349609</v>
      </c>
      <c r="O1229" s="41" t="n">
        <f aca="false">N1229*100/$O$2</f>
        <v>79.3019736695829</v>
      </c>
      <c r="R1229" s="47" t="n">
        <f aca="false">SUM(D1229,I1229,N1229)</f>
        <v>215655096.467285</v>
      </c>
      <c r="S1229" s="41" t="n">
        <f aca="false">R1229*100/$R$2</f>
        <v>78.1335385387466</v>
      </c>
      <c r="U1229" s="41" t="n">
        <f aca="false">[1]Plan1!$B1224</f>
        <v>14.99</v>
      </c>
    </row>
    <row r="1230" customFormat="false" ht="15" hidden="false" customHeight="false" outlineLevel="0" collapsed="false">
      <c r="A1230" s="46" t="n">
        <v>43228</v>
      </c>
      <c r="B1230" s="41" t="n">
        <f aca="false">[2]Plan1!$C1225</f>
        <v>-0.61</v>
      </c>
      <c r="C1230" s="41" t="n">
        <f aca="false">$E$5 + B1230</f>
        <v>780.39</v>
      </c>
      <c r="D1230" s="47" t="n">
        <f aca="false">IF(C1230&gt;$E$5,$E$2+$E$1,(IF(C1230&gt;764.99,C1230^3*3486.59308-C1230^2*7860012.00812+C1230*5908819377.96283-1481278321001.59,IF(C1230&gt;752.99,C1230^3*3588.471445-C1230^2*8028757.56264+C1230*5988077680.84934-1488767378546.26,C1230^3*899.851852-C1230^2*1969009.674601+C1230*1435480406.01138-348666163343.76))))-$E$1</f>
        <v>142055060.768311</v>
      </c>
      <c r="E1230" s="47" t="n">
        <f aca="false">D1230*100/$E$2</f>
        <v>95.3523795365222</v>
      </c>
      <c r="G1230" s="41" t="n">
        <f aca="false">[3]Plan1!$C1225</f>
        <v>-7.57</v>
      </c>
      <c r="H1230" s="41" t="n">
        <f aca="false">$J$5 + G1230</f>
        <v>752.43</v>
      </c>
      <c r="I1230" s="47" t="n">
        <f aca="false">IF(H1230&gt;$J$5,$J$2+$J$1,(IF(H1230&gt;739.99,H1230^3*2498.244218-H1230^2*5471052.355142+H1230*3994605728.77515-972400879260.135,H1230^3*1396.138889-H1230^2*3002770.071427+H1230*2152080038.43115-513963640099.415)))-$J$1</f>
        <v>42491698.6276856</v>
      </c>
      <c r="J1230" s="47" t="n">
        <f aca="false">I1230*100/$J$2</f>
        <v>48.317621040232</v>
      </c>
      <c r="L1230" s="41" t="n">
        <f aca="false">[4]Plan1!$C1225</f>
        <v>-1.69</v>
      </c>
      <c r="M1230" s="41" t="n">
        <f aca="false">$O$5 + L1230</f>
        <v>837.09</v>
      </c>
      <c r="N1230" s="47" t="n">
        <f aca="false">IF(M1230&gt;$O$5,$O$2+$O$1,(M1230^3*3270.5936-M1230^2*8015778.389801+M1230*6549018422.82398-1783686174686.87))-$O$1</f>
        <v>30951935.1367188</v>
      </c>
      <c r="O1230" s="41" t="n">
        <f aca="false">N1230*100/$O$2</f>
        <v>79.1875536617519</v>
      </c>
      <c r="R1230" s="47" t="n">
        <f aca="false">SUM(D1230,I1230,N1230)</f>
        <v>215498694.532715</v>
      </c>
      <c r="S1230" s="41" t="n">
        <f aca="false">R1230*100/$R$2</f>
        <v>78.0768728870534</v>
      </c>
      <c r="U1230" s="41" t="n">
        <f aca="false">[1]Plan1!$B1225</f>
        <v>15.27</v>
      </c>
    </row>
    <row r="1231" customFormat="false" ht="15" hidden="false" customHeight="false" outlineLevel="0" collapsed="false">
      <c r="A1231" s="46" t="n">
        <v>43229</v>
      </c>
      <c r="B1231" s="41" t="n">
        <f aca="false">[2]Plan1!$C1226</f>
        <v>-0.62</v>
      </c>
      <c r="C1231" s="41" t="n">
        <f aca="false">$E$5 + B1231</f>
        <v>780.38</v>
      </c>
      <c r="D1231" s="47" t="n">
        <f aca="false">IF(C1231&gt;$E$5,$E$2+$E$1,(IF(C1231&gt;764.99,C1231^3*3486.59308-C1231^2*7860012.00812+C1231*5908819377.96283-1481278321001.59,IF(C1231&gt;752.99,C1231^3*3588.471445-C1231^2*8028757.56264+C1231*5988077680.84934-1488767378546.26,C1231^3*899.851852-C1231^2*1969009.674601+C1231*1435480406.01138-348666163343.76))))-$E$1</f>
        <v>141943442.572021</v>
      </c>
      <c r="E1231" s="47" t="n">
        <f aca="false">D1231*100/$E$2</f>
        <v>95.2774574566035</v>
      </c>
      <c r="G1231" s="41" t="n">
        <f aca="false">[3]Plan1!$C1226</f>
        <v>-7.57</v>
      </c>
      <c r="H1231" s="41" t="n">
        <f aca="false">$J$5 + G1231</f>
        <v>752.43</v>
      </c>
      <c r="I1231" s="47" t="n">
        <f aca="false">IF(H1231&gt;$J$5,$J$2+$J$1,(IF(H1231&gt;739.99,H1231^3*2498.244218-H1231^2*5471052.355142+H1231*3994605728.77515-972400879260.135,H1231^3*1396.138889-H1231^2*3002770.071427+H1231*2152080038.43115-513963640099.415)))-$J$1</f>
        <v>42491698.6276856</v>
      </c>
      <c r="J1231" s="47" t="n">
        <f aca="false">I1231*100/$J$2</f>
        <v>48.317621040232</v>
      </c>
      <c r="L1231" s="41" t="n">
        <f aca="false">[4]Plan1!$C1226</f>
        <v>-1.7</v>
      </c>
      <c r="M1231" s="41" t="n">
        <f aca="false">$O$5 + L1231</f>
        <v>837.08</v>
      </c>
      <c r="N1231" s="47" t="n">
        <f aca="false">IF(M1231&gt;$O$5,$O$2+$O$1,(M1231^3*3270.5936-M1231^2*8015778.389801+M1231*6549018422.82398-1783686174686.87))-$O$1</f>
        <v>30907251.4516602</v>
      </c>
      <c r="O1231" s="41" t="n">
        <f aca="false">N1231*100/$O$2</f>
        <v>79.0732347446065</v>
      </c>
      <c r="R1231" s="47" t="n">
        <f aca="false">SUM(D1231,I1231,N1231)</f>
        <v>215342392.651367</v>
      </c>
      <c r="S1231" s="41" t="n">
        <f aca="false">R1231*100/$R$2</f>
        <v>78.0202434854301</v>
      </c>
      <c r="U1231" s="41" t="n">
        <f aca="false">[1]Plan1!$B1226</f>
        <v>14.71</v>
      </c>
    </row>
    <row r="1232" customFormat="false" ht="15" hidden="false" customHeight="false" outlineLevel="0" collapsed="false">
      <c r="A1232" s="46" t="n">
        <v>43230</v>
      </c>
      <c r="B1232" s="41" t="n">
        <f aca="false">[2]Plan1!$C1227</f>
        <v>-0.63</v>
      </c>
      <c r="C1232" s="41" t="n">
        <f aca="false">$E$5 + B1232</f>
        <v>780.37</v>
      </c>
      <c r="D1232" s="47" t="n">
        <f aca="false">IF(C1232&gt;$E$5,$E$2+$E$1,(IF(C1232&gt;764.99,C1232^3*3486.59308-C1232^2*7860012.00812+C1232*5908819377.96283-1481278321001.59,IF(C1232&gt;752.99,C1232^3*3588.471445-C1232^2*8028757.56264+C1232*5988077680.84934-1488767378546.26,C1232^3*899.851852-C1232^2*1969009.674601+C1232*1435480406.01138-348666163343.76))))-$E$1</f>
        <v>141831884.89624</v>
      </c>
      <c r="E1232" s="47" t="n">
        <f aca="false">D1232*100/$E$2</f>
        <v>95.2025760001895</v>
      </c>
      <c r="G1232" s="41" t="n">
        <f aca="false">[3]Plan1!$C1227</f>
        <v>-7.57</v>
      </c>
      <c r="H1232" s="41" t="n">
        <f aca="false">$J$5 + G1232</f>
        <v>752.43</v>
      </c>
      <c r="I1232" s="47" t="n">
        <f aca="false">IF(H1232&gt;$J$5,$J$2+$J$1,(IF(H1232&gt;739.99,H1232^3*2498.244218-H1232^2*5471052.355142+H1232*3994605728.77515-972400879260.135,H1232^3*1396.138889-H1232^2*3002770.071427+H1232*2152080038.43115-513963640099.415)))-$J$1</f>
        <v>42491698.6276856</v>
      </c>
      <c r="J1232" s="47" t="n">
        <f aca="false">I1232*100/$J$2</f>
        <v>48.317621040232</v>
      </c>
      <c r="L1232" s="41" t="n">
        <f aca="false">[4]Plan1!$C1227</f>
        <v>-1.71</v>
      </c>
      <c r="M1232" s="41" t="n">
        <f aca="false">$O$5 + L1232</f>
        <v>837.07</v>
      </c>
      <c r="N1232" s="47" t="n">
        <f aca="false">IF(M1232&gt;$O$5,$O$2+$O$1,(M1232^3*3270.5936-M1232^2*8015778.389801+M1232*6549018422.82398-1783686174686.87))-$O$1</f>
        <v>30862607.2592773</v>
      </c>
      <c r="O1232" s="41" t="n">
        <f aca="false">N1232*100/$O$2</f>
        <v>78.9590168656796</v>
      </c>
      <c r="R1232" s="47" t="n">
        <f aca="false">SUM(D1232,I1232,N1232)</f>
        <v>215186190.783203</v>
      </c>
      <c r="S1232" s="41" t="n">
        <f aca="false">R1232*100/$R$2</f>
        <v>77.9636503193703</v>
      </c>
      <c r="U1232" s="41" t="n">
        <f aca="false">[1]Plan1!$B1227</f>
        <v>14.71</v>
      </c>
    </row>
    <row r="1233" customFormat="false" ht="15" hidden="false" customHeight="false" outlineLevel="0" collapsed="false">
      <c r="A1233" s="46" t="n">
        <v>43231</v>
      </c>
      <c r="B1233" s="41" t="n">
        <f aca="false">[2]Plan1!$C1228</f>
        <v>-0.63</v>
      </c>
      <c r="C1233" s="41" t="n">
        <f aca="false">$E$5 + B1233</f>
        <v>780.37</v>
      </c>
      <c r="D1233" s="47" t="n">
        <f aca="false">IF(C1233&gt;$E$5,$E$2+$E$1,(IF(C1233&gt;764.99,C1233^3*3486.59308-C1233^2*7860012.00812+C1233*5908819377.96283-1481278321001.59,IF(C1233&gt;752.99,C1233^3*3588.471445-C1233^2*8028757.56264+C1233*5988077680.84934-1488767378546.26,C1233^3*899.851852-C1233^2*1969009.674601+C1233*1435480406.01138-348666163343.76))))-$E$1</f>
        <v>141831884.89624</v>
      </c>
      <c r="E1233" s="47" t="n">
        <f aca="false">D1233*100/$E$2</f>
        <v>95.2025760001895</v>
      </c>
      <c r="G1233" s="41" t="n">
        <f aca="false">[3]Plan1!$C1228</f>
        <v>-7.57</v>
      </c>
      <c r="H1233" s="41" t="n">
        <f aca="false">$J$5 + G1233</f>
        <v>752.43</v>
      </c>
      <c r="I1233" s="47" t="n">
        <f aca="false">IF(H1233&gt;$J$5,$J$2+$J$1,(IF(H1233&gt;739.99,H1233^3*2498.244218-H1233^2*5471052.355142+H1233*3994605728.77515-972400879260.135,H1233^3*1396.138889-H1233^2*3002770.071427+H1233*2152080038.43115-513963640099.415)))-$J$1</f>
        <v>42491698.6276856</v>
      </c>
      <c r="J1233" s="47" t="n">
        <f aca="false">I1233*100/$J$2</f>
        <v>48.317621040232</v>
      </c>
      <c r="L1233" s="41" t="n">
        <f aca="false">[4]Plan1!$C1228</f>
        <v>-1.72</v>
      </c>
      <c r="M1233" s="41" t="n">
        <f aca="false">$O$5 + L1233</f>
        <v>837.06</v>
      </c>
      <c r="N1233" s="47" t="n">
        <f aca="false">IF(M1233&gt;$O$5,$O$2+$O$1,(M1233^3*3270.5936-M1233^2*8015778.389801+M1233*6549018422.82398-1783686174686.87))-$O$1</f>
        <v>30818002.5429688</v>
      </c>
      <c r="O1233" s="41" t="n">
        <f aca="false">N1233*100/$O$2</f>
        <v>78.8448999824976</v>
      </c>
      <c r="R1233" s="47" t="n">
        <f aca="false">SUM(D1233,I1233,N1233)</f>
        <v>215141586.066895</v>
      </c>
      <c r="S1233" s="41" t="n">
        <f aca="false">R1233*100/$R$2</f>
        <v>77.9474896796368</v>
      </c>
      <c r="U1233" s="41" t="n">
        <f aca="false">[1]Plan1!$B1228</f>
        <v>14.43</v>
      </c>
    </row>
    <row r="1234" customFormat="false" ht="15" hidden="false" customHeight="false" outlineLevel="0" collapsed="false">
      <c r="A1234" s="46" t="n">
        <v>43232</v>
      </c>
      <c r="B1234" s="41" t="n">
        <f aca="false">[2]Plan1!$C1229</f>
        <v>-0.64</v>
      </c>
      <c r="C1234" s="41" t="n">
        <f aca="false">$E$5 + B1234</f>
        <v>780.36</v>
      </c>
      <c r="D1234" s="47" t="n">
        <f aca="false">IF(C1234&gt;$E$5,$E$2+$E$1,(IF(C1234&gt;764.99,C1234^3*3486.59308-C1234^2*7860012.00812+C1234*5908819377.96283-1481278321001.59,IF(C1234&gt;752.99,C1234^3*3588.471445-C1234^2*8028757.56264+C1234*5988077680.84934-1488767378546.26,C1234^3*899.851852-C1234^2*1969009.674601+C1234*1435480406.01138-348666163343.76))))-$E$1</f>
        <v>141720387.7146</v>
      </c>
      <c r="E1234" s="47" t="n">
        <f aca="false">D1234*100/$E$2</f>
        <v>95.1277351495817</v>
      </c>
      <c r="G1234" s="41" t="n">
        <f aca="false">[3]Plan1!$C1229</f>
        <v>-7.57</v>
      </c>
      <c r="H1234" s="41" t="n">
        <f aca="false">$J$5 + G1234</f>
        <v>752.43</v>
      </c>
      <c r="I1234" s="47" t="n">
        <f aca="false">IF(H1234&gt;$J$5,$J$2+$J$1,(IF(H1234&gt;739.99,H1234^3*2498.244218-H1234^2*5471052.355142+H1234*3994605728.77515-972400879260.135,H1234^3*1396.138889-H1234^2*3002770.071427+H1234*2152080038.43115-513963640099.415)))-$J$1</f>
        <v>42491698.6276856</v>
      </c>
      <c r="J1234" s="47" t="n">
        <f aca="false">I1234*100/$J$2</f>
        <v>48.317621040232</v>
      </c>
      <c r="L1234" s="41" t="n">
        <f aca="false">[4]Plan1!$C1229</f>
        <v>-1.73</v>
      </c>
      <c r="M1234" s="41" t="n">
        <f aca="false">$O$5 + L1234</f>
        <v>837.05</v>
      </c>
      <c r="N1234" s="47" t="n">
        <f aca="false">IF(M1234&gt;$O$5,$O$2+$O$1,(M1234^3*3270.5936-M1234^2*8015778.389801+M1234*6549018422.82398-1783686174686.87))-$O$1</f>
        <v>30773437.2788086</v>
      </c>
      <c r="O1234" s="41" t="n">
        <f aca="false">N1234*100/$O$2</f>
        <v>78.7308840338487</v>
      </c>
      <c r="R1234" s="47" t="n">
        <f aca="false">SUM(D1234,I1234,N1234)</f>
        <v>214985523.621094</v>
      </c>
      <c r="S1234" s="41" t="n">
        <f aca="false">R1234*100/$R$2</f>
        <v>77.8909470273963</v>
      </c>
      <c r="U1234" s="41" t="n">
        <f aca="false">[1]Plan1!$B1229</f>
        <v>14.16</v>
      </c>
    </row>
    <row r="1235" customFormat="false" ht="15" hidden="false" customHeight="false" outlineLevel="0" collapsed="false">
      <c r="A1235" s="46" t="n">
        <v>43233</v>
      </c>
      <c r="B1235" s="41" t="n">
        <f aca="false">[2]Plan1!$C1230</f>
        <v>-0.66</v>
      </c>
      <c r="C1235" s="41" t="n">
        <f aca="false">$E$5 + B1235</f>
        <v>780.34</v>
      </c>
      <c r="D1235" s="47" t="n">
        <f aca="false">IF(C1235&gt;$E$5,$E$2+$E$1,(IF(C1235&gt;764.99,C1235^3*3486.59308-C1235^2*7860012.00812+C1235*5908819377.96283-1481278321001.59,IF(C1235&gt;752.99,C1235^3*3588.471445-C1235^2*8028757.56264+C1235*5988077680.84934-1488767378546.26,C1235^3*899.851852-C1235^2*1969009.674601+C1235*1435480406.01138-348666163343.76))))-$E$1</f>
        <v>141497574.762451</v>
      </c>
      <c r="E1235" s="47" t="n">
        <f aca="false">D1235*100/$E$2</f>
        <v>94.9781752179326</v>
      </c>
      <c r="G1235" s="41" t="n">
        <f aca="false">[3]Plan1!$C1230</f>
        <v>-7.57</v>
      </c>
      <c r="H1235" s="41" t="n">
        <f aca="false">$J$5 + G1235</f>
        <v>752.43</v>
      </c>
      <c r="I1235" s="47" t="n">
        <f aca="false">IF(H1235&gt;$J$5,$J$2+$J$1,(IF(H1235&gt;739.99,H1235^3*2498.244218-H1235^2*5471052.355142+H1235*3994605728.77515-972400879260.135,H1235^3*1396.138889-H1235^2*3002770.071427+H1235*2152080038.43115-513963640099.415)))-$J$1</f>
        <v>42491698.6276856</v>
      </c>
      <c r="J1235" s="47" t="n">
        <f aca="false">I1235*100/$J$2</f>
        <v>48.317621040232</v>
      </c>
      <c r="L1235" s="41" t="n">
        <f aca="false">[4]Plan1!$C1230</f>
        <v>-1.75</v>
      </c>
      <c r="M1235" s="41" t="n">
        <f aca="false">$O$5 + L1235</f>
        <v>837.03</v>
      </c>
      <c r="N1235" s="47" t="n">
        <f aca="false">IF(M1235&gt;$O$5,$O$2+$O$1,(M1235^3*3270.5936-M1235^2*8015778.389801+M1235*6549018422.82398-1783686174686.87))-$O$1</f>
        <v>30684425.0351563</v>
      </c>
      <c r="O1235" s="41" t="n">
        <f aca="false">N1235*100/$O$2</f>
        <v>78.5031547565147</v>
      </c>
      <c r="R1235" s="47" t="n">
        <f aca="false">SUM(D1235,I1235,N1235)</f>
        <v>214673698.425293</v>
      </c>
      <c r="S1235" s="41" t="n">
        <f aca="false">R1235*100/$R$2</f>
        <v>77.7779703050625</v>
      </c>
      <c r="U1235" s="41" t="n">
        <f aca="false">[1]Plan1!$B1230</f>
        <v>14.71</v>
      </c>
    </row>
    <row r="1236" customFormat="false" ht="15" hidden="false" customHeight="false" outlineLevel="0" collapsed="false">
      <c r="A1236" s="46" t="n">
        <v>43234</v>
      </c>
      <c r="B1236" s="41" t="n">
        <f aca="false">[2]Plan1!$C1231</f>
        <v>-0.66</v>
      </c>
      <c r="C1236" s="41" t="n">
        <f aca="false">$E$5 + B1236</f>
        <v>780.34</v>
      </c>
      <c r="D1236" s="47" t="n">
        <f aca="false">IF(C1236&gt;$E$5,$E$2+$E$1,(IF(C1236&gt;764.99,C1236^3*3486.59308-C1236^2*7860012.00812+C1236*5908819377.96283-1481278321001.59,IF(C1236&gt;752.99,C1236^3*3588.471445-C1236^2*8028757.56264+C1236*5988077680.84934-1488767378546.26,C1236^3*899.851852-C1236^2*1969009.674601+C1236*1435480406.01138-348666163343.76))))-$E$1</f>
        <v>141497574.762451</v>
      </c>
      <c r="E1236" s="47" t="n">
        <f aca="false">D1236*100/$E$2</f>
        <v>94.9781752179326</v>
      </c>
      <c r="G1236" s="41" t="n">
        <f aca="false">[3]Plan1!$C1231</f>
        <v>-7.57</v>
      </c>
      <c r="H1236" s="41" t="n">
        <f aca="false">$J$5 + G1236</f>
        <v>752.43</v>
      </c>
      <c r="I1236" s="47" t="n">
        <f aca="false">IF(H1236&gt;$J$5,$J$2+$J$1,(IF(H1236&gt;739.99,H1236^3*2498.244218-H1236^2*5471052.355142+H1236*3994605728.77515-972400879260.135,H1236^3*1396.138889-H1236^2*3002770.071427+H1236*2152080038.43115-513963640099.415)))-$J$1</f>
        <v>42491698.6276856</v>
      </c>
      <c r="J1236" s="47" t="n">
        <f aca="false">I1236*100/$J$2</f>
        <v>48.317621040232</v>
      </c>
      <c r="L1236" s="41" t="n">
        <f aca="false">[4]Plan1!$C1231</f>
        <v>-1.76</v>
      </c>
      <c r="M1236" s="41" t="n">
        <f aca="false">$O$5 + L1236</f>
        <v>837.02</v>
      </c>
      <c r="N1236" s="47" t="n">
        <f aca="false">IF(M1236&gt;$O$5,$O$2+$O$1,(M1236^3*3270.5936-M1236^2*8015778.389801+M1236*6549018422.82398-1783686174686.87))-$O$1</f>
        <v>30639978.015625</v>
      </c>
      <c r="O1236" s="41" t="n">
        <f aca="false">N1236*100/$O$2</f>
        <v>78.3894413253936</v>
      </c>
      <c r="R1236" s="47" t="n">
        <f aca="false">SUM(D1236,I1236,N1236)</f>
        <v>214629251.405762</v>
      </c>
      <c r="S1236" s="41" t="n">
        <f aca="false">R1236*100/$R$2</f>
        <v>77.7618668001124</v>
      </c>
      <c r="U1236" s="41" t="n">
        <f aca="false">[1]Plan1!$B1231</f>
        <v>15.55</v>
      </c>
    </row>
    <row r="1237" customFormat="false" ht="15" hidden="false" customHeight="false" outlineLevel="0" collapsed="false">
      <c r="A1237" s="46" t="n">
        <v>43235</v>
      </c>
      <c r="B1237" s="41" t="n">
        <f aca="false">[2]Plan1!$C1232</f>
        <v>-0.66</v>
      </c>
      <c r="C1237" s="41" t="n">
        <f aca="false">$E$5 + B1237</f>
        <v>780.34</v>
      </c>
      <c r="D1237" s="47" t="n">
        <f aca="false">IF(C1237&gt;$E$5,$E$2+$E$1,(IF(C1237&gt;764.99,C1237^3*3486.59308-C1237^2*7860012.00812+C1237*5908819377.96283-1481278321001.59,IF(C1237&gt;752.99,C1237^3*3588.471445-C1237^2*8028757.56264+C1237*5988077680.84934-1488767378546.26,C1237^3*899.851852-C1237^2*1969009.674601+C1237*1435480406.01138-348666163343.76))))-$E$1</f>
        <v>141497574.762451</v>
      </c>
      <c r="E1237" s="47" t="n">
        <f aca="false">D1237*100/$E$2</f>
        <v>94.9781752179326</v>
      </c>
      <c r="G1237" s="41" t="n">
        <f aca="false">[3]Plan1!$C1232</f>
        <v>-7.57</v>
      </c>
      <c r="H1237" s="41" t="n">
        <f aca="false">$J$5 + G1237</f>
        <v>752.43</v>
      </c>
      <c r="I1237" s="47" t="n">
        <f aca="false">IF(H1237&gt;$J$5,$J$2+$J$1,(IF(H1237&gt;739.99,H1237^3*2498.244218-H1237^2*5471052.355142+H1237*3994605728.77515-972400879260.135,H1237^3*1396.138889-H1237^2*3002770.071427+H1237*2152080038.43115-513963640099.415)))-$J$1</f>
        <v>42491698.6276856</v>
      </c>
      <c r="J1237" s="47" t="n">
        <f aca="false">I1237*100/$J$2</f>
        <v>48.317621040232</v>
      </c>
      <c r="L1237" s="41" t="n">
        <f aca="false">[4]Plan1!$C1232</f>
        <v>-1.77</v>
      </c>
      <c r="M1237" s="41" t="n">
        <f aca="false">$O$5 + L1237</f>
        <v>837.01</v>
      </c>
      <c r="N1237" s="47" t="n">
        <f aca="false">IF(M1237&gt;$O$5,$O$2+$O$1,(M1237^3*3270.5936-M1237^2*8015778.389801+M1237*6549018422.82398-1783686174686.87))-$O$1</f>
        <v>30595570.3730469</v>
      </c>
      <c r="O1237" s="41" t="n">
        <f aca="false">N1237*100/$O$2</f>
        <v>78.2758286364255</v>
      </c>
      <c r="R1237" s="47" t="n">
        <f aca="false">SUM(D1237,I1237,N1237)</f>
        <v>214584843.763184</v>
      </c>
      <c r="S1237" s="41" t="n">
        <f aca="false">R1237*100/$R$2</f>
        <v>77.7457775617423</v>
      </c>
      <c r="U1237" s="41" t="n">
        <f aca="false">[1]Plan1!$B1232</f>
        <v>14.71</v>
      </c>
    </row>
    <row r="1238" customFormat="false" ht="15" hidden="false" customHeight="false" outlineLevel="0" collapsed="false">
      <c r="A1238" s="46" t="n">
        <v>43236</v>
      </c>
      <c r="B1238" s="41" t="n">
        <f aca="false">[2]Plan1!$C1233</f>
        <v>-0.67</v>
      </c>
      <c r="C1238" s="41" t="n">
        <f aca="false">$E$5 + B1238</f>
        <v>780.33</v>
      </c>
      <c r="D1238" s="47" t="n">
        <f aca="false">IF(C1238&gt;$E$5,$E$2+$E$1,(IF(C1238&gt;764.99,C1238^3*3486.59308-C1238^2*7860012.00812+C1238*5908819377.96283-1481278321001.59,IF(C1238&gt;752.99,C1238^3*3588.471445-C1238^2*8028757.56264+C1238*5988077680.84934-1488767378546.26,C1238^3*899.851852-C1238^2*1969009.674601+C1238*1435480406.01138-348666163343.76))))-$E$1</f>
        <v>141386258.948975</v>
      </c>
      <c r="E1238" s="47" t="n">
        <f aca="false">D1238*100/$E$2</f>
        <v>94.9034561080493</v>
      </c>
      <c r="G1238" s="41" t="n">
        <f aca="false">[3]Plan1!$C1233</f>
        <v>-7.57</v>
      </c>
      <c r="H1238" s="41" t="n">
        <f aca="false">$J$5 + G1238</f>
        <v>752.43</v>
      </c>
      <c r="I1238" s="47" t="n">
        <f aca="false">IF(H1238&gt;$J$5,$J$2+$J$1,(IF(H1238&gt;739.99,H1238^3*2498.244218-H1238^2*5471052.355142+H1238*3994605728.77515-972400879260.135,H1238^3*1396.138889-H1238^2*3002770.071427+H1238*2152080038.43115-513963640099.415)))-$J$1</f>
        <v>42491698.6276856</v>
      </c>
      <c r="J1238" s="47" t="n">
        <f aca="false">I1238*100/$J$2</f>
        <v>48.317621040232</v>
      </c>
      <c r="L1238" s="41" t="n">
        <f aca="false">[4]Plan1!$C1233</f>
        <v>-1.78</v>
      </c>
      <c r="M1238" s="41" t="n">
        <f aca="false">$O$5 + L1238</f>
        <v>837</v>
      </c>
      <c r="N1238" s="47" t="n">
        <f aca="false">IF(M1238&gt;$O$5,$O$2+$O$1,(M1238^3*3270.5936-M1238^2*8015778.389801+M1238*6549018422.82398-1783686174686.87))-$O$1</f>
        <v>30551202.0859375</v>
      </c>
      <c r="O1238" s="41" t="n">
        <f aca="false">N1238*100/$O$2</f>
        <v>78.1623166346449</v>
      </c>
      <c r="R1238" s="47" t="n">
        <f aca="false">SUM(D1238,I1238,N1238)</f>
        <v>214429159.662598</v>
      </c>
      <c r="S1238" s="41" t="n">
        <f aca="false">R1238*100/$R$2</f>
        <v>77.6893719869506</v>
      </c>
      <c r="U1238" s="41" t="n">
        <f aca="false">[1]Plan1!$B1233</f>
        <v>14.71</v>
      </c>
    </row>
    <row r="1239" customFormat="false" ht="15" hidden="false" customHeight="false" outlineLevel="0" collapsed="false">
      <c r="A1239" s="46" t="n">
        <v>43237</v>
      </c>
      <c r="B1239" s="41" t="n">
        <f aca="false">[2]Plan1!$C1234</f>
        <v>-0.68</v>
      </c>
      <c r="C1239" s="41" t="n">
        <f aca="false">$E$5 + B1239</f>
        <v>780.32</v>
      </c>
      <c r="D1239" s="47" t="n">
        <f aca="false">IF(C1239&gt;$E$5,$E$2+$E$1,(IF(C1239&gt;764.99,C1239^3*3486.59308-C1239^2*7860012.00812+C1239*5908819377.96283-1481278321001.59,IF(C1239&gt;752.99,C1239^3*3588.471445-C1239^2*8028757.56264+C1239*5988077680.84934-1488767378546.26,C1239^3*899.851852-C1239^2*1969009.674601+C1239*1435480406.01138-348666163343.76))))-$E$1</f>
        <v>141275003.546631</v>
      </c>
      <c r="E1239" s="47" t="n">
        <f aca="false">D1239*100/$E$2</f>
        <v>94.8287775482543</v>
      </c>
      <c r="G1239" s="41" t="n">
        <f aca="false">[3]Plan1!$C1234</f>
        <v>-7.57</v>
      </c>
      <c r="H1239" s="41" t="n">
        <f aca="false">$J$5 + G1239</f>
        <v>752.43</v>
      </c>
      <c r="I1239" s="47" t="n">
        <f aca="false">IF(H1239&gt;$J$5,$J$2+$J$1,(IF(H1239&gt;739.99,H1239^3*2498.244218-H1239^2*5471052.355142+H1239*3994605728.77515-972400879260.135,H1239^3*1396.138889-H1239^2*3002770.071427+H1239*2152080038.43115-513963640099.415)))-$J$1</f>
        <v>42491698.6276856</v>
      </c>
      <c r="J1239" s="47" t="n">
        <f aca="false">I1239*100/$J$2</f>
        <v>48.317621040232</v>
      </c>
      <c r="L1239" s="41" t="n">
        <f aca="false">[4]Plan1!$C1234</f>
        <v>-1.78</v>
      </c>
      <c r="M1239" s="41" t="n">
        <f aca="false">$O$5 + L1239</f>
        <v>837</v>
      </c>
      <c r="N1239" s="47" t="n">
        <f aca="false">IF(M1239&gt;$O$5,$O$2+$O$1,(M1239^3*3270.5936-M1239^2*8015778.389801+M1239*6549018422.82398-1783686174686.87))-$O$1</f>
        <v>30551202.0859375</v>
      </c>
      <c r="O1239" s="41" t="n">
        <f aca="false">N1239*100/$O$2</f>
        <v>78.1623166346449</v>
      </c>
      <c r="R1239" s="47" t="n">
        <f aca="false">SUM(D1239,I1239,N1239)</f>
        <v>214317904.260254</v>
      </c>
      <c r="S1239" s="41" t="n">
        <f aca="false">R1239*100/$R$2</f>
        <v>77.6490632791618</v>
      </c>
      <c r="U1239" s="41" t="n">
        <f aca="false">[1]Plan1!$B1234</f>
        <v>14.71</v>
      </c>
    </row>
    <row r="1240" customFormat="false" ht="15" hidden="false" customHeight="false" outlineLevel="0" collapsed="false">
      <c r="A1240" s="46" t="n">
        <v>43238</v>
      </c>
      <c r="B1240" s="41" t="n">
        <f aca="false">[2]Plan1!$C1235</f>
        <v>-0.69</v>
      </c>
      <c r="C1240" s="41" t="n">
        <f aca="false">$E$5 + B1240</f>
        <v>780.31</v>
      </c>
      <c r="D1240" s="47" t="n">
        <f aca="false">IF(C1240&gt;$E$5,$E$2+$E$1,(IF(C1240&gt;764.99,C1240^3*3486.59308-C1240^2*7860012.00812+C1240*5908819377.96283-1481278321001.59,IF(C1240&gt;752.99,C1240^3*3588.471445-C1240^2*8028757.56264+C1240*5988077680.84934-1488767378546.26,C1240^3*899.851852-C1240^2*1969009.674601+C1240*1435480406.01138-348666163343.76))))-$E$1</f>
        <v>141163808.53833</v>
      </c>
      <c r="E1240" s="47" t="n">
        <f aca="false">D1240*100/$E$2</f>
        <v>94.7541395270763</v>
      </c>
      <c r="G1240" s="41" t="n">
        <f aca="false">[3]Plan1!$C1235</f>
        <v>-7.57</v>
      </c>
      <c r="H1240" s="41" t="n">
        <f aca="false">$J$5 + G1240</f>
        <v>752.43</v>
      </c>
      <c r="I1240" s="47" t="n">
        <f aca="false">IF(H1240&gt;$J$5,$J$2+$J$1,(IF(H1240&gt;739.99,H1240^3*2498.244218-H1240^2*5471052.355142+H1240*3994605728.77515-972400879260.135,H1240^3*1396.138889-H1240^2*3002770.071427+H1240*2152080038.43115-513963640099.415)))-$J$1</f>
        <v>42491698.6276856</v>
      </c>
      <c r="J1240" s="47" t="n">
        <f aca="false">I1240*100/$J$2</f>
        <v>48.317621040232</v>
      </c>
      <c r="L1240" s="41" t="n">
        <f aca="false">[4]Plan1!$C1235</f>
        <v>-1.78</v>
      </c>
      <c r="M1240" s="41" t="n">
        <f aca="false">$O$5 + L1240</f>
        <v>837</v>
      </c>
      <c r="N1240" s="47" t="n">
        <f aca="false">IF(M1240&gt;$O$5,$O$2+$O$1,(M1240^3*3270.5936-M1240^2*8015778.389801+M1240*6549018422.82398-1783686174686.87))-$O$1</f>
        <v>30551202.0859375</v>
      </c>
      <c r="O1240" s="41" t="n">
        <f aca="false">N1240*100/$O$2</f>
        <v>78.1623166346449</v>
      </c>
      <c r="R1240" s="47" t="n">
        <f aca="false">SUM(D1240,I1240,N1240)</f>
        <v>214206709.251953</v>
      </c>
      <c r="S1240" s="41" t="n">
        <f aca="false">R1240*100/$R$2</f>
        <v>77.60877645261</v>
      </c>
      <c r="U1240" s="41" t="n">
        <f aca="false">[1]Plan1!$B1235</f>
        <v>15.84</v>
      </c>
    </row>
    <row r="1241" customFormat="false" ht="15" hidden="false" customHeight="false" outlineLevel="0" collapsed="false">
      <c r="A1241" s="46" t="n">
        <v>43239</v>
      </c>
      <c r="B1241" s="41" t="n">
        <f aca="false">[2]Plan1!$C1236</f>
        <v>-0.7</v>
      </c>
      <c r="C1241" s="41" t="n">
        <f aca="false">$E$5 + B1241</f>
        <v>780.3</v>
      </c>
      <c r="D1241" s="47" t="n">
        <f aca="false">IF(C1241&gt;$E$5,$E$2+$E$1,(IF(C1241&gt;764.99,C1241^3*3486.59308-C1241^2*7860012.00812+C1241*5908819377.96283-1481278321001.59,IF(C1241&gt;752.99,C1241^3*3588.471445-C1241^2*8028757.56264+C1241*5988077680.84934-1488767378546.26,C1241^3*899.851852-C1241^2*1969009.674601+C1241*1435480406.01138-348666163343.76))))-$E$1</f>
        <v>141052673.9021</v>
      </c>
      <c r="E1241" s="47" t="n">
        <f aca="false">D1241*100/$E$2</f>
        <v>94.6795420297666</v>
      </c>
      <c r="G1241" s="41" t="n">
        <f aca="false">[3]Plan1!$C1236</f>
        <v>-7.56</v>
      </c>
      <c r="H1241" s="41" t="n">
        <f aca="false">$J$5 + G1241</f>
        <v>752.44</v>
      </c>
      <c r="I1241" s="47" t="n">
        <f aca="false">IF(H1241&gt;$J$5,$J$2+$J$1,(IF(H1241&gt;739.99,H1241^3*2498.244218-H1241^2*5471052.355142+H1241*3994605728.77515-972400879260.135,H1241^3*1396.138889-H1241^2*3002770.071427+H1241*2152080038.43115-513963640099.415)))-$J$1</f>
        <v>42537591.0075684</v>
      </c>
      <c r="J1241" s="47" t="n">
        <f aca="false">I1241*100/$J$2</f>
        <v>48.3698056007798</v>
      </c>
      <c r="L1241" s="41" t="n">
        <f aca="false">[4]Plan1!$C1236</f>
        <v>-1.78</v>
      </c>
      <c r="M1241" s="41" t="n">
        <f aca="false">$O$5 + L1241</f>
        <v>837</v>
      </c>
      <c r="N1241" s="47" t="n">
        <f aca="false">IF(M1241&gt;$O$5,$O$2+$O$1,(M1241^3*3270.5936-M1241^2*8015778.389801+M1241*6549018422.82398-1783686174686.87))-$O$1</f>
        <v>30551202.0859375</v>
      </c>
      <c r="O1241" s="41" t="n">
        <f aca="false">N1241*100/$O$2</f>
        <v>78.1623166346449</v>
      </c>
      <c r="R1241" s="47" t="n">
        <f aca="false">SUM(D1241,I1241,N1241)</f>
        <v>214141466.995605</v>
      </c>
      <c r="S1241" s="41" t="n">
        <f aca="false">R1241*100/$R$2</f>
        <v>77.5851386697141</v>
      </c>
      <c r="U1241" s="41" t="n">
        <f aca="false">[1]Plan1!$B1236</f>
        <v>13.89</v>
      </c>
    </row>
    <row r="1242" customFormat="false" ht="15" hidden="false" customHeight="false" outlineLevel="0" collapsed="false">
      <c r="A1242" s="46" t="n">
        <v>43240</v>
      </c>
      <c r="B1242" s="41" t="n">
        <f aca="false">[2]Plan1!$C1237</f>
        <v>-0.7</v>
      </c>
      <c r="C1242" s="41" t="n">
        <f aca="false">$E$5 + B1242</f>
        <v>780.3</v>
      </c>
      <c r="D1242" s="47" t="n">
        <f aca="false">IF(C1242&gt;$E$5,$E$2+$E$1,(IF(C1242&gt;764.99,C1242^3*3486.59308-C1242^2*7860012.00812+C1242*5908819377.96283-1481278321001.59,IF(C1242&gt;752.99,C1242^3*3588.471445-C1242^2*8028757.56264+C1242*5988077680.84934-1488767378546.26,C1242^3*899.851852-C1242^2*1969009.674601+C1242*1435480406.01138-348666163343.76))))-$E$1</f>
        <v>141052673.9021</v>
      </c>
      <c r="E1242" s="47" t="n">
        <f aca="false">D1242*100/$E$2</f>
        <v>94.6795420297666</v>
      </c>
      <c r="G1242" s="41" t="n">
        <f aca="false">[3]Plan1!$C1237</f>
        <v>-7.56</v>
      </c>
      <c r="H1242" s="41" t="n">
        <f aca="false">$J$5 + G1242</f>
        <v>752.44</v>
      </c>
      <c r="I1242" s="47" t="n">
        <f aca="false">IF(H1242&gt;$J$5,$J$2+$J$1,(IF(H1242&gt;739.99,H1242^3*2498.244218-H1242^2*5471052.355142+H1242*3994605728.77515-972400879260.135,H1242^3*1396.138889-H1242^2*3002770.071427+H1242*2152080038.43115-513963640099.415)))-$J$1</f>
        <v>42537591.0075684</v>
      </c>
      <c r="J1242" s="47" t="n">
        <f aca="false">I1242*100/$J$2</f>
        <v>48.3698056007798</v>
      </c>
      <c r="L1242" s="41" t="n">
        <f aca="false">[4]Plan1!$C1237</f>
        <v>-1.77</v>
      </c>
      <c r="M1242" s="41" t="n">
        <f aca="false">$O$5 + L1242</f>
        <v>837.01</v>
      </c>
      <c r="N1242" s="47" t="n">
        <f aca="false">IF(M1242&gt;$O$5,$O$2+$O$1,(M1242^3*3270.5936-M1242^2*8015778.389801+M1242*6549018422.82398-1783686174686.87))-$O$1</f>
        <v>30595570.3730469</v>
      </c>
      <c r="O1242" s="41" t="n">
        <f aca="false">N1242*100/$O$2</f>
        <v>78.2758286364255</v>
      </c>
      <c r="R1242" s="47" t="n">
        <f aca="false">SUM(D1242,I1242,N1242)</f>
        <v>214185835.282715</v>
      </c>
      <c r="S1242" s="41" t="n">
        <f aca="false">R1242*100/$R$2</f>
        <v>77.6012136492881</v>
      </c>
      <c r="U1242" s="41" t="n">
        <f aca="false">[1]Plan1!$B1237</f>
        <v>16.13</v>
      </c>
    </row>
    <row r="1243" customFormat="false" ht="15" hidden="false" customHeight="false" outlineLevel="0" collapsed="false">
      <c r="A1243" s="46" t="n">
        <v>43241</v>
      </c>
      <c r="B1243" s="41" t="n">
        <f aca="false">[2]Plan1!$C1238</f>
        <v>-0.71</v>
      </c>
      <c r="C1243" s="41" t="n">
        <f aca="false">$E$5 + B1243</f>
        <v>780.29</v>
      </c>
      <c r="D1243" s="47" t="n">
        <f aca="false">IF(C1243&gt;$E$5,$E$2+$E$1,(IF(C1243&gt;764.99,C1243^3*3486.59308-C1243^2*7860012.00812+C1243*5908819377.96283-1481278321001.59,IF(C1243&gt;752.99,C1243^3*3588.471445-C1243^2*8028757.56264+C1243*5988077680.84934-1488767378546.26,C1243^3*899.851852-C1243^2*1969009.674601+C1243*1435480406.01138-348666163343.76))))-$E$1</f>
        <v>140941599.615967</v>
      </c>
      <c r="E1243" s="47" t="n">
        <f aca="false">D1243*100/$E$2</f>
        <v>94.6049850415762</v>
      </c>
      <c r="G1243" s="41" t="n">
        <f aca="false">[3]Plan1!$C1238</f>
        <v>-7.54</v>
      </c>
      <c r="H1243" s="41" t="n">
        <f aca="false">$J$5 + G1243</f>
        <v>752.46</v>
      </c>
      <c r="I1243" s="47" t="n">
        <f aca="false">IF(H1243&gt;$J$5,$J$2+$J$1,(IF(H1243&gt;739.99,H1243^3*2498.244218-H1243^2*5471052.355142+H1243*3994605728.77515-972400879260.135,H1243^3*1396.138889-H1243^2*3002770.071427+H1243*2152080038.43115-513963640099.415)))-$J$1</f>
        <v>42629476.7541504</v>
      </c>
      <c r="J1243" s="47" t="n">
        <f aca="false">I1243*100/$J$2</f>
        <v>48.4742895547222</v>
      </c>
      <c r="L1243" s="41" t="n">
        <f aca="false">[4]Plan1!$C1238</f>
        <v>-1.78</v>
      </c>
      <c r="M1243" s="41" t="n">
        <f aca="false">$O$5 + L1243</f>
        <v>837</v>
      </c>
      <c r="N1243" s="47" t="n">
        <f aca="false">IF(M1243&gt;$O$5,$O$2+$O$1,(M1243^3*3270.5936-M1243^2*8015778.389801+M1243*6549018422.82398-1783686174686.87))-$O$1</f>
        <v>30551202.0859375</v>
      </c>
      <c r="O1243" s="41" t="n">
        <f aca="false">N1243*100/$O$2</f>
        <v>78.1623166346449</v>
      </c>
      <c r="R1243" s="47" t="n">
        <f aca="false">SUM(D1243,I1243,N1243)</f>
        <v>214122278.456055</v>
      </c>
      <c r="S1243" s="41" t="n">
        <f aca="false">R1243*100/$R$2</f>
        <v>77.5781865108314</v>
      </c>
      <c r="U1243" s="41" t="n">
        <f aca="false">[1]Plan1!$B1238</f>
        <v>14.71</v>
      </c>
    </row>
    <row r="1244" customFormat="false" ht="15" hidden="false" customHeight="false" outlineLevel="0" collapsed="false">
      <c r="A1244" s="46" t="n">
        <v>43242</v>
      </c>
      <c r="B1244" s="41" t="n">
        <f aca="false">[2]Plan1!$C1239</f>
        <v>-0.72</v>
      </c>
      <c r="C1244" s="41" t="n">
        <f aca="false">$E$5 + B1244</f>
        <v>780.28</v>
      </c>
      <c r="D1244" s="47" t="n">
        <f aca="false">IF(C1244&gt;$E$5,$E$2+$E$1,(IF(C1244&gt;764.99,C1244^3*3486.59308-C1244^2*7860012.00812+C1244*5908819377.96283-1481278321001.59,IF(C1244&gt;752.99,C1244^3*3588.471445-C1244^2*8028757.56264+C1244*5988077680.84934-1488767378546.26,C1244^3*899.851852-C1244^2*1969009.674601+C1244*1435480406.01138-348666163343.76))))-$E$1</f>
        <v>140830585.660889</v>
      </c>
      <c r="E1244" s="47" t="n">
        <f aca="false">D1244*100/$E$2</f>
        <v>94.5304685497229</v>
      </c>
      <c r="G1244" s="41" t="n">
        <f aca="false">[3]Plan1!$C1239</f>
        <v>-7.54</v>
      </c>
      <c r="H1244" s="41" t="n">
        <f aca="false">$J$5 + G1244</f>
        <v>752.46</v>
      </c>
      <c r="I1244" s="47" t="n">
        <f aca="false">IF(H1244&gt;$J$5,$J$2+$J$1,(IF(H1244&gt;739.99,H1244^3*2498.244218-H1244^2*5471052.355142+H1244*3994605728.77515-972400879260.135,H1244^3*1396.138889-H1244^2*3002770.071427+H1244*2152080038.43115-513963640099.415)))-$J$1</f>
        <v>42629476.7541504</v>
      </c>
      <c r="J1244" s="47" t="n">
        <f aca="false">I1244*100/$J$2</f>
        <v>48.4742895547222</v>
      </c>
      <c r="L1244" s="41" t="n">
        <f aca="false">[4]Plan1!$C1239</f>
        <v>-1.79</v>
      </c>
      <c r="M1244" s="41" t="n">
        <f aca="false">$O$5 + L1244</f>
        <v>836.99</v>
      </c>
      <c r="N1244" s="47" t="n">
        <f aca="false">IF(M1244&gt;$O$5,$O$2+$O$1,(M1244^3*3270.5936-M1244^2*8015778.389801+M1244*6549018422.82398-1783686174686.87))-$O$1</f>
        <v>30506873.1342773</v>
      </c>
      <c r="O1244" s="41" t="n">
        <f aca="false">N1244*100/$O$2</f>
        <v>78.0489052688336</v>
      </c>
      <c r="R1244" s="47" t="n">
        <f aca="false">SUM(D1244,I1244,N1244)</f>
        <v>213966935.549316</v>
      </c>
      <c r="S1244" s="41" t="n">
        <f aca="false">R1244*100/$R$2</f>
        <v>77.5219045532557</v>
      </c>
      <c r="U1244" s="41" t="n">
        <f aca="false">[1]Plan1!$B1239</f>
        <v>13.09</v>
      </c>
    </row>
    <row r="1245" customFormat="false" ht="15" hidden="false" customHeight="false" outlineLevel="0" collapsed="false">
      <c r="A1245" s="46" t="n">
        <v>43243</v>
      </c>
      <c r="B1245" s="41" t="n">
        <f aca="false">[2]Plan1!$C1240</f>
        <v>-0.73</v>
      </c>
      <c r="C1245" s="41" t="n">
        <f aca="false">$E$5 + B1245</f>
        <v>780.27</v>
      </c>
      <c r="D1245" s="47" t="n">
        <f aca="false">IF(C1245&gt;$E$5,$E$2+$E$1,(IF(C1245&gt;764.99,C1245^3*3486.59308-C1245^2*7860012.00812+C1245*5908819377.96283-1481278321001.59,IF(C1245&gt;752.99,C1245^3*3588.471445-C1245^2*8028757.56264+C1245*5988077680.84934-1488767378546.26,C1245^3*899.851852-C1245^2*1969009.674601+C1245*1435480406.01138-348666163343.76))))-$E$1</f>
        <v>140719632.013428</v>
      </c>
      <c r="E1245" s="47" t="n">
        <f aca="false">D1245*100/$E$2</f>
        <v>94.4559925384746</v>
      </c>
      <c r="G1245" s="41" t="n">
        <f aca="false">[3]Plan1!$C1240</f>
        <v>-7.54</v>
      </c>
      <c r="H1245" s="41" t="n">
        <f aca="false">$J$5 + G1245</f>
        <v>752.46</v>
      </c>
      <c r="I1245" s="47" t="n">
        <f aca="false">IF(H1245&gt;$J$5,$J$2+$J$1,(IF(H1245&gt;739.99,H1245^3*2498.244218-H1245^2*5471052.355142+H1245*3994605728.77515-972400879260.135,H1245^3*1396.138889-H1245^2*3002770.071427+H1245*2152080038.43115-513963640099.415)))-$J$1</f>
        <v>42629476.7541504</v>
      </c>
      <c r="J1245" s="47" t="n">
        <f aca="false">I1245*100/$J$2</f>
        <v>48.4742895547222</v>
      </c>
      <c r="L1245" s="41" t="n">
        <f aca="false">[4]Plan1!$C1240</f>
        <v>-1.79</v>
      </c>
      <c r="M1245" s="41" t="n">
        <f aca="false">$O$5 + L1245</f>
        <v>836.99</v>
      </c>
      <c r="N1245" s="47" t="n">
        <f aca="false">IF(M1245&gt;$O$5,$O$2+$O$1,(M1245^3*3270.5936-M1245^2*8015778.389801+M1245*6549018422.82398-1783686174686.87))-$O$1</f>
        <v>30506873.1342773</v>
      </c>
      <c r="O1245" s="41" t="n">
        <f aca="false">N1245*100/$O$2</f>
        <v>78.0489052688336</v>
      </c>
      <c r="R1245" s="47" t="n">
        <f aca="false">SUM(D1245,I1245,N1245)</f>
        <v>213855981.901855</v>
      </c>
      <c r="S1245" s="41" t="n">
        <f aca="false">R1245*100/$R$2</f>
        <v>77.4817051736356</v>
      </c>
      <c r="U1245" s="41" t="n">
        <f aca="false">[1]Plan1!$B1240</f>
        <v>13.09</v>
      </c>
    </row>
    <row r="1246" customFormat="false" ht="15" hidden="false" customHeight="false" outlineLevel="0" collapsed="false">
      <c r="A1246" s="46" t="n">
        <v>43244</v>
      </c>
      <c r="B1246" s="41" t="n">
        <f aca="false">[2]Plan1!$C1241</f>
        <v>-0.74</v>
      </c>
      <c r="C1246" s="41" t="n">
        <f aca="false">$E$5 + B1246</f>
        <v>780.26</v>
      </c>
      <c r="D1246" s="47" t="n">
        <f aca="false">IF(C1246&gt;$E$5,$E$2+$E$1,(IF(C1246&gt;764.99,C1246^3*3486.59308-C1246^2*7860012.00812+C1246*5908819377.96283-1481278321001.59,IF(C1246&gt;752.99,C1246^3*3588.471445-C1246^2*8028757.56264+C1246*5988077680.84934-1488767378546.26,C1246^3*899.851852-C1246^2*1969009.674601+C1246*1435480406.01138-348666163343.76))))-$E$1</f>
        <v>140608738.655029</v>
      </c>
      <c r="E1246" s="47" t="n">
        <f aca="false">D1246*100/$E$2</f>
        <v>94.3815569953768</v>
      </c>
      <c r="G1246" s="41" t="n">
        <f aca="false">[3]Plan1!$C1241</f>
        <v>-7.54</v>
      </c>
      <c r="H1246" s="41" t="n">
        <f aca="false">$J$5 + G1246</f>
        <v>752.46</v>
      </c>
      <c r="I1246" s="47" t="n">
        <f aca="false">IF(H1246&gt;$J$5,$J$2+$J$1,(IF(H1246&gt;739.99,H1246^3*2498.244218-H1246^2*5471052.355142+H1246*3994605728.77515-972400879260.135,H1246^3*1396.138889-H1246^2*3002770.071427+H1246*2152080038.43115-513963640099.415)))-$J$1</f>
        <v>42629476.7541504</v>
      </c>
      <c r="J1246" s="47" t="n">
        <f aca="false">I1246*100/$J$2</f>
        <v>48.4742895547222</v>
      </c>
      <c r="L1246" s="41" t="n">
        <f aca="false">[4]Plan1!$C1241</f>
        <v>-1.8</v>
      </c>
      <c r="M1246" s="41" t="n">
        <f aca="false">$O$5 + L1246</f>
        <v>836.98</v>
      </c>
      <c r="N1246" s="47" t="n">
        <f aca="false">IF(M1246&gt;$O$5,$O$2+$O$1,(M1246^3*3270.5936-M1246^2*8015778.389801+M1246*6549018422.82398-1783686174686.87))-$O$1</f>
        <v>30462583.5</v>
      </c>
      <c r="O1246" s="41" t="n">
        <f aca="false">N1246*100/$O$2</f>
        <v>77.9355944927705</v>
      </c>
      <c r="R1246" s="47" t="n">
        <f aca="false">SUM(D1246,I1246,N1246)</f>
        <v>213700798.90918</v>
      </c>
      <c r="S1246" s="41" t="n">
        <f aca="false">R1246*100/$R$2</f>
        <v>77.4254811541832</v>
      </c>
      <c r="U1246" s="41" t="n">
        <f aca="false">[1]Plan1!$B1241</f>
        <v>14.43</v>
      </c>
    </row>
    <row r="1247" customFormat="false" ht="15" hidden="false" customHeight="false" outlineLevel="0" collapsed="false">
      <c r="A1247" s="46" t="n">
        <v>43245</v>
      </c>
      <c r="B1247" s="41" t="n">
        <f aca="false">[2]Plan1!$C1242</f>
        <v>-0.75</v>
      </c>
      <c r="C1247" s="41" t="n">
        <f aca="false">$E$5 + B1247</f>
        <v>780.25</v>
      </c>
      <c r="D1247" s="47" t="n">
        <f aca="false">IF(C1247&gt;$E$5,$E$2+$E$1,(IF(C1247&gt;764.99,C1247^3*3486.59308-C1247^2*7860012.00812+C1247*5908819377.96283-1481278321001.59,IF(C1247&gt;752.99,C1247^3*3588.471445-C1247^2*8028757.56264+C1247*5988077680.84934-1488767378546.26,C1247^3*899.851852-C1247^2*1969009.674601+C1247*1435480406.01138-348666163343.76))))-$E$1</f>
        <v>140497905.562256</v>
      </c>
      <c r="E1247" s="47" t="n">
        <f aca="false">D1247*100/$E$2</f>
        <v>94.3071619046973</v>
      </c>
      <c r="G1247" s="41" t="n">
        <f aca="false">[3]Plan1!$C1242</f>
        <v>-7.54</v>
      </c>
      <c r="H1247" s="41" t="n">
        <f aca="false">$J$5 + G1247</f>
        <v>752.46</v>
      </c>
      <c r="I1247" s="47" t="n">
        <f aca="false">IF(H1247&gt;$J$5,$J$2+$J$1,(IF(H1247&gt;739.99,H1247^3*2498.244218-H1247^2*5471052.355142+H1247*3994605728.77515-972400879260.135,H1247^3*1396.138889-H1247^2*3002770.071427+H1247*2152080038.43115-513963640099.415)))-$J$1</f>
        <v>42629476.7541504</v>
      </c>
      <c r="J1247" s="47" t="n">
        <f aca="false">I1247*100/$J$2</f>
        <v>48.4742895547222</v>
      </c>
      <c r="L1247" s="41" t="n">
        <f aca="false">[4]Plan1!$C1242</f>
        <v>-1.82</v>
      </c>
      <c r="M1247" s="41" t="n">
        <f aca="false">$O$5 + L1247</f>
        <v>836.96</v>
      </c>
      <c r="N1247" s="47" t="n">
        <f aca="false">IF(M1247&gt;$O$5,$O$2+$O$1,(M1247^3*3270.5936-M1247^2*8015778.389801+M1247*6549018422.82398-1783686174686.87))-$O$1</f>
        <v>30374122.1035156</v>
      </c>
      <c r="O1247" s="41" t="n">
        <f aca="false">N1247*100/$O$2</f>
        <v>77.7092745050167</v>
      </c>
      <c r="R1247" s="47" t="n">
        <f aca="false">SUM(D1247,I1247,N1247)</f>
        <v>213501504.419922</v>
      </c>
      <c r="S1247" s="41" t="n">
        <f aca="false">R1247*100/$R$2</f>
        <v>77.3532751923855</v>
      </c>
      <c r="U1247" s="41" t="n">
        <f aca="false">[1]Plan1!$B1242</f>
        <v>12.83</v>
      </c>
    </row>
    <row r="1248" customFormat="false" ht="15" hidden="false" customHeight="false" outlineLevel="0" collapsed="false">
      <c r="A1248" s="46" t="n">
        <v>43246</v>
      </c>
      <c r="B1248" s="41" t="n">
        <f aca="false">[2]Plan1!$C1243</f>
        <v>-0.76</v>
      </c>
      <c r="C1248" s="41" t="n">
        <f aca="false">$E$5 + B1248</f>
        <v>780.24</v>
      </c>
      <c r="D1248" s="47" t="n">
        <f aca="false">IF(C1248&gt;$E$5,$E$2+$E$1,(IF(C1248&gt;764.99,C1248^3*3486.59308-C1248^2*7860012.00812+C1248*5908819377.96283-1481278321001.59,IF(C1248&gt;752.99,C1248^3*3588.471445-C1248^2*8028757.56264+C1248*5988077680.84934-1488767378546.26,C1248^3*899.851852-C1248^2*1969009.674601+C1248*1435480406.01138-348666163343.76))))-$E$1</f>
        <v>140387132.716553</v>
      </c>
      <c r="E1248" s="47" t="n">
        <f aca="false">D1248*100/$E$2</f>
        <v>94.2328072539816</v>
      </c>
      <c r="G1248" s="41" t="n">
        <f aca="false">[3]Plan1!$C1243</f>
        <v>-7.54</v>
      </c>
      <c r="H1248" s="41" t="n">
        <f aca="false">$J$5 + G1248</f>
        <v>752.46</v>
      </c>
      <c r="I1248" s="47" t="n">
        <f aca="false">IF(H1248&gt;$J$5,$J$2+$J$1,(IF(H1248&gt;739.99,H1248^3*2498.244218-H1248^2*5471052.355142+H1248*3994605728.77515-972400879260.135,H1248^3*1396.138889-H1248^2*3002770.071427+H1248*2152080038.43115-513963640099.415)))-$J$1</f>
        <v>42629476.7541504</v>
      </c>
      <c r="J1248" s="47" t="n">
        <f aca="false">I1248*100/$J$2</f>
        <v>48.4742895547222</v>
      </c>
      <c r="L1248" s="41" t="n">
        <f aca="false">[4]Plan1!$C1243</f>
        <v>-1.82</v>
      </c>
      <c r="M1248" s="41" t="n">
        <f aca="false">$O$5 + L1248</f>
        <v>836.96</v>
      </c>
      <c r="N1248" s="47" t="n">
        <f aca="false">IF(M1248&gt;$O$5,$O$2+$O$1,(M1248^3*3270.5936-M1248^2*8015778.389801+M1248*6549018422.82398-1783686174686.87))-$O$1</f>
        <v>30374122.1035156</v>
      </c>
      <c r="O1248" s="41" t="n">
        <f aca="false">N1248*100/$O$2</f>
        <v>77.7092745050167</v>
      </c>
      <c r="R1248" s="47" t="n">
        <f aca="false">SUM(D1248,I1248,N1248)</f>
        <v>213390731.574219</v>
      </c>
      <c r="S1248" s="41" t="n">
        <f aca="false">R1248*100/$R$2</f>
        <v>77.313141318665</v>
      </c>
      <c r="U1248" s="41" t="n">
        <f aca="false">[1]Plan1!$B1243</f>
        <v>14.16</v>
      </c>
    </row>
    <row r="1249" customFormat="false" ht="15" hidden="false" customHeight="false" outlineLevel="0" collapsed="false">
      <c r="A1249" s="46" t="n">
        <v>43247</v>
      </c>
      <c r="B1249" s="41" t="n">
        <f aca="false">[2]Plan1!$C1244</f>
        <v>-0.77</v>
      </c>
      <c r="C1249" s="41" t="n">
        <f aca="false">$E$5 + B1249</f>
        <v>780.23</v>
      </c>
      <c r="D1249" s="47" t="n">
        <f aca="false">IF(C1249&gt;$E$5,$E$2+$E$1,(IF(C1249&gt;764.99,C1249^3*3486.59308-C1249^2*7860012.00812+C1249*5908819377.96283-1481278321001.59,IF(C1249&gt;752.99,C1249^3*3588.471445-C1249^2*8028757.56264+C1249*5988077680.84934-1488767378546.26,C1249^3*899.851852-C1249^2*1969009.674601+C1249*1435480406.01138-348666163343.76))))-$E$1</f>
        <v>140276420.095459</v>
      </c>
      <c r="E1249" s="47" t="n">
        <f aca="false">D1249*100/$E$2</f>
        <v>94.1584930281531</v>
      </c>
      <c r="G1249" s="41" t="n">
        <f aca="false">[3]Plan1!$C1244</f>
        <v>-7.54</v>
      </c>
      <c r="H1249" s="41" t="n">
        <f aca="false">$J$5 + G1249</f>
        <v>752.46</v>
      </c>
      <c r="I1249" s="47" t="n">
        <f aca="false">IF(H1249&gt;$J$5,$J$2+$J$1,(IF(H1249&gt;739.99,H1249^3*2498.244218-H1249^2*5471052.355142+H1249*3994605728.77515-972400879260.135,H1249^3*1396.138889-H1249^2*3002770.071427+H1249*2152080038.43115-513963640099.415)))-$J$1</f>
        <v>42629476.7541504</v>
      </c>
      <c r="J1249" s="47" t="n">
        <f aca="false">I1249*100/$J$2</f>
        <v>48.4742895547222</v>
      </c>
      <c r="L1249" s="41" t="n">
        <f aca="false">[4]Plan1!$C1244</f>
        <v>-1.82</v>
      </c>
      <c r="M1249" s="41" t="n">
        <f aca="false">$O$5 + L1249</f>
        <v>836.96</v>
      </c>
      <c r="N1249" s="47" t="n">
        <f aca="false">IF(M1249&gt;$O$5,$O$2+$O$1,(M1249^3*3270.5936-M1249^2*8015778.389801+M1249*6549018422.82398-1783686174686.87))-$O$1</f>
        <v>30374122.1035156</v>
      </c>
      <c r="O1249" s="41" t="n">
        <f aca="false">N1249*100/$O$2</f>
        <v>77.7092745050167</v>
      </c>
      <c r="R1249" s="47" t="n">
        <f aca="false">SUM(D1249,I1249,N1249)</f>
        <v>213280018.953125</v>
      </c>
      <c r="S1249" s="41" t="n">
        <f aca="false">R1249*100/$R$2</f>
        <v>77.2730292647945</v>
      </c>
      <c r="U1249" s="41" t="n">
        <f aca="false">[1]Plan1!$B1244</f>
        <v>15.27</v>
      </c>
    </row>
    <row r="1250" customFormat="false" ht="15" hidden="false" customHeight="false" outlineLevel="0" collapsed="false">
      <c r="A1250" s="46" t="n">
        <v>43248</v>
      </c>
      <c r="B1250" s="41" t="n">
        <f aca="false">[2]Plan1!$C1245</f>
        <v>-0.8</v>
      </c>
      <c r="C1250" s="41" t="n">
        <f aca="false">$E$5 + B1250</f>
        <v>780.2</v>
      </c>
      <c r="D1250" s="47" t="n">
        <f aca="false">IF(C1250&gt;$E$5,$E$2+$E$1,(IF(C1250&gt;764.99,C1250^3*3486.59308-C1250^2*7860012.00812+C1250*5908819377.96283-1481278321001.59,IF(C1250&gt;752.99,C1250^3*3588.471445-C1250^2*8028757.56264+C1250*5988077680.84934-1488767378546.26,C1250^3*899.851852-C1250^2*1969009.674601+C1250*1435480406.01138-348666163343.76))))-$E$1</f>
        <v>139944643.375732</v>
      </c>
      <c r="E1250" s="47" t="n">
        <f aca="false">D1250*100/$E$2</f>
        <v>93.9357927629908</v>
      </c>
      <c r="G1250" s="41" t="n">
        <f aca="false">[3]Plan1!$C1245</f>
        <v>-7.53</v>
      </c>
      <c r="H1250" s="41" t="n">
        <f aca="false">$J$5 + G1250</f>
        <v>752.47</v>
      </c>
      <c r="I1250" s="47" t="n">
        <f aca="false">IF(H1250&gt;$J$5,$J$2+$J$1,(IF(H1250&gt;739.99,H1250^3*2498.244218-H1250^2*5471052.355142+H1250*3994605728.77515-972400879260.135,H1250^3*1396.138889-H1250^2*3002770.071427+H1250*2152080038.43115-513963640099.415)))-$J$1</f>
        <v>42675470.1486816</v>
      </c>
      <c r="J1250" s="47" t="n">
        <f aca="false">I1250*100/$J$2</f>
        <v>48.5265889797648</v>
      </c>
      <c r="L1250" s="41" t="n">
        <f aca="false">[4]Plan1!$C1245</f>
        <v>-1.84</v>
      </c>
      <c r="M1250" s="41" t="n">
        <f aca="false">$O$5 + L1250</f>
        <v>836.94</v>
      </c>
      <c r="N1250" s="47" t="n">
        <f aca="false">IF(M1250&gt;$O$5,$O$2+$O$1,(M1250^3*3270.5936-M1250^2*8015778.389801+M1250*6549018422.82398-1783686174686.87))-$O$1</f>
        <v>30285817.7412109</v>
      </c>
      <c r="O1250" s="41" t="n">
        <f aca="false">N1250*100/$O$2</f>
        <v>77.4833562741312</v>
      </c>
      <c r="R1250" s="47" t="n">
        <f aca="false">SUM(D1250,I1250,N1250)</f>
        <v>212905931.265625</v>
      </c>
      <c r="S1250" s="41" t="n">
        <f aca="false">R1250*100/$R$2</f>
        <v>77.137494351746</v>
      </c>
      <c r="U1250" s="41" t="n">
        <f aca="false">[1]Plan1!$B1245</f>
        <v>14.99</v>
      </c>
    </row>
    <row r="1251" customFormat="false" ht="15" hidden="false" customHeight="false" outlineLevel="0" collapsed="false">
      <c r="A1251" s="46" t="n">
        <v>43249</v>
      </c>
      <c r="B1251" s="41" t="n">
        <f aca="false">[2]Plan1!$C1246</f>
        <v>-0.83</v>
      </c>
      <c r="C1251" s="41" t="n">
        <f aca="false">$E$5 + B1251</f>
        <v>780.17</v>
      </c>
      <c r="D1251" s="47" t="n">
        <f aca="false">IF(C1251&gt;$E$5,$E$2+$E$1,(IF(C1251&gt;764.99,C1251^3*3486.59308-C1251^2*7860012.00812+C1251*5908819377.96283-1481278321001.59,IF(C1251&gt;752.99,C1251^3*3588.471445-C1251^2*8028757.56264+C1251*5988077680.84934-1488767378546.26,C1251^3*899.851852-C1251^2*1969009.674601+C1251*1435480406.01138-348666163343.76))))-$E$1</f>
        <v>139613407.929932</v>
      </c>
      <c r="E1251" s="47" t="n">
        <f aca="false">D1251*100/$E$2</f>
        <v>93.7134558200257</v>
      </c>
      <c r="G1251" s="41" t="n">
        <f aca="false">[3]Plan1!$C1246</f>
        <v>-7.53</v>
      </c>
      <c r="H1251" s="41" t="n">
        <f aca="false">$J$5 + G1251</f>
        <v>752.47</v>
      </c>
      <c r="I1251" s="47" t="n">
        <f aca="false">IF(H1251&gt;$J$5,$J$2+$J$1,(IF(H1251&gt;739.99,H1251^3*2498.244218-H1251^2*5471052.355142+H1251*3994605728.77515-972400879260.135,H1251^3*1396.138889-H1251^2*3002770.071427+H1251*2152080038.43115-513963640099.415)))-$J$1</f>
        <v>42675470.1486816</v>
      </c>
      <c r="J1251" s="47" t="n">
        <f aca="false">I1251*100/$J$2</f>
        <v>48.5265889797648</v>
      </c>
      <c r="L1251" s="41" t="n">
        <f aca="false">[4]Plan1!$C1246</f>
        <v>-1.85</v>
      </c>
      <c r="M1251" s="41" t="n">
        <f aca="false">$O$5 + L1251</f>
        <v>836.93</v>
      </c>
      <c r="N1251" s="47" t="n">
        <f aca="false">IF(M1251&gt;$O$5,$O$2+$O$1,(M1251^3*3270.5936-M1251^2*8015778.389801+M1251*6549018422.82398-1783686174686.87))-$O$1</f>
        <v>30241724.3955078</v>
      </c>
      <c r="O1251" s="41" t="n">
        <f aca="false">N1251*100/$O$2</f>
        <v>77.3705476835352</v>
      </c>
      <c r="R1251" s="47" t="n">
        <f aca="false">SUM(D1251,I1251,N1251)</f>
        <v>212530602.474121</v>
      </c>
      <c r="S1251" s="41" t="n">
        <f aca="false">R1251*100/$R$2</f>
        <v>77.0015097769501</v>
      </c>
      <c r="U1251" s="41" t="n">
        <f aca="false">[1]Plan1!$B1246</f>
        <v>14.43</v>
      </c>
    </row>
    <row r="1252" customFormat="false" ht="15" hidden="false" customHeight="false" outlineLevel="0" collapsed="false">
      <c r="A1252" s="46" t="n">
        <v>43250</v>
      </c>
      <c r="B1252" s="41" t="n">
        <f aca="false">[2]Plan1!$C1247</f>
        <v>-0.87</v>
      </c>
      <c r="C1252" s="41" t="n">
        <f aca="false">$E$5 + B1252</f>
        <v>780.13</v>
      </c>
      <c r="D1252" s="47" t="n">
        <f aca="false">IF(C1252&gt;$E$5,$E$2+$E$1,(IF(C1252&gt;764.99,C1252^3*3486.59308-C1252^2*7860012.00812+C1252*5908819377.96283-1481278321001.59,IF(C1252&gt;752.99,C1252^3*3588.471445-C1252^2*8028757.56264+C1252*5988077680.84934-1488767378546.26,C1252^3*899.851852-C1252^2*1969009.674601+C1252*1435480406.01138-348666163343.76))))-$E$1</f>
        <v>139172601.675537</v>
      </c>
      <c r="E1252" s="47" t="n">
        <f aca="false">D1252*100/$E$2</f>
        <v>93.4175710761541</v>
      </c>
      <c r="G1252" s="41" t="n">
        <f aca="false">[3]Plan1!$C1247</f>
        <v>-7.53</v>
      </c>
      <c r="H1252" s="41" t="n">
        <f aca="false">$J$5 + G1252</f>
        <v>752.47</v>
      </c>
      <c r="I1252" s="47" t="n">
        <f aca="false">IF(H1252&gt;$J$5,$J$2+$J$1,(IF(H1252&gt;739.99,H1252^3*2498.244218-H1252^2*5471052.355142+H1252*3994605728.77515-972400879260.135,H1252^3*1396.138889-H1252^2*3002770.071427+H1252*2152080038.43115-513963640099.415)))-$J$1</f>
        <v>42675470.1486816</v>
      </c>
      <c r="J1252" s="47" t="n">
        <f aca="false">I1252*100/$J$2</f>
        <v>48.5265889797648</v>
      </c>
      <c r="L1252" s="41" t="n">
        <f aca="false">[4]Plan1!$C1247</f>
        <v>-1.86</v>
      </c>
      <c r="M1252" s="41" t="n">
        <f aca="false">$O$5 + L1252</f>
        <v>836.92</v>
      </c>
      <c r="N1252" s="47" t="n">
        <f aca="false">IF(M1252&gt;$O$5,$O$2+$O$1,(M1252^3*3270.5936-M1252^2*8015778.389801+M1252*6549018422.82398-1783686174686.87))-$O$1</f>
        <v>30197670.2514648</v>
      </c>
      <c r="O1252" s="41" t="n">
        <f aca="false">N1252*100/$O$2</f>
        <v>77.257839386622</v>
      </c>
      <c r="R1252" s="47" t="n">
        <f aca="false">SUM(D1252,I1252,N1252)</f>
        <v>212045742.075684</v>
      </c>
      <c r="S1252" s="41" t="n">
        <f aca="false">R1252*100/$R$2</f>
        <v>76.8258410390079</v>
      </c>
      <c r="U1252" s="41" t="n">
        <f aca="false">[1]Plan1!$B1247</f>
        <v>14.16</v>
      </c>
    </row>
    <row r="1253" customFormat="false" ht="15" hidden="false" customHeight="false" outlineLevel="0" collapsed="false">
      <c r="A1253" s="46" t="n">
        <v>43251</v>
      </c>
      <c r="B1253" s="41" t="n">
        <f aca="false">[2]Plan1!$C1248</f>
        <v>-0.9</v>
      </c>
      <c r="C1253" s="41" t="n">
        <f aca="false">$E$5 + B1253</f>
        <v>780.1</v>
      </c>
      <c r="D1253" s="47" t="n">
        <f aca="false">IF(C1253&gt;$E$5,$E$2+$E$1,(IF(C1253&gt;764.99,C1253^3*3486.59308-C1253^2*7860012.00812+C1253*5908819377.96283-1481278321001.59,IF(C1253&gt;752.99,C1253^3*3588.471445-C1253^2*8028757.56264+C1253*5988077680.84934-1488767378546.26,C1253^3*899.851852-C1253^2*1969009.674601+C1253*1435480406.01138-348666163343.76))))-$E$1</f>
        <v>138842627.005615</v>
      </c>
      <c r="E1253" s="47" t="n">
        <f aca="false">D1253*100/$E$2</f>
        <v>93.1960804105371</v>
      </c>
      <c r="G1253" s="41" t="n">
        <f aca="false">[3]Plan1!$C1248</f>
        <v>-7.53</v>
      </c>
      <c r="H1253" s="41" t="n">
        <f aca="false">$J$5 + G1253</f>
        <v>752.47</v>
      </c>
      <c r="I1253" s="47" t="n">
        <f aca="false">IF(H1253&gt;$J$5,$J$2+$J$1,(IF(H1253&gt;739.99,H1253^3*2498.244218-H1253^2*5471052.355142+H1253*3994605728.77515-972400879260.135,H1253^3*1396.138889-H1253^2*3002770.071427+H1253*2152080038.43115-513963640099.415)))-$J$1</f>
        <v>42675470.1486816</v>
      </c>
      <c r="J1253" s="47" t="n">
        <f aca="false">I1253*100/$J$2</f>
        <v>48.5265889797648</v>
      </c>
      <c r="L1253" s="41" t="n">
        <f aca="false">[4]Plan1!$C1248</f>
        <v>-1.85</v>
      </c>
      <c r="M1253" s="41" t="n">
        <f aca="false">$O$5 + L1253</f>
        <v>836.93</v>
      </c>
      <c r="N1253" s="47" t="n">
        <f aca="false">IF(M1253&gt;$O$5,$O$2+$O$1,(M1253^3*3270.5936-M1253^2*8015778.389801+M1253*6549018422.82398-1783686174686.87))-$O$1</f>
        <v>30241724.3955078</v>
      </c>
      <c r="O1253" s="41" t="n">
        <f aca="false">N1253*100/$O$2</f>
        <v>77.3705476835352</v>
      </c>
      <c r="R1253" s="47" t="n">
        <f aca="false">SUM(D1253,I1253,N1253)</f>
        <v>211759821.549805</v>
      </c>
      <c r="S1253" s="41" t="n">
        <f aca="false">R1253*100/$R$2</f>
        <v>76.7222497824425</v>
      </c>
      <c r="U1253" s="41" t="n">
        <f aca="false">[1]Plan1!$B1248</f>
        <v>14.99</v>
      </c>
    </row>
    <row r="1254" customFormat="false" ht="15" hidden="false" customHeight="false" outlineLevel="0" collapsed="false">
      <c r="A1254" s="46" t="n">
        <v>43252</v>
      </c>
      <c r="B1254" s="41" t="n">
        <f aca="false">[2]Plan1!$C1249</f>
        <v>-0.93</v>
      </c>
      <c r="C1254" s="41" t="n">
        <f aca="false">$E$5 + B1254</f>
        <v>780.07</v>
      </c>
      <c r="D1254" s="47" t="n">
        <f aca="false">IF(C1254&gt;$E$5,$E$2+$E$1,(IF(C1254&gt;764.99,C1254^3*3486.59308-C1254^2*7860012.00812+C1254*5908819377.96283-1481278321001.59,IF(C1254&gt;752.99,C1254^3*3588.471445-C1254^2*8028757.56264+C1254*5988077680.84934-1488767378546.26,C1254^3*899.851852-C1254^2*1969009.674601+C1254*1435480406.01138-348666163343.76))))-$E$1</f>
        <v>138513191.72583</v>
      </c>
      <c r="E1254" s="47" t="n">
        <f aca="false">D1254*100/$E$2</f>
        <v>92.9749518026516</v>
      </c>
      <c r="G1254" s="41" t="n">
        <f aca="false">[3]Plan1!$C1249</f>
        <v>-7.53</v>
      </c>
      <c r="H1254" s="41" t="n">
        <f aca="false">$J$5 + G1254</f>
        <v>752.47</v>
      </c>
      <c r="I1254" s="47" t="n">
        <f aca="false">IF(H1254&gt;$J$5,$J$2+$J$1,(IF(H1254&gt;739.99,H1254^3*2498.244218-H1254^2*5471052.355142+H1254*3994605728.77515-972400879260.135,H1254^3*1396.138889-H1254^2*3002770.071427+H1254*2152080038.43115-513963640099.415)))-$J$1</f>
        <v>42675470.1486816</v>
      </c>
      <c r="J1254" s="47" t="n">
        <f aca="false">I1254*100/$J$2</f>
        <v>48.5265889797648</v>
      </c>
      <c r="L1254" s="41" t="n">
        <f aca="false">[4]Plan1!$C1249</f>
        <v>-1.86</v>
      </c>
      <c r="M1254" s="41" t="n">
        <f aca="false">$O$5 + L1254</f>
        <v>836.92</v>
      </c>
      <c r="N1254" s="47" t="n">
        <f aca="false">IF(M1254&gt;$O$5,$O$2+$O$1,(M1254^3*3270.5936-M1254^2*8015778.389801+M1254*6549018422.82398-1783686174686.87))-$O$1</f>
        <v>30197670.2514648</v>
      </c>
      <c r="O1254" s="41" t="n">
        <f aca="false">N1254*100/$O$2</f>
        <v>77.257839386622</v>
      </c>
      <c r="R1254" s="47" t="n">
        <f aca="false">SUM(D1254,I1254,N1254)</f>
        <v>211386332.125977</v>
      </c>
      <c r="S1254" s="41" t="n">
        <f aca="false">R1254*100/$R$2</f>
        <v>76.5869316250303</v>
      </c>
      <c r="U1254" s="41" t="n">
        <f aca="false">[1]Plan1!$B1249</f>
        <v>12.07</v>
      </c>
    </row>
    <row r="1255" customFormat="false" ht="15" hidden="false" customHeight="false" outlineLevel="0" collapsed="false">
      <c r="A1255" s="46" t="n">
        <v>43253</v>
      </c>
      <c r="B1255" s="41" t="n">
        <f aca="false">[2]Plan1!$C1250</f>
        <v>-0.96</v>
      </c>
      <c r="C1255" s="41" t="n">
        <f aca="false">$E$5 + B1255</f>
        <v>780.04</v>
      </c>
      <c r="D1255" s="47" t="n">
        <f aca="false">IF(C1255&gt;$E$5,$E$2+$E$1,(IF(C1255&gt;764.99,C1255^3*3486.59308-C1255^2*7860012.00812+C1255*5908819377.96283-1481278321001.59,IF(C1255&gt;752.99,C1255^3*3588.471445-C1255^2*8028757.56264+C1255*5988077680.84934-1488767378546.26,C1255^3*899.851852-C1255^2*1969009.674601+C1255*1435480406.01138-348666163343.76))))-$E$1</f>
        <v>138184295.272705</v>
      </c>
      <c r="E1255" s="47" t="n">
        <f aca="false">D1255*100/$E$2</f>
        <v>92.754184874272</v>
      </c>
      <c r="G1255" s="41" t="n">
        <f aca="false">[3]Plan1!$C1250</f>
        <v>-7.54</v>
      </c>
      <c r="H1255" s="41" t="n">
        <f aca="false">$J$5 + G1255</f>
        <v>752.46</v>
      </c>
      <c r="I1255" s="47" t="n">
        <f aca="false">IF(H1255&gt;$J$5,$J$2+$J$1,(IF(H1255&gt;739.99,H1255^3*2498.244218-H1255^2*5471052.355142+H1255*3994605728.77515-972400879260.135,H1255^3*1396.138889-H1255^2*3002770.071427+H1255*2152080038.43115-513963640099.415)))-$J$1</f>
        <v>42629476.7541504</v>
      </c>
      <c r="J1255" s="47" t="n">
        <f aca="false">I1255*100/$J$2</f>
        <v>48.4742895547222</v>
      </c>
      <c r="L1255" s="41" t="n">
        <f aca="false">[4]Plan1!$C1250</f>
        <v>-1.86</v>
      </c>
      <c r="M1255" s="41" t="n">
        <f aca="false">$O$5 + L1255</f>
        <v>836.92</v>
      </c>
      <c r="N1255" s="47" t="n">
        <f aca="false">IF(M1255&gt;$O$5,$O$2+$O$1,(M1255^3*3270.5936-M1255^2*8015778.389801+M1255*6549018422.82398-1783686174686.87))-$O$1</f>
        <v>30197670.2514648</v>
      </c>
      <c r="O1255" s="41" t="n">
        <f aca="false">N1255*100/$O$2</f>
        <v>77.257839386622</v>
      </c>
      <c r="R1255" s="47" t="n">
        <f aca="false">SUM(D1255,I1255,N1255)</f>
        <v>211011442.27832</v>
      </c>
      <c r="S1255" s="41" t="n">
        <f aca="false">R1255*100/$R$2</f>
        <v>76.4511060830447</v>
      </c>
      <c r="U1255" s="41" t="n">
        <f aca="false">[1]Plan1!$B1250</f>
        <v>13.62</v>
      </c>
    </row>
    <row r="1256" customFormat="false" ht="15" hidden="false" customHeight="false" outlineLevel="0" collapsed="false">
      <c r="A1256" s="46" t="n">
        <v>43254</v>
      </c>
      <c r="B1256" s="41" t="n">
        <f aca="false">[2]Plan1!$C1251</f>
        <v>-0.99</v>
      </c>
      <c r="C1256" s="41" t="n">
        <f aca="false">$E$5 + B1256</f>
        <v>780.01</v>
      </c>
      <c r="D1256" s="47" t="n">
        <f aca="false">IF(C1256&gt;$E$5,$E$2+$E$1,(IF(C1256&gt;764.99,C1256^3*3486.59308-C1256^2*7860012.00812+C1256*5908819377.96283-1481278321001.59,IF(C1256&gt;752.99,C1256^3*3588.471445-C1256^2*8028757.56264+C1256*5988077680.84934-1488767378546.26,C1256^3*899.851852-C1256^2*1969009.674601+C1256*1435480406.01138-348666163343.76))))-$E$1</f>
        <v>137855937.083252</v>
      </c>
      <c r="E1256" s="47" t="n">
        <f aca="false">D1256*100/$E$2</f>
        <v>92.5337792475008</v>
      </c>
      <c r="G1256" s="41" t="n">
        <f aca="false">[3]Plan1!$C1251</f>
        <v>-7.54</v>
      </c>
      <c r="H1256" s="41" t="n">
        <f aca="false">$J$5 + G1256</f>
        <v>752.46</v>
      </c>
      <c r="I1256" s="47" t="n">
        <f aca="false">IF(H1256&gt;$J$5,$J$2+$J$1,(IF(H1256&gt;739.99,H1256^3*2498.244218-H1256^2*5471052.355142+H1256*3994605728.77515-972400879260.135,H1256^3*1396.138889-H1256^2*3002770.071427+H1256*2152080038.43115-513963640099.415)))-$J$1</f>
        <v>42629476.7541504</v>
      </c>
      <c r="J1256" s="47" t="n">
        <f aca="false">I1256*100/$J$2</f>
        <v>48.4742895547222</v>
      </c>
      <c r="L1256" s="41" t="n">
        <f aca="false">[4]Plan1!$C1251</f>
        <v>-1.87</v>
      </c>
      <c r="M1256" s="41" t="n">
        <f aca="false">$O$5 + L1256</f>
        <v>836.91</v>
      </c>
      <c r="N1256" s="47" t="n">
        <f aca="false">IF(M1256&gt;$O$5,$O$2+$O$1,(M1256^3*3270.5936-M1256^2*8015778.389801+M1256*6549018422.82398-1783686174686.87))-$O$1</f>
        <v>30153655.2851563</v>
      </c>
      <c r="O1256" s="41" t="n">
        <f aca="false">N1256*100/$O$2</f>
        <v>77.14523132218</v>
      </c>
      <c r="R1256" s="47" t="n">
        <f aca="false">SUM(D1256,I1256,N1256)</f>
        <v>210639069.122559</v>
      </c>
      <c r="S1256" s="41" t="n">
        <f aca="false">R1256*100/$R$2</f>
        <v>76.3161923583374</v>
      </c>
      <c r="U1256" s="41" t="n">
        <f aca="false">[1]Plan1!$B1251</f>
        <v>14.16</v>
      </c>
    </row>
    <row r="1257" customFormat="false" ht="15" hidden="false" customHeight="false" outlineLevel="0" collapsed="false">
      <c r="A1257" s="46" t="n">
        <v>43255</v>
      </c>
      <c r="B1257" s="41" t="n">
        <f aca="false">[2]Plan1!$C1252</f>
        <v>-1.01</v>
      </c>
      <c r="C1257" s="41" t="n">
        <f aca="false">$E$5 + B1257</f>
        <v>779.99</v>
      </c>
      <c r="D1257" s="47" t="n">
        <f aca="false">IF(C1257&gt;$E$5,$E$2+$E$1,(IF(C1257&gt;764.99,C1257^3*3486.59308-C1257^2*7860012.00812+C1257*5908819377.96283-1481278321001.59,IF(C1257&gt;752.99,C1257^3*3588.471445-C1257^2*8028757.56264+C1257*5988077680.84934-1488767378546.26,C1257^3*899.851852-C1257^2*1969009.674601+C1257*1435480406.01138-348666163343.76))))-$E$1</f>
        <v>137637330.377686</v>
      </c>
      <c r="E1257" s="47" t="n">
        <f aca="false">D1257*100/$E$2</f>
        <v>92.3870426972811</v>
      </c>
      <c r="G1257" s="41" t="n">
        <f aca="false">[3]Plan1!$C1252</f>
        <v>-7.54</v>
      </c>
      <c r="H1257" s="41" t="n">
        <f aca="false">$J$5 + G1257</f>
        <v>752.46</v>
      </c>
      <c r="I1257" s="47" t="n">
        <f aca="false">IF(H1257&gt;$J$5,$J$2+$J$1,(IF(H1257&gt;739.99,H1257^3*2498.244218-H1257^2*5471052.355142+H1257*3994605728.77515-972400879260.135,H1257^3*1396.138889-H1257^2*3002770.071427+H1257*2152080038.43115-513963640099.415)))-$J$1</f>
        <v>42629476.7541504</v>
      </c>
      <c r="J1257" s="47" t="n">
        <f aca="false">I1257*100/$J$2</f>
        <v>48.4742895547222</v>
      </c>
      <c r="L1257" s="41" t="n">
        <f aca="false">[4]Plan1!$C1252</f>
        <v>-1.88</v>
      </c>
      <c r="M1257" s="41" t="n">
        <f aca="false">$O$5 + L1257</f>
        <v>836.9</v>
      </c>
      <c r="N1257" s="47" t="n">
        <f aca="false">IF(M1257&gt;$O$5,$O$2+$O$1,(M1257^3*3270.5936-M1257^2*8015778.389801+M1257*6549018422.82398-1783686174686.87))-$O$1</f>
        <v>30109679.4785156</v>
      </c>
      <c r="O1257" s="41" t="n">
        <f aca="false">N1257*100/$O$2</f>
        <v>77.0327234439878</v>
      </c>
      <c r="R1257" s="47" t="n">
        <f aca="false">SUM(D1257,I1257,N1257)</f>
        <v>210376486.610352</v>
      </c>
      <c r="S1257" s="41" t="n">
        <f aca="false">R1257*100/$R$2</f>
        <v>76.2210566477829</v>
      </c>
      <c r="U1257" s="41" t="n">
        <f aca="false">[1]Plan1!$B1252</f>
        <v>13.09</v>
      </c>
    </row>
    <row r="1258" customFormat="false" ht="15" hidden="false" customHeight="false" outlineLevel="0" collapsed="false">
      <c r="A1258" s="46" t="n">
        <v>43256</v>
      </c>
      <c r="B1258" s="41" t="n">
        <f aca="false">[2]Plan1!$C1253</f>
        <v>-1.07</v>
      </c>
      <c r="C1258" s="41" t="n">
        <f aca="false">$E$5 + B1258</f>
        <v>779.93</v>
      </c>
      <c r="D1258" s="47" t="n">
        <f aca="false">IF(C1258&gt;$E$5,$E$2+$E$1,(IF(C1258&gt;764.99,C1258^3*3486.59308-C1258^2*7860012.00812+C1258*5908819377.96283-1481278321001.59,IF(C1258&gt;752.99,C1258^3*3588.471445-C1258^2*8028757.56264+C1258*5988077680.84934-1488767378546.26,C1258^3*899.851852-C1258^2*1969009.674601+C1258*1435480406.01138-348666163343.76))))-$E$1</f>
        <v>136982942.447021</v>
      </c>
      <c r="E1258" s="47" t="n">
        <f aca="false">D1258*100/$E$2</f>
        <v>91.9477943805276</v>
      </c>
      <c r="G1258" s="41" t="n">
        <f aca="false">[3]Plan1!$C1253</f>
        <v>-7.54</v>
      </c>
      <c r="H1258" s="41" t="n">
        <f aca="false">$J$5 + G1258</f>
        <v>752.46</v>
      </c>
      <c r="I1258" s="47" t="n">
        <f aca="false">IF(H1258&gt;$J$5,$J$2+$J$1,(IF(H1258&gt;739.99,H1258^3*2498.244218-H1258^2*5471052.355142+H1258*3994605728.77515-972400879260.135,H1258^3*1396.138889-H1258^2*3002770.071427+H1258*2152080038.43115-513963640099.415)))-$J$1</f>
        <v>42629476.7541504</v>
      </c>
      <c r="J1258" s="47" t="n">
        <f aca="false">I1258*100/$J$2</f>
        <v>48.4742895547222</v>
      </c>
      <c r="L1258" s="41" t="n">
        <f aca="false">[4]Plan1!$C1253</f>
        <v>-1.88</v>
      </c>
      <c r="M1258" s="41" t="n">
        <f aca="false">$O$5 + L1258</f>
        <v>836.9</v>
      </c>
      <c r="N1258" s="47" t="n">
        <f aca="false">IF(M1258&gt;$O$5,$O$2+$O$1,(M1258^3*3270.5936-M1258^2*8015778.389801+M1258*6549018422.82398-1783686174686.87))-$O$1</f>
        <v>30109679.4785156</v>
      </c>
      <c r="O1258" s="41" t="n">
        <f aca="false">N1258*100/$O$2</f>
        <v>77.0327234439878</v>
      </c>
      <c r="R1258" s="47" t="n">
        <f aca="false">SUM(D1258,I1258,N1258)</f>
        <v>209722098.679688</v>
      </c>
      <c r="S1258" s="41" t="n">
        <f aca="false">R1258*100/$R$2</f>
        <v>75.9839667508252</v>
      </c>
      <c r="U1258" s="41" t="n">
        <f aca="false">[1]Plan1!$B1253</f>
        <v>13.89</v>
      </c>
    </row>
    <row r="1259" customFormat="false" ht="15" hidden="false" customHeight="false" outlineLevel="0" collapsed="false">
      <c r="A1259" s="46" t="n">
        <v>43257</v>
      </c>
      <c r="B1259" s="41" t="n">
        <f aca="false">[2]Plan1!$C1254</f>
        <v>-1.1</v>
      </c>
      <c r="C1259" s="41" t="n">
        <f aca="false">$E$5 + B1259</f>
        <v>779.9</v>
      </c>
      <c r="D1259" s="47" t="n">
        <f aca="false">IF(C1259&gt;$E$5,$E$2+$E$1,(IF(C1259&gt;764.99,C1259^3*3486.59308-C1259^2*7860012.00812+C1259*5908819377.96283-1481278321001.59,IF(C1259&gt;752.99,C1259^3*3588.471445-C1259^2*8028757.56264+C1259*5988077680.84934-1488767378546.26,C1259^3*899.851852-C1259^2*1969009.674601+C1259*1435480406.01138-348666163343.76))))-$E$1</f>
        <v>136656553.049072</v>
      </c>
      <c r="E1259" s="47" t="n">
        <f aca="false">D1259*100/$E$2</f>
        <v>91.7287102762259</v>
      </c>
      <c r="G1259" s="41" t="n">
        <f aca="false">[3]Plan1!$C1254</f>
        <v>-7.54</v>
      </c>
      <c r="H1259" s="41" t="n">
        <f aca="false">$J$5 + G1259</f>
        <v>752.46</v>
      </c>
      <c r="I1259" s="47" t="n">
        <f aca="false">IF(H1259&gt;$J$5,$J$2+$J$1,(IF(H1259&gt;739.99,H1259^3*2498.244218-H1259^2*5471052.355142+H1259*3994605728.77515-972400879260.135,H1259^3*1396.138889-H1259^2*3002770.071427+H1259*2152080038.43115-513963640099.415)))-$J$1</f>
        <v>42629476.7541504</v>
      </c>
      <c r="J1259" s="47" t="n">
        <f aca="false">I1259*100/$J$2</f>
        <v>48.4742895547222</v>
      </c>
      <c r="L1259" s="41" t="n">
        <f aca="false">[4]Plan1!$C1254</f>
        <v>-1.9</v>
      </c>
      <c r="M1259" s="41" t="n">
        <f aca="false">$O$5 + L1259</f>
        <v>836.88</v>
      </c>
      <c r="N1259" s="47" t="n">
        <f aca="false">IF(M1259&gt;$O$5,$O$2+$O$1,(M1259^3*3270.5936-M1259^2*8015778.389801+M1259*6549018422.82398-1783686174686.87))-$O$1</f>
        <v>30021845.2675781</v>
      </c>
      <c r="O1259" s="41" t="n">
        <f aca="false">N1259*100/$O$2</f>
        <v>76.8080080502256</v>
      </c>
      <c r="R1259" s="47" t="n">
        <f aca="false">SUM(D1259,I1259,N1259)</f>
        <v>209307875.070801</v>
      </c>
      <c r="S1259" s="41" t="n">
        <f aca="false">R1259*100/$R$2</f>
        <v>75.8338902776104</v>
      </c>
      <c r="U1259" s="41" t="n">
        <f aca="false">[1]Plan1!$B1254</f>
        <v>16.13</v>
      </c>
    </row>
    <row r="1260" customFormat="false" ht="15" hidden="false" customHeight="false" outlineLevel="0" collapsed="false">
      <c r="A1260" s="46" t="n">
        <v>43258</v>
      </c>
      <c r="B1260" s="41" t="n">
        <f aca="false">[2]Plan1!$C1255</f>
        <v>-1.14</v>
      </c>
      <c r="C1260" s="41" t="n">
        <f aca="false">$E$5 + B1260</f>
        <v>779.86</v>
      </c>
      <c r="D1260" s="47" t="n">
        <f aca="false">IF(C1260&gt;$E$5,$E$2+$E$1,(IF(C1260&gt;764.99,C1260^3*3486.59308-C1260^2*7860012.00812+C1260*5908819377.96283-1481278321001.59,IF(C1260&gt;752.99,C1260^3*3588.471445-C1260^2*8028757.56264+C1260*5988077680.84934-1488767378546.26,C1260^3*899.851852-C1260^2*1969009.674601+C1260*1435480406.01138-348666163343.76))))-$E$1</f>
        <v>136222200.283936</v>
      </c>
      <c r="E1260" s="47" t="n">
        <f aca="false">D1260*100/$E$2</f>
        <v>91.437157342525</v>
      </c>
      <c r="G1260" s="41" t="n">
        <f aca="false">[3]Plan1!$C1255</f>
        <v>-7.54</v>
      </c>
      <c r="H1260" s="41" t="n">
        <f aca="false">$J$5 + G1260</f>
        <v>752.46</v>
      </c>
      <c r="I1260" s="47" t="n">
        <f aca="false">IF(H1260&gt;$J$5,$J$2+$J$1,(IF(H1260&gt;739.99,H1260^3*2498.244218-H1260^2*5471052.355142+H1260*3994605728.77515-972400879260.135,H1260^3*1396.138889-H1260^2*3002770.071427+H1260*2152080038.43115-513963640099.415)))-$J$1</f>
        <v>42629476.7541504</v>
      </c>
      <c r="J1260" s="47" t="n">
        <f aca="false">I1260*100/$J$2</f>
        <v>48.4742895547222</v>
      </c>
      <c r="L1260" s="41" t="n">
        <f aca="false">[4]Plan1!$C1255</f>
        <v>-1.91</v>
      </c>
      <c r="M1260" s="41" t="n">
        <f aca="false">$O$5 + L1260</f>
        <v>836.87</v>
      </c>
      <c r="N1260" s="47" t="n">
        <f aca="false">IF(M1260&gt;$O$5,$O$2+$O$1,(M1260^3*3270.5936-M1260^2*8015778.389801+M1260*6549018422.82398-1783686174686.87))-$O$1</f>
        <v>29977986.8222656</v>
      </c>
      <c r="O1260" s="41" t="n">
        <f aca="false">N1260*100/$O$2</f>
        <v>76.695800429721</v>
      </c>
      <c r="R1260" s="47" t="n">
        <f aca="false">SUM(D1260,I1260,N1260)</f>
        <v>208829663.860352</v>
      </c>
      <c r="S1260" s="41" t="n">
        <f aca="false">R1260*100/$R$2</f>
        <v>75.6606305928017</v>
      </c>
      <c r="U1260" s="41" t="n">
        <f aca="false">[1]Plan1!$B1255</f>
        <v>14.16</v>
      </c>
    </row>
    <row r="1261" customFormat="false" ht="15" hidden="false" customHeight="false" outlineLevel="0" collapsed="false">
      <c r="A1261" s="46" t="n">
        <v>43259</v>
      </c>
      <c r="B1261" s="41" t="n">
        <f aca="false">[2]Plan1!$C1256</f>
        <v>-1.17</v>
      </c>
      <c r="C1261" s="41" t="n">
        <f aca="false">$E$5 + B1261</f>
        <v>779.83</v>
      </c>
      <c r="D1261" s="47" t="n">
        <f aca="false">IF(C1261&gt;$E$5,$E$2+$E$1,(IF(C1261&gt;764.99,C1261^3*3486.59308-C1261^2*7860012.00812+C1261*5908819377.96283-1481278321001.59,IF(C1261&gt;752.99,C1261^3*3588.471445-C1261^2*8028757.56264+C1261*5988077680.84934-1488767378546.26,C1261^3*899.851852-C1261^2*1969009.674601+C1261*1435480406.01138-348666163343.76))))-$E$1</f>
        <v>135897059.800537</v>
      </c>
      <c r="E1261" s="47" t="n">
        <f aca="false">D1261*100/$E$2</f>
        <v>91.2189115538286</v>
      </c>
      <c r="G1261" s="41" t="n">
        <f aca="false">[3]Plan1!$C1256</f>
        <v>-7.55</v>
      </c>
      <c r="H1261" s="41" t="n">
        <f aca="false">$J$5 + G1261</f>
        <v>752.45</v>
      </c>
      <c r="I1261" s="47" t="n">
        <f aca="false">IF(H1261&gt;$J$5,$J$2+$J$1,(IF(H1261&gt;739.99,H1261^3*2498.244218-H1261^2*5471052.355142+H1261*3994605728.77515-972400879260.135,H1261^3*1396.138889-H1261^2*3002770.071427+H1261*2152080038.43115-513963640099.415)))-$J$1</f>
        <v>42583517.0449219</v>
      </c>
      <c r="J1261" s="47" t="n">
        <f aca="false">I1261*100/$J$2</f>
        <v>48.4220284334834</v>
      </c>
      <c r="L1261" s="41" t="n">
        <f aca="false">[4]Plan1!$C1256</f>
        <v>-1.92</v>
      </c>
      <c r="M1261" s="41" t="n">
        <f aca="false">$O$5 + L1261</f>
        <v>836.86</v>
      </c>
      <c r="N1261" s="47" t="n">
        <f aca="false">IF(M1261&gt;$O$5,$O$2+$O$1,(M1261^3*3270.5936-M1261^2*8015778.389801+M1261*6549018422.82398-1783686174686.87))-$O$1</f>
        <v>29934167.4614258</v>
      </c>
      <c r="O1261" s="41" t="n">
        <f aca="false">N1261*100/$O$2</f>
        <v>76.5836928030863</v>
      </c>
      <c r="R1261" s="47" t="n">
        <f aca="false">SUM(D1261,I1261,N1261)</f>
        <v>208414744.306885</v>
      </c>
      <c r="S1261" s="41" t="n">
        <f aca="false">R1261*100/$R$2</f>
        <v>75.5103019733889</v>
      </c>
      <c r="U1261" s="41" t="n">
        <f aca="false">[1]Plan1!$B1256</f>
        <v>13.62</v>
      </c>
    </row>
    <row r="1262" customFormat="false" ht="15" hidden="false" customHeight="false" outlineLevel="0" collapsed="false">
      <c r="A1262" s="46" t="n">
        <v>43260</v>
      </c>
      <c r="B1262" s="41" t="n">
        <f aca="false">[2]Plan1!$C1257</f>
        <v>-1.2</v>
      </c>
      <c r="C1262" s="41" t="n">
        <f aca="false">$E$5 + B1262</f>
        <v>779.8</v>
      </c>
      <c r="D1262" s="47" t="n">
        <f aca="false">IF(C1262&gt;$E$5,$E$2+$E$1,(IF(C1262&gt;764.99,C1262^3*3486.59308-C1262^2*7860012.00812+C1262*5908819377.96283-1481278321001.59,IF(C1262&gt;752.99,C1262^3*3588.471445-C1262^2*8028757.56264+C1262*5988077680.84934-1488767378546.26,C1262^3*899.851852-C1262^2*1969009.674601+C1262*1435480406.01138-348666163343.76))))-$E$1</f>
        <v>135572453.625732</v>
      </c>
      <c r="E1262" s="47" t="n">
        <f aca="false">D1262*100/$E$2</f>
        <v>91.0010244119523</v>
      </c>
      <c r="G1262" s="41" t="n">
        <f aca="false">[3]Plan1!$C1257</f>
        <v>-7.55</v>
      </c>
      <c r="H1262" s="41" t="n">
        <f aca="false">$J$5 + G1262</f>
        <v>752.45</v>
      </c>
      <c r="I1262" s="47" t="n">
        <f aca="false">IF(H1262&gt;$J$5,$J$2+$J$1,(IF(H1262&gt;739.99,H1262^3*2498.244218-H1262^2*5471052.355142+H1262*3994605728.77515-972400879260.135,H1262^3*1396.138889-H1262^2*3002770.071427+H1262*2152080038.43115-513963640099.415)))-$J$1</f>
        <v>42583517.0449219</v>
      </c>
      <c r="J1262" s="47" t="n">
        <f aca="false">I1262*100/$J$2</f>
        <v>48.4220284334834</v>
      </c>
      <c r="L1262" s="41" t="n">
        <f aca="false">[4]Plan1!$C1257</f>
        <v>-1.93</v>
      </c>
      <c r="M1262" s="41" t="n">
        <f aca="false">$O$5 + L1262</f>
        <v>836.85</v>
      </c>
      <c r="N1262" s="47" t="n">
        <f aca="false">IF(M1262&gt;$O$5,$O$2+$O$1,(M1262^3*3270.5936-M1262^2*8015778.389801+M1262*6549018422.82398-1783686174686.87))-$O$1</f>
        <v>29890387.1591797</v>
      </c>
      <c r="O1262" s="41" t="n">
        <f aca="false">N1262*100/$O$2</f>
        <v>76.4716851041128</v>
      </c>
      <c r="R1262" s="47" t="n">
        <f aca="false">SUM(D1262,I1262,N1262)</f>
        <v>208046357.829834</v>
      </c>
      <c r="S1262" s="41" t="n">
        <f aca="false">R1262*100/$R$2</f>
        <v>75.3768326537516</v>
      </c>
      <c r="U1262" s="41" t="n">
        <f aca="false">[1]Plan1!$B1257</f>
        <v>13.62</v>
      </c>
    </row>
    <row r="1263" customFormat="false" ht="15" hidden="false" customHeight="false" outlineLevel="0" collapsed="false">
      <c r="A1263" s="46" t="n">
        <v>43261</v>
      </c>
      <c r="B1263" s="41" t="n">
        <f aca="false">[2]Plan1!$C1258</f>
        <v>-1.24</v>
      </c>
      <c r="C1263" s="41" t="n">
        <f aca="false">$E$5 + B1263</f>
        <v>779.76</v>
      </c>
      <c r="D1263" s="47" t="n">
        <f aca="false">IF(C1263&gt;$E$5,$E$2+$E$1,(IF(C1263&gt;764.99,C1263^3*3486.59308-C1263^2*7860012.00812+C1263*5908819377.96283-1481278321001.59,IF(C1263&gt;752.99,C1263^3*3588.471445-C1263^2*8028757.56264+C1263*5988077680.84934-1488767378546.26,C1263^3*899.851852-C1263^2*1969009.674601+C1263*1435480406.01138-348666163343.76))))-$E$1</f>
        <v>135140475.561279</v>
      </c>
      <c r="E1263" s="47" t="n">
        <f aca="false">D1263*100/$E$2</f>
        <v>90.7110654613143</v>
      </c>
      <c r="G1263" s="41" t="n">
        <f aca="false">[3]Plan1!$C1258</f>
        <v>-7.55</v>
      </c>
      <c r="H1263" s="41" t="n">
        <f aca="false">$J$5 + G1263</f>
        <v>752.45</v>
      </c>
      <c r="I1263" s="47" t="n">
        <f aca="false">IF(H1263&gt;$J$5,$J$2+$J$1,(IF(H1263&gt;739.99,H1263^3*2498.244218-H1263^2*5471052.355142+H1263*3994605728.77515-972400879260.135,H1263^3*1396.138889-H1263^2*3002770.071427+H1263*2152080038.43115-513963640099.415)))-$J$1</f>
        <v>42583517.0449219</v>
      </c>
      <c r="J1263" s="47" t="n">
        <f aca="false">I1263*100/$J$2</f>
        <v>48.4220284334834</v>
      </c>
      <c r="L1263" s="41" t="n">
        <f aca="false">[4]Plan1!$C1258</f>
        <v>-1.94</v>
      </c>
      <c r="M1263" s="41" t="n">
        <f aca="false">$O$5 + L1263</f>
        <v>836.84</v>
      </c>
      <c r="N1263" s="47" t="n">
        <f aca="false">IF(M1263&gt;$O$5,$O$2+$O$1,(M1263^3*3270.5936-M1263^2*8015778.389801+M1263*6549018422.82398-1783686174686.87))-$O$1</f>
        <v>29846645.9008789</v>
      </c>
      <c r="O1263" s="41" t="n">
        <f aca="false">N1263*100/$O$2</f>
        <v>76.3597772953239</v>
      </c>
      <c r="R1263" s="47" t="n">
        <f aca="false">SUM(D1263,I1263,N1263)</f>
        <v>207570638.50708</v>
      </c>
      <c r="S1263" s="41" t="n">
        <f aca="false">R1263*100/$R$2</f>
        <v>75.2044757994648</v>
      </c>
      <c r="U1263" s="41" t="n">
        <f aca="false">[1]Plan1!$B1258</f>
        <v>14.43</v>
      </c>
    </row>
    <row r="1264" customFormat="false" ht="15" hidden="false" customHeight="false" outlineLevel="0" collapsed="false">
      <c r="A1264" s="46" t="n">
        <v>43262</v>
      </c>
      <c r="B1264" s="41" t="n">
        <f aca="false">[2]Plan1!$C1259</f>
        <v>-1.26</v>
      </c>
      <c r="C1264" s="41" t="n">
        <f aca="false">$E$5 + B1264</f>
        <v>779.74</v>
      </c>
      <c r="D1264" s="47" t="n">
        <f aca="false">IF(C1264&gt;$E$5,$E$2+$E$1,(IF(C1264&gt;764.99,C1264^3*3486.59308-C1264^2*7860012.00812+C1264*5908819377.96283-1481278321001.59,IF(C1264&gt;752.99,C1264^3*3588.471445-C1264^2*8028757.56264+C1264*5988077680.84934-1488767378546.26,C1264^3*899.851852-C1264^2*1969009.674601+C1264*1435480406.01138-348666163343.76))))-$E$1</f>
        <v>134924841.939209</v>
      </c>
      <c r="E1264" s="47" t="n">
        <f aca="false">D1264*100/$E$2</f>
        <v>90.5663245498588</v>
      </c>
      <c r="G1264" s="41" t="n">
        <f aca="false">[3]Plan1!$C1259</f>
        <v>-7.55</v>
      </c>
      <c r="H1264" s="41" t="n">
        <f aca="false">$J$5 + G1264</f>
        <v>752.45</v>
      </c>
      <c r="I1264" s="47" t="n">
        <f aca="false">IF(H1264&gt;$J$5,$J$2+$J$1,(IF(H1264&gt;739.99,H1264^3*2498.244218-H1264^2*5471052.355142+H1264*3994605728.77515-972400879260.135,H1264^3*1396.138889-H1264^2*3002770.071427+H1264*2152080038.43115-513963640099.415)))-$J$1</f>
        <v>42583517.0449219</v>
      </c>
      <c r="J1264" s="47" t="n">
        <f aca="false">I1264*100/$J$2</f>
        <v>48.4220284334834</v>
      </c>
      <c r="L1264" s="41" t="n">
        <f aca="false">[4]Plan1!$C1259</f>
        <v>-1.95</v>
      </c>
      <c r="M1264" s="41" t="n">
        <f aca="false">$O$5 + L1264</f>
        <v>836.83</v>
      </c>
      <c r="N1264" s="47" t="n">
        <f aca="false">IF(M1264&gt;$O$5,$O$2+$O$1,(M1264^3*3270.5936-M1264^2*8015778.389801+M1264*6549018422.82398-1783686174686.87))-$O$1</f>
        <v>29802943.6640625</v>
      </c>
      <c r="O1264" s="41" t="n">
        <f aca="false">N1264*100/$O$2</f>
        <v>76.2479693192555</v>
      </c>
      <c r="R1264" s="47" t="n">
        <f aca="false">SUM(D1264,I1264,N1264)</f>
        <v>207311302.648193</v>
      </c>
      <c r="S1264" s="41" t="n">
        <f aca="false">R1264*100/$R$2</f>
        <v>75.1105163769576</v>
      </c>
      <c r="U1264" s="41" t="n">
        <f aca="false">[1]Plan1!$B1259</f>
        <v>13.62</v>
      </c>
    </row>
    <row r="1265" customFormat="false" ht="15" hidden="false" customHeight="false" outlineLevel="0" collapsed="false">
      <c r="A1265" s="46" t="n">
        <v>43263</v>
      </c>
      <c r="B1265" s="41" t="n">
        <f aca="false">[2]Plan1!$C1260</f>
        <v>-1.3</v>
      </c>
      <c r="C1265" s="41" t="n">
        <f aca="false">$E$5 + B1265</f>
        <v>779.7</v>
      </c>
      <c r="D1265" s="47" t="n">
        <f aca="false">IF(C1265&gt;$E$5,$E$2+$E$1,(IF(C1265&gt;764.99,C1265^3*3486.59308-C1265^2*7860012.00812+C1265*5908819377.96283-1481278321001.59,IF(C1265&gt;752.99,C1265^3*3588.471445-C1265^2*8028757.56264+C1265*5988077680.84934-1488767378546.26,C1265^3*899.851852-C1265^2*1969009.674601+C1265*1435480406.01138-348666163343.76))))-$E$1</f>
        <v>134494284.678955</v>
      </c>
      <c r="E1265" s="47" t="n">
        <f aca="false">D1265*100/$E$2</f>
        <v>90.2773192932358</v>
      </c>
      <c r="G1265" s="41" t="n">
        <f aca="false">[3]Plan1!$C1260</f>
        <v>-7.55</v>
      </c>
      <c r="H1265" s="41" t="n">
        <f aca="false">$J$5 + G1265</f>
        <v>752.45</v>
      </c>
      <c r="I1265" s="47" t="n">
        <f aca="false">IF(H1265&gt;$J$5,$J$2+$J$1,(IF(H1265&gt;739.99,H1265^3*2498.244218-H1265^2*5471052.355142+H1265*3994605728.77515-972400879260.135,H1265^3*1396.138889-H1265^2*3002770.071427+H1265*2152080038.43115-513963640099.415)))-$J$1</f>
        <v>42583517.0449219</v>
      </c>
      <c r="J1265" s="47" t="n">
        <f aca="false">I1265*100/$J$2</f>
        <v>48.4220284334834</v>
      </c>
      <c r="L1265" s="41" t="n">
        <f aca="false">[4]Plan1!$C1260</f>
        <v>-1.96</v>
      </c>
      <c r="M1265" s="41" t="n">
        <f aca="false">$O$5 + L1265</f>
        <v>836.82</v>
      </c>
      <c r="N1265" s="47" t="n">
        <f aca="false">IF(M1265&gt;$O$5,$O$2+$O$1,(M1265^3*3270.5936-M1265^2*8015778.389801+M1265*6549018422.82398-1783686174686.87))-$O$1</f>
        <v>29759280.4296875</v>
      </c>
      <c r="O1265" s="41" t="n">
        <f aca="false">N1265*100/$O$2</f>
        <v>76.1362611271879</v>
      </c>
      <c r="R1265" s="47" t="n">
        <f aca="false">SUM(D1265,I1265,N1265)</f>
        <v>206837082.153564</v>
      </c>
      <c r="S1265" s="41" t="n">
        <f aca="false">R1265*100/$R$2</f>
        <v>74.9387025598954</v>
      </c>
      <c r="U1265" s="41" t="n">
        <f aca="false">[1]Plan1!$B1260</f>
        <v>13.09</v>
      </c>
    </row>
    <row r="1266" customFormat="false" ht="15" hidden="false" customHeight="false" outlineLevel="0" collapsed="false">
      <c r="A1266" s="46" t="n">
        <v>43264</v>
      </c>
      <c r="B1266" s="41" t="n">
        <f aca="false">[2]Plan1!$C1261</f>
        <v>-1.33</v>
      </c>
      <c r="C1266" s="41" t="n">
        <f aca="false">$E$5 + B1266</f>
        <v>779.67</v>
      </c>
      <c r="D1266" s="47" t="n">
        <f aca="false">IF(C1266&gt;$E$5,$E$2+$E$1,(IF(C1266&gt;764.99,C1266^3*3486.59308-C1266^2*7860012.00812+C1266*5908819377.96283-1481278321001.59,IF(C1266&gt;752.99,C1266^3*3588.471445-C1266^2*8028757.56264+C1266*5988077680.84934-1488767378546.26,C1266^3*899.851852-C1266^2*1969009.674601+C1266*1435480406.01138-348666163343.76))))-$E$1</f>
        <v>134171987.310791</v>
      </c>
      <c r="E1266" s="47" t="n">
        <f aca="false">D1266*100/$E$2</f>
        <v>90.0609819040109</v>
      </c>
      <c r="G1266" s="41" t="n">
        <f aca="false">[3]Plan1!$C1261</f>
        <v>-7.56</v>
      </c>
      <c r="H1266" s="41" t="n">
        <f aca="false">$J$5 + G1266</f>
        <v>752.44</v>
      </c>
      <c r="I1266" s="47" t="n">
        <f aca="false">IF(H1266&gt;$J$5,$J$2+$J$1,(IF(H1266&gt;739.99,H1266^3*2498.244218-H1266^2*5471052.355142+H1266*3994605728.77515-972400879260.135,H1266^3*1396.138889-H1266^2*3002770.071427+H1266*2152080038.43115-513963640099.415)))-$J$1</f>
        <v>42537591.0075684</v>
      </c>
      <c r="J1266" s="47" t="n">
        <f aca="false">I1266*100/$J$2</f>
        <v>48.3698056007798</v>
      </c>
      <c r="L1266" s="41" t="n">
        <f aca="false">[4]Plan1!$C1261</f>
        <v>-1.97</v>
      </c>
      <c r="M1266" s="41" t="n">
        <f aca="false">$O$5 + L1266</f>
        <v>836.81</v>
      </c>
      <c r="N1266" s="47" t="n">
        <f aca="false">IF(M1266&gt;$O$5,$O$2+$O$1,(M1266^3*3270.5936-M1266^2*8015778.389801+M1266*6549018422.82398-1783686174686.87))-$O$1</f>
        <v>29715656.1796875</v>
      </c>
      <c r="O1266" s="41" t="n">
        <f aca="false">N1266*100/$O$2</f>
        <v>76.0246526729</v>
      </c>
      <c r="R1266" s="47" t="n">
        <f aca="false">SUM(D1266,I1266,N1266)</f>
        <v>206425234.498047</v>
      </c>
      <c r="S1266" s="41" t="n">
        <f aca="false">R1266*100/$R$2</f>
        <v>74.7894869132837</v>
      </c>
      <c r="U1266" s="41" t="n">
        <f aca="false">[1]Plan1!$B1261</f>
        <v>14.16</v>
      </c>
    </row>
    <row r="1267" customFormat="false" ht="15" hidden="false" customHeight="false" outlineLevel="0" collapsed="false">
      <c r="A1267" s="46" t="n">
        <v>43265</v>
      </c>
      <c r="B1267" s="41" t="n">
        <f aca="false">[2]Plan1!$C1262</f>
        <v>-1.36</v>
      </c>
      <c r="C1267" s="41" t="n">
        <f aca="false">$E$5 + B1267</f>
        <v>779.64</v>
      </c>
      <c r="D1267" s="47" t="n">
        <f aca="false">IF(C1267&gt;$E$5,$E$2+$E$1,(IF(C1267&gt;764.99,C1267^3*3486.59308-C1267^2*7860012.00812+C1267*5908819377.96283-1481278321001.59,IF(C1267&gt;752.99,C1267^3*3588.471445-C1267^2*8028757.56264+C1267*5988077680.84934-1488767378546.26,C1267^3*899.851852-C1267^2*1969009.674601+C1267*1435480406.01138-348666163343.76))))-$E$1</f>
        <v>133850221.238037</v>
      </c>
      <c r="E1267" s="47" t="n">
        <f aca="false">D1267*100/$E$2</f>
        <v>89.8450011390507</v>
      </c>
      <c r="G1267" s="41" t="n">
        <f aca="false">[3]Plan1!$C1262</f>
        <v>-7.57</v>
      </c>
      <c r="H1267" s="41" t="n">
        <f aca="false">$J$5 + G1267</f>
        <v>752.43</v>
      </c>
      <c r="I1267" s="47" t="n">
        <f aca="false">IF(H1267&gt;$J$5,$J$2+$J$1,(IF(H1267&gt;739.99,H1267^3*2498.244218-H1267^2*5471052.355142+H1267*3994605728.77515-972400879260.135,H1267^3*1396.138889-H1267^2*3002770.071427+H1267*2152080038.43115-513963640099.415)))-$J$1</f>
        <v>42491698.6276856</v>
      </c>
      <c r="J1267" s="47" t="n">
        <f aca="false">I1267*100/$J$2</f>
        <v>48.317621040232</v>
      </c>
      <c r="L1267" s="41" t="n">
        <f aca="false">[4]Plan1!$C1262</f>
        <v>-1.96</v>
      </c>
      <c r="M1267" s="41" t="n">
        <f aca="false">$O$5 + L1267</f>
        <v>836.82</v>
      </c>
      <c r="N1267" s="47" t="n">
        <f aca="false">IF(M1267&gt;$O$5,$O$2+$O$1,(M1267^3*3270.5936-M1267^2*8015778.389801+M1267*6549018422.82398-1783686174686.87))-$O$1</f>
        <v>29759280.4296875</v>
      </c>
      <c r="O1267" s="41" t="n">
        <f aca="false">N1267*100/$O$2</f>
        <v>76.1362611271879</v>
      </c>
      <c r="R1267" s="47" t="n">
        <f aca="false">SUM(D1267,I1267,N1267)</f>
        <v>206101200.29541</v>
      </c>
      <c r="S1267" s="41" t="n">
        <f aca="false">R1267*100/$R$2</f>
        <v>74.672086771695</v>
      </c>
      <c r="U1267" s="41" t="n">
        <f aca="false">[1]Plan1!$B1262</f>
        <v>13.09</v>
      </c>
    </row>
    <row r="1268" customFormat="false" ht="15" hidden="false" customHeight="false" outlineLevel="0" collapsed="false">
      <c r="A1268" s="46" t="n">
        <v>43266</v>
      </c>
      <c r="B1268" s="41" t="n">
        <f aca="false">[2]Plan1!$C1263</f>
        <v>-1.4</v>
      </c>
      <c r="C1268" s="41" t="n">
        <f aca="false">$E$5 + B1268</f>
        <v>779.6</v>
      </c>
      <c r="D1268" s="47" t="n">
        <f aca="false">IF(C1268&gt;$E$5,$E$2+$E$1,(IF(C1268&gt;764.99,C1268^3*3486.59308-C1268^2*7860012.00812+C1268*5908819377.96283-1481278321001.59,IF(C1268&gt;752.99,C1268^3*3588.471445-C1268^2*8028757.56264+C1268*5988077680.84934-1488767378546.26,C1268^3*899.851852-C1268^2*1969009.674601+C1268*1435480406.01138-348666163343.76))))-$E$1</f>
        <v>133422025.290771</v>
      </c>
      <c r="E1268" s="47" t="n">
        <f aca="false">D1268*100/$E$2</f>
        <v>89.5575808791962</v>
      </c>
      <c r="G1268" s="41" t="n">
        <f aca="false">[3]Plan1!$C1263</f>
        <v>-7.57</v>
      </c>
      <c r="H1268" s="41" t="n">
        <f aca="false">$J$5 + G1268</f>
        <v>752.43</v>
      </c>
      <c r="I1268" s="47" t="n">
        <f aca="false">IF(H1268&gt;$J$5,$J$2+$J$1,(IF(H1268&gt;739.99,H1268^3*2498.244218-H1268^2*5471052.355142+H1268*3994605728.77515-972400879260.135,H1268^3*1396.138889-H1268^2*3002770.071427+H1268*2152080038.43115-513963640099.415)))-$J$1</f>
        <v>42491698.6276856</v>
      </c>
      <c r="J1268" s="47" t="n">
        <f aca="false">I1268*100/$J$2</f>
        <v>48.317621040232</v>
      </c>
      <c r="L1268" s="41" t="n">
        <f aca="false">[4]Plan1!$C1263</f>
        <v>-1.98</v>
      </c>
      <c r="M1268" s="41" t="n">
        <f aca="false">$O$5 + L1268</f>
        <v>836.8</v>
      </c>
      <c r="N1268" s="47" t="n">
        <f aca="false">IF(M1268&gt;$O$5,$O$2+$O$1,(M1268^3*3270.5936-M1268^2*8015778.389801+M1268*6549018422.82398-1783686174686.87))-$O$1</f>
        <v>29672070.8916016</v>
      </c>
      <c r="O1268" s="41" t="n">
        <f aca="false">N1268*100/$O$2</f>
        <v>75.9131438989276</v>
      </c>
      <c r="R1268" s="47" t="n">
        <f aca="false">SUM(D1268,I1268,N1268)</f>
        <v>205585794.810059</v>
      </c>
      <c r="S1268" s="41" t="n">
        <f aca="false">R1268*100/$R$2</f>
        <v>74.4853513083905</v>
      </c>
      <c r="U1268" s="41" t="n">
        <f aca="false">[1]Plan1!$B1263</f>
        <v>13.62</v>
      </c>
    </row>
    <row r="1269" customFormat="false" ht="15" hidden="false" customHeight="false" outlineLevel="0" collapsed="false">
      <c r="A1269" s="46" t="n">
        <v>43267</v>
      </c>
      <c r="B1269" s="41" t="n">
        <f aca="false">[2]Plan1!$C1264</f>
        <v>-1.43</v>
      </c>
      <c r="C1269" s="41" t="n">
        <f aca="false">$E$5 + B1269</f>
        <v>779.57</v>
      </c>
      <c r="D1269" s="47" t="n">
        <f aca="false">IF(C1269&gt;$E$5,$E$2+$E$1,(IF(C1269&gt;764.99,C1269^3*3486.59308-C1269^2*7860012.00812+C1269*5908819377.96283-1481278321001.59,IF(C1269&gt;752.99,C1269^3*3588.471445-C1269^2*8028757.56264+C1269*5988077680.84934-1488767378546.26,C1269^3*899.851852-C1269^2*1969009.674601+C1269*1435480406.01138-348666163343.76))))-$E$1</f>
        <v>133101496.709717</v>
      </c>
      <c r="E1269" s="47" t="n">
        <f aca="false">D1269*100/$E$2</f>
        <v>89.3424307624195</v>
      </c>
      <c r="G1269" s="41" t="n">
        <f aca="false">[3]Plan1!$C1264</f>
        <v>-7.57</v>
      </c>
      <c r="H1269" s="41" t="n">
        <f aca="false">$J$5 + G1269</f>
        <v>752.43</v>
      </c>
      <c r="I1269" s="47" t="n">
        <f aca="false">IF(H1269&gt;$J$5,$J$2+$J$1,(IF(H1269&gt;739.99,H1269^3*2498.244218-H1269^2*5471052.355142+H1269*3994605728.77515-972400879260.135,H1269^3*1396.138889-H1269^2*3002770.071427+H1269*2152080038.43115-513963640099.415)))-$J$1</f>
        <v>42491698.6276856</v>
      </c>
      <c r="J1269" s="47" t="n">
        <f aca="false">I1269*100/$J$2</f>
        <v>48.317621040232</v>
      </c>
      <c r="L1269" s="41" t="n">
        <f aca="false">[4]Plan1!$C1264</f>
        <v>-1.97</v>
      </c>
      <c r="M1269" s="41" t="n">
        <f aca="false">$O$5 + L1269</f>
        <v>836.81</v>
      </c>
      <c r="N1269" s="47" t="n">
        <f aca="false">IF(M1269&gt;$O$5,$O$2+$O$1,(M1269^3*3270.5936-M1269^2*8015778.389801+M1269*6549018422.82398-1783686174686.87))-$O$1</f>
        <v>29715656.1796875</v>
      </c>
      <c r="O1269" s="41" t="n">
        <f aca="false">N1269*100/$O$2</f>
        <v>76.0246526729</v>
      </c>
      <c r="R1269" s="47" t="n">
        <f aca="false">SUM(D1269,I1269,N1269)</f>
        <v>205308851.51709</v>
      </c>
      <c r="S1269" s="41" t="n">
        <f aca="false">R1269*100/$R$2</f>
        <v>74.3850125739544</v>
      </c>
      <c r="U1269" s="41" t="n">
        <f aca="false">[1]Plan1!$B1264</f>
        <v>13.36</v>
      </c>
    </row>
    <row r="1270" customFormat="false" ht="15" hidden="false" customHeight="false" outlineLevel="0" collapsed="false">
      <c r="A1270" s="46" t="n">
        <v>43268</v>
      </c>
      <c r="B1270" s="41" t="n">
        <f aca="false">[2]Plan1!$C1265</f>
        <v>-1.45</v>
      </c>
      <c r="C1270" s="41" t="n">
        <f aca="false">$E$5 + B1270</f>
        <v>779.55</v>
      </c>
      <c r="D1270" s="47" t="n">
        <f aca="false">IF(C1270&gt;$E$5,$E$2+$E$1,(IF(C1270&gt;764.99,C1270^3*3486.59308-C1270^2*7860012.00812+C1270*5908819377.96283-1481278321001.59,IF(C1270&gt;752.99,C1270^3*3588.471445-C1270^2*8028757.56264+C1270*5988077680.84934-1488767378546.26,C1270^3*899.851852-C1270^2*1969009.674601+C1270*1435480406.01138-348666163343.76))))-$E$1</f>
        <v>132888105.142822</v>
      </c>
      <c r="E1270" s="47" t="n">
        <f aca="false">D1270*100/$E$2</f>
        <v>89.1991947976719</v>
      </c>
      <c r="G1270" s="41" t="n">
        <f aca="false">[3]Plan1!$C1265</f>
        <v>-7.58</v>
      </c>
      <c r="H1270" s="41" t="n">
        <f aca="false">$J$5 + G1270</f>
        <v>752.42</v>
      </c>
      <c r="I1270" s="47" t="n">
        <f aca="false">IF(H1270&gt;$J$5,$J$2+$J$1,(IF(H1270&gt;739.99,H1270^3*2498.244218-H1270^2*5471052.355142+H1270*3994605728.77515-972400879260.135,H1270^3*1396.138889-H1270^2*3002770.071427+H1270*2152080038.43115-513963640099.415)))-$J$1</f>
        <v>42445839.8898926</v>
      </c>
      <c r="J1270" s="47" t="n">
        <f aca="false">I1270*100/$J$2</f>
        <v>48.2654747343505</v>
      </c>
      <c r="L1270" s="41" t="n">
        <f aca="false">[4]Plan1!$C1265</f>
        <v>-1.97</v>
      </c>
      <c r="M1270" s="41" t="n">
        <f aca="false">$O$5 + L1270</f>
        <v>836.81</v>
      </c>
      <c r="N1270" s="47" t="n">
        <f aca="false">IF(M1270&gt;$O$5,$O$2+$O$1,(M1270^3*3270.5936-M1270^2*8015778.389801+M1270*6549018422.82398-1783686174686.87))-$O$1</f>
        <v>29715656.1796875</v>
      </c>
      <c r="O1270" s="41" t="n">
        <f aca="false">N1270*100/$O$2</f>
        <v>76.0246526729</v>
      </c>
      <c r="R1270" s="47" t="n">
        <f aca="false">SUM(D1270,I1270,N1270)</f>
        <v>205049601.212402</v>
      </c>
      <c r="S1270" s="41" t="n">
        <f aca="false">R1270*100/$R$2</f>
        <v>74.2910841484068</v>
      </c>
      <c r="U1270" s="41" t="n">
        <f aca="false">[1]Plan1!$B1265</f>
        <v>13.62</v>
      </c>
    </row>
    <row r="1271" customFormat="false" ht="15" hidden="false" customHeight="false" outlineLevel="0" collapsed="false">
      <c r="A1271" s="46" t="n">
        <v>43269</v>
      </c>
      <c r="B1271" s="41" t="n">
        <f aca="false">[2]Plan1!$C1266</f>
        <v>-1.46</v>
      </c>
      <c r="C1271" s="41" t="n">
        <f aca="false">$E$5 + B1271</f>
        <v>779.54</v>
      </c>
      <c r="D1271" s="47" t="n">
        <f aca="false">IF(C1271&gt;$E$5,$E$2+$E$1,(IF(C1271&gt;764.99,C1271^3*3486.59308-C1271^2*7860012.00812+C1271*5908819377.96283-1481278321001.59,IF(C1271&gt;752.99,C1271^3*3588.471445-C1271^2*8028757.56264+C1271*5988077680.84934-1488767378546.26,C1271^3*899.851852-C1271^2*1969009.674601+C1271*1435480406.01138-348666163343.76))))-$E$1</f>
        <v>132781497.54126</v>
      </c>
      <c r="E1271" s="47" t="n">
        <f aca="false">D1271*100/$E$2</f>
        <v>89.1276360060971</v>
      </c>
      <c r="G1271" s="41" t="n">
        <f aca="false">[3]Plan1!$C1266</f>
        <v>-7.58</v>
      </c>
      <c r="H1271" s="41" t="n">
        <f aca="false">$J$5 + G1271</f>
        <v>752.42</v>
      </c>
      <c r="I1271" s="47" t="n">
        <f aca="false">IF(H1271&gt;$J$5,$J$2+$J$1,(IF(H1271&gt;739.99,H1271^3*2498.244218-H1271^2*5471052.355142+H1271*3994605728.77515-972400879260.135,H1271^3*1396.138889-H1271^2*3002770.071427+H1271*2152080038.43115-513963640099.415)))-$J$1</f>
        <v>42445839.8898926</v>
      </c>
      <c r="J1271" s="47" t="n">
        <f aca="false">I1271*100/$J$2</f>
        <v>48.2654747343505</v>
      </c>
      <c r="L1271" s="41" t="n">
        <f aca="false">[4]Plan1!$C1266</f>
        <v>-1.98</v>
      </c>
      <c r="M1271" s="41" t="n">
        <f aca="false">$O$5 + L1271</f>
        <v>836.8</v>
      </c>
      <c r="N1271" s="47" t="n">
        <f aca="false">IF(M1271&gt;$O$5,$O$2+$O$1,(M1271^3*3270.5936-M1271^2*8015778.389801+M1271*6549018422.82398-1783686174686.87))-$O$1</f>
        <v>29672070.8916016</v>
      </c>
      <c r="O1271" s="41" t="n">
        <f aca="false">N1271*100/$O$2</f>
        <v>75.9131438989276</v>
      </c>
      <c r="R1271" s="47" t="n">
        <f aca="false">SUM(D1271,I1271,N1271)</f>
        <v>204899408.322754</v>
      </c>
      <c r="S1271" s="41" t="n">
        <f aca="false">R1271*100/$R$2</f>
        <v>74.2366680825506</v>
      </c>
      <c r="U1271" s="41" t="n">
        <f aca="false">[1]Plan1!$B1266</f>
        <v>13.62</v>
      </c>
    </row>
    <row r="1272" customFormat="false" ht="15" hidden="false" customHeight="false" outlineLevel="0" collapsed="false">
      <c r="A1272" s="46" t="n">
        <v>43270</v>
      </c>
      <c r="B1272" s="41" t="n">
        <f aca="false">[2]Plan1!$C1267</f>
        <v>-1.48</v>
      </c>
      <c r="C1272" s="41" t="n">
        <f aca="false">$E$5 + B1272</f>
        <v>779.52</v>
      </c>
      <c r="D1272" s="47" t="n">
        <f aca="false">IF(C1272&gt;$E$5,$E$2+$E$1,(IF(C1272&gt;764.99,C1272^3*3486.59308-C1272^2*7860012.00812+C1272*5908819377.96283-1481278321001.59,IF(C1272&gt;752.99,C1272^3*3588.471445-C1272^2*8028757.56264+C1272*5988077680.84934-1488767378546.26,C1272^3*899.851852-C1272^2*1969009.674601+C1272*1435480406.01138-348666163343.76))))-$E$1</f>
        <v>132568458.602783</v>
      </c>
      <c r="E1272" s="47" t="n">
        <f aca="false">D1272*100/$E$2</f>
        <v>88.9846367380119</v>
      </c>
      <c r="G1272" s="41" t="n">
        <f aca="false">[3]Plan1!$C1267</f>
        <v>-7.58</v>
      </c>
      <c r="H1272" s="41" t="n">
        <f aca="false">$J$5 + G1272</f>
        <v>752.42</v>
      </c>
      <c r="I1272" s="47" t="n">
        <f aca="false">IF(H1272&gt;$J$5,$J$2+$J$1,(IF(H1272&gt;739.99,H1272^3*2498.244218-H1272^2*5471052.355142+H1272*3994605728.77515-972400879260.135,H1272^3*1396.138889-H1272^2*3002770.071427+H1272*2152080038.43115-513963640099.415)))-$J$1</f>
        <v>42445839.8898926</v>
      </c>
      <c r="J1272" s="47" t="n">
        <f aca="false">I1272*100/$J$2</f>
        <v>48.2654747343505</v>
      </c>
      <c r="L1272" s="41" t="n">
        <f aca="false">[4]Plan1!$C1267</f>
        <v>-2</v>
      </c>
      <c r="M1272" s="41" t="n">
        <f aca="false">$O$5 + L1272</f>
        <v>836.78</v>
      </c>
      <c r="N1272" s="47" t="n">
        <f aca="false">IF(M1272&gt;$O$5,$O$2+$O$1,(M1272^3*3270.5936-M1272^2*8015778.389801+M1272*6549018422.82398-1783686174686.87))-$O$1</f>
        <v>29585017.1303711</v>
      </c>
      <c r="O1272" s="41" t="n">
        <f aca="false">N1272*100/$O$2</f>
        <v>75.6904252107924</v>
      </c>
      <c r="R1272" s="47" t="n">
        <f aca="false">SUM(D1272,I1272,N1272)</f>
        <v>204599315.623047</v>
      </c>
      <c r="S1272" s="41" t="n">
        <f aca="false">R1272*100/$R$2</f>
        <v>74.1279421358799</v>
      </c>
      <c r="U1272" s="41" t="n">
        <f aca="false">[1]Plan1!$B1267</f>
        <v>13.363</v>
      </c>
    </row>
    <row r="1273" customFormat="false" ht="15" hidden="false" customHeight="false" outlineLevel="0" collapsed="false">
      <c r="A1273" s="46" t="n">
        <v>43271</v>
      </c>
      <c r="B1273" s="41" t="n">
        <f aca="false">[2]Plan1!$C1268</f>
        <v>-1.5</v>
      </c>
      <c r="C1273" s="41" t="n">
        <f aca="false">$E$5 + B1273</f>
        <v>779.5</v>
      </c>
      <c r="D1273" s="47" t="n">
        <f aca="false">IF(C1273&gt;$E$5,$E$2+$E$1,(IF(C1273&gt;764.99,C1273^3*3486.59308-C1273^2*7860012.00812+C1273*5908819377.96283-1481278321001.59,IF(C1273&gt;752.99,C1273^3*3588.471445-C1273^2*8028757.56264+C1273*5988077680.84934-1488767378546.26,C1273^3*899.851852-C1273^2*1969009.674601+C1273*1435480406.01138-348666163343.76))))-$E$1</f>
        <v>132355654.537842</v>
      </c>
      <c r="E1273" s="47" t="n">
        <f aca="false">D1273*100/$E$2</f>
        <v>88.841795125348</v>
      </c>
      <c r="G1273" s="41" t="n">
        <f aca="false">[3]Plan1!$C1268</f>
        <v>-7.59</v>
      </c>
      <c r="H1273" s="41" t="n">
        <f aca="false">$J$5 + G1273</f>
        <v>752.41</v>
      </c>
      <c r="I1273" s="47" t="n">
        <f aca="false">IF(H1273&gt;$J$5,$J$2+$J$1,(IF(H1273&gt;739.99,H1273^3*2498.244218-H1273^2*5471052.355142+H1273*3994605728.77515-972400879260.135,H1273^3*1396.138889-H1273^2*3002770.071427+H1273*2152080038.43115-513963640099.415)))-$J$1</f>
        <v>42400014.7785645</v>
      </c>
      <c r="J1273" s="47" t="n">
        <f aca="false">I1273*100/$J$2</f>
        <v>48.213366665368</v>
      </c>
      <c r="L1273" s="41" t="n">
        <f aca="false">[4]Plan1!$C1268</f>
        <v>-2</v>
      </c>
      <c r="M1273" s="41" t="n">
        <f aca="false">$O$5 + L1273</f>
        <v>836.78</v>
      </c>
      <c r="N1273" s="47" t="n">
        <f aca="false">IF(M1273&gt;$O$5,$O$2+$O$1,(M1273^3*3270.5936-M1273^2*8015778.389801+M1273*6549018422.82398-1783686174686.87))-$O$1</f>
        <v>29585017.1303711</v>
      </c>
      <c r="O1273" s="41" t="n">
        <f aca="false">N1273*100/$O$2</f>
        <v>75.6904252107924</v>
      </c>
      <c r="R1273" s="47" t="n">
        <f aca="false">SUM(D1273,I1273,N1273)</f>
        <v>204340686.446777</v>
      </c>
      <c r="S1273" s="41" t="n">
        <f aca="false">R1273*100/$R$2</f>
        <v>74.0342387500461</v>
      </c>
      <c r="U1273" s="41" t="n">
        <f aca="false">[1]Plan1!$B1268</f>
        <v>12.83</v>
      </c>
    </row>
    <row r="1274" customFormat="false" ht="15" hidden="false" customHeight="false" outlineLevel="0" collapsed="false">
      <c r="A1274" s="46" t="n">
        <v>43272</v>
      </c>
      <c r="B1274" s="41" t="n">
        <f aca="false">[2]Plan1!$C1269</f>
        <v>-1.52</v>
      </c>
      <c r="C1274" s="41" t="n">
        <f aca="false">$E$5 + B1274</f>
        <v>779.48</v>
      </c>
      <c r="D1274" s="47" t="n">
        <f aca="false">IF(C1274&gt;$E$5,$E$2+$E$1,(IF(C1274&gt;764.99,C1274^3*3486.59308-C1274^2*7860012.00812+C1274*5908819377.96283-1481278321001.59,IF(C1274&gt;752.99,C1274^3*3588.471445-C1274^2*8028757.56264+C1274*5988077680.84934-1488767378546.26,C1274^3*899.851852-C1274^2*1969009.674601+C1274*1435480406.01138-348666163343.76))))-$E$1</f>
        <v>132143085.184326</v>
      </c>
      <c r="E1274" s="47" t="n">
        <f aca="false">D1274*100/$E$2</f>
        <v>88.699111059292</v>
      </c>
      <c r="G1274" s="41" t="n">
        <f aca="false">[3]Plan1!$C1269</f>
        <v>-7.59</v>
      </c>
      <c r="H1274" s="41" t="n">
        <f aca="false">$J$5 + G1274</f>
        <v>752.41</v>
      </c>
      <c r="I1274" s="47" t="n">
        <f aca="false">IF(H1274&gt;$J$5,$J$2+$J$1,(IF(H1274&gt;739.99,H1274^3*2498.244218-H1274^2*5471052.355142+H1274*3994605728.77515-972400879260.135,H1274^3*1396.138889-H1274^2*3002770.071427+H1274*2152080038.43115-513963640099.415)))-$J$1</f>
        <v>42400014.7785645</v>
      </c>
      <c r="J1274" s="47" t="n">
        <f aca="false">I1274*100/$J$2</f>
        <v>48.213366665368</v>
      </c>
      <c r="L1274" s="41" t="n">
        <f aca="false">[4]Plan1!$C1269</f>
        <v>-2.02</v>
      </c>
      <c r="M1274" s="41" t="n">
        <f aca="false">$O$5 + L1274</f>
        <v>836.76</v>
      </c>
      <c r="N1274" s="47" t="n">
        <f aca="false">IF(M1274&gt;$O$5,$O$2+$O$1,(M1274^3*3270.5936-M1274^2*8015778.389801+M1274*6549018422.82398-1783686174686.87))-$O$1</f>
        <v>29498118.9863281</v>
      </c>
      <c r="O1274" s="41" t="n">
        <f aca="false">N1274*100/$O$2</f>
        <v>75.4681046542872</v>
      </c>
      <c r="R1274" s="47" t="n">
        <f aca="false">SUM(D1274,I1274,N1274)</f>
        <v>204041218.949219</v>
      </c>
      <c r="S1274" s="41" t="n">
        <f aca="false">R1274*100/$R$2</f>
        <v>73.9257393190339</v>
      </c>
      <c r="U1274" s="41" t="n">
        <f aca="false">[1]Plan1!$B1269</f>
        <v>11.82</v>
      </c>
    </row>
    <row r="1275" customFormat="false" ht="15" hidden="false" customHeight="false" outlineLevel="0" collapsed="false">
      <c r="A1275" s="46" t="n">
        <v>43273</v>
      </c>
      <c r="B1275" s="41" t="n">
        <f aca="false">[2]Plan1!$C1270</f>
        <v>-1.54</v>
      </c>
      <c r="C1275" s="41" t="n">
        <f aca="false">$E$5 + B1275</f>
        <v>779.46</v>
      </c>
      <c r="D1275" s="47" t="n">
        <f aca="false">IF(C1275&gt;$E$5,$E$2+$E$1,(IF(C1275&gt;764.99,C1275^3*3486.59308-C1275^2*7860012.00812+C1275*5908819377.96283-1481278321001.59,IF(C1275&gt;752.99,C1275^3*3588.471445-C1275^2*8028757.56264+C1275*5988077680.84934-1488767378546.26,C1275^3*899.851852-C1275^2*1969009.674601+C1275*1435480406.01138-348666163343.76))))-$E$1</f>
        <v>131930750.369873</v>
      </c>
      <c r="E1275" s="47" t="n">
        <f aca="false">D1275*100/$E$2</f>
        <v>88.5565844241475</v>
      </c>
      <c r="G1275" s="41" t="n">
        <f aca="false">[3]Plan1!$C1270</f>
        <v>-7.59</v>
      </c>
      <c r="H1275" s="41" t="n">
        <f aca="false">$J$5 + G1275</f>
        <v>752.41</v>
      </c>
      <c r="I1275" s="47" t="n">
        <f aca="false">IF(H1275&gt;$J$5,$J$2+$J$1,(IF(H1275&gt;739.99,H1275^3*2498.244218-H1275^2*5471052.355142+H1275*3994605728.77515-972400879260.135,H1275^3*1396.138889-H1275^2*3002770.071427+H1275*2152080038.43115-513963640099.415)))-$J$1</f>
        <v>42400014.7785645</v>
      </c>
      <c r="J1275" s="47" t="n">
        <f aca="false">I1275*100/$J$2</f>
        <v>48.213366665368</v>
      </c>
      <c r="L1275" s="41" t="n">
        <f aca="false">[4]Plan1!$C1270</f>
        <v>-2.03</v>
      </c>
      <c r="M1275" s="41" t="n">
        <f aca="false">$O$5 + L1275</f>
        <v>836.75</v>
      </c>
      <c r="N1275" s="47" t="n">
        <f aca="false">IF(M1275&gt;$O$5,$O$2+$O$1,(M1275^3*3270.5936-M1275^2*8015778.389801+M1275*6549018422.82398-1783686174686.87))-$O$1</f>
        <v>29454728.2231445</v>
      </c>
      <c r="O1275" s="41" t="n">
        <f aca="false">N1275*100/$O$2</f>
        <v>75.3570935535968</v>
      </c>
      <c r="R1275" s="47" t="n">
        <f aca="false">SUM(D1275,I1275,N1275)</f>
        <v>203785493.371582</v>
      </c>
      <c r="S1275" s="41" t="n">
        <f aca="false">R1275*100/$R$2</f>
        <v>73.8330879298345</v>
      </c>
      <c r="U1275" s="41" t="n">
        <f aca="false">[1]Plan1!$B1270</f>
        <v>13.09</v>
      </c>
    </row>
    <row r="1276" customFormat="false" ht="15" hidden="false" customHeight="false" outlineLevel="0" collapsed="false">
      <c r="A1276" s="46" t="n">
        <v>43274</v>
      </c>
      <c r="B1276" s="41" t="n">
        <f aca="false">[2]Plan1!$C1271</f>
        <v>-1.56</v>
      </c>
      <c r="C1276" s="41" t="n">
        <f aca="false">$E$5 + B1276</f>
        <v>779.44</v>
      </c>
      <c r="D1276" s="47" t="n">
        <f aca="false">IF(C1276&gt;$E$5,$E$2+$E$1,(IF(C1276&gt;764.99,C1276^3*3486.59308-C1276^2*7860012.00812+C1276*5908819377.96283-1481278321001.59,IF(C1276&gt;752.99,C1276^3*3588.471445-C1276^2*8028757.56264+C1276*5988077680.84934-1488767378546.26,C1276^3*899.851852-C1276^2*1969009.674601+C1276*1435480406.01138-348666163343.76))))-$E$1</f>
        <v>131718649.931396</v>
      </c>
      <c r="E1276" s="47" t="n">
        <f aca="false">D1276*100/$E$2</f>
        <v>88.4142151104455</v>
      </c>
      <c r="G1276" s="41" t="n">
        <f aca="false">[3]Plan1!$C1271</f>
        <v>-7.6</v>
      </c>
      <c r="H1276" s="41" t="n">
        <f aca="false">$J$5 + G1276</f>
        <v>752.4</v>
      </c>
      <c r="I1276" s="47" t="n">
        <f aca="false">IF(H1276&gt;$J$5,$J$2+$J$1,(IF(H1276&gt;739.99,H1276^3*2498.244218-H1276^2*5471052.355142+H1276*3994605728.77515-972400879260.135,H1276^3*1396.138889-H1276^2*3002770.071427+H1276*2152080038.43115-513963640099.415)))-$J$1</f>
        <v>42354223.2788086</v>
      </c>
      <c r="J1276" s="47" t="n">
        <f aca="false">I1276*100/$J$2</f>
        <v>48.1612968163498</v>
      </c>
      <c r="L1276" s="41" t="n">
        <f aca="false">[4]Plan1!$C1271</f>
        <v>-2.04</v>
      </c>
      <c r="M1276" s="41" t="n">
        <f aca="false">$O$5 + L1276</f>
        <v>836.74</v>
      </c>
      <c r="N1276" s="47" t="n">
        <f aca="false">IF(M1276&gt;$O$5,$O$2+$O$1,(M1276^3*3270.5936-M1276^2*8015778.389801+M1276*6549018422.82398-1783686174686.87))-$O$1</f>
        <v>29411376.3046875</v>
      </c>
      <c r="O1276" s="41" t="n">
        <f aca="false">N1276*100/$O$2</f>
        <v>75.246181833409</v>
      </c>
      <c r="R1276" s="47" t="n">
        <f aca="false">SUM(D1276,I1276,N1276)</f>
        <v>203484249.514893</v>
      </c>
      <c r="S1276" s="41" t="n">
        <f aca="false">R1276*100/$R$2</f>
        <v>73.7239449099301</v>
      </c>
      <c r="U1276" s="41" t="n">
        <f aca="false">[1]Plan1!$B1271</f>
        <v>12.83</v>
      </c>
    </row>
    <row r="1277" customFormat="false" ht="15" hidden="false" customHeight="false" outlineLevel="0" collapsed="false">
      <c r="A1277" s="46" t="n">
        <v>43275</v>
      </c>
      <c r="B1277" s="41" t="n">
        <f aca="false">[2]Plan1!$C1272</f>
        <v>-1.58</v>
      </c>
      <c r="C1277" s="41" t="n">
        <f aca="false">$E$5 + B1277</f>
        <v>779.42</v>
      </c>
      <c r="D1277" s="47" t="n">
        <f aca="false">IF(C1277&gt;$E$5,$E$2+$E$1,(IF(C1277&gt;764.99,C1277^3*3486.59308-C1277^2*7860012.00812+C1277*5908819377.96283-1481278321001.59,IF(C1277&gt;752.99,C1277^3*3588.471445-C1277^2*8028757.56264+C1277*5988077680.84934-1488767378546.26,C1277^3*899.851852-C1277^2*1969009.674601+C1277*1435480406.01138-348666163343.76))))-$E$1</f>
        <v>131506783.697998</v>
      </c>
      <c r="E1277" s="47" t="n">
        <f aca="false">D1277*100/$E$2</f>
        <v>88.2720030034729</v>
      </c>
      <c r="G1277" s="41" t="n">
        <f aca="false">[3]Plan1!$C1272</f>
        <v>-7.61</v>
      </c>
      <c r="H1277" s="41" t="n">
        <f aca="false">$J$5 + G1277</f>
        <v>752.39</v>
      </c>
      <c r="I1277" s="47" t="n">
        <f aca="false">IF(H1277&gt;$J$5,$J$2+$J$1,(IF(H1277&gt;739.99,H1277^3*2498.244218-H1277^2*5471052.355142+H1277*3994605728.77515-972400879260.135,H1277^3*1396.138889-H1277^2*3002770.071427+H1277*2152080038.43115-513963640099.415)))-$J$1</f>
        <v>42308465.3764648</v>
      </c>
      <c r="J1277" s="47" t="n">
        <f aca="false">I1277*100/$J$2</f>
        <v>48.1092651711945</v>
      </c>
      <c r="L1277" s="41" t="n">
        <f aca="false">[4]Plan1!$C1272</f>
        <v>-2.04</v>
      </c>
      <c r="M1277" s="41" t="n">
        <f aca="false">$O$5 + L1277</f>
        <v>836.74</v>
      </c>
      <c r="N1277" s="47" t="n">
        <f aca="false">IF(M1277&gt;$O$5,$O$2+$O$1,(M1277^3*3270.5936-M1277^2*8015778.389801+M1277*6549018422.82398-1783686174686.87))-$O$1</f>
        <v>29411376.3046875</v>
      </c>
      <c r="O1277" s="41" t="n">
        <f aca="false">N1277*100/$O$2</f>
        <v>75.246181833409</v>
      </c>
      <c r="R1277" s="47" t="n">
        <f aca="false">SUM(D1277,I1277,N1277)</f>
        <v>203226625.37915</v>
      </c>
      <c r="S1277" s="41" t="n">
        <f aca="false">R1277*100/$R$2</f>
        <v>73.6306056581885</v>
      </c>
      <c r="U1277" s="41" t="n">
        <f aca="false">[1]Plan1!$B1272</f>
        <v>13.36</v>
      </c>
    </row>
    <row r="1278" customFormat="false" ht="15" hidden="false" customHeight="false" outlineLevel="0" collapsed="false">
      <c r="A1278" s="46" t="n">
        <v>43276</v>
      </c>
      <c r="B1278" s="41" t="n">
        <f aca="false">[2]Plan1!$C1273</f>
        <v>-1.6</v>
      </c>
      <c r="C1278" s="41" t="n">
        <f aca="false">$E$5 + B1278</f>
        <v>779.4</v>
      </c>
      <c r="D1278" s="47" t="n">
        <f aca="false">IF(C1278&gt;$E$5,$E$2+$E$1,(IF(C1278&gt;764.99,C1278^3*3486.59308-C1278^2*7860012.00812+C1278*5908819377.96283-1481278321001.59,IF(C1278&gt;752.99,C1278^3*3588.471445-C1278^2*8028757.56264+C1278*5988077680.84934-1488767378546.26,C1278^3*899.851852-C1278^2*1969009.674601+C1278*1435480406.01138-348666163343.76))))-$E$1</f>
        <v>131295151.505615</v>
      </c>
      <c r="E1278" s="47" t="n">
        <f aca="false">D1278*100/$E$2</f>
        <v>88.1299479931052</v>
      </c>
      <c r="G1278" s="41" t="n">
        <f aca="false">[3]Plan1!$C1273</f>
        <v>-7.61</v>
      </c>
      <c r="H1278" s="41" t="n">
        <f aca="false">$J$5 + G1278</f>
        <v>752.39</v>
      </c>
      <c r="I1278" s="47" t="n">
        <f aca="false">IF(H1278&gt;$J$5,$J$2+$J$1,(IF(H1278&gt;739.99,H1278^3*2498.244218-H1278^2*5471052.355142+H1278*3994605728.77515-972400879260.135,H1278^3*1396.138889-H1278^2*3002770.071427+H1278*2152080038.43115-513963640099.415)))-$J$1</f>
        <v>42308465.3764648</v>
      </c>
      <c r="J1278" s="47" t="n">
        <f aca="false">I1278*100/$J$2</f>
        <v>48.1092651711945</v>
      </c>
      <c r="L1278" s="41" t="n">
        <f aca="false">[4]Plan1!$C1273</f>
        <v>-2.05</v>
      </c>
      <c r="M1278" s="41" t="n">
        <f aca="false">$O$5 + L1278</f>
        <v>836.73</v>
      </c>
      <c r="N1278" s="47" t="n">
        <f aca="false">IF(M1278&gt;$O$5,$O$2+$O$1,(M1278^3*3270.5936-M1278^2*8015778.389801+M1278*6549018422.82398-1783686174686.87))-$O$1</f>
        <v>29368063.2128906</v>
      </c>
      <c r="O1278" s="41" t="n">
        <f aca="false">N1278*100/$O$2</f>
        <v>75.1353694475025</v>
      </c>
      <c r="R1278" s="47" t="n">
        <f aca="false">SUM(D1278,I1278,N1278)</f>
        <v>202971680.094971</v>
      </c>
      <c r="S1278" s="41" t="n">
        <f aca="false">R1278*100/$R$2</f>
        <v>73.5382369754491</v>
      </c>
      <c r="U1278" s="41" t="n">
        <f aca="false">[1]Plan1!$B1273</f>
        <v>14.16</v>
      </c>
    </row>
    <row r="1279" customFormat="false" ht="15" hidden="false" customHeight="false" outlineLevel="0" collapsed="false">
      <c r="A1279" s="46" t="n">
        <v>43277</v>
      </c>
      <c r="B1279" s="41" t="n">
        <f aca="false">[2]Plan1!$C1274</f>
        <v>-1.61</v>
      </c>
      <c r="C1279" s="41" t="n">
        <f aca="false">$E$5 + B1279</f>
        <v>779.39</v>
      </c>
      <c r="D1279" s="47" t="n">
        <f aca="false">IF(C1279&gt;$E$5,$E$2+$E$1,(IF(C1279&gt;764.99,C1279^3*3486.59308-C1279^2*7860012.00812+C1279*5908819377.96283-1481278321001.59,IF(C1279&gt;752.99,C1279^3*3588.471445-C1279^2*8028757.56264+C1279*5988077680.84934-1488767378546.26,C1279^3*899.851852-C1279^2*1969009.674601+C1279*1435480406.01138-348666163343.76))))-$E$1</f>
        <v>131189423.12085</v>
      </c>
      <c r="E1279" s="47" t="n">
        <f aca="false">D1279*100/$E$2</f>
        <v>88.0589793629316</v>
      </c>
      <c r="G1279" s="41" t="n">
        <f aca="false">[3]Plan1!$C1274</f>
        <v>-7.61</v>
      </c>
      <c r="H1279" s="41" t="n">
        <f aca="false">$J$5 + G1279</f>
        <v>752.39</v>
      </c>
      <c r="I1279" s="47" t="n">
        <f aca="false">IF(H1279&gt;$J$5,$J$2+$J$1,(IF(H1279&gt;739.99,H1279^3*2498.244218-H1279^2*5471052.355142+H1279*3994605728.77515-972400879260.135,H1279^3*1396.138889-H1279^2*3002770.071427+H1279*2152080038.43115-513963640099.415)))-$J$1</f>
        <v>42308465.3764648</v>
      </c>
      <c r="J1279" s="47" t="n">
        <f aca="false">I1279*100/$J$2</f>
        <v>48.1092651711945</v>
      </c>
      <c r="L1279" s="41" t="n">
        <f aca="false">[4]Plan1!$C1274</f>
        <v>-2.06</v>
      </c>
      <c r="M1279" s="41" t="n">
        <f aca="false">$O$5 + L1279</f>
        <v>836.72</v>
      </c>
      <c r="N1279" s="47" t="n">
        <f aca="false">IF(M1279&gt;$O$5,$O$2+$O$1,(M1279^3*3270.5936-M1279^2*8015778.389801+M1279*6549018422.82398-1783686174686.87))-$O$1</f>
        <v>29324788.9296875</v>
      </c>
      <c r="O1279" s="41" t="n">
        <f aca="false">N1279*100/$O$2</f>
        <v>75.0246563496563</v>
      </c>
      <c r="R1279" s="47" t="n">
        <f aca="false">SUM(D1279,I1279,N1279)</f>
        <v>202822677.427002</v>
      </c>
      <c r="S1279" s="41" t="n">
        <f aca="false">R1279*100/$R$2</f>
        <v>73.4842521362738</v>
      </c>
      <c r="U1279" s="41" t="n">
        <f aca="false">[1]Plan1!$B1274</f>
        <v>12.58</v>
      </c>
    </row>
    <row r="1280" customFormat="false" ht="15" hidden="false" customHeight="false" outlineLevel="0" collapsed="false">
      <c r="A1280" s="46" t="n">
        <v>43278</v>
      </c>
      <c r="B1280" s="41" t="n">
        <f aca="false">[2]Plan1!$C1275</f>
        <v>-1.63</v>
      </c>
      <c r="C1280" s="41" t="n">
        <f aca="false">$E$5 + B1280</f>
        <v>779.37</v>
      </c>
      <c r="D1280" s="47" t="n">
        <f aca="false">IF(C1280&gt;$E$5,$E$2+$E$1,(IF(C1280&gt;764.99,C1280^3*3486.59308-C1280^2*7860012.00812+C1280*5908819377.96283-1481278321001.59,IF(C1280&gt;752.99,C1280^3*3588.471445-C1280^2*8028757.56264+C1280*5988077680.84934-1488767378546.26,C1280^3*899.851852-C1280^2*1969009.674601+C1280*1435480406.01138-348666163343.76))))-$E$1</f>
        <v>130978141.673584</v>
      </c>
      <c r="E1280" s="47" t="n">
        <f aca="false">D1280*100/$E$2</f>
        <v>87.9171597850881</v>
      </c>
      <c r="G1280" s="41" t="n">
        <f aca="false">[3]Plan1!$C1275</f>
        <v>-7.61</v>
      </c>
      <c r="H1280" s="41" t="n">
        <f aca="false">$J$5 + G1280</f>
        <v>752.39</v>
      </c>
      <c r="I1280" s="47" t="n">
        <f aca="false">IF(H1280&gt;$J$5,$J$2+$J$1,(IF(H1280&gt;739.99,H1280^3*2498.244218-H1280^2*5471052.355142+H1280*3994605728.77515-972400879260.135,H1280^3*1396.138889-H1280^2*3002770.071427+H1280*2152080038.43115-513963640099.415)))-$J$1</f>
        <v>42308465.3764648</v>
      </c>
      <c r="J1280" s="47" t="n">
        <f aca="false">I1280*100/$J$2</f>
        <v>48.1092651711945</v>
      </c>
      <c r="L1280" s="41" t="n">
        <f aca="false">[4]Plan1!$C1275</f>
        <v>-2.07</v>
      </c>
      <c r="M1280" s="41" t="n">
        <f aca="false">$O$5 + L1280</f>
        <v>836.71</v>
      </c>
      <c r="N1280" s="47" t="n">
        <f aca="false">IF(M1280&gt;$O$5,$O$2+$O$1,(M1280^3*3270.5936-M1280^2*8015778.389801+M1280*6549018422.82398-1783686174686.87))-$O$1</f>
        <v>29281553.4306641</v>
      </c>
      <c r="O1280" s="41" t="n">
        <f aca="false">N1280*100/$O$2</f>
        <v>74.9140424774093</v>
      </c>
      <c r="R1280" s="47" t="n">
        <f aca="false">SUM(D1280,I1280,N1280)</f>
        <v>202568160.480713</v>
      </c>
      <c r="S1280" s="41" t="n">
        <f aca="false">R1280*100/$R$2</f>
        <v>73.392038643723</v>
      </c>
      <c r="U1280" s="41" t="n">
        <f aca="false">[1]Plan1!$B1275</f>
        <v>13.62</v>
      </c>
    </row>
    <row r="1281" customFormat="false" ht="15" hidden="false" customHeight="false" outlineLevel="0" collapsed="false">
      <c r="A1281" s="46" t="n">
        <v>43279</v>
      </c>
      <c r="B1281" s="41" t="n">
        <f aca="false">[2]Plan1!$C1276</f>
        <v>-1.64</v>
      </c>
      <c r="C1281" s="41" t="n">
        <f aca="false">$E$5 + B1281</f>
        <v>779.36</v>
      </c>
      <c r="D1281" s="47" t="n">
        <f aca="false">IF(C1281&gt;$E$5,$E$2+$E$1,(IF(C1281&gt;764.99,C1281^3*3486.59308-C1281^2*7860012.00812+C1281*5908819377.96283-1481278321001.59,IF(C1281&gt;752.99,C1281^3*3588.471445-C1281^2*8028757.56264+C1281*5988077680.84934-1488767378546.26,C1281^3*899.851852-C1281^2*1969009.674601+C1281*1435480406.01138-348666163343.76))))-$E$1</f>
        <v>130872588.568115</v>
      </c>
      <c r="E1281" s="47" t="n">
        <f aca="false">D1281*100/$E$2</f>
        <v>87.846308808576</v>
      </c>
      <c r="G1281" s="41" t="n">
        <f aca="false">[3]Plan1!$C1276</f>
        <v>-7.62</v>
      </c>
      <c r="H1281" s="41" t="n">
        <f aca="false">$J$5 + G1281</f>
        <v>752.38</v>
      </c>
      <c r="I1281" s="47" t="n">
        <f aca="false">IF(H1281&gt;$J$5,$J$2+$J$1,(IF(H1281&gt;739.99,H1281^3*2498.244218-H1281^2*5471052.355142+H1281*3994605728.77515-972400879260.135,H1281^3*1396.138889-H1281^2*3002770.071427+H1281*2152080038.43115-513963640099.415)))-$J$1</f>
        <v>42262741.0559082</v>
      </c>
      <c r="J1281" s="47" t="n">
        <f aca="false">I1281*100/$J$2</f>
        <v>48.0572717121348</v>
      </c>
      <c r="L1281" s="41" t="n">
        <f aca="false">[4]Plan1!$C1276</f>
        <v>-2.08</v>
      </c>
      <c r="M1281" s="41" t="n">
        <f aca="false">$O$5 + L1281</f>
        <v>836.7</v>
      </c>
      <c r="N1281" s="47" t="n">
        <f aca="false">IF(M1281&gt;$O$5,$O$2+$O$1,(M1281^3*3270.5936-M1281^2*8015778.389801+M1281*6549018422.82398-1783686174686.87))-$O$1</f>
        <v>29238356.7001953</v>
      </c>
      <c r="O1281" s="41" t="n">
        <f aca="false">N1281*100/$O$2</f>
        <v>74.8035277907864</v>
      </c>
      <c r="R1281" s="47" t="n">
        <f aca="false">SUM(D1281,I1281,N1281)</f>
        <v>202373686.324219</v>
      </c>
      <c r="S1281" s="41" t="n">
        <f aca="false">R1281*100/$R$2</f>
        <v>73.321579126419</v>
      </c>
      <c r="U1281" s="41" t="n">
        <f aca="false">[1]Plan1!$B1276</f>
        <v>13.89</v>
      </c>
    </row>
    <row r="1282" customFormat="false" ht="15" hidden="false" customHeight="false" outlineLevel="0" collapsed="false">
      <c r="A1282" s="46" t="n">
        <v>43280</v>
      </c>
      <c r="B1282" s="41" t="n">
        <f aca="false">[2]Plan1!$C1277</f>
        <v>-1.65</v>
      </c>
      <c r="C1282" s="41" t="n">
        <f aca="false">$E$5 + B1282</f>
        <v>779.35</v>
      </c>
      <c r="D1282" s="47" t="n">
        <f aca="false">IF(C1282&gt;$E$5,$E$2+$E$1,(IF(C1282&gt;764.99,C1282^3*3486.59308-C1282^2*7860012.00812+C1282*5908819377.96283-1481278321001.59,IF(C1282&gt;752.99,C1282^3*3588.471445-C1282^2*8028757.56264+C1282*5988077680.84934-1488767378546.26,C1282^3*899.851852-C1282^2*1969009.674601+C1282*1435480406.01138-348666163343.76))))-$E$1</f>
        <v>130767093.845459</v>
      </c>
      <c r="E1282" s="47" t="n">
        <f aca="false">D1282*100/$E$2</f>
        <v>87.775497020672</v>
      </c>
      <c r="G1282" s="41" t="n">
        <f aca="false">[3]Plan1!$C1277</f>
        <v>-7.63</v>
      </c>
      <c r="H1282" s="41" t="n">
        <f aca="false">$J$5 + G1282</f>
        <v>752.37</v>
      </c>
      <c r="I1282" s="47" t="n">
        <f aca="false">IF(H1282&gt;$J$5,$J$2+$J$1,(IF(H1282&gt;739.99,H1282^3*2498.244218-H1282^2*5471052.355142+H1282*3994605728.77515-972400879260.135,H1282^3*1396.138889-H1282^2*3002770.071427+H1282*2152080038.43115-513963640099.415)))-$J$1</f>
        <v>42217050.3024902</v>
      </c>
      <c r="J1282" s="47" t="n">
        <f aca="false">I1282*100/$J$2</f>
        <v>48.0053164225137</v>
      </c>
      <c r="L1282" s="41" t="n">
        <f aca="false">[4]Plan1!$C1277</f>
        <v>-2.08</v>
      </c>
      <c r="M1282" s="41" t="n">
        <f aca="false">$O$5 + L1282</f>
        <v>836.7</v>
      </c>
      <c r="N1282" s="47" t="n">
        <f aca="false">IF(M1282&gt;$O$5,$O$2+$O$1,(M1282^3*3270.5936-M1282^2*8015778.389801+M1282*6549018422.82398-1783686174686.87))-$O$1</f>
        <v>29238356.7001953</v>
      </c>
      <c r="O1282" s="41" t="n">
        <f aca="false">N1282*100/$O$2</f>
        <v>74.8035277907864</v>
      </c>
      <c r="R1282" s="47" t="n">
        <f aca="false">SUM(D1282,I1282,N1282)</f>
        <v>202222500.848145</v>
      </c>
      <c r="S1282" s="41" t="n">
        <f aca="false">R1282*100/$R$2</f>
        <v>73.2668034386896</v>
      </c>
      <c r="U1282" s="41" t="n">
        <f aca="false">[1]Plan1!$B1277</f>
        <v>13.36</v>
      </c>
    </row>
    <row r="1283" customFormat="false" ht="15" hidden="false" customHeight="false" outlineLevel="0" collapsed="false">
      <c r="A1283" s="46" t="n">
        <v>43281</v>
      </c>
      <c r="B1283" s="41" t="n">
        <f aca="false">[2]Plan1!$C1278</f>
        <v>-1.67</v>
      </c>
      <c r="C1283" s="41" t="n">
        <f aca="false">$E$5 + B1283</f>
        <v>779.33</v>
      </c>
      <c r="D1283" s="47" t="n">
        <f aca="false">IF(C1283&gt;$E$5,$E$2+$E$1,(IF(C1283&gt;764.99,C1283^3*3486.59308-C1283^2*7860012.00812+C1283*5908819377.96283-1481278321001.59,IF(C1283&gt;752.99,C1283^3*3588.471445-C1283^2*8028757.56264+C1283*5988077680.84934-1488767378546.26,C1283^3*899.851852-C1283^2*1969009.674601+C1283*1435480406.01138-348666163343.76))))-$E$1</f>
        <v>130556279.472412</v>
      </c>
      <c r="E1283" s="47" t="n">
        <f aca="false">D1283*100/$E$2</f>
        <v>87.6339909595588</v>
      </c>
      <c r="G1283" s="41" t="n">
        <f aca="false">[3]Plan1!$C1278</f>
        <v>-7.63</v>
      </c>
      <c r="H1283" s="41" t="n">
        <f aca="false">$J$5 + G1283</f>
        <v>752.37</v>
      </c>
      <c r="I1283" s="47" t="n">
        <f aca="false">IF(H1283&gt;$J$5,$J$2+$J$1,(IF(H1283&gt;739.99,H1283^3*2498.244218-H1283^2*5471052.355142+H1283*3994605728.77515-972400879260.135,H1283^3*1396.138889-H1283^2*3002770.071427+H1283*2152080038.43115-513963640099.415)))-$J$1</f>
        <v>42217050.3024902</v>
      </c>
      <c r="J1283" s="47" t="n">
        <f aca="false">I1283*100/$J$2</f>
        <v>48.0053164225137</v>
      </c>
      <c r="L1283" s="41" t="n">
        <f aca="false">[4]Plan1!$C1278</f>
        <v>-2.09</v>
      </c>
      <c r="M1283" s="41" t="n">
        <f aca="false">$O$5 + L1283</f>
        <v>836.69</v>
      </c>
      <c r="N1283" s="47" t="n">
        <f aca="false">IF(M1283&gt;$O$5,$O$2+$O$1,(M1283^3*3270.5936-M1283^2*8015778.389801+M1283*6549018422.82398-1783686174686.87))-$O$1</f>
        <v>29195198.7167969</v>
      </c>
      <c r="O1283" s="41" t="n">
        <f aca="false">N1283*100/$O$2</f>
        <v>74.6931122348219</v>
      </c>
      <c r="R1283" s="47" t="n">
        <f aca="false">SUM(D1283,I1283,N1283)</f>
        <v>201968528.491699</v>
      </c>
      <c r="S1283" s="41" t="n">
        <f aca="false">R1283*100/$R$2</f>
        <v>73.1747872553248</v>
      </c>
      <c r="U1283" s="41" t="n">
        <f aca="false">[1]Plan1!$B1278</f>
        <v>12.07</v>
      </c>
    </row>
    <row r="1284" customFormat="false" ht="15" hidden="false" customHeight="false" outlineLevel="0" collapsed="false">
      <c r="A1284" s="46" t="n">
        <v>43282</v>
      </c>
      <c r="B1284" s="41" t="n">
        <f aca="false">[2]Plan1!$C1279</f>
        <v>-1.69</v>
      </c>
      <c r="C1284" s="41" t="n">
        <f aca="false">$E$5 + B1284</f>
        <v>779.31</v>
      </c>
      <c r="D1284" s="47" t="n">
        <f aca="false">IF(C1284&gt;$E$5,$E$2+$E$1,(IF(C1284&gt;764.99,C1284^3*3486.59308-C1284^2*7860012.00812+C1284*5908819377.96283-1481278321001.59,IF(C1284&gt;752.99,C1284^3*3588.471445-C1284^2*8028757.56264+C1284*5988077680.84934-1488767378546.26,C1284^3*899.851852-C1284^2*1969009.674601+C1284*1435480406.01138-348666163343.76))))-$E$1</f>
        <v>130345698.384521</v>
      </c>
      <c r="E1284" s="47" t="n">
        <f aca="false">D1284*100/$E$2</f>
        <v>87.4926414876909</v>
      </c>
      <c r="G1284" s="41" t="n">
        <f aca="false">[3]Plan1!$C1279</f>
        <v>-7.64</v>
      </c>
      <c r="H1284" s="41" t="n">
        <f aca="false">$J$5 + G1284</f>
        <v>752.36</v>
      </c>
      <c r="I1284" s="47" t="n">
        <f aca="false">IF(H1284&gt;$J$5,$J$2+$J$1,(IF(H1284&gt;739.99,H1284^3*2498.244218-H1284^2*5471052.355142+H1284*3994605728.77515-972400879260.135,H1284^3*1396.138889-H1284^2*3002770.071427+H1284*2152080038.43115-513963640099.415)))-$J$1</f>
        <v>42171393.1003418</v>
      </c>
      <c r="J1284" s="47" t="n">
        <f aca="false">I1284*100/$J$2</f>
        <v>47.9533992842864</v>
      </c>
      <c r="L1284" s="41" t="n">
        <f aca="false">[4]Plan1!$C1279</f>
        <v>-2.1</v>
      </c>
      <c r="M1284" s="41" t="n">
        <f aca="false">$O$5 + L1284</f>
        <v>836.68</v>
      </c>
      <c r="N1284" s="47" t="n">
        <f aca="false">IF(M1284&gt;$O$5,$O$2+$O$1,(M1284^3*3270.5936-M1284^2*8015778.389801+M1284*6549018422.82398-1783686174686.87))-$O$1</f>
        <v>29152079.4624023</v>
      </c>
      <c r="O1284" s="41" t="n">
        <f aca="false">N1284*100/$O$2</f>
        <v>74.5827957632947</v>
      </c>
      <c r="R1284" s="47" t="n">
        <f aca="false">SUM(D1284,I1284,N1284)</f>
        <v>201669170.947266</v>
      </c>
      <c r="S1284" s="41" t="n">
        <f aca="false">R1284*100/$R$2</f>
        <v>73.066327661195</v>
      </c>
      <c r="U1284" s="41" t="n">
        <f aca="false">[1]Plan1!$B1279</f>
        <v>13.62</v>
      </c>
    </row>
    <row r="1285" customFormat="false" ht="15" hidden="false" customHeight="false" outlineLevel="0" collapsed="false">
      <c r="A1285" s="46" t="n">
        <v>43283</v>
      </c>
      <c r="B1285" s="41" t="n">
        <f aca="false">[2]Plan1!$C1280</f>
        <v>-1.7</v>
      </c>
      <c r="C1285" s="41" t="n">
        <f aca="false">$E$5 + B1285</f>
        <v>779.3</v>
      </c>
      <c r="D1285" s="47" t="n">
        <f aca="false">IF(C1285&gt;$E$5,$E$2+$E$1,(IF(C1285&gt;764.99,C1285^3*3486.59308-C1285^2*7860012.00812+C1285*5908819377.96283-1481278321001.59,IF(C1285&gt;752.99,C1285^3*3588.471445-C1285^2*8028757.56264+C1285*5988077680.84934-1488767378546.26,C1285^3*899.851852-C1285^2*1969009.674601+C1285*1435480406.01138-348666163343.76))))-$E$1</f>
        <v>130240495.270264</v>
      </c>
      <c r="E1285" s="47" t="n">
        <f aca="false">D1285*100/$E$2</f>
        <v>87.4220254376545</v>
      </c>
      <c r="G1285" s="41" t="n">
        <f aca="false">[3]Plan1!$C1280</f>
        <v>-7.64</v>
      </c>
      <c r="H1285" s="41" t="n">
        <f aca="false">$J$5 + G1285</f>
        <v>752.36</v>
      </c>
      <c r="I1285" s="47" t="n">
        <f aca="false">IF(H1285&gt;$J$5,$J$2+$J$1,(IF(H1285&gt;739.99,H1285^3*2498.244218-H1285^2*5471052.355142+H1285*3994605728.77515-972400879260.135,H1285^3*1396.138889-H1285^2*3002770.071427+H1285*2152080038.43115-513963640099.415)))-$J$1</f>
        <v>42171393.1003418</v>
      </c>
      <c r="J1285" s="47" t="n">
        <f aca="false">I1285*100/$J$2</f>
        <v>47.9533992842864</v>
      </c>
      <c r="L1285" s="41" t="n">
        <f aca="false">[4]Plan1!$C1280</f>
        <v>-2.12</v>
      </c>
      <c r="M1285" s="41" t="n">
        <f aca="false">$O$5 + L1285</f>
        <v>836.66</v>
      </c>
      <c r="N1285" s="47" t="n">
        <f aca="false">IF(M1285&gt;$O$5,$O$2+$O$1,(M1285^3*3270.5936-M1285^2*8015778.389801+M1285*6549018422.82398-1783686174686.87))-$O$1</f>
        <v>29065957.0581055</v>
      </c>
      <c r="O1285" s="41" t="n">
        <f aca="false">N1285*100/$O$2</f>
        <v>74.3624598624338</v>
      </c>
      <c r="R1285" s="47" t="n">
        <f aca="false">SUM(D1285,I1285,N1285)</f>
        <v>201477845.428711</v>
      </c>
      <c r="S1285" s="41" t="n">
        <f aca="false">R1285*100/$R$2</f>
        <v>72.9970089201945</v>
      </c>
      <c r="U1285" s="41" t="n">
        <f aca="false">[1]Plan1!$B1280</f>
        <v>12.32</v>
      </c>
    </row>
    <row r="1286" customFormat="false" ht="15" hidden="false" customHeight="false" outlineLevel="0" collapsed="false">
      <c r="A1286" s="46" t="n">
        <v>43284</v>
      </c>
      <c r="B1286" s="41" t="n">
        <f aca="false">[2]Plan1!$C1281</f>
        <v>-1.71</v>
      </c>
      <c r="C1286" s="41" t="n">
        <f aca="false">$E$5 + B1286</f>
        <v>779.29</v>
      </c>
      <c r="D1286" s="47" t="n">
        <f aca="false">IF(C1286&gt;$E$5,$E$2+$E$1,(IF(C1286&gt;764.99,C1286^3*3486.59308-C1286^2*7860012.00812+C1286*5908819377.96283-1481278321001.59,IF(C1286&gt;752.99,C1286^3*3588.471445-C1286^2*8028757.56264+C1286*5988077680.84934-1488767378546.26,C1286^3*899.851852-C1286^2*1969009.674601+C1286*1435480406.01138-348666163343.76))))-$E$1</f>
        <v>130135350.415771</v>
      </c>
      <c r="E1286" s="47" t="n">
        <f aca="false">D1286*100/$E$2</f>
        <v>87.3514484936328</v>
      </c>
      <c r="G1286" s="41" t="n">
        <f aca="false">[3]Plan1!$C1281</f>
        <v>-7.65</v>
      </c>
      <c r="H1286" s="41" t="n">
        <f aca="false">$J$5 + G1286</f>
        <v>752.35</v>
      </c>
      <c r="I1286" s="47" t="n">
        <f aca="false">IF(H1286&gt;$J$5,$J$2+$J$1,(IF(H1286&gt;739.99,H1286^3*2498.244218-H1286^2*5471052.355142+H1286*3994605728.77515-972400879260.135,H1286^3*1396.138889-H1286^2*3002770.071427+H1286*2152080038.43115-513963640099.415)))-$J$1</f>
        <v>42125769.4353027</v>
      </c>
      <c r="J1286" s="47" t="n">
        <f aca="false">I1286*100/$J$2</f>
        <v>47.9015202813513</v>
      </c>
      <c r="L1286" s="41" t="n">
        <f aca="false">[4]Plan1!$C1281</f>
        <v>-2.13</v>
      </c>
      <c r="M1286" s="41" t="n">
        <f aca="false">$O$5 + L1286</f>
        <v>836.65</v>
      </c>
      <c r="N1286" s="47" t="n">
        <f aca="false">IF(M1286&gt;$O$5,$O$2+$O$1,(M1286^3*3270.5936-M1286^2*8015778.389801+M1286*6549018422.82398-1783686174686.87))-$O$1</f>
        <v>29022953.8706055</v>
      </c>
      <c r="O1286" s="41" t="n">
        <f aca="false">N1286*100/$O$2</f>
        <v>74.2524403369101</v>
      </c>
      <c r="R1286" s="47" t="n">
        <f aca="false">SUM(D1286,I1286,N1286)</f>
        <v>201284073.72168</v>
      </c>
      <c r="S1286" s="41" t="n">
        <f aca="false">R1286*100/$R$2</f>
        <v>72.9268039058589</v>
      </c>
      <c r="U1286" s="41" t="n">
        <f aca="false">[1]Plan1!$B1281</f>
        <v>13.09</v>
      </c>
    </row>
    <row r="1287" customFormat="false" ht="15" hidden="false" customHeight="false" outlineLevel="0" collapsed="false">
      <c r="A1287" s="46" t="n">
        <v>43285</v>
      </c>
      <c r="B1287" s="41" t="n">
        <f aca="false">[2]Plan1!$C1282</f>
        <v>-1.72</v>
      </c>
      <c r="C1287" s="41" t="n">
        <f aca="false">$E$5 + B1287</f>
        <v>779.28</v>
      </c>
      <c r="D1287" s="47" t="n">
        <f aca="false">IF(C1287&gt;$E$5,$E$2+$E$1,(IF(C1287&gt;764.99,C1287^3*3486.59308-C1287^2*7860012.00812+C1287*5908819377.96283-1481278321001.59,IF(C1287&gt;752.99,C1287^3*3588.471445-C1287^2*8028757.56264+C1287*5988077680.84934-1488767378546.26,C1287^3*899.851852-C1287^2*1969009.674601+C1287*1435480406.01138-348666163343.76))))-$E$1</f>
        <v>130030263.798584</v>
      </c>
      <c r="E1287" s="47" t="n">
        <f aca="false">D1287*100/$E$2</f>
        <v>87.2809106405491</v>
      </c>
      <c r="G1287" s="41" t="n">
        <f aca="false">[3]Plan1!$C1282</f>
        <v>-7.65</v>
      </c>
      <c r="H1287" s="41" t="n">
        <f aca="false">$J$5 + G1287</f>
        <v>752.35</v>
      </c>
      <c r="I1287" s="47" t="n">
        <f aca="false">IF(H1287&gt;$J$5,$J$2+$J$1,(IF(H1287&gt;739.99,H1287^3*2498.244218-H1287^2*5471052.355142+H1287*3994605728.77515-972400879260.135,H1287^3*1396.138889-H1287^2*3002770.071427+H1287*2152080038.43115-513963640099.415)))-$J$1</f>
        <v>42125769.4353027</v>
      </c>
      <c r="J1287" s="47" t="n">
        <f aca="false">I1287*100/$J$2</f>
        <v>47.9015202813513</v>
      </c>
      <c r="L1287" s="41" t="n">
        <f aca="false">[4]Plan1!$C1282</f>
        <v>-2.14</v>
      </c>
      <c r="M1287" s="41" t="n">
        <f aca="false">$O$5 + L1287</f>
        <v>836.64</v>
      </c>
      <c r="N1287" s="47" t="n">
        <f aca="false">IF(M1287&gt;$O$5,$O$2+$O$1,(M1287^3*3270.5936-M1287^2*8015778.389801+M1287*6549018422.82398-1783686174686.87))-$O$1</f>
        <v>28979989.3325195</v>
      </c>
      <c r="O1287" s="41" t="n">
        <f aca="false">N1287*100/$O$2</f>
        <v>74.1425196922007</v>
      </c>
      <c r="R1287" s="47" t="n">
        <f aca="false">SUM(D1287,I1287,N1287)</f>
        <v>201136022.566406</v>
      </c>
      <c r="S1287" s="41" t="n">
        <f aca="false">R1287*100/$R$2</f>
        <v>72.873163807221</v>
      </c>
      <c r="U1287" s="41" t="n">
        <f aca="false">[1]Plan1!$B1282</f>
        <v>12.58</v>
      </c>
    </row>
    <row r="1288" customFormat="false" ht="15" hidden="false" customHeight="false" outlineLevel="0" collapsed="false">
      <c r="A1288" s="46" t="n">
        <v>43286</v>
      </c>
      <c r="B1288" s="41" t="n">
        <f aca="false">[2]Plan1!$C1283</f>
        <v>-1.74</v>
      </c>
      <c r="C1288" s="41" t="n">
        <f aca="false">$E$5 + B1288</f>
        <v>779.26</v>
      </c>
      <c r="D1288" s="47" t="n">
        <f aca="false">IF(C1288&gt;$E$5,$E$2+$E$1,(IF(C1288&gt;764.99,C1288^3*3486.59308-C1288^2*7860012.00812+C1288*5908819377.96283-1481278321001.59,IF(C1288&gt;752.99,C1288^3*3588.471445-C1288^2*8028757.56264+C1288*5988077680.84934-1488767378546.26,C1288^3*899.851852-C1288^2*1969009.674601+C1288*1435480406.01138-348666163343.76))))-$E$1</f>
        <v>129820265.194092</v>
      </c>
      <c r="E1288" s="47" t="n">
        <f aca="false">D1288*100/$E$2</f>
        <v>87.1399521521335</v>
      </c>
      <c r="G1288" s="41" t="n">
        <f aca="false">[3]Plan1!$C1283</f>
        <v>-7.66</v>
      </c>
      <c r="H1288" s="41" t="n">
        <f aca="false">$J$5 + G1288</f>
        <v>752.34</v>
      </c>
      <c r="I1288" s="47" t="n">
        <f aca="false">IF(H1288&gt;$J$5,$J$2+$J$1,(IF(H1288&gt;739.99,H1288^3*2498.244218-H1288^2*5471052.355142+H1288*3994605728.77515-972400879260.135,H1288^3*1396.138889-H1288^2*3002770.071427+H1288*2152080038.43115-513963640099.415)))-$J$1</f>
        <v>42080179.2932129</v>
      </c>
      <c r="J1288" s="47" t="n">
        <f aca="false">I1288*100/$J$2</f>
        <v>47.8496793976067</v>
      </c>
      <c r="L1288" s="41" t="n">
        <f aca="false">[4]Plan1!$C1283</f>
        <v>-2.15</v>
      </c>
      <c r="M1288" s="41" t="n">
        <f aca="false">$O$5 + L1288</f>
        <v>836.63</v>
      </c>
      <c r="N1288" s="47" t="n">
        <f aca="false">IF(M1288&gt;$O$5,$O$2+$O$1,(M1288^3*3270.5936-M1288^2*8015778.389801+M1288*6549018422.82398-1783686174686.87))-$O$1</f>
        <v>28937063.4233398</v>
      </c>
      <c r="O1288" s="41" t="n">
        <f aca="false">N1288*100/$O$2</f>
        <v>74.0326978758382</v>
      </c>
      <c r="R1288" s="47" t="n">
        <f aca="false">SUM(D1288,I1288,N1288)</f>
        <v>200837507.910645</v>
      </c>
      <c r="S1288" s="41" t="n">
        <f aca="false">R1288*100/$R$2</f>
        <v>72.7650095982901</v>
      </c>
      <c r="U1288" s="41" t="n">
        <f aca="false">[1]Plan1!$B1283</f>
        <v>12.32</v>
      </c>
    </row>
    <row r="1289" customFormat="false" ht="15" hidden="false" customHeight="false" outlineLevel="0" collapsed="false">
      <c r="A1289" s="46" t="n">
        <v>43287</v>
      </c>
      <c r="B1289" s="41" t="n">
        <f aca="false">[2]Plan1!$C1284</f>
        <v>-1.75</v>
      </c>
      <c r="C1289" s="41" t="n">
        <f aca="false">$E$5 + B1289</f>
        <v>779.25</v>
      </c>
      <c r="D1289" s="47" t="n">
        <f aca="false">IF(C1289&gt;$E$5,$E$2+$E$1,(IF(C1289&gt;764.99,C1289^3*3486.59308-C1289^2*7860012.00812+C1289*5908819377.96283-1481278321001.59,IF(C1289&gt;752.99,C1289^3*3588.471445-C1289^2*8028757.56264+C1289*5988077680.84934-1488767378546.26,C1289^3*899.851852-C1289^2*1969009.674601+C1289*1435480406.01138-348666163343.76))))-$E$1</f>
        <v>129715353.16626</v>
      </c>
      <c r="E1289" s="47" t="n">
        <f aca="false">D1289*100/$E$2</f>
        <v>87.0695314895983</v>
      </c>
      <c r="G1289" s="41" t="n">
        <f aca="false">[3]Plan1!$C1284</f>
        <v>-7.67</v>
      </c>
      <c r="H1289" s="41" t="n">
        <f aca="false">$J$5 + G1289</f>
        <v>752.33</v>
      </c>
      <c r="I1289" s="47" t="n">
        <f aca="false">IF(H1289&gt;$J$5,$J$2+$J$1,(IF(H1289&gt;739.99,H1289^3*2498.244218-H1289^2*5471052.355142+H1289*3994605728.77515-972400879260.135,H1289^3*1396.138889-H1289^2*3002770.071427+H1289*2152080038.43115-513963640099.415)))-$J$1</f>
        <v>42034622.6569824</v>
      </c>
      <c r="J1289" s="47" t="n">
        <f aca="false">I1289*100/$J$2</f>
        <v>47.7978766136197</v>
      </c>
      <c r="L1289" s="41" t="n">
        <f aca="false">[4]Plan1!$C1284</f>
        <v>-2.16</v>
      </c>
      <c r="M1289" s="41" t="n">
        <f aca="false">$O$5 + L1289</f>
        <v>836.62</v>
      </c>
      <c r="N1289" s="47" t="n">
        <f aca="false">IF(M1289&gt;$O$5,$O$2+$O$1,(M1289^3*3270.5936-M1289^2*8015778.389801+M1289*6549018422.82398-1783686174686.87))-$O$1</f>
        <v>28894176.1245117</v>
      </c>
      <c r="O1289" s="41" t="n">
        <f aca="false">N1289*100/$O$2</f>
        <v>73.9229748403525</v>
      </c>
      <c r="R1289" s="47" t="n">
        <f aca="false">SUM(D1289,I1289,N1289)</f>
        <v>200644151.947754</v>
      </c>
      <c r="S1289" s="41" t="n">
        <f aca="false">R1289*100/$R$2</f>
        <v>72.6949552113282</v>
      </c>
      <c r="U1289" s="41" t="n">
        <f aca="false">[1]Plan1!$B1284</f>
        <v>11.82</v>
      </c>
    </row>
    <row r="1290" customFormat="false" ht="15" hidden="false" customHeight="false" outlineLevel="0" collapsed="false">
      <c r="A1290" s="46" t="n">
        <v>43288</v>
      </c>
      <c r="B1290" s="41" t="n">
        <f aca="false">[2]Plan1!$C1285</f>
        <v>-1.77</v>
      </c>
      <c r="C1290" s="41" t="n">
        <f aca="false">$E$5 + B1290</f>
        <v>779.23</v>
      </c>
      <c r="D1290" s="47" t="n">
        <f aca="false">IF(C1290&gt;$E$5,$E$2+$E$1,(IF(C1290&gt;764.99,C1290^3*3486.59308-C1290^2*7860012.00812+C1290*5908819377.96283-1481278321001.59,IF(C1290&gt;752.99,C1290^3*3588.471445-C1290^2*8028757.56264+C1290*5988077680.84934-1488767378546.26,C1290^3*899.851852-C1290^2*1969009.674601+C1290*1435480406.01138-348666163343.76))))-$E$1</f>
        <v>129505703.549561</v>
      </c>
      <c r="E1290" s="47" t="n">
        <f aca="false">D1290*100/$E$2</f>
        <v>86.9288072541288</v>
      </c>
      <c r="G1290" s="41" t="n">
        <f aca="false">[3]Plan1!$C1285</f>
        <v>-7.67</v>
      </c>
      <c r="H1290" s="41" t="n">
        <f aca="false">$J$5 + G1290</f>
        <v>752.33</v>
      </c>
      <c r="I1290" s="47" t="n">
        <f aca="false">IF(H1290&gt;$J$5,$J$2+$J$1,(IF(H1290&gt;739.99,H1290^3*2498.244218-H1290^2*5471052.355142+H1290*3994605728.77515-972400879260.135,H1290^3*1396.138889-H1290^2*3002770.071427+H1290*2152080038.43115-513963640099.415)))-$J$1</f>
        <v>42034622.6569824</v>
      </c>
      <c r="J1290" s="47" t="n">
        <f aca="false">I1290*100/$J$2</f>
        <v>47.7978766136197</v>
      </c>
      <c r="L1290" s="41" t="n">
        <f aca="false">[4]Plan1!$C1285</f>
        <v>-2.18</v>
      </c>
      <c r="M1290" s="41" t="n">
        <f aca="false">$O$5 + L1290</f>
        <v>836.6</v>
      </c>
      <c r="N1290" s="47" t="n">
        <f aca="false">IF(M1290&gt;$O$5,$O$2+$O$1,(M1290^3*3270.5936-M1290^2*8015778.389801+M1290*6549018422.82398-1783686174686.87))-$O$1</f>
        <v>28808517.2802734</v>
      </c>
      <c r="O1290" s="41" t="n">
        <f aca="false">N1290*100/$O$2</f>
        <v>73.7038249133847</v>
      </c>
      <c r="R1290" s="47" t="n">
        <f aca="false">SUM(D1290,I1290,N1290)</f>
        <v>200348843.486816</v>
      </c>
      <c r="S1290" s="41" t="n">
        <f aca="false">R1290*100/$R$2</f>
        <v>72.5879626320132</v>
      </c>
      <c r="U1290" s="41" t="n">
        <f aca="false">[1]Plan1!$B1285</f>
        <v>12.58</v>
      </c>
    </row>
    <row r="1291" customFormat="false" ht="15" hidden="false" customHeight="false" outlineLevel="0" collapsed="false">
      <c r="A1291" s="46" t="n">
        <v>43289</v>
      </c>
      <c r="B1291" s="41" t="n">
        <f aca="false">[2]Plan1!$C1286</f>
        <v>-1.77</v>
      </c>
      <c r="C1291" s="41" t="n">
        <f aca="false">$E$5 + B1291</f>
        <v>779.23</v>
      </c>
      <c r="D1291" s="47" t="n">
        <f aca="false">IF(C1291&gt;$E$5,$E$2+$E$1,(IF(C1291&gt;764.99,C1291^3*3486.59308-C1291^2*7860012.00812+C1291*5908819377.96283-1481278321001.59,IF(C1291&gt;752.99,C1291^3*3588.471445-C1291^2*8028757.56264+C1291*5988077680.84934-1488767378546.26,C1291^3*899.851852-C1291^2*1969009.674601+C1291*1435480406.01138-348666163343.76))))-$E$1</f>
        <v>129505703.549561</v>
      </c>
      <c r="E1291" s="47" t="n">
        <f aca="false">D1291*100/$E$2</f>
        <v>86.9288072541288</v>
      </c>
      <c r="G1291" s="41" t="n">
        <f aca="false">[3]Plan1!$C1286</f>
        <v>-7.68</v>
      </c>
      <c r="H1291" s="41" t="n">
        <f aca="false">$J$5 + G1291</f>
        <v>752.32</v>
      </c>
      <c r="I1291" s="47" t="n">
        <f aca="false">IF(H1291&gt;$J$5,$J$2+$J$1,(IF(H1291&gt;739.99,H1291^3*2498.244218-H1291^2*5471052.355142+H1291*3994605728.77515-972400879260.135,H1291^3*1396.138889-H1291^2*3002770.071427+H1291*2152080038.43115-513963640099.415)))-$J$1</f>
        <v>41989099.5129395</v>
      </c>
      <c r="J1291" s="47" t="n">
        <f aca="false">I1291*100/$J$2</f>
        <v>47.7461119138439</v>
      </c>
      <c r="L1291" s="41" t="n">
        <f aca="false">[4]Plan1!$C1286</f>
        <v>-2.18</v>
      </c>
      <c r="M1291" s="41" t="n">
        <f aca="false">$O$5 + L1291</f>
        <v>836.6</v>
      </c>
      <c r="N1291" s="47" t="n">
        <f aca="false">IF(M1291&gt;$O$5,$O$2+$O$1,(M1291^3*3270.5936-M1291^2*8015778.389801+M1291*6549018422.82398-1783686174686.87))-$O$1</f>
        <v>28808517.2802734</v>
      </c>
      <c r="O1291" s="41" t="n">
        <f aca="false">N1291*100/$O$2</f>
        <v>73.7038249133847</v>
      </c>
      <c r="R1291" s="47" t="n">
        <f aca="false">SUM(D1291,I1291,N1291)</f>
        <v>200303320.342773</v>
      </c>
      <c r="S1291" s="41" t="n">
        <f aca="false">R1291*100/$R$2</f>
        <v>72.5714692386839</v>
      </c>
      <c r="U1291" s="41" t="n">
        <f aca="false">[1]Plan1!$B1286</f>
        <v>13.09</v>
      </c>
    </row>
    <row r="1292" customFormat="false" ht="15" hidden="false" customHeight="false" outlineLevel="0" collapsed="false">
      <c r="A1292" s="46" t="n">
        <v>43290</v>
      </c>
      <c r="B1292" s="41" t="n">
        <f aca="false">[2]Plan1!$C1287</f>
        <v>-1.78</v>
      </c>
      <c r="C1292" s="41" t="n">
        <f aca="false">$E$5 + B1292</f>
        <v>779.22</v>
      </c>
      <c r="D1292" s="47" t="n">
        <f aca="false">IF(C1292&gt;$E$5,$E$2+$E$1,(IF(C1292&gt;764.99,C1292^3*3486.59308-C1292^2*7860012.00812+C1292*5908819377.96283-1481278321001.59,IF(C1292&gt;752.99,C1292^3*3588.471445-C1292^2*8028757.56264+C1292*5988077680.84934-1488767378546.26,C1292^3*899.851852-C1292^2*1969009.674601+C1292*1435480406.01138-348666163343.76))))-$E$1</f>
        <v>129400965.919678</v>
      </c>
      <c r="E1292" s="47" t="n">
        <f aca="false">D1292*100/$E$2</f>
        <v>86.8585036536634</v>
      </c>
      <c r="G1292" s="41" t="n">
        <f aca="false">[3]Plan1!$C1287</f>
        <v>-7.69</v>
      </c>
      <c r="H1292" s="41" t="n">
        <f aca="false">$J$5 + G1292</f>
        <v>752.31</v>
      </c>
      <c r="I1292" s="47" t="n">
        <f aca="false">IF(H1292&gt;$J$5,$J$2+$J$1,(IF(H1292&gt;739.99,H1292^3*2498.244218-H1292^2*5471052.355142+H1292*3994605728.77515-972400879260.135,H1292^3*1396.138889-H1292^2*3002770.071427+H1292*2152080038.43115-513963640099.415)))-$J$1</f>
        <v>41943609.845459</v>
      </c>
      <c r="J1292" s="47" t="n">
        <f aca="false">I1292*100/$J$2</f>
        <v>47.6943852805119</v>
      </c>
      <c r="L1292" s="41" t="n">
        <f aca="false">[4]Plan1!$C1287</f>
        <v>-2.18</v>
      </c>
      <c r="M1292" s="41" t="n">
        <f aca="false">$O$5 + L1292</f>
        <v>836.6</v>
      </c>
      <c r="N1292" s="47" t="n">
        <f aca="false">IF(M1292&gt;$O$5,$O$2+$O$1,(M1292^3*3270.5936-M1292^2*8015778.389801+M1292*6549018422.82398-1783686174686.87))-$O$1</f>
        <v>28808517.2802734</v>
      </c>
      <c r="O1292" s="41" t="n">
        <f aca="false">N1292*100/$O$2</f>
        <v>73.7038249133847</v>
      </c>
      <c r="R1292" s="47" t="n">
        <f aca="false">SUM(D1292,I1292,N1292)</f>
        <v>200153093.04541</v>
      </c>
      <c r="S1292" s="41" t="n">
        <f aca="false">R1292*100/$R$2</f>
        <v>72.5170407066419</v>
      </c>
      <c r="U1292" s="41" t="n">
        <f aca="false">[1]Plan1!$B1287</f>
        <v>10.39</v>
      </c>
    </row>
    <row r="1293" customFormat="false" ht="15" hidden="false" customHeight="false" outlineLevel="0" collapsed="false">
      <c r="A1293" s="46" t="n">
        <v>43291</v>
      </c>
      <c r="B1293" s="41" t="n">
        <f aca="false">[2]Plan1!$C1288</f>
        <v>-1.801</v>
      </c>
      <c r="C1293" s="41" t="n">
        <f aca="false">$E$5 + B1293</f>
        <v>779.199</v>
      </c>
      <c r="D1293" s="47" t="n">
        <f aca="false">IF(C1293&gt;$E$5,$E$2+$E$1,(IF(C1293&gt;764.99,C1293^3*3486.59308-C1293^2*7860012.00812+C1293*5908819377.96283-1481278321001.59,IF(C1293&gt;752.99,C1293^3*3588.471445-C1293^2*8028757.56264+C1293*5988077680.84934-1488767378546.26,C1293^3*899.851852-C1293^2*1969009.674601+C1293*1435480406.01138-348666163343.76))))-$E$1</f>
        <v>129181205.962158</v>
      </c>
      <c r="E1293" s="47" t="n">
        <f aca="false">D1293*100/$E$2</f>
        <v>86.7109929999564</v>
      </c>
      <c r="G1293" s="41" t="n">
        <f aca="false">[3]Plan1!$C1288</f>
        <v>-7.69</v>
      </c>
      <c r="H1293" s="41" t="n">
        <f aca="false">$J$5 + G1293</f>
        <v>752.31</v>
      </c>
      <c r="I1293" s="47" t="n">
        <f aca="false">IF(H1293&gt;$J$5,$J$2+$J$1,(IF(H1293&gt;739.99,H1293^3*2498.244218-H1293^2*5471052.355142+H1293*3994605728.77515-972400879260.135,H1293^3*1396.138889-H1293^2*3002770.071427+H1293*2152080038.43115-513963640099.415)))-$J$1</f>
        <v>41943609.845459</v>
      </c>
      <c r="J1293" s="47" t="n">
        <f aca="false">I1293*100/$J$2</f>
        <v>47.6943852805119</v>
      </c>
      <c r="L1293" s="41" t="n">
        <f aca="false">[4]Plan1!$C1288</f>
        <v>-2.2</v>
      </c>
      <c r="M1293" s="41" t="n">
        <f aca="false">$O$5 + L1293</f>
        <v>836.58</v>
      </c>
      <c r="N1293" s="47" t="n">
        <f aca="false">IF(M1293&gt;$O$5,$O$2+$O$1,(M1293^3*3270.5936-M1293^2*8015778.389801+M1293*6549018422.82398-1783686174686.87))-$O$1</f>
        <v>28723012.6425781</v>
      </c>
      <c r="O1293" s="41" t="n">
        <f aca="false">N1293*100/$O$2</f>
        <v>73.4850695090483</v>
      </c>
      <c r="R1293" s="47" t="n">
        <f aca="false">SUM(D1293,I1293,N1293)</f>
        <v>199847828.450195</v>
      </c>
      <c r="S1293" s="41" t="n">
        <f aca="false">R1293*100/$R$2</f>
        <v>72.4064409415287</v>
      </c>
      <c r="U1293" s="41" t="n">
        <f aca="false">[1]Plan1!$B1288</f>
        <v>12.32</v>
      </c>
    </row>
    <row r="1294" customFormat="false" ht="15" hidden="false" customHeight="false" outlineLevel="0" collapsed="false">
      <c r="A1294" s="46" t="n">
        <v>43292</v>
      </c>
      <c r="B1294" s="41" t="n">
        <f aca="false">[2]Plan1!$C1289</f>
        <v>-1.79</v>
      </c>
      <c r="C1294" s="41" t="n">
        <f aca="false">$E$5 + B1294</f>
        <v>779.21</v>
      </c>
      <c r="D1294" s="47" t="n">
        <f aca="false">IF(C1294&gt;$E$5,$E$2+$E$1,(IF(C1294&gt;764.99,C1294^3*3486.59308-C1294^2*7860012.00812+C1294*5908819377.96283-1481278321001.59,IF(C1294&gt;752.99,C1294^3*3588.471445-C1294^2*8028757.56264+C1294*5988077680.84934-1488767378546.26,C1294^3*899.851852-C1294^2*1969009.674601+C1294*1435480406.01138-348666163343.76))))-$E$1</f>
        <v>129296286.38208</v>
      </c>
      <c r="E1294" s="47" t="n">
        <f aca="false">D1294*100/$E$2</f>
        <v>86.7882390467939</v>
      </c>
      <c r="G1294" s="41" t="n">
        <f aca="false">[3]Plan1!$C1289</f>
        <v>-7.7</v>
      </c>
      <c r="H1294" s="41" t="n">
        <f aca="false">$J$5 + G1294</f>
        <v>752.3</v>
      </c>
      <c r="I1294" s="47" t="n">
        <f aca="false">IF(H1294&gt;$J$5,$J$2+$J$1,(IF(H1294&gt;739.99,H1294^3*2498.244218-H1294^2*5471052.355142+H1294*3994605728.77515-972400879260.135,H1294^3*1396.138889-H1294^2*3002770.071427+H1294*2152080038.43115-513963640099.415)))-$J$1</f>
        <v>41898153.6411133</v>
      </c>
      <c r="J1294" s="47" t="n">
        <f aca="false">I1294*100/$J$2</f>
        <v>47.642696698355</v>
      </c>
      <c r="L1294" s="41" t="n">
        <f aca="false">[4]Plan1!$C1289</f>
        <v>-2.21</v>
      </c>
      <c r="M1294" s="41" t="n">
        <f aca="false">$O$5 + L1294</f>
        <v>836.57</v>
      </c>
      <c r="N1294" s="47" t="n">
        <f aca="false">IF(M1294&gt;$O$5,$O$2+$O$1,(M1294^3*3270.5936-M1294^2*8015778.389801+M1294*6549018422.82398-1783686174686.87))-$O$1</f>
        <v>28680318.1015625</v>
      </c>
      <c r="O1294" s="41" t="n">
        <f aca="false">N1294*100/$O$2</f>
        <v>73.3758396259149</v>
      </c>
      <c r="R1294" s="47" t="n">
        <f aca="false">SUM(D1294,I1294,N1294)</f>
        <v>199874758.124756</v>
      </c>
      <c r="S1294" s="41" t="n">
        <f aca="false">R1294*100/$R$2</f>
        <v>72.4161977745439</v>
      </c>
      <c r="U1294" s="41" t="n">
        <f aca="false">[1]Plan1!$B1289</f>
        <v>13.09</v>
      </c>
    </row>
    <row r="1295" customFormat="false" ht="15" hidden="false" customHeight="false" outlineLevel="0" collapsed="false">
      <c r="A1295" s="46" t="n">
        <v>43293</v>
      </c>
      <c r="B1295" s="41" t="n">
        <f aca="false">[2]Plan1!$C1290</f>
        <v>-1.81</v>
      </c>
      <c r="C1295" s="41" t="n">
        <f aca="false">$E$5 + B1295</f>
        <v>779.19</v>
      </c>
      <c r="D1295" s="47" t="n">
        <f aca="false">IF(C1295&gt;$E$5,$E$2+$E$1,(IF(C1295&gt;764.99,C1295^3*3486.59308-C1295^2*7860012.00812+C1295*5908819377.96283-1481278321001.59,IF(C1295&gt;752.99,C1295^3*3588.471445-C1295^2*8028757.56264+C1295*5988077680.84934-1488767378546.26,C1295^3*899.851852-C1295^2*1969009.674601+C1295*1435480406.01138-348666163343.76))))-$E$1</f>
        <v>129087101.497803</v>
      </c>
      <c r="E1295" s="47" t="n">
        <f aca="false">D1295*100/$E$2</f>
        <v>86.6478267561578</v>
      </c>
      <c r="G1295" s="41" t="n">
        <f aca="false">[3]Plan1!$C1290</f>
        <v>-7.71</v>
      </c>
      <c r="H1295" s="41" t="n">
        <f aca="false">$J$5 + G1295</f>
        <v>752.29</v>
      </c>
      <c r="I1295" s="47" t="n">
        <f aca="false">IF(H1295&gt;$J$5,$J$2+$J$1,(IF(H1295&gt;739.99,H1295^3*2498.244218-H1295^2*5471052.355142+H1295*3994605728.77515-972400879260.135,H1295^3*1396.138889-H1295^2*3002770.071427+H1295*2152080038.43115-513963640099.415)))-$J$1</f>
        <v>41852730.8835449</v>
      </c>
      <c r="J1295" s="47" t="n">
        <f aca="false">I1295*100/$J$2</f>
        <v>47.5910461487731</v>
      </c>
      <c r="L1295" s="41" t="n">
        <f aca="false">[4]Plan1!$C1290</f>
        <v>-2.22</v>
      </c>
      <c r="M1295" s="41" t="n">
        <f aca="false">$O$5 + L1295</f>
        <v>836.56</v>
      </c>
      <c r="N1295" s="47" t="n">
        <f aca="false">IF(M1295&gt;$O$5,$O$2+$O$1,(M1295^3*3270.5936-M1295^2*8015778.389801+M1295*6549018422.82398-1783686174686.87))-$O$1</f>
        <v>28637662.0532227</v>
      </c>
      <c r="O1295" s="41" t="n">
        <f aca="false">N1295*100/$O$2</f>
        <v>73.2667082225958</v>
      </c>
      <c r="R1295" s="47" t="n">
        <f aca="false">SUM(D1295,I1295,N1295)</f>
        <v>199577494.43457</v>
      </c>
      <c r="S1295" s="41" t="n">
        <f aca="false">R1295*100/$R$2</f>
        <v>72.3084968002857</v>
      </c>
      <c r="U1295" s="41" t="n">
        <f aca="false">[1]Plan1!$B1290</f>
        <v>13.36</v>
      </c>
    </row>
    <row r="1296" customFormat="false" ht="15" hidden="false" customHeight="false" outlineLevel="0" collapsed="false">
      <c r="A1296" s="46" t="n">
        <v>43294</v>
      </c>
      <c r="B1296" s="41" t="n">
        <f aca="false">[2]Plan1!$C1291</f>
        <v>-1.83</v>
      </c>
      <c r="C1296" s="41" t="n">
        <f aca="false">$E$5 + B1296</f>
        <v>779.17</v>
      </c>
      <c r="D1296" s="47" t="n">
        <f aca="false">IF(C1296&gt;$E$5,$E$2+$E$1,(IF(C1296&gt;764.99,C1296^3*3486.59308-C1296^2*7860012.00812+C1296*5908819377.96283-1481278321001.59,IF(C1296&gt;752.99,C1296^3*3588.471445-C1296^2*8028757.56264+C1296*5988077680.84934-1488767378546.26,C1296^3*899.851852-C1296^2*1969009.674601+C1296*1435480406.01138-348666163343.76))))-$E$1</f>
        <v>128878148.727783</v>
      </c>
      <c r="E1296" s="47" t="n">
        <f aca="false">D1296*100/$E$2</f>
        <v>86.5075702688187</v>
      </c>
      <c r="G1296" s="41" t="n">
        <f aca="false">[3]Plan1!$C1291</f>
        <v>-7.73</v>
      </c>
      <c r="H1296" s="41" t="n">
        <f aca="false">$J$5 + G1296</f>
        <v>752.27</v>
      </c>
      <c r="I1296" s="47" t="n">
        <f aca="false">IF(H1296&gt;$J$5,$J$2+$J$1,(IF(H1296&gt;739.99,H1296^3*2498.244218-H1296^2*5471052.355142+H1296*3994605728.77515-972400879260.135,H1296^3*1396.138889-H1296^2*3002770.071427+H1296*2152080038.43115-513963640099.415)))-$J$1</f>
        <v>41761985.6477051</v>
      </c>
      <c r="J1296" s="47" t="n">
        <f aca="false">I1296*100/$J$2</f>
        <v>47.4878590779305</v>
      </c>
      <c r="L1296" s="41" t="n">
        <f aca="false">[4]Plan1!$C1291</f>
        <v>-2.22</v>
      </c>
      <c r="M1296" s="41" t="n">
        <f aca="false">$O$5 + L1296</f>
        <v>836.56</v>
      </c>
      <c r="N1296" s="47" t="n">
        <f aca="false">IF(M1296&gt;$O$5,$O$2+$O$1,(M1296^3*3270.5936-M1296^2*8015778.389801+M1296*6549018422.82398-1783686174686.87))-$O$1</f>
        <v>28637662.0532227</v>
      </c>
      <c r="O1296" s="41" t="n">
        <f aca="false">N1296*100/$O$2</f>
        <v>73.2667082225958</v>
      </c>
      <c r="R1296" s="47" t="n">
        <f aca="false">SUM(D1296,I1296,N1296)</f>
        <v>199277796.428711</v>
      </c>
      <c r="S1296" s="41" t="n">
        <f aca="false">R1296*100/$R$2</f>
        <v>72.1999138543021</v>
      </c>
      <c r="U1296" s="41" t="n">
        <f aca="false">[1]Plan1!$B1291</f>
        <v>13.62</v>
      </c>
    </row>
    <row r="1297" customFormat="false" ht="15" hidden="false" customHeight="false" outlineLevel="0" collapsed="false">
      <c r="A1297" s="46" t="n">
        <v>43295</v>
      </c>
      <c r="B1297" s="41" t="n">
        <f aca="false">[2]Plan1!$C1292</f>
        <v>-1.84</v>
      </c>
      <c r="C1297" s="41" t="n">
        <f aca="false">$E$5 + B1297</f>
        <v>779.16</v>
      </c>
      <c r="D1297" s="47" t="n">
        <f aca="false">IF(C1297&gt;$E$5,$E$2+$E$1,(IF(C1297&gt;764.99,C1297^3*3486.59308-C1297^2*7860012.00812+C1297*5908819377.96283-1481278321001.59,IF(C1297&gt;752.99,C1297^3*3588.471445-C1297^2*8028757.56264+C1297*5988077680.84934-1488767378546.26,C1297^3*899.851852-C1297^2*1969009.674601+C1297*1435480406.01138-348666163343.76))))-$E$1</f>
        <v>128773759.33374</v>
      </c>
      <c r="E1297" s="47" t="n">
        <f aca="false">D1297*100/$E$2</f>
        <v>86.4375004165619</v>
      </c>
      <c r="G1297" s="41" t="n">
        <f aca="false">[3]Plan1!$C1292</f>
        <v>-7.74</v>
      </c>
      <c r="H1297" s="41" t="n">
        <f aca="false">$J$5 + G1297</f>
        <v>752.26</v>
      </c>
      <c r="I1297" s="47" t="n">
        <f aca="false">IF(H1297&gt;$J$5,$J$2+$J$1,(IF(H1297&gt;739.99,H1297^3*2498.244218-H1297^2*5471052.355142+H1297*3994605728.77515-972400879260.135,H1297^3*1396.138889-H1297^2*3002770.071427+H1297*2152080038.43115-513963640099.415)))-$J$1</f>
        <v>41716663.1413574</v>
      </c>
      <c r="J1297" s="47" t="n">
        <f aca="false">I1297*100/$J$2</f>
        <v>47.4363225247442</v>
      </c>
      <c r="L1297" s="41" t="n">
        <f aca="false">[4]Plan1!$C1292</f>
        <v>-2.24</v>
      </c>
      <c r="M1297" s="41" t="n">
        <f aca="false">$O$5 + L1297</f>
        <v>836.54</v>
      </c>
      <c r="N1297" s="47" t="n">
        <f aca="false">IF(M1297&gt;$O$5,$O$2+$O$1,(M1297^3*3270.5936-M1297^2*8015778.389801+M1297*6549018422.82398-1783686174686.87))-$O$1</f>
        <v>28552465.3564453</v>
      </c>
      <c r="O1297" s="41" t="n">
        <f aca="false">N1297*100/$O$2</f>
        <v>73.0487406555258</v>
      </c>
      <c r="R1297" s="47" t="n">
        <f aca="false">SUM(D1297,I1297,N1297)</f>
        <v>199042887.831543</v>
      </c>
      <c r="S1297" s="41" t="n">
        <f aca="false">R1297*100/$R$2</f>
        <v>72.1148046209449</v>
      </c>
      <c r="U1297" s="41" t="n">
        <f aca="false">[1]Plan1!$B1292</f>
        <v>12.32</v>
      </c>
    </row>
    <row r="1298" customFormat="false" ht="15" hidden="false" customHeight="false" outlineLevel="0" collapsed="false">
      <c r="A1298" s="46" t="n">
        <v>43296</v>
      </c>
      <c r="B1298" s="41" t="n">
        <f aca="false">[2]Plan1!$C1293</f>
        <v>-1.85</v>
      </c>
      <c r="C1298" s="41" t="n">
        <f aca="false">$E$5 + B1298</f>
        <v>779.15</v>
      </c>
      <c r="D1298" s="47" t="n">
        <f aca="false">IF(C1298&gt;$E$5,$E$2+$E$1,(IF(C1298&gt;764.99,C1298^3*3486.59308-C1298^2*7860012.00812+C1298*5908819377.96283-1481278321001.59,IF(C1298&gt;752.99,C1298^3*3588.471445-C1298^2*8028757.56264+C1298*5988077680.84934-1488767378546.26,C1298^3*899.851852-C1298^2*1969009.674601+C1298*1435480406.01138-348666163343.76))))-$E$1</f>
        <v>128669427.905029</v>
      </c>
      <c r="E1298" s="47" t="n">
        <f aca="false">D1298*100/$E$2</f>
        <v>86.3674694726854</v>
      </c>
      <c r="G1298" s="41" t="n">
        <f aca="false">[3]Plan1!$C1293</f>
        <v>-7.75</v>
      </c>
      <c r="H1298" s="41" t="n">
        <f aca="false">$J$5 + G1298</f>
        <v>752.25</v>
      </c>
      <c r="I1298" s="47" t="n">
        <f aca="false">IF(H1298&gt;$J$5,$J$2+$J$1,(IF(H1298&gt;739.99,H1298^3*2498.244218-H1298^2*5471052.355142+H1298*3994605728.77515-972400879260.135,H1298^3*1396.138889-H1298^2*3002770.071427+H1298*2152080038.43115-513963640099.415)))-$J$1</f>
        <v>41671374.0214844</v>
      </c>
      <c r="J1298" s="47" t="n">
        <f aca="false">I1298*100/$J$2</f>
        <v>47.3848239355623</v>
      </c>
      <c r="L1298" s="41" t="n">
        <f aca="false">[4]Plan1!$C1293</f>
        <v>-2.25</v>
      </c>
      <c r="M1298" s="41" t="n">
        <f aca="false">$O$5 + L1298</f>
        <v>836.53</v>
      </c>
      <c r="N1298" s="47" t="n">
        <f aca="false">IF(M1298&gt;$O$5,$O$2+$O$1,(M1298^3*3270.5936-M1298^2*8015778.389801+M1298*6549018422.82398-1783686174686.87))-$O$1</f>
        <v>28509924.668457</v>
      </c>
      <c r="O1298" s="41" t="n">
        <f aca="false">N1298*100/$O$2</f>
        <v>72.9399043905879</v>
      </c>
      <c r="R1298" s="47" t="n">
        <f aca="false">SUM(D1298,I1298,N1298)</f>
        <v>198850726.594971</v>
      </c>
      <c r="S1298" s="41" t="n">
        <f aca="false">R1298*100/$R$2</f>
        <v>72.04518309273</v>
      </c>
      <c r="U1298" s="41" t="n">
        <f aca="false">[1]Plan1!$B1293</f>
        <v>13.36</v>
      </c>
    </row>
    <row r="1299" customFormat="false" ht="15" hidden="false" customHeight="false" outlineLevel="0" collapsed="false">
      <c r="A1299" s="46" t="n">
        <v>43297</v>
      </c>
      <c r="B1299" s="41" t="n">
        <f aca="false">[2]Plan1!$C1294</f>
        <v>-1.86</v>
      </c>
      <c r="C1299" s="41" t="n">
        <f aca="false">$E$5 + B1299</f>
        <v>779.14</v>
      </c>
      <c r="D1299" s="47" t="n">
        <f aca="false">IF(C1299&gt;$E$5,$E$2+$E$1,(IF(C1299&gt;764.99,C1299^3*3486.59308-C1299^2*7860012.00812+C1299*5908819377.96283-1481278321001.59,IF(C1299&gt;752.99,C1299^3*3588.471445-C1299^2*8028757.56264+C1299*5988077680.84934-1488767378546.26,C1299^3*899.851852-C1299^2*1969009.674601+C1299*1435480406.01138-348666163343.76))))-$E$1</f>
        <v>128565154.421631</v>
      </c>
      <c r="E1299" s="47" t="n">
        <f aca="false">D1299*100/$E$2</f>
        <v>86.2974774237515</v>
      </c>
      <c r="G1299" s="41" t="n">
        <f aca="false">[3]Plan1!$C1294</f>
        <v>-7.76</v>
      </c>
      <c r="H1299" s="41" t="n">
        <f aca="false">$J$5 + G1299</f>
        <v>752.24</v>
      </c>
      <c r="I1299" s="47" t="n">
        <f aca="false">IF(H1299&gt;$J$5,$J$2+$J$1,(IF(H1299&gt;739.99,H1299^3*2498.244218-H1299^2*5471052.355142+H1299*3994605728.77515-972400879260.135,H1299^3*1396.138889-H1299^2*3002770.071427+H1299*2152080038.43115-513963640099.415)))-$J$1</f>
        <v>41626118.2736816</v>
      </c>
      <c r="J1299" s="47" t="n">
        <f aca="false">I1299*100/$J$2</f>
        <v>47.3333632940053</v>
      </c>
      <c r="L1299" s="41" t="n">
        <f aca="false">[4]Plan1!$C1294</f>
        <v>-2.26</v>
      </c>
      <c r="M1299" s="41" t="n">
        <f aca="false">$O$5 + L1299</f>
        <v>836.52</v>
      </c>
      <c r="N1299" s="47" t="n">
        <f aca="false">IF(M1299&gt;$O$5,$O$2+$O$1,(M1299^3*3270.5936-M1299^2*8015778.389801+M1299*6549018422.82398-1783686174686.87))-$O$1</f>
        <v>28467422.3945313</v>
      </c>
      <c r="O1299" s="41" t="n">
        <f aca="false">N1299*100/$O$2</f>
        <v>72.83116640434</v>
      </c>
      <c r="R1299" s="47" t="n">
        <f aca="false">SUM(D1299,I1299,N1299)</f>
        <v>198658695.089844</v>
      </c>
      <c r="S1299" s="41" t="n">
        <f aca="false">R1299*100/$R$2</f>
        <v>71.9756085672387</v>
      </c>
      <c r="U1299" s="41" t="n">
        <f aca="false">[1]Plan1!$B1294</f>
        <v>12.07</v>
      </c>
    </row>
    <row r="1300" customFormat="false" ht="15" hidden="false" customHeight="false" outlineLevel="0" collapsed="false">
      <c r="A1300" s="46" t="n">
        <v>43298</v>
      </c>
      <c r="B1300" s="41" t="n">
        <f aca="false">[2]Plan1!$C1295</f>
        <v>-1.87</v>
      </c>
      <c r="C1300" s="41" t="n">
        <f aca="false">$E$5 + B1300</f>
        <v>779.13</v>
      </c>
      <c r="D1300" s="47" t="n">
        <f aca="false">IF(C1300&gt;$E$5,$E$2+$E$1,(IF(C1300&gt;764.99,C1300^3*3486.59308-C1300^2*7860012.00812+C1300*5908819377.96283-1481278321001.59,IF(C1300&gt;752.99,C1300^3*3588.471445-C1300^2*8028757.56264+C1300*5988077680.84934-1488767378546.26,C1300^3*899.851852-C1300^2*1969009.674601+C1300*1435480406.01138-348666163343.76))))-$E$1</f>
        <v>128460938.863037</v>
      </c>
      <c r="E1300" s="47" t="n">
        <f aca="false">D1300*100/$E$2</f>
        <v>86.2275242559946</v>
      </c>
      <c r="G1300" s="41" t="n">
        <f aca="false">[3]Plan1!$C1295</f>
        <v>-7.77</v>
      </c>
      <c r="H1300" s="41" t="n">
        <f aca="false">$J$5 + G1300</f>
        <v>752.23</v>
      </c>
      <c r="I1300" s="47" t="n">
        <f aca="false">IF(H1300&gt;$J$5,$J$2+$J$1,(IF(H1300&gt;739.99,H1300^3*2498.244218-H1300^2*5471052.355142+H1300*3994605728.77515-972400879260.135,H1300^3*1396.138889-H1300^2*3002770.071427+H1300*2152080038.43115-513963640099.415)))-$J$1</f>
        <v>41580895.8835449</v>
      </c>
      <c r="J1300" s="47" t="n">
        <f aca="false">I1300*100/$J$2</f>
        <v>47.2819405836942</v>
      </c>
      <c r="L1300" s="41" t="n">
        <f aca="false">[4]Plan1!$C1295</f>
        <v>-2.27</v>
      </c>
      <c r="M1300" s="41" t="n">
        <f aca="false">$O$5 + L1300</f>
        <v>836.51</v>
      </c>
      <c r="N1300" s="47" t="n">
        <f aca="false">IF(M1300&gt;$O$5,$O$2+$O$1,(M1300^3*3270.5936-M1300^2*8015778.389801+M1300*6549018422.82398-1783686174686.87))-$O$1</f>
        <v>28424958.5151367</v>
      </c>
      <c r="O1300" s="41" t="n">
        <f aca="false">N1300*100/$O$2</f>
        <v>72.7225266468131</v>
      </c>
      <c r="R1300" s="47" t="n">
        <f aca="false">SUM(D1300,I1300,N1300)</f>
        <v>198466793.261719</v>
      </c>
      <c r="S1300" s="41" t="n">
        <f aca="false">R1300*100/$R$2</f>
        <v>71.9060810247457</v>
      </c>
      <c r="U1300" s="41" t="n">
        <f aca="false">[1]Plan1!$B1295</f>
        <v>11.1</v>
      </c>
    </row>
    <row r="1301" customFormat="false" ht="15" hidden="false" customHeight="false" outlineLevel="0" collapsed="false">
      <c r="A1301" s="46" t="n">
        <v>43299</v>
      </c>
      <c r="B1301" s="41" t="n">
        <f aca="false">[2]Plan1!$C1296</f>
        <v>-1.88</v>
      </c>
      <c r="C1301" s="41" t="n">
        <f aca="false">$E$5 + B1301</f>
        <v>779.12</v>
      </c>
      <c r="D1301" s="47" t="n">
        <f aca="false">IF(C1301&gt;$E$5,$E$2+$E$1,(IF(C1301&gt;764.99,C1301^3*3486.59308-C1301^2*7860012.00812+C1301*5908819377.96283-1481278321001.59,IF(C1301&gt;752.99,C1301^3*3588.471445-C1301^2*8028757.56264+C1301*5988077680.84934-1488767378546.26,C1301^3*899.851852-C1301^2*1969009.674601+C1301*1435480406.01138-348666163343.76))))-$E$1</f>
        <v>128356781.204834</v>
      </c>
      <c r="E1301" s="47" t="n">
        <f aca="false">D1301*100/$E$2</f>
        <v>86.1576099530271</v>
      </c>
      <c r="G1301" s="41" t="n">
        <f aca="false">[3]Plan1!$C1296</f>
        <v>-7.78</v>
      </c>
      <c r="H1301" s="41" t="n">
        <f aca="false">$J$5 + G1301</f>
        <v>752.22</v>
      </c>
      <c r="I1301" s="47" t="n">
        <f aca="false">IF(H1301&gt;$J$5,$J$2+$J$1,(IF(H1301&gt;739.99,H1301^3*2498.244218-H1301^2*5471052.355142+H1301*3994605728.77515-972400879260.135,H1301^3*1396.138889-H1301^2*3002770.071427+H1301*2152080038.43115-513963640099.415)))-$J$1</f>
        <v>41535706.8342285</v>
      </c>
      <c r="J1301" s="47" t="n">
        <f aca="false">I1301*100/$J$2</f>
        <v>47.2305557854735</v>
      </c>
      <c r="L1301" s="41" t="n">
        <f aca="false">[4]Plan1!$C1296</f>
        <v>-2.28</v>
      </c>
      <c r="M1301" s="41" t="n">
        <f aca="false">$O$5 + L1301</f>
        <v>836.5</v>
      </c>
      <c r="N1301" s="47" t="n">
        <f aca="false">IF(M1301&gt;$O$5,$O$2+$O$1,(M1301^3*3270.5936-M1301^2*8015778.389801+M1301*6549018422.82398-1783686174686.87))-$O$1</f>
        <v>28382533.0097656</v>
      </c>
      <c r="O1301" s="41" t="n">
        <f aca="false">N1301*100/$O$2</f>
        <v>72.61398506554</v>
      </c>
      <c r="R1301" s="47" t="n">
        <f aca="false">SUM(D1301,I1301,N1301)</f>
        <v>198275021.048828</v>
      </c>
      <c r="S1301" s="41" t="n">
        <f aca="false">R1301*100/$R$2</f>
        <v>71.8366004428721</v>
      </c>
      <c r="U1301" s="41" t="n">
        <f aca="false">[1]Plan1!$B1296</f>
        <v>10.86</v>
      </c>
    </row>
    <row r="1302" customFormat="false" ht="15" hidden="false" customHeight="false" outlineLevel="0" collapsed="false">
      <c r="A1302" s="46" t="n">
        <v>43300</v>
      </c>
      <c r="B1302" s="41" t="n">
        <f aca="false">[2]Plan1!$C1297</f>
        <v>-1.89</v>
      </c>
      <c r="C1302" s="41" t="n">
        <f aca="false">$E$5 + B1302</f>
        <v>779.11</v>
      </c>
      <c r="D1302" s="47" t="n">
        <f aca="false">IF(C1302&gt;$E$5,$E$2+$E$1,(IF(C1302&gt;764.99,C1302^3*3486.59308-C1302^2*7860012.00812+C1302*5908819377.96283-1481278321001.59,IF(C1302&gt;752.99,C1302^3*3588.471445-C1302^2*8028757.56264+C1302*5988077680.84934-1488767378546.26,C1302^3*899.851852-C1302^2*1969009.674601+C1302*1435480406.01138-348666163343.76))))-$E$1</f>
        <v>128252681.431396</v>
      </c>
      <c r="E1302" s="47" t="n">
        <f aca="false">D1302*100/$E$2</f>
        <v>86.087734504361</v>
      </c>
      <c r="G1302" s="41" t="n">
        <f aca="false">[3]Plan1!$C1297</f>
        <v>-7.79</v>
      </c>
      <c r="H1302" s="41" t="n">
        <f aca="false">$J$5 + G1302</f>
        <v>752.21</v>
      </c>
      <c r="I1302" s="47" t="n">
        <f aca="false">IF(H1302&gt;$J$5,$J$2+$J$1,(IF(H1302&gt;739.99,H1302^3*2498.244218-H1302^2*5471052.355142+H1302*3994605728.77515-972400879260.135,H1302^3*1396.138889-H1302^2*3002770.071427+H1302*2152080038.43115-513963640099.415)))-$J$1</f>
        <v>41490551.1132813</v>
      </c>
      <c r="J1302" s="47" t="n">
        <f aca="false">I1302*100/$J$2</f>
        <v>47.1792088851849</v>
      </c>
      <c r="L1302" s="41" t="n">
        <f aca="false">[4]Plan1!$C1297</f>
        <v>-2.3</v>
      </c>
      <c r="M1302" s="41" t="n">
        <f aca="false">$O$5 + L1302</f>
        <v>836.48</v>
      </c>
      <c r="N1302" s="47" t="n">
        <f aca="false">IF(M1302&gt;$O$5,$O$2+$O$1,(M1302^3*3270.5936-M1302^2*8015778.389801+M1302*6549018422.82398-1783686174686.87))-$O$1</f>
        <v>28297797.0458984</v>
      </c>
      <c r="O1302" s="41" t="n">
        <f aca="false">N1302*100/$O$2</f>
        <v>72.3971962393754</v>
      </c>
      <c r="R1302" s="47" t="n">
        <f aca="false">SUM(D1302,I1302,N1302)</f>
        <v>198041029.590576</v>
      </c>
      <c r="S1302" s="41" t="n">
        <f aca="false">R1302*100/$R$2</f>
        <v>71.7518234961616</v>
      </c>
      <c r="U1302" s="41" t="n">
        <f aca="false">[1]Plan1!$B1297</f>
        <v>11.1</v>
      </c>
    </row>
    <row r="1303" customFormat="false" ht="15" hidden="false" customHeight="false" outlineLevel="0" collapsed="false">
      <c r="A1303" s="46" t="n">
        <v>43301</v>
      </c>
      <c r="B1303" s="41" t="n">
        <f aca="false">[2]Plan1!$C1298</f>
        <v>-1.9</v>
      </c>
      <c r="C1303" s="41" t="n">
        <f aca="false">$E$5 + B1303</f>
        <v>779.1</v>
      </c>
      <c r="D1303" s="47" t="n">
        <f aca="false">IF(C1303&gt;$E$5,$E$2+$E$1,(IF(C1303&gt;764.99,C1303^3*3486.59308-C1303^2*7860012.00812+C1303*5908819377.96283-1481278321001.59,IF(C1303&gt;752.99,C1303^3*3588.471445-C1303^2*8028757.56264+C1303*5988077680.84934-1488767378546.26,C1303^3*899.851852-C1303^2*1969009.674601+C1303*1435480406.01138-348666163343.76))))-$E$1</f>
        <v>128148639.519287</v>
      </c>
      <c r="E1303" s="47" t="n">
        <f aca="false">D1303*100/$E$2</f>
        <v>86.0178978942642</v>
      </c>
      <c r="G1303" s="41" t="n">
        <f aca="false">[3]Plan1!$C1298</f>
        <v>-7.8</v>
      </c>
      <c r="H1303" s="41" t="n">
        <f aca="false">$J$5 + G1303</f>
        <v>752.2</v>
      </c>
      <c r="I1303" s="47" t="n">
        <f aca="false">IF(H1303&gt;$J$5,$J$2+$J$1,(IF(H1303&gt;739.99,H1303^3*2498.244218-H1303^2*5471052.355142+H1303*3994605728.77515-972400879260.135,H1303^3*1396.138889-H1303^2*3002770.071427+H1303*2152080038.43115-513963640099.415)))-$J$1</f>
        <v>41445428.7033691</v>
      </c>
      <c r="J1303" s="47" t="n">
        <f aca="false">I1303*100/$J$2</f>
        <v>47.1278998631178</v>
      </c>
      <c r="L1303" s="41" t="n">
        <f aca="false">[4]Plan1!$C1298</f>
        <v>-2.32</v>
      </c>
      <c r="M1303" s="41" t="n">
        <f aca="false">$O$5 + L1303</f>
        <v>836.46</v>
      </c>
      <c r="N1303" s="47" t="n">
        <f aca="false">IF(M1303&gt;$O$5,$O$2+$O$1,(M1303^3*3270.5936-M1303^2*8015778.389801+M1303*6549018422.82398-1783686174686.87))-$O$1</f>
        <v>28213214.3466797</v>
      </c>
      <c r="O1303" s="41" t="n">
        <f aca="false">N1303*100/$O$2</f>
        <v>72.1807995260954</v>
      </c>
      <c r="R1303" s="47" t="n">
        <f aca="false">SUM(D1303,I1303,N1303)</f>
        <v>197807282.569336</v>
      </c>
      <c r="S1303" s="41" t="n">
        <f aca="false">R1303*100/$R$2</f>
        <v>71.667135110904</v>
      </c>
      <c r="U1303" s="41" t="n">
        <f aca="false">[1]Plan1!$B1298</f>
        <v>10.39</v>
      </c>
    </row>
    <row r="1304" customFormat="false" ht="15" hidden="false" customHeight="false" outlineLevel="0" collapsed="false">
      <c r="A1304" s="46" t="n">
        <v>43302</v>
      </c>
      <c r="B1304" s="41" t="n">
        <f aca="false">[2]Plan1!$C1299</f>
        <v>-1.92</v>
      </c>
      <c r="C1304" s="41" t="n">
        <f aca="false">$E$5 + B1304</f>
        <v>779.08</v>
      </c>
      <c r="D1304" s="47" t="n">
        <f aca="false">IF(C1304&gt;$E$5,$E$2+$E$1,(IF(C1304&gt;764.99,C1304^3*3486.59308-C1304^2*7860012.00812+C1304*5908819377.96283-1481278321001.59,IF(C1304&gt;752.99,C1304^3*3588.471445-C1304^2*8028757.56264+C1304*5988077680.84934-1488767378546.26,C1304^3*899.851852-C1304^2*1969009.674601+C1304*1435480406.01138-348666163343.76))))-$E$1</f>
        <v>127940729.194092</v>
      </c>
      <c r="E1304" s="47" t="n">
        <f aca="false">D1304*100/$E$2</f>
        <v>85.8783411327496</v>
      </c>
      <c r="G1304" s="41" t="n">
        <f aca="false">[3]Plan1!$C1299</f>
        <v>-7.82</v>
      </c>
      <c r="H1304" s="41" t="n">
        <f aca="false">$J$5 + G1304</f>
        <v>752.18</v>
      </c>
      <c r="I1304" s="47" t="n">
        <f aca="false">IF(H1304&gt;$J$5,$J$2+$J$1,(IF(H1304&gt;739.99,H1304^3*2498.244218-H1304^2*5471052.355142+H1304*3994605728.77515-972400879260.135,H1304^3*1396.138889-H1304^2*3002770.071427+H1304*2152080038.43115-513963640099.415)))-$J$1</f>
        <v>41355283.7609863</v>
      </c>
      <c r="J1304" s="47" t="n">
        <f aca="false">I1304*100/$J$2</f>
        <v>47.0253953903522</v>
      </c>
      <c r="L1304" s="41" t="n">
        <f aca="false">[4]Plan1!$C1299</f>
        <v>-2.34</v>
      </c>
      <c r="M1304" s="41" t="n">
        <f aca="false">$O$5 + L1304</f>
        <v>836.44</v>
      </c>
      <c r="N1304" s="47" t="n">
        <f aca="false">IF(M1304&gt;$O$5,$O$2+$O$1,(M1304^3*3270.5936-M1304^2*8015778.389801+M1304*6549018422.82398-1783686174686.87))-$O$1</f>
        <v>28128784.7548828</v>
      </c>
      <c r="O1304" s="41" t="n">
        <f aca="false">N1304*100/$O$2</f>
        <v>71.9647945234511</v>
      </c>
      <c r="R1304" s="47" t="n">
        <f aca="false">SUM(D1304,I1304,N1304)</f>
        <v>197424797.709961</v>
      </c>
      <c r="S1304" s="41" t="n">
        <f aca="false">R1304*100/$R$2</f>
        <v>71.528557836404</v>
      </c>
      <c r="U1304" s="41" t="n">
        <f aca="false">[1]Plan1!$B1299</f>
        <v>11.34</v>
      </c>
    </row>
    <row r="1305" customFormat="false" ht="15" hidden="false" customHeight="false" outlineLevel="0" collapsed="false">
      <c r="A1305" s="46" t="n">
        <v>43303</v>
      </c>
      <c r="B1305" s="41" t="n">
        <f aca="false">[2]Plan1!$C1300</f>
        <v>-1.92</v>
      </c>
      <c r="C1305" s="41" t="n">
        <f aca="false">$E$5 + B1305</f>
        <v>779.08</v>
      </c>
      <c r="D1305" s="47" t="n">
        <f aca="false">IF(C1305&gt;$E$5,$E$2+$E$1,(IF(C1305&gt;764.99,C1305^3*3486.59308-C1305^2*7860012.00812+C1305*5908819377.96283-1481278321001.59,IF(C1305&gt;752.99,C1305^3*3588.471445-C1305^2*8028757.56264+C1305*5988077680.84934-1488767378546.26,C1305^3*899.851852-C1305^2*1969009.674601+C1305*1435480406.01138-348666163343.76))))-$E$1</f>
        <v>127940729.194092</v>
      </c>
      <c r="E1305" s="47" t="n">
        <f aca="false">D1305*100/$E$2</f>
        <v>85.8783411327496</v>
      </c>
      <c r="G1305" s="41" t="n">
        <f aca="false">[3]Plan1!$C1300</f>
        <v>-7.83</v>
      </c>
      <c r="H1305" s="41" t="n">
        <f aca="false">$J$5 + G1305</f>
        <v>752.17</v>
      </c>
      <c r="I1305" s="47" t="n">
        <f aca="false">IF(H1305&gt;$J$5,$J$2+$J$1,(IF(H1305&gt;739.99,H1305^3*2498.244218-H1305^2*5471052.355142+H1305*3994605728.77515-972400879260.135,H1305^3*1396.138889-H1305^2*3002770.071427+H1305*2152080038.43115-513963640099.415)))-$J$1</f>
        <v>41310261.1975098</v>
      </c>
      <c r="J1305" s="47" t="n">
        <f aca="false">I1305*100/$J$2</f>
        <v>46.9741999043967</v>
      </c>
      <c r="L1305" s="41" t="n">
        <f aca="false">[4]Plan1!$C1300</f>
        <v>-2.35</v>
      </c>
      <c r="M1305" s="41" t="n">
        <f aca="false">$O$5 + L1305</f>
        <v>836.43</v>
      </c>
      <c r="N1305" s="47" t="n">
        <f aca="false">IF(M1305&gt;$O$5,$O$2+$O$1,(M1305^3*3270.5936-M1305^2*8015778.389801+M1305*6549018422.82398-1783686174686.87))-$O$1</f>
        <v>28086627.324707</v>
      </c>
      <c r="O1305" s="41" t="n">
        <f aca="false">N1305*100/$O$2</f>
        <v>71.8569387868214</v>
      </c>
      <c r="R1305" s="47" t="n">
        <f aca="false">SUM(D1305,I1305,N1305)</f>
        <v>197337617.716309</v>
      </c>
      <c r="S1305" s="41" t="n">
        <f aca="false">R1305*100/$R$2</f>
        <v>71.4969718386445</v>
      </c>
      <c r="U1305" s="41" t="n">
        <f aca="false">[1]Plan1!$B1300</f>
        <v>11.1</v>
      </c>
    </row>
    <row r="1306" customFormat="false" ht="15" hidden="false" customHeight="false" outlineLevel="0" collapsed="false">
      <c r="A1306" s="46" t="n">
        <v>43304</v>
      </c>
      <c r="B1306" s="41" t="n">
        <f aca="false">[2]Plan1!$C1301</f>
        <v>-1.94</v>
      </c>
      <c r="C1306" s="41" t="n">
        <f aca="false">$E$5 + B1306</f>
        <v>779.06</v>
      </c>
      <c r="D1306" s="47" t="n">
        <f aca="false">IF(C1306&gt;$E$5,$E$2+$E$1,(IF(C1306&gt;764.99,C1306^3*3486.59308-C1306^2*7860012.00812+C1306*5908819377.96283-1481278321001.59,IF(C1306&gt;752.99,C1306^3*3588.471445-C1306^2*8028757.56264+C1306*5988077680.84934-1488767378546.26,C1306^3*899.851852-C1306^2*1969009.674601+C1306*1435480406.01138-348666163343.76))))-$E$1</f>
        <v>127733050.064209</v>
      </c>
      <c r="E1306" s="47" t="n">
        <f aca="false">D1306*100/$E$2</f>
        <v>85.7389395577033</v>
      </c>
      <c r="G1306" s="41" t="n">
        <f aca="false">[3]Plan1!$C1301</f>
        <v>-7.84</v>
      </c>
      <c r="H1306" s="41" t="n">
        <f aca="false">$J$5 + G1306</f>
        <v>752.16</v>
      </c>
      <c r="I1306" s="47" t="n">
        <f aca="false">IF(H1306&gt;$J$5,$J$2+$J$1,(IF(H1306&gt;739.99,H1306^3*2498.244218-H1306^2*5471052.355142+H1306*3994605728.77515-972400879260.135,H1306^3*1396.138889-H1306^2*3002770.071427+H1306*2152080038.43115-513963640099.415)))-$J$1</f>
        <v>41265271.887207</v>
      </c>
      <c r="J1306" s="47" t="n">
        <f aca="false">I1306*100/$J$2</f>
        <v>46.9230422308681</v>
      </c>
      <c r="L1306" s="41" t="n">
        <f aca="false">[4]Plan1!$C1301</f>
        <v>-2.36</v>
      </c>
      <c r="M1306" s="41" t="n">
        <f aca="false">$O$5 + L1306</f>
        <v>836.42</v>
      </c>
      <c r="N1306" s="47" t="n">
        <f aca="false">IF(M1306&gt;$O$5,$O$2+$O$1,(M1306^3*3270.5936-M1306^2*8015778.389801+M1306*6549018422.82398-1783686174686.87))-$O$1</f>
        <v>28044508.1132813</v>
      </c>
      <c r="O1306" s="41" t="n">
        <f aca="false">N1306*100/$O$2</f>
        <v>71.7491808291933</v>
      </c>
      <c r="R1306" s="47" t="n">
        <f aca="false">SUM(D1306,I1306,N1306)</f>
        <v>197042830.064697</v>
      </c>
      <c r="S1306" s="41" t="n">
        <f aca="false">R1306*100/$R$2</f>
        <v>71.3901679526468</v>
      </c>
      <c r="U1306" s="41" t="n">
        <f aca="false">[1]Plan1!$B1301</f>
        <v>11.82</v>
      </c>
    </row>
    <row r="1307" customFormat="false" ht="15" hidden="false" customHeight="false" outlineLevel="0" collapsed="false">
      <c r="A1307" s="46" t="n">
        <v>43305</v>
      </c>
      <c r="B1307" s="41" t="n">
        <f aca="false">[2]Plan1!$C1302</f>
        <v>-1.95</v>
      </c>
      <c r="C1307" s="41" t="n">
        <f aca="false">$E$5 + B1307</f>
        <v>779.05</v>
      </c>
      <c r="D1307" s="47" t="n">
        <f aca="false">IF(C1307&gt;$E$5,$E$2+$E$1,(IF(C1307&gt;764.99,C1307^3*3486.59308-C1307^2*7860012.00812+C1307*5908819377.96283-1481278321001.59,IF(C1307&gt;752.99,C1307^3*3588.471445-C1307^2*8028757.56264+C1307*5988077680.84934-1488767378546.26,C1307^3*899.851852-C1307^2*1969009.674601+C1307*1435480406.01138-348666163343.76))))-$E$1</f>
        <v>127629297.143311</v>
      </c>
      <c r="E1307" s="47" t="n">
        <f aca="false">D1307*100/$E$2</f>
        <v>85.6692969287253</v>
      </c>
      <c r="G1307" s="41" t="n">
        <f aca="false">[3]Plan1!$C1302</f>
        <v>-7.85</v>
      </c>
      <c r="H1307" s="41" t="n">
        <f aca="false">$J$5 + G1307</f>
        <v>752.15</v>
      </c>
      <c r="I1307" s="47" t="n">
        <f aca="false">IF(H1307&gt;$J$5,$J$2+$J$1,(IF(H1307&gt;739.99,H1307^3*2498.244218-H1307^2*5471052.355142+H1307*3994605728.77515-972400879260.135,H1307^3*1396.138889-H1307^2*3002770.071427+H1307*2152080038.43115-513963640099.415)))-$J$1</f>
        <v>41220315.8134766</v>
      </c>
      <c r="J1307" s="47" t="n">
        <f aca="false">I1307*100/$J$2</f>
        <v>46.8719223508888</v>
      </c>
      <c r="L1307" s="41" t="n">
        <f aca="false">[4]Plan1!$C1302</f>
        <v>-2.38</v>
      </c>
      <c r="M1307" s="41" t="n">
        <f aca="false">$O$5 + L1307</f>
        <v>836.4</v>
      </c>
      <c r="N1307" s="47" t="n">
        <f aca="false">IF(M1307&gt;$O$5,$O$2+$O$1,(M1307^3*3270.5936-M1307^2*8015778.389801+M1307*6549018422.82398-1783686174686.87))-$O$1</f>
        <v>27960384.2636719</v>
      </c>
      <c r="O1307" s="41" t="n">
        <f aca="false">N1307*100/$O$2</f>
        <v>71.5339580385745</v>
      </c>
      <c r="R1307" s="47" t="n">
        <f aca="false">SUM(D1307,I1307,N1307)</f>
        <v>196809997.220459</v>
      </c>
      <c r="S1307" s="41" t="n">
        <f aca="false">R1307*100/$R$2</f>
        <v>71.305810780911</v>
      </c>
      <c r="U1307" s="41" t="n">
        <f aca="false">[1]Plan1!$B1302</f>
        <v>13.09</v>
      </c>
    </row>
    <row r="1308" customFormat="false" ht="15" hidden="false" customHeight="false" outlineLevel="0" collapsed="false">
      <c r="A1308" s="46" t="n">
        <v>43306</v>
      </c>
      <c r="B1308" s="41" t="n">
        <f aca="false">[2]Plan1!$C1303</f>
        <v>-1.96</v>
      </c>
      <c r="C1308" s="41" t="n">
        <f aca="false">$E$5 + B1308</f>
        <v>779.04</v>
      </c>
      <c r="D1308" s="47" t="n">
        <f aca="false">IF(C1308&gt;$E$5,$E$2+$E$1,(IF(C1308&gt;764.99,C1308^3*3486.59308-C1308^2*7860012.00812+C1308*5908819377.96283-1481278321001.59,IF(C1308&gt;752.99,C1308^3*3588.471445-C1308^2*8028757.56264+C1308*5988077680.84934-1488767378546.26,C1308^3*899.851852-C1308^2*1969009.674601+C1308*1435480406.01138-348666163343.76))))-$E$1</f>
        <v>127525601.95874</v>
      </c>
      <c r="E1308" s="47" t="n">
        <f aca="false">D1308*100/$E$2</f>
        <v>85.5996930544122</v>
      </c>
      <c r="G1308" s="41" t="n">
        <f aca="false">[3]Plan1!$C1303</f>
        <v>-7.86</v>
      </c>
      <c r="H1308" s="41" t="n">
        <f aca="false">$J$5 + G1308</f>
        <v>752.14</v>
      </c>
      <c r="I1308" s="47" t="n">
        <f aca="false">IF(H1308&gt;$J$5,$J$2+$J$1,(IF(H1308&gt;739.99,H1308^3*2498.244218-H1308^2*5471052.355142+H1308*3994605728.77515-972400879260.135,H1308^3*1396.138889-H1308^2*3002770.071427+H1308*2152080038.43115-513963640099.415)))-$J$1</f>
        <v>41175392.9616699</v>
      </c>
      <c r="J1308" s="47" t="n">
        <f aca="false">I1308*100/$J$2</f>
        <v>46.8208402478018</v>
      </c>
      <c r="L1308" s="41" t="n">
        <f aca="false">[4]Plan1!$C1303</f>
        <v>-2.4</v>
      </c>
      <c r="M1308" s="41" t="n">
        <f aca="false">$O$5 + L1308</f>
        <v>836.38</v>
      </c>
      <c r="N1308" s="47" t="n">
        <f aca="false">IF(M1308&gt;$O$5,$O$2+$O$1,(M1308^3*3270.5936-M1308^2*8015778.389801+M1308*6549018422.82398-1783686174686.87))-$O$1</f>
        <v>27876413.0512695</v>
      </c>
      <c r="O1308" s="41" t="n">
        <f aca="false">N1308*100/$O$2</f>
        <v>71.3191257555918</v>
      </c>
      <c r="R1308" s="47" t="n">
        <f aca="false">SUM(D1308,I1308,N1308)</f>
        <v>196577407.97168</v>
      </c>
      <c r="S1308" s="41" t="n">
        <f aca="false">R1308*100/$R$2</f>
        <v>71.2215418657271</v>
      </c>
      <c r="U1308" s="41" t="n">
        <f aca="false">[1]Plan1!$B1303</f>
        <v>13.09</v>
      </c>
    </row>
    <row r="1309" customFormat="false" ht="15" hidden="false" customHeight="false" outlineLevel="0" collapsed="false">
      <c r="A1309" s="46" t="n">
        <v>43307</v>
      </c>
      <c r="B1309" s="41" t="n">
        <f aca="false">[2]Plan1!$C1304</f>
        <v>-1.97</v>
      </c>
      <c r="C1309" s="41" t="n">
        <f aca="false">$E$5 + B1309</f>
        <v>779.03</v>
      </c>
      <c r="D1309" s="47" t="n">
        <f aca="false">IF(C1309&gt;$E$5,$E$2+$E$1,(IF(C1309&gt;764.99,C1309^3*3486.59308-C1309^2*7860012.00812+C1309*5908819377.96283-1481278321001.59,IF(C1309&gt;752.99,C1309^3*3588.471445-C1309^2*8028757.56264+C1309*5988077680.84934-1488767378546.26,C1309^3*899.851852-C1309^2*1969009.674601+C1309*1435480406.01138-348666163343.76))))-$E$1</f>
        <v>127421964.48999</v>
      </c>
      <c r="E1309" s="47" t="n">
        <f aca="false">D1309*100/$E$2</f>
        <v>85.5301279209984</v>
      </c>
      <c r="G1309" s="41" t="n">
        <f aca="false">[3]Plan1!$C1304</f>
        <v>-7.87</v>
      </c>
      <c r="H1309" s="41" t="n">
        <f aca="false">$J$5 + G1309</f>
        <v>752.13</v>
      </c>
      <c r="I1309" s="47" t="n">
        <f aca="false">IF(H1309&gt;$J$5,$J$2+$J$1,(IF(H1309&gt;739.99,H1309^3*2498.244218-H1309^2*5471052.355142+H1309*3994605728.77515-972400879260.135,H1309^3*1396.138889-H1309^2*3002770.071427+H1309*2152080038.43115-513963640099.415)))-$J$1</f>
        <v>41130503.3171387</v>
      </c>
      <c r="J1309" s="47" t="n">
        <f aca="false">I1309*100/$J$2</f>
        <v>46.7697959049504</v>
      </c>
      <c r="L1309" s="41" t="n">
        <f aca="false">[4]Plan1!$C1304</f>
        <v>-2.42</v>
      </c>
      <c r="M1309" s="41" t="n">
        <f aca="false">$O$5 + L1309</f>
        <v>836.36</v>
      </c>
      <c r="N1309" s="47" t="n">
        <f aca="false">IF(M1309&gt;$O$5,$O$2+$O$1,(M1309^3*3270.5936-M1309^2*8015778.389801+M1309*6549018422.82398-1783686174686.87))-$O$1</f>
        <v>27792594.3164063</v>
      </c>
      <c r="O1309" s="41" t="n">
        <f aca="false">N1309*100/$O$2</f>
        <v>71.1046835717501</v>
      </c>
      <c r="R1309" s="47" t="n">
        <f aca="false">SUM(D1309,I1309,N1309)</f>
        <v>196345062.123535</v>
      </c>
      <c r="S1309" s="41" t="n">
        <f aca="false">R1309*100/$R$2</f>
        <v>71.1373611365085</v>
      </c>
      <c r="U1309" s="41" t="n">
        <f aca="false">[1]Plan1!$B1304</f>
        <v>12.07</v>
      </c>
    </row>
    <row r="1310" customFormat="false" ht="15" hidden="false" customHeight="false" outlineLevel="0" collapsed="false">
      <c r="A1310" s="46" t="n">
        <v>43308</v>
      </c>
      <c r="B1310" s="41" t="n">
        <f aca="false">[2]Plan1!$C1305</f>
        <v>-1.99</v>
      </c>
      <c r="C1310" s="41" t="n">
        <f aca="false">$E$5 + B1310</f>
        <v>779.01</v>
      </c>
      <c r="D1310" s="47" t="n">
        <f aca="false">IF(C1310&gt;$E$5,$E$2+$E$1,(IF(C1310&gt;764.99,C1310^3*3486.59308-C1310^2*7860012.00812+C1310*5908819377.96283-1481278321001.59,IF(C1310&gt;752.99,C1310^3*3588.471445-C1310^2*8028757.56264+C1310*5988077680.84934-1488767378546.26,C1310^3*899.851852-C1310^2*1969009.674601+C1310*1435480406.01138-348666163343.76))))-$E$1</f>
        <v>127214862.614014</v>
      </c>
      <c r="E1310" s="47" t="n">
        <f aca="false">D1310*100/$E$2</f>
        <v>85.3911138191844</v>
      </c>
      <c r="G1310" s="41" t="n">
        <f aca="false">[3]Plan1!$C1305</f>
        <v>-7.88</v>
      </c>
      <c r="H1310" s="41" t="n">
        <f aca="false">$J$5 + G1310</f>
        <v>752.12</v>
      </c>
      <c r="I1310" s="47" t="n">
        <f aca="false">IF(H1310&gt;$J$5,$J$2+$J$1,(IF(H1310&gt;739.99,H1310^3*2498.244218-H1310^2*5471052.355142+H1310*3994605728.77515-972400879260.135,H1310^3*1396.138889-H1310^2*3002770.071427+H1310*2152080038.43115-513963640099.415)))-$J$1</f>
        <v>41085646.8647461</v>
      </c>
      <c r="J1310" s="47" t="n">
        <f aca="false">I1310*100/$J$2</f>
        <v>46.7187893051224</v>
      </c>
      <c r="L1310" s="41" t="n">
        <f aca="false">[4]Plan1!$C1305</f>
        <v>-2.44</v>
      </c>
      <c r="M1310" s="41" t="n">
        <f aca="false">$O$5 + L1310</f>
        <v>836.34</v>
      </c>
      <c r="N1310" s="47" t="n">
        <f aca="false">IF(M1310&gt;$O$5,$O$2+$O$1,(M1310^3*3270.5936-M1310^2*8015778.389801+M1310*6549018422.82398-1783686174686.87))-$O$1</f>
        <v>27708927.9052734</v>
      </c>
      <c r="O1310" s="41" t="n">
        <f aca="false">N1310*100/$O$2</f>
        <v>70.8906310935447</v>
      </c>
      <c r="R1310" s="47" t="n">
        <f aca="false">SUM(D1310,I1310,N1310)</f>
        <v>196009437.384033</v>
      </c>
      <c r="S1310" s="41" t="n">
        <f aca="false">R1310*100/$R$2</f>
        <v>71.0157616522022</v>
      </c>
      <c r="U1310" s="41" t="n">
        <f aca="false">[1]Plan1!$B1305</f>
        <v>13.09</v>
      </c>
    </row>
    <row r="1311" customFormat="false" ht="15" hidden="false" customHeight="false" outlineLevel="0" collapsed="false">
      <c r="A1311" s="46" t="n">
        <v>43309</v>
      </c>
      <c r="B1311" s="41" t="n">
        <f aca="false">[2]Plan1!$C1306</f>
        <v>-2.01</v>
      </c>
      <c r="C1311" s="41" t="n">
        <f aca="false">$E$5 + B1311</f>
        <v>778.99</v>
      </c>
      <c r="D1311" s="47" t="n">
        <f aca="false">IF(C1311&gt;$E$5,$E$2+$E$1,(IF(C1311&gt;764.99,C1311^3*3486.59308-C1311^2*7860012.00812+C1311*5908819377.96283-1481278321001.59,IF(C1311&gt;752.99,C1311^3*3588.471445-C1311^2*8028757.56264+C1311*5988077680.84934-1488767378546.26,C1311^3*899.851852-C1311^2*1969009.674601+C1311*1435480406.01138-348666163343.76))))-$E$1</f>
        <v>127007991.344482</v>
      </c>
      <c r="E1311" s="47" t="n">
        <f aca="false">D1311*100/$E$2</f>
        <v>85.2522545085702</v>
      </c>
      <c r="G1311" s="41" t="n">
        <f aca="false">[3]Plan1!$C1306</f>
        <v>-7.91</v>
      </c>
      <c r="H1311" s="41" t="n">
        <f aca="false">$J$5 + G1311</f>
        <v>752.09</v>
      </c>
      <c r="I1311" s="47" t="n">
        <f aca="false">IF(H1311&gt;$J$5,$J$2+$J$1,(IF(H1311&gt;739.99,H1311^3*2498.244218-H1311^2*5471052.355142+H1311*3994605728.77515-972400879260.135,H1311^3*1396.138889-H1311^2*3002770.071427+H1311*2152080038.43115-513963640099.415)))-$J$1</f>
        <v>40951276.5109863</v>
      </c>
      <c r="J1311" s="47" t="n">
        <f aca="false">I1311*100/$J$2</f>
        <v>46.5659957938793</v>
      </c>
      <c r="L1311" s="41" t="n">
        <f aca="false">[4]Plan1!$C1306</f>
        <v>-2.45</v>
      </c>
      <c r="M1311" s="41" t="n">
        <f aca="false">$O$5 + L1311</f>
        <v>836.33</v>
      </c>
      <c r="N1311" s="47" t="n">
        <f aca="false">IF(M1311&gt;$O$5,$O$2+$O$1,(M1311^3*3270.5936-M1311^2*8015778.389801+M1311*6549018422.82398-1783686174686.87))-$O$1</f>
        <v>27667151.7705078</v>
      </c>
      <c r="O1311" s="41" t="n">
        <f aca="false">N1311*100/$O$2</f>
        <v>70.7837508646052</v>
      </c>
      <c r="R1311" s="47" t="n">
        <f aca="false">SUM(D1311,I1311,N1311)</f>
        <v>195626419.625977</v>
      </c>
      <c r="S1311" s="41" t="n">
        <f aca="false">R1311*100/$R$2</f>
        <v>70.8769913043163</v>
      </c>
      <c r="U1311" s="41" t="n">
        <f aca="false">[1]Plan1!$B1306</f>
        <v>12.58</v>
      </c>
    </row>
    <row r="1312" customFormat="false" ht="15" hidden="false" customHeight="false" outlineLevel="0" collapsed="false">
      <c r="A1312" s="46" t="n">
        <v>43310</v>
      </c>
      <c r="B1312" s="41" t="n">
        <f aca="false">[2]Plan1!$C1307</f>
        <v>-2.02</v>
      </c>
      <c r="C1312" s="41" t="n">
        <f aca="false">$E$5 + B1312</f>
        <v>778.98</v>
      </c>
      <c r="D1312" s="47" t="n">
        <f aca="false">IF(C1312&gt;$E$5,$E$2+$E$1,(IF(C1312&gt;764.99,C1312^3*3486.59308-C1312^2*7860012.00812+C1312*5908819377.96283-1481278321001.59,IF(C1312&gt;752.99,C1312^3*3588.471445-C1312^2*8028757.56264+C1312*5988077680.84934-1488767378546.26,C1312^3*899.851852-C1312^2*1969009.674601+C1312*1435480406.01138-348666163343.76))))-$E$1</f>
        <v>126904642.136475</v>
      </c>
      <c r="E1312" s="47" t="n">
        <f aca="false">D1312*100/$E$2</f>
        <v>85.1828828659588</v>
      </c>
      <c r="G1312" s="41" t="n">
        <f aca="false">[3]Plan1!$C1307</f>
        <v>-7.92</v>
      </c>
      <c r="H1312" s="41" t="n">
        <f aca="false">$J$5 + G1312</f>
        <v>752.08</v>
      </c>
      <c r="I1312" s="47" t="n">
        <f aca="false">IF(H1312&gt;$J$5,$J$2+$J$1,(IF(H1312&gt;739.99,H1312^3*2498.244218-H1312^2*5471052.355142+H1312*3994605728.77515-972400879260.135,H1312^3*1396.138889-H1312^2*3002770.071427+H1312*2152080038.43115-513963640099.415)))-$J$1</f>
        <v>40906552.6779785</v>
      </c>
      <c r="J1312" s="47" t="n">
        <f aca="false">I1312*100/$J$2</f>
        <v>46.515139996523</v>
      </c>
      <c r="L1312" s="41" t="n">
        <f aca="false">[4]Plan1!$C1307</f>
        <v>-2.46</v>
      </c>
      <c r="M1312" s="41" t="n">
        <f aca="false">$O$5 + L1312</f>
        <v>836.32</v>
      </c>
      <c r="N1312" s="47" t="n">
        <f aca="false">IF(M1312&gt;$O$5,$O$2+$O$1,(M1312^3*3270.5936-M1312^2*8015778.389801+M1312*6549018422.82398-1783686174686.87))-$O$1</f>
        <v>27625413.6582031</v>
      </c>
      <c r="O1312" s="41" t="n">
        <f aca="false">N1312*100/$O$2</f>
        <v>70.6769679124806</v>
      </c>
      <c r="R1312" s="47" t="n">
        <f aca="false">SUM(D1312,I1312,N1312)</f>
        <v>195436608.472656</v>
      </c>
      <c r="S1312" s="41" t="n">
        <f aca="false">R1312*100/$R$2</f>
        <v>70.8082212297575</v>
      </c>
      <c r="U1312" s="41" t="n">
        <f aca="false">[1]Plan1!$B1307</f>
        <v>12.58</v>
      </c>
    </row>
    <row r="1313" customFormat="false" ht="15" hidden="false" customHeight="false" outlineLevel="0" collapsed="false">
      <c r="A1313" s="46" t="n">
        <v>43311</v>
      </c>
      <c r="B1313" s="41" t="n">
        <f aca="false">[2]Plan1!$C1308</f>
        <v>-2.03</v>
      </c>
      <c r="C1313" s="41" t="n">
        <f aca="false">$E$5 + B1313</f>
        <v>778.97</v>
      </c>
      <c r="D1313" s="47" t="n">
        <f aca="false">IF(C1313&gt;$E$5,$E$2+$E$1,(IF(C1313&gt;764.99,C1313^3*3486.59308-C1313^2*7860012.00812+C1313*5908819377.96283-1481278321001.59,IF(C1313&gt;752.99,C1313^3*3588.471445-C1313^2*8028757.56264+C1313*5988077680.84934-1488767378546.26,C1313^3*899.851852-C1313^2*1969009.674601+C1313*1435480406.01138-348666163343.76))))-$E$1</f>
        <v>126801350.516357</v>
      </c>
      <c r="E1313" s="47" t="n">
        <f aca="false">D1313*100/$E$2</f>
        <v>85.1135498783757</v>
      </c>
      <c r="G1313" s="41" t="n">
        <f aca="false">[3]Plan1!$C1308</f>
        <v>-7.93</v>
      </c>
      <c r="H1313" s="41" t="n">
        <f aca="false">$J$5 + G1313</f>
        <v>752.07</v>
      </c>
      <c r="I1313" s="47" t="n">
        <f aca="false">IF(H1313&gt;$J$5,$J$2+$J$1,(IF(H1313&gt;739.99,H1313^3*2498.244218-H1313^2*5471052.355142+H1313*3994605728.77515-972400879260.135,H1313^3*1396.138889-H1313^2*3002770.071427+H1313*2152080038.43115-513963640099.415)))-$J$1</f>
        <v>40861861.9616699</v>
      </c>
      <c r="J1313" s="47" t="n">
        <f aca="false">I1313*100/$J$2</f>
        <v>46.4643218564073</v>
      </c>
      <c r="L1313" s="41" t="n">
        <f aca="false">[4]Plan1!$C1308</f>
        <v>-2.48</v>
      </c>
      <c r="M1313" s="41" t="n">
        <f aca="false">$O$5 + L1313</f>
        <v>836.3</v>
      </c>
      <c r="N1313" s="47" t="n">
        <f aca="false">IF(M1313&gt;$O$5,$O$2+$O$1,(M1313^3*3270.5936-M1313^2*8015778.389801+M1313*6549018422.82398-1783686174686.87))-$O$1</f>
        <v>27542051.4199219</v>
      </c>
      <c r="O1313" s="41" t="n">
        <f aca="false">N1313*100/$O$2</f>
        <v>70.4636936313056</v>
      </c>
      <c r="R1313" s="47" t="n">
        <f aca="false">SUM(D1313,I1313,N1313)</f>
        <v>195205263.897949</v>
      </c>
      <c r="S1313" s="41" t="n">
        <f aca="false">R1313*100/$R$2</f>
        <v>70.7244032697848</v>
      </c>
      <c r="U1313" s="41" t="n">
        <f aca="false">[1]Plan1!$B1308</f>
        <v>12.32</v>
      </c>
    </row>
    <row r="1314" customFormat="false" ht="15" hidden="false" customHeight="false" outlineLevel="0" collapsed="false">
      <c r="A1314" s="46" t="n">
        <v>43312</v>
      </c>
      <c r="B1314" s="41" t="n">
        <f aca="false">[2]Plan1!$C1309</f>
        <v>-2.04</v>
      </c>
      <c r="C1314" s="41" t="n">
        <f aca="false">$E$5 + B1314</f>
        <v>778.96</v>
      </c>
      <c r="D1314" s="47" t="n">
        <f aca="false">IF(C1314&gt;$E$5,$E$2+$E$1,(IF(C1314&gt;764.99,C1314^3*3486.59308-C1314^2*7860012.00812+C1314*5908819377.96283-1481278321001.59,IF(C1314&gt;752.99,C1314^3*3588.471445-C1314^2*8028757.56264+C1314*5988077680.84934-1488767378546.26,C1314^3*899.851852-C1314^2*1969009.674601+C1314*1435480406.01138-348666163343.76))))-$E$1</f>
        <v>126698116.466064</v>
      </c>
      <c r="E1314" s="47" t="n">
        <f aca="false">D1314*100/$E$2</f>
        <v>85.0442555336943</v>
      </c>
      <c r="G1314" s="41" t="n">
        <f aca="false">[3]Plan1!$C1309</f>
        <v>-7.95</v>
      </c>
      <c r="H1314" s="41" t="n">
        <f aca="false">$J$5 + G1314</f>
        <v>752.05</v>
      </c>
      <c r="I1314" s="47" t="n">
        <f aca="false">IF(H1314&gt;$J$5,$J$2+$J$1,(IF(H1314&gt;739.99,H1314^3*2498.244218-H1314^2*5471052.355142+H1314*3994605728.77515-972400879260.135,H1314^3*1396.138889-H1314^2*3002770.071427+H1314*2152080038.43115-513963640099.415)))-$J$1</f>
        <v>40772579.8210449</v>
      </c>
      <c r="J1314" s="47" t="n">
        <f aca="false">I1314*100/$J$2</f>
        <v>46.3627984818258</v>
      </c>
      <c r="L1314" s="41" t="n">
        <f aca="false">[4]Plan1!$C1309</f>
        <v>-2.5</v>
      </c>
      <c r="M1314" s="41" t="n">
        <f aca="false">$O$5 + L1314</f>
        <v>836.28</v>
      </c>
      <c r="N1314" s="47" t="n">
        <f aca="false">IF(M1314&gt;$O$5,$O$2+$O$1,(M1314^3*3270.5936-M1314^2*8015778.389801+M1314*6549018422.82398-1783686174686.87))-$O$1</f>
        <v>27458841.0322266</v>
      </c>
      <c r="O1314" s="41" t="n">
        <f aca="false">N1314*100/$O$2</f>
        <v>70.2508078452721</v>
      </c>
      <c r="R1314" s="47" t="n">
        <f aca="false">SUM(D1314,I1314,N1314)</f>
        <v>194929537.319336</v>
      </c>
      <c r="S1314" s="41" t="n">
        <f aca="false">R1314*100/$R$2</f>
        <v>70.6245053605346</v>
      </c>
      <c r="U1314" s="41" t="n">
        <f aca="false">[1]Plan1!$B1309</f>
        <v>11.58</v>
      </c>
    </row>
    <row r="1315" customFormat="false" ht="15" hidden="false" customHeight="false" outlineLevel="0" collapsed="false">
      <c r="A1315" s="46" t="n">
        <v>43313</v>
      </c>
      <c r="B1315" s="41" t="n">
        <f aca="false">[2]Plan1!$C1310</f>
        <v>-2.06</v>
      </c>
      <c r="C1315" s="41" t="n">
        <f aca="false">$E$5 + B1315</f>
        <v>778.94</v>
      </c>
      <c r="D1315" s="47" t="n">
        <f aca="false">IF(C1315&gt;$E$5,$E$2+$E$1,(IF(C1315&gt;764.99,C1315^3*3486.59308-C1315^2*7860012.00812+C1315*5908819377.96283-1481278321001.59,IF(C1315&gt;752.99,C1315^3*3588.471445-C1315^2*8028757.56264+C1315*5988077680.84934-1488767378546.26,C1315^3*899.851852-C1315^2*1969009.674601+C1315*1435480406.01138-348666163343.76))))-$E$1</f>
        <v>126491820.986084</v>
      </c>
      <c r="E1315" s="47" t="n">
        <f aca="false">D1315*100/$E$2</f>
        <v>84.9057827133852</v>
      </c>
      <c r="G1315" s="41" t="n">
        <f aca="false">[3]Plan1!$C1310</f>
        <v>-7.97</v>
      </c>
      <c r="H1315" s="41" t="n">
        <f aca="false">$J$5 + G1315</f>
        <v>752.03</v>
      </c>
      <c r="I1315" s="47" t="n">
        <f aca="false">IF(H1315&gt;$J$5,$J$2+$J$1,(IF(H1315&gt;739.99,H1315^3*2498.244218-H1315^2*5471052.355142+H1315*3994605728.77515-972400879260.135,H1315^3*1396.138889-H1315^2*3002770.071427+H1315*2152080038.43115-513963640099.415)))-$J$1</f>
        <v>40683429.9692383</v>
      </c>
      <c r="J1315" s="47" t="n">
        <f aca="false">I1315*100/$J$2</f>
        <v>46.2614255338265</v>
      </c>
      <c r="L1315" s="41" t="n">
        <f aca="false">[4]Plan1!$C1310</f>
        <v>-2.52</v>
      </c>
      <c r="M1315" s="41" t="n">
        <f aca="false">$O$5 + L1315</f>
        <v>836.26</v>
      </c>
      <c r="N1315" s="47" t="n">
        <f aca="false">IF(M1315&gt;$O$5,$O$2+$O$1,(M1315^3*3270.5936-M1315^2*8015778.389801+M1315*6549018422.82398-1783686174686.87))-$O$1</f>
        <v>27375782.3374023</v>
      </c>
      <c r="O1315" s="41" t="n">
        <f aca="false">N1315*100/$O$2</f>
        <v>70.0383101508819</v>
      </c>
      <c r="R1315" s="47" t="n">
        <f aca="false">SUM(D1315,I1315,N1315)</f>
        <v>194551033.292725</v>
      </c>
      <c r="S1315" s="41" t="n">
        <f aca="false">R1315*100/$R$2</f>
        <v>70.4873703730719</v>
      </c>
      <c r="U1315" s="41" t="n">
        <f aca="false">[1]Plan1!$B1310</f>
        <v>12.58</v>
      </c>
    </row>
    <row r="1316" customFormat="false" ht="15" hidden="false" customHeight="false" outlineLevel="0" collapsed="false">
      <c r="A1316" s="46" t="n">
        <v>43314</v>
      </c>
      <c r="B1316" s="41" t="n">
        <f aca="false">[2]Plan1!$C1311</f>
        <v>-2.08</v>
      </c>
      <c r="C1316" s="41" t="n">
        <f aca="false">$E$5 + B1316</f>
        <v>778.92</v>
      </c>
      <c r="D1316" s="47" t="n">
        <f aca="false">IF(C1316&gt;$E$5,$E$2+$E$1,(IF(C1316&gt;764.99,C1316^3*3486.59308-C1316^2*7860012.00812+C1316*5908819377.96283-1481278321001.59,IF(C1316&gt;752.99,C1316^3*3588.471445-C1316^2*8028757.56264+C1316*5988077680.84934-1488767378546.26,C1316^3*899.851852-C1316^2*1969009.674601+C1316*1435480406.01138-348666163343.76))))-$E$1</f>
        <v>126285755.529053</v>
      </c>
      <c r="E1316" s="47" t="n">
        <f aca="false">D1316*100/$E$2</f>
        <v>84.7674642926127</v>
      </c>
      <c r="G1316" s="41" t="n">
        <f aca="false">[3]Plan1!$C1311</f>
        <v>-7.98</v>
      </c>
      <c r="H1316" s="41" t="n">
        <f aca="false">$J$5 + G1316</f>
        <v>752.02</v>
      </c>
      <c r="I1316" s="47" t="n">
        <f aca="false">IF(H1316&gt;$J$5,$J$2+$J$1,(IF(H1316&gt;739.99,H1316^3*2498.244218-H1316^2*5471052.355142+H1316*3994605728.77515-972400879260.135,H1316^3*1396.138889-H1316^2*3002770.071427+H1316*2152080038.43115-513963640099.415)))-$J$1</f>
        <v>40638904.614502</v>
      </c>
      <c r="J1316" s="47" t="n">
        <f aca="false">I1316*100/$J$2</f>
        <v>46.2107954275632</v>
      </c>
      <c r="L1316" s="41" t="n">
        <f aca="false">[4]Plan1!$C1311</f>
        <v>-2.54</v>
      </c>
      <c r="M1316" s="41" t="n">
        <f aca="false">$O$5 + L1316</f>
        <v>836.24</v>
      </c>
      <c r="N1316" s="47" t="n">
        <f aca="false">IF(M1316&gt;$O$5,$O$2+$O$1,(M1316^3*3270.5936-M1316^2*8015778.389801+M1316*6549018422.82398-1783686174686.87))-$O$1</f>
        <v>27292875.1826172</v>
      </c>
      <c r="O1316" s="41" t="n">
        <f aca="false">N1316*100/$O$2</f>
        <v>69.8262001571289</v>
      </c>
      <c r="R1316" s="47" t="n">
        <f aca="false">SUM(D1316,I1316,N1316)</f>
        <v>194217535.326172</v>
      </c>
      <c r="S1316" s="41" t="n">
        <f aca="false">R1316*100/$R$2</f>
        <v>70.3665414353417</v>
      </c>
      <c r="U1316" s="41" t="n">
        <f aca="false">[1]Plan1!$B1311</f>
        <v>13.62</v>
      </c>
    </row>
    <row r="1317" customFormat="false" ht="15" hidden="false" customHeight="false" outlineLevel="0" collapsed="false">
      <c r="A1317" s="46" t="n">
        <v>43315</v>
      </c>
      <c r="B1317" s="41" t="n">
        <f aca="false">[2]Plan1!$C1312</f>
        <v>-2.09</v>
      </c>
      <c r="C1317" s="41" t="n">
        <f aca="false">$E$5 + B1317</f>
        <v>778.91</v>
      </c>
      <c r="D1317" s="47" t="n">
        <f aca="false">IF(C1317&gt;$E$5,$E$2+$E$1,(IF(C1317&gt;764.99,C1317^3*3486.59308-C1317^2*7860012.00812+C1317*5908819377.96283-1481278321001.59,IF(C1317&gt;752.99,C1317^3*3588.471445-C1317^2*8028757.56264+C1317*5988077680.84934-1488767378546.26,C1317^3*899.851852-C1317^2*1969009.674601+C1317*1435480406.01138-348666163343.76))))-$E$1</f>
        <v>126182809.006104</v>
      </c>
      <c r="E1317" s="47" t="n">
        <f aca="false">D1317*100/$E$2</f>
        <v>84.6983629464507</v>
      </c>
      <c r="G1317" s="41" t="n">
        <f aca="false">[3]Plan1!$C1312</f>
        <v>-7.98</v>
      </c>
      <c r="H1317" s="41" t="n">
        <f aca="false">$J$5 + G1317</f>
        <v>752.02</v>
      </c>
      <c r="I1317" s="47" t="n">
        <f aca="false">IF(H1317&gt;$J$5,$J$2+$J$1,(IF(H1317&gt;739.99,H1317^3*2498.244218-H1317^2*5471052.355142+H1317*3994605728.77515-972400879260.135,H1317^3*1396.138889-H1317^2*3002770.071427+H1317*2152080038.43115-513963640099.415)))-$J$1</f>
        <v>40638904.614502</v>
      </c>
      <c r="J1317" s="47" t="n">
        <f aca="false">I1317*100/$J$2</f>
        <v>46.2107954275632</v>
      </c>
      <c r="L1317" s="41" t="n">
        <f aca="false">[4]Plan1!$C1312</f>
        <v>-2.54</v>
      </c>
      <c r="M1317" s="41" t="n">
        <f aca="false">$O$5 + L1317</f>
        <v>836.24</v>
      </c>
      <c r="N1317" s="47" t="n">
        <f aca="false">IF(M1317&gt;$O$5,$O$2+$O$1,(M1317^3*3270.5936-M1317^2*8015778.389801+M1317*6549018422.82398-1783686174686.87))-$O$1</f>
        <v>27292875.1826172</v>
      </c>
      <c r="O1317" s="41" t="n">
        <f aca="false">N1317*100/$O$2</f>
        <v>69.8262001571289</v>
      </c>
      <c r="R1317" s="47" t="n">
        <f aca="false">SUM(D1317,I1317,N1317)</f>
        <v>194114588.803223</v>
      </c>
      <c r="S1317" s="41" t="n">
        <f aca="false">R1317*100/$R$2</f>
        <v>70.3292430999439</v>
      </c>
      <c r="U1317" s="41" t="n">
        <f aca="false">[1]Plan1!$B1312</f>
        <v>14.16</v>
      </c>
    </row>
    <row r="1318" customFormat="false" ht="15" hidden="false" customHeight="false" outlineLevel="0" collapsed="false">
      <c r="A1318" s="46" t="n">
        <v>43316</v>
      </c>
      <c r="B1318" s="41" t="n">
        <f aca="false">[2]Plan1!$C1313</f>
        <v>-2.08</v>
      </c>
      <c r="C1318" s="41" t="n">
        <f aca="false">$E$5 + B1318</f>
        <v>778.92</v>
      </c>
      <c r="D1318" s="47" t="n">
        <f aca="false">IF(C1318&gt;$E$5,$E$2+$E$1,(IF(C1318&gt;764.99,C1318^3*3486.59308-C1318^2*7860012.00812+C1318*5908819377.96283-1481278321001.59,IF(C1318&gt;752.99,C1318^3*3588.471445-C1318^2*8028757.56264+C1318*5988077680.84934-1488767378546.26,C1318^3*899.851852-C1318^2*1969009.674601+C1318*1435480406.01138-348666163343.76))))-$E$1</f>
        <v>126285755.529053</v>
      </c>
      <c r="E1318" s="47" t="n">
        <f aca="false">D1318*100/$E$2</f>
        <v>84.7674642926127</v>
      </c>
      <c r="G1318" s="41" t="n">
        <f aca="false">[3]Plan1!$C1313</f>
        <v>-7.98</v>
      </c>
      <c r="H1318" s="41" t="n">
        <f aca="false">$J$5 + G1318</f>
        <v>752.02</v>
      </c>
      <c r="I1318" s="47" t="n">
        <f aca="false">IF(H1318&gt;$J$5,$J$2+$J$1,(IF(H1318&gt;739.99,H1318^3*2498.244218-H1318^2*5471052.355142+H1318*3994605728.77515-972400879260.135,H1318^3*1396.138889-H1318^2*3002770.071427+H1318*2152080038.43115-513963640099.415)))-$J$1</f>
        <v>40638904.614502</v>
      </c>
      <c r="J1318" s="47" t="n">
        <f aca="false">I1318*100/$J$2</f>
        <v>46.2107954275632</v>
      </c>
      <c r="L1318" s="41" t="n">
        <f aca="false">[4]Plan1!$C1313</f>
        <v>-2.53</v>
      </c>
      <c r="M1318" s="41" t="n">
        <f aca="false">$O$5 + L1318</f>
        <v>836.25</v>
      </c>
      <c r="N1318" s="47" t="n">
        <f aca="false">IF(M1318&gt;$O$5,$O$2+$O$1,(M1318^3*3270.5936-M1318^2*8015778.389801+M1318*6549018422.82398-1783686174686.87))-$O$1</f>
        <v>27334309.828125</v>
      </c>
      <c r="O1318" s="41" t="n">
        <f aca="false">N1318*100/$O$2</f>
        <v>69.9322067185963</v>
      </c>
      <c r="R1318" s="47" t="n">
        <f aca="false">SUM(D1318,I1318,N1318)</f>
        <v>194258969.97168</v>
      </c>
      <c r="S1318" s="41" t="n">
        <f aca="false">R1318*100/$R$2</f>
        <v>70.3815535334774</v>
      </c>
      <c r="U1318" s="41" t="n">
        <f aca="false">[1]Plan1!$B1313</f>
        <v>18.56</v>
      </c>
    </row>
    <row r="1319" customFormat="false" ht="15" hidden="false" customHeight="false" outlineLevel="0" collapsed="false">
      <c r="A1319" s="46" t="n">
        <v>43317</v>
      </c>
      <c r="B1319" s="41" t="n">
        <f aca="false">[2]Plan1!$C1314</f>
        <v>-2.08</v>
      </c>
      <c r="C1319" s="41" t="n">
        <f aca="false">$E$5 + B1319</f>
        <v>778.92</v>
      </c>
      <c r="D1319" s="47" t="n">
        <f aca="false">IF(C1319&gt;$E$5,$E$2+$E$1,(IF(C1319&gt;764.99,C1319^3*3486.59308-C1319^2*7860012.00812+C1319*5908819377.96283-1481278321001.59,IF(C1319&gt;752.99,C1319^3*3588.471445-C1319^2*8028757.56264+C1319*5988077680.84934-1488767378546.26,C1319^3*899.851852-C1319^2*1969009.674601+C1319*1435480406.01138-348666163343.76))))-$E$1</f>
        <v>126285755.529053</v>
      </c>
      <c r="E1319" s="47" t="n">
        <f aca="false">D1319*100/$E$2</f>
        <v>84.7674642926127</v>
      </c>
      <c r="G1319" s="41" t="n">
        <f aca="false">[3]Plan1!$C1314</f>
        <v>-7.97</v>
      </c>
      <c r="H1319" s="41" t="n">
        <f aca="false">$J$5 + G1319</f>
        <v>752.03</v>
      </c>
      <c r="I1319" s="47" t="n">
        <f aca="false">IF(H1319&gt;$J$5,$J$2+$J$1,(IF(H1319&gt;739.99,H1319^3*2498.244218-H1319^2*5471052.355142+H1319*3994605728.77515-972400879260.135,H1319^3*1396.138889-H1319^2*3002770.071427+H1319*2152080038.43115-513963640099.415)))-$J$1</f>
        <v>40683429.9692383</v>
      </c>
      <c r="J1319" s="47" t="n">
        <f aca="false">I1319*100/$J$2</f>
        <v>46.2614255338265</v>
      </c>
      <c r="L1319" s="41" t="n">
        <f aca="false">[4]Plan1!$C1314</f>
        <v>-2.52</v>
      </c>
      <c r="M1319" s="41" t="n">
        <f aca="false">$O$5 + L1319</f>
        <v>836.26</v>
      </c>
      <c r="N1319" s="47" t="n">
        <f aca="false">IF(M1319&gt;$O$5,$O$2+$O$1,(M1319^3*3270.5936-M1319^2*8015778.389801+M1319*6549018422.82398-1783686174686.87))-$O$1</f>
        <v>27375782.3374023</v>
      </c>
      <c r="O1319" s="41" t="n">
        <f aca="false">N1319*100/$O$2</f>
        <v>70.0383101508819</v>
      </c>
      <c r="R1319" s="47" t="n">
        <f aca="false">SUM(D1319,I1319,N1319)</f>
        <v>194344967.835693</v>
      </c>
      <c r="S1319" s="41" t="n">
        <f aca="false">R1319*100/$R$2</f>
        <v>70.4127112363661</v>
      </c>
      <c r="U1319" s="41" t="n">
        <f aca="false">[1]Plan1!$B1314</f>
        <v>15.84</v>
      </c>
    </row>
    <row r="1320" customFormat="false" ht="15" hidden="false" customHeight="false" outlineLevel="0" collapsed="false">
      <c r="A1320" s="46" t="n">
        <v>43318</v>
      </c>
      <c r="B1320" s="41" t="n">
        <f aca="false">[2]Plan1!$C1315</f>
        <v>-2.08</v>
      </c>
      <c r="C1320" s="41" t="n">
        <f aca="false">$E$5 + B1320</f>
        <v>778.92</v>
      </c>
      <c r="D1320" s="47" t="n">
        <f aca="false">IF(C1320&gt;$E$5,$E$2+$E$1,(IF(C1320&gt;764.99,C1320^3*3486.59308-C1320^2*7860012.00812+C1320*5908819377.96283-1481278321001.59,IF(C1320&gt;752.99,C1320^3*3588.471445-C1320^2*8028757.56264+C1320*5988077680.84934-1488767378546.26,C1320^3*899.851852-C1320^2*1969009.674601+C1320*1435480406.01138-348666163343.76))))-$E$1</f>
        <v>126285755.529053</v>
      </c>
      <c r="E1320" s="47" t="n">
        <f aca="false">D1320*100/$E$2</f>
        <v>84.7674642926127</v>
      </c>
      <c r="G1320" s="41" t="n">
        <f aca="false">[3]Plan1!$C1315</f>
        <v>-7.97</v>
      </c>
      <c r="H1320" s="41" t="n">
        <f aca="false">$J$5 + G1320</f>
        <v>752.03</v>
      </c>
      <c r="I1320" s="47" t="n">
        <f aca="false">IF(H1320&gt;$J$5,$J$2+$J$1,(IF(H1320&gt;739.99,H1320^3*2498.244218-H1320^2*5471052.355142+H1320*3994605728.77515-972400879260.135,H1320^3*1396.138889-H1320^2*3002770.071427+H1320*2152080038.43115-513963640099.415)))-$J$1</f>
        <v>40683429.9692383</v>
      </c>
      <c r="J1320" s="47" t="n">
        <f aca="false">I1320*100/$J$2</f>
        <v>46.2614255338265</v>
      </c>
      <c r="L1320" s="41" t="n">
        <f aca="false">[4]Plan1!$C1315</f>
        <v>-2.53</v>
      </c>
      <c r="M1320" s="41" t="n">
        <f aca="false">$O$5 + L1320</f>
        <v>836.25</v>
      </c>
      <c r="N1320" s="47" t="n">
        <f aca="false">IF(M1320&gt;$O$5,$O$2+$O$1,(M1320^3*3270.5936-M1320^2*8015778.389801+M1320*6549018422.82398-1783686174686.87))-$O$1</f>
        <v>27334309.828125</v>
      </c>
      <c r="O1320" s="41" t="n">
        <f aca="false">N1320*100/$O$2</f>
        <v>69.9322067185963</v>
      </c>
      <c r="R1320" s="47" t="n">
        <f aca="false">SUM(D1320,I1320,N1320)</f>
        <v>194303495.326416</v>
      </c>
      <c r="S1320" s="41" t="n">
        <f aca="false">R1320*100/$R$2</f>
        <v>70.3976854198888</v>
      </c>
      <c r="U1320" s="41" t="n">
        <f aca="false">[1]Plan1!$B1315</f>
        <v>14.71</v>
      </c>
    </row>
    <row r="1321" customFormat="false" ht="15" hidden="false" customHeight="false" outlineLevel="0" collapsed="false">
      <c r="A1321" s="46" t="n">
        <v>43319</v>
      </c>
      <c r="B1321" s="41" t="n">
        <f aca="false">[2]Plan1!$C1316</f>
        <v>-2.08</v>
      </c>
      <c r="C1321" s="41" t="n">
        <f aca="false">$E$5 + B1321</f>
        <v>778.92</v>
      </c>
      <c r="D1321" s="47" t="n">
        <f aca="false">IF(C1321&gt;$E$5,$E$2+$E$1,(IF(C1321&gt;764.99,C1321^3*3486.59308-C1321^2*7860012.00812+C1321*5908819377.96283-1481278321001.59,IF(C1321&gt;752.99,C1321^3*3588.471445-C1321^2*8028757.56264+C1321*5988077680.84934-1488767378546.26,C1321^3*899.851852-C1321^2*1969009.674601+C1321*1435480406.01138-348666163343.76))))-$E$1</f>
        <v>126285755.529053</v>
      </c>
      <c r="E1321" s="47" t="n">
        <f aca="false">D1321*100/$E$2</f>
        <v>84.7674642926127</v>
      </c>
      <c r="G1321" s="41" t="n">
        <f aca="false">[3]Plan1!$C1316</f>
        <v>-7.97</v>
      </c>
      <c r="H1321" s="41" t="n">
        <f aca="false">$J$5 + G1321</f>
        <v>752.03</v>
      </c>
      <c r="I1321" s="47" t="n">
        <f aca="false">IF(H1321&gt;$J$5,$J$2+$J$1,(IF(H1321&gt;739.99,H1321^3*2498.244218-H1321^2*5471052.355142+H1321*3994605728.77515-972400879260.135,H1321^3*1396.138889-H1321^2*3002770.071427+H1321*2152080038.43115-513963640099.415)))-$J$1</f>
        <v>40683429.9692383</v>
      </c>
      <c r="J1321" s="47" t="n">
        <f aca="false">I1321*100/$J$2</f>
        <v>46.2614255338265</v>
      </c>
      <c r="L1321" s="41" t="n">
        <f aca="false">[4]Plan1!$C1316</f>
        <v>-2.5</v>
      </c>
      <c r="M1321" s="41" t="n">
        <f aca="false">$O$5 + L1321</f>
        <v>836.28</v>
      </c>
      <c r="N1321" s="47" t="n">
        <f aca="false">IF(M1321&gt;$O$5,$O$2+$O$1,(M1321^3*3270.5936-M1321^2*8015778.389801+M1321*6549018422.82398-1783686174686.87))-$O$1</f>
        <v>27458841.0322266</v>
      </c>
      <c r="O1321" s="41" t="n">
        <f aca="false">N1321*100/$O$2</f>
        <v>70.2508078452721</v>
      </c>
      <c r="R1321" s="47" t="n">
        <f aca="false">SUM(D1321,I1321,N1321)</f>
        <v>194428026.530518</v>
      </c>
      <c r="S1321" s="41" t="n">
        <f aca="false">R1321*100/$R$2</f>
        <v>70.4428040551278</v>
      </c>
      <c r="U1321" s="41" t="n">
        <f aca="false">[1]Plan1!$B1316</f>
        <v>14.99</v>
      </c>
    </row>
    <row r="1322" customFormat="false" ht="15" hidden="false" customHeight="false" outlineLevel="0" collapsed="false">
      <c r="A1322" s="46" t="n">
        <v>43320</v>
      </c>
      <c r="B1322" s="41" t="n">
        <f aca="false">[2]Plan1!$C1317</f>
        <v>-2.08</v>
      </c>
      <c r="C1322" s="41" t="n">
        <f aca="false">$E$5 + B1322</f>
        <v>778.92</v>
      </c>
      <c r="D1322" s="47" t="n">
        <f aca="false">IF(C1322&gt;$E$5,$E$2+$E$1,(IF(C1322&gt;764.99,C1322^3*3486.59308-C1322^2*7860012.00812+C1322*5908819377.96283-1481278321001.59,IF(C1322&gt;752.99,C1322^3*3588.471445-C1322^2*8028757.56264+C1322*5988077680.84934-1488767378546.26,C1322^3*899.851852-C1322^2*1969009.674601+C1322*1435480406.01138-348666163343.76))))-$E$1</f>
        <v>126285755.529053</v>
      </c>
      <c r="E1322" s="47" t="n">
        <f aca="false">D1322*100/$E$2</f>
        <v>84.7674642926127</v>
      </c>
      <c r="G1322" s="41" t="n">
        <f aca="false">[3]Plan1!$C1317</f>
        <v>-7.97</v>
      </c>
      <c r="H1322" s="41" t="n">
        <f aca="false">$J$5 + G1322</f>
        <v>752.03</v>
      </c>
      <c r="I1322" s="47" t="n">
        <f aca="false">IF(H1322&gt;$J$5,$J$2+$J$1,(IF(H1322&gt;739.99,H1322^3*2498.244218-H1322^2*5471052.355142+H1322*3994605728.77515-972400879260.135,H1322^3*1396.138889-H1322^2*3002770.071427+H1322*2152080038.43115-513963640099.415)))-$J$1</f>
        <v>40683429.9692383</v>
      </c>
      <c r="J1322" s="47" t="n">
        <f aca="false">I1322*100/$J$2</f>
        <v>46.2614255338265</v>
      </c>
      <c r="L1322" s="41" t="n">
        <f aca="false">[4]Plan1!$C1317</f>
        <v>-2.5</v>
      </c>
      <c r="M1322" s="41" t="n">
        <f aca="false">$O$5 + L1322</f>
        <v>836.28</v>
      </c>
      <c r="N1322" s="47" t="n">
        <f aca="false">IF(M1322&gt;$O$5,$O$2+$O$1,(M1322^3*3270.5936-M1322^2*8015778.389801+M1322*6549018422.82398-1783686174686.87))-$O$1</f>
        <v>27458841.0322266</v>
      </c>
      <c r="O1322" s="41" t="n">
        <f aca="false">N1322*100/$O$2</f>
        <v>70.2508078452721</v>
      </c>
      <c r="R1322" s="47" t="n">
        <f aca="false">SUM(D1322,I1322,N1322)</f>
        <v>194428026.530518</v>
      </c>
      <c r="S1322" s="41" t="n">
        <f aca="false">R1322*100/$R$2</f>
        <v>70.4428040551278</v>
      </c>
      <c r="U1322" s="41" t="n">
        <f aca="false">[1]Plan1!$B1317</f>
        <v>14.71</v>
      </c>
    </row>
    <row r="1323" customFormat="false" ht="15" hidden="false" customHeight="false" outlineLevel="0" collapsed="false">
      <c r="A1323" s="46" t="n">
        <v>43321</v>
      </c>
      <c r="B1323" s="41" t="n">
        <f aca="false">[2]Plan1!$C1318</f>
        <v>-2.08</v>
      </c>
      <c r="C1323" s="41" t="n">
        <f aca="false">$E$5 + B1323</f>
        <v>778.92</v>
      </c>
      <c r="D1323" s="47" t="n">
        <f aca="false">IF(C1323&gt;$E$5,$E$2+$E$1,(IF(C1323&gt;764.99,C1323^3*3486.59308-C1323^2*7860012.00812+C1323*5908819377.96283-1481278321001.59,IF(C1323&gt;752.99,C1323^3*3588.471445-C1323^2*8028757.56264+C1323*5988077680.84934-1488767378546.26,C1323^3*899.851852-C1323^2*1969009.674601+C1323*1435480406.01138-348666163343.76))))-$E$1</f>
        <v>126285755.529053</v>
      </c>
      <c r="E1323" s="47" t="n">
        <f aca="false">D1323*100/$E$2</f>
        <v>84.7674642926127</v>
      </c>
      <c r="G1323" s="41" t="n">
        <f aca="false">[3]Plan1!$C1318</f>
        <v>-7.97</v>
      </c>
      <c r="H1323" s="41" t="n">
        <f aca="false">$J$5 + G1323</f>
        <v>752.03</v>
      </c>
      <c r="I1323" s="47" t="n">
        <f aca="false">IF(H1323&gt;$J$5,$J$2+$J$1,(IF(H1323&gt;739.99,H1323^3*2498.244218-H1323^2*5471052.355142+H1323*3994605728.77515-972400879260.135,H1323^3*1396.138889-H1323^2*3002770.071427+H1323*2152080038.43115-513963640099.415)))-$J$1</f>
        <v>40683429.9692383</v>
      </c>
      <c r="J1323" s="47" t="n">
        <f aca="false">I1323*100/$J$2</f>
        <v>46.2614255338265</v>
      </c>
      <c r="L1323" s="41" t="n">
        <f aca="false">[4]Plan1!$C1318</f>
        <v>-2.52</v>
      </c>
      <c r="M1323" s="41" t="n">
        <f aca="false">$O$5 + L1323</f>
        <v>836.26</v>
      </c>
      <c r="N1323" s="47" t="n">
        <f aca="false">IF(M1323&gt;$O$5,$O$2+$O$1,(M1323^3*3270.5936-M1323^2*8015778.389801+M1323*6549018422.82398-1783686174686.87))-$O$1</f>
        <v>27375782.3374023</v>
      </c>
      <c r="O1323" s="41" t="n">
        <f aca="false">N1323*100/$O$2</f>
        <v>70.0383101508819</v>
      </c>
      <c r="R1323" s="47" t="n">
        <f aca="false">SUM(D1323,I1323,N1323)</f>
        <v>194344967.835693</v>
      </c>
      <c r="S1323" s="41" t="n">
        <f aca="false">R1323*100/$R$2</f>
        <v>70.4127112363661</v>
      </c>
      <c r="U1323" s="41" t="n">
        <f aca="false">[1]Plan1!$B1318</f>
        <v>13.62</v>
      </c>
    </row>
    <row r="1324" customFormat="false" ht="15" hidden="false" customHeight="false" outlineLevel="0" collapsed="false">
      <c r="A1324" s="46" t="n">
        <v>43322</v>
      </c>
      <c r="B1324" s="41" t="n">
        <f aca="false">[2]Plan1!$C1319</f>
        <v>-2.08</v>
      </c>
      <c r="C1324" s="41" t="n">
        <f aca="false">$E$5 + B1324</f>
        <v>778.92</v>
      </c>
      <c r="D1324" s="47" t="n">
        <f aca="false">IF(C1324&gt;$E$5,$E$2+$E$1,(IF(C1324&gt;764.99,C1324^3*3486.59308-C1324^2*7860012.00812+C1324*5908819377.96283-1481278321001.59,IF(C1324&gt;752.99,C1324^3*3588.471445-C1324^2*8028757.56264+C1324*5988077680.84934-1488767378546.26,C1324^3*899.851852-C1324^2*1969009.674601+C1324*1435480406.01138-348666163343.76))))-$E$1</f>
        <v>126285755.529053</v>
      </c>
      <c r="E1324" s="47" t="n">
        <f aca="false">D1324*100/$E$2</f>
        <v>84.7674642926127</v>
      </c>
      <c r="G1324" s="41" t="n">
        <f aca="false">[3]Plan1!$C1319</f>
        <v>-7.98</v>
      </c>
      <c r="H1324" s="41" t="n">
        <f aca="false">$J$5 + G1324</f>
        <v>752.02</v>
      </c>
      <c r="I1324" s="47" t="n">
        <f aca="false">IF(H1324&gt;$J$5,$J$2+$J$1,(IF(H1324&gt;739.99,H1324^3*2498.244218-H1324^2*5471052.355142+H1324*3994605728.77515-972400879260.135,H1324^3*1396.138889-H1324^2*3002770.071427+H1324*2152080038.43115-513963640099.415)))-$J$1</f>
        <v>40638904.614502</v>
      </c>
      <c r="J1324" s="47" t="n">
        <f aca="false">I1324*100/$J$2</f>
        <v>46.2107954275632</v>
      </c>
      <c r="L1324" s="41" t="n">
        <f aca="false">[4]Plan1!$C1319</f>
        <v>-2.53</v>
      </c>
      <c r="M1324" s="41" t="n">
        <f aca="false">$O$5 + L1324</f>
        <v>836.25</v>
      </c>
      <c r="N1324" s="47" t="n">
        <f aca="false">IF(M1324&gt;$O$5,$O$2+$O$1,(M1324^3*3270.5936-M1324^2*8015778.389801+M1324*6549018422.82398-1783686174686.87))-$O$1</f>
        <v>27334309.828125</v>
      </c>
      <c r="O1324" s="41" t="n">
        <f aca="false">N1324*100/$O$2</f>
        <v>69.9322067185963</v>
      </c>
      <c r="R1324" s="47" t="n">
        <f aca="false">SUM(D1324,I1324,N1324)</f>
        <v>194258969.97168</v>
      </c>
      <c r="S1324" s="41" t="n">
        <f aca="false">R1324*100/$R$2</f>
        <v>70.3815535334774</v>
      </c>
      <c r="U1324" s="41" t="n">
        <f aca="false">[1]Plan1!$B1319</f>
        <v>14.16</v>
      </c>
    </row>
    <row r="1325" customFormat="false" ht="15" hidden="false" customHeight="false" outlineLevel="0" collapsed="false">
      <c r="A1325" s="46" t="n">
        <v>43323</v>
      </c>
      <c r="B1325" s="41" t="n">
        <f aca="false">[2]Plan1!$C1320</f>
        <v>-2.09</v>
      </c>
      <c r="C1325" s="41" t="n">
        <f aca="false">$E$5 + B1325</f>
        <v>778.91</v>
      </c>
      <c r="D1325" s="47" t="n">
        <f aca="false">IF(C1325&gt;$E$5,$E$2+$E$1,(IF(C1325&gt;764.99,C1325^3*3486.59308-C1325^2*7860012.00812+C1325*5908819377.96283-1481278321001.59,IF(C1325&gt;752.99,C1325^3*3588.471445-C1325^2*8028757.56264+C1325*5988077680.84934-1488767378546.26,C1325^3*899.851852-C1325^2*1969009.674601+C1325*1435480406.01138-348666163343.76))))-$E$1</f>
        <v>126182809.006104</v>
      </c>
      <c r="E1325" s="47" t="n">
        <f aca="false">D1325*100/$E$2</f>
        <v>84.6983629464507</v>
      </c>
      <c r="G1325" s="41" t="n">
        <f aca="false">[3]Plan1!$C1320</f>
        <v>-7.98</v>
      </c>
      <c r="H1325" s="41" t="n">
        <f aca="false">$J$5 + G1325</f>
        <v>752.02</v>
      </c>
      <c r="I1325" s="47" t="n">
        <f aca="false">IF(H1325&gt;$J$5,$J$2+$J$1,(IF(H1325&gt;739.99,H1325^3*2498.244218-H1325^2*5471052.355142+H1325*3994605728.77515-972400879260.135,H1325^3*1396.138889-H1325^2*3002770.071427+H1325*2152080038.43115-513963640099.415)))-$J$1</f>
        <v>40638904.614502</v>
      </c>
      <c r="J1325" s="47" t="n">
        <f aca="false">I1325*100/$J$2</f>
        <v>46.2107954275632</v>
      </c>
      <c r="L1325" s="41" t="n">
        <f aca="false">[4]Plan1!$C1320</f>
        <v>-2.54</v>
      </c>
      <c r="M1325" s="41" t="n">
        <f aca="false">$O$5 + L1325</f>
        <v>836.24</v>
      </c>
      <c r="N1325" s="47" t="n">
        <f aca="false">IF(M1325&gt;$O$5,$O$2+$O$1,(M1325^3*3270.5936-M1325^2*8015778.389801+M1325*6549018422.82398-1783686174686.87))-$O$1</f>
        <v>27292875.1826172</v>
      </c>
      <c r="O1325" s="41" t="n">
        <f aca="false">N1325*100/$O$2</f>
        <v>69.8262001571289</v>
      </c>
      <c r="R1325" s="47" t="n">
        <f aca="false">SUM(D1325,I1325,N1325)</f>
        <v>194114588.803223</v>
      </c>
      <c r="S1325" s="41" t="n">
        <f aca="false">R1325*100/$R$2</f>
        <v>70.3292430999439</v>
      </c>
      <c r="U1325" s="41" t="n">
        <f aca="false">[1]Plan1!$B1320</f>
        <v>12.83</v>
      </c>
    </row>
    <row r="1326" customFormat="false" ht="15" hidden="false" customHeight="false" outlineLevel="0" collapsed="false">
      <c r="A1326" s="46" t="n">
        <v>43324</v>
      </c>
      <c r="B1326" s="41" t="n">
        <f aca="false">[2]Plan1!$C1321</f>
        <v>-2.11</v>
      </c>
      <c r="C1326" s="41" t="n">
        <f aca="false">$E$5 + B1326</f>
        <v>778.89</v>
      </c>
      <c r="D1326" s="47" t="n">
        <f aca="false">IF(C1326&gt;$E$5,$E$2+$E$1,(IF(C1326&gt;764.99,C1326^3*3486.59308-C1326^2*7860012.00812+C1326*5908819377.96283-1481278321001.59,IF(C1326&gt;752.99,C1326^3*3588.471445-C1326^2*8028757.56264+C1326*5988077680.84934-1488767378546.26,C1326^3*899.851852-C1326^2*1969009.674601+C1326*1435480406.01138-348666163343.76))))-$E$1</f>
        <v>125977088.270264</v>
      </c>
      <c r="E1326" s="47" t="n">
        <f aca="false">D1326*100/$E$2</f>
        <v>84.5602759147304</v>
      </c>
      <c r="G1326" s="41" t="n">
        <f aca="false">[3]Plan1!$C1321</f>
        <v>-7.99</v>
      </c>
      <c r="H1326" s="41" t="n">
        <f aca="false">$J$5 + G1326</f>
        <v>752.01</v>
      </c>
      <c r="I1326" s="47" t="n">
        <f aca="false">IF(H1326&gt;$J$5,$J$2+$J$1,(IF(H1326&gt;739.99,H1326^3*2498.244218-H1326^2*5471052.355142+H1326*3994605728.77515-972400879260.135,H1326^3*1396.138889-H1326^2*3002770.071427+H1326*2152080038.43115-513963640099.415)))-$J$1</f>
        <v>40594412.2868652</v>
      </c>
      <c r="J1326" s="47" t="n">
        <f aca="false">I1326*100/$J$2</f>
        <v>46.1602028766561</v>
      </c>
      <c r="L1326" s="41" t="n">
        <f aca="false">[4]Plan1!$C1321</f>
        <v>-2.55</v>
      </c>
      <c r="M1326" s="41" t="n">
        <f aca="false">$O$5 + L1326</f>
        <v>836.23</v>
      </c>
      <c r="N1326" s="47" t="n">
        <f aca="false">IF(M1326&gt;$O$5,$O$2+$O$1,(M1326^3*3270.5936-M1326^2*8015778.389801+M1326*6549018422.82398-1783686174686.87))-$O$1</f>
        <v>27251478.3813477</v>
      </c>
      <c r="O1326" s="41" t="n">
        <f aca="false">N1326*100/$O$2</f>
        <v>69.7202904165109</v>
      </c>
      <c r="R1326" s="47" t="n">
        <f aca="false">SUM(D1326,I1326,N1326)</f>
        <v>193822978.938477</v>
      </c>
      <c r="S1326" s="41" t="n">
        <f aca="false">R1326*100/$R$2</f>
        <v>70.2235905511349</v>
      </c>
      <c r="U1326" s="41" t="n">
        <f aca="false">[1]Plan1!$B1321</f>
        <v>13.09</v>
      </c>
    </row>
    <row r="1327" customFormat="false" ht="15" hidden="false" customHeight="false" outlineLevel="0" collapsed="false">
      <c r="A1327" s="46" t="n">
        <v>43325</v>
      </c>
      <c r="B1327" s="41" t="n">
        <f aca="false">[2]Plan1!$C1322</f>
        <v>-2.12</v>
      </c>
      <c r="C1327" s="41" t="n">
        <f aca="false">$E$5 + B1327</f>
        <v>778.88</v>
      </c>
      <c r="D1327" s="47" t="n">
        <f aca="false">IF(C1327&gt;$E$5,$E$2+$E$1,(IF(C1327&gt;764.99,C1327^3*3486.59308-C1327^2*7860012.00812+C1327*5908819377.96283-1481278321001.59,IF(C1327&gt;752.99,C1327^3*3588.471445-C1327^2*8028757.56264+C1327*5988077680.84934-1488767378546.26,C1327^3*899.851852-C1327^2*1969009.674601+C1327*1435480406.01138-348666163343.76))))-$E$1</f>
        <v>125874314.012939</v>
      </c>
      <c r="E1327" s="47" t="n">
        <f aca="false">D1327*100/$E$2</f>
        <v>84.4912901993468</v>
      </c>
      <c r="G1327" s="41" t="n">
        <f aca="false">[3]Plan1!$C1322</f>
        <v>-8</v>
      </c>
      <c r="H1327" s="41" t="n">
        <f aca="false">$J$5 + G1327</f>
        <v>752</v>
      </c>
      <c r="I1327" s="47" t="n">
        <f aca="false">IF(H1327&gt;$J$5,$J$2+$J$1,(IF(H1327&gt;739.99,H1327^3*2498.244218-H1327^2*5471052.355142+H1327*3994605728.77515-972400879260.135,H1327^3*1396.138889-H1327^2*3002770.071427+H1327*2152080038.43115-513963640099.415)))-$J$1</f>
        <v>40549952.9714356</v>
      </c>
      <c r="J1327" s="47" t="n">
        <f aca="false">I1327*100/$J$2</f>
        <v>46.1096478641709</v>
      </c>
      <c r="L1327" s="41" t="n">
        <f aca="false">[4]Plan1!$C1322</f>
        <v>-2.56</v>
      </c>
      <c r="M1327" s="41" t="n">
        <f aca="false">$O$5 + L1327</f>
        <v>836.22</v>
      </c>
      <c r="N1327" s="47" t="n">
        <f aca="false">IF(M1327&gt;$O$5,$O$2+$O$1,(M1327^3*3270.5936-M1327^2*8015778.389801+M1327*6549018422.82398-1783686174686.87))-$O$1</f>
        <v>27210119.40625</v>
      </c>
      <c r="O1327" s="41" t="n">
        <f aca="false">N1327*100/$O$2</f>
        <v>69.6144774505211</v>
      </c>
      <c r="R1327" s="47" t="n">
        <f aca="false">SUM(D1327,I1327,N1327)</f>
        <v>193634386.390625</v>
      </c>
      <c r="S1327" s="41" t="n">
        <f aca="false">R1327*100/$R$2</f>
        <v>70.1552619869272</v>
      </c>
      <c r="U1327" s="41" t="n">
        <f aca="false">[1]Plan1!$B1322</f>
        <v>12.83</v>
      </c>
    </row>
    <row r="1328" customFormat="false" ht="15" hidden="false" customHeight="false" outlineLevel="0" collapsed="false">
      <c r="A1328" s="46" t="n">
        <v>43326</v>
      </c>
      <c r="B1328" s="41" t="n">
        <f aca="false">[2]Plan1!$C1323</f>
        <v>-2.14</v>
      </c>
      <c r="C1328" s="41" t="n">
        <f aca="false">$E$5 + B1328</f>
        <v>778.86</v>
      </c>
      <c r="D1328" s="47" t="n">
        <f aca="false">IF(C1328&gt;$E$5,$E$2+$E$1,(IF(C1328&gt;764.99,C1328^3*3486.59308-C1328^2*7860012.00812+C1328*5908819377.96283-1481278321001.59,IF(C1328&gt;752.99,C1328^3*3588.471445-C1328^2*8028757.56264+C1328*5988077680.84934-1488767378546.26,C1328^3*899.851852-C1328^2*1969009.674601+C1328*1435480406.01138-348666163343.76))))-$E$1</f>
        <v>125668937.621826</v>
      </c>
      <c r="E1328" s="47" t="n">
        <f aca="false">D1328*100/$E$2</f>
        <v>84.3534343039823</v>
      </c>
      <c r="G1328" s="41" t="n">
        <f aca="false">[3]Plan1!$C1323</f>
        <v>-8</v>
      </c>
      <c r="H1328" s="41" t="n">
        <f aca="false">$J$5 + G1328</f>
        <v>752</v>
      </c>
      <c r="I1328" s="47" t="n">
        <f aca="false">IF(H1328&gt;$J$5,$J$2+$J$1,(IF(H1328&gt;739.99,H1328^3*2498.244218-H1328^2*5471052.355142+H1328*3994605728.77515-972400879260.135,H1328^3*1396.138889-H1328^2*3002770.071427+H1328*2152080038.43115-513963640099.415)))-$J$1</f>
        <v>40549952.9714356</v>
      </c>
      <c r="J1328" s="47" t="n">
        <f aca="false">I1328*100/$J$2</f>
        <v>46.1096478641709</v>
      </c>
      <c r="L1328" s="41" t="n">
        <f aca="false">[4]Plan1!$C1323</f>
        <v>-2.58</v>
      </c>
      <c r="M1328" s="41" t="n">
        <f aca="false">$O$5 + L1328</f>
        <v>836.2</v>
      </c>
      <c r="N1328" s="47" t="n">
        <f aca="false">IF(M1328&gt;$O$5,$O$2+$O$1,(M1328^3*3270.5936-M1328^2*8015778.389801+M1328*6549018422.82398-1783686174686.87))-$O$1</f>
        <v>27127514.8525391</v>
      </c>
      <c r="O1328" s="41" t="n">
        <f aca="false">N1328*100/$O$2</f>
        <v>69.403141632557</v>
      </c>
      <c r="R1328" s="47" t="n">
        <f aca="false">SUM(D1328,I1328,N1328)</f>
        <v>193346405.445801</v>
      </c>
      <c r="S1328" s="41" t="n">
        <f aca="false">R1328*100/$R$2</f>
        <v>70.0509242243636</v>
      </c>
      <c r="U1328" s="41" t="n">
        <f aca="false">[1]Plan1!$B1323</f>
        <v>13.09</v>
      </c>
    </row>
    <row r="1329" customFormat="false" ht="15" hidden="false" customHeight="false" outlineLevel="0" collapsed="false">
      <c r="A1329" s="46" t="n">
        <v>43327</v>
      </c>
      <c r="B1329" s="41" t="n">
        <f aca="false">[2]Plan1!$C1324</f>
        <v>-2.16</v>
      </c>
      <c r="C1329" s="41" t="n">
        <f aca="false">$E$5 + B1329</f>
        <v>778.84</v>
      </c>
      <c r="D1329" s="47" t="n">
        <f aca="false">IF(C1329&gt;$E$5,$E$2+$E$1,(IF(C1329&gt;764.99,C1329^3*3486.59308-C1329^2*7860012.00812+C1329*5908819377.96283-1481278321001.59,IF(C1329&gt;752.99,C1329^3*3588.471445-C1329^2*8028757.56264+C1329*5988077680.84934-1488767378546.26,C1329^3*899.851852-C1329^2*1969009.674601+C1329*1435480406.01138-348666163343.76))))-$E$1</f>
        <v>125463790.581787</v>
      </c>
      <c r="E1329" s="47" t="n">
        <f aca="false">D1329*100/$E$2</f>
        <v>84.2157323571682</v>
      </c>
      <c r="G1329" s="41" t="n">
        <f aca="false">[3]Plan1!$C1324</f>
        <v>-8.01</v>
      </c>
      <c r="H1329" s="41" t="n">
        <f aca="false">$J$5 + G1329</f>
        <v>751.99</v>
      </c>
      <c r="I1329" s="47" t="n">
        <f aca="false">IF(H1329&gt;$J$5,$J$2+$J$1,(IF(H1329&gt;739.99,H1329^3*2498.244218-H1329^2*5471052.355142+H1329*3994605728.77515-972400879260.135,H1329^3*1396.138889-H1329^2*3002770.071427+H1329*2152080038.43115-513963640099.415)))-$J$1</f>
        <v>40505526.6535645</v>
      </c>
      <c r="J1329" s="47" t="n">
        <f aca="false">I1329*100/$J$2</f>
        <v>46.0591303734507</v>
      </c>
      <c r="L1329" s="41" t="n">
        <f aca="false">[4]Plan1!$C1324</f>
        <v>-2.6</v>
      </c>
      <c r="M1329" s="41" t="n">
        <f aca="false">$O$5 + L1329</f>
        <v>836.18</v>
      </c>
      <c r="N1329" s="47" t="n">
        <f aca="false">IF(M1329&gt;$O$5,$O$2+$O$1,(M1329^3*3270.5936-M1329^2*8015778.389801+M1329*6549018422.82398-1783686174686.87))-$O$1</f>
        <v>27045061.3657227</v>
      </c>
      <c r="O1329" s="41" t="n">
        <f aca="false">N1329*100/$O$2</f>
        <v>69.1921923047352</v>
      </c>
      <c r="R1329" s="47" t="n">
        <f aca="false">SUM(D1329,I1329,N1329)</f>
        <v>193014378.601074</v>
      </c>
      <c r="S1329" s="41" t="n">
        <f aca="false">R1329*100/$R$2</f>
        <v>69.9306282856479</v>
      </c>
      <c r="U1329" s="41" t="n">
        <f aca="false">[1]Plan1!$B1324</f>
        <v>12.83</v>
      </c>
    </row>
    <row r="1330" customFormat="false" ht="15" hidden="false" customHeight="false" outlineLevel="0" collapsed="false">
      <c r="A1330" s="46" t="n">
        <v>43328</v>
      </c>
      <c r="B1330" s="41" t="n">
        <f aca="false">[2]Plan1!$C1325</f>
        <v>-2.18</v>
      </c>
      <c r="C1330" s="41" t="n">
        <f aca="false">$E$5 + B1330</f>
        <v>778.82</v>
      </c>
      <c r="D1330" s="47" t="n">
        <f aca="false">IF(C1330&gt;$E$5,$E$2+$E$1,(IF(C1330&gt;764.99,C1330^3*3486.59308-C1330^2*7860012.00812+C1330*5908819377.96283-1481278321001.59,IF(C1330&gt;752.99,C1330^3*3588.471445-C1330^2*8028757.56264+C1330*5988077680.84934-1488767378546.26,C1330^3*899.851852-C1330^2*1969009.674601+C1330*1435480406.01138-348666163343.76))))-$E$1</f>
        <v>125258872.728271</v>
      </c>
      <c r="E1330" s="47" t="n">
        <f aca="false">D1330*100/$E$2</f>
        <v>84.0781842484521</v>
      </c>
      <c r="G1330" s="41" t="n">
        <f aca="false">[3]Plan1!$C1325</f>
        <v>-8.02</v>
      </c>
      <c r="H1330" s="41" t="n">
        <f aca="false">$J$5 + G1330</f>
        <v>751.98</v>
      </c>
      <c r="I1330" s="47" t="n">
        <f aca="false">IF(H1330&gt;$J$5,$J$2+$J$1,(IF(H1330&gt;739.99,H1330^3*2498.244218-H1330^2*5471052.355142+H1330*3994605728.77515-972400879260.135,H1330^3*1396.138889-H1330^2*3002770.071427+H1330*2152080038.43115-513963640099.415)))-$J$1</f>
        <v>40461133.3181152</v>
      </c>
      <c r="J1330" s="47" t="n">
        <f aca="false">I1330*100/$J$2</f>
        <v>46.0086503872835</v>
      </c>
      <c r="L1330" s="41" t="n">
        <f aca="false">[4]Plan1!$C1325</f>
        <v>-2.62</v>
      </c>
      <c r="M1330" s="41" t="n">
        <f aca="false">$O$5 + L1330</f>
        <v>836.16</v>
      </c>
      <c r="N1330" s="47" t="n">
        <f aca="false">IF(M1330&gt;$O$5,$O$2+$O$1,(M1330^3*3270.5936-M1330^2*8015778.389801+M1330*6549018422.82398-1783686174686.87))-$O$1</f>
        <v>26962758.7880859</v>
      </c>
      <c r="O1330" s="41" t="n">
        <f aca="false">N1330*100/$O$2</f>
        <v>68.9816290635576</v>
      </c>
      <c r="R1330" s="47" t="n">
        <f aca="false">SUM(D1330,I1330,N1330)</f>
        <v>192682764.834473</v>
      </c>
      <c r="S1330" s="41" t="n">
        <f aca="false">R1330*100/$R$2</f>
        <v>69.8104820083877</v>
      </c>
      <c r="U1330" s="41" t="n">
        <f aca="false">[1]Plan1!$B1325</f>
        <v>12.58</v>
      </c>
    </row>
    <row r="1331" customFormat="false" ht="15" hidden="false" customHeight="false" outlineLevel="0" collapsed="false">
      <c r="A1331" s="46" t="n">
        <v>43329</v>
      </c>
      <c r="B1331" s="41" t="n">
        <f aca="false">[2]Plan1!$C1326</f>
        <v>-2.2</v>
      </c>
      <c r="C1331" s="41" t="n">
        <f aca="false">$E$5 + B1331</f>
        <v>778.8</v>
      </c>
      <c r="D1331" s="47" t="n">
        <f aca="false">IF(C1331&gt;$E$5,$E$2+$E$1,(IF(C1331&gt;764.99,C1331^3*3486.59308-C1331^2*7860012.00812+C1331*5908819377.96283-1481278321001.59,IF(C1331&gt;752.99,C1331^3*3588.471445-C1331^2*8028757.56264+C1331*5988077680.84934-1488767378546.26,C1331^3*899.851852-C1331^2*1969009.674601+C1331*1435480406.01138-348666163343.76))))-$E$1</f>
        <v>125054183.892334</v>
      </c>
      <c r="E1331" s="47" t="n">
        <f aca="false">D1331*100/$E$2</f>
        <v>83.940789864432</v>
      </c>
      <c r="G1331" s="41" t="n">
        <f aca="false">[3]Plan1!$C1326</f>
        <v>-8.03</v>
      </c>
      <c r="H1331" s="41" t="n">
        <f aca="false">$J$5 + G1331</f>
        <v>751.97</v>
      </c>
      <c r="I1331" s="47" t="n">
        <f aca="false">IF(H1331&gt;$J$5,$J$2+$J$1,(IF(H1331&gt;739.99,H1331^3*2498.244218-H1331^2*5471052.355142+H1331*3994605728.77515-972400879260.135,H1331^3*1396.138889-H1331^2*3002770.071427+H1331*2152080038.43115-513963640099.415)))-$J$1</f>
        <v>40416772.9499512</v>
      </c>
      <c r="J1331" s="47" t="n">
        <f aca="false">I1331*100/$J$2</f>
        <v>45.9582078884572</v>
      </c>
      <c r="L1331" s="41" t="n">
        <f aca="false">[4]Plan1!$C1326</f>
        <v>-2.62</v>
      </c>
      <c r="M1331" s="41" t="n">
        <f aca="false">$O$5 + L1331</f>
        <v>836.16</v>
      </c>
      <c r="N1331" s="47" t="n">
        <f aca="false">IF(M1331&gt;$O$5,$O$2+$O$1,(M1331^3*3270.5936-M1331^2*8015778.389801+M1331*6549018422.82398-1783686174686.87))-$O$1</f>
        <v>26962758.7880859</v>
      </c>
      <c r="O1331" s="41" t="n">
        <f aca="false">N1331*100/$O$2</f>
        <v>68.9816290635576</v>
      </c>
      <c r="R1331" s="47" t="n">
        <f aca="false">SUM(D1331,I1331,N1331)</f>
        <v>192433715.630371</v>
      </c>
      <c r="S1331" s="41" t="n">
        <f aca="false">R1331*100/$R$2</f>
        <v>69.7202495218595</v>
      </c>
      <c r="U1331" s="41" t="n">
        <f aca="false">[1]Plan1!$B1326</f>
        <v>13.62</v>
      </c>
    </row>
    <row r="1332" customFormat="false" ht="15" hidden="false" customHeight="false" outlineLevel="0" collapsed="false">
      <c r="A1332" s="46" t="n">
        <v>43330</v>
      </c>
      <c r="B1332" s="41" t="n">
        <f aca="false">[2]Plan1!$C1327</f>
        <v>-2.18</v>
      </c>
      <c r="C1332" s="41" t="n">
        <f aca="false">$E$5 + B1332</f>
        <v>778.82</v>
      </c>
      <c r="D1332" s="47" t="n">
        <f aca="false">IF(C1332&gt;$E$5,$E$2+$E$1,(IF(C1332&gt;764.99,C1332^3*3486.59308-C1332^2*7860012.00812+C1332*5908819377.96283-1481278321001.59,IF(C1332&gt;752.99,C1332^3*3588.471445-C1332^2*8028757.56264+C1332*5988077680.84934-1488767378546.26,C1332^3*899.851852-C1332^2*1969009.674601+C1332*1435480406.01138-348666163343.76))))-$E$1</f>
        <v>125258872.728271</v>
      </c>
      <c r="E1332" s="47" t="n">
        <f aca="false">D1332*100/$E$2</f>
        <v>84.0781842484521</v>
      </c>
      <c r="G1332" s="41" t="n">
        <f aca="false">[3]Plan1!$C1327</f>
        <v>-8.03</v>
      </c>
      <c r="H1332" s="41" t="n">
        <f aca="false">$J$5 + G1332</f>
        <v>751.97</v>
      </c>
      <c r="I1332" s="47" t="n">
        <f aca="false">IF(H1332&gt;$J$5,$J$2+$J$1,(IF(H1332&gt;739.99,H1332^3*2498.244218-H1332^2*5471052.355142+H1332*3994605728.77515-972400879260.135,H1332^3*1396.138889-H1332^2*3002770.071427+H1332*2152080038.43115-513963640099.415)))-$J$1</f>
        <v>40416772.9499512</v>
      </c>
      <c r="J1332" s="47" t="n">
        <f aca="false">I1332*100/$J$2</f>
        <v>45.9582078884572</v>
      </c>
      <c r="L1332" s="41" t="n">
        <f aca="false">[4]Plan1!$C1327</f>
        <v>-2.62</v>
      </c>
      <c r="M1332" s="41" t="n">
        <f aca="false">$O$5 + L1332</f>
        <v>836.16</v>
      </c>
      <c r="N1332" s="47" t="n">
        <f aca="false">IF(M1332&gt;$O$5,$O$2+$O$1,(M1332^3*3270.5936-M1332^2*8015778.389801+M1332*6549018422.82398-1783686174686.87))-$O$1</f>
        <v>26962758.7880859</v>
      </c>
      <c r="O1332" s="41" t="n">
        <f aca="false">N1332*100/$O$2</f>
        <v>68.9816290635576</v>
      </c>
      <c r="R1332" s="47" t="n">
        <f aca="false">SUM(D1332,I1332,N1332)</f>
        <v>192638404.466309</v>
      </c>
      <c r="S1332" s="41" t="n">
        <f aca="false">R1332*100/$R$2</f>
        <v>69.7944098979098</v>
      </c>
      <c r="U1332" s="41" t="n">
        <f aca="false">[1]Plan1!$B1327</f>
        <v>17.02</v>
      </c>
    </row>
    <row r="1333" customFormat="false" ht="15" hidden="false" customHeight="false" outlineLevel="0" collapsed="false">
      <c r="A1333" s="46" t="n">
        <v>43331</v>
      </c>
      <c r="B1333" s="41" t="n">
        <f aca="false">[2]Plan1!$C1328</f>
        <v>-2.2</v>
      </c>
      <c r="C1333" s="41" t="n">
        <f aca="false">$E$5 + B1333</f>
        <v>778.8</v>
      </c>
      <c r="D1333" s="47" t="n">
        <f aca="false">IF(C1333&gt;$E$5,$E$2+$E$1,(IF(C1333&gt;764.99,C1333^3*3486.59308-C1333^2*7860012.00812+C1333*5908819377.96283-1481278321001.59,IF(C1333&gt;752.99,C1333^3*3588.471445-C1333^2*8028757.56264+C1333*5988077680.84934-1488767378546.26,C1333^3*899.851852-C1333^2*1969009.674601+C1333*1435480406.01138-348666163343.76))))-$E$1</f>
        <v>125054183.892334</v>
      </c>
      <c r="E1333" s="47" t="n">
        <f aca="false">D1333*100/$E$2</f>
        <v>83.940789864432</v>
      </c>
      <c r="G1333" s="41" t="n">
        <f aca="false">[3]Plan1!$C1328</f>
        <v>-8.04</v>
      </c>
      <c r="H1333" s="41" t="n">
        <f aca="false">$J$5 + G1333</f>
        <v>751.96</v>
      </c>
      <c r="I1333" s="47" t="n">
        <f aca="false">IF(H1333&gt;$J$5,$J$2+$J$1,(IF(H1333&gt;739.99,H1333^3*2498.244218-H1333^2*5471052.355142+H1333*3994605728.77515-972400879260.135,H1333^3*1396.138889-H1333^2*3002770.071427+H1333*2152080038.43115-513963640099.415)))-$J$1</f>
        <v>40372445.5339356</v>
      </c>
      <c r="J1333" s="47" t="n">
        <f aca="false">I1333*100/$J$2</f>
        <v>45.9078028597596</v>
      </c>
      <c r="L1333" s="41" t="n">
        <f aca="false">[4]Plan1!$C1328</f>
        <v>-2.64</v>
      </c>
      <c r="M1333" s="41" t="n">
        <f aca="false">$O$5 + L1333</f>
        <v>836.14</v>
      </c>
      <c r="N1333" s="47" t="n">
        <f aca="false">IF(M1333&gt;$O$5,$O$2+$O$1,(M1333^3*3270.5936-M1333^2*8015778.389801+M1333*6549018422.82398-1783686174686.87))-$O$1</f>
        <v>26880606.9628906</v>
      </c>
      <c r="O1333" s="41" t="n">
        <f aca="false">N1333*100/$O$2</f>
        <v>68.7714515080242</v>
      </c>
      <c r="R1333" s="47" t="n">
        <f aca="false">SUM(D1333,I1333,N1333)</f>
        <v>192307236.38916</v>
      </c>
      <c r="S1333" s="41" t="n">
        <f aca="false">R1333*100/$R$2</f>
        <v>69.6744250974458</v>
      </c>
      <c r="U1333" s="41" t="n">
        <f aca="false">[1]Plan1!$B1328</f>
        <v>14.16</v>
      </c>
    </row>
    <row r="1334" customFormat="false" ht="15" hidden="false" customHeight="false" outlineLevel="0" collapsed="false">
      <c r="A1334" s="46" t="n">
        <v>43332</v>
      </c>
      <c r="B1334" s="41" t="n">
        <f aca="false">[2]Plan1!$C1329</f>
        <v>-2.22</v>
      </c>
      <c r="C1334" s="41" t="n">
        <f aca="false">$E$5 + B1334</f>
        <v>778.78</v>
      </c>
      <c r="D1334" s="47" t="n">
        <f aca="false">IF(C1334&gt;$E$5,$E$2+$E$1,(IF(C1334&gt;764.99,C1334^3*3486.59308-C1334^2*7860012.00812+C1334*5908819377.96283-1481278321001.59,IF(C1334&gt;752.99,C1334^3*3588.471445-C1334^2*8028757.56264+C1334*5988077680.84934-1488767378546.26,C1334^3*899.851852-C1334^2*1969009.674601+C1334*1435480406.01138-348666163343.76))))-$E$1</f>
        <v>124849723.909424</v>
      </c>
      <c r="E1334" s="47" t="n">
        <f aca="false">D1334*100/$E$2</f>
        <v>83.8035490946555</v>
      </c>
      <c r="G1334" s="41" t="n">
        <f aca="false">[3]Plan1!$C1329</f>
        <v>-8.06</v>
      </c>
      <c r="H1334" s="41" t="n">
        <f aca="false">$J$5 + G1334</f>
        <v>751.94</v>
      </c>
      <c r="I1334" s="47" t="n">
        <f aca="false">IF(H1334&gt;$J$5,$J$2+$J$1,(IF(H1334&gt;739.99,H1334^3*2498.244218-H1334^2*5471052.355142+H1334*3994605728.77515-972400879260.135,H1334^3*1396.138889-H1334^2*3002770.071427+H1334*2152080038.43115-513963640099.415)))-$J$1</f>
        <v>40283889.4997559</v>
      </c>
      <c r="J1334" s="47" t="n">
        <f aca="false">I1334*100/$J$2</f>
        <v>45.8071051461236</v>
      </c>
      <c r="L1334" s="41" t="n">
        <f aca="false">[4]Plan1!$C1329</f>
        <v>-2.65</v>
      </c>
      <c r="M1334" s="41" t="n">
        <f aca="false">$O$5 + L1334</f>
        <v>836.13</v>
      </c>
      <c r="N1334" s="47" t="n">
        <f aca="false">IF(M1334&gt;$O$5,$O$2+$O$1,(M1334^3*3270.5936-M1334^2*8015778.389801+M1334*6549018422.82398-1783686174686.87))-$O$1</f>
        <v>26839587.5327148</v>
      </c>
      <c r="O1334" s="41" t="n">
        <f aca="false">N1334*100/$O$2</f>
        <v>68.6665072351097</v>
      </c>
      <c r="R1334" s="47" t="n">
        <f aca="false">SUM(D1334,I1334,N1334)</f>
        <v>191973200.941895</v>
      </c>
      <c r="S1334" s="41" t="n">
        <f aca="false">R1334*100/$R$2</f>
        <v>69.5534014262236</v>
      </c>
      <c r="U1334" s="41" t="n">
        <f aca="false">[1]Plan1!$B1329</f>
        <v>14.16</v>
      </c>
    </row>
    <row r="1335" customFormat="false" ht="15" hidden="false" customHeight="false" outlineLevel="0" collapsed="false">
      <c r="A1335" s="46" t="n">
        <v>43333</v>
      </c>
      <c r="B1335" s="41" t="n">
        <f aca="false">[2]Plan1!$C1330</f>
        <v>-2.23</v>
      </c>
      <c r="C1335" s="41" t="n">
        <f aca="false">$E$5 + B1335</f>
        <v>778.77</v>
      </c>
      <c r="D1335" s="47" t="n">
        <f aca="false">IF(C1335&gt;$E$5,$E$2+$E$1,(IF(C1335&gt;764.99,C1335^3*3486.59308-C1335^2*7860012.00812+C1335*5908819377.96283-1481278321001.59,IF(C1335&gt;752.99,C1335^3*3588.471445-C1335^2*8028757.56264+C1335*5988077680.84934-1488767378546.26,C1335^3*899.851852-C1335^2*1969009.674601+C1335*1435480406.01138-348666163343.76))))-$E$1</f>
        <v>124747579.68335</v>
      </c>
      <c r="E1335" s="47" t="n">
        <f aca="false">D1335*100/$E$2</f>
        <v>83.7349862785234</v>
      </c>
      <c r="G1335" s="41" t="n">
        <f aca="false">[3]Plan1!$C1330</f>
        <v>-8.06</v>
      </c>
      <c r="H1335" s="41" t="n">
        <f aca="false">$J$5 + G1335</f>
        <v>751.94</v>
      </c>
      <c r="I1335" s="47" t="n">
        <f aca="false">IF(H1335&gt;$J$5,$J$2+$J$1,(IF(H1335&gt;739.99,H1335^3*2498.244218-H1335^2*5471052.355142+H1335*3994605728.77515-972400879260.135,H1335^3*1396.138889-H1335^2*3002770.071427+H1335*2152080038.43115-513963640099.415)))-$J$1</f>
        <v>40283889.4997559</v>
      </c>
      <c r="J1335" s="47" t="n">
        <f aca="false">I1335*100/$J$2</f>
        <v>45.8071051461236</v>
      </c>
      <c r="L1335" s="41" t="n">
        <f aca="false">[4]Plan1!$C1330</f>
        <v>-2.66</v>
      </c>
      <c r="M1335" s="41" t="n">
        <f aca="false">$O$5 + L1335</f>
        <v>836.12</v>
      </c>
      <c r="N1335" s="47" t="n">
        <f aca="false">IF(M1335&gt;$O$5,$O$2+$O$1,(M1335^3*3270.5936-M1335^2*8015778.389801+M1335*6549018422.82398-1783686174686.87))-$O$1</f>
        <v>26798605.7333984</v>
      </c>
      <c r="O1335" s="41" t="n">
        <f aca="false">N1335*100/$O$2</f>
        <v>68.5616592371351</v>
      </c>
      <c r="R1335" s="47" t="n">
        <f aca="false">SUM(D1335,I1335,N1335)</f>
        <v>191830074.916504</v>
      </c>
      <c r="S1335" s="41" t="n">
        <f aca="false">R1335*100/$R$2</f>
        <v>69.5015457409004</v>
      </c>
      <c r="U1335" s="41" t="n">
        <f aca="false">[1]Plan1!$B1330</f>
        <v>13.62</v>
      </c>
    </row>
    <row r="1336" customFormat="false" ht="15" hidden="false" customHeight="false" outlineLevel="0" collapsed="false">
      <c r="A1336" s="46" t="n">
        <v>43334</v>
      </c>
      <c r="B1336" s="41" t="n">
        <f aca="false">[2]Plan1!$C1331</f>
        <v>-2.24</v>
      </c>
      <c r="C1336" s="41" t="n">
        <f aca="false">$E$5 + B1336</f>
        <v>778.76</v>
      </c>
      <c r="D1336" s="47" t="n">
        <f aca="false">IF(C1336&gt;$E$5,$E$2+$E$1,(IF(C1336&gt;764.99,C1336^3*3486.59308-C1336^2*7860012.00812+C1336*5908819377.96283-1481278321001.59,IF(C1336&gt;752.99,C1336^3*3588.471445-C1336^2*8028757.56264+C1336*5988077680.84934-1488767378546.26,C1336^3*899.851852-C1336^2*1969009.674601+C1336*1435480406.01138-348666163343.76))))-$E$1</f>
        <v>124645492.608154</v>
      </c>
      <c r="E1336" s="47" t="n">
        <f aca="false">D1336*100/$E$2</f>
        <v>83.666461824082</v>
      </c>
      <c r="G1336" s="41" t="n">
        <f aca="false">[3]Plan1!$C1331</f>
        <v>-8.07</v>
      </c>
      <c r="H1336" s="41" t="n">
        <f aca="false">$J$5 + G1336</f>
        <v>751.93</v>
      </c>
      <c r="I1336" s="47" t="n">
        <f aca="false">IF(H1336&gt;$J$5,$J$2+$J$1,(IF(H1336&gt;739.99,H1336^3*2498.244218-H1336^2*5471052.355142+H1336*3994605728.77515-972400879260.135,H1336^3*1396.138889-H1336^2*3002770.071427+H1336*2152080038.43115-513963640099.415)))-$J$1</f>
        <v>40239660.8508301</v>
      </c>
      <c r="J1336" s="47" t="n">
        <f aca="false">I1336*100/$J$2</f>
        <v>45.7568124262057</v>
      </c>
      <c r="L1336" s="41" t="n">
        <f aca="false">[4]Plan1!$C1331</f>
        <v>-2.66</v>
      </c>
      <c r="M1336" s="41" t="n">
        <f aca="false">$O$5 + L1336</f>
        <v>836.12</v>
      </c>
      <c r="N1336" s="47" t="n">
        <f aca="false">IF(M1336&gt;$O$5,$O$2+$O$1,(M1336^3*3270.5936-M1336^2*8015778.389801+M1336*6549018422.82398-1783686174686.87))-$O$1</f>
        <v>26798605.7333984</v>
      </c>
      <c r="O1336" s="41" t="n">
        <f aca="false">N1336*100/$O$2</f>
        <v>68.5616592371351</v>
      </c>
      <c r="R1336" s="47" t="n">
        <f aca="false">SUM(D1336,I1336,N1336)</f>
        <v>191683759.192383</v>
      </c>
      <c r="S1336" s="41" t="n">
        <f aca="false">R1336*100/$R$2</f>
        <v>69.448534402626</v>
      </c>
      <c r="U1336" s="41" t="n">
        <f aca="false">[1]Plan1!$B1331</f>
        <v>12.83</v>
      </c>
    </row>
    <row r="1337" customFormat="false" ht="15" hidden="false" customHeight="false" outlineLevel="0" collapsed="false">
      <c r="A1337" s="46" t="n">
        <v>43335</v>
      </c>
      <c r="B1337" s="41" t="n">
        <f aca="false">[2]Plan1!$C1332</f>
        <v>-2.26</v>
      </c>
      <c r="C1337" s="41" t="n">
        <f aca="false">$E$5 + B1337</f>
        <v>778.74</v>
      </c>
      <c r="D1337" s="47" t="n">
        <f aca="false">IF(C1337&gt;$E$5,$E$2+$E$1,(IF(C1337&gt;764.99,C1337^3*3486.59308-C1337^2*7860012.00812+C1337*5908819377.96283-1481278321001.59,IF(C1337&gt;752.99,C1337^3*3588.471445-C1337^2*8028757.56264+C1337*5988077680.84934-1488767378546.26,C1337^3*899.851852-C1337^2*1969009.674601+C1337*1435480406.01138-348666163343.76))))-$E$1</f>
        <v>124441489.826904</v>
      </c>
      <c r="E1337" s="47" t="n">
        <f aca="false">D1337*100/$E$2</f>
        <v>83.5295279442255</v>
      </c>
      <c r="G1337" s="41" t="n">
        <f aca="false">[3]Plan1!$C1332</f>
        <v>-8.08</v>
      </c>
      <c r="H1337" s="41" t="n">
        <f aca="false">$J$5 + G1337</f>
        <v>751.92</v>
      </c>
      <c r="I1337" s="47" t="n">
        <f aca="false">IF(H1337&gt;$J$5,$J$2+$J$1,(IF(H1337&gt;739.99,H1337^3*2498.244218-H1337^2*5471052.355142+H1337*3994605728.77515-972400879260.135,H1337^3*1396.138889-H1337^2*3002770.071427+H1337*2152080038.43115-513963640099.415)))-$J$1</f>
        <v>40195465.0942383</v>
      </c>
      <c r="J1337" s="47" t="n">
        <f aca="false">I1337*100/$J$2</f>
        <v>45.7065571084012</v>
      </c>
      <c r="L1337" s="41" t="n">
        <f aca="false">[4]Plan1!$C1332</f>
        <v>-2.69</v>
      </c>
      <c r="M1337" s="41" t="n">
        <f aca="false">$O$5 + L1337</f>
        <v>836.09</v>
      </c>
      <c r="N1337" s="47" t="n">
        <f aca="false">IF(M1337&gt;$O$5,$O$2+$O$1,(M1337^3*3270.5936-M1337^2*8015778.389801+M1337*6549018422.82398-1783686174686.87))-$O$1</f>
        <v>26675885.9101563</v>
      </c>
      <c r="O1337" s="41" t="n">
        <f aca="false">N1337*100/$O$2</f>
        <v>68.247692354437</v>
      </c>
      <c r="R1337" s="47" t="n">
        <f aca="false">SUM(D1337,I1337,N1337)</f>
        <v>191312840.831299</v>
      </c>
      <c r="S1337" s="41" t="n">
        <f aca="false">R1337*100/$R$2</f>
        <v>69.3141477614789</v>
      </c>
      <c r="U1337" s="41" t="n">
        <f aca="false">[1]Plan1!$B1332</f>
        <v>12.58</v>
      </c>
    </row>
    <row r="1338" customFormat="false" ht="15" hidden="false" customHeight="false" outlineLevel="0" collapsed="false">
      <c r="A1338" s="46" t="n">
        <v>43336</v>
      </c>
      <c r="B1338" s="41" t="n">
        <f aca="false">[2]Plan1!$C1333</f>
        <v>-2.27</v>
      </c>
      <c r="C1338" s="41" t="n">
        <f aca="false">$E$5 + B1338</f>
        <v>778.73</v>
      </c>
      <c r="D1338" s="47" t="n">
        <f aca="false">IF(C1338&gt;$E$5,$E$2+$E$1,(IF(C1338&gt;764.99,C1338^3*3486.59308-C1338^2*7860012.00812+C1338*5908819377.96283-1481278321001.59,IF(C1338&gt;752.99,C1338^3*3588.471445-C1338^2*8028757.56264+C1338*5988077680.84934-1488767378546.26,C1338^3*899.851852-C1338^2*1969009.674601+C1338*1435480406.01138-348666163343.76))))-$E$1</f>
        <v>124339574.075439</v>
      </c>
      <c r="E1338" s="47" t="n">
        <f aca="false">D1338*100/$E$2</f>
        <v>83.4611184883295</v>
      </c>
      <c r="G1338" s="41" t="n">
        <f aca="false">[3]Plan1!$C1333</f>
        <v>-8.09</v>
      </c>
      <c r="H1338" s="41" t="n">
        <f aca="false">$J$5 + G1338</f>
        <v>751.91</v>
      </c>
      <c r="I1338" s="47" t="n">
        <f aca="false">IF(H1338&gt;$J$5,$J$2+$J$1,(IF(H1338&gt;739.99,H1338^3*2498.244218-H1338^2*5471052.355142+H1338*3994605728.77515-972400879260.135,H1338^3*1396.138889-H1338^2*3002770.071427+H1338*2152080038.43115-513963640099.415)))-$J$1</f>
        <v>40151302.2150879</v>
      </c>
      <c r="J1338" s="47" t="n">
        <f aca="false">I1338*100/$J$2</f>
        <v>45.6563391757755</v>
      </c>
      <c r="L1338" s="41" t="n">
        <f aca="false">[4]Plan1!$C1333</f>
        <v>-2.71</v>
      </c>
      <c r="M1338" s="41" t="n">
        <f aca="false">$O$5 + L1338</f>
        <v>836.07</v>
      </c>
      <c r="N1338" s="47" t="n">
        <f aca="false">IF(M1338&gt;$O$5,$O$2+$O$1,(M1338^3*3270.5936-M1338^2*8015778.389801+M1338*6549018422.82398-1783686174686.87))-$O$1</f>
        <v>26594260.480957</v>
      </c>
      <c r="O1338" s="41" t="n">
        <f aca="false">N1338*100/$O$2</f>
        <v>68.0388615325085</v>
      </c>
      <c r="R1338" s="47" t="n">
        <f aca="false">SUM(D1338,I1338,N1338)</f>
        <v>191085136.771484</v>
      </c>
      <c r="S1338" s="41" t="n">
        <f aca="false">R1338*100/$R$2</f>
        <v>69.2316487887007</v>
      </c>
      <c r="U1338" s="41" t="n">
        <f aca="false">[1]Plan1!$B1333</f>
        <v>11.82</v>
      </c>
    </row>
    <row r="1339" customFormat="false" ht="15" hidden="false" customHeight="false" outlineLevel="0" collapsed="false">
      <c r="A1339" s="46" t="n">
        <v>43337</v>
      </c>
      <c r="B1339" s="41" t="n">
        <f aca="false">[2]Plan1!$C1334</f>
        <v>-2.28</v>
      </c>
      <c r="C1339" s="41" t="n">
        <f aca="false">$E$5 + B1339</f>
        <v>778.72</v>
      </c>
      <c r="D1339" s="47" t="n">
        <f aca="false">IF(C1339&gt;$E$5,$E$2+$E$1,(IF(C1339&gt;764.99,C1339^3*3486.59308-C1339^2*7860012.00812+C1339*5908819377.96283-1481278321001.59,IF(C1339&gt;752.99,C1339^3*3588.471445-C1339^2*8028757.56264+C1339*5988077680.84934-1488767378546.26,C1339^3*899.851852-C1339^2*1969009.674601+C1339*1435480406.01138-348666163343.76))))-$E$1</f>
        <v>124237715.391846</v>
      </c>
      <c r="E1339" s="47" t="n">
        <f aca="false">D1339*100/$E$2</f>
        <v>83.3927473384065</v>
      </c>
      <c r="G1339" s="41" t="n">
        <f aca="false">[3]Plan1!$C1334</f>
        <v>-8.1</v>
      </c>
      <c r="H1339" s="41" t="n">
        <f aca="false">$J$5 + G1339</f>
        <v>751.9</v>
      </c>
      <c r="I1339" s="47" t="n">
        <f aca="false">IF(H1339&gt;$J$5,$J$2+$J$1,(IF(H1339&gt;739.99,H1339^3*2498.244218-H1339^2*5471052.355142+H1339*3994605728.77515-972400879260.135,H1339^3*1396.138889-H1339^2*3002770.071427+H1339*2152080038.43115-513963640099.415)))-$J$1</f>
        <v>40107172.1984863</v>
      </c>
      <c r="J1339" s="47" t="n">
        <f aca="false">I1339*100/$J$2</f>
        <v>45.6061586113943</v>
      </c>
      <c r="L1339" s="41" t="n">
        <f aca="false">[4]Plan1!$C1334</f>
        <v>-2.72</v>
      </c>
      <c r="M1339" s="41" t="n">
        <f aca="false">$O$5 + L1339</f>
        <v>836.06</v>
      </c>
      <c r="N1339" s="47" t="n">
        <f aca="false">IF(M1339&gt;$O$5,$O$2+$O$1,(M1339^3*3270.5936-M1339^2*8015778.389801+M1339*6549018422.82398-1783686174686.87))-$O$1</f>
        <v>26553504.0439453</v>
      </c>
      <c r="O1339" s="41" t="n">
        <f aca="false">N1339*100/$O$2</f>
        <v>67.9345901023485</v>
      </c>
      <c r="R1339" s="47" t="n">
        <f aca="false">SUM(D1339,I1339,N1339)</f>
        <v>190898391.634277</v>
      </c>
      <c r="S1339" s="41" t="n">
        <f aca="false">R1339*100/$R$2</f>
        <v>69.1639895559076</v>
      </c>
      <c r="U1339" s="41" t="n">
        <f aca="false">[1]Plan1!$B1334</f>
        <v>12.07</v>
      </c>
    </row>
    <row r="1340" customFormat="false" ht="15" hidden="false" customHeight="false" outlineLevel="0" collapsed="false">
      <c r="A1340" s="46" t="n">
        <v>43338</v>
      </c>
      <c r="B1340" s="41" t="n">
        <f aca="false">[2]Plan1!$C1335</f>
        <v>-2.3</v>
      </c>
      <c r="C1340" s="41" t="n">
        <f aca="false">$E$5 + B1340</f>
        <v>778.7</v>
      </c>
      <c r="D1340" s="47" t="n">
        <f aca="false">IF(C1340&gt;$E$5,$E$2+$E$1,(IF(C1340&gt;764.99,C1340^3*3486.59308-C1340^2*7860012.00812+C1340*5908819377.96283-1481278321001.59,IF(C1340&gt;752.99,C1340^3*3588.471445-C1340^2*8028757.56264+C1340*5988077680.84934-1488767378546.26,C1340^3*899.851852-C1340^2*1969009.674601+C1340*1435480406.01138-348666163343.76))))-$E$1</f>
        <v>124034169.138428</v>
      </c>
      <c r="E1340" s="47" t="n">
        <f aca="false">D1340*100/$E$2</f>
        <v>83.2561198961726</v>
      </c>
      <c r="G1340" s="41" t="n">
        <f aca="false">[3]Plan1!$C1335</f>
        <v>-8.11</v>
      </c>
      <c r="H1340" s="41" t="n">
        <f aca="false">$J$5 + G1340</f>
        <v>751.89</v>
      </c>
      <c r="I1340" s="47" t="n">
        <f aca="false">IF(H1340&gt;$J$5,$J$2+$J$1,(IF(H1340&gt;739.99,H1340^3*2498.244218-H1340^2*5471052.355142+H1340*3994605728.77515-972400879260.135,H1340^3*1396.138889-H1340^2*3002770.071427+H1340*2152080038.43115-513963640099.415)))-$J$1</f>
        <v>40063075.029541</v>
      </c>
      <c r="J1340" s="47" t="n">
        <f aca="false">I1340*100/$J$2</f>
        <v>45.5560153983231</v>
      </c>
      <c r="L1340" s="41" t="n">
        <f aca="false">[4]Plan1!$C1335</f>
        <v>-2.73</v>
      </c>
      <c r="M1340" s="41" t="n">
        <f aca="false">$O$5 + L1340</f>
        <v>836.05</v>
      </c>
      <c r="N1340" s="47" t="n">
        <f aca="false">IF(M1340&gt;$O$5,$O$2+$O$1,(M1340^3*3270.5936-M1340^2*8015778.389801+M1340*6549018422.82398-1783686174686.87))-$O$1</f>
        <v>26512785.0976563</v>
      </c>
      <c r="O1340" s="41" t="n">
        <f aca="false">N1340*100/$O$2</f>
        <v>67.830414588602</v>
      </c>
      <c r="R1340" s="47" t="n">
        <f aca="false">SUM(D1340,I1340,N1340)</f>
        <v>190610029.265625</v>
      </c>
      <c r="S1340" s="41" t="n">
        <f aca="false">R1340*100/$R$2</f>
        <v>69.0595136004894</v>
      </c>
      <c r="U1340" s="41" t="n">
        <f aca="false">[1]Plan1!$B1335</f>
        <v>12.32</v>
      </c>
    </row>
    <row r="1341" customFormat="false" ht="15" hidden="false" customHeight="false" outlineLevel="0" collapsed="false">
      <c r="A1341" s="46" t="n">
        <v>43339</v>
      </c>
      <c r="B1341" s="41" t="n">
        <f aca="false">[2]Plan1!$C1336</f>
        <v>-2.3</v>
      </c>
      <c r="C1341" s="41" t="n">
        <f aca="false">$E$5 + B1341</f>
        <v>778.7</v>
      </c>
      <c r="D1341" s="47" t="n">
        <f aca="false">IF(C1341&gt;$E$5,$E$2+$E$1,(IF(C1341&gt;764.99,C1341^3*3486.59308-C1341^2*7860012.00812+C1341*5908819377.96283-1481278321001.59,IF(C1341&gt;752.99,C1341^3*3588.471445-C1341^2*8028757.56264+C1341*5988077680.84934-1488767378546.26,C1341^3*899.851852-C1341^2*1969009.674601+C1341*1435480406.01138-348666163343.76))))-$E$1</f>
        <v>124034169.138428</v>
      </c>
      <c r="E1341" s="47" t="n">
        <f aca="false">D1341*100/$E$2</f>
        <v>83.2561198961726</v>
      </c>
      <c r="G1341" s="41" t="n">
        <f aca="false">[3]Plan1!$C1336</f>
        <v>-8.12</v>
      </c>
      <c r="H1341" s="41" t="n">
        <f aca="false">$J$5 + G1341</f>
        <v>751.88</v>
      </c>
      <c r="I1341" s="47" t="n">
        <f aca="false">IF(H1341&gt;$J$5,$J$2+$J$1,(IF(H1341&gt;739.99,H1341^3*2498.244218-H1341^2*5471052.355142+H1341*3994605728.77515-972400879260.135,H1341^3*1396.138889-H1341^2*3002770.071427+H1341*2152080038.43115-513963640099.415)))-$J$1</f>
        <v>40019010.692627</v>
      </c>
      <c r="J1341" s="47" t="n">
        <f aca="false">I1341*100/$J$2</f>
        <v>45.5059095187945</v>
      </c>
      <c r="L1341" s="41" t="n">
        <f aca="false">[4]Plan1!$C1336</f>
        <v>-2.76</v>
      </c>
      <c r="M1341" s="41" t="n">
        <f aca="false">$O$5 + L1341</f>
        <v>836.02</v>
      </c>
      <c r="N1341" s="47" t="n">
        <f aca="false">IF(M1341&gt;$O$5,$O$2+$O$1,(M1341^3*3270.5936-M1341^2*8015778.389801+M1341*6549018422.82398-1783686174686.87))-$O$1</f>
        <v>26390853.0151367</v>
      </c>
      <c r="O1341" s="41" t="n">
        <f aca="false">N1341*100/$O$2</f>
        <v>67.5184630648942</v>
      </c>
      <c r="R1341" s="47" t="n">
        <f aca="false">SUM(D1341,I1341,N1341)</f>
        <v>190444032.846191</v>
      </c>
      <c r="S1341" s="41" t="n">
        <f aca="false">R1341*100/$R$2</f>
        <v>68.9993717914268</v>
      </c>
      <c r="U1341" s="41" t="n">
        <f aca="false">[1]Plan1!$B1336</f>
        <v>12.32</v>
      </c>
    </row>
    <row r="1342" customFormat="false" ht="15" hidden="false" customHeight="false" outlineLevel="0" collapsed="false">
      <c r="A1342" s="46" t="n">
        <v>43340</v>
      </c>
      <c r="B1342" s="41" t="n">
        <f aca="false">[2]Plan1!$C1337</f>
        <v>-2.32</v>
      </c>
      <c r="C1342" s="41" t="n">
        <f aca="false">$E$5 + B1342</f>
        <v>778.68</v>
      </c>
      <c r="D1342" s="47" t="n">
        <f aca="false">IF(C1342&gt;$E$5,$E$2+$E$1,(IF(C1342&gt;764.99,C1342^3*3486.59308-C1342^2*7860012.00812+C1342*5908819377.96283-1481278321001.59,IF(C1342&gt;752.99,C1342^3*3588.471445-C1342^2*8028757.56264+C1342*5988077680.84934-1488767378546.26,C1342^3*899.851852-C1342^2*1969009.674601+C1342*1435480406.01138-348666163343.76))))-$E$1</f>
        <v>123830850.901123</v>
      </c>
      <c r="E1342" s="47" t="n">
        <f aca="false">D1342*100/$E$2</f>
        <v>83.1196455064161</v>
      </c>
      <c r="G1342" s="41" t="n">
        <f aca="false">[3]Plan1!$C1337</f>
        <v>-8.13</v>
      </c>
      <c r="H1342" s="41" t="n">
        <f aca="false">$J$5 + G1342</f>
        <v>751.87</v>
      </c>
      <c r="I1342" s="47" t="n">
        <f aca="false">IF(H1342&gt;$J$5,$J$2+$J$1,(IF(H1342&gt;739.99,H1342^3*2498.244218-H1342^2*5471052.355142+H1342*3994605728.77515-972400879260.135,H1342^3*1396.138889-H1342^2*3002770.071427+H1342*2152080038.43115-513963640099.415)))-$J$1</f>
        <v>39974979.1730957</v>
      </c>
      <c r="J1342" s="47" t="n">
        <f aca="false">I1342*100/$J$2</f>
        <v>45.4558409561518</v>
      </c>
      <c r="L1342" s="41" t="n">
        <f aca="false">[4]Plan1!$C1337</f>
        <v>-2.78</v>
      </c>
      <c r="M1342" s="41" t="n">
        <f aca="false">$O$5 + L1342</f>
        <v>836</v>
      </c>
      <c r="N1342" s="47" t="n">
        <f aca="false">IF(M1342&gt;$O$5,$O$2+$O$1,(M1342^3*3270.5936-M1342^2*8015778.389801+M1342*6549018422.82398-1783686174686.87))-$O$1</f>
        <v>26309752.0585938</v>
      </c>
      <c r="O1342" s="41" t="n">
        <f aca="false">N1342*100/$O$2</f>
        <v>67.3109740558904</v>
      </c>
      <c r="R1342" s="47" t="n">
        <f aca="false">SUM(D1342,I1342,N1342)</f>
        <v>190115582.132813</v>
      </c>
      <c r="S1342" s="41" t="n">
        <f aca="false">R1342*100/$R$2</f>
        <v>68.8803715132407</v>
      </c>
      <c r="U1342" s="41" t="n">
        <f aca="false">[1]Plan1!$B1337</f>
        <v>12.58</v>
      </c>
    </row>
    <row r="1343" customFormat="false" ht="15" hidden="false" customHeight="false" outlineLevel="0" collapsed="false">
      <c r="A1343" s="46" t="n">
        <v>43341</v>
      </c>
      <c r="B1343" s="41" t="n">
        <f aca="false">[2]Plan1!$C1338</f>
        <v>-2.32</v>
      </c>
      <c r="C1343" s="41" t="n">
        <f aca="false">$E$5 + B1343</f>
        <v>778.68</v>
      </c>
      <c r="D1343" s="47" t="n">
        <f aca="false">IF(C1343&gt;$E$5,$E$2+$E$1,(IF(C1343&gt;764.99,C1343^3*3486.59308-C1343^2*7860012.00812+C1343*5908819377.96283-1481278321001.59,IF(C1343&gt;752.99,C1343^3*3588.471445-C1343^2*8028757.56264+C1343*5988077680.84934-1488767378546.26,C1343^3*899.851852-C1343^2*1969009.674601+C1343*1435480406.01138-348666163343.76))))-$E$1</f>
        <v>123830850.901123</v>
      </c>
      <c r="E1343" s="47" t="n">
        <f aca="false">D1343*100/$E$2</f>
        <v>83.1196455064161</v>
      </c>
      <c r="G1343" s="41" t="n">
        <f aca="false">[3]Plan1!$C1338</f>
        <v>-8.14</v>
      </c>
      <c r="H1343" s="41" t="n">
        <f aca="false">$J$5 + G1343</f>
        <v>751.86</v>
      </c>
      <c r="I1343" s="47" t="n">
        <f aca="false">IF(H1343&gt;$J$5,$J$2+$J$1,(IF(H1343&gt;739.99,H1343^3*2498.244218-H1343^2*5471052.355142+H1343*3994605728.77515-972400879260.135,H1343^3*1396.138889-H1343^2*3002770.071427+H1343*2152080038.43115-513963640099.415)))-$J$1</f>
        <v>39930980.4567871</v>
      </c>
      <c r="J1343" s="47" t="n">
        <f aca="false">I1343*100/$J$2</f>
        <v>45.4058096942932</v>
      </c>
      <c r="L1343" s="41" t="n">
        <f aca="false">[4]Plan1!$C1338</f>
        <v>-2.77</v>
      </c>
      <c r="M1343" s="41" t="n">
        <f aca="false">$O$5 + L1343</f>
        <v>836.01</v>
      </c>
      <c r="N1343" s="47" t="n">
        <f aca="false">IF(M1343&gt;$O$5,$O$2+$O$1,(M1343^3*3270.5936-M1343^2*8015778.389801+M1343*6549018422.82398-1783686174686.87))-$O$1</f>
        <v>26350283.8408203</v>
      </c>
      <c r="O1343" s="41" t="n">
        <f aca="false">N1343*100/$O$2</f>
        <v>67.4146707283568</v>
      </c>
      <c r="R1343" s="47" t="n">
        <f aca="false">SUM(D1343,I1343,N1343)</f>
        <v>190112115.19873</v>
      </c>
      <c r="S1343" s="41" t="n">
        <f aca="false">R1343*100/$R$2</f>
        <v>68.8791154157399</v>
      </c>
      <c r="U1343" s="41" t="n">
        <f aca="false">[1]Plan1!$B1338</f>
        <v>12.58</v>
      </c>
    </row>
    <row r="1344" customFormat="false" ht="15" hidden="false" customHeight="false" outlineLevel="0" collapsed="false">
      <c r="A1344" s="46" t="n">
        <v>43342</v>
      </c>
      <c r="B1344" s="41" t="n">
        <f aca="false">[2]Plan1!$C1339</f>
        <v>-2.34</v>
      </c>
      <c r="C1344" s="41" t="n">
        <f aca="false">$E$5 + B1344</f>
        <v>778.66</v>
      </c>
      <c r="D1344" s="47" t="n">
        <f aca="false">IF(C1344&gt;$E$5,$E$2+$E$1,(IF(C1344&gt;764.99,C1344^3*3486.59308-C1344^2*7860012.00812+C1344*5908819377.96283-1481278321001.59,IF(C1344&gt;752.99,C1344^3*3588.471445-C1344^2*8028757.56264+C1344*5988077680.84934-1488767378546.26,C1344^3*899.851852-C1344^2*1969009.674601+C1344*1435480406.01138-348666163343.76))))-$E$1</f>
        <v>123627760.511475</v>
      </c>
      <c r="E1344" s="47" t="n">
        <f aca="false">D1344*100/$E$2</f>
        <v>82.9833240560627</v>
      </c>
      <c r="G1344" s="41" t="n">
        <f aca="false">[3]Plan1!$C1339</f>
        <v>-8.15</v>
      </c>
      <c r="H1344" s="41" t="n">
        <f aca="false">$J$5 + G1344</f>
        <v>751.85</v>
      </c>
      <c r="I1344" s="47" t="n">
        <f aca="false">IF(H1344&gt;$J$5,$J$2+$J$1,(IF(H1344&gt;739.99,H1344^3*2498.244218-H1344^2*5471052.355142+H1344*3994605728.77515-972400879260.135,H1344^3*1396.138889-H1344^2*3002770.071427+H1344*2152080038.43115-513963640099.415)))-$J$1</f>
        <v>39887014.5275879</v>
      </c>
      <c r="J1344" s="47" t="n">
        <f aca="false">I1344*100/$J$2</f>
        <v>45.3558157148964</v>
      </c>
      <c r="L1344" s="41" t="n">
        <f aca="false">[4]Plan1!$C1339</f>
        <v>-2.78</v>
      </c>
      <c r="M1344" s="41" t="n">
        <f aca="false">$O$5 + L1344</f>
        <v>836</v>
      </c>
      <c r="N1344" s="47" t="n">
        <f aca="false">IF(M1344&gt;$O$5,$O$2+$O$1,(M1344^3*3270.5936-M1344^2*8015778.389801+M1344*6549018422.82398-1783686174686.87))-$O$1</f>
        <v>26309752.0585938</v>
      </c>
      <c r="O1344" s="41" t="n">
        <f aca="false">N1344*100/$O$2</f>
        <v>67.3109740558904</v>
      </c>
      <c r="R1344" s="47" t="n">
        <f aca="false">SUM(D1344,I1344,N1344)</f>
        <v>189824527.097656</v>
      </c>
      <c r="S1344" s="41" t="n">
        <f aca="false">R1344*100/$R$2</f>
        <v>68.7749199835583</v>
      </c>
      <c r="U1344" s="41" t="n">
        <f aca="false">[1]Plan1!$B1339</f>
        <v>11.82</v>
      </c>
    </row>
    <row r="1345" customFormat="false" ht="15" hidden="false" customHeight="false" outlineLevel="0" collapsed="false">
      <c r="A1345" s="46" t="n">
        <v>43343</v>
      </c>
      <c r="B1345" s="41" t="n">
        <f aca="false">[2]Plan1!$C1340</f>
        <v>-2.36</v>
      </c>
      <c r="C1345" s="41" t="n">
        <f aca="false">$E$5 + B1345</f>
        <v>778.64</v>
      </c>
      <c r="D1345" s="47" t="n">
        <f aca="false">IF(C1345&gt;$E$5,$E$2+$E$1,(IF(C1345&gt;764.99,C1345^3*3486.59308-C1345^2*7860012.00812+C1345*5908819377.96283-1481278321001.59,IF(C1345&gt;752.99,C1345^3*3588.471445-C1345^2*8028757.56264+C1345*5988077680.84934-1488767378546.26,C1345^3*899.851852-C1345^2*1969009.674601+C1345*1435480406.01138-348666163343.76))))-$E$1</f>
        <v>123424897.799561</v>
      </c>
      <c r="E1345" s="47" t="n">
        <f aca="false">D1345*100/$E$2</f>
        <v>82.8471554310548</v>
      </c>
      <c r="G1345" s="41" t="n">
        <f aca="false">[3]Plan1!$C1340</f>
        <v>-8.16</v>
      </c>
      <c r="H1345" s="41" t="n">
        <f aca="false">$J$5 + G1345</f>
        <v>751.84</v>
      </c>
      <c r="I1345" s="47" t="n">
        <f aca="false">IF(H1345&gt;$J$5,$J$2+$J$1,(IF(H1345&gt;739.99,H1345^3*2498.244218-H1345^2*5471052.355142+H1345*3994605728.77515-972400879260.135,H1345^3*1396.138889-H1345^2*3002770.071427+H1345*2152080038.43115-513963640099.415)))-$J$1</f>
        <v>39843081.3701172</v>
      </c>
      <c r="J1345" s="47" t="n">
        <f aca="false">I1345*100/$J$2</f>
        <v>45.3058590004715</v>
      </c>
      <c r="L1345" s="41" t="n">
        <f aca="false">[4]Plan1!$C1340</f>
        <v>-2.79</v>
      </c>
      <c r="M1345" s="41" t="n">
        <f aca="false">$O$5 + L1345</f>
        <v>835.99</v>
      </c>
      <c r="N1345" s="47" t="n">
        <f aca="false">IF(M1345&gt;$O$5,$O$2+$O$1,(M1345^3*3270.5936-M1345^2*8015778.389801+M1345*6549018422.82398-1783686174686.87))-$O$1</f>
        <v>26269257.652832</v>
      </c>
      <c r="O1345" s="41" t="n">
        <f aca="false">N1345*100/$O$2</f>
        <v>67.20737300752</v>
      </c>
      <c r="R1345" s="47" t="n">
        <f aca="false">SUM(D1345,I1345,N1345)</f>
        <v>189537236.82251</v>
      </c>
      <c r="S1345" s="41" t="n">
        <f aca="false">R1345*100/$R$2</f>
        <v>68.6708324560541</v>
      </c>
      <c r="U1345" s="41" t="n">
        <f aca="false">[1]Plan1!$B1340</f>
        <v>11.82</v>
      </c>
    </row>
    <row r="1346" customFormat="false" ht="15" hidden="false" customHeight="false" outlineLevel="0" collapsed="false">
      <c r="A1346" s="46" t="n">
        <v>43344</v>
      </c>
      <c r="B1346" s="41" t="n">
        <f aca="false">[2]Plan1!$C1341</f>
        <v>-2.37</v>
      </c>
      <c r="C1346" s="41" t="n">
        <f aca="false">$E$5 + B1346</f>
        <v>778.63</v>
      </c>
      <c r="D1346" s="47" t="n">
        <f aca="false">IF(C1346&gt;$E$5,$E$2+$E$1,(IF(C1346&gt;764.99,C1346^3*3486.59308-C1346^2*7860012.00812+C1346*5908819377.96283-1481278321001.59,IF(C1346&gt;752.99,C1346^3*3588.471445-C1346^2*8028757.56264+C1346*5988077680.84934-1488767378546.26,C1346^3*899.851852-C1346^2*1969009.674601+C1346*1435480406.01138-348666163343.76))))-$E$1</f>
        <v>123323551.772217</v>
      </c>
      <c r="E1346" s="47" t="n">
        <f aca="false">D1346*100/$E$2</f>
        <v>82.7791283941331</v>
      </c>
      <c r="G1346" s="41" t="n">
        <f aca="false">[3]Plan1!$C1341</f>
        <v>-8.17</v>
      </c>
      <c r="H1346" s="41" t="n">
        <f aca="false">$J$5 + G1346</f>
        <v>751.83</v>
      </c>
      <c r="I1346" s="47" t="n">
        <f aca="false">IF(H1346&gt;$J$5,$J$2+$J$1,(IF(H1346&gt;739.99,H1346^3*2498.244218-H1346^2*5471052.355142+H1346*3994605728.77515-972400879260.135,H1346^3*1396.138889-H1346^2*3002770.071427+H1346*2152080038.43115-513963640099.415)))-$J$1</f>
        <v>39799180.9707031</v>
      </c>
      <c r="J1346" s="47" t="n">
        <f aca="false">I1346*100/$J$2</f>
        <v>45.2559395354723</v>
      </c>
      <c r="L1346" s="41" t="n">
        <f aca="false">[4]Plan1!$C1341</f>
        <v>-2.8</v>
      </c>
      <c r="M1346" s="41" t="n">
        <f aca="false">$O$5 + L1346</f>
        <v>835.98</v>
      </c>
      <c r="N1346" s="47" t="n">
        <f aca="false">IF(M1346&gt;$O$5,$O$2+$O$1,(M1346^3*3270.5936-M1346^2*8015778.389801+M1346*6549018422.82398-1783686174686.87))-$O$1</f>
        <v>26228800.6005859</v>
      </c>
      <c r="O1346" s="41" t="n">
        <f aca="false">N1346*100/$O$2</f>
        <v>67.1038675245322</v>
      </c>
      <c r="R1346" s="47" t="n">
        <f aca="false">SUM(D1346,I1346,N1346)</f>
        <v>189351533.343506</v>
      </c>
      <c r="S1346" s="41" t="n">
        <f aca="false">R1346*100/$R$2</f>
        <v>68.6035506242253</v>
      </c>
      <c r="U1346" s="41" t="n">
        <f aca="false">[1]Plan1!$B1341</f>
        <v>12.07</v>
      </c>
    </row>
    <row r="1347" customFormat="false" ht="15" hidden="false" customHeight="false" outlineLevel="0" collapsed="false">
      <c r="A1347" s="46" t="n">
        <v>43345</v>
      </c>
      <c r="B1347" s="41" t="n">
        <f aca="false">[2]Plan1!$C1342</f>
        <v>-2.38</v>
      </c>
      <c r="C1347" s="41" t="n">
        <f aca="false">$E$5 + B1347</f>
        <v>778.62</v>
      </c>
      <c r="D1347" s="47" t="n">
        <f aca="false">IF(C1347&gt;$E$5,$E$2+$E$1,(IF(C1347&gt;764.99,C1347^3*3486.59308-C1347^2*7860012.00812+C1347*5908819377.96283-1481278321001.59,IF(C1347&gt;752.99,C1347^3*3588.471445-C1347^2*8028757.56264+C1347*5988077680.84934-1488767378546.26,C1347^3*899.851852-C1347^2*1969009.674601+C1347*1435480406.01138-348666163343.76))))-$E$1</f>
        <v>123222262.601318</v>
      </c>
      <c r="E1347" s="47" t="n">
        <f aca="false">D1347*100/$E$2</f>
        <v>82.7111395212678</v>
      </c>
      <c r="G1347" s="41" t="n">
        <f aca="false">[3]Plan1!$C1342</f>
        <v>-8.18</v>
      </c>
      <c r="H1347" s="41" t="n">
        <f aca="false">$J$5 + G1347</f>
        <v>751.82</v>
      </c>
      <c r="I1347" s="47" t="n">
        <f aca="false">IF(H1347&gt;$J$5,$J$2+$J$1,(IF(H1347&gt;739.99,H1347^3*2498.244218-H1347^2*5471052.355142+H1347*3994605728.77515-972400879260.135,H1347^3*1396.138889-H1347^2*3002770.071427+H1347*2152080038.43115-513963640099.415)))-$J$1</f>
        <v>39755313.314209</v>
      </c>
      <c r="J1347" s="47" t="n">
        <f aca="false">I1347*100/$J$2</f>
        <v>45.2060573026866</v>
      </c>
      <c r="L1347" s="41" t="n">
        <f aca="false">[4]Plan1!$C1342</f>
        <v>-2.82</v>
      </c>
      <c r="M1347" s="41" t="n">
        <f aca="false">$O$5 + L1347</f>
        <v>835.96</v>
      </c>
      <c r="N1347" s="47" t="n">
        <f aca="false">IF(M1347&gt;$O$5,$O$2+$O$1,(M1347^3*3270.5936-M1347^2*8015778.389801+M1347*6549018422.82398-1783686174686.87))-$O$1</f>
        <v>26147998.4799805</v>
      </c>
      <c r="O1347" s="41" t="n">
        <f aca="false">N1347*100/$O$2</f>
        <v>66.8971430585767</v>
      </c>
      <c r="R1347" s="47" t="n">
        <f aca="false">SUM(D1347,I1347,N1347)</f>
        <v>189125574.395508</v>
      </c>
      <c r="S1347" s="41" t="n">
        <f aca="false">R1347*100/$R$2</f>
        <v>68.5216839191912</v>
      </c>
      <c r="U1347" s="41" t="n">
        <f aca="false">[1]Plan1!$B1342</f>
        <v>10.39</v>
      </c>
    </row>
    <row r="1348" customFormat="false" ht="15" hidden="false" customHeight="false" outlineLevel="0" collapsed="false">
      <c r="A1348" s="46" t="n">
        <v>43346</v>
      </c>
      <c r="B1348" s="41" t="n">
        <f aca="false">[2]Plan1!$C1343</f>
        <v>-2.4</v>
      </c>
      <c r="C1348" s="41" t="n">
        <f aca="false">$E$5 + B1348</f>
        <v>778.6</v>
      </c>
      <c r="D1348" s="47" t="n">
        <f aca="false">IF(C1348&gt;$E$5,$E$2+$E$1,(IF(C1348&gt;764.99,C1348^3*3486.59308-C1348^2*7860012.00812+C1348*5908819377.96283-1481278321001.59,IF(C1348&gt;752.99,C1348^3*3588.471445-C1348^2*8028757.56264+C1348*5988077680.84934-1488767378546.26,C1348^3*899.851852-C1348^2*1969009.674601+C1348*1435480406.01138-348666163343.76))))-$E$1</f>
        <v>123019854.746826</v>
      </c>
      <c r="E1348" s="47" t="n">
        <f aca="false">D1348*100/$E$2</f>
        <v>82.5752762126442</v>
      </c>
      <c r="G1348" s="41" t="n">
        <f aca="false">[3]Plan1!$C1343</f>
        <v>-8.2</v>
      </c>
      <c r="H1348" s="41" t="n">
        <f aca="false">$J$5 + G1348</f>
        <v>751.8</v>
      </c>
      <c r="I1348" s="47" t="n">
        <f aca="false">IF(H1348&gt;$J$5,$J$2+$J$1,(IF(H1348&gt;739.99,H1348^3*2498.244218-H1348^2*5471052.355142+H1348*3994605728.77515-972400879260.135,H1348^3*1396.138889-H1348^2*3002770.071427+H1348*2152080038.43115-513963640099.415)))-$J$1</f>
        <v>39667676.1677246</v>
      </c>
      <c r="J1348" s="47" t="n">
        <f aca="false">I1348*100/$J$2</f>
        <v>45.1064044629641</v>
      </c>
      <c r="L1348" s="41" t="n">
        <f aca="false">[4]Plan1!$C1343</f>
        <v>-2.84</v>
      </c>
      <c r="M1348" s="41" t="n">
        <f aca="false">$O$5 + L1348</f>
        <v>835.94</v>
      </c>
      <c r="N1348" s="47" t="n">
        <f aca="false">IF(M1348&gt;$O$5,$O$2+$O$1,(M1348^3*3270.5936-M1348^2*8015778.389801+M1348*6549018422.82398-1783686174686.87))-$O$1</f>
        <v>26067345.5415039</v>
      </c>
      <c r="O1348" s="41" t="n">
        <f aca="false">N1348*100/$O$2</f>
        <v>66.6908002607716</v>
      </c>
      <c r="R1348" s="47" t="n">
        <f aca="false">SUM(D1348,I1348,N1348)</f>
        <v>188754876.456055</v>
      </c>
      <c r="S1348" s="41" t="n">
        <f aca="false">R1348*100/$R$2</f>
        <v>68.3873771385356</v>
      </c>
      <c r="U1348" s="41" t="n">
        <f aca="false">[1]Plan1!$B1343</f>
        <v>11.1</v>
      </c>
    </row>
    <row r="1349" customFormat="false" ht="15" hidden="false" customHeight="false" outlineLevel="0" collapsed="false">
      <c r="A1349" s="46" t="n">
        <v>43347</v>
      </c>
      <c r="B1349" s="41" t="n">
        <f aca="false">[2]Plan1!$C1344</f>
        <v>-2.42</v>
      </c>
      <c r="C1349" s="41" t="n">
        <f aca="false">$E$5 + B1349</f>
        <v>778.58</v>
      </c>
      <c r="D1349" s="47" t="n">
        <f aca="false">IF(C1349&gt;$E$5,$E$2+$E$1,(IF(C1349&gt;764.99,C1349^3*3486.59308-C1349^2*7860012.00812+C1349*5908819377.96283-1481278321001.59,IF(C1349&gt;752.99,C1349^3*3588.471445-C1349^2*8028757.56264+C1349*5988077680.84934-1488767378546.26,C1349^3*899.851852-C1349^2*1969009.674601+C1349*1435480406.01138-348666163343.76))))-$E$1</f>
        <v>122817674.071045</v>
      </c>
      <c r="E1349" s="47" t="n">
        <f aca="false">D1349*100/$E$2</f>
        <v>82.4395653944039</v>
      </c>
      <c r="G1349" s="41" t="n">
        <f aca="false">[3]Plan1!$C1344</f>
        <v>-8.21</v>
      </c>
      <c r="H1349" s="41" t="n">
        <f aca="false">$J$5 + G1349</f>
        <v>751.79</v>
      </c>
      <c r="I1349" s="47" t="n">
        <f aca="false">IF(H1349&gt;$J$5,$J$2+$J$1,(IF(H1349&gt;739.99,H1349^3*2498.244218-H1349^2*5471052.355142+H1349*3994605728.77515-972400879260.135,H1349^3*1396.138889-H1349^2*3002770.071427+H1349*2152080038.43115-513963640099.415)))-$J$1</f>
        <v>39623906.6484375</v>
      </c>
      <c r="J1349" s="47" t="n">
        <f aca="false">I1349*100/$J$2</f>
        <v>45.0566338227137</v>
      </c>
      <c r="L1349" s="41" t="n">
        <f aca="false">[4]Plan1!$C1344</f>
        <v>-2.88</v>
      </c>
      <c r="M1349" s="41" t="n">
        <f aca="false">$O$5 + L1349</f>
        <v>835.9</v>
      </c>
      <c r="N1349" s="47" t="n">
        <f aca="false">IF(M1349&gt;$O$5,$O$2+$O$1,(M1349^3*3270.5936-M1349^2*8015778.389801+M1349*6549018422.82398-1783686174686.87))-$O$1</f>
        <v>25906486.5859375</v>
      </c>
      <c r="O1349" s="41" t="n">
        <f aca="false">N1349*100/$O$2</f>
        <v>66.2792580706106</v>
      </c>
      <c r="R1349" s="47" t="n">
        <f aca="false">SUM(D1349,I1349,N1349)</f>
        <v>188348067.30542</v>
      </c>
      <c r="S1349" s="41" t="n">
        <f aca="false">R1349*100/$R$2</f>
        <v>68.2399869818933</v>
      </c>
      <c r="U1349" s="41" t="n">
        <f aca="false">[1]Plan1!$B1344</f>
        <v>10.62</v>
      </c>
    </row>
    <row r="1350" customFormat="false" ht="15" hidden="false" customHeight="false" outlineLevel="0" collapsed="false">
      <c r="A1350" s="46" t="n">
        <v>43348</v>
      </c>
      <c r="B1350" s="41" t="n">
        <f aca="false">[2]Plan1!$C1345</f>
        <v>-2.44</v>
      </c>
      <c r="C1350" s="41" t="n">
        <f aca="false">$E$5 + B1350</f>
        <v>778.56</v>
      </c>
      <c r="D1350" s="47" t="n">
        <f aca="false">IF(C1350&gt;$E$5,$E$2+$E$1,(IF(C1350&gt;764.99,C1350^3*3486.59308-C1350^2*7860012.00812+C1350*5908819377.96283-1481278321001.59,IF(C1350&gt;752.99,C1350^3*3588.471445-C1350^2*8028757.56264+C1350*5988077680.84934-1488767378546.26,C1350^3*899.851852-C1350^2*1969009.674601+C1350*1435480406.01138-348666163343.76))))-$E$1</f>
        <v>122615720.406006</v>
      </c>
      <c r="E1350" s="47" t="n">
        <f aca="false">D1350*100/$E$2</f>
        <v>82.3040069538003</v>
      </c>
      <c r="G1350" s="41" t="n">
        <f aca="false">[3]Plan1!$C1345</f>
        <v>-8.22</v>
      </c>
      <c r="H1350" s="41" t="n">
        <f aca="false">$J$5 + G1350</f>
        <v>751.78</v>
      </c>
      <c r="I1350" s="47" t="n">
        <f aca="false">IF(H1350&gt;$J$5,$J$2+$J$1,(IF(H1350&gt;739.99,H1350^3*2498.244218-H1350^2*5471052.355142+H1350*3994605728.77515-972400879260.135,H1350^3*1396.138889-H1350^2*3002770.071427+H1350*2152080038.43115-513963640099.415)))-$J$1</f>
        <v>39580169.8117676</v>
      </c>
      <c r="J1350" s="47" t="n">
        <f aca="false">I1350*100/$J$2</f>
        <v>45.0069003461061</v>
      </c>
      <c r="L1350" s="41" t="n">
        <f aca="false">[4]Plan1!$C1345</f>
        <v>-2.9</v>
      </c>
      <c r="M1350" s="41" t="n">
        <f aca="false">$O$5 + L1350</f>
        <v>835.88</v>
      </c>
      <c r="N1350" s="47" t="n">
        <f aca="false">IF(M1350&gt;$O$5,$O$2+$O$1,(M1350^3*3270.5936-M1350^2*8015778.389801+M1350*6549018422.82398-1783686174686.87))-$O$1</f>
        <v>25826280.2524414</v>
      </c>
      <c r="O1350" s="41" t="n">
        <f aca="false">N1350*100/$O$2</f>
        <v>66.0740578687595</v>
      </c>
      <c r="R1350" s="47" t="n">
        <f aca="false">SUM(D1350,I1350,N1350)</f>
        <v>188022170.470215</v>
      </c>
      <c r="S1350" s="41" t="n">
        <f aca="false">R1350*100/$R$2</f>
        <v>68.1219119938671</v>
      </c>
      <c r="U1350" s="41" t="n">
        <f aca="false">[1]Plan1!$B1345</f>
        <v>11.1</v>
      </c>
    </row>
    <row r="1351" customFormat="false" ht="15" hidden="false" customHeight="false" outlineLevel="0" collapsed="false">
      <c r="A1351" s="46" t="n">
        <v>43349</v>
      </c>
      <c r="B1351" s="41" t="n">
        <f aca="false">[2]Plan1!$C1346</f>
        <v>-2.46</v>
      </c>
      <c r="C1351" s="41" t="n">
        <f aca="false">$E$5 + B1351</f>
        <v>778.54</v>
      </c>
      <c r="D1351" s="47" t="n">
        <f aca="false">IF(C1351&gt;$E$5,$E$2+$E$1,(IF(C1351&gt;764.99,C1351^3*3486.59308-C1351^2*7860012.00812+C1351*5908819377.96283-1481278321001.59,IF(C1351&gt;752.99,C1351^3*3588.471445-C1351^2*8028757.56264+C1351*5988077680.84934-1488767378546.26,C1351^3*899.851852-C1351^2*1969009.674601+C1351*1435480406.01138-348666163343.76))))-$E$1</f>
        <v>122413993.582764</v>
      </c>
      <c r="E1351" s="47" t="n">
        <f aca="false">D1351*100/$E$2</f>
        <v>82.1686007774314</v>
      </c>
      <c r="G1351" s="41" t="n">
        <f aca="false">[3]Plan1!$C1346</f>
        <v>-8.24</v>
      </c>
      <c r="H1351" s="41" t="n">
        <f aca="false">$J$5 + G1351</f>
        <v>751.76</v>
      </c>
      <c r="I1351" s="47" t="n">
        <f aca="false">IF(H1351&gt;$J$5,$J$2+$J$1,(IF(H1351&gt;739.99,H1351^3*2498.244218-H1351^2*5471052.355142+H1351*3994605728.77515-972400879260.135,H1351^3*1396.138889-H1351^2*3002770.071427+H1351*2152080038.43115-513963640099.415)))-$J$1</f>
        <v>39492794.1262207</v>
      </c>
      <c r="J1351" s="47" t="n">
        <f aca="false">I1351*100/$J$2</f>
        <v>44.9075448155265</v>
      </c>
      <c r="L1351" s="41" t="n">
        <f aca="false">[4]Plan1!$C1346</f>
        <v>-2.92</v>
      </c>
      <c r="M1351" s="41" t="n">
        <f aca="false">$O$5 + L1351</f>
        <v>835.86</v>
      </c>
      <c r="N1351" s="47" t="n">
        <f aca="false">IF(M1351&gt;$O$5,$O$2+$O$1,(M1351^3*3270.5936-M1351^2*8015778.389801+M1351*6549018422.82398-1783686174686.87))-$O$1</f>
        <v>25746222.4736328</v>
      </c>
      <c r="O1351" s="41" t="n">
        <f aca="false">N1351*100/$O$2</f>
        <v>65.8692377298105</v>
      </c>
      <c r="R1351" s="47" t="n">
        <f aca="false">SUM(D1351,I1351,N1351)</f>
        <v>187653010.182617</v>
      </c>
      <c r="S1351" s="41" t="n">
        <f aca="false">R1351*100/$R$2</f>
        <v>67.9881623165792</v>
      </c>
      <c r="U1351" s="41" t="n">
        <f aca="false">[1]Plan1!$B1346</f>
        <v>10.86</v>
      </c>
    </row>
    <row r="1352" customFormat="false" ht="15" hidden="false" customHeight="false" outlineLevel="0" collapsed="false">
      <c r="A1352" s="46" t="n">
        <v>43350</v>
      </c>
      <c r="B1352" s="41" t="n">
        <f aca="false">[2]Plan1!$C1347</f>
        <v>-2.48</v>
      </c>
      <c r="C1352" s="41" t="n">
        <f aca="false">$E$5 + B1352</f>
        <v>778.52</v>
      </c>
      <c r="D1352" s="47" t="n">
        <f aca="false">IF(C1352&gt;$E$5,$E$2+$E$1,(IF(C1352&gt;764.99,C1352^3*3486.59308-C1352^2*7860012.00812+C1352*5908819377.96283-1481278321001.59,IF(C1352&gt;752.99,C1352^3*3588.471445-C1352^2*8028757.56264+C1352*5988077680.84934-1488767378546.26,C1352^3*899.851852-C1352^2*1969009.674601+C1352*1435480406.01138-348666163343.76))))-$E$1</f>
        <v>122212493.436279</v>
      </c>
      <c r="E1352" s="47" t="n">
        <f aca="false">D1352*100/$E$2</f>
        <v>82.0333467545172</v>
      </c>
      <c r="G1352" s="41" t="n">
        <f aca="false">[3]Plan1!$C1347</f>
        <v>-8.26</v>
      </c>
      <c r="H1352" s="41" t="n">
        <f aca="false">$J$5 + G1352</f>
        <v>751.74</v>
      </c>
      <c r="I1352" s="47" t="n">
        <f aca="false">IF(H1352&gt;$J$5,$J$2+$J$1,(IF(H1352&gt;739.99,H1352^3*2498.244218-H1352^2*5471052.355142+H1352*3994605728.77515-972400879260.135,H1352^3*1396.138889-H1352^2*3002770.071427+H1352*2152080038.43115-513963640099.415)))-$J$1</f>
        <v>39405548.9902344</v>
      </c>
      <c r="J1352" s="47" t="n">
        <f aca="false">I1352*100/$J$2</f>
        <v>44.8083377338062</v>
      </c>
      <c r="L1352" s="41" t="n">
        <f aca="false">[4]Plan1!$C1347</f>
        <v>-2.94</v>
      </c>
      <c r="M1352" s="41" t="n">
        <f aca="false">$O$5 + L1352</f>
        <v>835.84</v>
      </c>
      <c r="N1352" s="47" t="n">
        <f aca="false">IF(M1352&gt;$O$5,$O$2+$O$1,(M1352^3*3270.5936-M1352^2*8015778.389801+M1352*6549018422.82398-1783686174686.87))-$O$1</f>
        <v>25666313.0917969</v>
      </c>
      <c r="O1352" s="41" t="n">
        <f aca="false">N1352*100/$O$2</f>
        <v>65.664797250265</v>
      </c>
      <c r="R1352" s="47" t="n">
        <f aca="false">SUM(D1352,I1352,N1352)</f>
        <v>187284355.518311</v>
      </c>
      <c r="S1352" s="41" t="n">
        <f aca="false">R1352*100/$R$2</f>
        <v>67.8545958305887</v>
      </c>
      <c r="U1352" s="41" t="n">
        <f aca="false">[1]Plan1!$B1347</f>
        <v>10.86</v>
      </c>
    </row>
    <row r="1353" customFormat="false" ht="15" hidden="false" customHeight="false" outlineLevel="0" collapsed="false">
      <c r="A1353" s="46" t="n">
        <v>43351</v>
      </c>
      <c r="B1353" s="41" t="n">
        <f aca="false">[2]Plan1!$C1348</f>
        <v>-2.5</v>
      </c>
      <c r="C1353" s="41" t="n">
        <f aca="false">$E$5 + B1353</f>
        <v>778.5</v>
      </c>
      <c r="D1353" s="47" t="n">
        <f aca="false">IF(C1353&gt;$E$5,$E$2+$E$1,(IF(C1353&gt;764.99,C1353^3*3486.59308-C1353^2*7860012.00812+C1353*5908819377.96283-1481278321001.59,IF(C1353&gt;752.99,C1353^3*3588.471445-C1353^2*8028757.56264+C1353*5988077680.84934-1488767378546.26,C1353^3*899.851852-C1353^2*1969009.674601+C1353*1435480406.01138-348666163343.76))))-$E$1</f>
        <v>122011219.797607</v>
      </c>
      <c r="E1353" s="47" t="n">
        <f aca="false">D1353*100/$E$2</f>
        <v>81.8982447716555</v>
      </c>
      <c r="G1353" s="41" t="n">
        <f aca="false">[3]Plan1!$C1348</f>
        <v>-8.28</v>
      </c>
      <c r="H1353" s="41" t="n">
        <f aca="false">$J$5 + G1353</f>
        <v>751.72</v>
      </c>
      <c r="I1353" s="47" t="n">
        <f aca="false">IF(H1353&gt;$J$5,$J$2+$J$1,(IF(H1353&gt;739.99,H1353^3*2498.244218-H1353^2*5471052.355142+H1353*3994605728.77515-972400879260.135,H1353^3*1396.138889-H1353^2*3002770.071427+H1353*2152080038.43115-513963640099.415)))-$J$1</f>
        <v>39318434.2858887</v>
      </c>
      <c r="J1353" s="47" t="n">
        <f aca="false">I1353*100/$J$2</f>
        <v>44.7092789668576</v>
      </c>
      <c r="L1353" s="41" t="n">
        <f aca="false">[4]Plan1!$C1348</f>
        <v>-2.96</v>
      </c>
      <c r="M1353" s="41" t="n">
        <f aca="false">$O$5 + L1353</f>
        <v>835.82</v>
      </c>
      <c r="N1353" s="47" t="n">
        <f aca="false">IF(M1353&gt;$O$5,$O$2+$O$1,(M1353^3*3270.5936-M1353^2*8015778.389801+M1353*6549018422.82398-1783686174686.87))-$O$1</f>
        <v>25586551.9516602</v>
      </c>
      <c r="O1353" s="41" t="n">
        <f aca="false">N1353*100/$O$2</f>
        <v>65.460736032871</v>
      </c>
      <c r="R1353" s="47" t="n">
        <f aca="false">SUM(D1353,I1353,N1353)</f>
        <v>186916206.035156</v>
      </c>
      <c r="S1353" s="41" t="n">
        <f aca="false">R1353*100/$R$2</f>
        <v>67.7212123757051</v>
      </c>
      <c r="U1353" s="41" t="n">
        <f aca="false">[1]Plan1!$B1348</f>
        <v>10.39</v>
      </c>
    </row>
    <row r="1354" customFormat="false" ht="15" hidden="false" customHeight="false" outlineLevel="0" collapsed="false">
      <c r="A1354" s="46" t="n">
        <v>43352</v>
      </c>
      <c r="B1354" s="41" t="n">
        <f aca="false">[2]Plan1!$C1349</f>
        <v>-2.51</v>
      </c>
      <c r="C1354" s="41" t="n">
        <f aca="false">$E$5 + B1354</f>
        <v>778.49</v>
      </c>
      <c r="D1354" s="47" t="n">
        <f aca="false">IF(C1354&gt;$E$5,$E$2+$E$1,(IF(C1354&gt;764.99,C1354^3*3486.59308-C1354^2*7860012.00812+C1354*5908819377.96283-1481278321001.59,IF(C1354&gt;752.99,C1354^3*3588.471445-C1354^2*8028757.56264+C1354*5988077680.84934-1488767378546.26,C1354^3*899.851852-C1354^2*1969009.674601+C1354*1435480406.01138-348666163343.76))))-$E$1</f>
        <v>121910667.865967</v>
      </c>
      <c r="E1354" s="47" t="n">
        <f aca="false">D1354*100/$E$2</f>
        <v>81.8307507598472</v>
      </c>
      <c r="G1354" s="41" t="n">
        <f aca="false">[3]Plan1!$C1349</f>
        <v>-8.3</v>
      </c>
      <c r="H1354" s="41" t="n">
        <f aca="false">$J$5 + G1354</f>
        <v>751.7</v>
      </c>
      <c r="I1354" s="47" t="n">
        <f aca="false">IF(H1354&gt;$J$5,$J$2+$J$1,(IF(H1354&gt;739.99,H1354^3*2498.244218-H1354^2*5471052.355142+H1354*3994605728.77515-972400879260.135,H1354^3*1396.138889-H1354^2*3002770.071427+H1354*2152080038.43115-513963640099.415)))-$J$1</f>
        <v>39231449.8908691</v>
      </c>
      <c r="J1354" s="47" t="n">
        <f aca="false">I1354*100/$J$2</f>
        <v>44.6103683755962</v>
      </c>
      <c r="L1354" s="41" t="n">
        <f aca="false">[4]Plan1!$C1349</f>
        <v>-2.98</v>
      </c>
      <c r="M1354" s="41" t="n">
        <f aca="false">$O$5 + L1354</f>
        <v>835.8</v>
      </c>
      <c r="N1354" s="47" t="n">
        <f aca="false">IF(M1354&gt;$O$5,$O$2+$O$1,(M1354^3*3270.5936-M1354^2*8015778.389801+M1354*6549018422.82398-1783686174686.87))-$O$1</f>
        <v>25506938.894043</v>
      </c>
      <c r="O1354" s="41" t="n">
        <f aca="false">N1354*100/$O$2</f>
        <v>65.2570536703825</v>
      </c>
      <c r="R1354" s="47" t="n">
        <f aca="false">SUM(D1354,I1354,N1354)</f>
        <v>186649056.650879</v>
      </c>
      <c r="S1354" s="41" t="n">
        <f aca="false">R1354*100/$R$2</f>
        <v>67.6244220514606</v>
      </c>
      <c r="U1354" s="41" t="n">
        <f aca="false">[1]Plan1!$B1349</f>
        <v>11.1</v>
      </c>
    </row>
    <row r="1355" customFormat="false" ht="15" hidden="false" customHeight="false" outlineLevel="0" collapsed="false">
      <c r="A1355" s="46" t="n">
        <v>43353</v>
      </c>
      <c r="B1355" s="41" t="n">
        <f aca="false">[2]Plan1!$C1350</f>
        <v>-2.54</v>
      </c>
      <c r="C1355" s="41" t="n">
        <f aca="false">$E$5 + B1355</f>
        <v>778.46</v>
      </c>
      <c r="D1355" s="47" t="n">
        <f aca="false">IF(C1355&gt;$E$5,$E$2+$E$1,(IF(C1355&gt;764.99,C1355^3*3486.59308-C1355^2*7860012.00812+C1355*5908819377.96283-1481278321001.59,IF(C1355&gt;752.99,C1355^3*3588.471445-C1355^2*8028757.56264+C1355*5988077680.84934-1488767378546.26,C1355^3*899.851852-C1355^2*1969009.674601+C1355*1435480406.01138-348666163343.76))))-$E$1</f>
        <v>121609351.375244</v>
      </c>
      <c r="E1355" s="47" t="n">
        <f aca="false">D1355*100/$E$2</f>
        <v>81.6284964773978</v>
      </c>
      <c r="G1355" s="41" t="n">
        <f aca="false">[3]Plan1!$C1350</f>
        <v>-8.32</v>
      </c>
      <c r="H1355" s="41" t="n">
        <f aca="false">$J$5 + G1355</f>
        <v>751.68</v>
      </c>
      <c r="I1355" s="47" t="n">
        <f aca="false">IF(H1355&gt;$J$5,$J$2+$J$1,(IF(H1355&gt;739.99,H1355^3*2498.244218-H1355^2*5471052.355142+H1355*3994605728.77515-972400879260.135,H1355^3*1396.138889-H1355^2*3002770.071427+H1355*2152080038.43115-513963640099.415)))-$J$1</f>
        <v>39144595.685791</v>
      </c>
      <c r="J1355" s="47" t="n">
        <f aca="false">I1355*100/$J$2</f>
        <v>44.5116058242686</v>
      </c>
      <c r="L1355" s="41" t="n">
        <f aca="false">[4]Plan1!$C1350</f>
        <v>-2.99</v>
      </c>
      <c r="M1355" s="41" t="n">
        <f aca="false">$O$5 + L1355</f>
        <v>835.79</v>
      </c>
      <c r="N1355" s="47" t="n">
        <f aca="false">IF(M1355&gt;$O$5,$O$2+$O$1,(M1355^3*3270.5936-M1355^2*8015778.389801+M1355*6549018422.82398-1783686174686.87))-$O$1</f>
        <v>25467187.8476563</v>
      </c>
      <c r="O1355" s="41" t="n">
        <f aca="false">N1355*100/$O$2</f>
        <v>65.1553544355865</v>
      </c>
      <c r="R1355" s="47" t="n">
        <f aca="false">SUM(D1355,I1355,N1355)</f>
        <v>186221134.908691</v>
      </c>
      <c r="S1355" s="41" t="n">
        <f aca="false">R1355*100/$R$2</f>
        <v>67.4693826367541</v>
      </c>
      <c r="U1355" s="41" t="n">
        <f aca="false">[1]Plan1!$B1350</f>
        <v>10.39</v>
      </c>
    </row>
    <row r="1356" customFormat="false" ht="15" hidden="false" customHeight="false" outlineLevel="0" collapsed="false">
      <c r="A1356" s="46" t="n">
        <v>43354</v>
      </c>
      <c r="B1356" s="41" t="n">
        <f aca="false">[2]Plan1!$C1351</f>
        <v>-2.56</v>
      </c>
      <c r="C1356" s="41" t="n">
        <f aca="false">$E$5 + B1356</f>
        <v>778.44</v>
      </c>
      <c r="D1356" s="47" t="n">
        <f aca="false">IF(C1356&gt;$E$5,$E$2+$E$1,(IF(C1356&gt;764.99,C1356^3*3486.59308-C1356^2*7860012.00812+C1356*5908819377.96283-1481278321001.59,IF(C1356&gt;752.99,C1356^3*3588.471445-C1356^2*8028757.56264+C1356*5988077680.84934-1488767378546.26,C1356^3*899.851852-C1356^2*1969009.674601+C1356*1435480406.01138-348666163343.76))))-$E$1</f>
        <v>121408756.257568</v>
      </c>
      <c r="E1356" s="47" t="n">
        <f aca="false">D1356*100/$E$2</f>
        <v>81.4938499418197</v>
      </c>
      <c r="G1356" s="41" t="n">
        <f aca="false">[3]Plan1!$C1351</f>
        <v>-8.33</v>
      </c>
      <c r="H1356" s="41" t="n">
        <f aca="false">$J$5 + G1356</f>
        <v>751.67</v>
      </c>
      <c r="I1356" s="47" t="n">
        <f aca="false">IF(H1356&gt;$J$5,$J$2+$J$1,(IF(H1356&gt;739.99,H1356^3*2498.244218-H1356^2*5471052.355142+H1356*3994605728.77515-972400879260.135,H1356^3*1396.138889-H1356^2*3002770.071427+H1356*2152080038.43115-513963640099.415)))-$J$1</f>
        <v>39101217.3679199</v>
      </c>
      <c r="J1356" s="47" t="n">
        <f aca="false">I1356*100/$J$2</f>
        <v>44.4622800220072</v>
      </c>
      <c r="L1356" s="41" t="n">
        <f aca="false">[4]Plan1!$C1351</f>
        <v>-3</v>
      </c>
      <c r="M1356" s="41" t="n">
        <f aca="false">$O$5 + L1356</f>
        <v>835.78</v>
      </c>
      <c r="N1356" s="47" t="n">
        <f aca="false">IF(M1356&gt;$O$5,$O$2+$O$1,(M1356^3*3270.5936-M1356^2*8015778.389801+M1356*6549018422.82398-1783686174686.87))-$O$1</f>
        <v>25427473.7626953</v>
      </c>
      <c r="O1356" s="41" t="n">
        <f aca="false">N1356*100/$O$2</f>
        <v>65.0537497630489</v>
      </c>
      <c r="R1356" s="47" t="n">
        <f aca="false">SUM(D1356,I1356,N1356)</f>
        <v>185937447.388184</v>
      </c>
      <c r="S1356" s="41" t="n">
        <f aca="false">R1356*100/$R$2</f>
        <v>67.3666004156072</v>
      </c>
      <c r="U1356" s="41" t="n">
        <f aca="false">[1]Plan1!$B1351</f>
        <v>10.86</v>
      </c>
    </row>
    <row r="1357" customFormat="false" ht="15" hidden="false" customHeight="false" outlineLevel="0" collapsed="false">
      <c r="A1357" s="46" t="n">
        <v>43355</v>
      </c>
      <c r="B1357" s="41" t="n">
        <f aca="false">[2]Plan1!$C1352</f>
        <v>-2.58</v>
      </c>
      <c r="C1357" s="41" t="n">
        <f aca="false">$E$5 + B1357</f>
        <v>778.42</v>
      </c>
      <c r="D1357" s="47" t="n">
        <f aca="false">IF(C1357&gt;$E$5,$E$2+$E$1,(IF(C1357&gt;764.99,C1357^3*3486.59308-C1357^2*7860012.00812+C1357*5908819377.96283-1481278321001.59,IF(C1357&gt;752.99,C1357^3*3588.471445-C1357^2*8028757.56264+C1357*5988077680.84934-1488767378546.26,C1357^3*899.851852-C1357^2*1969009.674601+C1357*1435480406.01138-348666163343.76))))-$E$1</f>
        <v>121208386.978271</v>
      </c>
      <c r="E1357" s="47" t="n">
        <f aca="false">D1357*100/$E$2</f>
        <v>81.3593549969466</v>
      </c>
      <c r="G1357" s="41" t="n">
        <f aca="false">[3]Plan1!$C1352</f>
        <v>-8.36</v>
      </c>
      <c r="H1357" s="41" t="n">
        <f aca="false">$J$5 + G1357</f>
        <v>751.64</v>
      </c>
      <c r="I1357" s="47" t="n">
        <f aca="false">IF(H1357&gt;$J$5,$J$2+$J$1,(IF(H1357&gt;739.99,H1357^3*2498.244218-H1357^2*5471052.355142+H1357*3994605728.77515-972400879260.135,H1357^3*1396.138889-H1357^2*3002770.071427+H1357*2152080038.43115-513963640099.415)))-$J$1</f>
        <v>38971277.3698731</v>
      </c>
      <c r="J1357" s="47" t="n">
        <f aca="false">I1357*100/$J$2</f>
        <v>44.3145243006225</v>
      </c>
      <c r="L1357" s="41" t="n">
        <f aca="false">[4]Plan1!$C1352</f>
        <v>-3.04</v>
      </c>
      <c r="M1357" s="41" t="n">
        <f aca="false">$O$5 + L1357</f>
        <v>835.74</v>
      </c>
      <c r="N1357" s="47" t="n">
        <f aca="false">IF(M1357&gt;$O$5,$O$2+$O$1,(M1357^3*3270.5936-M1357^2*8015778.389801+M1357*6549018422.82398-1783686174686.87))-$O$1</f>
        <v>25268986.6523438</v>
      </c>
      <c r="O1357" s="41" t="n">
        <f aca="false">N1357*100/$O$2</f>
        <v>64.6482757110963</v>
      </c>
      <c r="R1357" s="47" t="n">
        <f aca="false">SUM(D1357,I1357,N1357)</f>
        <v>185448651.000488</v>
      </c>
      <c r="S1357" s="41" t="n">
        <f aca="false">R1357*100/$R$2</f>
        <v>67.1895056377827</v>
      </c>
      <c r="U1357" s="41" t="n">
        <f aca="false">[1]Plan1!$B1352</f>
        <v>10.39</v>
      </c>
    </row>
    <row r="1358" customFormat="false" ht="15" hidden="false" customHeight="false" outlineLevel="0" collapsed="false">
      <c r="A1358" s="46" t="n">
        <v>43356</v>
      </c>
      <c r="B1358" s="41" t="n">
        <f aca="false">[2]Plan1!$C1353</f>
        <v>-2.6</v>
      </c>
      <c r="C1358" s="41" t="n">
        <f aca="false">$E$5 + B1358</f>
        <v>778.4</v>
      </c>
      <c r="D1358" s="47" t="n">
        <f aca="false">IF(C1358&gt;$E$5,$E$2+$E$1,(IF(C1358&gt;764.99,C1358^3*3486.59308-C1358^2*7860012.00812+C1358*5908819377.96283-1481278321001.59,IF(C1358&gt;752.99,C1358^3*3588.471445-C1358^2*8028757.56264+C1358*5988077680.84934-1488767378546.26,C1358^3*899.851852-C1358^2*1969009.674601+C1358*1435480406.01138-348666163343.76))))-$E$1</f>
        <v>121008243.371338</v>
      </c>
      <c r="E1358" s="47" t="n">
        <f aca="false">D1358*100/$E$2</f>
        <v>81.225011531343</v>
      </c>
      <c r="G1358" s="41" t="n">
        <f aca="false">[3]Plan1!$C1353</f>
        <v>-8.38</v>
      </c>
      <c r="H1358" s="41" t="n">
        <f aca="false">$J$5 + G1358</f>
        <v>751.62</v>
      </c>
      <c r="I1358" s="47" t="n">
        <f aca="false">IF(H1358&gt;$J$5,$J$2+$J$1,(IF(H1358&gt;739.99,H1358^3*2498.244218-H1358^2*5471052.355142+H1358*3994605728.77515-972400879260.135,H1358^3*1396.138889-H1358^2*3002770.071427+H1358*2152080038.43115-513963640099.415)))-$J$1</f>
        <v>38884813.0178223</v>
      </c>
      <c r="J1358" s="47" t="n">
        <f aca="false">I1358*100/$J$2</f>
        <v>44.2162050540213</v>
      </c>
      <c r="L1358" s="41" t="n">
        <f aca="false">[4]Plan1!$C1353</f>
        <v>-3.06</v>
      </c>
      <c r="M1358" s="41" t="n">
        <f aca="false">$O$5 + L1358</f>
        <v>835.72</v>
      </c>
      <c r="N1358" s="47" t="n">
        <f aca="false">IF(M1358&gt;$O$5,$O$2+$O$1,(M1358^3*3270.5936-M1358^2*8015778.389801+M1358*6549018422.82398-1783686174686.87))-$O$1</f>
        <v>25189964.3583984</v>
      </c>
      <c r="O1358" s="41" t="n">
        <f aca="false">N1358*100/$O$2</f>
        <v>64.4461047607299</v>
      </c>
      <c r="R1358" s="47" t="n">
        <f aca="false">SUM(D1358,I1358,N1358)</f>
        <v>185083020.747559</v>
      </c>
      <c r="S1358" s="41" t="n">
        <f aca="false">R1358*100/$R$2</f>
        <v>67.0570349198345</v>
      </c>
      <c r="U1358" s="41" t="n">
        <f aca="false">[1]Plan1!$B1353</f>
        <v>10.39</v>
      </c>
    </row>
    <row r="1359" customFormat="false" ht="15" hidden="false" customHeight="false" outlineLevel="0" collapsed="false">
      <c r="A1359" s="46" t="n">
        <v>43357</v>
      </c>
      <c r="B1359" s="41" t="n">
        <f aca="false">[2]Plan1!$C1354</f>
        <v>-2.62</v>
      </c>
      <c r="C1359" s="41" t="n">
        <f aca="false">$E$5 + B1359</f>
        <v>778.38</v>
      </c>
      <c r="D1359" s="47" t="n">
        <f aca="false">IF(C1359&gt;$E$5,$E$2+$E$1,(IF(C1359&gt;764.99,C1359^3*3486.59308-C1359^2*7860012.00812+C1359*5908819377.96283-1481278321001.59,IF(C1359&gt;752.99,C1359^3*3588.471445-C1359^2*8028757.56264+C1359*5988077680.84934-1488767378546.26,C1359^3*899.851852-C1359^2*1969009.674601+C1359*1435480406.01138-348666163343.76))))-$E$1</f>
        <v>120808325.266357</v>
      </c>
      <c r="E1359" s="47" t="n">
        <f aca="false">D1359*100/$E$2</f>
        <v>81.0908194306236</v>
      </c>
      <c r="G1359" s="41" t="n">
        <f aca="false">[3]Plan1!$C1354</f>
        <v>-8.41</v>
      </c>
      <c r="H1359" s="41" t="n">
        <f aca="false">$J$5 + G1359</f>
        <v>751.59</v>
      </c>
      <c r="I1359" s="47" t="n">
        <f aca="false">IF(H1359&gt;$J$5,$J$2+$J$1,(IF(H1359&gt;739.99,H1359^3*2498.244218-H1359^2*5471052.355142+H1359*3994605728.77515-972400879260.135,H1359^3*1396.138889-H1359^2*3002770.071427+H1359*2152080038.43115-513963640099.415)))-$J$1</f>
        <v>38755359.6599121</v>
      </c>
      <c r="J1359" s="47" t="n">
        <f aca="false">I1359*100/$J$2</f>
        <v>44.0690026946923</v>
      </c>
      <c r="L1359" s="41" t="n">
        <f aca="false">[4]Plan1!$C1354</f>
        <v>-3.08</v>
      </c>
      <c r="M1359" s="41" t="n">
        <f aca="false">$O$5 + L1359</f>
        <v>835.7</v>
      </c>
      <c r="N1359" s="47" t="n">
        <f aca="false">IF(M1359&gt;$O$5,$O$2+$O$1,(M1359^3*3270.5936-M1359^2*8015778.389801+M1359*6549018422.82398-1783686174686.87))-$O$1</f>
        <v>25111089.3632813</v>
      </c>
      <c r="O1359" s="41" t="n">
        <f aca="false">N1359*100/$O$2</f>
        <v>64.2443106602698</v>
      </c>
      <c r="R1359" s="47" t="n">
        <f aca="false">SUM(D1359,I1359,N1359)</f>
        <v>184674774.289551</v>
      </c>
      <c r="S1359" s="41" t="n">
        <f aca="false">R1359*100/$R$2</f>
        <v>66.90912401542</v>
      </c>
      <c r="U1359" s="41" t="n">
        <f aca="false">[1]Plan1!$B1354</f>
        <v>10.39</v>
      </c>
    </row>
    <row r="1360" customFormat="false" ht="15" hidden="false" customHeight="false" outlineLevel="0" collapsed="false">
      <c r="A1360" s="46" t="n">
        <v>43358</v>
      </c>
      <c r="B1360" s="41" t="n">
        <f aca="false">[2]Plan1!$C1355</f>
        <v>-2.6</v>
      </c>
      <c r="C1360" s="41" t="n">
        <f aca="false">$E$5 + B1360</f>
        <v>778.4</v>
      </c>
      <c r="D1360" s="47" t="n">
        <f aca="false">IF(C1360&gt;$E$5,$E$2+$E$1,(IF(C1360&gt;764.99,C1360^3*3486.59308-C1360^2*7860012.00812+C1360*5908819377.96283-1481278321001.59,IF(C1360&gt;752.99,C1360^3*3588.471445-C1360^2*8028757.56264+C1360*5988077680.84934-1488767378546.26,C1360^3*899.851852-C1360^2*1969009.674601+C1360*1435480406.01138-348666163343.76))))-$E$1</f>
        <v>121008243.371338</v>
      </c>
      <c r="E1360" s="47" t="n">
        <f aca="false">D1360*100/$E$2</f>
        <v>81.225011531343</v>
      </c>
      <c r="G1360" s="41" t="n">
        <f aca="false">[3]Plan1!$C1355</f>
        <v>-8.41</v>
      </c>
      <c r="H1360" s="41" t="n">
        <f aca="false">$J$5 + G1360</f>
        <v>751.59</v>
      </c>
      <c r="I1360" s="47" t="n">
        <f aca="false">IF(H1360&gt;$J$5,$J$2+$J$1,(IF(H1360&gt;739.99,H1360^3*2498.244218-H1360^2*5471052.355142+H1360*3994605728.77515-972400879260.135,H1360^3*1396.138889-H1360^2*3002770.071427+H1360*2152080038.43115-513963640099.415)))-$J$1</f>
        <v>38755359.6599121</v>
      </c>
      <c r="J1360" s="47" t="n">
        <f aca="false">I1360*100/$J$2</f>
        <v>44.0690026946923</v>
      </c>
      <c r="L1360" s="41" t="n">
        <f aca="false">[4]Plan1!$C1355</f>
        <v>-3.08</v>
      </c>
      <c r="M1360" s="41" t="n">
        <f aca="false">$O$5 + L1360</f>
        <v>835.7</v>
      </c>
      <c r="N1360" s="47" t="n">
        <f aca="false">IF(M1360&gt;$O$5,$O$2+$O$1,(M1360^3*3270.5936-M1360^2*8015778.389801+M1360*6549018422.82398-1783686174686.87))-$O$1</f>
        <v>25111089.3632813</v>
      </c>
      <c r="O1360" s="41" t="n">
        <f aca="false">N1360*100/$O$2</f>
        <v>64.2443106602698</v>
      </c>
      <c r="R1360" s="47" t="n">
        <f aca="false">SUM(D1360,I1360,N1360)</f>
        <v>184874692.394531</v>
      </c>
      <c r="S1360" s="41" t="n">
        <f aca="false">R1360*100/$R$2</f>
        <v>66.9815559181015</v>
      </c>
      <c r="U1360" s="41" t="n">
        <f aca="false">[1]Plan1!$B1355</f>
        <v>27.31</v>
      </c>
    </row>
    <row r="1361" customFormat="false" ht="15" hidden="false" customHeight="false" outlineLevel="0" collapsed="false">
      <c r="A1361" s="46" t="n">
        <v>43359</v>
      </c>
      <c r="B1361" s="41" t="n">
        <f aca="false">[2]Plan1!$C1356</f>
        <v>-2.64</v>
      </c>
      <c r="C1361" s="41" t="n">
        <f aca="false">$E$5 + B1361</f>
        <v>778.36</v>
      </c>
      <c r="D1361" s="47" t="n">
        <f aca="false">IF(C1361&gt;$E$5,$E$2+$E$1,(IF(C1361&gt;764.99,C1361^3*3486.59308-C1361^2*7860012.00812+C1361*5908819377.96283-1481278321001.59,IF(C1361&gt;752.99,C1361^3*3588.471445-C1361^2*8028757.56264+C1361*5988077680.84934-1488767378546.26,C1361^3*899.851852-C1361^2*1969009.674601+C1361*1435480406.01138-348666163343.76))))-$E$1</f>
        <v>120608632.499756</v>
      </c>
      <c r="E1361" s="47" t="n">
        <f aca="false">D1361*100/$E$2</f>
        <v>80.9567785849916</v>
      </c>
      <c r="G1361" s="41" t="n">
        <f aca="false">[3]Plan1!$C1356</f>
        <v>-8.41</v>
      </c>
      <c r="H1361" s="41" t="n">
        <f aca="false">$J$5 + G1361</f>
        <v>751.59</v>
      </c>
      <c r="I1361" s="47" t="n">
        <f aca="false">IF(H1361&gt;$J$5,$J$2+$J$1,(IF(H1361&gt;739.99,H1361^3*2498.244218-H1361^2*5471052.355142+H1361*3994605728.77515-972400879260.135,H1361^3*1396.138889-H1361^2*3002770.071427+H1361*2152080038.43115-513963640099.415)))-$J$1</f>
        <v>38755359.6599121</v>
      </c>
      <c r="J1361" s="47" t="n">
        <f aca="false">I1361*100/$J$2</f>
        <v>44.0690026946923</v>
      </c>
      <c r="L1361" s="41" t="n">
        <f aca="false">[4]Plan1!$C1356</f>
        <v>-3.08</v>
      </c>
      <c r="M1361" s="41" t="n">
        <f aca="false">$O$5 + L1361</f>
        <v>835.7</v>
      </c>
      <c r="N1361" s="47" t="n">
        <f aca="false">IF(M1361&gt;$O$5,$O$2+$O$1,(M1361^3*3270.5936-M1361^2*8015778.389801+M1361*6549018422.82398-1783686174686.87))-$O$1</f>
        <v>25111089.3632813</v>
      </c>
      <c r="O1361" s="41" t="n">
        <f aca="false">N1361*100/$O$2</f>
        <v>64.2443106602698</v>
      </c>
      <c r="R1361" s="47" t="n">
        <f aca="false">SUM(D1361,I1361,N1361)</f>
        <v>184475081.522949</v>
      </c>
      <c r="S1361" s="41" t="n">
        <f aca="false">R1361*100/$R$2</f>
        <v>66.8367737546065</v>
      </c>
      <c r="U1361" s="41" t="n">
        <f aca="false">[1]Plan1!$B1356</f>
        <v>18.87</v>
      </c>
    </row>
    <row r="1362" customFormat="false" ht="15" hidden="false" customHeight="false" outlineLevel="0" collapsed="false">
      <c r="A1362" s="46" t="n">
        <v>43360</v>
      </c>
      <c r="B1362" s="41" t="n">
        <f aca="false">[2]Plan1!$C1357</f>
        <v>-2.65</v>
      </c>
      <c r="C1362" s="41" t="n">
        <f aca="false">$E$5 + B1362</f>
        <v>778.35</v>
      </c>
      <c r="D1362" s="47" t="n">
        <f aca="false">IF(C1362&gt;$E$5,$E$2+$E$1,(IF(C1362&gt;764.99,C1362^3*3486.59308-C1362^2*7860012.00812+C1362*5908819377.96283-1481278321001.59,IF(C1362&gt;752.99,C1362^3*3588.471445-C1362^2*8028757.56264+C1362*5988077680.84934-1488767378546.26,C1362^3*899.851852-C1362^2*1969009.674601+C1362*1435480406.01138-348666163343.76))))-$E$1</f>
        <v>120508870.565186</v>
      </c>
      <c r="E1362" s="47" t="n">
        <f aca="false">D1362*100/$E$2</f>
        <v>80.8898148471494</v>
      </c>
      <c r="G1362" s="41" t="n">
        <f aca="false">[3]Plan1!$C1357</f>
        <v>-8.41</v>
      </c>
      <c r="H1362" s="41" t="n">
        <f aca="false">$J$5 + G1362</f>
        <v>751.59</v>
      </c>
      <c r="I1362" s="47" t="n">
        <f aca="false">IF(H1362&gt;$J$5,$J$2+$J$1,(IF(H1362&gt;739.99,H1362^3*2498.244218-H1362^2*5471052.355142+H1362*3994605728.77515-972400879260.135,H1362^3*1396.138889-H1362^2*3002770.071427+H1362*2152080038.43115-513963640099.415)))-$J$1</f>
        <v>38755359.6599121</v>
      </c>
      <c r="J1362" s="47" t="n">
        <f aca="false">I1362*100/$J$2</f>
        <v>44.0690026946923</v>
      </c>
      <c r="L1362" s="41" t="n">
        <f aca="false">[4]Plan1!$C1357</f>
        <v>-3.09</v>
      </c>
      <c r="M1362" s="41" t="n">
        <f aca="false">$O$5 + L1362</f>
        <v>835.69</v>
      </c>
      <c r="N1362" s="47" t="n">
        <f aca="false">IF(M1362&gt;$O$5,$O$2+$O$1,(M1362^3*3270.5936-M1362^2*8015778.389801+M1362*6549018422.82398-1783686174686.87))-$O$1</f>
        <v>25071707.0532227</v>
      </c>
      <c r="O1362" s="41" t="n">
        <f aca="false">N1362*100/$O$2</f>
        <v>64.1435548019588</v>
      </c>
      <c r="R1362" s="47" t="n">
        <f aca="false">SUM(D1362,I1362,N1362)</f>
        <v>184335937.27832</v>
      </c>
      <c r="S1362" s="41" t="n">
        <f aca="false">R1362*100/$R$2</f>
        <v>66.7863606997877</v>
      </c>
      <c r="U1362" s="41" t="n">
        <f aca="false">[1]Plan1!$B1357</f>
        <v>13.62</v>
      </c>
    </row>
    <row r="1363" customFormat="false" ht="15" hidden="false" customHeight="false" outlineLevel="0" collapsed="false">
      <c r="A1363" s="46" t="n">
        <v>43361</v>
      </c>
      <c r="B1363" s="41" t="n">
        <f aca="false">[2]Plan1!$C1358</f>
        <v>-2.65</v>
      </c>
      <c r="C1363" s="41" t="n">
        <f aca="false">$E$5 + B1363</f>
        <v>778.35</v>
      </c>
      <c r="D1363" s="47" t="n">
        <f aca="false">IF(C1363&gt;$E$5,$E$2+$E$1,(IF(C1363&gt;764.99,C1363^3*3486.59308-C1363^2*7860012.00812+C1363*5908819377.96283-1481278321001.59,IF(C1363&gt;752.99,C1363^3*3588.471445-C1363^2*8028757.56264+C1363*5988077680.84934-1488767378546.26,C1363^3*899.851852-C1363^2*1969009.674601+C1363*1435480406.01138-348666163343.76))))-$E$1</f>
        <v>120508870.565186</v>
      </c>
      <c r="E1363" s="47" t="n">
        <f aca="false">D1363*100/$E$2</f>
        <v>80.8898148471494</v>
      </c>
      <c r="G1363" s="41" t="n">
        <f aca="false">[3]Plan1!$C1358</f>
        <v>-8.41</v>
      </c>
      <c r="H1363" s="41" t="n">
        <f aca="false">$J$5 + G1363</f>
        <v>751.59</v>
      </c>
      <c r="I1363" s="47" t="n">
        <f aca="false">IF(H1363&gt;$J$5,$J$2+$J$1,(IF(H1363&gt;739.99,H1363^3*2498.244218-H1363^2*5471052.355142+H1363*3994605728.77515-972400879260.135,H1363^3*1396.138889-H1363^2*3002770.071427+H1363*2152080038.43115-513963640099.415)))-$J$1</f>
        <v>38755359.6599121</v>
      </c>
      <c r="J1363" s="47" t="n">
        <f aca="false">I1363*100/$J$2</f>
        <v>44.0690026946923</v>
      </c>
      <c r="L1363" s="41" t="n">
        <f aca="false">[4]Plan1!$C1358</f>
        <v>-3.08</v>
      </c>
      <c r="M1363" s="41" t="n">
        <f aca="false">$O$5 + L1363</f>
        <v>835.7</v>
      </c>
      <c r="N1363" s="47" t="n">
        <f aca="false">IF(M1363&gt;$O$5,$O$2+$O$1,(M1363^3*3270.5936-M1363^2*8015778.389801+M1363*6549018422.82398-1783686174686.87))-$O$1</f>
        <v>25111089.3632813</v>
      </c>
      <c r="O1363" s="41" t="n">
        <f aca="false">N1363*100/$O$2</f>
        <v>64.2443106602698</v>
      </c>
      <c r="R1363" s="47" t="n">
        <f aca="false">SUM(D1363,I1363,N1363)</f>
        <v>184375319.588379</v>
      </c>
      <c r="S1363" s="41" t="n">
        <f aca="false">R1363*100/$R$2</f>
        <v>66.8006292206394</v>
      </c>
      <c r="U1363" s="41" t="n">
        <f aca="false">[1]Plan1!$B1358</f>
        <v>14.71</v>
      </c>
    </row>
    <row r="1364" customFormat="false" ht="15" hidden="false" customHeight="false" outlineLevel="0" collapsed="false">
      <c r="A1364" s="46" t="n">
        <v>43362</v>
      </c>
      <c r="B1364" s="41" t="n">
        <f aca="false">[2]Plan1!$C1359</f>
        <v>-2.66</v>
      </c>
      <c r="C1364" s="41" t="n">
        <f aca="false">$E$5 + B1364</f>
        <v>778.34</v>
      </c>
      <c r="D1364" s="47" t="n">
        <f aca="false">IF(C1364&gt;$E$5,$E$2+$E$1,(IF(C1364&gt;764.99,C1364^3*3486.59308-C1364^2*7860012.00812+C1364*5908819377.96283-1481278321001.59,IF(C1364&gt;752.99,C1364^3*3588.471445-C1364^2*8028757.56264+C1364*5988077680.84934-1488767378546.26,C1364^3*899.851852-C1364^2*1969009.674601+C1364*1435480406.01138-348666163343.76))))-$E$1</f>
        <v>120409164.903076</v>
      </c>
      <c r="E1364" s="47" t="n">
        <f aca="false">D1364*100/$E$2</f>
        <v>80.8228888813727</v>
      </c>
      <c r="G1364" s="41" t="n">
        <f aca="false">[3]Plan1!$C1359</f>
        <v>-8.4</v>
      </c>
      <c r="H1364" s="41" t="n">
        <f aca="false">$J$5 + G1364</f>
        <v>751.6</v>
      </c>
      <c r="I1364" s="47" t="n">
        <f aca="false">IF(H1364&gt;$J$5,$J$2+$J$1,(IF(H1364&gt;739.99,H1364^3*2498.244218-H1364^2*5471052.355142+H1364*3994605728.77515-972400879260.135,H1364^3*1396.138889-H1364^2*3002770.071427+H1364*2152080038.43115-513963640099.415)))-$J$1</f>
        <v>38798478.376709</v>
      </c>
      <c r="J1364" s="47" t="n">
        <f aca="false">I1364*100/$J$2</f>
        <v>44.118033302675</v>
      </c>
      <c r="L1364" s="41" t="n">
        <f aca="false">[4]Plan1!$C1359</f>
        <v>-3.08</v>
      </c>
      <c r="M1364" s="41" t="n">
        <f aca="false">$O$5 + L1364</f>
        <v>835.7</v>
      </c>
      <c r="N1364" s="47" t="n">
        <f aca="false">IF(M1364&gt;$O$5,$O$2+$O$1,(M1364^3*3270.5936-M1364^2*8015778.389801+M1364*6549018422.82398-1783686174686.87))-$O$1</f>
        <v>25111089.3632813</v>
      </c>
      <c r="O1364" s="41" t="n">
        <f aca="false">N1364*100/$O$2</f>
        <v>64.2443106602698</v>
      </c>
      <c r="R1364" s="47" t="n">
        <f aca="false">SUM(D1364,I1364,N1364)</f>
        <v>184318732.643066</v>
      </c>
      <c r="S1364" s="41" t="n">
        <f aca="false">R1364*100/$R$2</f>
        <v>66.7801273250441</v>
      </c>
      <c r="U1364" s="41" t="n">
        <f aca="false">[1]Plan1!$B1359</f>
        <v>14.71</v>
      </c>
    </row>
    <row r="1365" customFormat="false" ht="15" hidden="false" customHeight="false" outlineLevel="0" collapsed="false">
      <c r="A1365" s="46" t="n">
        <v>43363</v>
      </c>
      <c r="B1365" s="41" t="n">
        <f aca="false">[2]Plan1!$C1360</f>
        <v>-2.68</v>
      </c>
      <c r="C1365" s="41" t="n">
        <f aca="false">$E$5 + B1365</f>
        <v>778.32</v>
      </c>
      <c r="D1365" s="47" t="n">
        <f aca="false">IF(C1365&gt;$E$5,$E$2+$E$1,(IF(C1365&gt;764.99,C1365^3*3486.59308-C1365^2*7860012.00812+C1365*5908819377.96283-1481278321001.59,IF(C1365&gt;752.99,C1365^3*3588.471445-C1365^2*8028757.56264+C1365*5988077680.84934-1488767378546.26,C1365^3*899.851852-C1365^2*1969009.674601+C1365*1435480406.01138-348666163343.76))))-$E$1</f>
        <v>120209922.307373</v>
      </c>
      <c r="E1365" s="47" t="n">
        <f aca="false">D1365*100/$E$2</f>
        <v>80.6891502063647</v>
      </c>
      <c r="G1365" s="41" t="n">
        <f aca="false">[3]Plan1!$C1360</f>
        <v>-8.4</v>
      </c>
      <c r="H1365" s="41" t="n">
        <f aca="false">$J$5 + G1365</f>
        <v>751.6</v>
      </c>
      <c r="I1365" s="47" t="n">
        <f aca="false">IF(H1365&gt;$J$5,$J$2+$J$1,(IF(H1365&gt;739.99,H1365^3*2498.244218-H1365^2*5471052.355142+H1365*3994605728.77515-972400879260.135,H1365^3*1396.138889-H1365^2*3002770.071427+H1365*2152080038.43115-513963640099.415)))-$J$1</f>
        <v>38798478.376709</v>
      </c>
      <c r="J1365" s="47" t="n">
        <f aca="false">I1365*100/$J$2</f>
        <v>44.118033302675</v>
      </c>
      <c r="L1365" s="41" t="n">
        <f aca="false">[4]Plan1!$C1360</f>
        <v>-3.09</v>
      </c>
      <c r="M1365" s="41" t="n">
        <f aca="false">$O$5 + L1365</f>
        <v>835.69</v>
      </c>
      <c r="N1365" s="47" t="n">
        <f aca="false">IF(M1365&gt;$O$5,$O$2+$O$1,(M1365^3*3270.5936-M1365^2*8015778.389801+M1365*6549018422.82398-1783686174686.87))-$O$1</f>
        <v>25071707.0532227</v>
      </c>
      <c r="O1365" s="41" t="n">
        <f aca="false">N1365*100/$O$2</f>
        <v>64.1435548019588</v>
      </c>
      <c r="R1365" s="47" t="n">
        <f aca="false">SUM(D1365,I1365,N1365)</f>
        <v>184080107.737305</v>
      </c>
      <c r="S1365" s="41" t="n">
        <f aca="false">R1365*100/$R$2</f>
        <v>66.693671643838</v>
      </c>
      <c r="U1365" s="41" t="n">
        <f aca="false">[1]Plan1!$B1360</f>
        <v>15.27</v>
      </c>
    </row>
    <row r="1366" customFormat="false" ht="15" hidden="false" customHeight="false" outlineLevel="0" collapsed="false">
      <c r="A1366" s="46" t="n">
        <v>43364</v>
      </c>
      <c r="B1366" s="41" t="n">
        <f aca="false">[2]Plan1!$C1361</f>
        <v>-2.66</v>
      </c>
      <c r="C1366" s="41" t="n">
        <f aca="false">$E$5 + B1366</f>
        <v>778.34</v>
      </c>
      <c r="D1366" s="47" t="n">
        <f aca="false">IF(C1366&gt;$E$5,$E$2+$E$1,(IF(C1366&gt;764.99,C1366^3*3486.59308-C1366^2*7860012.00812+C1366*5908819377.96283-1481278321001.59,IF(C1366&gt;752.99,C1366^3*3588.471445-C1366^2*8028757.56264+C1366*5988077680.84934-1488767378546.26,C1366^3*899.851852-C1366^2*1969009.674601+C1366*1435480406.01138-348666163343.76))))-$E$1</f>
        <v>120409164.903076</v>
      </c>
      <c r="E1366" s="47" t="n">
        <f aca="false">D1366*100/$E$2</f>
        <v>80.8228888813727</v>
      </c>
      <c r="G1366" s="41" t="n">
        <f aca="false">[3]Plan1!$C1361</f>
        <v>-8.35</v>
      </c>
      <c r="H1366" s="41" t="n">
        <f aca="false">$J$5 + G1366</f>
        <v>751.65</v>
      </c>
      <c r="I1366" s="47" t="n">
        <f aca="false">IF(H1366&gt;$J$5,$J$2+$J$1,(IF(H1366&gt;739.99,H1366^3*2498.244218-H1366^2*5471052.355142+H1366*3994605728.77515-972400879260.135,H1366^3*1396.138889-H1366^2*3002770.071427+H1366*2152080038.43115-513963640099.415)))-$J$1</f>
        <v>39014558.2248535</v>
      </c>
      <c r="J1366" s="47" t="n">
        <f aca="false">I1366*100/$J$2</f>
        <v>44.3637392771186</v>
      </c>
      <c r="L1366" s="41" t="n">
        <f aca="false">[4]Plan1!$C1361</f>
        <v>-3.09</v>
      </c>
      <c r="M1366" s="41" t="n">
        <f aca="false">$O$5 + L1366</f>
        <v>835.69</v>
      </c>
      <c r="N1366" s="47" t="n">
        <f aca="false">IF(M1366&gt;$O$5,$O$2+$O$1,(M1366^3*3270.5936-M1366^2*8015778.389801+M1366*6549018422.82398-1783686174686.87))-$O$1</f>
        <v>25071707.0532227</v>
      </c>
      <c r="O1366" s="41" t="n">
        <f aca="false">N1366*100/$O$2</f>
        <v>64.1435548019588</v>
      </c>
      <c r="R1366" s="47" t="n">
        <f aca="false">SUM(D1366,I1366,N1366)</f>
        <v>184495430.181152</v>
      </c>
      <c r="S1366" s="41" t="n">
        <f aca="false">R1366*100/$R$2</f>
        <v>66.8441462336064</v>
      </c>
      <c r="U1366" s="41" t="n">
        <f aca="false">[1]Plan1!$B1361</f>
        <v>16.72</v>
      </c>
    </row>
    <row r="1367" customFormat="false" ht="15" hidden="false" customHeight="false" outlineLevel="0" collapsed="false">
      <c r="A1367" s="46" t="n">
        <v>43365</v>
      </c>
      <c r="B1367" s="41" t="n">
        <f aca="false">[2]Plan1!$C1362</f>
        <v>-2.69</v>
      </c>
      <c r="C1367" s="41" t="n">
        <f aca="false">$E$5 + B1367</f>
        <v>778.31</v>
      </c>
      <c r="D1367" s="47" t="n">
        <f aca="false">IF(C1367&gt;$E$5,$E$2+$E$1,(IF(C1367&gt;764.99,C1367^3*3486.59308-C1367^2*7860012.00812+C1367*5908819377.96283-1481278321001.59,IF(C1367&gt;752.99,C1367^3*3588.471445-C1367^2*8028757.56264+C1367*5988077680.84934-1488767378546.26,C1367^3*899.851852-C1367^2*1969009.674601+C1367*1435480406.01138-348666163343.76))))-$E$1</f>
        <v>120110385.332764</v>
      </c>
      <c r="E1367" s="47" t="n">
        <f aca="false">D1367*100/$E$2</f>
        <v>80.6223374696024</v>
      </c>
      <c r="G1367" s="41" t="n">
        <f aca="false">[3]Plan1!$C1362</f>
        <v>-8.33</v>
      </c>
      <c r="H1367" s="41" t="n">
        <f aca="false">$J$5 + G1367</f>
        <v>751.67</v>
      </c>
      <c r="I1367" s="47" t="n">
        <f aca="false">IF(H1367&gt;$J$5,$J$2+$J$1,(IF(H1367&gt;739.99,H1367^3*2498.244218-H1367^2*5471052.355142+H1367*3994605728.77515-972400879260.135,H1367^3*1396.138889-H1367^2*3002770.071427+H1367*2152080038.43115-513963640099.415)))-$J$1</f>
        <v>39101217.3679199</v>
      </c>
      <c r="J1367" s="47" t="n">
        <f aca="false">I1367*100/$J$2</f>
        <v>44.4622800220072</v>
      </c>
      <c r="L1367" s="41" t="n">
        <f aca="false">[4]Plan1!$C1362</f>
        <v>-3.08</v>
      </c>
      <c r="M1367" s="41" t="n">
        <f aca="false">$O$5 + L1367</f>
        <v>835.7</v>
      </c>
      <c r="N1367" s="47" t="n">
        <f aca="false">IF(M1367&gt;$O$5,$O$2+$O$1,(M1367^3*3270.5936-M1367^2*8015778.389801+M1367*6549018422.82398-1783686174686.87))-$O$1</f>
        <v>25111089.3632813</v>
      </c>
      <c r="O1367" s="41" t="n">
        <f aca="false">N1367*100/$O$2</f>
        <v>64.2443106602698</v>
      </c>
      <c r="R1367" s="47" t="n">
        <f aca="false">SUM(D1367,I1367,N1367)</f>
        <v>184322692.063965</v>
      </c>
      <c r="S1367" s="41" t="n">
        <f aca="false">R1367*100/$R$2</f>
        <v>66.7815618543941</v>
      </c>
      <c r="U1367" s="41" t="n">
        <f aca="false">[1]Plan1!$B1362</f>
        <v>15.27</v>
      </c>
    </row>
    <row r="1368" customFormat="false" ht="15" hidden="false" customHeight="false" outlineLevel="0" collapsed="false">
      <c r="A1368" s="46" t="n">
        <v>43366</v>
      </c>
      <c r="B1368" s="41" t="n">
        <f aca="false">[2]Plan1!$C1363</f>
        <v>-2.72</v>
      </c>
      <c r="C1368" s="41" t="n">
        <f aca="false">$E$5 + B1368</f>
        <v>778.28</v>
      </c>
      <c r="D1368" s="47" t="n">
        <f aca="false">IF(C1368&gt;$E$5,$E$2+$E$1,(IF(C1368&gt;764.99,C1368^3*3486.59308-C1368^2*7860012.00812+C1368*5908819377.96283-1481278321001.59,IF(C1368&gt;752.99,C1368^3*3588.471445-C1368^2*8028757.56264+C1368*5988077680.84934-1488767378546.26,C1368^3*899.851852-C1368^2*1969009.674601+C1368*1435480406.01138-348666163343.76))))-$E$1</f>
        <v>119812111.453857</v>
      </c>
      <c r="E1368" s="47" t="n">
        <f aca="false">D1368*100/$E$2</f>
        <v>80.4221254957841</v>
      </c>
      <c r="G1368" s="41" t="n">
        <f aca="false">[3]Plan1!$C1363</f>
        <v>-8.33</v>
      </c>
      <c r="H1368" s="41" t="n">
        <f aca="false">$J$5 + G1368</f>
        <v>751.67</v>
      </c>
      <c r="I1368" s="47" t="n">
        <f aca="false">IF(H1368&gt;$J$5,$J$2+$J$1,(IF(H1368&gt;739.99,H1368^3*2498.244218-H1368^2*5471052.355142+H1368*3994605728.77515-972400879260.135,H1368^3*1396.138889-H1368^2*3002770.071427+H1368*2152080038.43115-513963640099.415)))-$J$1</f>
        <v>39101217.3679199</v>
      </c>
      <c r="J1368" s="47" t="n">
        <f aca="false">I1368*100/$J$2</f>
        <v>44.4622800220072</v>
      </c>
      <c r="L1368" s="41" t="n">
        <f aca="false">[4]Plan1!$C1363</f>
        <v>-3.08</v>
      </c>
      <c r="M1368" s="41" t="n">
        <f aca="false">$O$5 + L1368</f>
        <v>835.7</v>
      </c>
      <c r="N1368" s="47" t="n">
        <f aca="false">IF(M1368&gt;$O$5,$O$2+$O$1,(M1368^3*3270.5936-M1368^2*8015778.389801+M1368*6549018422.82398-1783686174686.87))-$O$1</f>
        <v>25111089.3632813</v>
      </c>
      <c r="O1368" s="41" t="n">
        <f aca="false">N1368*100/$O$2</f>
        <v>64.2443106602698</v>
      </c>
      <c r="R1368" s="47" t="n">
        <f aca="false">SUM(D1368,I1368,N1368)</f>
        <v>184024418.185059</v>
      </c>
      <c r="S1368" s="41" t="n">
        <f aca="false">R1368*100/$R$2</f>
        <v>66.6734948808127</v>
      </c>
      <c r="U1368" s="41" t="n">
        <f aca="false">[1]Plan1!$B1363</f>
        <v>13.89</v>
      </c>
    </row>
    <row r="1369" customFormat="false" ht="15" hidden="false" customHeight="false" outlineLevel="0" collapsed="false">
      <c r="A1369" s="46" t="n">
        <v>43367</v>
      </c>
      <c r="B1369" s="41" t="n">
        <f aca="false">[2]Plan1!$C1364</f>
        <v>-2.74</v>
      </c>
      <c r="C1369" s="41" t="n">
        <f aca="false">$E$5 + B1369</f>
        <v>778.26</v>
      </c>
      <c r="D1369" s="47" t="n">
        <f aca="false">IF(C1369&gt;$E$5,$E$2+$E$1,(IF(C1369&gt;764.99,C1369^3*3486.59308-C1369^2*7860012.00812+C1369*5908819377.96283-1481278321001.59,IF(C1369&gt;752.99,C1369^3*3588.471445-C1369^2*8028757.56264+C1369*5988077680.84934-1488767378546.26,C1369^3*899.851852-C1369^2*1969009.674601+C1369*1435480406.01138-348666163343.76))))-$E$1</f>
        <v>119613542.860107</v>
      </c>
      <c r="E1369" s="47" t="n">
        <f aca="false">D1369*100/$E$2</f>
        <v>80.2888392347183</v>
      </c>
      <c r="G1369" s="41" t="n">
        <f aca="false">[3]Plan1!$C1364</f>
        <v>-8.33</v>
      </c>
      <c r="H1369" s="41" t="n">
        <f aca="false">$J$5 + G1369</f>
        <v>751.67</v>
      </c>
      <c r="I1369" s="47" t="n">
        <f aca="false">IF(H1369&gt;$J$5,$J$2+$J$1,(IF(H1369&gt;739.99,H1369^3*2498.244218-H1369^2*5471052.355142+H1369*3994605728.77515-972400879260.135,H1369^3*1396.138889-H1369^2*3002770.071427+H1369*2152080038.43115-513963640099.415)))-$J$1</f>
        <v>39101217.3679199</v>
      </c>
      <c r="J1369" s="47" t="n">
        <f aca="false">I1369*100/$J$2</f>
        <v>44.4622800220072</v>
      </c>
      <c r="L1369" s="41" t="n">
        <f aca="false">[4]Plan1!$C1364</f>
        <v>-3.12</v>
      </c>
      <c r="M1369" s="41" t="n">
        <f aca="false">$O$5 + L1369</f>
        <v>835.66</v>
      </c>
      <c r="N1369" s="47" t="n">
        <f aca="false">IF(M1369&gt;$O$5,$O$2+$O$1,(M1369^3*3270.5936-M1369^2*8015778.389801+M1369*6549018422.82398-1783686174686.87))-$O$1</f>
        <v>24953780.640625</v>
      </c>
      <c r="O1369" s="41" t="n">
        <f aca="false">N1369*100/$O$2</f>
        <v>63.8418514000724</v>
      </c>
      <c r="R1369" s="47" t="n">
        <f aca="false">SUM(D1369,I1369,N1369)</f>
        <v>183668540.868652</v>
      </c>
      <c r="S1369" s="41" t="n">
        <f aca="false">R1369*100/$R$2</f>
        <v>66.5445577285172</v>
      </c>
      <c r="U1369" s="41" t="n">
        <f aca="false">[1]Plan1!$B1364</f>
        <v>13.36</v>
      </c>
    </row>
    <row r="1370" customFormat="false" ht="15" hidden="false" customHeight="false" outlineLevel="0" collapsed="false">
      <c r="A1370" s="46" t="n">
        <v>43368</v>
      </c>
      <c r="B1370" s="41" t="n">
        <f aca="false">[2]Plan1!$C1365</f>
        <v>-2.76</v>
      </c>
      <c r="C1370" s="41" t="n">
        <f aca="false">$E$5 + B1370</f>
        <v>778.24</v>
      </c>
      <c r="D1370" s="47" t="n">
        <f aca="false">IF(C1370&gt;$E$5,$E$2+$E$1,(IF(C1370&gt;764.99,C1370^3*3486.59308-C1370^2*7860012.00812+C1370*5908819377.96283-1481278321001.59,IF(C1370&gt;752.99,C1370^3*3588.471445-C1370^2*8028757.56264+C1370*5988077680.84934-1488767378546.26,C1370^3*899.851852-C1370^2*1969009.674601+C1370*1435480406.01138-348666163343.76))))-$E$1</f>
        <v>119415198.599854</v>
      </c>
      <c r="E1370" s="47" t="n">
        <f aca="false">D1370*100/$E$2</f>
        <v>80.155703554227</v>
      </c>
      <c r="G1370" s="41" t="n">
        <f aca="false">[3]Plan1!$C1365</f>
        <v>-8.35</v>
      </c>
      <c r="H1370" s="41" t="n">
        <f aca="false">$J$5 + G1370</f>
        <v>751.65</v>
      </c>
      <c r="I1370" s="47" t="n">
        <f aca="false">IF(H1370&gt;$J$5,$J$2+$J$1,(IF(H1370&gt;739.99,H1370^3*2498.244218-H1370^2*5471052.355142+H1370*3994605728.77515-972400879260.135,H1370^3*1396.138889-H1370^2*3002770.071427+H1370*2152080038.43115-513963640099.415)))-$J$1</f>
        <v>39014558.2248535</v>
      </c>
      <c r="J1370" s="47" t="n">
        <f aca="false">I1370*100/$J$2</f>
        <v>44.3637392771186</v>
      </c>
      <c r="L1370" s="41" t="n">
        <f aca="false">[4]Plan1!$C1365</f>
        <v>-3.13</v>
      </c>
      <c r="M1370" s="41" t="n">
        <f aca="false">$O$5 + L1370</f>
        <v>835.65</v>
      </c>
      <c r="N1370" s="47" t="n">
        <f aca="false">IF(M1370&gt;$O$5,$O$2+$O$1,(M1370^3*3270.5936-M1370^2*8015778.389801+M1370*6549018422.82398-1783686174686.87))-$O$1</f>
        <v>24914545.2758789</v>
      </c>
      <c r="O1370" s="41" t="n">
        <f aca="false">N1370*100/$O$2</f>
        <v>63.7414714872318</v>
      </c>
      <c r="R1370" s="47" t="n">
        <f aca="false">SUM(D1370,I1370,N1370)</f>
        <v>183344302.100586</v>
      </c>
      <c r="S1370" s="41" t="n">
        <f aca="false">R1370*100/$R$2</f>
        <v>66.4270834712635</v>
      </c>
      <c r="U1370" s="41" t="n">
        <f aca="false">[1]Plan1!$B1365</f>
        <v>11.1</v>
      </c>
    </row>
    <row r="1371" customFormat="false" ht="15" hidden="false" customHeight="false" outlineLevel="0" collapsed="false">
      <c r="A1371" s="46" t="n">
        <v>43369</v>
      </c>
      <c r="B1371" s="41" t="n">
        <f aca="false">[2]Plan1!$C1366</f>
        <v>-2.77</v>
      </c>
      <c r="C1371" s="41" t="n">
        <f aca="false">$E$5 + B1371</f>
        <v>778.23</v>
      </c>
      <c r="D1371" s="47" t="n">
        <f aca="false">IF(C1371&gt;$E$5,$E$2+$E$1,(IF(C1371&gt;764.99,C1371^3*3486.59308-C1371^2*7860012.00812+C1371*5908819377.96283-1481278321001.59,IF(C1371&gt;752.99,C1371^3*3588.471445-C1371^2*8028757.56264+C1371*5988077680.84934-1488767378546.26,C1371^3*899.851852-C1371^2*1969009.674601+C1371*1435480406.01138-348666163343.76))))-$E$1</f>
        <v>119316110.540771</v>
      </c>
      <c r="E1371" s="47" t="n">
        <f aca="false">D1371*100/$E$2</f>
        <v>80.0891921454393</v>
      </c>
      <c r="G1371" s="41" t="n">
        <f aca="false">[3]Plan1!$C1366</f>
        <v>-8.36</v>
      </c>
      <c r="H1371" s="41" t="n">
        <f aca="false">$J$5 + G1371</f>
        <v>751.64</v>
      </c>
      <c r="I1371" s="47" t="n">
        <f aca="false">IF(H1371&gt;$J$5,$J$2+$J$1,(IF(H1371&gt;739.99,H1371^3*2498.244218-H1371^2*5471052.355142+H1371*3994605728.77515-972400879260.135,H1371^3*1396.138889-H1371^2*3002770.071427+H1371*2152080038.43115-513963640099.415)))-$J$1</f>
        <v>38971277.3698731</v>
      </c>
      <c r="J1371" s="47" t="n">
        <f aca="false">I1371*100/$J$2</f>
        <v>44.3145243006225</v>
      </c>
      <c r="L1371" s="41" t="n">
        <f aca="false">[4]Plan1!$C1366</f>
        <v>-3.15</v>
      </c>
      <c r="M1371" s="41" t="n">
        <f aca="false">$O$5 + L1371</f>
        <v>835.63</v>
      </c>
      <c r="N1371" s="47" t="n">
        <f aca="false">IF(M1371&gt;$O$5,$O$2+$O$1,(M1371^3*3270.5936-M1371^2*8015778.389801+M1371*6549018422.82398-1783686174686.87))-$O$1</f>
        <v>24836184.5878906</v>
      </c>
      <c r="O1371" s="41" t="n">
        <f aca="false">N1371*100/$O$2</f>
        <v>63.540993192171</v>
      </c>
      <c r="R1371" s="47" t="n">
        <f aca="false">SUM(D1371,I1371,N1371)</f>
        <v>183123572.498535</v>
      </c>
      <c r="S1371" s="41" t="n">
        <f aca="false">R1371*100/$R$2</f>
        <v>66.3471113994183</v>
      </c>
      <c r="U1371" s="41" t="n">
        <f aca="false">[1]Plan1!$B1366</f>
        <v>11.82</v>
      </c>
    </row>
    <row r="1372" customFormat="false" ht="15" hidden="false" customHeight="false" outlineLevel="0" collapsed="false">
      <c r="A1372" s="46" t="n">
        <v>43370</v>
      </c>
      <c r="B1372" s="41" t="n">
        <f aca="false">[2]Plan1!$C1367</f>
        <v>-2.79</v>
      </c>
      <c r="C1372" s="41" t="n">
        <f aca="false">$E$5 + B1372</f>
        <v>778.21</v>
      </c>
      <c r="D1372" s="47" t="n">
        <f aca="false">IF(C1372&gt;$E$5,$E$2+$E$1,(IF(C1372&gt;764.99,C1372^3*3486.59308-C1372^2*7860012.00812+C1372*5908819377.96283-1481278321001.59,IF(C1372&gt;752.99,C1372^3*3588.471445-C1372^2*8028757.56264+C1372*5988077680.84934-1488767378546.26,C1372^3*899.851852-C1372^2*1969009.674601+C1372*1435480406.01138-348666163343.76))))-$E$1</f>
        <v>119118102.465576</v>
      </c>
      <c r="E1372" s="47" t="n">
        <f aca="false">D1372*100/$E$2</f>
        <v>79.9562821242461</v>
      </c>
      <c r="G1372" s="41" t="n">
        <f aca="false">[3]Plan1!$C1367</f>
        <v>-8.38</v>
      </c>
      <c r="H1372" s="41" t="n">
        <f aca="false">$J$5 + G1372</f>
        <v>751.62</v>
      </c>
      <c r="I1372" s="47" t="n">
        <f aca="false">IF(H1372&gt;$J$5,$J$2+$J$1,(IF(H1372&gt;739.99,H1372^3*2498.244218-H1372^2*5471052.355142+H1372*3994605728.77515-972400879260.135,H1372^3*1396.138889-H1372^2*3002770.071427+H1372*2152080038.43115-513963640099.415)))-$J$1</f>
        <v>38884813.0178223</v>
      </c>
      <c r="J1372" s="47" t="n">
        <f aca="false">I1372*100/$J$2</f>
        <v>44.2162050540213</v>
      </c>
      <c r="L1372" s="41" t="n">
        <f aca="false">[4]Plan1!$C1367</f>
        <v>-3.17</v>
      </c>
      <c r="M1372" s="41" t="n">
        <f aca="false">$O$5 + L1372</f>
        <v>835.61</v>
      </c>
      <c r="N1372" s="47" t="n">
        <f aca="false">IF(M1372&gt;$O$5,$O$2+$O$1,(M1372^3*3270.5936-M1372^2*8015778.389801+M1372*6549018422.82398-1783686174686.87))-$O$1</f>
        <v>24757970.4941406</v>
      </c>
      <c r="O1372" s="41" t="n">
        <f aca="false">N1372*100/$O$2</f>
        <v>63.340889944391</v>
      </c>
      <c r="R1372" s="47" t="n">
        <f aca="false">SUM(D1372,I1372,N1372)</f>
        <v>182760885.977539</v>
      </c>
      <c r="S1372" s="41" t="n">
        <f aca="false">R1372*100/$R$2</f>
        <v>66.2157072187152</v>
      </c>
      <c r="U1372" s="41" t="n">
        <f aca="false">[1]Plan1!$B1367</f>
        <v>13.36</v>
      </c>
    </row>
    <row r="1373" customFormat="false" ht="15" hidden="false" customHeight="false" outlineLevel="0" collapsed="false">
      <c r="A1373" s="46" t="n">
        <v>43371</v>
      </c>
      <c r="B1373" s="41" t="n">
        <f aca="false">[2]Plan1!$C1368</f>
        <v>-2.82</v>
      </c>
      <c r="C1373" s="41" t="n">
        <f aca="false">$E$5 + B1373</f>
        <v>778.18</v>
      </c>
      <c r="D1373" s="47" t="n">
        <f aca="false">IF(C1373&gt;$E$5,$E$2+$E$1,(IF(C1373&gt;764.99,C1373^3*3486.59308-C1373^2*7860012.00812+C1373*5908819377.96283-1481278321001.59,IF(C1373&gt;752.99,C1373^3*3588.471445-C1373^2*8028757.56264+C1373*5988077680.84934-1488767378546.26,C1373^3*899.851852-C1373^2*1969009.674601+C1373*1435480406.01138-348666163343.76))))-$E$1</f>
        <v>118821510.139404</v>
      </c>
      <c r="E1373" s="47" t="n">
        <f aca="false">D1373*100/$E$2</f>
        <v>79.757198868079</v>
      </c>
      <c r="G1373" s="41" t="n">
        <f aca="false">[3]Plan1!$C1368</f>
        <v>-8.4</v>
      </c>
      <c r="H1373" s="41" t="n">
        <f aca="false">$J$5 + G1373</f>
        <v>751.6</v>
      </c>
      <c r="I1373" s="47" t="n">
        <f aca="false">IF(H1373&gt;$J$5,$J$2+$J$1,(IF(H1373&gt;739.99,H1373^3*2498.244218-H1373^2*5471052.355142+H1373*3994605728.77515-972400879260.135,H1373^3*1396.138889-H1373^2*3002770.071427+H1373*2152080038.43115-513963640099.415)))-$J$1</f>
        <v>38798478.376709</v>
      </c>
      <c r="J1373" s="47" t="n">
        <f aca="false">I1373*100/$J$2</f>
        <v>44.118033302675</v>
      </c>
      <c r="L1373" s="41" t="n">
        <f aca="false">[4]Plan1!$C1368</f>
        <v>-3.2</v>
      </c>
      <c r="M1373" s="41" t="n">
        <f aca="false">$O$5 + L1373</f>
        <v>835.58</v>
      </c>
      <c r="N1373" s="47" t="n">
        <f aca="false">IF(M1373&gt;$O$5,$O$2+$O$1,(M1373^3*3270.5936-M1373^2*8015778.389801+M1373*6549018422.82398-1783686174686.87))-$O$1</f>
        <v>24640923.8676758</v>
      </c>
      <c r="O1373" s="41" t="n">
        <f aca="false">N1373*100/$O$2</f>
        <v>63.0414373908375</v>
      </c>
      <c r="R1373" s="47" t="n">
        <f aca="false">SUM(D1373,I1373,N1373)</f>
        <v>182260912.383789</v>
      </c>
      <c r="S1373" s="41" t="n">
        <f aca="false">R1373*100/$R$2</f>
        <v>66.0345628511785</v>
      </c>
      <c r="U1373" s="41" t="n">
        <f aca="false">[1]Plan1!$B1368</f>
        <v>13.36</v>
      </c>
    </row>
    <row r="1374" customFormat="false" ht="15" hidden="false" customHeight="false" outlineLevel="0" collapsed="false">
      <c r="A1374" s="46" t="n">
        <v>43372</v>
      </c>
      <c r="B1374" s="41" t="n">
        <f aca="false">[2]Plan1!$C1369</f>
        <v>-2.83</v>
      </c>
      <c r="C1374" s="41" t="n">
        <f aca="false">$E$5 + B1374</f>
        <v>778.17</v>
      </c>
      <c r="D1374" s="47" t="n">
        <f aca="false">IF(C1374&gt;$E$5,$E$2+$E$1,(IF(C1374&gt;764.99,C1374^3*3486.59308-C1374^2*7860012.00812+C1374*5908819377.96283-1481278321001.59,IF(C1374&gt;752.99,C1374^3*3588.471445-C1374^2*8028757.56264+C1374*5988077680.84934-1488767378546.26,C1374^3*899.851852-C1374^2*1969009.674601+C1374*1435480406.01138-348666163343.76))))-$E$1</f>
        <v>118722757.889893</v>
      </c>
      <c r="E1374" s="47" t="n">
        <f aca="false">D1374*100/$E$2</f>
        <v>79.6909128665484</v>
      </c>
      <c r="G1374" s="41" t="n">
        <f aca="false">[3]Plan1!$C1369</f>
        <v>-8.42</v>
      </c>
      <c r="H1374" s="41" t="n">
        <f aca="false">$J$5 + G1374</f>
        <v>751.58</v>
      </c>
      <c r="I1374" s="47" t="n">
        <f aca="false">IF(H1374&gt;$J$5,$J$2+$J$1,(IF(H1374&gt;739.99,H1374^3*2498.244218-H1374^2*5471052.355142+H1374*3994605728.77515-972400879260.135,H1374^3*1396.138889-H1374^2*3002770.071427+H1374*2152080038.43115-513963640099.415)))-$J$1</f>
        <v>38712273.326416</v>
      </c>
      <c r="J1374" s="47" t="n">
        <f aca="false">I1374*100/$J$2</f>
        <v>44.0200089099976</v>
      </c>
      <c r="L1374" s="41" t="n">
        <f aca="false">[4]Plan1!$C1369</f>
        <v>-3.22</v>
      </c>
      <c r="M1374" s="41" t="n">
        <f aca="false">$O$5 + L1374</f>
        <v>835.56</v>
      </c>
      <c r="N1374" s="47" t="n">
        <f aca="false">IF(M1374&gt;$O$5,$O$2+$O$1,(M1374^3*3270.5936-M1374^2*8015778.389801+M1374*6549018422.82398-1783686174686.87))-$O$1</f>
        <v>24563075.5654297</v>
      </c>
      <c r="O1374" s="41" t="n">
        <f aca="false">N1374*100/$O$2</f>
        <v>62.8422699854924</v>
      </c>
      <c r="R1374" s="47" t="n">
        <f aca="false">SUM(D1374,I1374,N1374)</f>
        <v>181998106.781738</v>
      </c>
      <c r="S1374" s="41" t="n">
        <f aca="false">R1374*100/$R$2</f>
        <v>65.939346313418</v>
      </c>
      <c r="U1374" s="41" t="n">
        <f aca="false">[1]Plan1!$B1369</f>
        <v>13.62</v>
      </c>
    </row>
    <row r="1375" customFormat="false" ht="15" hidden="false" customHeight="false" outlineLevel="0" collapsed="false">
      <c r="A1375" s="46" t="n">
        <v>43373</v>
      </c>
      <c r="B1375" s="41" t="n">
        <f aca="false">[2]Plan1!$C1370</f>
        <v>-2.84</v>
      </c>
      <c r="C1375" s="41" t="n">
        <f aca="false">$E$5 + B1375</f>
        <v>778.16</v>
      </c>
      <c r="D1375" s="47" t="n">
        <f aca="false">IF(C1375&gt;$E$5,$E$2+$E$1,(IF(C1375&gt;764.99,C1375^3*3486.59308-C1375^2*7860012.00812+C1375*5908819377.96283-1481278321001.59,IF(C1375&gt;752.99,C1375^3*3588.471445-C1375^2*8028757.56264+C1375*5988077680.84934-1488767378546.26,C1375^3*899.851852-C1375^2*1969009.674601+C1375*1435480406.01138-348666163343.76))))-$E$1</f>
        <v>118624061.535889</v>
      </c>
      <c r="E1375" s="47" t="n">
        <f aca="false">D1375*100/$E$2</f>
        <v>79.6246643840589</v>
      </c>
      <c r="G1375" s="41" t="n">
        <f aca="false">[3]Plan1!$C1370</f>
        <v>-8.43</v>
      </c>
      <c r="H1375" s="41" t="n">
        <f aca="false">$J$5 + G1375</f>
        <v>751.57</v>
      </c>
      <c r="I1375" s="47" t="n">
        <f aca="false">IF(H1375&gt;$J$5,$J$2+$J$1,(IF(H1375&gt;739.99,H1375^3*2498.244218-H1375^2*5471052.355142+H1375*3994605728.77515-972400879260.135,H1375^3*1396.138889-H1375^2*3002770.071427+H1375*2152080038.43115-513963640099.415)))-$J$1</f>
        <v>38669219.3608398</v>
      </c>
      <c r="J1375" s="47" t="n">
        <f aca="false">I1375*100/$J$2</f>
        <v>43.9710519311012</v>
      </c>
      <c r="L1375" s="41" t="n">
        <f aca="false">[4]Plan1!$C1370</f>
        <v>-3.25</v>
      </c>
      <c r="M1375" s="41" t="n">
        <f aca="false">$O$5 + L1375</f>
        <v>835.53</v>
      </c>
      <c r="N1375" s="47" t="n">
        <f aca="false">IF(M1375&gt;$O$5,$O$2+$O$1,(M1375^3*3270.5936-M1375^2*8015778.389801+M1375*6549018422.82398-1783686174686.87))-$O$1</f>
        <v>24446576.8935547</v>
      </c>
      <c r="O1375" s="41" t="n">
        <f aca="false">N1375*100/$O$2</f>
        <v>62.5442193211358</v>
      </c>
      <c r="R1375" s="47" t="n">
        <f aca="false">SUM(D1375,I1375,N1375)</f>
        <v>181739857.790283</v>
      </c>
      <c r="S1375" s="41" t="n">
        <f aca="false">R1375*100/$R$2</f>
        <v>65.8457806715343</v>
      </c>
      <c r="U1375" s="41" t="n">
        <f aca="false">[1]Plan1!$B1370</f>
        <v>12.83</v>
      </c>
    </row>
    <row r="1376" customFormat="false" ht="15" hidden="false" customHeight="false" outlineLevel="0" collapsed="false">
      <c r="A1376" s="46" t="n">
        <v>43374</v>
      </c>
      <c r="B1376" s="41" t="n">
        <f aca="false">[2]Plan1!$C1371</f>
        <v>-2.85</v>
      </c>
      <c r="C1376" s="41" t="n">
        <f aca="false">$E$5 + B1376</f>
        <v>778.15</v>
      </c>
      <c r="D1376" s="47" t="n">
        <f aca="false">IF(C1376&gt;$E$5,$E$2+$E$1,(IF(C1376&gt;764.99,C1376^3*3486.59308-C1376^2*7860012.00812+C1376*5908819377.96283-1481278321001.59,IF(C1376&gt;752.99,C1376^3*3588.471445-C1376^2*8028757.56264+C1376*5988077680.84934-1488767378546.26,C1376^3*899.851852-C1376^2*1969009.674601+C1376*1435480406.01138-348666163343.76))))-$E$1</f>
        <v>118525421.054443</v>
      </c>
      <c r="E1376" s="47" t="n">
        <f aca="false">D1376*100/$E$2</f>
        <v>79.5584534052063</v>
      </c>
      <c r="G1376" s="41" t="n">
        <f aca="false">[3]Plan1!$C1371</f>
        <v>-8.44</v>
      </c>
      <c r="H1376" s="41" t="n">
        <f aca="false">$J$5 + G1376</f>
        <v>751.56</v>
      </c>
      <c r="I1376" s="47" t="n">
        <f aca="false">IF(H1376&gt;$J$5,$J$2+$J$1,(IF(H1376&gt;739.99,H1376^3*2498.244218-H1376^2*5471052.355142+H1376*3994605728.77515-972400879260.135,H1376^3*1396.138889-H1376^2*3002770.071427+H1376*2152080038.43115-513963640099.415)))-$J$1</f>
        <v>38626197.7475586</v>
      </c>
      <c r="J1376" s="47" t="n">
        <f aca="false">I1376*100/$J$2</f>
        <v>43.9221317402358</v>
      </c>
      <c r="L1376" s="41" t="n">
        <f aca="false">[4]Plan1!$C1371</f>
        <v>-3.25</v>
      </c>
      <c r="M1376" s="41" t="n">
        <f aca="false">$O$5 + L1376</f>
        <v>835.53</v>
      </c>
      <c r="N1376" s="47" t="n">
        <f aca="false">IF(M1376&gt;$O$5,$O$2+$O$1,(M1376^3*3270.5936-M1376^2*8015778.389801+M1376*6549018422.82398-1783686174686.87))-$O$1</f>
        <v>24446576.8935547</v>
      </c>
      <c r="O1376" s="41" t="n">
        <f aca="false">N1376*100/$O$2</f>
        <v>62.5442193211358</v>
      </c>
      <c r="R1376" s="47" t="n">
        <f aca="false">SUM(D1376,I1376,N1376)</f>
        <v>181598195.695557</v>
      </c>
      <c r="S1376" s="41" t="n">
        <f aca="false">R1376*100/$R$2</f>
        <v>65.794455379811</v>
      </c>
      <c r="U1376" s="41" t="n">
        <f aca="false">[1]Plan1!$B1371</f>
        <v>13.36</v>
      </c>
    </row>
    <row r="1377" customFormat="false" ht="15" hidden="false" customHeight="false" outlineLevel="0" collapsed="false">
      <c r="A1377" s="46" t="n">
        <v>43375</v>
      </c>
      <c r="B1377" s="41" t="n">
        <f aca="false">[2]Plan1!$C1372</f>
        <v>-2.84</v>
      </c>
      <c r="C1377" s="41" t="n">
        <f aca="false">$E$5 + B1377</f>
        <v>778.16</v>
      </c>
      <c r="D1377" s="47" t="n">
        <f aca="false">IF(C1377&gt;$E$5,$E$2+$E$1,(IF(C1377&gt;764.99,C1377^3*3486.59308-C1377^2*7860012.00812+C1377*5908819377.96283-1481278321001.59,IF(C1377&gt;752.99,C1377^3*3588.471445-C1377^2*8028757.56264+C1377*5988077680.84934-1488767378546.26,C1377^3*899.851852-C1377^2*1969009.674601+C1377*1435480406.01138-348666163343.76))))-$E$1</f>
        <v>118624061.535889</v>
      </c>
      <c r="E1377" s="47" t="n">
        <f aca="false">D1377*100/$E$2</f>
        <v>79.6246643840589</v>
      </c>
      <c r="G1377" s="41" t="n">
        <f aca="false">[3]Plan1!$C1372</f>
        <v>-8.44</v>
      </c>
      <c r="H1377" s="41" t="n">
        <f aca="false">$J$5 + G1377</f>
        <v>751.56</v>
      </c>
      <c r="I1377" s="47" t="n">
        <f aca="false">IF(H1377&gt;$J$5,$J$2+$J$1,(IF(H1377&gt;739.99,H1377^3*2498.244218-H1377^2*5471052.355142+H1377*3994605728.77515-972400879260.135,H1377^3*1396.138889-H1377^2*3002770.071427+H1377*2152080038.43115-513963640099.415)))-$J$1</f>
        <v>38626197.7475586</v>
      </c>
      <c r="J1377" s="47" t="n">
        <f aca="false">I1377*100/$J$2</f>
        <v>43.9221317402358</v>
      </c>
      <c r="L1377" s="41" t="n">
        <f aca="false">[4]Plan1!$C1372</f>
        <v>-3.26</v>
      </c>
      <c r="M1377" s="41" t="n">
        <f aca="false">$O$5 + L1377</f>
        <v>835.52</v>
      </c>
      <c r="N1377" s="47" t="n">
        <f aca="false">IF(M1377&gt;$O$5,$O$2+$O$1,(M1377^3*3270.5936-M1377^2*8015778.389801+M1377*6549018422.82398-1783686174686.87))-$O$1</f>
        <v>24407816.9331055</v>
      </c>
      <c r="O1377" s="41" t="n">
        <f aca="false">N1377*100/$O$2</f>
        <v>62.4450556845346</v>
      </c>
      <c r="R1377" s="47" t="n">
        <f aca="false">SUM(D1377,I1377,N1377)</f>
        <v>181658076.216553</v>
      </c>
      <c r="S1377" s="41" t="n">
        <f aca="false">R1377*100/$R$2</f>
        <v>65.8161505637951</v>
      </c>
      <c r="U1377" s="41" t="n">
        <f aca="false">[1]Plan1!$B1372</f>
        <v>18.56</v>
      </c>
    </row>
    <row r="1378" customFormat="false" ht="15" hidden="false" customHeight="false" outlineLevel="0" collapsed="false">
      <c r="A1378" s="46" t="n">
        <v>43376</v>
      </c>
      <c r="B1378" s="41" t="n">
        <f aca="false">[2]Plan1!$C1373</f>
        <v>-2.83</v>
      </c>
      <c r="C1378" s="41" t="n">
        <f aca="false">$E$5 + B1378</f>
        <v>778.17</v>
      </c>
      <c r="D1378" s="47" t="n">
        <f aca="false">IF(C1378&gt;$E$5,$E$2+$E$1,(IF(C1378&gt;764.99,C1378^3*3486.59308-C1378^2*7860012.00812+C1378*5908819377.96283-1481278321001.59,IF(C1378&gt;752.99,C1378^3*3588.471445-C1378^2*8028757.56264+C1378*5988077680.84934-1488767378546.26,C1378^3*899.851852-C1378^2*1969009.674601+C1378*1435480406.01138-348666163343.76))))-$E$1</f>
        <v>118722757.889893</v>
      </c>
      <c r="E1378" s="47" t="n">
        <f aca="false">D1378*100/$E$2</f>
        <v>79.6909128665484</v>
      </c>
      <c r="G1378" s="41" t="n">
        <f aca="false">[3]Plan1!$C1373</f>
        <v>-8.45</v>
      </c>
      <c r="H1378" s="41" t="n">
        <f aca="false">$J$5 + G1378</f>
        <v>751.55</v>
      </c>
      <c r="I1378" s="47" t="n">
        <f aca="false">IF(H1378&gt;$J$5,$J$2+$J$1,(IF(H1378&gt;739.99,H1378^3*2498.244218-H1378^2*5471052.355142+H1378*3994605728.77515-972400879260.135,H1378^3*1396.138889-H1378^2*3002770.071427+H1378*2152080038.43115-513963640099.415)))-$J$1</f>
        <v>38583208.4716797</v>
      </c>
      <c r="J1378" s="47" t="n">
        <f aca="false">I1378*100/$J$2</f>
        <v>43.8732483204669</v>
      </c>
      <c r="L1378" s="41" t="n">
        <f aca="false">[4]Plan1!$C1373</f>
        <v>-3.27</v>
      </c>
      <c r="M1378" s="41" t="n">
        <f aca="false">$O$5 + L1378</f>
        <v>835.51</v>
      </c>
      <c r="N1378" s="47" t="n">
        <f aca="false">IF(M1378&gt;$O$5,$O$2+$O$1,(M1378^3*3270.5936-M1378^2*8015778.389801+M1378*6549018422.82398-1783686174686.87))-$O$1</f>
        <v>24369093.4042969</v>
      </c>
      <c r="O1378" s="41" t="n">
        <f aca="false">N1378*100/$O$2</f>
        <v>62.3459852547874</v>
      </c>
      <c r="R1378" s="47" t="n">
        <f aca="false">SUM(D1378,I1378,N1378)</f>
        <v>181675059.765869</v>
      </c>
      <c r="S1378" s="41" t="n">
        <f aca="false">R1378*100/$R$2</f>
        <v>65.8223038373638</v>
      </c>
      <c r="U1378" s="41" t="n">
        <f aca="false">[1]Plan1!$B1373</f>
        <v>14.16</v>
      </c>
    </row>
    <row r="1379" customFormat="false" ht="15" hidden="false" customHeight="false" outlineLevel="0" collapsed="false">
      <c r="A1379" s="46" t="n">
        <v>43377</v>
      </c>
      <c r="B1379" s="41" t="n">
        <f aca="false">[2]Plan1!$C1374</f>
        <v>-2.85</v>
      </c>
      <c r="C1379" s="41" t="n">
        <f aca="false">$E$5 + B1379</f>
        <v>778.15</v>
      </c>
      <c r="D1379" s="47" t="n">
        <f aca="false">IF(C1379&gt;$E$5,$E$2+$E$1,(IF(C1379&gt;764.99,C1379^3*3486.59308-C1379^2*7860012.00812+C1379*5908819377.96283-1481278321001.59,IF(C1379&gt;752.99,C1379^3*3588.471445-C1379^2*8028757.56264+C1379*5988077680.84934-1488767378546.26,C1379^3*899.851852-C1379^2*1969009.674601+C1379*1435480406.01138-348666163343.76))))-$E$1</f>
        <v>118525421.054443</v>
      </c>
      <c r="E1379" s="47" t="n">
        <f aca="false">D1379*100/$E$2</f>
        <v>79.5584534052063</v>
      </c>
      <c r="G1379" s="41" t="n">
        <f aca="false">[3]Plan1!$C1374</f>
        <v>-8.46</v>
      </c>
      <c r="H1379" s="41" t="n">
        <f aca="false">$J$5 + G1379</f>
        <v>751.54</v>
      </c>
      <c r="I1379" s="47" t="n">
        <f aca="false">IF(H1379&gt;$J$5,$J$2+$J$1,(IF(H1379&gt;739.99,H1379^3*2498.244218-H1379^2*5471052.355142+H1379*3994605728.77515-972400879260.135,H1379^3*1396.138889-H1379^2*3002770.071427+H1379*2152080038.43115-513963640099.415)))-$J$1</f>
        <v>38540251.5192871</v>
      </c>
      <c r="J1379" s="47" t="n">
        <f aca="false">I1379*100/$J$2</f>
        <v>43.8244016559705</v>
      </c>
      <c r="L1379" s="41" t="n">
        <f aca="false">[4]Plan1!$C1374</f>
        <v>-3.28</v>
      </c>
      <c r="M1379" s="41" t="n">
        <f aca="false">$O$5 + L1379</f>
        <v>835.5</v>
      </c>
      <c r="N1379" s="47" t="n">
        <f aca="false">IF(M1379&gt;$O$5,$O$2+$O$1,(M1379^3*3270.5936-M1379^2*8015778.389801+M1379*6549018422.82398-1783686174686.87))-$O$1</f>
        <v>24330406.2880859</v>
      </c>
      <c r="O1379" s="41" t="n">
        <f aca="false">N1379*100/$O$2</f>
        <v>62.2470079831745</v>
      </c>
      <c r="R1379" s="47" t="n">
        <f aca="false">SUM(D1379,I1379,N1379)</f>
        <v>181396078.861816</v>
      </c>
      <c r="S1379" s="41" t="n">
        <f aca="false">R1379*100/$R$2</f>
        <v>65.721226860397</v>
      </c>
      <c r="U1379" s="41" t="n">
        <f aca="false">[1]Plan1!$B1374</f>
        <v>13.36</v>
      </c>
    </row>
    <row r="1380" customFormat="false" ht="15" hidden="false" customHeight="false" outlineLevel="0" collapsed="false">
      <c r="A1380" s="46" t="n">
        <v>43378</v>
      </c>
      <c r="B1380" s="41" t="n">
        <f aca="false">[2]Plan1!$C1375</f>
        <v>-2.88</v>
      </c>
      <c r="C1380" s="41" t="n">
        <f aca="false">$E$5 + B1380</f>
        <v>778.12</v>
      </c>
      <c r="D1380" s="47" t="n">
        <f aca="false">IF(C1380&gt;$E$5,$E$2+$E$1,(IF(C1380&gt;764.99,C1380^3*3486.59308-C1380^2*7860012.00812+C1380*5908819377.96283-1481278321001.59,IF(C1380&gt;752.99,C1380^3*3588.471445-C1380^2*8028757.56264+C1380*5988077680.84934-1488767378546.26,C1380^3*899.851852-C1380^2*1969009.674601+C1380*1435480406.01138-348666163343.76))))-$E$1</f>
        <v>118229834.647217</v>
      </c>
      <c r="E1380" s="47" t="n">
        <f aca="false">D1380*100/$E$2</f>
        <v>79.3600453574024</v>
      </c>
      <c r="G1380" s="41" t="n">
        <f aca="false">[3]Plan1!$C1375</f>
        <v>-8.47</v>
      </c>
      <c r="H1380" s="41" t="n">
        <f aca="false">$J$5 + G1380</f>
        <v>751.53</v>
      </c>
      <c r="I1380" s="47" t="n">
        <f aca="false">IF(H1380&gt;$J$5,$J$2+$J$1,(IF(H1380&gt;739.99,H1380^3*2498.244218-H1380^2*5471052.355142+H1380*3994605728.77515-972400879260.135,H1380^3*1396.138889-H1380^2*3002770.071427+H1380*2152080038.43115-513963640099.415)))-$J$1</f>
        <v>38497326.8742676</v>
      </c>
      <c r="J1380" s="47" t="n">
        <f aca="false">I1380*100/$J$2</f>
        <v>43.7755917284241</v>
      </c>
      <c r="L1380" s="41" t="n">
        <f aca="false">[4]Plan1!$C1375</f>
        <v>-3.29</v>
      </c>
      <c r="M1380" s="41" t="n">
        <f aca="false">$O$5 + L1380</f>
        <v>835.49</v>
      </c>
      <c r="N1380" s="47" t="n">
        <f aca="false">IF(M1380&gt;$O$5,$O$2+$O$1,(M1380^3*3270.5936-M1380^2*8015778.389801+M1380*6549018422.82398-1783686174686.87))-$O$1</f>
        <v>24291755.5644531</v>
      </c>
      <c r="O1380" s="41" t="n">
        <f aca="false">N1380*100/$O$2</f>
        <v>62.1481238184778</v>
      </c>
      <c r="R1380" s="47" t="n">
        <f aca="false">SUM(D1380,I1380,N1380)</f>
        <v>181018917.085938</v>
      </c>
      <c r="S1380" s="41" t="n">
        <f aca="false">R1380*100/$R$2</f>
        <v>65.5845781809375</v>
      </c>
      <c r="U1380" s="41" t="n">
        <f aca="false">[1]Plan1!$B1375</f>
        <v>13.62</v>
      </c>
    </row>
    <row r="1381" customFormat="false" ht="15" hidden="false" customHeight="false" outlineLevel="0" collapsed="false">
      <c r="A1381" s="46" t="n">
        <v>43379</v>
      </c>
      <c r="B1381" s="41" t="n">
        <f aca="false">[2]Plan1!$C1376</f>
        <v>-2.9</v>
      </c>
      <c r="C1381" s="41" t="n">
        <f aca="false">$E$5 + B1381</f>
        <v>778.1</v>
      </c>
      <c r="D1381" s="47" t="n">
        <f aca="false">IF(C1381&gt;$E$5,$E$2+$E$1,(IF(C1381&gt;764.99,C1381^3*3486.59308-C1381^2*7860012.00812+C1381*5908819377.96283-1481278321001.59,IF(C1381&gt;752.99,C1381^3*3588.471445-C1381^2*8028757.56264+C1381*5988077680.84934-1488767378546.26,C1381^3*899.851852-C1381^2*1969009.674601+C1381*1435480406.01138-348666163343.76))))-$E$1</f>
        <v>118033056.030518</v>
      </c>
      <c r="E1381" s="47" t="n">
        <f aca="false">D1381*100/$E$2</f>
        <v>79.2279605922226</v>
      </c>
      <c r="G1381" s="41" t="n">
        <f aca="false">[3]Plan1!$C1376</f>
        <v>-8.48</v>
      </c>
      <c r="H1381" s="41" t="n">
        <f aca="false">$J$5 + G1381</f>
        <v>751.52</v>
      </c>
      <c r="I1381" s="47" t="n">
        <f aca="false">IF(H1381&gt;$J$5,$J$2+$J$1,(IF(H1381&gt;739.99,H1381^3*2498.244218-H1381^2*5471052.355142+H1381*3994605728.77515-972400879260.135,H1381^3*1396.138889-H1381^2*3002770.071427+H1381*2152080038.43115-513963640099.415)))-$J$1</f>
        <v>38454434.5222168</v>
      </c>
      <c r="J1381" s="47" t="n">
        <f aca="false">I1381*100/$J$2</f>
        <v>43.7268185214485</v>
      </c>
      <c r="L1381" s="41" t="n">
        <f aca="false">[4]Plan1!$C1376</f>
        <v>-3.29</v>
      </c>
      <c r="M1381" s="41" t="n">
        <f aca="false">$O$5 + L1381</f>
        <v>835.49</v>
      </c>
      <c r="N1381" s="47" t="n">
        <f aca="false">IF(M1381&gt;$O$5,$O$2+$O$1,(M1381^3*3270.5936-M1381^2*8015778.389801+M1381*6549018422.82398-1783686174686.87))-$O$1</f>
        <v>24291755.5644531</v>
      </c>
      <c r="O1381" s="41" t="n">
        <f aca="false">N1381*100/$O$2</f>
        <v>62.1481238184778</v>
      </c>
      <c r="R1381" s="47" t="n">
        <f aca="false">SUM(D1381,I1381,N1381)</f>
        <v>180779246.117188</v>
      </c>
      <c r="S1381" s="41" t="n">
        <f aca="false">R1381*100/$R$2</f>
        <v>65.4977435028788</v>
      </c>
      <c r="U1381" s="41" t="n">
        <f aca="false">[1]Plan1!$B1376</f>
        <v>13.09</v>
      </c>
    </row>
    <row r="1382" customFormat="false" ht="15" hidden="false" customHeight="false" outlineLevel="0" collapsed="false">
      <c r="A1382" s="46" t="n">
        <v>43380</v>
      </c>
      <c r="B1382" s="41" t="n">
        <f aca="false">[2]Plan1!$C1377</f>
        <v>-2.94</v>
      </c>
      <c r="C1382" s="41" t="n">
        <f aca="false">$E$5 + B1382</f>
        <v>778.06</v>
      </c>
      <c r="D1382" s="47" t="n">
        <f aca="false">IF(C1382&gt;$E$5,$E$2+$E$1,(IF(C1382&gt;764.99,C1382^3*3486.59308-C1382^2*7860012.00812+C1382*5908819377.96283-1481278321001.59,IF(C1382&gt;752.99,C1382^3*3588.471445-C1382^2*8028757.56264+C1382*5988077680.84934-1488767378546.26,C1382^3*899.851852-C1382^2*1969009.674601+C1382*1435480406.01138-348666163343.76))))-$E$1</f>
        <v>117640167.606201</v>
      </c>
      <c r="E1382" s="47" t="n">
        <f aca="false">D1382*100/$E$2</f>
        <v>78.9642399901666</v>
      </c>
      <c r="G1382" s="41" t="n">
        <f aca="false">[3]Plan1!$C1377</f>
        <v>-8.48</v>
      </c>
      <c r="H1382" s="41" t="n">
        <f aca="false">$J$5 + G1382</f>
        <v>751.52</v>
      </c>
      <c r="I1382" s="47" t="n">
        <f aca="false">IF(H1382&gt;$J$5,$J$2+$J$1,(IF(H1382&gt;739.99,H1382^3*2498.244218-H1382^2*5471052.355142+H1382*3994605728.77515-972400879260.135,H1382^3*1396.138889-H1382^2*3002770.071427+H1382*2152080038.43115-513963640099.415)))-$J$1</f>
        <v>38454434.5222168</v>
      </c>
      <c r="J1382" s="47" t="n">
        <f aca="false">I1382*100/$J$2</f>
        <v>43.7268185214485</v>
      </c>
      <c r="L1382" s="41" t="n">
        <f aca="false">[4]Plan1!$C1377</f>
        <v>-3.31</v>
      </c>
      <c r="M1382" s="41" t="n">
        <f aca="false">$O$5 + L1382</f>
        <v>835.47</v>
      </c>
      <c r="N1382" s="47" t="n">
        <f aca="false">IF(M1382&gt;$O$5,$O$2+$O$1,(M1382^3*3270.5936-M1382^2*8015778.389801+M1382*6549018422.82398-1783686174686.87))-$O$1</f>
        <v>24214563.2167969</v>
      </c>
      <c r="O1382" s="41" t="n">
        <f aca="false">N1382*100/$O$2</f>
        <v>61.9506346099581</v>
      </c>
      <c r="R1382" s="47" t="n">
        <f aca="false">SUM(D1382,I1382,N1382)</f>
        <v>180309165.345215</v>
      </c>
      <c r="S1382" s="41" t="n">
        <f aca="false">R1382*100/$R$2</f>
        <v>65.3274295399124</v>
      </c>
      <c r="U1382" s="41" t="n">
        <f aca="false">[1]Plan1!$B1377</f>
        <v>13.89</v>
      </c>
    </row>
    <row r="1383" customFormat="false" ht="15" hidden="false" customHeight="false" outlineLevel="0" collapsed="false">
      <c r="A1383" s="46" t="n">
        <v>43381</v>
      </c>
      <c r="B1383" s="41" t="n">
        <f aca="false">[2]Plan1!$C1378</f>
        <v>-2.95</v>
      </c>
      <c r="C1383" s="41" t="n">
        <f aca="false">$E$5 + B1383</f>
        <v>778.05</v>
      </c>
      <c r="D1383" s="47" t="n">
        <f aca="false">IF(C1383&gt;$E$5,$E$2+$E$1,(IF(C1383&gt;764.99,C1383^3*3486.59308-C1383^2*7860012.00812+C1383*5908819377.96283-1481278321001.59,IF(C1383&gt;752.99,C1383^3*3588.471445-C1383^2*8028757.56264+C1383*5988077680.84934-1488767378546.26,C1383^3*899.851852-C1383^2*1969009.674601+C1383*1435480406.01138-348666163343.76))))-$E$1</f>
        <v>117542084.716064</v>
      </c>
      <c r="E1383" s="47" t="n">
        <f aca="false">D1383*100/$E$2</f>
        <v>78.8984032863155</v>
      </c>
      <c r="G1383" s="41" t="n">
        <f aca="false">[3]Plan1!$C1378</f>
        <v>-8.49</v>
      </c>
      <c r="H1383" s="41" t="n">
        <f aca="false">$J$5 + G1383</f>
        <v>751.51</v>
      </c>
      <c r="I1383" s="47" t="n">
        <f aca="false">IF(H1383&gt;$J$5,$J$2+$J$1,(IF(H1383&gt;739.99,H1383^3*2498.244218-H1383^2*5471052.355142+H1383*3994605728.77515-972400879260.135,H1383^3*1396.138889-H1383^2*3002770.071427+H1383*2152080038.43115-513963640099.415)))-$J$1</f>
        <v>38411574.4482422</v>
      </c>
      <c r="J1383" s="47" t="n">
        <f aca="false">I1383*100/$J$2</f>
        <v>43.6780820181092</v>
      </c>
      <c r="L1383" s="41" t="n">
        <f aca="false">[4]Plan1!$C1378</f>
        <v>-3.33</v>
      </c>
      <c r="M1383" s="41" t="n">
        <f aca="false">$O$5 + L1383</f>
        <v>835.45</v>
      </c>
      <c r="N1383" s="47" t="n">
        <f aca="false">IF(M1383&gt;$O$5,$O$2+$O$1,(M1383^3*3270.5936-M1383^2*8015778.389801+M1383*6549018422.82398-1783686174686.87))-$O$1</f>
        <v>24137516.2080078</v>
      </c>
      <c r="O1383" s="41" t="n">
        <f aca="false">N1383*100/$O$2</f>
        <v>61.7535172369728</v>
      </c>
      <c r="R1383" s="47" t="n">
        <f aca="false">SUM(D1383,I1383,N1383)</f>
        <v>180091175.372314</v>
      </c>
      <c r="S1383" s="41" t="n">
        <f aca="false">R1383*100/$R$2</f>
        <v>65.2484500572677</v>
      </c>
      <c r="U1383" s="41" t="n">
        <f aca="false">[1]Plan1!$B1378</f>
        <v>14.71</v>
      </c>
    </row>
    <row r="1384" customFormat="false" ht="15" hidden="false" customHeight="false" outlineLevel="0" collapsed="false">
      <c r="A1384" s="46" t="n">
        <v>43382</v>
      </c>
      <c r="B1384" s="41" t="n">
        <f aca="false">[2]Plan1!$C1379</f>
        <v>-3</v>
      </c>
      <c r="C1384" s="41" t="n">
        <f aca="false">$E$5 + B1384</f>
        <v>778</v>
      </c>
      <c r="D1384" s="47" t="n">
        <f aca="false">IF(C1384&gt;$E$5,$E$2+$E$1,(IF(C1384&gt;764.99,C1384^3*3486.59308-C1384^2*7860012.00812+C1384*5908819377.96283-1481278321001.59,IF(C1384&gt;752.99,C1384^3*3588.471445-C1384^2*8028757.56264+C1384*5988077680.84934-1488767378546.26,C1384^3*899.851852-C1384^2*1969009.674601+C1384*1435480406.01138-348666163343.76))))-$E$1</f>
        <v>117052504.496826</v>
      </c>
      <c r="E1384" s="47" t="n">
        <f aca="false">D1384*100/$E$2</f>
        <v>78.5697797327026</v>
      </c>
      <c r="G1384" s="41" t="n">
        <f aca="false">[3]Plan1!$C1379</f>
        <v>-8.5</v>
      </c>
      <c r="H1384" s="41" t="n">
        <f aca="false">$J$5 + G1384</f>
        <v>751.5</v>
      </c>
      <c r="I1384" s="47" t="n">
        <f aca="false">IF(H1384&gt;$J$5,$J$2+$J$1,(IF(H1384&gt;739.99,H1384^3*2498.244218-H1384^2*5471052.355142+H1384*3994605728.77515-972400879260.135,H1384^3*1396.138889-H1384^2*3002770.071427+H1384*2152080038.43115-513963640099.415)))-$J$1</f>
        <v>38368746.6364746</v>
      </c>
      <c r="J1384" s="47" t="n">
        <f aca="false">I1384*100/$J$2</f>
        <v>43.6293822003612</v>
      </c>
      <c r="L1384" s="41" t="n">
        <f aca="false">[4]Plan1!$C1379</f>
        <v>-3.34</v>
      </c>
      <c r="M1384" s="41" t="n">
        <f aca="false">$O$5 + L1384</f>
        <v>835.44</v>
      </c>
      <c r="N1384" s="47" t="n">
        <f aca="false">IF(M1384&gt;$O$5,$O$2+$O$1,(M1384^3*3270.5936-M1384^2*8015778.389801+M1384*6549018422.82398-1783686174686.87))-$O$1</f>
        <v>24099047.1542969</v>
      </c>
      <c r="O1384" s="41" t="n">
        <f aca="false">N1384*100/$O$2</f>
        <v>61.6550978573251</v>
      </c>
      <c r="R1384" s="47" t="n">
        <f aca="false">SUM(D1384,I1384,N1384)</f>
        <v>179520298.287598</v>
      </c>
      <c r="S1384" s="41" t="n">
        <f aca="false">R1384*100/$R$2</f>
        <v>65.0416167969818</v>
      </c>
      <c r="U1384" s="41" t="n">
        <f aca="false">[1]Plan1!$B1379</f>
        <v>13.36</v>
      </c>
    </row>
    <row r="1385" customFormat="false" ht="15" hidden="false" customHeight="false" outlineLevel="0" collapsed="false">
      <c r="A1385" s="46" t="n">
        <v>43383</v>
      </c>
      <c r="B1385" s="41" t="n">
        <f aca="false">[2]Plan1!$C1380</f>
        <v>-3</v>
      </c>
      <c r="C1385" s="41" t="n">
        <f aca="false">$E$5 + B1385</f>
        <v>778</v>
      </c>
      <c r="D1385" s="47" t="n">
        <f aca="false">IF(C1385&gt;$E$5,$E$2+$E$1,(IF(C1385&gt;764.99,C1385^3*3486.59308-C1385^2*7860012.00812+C1385*5908819377.96283-1481278321001.59,IF(C1385&gt;752.99,C1385^3*3588.471445-C1385^2*8028757.56264+C1385*5988077680.84934-1488767378546.26,C1385^3*899.851852-C1385^2*1969009.674601+C1385*1435480406.01138-348666163343.76))))-$E$1</f>
        <v>117052504.496826</v>
      </c>
      <c r="E1385" s="47" t="n">
        <f aca="false">D1385*100/$E$2</f>
        <v>78.5697797327026</v>
      </c>
      <c r="G1385" s="41" t="n">
        <f aca="false">[3]Plan1!$C1380</f>
        <v>-8.5</v>
      </c>
      <c r="H1385" s="41" t="n">
        <f aca="false">$J$5 + G1385</f>
        <v>751.5</v>
      </c>
      <c r="I1385" s="47" t="n">
        <f aca="false">IF(H1385&gt;$J$5,$J$2+$J$1,(IF(H1385&gt;739.99,H1385^3*2498.244218-H1385^2*5471052.355142+H1385*3994605728.77515-972400879260.135,H1385^3*1396.138889-H1385^2*3002770.071427+H1385*2152080038.43115-513963640099.415)))-$J$1</f>
        <v>38368746.6364746</v>
      </c>
      <c r="J1385" s="47" t="n">
        <f aca="false">I1385*100/$J$2</f>
        <v>43.6293822003612</v>
      </c>
      <c r="L1385" s="41" t="n">
        <f aca="false">[4]Plan1!$C1380</f>
        <v>-3.36</v>
      </c>
      <c r="M1385" s="41" t="n">
        <f aca="false">$O$5 + L1385</f>
        <v>835.42</v>
      </c>
      <c r="N1385" s="47" t="n">
        <f aca="false">IF(M1385&gt;$O$5,$O$2+$O$1,(M1385^3*3270.5936-M1385^2*8015778.389801+M1385*6549018422.82398-1783686174686.87))-$O$1</f>
        <v>24022217.8535156</v>
      </c>
      <c r="O1385" s="41" t="n">
        <f aca="false">N1385*100/$O$2</f>
        <v>61.4585374693708</v>
      </c>
      <c r="R1385" s="47" t="n">
        <f aca="false">SUM(D1385,I1385,N1385)</f>
        <v>179443468.986816</v>
      </c>
      <c r="S1385" s="41" t="n">
        <f aca="false">R1385*100/$R$2</f>
        <v>65.0137809367038</v>
      </c>
      <c r="U1385" s="41" t="n">
        <f aca="false">[1]Plan1!$B1380</f>
        <v>12.83</v>
      </c>
    </row>
    <row r="1386" customFormat="false" ht="15" hidden="false" customHeight="false" outlineLevel="0" collapsed="false">
      <c r="A1386" s="46" t="n">
        <v>43384</v>
      </c>
      <c r="B1386" s="41" t="n">
        <f aca="false">[2]Plan1!$C1381</f>
        <v>-3.03</v>
      </c>
      <c r="C1386" s="41" t="n">
        <f aca="false">$E$5 + B1386</f>
        <v>777.97</v>
      </c>
      <c r="D1386" s="47" t="n">
        <f aca="false">IF(C1386&gt;$E$5,$E$2+$E$1,(IF(C1386&gt;764.99,C1386^3*3486.59308-C1386^2*7860012.00812+C1386*5908819377.96283-1481278321001.59,IF(C1386&gt;752.99,C1386^3*3588.471445-C1386^2*8028757.56264+C1386*5988077680.84934-1488767378546.26,C1386^3*899.851852-C1386^2*1969009.674601+C1386*1435480406.01138-348666163343.76))))-$E$1</f>
        <v>116759423.004639</v>
      </c>
      <c r="E1386" s="47" t="n">
        <f aca="false">D1386*100/$E$2</f>
        <v>78.3730530724411</v>
      </c>
      <c r="G1386" s="41" t="n">
        <f aca="false">[3]Plan1!$C1381</f>
        <v>-8.52</v>
      </c>
      <c r="H1386" s="41" t="n">
        <f aca="false">$J$5 + G1386</f>
        <v>751.48</v>
      </c>
      <c r="I1386" s="47" t="n">
        <f aca="false">IF(H1386&gt;$J$5,$J$2+$J$1,(IF(H1386&gt;739.99,H1386^3*2498.244218-H1386^2*5471052.355142+H1386*3994605728.77515-972400879260.135,H1386^3*1396.138889-H1386^2*3002770.071427+H1386*2152080038.43115-513963640099.415)))-$J$1</f>
        <v>38283187.7424316</v>
      </c>
      <c r="J1386" s="47" t="n">
        <f aca="false">I1386*100/$J$2</f>
        <v>43.5320925566779</v>
      </c>
      <c r="L1386" s="41" t="n">
        <f aca="false">[4]Plan1!$C1381</f>
        <v>-3.36</v>
      </c>
      <c r="M1386" s="41" t="n">
        <f aca="false">$O$5 + L1386</f>
        <v>835.42</v>
      </c>
      <c r="N1386" s="47" t="n">
        <f aca="false">IF(M1386&gt;$O$5,$O$2+$O$1,(M1386^3*3270.5936-M1386^2*8015778.389801+M1386*6549018422.82398-1783686174686.87))-$O$1</f>
        <v>24022217.8535156</v>
      </c>
      <c r="O1386" s="41" t="n">
        <f aca="false">N1386*100/$O$2</f>
        <v>61.4585374693708</v>
      </c>
      <c r="R1386" s="47" t="n">
        <f aca="false">SUM(D1386,I1386,N1386)</f>
        <v>179064828.600586</v>
      </c>
      <c r="S1386" s="41" t="n">
        <f aca="false">R1386*100/$R$2</f>
        <v>64.876596545078</v>
      </c>
      <c r="U1386" s="41" t="n">
        <f aca="false">[1]Plan1!$B1381</f>
        <v>13.09</v>
      </c>
    </row>
    <row r="1387" customFormat="false" ht="15" hidden="false" customHeight="false" outlineLevel="0" collapsed="false">
      <c r="A1387" s="46" t="n">
        <v>43385</v>
      </c>
      <c r="B1387" s="41" t="n">
        <f aca="false">[2]Plan1!$C1382</f>
        <v>-3.02</v>
      </c>
      <c r="C1387" s="41" t="n">
        <f aca="false">$E$5 + B1387</f>
        <v>777.98</v>
      </c>
      <c r="D1387" s="47" t="n">
        <f aca="false">IF(C1387&gt;$E$5,$E$2+$E$1,(IF(C1387&gt;764.99,C1387^3*3486.59308-C1387^2*7860012.00812+C1387*5908819377.96283-1481278321001.59,IF(C1387&gt;752.99,C1387^3*3588.471445-C1387^2*8028757.56264+C1387*5988077680.84934-1488767378546.26,C1387^3*899.851852-C1387^2*1969009.674601+C1387*1435480406.01138-348666163343.76))))-$E$1</f>
        <v>116857061.331299</v>
      </c>
      <c r="E1387" s="47" t="n">
        <f aca="false">D1387*100/$E$2</f>
        <v>78.438591369568</v>
      </c>
      <c r="G1387" s="41" t="n">
        <f aca="false">[3]Plan1!$C1382</f>
        <v>-8.52</v>
      </c>
      <c r="H1387" s="41" t="n">
        <f aca="false">$J$5 + G1387</f>
        <v>751.48</v>
      </c>
      <c r="I1387" s="47" t="n">
        <f aca="false">IF(H1387&gt;$J$5,$J$2+$J$1,(IF(H1387&gt;739.99,H1387^3*2498.244218-H1387^2*5471052.355142+H1387*3994605728.77515-972400879260.135,H1387^3*1396.138889-H1387^2*3002770.071427+H1387*2152080038.43115-513963640099.415)))-$J$1</f>
        <v>38283187.7424316</v>
      </c>
      <c r="J1387" s="47" t="n">
        <f aca="false">I1387*100/$J$2</f>
        <v>43.5320925566779</v>
      </c>
      <c r="L1387" s="41" t="n">
        <f aca="false">[4]Plan1!$C1382</f>
        <v>-3.39</v>
      </c>
      <c r="M1387" s="41" t="n">
        <f aca="false">$O$5 + L1387</f>
        <v>835.39</v>
      </c>
      <c r="N1387" s="47" t="n">
        <f aca="false">IF(M1387&gt;$O$5,$O$2+$O$1,(M1387^3*3270.5936-M1387^2*8015778.389801+M1387*6549018422.82398-1783686174686.87))-$O$1</f>
        <v>23907245.6220703</v>
      </c>
      <c r="O1387" s="41" t="n">
        <f aca="false">N1387*100/$O$2</f>
        <v>61.1643920562658</v>
      </c>
      <c r="R1387" s="47" t="n">
        <f aca="false">SUM(D1387,I1387,N1387)</f>
        <v>179047494.695801</v>
      </c>
      <c r="S1387" s="41" t="n">
        <f aca="false">R1387*100/$R$2</f>
        <v>64.8703163349659</v>
      </c>
      <c r="U1387" s="41" t="n">
        <f aca="false">[1]Plan1!$B1382</f>
        <v>13.89</v>
      </c>
    </row>
    <row r="1388" customFormat="false" ht="15" hidden="false" customHeight="false" outlineLevel="0" collapsed="false">
      <c r="A1388" s="46" t="n">
        <v>43386</v>
      </c>
      <c r="B1388" s="41" t="n">
        <f aca="false">[2]Plan1!$C1383</f>
        <v>-3.05</v>
      </c>
      <c r="C1388" s="41" t="n">
        <f aca="false">$E$5 + B1388</f>
        <v>777.95</v>
      </c>
      <c r="D1388" s="47" t="n">
        <f aca="false">IF(C1388&gt;$E$5,$E$2+$E$1,(IF(C1388&gt;764.99,C1388^3*3486.59308-C1388^2*7860012.00812+C1388*5908819377.96283-1481278321001.59,IF(C1388&gt;752.99,C1388^3*3588.471445-C1388^2*8028757.56264+C1388*5988077680.84934-1488767378546.26,C1388^3*899.851852-C1388^2*1969009.674601+C1388*1435480406.01138-348666163343.76))))-$E$1</f>
        <v>116564312.760498</v>
      </c>
      <c r="E1388" s="47" t="n">
        <f aca="false">D1388*100/$E$2</f>
        <v>78.2420881779126</v>
      </c>
      <c r="G1388" s="41" t="n">
        <f aca="false">[3]Plan1!$C1383</f>
        <v>-8.52</v>
      </c>
      <c r="H1388" s="41" t="n">
        <f aca="false">$J$5 + G1388</f>
        <v>751.48</v>
      </c>
      <c r="I1388" s="47" t="n">
        <f aca="false">IF(H1388&gt;$J$5,$J$2+$J$1,(IF(H1388&gt;739.99,H1388^3*2498.244218-H1388^2*5471052.355142+H1388*3994605728.77515-972400879260.135,H1388^3*1396.138889-H1388^2*3002770.071427+H1388*2152080038.43115-513963640099.415)))-$J$1</f>
        <v>38283187.7424316</v>
      </c>
      <c r="J1388" s="47" t="n">
        <f aca="false">I1388*100/$J$2</f>
        <v>43.5320925566779</v>
      </c>
      <c r="L1388" s="41" t="n">
        <f aca="false">[4]Plan1!$C1383</f>
        <v>-3.42</v>
      </c>
      <c r="M1388" s="41" t="n">
        <f aca="false">$O$5 + L1388</f>
        <v>835.36</v>
      </c>
      <c r="N1388" s="47" t="n">
        <f aca="false">IF(M1388&gt;$O$5,$O$2+$O$1,(M1388^3*3270.5936-M1388^2*8015778.389801+M1388*6549018422.82398-1783686174686.87))-$O$1</f>
        <v>23792598.9848633</v>
      </c>
      <c r="O1388" s="41" t="n">
        <f aca="false">N1388*100/$O$2</f>
        <v>60.871079644752</v>
      </c>
      <c r="R1388" s="47" t="n">
        <f aca="false">SUM(D1388,I1388,N1388)</f>
        <v>178640099.487793</v>
      </c>
      <c r="S1388" s="41" t="n">
        <f aca="false">R1388*100/$R$2</f>
        <v>64.7227138451254</v>
      </c>
      <c r="U1388" s="41" t="n">
        <f aca="false">[1]Plan1!$B1383</f>
        <v>13.09</v>
      </c>
    </row>
    <row r="1389" customFormat="false" ht="15" hidden="false" customHeight="false" outlineLevel="0" collapsed="false">
      <c r="A1389" s="46" t="n">
        <v>43387</v>
      </c>
      <c r="B1389" s="41" t="n">
        <f aca="false">[2]Plan1!$C1384</f>
        <v>-3.05</v>
      </c>
      <c r="C1389" s="41" t="n">
        <f aca="false">$E$5 + B1389</f>
        <v>777.95</v>
      </c>
      <c r="D1389" s="47" t="n">
        <f aca="false">IF(C1389&gt;$E$5,$E$2+$E$1,(IF(C1389&gt;764.99,C1389^3*3486.59308-C1389^2*7860012.00812+C1389*5908819377.96283-1481278321001.59,IF(C1389&gt;752.99,C1389^3*3588.471445-C1389^2*8028757.56264+C1389*5988077680.84934-1488767378546.26,C1389^3*899.851852-C1389^2*1969009.674601+C1389*1435480406.01138-348666163343.76))))-$E$1</f>
        <v>116564312.760498</v>
      </c>
      <c r="E1389" s="47" t="n">
        <f aca="false">D1389*100/$E$2</f>
        <v>78.2420881779126</v>
      </c>
      <c r="G1389" s="41" t="n">
        <f aca="false">[3]Plan1!$C1384</f>
        <v>-8.53</v>
      </c>
      <c r="H1389" s="41" t="n">
        <f aca="false">$J$5 + G1389</f>
        <v>751.47</v>
      </c>
      <c r="I1389" s="47" t="n">
        <f aca="false">IF(H1389&gt;$J$5,$J$2+$J$1,(IF(H1389&gt;739.99,H1389^3*2498.244218-H1389^2*5471052.355142+H1389*3994605728.77515-972400879260.135,H1389^3*1396.138889-H1389^2*3002770.071427+H1389*2152080038.43115-513963640099.415)))-$J$1</f>
        <v>38240456.630127</v>
      </c>
      <c r="J1389" s="47" t="n">
        <f aca="false">I1389*100/$J$2</f>
        <v>43.4835026965959</v>
      </c>
      <c r="L1389" s="41" t="n">
        <f aca="false">[4]Plan1!$C1384</f>
        <v>-3.44</v>
      </c>
      <c r="M1389" s="41" t="n">
        <f aca="false">$O$5 + L1389</f>
        <v>835.34</v>
      </c>
      <c r="N1389" s="47" t="n">
        <f aca="false">IF(M1389&gt;$O$5,$O$2+$O$1,(M1389^3*3270.5936-M1389^2*8015778.389801+M1389*6549018422.82398-1783686174686.87))-$O$1</f>
        <v>23716348.5166016</v>
      </c>
      <c r="O1389" s="41" t="n">
        <f aca="false">N1389*100/$O$2</f>
        <v>60.6760001442123</v>
      </c>
      <c r="R1389" s="47" t="n">
        <f aca="false">SUM(D1389,I1389,N1389)</f>
        <v>178521117.907227</v>
      </c>
      <c r="S1389" s="41" t="n">
        <f aca="false">R1389*100/$R$2</f>
        <v>64.6796058821657</v>
      </c>
      <c r="U1389" s="41" t="n">
        <f aca="false">[1]Plan1!$B1384</f>
        <v>14.71</v>
      </c>
    </row>
    <row r="1390" customFormat="false" ht="15" hidden="false" customHeight="false" outlineLevel="0" collapsed="false">
      <c r="A1390" s="46" t="n">
        <v>43388</v>
      </c>
      <c r="B1390" s="41" t="n">
        <f aca="false">[2]Plan1!$C1385</f>
        <v>-3.08</v>
      </c>
      <c r="C1390" s="41" t="n">
        <f aca="false">$E$5 + B1390</f>
        <v>777.92</v>
      </c>
      <c r="D1390" s="47" t="n">
        <f aca="false">IF(C1390&gt;$E$5,$E$2+$E$1,(IF(C1390&gt;764.99,C1390^3*3486.59308-C1390^2*7860012.00812+C1390*5908819377.96283-1481278321001.59,IF(C1390&gt;752.99,C1390^3*3588.471445-C1390^2*8028757.56264+C1390*5988077680.84934-1488767378546.26,C1390^3*899.851852-C1390^2*1969009.674601+C1390*1435480406.01138-348666163343.76))))-$E$1</f>
        <v>116272063.101318</v>
      </c>
      <c r="E1390" s="47" t="n">
        <f aca="false">D1390*100/$E$2</f>
        <v>78.0459198733777</v>
      </c>
      <c r="G1390" s="41" t="n">
        <f aca="false">[3]Plan1!$C1385</f>
        <v>-8.54</v>
      </c>
      <c r="H1390" s="41" t="n">
        <f aca="false">$J$5 + G1390</f>
        <v>751.46</v>
      </c>
      <c r="I1390" s="47" t="n">
        <f aca="false">IF(H1390&gt;$J$5,$J$2+$J$1,(IF(H1390&gt;739.99,H1390^3*2498.244218-H1390^2*5471052.355142+H1390*3994605728.77515-972400879260.135,H1390^3*1396.138889-H1390^2*3002770.071427+H1390*2152080038.43115-513963640099.415)))-$J$1</f>
        <v>38197757.7194824</v>
      </c>
      <c r="J1390" s="47" t="n">
        <f aca="false">I1390*100/$J$2</f>
        <v>43.434949453257</v>
      </c>
      <c r="L1390" s="41" t="n">
        <f aca="false">[4]Plan1!$C1385</f>
        <v>-3.46</v>
      </c>
      <c r="M1390" s="41" t="n">
        <f aca="false">$O$5 + L1390</f>
        <v>835.32</v>
      </c>
      <c r="N1390" s="47" t="n">
        <f aca="false">IF(M1390&gt;$O$5,$O$2+$O$1,(M1390^3*3270.5936-M1390^2*8015778.389801+M1390*6549018422.82398-1783686174686.87))-$O$1</f>
        <v>23640242.3647461</v>
      </c>
      <c r="O1390" s="41" t="n">
        <f aca="false">N1390*100/$O$2</f>
        <v>60.4812898633389</v>
      </c>
      <c r="R1390" s="47" t="n">
        <f aca="false">SUM(D1390,I1390,N1390)</f>
        <v>178110063.185547</v>
      </c>
      <c r="S1390" s="41" t="n">
        <f aca="false">R1390*100/$R$2</f>
        <v>64.5306775217234</v>
      </c>
      <c r="U1390" s="41" t="n">
        <f aca="false">[1]Plan1!$B1385</f>
        <v>14.16</v>
      </c>
    </row>
    <row r="1391" customFormat="false" ht="15" hidden="false" customHeight="false" outlineLevel="0" collapsed="false">
      <c r="A1391" s="46" t="n">
        <v>43389</v>
      </c>
      <c r="B1391" s="41" t="n">
        <f aca="false">[2]Plan1!$C1386</f>
        <v>-3.08</v>
      </c>
      <c r="C1391" s="41" t="n">
        <f aca="false">$E$5 + B1391</f>
        <v>777.92</v>
      </c>
      <c r="D1391" s="47" t="n">
        <f aca="false">IF(C1391&gt;$E$5,$E$2+$E$1,(IF(C1391&gt;764.99,C1391^3*3486.59308-C1391^2*7860012.00812+C1391*5908819377.96283-1481278321001.59,IF(C1391&gt;752.99,C1391^3*3588.471445-C1391^2*8028757.56264+C1391*5988077680.84934-1488767378546.26,C1391^3*899.851852-C1391^2*1969009.674601+C1391*1435480406.01138-348666163343.76))))-$E$1</f>
        <v>116272063.101318</v>
      </c>
      <c r="E1391" s="47" t="n">
        <f aca="false">D1391*100/$E$2</f>
        <v>78.0459198733777</v>
      </c>
      <c r="G1391" s="41" t="n">
        <f aca="false">[3]Plan1!$C1386</f>
        <v>-8.52</v>
      </c>
      <c r="H1391" s="41" t="n">
        <f aca="false">$J$5 + G1391</f>
        <v>751.48</v>
      </c>
      <c r="I1391" s="47" t="n">
        <f aca="false">IF(H1391&gt;$J$5,$J$2+$J$1,(IF(H1391&gt;739.99,H1391^3*2498.244218-H1391^2*5471052.355142+H1391*3994605728.77515-972400879260.135,H1391^3*1396.138889-H1391^2*3002770.071427+H1391*2152080038.43115-513963640099.415)))-$J$1</f>
        <v>38283187.7424316</v>
      </c>
      <c r="J1391" s="47" t="n">
        <f aca="false">I1391*100/$J$2</f>
        <v>43.5320925566779</v>
      </c>
      <c r="L1391" s="41" t="n">
        <f aca="false">[4]Plan1!$C1386</f>
        <v>-3.48</v>
      </c>
      <c r="M1391" s="41" t="n">
        <f aca="false">$O$5 + L1391</f>
        <v>835.3</v>
      </c>
      <c r="N1391" s="47" t="n">
        <f aca="false">IF(M1391&gt;$O$5,$O$2+$O$1,(M1391^3*3270.5936-M1391^2*8015778.389801+M1391*6549018422.82398-1783686174686.87))-$O$1</f>
        <v>23564280.3691406</v>
      </c>
      <c r="O1391" s="41" t="n">
        <f aca="false">N1391*100/$O$2</f>
        <v>60.2869483923875</v>
      </c>
      <c r="R1391" s="47" t="n">
        <f aca="false">SUM(D1391,I1391,N1391)</f>
        <v>178119531.212891</v>
      </c>
      <c r="S1391" s="41" t="n">
        <f aca="false">R1391*100/$R$2</f>
        <v>64.5341078625383</v>
      </c>
      <c r="U1391" s="41" t="n">
        <f aca="false">[1]Plan1!$B1386</f>
        <v>14.43</v>
      </c>
    </row>
    <row r="1392" customFormat="false" ht="15" hidden="false" customHeight="false" outlineLevel="0" collapsed="false">
      <c r="A1392" s="46" t="n">
        <v>43390</v>
      </c>
      <c r="B1392" s="41" t="n">
        <f aca="false">[2]Plan1!$C1387</f>
        <v>-3.1</v>
      </c>
      <c r="C1392" s="41" t="n">
        <f aca="false">$E$5 + B1392</f>
        <v>777.9</v>
      </c>
      <c r="D1392" s="47" t="n">
        <f aca="false">IF(C1392&gt;$E$5,$E$2+$E$1,(IF(C1392&gt;764.99,C1392^3*3486.59308-C1392^2*7860012.00812+C1392*5908819377.96283-1481278321001.59,IF(C1392&gt;752.99,C1392^3*3588.471445-C1392^2*8028757.56264+C1392*5988077680.84934-1488767378546.26,C1392^3*899.851852-C1392^2*1969009.674601+C1392*1435480406.01138-348666163343.76))))-$E$1</f>
        <v>116077506.890381</v>
      </c>
      <c r="E1392" s="47" t="n">
        <f aca="false">D1392*100/$E$2</f>
        <v>77.9153268655245</v>
      </c>
      <c r="G1392" s="41" t="n">
        <f aca="false">[3]Plan1!$C1387</f>
        <v>-8.53</v>
      </c>
      <c r="H1392" s="41" t="n">
        <f aca="false">$J$5 + G1392</f>
        <v>751.47</v>
      </c>
      <c r="I1392" s="47" t="n">
        <f aca="false">IF(H1392&gt;$J$5,$J$2+$J$1,(IF(H1392&gt;739.99,H1392^3*2498.244218-H1392^2*5471052.355142+H1392*3994605728.77515-972400879260.135,H1392^3*1396.138889-H1392^2*3002770.071427+H1392*2152080038.43115-513963640099.415)))-$J$1</f>
        <v>38240456.630127</v>
      </c>
      <c r="J1392" s="47" t="n">
        <f aca="false">I1392*100/$J$2</f>
        <v>43.4835026965959</v>
      </c>
      <c r="L1392" s="41" t="n">
        <f aca="false">[4]Plan1!$C1387</f>
        <v>-3.5</v>
      </c>
      <c r="M1392" s="41" t="n">
        <f aca="false">$O$5 + L1392</f>
        <v>835.28</v>
      </c>
      <c r="N1392" s="47" t="n">
        <f aca="false">IF(M1392&gt;$O$5,$O$2+$O$1,(M1392^3*3270.5936-M1392^2*8015778.389801+M1392*6549018422.82398-1783686174686.87))-$O$1</f>
        <v>23488462.3779297</v>
      </c>
      <c r="O1392" s="41" t="n">
        <f aca="false">N1392*100/$O$2</f>
        <v>60.0929753428505</v>
      </c>
      <c r="R1392" s="47" t="n">
        <f aca="false">SUM(D1392,I1392,N1392)</f>
        <v>177806425.898438</v>
      </c>
      <c r="S1392" s="41" t="n">
        <f aca="false">R1392*100/$R$2</f>
        <v>64.4206673431429</v>
      </c>
      <c r="U1392" s="41" t="n">
        <f aca="false">[1]Plan1!$B1387</f>
        <v>13.36</v>
      </c>
    </row>
    <row r="1393" customFormat="false" ht="15" hidden="false" customHeight="false" outlineLevel="0" collapsed="false">
      <c r="A1393" s="46" t="n">
        <v>43391</v>
      </c>
      <c r="B1393" s="41" t="n">
        <f aca="false">[2]Plan1!$C1388</f>
        <v>-3.14</v>
      </c>
      <c r="C1393" s="41" t="n">
        <f aca="false">$E$5 + B1393</f>
        <v>777.86</v>
      </c>
      <c r="D1393" s="47" t="n">
        <f aca="false">IF(C1393&gt;$E$5,$E$2+$E$1,(IF(C1393&gt;764.99,C1393^3*3486.59308-C1393^2*7860012.00812+C1393*5908819377.96283-1481278321001.59,IF(C1393&gt;752.99,C1393^3*3588.471445-C1393^2*8028757.56264+C1393*5988077680.84934-1488767378546.26,C1393^3*899.851852-C1393^2*1969009.674601+C1393*1435480406.01138-348666163343.76))))-$E$1</f>
        <v>115689058.26001</v>
      </c>
      <c r="E1393" s="47" t="n">
        <f aca="false">D1393*100/$E$2</f>
        <v>77.6545864101458</v>
      </c>
      <c r="G1393" s="41" t="n">
        <f aca="false">[3]Plan1!$C1388</f>
        <v>-8.54</v>
      </c>
      <c r="H1393" s="41" t="n">
        <f aca="false">$J$5 + G1393</f>
        <v>751.46</v>
      </c>
      <c r="I1393" s="47" t="n">
        <f aca="false">IF(H1393&gt;$J$5,$J$2+$J$1,(IF(H1393&gt;739.99,H1393^3*2498.244218-H1393^2*5471052.355142+H1393*3994605728.77515-972400879260.135,H1393^3*1396.138889-H1393^2*3002770.071427+H1393*2152080038.43115-513963640099.415)))-$J$1</f>
        <v>38197757.7194824</v>
      </c>
      <c r="J1393" s="47" t="n">
        <f aca="false">I1393*100/$J$2</f>
        <v>43.434949453257</v>
      </c>
      <c r="L1393" s="41" t="n">
        <f aca="false">[4]Plan1!$C1388</f>
        <v>-3.5</v>
      </c>
      <c r="M1393" s="41" t="n">
        <f aca="false">$O$5 + L1393</f>
        <v>835.28</v>
      </c>
      <c r="N1393" s="47" t="n">
        <f aca="false">IF(M1393&gt;$O$5,$O$2+$O$1,(M1393^3*3270.5936-M1393^2*8015778.389801+M1393*6549018422.82398-1783686174686.87))-$O$1</f>
        <v>23488462.3779297</v>
      </c>
      <c r="O1393" s="41" t="n">
        <f aca="false">N1393*100/$O$2</f>
        <v>60.0929753428505</v>
      </c>
      <c r="R1393" s="47" t="n">
        <f aca="false">SUM(D1393,I1393,N1393)</f>
        <v>177375278.357422</v>
      </c>
      <c r="S1393" s="41" t="n">
        <f aca="false">R1393*100/$R$2</f>
        <v>64.2644591961356</v>
      </c>
      <c r="U1393" s="41" t="n">
        <f aca="false">[1]Plan1!$B1388</f>
        <v>15.55</v>
      </c>
    </row>
    <row r="1394" customFormat="false" ht="15" hidden="false" customHeight="false" outlineLevel="0" collapsed="false">
      <c r="A1394" s="46" t="n">
        <v>43392</v>
      </c>
      <c r="B1394" s="41" t="n">
        <f aca="false">[2]Plan1!$C1389</f>
        <v>-3.17</v>
      </c>
      <c r="C1394" s="41" t="n">
        <f aca="false">$E$5 + B1394</f>
        <v>777.83</v>
      </c>
      <c r="D1394" s="47" t="n">
        <f aca="false">IF(C1394&gt;$E$5,$E$2+$E$1,(IF(C1394&gt;764.99,C1394^3*3486.59308-C1394^2*7860012.00812+C1394*5908819377.96283-1481278321001.59,IF(C1394&gt;752.99,C1394^3*3588.471445-C1394^2*8028757.56264+C1394*5988077680.84934-1488767378546.26,C1394^3*899.851852-C1394^2*1969009.674601+C1394*1435480406.01138-348666163343.76))))-$E$1</f>
        <v>115398301.947998</v>
      </c>
      <c r="E1394" s="47" t="n">
        <f aca="false">D1394*100/$E$2</f>
        <v>77.4594204930314</v>
      </c>
      <c r="G1394" s="41" t="n">
        <f aca="false">[3]Plan1!$C1389</f>
        <v>-8.53</v>
      </c>
      <c r="H1394" s="41" t="n">
        <f aca="false">$J$5 + G1394</f>
        <v>751.47</v>
      </c>
      <c r="I1394" s="47" t="n">
        <f aca="false">IF(H1394&gt;$J$5,$J$2+$J$1,(IF(H1394&gt;739.99,H1394^3*2498.244218-H1394^2*5471052.355142+H1394*3994605728.77515-972400879260.135,H1394^3*1396.138889-H1394^2*3002770.071427+H1394*2152080038.43115-513963640099.415)))-$J$1</f>
        <v>38240456.630127</v>
      </c>
      <c r="J1394" s="47" t="n">
        <f aca="false">I1394*100/$J$2</f>
        <v>43.4835026965959</v>
      </c>
      <c r="L1394" s="41" t="n">
        <f aca="false">[4]Plan1!$C1389</f>
        <v>-3.49</v>
      </c>
      <c r="M1394" s="41" t="n">
        <f aca="false">$O$5 + L1394</f>
        <v>835.29</v>
      </c>
      <c r="N1394" s="47" t="n">
        <f aca="false">IF(M1394&gt;$O$5,$O$2+$O$1,(M1394^3*3270.5936-M1394^2*8015778.389801+M1394*6549018422.82398-1783686174686.87))-$O$1</f>
        <v>23526353.3847656</v>
      </c>
      <c r="O1394" s="41" t="n">
        <f aca="false">N1394*100/$O$2</f>
        <v>60.1899158450797</v>
      </c>
      <c r="R1394" s="47" t="n">
        <f aca="false">SUM(D1394,I1394,N1394)</f>
        <v>177165111.962891</v>
      </c>
      <c r="S1394" s="41" t="n">
        <f aca="false">R1394*100/$R$2</f>
        <v>64.1883142575014</v>
      </c>
      <c r="U1394" s="41" t="n">
        <f aca="false">[1]Plan1!$B1389</f>
        <v>31.74</v>
      </c>
    </row>
    <row r="1395" customFormat="false" ht="15" hidden="false" customHeight="false" outlineLevel="0" collapsed="false">
      <c r="A1395" s="46" t="n">
        <v>43393</v>
      </c>
      <c r="B1395" s="41" t="n">
        <f aca="false">[2]Plan1!$C1390</f>
        <v>-3.15</v>
      </c>
      <c r="C1395" s="41" t="n">
        <f aca="false">$E$5 + B1395</f>
        <v>777.85</v>
      </c>
      <c r="D1395" s="47" t="n">
        <f aca="false">IF(C1395&gt;$E$5,$E$2+$E$1,(IF(C1395&gt;764.99,C1395^3*3486.59308-C1395^2*7860012.00812+C1395*5908819377.96283-1481278321001.59,IF(C1395&gt;752.99,C1395^3*3588.471445-C1395^2*8028757.56264+C1395*5988077680.84934-1488767378546.26,C1395^3*899.851852-C1395^2*1969009.674601+C1395*1435480406.01138-348666163343.76))))-$E$1</f>
        <v>115592084.270264</v>
      </c>
      <c r="E1395" s="47" t="n">
        <f aca="false">D1395*100/$E$2</f>
        <v>77.5894940394451</v>
      </c>
      <c r="G1395" s="41" t="n">
        <f aca="false">[3]Plan1!$C1390</f>
        <v>-8.52</v>
      </c>
      <c r="H1395" s="41" t="n">
        <f aca="false">$J$5 + G1395</f>
        <v>751.48</v>
      </c>
      <c r="I1395" s="47" t="n">
        <f aca="false">IF(H1395&gt;$J$5,$J$2+$J$1,(IF(H1395&gt;739.99,H1395^3*2498.244218-H1395^2*5471052.355142+H1395*3994605728.77515-972400879260.135,H1395^3*1396.138889-H1395^2*3002770.071427+H1395*2152080038.43115-513963640099.415)))-$J$1</f>
        <v>38283187.7424316</v>
      </c>
      <c r="J1395" s="47" t="n">
        <f aca="false">I1395*100/$J$2</f>
        <v>43.5320925566779</v>
      </c>
      <c r="L1395" s="41" t="n">
        <f aca="false">[4]Plan1!$C1390</f>
        <v>-3.48</v>
      </c>
      <c r="M1395" s="41" t="n">
        <f aca="false">$O$5 + L1395</f>
        <v>835.3</v>
      </c>
      <c r="N1395" s="47" t="n">
        <f aca="false">IF(M1395&gt;$O$5,$O$2+$O$1,(M1395^3*3270.5936-M1395^2*8015778.389801+M1395*6549018422.82398-1783686174686.87))-$O$1</f>
        <v>23564280.3691406</v>
      </c>
      <c r="O1395" s="41" t="n">
        <f aca="false">N1395*100/$O$2</f>
        <v>60.2869483923875</v>
      </c>
      <c r="R1395" s="47" t="n">
        <f aca="false">SUM(D1395,I1395,N1395)</f>
        <v>177439552.381836</v>
      </c>
      <c r="S1395" s="41" t="n">
        <f aca="false">R1395*100/$R$2</f>
        <v>64.2877461809825</v>
      </c>
      <c r="U1395" s="41" t="n">
        <f aca="false">[1]Plan1!$B1390</f>
        <v>34.31</v>
      </c>
    </row>
    <row r="1396" customFormat="false" ht="15" hidden="false" customHeight="false" outlineLevel="0" collapsed="false">
      <c r="A1396" s="46" t="n">
        <v>43394</v>
      </c>
      <c r="B1396" s="41" t="n">
        <f aca="false">[2]Plan1!$C1391</f>
        <v>-3.2</v>
      </c>
      <c r="C1396" s="41" t="n">
        <f aca="false">$E$5 + B1396</f>
        <v>777.8</v>
      </c>
      <c r="D1396" s="47" t="n">
        <f aca="false">IF(C1396&gt;$E$5,$E$2+$E$1,(IF(C1396&gt;764.99,C1396^3*3486.59308-C1396^2*7860012.00812+C1396*5908819377.96283-1481278321001.59,IF(C1396&gt;752.99,C1396^3*3588.471445-C1396^2*8028757.56264+C1396*5988077680.84934-1488767378546.26,C1396^3*899.851852-C1396^2*1969009.674601+C1396*1435480406.01138-348666163343.76))))-$E$1</f>
        <v>115108042.287354</v>
      </c>
      <c r="E1396" s="47" t="n">
        <f aca="false">D1396*100/$E$2</f>
        <v>77.2645879458752</v>
      </c>
      <c r="G1396" s="41" t="n">
        <f aca="false">[3]Plan1!$C1391</f>
        <v>-8.52</v>
      </c>
      <c r="H1396" s="41" t="n">
        <f aca="false">$J$5 + G1396</f>
        <v>751.48</v>
      </c>
      <c r="I1396" s="47" t="n">
        <f aca="false">IF(H1396&gt;$J$5,$J$2+$J$1,(IF(H1396&gt;739.99,H1396^3*2498.244218-H1396^2*5471052.355142+H1396*3994605728.77515-972400879260.135,H1396^3*1396.138889-H1396^2*3002770.071427+H1396*2152080038.43115-513963640099.415)))-$J$1</f>
        <v>38283187.7424316</v>
      </c>
      <c r="J1396" s="47" t="n">
        <f aca="false">I1396*100/$J$2</f>
        <v>43.5320925566779</v>
      </c>
      <c r="L1396" s="41" t="n">
        <f aca="false">[4]Plan1!$C1391</f>
        <v>-3.48</v>
      </c>
      <c r="M1396" s="41" t="n">
        <f aca="false">$O$5 + L1396</f>
        <v>835.3</v>
      </c>
      <c r="N1396" s="47" t="n">
        <f aca="false">IF(M1396&gt;$O$5,$O$2+$O$1,(M1396^3*3270.5936-M1396^2*8015778.389801+M1396*6549018422.82398-1783686174686.87))-$O$1</f>
        <v>23564280.3691406</v>
      </c>
      <c r="O1396" s="41" t="n">
        <f aca="false">N1396*100/$O$2</f>
        <v>60.2869483923875</v>
      </c>
      <c r="R1396" s="47" t="n">
        <f aca="false">SUM(D1396,I1396,N1396)</f>
        <v>176955510.398926</v>
      </c>
      <c r="S1396" s="41" t="n">
        <f aca="false">R1396*100/$R$2</f>
        <v>64.1123739614263</v>
      </c>
      <c r="U1396" s="41" t="n">
        <f aca="false">[1]Plan1!$B1391</f>
        <v>23.95</v>
      </c>
    </row>
    <row r="1397" customFormat="false" ht="15" hidden="false" customHeight="false" outlineLevel="0" collapsed="false">
      <c r="A1397" s="46" t="n">
        <v>43395</v>
      </c>
      <c r="B1397" s="41" t="n">
        <f aca="false">[2]Plan1!$C1392</f>
        <v>-3.24</v>
      </c>
      <c r="C1397" s="41" t="n">
        <f aca="false">$E$5 + B1397</f>
        <v>777.76</v>
      </c>
      <c r="D1397" s="47" t="n">
        <f aca="false">IF(C1397&gt;$E$5,$E$2+$E$1,(IF(C1397&gt;764.99,C1397^3*3486.59308-C1397^2*7860012.00812+C1397*5908819377.96283-1481278321001.59,IF(C1397&gt;752.99,C1397^3*3588.471445-C1397^2*8028757.56264+C1397*5988077680.84934-1488767378546.26,C1397^3*899.851852-C1397^2*1969009.674601+C1397*1435480406.01138-348666163343.76))))-$E$1</f>
        <v>114721801.002686</v>
      </c>
      <c r="E1397" s="47" t="n">
        <f aca="false">D1397*100/$E$2</f>
        <v>77.0053291389792</v>
      </c>
      <c r="G1397" s="41" t="n">
        <f aca="false">[3]Plan1!$C1392</f>
        <v>-8.51</v>
      </c>
      <c r="H1397" s="41" t="n">
        <f aca="false">$J$5 + G1397</f>
        <v>751.49</v>
      </c>
      <c r="I1397" s="47" t="n">
        <f aca="false">IF(H1397&gt;$J$5,$J$2+$J$1,(IF(H1397&gt;739.99,H1397^3*2498.244218-H1397^2*5471052.355142+H1397*3994605728.77515-972400879260.135,H1397^3*1396.138889-H1397^2*3002770.071427+H1397*2152080038.43115-513963640099.415)))-$J$1</f>
        <v>38325951.0732422</v>
      </c>
      <c r="J1397" s="47" t="n">
        <f aca="false">I1397*100/$J$2</f>
        <v>43.5807190526583</v>
      </c>
      <c r="L1397" s="41" t="n">
        <f aca="false">[4]Plan1!$C1392</f>
        <v>-3.5</v>
      </c>
      <c r="M1397" s="41" t="n">
        <f aca="false">$O$5 + L1397</f>
        <v>835.28</v>
      </c>
      <c r="N1397" s="47" t="n">
        <f aca="false">IF(M1397&gt;$O$5,$O$2+$O$1,(M1397^3*3270.5936-M1397^2*8015778.389801+M1397*6549018422.82398-1783686174686.87))-$O$1</f>
        <v>23488462.3779297</v>
      </c>
      <c r="O1397" s="41" t="n">
        <f aca="false">N1397*100/$O$2</f>
        <v>60.0929753428505</v>
      </c>
      <c r="R1397" s="47" t="n">
        <f aca="false">SUM(D1397,I1397,N1397)</f>
        <v>176536214.453857</v>
      </c>
      <c r="S1397" s="41" t="n">
        <f aca="false">R1397*100/$R$2</f>
        <v>63.9604597408963</v>
      </c>
      <c r="U1397" s="41" t="n">
        <f aca="false">[1]Plan1!$B1392</f>
        <v>22.88</v>
      </c>
    </row>
    <row r="1398" customFormat="false" ht="15" hidden="false" customHeight="false" outlineLevel="0" collapsed="false">
      <c r="A1398" s="46" t="n">
        <v>43396</v>
      </c>
      <c r="B1398" s="41" t="n">
        <f aca="false">[2]Plan1!$C1393</f>
        <v>-3.27</v>
      </c>
      <c r="C1398" s="41" t="n">
        <f aca="false">$E$5 + B1398</f>
        <v>777.73</v>
      </c>
      <c r="D1398" s="47" t="n">
        <f aca="false">IF(C1398&gt;$E$5,$E$2+$E$1,(IF(C1398&gt;764.99,C1398^3*3486.59308-C1398^2*7860012.00812+C1398*5908819377.96283-1481278321001.59,IF(C1398&gt;752.99,C1398^3*3588.471445-C1398^2*8028757.56264+C1398*5988077680.84934-1488767378546.26,C1398^3*899.851852-C1398^2*1969009.674601+C1398*1435480406.01138-348666163343.76))))-$E$1</f>
        <v>114432698.001709</v>
      </c>
      <c r="E1398" s="47" t="n">
        <f aca="false">D1398*100/$E$2</f>
        <v>76.811272982689</v>
      </c>
      <c r="G1398" s="41" t="n">
        <f aca="false">[3]Plan1!$C1393</f>
        <v>-8.52</v>
      </c>
      <c r="H1398" s="41" t="n">
        <f aca="false">$J$5 + G1398</f>
        <v>751.48</v>
      </c>
      <c r="I1398" s="47" t="n">
        <f aca="false">IF(H1398&gt;$J$5,$J$2+$J$1,(IF(H1398&gt;739.99,H1398^3*2498.244218-H1398^2*5471052.355142+H1398*3994605728.77515-972400879260.135,H1398^3*1396.138889-H1398^2*3002770.071427+H1398*2152080038.43115-513963640099.415)))-$J$1</f>
        <v>38283187.7424316</v>
      </c>
      <c r="J1398" s="47" t="n">
        <f aca="false">I1398*100/$J$2</f>
        <v>43.5320925566779</v>
      </c>
      <c r="L1398" s="41" t="n">
        <f aca="false">[4]Plan1!$C1393</f>
        <v>-3.51</v>
      </c>
      <c r="M1398" s="41" t="n">
        <f aca="false">$O$5 + L1398</f>
        <v>835.27</v>
      </c>
      <c r="N1398" s="47" t="n">
        <f aca="false">IF(M1398&gt;$O$5,$O$2+$O$1,(M1398^3*3270.5936-M1398^2*8015778.389801+M1398*6549018422.82398-1783686174686.87))-$O$1</f>
        <v>23450607.3330078</v>
      </c>
      <c r="O1398" s="41" t="n">
        <f aca="false">N1398*100/$O$2</f>
        <v>59.9961268457249</v>
      </c>
      <c r="R1398" s="47" t="n">
        <f aca="false">SUM(D1398,I1398,N1398)</f>
        <v>176166493.077148</v>
      </c>
      <c r="S1398" s="41" t="n">
        <f aca="false">R1398*100/$R$2</f>
        <v>63.826506776608</v>
      </c>
      <c r="U1398" s="41" t="n">
        <f aca="false">[1]Plan1!$B1393</f>
        <v>18.24</v>
      </c>
    </row>
    <row r="1399" customFormat="false" ht="15" hidden="false" customHeight="false" outlineLevel="0" collapsed="false">
      <c r="A1399" s="46" t="n">
        <v>43397</v>
      </c>
      <c r="B1399" s="41" t="n">
        <f aca="false">[2]Plan1!$C1394</f>
        <v>-3.3</v>
      </c>
      <c r="C1399" s="41" t="n">
        <f aca="false">$E$5 + B1399</f>
        <v>777.7</v>
      </c>
      <c r="D1399" s="47" t="n">
        <f aca="false">IF(C1399&gt;$E$5,$E$2+$E$1,(IF(C1399&gt;764.99,C1399^3*3486.59308-C1399^2*7860012.00812+C1399*5908819377.96283-1481278321001.59,IF(C1399&gt;752.99,C1399^3*3588.471445-C1399^2*8028757.56264+C1399*5988077680.84934-1488767378546.26,C1399^3*899.851852-C1399^2*1969009.674601+C1399*1435480406.01138-348666163343.76))))-$E$1</f>
        <v>114144089.77124</v>
      </c>
      <c r="E1399" s="47" t="n">
        <f aca="false">D1399*100/$E$2</f>
        <v>76.6175489338577</v>
      </c>
      <c r="G1399" s="41" t="n">
        <f aca="false">[3]Plan1!$C1394</f>
        <v>-8.53</v>
      </c>
      <c r="H1399" s="41" t="n">
        <f aca="false">$J$5 + G1399</f>
        <v>751.47</v>
      </c>
      <c r="I1399" s="47" t="n">
        <f aca="false">IF(H1399&gt;$J$5,$J$2+$J$1,(IF(H1399&gt;739.99,H1399^3*2498.244218-H1399^2*5471052.355142+H1399*3994605728.77515-972400879260.135,H1399^3*1396.138889-H1399^2*3002770.071427+H1399*2152080038.43115-513963640099.415)))-$J$1</f>
        <v>38240456.630127</v>
      </c>
      <c r="J1399" s="47" t="n">
        <f aca="false">I1399*100/$J$2</f>
        <v>43.4835026965959</v>
      </c>
      <c r="L1399" s="41" t="n">
        <f aca="false">[4]Plan1!$C1394</f>
        <v>-3.54</v>
      </c>
      <c r="M1399" s="41" t="n">
        <f aca="false">$O$5 + L1399</f>
        <v>835.24</v>
      </c>
      <c r="N1399" s="47" t="n">
        <f aca="false">IF(M1399&gt;$O$5,$O$2+$O$1,(M1399^3*3270.5936-M1399^2*8015778.389801+M1399*6549018422.82398-1783686174686.87))-$O$1</f>
        <v>23337257.7705078</v>
      </c>
      <c r="O1399" s="41" t="n">
        <f aca="false">N1399*100/$O$2</f>
        <v>59.7061328752879</v>
      </c>
      <c r="R1399" s="47" t="n">
        <f aca="false">SUM(D1399,I1399,N1399)</f>
        <v>175721804.171875</v>
      </c>
      <c r="S1399" s="41" t="n">
        <f aca="false">R1399*100/$R$2</f>
        <v>63.6653924867669</v>
      </c>
      <c r="U1399" s="41" t="n">
        <f aca="false">[1]Plan1!$B1394</f>
        <v>17.02</v>
      </c>
    </row>
    <row r="1400" customFormat="false" ht="15" hidden="false" customHeight="false" outlineLevel="0" collapsed="false">
      <c r="A1400" s="46" t="n">
        <v>43398</v>
      </c>
      <c r="B1400" s="41" t="n">
        <f aca="false">[2]Plan1!$C1395</f>
        <v>-3.3</v>
      </c>
      <c r="C1400" s="41" t="n">
        <f aca="false">$E$5 + B1400</f>
        <v>777.7</v>
      </c>
      <c r="D1400" s="47" t="n">
        <f aca="false">IF(C1400&gt;$E$5,$E$2+$E$1,(IF(C1400&gt;764.99,C1400^3*3486.59308-C1400^2*7860012.00812+C1400*5908819377.96283-1481278321001.59,IF(C1400&gt;752.99,C1400^3*3588.471445-C1400^2*8028757.56264+C1400*5988077680.84934-1488767378546.26,C1400^3*899.851852-C1400^2*1969009.674601+C1400*1435480406.01138-348666163343.76))))-$E$1</f>
        <v>114144089.77124</v>
      </c>
      <c r="E1400" s="47" t="n">
        <f aca="false">D1400*100/$E$2</f>
        <v>76.6175489338577</v>
      </c>
      <c r="G1400" s="41" t="n">
        <f aca="false">[3]Plan1!$C1395</f>
        <v>-8.48</v>
      </c>
      <c r="H1400" s="41" t="n">
        <f aca="false">$J$5 + G1400</f>
        <v>751.52</v>
      </c>
      <c r="I1400" s="47" t="n">
        <f aca="false">IF(H1400&gt;$J$5,$J$2+$J$1,(IF(H1400&gt;739.99,H1400^3*2498.244218-H1400^2*5471052.355142+H1400*3994605728.77515-972400879260.135,H1400^3*1396.138889-H1400^2*3002770.071427+H1400*2152080038.43115-513963640099.415)))-$J$1</f>
        <v>38454434.5222168</v>
      </c>
      <c r="J1400" s="47" t="n">
        <f aca="false">I1400*100/$J$2</f>
        <v>43.7268185214485</v>
      </c>
      <c r="L1400" s="41" t="n">
        <f aca="false">[4]Plan1!$C1395</f>
        <v>-3.52</v>
      </c>
      <c r="M1400" s="41" t="n">
        <f aca="false">$O$5 + L1400</f>
        <v>835.26</v>
      </c>
      <c r="N1400" s="47" t="n">
        <f aca="false">IF(M1400&gt;$O$5,$O$2+$O$1,(M1400^3*3270.5936-M1400^2*8015778.389801+M1400*6549018422.82398-1783686174686.87))-$O$1</f>
        <v>23412788.2304688</v>
      </c>
      <c r="O1400" s="41" t="n">
        <f aca="false">N1400*100/$O$2</f>
        <v>59.8993703037342</v>
      </c>
      <c r="R1400" s="47" t="n">
        <f aca="false">SUM(D1400,I1400,N1400)</f>
        <v>176011312.523926</v>
      </c>
      <c r="S1400" s="41" t="n">
        <f aca="false">R1400*100/$R$2</f>
        <v>63.7702836409886</v>
      </c>
      <c r="U1400" s="41" t="n">
        <f aca="false">[1]Plan1!$B1395</f>
        <v>18.24</v>
      </c>
    </row>
    <row r="1401" customFormat="false" ht="15" hidden="false" customHeight="false" outlineLevel="0" collapsed="false">
      <c r="A1401" s="46" t="n">
        <v>43399</v>
      </c>
      <c r="B1401" s="41" t="n">
        <f aca="false">[2]Plan1!$C1396</f>
        <v>-3.28</v>
      </c>
      <c r="C1401" s="41" t="n">
        <f aca="false">$E$5 + B1401</f>
        <v>777.72</v>
      </c>
      <c r="D1401" s="47" t="n">
        <f aca="false">IF(C1401&gt;$E$5,$E$2+$E$1,(IF(C1401&gt;764.99,C1401^3*3486.59308-C1401^2*7860012.00812+C1401*5908819377.96283-1481278321001.59,IF(C1401&gt;752.99,C1401^3*3588.471445-C1401^2*8028757.56264+C1401*5988077680.84934-1488767378546.26,C1401^3*899.851852-C1401^2*1969009.674601+C1401*1435480406.01138-348666163343.76))))-$E$1</f>
        <v>114336440.311768</v>
      </c>
      <c r="E1401" s="47" t="n">
        <f aca="false">D1401*100/$E$2</f>
        <v>76.746661417744</v>
      </c>
      <c r="G1401" s="41" t="n">
        <f aca="false">[3]Plan1!$C1396</f>
        <v>-8.35</v>
      </c>
      <c r="H1401" s="41" t="n">
        <f aca="false">$J$5 + G1401</f>
        <v>751.65</v>
      </c>
      <c r="I1401" s="47" t="n">
        <f aca="false">IF(H1401&gt;$J$5,$J$2+$J$1,(IF(H1401&gt;739.99,H1401^3*2498.244218-H1401^2*5471052.355142+H1401*3994605728.77515-972400879260.135,H1401^3*1396.138889-H1401^2*3002770.071427+H1401*2152080038.43115-513963640099.415)))-$J$1</f>
        <v>39014558.2248535</v>
      </c>
      <c r="J1401" s="47" t="n">
        <f aca="false">I1401*100/$J$2</f>
        <v>44.3637392771186</v>
      </c>
      <c r="L1401" s="41" t="n">
        <f aca="false">[4]Plan1!$C1396</f>
        <v>-3.45</v>
      </c>
      <c r="M1401" s="41" t="n">
        <f aca="false">$O$5 + L1401</f>
        <v>835.33</v>
      </c>
      <c r="N1401" s="47" t="n">
        <f aca="false">IF(M1401&gt;$O$5,$O$2+$O$1,(M1401^3*3270.5936-M1401^2*8015778.389801+M1401*6549018422.82398-1783686174686.87))-$O$1</f>
        <v>23678277.4111328</v>
      </c>
      <c r="O1401" s="41" t="n">
        <f aca="false">N1401*100/$O$2</f>
        <v>60.5785988769263</v>
      </c>
      <c r="R1401" s="47" t="n">
        <f aca="false">SUM(D1401,I1401,N1401)</f>
        <v>177029275.947754</v>
      </c>
      <c r="S1401" s="41" t="n">
        <f aca="false">R1401*100/$R$2</f>
        <v>64.1390998002616</v>
      </c>
      <c r="U1401" s="41" t="n">
        <f aca="false">[1]Plan1!$B1396</f>
        <v>27.31</v>
      </c>
    </row>
    <row r="1402" customFormat="false" ht="15" hidden="false" customHeight="false" outlineLevel="0" collapsed="false">
      <c r="A1402" s="46" t="n">
        <v>43400</v>
      </c>
      <c r="B1402" s="41" t="n">
        <f aca="false">[2]Plan1!$C1397</f>
        <v>-3.28</v>
      </c>
      <c r="C1402" s="41" t="n">
        <f aca="false">$E$5 + B1402</f>
        <v>777.72</v>
      </c>
      <c r="D1402" s="47" t="n">
        <f aca="false">IF(C1402&gt;$E$5,$E$2+$E$1,(IF(C1402&gt;764.99,C1402^3*3486.59308-C1402^2*7860012.00812+C1402*5908819377.96283-1481278321001.59,IF(C1402&gt;752.99,C1402^3*3588.471445-C1402^2*8028757.56264+C1402*5988077680.84934-1488767378546.26,C1402^3*899.851852-C1402^2*1969009.674601+C1402*1435480406.01138-348666163343.76))))-$E$1</f>
        <v>114336440.311768</v>
      </c>
      <c r="E1402" s="47" t="n">
        <f aca="false">D1402*100/$E$2</f>
        <v>76.746661417744</v>
      </c>
      <c r="G1402" s="41" t="n">
        <f aca="false">[3]Plan1!$C1397</f>
        <v>-8.22</v>
      </c>
      <c r="H1402" s="41" t="n">
        <f aca="false">$J$5 + G1402</f>
        <v>751.78</v>
      </c>
      <c r="I1402" s="47" t="n">
        <f aca="false">IF(H1402&gt;$J$5,$J$2+$J$1,(IF(H1402&gt;739.99,H1402^3*2498.244218-H1402^2*5471052.355142+H1402*3994605728.77515-972400879260.135,H1402^3*1396.138889-H1402^2*3002770.071427+H1402*2152080038.43115-513963640099.415)))-$J$1</f>
        <v>39580169.8117676</v>
      </c>
      <c r="J1402" s="47" t="n">
        <f aca="false">I1402*100/$J$2</f>
        <v>45.0069003461061</v>
      </c>
      <c r="L1402" s="41" t="n">
        <f aca="false">[4]Plan1!$C1397</f>
        <v>-3.46</v>
      </c>
      <c r="M1402" s="41" t="n">
        <f aca="false">$O$5 + L1402</f>
        <v>835.32</v>
      </c>
      <c r="N1402" s="47" t="n">
        <f aca="false">IF(M1402&gt;$O$5,$O$2+$O$1,(M1402^3*3270.5936-M1402^2*8015778.389801+M1402*6549018422.82398-1783686174686.87))-$O$1</f>
        <v>23640242.3647461</v>
      </c>
      <c r="O1402" s="41" t="n">
        <f aca="false">N1402*100/$O$2</f>
        <v>60.4812898633389</v>
      </c>
      <c r="R1402" s="47" t="n">
        <f aca="false">SUM(D1402,I1402,N1402)</f>
        <v>177556852.488281</v>
      </c>
      <c r="S1402" s="41" t="n">
        <f aca="false">R1402*100/$R$2</f>
        <v>64.3302449326359</v>
      </c>
      <c r="U1402" s="41" t="n">
        <f aca="false">[1]Plan1!$B1397</f>
        <v>19.19</v>
      </c>
    </row>
    <row r="1403" customFormat="false" ht="15" hidden="false" customHeight="false" outlineLevel="0" collapsed="false">
      <c r="A1403" s="46" t="n">
        <v>43401</v>
      </c>
      <c r="B1403" s="41" t="n">
        <f aca="false">[2]Plan1!$C1398</f>
        <v>-3.3</v>
      </c>
      <c r="C1403" s="41" t="n">
        <f aca="false">$E$5 + B1403</f>
        <v>777.7</v>
      </c>
      <c r="D1403" s="47" t="n">
        <f aca="false">IF(C1403&gt;$E$5,$E$2+$E$1,(IF(C1403&gt;764.99,C1403^3*3486.59308-C1403^2*7860012.00812+C1403*5908819377.96283-1481278321001.59,IF(C1403&gt;752.99,C1403^3*3588.471445-C1403^2*8028757.56264+C1403*5988077680.84934-1488767378546.26,C1403^3*899.851852-C1403^2*1969009.674601+C1403*1435480406.01138-348666163343.76))))-$E$1</f>
        <v>114144089.77124</v>
      </c>
      <c r="E1403" s="47" t="n">
        <f aca="false">D1403*100/$E$2</f>
        <v>76.6175489338577</v>
      </c>
      <c r="G1403" s="41" t="n">
        <f aca="false">[3]Plan1!$C1398</f>
        <v>-8.18</v>
      </c>
      <c r="H1403" s="41" t="n">
        <f aca="false">$J$5 + G1403</f>
        <v>751.82</v>
      </c>
      <c r="I1403" s="47" t="n">
        <f aca="false">IF(H1403&gt;$J$5,$J$2+$J$1,(IF(H1403&gt;739.99,H1403^3*2498.244218-H1403^2*5471052.355142+H1403*3994605728.77515-972400879260.135,H1403^3*1396.138889-H1403^2*3002770.071427+H1403*2152080038.43115-513963640099.415)))-$J$1</f>
        <v>39755313.314209</v>
      </c>
      <c r="J1403" s="47" t="n">
        <f aca="false">I1403*100/$J$2</f>
        <v>45.2060573026866</v>
      </c>
      <c r="L1403" s="41" t="n">
        <f aca="false">[4]Plan1!$C1398</f>
        <v>-3.4</v>
      </c>
      <c r="M1403" s="41" t="n">
        <f aca="false">$O$5 + L1403</f>
        <v>835.38</v>
      </c>
      <c r="N1403" s="47" t="n">
        <f aca="false">IF(M1403&gt;$O$5,$O$2+$O$1,(M1403^3*3270.5936-M1403^2*8015778.389801+M1403*6549018422.82398-1783686174686.87))-$O$1</f>
        <v>23868993.9257813</v>
      </c>
      <c r="O1403" s="41" t="n">
        <f aca="false">N1403*100/$O$2</f>
        <v>61.0665287647087</v>
      </c>
      <c r="R1403" s="47" t="n">
        <f aca="false">SUM(D1403,I1403,N1403)</f>
        <v>177768397.01123</v>
      </c>
      <c r="S1403" s="41" t="n">
        <f aca="false">R1403*100/$R$2</f>
        <v>64.4068891780411</v>
      </c>
      <c r="U1403" s="41" t="n">
        <f aca="false">[1]Plan1!$B1398</f>
        <v>15.55</v>
      </c>
    </row>
    <row r="1404" customFormat="false" ht="15" hidden="false" customHeight="false" outlineLevel="0" collapsed="false">
      <c r="A1404" s="46" t="n">
        <v>43402</v>
      </c>
      <c r="B1404" s="41" t="n">
        <f aca="false">[2]Plan1!$C1399</f>
        <v>-3.32</v>
      </c>
      <c r="C1404" s="41" t="n">
        <f aca="false">$E$5 + B1404</f>
        <v>777.68</v>
      </c>
      <c r="D1404" s="47" t="n">
        <f aca="false">IF(C1404&gt;$E$5,$E$2+$E$1,(IF(C1404&gt;764.99,C1404^3*3486.59308-C1404^2*7860012.00812+C1404*5908819377.96283-1481278321001.59,IF(C1404&gt;752.99,C1404^3*3588.471445-C1404^2*8028757.56264+C1404*5988077680.84934-1488767378546.26,C1404^3*899.851852-C1404^2*1969009.674601+C1404*1435480406.01138-348666163343.76))))-$E$1</f>
        <v>113951958.876709</v>
      </c>
      <c r="E1404" s="47" t="n">
        <f aca="false">D1404*100/$E$2</f>
        <v>76.4885838841301</v>
      </c>
      <c r="G1404" s="41" t="n">
        <f aca="false">[3]Plan1!$C1399</f>
        <v>-8.17</v>
      </c>
      <c r="H1404" s="41" t="n">
        <f aca="false">$J$5 + G1404</f>
        <v>751.83</v>
      </c>
      <c r="I1404" s="47" t="n">
        <f aca="false">IF(H1404&gt;$J$5,$J$2+$J$1,(IF(H1404&gt;739.99,H1404^3*2498.244218-H1404^2*5471052.355142+H1404*3994605728.77515-972400879260.135,H1404^3*1396.138889-H1404^2*3002770.071427+H1404*2152080038.43115-513963640099.415)))-$J$1</f>
        <v>39799180.9707031</v>
      </c>
      <c r="J1404" s="47" t="n">
        <f aca="false">I1404*100/$J$2</f>
        <v>45.2559395354723</v>
      </c>
      <c r="L1404" s="41" t="n">
        <f aca="false">[4]Plan1!$C1399</f>
        <v>-3.41</v>
      </c>
      <c r="M1404" s="41" t="n">
        <f aca="false">$O$5 + L1404</f>
        <v>835.37</v>
      </c>
      <c r="N1404" s="47" t="n">
        <f aca="false">IF(M1404&gt;$O$5,$O$2+$O$1,(M1404^3*3270.5936-M1404^2*8015778.389801+M1404*6549018422.82398-1783686174686.87))-$O$1</f>
        <v>23830778.3867188</v>
      </c>
      <c r="O1404" s="41" t="n">
        <f aca="false">N1404*100/$O$2</f>
        <v>60.9687579779434</v>
      </c>
      <c r="R1404" s="47" t="n">
        <f aca="false">SUM(D1404,I1404,N1404)</f>
        <v>177581918.234131</v>
      </c>
      <c r="S1404" s="41" t="n">
        <f aca="false">R1404*100/$R$2</f>
        <v>64.339326449611</v>
      </c>
      <c r="U1404" s="41" t="n">
        <f aca="false">[1]Plan1!$B1399</f>
        <v>14.71</v>
      </c>
    </row>
    <row r="1405" customFormat="false" ht="15" hidden="false" customHeight="false" outlineLevel="0" collapsed="false">
      <c r="A1405" s="46" t="n">
        <v>43403</v>
      </c>
      <c r="B1405" s="41" t="n">
        <f aca="false">[2]Plan1!$C1400</f>
        <v>-3.35</v>
      </c>
      <c r="C1405" s="41" t="n">
        <f aca="false">$E$5 + B1405</f>
        <v>777.65</v>
      </c>
      <c r="D1405" s="47" t="n">
        <f aca="false">IF(C1405&gt;$E$5,$E$2+$E$1,(IF(C1405&gt;764.99,C1405^3*3486.59308-C1405^2*7860012.00812+C1405*5908819377.96283-1481278321001.59,IF(C1405&gt;752.99,C1405^3*3588.471445-C1405^2*8028757.56264+C1405*5988077680.84934-1488767378546.26,C1405^3*899.851852-C1405^2*1969009.674601+C1405*1435480406.01138-348666163343.76))))-$E$1</f>
        <v>113664174.007568</v>
      </c>
      <c r="E1405" s="47" t="n">
        <f aca="false">D1405*100/$E$2</f>
        <v>76.2954125045344</v>
      </c>
      <c r="G1405" s="41" t="n">
        <f aca="false">[3]Plan1!$C1400</f>
        <v>-8.16</v>
      </c>
      <c r="H1405" s="41" t="n">
        <f aca="false">$J$5 + G1405</f>
        <v>751.84</v>
      </c>
      <c r="I1405" s="47" t="n">
        <f aca="false">IF(H1405&gt;$J$5,$J$2+$J$1,(IF(H1405&gt;739.99,H1405^3*2498.244218-H1405^2*5471052.355142+H1405*3994605728.77515-972400879260.135,H1405^3*1396.138889-H1405^2*3002770.071427+H1405*2152080038.43115-513963640099.415)))-$J$1</f>
        <v>39843081.3701172</v>
      </c>
      <c r="J1405" s="47" t="n">
        <f aca="false">I1405*100/$J$2</f>
        <v>45.3058590004715</v>
      </c>
      <c r="L1405" s="41" t="n">
        <f aca="false">[4]Plan1!$C1400</f>
        <v>-3.42</v>
      </c>
      <c r="M1405" s="41" t="n">
        <f aca="false">$O$5 + L1405</f>
        <v>835.36</v>
      </c>
      <c r="N1405" s="47" t="n">
        <f aca="false">IF(M1405&gt;$O$5,$O$2+$O$1,(M1405^3*3270.5936-M1405^2*8015778.389801+M1405*6549018422.82398-1783686174686.87))-$O$1</f>
        <v>23792598.9848633</v>
      </c>
      <c r="O1405" s="41" t="n">
        <f aca="false">N1405*100/$O$2</f>
        <v>60.871079644752</v>
      </c>
      <c r="R1405" s="47" t="n">
        <f aca="false">SUM(D1405,I1405,N1405)</f>
        <v>177299854.362549</v>
      </c>
      <c r="S1405" s="41" t="n">
        <f aca="false">R1405*100/$R$2</f>
        <v>64.2371324892472</v>
      </c>
      <c r="U1405" s="41" t="n">
        <f aca="false">[1]Plan1!$B1400</f>
        <v>14.16</v>
      </c>
    </row>
    <row r="1406" customFormat="false" ht="15" hidden="false" customHeight="false" outlineLevel="0" collapsed="false">
      <c r="A1406" s="46" t="n">
        <v>43404</v>
      </c>
      <c r="B1406" s="41" t="n">
        <f aca="false">[2]Plan1!$C1401</f>
        <v>-3.38</v>
      </c>
      <c r="C1406" s="41" t="n">
        <f aca="false">$E$5 + B1406</f>
        <v>777.62</v>
      </c>
      <c r="D1406" s="47" t="n">
        <f aca="false">IF(C1406&gt;$E$5,$E$2+$E$1,(IF(C1406&gt;764.99,C1406^3*3486.59308-C1406^2*7860012.00812+C1406*5908819377.96283-1481278321001.59,IF(C1406&gt;752.99,C1406^3*3588.471445-C1406^2*8028757.56264+C1406*5988077680.84934-1488767378546.26,C1406^3*899.851852-C1406^2*1969009.674601+C1406*1435480406.01138-348666163343.76))))-$E$1</f>
        <v>113376882.403076</v>
      </c>
      <c r="E1406" s="47" t="n">
        <f aca="false">D1406*100/$E$2</f>
        <v>76.1025722216115</v>
      </c>
      <c r="G1406" s="41" t="n">
        <f aca="false">[3]Plan1!$C1401</f>
        <v>-8.15</v>
      </c>
      <c r="H1406" s="41" t="n">
        <f aca="false">$J$5 + G1406</f>
        <v>751.85</v>
      </c>
      <c r="I1406" s="47" t="n">
        <f aca="false">IF(H1406&gt;$J$5,$J$2+$J$1,(IF(H1406&gt;739.99,H1406^3*2498.244218-H1406^2*5471052.355142+H1406*3994605728.77515-972400879260.135,H1406^3*1396.138889-H1406^2*3002770.071427+H1406*2152080038.43115-513963640099.415)))-$J$1</f>
        <v>39887014.5275879</v>
      </c>
      <c r="J1406" s="47" t="n">
        <f aca="false">I1406*100/$J$2</f>
        <v>45.3558157148964</v>
      </c>
      <c r="L1406" s="41" t="n">
        <f aca="false">[4]Plan1!$C1401</f>
        <v>-3.43</v>
      </c>
      <c r="M1406" s="41" t="n">
        <f aca="false">$O$5 + L1406</f>
        <v>835.35</v>
      </c>
      <c r="N1406" s="47" t="n">
        <f aca="false">IF(M1406&gt;$O$5,$O$2+$O$1,(M1406^3*3270.5936-M1406^2*8015778.389801+M1406*6549018422.82398-1783686174686.87))-$O$1</f>
        <v>23754455.7006836</v>
      </c>
      <c r="O1406" s="41" t="n">
        <f aca="false">N1406*100/$O$2</f>
        <v>60.7734937151656</v>
      </c>
      <c r="R1406" s="47" t="n">
        <f aca="false">SUM(D1406,I1406,N1406)</f>
        <v>177018352.631348</v>
      </c>
      <c r="S1406" s="41" t="n">
        <f aca="false">R1406*100/$R$2</f>
        <v>64.135142196767</v>
      </c>
      <c r="U1406" s="41" t="n">
        <f aca="false">[1]Plan1!$B1401</f>
        <v>14.71</v>
      </c>
    </row>
    <row r="1407" customFormat="false" ht="15" hidden="false" customHeight="false" outlineLevel="0" collapsed="false">
      <c r="A1407" s="46" t="n">
        <v>43405</v>
      </c>
      <c r="B1407" s="41" t="n">
        <f aca="false">[2]Plan1!$C1402</f>
        <v>-3.4</v>
      </c>
      <c r="C1407" s="41" t="n">
        <f aca="false">$E$5 + B1407</f>
        <v>777.6</v>
      </c>
      <c r="D1407" s="47" t="n">
        <f aca="false">IF(C1407&gt;$E$5,$E$2+$E$1,(IF(C1407&gt;764.99,C1407^3*3486.59308-C1407^2*7860012.00812+C1407*5908819377.96283-1481278321001.59,IF(C1407&gt;752.99,C1407^3*3588.471445-C1407^2*8028757.56264+C1407*5988077680.84934-1488767378546.26,C1407^3*899.851852-C1407^2*1969009.674601+C1407*1435480406.01138-348666163343.76))))-$E$1</f>
        <v>113185628.421631</v>
      </c>
      <c r="E1407" s="47" t="n">
        <f aca="false">D1407*100/$E$2</f>
        <v>75.9741957869529</v>
      </c>
      <c r="G1407" s="41" t="n">
        <f aca="false">[3]Plan1!$C1402</f>
        <v>-8.15</v>
      </c>
      <c r="H1407" s="41" t="n">
        <f aca="false">$J$5 + G1407</f>
        <v>751.85</v>
      </c>
      <c r="I1407" s="47" t="n">
        <f aca="false">IF(H1407&gt;$J$5,$J$2+$J$1,(IF(H1407&gt;739.99,H1407^3*2498.244218-H1407^2*5471052.355142+H1407*3994605728.77515-972400879260.135,H1407^3*1396.138889-H1407^2*3002770.071427+H1407*2152080038.43115-513963640099.415)))-$J$1</f>
        <v>39887014.5275879</v>
      </c>
      <c r="J1407" s="47" t="n">
        <f aca="false">I1407*100/$J$2</f>
        <v>45.3558157148964</v>
      </c>
      <c r="L1407" s="41" t="n">
        <f aca="false">[4]Plan1!$C1402</f>
        <v>-3.45</v>
      </c>
      <c r="M1407" s="41" t="n">
        <f aca="false">$O$5 + L1407</f>
        <v>835.33</v>
      </c>
      <c r="N1407" s="47" t="n">
        <f aca="false">IF(M1407&gt;$O$5,$O$2+$O$1,(M1407^3*3270.5936-M1407^2*8015778.389801+M1407*6549018422.82398-1783686174686.87))-$O$1</f>
        <v>23678277.4111328</v>
      </c>
      <c r="O1407" s="41" t="n">
        <f aca="false">N1407*100/$O$2</f>
        <v>60.5785988769263</v>
      </c>
      <c r="R1407" s="47" t="n">
        <f aca="false">SUM(D1407,I1407,N1407)</f>
        <v>176750920.360352</v>
      </c>
      <c r="S1407" s="41" t="n">
        <f aca="false">R1407*100/$R$2</f>
        <v>64.0382493804382</v>
      </c>
      <c r="U1407" s="41" t="n">
        <f aca="false">[1]Plan1!$B1402</f>
        <v>15.84</v>
      </c>
    </row>
    <row r="1408" customFormat="false" ht="15" hidden="false" customHeight="false" outlineLevel="0" collapsed="false">
      <c r="A1408" s="46" t="n">
        <v>43406</v>
      </c>
      <c r="B1408" s="41" t="n">
        <f aca="false">[2]Plan1!$C1403</f>
        <v>-3.44</v>
      </c>
      <c r="C1408" s="41" t="n">
        <f aca="false">$E$5 + B1408</f>
        <v>777.56</v>
      </c>
      <c r="D1408" s="47" t="n">
        <f aca="false">IF(C1408&gt;$E$5,$E$2+$E$1,(IF(C1408&gt;764.99,C1408^3*3486.59308-C1408^2*7860012.00812+C1408*5908819377.96283-1481278321001.59,IF(C1408&gt;752.99,C1408^3*3588.471445-C1408^2*8028757.56264+C1408*5988077680.84934-1488767378546.26,C1408^3*899.851852-C1408^2*1969009.674601+C1408*1435480406.01138-348666163343.76))))-$E$1</f>
        <v>112803776.721436</v>
      </c>
      <c r="E1408" s="47" t="n">
        <f aca="false">D1408*100/$E$2</f>
        <v>75.7178834243608</v>
      </c>
      <c r="G1408" s="41" t="n">
        <f aca="false">[3]Plan1!$C1403</f>
        <v>-8.13</v>
      </c>
      <c r="H1408" s="41" t="n">
        <f aca="false">$J$5 + G1408</f>
        <v>751.87</v>
      </c>
      <c r="I1408" s="47" t="n">
        <f aca="false">IF(H1408&gt;$J$5,$J$2+$J$1,(IF(H1408&gt;739.99,H1408^3*2498.244218-H1408^2*5471052.355142+H1408*3994605728.77515-972400879260.135,H1408^3*1396.138889-H1408^2*3002770.071427+H1408*2152080038.43115-513963640099.415)))-$J$1</f>
        <v>39974979.1730957</v>
      </c>
      <c r="J1408" s="47" t="n">
        <f aca="false">I1408*100/$J$2</f>
        <v>45.4558409561518</v>
      </c>
      <c r="L1408" s="41" t="n">
        <f aca="false">[4]Plan1!$C1403</f>
        <v>-3.37</v>
      </c>
      <c r="M1408" s="41" t="n">
        <f aca="false">$O$5 + L1408</f>
        <v>835.41</v>
      </c>
      <c r="N1408" s="47" t="n">
        <f aca="false">IF(M1408&gt;$O$5,$O$2+$O$1,(M1408^3*3270.5936-M1408^2*8015778.389801+M1408*6549018422.82398-1783686174686.87))-$O$1</f>
        <v>23983857.5664063</v>
      </c>
      <c r="O1408" s="41" t="n">
        <f aca="false">N1408*100/$O$2</f>
        <v>61.360396358628</v>
      </c>
      <c r="R1408" s="47" t="n">
        <f aca="false">SUM(D1408,I1408,N1408)</f>
        <v>176762613.460938</v>
      </c>
      <c r="S1408" s="41" t="n">
        <f aca="false">R1408*100/$R$2</f>
        <v>64.0424858827989</v>
      </c>
      <c r="U1408" s="41" t="n">
        <f aca="false">[1]Plan1!$B1403</f>
        <v>23.59</v>
      </c>
    </row>
    <row r="1409" customFormat="false" ht="15" hidden="false" customHeight="false" outlineLevel="0" collapsed="false">
      <c r="A1409" s="46" t="n">
        <v>43407</v>
      </c>
      <c r="B1409" s="41" t="n">
        <f aca="false">[2]Plan1!$C1404</f>
        <v>-3.47</v>
      </c>
      <c r="C1409" s="41" t="n">
        <f aca="false">$E$5 + B1409</f>
        <v>777.53</v>
      </c>
      <c r="D1409" s="47" t="n">
        <f aca="false">IF(C1409&gt;$E$5,$E$2+$E$1,(IF(C1409&gt;764.99,C1409^3*3486.59308-C1409^2*7860012.00812+C1409*5908819377.96283-1481278321001.59,IF(C1409&gt;752.99,C1409^3*3588.471445-C1409^2*8028757.56264+C1409*5988077680.84934-1488767378546.26,C1409^3*899.851852-C1409^2*1969009.674601+C1409*1435480406.01138-348666163343.76))))-$E$1</f>
        <v>112517961.516846</v>
      </c>
      <c r="E1409" s="47" t="n">
        <f aca="false">D1409*100/$E$2</f>
        <v>75.5260341532545</v>
      </c>
      <c r="G1409" s="41" t="n">
        <f aca="false">[3]Plan1!$C1404</f>
        <v>-8.13</v>
      </c>
      <c r="H1409" s="41" t="n">
        <f aca="false">$J$5 + G1409</f>
        <v>751.87</v>
      </c>
      <c r="I1409" s="47" t="n">
        <f aca="false">IF(H1409&gt;$J$5,$J$2+$J$1,(IF(H1409&gt;739.99,H1409^3*2498.244218-H1409^2*5471052.355142+H1409*3994605728.77515-972400879260.135,H1409^3*1396.138889-H1409^2*3002770.071427+H1409*2152080038.43115-513963640099.415)))-$J$1</f>
        <v>39974979.1730957</v>
      </c>
      <c r="J1409" s="47" t="n">
        <f aca="false">I1409*100/$J$2</f>
        <v>45.4558409561518</v>
      </c>
      <c r="L1409" s="41" t="n">
        <f aca="false">[4]Plan1!$C1404</f>
        <v>-3.37</v>
      </c>
      <c r="M1409" s="41" t="n">
        <f aca="false">$O$5 + L1409</f>
        <v>835.41</v>
      </c>
      <c r="N1409" s="47" t="n">
        <f aca="false">IF(M1409&gt;$O$5,$O$2+$O$1,(M1409^3*3270.5936-M1409^2*8015778.389801+M1409*6549018422.82398-1783686174686.87))-$O$1</f>
        <v>23983857.5664063</v>
      </c>
      <c r="O1409" s="41" t="n">
        <f aca="false">N1409*100/$O$2</f>
        <v>61.360396358628</v>
      </c>
      <c r="R1409" s="47" t="n">
        <f aca="false">SUM(D1409,I1409,N1409)</f>
        <v>176476798.256348</v>
      </c>
      <c r="S1409" s="41" t="n">
        <f aca="false">R1409*100/$R$2</f>
        <v>63.9389327849653</v>
      </c>
      <c r="U1409" s="41" t="n">
        <f aca="false">[1]Plan1!$B1404</f>
        <v>18.56</v>
      </c>
    </row>
    <row r="1410" customFormat="false" ht="15" hidden="false" customHeight="false" outlineLevel="0" collapsed="false">
      <c r="A1410" s="46" t="n">
        <v>43408</v>
      </c>
      <c r="B1410" s="41" t="n">
        <f aca="false">[2]Plan1!$C1405</f>
        <v>-3.51</v>
      </c>
      <c r="C1410" s="41" t="n">
        <f aca="false">$E$5 + B1410</f>
        <v>777.49</v>
      </c>
      <c r="D1410" s="47" t="n">
        <f aca="false">IF(C1410&gt;$E$5,$E$2+$E$1,(IF(C1410&gt;764.99,C1410^3*3486.59308-C1410^2*7860012.00812+C1410*5908819377.96283-1481278321001.59,IF(C1410&gt;752.99,C1410^3*3588.471445-C1410^2*8028757.56264+C1410*5988077680.84934-1488767378546.26,C1410^3*899.851852-C1410^2*1969009.674601+C1410*1435480406.01138-348666163343.76))))-$E$1</f>
        <v>112137638.264404</v>
      </c>
      <c r="E1410" s="47" t="n">
        <f aca="false">D1410*100/$E$2</f>
        <v>75.2707477388373</v>
      </c>
      <c r="G1410" s="41" t="n">
        <f aca="false">[3]Plan1!$C1405</f>
        <v>-8.13</v>
      </c>
      <c r="H1410" s="41" t="n">
        <f aca="false">$J$5 + G1410</f>
        <v>751.87</v>
      </c>
      <c r="I1410" s="47" t="n">
        <f aca="false">IF(H1410&gt;$J$5,$J$2+$J$1,(IF(H1410&gt;739.99,H1410^3*2498.244218-H1410^2*5471052.355142+H1410*3994605728.77515-972400879260.135,H1410^3*1396.138889-H1410^2*3002770.071427+H1410*2152080038.43115-513963640099.415)))-$J$1</f>
        <v>39974979.1730957</v>
      </c>
      <c r="J1410" s="47" t="n">
        <f aca="false">I1410*100/$J$2</f>
        <v>45.4558409561518</v>
      </c>
      <c r="L1410" s="41" t="n">
        <f aca="false">[4]Plan1!$C1405</f>
        <v>-3.38</v>
      </c>
      <c r="M1410" s="41" t="n">
        <f aca="false">$O$5 + L1410</f>
        <v>835.4</v>
      </c>
      <c r="N1410" s="47" t="n">
        <f aca="false">IF(M1410&gt;$O$5,$O$2+$O$1,(M1410^3*3270.5936-M1410^2*8015778.389801+M1410*6549018422.82398-1783686174686.87))-$O$1</f>
        <v>23945533.4960938</v>
      </c>
      <c r="O1410" s="41" t="n">
        <f aca="false">N1410*100/$O$2</f>
        <v>61.2623479050822</v>
      </c>
      <c r="R1410" s="47" t="n">
        <f aca="false">SUM(D1410,I1410,N1410)</f>
        <v>176058150.933594</v>
      </c>
      <c r="S1410" s="41" t="n">
        <f aca="false">R1410*100/$R$2</f>
        <v>63.7872535654042</v>
      </c>
      <c r="U1410" s="41" t="n">
        <f aca="false">[1]Plan1!$B1405</f>
        <v>16.13</v>
      </c>
    </row>
    <row r="1411" customFormat="false" ht="15" hidden="false" customHeight="false" outlineLevel="0" collapsed="false">
      <c r="A1411" s="46" t="n">
        <v>43409</v>
      </c>
      <c r="B1411" s="41" t="n">
        <f aca="false">[2]Plan1!$C1406</f>
        <v>-3.54</v>
      </c>
      <c r="C1411" s="41" t="n">
        <f aca="false">$E$5 + B1411</f>
        <v>777.46</v>
      </c>
      <c r="D1411" s="47" t="n">
        <f aca="false">IF(C1411&gt;$E$5,$E$2+$E$1,(IF(C1411&gt;764.99,C1411^3*3486.59308-C1411^2*7860012.00812+C1411*5908819377.96283-1481278321001.59,IF(C1411&gt;752.99,C1411^3*3588.471445-C1411^2*8028757.56264+C1411*5988077680.84934-1488767378546.26,C1411^3*899.851852-C1411^2*1969009.674601+C1411*1435480406.01138-348666163343.76))))-$E$1</f>
        <v>111852967.859131</v>
      </c>
      <c r="E1411" s="47" t="n">
        <f aca="false">D1411*100/$E$2</f>
        <v>75.0796668975098</v>
      </c>
      <c r="G1411" s="41" t="n">
        <f aca="false">[3]Plan1!$C1406</f>
        <v>-8.13</v>
      </c>
      <c r="H1411" s="41" t="n">
        <f aca="false">$J$5 + G1411</f>
        <v>751.87</v>
      </c>
      <c r="I1411" s="47" t="n">
        <f aca="false">IF(H1411&gt;$J$5,$J$2+$J$1,(IF(H1411&gt;739.99,H1411^3*2498.244218-H1411^2*5471052.355142+H1411*3994605728.77515-972400879260.135,H1411^3*1396.138889-H1411^2*3002770.071427+H1411*2152080038.43115-513963640099.415)))-$J$1</f>
        <v>39974979.1730957</v>
      </c>
      <c r="J1411" s="47" t="n">
        <f aca="false">I1411*100/$J$2</f>
        <v>45.4558409561518</v>
      </c>
      <c r="L1411" s="41" t="n">
        <f aca="false">[4]Plan1!$C1406</f>
        <v>-3.35</v>
      </c>
      <c r="M1411" s="41" t="n">
        <f aca="false">$O$5 + L1411</f>
        <v>835.43</v>
      </c>
      <c r="N1411" s="47" t="n">
        <f aca="false">IF(M1411&gt;$O$5,$O$2+$O$1,(M1411^3*3270.5936-M1411^2*8015778.389801+M1411*6549018422.82398-1783686174686.87))-$O$1</f>
        <v>24060614.3759766</v>
      </c>
      <c r="O1411" s="41" t="n">
        <f aca="false">N1411*100/$O$2</f>
        <v>61.5567712847807</v>
      </c>
      <c r="R1411" s="47" t="n">
        <f aca="false">SUM(D1411,I1411,N1411)</f>
        <v>175888561.408203</v>
      </c>
      <c r="S1411" s="41" t="n">
        <f aca="false">R1411*100/$R$2</f>
        <v>63.7258099457776</v>
      </c>
      <c r="U1411" s="41" t="n">
        <f aca="false">[1]Plan1!$B1406</f>
        <v>25.79</v>
      </c>
    </row>
    <row r="1412" customFormat="false" ht="15" hidden="false" customHeight="false" outlineLevel="0" collapsed="false">
      <c r="A1412" s="46" t="n">
        <v>43410</v>
      </c>
      <c r="B1412" s="41" t="n">
        <f aca="false">[2]Plan1!$C1407</f>
        <v>-3.57</v>
      </c>
      <c r="C1412" s="41" t="n">
        <f aca="false">$E$5 + B1412</f>
        <v>777.43</v>
      </c>
      <c r="D1412" s="47" t="n">
        <f aca="false">IF(C1412&gt;$E$5,$E$2+$E$1,(IF(C1412&gt;764.99,C1412^3*3486.59308-C1412^2*7860012.00812+C1412*5908819377.96283-1481278321001.59,IF(C1412&gt;752.99,C1412^3*3588.471445-C1412^2*8028757.56264+C1412*5988077680.84934-1488767378546.26,C1412^3*899.851852-C1412^2*1969009.674601+C1412*1435480406.01138-348666163343.76))))-$E$1</f>
        <v>111568787.138916</v>
      </c>
      <c r="E1412" s="47" t="n">
        <f aca="false">D1412*100/$E$2</f>
        <v>74.8889147501077</v>
      </c>
      <c r="G1412" s="41" t="n">
        <f aca="false">[3]Plan1!$C1407</f>
        <v>-8.13</v>
      </c>
      <c r="H1412" s="41" t="n">
        <f aca="false">$J$5 + G1412</f>
        <v>751.87</v>
      </c>
      <c r="I1412" s="47" t="n">
        <f aca="false">IF(H1412&gt;$J$5,$J$2+$J$1,(IF(H1412&gt;739.99,H1412^3*2498.244218-H1412^2*5471052.355142+H1412*3994605728.77515-972400879260.135,H1412^3*1396.138889-H1412^2*3002770.071427+H1412*2152080038.43115-513963640099.415)))-$J$1</f>
        <v>39974979.1730957</v>
      </c>
      <c r="J1412" s="47" t="n">
        <f aca="false">I1412*100/$J$2</f>
        <v>45.4558409561518</v>
      </c>
      <c r="L1412" s="41" t="n">
        <f aca="false">[4]Plan1!$C1407</f>
        <v>-3.34</v>
      </c>
      <c r="M1412" s="41" t="n">
        <f aca="false">$O$5 + L1412</f>
        <v>835.44</v>
      </c>
      <c r="N1412" s="47" t="n">
        <f aca="false">IF(M1412&gt;$O$5,$O$2+$O$1,(M1412^3*3270.5936-M1412^2*8015778.389801+M1412*6549018422.82398-1783686174686.87))-$O$1</f>
        <v>24099047.1542969</v>
      </c>
      <c r="O1412" s="41" t="n">
        <f aca="false">N1412*100/$O$2</f>
        <v>61.6550978573251</v>
      </c>
      <c r="R1412" s="47" t="n">
        <f aca="false">SUM(D1412,I1412,N1412)</f>
        <v>175642813.466309</v>
      </c>
      <c r="S1412" s="41" t="n">
        <f aca="false">R1412*100/$R$2</f>
        <v>63.6367735325262</v>
      </c>
      <c r="U1412" s="41" t="n">
        <f aca="false">[1]Plan1!$B1407</f>
        <v>25.79</v>
      </c>
    </row>
    <row r="1413" customFormat="false" ht="15" hidden="false" customHeight="false" outlineLevel="0" collapsed="false">
      <c r="A1413" s="46" t="n">
        <v>43411</v>
      </c>
      <c r="B1413" s="41" t="n">
        <f aca="false">[2]Plan1!$C1408</f>
        <v>-3.6</v>
      </c>
      <c r="C1413" s="41" t="n">
        <f aca="false">$E$5 + B1413</f>
        <v>777.4</v>
      </c>
      <c r="D1413" s="47" t="n">
        <f aca="false">IF(C1413&gt;$E$5,$E$2+$E$1,(IF(C1413&gt;764.99,C1413^3*3486.59308-C1413^2*7860012.00812+C1413*5908819377.96283-1481278321001.59,IF(C1413&gt;752.99,C1413^3*3588.471445-C1413^2*8028757.56264+C1413*5988077680.84934-1488767378546.26,C1413^3*899.851852-C1413^2*1969009.674601+C1413*1435480406.01138-348666163343.76))))-$E$1</f>
        <v>111285095.540283</v>
      </c>
      <c r="E1413" s="47" t="n">
        <f aca="false">D1413*100/$E$2</f>
        <v>74.6984909184057</v>
      </c>
      <c r="G1413" s="41" t="n">
        <f aca="false">[3]Plan1!$C1408</f>
        <v>-8.13</v>
      </c>
      <c r="H1413" s="41" t="n">
        <f aca="false">$J$5 + G1413</f>
        <v>751.87</v>
      </c>
      <c r="I1413" s="47" t="n">
        <f aca="false">IF(H1413&gt;$J$5,$J$2+$J$1,(IF(H1413&gt;739.99,H1413^3*2498.244218-H1413^2*5471052.355142+H1413*3994605728.77515-972400879260.135,H1413^3*1396.138889-H1413^2*3002770.071427+H1413*2152080038.43115-513963640099.415)))-$J$1</f>
        <v>39974979.1730957</v>
      </c>
      <c r="J1413" s="47" t="n">
        <f aca="false">I1413*100/$J$2</f>
        <v>45.4558409561518</v>
      </c>
      <c r="L1413" s="41" t="n">
        <f aca="false">[4]Plan1!$C1408</f>
        <v>-3.38</v>
      </c>
      <c r="M1413" s="41" t="n">
        <f aca="false">$O$5 + L1413</f>
        <v>835.4</v>
      </c>
      <c r="N1413" s="47" t="n">
        <f aca="false">IF(M1413&gt;$O$5,$O$2+$O$1,(M1413^3*3270.5936-M1413^2*8015778.389801+M1413*6549018422.82398-1783686174686.87))-$O$1</f>
        <v>23945533.4960938</v>
      </c>
      <c r="O1413" s="41" t="n">
        <f aca="false">N1413*100/$O$2</f>
        <v>61.2623479050822</v>
      </c>
      <c r="R1413" s="47" t="n">
        <f aca="false">SUM(D1413,I1413,N1413)</f>
        <v>175205608.209473</v>
      </c>
      <c r="S1413" s="41" t="n">
        <f aca="false">R1413*100/$R$2</f>
        <v>63.4783706274063</v>
      </c>
      <c r="U1413" s="41" t="n">
        <f aca="false">[1]Plan1!$B1408</f>
        <v>22.19</v>
      </c>
    </row>
    <row r="1414" customFormat="false" ht="15" hidden="false" customHeight="false" outlineLevel="0" collapsed="false">
      <c r="A1414" s="46" t="n">
        <v>43412</v>
      </c>
      <c r="B1414" s="41" t="n">
        <f aca="false">[2]Plan1!$C1409</f>
        <v>-3.64</v>
      </c>
      <c r="C1414" s="41" t="n">
        <f aca="false">$E$5 + B1414</f>
        <v>777.36</v>
      </c>
      <c r="D1414" s="47" t="n">
        <f aca="false">IF(C1414&gt;$E$5,$E$2+$E$1,(IF(C1414&gt;764.99,C1414^3*3486.59308-C1414^2*7860012.00812+C1414*5908819377.96283-1481278321001.59,IF(C1414&gt;752.99,C1414^3*3588.471445-C1414^2*8028757.56264+C1414*5988077680.84934-1488767378546.26,C1414^3*899.851852-C1414^2*1969009.674601+C1414*1435480406.01138-348666163343.76))))-$E$1</f>
        <v>110907599.955322</v>
      </c>
      <c r="E1414" s="47" t="n">
        <f aca="false">D1414*100/$E$2</f>
        <v>74.4451025343814</v>
      </c>
      <c r="G1414" s="41" t="n">
        <f aca="false">[3]Plan1!$C1409</f>
        <v>-8.12</v>
      </c>
      <c r="H1414" s="41" t="n">
        <f aca="false">$J$5 + G1414</f>
        <v>751.88</v>
      </c>
      <c r="I1414" s="47" t="n">
        <f aca="false">IF(H1414&gt;$J$5,$J$2+$J$1,(IF(H1414&gt;739.99,H1414^3*2498.244218-H1414^2*5471052.355142+H1414*3994605728.77515-972400879260.135,H1414^3*1396.138889-H1414^2*3002770.071427+H1414*2152080038.43115-513963640099.415)))-$J$1</f>
        <v>40019010.692627</v>
      </c>
      <c r="J1414" s="47" t="n">
        <f aca="false">I1414*100/$J$2</f>
        <v>45.5059095187945</v>
      </c>
      <c r="L1414" s="41" t="n">
        <f aca="false">[4]Plan1!$C1409</f>
        <v>-3.38</v>
      </c>
      <c r="M1414" s="41" t="n">
        <f aca="false">$O$5 + L1414</f>
        <v>835.4</v>
      </c>
      <c r="N1414" s="47" t="n">
        <f aca="false">IF(M1414&gt;$O$5,$O$2+$O$1,(M1414^3*3270.5936-M1414^2*8015778.389801+M1414*6549018422.82398-1783686174686.87))-$O$1</f>
        <v>23945533.4960938</v>
      </c>
      <c r="O1414" s="41" t="n">
        <f aca="false">N1414*100/$O$2</f>
        <v>61.2623479050822</v>
      </c>
      <c r="R1414" s="47" t="n">
        <f aca="false">SUM(D1414,I1414,N1414)</f>
        <v>174872144.144043</v>
      </c>
      <c r="S1414" s="41" t="n">
        <f aca="false">R1414*100/$R$2</f>
        <v>63.3575539723197</v>
      </c>
      <c r="U1414" s="41" t="n">
        <f aca="false">[1]Plan1!$B1409</f>
        <v>27.31</v>
      </c>
    </row>
    <row r="1415" customFormat="false" ht="15" hidden="false" customHeight="false" outlineLevel="0" collapsed="false">
      <c r="A1415" s="46" t="n">
        <v>43413</v>
      </c>
      <c r="B1415" s="41" t="n">
        <f aca="false">[2]Plan1!$C1410</f>
        <v>-3.58</v>
      </c>
      <c r="C1415" s="41" t="n">
        <f aca="false">$E$5 + B1415</f>
        <v>777.42</v>
      </c>
      <c r="D1415" s="47" t="n">
        <f aca="false">IF(C1415&gt;$E$5,$E$2+$E$1,(IF(C1415&gt;764.99,C1415^3*3486.59308-C1415^2*7860012.00812+C1415*5908819377.96283-1481278321001.59,IF(C1415&gt;752.99,C1415^3*3588.471445-C1415^2*8028757.56264+C1415*5988077680.84934-1488767378546.26,C1415^3*899.851852-C1415^2*1969009.674601+C1415*1435480406.01138-348666163343.76))))-$E$1</f>
        <v>111474168.952881</v>
      </c>
      <c r="E1415" s="47" t="n">
        <f aca="false">D1415*100/$E$2</f>
        <v>74.8254036781537</v>
      </c>
      <c r="G1415" s="41" t="n">
        <f aca="false">[3]Plan1!$C1410</f>
        <v>-8.05</v>
      </c>
      <c r="H1415" s="41" t="n">
        <f aca="false">$J$5 + G1415</f>
        <v>751.95</v>
      </c>
      <c r="I1415" s="47" t="n">
        <f aca="false">IF(H1415&gt;$J$5,$J$2+$J$1,(IF(H1415&gt;739.99,H1415^3*2498.244218-H1415^2*5471052.355142+H1415*3994605728.77515-972400879260.135,H1415^3*1396.138889-H1415^2*3002770.071427+H1415*2152080038.43115-513963640099.415)))-$J$1</f>
        <v>40328151.0551758</v>
      </c>
      <c r="J1415" s="47" t="n">
        <f aca="false">I1415*100/$J$2</f>
        <v>45.8574352842564</v>
      </c>
      <c r="L1415" s="41" t="n">
        <f aca="false">[4]Plan1!$C1410</f>
        <v>-3.29</v>
      </c>
      <c r="M1415" s="41" t="n">
        <f aca="false">$O$5 + L1415</f>
        <v>835.49</v>
      </c>
      <c r="N1415" s="47" t="n">
        <f aca="false">IF(M1415&gt;$O$5,$O$2+$O$1,(M1415^3*3270.5936-M1415^2*8015778.389801+M1415*6549018422.82398-1783686174686.87))-$O$1</f>
        <v>24291755.5644531</v>
      </c>
      <c r="O1415" s="41" t="n">
        <f aca="false">N1415*100/$O$2</f>
        <v>62.1481238184778</v>
      </c>
      <c r="R1415" s="47" t="n">
        <f aca="false">SUM(D1415,I1415,N1415)</f>
        <v>176094075.57251</v>
      </c>
      <c r="S1415" s="41" t="n">
        <f aca="false">R1415*100/$R$2</f>
        <v>63.8002693447909</v>
      </c>
      <c r="U1415" s="41" t="n">
        <f aca="false">[1]Plan1!$B1410</f>
        <v>46.16</v>
      </c>
    </row>
    <row r="1416" customFormat="false" ht="15" hidden="false" customHeight="false" outlineLevel="0" collapsed="false">
      <c r="A1416" s="46" t="n">
        <v>43414</v>
      </c>
      <c r="B1416" s="41" t="n">
        <f aca="false">[2]Plan1!$C1411</f>
        <v>-3.53</v>
      </c>
      <c r="C1416" s="41" t="n">
        <f aca="false">$E$5 + B1416</f>
        <v>777.47</v>
      </c>
      <c r="D1416" s="47" t="n">
        <f aca="false">IF(C1416&gt;$E$5,$E$2+$E$1,(IF(C1416&gt;764.99,C1416^3*3486.59308-C1416^2*7860012.00812+C1416*5908819377.96283-1481278321001.59,IF(C1416&gt;752.99,C1416^3*3588.471445-C1416^2*8028757.56264+C1416*5988077680.84934-1488767378546.26,C1416^3*899.851852-C1416^2*1969009.674601+C1416*1435480406.01138-348666163343.76))))-$E$1</f>
        <v>111947803.556396</v>
      </c>
      <c r="E1416" s="47" t="n">
        <f aca="false">D1416*100/$E$2</f>
        <v>75.1433239706923</v>
      </c>
      <c r="G1416" s="41" t="n">
        <f aca="false">[3]Plan1!$C1411</f>
        <v>-7.96</v>
      </c>
      <c r="H1416" s="41" t="n">
        <f aca="false">$J$5 + G1416</f>
        <v>752.04</v>
      </c>
      <c r="I1416" s="47" t="n">
        <f aca="false">IF(H1416&gt;$J$5,$J$2+$J$1,(IF(H1416&gt;739.99,H1416^3*2498.244218-H1416^2*5471052.355142+H1416*3994605728.77515-972400879260.135,H1416^3*1396.138889-H1416^2*3002770.071427+H1416*2152080038.43115-513963640099.415)))-$J$1</f>
        <v>40727988.3659668</v>
      </c>
      <c r="J1416" s="47" t="n">
        <f aca="false">I1416*100/$J$2</f>
        <v>46.3120932123807</v>
      </c>
      <c r="L1416" s="41" t="n">
        <f aca="false">[4]Plan1!$C1411</f>
        <v>-3.12</v>
      </c>
      <c r="M1416" s="41" t="n">
        <f aca="false">$O$5 + L1416</f>
        <v>835.66</v>
      </c>
      <c r="N1416" s="47" t="n">
        <f aca="false">IF(M1416&gt;$O$5,$O$2+$O$1,(M1416^3*3270.5936-M1416^2*8015778.389801+M1416*6549018422.82398-1783686174686.87))-$O$1</f>
        <v>24953780.640625</v>
      </c>
      <c r="O1416" s="41" t="n">
        <f aca="false">N1416*100/$O$2</f>
        <v>63.8418514000724</v>
      </c>
      <c r="R1416" s="47" t="n">
        <f aca="false">SUM(D1416,I1416,N1416)</f>
        <v>177629572.562988</v>
      </c>
      <c r="S1416" s="41" t="n">
        <f aca="false">R1416*100/$R$2</f>
        <v>64.3565919879698</v>
      </c>
      <c r="U1416" s="41" t="n">
        <f aca="false">[1]Plan1!$B1411</f>
        <v>49.29</v>
      </c>
    </row>
    <row r="1417" customFormat="false" ht="15" hidden="false" customHeight="false" outlineLevel="0" collapsed="false">
      <c r="A1417" s="46" t="n">
        <v>43415</v>
      </c>
      <c r="B1417" s="41" t="n">
        <f aca="false">[2]Plan1!$C1412</f>
        <v>-3.52</v>
      </c>
      <c r="C1417" s="41" t="n">
        <f aca="false">$E$5 + B1417</f>
        <v>777.48</v>
      </c>
      <c r="D1417" s="47" t="n">
        <f aca="false">IF(C1417&gt;$E$5,$E$2+$E$1,(IF(C1417&gt;764.99,C1417^3*3486.59308-C1417^2*7860012.00812+C1417*5908819377.96283-1481278321001.59,IF(C1417&gt;752.99,C1417^3*3588.471445-C1417^2*8028757.56264+C1417*5988077680.84934-1488767378546.26,C1417^3*899.851852-C1417^2*1969009.674601+C1417*1435480406.01138-348666163343.76))))-$E$1</f>
        <v>112042693.685303</v>
      </c>
      <c r="E1417" s="47" t="n">
        <f aca="false">D1417*100/$E$2</f>
        <v>75.2070175803167</v>
      </c>
      <c r="G1417" s="41" t="n">
        <f aca="false">[3]Plan1!$C1412</f>
        <v>-7.89</v>
      </c>
      <c r="H1417" s="41" t="n">
        <f aca="false">$J$5 + G1417</f>
        <v>752.11</v>
      </c>
      <c r="I1417" s="47" t="n">
        <f aca="false">IF(H1417&gt;$J$5,$J$2+$J$1,(IF(H1417&gt;739.99,H1417^3*2498.244218-H1417^2*5471052.355142+H1417*3994605728.77515-972400879260.135,H1417^3*1396.138889-H1417^2*3002770.071427+H1417*2152080038.43115-513963640099.415)))-$J$1</f>
        <v>41040823.5898438</v>
      </c>
      <c r="J1417" s="47" t="n">
        <f aca="false">I1417*100/$J$2</f>
        <v>46.667820431661</v>
      </c>
      <c r="L1417" s="41" t="n">
        <f aca="false">[4]Plan1!$C1412</f>
        <v>-3.08</v>
      </c>
      <c r="M1417" s="41" t="n">
        <f aca="false">$O$5 + L1417</f>
        <v>835.7</v>
      </c>
      <c r="N1417" s="47" t="n">
        <f aca="false">IF(M1417&gt;$O$5,$O$2+$O$1,(M1417^3*3270.5936-M1417^2*8015778.389801+M1417*6549018422.82398-1783686174686.87))-$O$1</f>
        <v>25111089.3632813</v>
      </c>
      <c r="O1417" s="41" t="n">
        <f aca="false">N1417*100/$O$2</f>
        <v>64.2443106602698</v>
      </c>
      <c r="R1417" s="47" t="n">
        <f aca="false">SUM(D1417,I1417,N1417)</f>
        <v>178194606.638428</v>
      </c>
      <c r="S1417" s="41" t="n">
        <f aca="false">R1417*100/$R$2</f>
        <v>64.5613082800132</v>
      </c>
      <c r="U1417" s="41" t="n">
        <f aca="false">[1]Plan1!$B1412</f>
        <v>30.91</v>
      </c>
    </row>
    <row r="1418" customFormat="false" ht="15" hidden="false" customHeight="false" outlineLevel="0" collapsed="false">
      <c r="A1418" s="46" t="n">
        <v>43416</v>
      </c>
      <c r="B1418" s="41" t="n">
        <f aca="false">[2]Plan1!$C1413</f>
        <v>-3.54</v>
      </c>
      <c r="C1418" s="41" t="n">
        <f aca="false">$E$5 + B1418</f>
        <v>777.46</v>
      </c>
      <c r="D1418" s="47" t="n">
        <f aca="false">IF(C1418&gt;$E$5,$E$2+$E$1,(IF(C1418&gt;764.99,C1418^3*3486.59308-C1418^2*7860012.00812+C1418*5908819377.96283-1481278321001.59,IF(C1418&gt;752.99,C1418^3*3588.471445-C1418^2*8028757.56264+C1418*5988077680.84934-1488767378546.26,C1418^3*899.851852-C1418^2*1969009.674601+C1418*1435480406.01138-348666163343.76))))-$E$1</f>
        <v>111852967.859131</v>
      </c>
      <c r="E1418" s="47" t="n">
        <f aca="false">D1418*100/$E$2</f>
        <v>75.0796668975098</v>
      </c>
      <c r="G1418" s="41" t="n">
        <f aca="false">[3]Plan1!$C1413</f>
        <v>-7.86</v>
      </c>
      <c r="H1418" s="41" t="n">
        <f aca="false">$J$5 + G1418</f>
        <v>752.14</v>
      </c>
      <c r="I1418" s="47" t="n">
        <f aca="false">IF(H1418&gt;$J$5,$J$2+$J$1,(IF(H1418&gt;739.99,H1418^3*2498.244218-H1418^2*5471052.355142+H1418*3994605728.77515-972400879260.135,H1418^3*1396.138889-H1418^2*3002770.071427+H1418*2152080038.43115-513963640099.415)))-$J$1</f>
        <v>41175392.9616699</v>
      </c>
      <c r="J1418" s="47" t="n">
        <f aca="false">I1418*100/$J$2</f>
        <v>46.8208402478018</v>
      </c>
      <c r="L1418" s="41" t="n">
        <f aca="false">[4]Plan1!$C1413</f>
        <v>-3.09</v>
      </c>
      <c r="M1418" s="41" t="n">
        <f aca="false">$O$5 + L1418</f>
        <v>835.69</v>
      </c>
      <c r="N1418" s="47" t="n">
        <f aca="false">IF(M1418&gt;$O$5,$O$2+$O$1,(M1418^3*3270.5936-M1418^2*8015778.389801+M1418*6549018422.82398-1783686174686.87))-$O$1</f>
        <v>25071707.0532227</v>
      </c>
      <c r="O1418" s="41" t="n">
        <f aca="false">N1418*100/$O$2</f>
        <v>64.1435548019588</v>
      </c>
      <c r="R1418" s="47" t="n">
        <f aca="false">SUM(D1418,I1418,N1418)</f>
        <v>178100067.874023</v>
      </c>
      <c r="S1418" s="41" t="n">
        <f aca="false">R1418*100/$R$2</f>
        <v>64.5270561417008</v>
      </c>
      <c r="U1418" s="41" t="n">
        <f aca="false">[1]Plan1!$B1413</f>
        <v>28.88</v>
      </c>
    </row>
    <row r="1419" customFormat="false" ht="15" hidden="false" customHeight="false" outlineLevel="0" collapsed="false">
      <c r="A1419" s="46" t="n">
        <v>43417</v>
      </c>
      <c r="B1419" s="41" t="n">
        <f aca="false">[2]Plan1!$C1414</f>
        <v>-3.57</v>
      </c>
      <c r="C1419" s="41" t="n">
        <f aca="false">$E$5 + B1419</f>
        <v>777.43</v>
      </c>
      <c r="D1419" s="47" t="n">
        <f aca="false">IF(C1419&gt;$E$5,$E$2+$E$1,(IF(C1419&gt;764.99,C1419^3*3486.59308-C1419^2*7860012.00812+C1419*5908819377.96283-1481278321001.59,IF(C1419&gt;752.99,C1419^3*3588.471445-C1419^2*8028757.56264+C1419*5988077680.84934-1488767378546.26,C1419^3*899.851852-C1419^2*1969009.674601+C1419*1435480406.01138-348666163343.76))))-$E$1</f>
        <v>111568787.138916</v>
      </c>
      <c r="E1419" s="47" t="n">
        <f aca="false">D1419*100/$E$2</f>
        <v>74.8889147501077</v>
      </c>
      <c r="G1419" s="41" t="n">
        <f aca="false">[3]Plan1!$C1414</f>
        <v>-7.85</v>
      </c>
      <c r="H1419" s="41" t="n">
        <f aca="false">$J$5 + G1419</f>
        <v>752.15</v>
      </c>
      <c r="I1419" s="47" t="n">
        <f aca="false">IF(H1419&gt;$J$5,$J$2+$J$1,(IF(H1419&gt;739.99,H1419^3*2498.244218-H1419^2*5471052.355142+H1419*3994605728.77515-972400879260.135,H1419^3*1396.138889-H1419^2*3002770.071427+H1419*2152080038.43115-513963640099.415)))-$J$1</f>
        <v>41220315.8134766</v>
      </c>
      <c r="J1419" s="47" t="n">
        <f aca="false">I1419*100/$J$2</f>
        <v>46.8719223508888</v>
      </c>
      <c r="L1419" s="41" t="n">
        <f aca="false">[4]Plan1!$C1414</f>
        <v>-3.09</v>
      </c>
      <c r="M1419" s="41" t="n">
        <f aca="false">$O$5 + L1419</f>
        <v>835.69</v>
      </c>
      <c r="N1419" s="47" t="n">
        <f aca="false">IF(M1419&gt;$O$5,$O$2+$O$1,(M1419^3*3270.5936-M1419^2*8015778.389801+M1419*6549018422.82398-1783686174686.87))-$O$1</f>
        <v>25071707.0532227</v>
      </c>
      <c r="O1419" s="41" t="n">
        <f aca="false">N1419*100/$O$2</f>
        <v>64.1435548019588</v>
      </c>
      <c r="R1419" s="47" t="n">
        <f aca="false">SUM(D1419,I1419,N1419)</f>
        <v>177860810.005615</v>
      </c>
      <c r="S1419" s="41" t="n">
        <f aca="false">R1419*100/$R$2</f>
        <v>64.4403711331468</v>
      </c>
      <c r="U1419" s="41" t="n">
        <f aca="false">[1]Plan1!$B1414</f>
        <v>22.88</v>
      </c>
    </row>
    <row r="1420" customFormat="false" ht="15" hidden="false" customHeight="false" outlineLevel="0" collapsed="false">
      <c r="A1420" s="46" t="n">
        <v>43418</v>
      </c>
      <c r="B1420" s="41" t="n">
        <f aca="false">[2]Plan1!$C1415</f>
        <v>-3.59</v>
      </c>
      <c r="C1420" s="41" t="n">
        <f aca="false">$E$5 + B1420</f>
        <v>777.41</v>
      </c>
      <c r="D1420" s="47" t="n">
        <f aca="false">IF(C1420&gt;$E$5,$E$2+$E$1,(IF(C1420&gt;764.99,C1420^3*3486.59308-C1420^2*7860012.00812+C1420*5908819377.96283-1481278321001.59,IF(C1420&gt;752.99,C1420^3*3588.471445-C1420^2*8028757.56264+C1420*5988077680.84934-1488767378546.26,C1420^3*899.851852-C1420^2*1969009.674601+C1420*1435480406.01138-348666163343.76))))-$E$1</f>
        <v>111379605.094482</v>
      </c>
      <c r="E1420" s="47" t="n">
        <f aca="false">D1420*100/$E$2</f>
        <v>74.7619290728304</v>
      </c>
      <c r="G1420" s="41" t="n">
        <f aca="false">[3]Plan1!$C1415</f>
        <v>-7.84</v>
      </c>
      <c r="H1420" s="41" t="n">
        <f aca="false">$J$5 + G1420</f>
        <v>752.16</v>
      </c>
      <c r="I1420" s="47" t="n">
        <f aca="false">IF(H1420&gt;$J$5,$J$2+$J$1,(IF(H1420&gt;739.99,H1420^3*2498.244218-H1420^2*5471052.355142+H1420*3994605728.77515-972400879260.135,H1420^3*1396.138889-H1420^2*3002770.071427+H1420*2152080038.43115-513963640099.415)))-$J$1</f>
        <v>41265271.887207</v>
      </c>
      <c r="J1420" s="47" t="n">
        <f aca="false">I1420*100/$J$2</f>
        <v>46.9230422308681</v>
      </c>
      <c r="L1420" s="41" t="n">
        <f aca="false">[4]Plan1!$C1415</f>
        <v>-3.09</v>
      </c>
      <c r="M1420" s="41" t="n">
        <f aca="false">$O$5 + L1420</f>
        <v>835.69</v>
      </c>
      <c r="N1420" s="47" t="n">
        <f aca="false">IF(M1420&gt;$O$5,$O$2+$O$1,(M1420^3*3270.5936-M1420^2*8015778.389801+M1420*6549018422.82398-1783686174686.87))-$O$1</f>
        <v>25071707.0532227</v>
      </c>
      <c r="O1420" s="41" t="n">
        <f aca="false">N1420*100/$O$2</f>
        <v>64.1435548019588</v>
      </c>
      <c r="R1420" s="47" t="n">
        <f aca="false">SUM(D1420,I1420,N1420)</f>
        <v>177716584.034912</v>
      </c>
      <c r="S1420" s="41" t="n">
        <f aca="false">R1420*100/$R$2</f>
        <v>64.3881169289809</v>
      </c>
      <c r="U1420" s="41" t="n">
        <f aca="false">[1]Plan1!$B1415</f>
        <v>25.05</v>
      </c>
    </row>
    <row r="1421" customFormat="false" ht="15" hidden="false" customHeight="false" outlineLevel="0" collapsed="false">
      <c r="A1421" s="46" t="n">
        <v>43419</v>
      </c>
      <c r="B1421" s="41" t="n">
        <f aca="false">[2]Plan1!$C1416</f>
        <v>-3.62</v>
      </c>
      <c r="C1421" s="41" t="n">
        <f aca="false">$E$5 + B1421</f>
        <v>777.38</v>
      </c>
      <c r="D1421" s="47" t="n">
        <f aca="false">IF(C1421&gt;$E$5,$E$2+$E$1,(IF(C1421&gt;764.99,C1421^3*3486.59308-C1421^2*7860012.00812+C1421*5908819377.96283-1481278321001.59,IF(C1421&gt;752.99,C1421^3*3588.471445-C1421^2*8028757.56264+C1421*5988077680.84934-1488767378546.26,C1421^3*899.851852-C1421^2*1969009.674601+C1421*1435480406.01138-348666163343.76))))-$E$1</f>
        <v>111096239.262939</v>
      </c>
      <c r="E1421" s="47" t="n">
        <f aca="false">D1421*100/$E$2</f>
        <v>74.5717239075175</v>
      </c>
      <c r="G1421" s="41" t="n">
        <f aca="false">[3]Plan1!$C1416</f>
        <v>-7.83</v>
      </c>
      <c r="H1421" s="41" t="n">
        <f aca="false">$J$5 + G1421</f>
        <v>752.17</v>
      </c>
      <c r="I1421" s="47" t="n">
        <f aca="false">IF(H1421&gt;$J$5,$J$2+$J$1,(IF(H1421&gt;739.99,H1421^3*2498.244218-H1421^2*5471052.355142+H1421*3994605728.77515-972400879260.135,H1421^3*1396.138889-H1421^2*3002770.071427+H1421*2152080038.43115-513963640099.415)))-$J$1</f>
        <v>41310261.1975098</v>
      </c>
      <c r="J1421" s="47" t="n">
        <f aca="false">I1421*100/$J$2</f>
        <v>46.9741999043967</v>
      </c>
      <c r="L1421" s="41" t="n">
        <f aca="false">[4]Plan1!$C1416</f>
        <v>-3.11</v>
      </c>
      <c r="M1421" s="41" t="n">
        <f aca="false">$O$5 + L1421</f>
        <v>835.67</v>
      </c>
      <c r="N1421" s="47" t="n">
        <f aca="false">IF(M1421&gt;$O$5,$O$2+$O$1,(M1421^3*3270.5936-M1421^2*8015778.389801+M1421*6549018422.82398-1783686174686.87))-$O$1</f>
        <v>24993052.7119141</v>
      </c>
      <c r="O1421" s="41" t="n">
        <f aca="false">N1421*100/$O$2</f>
        <v>63.9423252230781</v>
      </c>
      <c r="R1421" s="47" t="n">
        <f aca="false">SUM(D1421,I1421,N1421)</f>
        <v>177399553.172363</v>
      </c>
      <c r="S1421" s="41" t="n">
        <f aca="false">R1421*100/$R$2</f>
        <v>64.2732541526185</v>
      </c>
      <c r="U1421" s="41" t="n">
        <f aca="false">[1]Plan1!$B1416</f>
        <v>22.19</v>
      </c>
    </row>
    <row r="1422" customFormat="false" ht="15" hidden="false" customHeight="false" outlineLevel="0" collapsed="false">
      <c r="A1422" s="46" t="n">
        <v>43420</v>
      </c>
      <c r="B1422" s="41" t="n">
        <f aca="false">[2]Plan1!$C1417</f>
        <v>-3.64</v>
      </c>
      <c r="C1422" s="41" t="n">
        <f aca="false">$E$5 + B1422</f>
        <v>777.36</v>
      </c>
      <c r="D1422" s="47" t="n">
        <f aca="false">IF(C1422&gt;$E$5,$E$2+$E$1,(IF(C1422&gt;764.99,C1422^3*3486.59308-C1422^2*7860012.00812+C1422*5908819377.96283-1481278321001.59,IF(C1422&gt;752.99,C1422^3*3588.471445-C1422^2*8028757.56264+C1422*5988077680.84934-1488767378546.26,C1422^3*899.851852-C1422^2*1969009.674601+C1422*1435480406.01138-348666163343.76))))-$E$1</f>
        <v>110907599.955322</v>
      </c>
      <c r="E1422" s="47" t="n">
        <f aca="false">D1422*100/$E$2</f>
        <v>74.4451025343814</v>
      </c>
      <c r="G1422" s="41" t="n">
        <f aca="false">[3]Plan1!$C1417</f>
        <v>-7.81</v>
      </c>
      <c r="H1422" s="41" t="n">
        <f aca="false">$J$5 + G1422</f>
        <v>752.19</v>
      </c>
      <c r="I1422" s="47" t="n">
        <f aca="false">IF(H1422&gt;$J$5,$J$2+$J$1,(IF(H1422&gt;739.99,H1422^3*2498.244218-H1422^2*5471052.355142+H1422*3994605728.77515-972400879260.135,H1422^3*1396.138889-H1422^2*3002770.071427+H1422*2152080038.43115-513963640099.415)))-$J$1</f>
        <v>41400339.5915527</v>
      </c>
      <c r="J1422" s="47" t="n">
        <f aca="false">I1422*100/$J$2</f>
        <v>47.0766287045587</v>
      </c>
      <c r="L1422" s="41" t="n">
        <f aca="false">[4]Plan1!$C1417</f>
        <v>-2.98</v>
      </c>
      <c r="M1422" s="41" t="n">
        <f aca="false">$O$5 + L1422</f>
        <v>835.8</v>
      </c>
      <c r="N1422" s="47" t="n">
        <f aca="false">IF(M1422&gt;$O$5,$O$2+$O$1,(M1422^3*3270.5936-M1422^2*8015778.389801+M1422*6549018422.82398-1783686174686.87))-$O$1</f>
        <v>25506938.894043</v>
      </c>
      <c r="O1422" s="41" t="n">
        <f aca="false">N1422*100/$O$2</f>
        <v>65.2570536703825</v>
      </c>
      <c r="R1422" s="47" t="n">
        <f aca="false">SUM(D1422,I1422,N1422)</f>
        <v>177814878.440918</v>
      </c>
      <c r="S1422" s="41" t="n">
        <f aca="false">R1422*100/$R$2</f>
        <v>64.4237297658005</v>
      </c>
      <c r="U1422" s="41" t="n">
        <f aca="false">[1]Plan1!$B1417</f>
        <v>24.68</v>
      </c>
    </row>
    <row r="1423" customFormat="false" ht="15" hidden="false" customHeight="false" outlineLevel="0" collapsed="false">
      <c r="A1423" s="46" t="n">
        <v>43421</v>
      </c>
      <c r="B1423" s="41" t="n">
        <f aca="false">[2]Plan1!$C1418</f>
        <v>-3.66</v>
      </c>
      <c r="C1423" s="41" t="n">
        <f aca="false">$E$5 + B1423</f>
        <v>777.34</v>
      </c>
      <c r="D1423" s="47" t="n">
        <f aca="false">IF(C1423&gt;$E$5,$E$2+$E$1,(IF(C1423&gt;764.99,C1423^3*3486.59308-C1423^2*7860012.00812+C1423*5908819377.96283-1481278321001.59,IF(C1423&gt;752.99,C1423^3*3588.471445-C1423^2*8028757.56264+C1423*5988077680.84934-1488767378546.26,C1423^3*899.851852-C1423^2*1969009.674601+C1423*1435480406.01138-348666163343.76))))-$E$1</f>
        <v>110719177.448975</v>
      </c>
      <c r="E1423" s="47" t="n">
        <f aca="false">D1423*100/$E$2</f>
        <v>74.318626685923</v>
      </c>
      <c r="G1423" s="41" t="n">
        <f aca="false">[3]Plan1!$C1418</f>
        <v>-7.8</v>
      </c>
      <c r="H1423" s="41" t="n">
        <f aca="false">$J$5 + G1423</f>
        <v>752.2</v>
      </c>
      <c r="I1423" s="47" t="n">
        <f aca="false">IF(H1423&gt;$J$5,$J$2+$J$1,(IF(H1423&gt;739.99,H1423^3*2498.244218-H1423^2*5471052.355142+H1423*3994605728.77515-972400879260.135,H1423^3*1396.138889-H1423^2*3002770.071427+H1423*2152080038.43115-513963640099.415)))-$J$1</f>
        <v>41445428.7033691</v>
      </c>
      <c r="J1423" s="47" t="n">
        <f aca="false">I1423*100/$J$2</f>
        <v>47.1278998631178</v>
      </c>
      <c r="L1423" s="41" t="n">
        <f aca="false">[4]Plan1!$C1418</f>
        <v>-2.94</v>
      </c>
      <c r="M1423" s="41" t="n">
        <f aca="false">$O$5 + L1423</f>
        <v>835.84</v>
      </c>
      <c r="N1423" s="47" t="n">
        <f aca="false">IF(M1423&gt;$O$5,$O$2+$O$1,(M1423^3*3270.5936-M1423^2*8015778.389801+M1423*6549018422.82398-1783686174686.87))-$O$1</f>
        <v>25666313.0917969</v>
      </c>
      <c r="O1423" s="41" t="n">
        <f aca="false">N1423*100/$O$2</f>
        <v>65.664797250265</v>
      </c>
      <c r="R1423" s="47" t="n">
        <f aca="false">SUM(D1423,I1423,N1423)</f>
        <v>177830919.244141</v>
      </c>
      <c r="S1423" s="41" t="n">
        <f aca="false">R1423*100/$R$2</f>
        <v>64.4295414750405</v>
      </c>
      <c r="U1423" s="41" t="n">
        <f aca="false">[1]Plan1!$B1418</f>
        <v>26.93</v>
      </c>
    </row>
    <row r="1424" customFormat="false" ht="15" hidden="false" customHeight="false" outlineLevel="0" collapsed="false">
      <c r="A1424" s="46" t="n">
        <v>43422</v>
      </c>
      <c r="B1424" s="41" t="n">
        <f aca="false">[2]Plan1!$C1419</f>
        <v>-3.68</v>
      </c>
      <c r="C1424" s="41" t="n">
        <f aca="false">$E$5 + B1424</f>
        <v>777.32</v>
      </c>
      <c r="D1424" s="47" t="n">
        <f aca="false">IF(C1424&gt;$E$5,$E$2+$E$1,(IF(C1424&gt;764.99,C1424^3*3486.59308-C1424^2*7860012.00812+C1424*5908819377.96283-1481278321001.59,IF(C1424&gt;752.99,C1424^3*3588.471445-C1424^2*8028757.56264+C1424*5988077680.84934-1488767378546.26,C1424^3*899.851852-C1424^2*1969009.674601+C1424*1435480406.01138-348666163343.76))))-$E$1</f>
        <v>110530971.576904</v>
      </c>
      <c r="E1424" s="47" t="n">
        <f aca="false">D1424*100/$E$2</f>
        <v>74.1922962500512</v>
      </c>
      <c r="G1424" s="41" t="n">
        <f aca="false">[3]Plan1!$C1419</f>
        <v>-7.8</v>
      </c>
      <c r="H1424" s="41" t="n">
        <f aca="false">$J$5 + G1424</f>
        <v>752.2</v>
      </c>
      <c r="I1424" s="47" t="n">
        <f aca="false">IF(H1424&gt;$J$5,$J$2+$J$1,(IF(H1424&gt;739.99,H1424^3*2498.244218-H1424^2*5471052.355142+H1424*3994605728.77515-972400879260.135,H1424^3*1396.138889-H1424^2*3002770.071427+H1424*2152080038.43115-513963640099.415)))-$J$1</f>
        <v>41445428.7033691</v>
      </c>
      <c r="J1424" s="47" t="n">
        <f aca="false">I1424*100/$J$2</f>
        <v>47.1278998631178</v>
      </c>
      <c r="L1424" s="41" t="n">
        <f aca="false">[4]Plan1!$C1419</f>
        <v>-2.92</v>
      </c>
      <c r="M1424" s="41" t="n">
        <f aca="false">$O$5 + L1424</f>
        <v>835.86</v>
      </c>
      <c r="N1424" s="47" t="n">
        <f aca="false">IF(M1424&gt;$O$5,$O$2+$O$1,(M1424^3*3270.5936-M1424^2*8015778.389801+M1424*6549018422.82398-1783686174686.87))-$O$1</f>
        <v>25746222.4736328</v>
      </c>
      <c r="O1424" s="41" t="n">
        <f aca="false">N1424*100/$O$2</f>
        <v>65.8692377298105</v>
      </c>
      <c r="R1424" s="47" t="n">
        <f aca="false">SUM(D1424,I1424,N1424)</f>
        <v>177722622.753906</v>
      </c>
      <c r="S1424" s="41" t="n">
        <f aca="false">R1424*100/$R$2</f>
        <v>64.3903048043939</v>
      </c>
      <c r="U1424" s="41" t="n">
        <f aca="false">[1]Plan1!$B1419</f>
        <v>24.68</v>
      </c>
    </row>
    <row r="1425" customFormat="false" ht="15" hidden="false" customHeight="false" outlineLevel="0" collapsed="false">
      <c r="A1425" s="46" t="n">
        <v>43423</v>
      </c>
      <c r="B1425" s="41" t="n">
        <f aca="false">[2]Plan1!$C1420</f>
        <v>-3.7</v>
      </c>
      <c r="C1425" s="41" t="n">
        <f aca="false">$E$5 + B1425</f>
        <v>777.3</v>
      </c>
      <c r="D1425" s="47" t="n">
        <f aca="false">IF(C1425&gt;$E$5,$E$2+$E$1,(IF(C1425&gt;764.99,C1425^3*3486.59308-C1425^2*7860012.00812+C1425*5908819377.96283-1481278321001.59,IF(C1425&gt;752.99,C1425^3*3588.471445-C1425^2*8028757.56264+C1425*5988077680.84934-1488767378546.26,C1425^3*899.851852-C1425^2*1969009.674601+C1425*1435480406.01138-348666163343.76))))-$E$1</f>
        <v>110342982.171631</v>
      </c>
      <c r="E1425" s="47" t="n">
        <f aca="false">D1425*100/$E$2</f>
        <v>74.0661111143473</v>
      </c>
      <c r="G1425" s="41" t="n">
        <f aca="false">[3]Plan1!$C1420</f>
        <v>-7.78</v>
      </c>
      <c r="H1425" s="41" t="n">
        <f aca="false">$J$5 + G1425</f>
        <v>752.22</v>
      </c>
      <c r="I1425" s="47" t="n">
        <f aca="false">IF(H1425&gt;$J$5,$J$2+$J$1,(IF(H1425&gt;739.99,H1425^3*2498.244218-H1425^2*5471052.355142+H1425*3994605728.77515-972400879260.135,H1425^3*1396.138889-H1425^2*3002770.071427+H1425*2152080038.43115-513963640099.415)))-$J$1</f>
        <v>41535706.8342285</v>
      </c>
      <c r="J1425" s="47" t="n">
        <f aca="false">I1425*100/$J$2</f>
        <v>47.2305557854735</v>
      </c>
      <c r="L1425" s="41" t="n">
        <f aca="false">[4]Plan1!$C1420</f>
        <v>-2.95</v>
      </c>
      <c r="M1425" s="41" t="n">
        <f aca="false">$O$5 + L1425</f>
        <v>835.83</v>
      </c>
      <c r="N1425" s="47" t="n">
        <f aca="false">IF(M1425&gt;$O$5,$O$2+$O$1,(M1425^3*3270.5936-M1425^2*8015778.389801+M1425*6549018422.82398-1783686174686.87))-$O$1</f>
        <v>25626414.0009766</v>
      </c>
      <c r="O1425" s="41" t="n">
        <f aca="false">N1425*100/$O$2</f>
        <v>65.5627192580027</v>
      </c>
      <c r="R1425" s="47" t="n">
        <f aca="false">SUM(D1425,I1425,N1425)</f>
        <v>177505103.006836</v>
      </c>
      <c r="S1425" s="41" t="n">
        <f aca="false">R1425*100/$R$2</f>
        <v>64.3114956882679</v>
      </c>
      <c r="U1425" s="41" t="n">
        <f aca="false">[1]Plan1!$B1420</f>
        <v>20.16</v>
      </c>
    </row>
    <row r="1426" customFormat="false" ht="15" hidden="false" customHeight="false" outlineLevel="0" collapsed="false">
      <c r="A1426" s="46" t="n">
        <v>43424</v>
      </c>
      <c r="B1426" s="41" t="n">
        <f aca="false">[2]Plan1!$C1421</f>
        <v>-3.7</v>
      </c>
      <c r="C1426" s="41" t="n">
        <f aca="false">$E$5 + B1426</f>
        <v>777.3</v>
      </c>
      <c r="D1426" s="47" t="n">
        <f aca="false">IF(C1426&gt;$E$5,$E$2+$E$1,(IF(C1426&gt;764.99,C1426^3*3486.59308-C1426^2*7860012.00812+C1426*5908819377.96283-1481278321001.59,IF(C1426&gt;752.99,C1426^3*3588.471445-C1426^2*8028757.56264+C1426*5988077680.84934-1488767378546.26,C1426^3*899.851852-C1426^2*1969009.674601+C1426*1435480406.01138-348666163343.76))))-$E$1</f>
        <v>110342982.171631</v>
      </c>
      <c r="E1426" s="47" t="n">
        <f aca="false">D1426*100/$E$2</f>
        <v>74.0661111143473</v>
      </c>
      <c r="G1426" s="41" t="n">
        <f aca="false">[3]Plan1!$C1421</f>
        <v>-7.75</v>
      </c>
      <c r="H1426" s="41" t="n">
        <f aca="false">$J$5 + G1426</f>
        <v>752.25</v>
      </c>
      <c r="I1426" s="47" t="n">
        <f aca="false">IF(H1426&gt;$J$5,$J$2+$J$1,(IF(H1426&gt;739.99,H1426^3*2498.244218-H1426^2*5471052.355142+H1426*3994605728.77515-972400879260.135,H1426^3*1396.138889-H1426^2*3002770.071427+H1426*2152080038.43115-513963640099.415)))-$J$1</f>
        <v>41671374.0214844</v>
      </c>
      <c r="J1426" s="47" t="n">
        <f aca="false">I1426*100/$J$2</f>
        <v>47.3848239355623</v>
      </c>
      <c r="L1426" s="41" t="n">
        <f aca="false">[4]Plan1!$C1421</f>
        <v>-2.9</v>
      </c>
      <c r="M1426" s="41" t="n">
        <f aca="false">$O$5 + L1426</f>
        <v>835.88</v>
      </c>
      <c r="N1426" s="47" t="n">
        <f aca="false">IF(M1426&gt;$O$5,$O$2+$O$1,(M1426^3*3270.5936-M1426^2*8015778.389801+M1426*6549018422.82398-1783686174686.87))-$O$1</f>
        <v>25826280.2524414</v>
      </c>
      <c r="O1426" s="41" t="n">
        <f aca="false">N1426*100/$O$2</f>
        <v>66.0740578687595</v>
      </c>
      <c r="R1426" s="47" t="n">
        <f aca="false">SUM(D1426,I1426,N1426)</f>
        <v>177840636.445557</v>
      </c>
      <c r="S1426" s="41" t="n">
        <f aca="false">R1426*100/$R$2</f>
        <v>64.4330620935826</v>
      </c>
      <c r="U1426" s="41" t="n">
        <f aca="false">[1]Plan1!$B1421</f>
        <v>22.19</v>
      </c>
    </row>
    <row r="1427" customFormat="false" ht="15" hidden="false" customHeight="false" outlineLevel="0" collapsed="false">
      <c r="A1427" s="46" t="n">
        <v>43425</v>
      </c>
      <c r="B1427" s="41" t="n">
        <f aca="false">[2]Plan1!$C1422</f>
        <v>-3.6</v>
      </c>
      <c r="C1427" s="41" t="n">
        <f aca="false">$E$5 + B1427</f>
        <v>777.4</v>
      </c>
      <c r="D1427" s="47" t="n">
        <f aca="false">IF(C1427&gt;$E$5,$E$2+$E$1,(IF(C1427&gt;764.99,C1427^3*3486.59308-C1427^2*7860012.00812+C1427*5908819377.96283-1481278321001.59,IF(C1427&gt;752.99,C1427^3*3588.471445-C1427^2*8028757.56264+C1427*5988077680.84934-1488767378546.26,C1427^3*899.851852-C1427^2*1969009.674601+C1427*1435480406.01138-348666163343.76))))-$E$1</f>
        <v>111285095.540283</v>
      </c>
      <c r="E1427" s="47" t="n">
        <f aca="false">D1427*100/$E$2</f>
        <v>74.6984909184057</v>
      </c>
      <c r="G1427" s="41" t="n">
        <f aca="false">[3]Plan1!$C1422</f>
        <v>-7.61</v>
      </c>
      <c r="H1427" s="41" t="n">
        <f aca="false">$J$5 + G1427</f>
        <v>752.39</v>
      </c>
      <c r="I1427" s="47" t="n">
        <f aca="false">IF(H1427&gt;$J$5,$J$2+$J$1,(IF(H1427&gt;739.99,H1427^3*2498.244218-H1427^2*5471052.355142+H1427*3994605728.77515-972400879260.135,H1427^3*1396.138889-H1427^2*3002770.071427+H1427*2152080038.43115-513963640099.415)))-$J$1</f>
        <v>42308465.3764648</v>
      </c>
      <c r="J1427" s="47" t="n">
        <f aca="false">I1427*100/$J$2</f>
        <v>48.1092651711945</v>
      </c>
      <c r="L1427" s="41" t="n">
        <f aca="false">[4]Plan1!$C1422</f>
        <v>-2.72</v>
      </c>
      <c r="M1427" s="41" t="n">
        <f aca="false">$O$5 + L1427</f>
        <v>836.06</v>
      </c>
      <c r="N1427" s="47" t="n">
        <f aca="false">IF(M1427&gt;$O$5,$O$2+$O$1,(M1427^3*3270.5936-M1427^2*8015778.389801+M1427*6549018422.82398-1783686174686.87))-$O$1</f>
        <v>26553504.0439453</v>
      </c>
      <c r="O1427" s="41" t="n">
        <f aca="false">N1427*100/$O$2</f>
        <v>67.9345901023485</v>
      </c>
      <c r="R1427" s="47" t="n">
        <f aca="false">SUM(D1427,I1427,N1427)</f>
        <v>180147064.960693</v>
      </c>
      <c r="S1427" s="41" t="n">
        <f aca="false">R1427*100/$R$2</f>
        <v>65.2686992949582</v>
      </c>
      <c r="U1427" s="41" t="n">
        <f aca="false">[1]Plan1!$B1422</f>
        <v>54.13</v>
      </c>
    </row>
    <row r="1428" customFormat="false" ht="15" hidden="false" customHeight="false" outlineLevel="0" collapsed="false">
      <c r="A1428" s="46" t="n">
        <v>43426</v>
      </c>
      <c r="B1428" s="41" t="n">
        <f aca="false">[2]Plan1!$C1423</f>
        <v>-3.4</v>
      </c>
      <c r="C1428" s="41" t="n">
        <f aca="false">$E$5 + B1428</f>
        <v>777.6</v>
      </c>
      <c r="D1428" s="47" t="n">
        <f aca="false">IF(C1428&gt;$E$5,$E$2+$E$1,(IF(C1428&gt;764.99,C1428^3*3486.59308-C1428^2*7860012.00812+C1428*5908819377.96283-1481278321001.59,IF(C1428&gt;752.99,C1428^3*3588.471445-C1428^2*8028757.56264+C1428*5988077680.84934-1488767378546.26,C1428^3*899.851852-C1428^2*1969009.674601+C1428*1435480406.01138-348666163343.76))))-$E$1</f>
        <v>113185628.421631</v>
      </c>
      <c r="E1428" s="47" t="n">
        <f aca="false">D1428*100/$E$2</f>
        <v>75.9741957869529</v>
      </c>
      <c r="G1428" s="41" t="n">
        <f aca="false">[3]Plan1!$C1423</f>
        <v>-7.46</v>
      </c>
      <c r="H1428" s="41" t="n">
        <f aca="false">$J$5 + G1428</f>
        <v>752.54</v>
      </c>
      <c r="I1428" s="47" t="n">
        <f aca="false">IF(H1428&gt;$J$5,$J$2+$J$1,(IF(H1428&gt;739.99,H1428^3*2498.244218-H1428^2*5471052.355142+H1428*3994605728.77515-972400879260.135,H1428^3*1396.138889-H1428^2*3002770.071427+H1428*2152080038.43115-513963640099.415)))-$J$1</f>
        <v>42998368.4094238</v>
      </c>
      <c r="J1428" s="47" t="n">
        <f aca="false">I1428*100/$J$2</f>
        <v>48.8937589518056</v>
      </c>
      <c r="L1428" s="41" t="n">
        <f aca="false">[4]Plan1!$C1423</f>
        <v>-2.54</v>
      </c>
      <c r="M1428" s="41" t="n">
        <f aca="false">$O$5 + L1428</f>
        <v>836.24</v>
      </c>
      <c r="N1428" s="47" t="n">
        <f aca="false">IF(M1428&gt;$O$5,$O$2+$O$1,(M1428^3*3270.5936-M1428^2*8015778.389801+M1428*6549018422.82398-1783686174686.87))-$O$1</f>
        <v>27292875.1826172</v>
      </c>
      <c r="O1428" s="41" t="n">
        <f aca="false">N1428*100/$O$2</f>
        <v>69.8262001571289</v>
      </c>
      <c r="R1428" s="47" t="n">
        <f aca="false">SUM(D1428,I1428,N1428)</f>
        <v>183476872.013672</v>
      </c>
      <c r="S1428" s="41" t="n">
        <f aca="false">R1428*100/$R$2</f>
        <v>66.4751145940279</v>
      </c>
      <c r="U1428" s="41" t="n">
        <f aca="false">[1]Plan1!$B1423</f>
        <v>74.13</v>
      </c>
    </row>
    <row r="1429" customFormat="false" ht="15" hidden="false" customHeight="false" outlineLevel="0" collapsed="false">
      <c r="A1429" s="46" t="n">
        <v>43427</v>
      </c>
      <c r="B1429" s="41" t="n">
        <f aca="false">[2]Plan1!$C1424</f>
        <v>-3.3</v>
      </c>
      <c r="C1429" s="41" t="n">
        <f aca="false">$E$5 + B1429</f>
        <v>777.7</v>
      </c>
      <c r="D1429" s="47" t="n">
        <f aca="false">IF(C1429&gt;$E$5,$E$2+$E$1,(IF(C1429&gt;764.99,C1429^3*3486.59308-C1429^2*7860012.00812+C1429*5908819377.96283-1481278321001.59,IF(C1429&gt;752.99,C1429^3*3588.471445-C1429^2*8028757.56264+C1429*5988077680.84934-1488767378546.26,C1429^3*899.851852-C1429^2*1969009.674601+C1429*1435480406.01138-348666163343.76))))-$E$1</f>
        <v>114144089.77124</v>
      </c>
      <c r="E1429" s="47" t="n">
        <f aca="false">D1429*100/$E$2</f>
        <v>76.6175489338577</v>
      </c>
      <c r="G1429" s="41" t="n">
        <f aca="false">[3]Plan1!$C1424</f>
        <v>-7.38</v>
      </c>
      <c r="H1429" s="41" t="n">
        <f aca="false">$J$5 + G1429</f>
        <v>752.62</v>
      </c>
      <c r="I1429" s="47" t="n">
        <f aca="false">IF(H1429&gt;$J$5,$J$2+$J$1,(IF(H1429&gt;739.99,H1429^3*2498.244218-H1429^2*5471052.355142+H1429*3994605728.77515-972400879260.135,H1429^3*1396.138889-H1429^2*3002770.071427+H1429*2152080038.43115-513963640099.415)))-$J$1</f>
        <v>43369423.6965332</v>
      </c>
      <c r="J1429" s="47" t="n">
        <f aca="false">I1429*100/$J$2</f>
        <v>49.3156886304616</v>
      </c>
      <c r="L1429" s="41" t="n">
        <f aca="false">[4]Plan1!$C1424</f>
        <v>-2.54</v>
      </c>
      <c r="M1429" s="41" t="n">
        <f aca="false">$O$5 + L1429</f>
        <v>836.24</v>
      </c>
      <c r="N1429" s="47" t="n">
        <f aca="false">IF(M1429&gt;$O$5,$O$2+$O$1,(M1429^3*3270.5936-M1429^2*8015778.389801+M1429*6549018422.82398-1783686174686.87))-$O$1</f>
        <v>27292875.1826172</v>
      </c>
      <c r="O1429" s="41" t="n">
        <f aca="false">N1429*100/$O$2</f>
        <v>69.8262001571289</v>
      </c>
      <c r="R1429" s="47" t="n">
        <f aca="false">SUM(D1429,I1429,N1429)</f>
        <v>184806388.650391</v>
      </c>
      <c r="S1429" s="41" t="n">
        <f aca="false">R1429*100/$R$2</f>
        <v>66.9568089340859</v>
      </c>
      <c r="U1429" s="41" t="n">
        <f aca="false">[1]Plan1!$B1424</f>
        <v>43.15</v>
      </c>
    </row>
    <row r="1430" customFormat="false" ht="15" hidden="false" customHeight="false" outlineLevel="0" collapsed="false">
      <c r="A1430" s="46" t="n">
        <v>43428</v>
      </c>
      <c r="B1430" s="41" t="n">
        <f aca="false">[2]Plan1!$C1425</f>
        <v>-3.28</v>
      </c>
      <c r="C1430" s="41" t="n">
        <f aca="false">$E$5 + B1430</f>
        <v>777.72</v>
      </c>
      <c r="D1430" s="47" t="n">
        <f aca="false">IF(C1430&gt;$E$5,$E$2+$E$1,(IF(C1430&gt;764.99,C1430^3*3486.59308-C1430^2*7860012.00812+C1430*5908819377.96283-1481278321001.59,IF(C1430&gt;752.99,C1430^3*3588.471445-C1430^2*8028757.56264+C1430*5988077680.84934-1488767378546.26,C1430^3*899.851852-C1430^2*1969009.674601+C1430*1435480406.01138-348666163343.76))))-$E$1</f>
        <v>114336440.311768</v>
      </c>
      <c r="E1430" s="47" t="n">
        <f aca="false">D1430*100/$E$2</f>
        <v>76.746661417744</v>
      </c>
      <c r="G1430" s="41" t="n">
        <f aca="false">[3]Plan1!$C1425</f>
        <v>-7.34</v>
      </c>
      <c r="H1430" s="41" t="n">
        <f aca="false">$J$5 + G1430</f>
        <v>752.66</v>
      </c>
      <c r="I1430" s="47" t="n">
        <f aca="false">IF(H1430&gt;$J$5,$J$2+$J$1,(IF(H1430&gt;739.99,H1430^3*2498.244218-H1430^2*5471052.355142+H1430*3994605728.77515-972400879260.135,H1430^3*1396.138889-H1430^2*3002770.071427+H1430*2152080038.43115-513963640099.415)))-$J$1</f>
        <v>43555765.1003418</v>
      </c>
      <c r="J1430" s="47" t="n">
        <f aca="false">I1430*100/$J$2</f>
        <v>49.5275788025212</v>
      </c>
      <c r="L1430" s="41" t="n">
        <f aca="false">[4]Plan1!$C1425</f>
        <v>-2.52</v>
      </c>
      <c r="M1430" s="41" t="n">
        <f aca="false">$O$5 + L1430</f>
        <v>836.26</v>
      </c>
      <c r="N1430" s="47" t="n">
        <f aca="false">IF(M1430&gt;$O$5,$O$2+$O$1,(M1430^3*3270.5936-M1430^2*8015778.389801+M1430*6549018422.82398-1783686174686.87))-$O$1</f>
        <v>27375782.3374023</v>
      </c>
      <c r="O1430" s="41" t="n">
        <f aca="false">N1430*100/$O$2</f>
        <v>70.0383101508819</v>
      </c>
      <c r="R1430" s="47" t="n">
        <f aca="false">SUM(D1430,I1430,N1430)</f>
        <v>185267987.749512</v>
      </c>
      <c r="S1430" s="41" t="n">
        <f aca="false">R1430*100/$R$2</f>
        <v>67.1240499202321</v>
      </c>
      <c r="U1430" s="41" t="n">
        <f aca="false">[1]Plan1!$B1425</f>
        <v>40.24</v>
      </c>
    </row>
    <row r="1431" customFormat="false" ht="15" hidden="false" customHeight="false" outlineLevel="0" collapsed="false">
      <c r="A1431" s="46" t="n">
        <v>43429</v>
      </c>
      <c r="B1431" s="41" t="n">
        <f aca="false">[2]Plan1!$C1426</f>
        <v>-3.28</v>
      </c>
      <c r="C1431" s="41" t="n">
        <f aca="false">$E$5 + B1431</f>
        <v>777.72</v>
      </c>
      <c r="D1431" s="47" t="n">
        <f aca="false">IF(C1431&gt;$E$5,$E$2+$E$1,(IF(C1431&gt;764.99,C1431^3*3486.59308-C1431^2*7860012.00812+C1431*5908819377.96283-1481278321001.59,IF(C1431&gt;752.99,C1431^3*3588.471445-C1431^2*8028757.56264+C1431*5988077680.84934-1488767378546.26,C1431^3*899.851852-C1431^2*1969009.674601+C1431*1435480406.01138-348666163343.76))))-$E$1</f>
        <v>114336440.311768</v>
      </c>
      <c r="E1431" s="47" t="n">
        <f aca="false">D1431*100/$E$2</f>
        <v>76.746661417744</v>
      </c>
      <c r="G1431" s="41" t="n">
        <f aca="false">[3]Plan1!$C1426</f>
        <v>-7.29</v>
      </c>
      <c r="H1431" s="41" t="n">
        <f aca="false">$J$5 + G1431</f>
        <v>752.71</v>
      </c>
      <c r="I1431" s="47" t="n">
        <f aca="false">IF(H1431&gt;$J$5,$J$2+$J$1,(IF(H1431&gt;739.99,H1431^3*2498.244218-H1431^2*5471052.355142+H1431*3994605728.77515-972400879260.135,H1431^3*1396.138889-H1431^2*3002770.071427+H1431*2152080038.43115-513963640099.415)))-$J$1</f>
        <v>43789456.6665039</v>
      </c>
      <c r="J1431" s="47" t="n">
        <f aca="false">I1431*100/$J$2</f>
        <v>49.7933111902296</v>
      </c>
      <c r="L1431" s="41" t="n">
        <f aca="false">[4]Plan1!$C1426</f>
        <v>-2.48</v>
      </c>
      <c r="M1431" s="41" t="n">
        <f aca="false">$O$5 + L1431</f>
        <v>836.3</v>
      </c>
      <c r="N1431" s="47" t="n">
        <f aca="false">IF(M1431&gt;$O$5,$O$2+$O$1,(M1431^3*3270.5936-M1431^2*8015778.389801+M1431*6549018422.82398-1783686174686.87))-$O$1</f>
        <v>27542051.4199219</v>
      </c>
      <c r="O1431" s="41" t="n">
        <f aca="false">N1431*100/$O$2</f>
        <v>70.4636936313056</v>
      </c>
      <c r="R1431" s="47" t="n">
        <f aca="false">SUM(D1431,I1431,N1431)</f>
        <v>185667948.398193</v>
      </c>
      <c r="S1431" s="41" t="n">
        <f aca="false">R1431*100/$R$2</f>
        <v>67.2689588107228</v>
      </c>
      <c r="U1431" s="41" t="n">
        <f aca="false">[1]Plan1!$B1426</f>
        <v>38.36</v>
      </c>
    </row>
    <row r="1432" customFormat="false" ht="15" hidden="false" customHeight="false" outlineLevel="0" collapsed="false">
      <c r="A1432" s="46" t="n">
        <v>43430</v>
      </c>
      <c r="B1432" s="41" t="n">
        <f aca="false">[2]Plan1!$C1427</f>
        <v>-3.24</v>
      </c>
      <c r="C1432" s="41" t="n">
        <f aca="false">$E$5 + B1432</f>
        <v>777.76</v>
      </c>
      <c r="D1432" s="47" t="n">
        <f aca="false">IF(C1432&gt;$E$5,$E$2+$E$1,(IF(C1432&gt;764.99,C1432^3*3486.59308-C1432^2*7860012.00812+C1432*5908819377.96283-1481278321001.59,IF(C1432&gt;752.99,C1432^3*3588.471445-C1432^2*8028757.56264+C1432*5988077680.84934-1488767378546.26,C1432^3*899.851852-C1432^2*1969009.674601+C1432*1435480406.01138-348666163343.76))))-$E$1</f>
        <v>114721801.002686</v>
      </c>
      <c r="E1432" s="47" t="n">
        <f aca="false">D1432*100/$E$2</f>
        <v>77.0053291389792</v>
      </c>
      <c r="G1432" s="41" t="n">
        <f aca="false">[3]Plan1!$C1427</f>
        <v>-7.24</v>
      </c>
      <c r="H1432" s="41" t="n">
        <f aca="false">$J$5 + G1432</f>
        <v>752.76</v>
      </c>
      <c r="I1432" s="47" t="n">
        <f aca="false">IF(H1432&gt;$J$5,$J$2+$J$1,(IF(H1432&gt;739.99,H1432^3*2498.244218-H1432^2*5471052.355142+H1432*3994605728.77515-972400879260.135,H1432^3*1396.138889-H1432^2*3002770.071427+H1432*2152080038.43115-513963640099.415)))-$J$1</f>
        <v>44023999.7722168</v>
      </c>
      <c r="J1432" s="47" t="n">
        <f aca="false">I1432*100/$J$2</f>
        <v>50.0600118697842</v>
      </c>
      <c r="L1432" s="41" t="n">
        <f aca="false">[4]Plan1!$C1427</f>
        <v>-2.23</v>
      </c>
      <c r="M1432" s="41" t="n">
        <f aca="false">$O$5 + L1432</f>
        <v>836.55</v>
      </c>
      <c r="N1432" s="47" t="n">
        <f aca="false">IF(M1432&gt;$O$5,$O$2+$O$1,(M1432^3*3270.5936-M1432^2*8015778.389801+M1432*6549018422.82398-1783686174686.87))-$O$1</f>
        <v>28595044.4775391</v>
      </c>
      <c r="O1432" s="41" t="n">
        <f aca="false">N1432*100/$O$2</f>
        <v>73.1576752478732</v>
      </c>
      <c r="R1432" s="47" t="n">
        <f aca="false">SUM(D1432,I1432,N1432)</f>
        <v>187340845.252441</v>
      </c>
      <c r="S1432" s="41" t="n">
        <f aca="false">R1432*100/$R$2</f>
        <v>67.8750625058079</v>
      </c>
      <c r="U1432" s="41" t="n">
        <f aca="false">[1]Plan1!$B1427</f>
        <v>31.74</v>
      </c>
    </row>
    <row r="1433" customFormat="false" ht="15" hidden="false" customHeight="false" outlineLevel="0" collapsed="false">
      <c r="A1433" s="46" t="n">
        <v>43431</v>
      </c>
      <c r="B1433" s="41" t="n">
        <f aca="false">[2]Plan1!$C1428</f>
        <v>-3.23</v>
      </c>
      <c r="C1433" s="41" t="n">
        <f aca="false">$E$5 + B1433</f>
        <v>777.77</v>
      </c>
      <c r="D1433" s="47" t="n">
        <f aca="false">IF(C1433&gt;$E$5,$E$2+$E$1,(IF(C1433&gt;764.99,C1433^3*3486.59308-C1433^2*7860012.00812+C1433*5908819377.96283-1481278321001.59,IF(C1433&gt;752.99,C1433^3*3588.471445-C1433^2*8028757.56264+C1433*5988077680.84934-1488767378546.26,C1433^3*899.851852-C1433^2*1969009.674601+C1433*1435480406.01138-348666163343.76))))-$E$1</f>
        <v>114818278.715576</v>
      </c>
      <c r="E1433" s="47" t="n">
        <f aca="false">D1433*100/$E$2</f>
        <v>77.0700883911073</v>
      </c>
      <c r="G1433" s="41" t="n">
        <f aca="false">[3]Plan1!$C1428</f>
        <v>-7.21</v>
      </c>
      <c r="H1433" s="41" t="n">
        <f aca="false">$J$5 + G1433</f>
        <v>752.79</v>
      </c>
      <c r="I1433" s="47" t="n">
        <f aca="false">IF(H1433&gt;$J$5,$J$2+$J$1,(IF(H1433&gt;739.99,H1433^3*2498.244218-H1433^2*5471052.355142+H1433*3994605728.77515-972400879260.135,H1433^3*1396.138889-H1433^2*3002770.071427+H1433*2152080038.43115-513963640099.415)))-$J$1</f>
        <v>44165135.1542969</v>
      </c>
      <c r="J1433" s="47" t="n">
        <f aca="false">I1433*100/$J$2</f>
        <v>50.2204979441694</v>
      </c>
      <c r="L1433" s="41" t="n">
        <f aca="false">[4]Plan1!$C1428</f>
        <v>-2.18</v>
      </c>
      <c r="M1433" s="41" t="n">
        <f aca="false">$O$5 + L1433</f>
        <v>836.6</v>
      </c>
      <c r="N1433" s="47" t="n">
        <f aca="false">IF(M1433&gt;$O$5,$O$2+$O$1,(M1433^3*3270.5936-M1433^2*8015778.389801+M1433*6549018422.82398-1783686174686.87))-$O$1</f>
        <v>28808517.2802734</v>
      </c>
      <c r="O1433" s="41" t="n">
        <f aca="false">N1433*100/$O$2</f>
        <v>73.7038249133847</v>
      </c>
      <c r="R1433" s="47" t="n">
        <f aca="false">SUM(D1433,I1433,N1433)</f>
        <v>187791931.150146</v>
      </c>
      <c r="S1433" s="41" t="n">
        <f aca="false">R1433*100/$R$2</f>
        <v>68.0384944763478</v>
      </c>
      <c r="U1433" s="41" t="n">
        <f aca="false">[1]Plan1!$B1428</f>
        <v>24.68</v>
      </c>
    </row>
    <row r="1434" customFormat="false" ht="15" hidden="false" customHeight="false" outlineLevel="0" collapsed="false">
      <c r="A1434" s="46" t="n">
        <v>43432</v>
      </c>
      <c r="B1434" s="41" t="n">
        <f aca="false">[2]Plan1!$C1429</f>
        <v>-3.23</v>
      </c>
      <c r="C1434" s="41" t="n">
        <f aca="false">$E$5 + B1434</f>
        <v>777.77</v>
      </c>
      <c r="D1434" s="47" t="n">
        <f aca="false">IF(C1434&gt;$E$5,$E$2+$E$1,(IF(C1434&gt;764.99,C1434^3*3486.59308-C1434^2*7860012.00812+C1434*5908819377.96283-1481278321001.59,IF(C1434&gt;752.99,C1434^3*3588.471445-C1434^2*8028757.56264+C1434*5988077680.84934-1488767378546.26,C1434^3*899.851852-C1434^2*1969009.674601+C1434*1435480406.01138-348666163343.76))))-$E$1</f>
        <v>114818278.715576</v>
      </c>
      <c r="E1434" s="47" t="n">
        <f aca="false">D1434*100/$E$2</f>
        <v>77.0700883911073</v>
      </c>
      <c r="G1434" s="41" t="n">
        <f aca="false">[3]Plan1!$C1429</f>
        <v>-7.19</v>
      </c>
      <c r="H1434" s="41" t="n">
        <f aca="false">$J$5 + G1434</f>
        <v>752.81</v>
      </c>
      <c r="I1434" s="47" t="n">
        <f aca="false">IF(H1434&gt;$J$5,$J$2+$J$1,(IF(H1434&gt;739.99,H1434^3*2498.244218-H1434^2*5471052.355142+H1434*3994605728.77515-972400879260.135,H1434^3*1396.138889-H1434^2*3002770.071427+H1434*2152080038.43115-513963640099.415)))-$J$1</f>
        <v>44259396.2915039</v>
      </c>
      <c r="J1434" s="47" t="n">
        <f aca="false">I1434*100/$J$2</f>
        <v>50.3276829721509</v>
      </c>
      <c r="L1434" s="41" t="n">
        <f aca="false">[4]Plan1!$C1429</f>
        <v>-2.18</v>
      </c>
      <c r="M1434" s="41" t="n">
        <f aca="false">$O$5 + L1434</f>
        <v>836.6</v>
      </c>
      <c r="N1434" s="47" t="n">
        <f aca="false">IF(M1434&gt;$O$5,$O$2+$O$1,(M1434^3*3270.5936-M1434^2*8015778.389801+M1434*6549018422.82398-1783686174686.87))-$O$1</f>
        <v>28808517.2802734</v>
      </c>
      <c r="O1434" s="41" t="n">
        <f aca="false">N1434*100/$O$2</f>
        <v>73.7038249133847</v>
      </c>
      <c r="R1434" s="47" t="n">
        <f aca="false">SUM(D1434,I1434,N1434)</f>
        <v>187886192.287354</v>
      </c>
      <c r="S1434" s="41" t="n">
        <f aca="false">R1434*100/$R$2</f>
        <v>68.0726460281419</v>
      </c>
      <c r="U1434" s="41" t="n">
        <f aca="false">[1]Plan1!$B1429</f>
        <v>21.16</v>
      </c>
    </row>
    <row r="1435" customFormat="false" ht="15" hidden="false" customHeight="false" outlineLevel="0" collapsed="false">
      <c r="A1435" s="46" t="n">
        <v>43433</v>
      </c>
      <c r="B1435" s="41" t="n">
        <f aca="false">[2]Plan1!$C1430</f>
        <v>-3.25</v>
      </c>
      <c r="C1435" s="41" t="n">
        <f aca="false">$E$5 + B1435</f>
        <v>777.75</v>
      </c>
      <c r="D1435" s="47" t="n">
        <f aca="false">IF(C1435&gt;$E$5,$E$2+$E$1,(IF(C1435&gt;764.99,C1435^3*3486.59308-C1435^2*7860012.00812+C1435*5908819377.96283-1481278321001.59,IF(C1435&gt;752.99,C1435^3*3588.471445-C1435^2*8028757.56264+C1435*5988077680.84934-1488767378546.26,C1435^3*899.851852-C1435^2*1969009.674601+C1435*1435480406.01138-348666163343.76))))-$E$1</f>
        <v>114625378.326416</v>
      </c>
      <c r="E1435" s="47" t="n">
        <f aca="false">D1435*100/$E$2</f>
        <v>76.9406068293772</v>
      </c>
      <c r="G1435" s="41" t="n">
        <f aca="false">[3]Plan1!$C1430</f>
        <v>-7.17</v>
      </c>
      <c r="H1435" s="41" t="n">
        <f aca="false">$J$5 + G1435</f>
        <v>752.83</v>
      </c>
      <c r="I1435" s="47" t="n">
        <f aca="false">IF(H1435&gt;$J$5,$J$2+$J$1,(IF(H1435&gt;739.99,H1435^3*2498.244218-H1435^2*5471052.355142+H1435*3994605728.77515-972400879260.135,H1435^3*1396.138889-H1435^2*3002770.071427+H1435*2152080038.43115-513963640099.415)))-$J$1</f>
        <v>44353794.2744141</v>
      </c>
      <c r="J1435" s="47" t="n">
        <f aca="false">I1435*100/$J$2</f>
        <v>50.4350236083815</v>
      </c>
      <c r="L1435" s="41" t="n">
        <f aca="false">[4]Plan1!$C1430</f>
        <v>-2.17</v>
      </c>
      <c r="M1435" s="41" t="n">
        <f aca="false">$O$5 + L1435</f>
        <v>836.61</v>
      </c>
      <c r="N1435" s="47" t="n">
        <f aca="false">IF(M1435&gt;$O$5,$O$2+$O$1,(M1435^3*3270.5936-M1435^2*8015778.389801+M1435*6549018422.82398-1783686174686.87))-$O$1</f>
        <v>28851327.4169922</v>
      </c>
      <c r="O1435" s="41" t="n">
        <f aca="false">N1435*100/$O$2</f>
        <v>73.8133505370237</v>
      </c>
      <c r="R1435" s="47" t="n">
        <f aca="false">SUM(D1435,I1435,N1435)</f>
        <v>187830500.017822</v>
      </c>
      <c r="S1435" s="41" t="n">
        <f aca="false">R1435*100/$R$2</f>
        <v>68.0524682806228</v>
      </c>
      <c r="U1435" s="41" t="n">
        <f aca="false">[1]Plan1!$B1430</f>
        <v>20.16</v>
      </c>
    </row>
    <row r="1436" customFormat="false" ht="15" hidden="false" customHeight="false" outlineLevel="0" collapsed="false">
      <c r="A1436" s="46" t="n">
        <v>43434</v>
      </c>
      <c r="B1436" s="41" t="n">
        <f aca="false">[2]Plan1!$C1431</f>
        <v>-3.26</v>
      </c>
      <c r="C1436" s="41" t="n">
        <f aca="false">$E$5 + B1436</f>
        <v>777.74</v>
      </c>
      <c r="D1436" s="47" t="n">
        <f aca="false">IF(C1436&gt;$E$5,$E$2+$E$1,(IF(C1436&gt;764.99,C1436^3*3486.59308-C1436^2*7860012.00812+C1436*5908819377.96283-1481278321001.59,IF(C1436&gt;752.99,C1436^3*3588.471445-C1436^2*8028757.56264+C1436*5988077680.84934-1488767378546.26,C1436^3*899.851852-C1436^2*1969009.674601+C1436*1435480406.01138-348666163343.76))))-$E$1</f>
        <v>114529010.666748</v>
      </c>
      <c r="E1436" s="47" t="n">
        <f aca="false">D1436*100/$E$2</f>
        <v>76.8759214488634</v>
      </c>
      <c r="G1436" s="41" t="n">
        <f aca="false">[3]Plan1!$C1431</f>
        <v>-7.16</v>
      </c>
      <c r="H1436" s="41" t="n">
        <f aca="false">$J$5 + G1436</f>
        <v>752.84</v>
      </c>
      <c r="I1436" s="47" t="n">
        <f aca="false">IF(H1436&gt;$J$5,$J$2+$J$1,(IF(H1436&gt;739.99,H1436^3*2498.244218-H1436^2*5471052.355142+H1436*3994605728.77515-972400879260.135,H1436^3*1396.138889-H1436^2*3002770.071427+H1436*2152080038.43115-513963640099.415)))-$J$1</f>
        <v>44401044.6198731</v>
      </c>
      <c r="J1436" s="47" t="n">
        <f aca="false">I1436*100/$J$2</f>
        <v>50.4887523215099</v>
      </c>
      <c r="L1436" s="41" t="n">
        <f aca="false">[4]Plan1!$C1431</f>
        <v>-2.17</v>
      </c>
      <c r="M1436" s="41" t="n">
        <f aca="false">$O$5 + L1436</f>
        <v>836.61</v>
      </c>
      <c r="N1436" s="47" t="n">
        <f aca="false">IF(M1436&gt;$O$5,$O$2+$O$1,(M1436^3*3270.5936-M1436^2*8015778.389801+M1436*6549018422.82398-1783686174686.87))-$O$1</f>
        <v>28851327.4169922</v>
      </c>
      <c r="O1436" s="41" t="n">
        <f aca="false">N1436*100/$O$2</f>
        <v>73.8133505370237</v>
      </c>
      <c r="R1436" s="47" t="n">
        <f aca="false">SUM(D1436,I1436,N1436)</f>
        <v>187781382.703613</v>
      </c>
      <c r="S1436" s="41" t="n">
        <f aca="false">R1436*100/$R$2</f>
        <v>68.0346726911582</v>
      </c>
      <c r="U1436" s="41" t="n">
        <f aca="false">[1]Plan1!$B1431</f>
        <v>21.16</v>
      </c>
    </row>
    <row r="1437" customFormat="false" ht="15" hidden="false" customHeight="false" outlineLevel="0" collapsed="false">
      <c r="A1437" s="46" t="n">
        <v>43435</v>
      </c>
      <c r="B1437" s="41" t="n">
        <f aca="false">[2]Plan1!$C1432</f>
        <v>-3.27</v>
      </c>
      <c r="C1437" s="41" t="n">
        <f aca="false">$E$5 + B1437</f>
        <v>777.73</v>
      </c>
      <c r="D1437" s="47" t="n">
        <f aca="false">IF(C1437&gt;$E$5,$E$2+$E$1,(IF(C1437&gt;764.99,C1437^3*3486.59308-C1437^2*7860012.00812+C1437*5908819377.96283-1481278321001.59,IF(C1437&gt;752.99,C1437^3*3588.471445-C1437^2*8028757.56264+C1437*5988077680.84934-1488767378546.26,C1437^3*899.851852-C1437^2*1969009.674601+C1437*1435480406.01138-348666163343.76))))-$E$1</f>
        <v>114432698.001709</v>
      </c>
      <c r="E1437" s="47" t="n">
        <f aca="false">D1437*100/$E$2</f>
        <v>76.811272982689</v>
      </c>
      <c r="G1437" s="41" t="n">
        <f aca="false">[3]Plan1!$C1432</f>
        <v>-7.13</v>
      </c>
      <c r="H1437" s="41" t="n">
        <f aca="false">$J$5 + G1437</f>
        <v>752.87</v>
      </c>
      <c r="I1437" s="47" t="n">
        <f aca="false">IF(H1437&gt;$J$5,$J$2+$J$1,(IF(H1437&gt;739.99,H1437^3*2498.244218-H1437^2*5471052.355142+H1437*3994605728.77515-972400879260.135,H1437^3*1396.138889-H1437^2*3002770.071427+H1437*2152080038.43115-513963640099.415)))-$J$1</f>
        <v>44543001.2570801</v>
      </c>
      <c r="J1437" s="47" t="n">
        <f aca="false">I1437*100/$J$2</f>
        <v>50.6501722511017</v>
      </c>
      <c r="L1437" s="41" t="n">
        <f aca="false">[4]Plan1!$C1432</f>
        <v>-2.16</v>
      </c>
      <c r="M1437" s="41" t="n">
        <f aca="false">$O$5 + L1437</f>
        <v>836.62</v>
      </c>
      <c r="N1437" s="47" t="n">
        <f aca="false">IF(M1437&gt;$O$5,$O$2+$O$1,(M1437^3*3270.5936-M1437^2*8015778.389801+M1437*6549018422.82398-1783686174686.87))-$O$1</f>
        <v>28894176.1245117</v>
      </c>
      <c r="O1437" s="41" t="n">
        <f aca="false">N1437*100/$O$2</f>
        <v>73.9229748403525</v>
      </c>
      <c r="R1437" s="47" t="n">
        <f aca="false">SUM(D1437,I1437,N1437)</f>
        <v>187869875.383301</v>
      </c>
      <c r="S1437" s="41" t="n">
        <f aca="false">R1437*100/$R$2</f>
        <v>68.0667342853984</v>
      </c>
      <c r="U1437" s="41" t="n">
        <f aca="false">[1]Plan1!$B1432</f>
        <v>30.5</v>
      </c>
    </row>
    <row r="1438" customFormat="false" ht="15" hidden="false" customHeight="false" outlineLevel="0" collapsed="false">
      <c r="A1438" s="46" t="n">
        <v>43436</v>
      </c>
      <c r="B1438" s="41" t="n">
        <f aca="false">[2]Plan1!$C1433</f>
        <v>-3.17</v>
      </c>
      <c r="C1438" s="41" t="n">
        <f aca="false">$E$5 + B1438</f>
        <v>777.83</v>
      </c>
      <c r="D1438" s="47" t="n">
        <f aca="false">IF(C1438&gt;$E$5,$E$2+$E$1,(IF(C1438&gt;764.99,C1438^3*3486.59308-C1438^2*7860012.00812+C1438*5908819377.96283-1481278321001.59,IF(C1438&gt;752.99,C1438^3*3588.471445-C1438^2*8028757.56264+C1438*5988077680.84934-1488767378546.26,C1438^3*899.851852-C1438^2*1969009.674601+C1438*1435480406.01138-348666163343.76))))-$E$1</f>
        <v>115398301.947998</v>
      </c>
      <c r="E1438" s="47" t="n">
        <f aca="false">D1438*100/$E$2</f>
        <v>77.4594204930314</v>
      </c>
      <c r="G1438" s="41" t="n">
        <f aca="false">[3]Plan1!$C1433</f>
        <v>-7.03</v>
      </c>
      <c r="H1438" s="41" t="n">
        <f aca="false">$J$5 + G1438</f>
        <v>752.97</v>
      </c>
      <c r="I1438" s="47" t="n">
        <f aca="false">IF(H1438&gt;$J$5,$J$2+$J$1,(IF(H1438&gt;739.99,H1438^3*2498.244218-H1438^2*5471052.355142+H1438*3994605728.77515-972400879260.135,H1438^3*1396.138889-H1438^2*3002770.071427+H1438*2152080038.43115-513963640099.415)))-$J$1</f>
        <v>45018421.911377</v>
      </c>
      <c r="J1438" s="47" t="n">
        <f aca="false">I1438*100/$J$2</f>
        <v>51.190776551492</v>
      </c>
      <c r="L1438" s="41" t="n">
        <f aca="false">[4]Plan1!$C1433</f>
        <v>-2.02</v>
      </c>
      <c r="M1438" s="41" t="n">
        <f aca="false">$O$5 + L1438</f>
        <v>836.76</v>
      </c>
      <c r="N1438" s="47" t="n">
        <f aca="false">IF(M1438&gt;$O$5,$O$2+$O$1,(M1438^3*3270.5936-M1438^2*8015778.389801+M1438*6549018422.82398-1783686174686.87))-$O$1</f>
        <v>29498118.9863281</v>
      </c>
      <c r="O1438" s="41" t="n">
        <f aca="false">N1438*100/$O$2</f>
        <v>75.4681046542872</v>
      </c>
      <c r="R1438" s="47" t="n">
        <f aca="false">SUM(D1438,I1438,N1438)</f>
        <v>189914842.845703</v>
      </c>
      <c r="S1438" s="41" t="n">
        <f aca="false">R1438*100/$R$2</f>
        <v>68.8076420898116</v>
      </c>
      <c r="U1438" s="41" t="n">
        <f aca="false">[1]Plan1!$B1433</f>
        <v>53.69</v>
      </c>
    </row>
    <row r="1439" customFormat="false" ht="15" hidden="false" customHeight="false" outlineLevel="0" collapsed="false">
      <c r="A1439" s="46" t="n">
        <v>43437</v>
      </c>
      <c r="B1439" s="41" t="n">
        <f aca="false">[2]Plan1!$C1434</f>
        <v>-3.04</v>
      </c>
      <c r="C1439" s="41" t="n">
        <f aca="false">$E$5 + B1439</f>
        <v>777.96</v>
      </c>
      <c r="D1439" s="47" t="n">
        <f aca="false">IF(C1439&gt;$E$5,$E$2+$E$1,(IF(C1439&gt;764.99,C1439^3*3486.59308-C1439^2*7860012.00812+C1439*5908819377.96283-1481278321001.59,IF(C1439&gt;752.99,C1439^3*3588.471445-C1439^2*8028757.56264+C1439*5988077680.84934-1488767378546.26,C1439^3*899.851852-C1439^2*1969009.674601+C1439*1435480406.01138-348666163343.76))))-$E$1</f>
        <v>116661840.154053</v>
      </c>
      <c r="E1439" s="47" t="n">
        <f aca="false">D1439*100/$E$2</f>
        <v>78.3075520128167</v>
      </c>
      <c r="G1439" s="41" t="n">
        <f aca="false">[3]Plan1!$C1434</f>
        <v>-6.9</v>
      </c>
      <c r="H1439" s="41" t="n">
        <f aca="false">$J$5 + G1439</f>
        <v>753.1</v>
      </c>
      <c r="I1439" s="47" t="n">
        <f aca="false">IF(H1439&gt;$J$5,$J$2+$J$1,(IF(H1439&gt;739.99,H1439^3*2498.244218-H1439^2*5471052.355142+H1439*3994605728.77515-972400879260.135,H1439^3*1396.138889-H1439^2*3002770.071427+H1439*2152080038.43115-513963640099.415)))-$J$1</f>
        <v>45641621.4724121</v>
      </c>
      <c r="J1439" s="47" t="n">
        <f aca="false">I1439*100/$J$2</f>
        <v>51.8994213267074</v>
      </c>
      <c r="L1439" s="41" t="n">
        <f aca="false">[4]Plan1!$C1434</f>
        <v>-1.98</v>
      </c>
      <c r="M1439" s="41" t="n">
        <f aca="false">$O$5 + L1439</f>
        <v>836.8</v>
      </c>
      <c r="N1439" s="47" t="n">
        <f aca="false">IF(M1439&gt;$O$5,$O$2+$O$1,(M1439^3*3270.5936-M1439^2*8015778.389801+M1439*6549018422.82398-1783686174686.87))-$O$1</f>
        <v>29672070.8916016</v>
      </c>
      <c r="O1439" s="41" t="n">
        <f aca="false">N1439*100/$O$2</f>
        <v>75.9131438989276</v>
      </c>
      <c r="R1439" s="47" t="n">
        <f aca="false">SUM(D1439,I1439,N1439)</f>
        <v>191975532.518066</v>
      </c>
      <c r="S1439" s="41" t="n">
        <f aca="false">R1439*100/$R$2</f>
        <v>69.554246174619</v>
      </c>
      <c r="U1439" s="41" t="n">
        <f aca="false">[1]Plan1!$B1434</f>
        <v>83.58</v>
      </c>
    </row>
    <row r="1440" customFormat="false" ht="15" hidden="false" customHeight="false" outlineLevel="0" collapsed="false">
      <c r="A1440" s="46" t="n">
        <v>43438</v>
      </c>
      <c r="B1440" s="41" t="n">
        <f aca="false">[2]Plan1!$C1435</f>
        <v>-2.96</v>
      </c>
      <c r="C1440" s="41" t="n">
        <f aca="false">$E$5 + B1440</f>
        <v>778.04</v>
      </c>
      <c r="D1440" s="47" t="n">
        <f aca="false">IF(C1440&gt;$E$5,$E$2+$E$1,(IF(C1440&gt;764.99,C1440^3*3486.59308-C1440^2*7860012.00812+C1440*5908819377.96283-1481278321001.59,IF(C1440&gt;752.99,C1440^3*3588.471445-C1440^2*8028757.56264+C1440*5988077680.84934-1488767378546.26,C1440^3*899.851852-C1440^2*1969009.674601+C1440*1435480406.01138-348666163343.76))))-$E$1</f>
        <v>117444057.468018</v>
      </c>
      <c r="E1440" s="47" t="n">
        <f aca="false">D1440*100/$E$2</f>
        <v>78.8326039314025</v>
      </c>
      <c r="G1440" s="41" t="n">
        <f aca="false">[3]Plan1!$C1435</f>
        <v>-6.69</v>
      </c>
      <c r="H1440" s="41" t="n">
        <f aca="false">$J$5 + G1440</f>
        <v>753.31</v>
      </c>
      <c r="I1440" s="47" t="n">
        <f aca="false">IF(H1440&gt;$J$5,$J$2+$J$1,(IF(H1440&gt;739.99,H1440^3*2498.244218-H1440^2*5471052.355142+H1440*3994605728.77515-972400879260.135,H1440^3*1396.138889-H1440^2*3002770.071427+H1440*2152080038.43115-513963640099.415)))-$J$1</f>
        <v>46660711.4035645</v>
      </c>
      <c r="J1440" s="47" t="n">
        <f aca="false">I1440*100/$J$2</f>
        <v>53.0582359349625</v>
      </c>
      <c r="L1440" s="41" t="n">
        <f aca="false">[4]Plan1!$C1435</f>
        <v>-1.9</v>
      </c>
      <c r="M1440" s="41" t="n">
        <f aca="false">$O$5 + L1440</f>
        <v>836.88</v>
      </c>
      <c r="N1440" s="47" t="n">
        <f aca="false">IF(M1440&gt;$O$5,$O$2+$O$1,(M1440^3*3270.5936-M1440^2*8015778.389801+M1440*6549018422.82398-1783686174686.87))-$O$1</f>
        <v>30021845.2675781</v>
      </c>
      <c r="O1440" s="41" t="n">
        <f aca="false">N1440*100/$O$2</f>
        <v>76.8080080502256</v>
      </c>
      <c r="R1440" s="47" t="n">
        <f aca="false">SUM(D1440,I1440,N1440)</f>
        <v>194126614.13916</v>
      </c>
      <c r="S1440" s="41" t="n">
        <f aca="false">R1440*100/$R$2</f>
        <v>70.333599973787</v>
      </c>
      <c r="U1440" s="41" t="n">
        <f aca="false">[1]Plan1!$B1435</f>
        <v>49.29</v>
      </c>
    </row>
    <row r="1441" customFormat="false" ht="15" hidden="false" customHeight="false" outlineLevel="0" collapsed="false">
      <c r="A1441" s="46" t="n">
        <v>43439</v>
      </c>
      <c r="B1441" s="41" t="n">
        <f aca="false">[2]Plan1!$C1436</f>
        <v>-2.95</v>
      </c>
      <c r="C1441" s="41" t="n">
        <f aca="false">$E$5 + B1441</f>
        <v>778.05</v>
      </c>
      <c r="D1441" s="47" t="n">
        <f aca="false">IF(C1441&gt;$E$5,$E$2+$E$1,(IF(C1441&gt;764.99,C1441^3*3486.59308-C1441^2*7860012.00812+C1441*5908819377.96283-1481278321001.59,IF(C1441&gt;752.99,C1441^3*3588.471445-C1441^2*8028757.56264+C1441*5988077680.84934-1488767378546.26,C1441^3*899.851852-C1441^2*1969009.674601+C1441*1435480406.01138-348666163343.76))))-$E$1</f>
        <v>117542084.716064</v>
      </c>
      <c r="E1441" s="47" t="n">
        <f aca="false">D1441*100/$E$2</f>
        <v>78.8984032863155</v>
      </c>
      <c r="G1441" s="41" t="n">
        <f aca="false">[3]Plan1!$C1436</f>
        <v>-6.62</v>
      </c>
      <c r="H1441" s="41" t="n">
        <f aca="false">$J$5 + G1441</f>
        <v>753.38</v>
      </c>
      <c r="I1441" s="47" t="n">
        <f aca="false">IF(H1441&gt;$J$5,$J$2+$J$1,(IF(H1441&gt;739.99,H1441^3*2498.244218-H1441^2*5471052.355142+H1441*3994605728.77515-972400879260.135,H1441^3*1396.138889-H1441^2*3002770.071427+H1441*2152080038.43115-513963640099.415)))-$J$1</f>
        <v>47003827.364502</v>
      </c>
      <c r="J1441" s="47" t="n">
        <f aca="false">I1441*100/$J$2</f>
        <v>53.4483956016469</v>
      </c>
      <c r="L1441" s="41" t="n">
        <f aca="false">[4]Plan1!$C1436</f>
        <v>-1.88</v>
      </c>
      <c r="M1441" s="41" t="n">
        <f aca="false">$O$5 + L1441</f>
        <v>836.9</v>
      </c>
      <c r="N1441" s="47" t="n">
        <f aca="false">IF(M1441&gt;$O$5,$O$2+$O$1,(M1441^3*3270.5936-M1441^2*8015778.389801+M1441*6549018422.82398-1783686174686.87))-$O$1</f>
        <v>30109679.4785156</v>
      </c>
      <c r="O1441" s="41" t="n">
        <f aca="false">N1441*100/$O$2</f>
        <v>77.0327234439878</v>
      </c>
      <c r="R1441" s="47" t="n">
        <f aca="false">SUM(D1441,I1441,N1441)</f>
        <v>194655591.559082</v>
      </c>
      <c r="S1441" s="41" t="n">
        <f aca="false">R1441*100/$R$2</f>
        <v>70.52525265579</v>
      </c>
      <c r="U1441" s="41" t="n">
        <f aca="false">[1]Plan1!$B1436</f>
        <v>29.68</v>
      </c>
    </row>
    <row r="1442" customFormat="false" ht="15" hidden="false" customHeight="false" outlineLevel="0" collapsed="false">
      <c r="A1442" s="46" t="n">
        <v>43440</v>
      </c>
      <c r="B1442" s="41" t="n">
        <f aca="false">[2]Plan1!$C1437</f>
        <v>-2.96</v>
      </c>
      <c r="C1442" s="41" t="n">
        <f aca="false">$E$5 + B1442</f>
        <v>778.04</v>
      </c>
      <c r="D1442" s="47" t="n">
        <f aca="false">IF(C1442&gt;$E$5,$E$2+$E$1,(IF(C1442&gt;764.99,C1442^3*3486.59308-C1442^2*7860012.00812+C1442*5908819377.96283-1481278321001.59,IF(C1442&gt;752.99,C1442^3*3588.471445-C1442^2*8028757.56264+C1442*5988077680.84934-1488767378546.26,C1442^3*899.851852-C1442^2*1969009.674601+C1442*1435480406.01138-348666163343.76))))-$E$1</f>
        <v>117444057.468018</v>
      </c>
      <c r="E1442" s="47" t="n">
        <f aca="false">D1442*100/$E$2</f>
        <v>78.8326039314025</v>
      </c>
      <c r="G1442" s="41" t="n">
        <f aca="false">[3]Plan1!$C1437</f>
        <v>-6.57</v>
      </c>
      <c r="H1442" s="41" t="n">
        <f aca="false">$J$5 + G1442</f>
        <v>753.43</v>
      </c>
      <c r="I1442" s="47" t="n">
        <f aca="false">IF(H1442&gt;$J$5,$J$2+$J$1,(IF(H1442&gt;739.99,H1442^3*2498.244218-H1442^2*5471052.355142+H1442*3994605728.77515-972400879260.135,H1442^3*1396.138889-H1442^2*3002770.071427+H1442*2152080038.43115-513963640099.415)))-$J$1</f>
        <v>47249961.8693848</v>
      </c>
      <c r="J1442" s="47" t="n">
        <f aca="false">I1442*100/$J$2</f>
        <v>53.728276945908</v>
      </c>
      <c r="L1442" s="41" t="n">
        <f aca="false">[4]Plan1!$C1437</f>
        <v>-1.88</v>
      </c>
      <c r="M1442" s="41" t="n">
        <f aca="false">$O$5 + L1442</f>
        <v>836.9</v>
      </c>
      <c r="N1442" s="47" t="n">
        <f aca="false">IF(M1442&gt;$O$5,$O$2+$O$1,(M1442^3*3270.5936-M1442^2*8015778.389801+M1442*6549018422.82398-1783686174686.87))-$O$1</f>
        <v>30109679.4785156</v>
      </c>
      <c r="O1442" s="41" t="n">
        <f aca="false">N1442*100/$O$2</f>
        <v>77.0327234439878</v>
      </c>
      <c r="R1442" s="47" t="n">
        <f aca="false">SUM(D1442,I1442,N1442)</f>
        <v>194803698.815918</v>
      </c>
      <c r="S1442" s="41" t="n">
        <f aca="false">R1442*100/$R$2</f>
        <v>70.5789130804655</v>
      </c>
      <c r="U1442" s="41" t="n">
        <f aca="false">[1]Plan1!$B1437</f>
        <v>24.31</v>
      </c>
    </row>
    <row r="1443" customFormat="false" ht="15" hidden="false" customHeight="false" outlineLevel="0" collapsed="false">
      <c r="A1443" s="46" t="n">
        <v>43441</v>
      </c>
      <c r="B1443" s="41" t="n">
        <f aca="false">[2]Plan1!$C1438</f>
        <v>-2.96</v>
      </c>
      <c r="C1443" s="41" t="n">
        <f aca="false">$E$5 + B1443</f>
        <v>778.04</v>
      </c>
      <c r="D1443" s="47" t="n">
        <f aca="false">IF(C1443&gt;$E$5,$E$2+$E$1,(IF(C1443&gt;764.99,C1443^3*3486.59308-C1443^2*7860012.00812+C1443*5908819377.96283-1481278321001.59,IF(C1443&gt;752.99,C1443^3*3588.471445-C1443^2*8028757.56264+C1443*5988077680.84934-1488767378546.26,C1443^3*899.851852-C1443^2*1969009.674601+C1443*1435480406.01138-348666163343.76))))-$E$1</f>
        <v>117444057.468018</v>
      </c>
      <c r="E1443" s="47" t="n">
        <f aca="false">D1443*100/$E$2</f>
        <v>78.8326039314025</v>
      </c>
      <c r="G1443" s="41" t="n">
        <f aca="false">[3]Plan1!$C1438</f>
        <v>-6.53</v>
      </c>
      <c r="H1443" s="41" t="n">
        <f aca="false">$J$5 + G1443</f>
        <v>753.47</v>
      </c>
      <c r="I1443" s="47" t="n">
        <f aca="false">IF(H1443&gt;$J$5,$J$2+$J$1,(IF(H1443&gt;739.99,H1443^3*2498.244218-H1443^2*5471052.355142+H1443*3994605728.77515-972400879260.135,H1443^3*1396.138889-H1443^2*3002770.071427+H1443*2152080038.43115-513963640099.415)))-$J$1</f>
        <v>47447501.9189453</v>
      </c>
      <c r="J1443" s="47" t="n">
        <f aca="false">I1443*100/$J$2</f>
        <v>53.9529011798923</v>
      </c>
      <c r="L1443" s="41" t="n">
        <f aca="false">[4]Plan1!$C1438</f>
        <v>-1.84</v>
      </c>
      <c r="M1443" s="41" t="n">
        <f aca="false">$O$5 + L1443</f>
        <v>836.94</v>
      </c>
      <c r="N1443" s="47" t="n">
        <f aca="false">IF(M1443&gt;$O$5,$O$2+$O$1,(M1443^3*3270.5936-M1443^2*8015778.389801+M1443*6549018422.82398-1783686174686.87))-$O$1</f>
        <v>30285817.7412109</v>
      </c>
      <c r="O1443" s="41" t="n">
        <f aca="false">N1443*100/$O$2</f>
        <v>77.4833562741312</v>
      </c>
      <c r="R1443" s="47" t="n">
        <f aca="false">SUM(D1443,I1443,N1443)</f>
        <v>195177377.128174</v>
      </c>
      <c r="S1443" s="41" t="n">
        <f aca="false">R1443*100/$R$2</f>
        <v>70.7142996736414</v>
      </c>
      <c r="U1443" s="41" t="n">
        <f aca="false">[1]Plan1!$B1438</f>
        <v>59.97</v>
      </c>
    </row>
    <row r="1444" customFormat="false" ht="15" hidden="false" customHeight="false" outlineLevel="0" collapsed="false">
      <c r="A1444" s="46" t="n">
        <v>43442</v>
      </c>
      <c r="B1444" s="41" t="n">
        <f aca="false">[2]Plan1!$C1439</f>
        <v>-2.96</v>
      </c>
      <c r="C1444" s="41" t="n">
        <f aca="false">$E$5 + B1444</f>
        <v>778.04</v>
      </c>
      <c r="D1444" s="47" t="n">
        <f aca="false">IF(C1444&gt;$E$5,$E$2+$E$1,(IF(C1444&gt;764.99,C1444^3*3486.59308-C1444^2*7860012.00812+C1444*5908819377.96283-1481278321001.59,IF(C1444&gt;752.99,C1444^3*3588.471445-C1444^2*8028757.56264+C1444*5988077680.84934-1488767378546.26,C1444^3*899.851852-C1444^2*1969009.674601+C1444*1435480406.01138-348666163343.76))))-$E$1</f>
        <v>117444057.468018</v>
      </c>
      <c r="E1444" s="47" t="n">
        <f aca="false">D1444*100/$E$2</f>
        <v>78.8326039314025</v>
      </c>
      <c r="G1444" s="41" t="n">
        <f aca="false">[3]Plan1!$C1439</f>
        <v>-6.47</v>
      </c>
      <c r="H1444" s="41" t="n">
        <f aca="false">$J$5 + G1444</f>
        <v>753.53</v>
      </c>
      <c r="I1444" s="47" t="n">
        <f aca="false">IF(H1444&gt;$J$5,$J$2+$J$1,(IF(H1444&gt;739.99,H1444^3*2498.244218-H1444^2*5471052.355142+H1444*3994605728.77515-972400879260.135,H1444^3*1396.138889-H1444^2*3002770.071427+H1444*2152080038.43115-513963640099.415)))-$J$1</f>
        <v>47744868.3151856</v>
      </c>
      <c r="J1444" s="47" t="n">
        <f aca="false">I1444*100/$J$2</f>
        <v>54.2910386822202</v>
      </c>
      <c r="L1444" s="41" t="n">
        <f aca="false">[4]Plan1!$C1439</f>
        <v>-1.76</v>
      </c>
      <c r="M1444" s="41" t="n">
        <f aca="false">$O$5 + L1444</f>
        <v>837.02</v>
      </c>
      <c r="N1444" s="47" t="n">
        <f aca="false">IF(M1444&gt;$O$5,$O$2+$O$1,(M1444^3*3270.5936-M1444^2*8015778.389801+M1444*6549018422.82398-1783686174686.87))-$O$1</f>
        <v>30639978.015625</v>
      </c>
      <c r="O1444" s="41" t="n">
        <f aca="false">N1444*100/$O$2</f>
        <v>78.3894413253936</v>
      </c>
      <c r="R1444" s="47" t="n">
        <f aca="false">SUM(D1444,I1444,N1444)</f>
        <v>195828903.798828</v>
      </c>
      <c r="S1444" s="41" t="n">
        <f aca="false">R1444*100/$R$2</f>
        <v>70.950352913581</v>
      </c>
      <c r="U1444" s="41" t="n">
        <f aca="false">[1]Plan1!$B1439</f>
        <v>62.26</v>
      </c>
    </row>
    <row r="1445" customFormat="false" ht="15" hidden="false" customHeight="false" outlineLevel="0" collapsed="false">
      <c r="A1445" s="46" t="n">
        <v>43443</v>
      </c>
      <c r="B1445" s="41" t="n">
        <f aca="false">[2]Plan1!$C1440</f>
        <v>-2.98</v>
      </c>
      <c r="C1445" s="41" t="n">
        <f aca="false">$E$5 + B1445</f>
        <v>778.02</v>
      </c>
      <c r="D1445" s="47" t="n">
        <f aca="false">IF(C1445&gt;$E$5,$E$2+$E$1,(IF(C1445&gt;764.99,C1445^3*3486.59308-C1445^2*7860012.00812+C1445*5908819377.96283-1481278321001.59,IF(C1445&gt;752.99,C1445^3*3588.471445-C1445^2*8028757.56264+C1445*5988077680.84934-1488767378546.26,C1445^3*899.851852-C1445^2*1969009.674601+C1445*1435480406.01138-348666163343.76))))-$E$1</f>
        <v>117248169.820068</v>
      </c>
      <c r="E1445" s="47" t="n">
        <f aca="false">D1445*100/$E$2</f>
        <v>78.7011172159504</v>
      </c>
      <c r="G1445" s="41" t="n">
        <f aca="false">[3]Plan1!$C1440</f>
        <v>-6.43</v>
      </c>
      <c r="H1445" s="41" t="n">
        <f aca="false">$J$5 + G1445</f>
        <v>753.57</v>
      </c>
      <c r="I1445" s="47" t="n">
        <f aca="false">IF(H1445&gt;$J$5,$J$2+$J$1,(IF(H1445&gt;739.99,H1445^3*2498.244218-H1445^2*5471052.355142+H1445*3994605728.77515-972400879260.135,H1445^3*1396.138889-H1445^2*3002770.071427+H1445*2152080038.43115-513963640099.415)))-$J$1</f>
        <v>47943818.1940918</v>
      </c>
      <c r="J1445" s="47" t="n">
        <f aca="false">I1445*100/$J$2</f>
        <v>54.5172660434565</v>
      </c>
      <c r="L1445" s="41" t="n">
        <f aca="false">[4]Plan1!$C1440</f>
        <v>-1.74</v>
      </c>
      <c r="M1445" s="41" t="n">
        <f aca="false">$O$5 + L1445</f>
        <v>837.04</v>
      </c>
      <c r="N1445" s="47" t="n">
        <f aca="false">IF(M1445&gt;$O$5,$O$2+$O$1,(M1445^3*3270.5936-M1445^2*8015778.389801+M1445*6549018422.82398-1783686174686.87))-$O$1</f>
        <v>30728911.4492188</v>
      </c>
      <c r="O1445" s="41" t="n">
        <f aca="false">N1445*100/$O$2</f>
        <v>78.616968974761</v>
      </c>
      <c r="R1445" s="47" t="n">
        <f aca="false">SUM(D1445,I1445,N1445)</f>
        <v>195920899.463379</v>
      </c>
      <c r="S1445" s="41" t="n">
        <f aca="false">R1445*100/$R$2</f>
        <v>70.9836836668038</v>
      </c>
      <c r="U1445" s="41" t="n">
        <f aca="false">[1]Plan1!$B1440</f>
        <v>33.87</v>
      </c>
    </row>
    <row r="1446" customFormat="false" ht="15" hidden="false" customHeight="false" outlineLevel="0" collapsed="false">
      <c r="A1446" s="46" t="n">
        <v>43444</v>
      </c>
      <c r="B1446" s="41" t="n">
        <f aca="false">[2]Plan1!$C1441</f>
        <v>-3.01</v>
      </c>
      <c r="C1446" s="41" t="n">
        <f aca="false">$E$5 + B1446</f>
        <v>777.99</v>
      </c>
      <c r="D1446" s="47" t="n">
        <f aca="false">IF(C1446&gt;$E$5,$E$2+$E$1,(IF(C1446&gt;764.99,C1446^3*3486.59308-C1446^2*7860012.00812+C1446*5908819377.96283-1481278321001.59,IF(C1446&gt;752.99,C1446^3*3588.471445-C1446^2*8028757.56264+C1446*5988077680.84934-1488767378546.26,C1446^3*899.851852-C1446^2*1969009.674601+C1446*1435480406.01138-348666163343.76))))-$E$1</f>
        <v>116954755.154541</v>
      </c>
      <c r="E1446" s="47" t="n">
        <f aca="false">D1446*100/$E$2</f>
        <v>78.5041669179629</v>
      </c>
      <c r="G1446" s="41" t="n">
        <f aca="false">[3]Plan1!$C1441</f>
        <v>-6.41</v>
      </c>
      <c r="H1446" s="41" t="n">
        <f aca="false">$J$5 + G1446</f>
        <v>753.59</v>
      </c>
      <c r="I1446" s="47" t="n">
        <f aca="false">IF(H1446&gt;$J$5,$J$2+$J$1,(IF(H1446&gt;739.99,H1446^3*2498.244218-H1446^2*5471052.355142+H1446*3994605728.77515-972400879260.135,H1446^3*1396.138889-H1446^2*3002770.071427+H1446*2152080038.43115-513963640099.415)))-$J$1</f>
        <v>48043505.1765137</v>
      </c>
      <c r="J1446" s="47" t="n">
        <f aca="false">I1446*100/$J$2</f>
        <v>54.6306208396841</v>
      </c>
      <c r="L1446" s="41" t="n">
        <f aca="false">[4]Plan1!$C1441</f>
        <v>-1.74</v>
      </c>
      <c r="M1446" s="41" t="n">
        <f aca="false">$O$5 + L1446</f>
        <v>837.04</v>
      </c>
      <c r="N1446" s="47" t="n">
        <f aca="false">IF(M1446&gt;$O$5,$O$2+$O$1,(M1446^3*3270.5936-M1446^2*8015778.389801+M1446*6549018422.82398-1783686174686.87))-$O$1</f>
        <v>30728911.4492188</v>
      </c>
      <c r="O1446" s="41" t="n">
        <f aca="false">N1446*100/$O$2</f>
        <v>78.616968974761</v>
      </c>
      <c r="R1446" s="47" t="n">
        <f aca="false">SUM(D1446,I1446,N1446)</f>
        <v>195727171.780273</v>
      </c>
      <c r="S1446" s="41" t="n">
        <f aca="false">R1446*100/$R$2</f>
        <v>70.9134946026829</v>
      </c>
      <c r="U1446" s="41" t="n">
        <f aca="false">[1]Plan1!$B1441</f>
        <v>27.7</v>
      </c>
    </row>
    <row r="1447" customFormat="false" ht="15" hidden="false" customHeight="false" outlineLevel="0" collapsed="false">
      <c r="A1447" s="46" t="n">
        <v>43445</v>
      </c>
      <c r="B1447" s="41" t="n">
        <f aca="false">[2]Plan1!$C1442</f>
        <v>-3.02</v>
      </c>
      <c r="C1447" s="41" t="n">
        <f aca="false">$E$5 + B1447</f>
        <v>777.98</v>
      </c>
      <c r="D1447" s="47" t="n">
        <f aca="false">IF(C1447&gt;$E$5,$E$2+$E$1,(IF(C1447&gt;764.99,C1447^3*3486.59308-C1447^2*7860012.00812+C1447*5908819377.96283-1481278321001.59,IF(C1447&gt;752.99,C1447^3*3588.471445-C1447^2*8028757.56264+C1447*5988077680.84934-1488767378546.26,C1447^3*899.851852-C1447^2*1969009.674601+C1447*1435480406.01138-348666163343.76))))-$E$1</f>
        <v>116857061.331299</v>
      </c>
      <c r="E1447" s="47" t="n">
        <f aca="false">D1447*100/$E$2</f>
        <v>78.438591369568</v>
      </c>
      <c r="G1447" s="41" t="n">
        <f aca="false">[3]Plan1!$C1442</f>
        <v>-6.39</v>
      </c>
      <c r="H1447" s="41" t="n">
        <f aca="false">$J$5 + G1447</f>
        <v>753.61</v>
      </c>
      <c r="I1447" s="47" t="n">
        <f aca="false">IF(H1447&gt;$J$5,$J$2+$J$1,(IF(H1447&gt;739.99,H1447^3*2498.244218-H1447^2*5471052.355142+H1447*3994605728.77515-972400879260.135,H1447^3*1396.138889-H1447^2*3002770.071427+H1447*2152080038.43115-513963640099.415)))-$J$1</f>
        <v>48143333.6828613</v>
      </c>
      <c r="J1447" s="47" t="n">
        <f aca="false">I1447*100/$J$2</f>
        <v>54.7441365638019</v>
      </c>
      <c r="L1447" s="41" t="n">
        <f aca="false">[4]Plan1!$C1442</f>
        <v>-1.84</v>
      </c>
      <c r="M1447" s="41" t="n">
        <f aca="false">$O$5 + L1447</f>
        <v>836.94</v>
      </c>
      <c r="N1447" s="47" t="n">
        <f aca="false">IF(M1447&gt;$O$5,$O$2+$O$1,(M1447^3*3270.5936-M1447^2*8015778.389801+M1447*6549018422.82398-1783686174686.87))-$O$1</f>
        <v>30285817.7412109</v>
      </c>
      <c r="O1447" s="41" t="n">
        <f aca="false">N1447*100/$O$2</f>
        <v>77.4833562741312</v>
      </c>
      <c r="R1447" s="47" t="n">
        <f aca="false">SUM(D1447,I1447,N1447)</f>
        <v>195286212.755371</v>
      </c>
      <c r="S1447" s="41" t="n">
        <f aca="false">R1447*100/$R$2</f>
        <v>70.7537316778524</v>
      </c>
      <c r="U1447" s="41" t="n">
        <f aca="false">[1]Plan1!$B1442</f>
        <v>24.31</v>
      </c>
    </row>
    <row r="1448" customFormat="false" ht="15" hidden="false" customHeight="false" outlineLevel="0" collapsed="false">
      <c r="A1448" s="46" t="n">
        <v>43446</v>
      </c>
      <c r="B1448" s="41" t="n">
        <f aca="false">[2]Plan1!$C1443</f>
        <v>-3.06</v>
      </c>
      <c r="C1448" s="41" t="n">
        <f aca="false">$E$5 + B1448</f>
        <v>777.94</v>
      </c>
      <c r="D1448" s="47" t="n">
        <f aca="false">IF(C1448&gt;$E$5,$E$2+$E$1,(IF(C1448&gt;764.99,C1448^3*3486.59308-C1448^2*7860012.00812+C1448*5908819377.96283-1481278321001.59,IF(C1448&gt;752.99,C1448^3*3588.471445-C1448^2*8028757.56264+C1448*5988077680.84934-1488767378546.26,C1448^3*899.851852-C1448^2*1969009.674601+C1448*1435480406.01138-348666163343.76))))-$E$1</f>
        <v>116466840.801025</v>
      </c>
      <c r="E1448" s="47" t="n">
        <f aca="false">D1448*100/$E$2</f>
        <v>78.1766615523243</v>
      </c>
      <c r="G1448" s="41" t="n">
        <f aca="false">[3]Plan1!$C1443</f>
        <v>-6.37</v>
      </c>
      <c r="H1448" s="41" t="n">
        <f aca="false">$J$5 + G1448</f>
        <v>753.63</v>
      </c>
      <c r="I1448" s="47" t="n">
        <f aca="false">IF(H1448&gt;$J$5,$J$2+$J$1,(IF(H1448&gt;739.99,H1448^3*2498.244218-H1448^2*5471052.355142+H1448*3994605728.77515-972400879260.135,H1448^3*1396.138889-H1448^2*3002770.071427+H1448*2152080038.43115-513963640099.415)))-$J$1</f>
        <v>48243303.8317871</v>
      </c>
      <c r="J1448" s="47" t="n">
        <f aca="false">I1448*100/$J$2</f>
        <v>54.8578133507305</v>
      </c>
      <c r="L1448" s="41" t="n">
        <f aca="false">[4]Plan1!$C1443</f>
        <v>-1.82</v>
      </c>
      <c r="M1448" s="41" t="n">
        <f aca="false">$O$5 + L1448</f>
        <v>836.96</v>
      </c>
      <c r="N1448" s="47" t="n">
        <f aca="false">IF(M1448&gt;$O$5,$O$2+$O$1,(M1448^3*3270.5936-M1448^2*8015778.389801+M1448*6549018422.82398-1783686174686.87))-$O$1</f>
        <v>30374122.1035156</v>
      </c>
      <c r="O1448" s="41" t="n">
        <f aca="false">N1448*100/$O$2</f>
        <v>77.7092745050167</v>
      </c>
      <c r="R1448" s="47" t="n">
        <f aca="false">SUM(D1448,I1448,N1448)</f>
        <v>195084266.736328</v>
      </c>
      <c r="S1448" s="41" t="n">
        <f aca="false">R1448*100/$R$2</f>
        <v>70.6805650459475</v>
      </c>
      <c r="U1448" s="41" t="n">
        <f aca="false">[1]Plan1!$B1443</f>
        <v>21.5</v>
      </c>
    </row>
    <row r="1449" customFormat="false" ht="15" hidden="false" customHeight="false" outlineLevel="0" collapsed="false">
      <c r="A1449" s="46" t="n">
        <v>43447</v>
      </c>
      <c r="B1449" s="41" t="n">
        <f aca="false">[2]Plan1!$C1444</f>
        <v>-3.04</v>
      </c>
      <c r="C1449" s="41" t="n">
        <f aca="false">$E$5 + B1449</f>
        <v>777.96</v>
      </c>
      <c r="D1449" s="47" t="n">
        <f aca="false">IF(C1449&gt;$E$5,$E$2+$E$1,(IF(C1449&gt;764.99,C1449^3*3486.59308-C1449^2*7860012.00812+C1449*5908819377.96283-1481278321001.59,IF(C1449&gt;752.99,C1449^3*3588.471445-C1449^2*8028757.56264+C1449*5988077680.84934-1488767378546.26,C1449^3*899.851852-C1449^2*1969009.674601+C1449*1435480406.01138-348666163343.76))))-$E$1</f>
        <v>116661840.154053</v>
      </c>
      <c r="E1449" s="47" t="n">
        <f aca="false">D1449*100/$E$2</f>
        <v>78.3075520128167</v>
      </c>
      <c r="G1449" s="41" t="n">
        <f aca="false">[3]Plan1!$C1444</f>
        <v>-6.35</v>
      </c>
      <c r="H1449" s="41" t="n">
        <f aca="false">$J$5 + G1449</f>
        <v>753.65</v>
      </c>
      <c r="I1449" s="47" t="n">
        <f aca="false">IF(H1449&gt;$J$5,$J$2+$J$1,(IF(H1449&gt;739.99,H1449^3*2498.244218-H1449^2*5471052.355142+H1449*3994605728.77515-972400879260.135,H1449^3*1396.138889-H1449^2*3002770.071427+H1449*2152080038.43115-513963640099.415)))-$J$1</f>
        <v>48343415.7424316</v>
      </c>
      <c r="J1449" s="47" t="n">
        <f aca="false">I1449*100/$J$2</f>
        <v>54.9716513359454</v>
      </c>
      <c r="L1449" s="41" t="n">
        <f aca="false">[4]Plan1!$C1444</f>
        <v>-1.76</v>
      </c>
      <c r="M1449" s="41" t="n">
        <f aca="false">$O$5 + L1449</f>
        <v>837.02</v>
      </c>
      <c r="N1449" s="47" t="n">
        <f aca="false">IF(M1449&gt;$O$5,$O$2+$O$1,(M1449^3*3270.5936-M1449^2*8015778.389801+M1449*6549018422.82398-1783686174686.87))-$O$1</f>
        <v>30639978.015625</v>
      </c>
      <c r="O1449" s="41" t="n">
        <f aca="false">N1449*100/$O$2</f>
        <v>78.3894413253936</v>
      </c>
      <c r="R1449" s="47" t="n">
        <f aca="false">SUM(D1449,I1449,N1449)</f>
        <v>195645233.912109</v>
      </c>
      <c r="S1449" s="41" t="n">
        <f aca="false">R1449*100/$R$2</f>
        <v>70.8838078682404</v>
      </c>
      <c r="U1449" s="41" t="n">
        <f aca="false">[1]Plan1!$B1444</f>
        <v>26.55</v>
      </c>
    </row>
    <row r="1450" customFormat="false" ht="15" hidden="false" customHeight="false" outlineLevel="0" collapsed="false">
      <c r="A1450" s="46" t="n">
        <v>43448</v>
      </c>
      <c r="B1450" s="41" t="n">
        <f aca="false">[2]Plan1!$C1445</f>
        <v>-3.07</v>
      </c>
      <c r="C1450" s="41" t="n">
        <f aca="false">$E$5 + B1450</f>
        <v>777.93</v>
      </c>
      <c r="D1450" s="47" t="n">
        <f aca="false">IF(C1450&gt;$E$5,$E$2+$E$1,(IF(C1450&gt;764.99,C1450^3*3486.59308-C1450^2*7860012.00812+C1450*5908819377.96283-1481278321001.59,IF(C1450&gt;752.99,C1450^3*3588.471445-C1450^2*8028757.56264+C1450*5988077680.84934-1488767378546.26,C1450^3*899.851852-C1450^2*1969009.674601+C1450*1435480406.01138-348666163343.76))))-$E$1</f>
        <v>116369424.254639</v>
      </c>
      <c r="E1450" s="47" t="n">
        <f aca="false">D1450*100/$E$2</f>
        <v>78.1112721219587</v>
      </c>
      <c r="G1450" s="41" t="n">
        <f aca="false">[3]Plan1!$C1445</f>
        <v>-6.33</v>
      </c>
      <c r="H1450" s="41" t="n">
        <f aca="false">$J$5 + G1450</f>
        <v>753.67</v>
      </c>
      <c r="I1450" s="47" t="n">
        <f aca="false">IF(H1450&gt;$J$5,$J$2+$J$1,(IF(H1450&gt;739.99,H1450^3*2498.244218-H1450^2*5471052.355142+H1450*3994605728.77515-972400879260.135,H1450^3*1396.138889-H1450^2*3002770.071427+H1450*2152080038.43115-513963640099.415)))-$J$1</f>
        <v>48443669.5349121</v>
      </c>
      <c r="J1450" s="47" t="n">
        <f aca="false">I1450*100/$J$2</f>
        <v>55.0856506560329</v>
      </c>
      <c r="L1450" s="41" t="n">
        <f aca="false">[4]Plan1!$C1445</f>
        <v>-1.78</v>
      </c>
      <c r="M1450" s="41" t="n">
        <f aca="false">$O$5 + L1450</f>
        <v>837</v>
      </c>
      <c r="N1450" s="47" t="n">
        <f aca="false">IF(M1450&gt;$O$5,$O$2+$O$1,(M1450^3*3270.5936-M1450^2*8015778.389801+M1450*6549018422.82398-1783686174686.87))-$O$1</f>
        <v>30551202.0859375</v>
      </c>
      <c r="O1450" s="41" t="n">
        <f aca="false">N1450*100/$O$2</f>
        <v>78.1623166346449</v>
      </c>
      <c r="R1450" s="47" t="n">
        <f aca="false">SUM(D1450,I1450,N1450)</f>
        <v>195364295.875488</v>
      </c>
      <c r="S1450" s="41" t="n">
        <f aca="false">R1450*100/$R$2</f>
        <v>70.7820218067426</v>
      </c>
      <c r="U1450" s="41" t="n">
        <f aca="false">[1]Plan1!$B1445</f>
        <v>20.83</v>
      </c>
    </row>
    <row r="1451" customFormat="false" ht="15" hidden="false" customHeight="false" outlineLevel="0" collapsed="false">
      <c r="A1451" s="46" t="n">
        <v>43449</v>
      </c>
      <c r="B1451" s="41" t="n">
        <f aca="false">[2]Plan1!$C1446</f>
        <v>-3.1</v>
      </c>
      <c r="C1451" s="41" t="n">
        <f aca="false">$E$5 + B1451</f>
        <v>777.9</v>
      </c>
      <c r="D1451" s="47" t="n">
        <f aca="false">IF(C1451&gt;$E$5,$E$2+$E$1,(IF(C1451&gt;764.99,C1451^3*3486.59308-C1451^2*7860012.00812+C1451*5908819377.96283-1481278321001.59,IF(C1451&gt;752.99,C1451^3*3588.471445-C1451^2*8028757.56264+C1451*5988077680.84934-1488767378546.26,C1451^3*899.851852-C1451^2*1969009.674601+C1451*1435480406.01138-348666163343.76))))-$E$1</f>
        <v>116077506.890381</v>
      </c>
      <c r="E1451" s="47" t="n">
        <f aca="false">D1451*100/$E$2</f>
        <v>77.9153268655245</v>
      </c>
      <c r="G1451" s="41" t="n">
        <f aca="false">[3]Plan1!$C1446</f>
        <v>-6.4</v>
      </c>
      <c r="H1451" s="41" t="n">
        <f aca="false">$J$5 + G1451</f>
        <v>753.6</v>
      </c>
      <c r="I1451" s="47" t="n">
        <f aca="false">IF(H1451&gt;$J$5,$J$2+$J$1,(IF(H1451&gt;739.99,H1451^3*2498.244218-H1451^2*5471052.355142+H1451*3994605728.77515-972400879260.135,H1451^3*1396.138889-H1451^2*3002770.071427+H1451*2152080038.43115-513963640099.415)))-$J$1</f>
        <v>48093401.7321777</v>
      </c>
      <c r="J1451" s="47" t="n">
        <f aca="false">I1451*100/$J$2</f>
        <v>54.6873585777753</v>
      </c>
      <c r="L1451" s="41" t="n">
        <f aca="false">[4]Plan1!$C1446</f>
        <v>-1.79</v>
      </c>
      <c r="M1451" s="41" t="n">
        <f aca="false">$O$5 + L1451</f>
        <v>836.99</v>
      </c>
      <c r="N1451" s="47" t="n">
        <f aca="false">IF(M1451&gt;$O$5,$O$2+$O$1,(M1451^3*3270.5936-M1451^2*8015778.389801+M1451*6549018422.82398-1783686174686.87))-$O$1</f>
        <v>30506873.1342773</v>
      </c>
      <c r="O1451" s="41" t="n">
        <f aca="false">N1451*100/$O$2</f>
        <v>78.0489052688336</v>
      </c>
      <c r="R1451" s="47" t="n">
        <f aca="false">SUM(D1451,I1451,N1451)</f>
        <v>194677781.756836</v>
      </c>
      <c r="S1451" s="41" t="n">
        <f aca="false">R1451*100/$R$2</f>
        <v>70.5332923390611</v>
      </c>
      <c r="U1451" s="41" t="n">
        <f aca="false">[1]Plan1!$B1446</f>
        <v>22.19</v>
      </c>
    </row>
    <row r="1452" customFormat="false" ht="15" hidden="false" customHeight="false" outlineLevel="0" collapsed="false">
      <c r="A1452" s="46" t="n">
        <v>43450</v>
      </c>
      <c r="B1452" s="41" t="n">
        <f aca="false">[2]Plan1!$C1447</f>
        <v>-3.11</v>
      </c>
      <c r="C1452" s="41" t="n">
        <f aca="false">$E$5 + B1452</f>
        <v>777.89</v>
      </c>
      <c r="D1452" s="47" t="n">
        <f aca="false">IF(C1452&gt;$E$5,$E$2+$E$1,(IF(C1452&gt;764.99,C1452^3*3486.59308-C1452^2*7860012.00812+C1452*5908819377.96283-1481278321001.59,IF(C1452&gt;752.99,C1452^3*3588.471445-C1452^2*8028757.56264+C1452*5988077680.84934-1488767378546.26,C1452^3*899.851852-C1452^2*1969009.674601+C1452*1435480406.01138-348666163343.76))))-$E$1</f>
        <v>115980311.789795</v>
      </c>
      <c r="E1452" s="47" t="n">
        <f aca="false">D1452*100/$E$2</f>
        <v>77.8500860774101</v>
      </c>
      <c r="G1452" s="41" t="n">
        <f aca="false">[3]Plan1!$C1447</f>
        <v>-6.35</v>
      </c>
      <c r="H1452" s="41" t="n">
        <f aca="false">$J$5 + G1452</f>
        <v>753.65</v>
      </c>
      <c r="I1452" s="47" t="n">
        <f aca="false">IF(H1452&gt;$J$5,$J$2+$J$1,(IF(H1452&gt;739.99,H1452^3*2498.244218-H1452^2*5471052.355142+H1452*3994605728.77515-972400879260.135,H1452^3*1396.138889-H1452^2*3002770.071427+H1452*2152080038.43115-513963640099.415)))-$J$1</f>
        <v>48343415.7424316</v>
      </c>
      <c r="J1452" s="47" t="n">
        <f aca="false">I1452*100/$J$2</f>
        <v>54.9716513359454</v>
      </c>
      <c r="L1452" s="41" t="n">
        <f aca="false">[4]Plan1!$C1447</f>
        <v>-1.8</v>
      </c>
      <c r="M1452" s="41" t="n">
        <f aca="false">$O$5 + L1452</f>
        <v>836.98</v>
      </c>
      <c r="N1452" s="47" t="n">
        <f aca="false">IF(M1452&gt;$O$5,$O$2+$O$1,(M1452^3*3270.5936-M1452^2*8015778.389801+M1452*6549018422.82398-1783686174686.87))-$O$1</f>
        <v>30462583.5</v>
      </c>
      <c r="O1452" s="41" t="n">
        <f aca="false">N1452*100/$O$2</f>
        <v>77.9355944927705</v>
      </c>
      <c r="R1452" s="47" t="n">
        <f aca="false">SUM(D1452,I1452,N1452)</f>
        <v>194786311.032227</v>
      </c>
      <c r="S1452" s="41" t="n">
        <f aca="false">R1452*100/$R$2</f>
        <v>70.5726133496017</v>
      </c>
      <c r="U1452" s="41" t="n">
        <f aca="false">[1]Plan1!$B1447</f>
        <v>22.88</v>
      </c>
    </row>
    <row r="1453" customFormat="false" ht="15" hidden="false" customHeight="false" outlineLevel="0" collapsed="false">
      <c r="A1453" s="46" t="n">
        <v>43451</v>
      </c>
      <c r="B1453" s="41" t="n">
        <f aca="false">[2]Plan1!$C1448</f>
        <v>-3.14</v>
      </c>
      <c r="C1453" s="41" t="n">
        <f aca="false">$E$5 + B1453</f>
        <v>777.86</v>
      </c>
      <c r="D1453" s="47" t="n">
        <f aca="false">IF(C1453&gt;$E$5,$E$2+$E$1,(IF(C1453&gt;764.99,C1453^3*3486.59308-C1453^2*7860012.00812+C1453*5908819377.96283-1481278321001.59,IF(C1453&gt;752.99,C1453^3*3588.471445-C1453^2*8028757.56264+C1453*5988077680.84934-1488767378546.26,C1453^3*899.851852-C1453^2*1969009.674601+C1453*1435480406.01138-348666163343.76))))-$E$1</f>
        <v>115689058.26001</v>
      </c>
      <c r="E1453" s="47" t="n">
        <f aca="false">D1453*100/$E$2</f>
        <v>77.6545864101458</v>
      </c>
      <c r="G1453" s="41" t="n">
        <f aca="false">[3]Plan1!$C1448</f>
        <v>-6.32</v>
      </c>
      <c r="H1453" s="41" t="n">
        <f aca="false">$J$5 + G1453</f>
        <v>753.68</v>
      </c>
      <c r="I1453" s="47" t="n">
        <f aca="false">IF(H1453&gt;$J$5,$J$2+$J$1,(IF(H1453&gt;739.99,H1453^3*2498.244218-H1453^2*5471052.355142+H1453*3994605728.77515-972400879260.135,H1453^3*1396.138889-H1453^2*3002770.071427+H1453*2152080038.43115-513963640099.415)))-$J$1</f>
        <v>48493849.6755371</v>
      </c>
      <c r="J1453" s="47" t="n">
        <f aca="false">I1453*100/$J$2</f>
        <v>55.1427108606556</v>
      </c>
      <c r="L1453" s="41" t="n">
        <f aca="false">[4]Plan1!$C1448</f>
        <v>-1.82</v>
      </c>
      <c r="M1453" s="41" t="n">
        <f aca="false">$O$5 + L1453</f>
        <v>836.96</v>
      </c>
      <c r="N1453" s="47" t="n">
        <f aca="false">IF(M1453&gt;$O$5,$O$2+$O$1,(M1453^3*3270.5936-M1453^2*8015778.389801+M1453*6549018422.82398-1783686174686.87))-$O$1</f>
        <v>30374122.1035156</v>
      </c>
      <c r="O1453" s="41" t="n">
        <f aca="false">N1453*100/$O$2</f>
        <v>77.7092745050167</v>
      </c>
      <c r="R1453" s="47" t="n">
        <f aca="false">SUM(D1453,I1453,N1453)</f>
        <v>194557030.039063</v>
      </c>
      <c r="S1453" s="41" t="n">
        <f aca="false">R1453*100/$R$2</f>
        <v>70.4895430414613</v>
      </c>
      <c r="U1453" s="41" t="n">
        <f aca="false">[1]Plan1!$B1448</f>
        <v>21.16</v>
      </c>
    </row>
    <row r="1454" customFormat="false" ht="15" hidden="false" customHeight="false" outlineLevel="0" collapsed="false">
      <c r="A1454" s="46" t="n">
        <v>43452</v>
      </c>
      <c r="B1454" s="41" t="n">
        <f aca="false">[2]Plan1!$C1449</f>
        <v>-3.17</v>
      </c>
      <c r="C1454" s="41" t="n">
        <f aca="false">$E$5 + B1454</f>
        <v>777.83</v>
      </c>
      <c r="D1454" s="47" t="n">
        <f aca="false">IF(C1454&gt;$E$5,$E$2+$E$1,(IF(C1454&gt;764.99,C1454^3*3486.59308-C1454^2*7860012.00812+C1454*5908819377.96283-1481278321001.59,IF(C1454&gt;752.99,C1454^3*3588.471445-C1454^2*8028757.56264+C1454*5988077680.84934-1488767378546.26,C1454^3*899.851852-C1454^2*1969009.674601+C1454*1435480406.01138-348666163343.76))))-$E$1</f>
        <v>115398301.947998</v>
      </c>
      <c r="E1454" s="47" t="n">
        <f aca="false">D1454*100/$E$2</f>
        <v>77.4594204930314</v>
      </c>
      <c r="G1454" s="41" t="n">
        <f aca="false">[3]Plan1!$C1449</f>
        <v>-6.31</v>
      </c>
      <c r="H1454" s="41" t="n">
        <f aca="false">$J$5 + G1454</f>
        <v>753.69</v>
      </c>
      <c r="I1454" s="47" t="n">
        <f aca="false">IF(H1454&gt;$J$5,$J$2+$J$1,(IF(H1454&gt;739.99,H1454^3*2498.244218-H1454^2*5471052.355142+H1454*3994605728.77515-972400879260.135,H1454^3*1396.138889-H1454^2*3002770.071427+H1454*2152080038.43115-513963640099.415)))-$J$1</f>
        <v>48544065.3308106</v>
      </c>
      <c r="J1454" s="47" t="n">
        <f aca="false">I1454*100/$J$2</f>
        <v>55.1998114492447</v>
      </c>
      <c r="L1454" s="41" t="n">
        <f aca="false">[4]Plan1!$C1449</f>
        <v>-1.82</v>
      </c>
      <c r="M1454" s="41" t="n">
        <f aca="false">$O$5 + L1454</f>
        <v>836.96</v>
      </c>
      <c r="N1454" s="47" t="n">
        <f aca="false">IF(M1454&gt;$O$5,$O$2+$O$1,(M1454^3*3270.5936-M1454^2*8015778.389801+M1454*6549018422.82398-1783686174686.87))-$O$1</f>
        <v>30374122.1035156</v>
      </c>
      <c r="O1454" s="41" t="n">
        <f aca="false">N1454*100/$O$2</f>
        <v>77.7092745050167</v>
      </c>
      <c r="R1454" s="47" t="n">
        <f aca="false">SUM(D1454,I1454,N1454)</f>
        <v>194316489.382324</v>
      </c>
      <c r="S1454" s="41" t="n">
        <f aca="false">R1454*100/$R$2</f>
        <v>70.4023932686005</v>
      </c>
      <c r="U1454" s="41" t="n">
        <f aca="false">[1]Plan1!$B1449</f>
        <v>20.16</v>
      </c>
    </row>
    <row r="1455" customFormat="false" ht="15" hidden="false" customHeight="false" outlineLevel="0" collapsed="false">
      <c r="A1455" s="46" t="n">
        <v>43453</v>
      </c>
      <c r="B1455" s="41" t="n">
        <f aca="false">[2]Plan1!$C1450</f>
        <v>-3.2</v>
      </c>
      <c r="C1455" s="41" t="n">
        <f aca="false">$E$5 + B1455</f>
        <v>777.8</v>
      </c>
      <c r="D1455" s="47" t="n">
        <f aca="false">IF(C1455&gt;$E$5,$E$2+$E$1,(IF(C1455&gt;764.99,C1455^3*3486.59308-C1455^2*7860012.00812+C1455*5908819377.96283-1481278321001.59,IF(C1455&gt;752.99,C1455^3*3588.471445-C1455^2*8028757.56264+C1455*5988077680.84934-1488767378546.26,C1455^3*899.851852-C1455^2*1969009.674601+C1455*1435480406.01138-348666163343.76))))-$E$1</f>
        <v>115108042.287354</v>
      </c>
      <c r="E1455" s="47" t="n">
        <f aca="false">D1455*100/$E$2</f>
        <v>77.2645879458752</v>
      </c>
      <c r="G1455" s="41" t="n">
        <f aca="false">[3]Plan1!$C1450</f>
        <v>-6.31</v>
      </c>
      <c r="H1455" s="41" t="n">
        <f aca="false">$J$5 + G1455</f>
        <v>753.69</v>
      </c>
      <c r="I1455" s="47" t="n">
        <f aca="false">IF(H1455&gt;$J$5,$J$2+$J$1,(IF(H1455&gt;739.99,H1455^3*2498.244218-H1455^2*5471052.355142+H1455*3994605728.77515-972400879260.135,H1455^3*1396.138889-H1455^2*3002770.071427+H1455*2152080038.43115-513963640099.415)))-$J$1</f>
        <v>48544065.3308106</v>
      </c>
      <c r="J1455" s="47" t="n">
        <f aca="false">I1455*100/$J$2</f>
        <v>55.1998114492447</v>
      </c>
      <c r="L1455" s="41" t="n">
        <f aca="false">[4]Plan1!$C1450</f>
        <v>-1.84</v>
      </c>
      <c r="M1455" s="41" t="n">
        <f aca="false">$O$5 + L1455</f>
        <v>836.94</v>
      </c>
      <c r="N1455" s="47" t="n">
        <f aca="false">IF(M1455&gt;$O$5,$O$2+$O$1,(M1455^3*3270.5936-M1455^2*8015778.389801+M1455*6549018422.82398-1783686174686.87))-$O$1</f>
        <v>30285817.7412109</v>
      </c>
      <c r="O1455" s="41" t="n">
        <f aca="false">N1455*100/$O$2</f>
        <v>77.4833562741312</v>
      </c>
      <c r="R1455" s="47" t="n">
        <f aca="false">SUM(D1455,I1455,N1455)</f>
        <v>193937925.359375</v>
      </c>
      <c r="S1455" s="41" t="n">
        <f aca="false">R1455*100/$R$2</f>
        <v>70.2652365439924</v>
      </c>
      <c r="U1455" s="41" t="n">
        <f aca="false">[1]Plan1!$B1450</f>
        <v>16.72</v>
      </c>
    </row>
    <row r="1456" customFormat="false" ht="15" hidden="false" customHeight="false" outlineLevel="0" collapsed="false">
      <c r="A1456" s="46" t="n">
        <v>43454</v>
      </c>
      <c r="B1456" s="41" t="n">
        <f aca="false">[2]Plan1!$C1451</f>
        <v>-3.2</v>
      </c>
      <c r="C1456" s="41" t="n">
        <f aca="false">$E$5 + B1456</f>
        <v>777.8</v>
      </c>
      <c r="D1456" s="47" t="n">
        <f aca="false">IF(C1456&gt;$E$5,$E$2+$E$1,(IF(C1456&gt;764.99,C1456^3*3486.59308-C1456^2*7860012.00812+C1456*5908819377.96283-1481278321001.59,IF(C1456&gt;752.99,C1456^3*3588.471445-C1456^2*8028757.56264+C1456*5988077680.84934-1488767378546.26,C1456^3*899.851852-C1456^2*1969009.674601+C1456*1435480406.01138-348666163343.76))))-$E$1</f>
        <v>115108042.287354</v>
      </c>
      <c r="E1456" s="47" t="n">
        <f aca="false">D1456*100/$E$2</f>
        <v>77.2645879458752</v>
      </c>
      <c r="G1456" s="41" t="n">
        <f aca="false">[3]Plan1!$C1451</f>
        <v>-6.28</v>
      </c>
      <c r="H1456" s="41" t="n">
        <f aca="false">$J$5 + G1456</f>
        <v>753.72</v>
      </c>
      <c r="I1456" s="47" t="n">
        <f aca="false">IF(H1456&gt;$J$5,$J$2+$J$1,(IF(H1456&gt;739.99,H1456^3*2498.244218-H1456^2*5471052.355142+H1456*3994605728.77515-972400879260.135,H1456^3*1396.138889-H1456^2*3002770.071427+H1456*2152080038.43115-513963640099.415)))-$J$1</f>
        <v>48694925.5410156</v>
      </c>
      <c r="J1456" s="47" t="n">
        <f aca="false">I1456*100/$J$2</f>
        <v>55.3713556967601</v>
      </c>
      <c r="L1456" s="41" t="n">
        <f aca="false">[4]Plan1!$C1451</f>
        <v>-1.85</v>
      </c>
      <c r="M1456" s="41" t="n">
        <f aca="false">$O$5 + L1456</f>
        <v>836.93</v>
      </c>
      <c r="N1456" s="47" t="n">
        <f aca="false">IF(M1456&gt;$O$5,$O$2+$O$1,(M1456^3*3270.5936-M1456^2*8015778.389801+M1456*6549018422.82398-1783686174686.87))-$O$1</f>
        <v>30241724.3955078</v>
      </c>
      <c r="O1456" s="41" t="n">
        <f aca="false">N1456*100/$O$2</f>
        <v>77.3705476835352</v>
      </c>
      <c r="R1456" s="47" t="n">
        <f aca="false">SUM(D1456,I1456,N1456)</f>
        <v>194044692.223877</v>
      </c>
      <c r="S1456" s="41" t="n">
        <f aca="false">R1456*100/$R$2</f>
        <v>70.3039190191988</v>
      </c>
      <c r="U1456" s="41" t="n">
        <f aca="false">[1]Plan1!$B1451</f>
        <v>17.32</v>
      </c>
    </row>
    <row r="1457" customFormat="false" ht="15" hidden="false" customHeight="false" outlineLevel="0" collapsed="false">
      <c r="A1457" s="46" t="n">
        <v>43455</v>
      </c>
      <c r="B1457" s="41" t="n">
        <f aca="false">[2]Plan1!$C1452</f>
        <v>-3.21</v>
      </c>
      <c r="C1457" s="41" t="n">
        <f aca="false">$E$5 + B1457</f>
        <v>777.79</v>
      </c>
      <c r="D1457" s="47" t="n">
        <f aca="false">IF(C1457&gt;$E$5,$E$2+$E$1,(IF(C1457&gt;764.99,C1457^3*3486.59308-C1457^2*7860012.00812+C1457*5908819377.96283-1481278321001.59,IF(C1457&gt;752.99,C1457^3*3588.471445-C1457^2*8028757.56264+C1457*5988077680.84934-1488767378546.26,C1457^3*899.851852-C1457^2*1969009.674601+C1457*1435480406.01138-348666163343.76))))-$E$1</f>
        <v>115011399.337646</v>
      </c>
      <c r="E1457" s="47" t="n">
        <f aca="false">D1457*100/$E$2</f>
        <v>77.1997177809536</v>
      </c>
      <c r="G1457" s="41" t="n">
        <f aca="false">[3]Plan1!$C1452</f>
        <v>-6.26</v>
      </c>
      <c r="H1457" s="41" t="n">
        <f aca="false">$J$5 + G1457</f>
        <v>753.74</v>
      </c>
      <c r="I1457" s="47" t="n">
        <f aca="false">IF(H1457&gt;$J$5,$J$2+$J$1,(IF(H1457&gt;739.99,H1457^3*2498.244218-H1457^2*5471052.355142+H1457*3994605728.77515-972400879260.135,H1457^3*1396.138889-H1457^2*3002770.071427+H1457*2152080038.43115-513963640099.415)))-$J$1</f>
        <v>48795676.8664551</v>
      </c>
      <c r="J1457" s="47" t="n">
        <f aca="false">I1457*100/$J$2</f>
        <v>55.4859207652112</v>
      </c>
      <c r="L1457" s="41" t="n">
        <f aca="false">[4]Plan1!$C1452</f>
        <v>-1.87</v>
      </c>
      <c r="M1457" s="41" t="n">
        <f aca="false">$O$5 + L1457</f>
        <v>836.91</v>
      </c>
      <c r="N1457" s="47" t="n">
        <f aca="false">IF(M1457&gt;$O$5,$O$2+$O$1,(M1457^3*3270.5936-M1457^2*8015778.389801+M1457*6549018422.82398-1783686174686.87))-$O$1</f>
        <v>30153655.2851563</v>
      </c>
      <c r="O1457" s="41" t="n">
        <f aca="false">N1457*100/$O$2</f>
        <v>77.14523132218</v>
      </c>
      <c r="R1457" s="47" t="n">
        <f aca="false">SUM(D1457,I1457,N1457)</f>
        <v>193960731.489258</v>
      </c>
      <c r="S1457" s="41" t="n">
        <f aca="false">R1457*100/$R$2</f>
        <v>70.2734993843208</v>
      </c>
      <c r="U1457" s="41" t="n">
        <f aca="false">[1]Plan1!$B1452</f>
        <v>21.5</v>
      </c>
    </row>
    <row r="1458" customFormat="false" ht="15" hidden="false" customHeight="false" outlineLevel="0" collapsed="false">
      <c r="A1458" s="46" t="n">
        <v>43456</v>
      </c>
      <c r="B1458" s="41" t="n">
        <f aca="false">[2]Plan1!$C1453</f>
        <v>-3.22</v>
      </c>
      <c r="C1458" s="41" t="n">
        <f aca="false">$E$5 + B1458</f>
        <v>777.78</v>
      </c>
      <c r="D1458" s="47" t="n">
        <f aca="false">IF(C1458&gt;$E$5,$E$2+$E$1,(IF(C1458&gt;764.99,C1458^3*3486.59308-C1458^2*7860012.00812+C1458*5908819377.96283-1481278321001.59,IF(C1458&gt;752.99,C1458^3*3588.471445-C1458^2*8028757.56264+C1458*5988077680.84934-1488767378546.26,C1458^3*899.851852-C1458^2*1969009.674601+C1458*1435480406.01138-348666163343.76))))-$E$1</f>
        <v>114914811.487549</v>
      </c>
      <c r="E1458" s="47" t="n">
        <f aca="false">D1458*100/$E$2</f>
        <v>77.1348846008379</v>
      </c>
      <c r="G1458" s="41" t="n">
        <f aca="false">[3]Plan1!$C1453</f>
        <v>-6.24</v>
      </c>
      <c r="H1458" s="41" t="n">
        <f aca="false">$J$5 + G1458</f>
        <v>753.76</v>
      </c>
      <c r="I1458" s="47" t="n">
        <f aca="false">IF(H1458&gt;$J$5,$J$2+$J$1,(IF(H1458&gt;739.99,H1458^3*2498.244218-H1458^2*5471052.355142+H1458*3994605728.77515-972400879260.135,H1458^3*1396.138889-H1458^2*3002770.071427+H1458*2152080038.43115-513963640099.415)))-$J$1</f>
        <v>48896570.6137695</v>
      </c>
      <c r="J1458" s="47" t="n">
        <f aca="false">I1458*100/$J$2</f>
        <v>55.6006477826172</v>
      </c>
      <c r="L1458" s="41" t="n">
        <f aca="false">[4]Plan1!$C1453</f>
        <v>-1.88</v>
      </c>
      <c r="M1458" s="41" t="n">
        <f aca="false">$O$5 + L1458</f>
        <v>836.9</v>
      </c>
      <c r="N1458" s="47" t="n">
        <f aca="false">IF(M1458&gt;$O$5,$O$2+$O$1,(M1458^3*3270.5936-M1458^2*8015778.389801+M1458*6549018422.82398-1783686174686.87))-$O$1</f>
        <v>30109679.4785156</v>
      </c>
      <c r="O1458" s="41" t="n">
        <f aca="false">N1458*100/$O$2</f>
        <v>77.0327234439878</v>
      </c>
      <c r="R1458" s="47" t="n">
        <f aca="false">SUM(D1458,I1458,N1458)</f>
        <v>193921061.579834</v>
      </c>
      <c r="S1458" s="41" t="n">
        <f aca="false">R1458*100/$R$2</f>
        <v>70.2591266639559</v>
      </c>
      <c r="U1458" s="41" t="n">
        <f aca="false">[1]Plan1!$B1453</f>
        <v>19.84</v>
      </c>
    </row>
    <row r="1459" customFormat="false" ht="15" hidden="false" customHeight="false" outlineLevel="0" collapsed="false">
      <c r="A1459" s="46" t="n">
        <v>43457</v>
      </c>
      <c r="B1459" s="41" t="n">
        <f aca="false">[2]Plan1!$C1454</f>
        <v>-3.21</v>
      </c>
      <c r="C1459" s="41" t="n">
        <f aca="false">$E$5 + B1459</f>
        <v>777.79</v>
      </c>
      <c r="D1459" s="47" t="n">
        <f aca="false">IF(C1459&gt;$E$5,$E$2+$E$1,(IF(C1459&gt;764.99,C1459^3*3486.59308-C1459^2*7860012.00812+C1459*5908819377.96283-1481278321001.59,IF(C1459&gt;752.99,C1459^3*3588.471445-C1459^2*8028757.56264+C1459*5988077680.84934-1488767378546.26,C1459^3*899.851852-C1459^2*1969009.674601+C1459*1435480406.01138-348666163343.76))))-$E$1</f>
        <v>115011399.337646</v>
      </c>
      <c r="E1459" s="47" t="n">
        <f aca="false">D1459*100/$E$2</f>
        <v>77.1997177809536</v>
      </c>
      <c r="G1459" s="41" t="n">
        <f aca="false">[3]Plan1!$C1454</f>
        <v>-6.23</v>
      </c>
      <c r="H1459" s="41" t="n">
        <f aca="false">$J$5 + G1459</f>
        <v>753.77</v>
      </c>
      <c r="I1459" s="47" t="n">
        <f aca="false">IF(H1459&gt;$J$5,$J$2+$J$1,(IF(H1459&gt;739.99,H1459^3*2498.244218-H1459^2*5471052.355142+H1459*3994605728.77515-972400879260.135,H1459^3*1396.138889-H1459^2*3002770.071427+H1459*2152080038.43115-513963640099.415)))-$J$1</f>
        <v>48947070.9338379</v>
      </c>
      <c r="J1459" s="47" t="n">
        <f aca="false">I1459*100/$J$2</f>
        <v>55.6580720656249</v>
      </c>
      <c r="L1459" s="41" t="n">
        <f aca="false">[4]Plan1!$C1454</f>
        <v>-1.85</v>
      </c>
      <c r="M1459" s="41" t="n">
        <f aca="false">$O$5 + L1459</f>
        <v>836.93</v>
      </c>
      <c r="N1459" s="47" t="n">
        <f aca="false">IF(M1459&gt;$O$5,$O$2+$O$1,(M1459^3*3270.5936-M1459^2*8015778.389801+M1459*6549018422.82398-1783686174686.87))-$O$1</f>
        <v>30241724.3955078</v>
      </c>
      <c r="O1459" s="41" t="n">
        <f aca="false">N1459*100/$O$2</f>
        <v>77.3705476835352</v>
      </c>
      <c r="R1459" s="47" t="n">
        <f aca="false">SUM(D1459,I1459,N1459)</f>
        <v>194200194.666992</v>
      </c>
      <c r="S1459" s="41" t="n">
        <f aca="false">R1459*100/$R$2</f>
        <v>70.3602587780593</v>
      </c>
      <c r="U1459" s="41" t="n">
        <f aca="false">[1]Plan1!$B1454</f>
        <v>30.09</v>
      </c>
    </row>
    <row r="1460" customFormat="false" ht="15" hidden="false" customHeight="false" outlineLevel="0" collapsed="false">
      <c r="A1460" s="46" t="n">
        <v>43458</v>
      </c>
      <c r="B1460" s="41" t="n">
        <f aca="false">[2]Plan1!$C1455</f>
        <v>-3.22</v>
      </c>
      <c r="C1460" s="41" t="n">
        <f aca="false">$E$5 + B1460</f>
        <v>777.78</v>
      </c>
      <c r="D1460" s="47" t="n">
        <f aca="false">IF(C1460&gt;$E$5,$E$2+$E$1,(IF(C1460&gt;764.99,C1460^3*3486.59308-C1460^2*7860012.00812+C1460*5908819377.96283-1481278321001.59,IF(C1460&gt;752.99,C1460^3*3588.471445-C1460^2*8028757.56264+C1460*5988077680.84934-1488767378546.26,C1460^3*899.851852-C1460^2*1969009.674601+C1460*1435480406.01138-348666163343.76))))-$E$1</f>
        <v>114914811.487549</v>
      </c>
      <c r="E1460" s="47" t="n">
        <f aca="false">D1460*100/$E$2</f>
        <v>77.1348846008379</v>
      </c>
      <c r="G1460" s="41" t="n">
        <f aca="false">[3]Plan1!$C1455</f>
        <v>-6.22</v>
      </c>
      <c r="H1460" s="41" t="n">
        <f aca="false">$J$5 + G1460</f>
        <v>753.78</v>
      </c>
      <c r="I1460" s="47" t="n">
        <f aca="false">IF(H1460&gt;$J$5,$J$2+$J$1,(IF(H1460&gt;739.99,H1460^3*2498.244218-H1460^2*5471052.355142+H1460*3994605728.77515-972400879260.135,H1460^3*1396.138889-H1460^2*3002770.071427+H1460*2152080038.43115-513963640099.415)))-$J$1</f>
        <v>48997606.9035645</v>
      </c>
      <c r="J1460" s="47" t="n">
        <f aca="false">I1460*100/$J$2</f>
        <v>55.7155368861194</v>
      </c>
      <c r="L1460" s="41" t="n">
        <f aca="false">[4]Plan1!$C1455</f>
        <v>-1.86</v>
      </c>
      <c r="M1460" s="41" t="n">
        <f aca="false">$O$5 + L1460</f>
        <v>836.92</v>
      </c>
      <c r="N1460" s="47" t="n">
        <f aca="false">IF(M1460&gt;$O$5,$O$2+$O$1,(M1460^3*3270.5936-M1460^2*8015778.389801+M1460*6549018422.82398-1783686174686.87))-$O$1</f>
        <v>30197670.2514648</v>
      </c>
      <c r="O1460" s="41" t="n">
        <f aca="false">N1460*100/$O$2</f>
        <v>77.257839386622</v>
      </c>
      <c r="R1460" s="47" t="n">
        <f aca="false">SUM(D1460,I1460,N1460)</f>
        <v>194110088.642578</v>
      </c>
      <c r="S1460" s="41" t="n">
        <f aca="false">R1460*100/$R$2</f>
        <v>70.3276126563286</v>
      </c>
      <c r="U1460" s="41" t="n">
        <f aca="false">[1]Plan1!$B1455</f>
        <v>20.16</v>
      </c>
    </row>
    <row r="1461" customFormat="false" ht="15" hidden="false" customHeight="false" outlineLevel="0" collapsed="false">
      <c r="A1461" s="46" t="n">
        <v>43459</v>
      </c>
      <c r="B1461" s="41" t="n">
        <f aca="false">[2]Plan1!$C1456</f>
        <v>-3.21</v>
      </c>
      <c r="C1461" s="41" t="n">
        <f aca="false">$E$5 + B1461</f>
        <v>777.79</v>
      </c>
      <c r="D1461" s="47" t="n">
        <f aca="false">IF(C1461&gt;$E$5,$E$2+$E$1,(IF(C1461&gt;764.99,C1461^3*3486.59308-C1461^2*7860012.00812+C1461*5908819377.96283-1481278321001.59,IF(C1461&gt;752.99,C1461^3*3588.471445-C1461^2*8028757.56264+C1461*5988077680.84934-1488767378546.26,C1461^3*899.851852-C1461^2*1969009.674601+C1461*1435480406.01138-348666163343.76))))-$E$1</f>
        <v>115011399.337646</v>
      </c>
      <c r="E1461" s="47" t="n">
        <f aca="false">D1461*100/$E$2</f>
        <v>77.1997177809536</v>
      </c>
      <c r="G1461" s="41" t="n">
        <f aca="false">[3]Plan1!$C1456</f>
        <v>-6.15</v>
      </c>
      <c r="H1461" s="41" t="n">
        <f aca="false">$J$5 + G1461</f>
        <v>753.85</v>
      </c>
      <c r="I1461" s="47" t="n">
        <f aca="false">IF(H1461&gt;$J$5,$J$2+$J$1,(IF(H1461&gt;739.99,H1461^3*2498.244218-H1461^2*5471052.355142+H1461*3994605728.77515-972400879260.135,H1461^3*1396.138889-H1461^2*3002770.071427+H1461*2152080038.43115-513963640099.415)))-$J$1</f>
        <v>49352358.1652832</v>
      </c>
      <c r="J1461" s="47" t="n">
        <f aca="false">I1461*100/$J$2</f>
        <v>56.1189271383534</v>
      </c>
      <c r="L1461" s="41" t="n">
        <f aca="false">[4]Plan1!$C1456</f>
        <v>-1.83</v>
      </c>
      <c r="M1461" s="41" t="n">
        <f aca="false">$O$5 + L1461</f>
        <v>836.95</v>
      </c>
      <c r="N1461" s="47" t="n">
        <f aca="false">IF(M1461&gt;$O$5,$O$2+$O$1,(M1461^3*3270.5936-M1461^2*8015778.389801+M1461*6549018422.82398-1783686174686.87))-$O$1</f>
        <v>30329950.3037109</v>
      </c>
      <c r="O1461" s="41" t="n">
        <f aca="false">N1461*100/$O$2</f>
        <v>77.5962651971359</v>
      </c>
      <c r="R1461" s="47" t="n">
        <f aca="false">SUM(D1461,I1461,N1461)</f>
        <v>194693707.806641</v>
      </c>
      <c r="S1461" s="41" t="n">
        <f aca="false">R1461*100/$R$2</f>
        <v>70.5390624722347</v>
      </c>
      <c r="U1461" s="41" t="n">
        <f aca="false">[1]Plan1!$B1456</f>
        <v>39.77</v>
      </c>
    </row>
    <row r="1462" customFormat="false" ht="15" hidden="false" customHeight="false" outlineLevel="0" collapsed="false">
      <c r="A1462" s="46" t="n">
        <v>43460</v>
      </c>
      <c r="B1462" s="41" t="n">
        <f aca="false">[2]Plan1!$C1457</f>
        <v>-3.22</v>
      </c>
      <c r="C1462" s="41" t="n">
        <f aca="false">$E$5 + B1462</f>
        <v>777.78</v>
      </c>
      <c r="D1462" s="47" t="n">
        <f aca="false">IF(C1462&gt;$E$5,$E$2+$E$1,(IF(C1462&gt;764.99,C1462^3*3486.59308-C1462^2*7860012.00812+C1462*5908819377.96283-1481278321001.59,IF(C1462&gt;752.99,C1462^3*3588.471445-C1462^2*8028757.56264+C1462*5988077680.84934-1488767378546.26,C1462^3*899.851852-C1462^2*1969009.674601+C1462*1435480406.01138-348666163343.76))))-$E$1</f>
        <v>114914811.487549</v>
      </c>
      <c r="E1462" s="47" t="n">
        <f aca="false">D1462*100/$E$2</f>
        <v>77.1348846008379</v>
      </c>
      <c r="G1462" s="41" t="n">
        <f aca="false">[3]Plan1!$C1457</f>
        <v>-6.11</v>
      </c>
      <c r="H1462" s="41" t="n">
        <f aca="false">$J$5 + G1462</f>
        <v>753.89</v>
      </c>
      <c r="I1462" s="47" t="n">
        <f aca="false">IF(H1462&gt;$J$5,$J$2+$J$1,(IF(H1462&gt;739.99,H1462^3*2498.244218-H1462^2*5471052.355142+H1462*3994605728.77515-972400879260.135,H1462^3*1396.138889-H1462^2*3002770.071427+H1462*2152080038.43115-513963640099.415)))-$J$1</f>
        <v>49555859.7902832</v>
      </c>
      <c r="J1462" s="47" t="n">
        <f aca="false">I1462*100/$J$2</f>
        <v>56.3503303233372</v>
      </c>
      <c r="L1462" s="41" t="n">
        <f aca="false">[4]Plan1!$C1457</f>
        <v>-1.78</v>
      </c>
      <c r="M1462" s="41" t="n">
        <f aca="false">$O$5 + L1462</f>
        <v>837</v>
      </c>
      <c r="N1462" s="47" t="n">
        <f aca="false">IF(M1462&gt;$O$5,$O$2+$O$1,(M1462^3*3270.5936-M1462^2*8015778.389801+M1462*6549018422.82398-1783686174686.87))-$O$1</f>
        <v>30551202.0859375</v>
      </c>
      <c r="O1462" s="41" t="n">
        <f aca="false">N1462*100/$O$2</f>
        <v>78.1623166346449</v>
      </c>
      <c r="R1462" s="47" t="n">
        <f aca="false">SUM(D1462,I1462,N1462)</f>
        <v>195021873.36377</v>
      </c>
      <c r="S1462" s="41" t="n">
        <f aca="false">R1462*100/$R$2</f>
        <v>70.6579594360675</v>
      </c>
      <c r="U1462" s="41" t="n">
        <f aca="false">[1]Plan1!$B1457</f>
        <v>23.95</v>
      </c>
    </row>
    <row r="1463" customFormat="false" ht="15" hidden="false" customHeight="false" outlineLevel="0" collapsed="false">
      <c r="A1463" s="46" t="n">
        <v>43461</v>
      </c>
      <c r="B1463" s="41" t="n">
        <f aca="false">[2]Plan1!$C1458</f>
        <v>-3.2</v>
      </c>
      <c r="C1463" s="41" t="n">
        <f aca="false">$E$5 + B1463</f>
        <v>777.8</v>
      </c>
      <c r="D1463" s="47" t="n">
        <f aca="false">IF(C1463&gt;$E$5,$E$2+$E$1,(IF(C1463&gt;764.99,C1463^3*3486.59308-C1463^2*7860012.00812+C1463*5908819377.96283-1481278321001.59,IF(C1463&gt;752.99,C1463^3*3588.471445-C1463^2*8028757.56264+C1463*5988077680.84934-1488767378546.26,C1463^3*899.851852-C1463^2*1969009.674601+C1463*1435480406.01138-348666163343.76))))-$E$1</f>
        <v>115108042.287354</v>
      </c>
      <c r="E1463" s="47" t="n">
        <f aca="false">D1463*100/$E$2</f>
        <v>77.2645879458752</v>
      </c>
      <c r="G1463" s="41" t="n">
        <f aca="false">[3]Plan1!$C1458</f>
        <v>-6.02</v>
      </c>
      <c r="H1463" s="41" t="n">
        <f aca="false">$J$5 + G1463</f>
        <v>753.98</v>
      </c>
      <c r="I1463" s="47" t="n">
        <f aca="false">IF(H1463&gt;$J$5,$J$2+$J$1,(IF(H1463&gt;739.99,H1463^3*2498.244218-H1463^2*5471052.355142+H1463*3994605728.77515-972400879260.135,H1463^3*1396.138889-H1463^2*3002770.071427+H1463*2152080038.43115-513963640099.415)))-$J$1</f>
        <v>50015835.9821777</v>
      </c>
      <c r="J1463" s="47" t="n">
        <f aca="false">I1463*100/$J$2</f>
        <v>56.8733726126612</v>
      </c>
      <c r="L1463" s="41" t="n">
        <f aca="false">[4]Plan1!$C1458</f>
        <v>-1.72</v>
      </c>
      <c r="M1463" s="41" t="n">
        <f aca="false">$O$5 + L1463</f>
        <v>837.06</v>
      </c>
      <c r="N1463" s="47" t="n">
        <f aca="false">IF(M1463&gt;$O$5,$O$2+$O$1,(M1463^3*3270.5936-M1463^2*8015778.389801+M1463*6549018422.82398-1783686174686.87))-$O$1</f>
        <v>30818002.5429688</v>
      </c>
      <c r="O1463" s="41" t="n">
        <f aca="false">N1463*100/$O$2</f>
        <v>78.8448999824976</v>
      </c>
      <c r="R1463" s="47" t="n">
        <f aca="false">SUM(D1463,I1463,N1463)</f>
        <v>195941880.8125</v>
      </c>
      <c r="S1463" s="41" t="n">
        <f aca="false">R1463*100/$R$2</f>
        <v>70.9912853747022</v>
      </c>
      <c r="U1463" s="41" t="n">
        <f aca="false">[1]Plan1!$B1458</f>
        <v>46.16</v>
      </c>
    </row>
    <row r="1464" customFormat="false" ht="15" hidden="false" customHeight="false" outlineLevel="0" collapsed="false">
      <c r="A1464" s="46" t="n">
        <v>43462</v>
      </c>
      <c r="B1464" s="41" t="n">
        <f aca="false">[2]Plan1!$C1459</f>
        <v>-3.11</v>
      </c>
      <c r="C1464" s="41" t="n">
        <f aca="false">$E$5 + B1464</f>
        <v>777.89</v>
      </c>
      <c r="D1464" s="47" t="n">
        <f aca="false">IF(C1464&gt;$E$5,$E$2+$E$1,(IF(C1464&gt;764.99,C1464^3*3486.59308-C1464^2*7860012.00812+C1464*5908819377.96283-1481278321001.59,IF(C1464&gt;752.99,C1464^3*3588.471445-C1464^2*8028757.56264+C1464*5988077680.84934-1488767378546.26,C1464^3*899.851852-C1464^2*1969009.674601+C1464*1435480406.01138-348666163343.76))))-$E$1</f>
        <v>115980311.789795</v>
      </c>
      <c r="E1464" s="47" t="n">
        <f aca="false">D1464*100/$E$2</f>
        <v>77.8500860774101</v>
      </c>
      <c r="G1464" s="41" t="n">
        <f aca="false">[3]Plan1!$C1459</f>
        <v>-5.97</v>
      </c>
      <c r="H1464" s="41" t="n">
        <f aca="false">$J$5 + G1464</f>
        <v>754.03</v>
      </c>
      <c r="I1464" s="47" t="n">
        <f aca="false">IF(H1464&gt;$J$5,$J$2+$J$1,(IF(H1464&gt;739.99,H1464^3*2498.244218-H1464^2*5471052.355142+H1464*3994605728.77515-972400879260.135,H1464^3*1396.138889-H1464^2*3002770.071427+H1464*2152080038.43115-513963640099.415)))-$J$1</f>
        <v>50272636.3947754</v>
      </c>
      <c r="J1464" s="47" t="n">
        <f aca="false">I1464*100/$J$2</f>
        <v>57.1653822385316</v>
      </c>
      <c r="L1464" s="41" t="n">
        <f aca="false">[4]Plan1!$C1459</f>
        <v>-1.62</v>
      </c>
      <c r="M1464" s="41" t="n">
        <f aca="false">$O$5 + L1464</f>
        <v>837.16</v>
      </c>
      <c r="N1464" s="47" t="n">
        <f aca="false">IF(M1464&gt;$O$5,$O$2+$O$1,(M1464^3*3270.5936-M1464^2*8015778.389801+M1464*6549018422.82398-1783686174686.87))-$O$1</f>
        <v>31265828.3959961</v>
      </c>
      <c r="O1464" s="41" t="n">
        <f aca="false">N1464*100/$O$2</f>
        <v>79.9906194217211</v>
      </c>
      <c r="R1464" s="47" t="n">
        <f aca="false">SUM(D1464,I1464,N1464)</f>
        <v>197518776.580566</v>
      </c>
      <c r="S1464" s="41" t="n">
        <f aca="false">R1464*100/$R$2</f>
        <v>71.5626071207871</v>
      </c>
      <c r="U1464" s="41" t="n">
        <f aca="false">[1]Plan1!$B1459</f>
        <v>50.2</v>
      </c>
    </row>
    <row r="1465" customFormat="false" ht="15" hidden="false" customHeight="false" outlineLevel="0" collapsed="false">
      <c r="A1465" s="46" t="n">
        <v>43463</v>
      </c>
      <c r="B1465" s="41" t="n">
        <f aca="false">[2]Plan1!$C1460</f>
        <v>-3.06</v>
      </c>
      <c r="C1465" s="41" t="n">
        <f aca="false">$E$5 + B1465</f>
        <v>777.94</v>
      </c>
      <c r="D1465" s="47" t="n">
        <f aca="false">IF(C1465&gt;$E$5,$E$2+$E$1,(IF(C1465&gt;764.99,C1465^3*3486.59308-C1465^2*7860012.00812+C1465*5908819377.96283-1481278321001.59,IF(C1465&gt;752.99,C1465^3*3588.471445-C1465^2*8028757.56264+C1465*5988077680.84934-1488767378546.26,C1465^3*899.851852-C1465^2*1969009.674601+C1465*1435480406.01138-348666163343.76))))-$E$1</f>
        <v>116466840.801025</v>
      </c>
      <c r="E1465" s="47" t="n">
        <f aca="false">D1465*100/$E$2</f>
        <v>78.1766615523243</v>
      </c>
      <c r="G1465" s="41" t="n">
        <f aca="false">[3]Plan1!$C1460</f>
        <v>-5.89</v>
      </c>
      <c r="H1465" s="41" t="n">
        <f aca="false">$J$5 + G1465</f>
        <v>754.11</v>
      </c>
      <c r="I1465" s="47" t="n">
        <f aca="false">IF(H1465&gt;$J$5,$J$2+$J$1,(IF(H1465&gt;739.99,H1465^3*2498.244218-H1465^2*5471052.355142+H1465*3994605728.77515-972400879260.135,H1465^3*1396.138889-H1465^2*3002770.071427+H1465*2152080038.43115-513963640099.415)))-$J$1</f>
        <v>50685391.9238281</v>
      </c>
      <c r="J1465" s="47" t="n">
        <f aca="false">I1465*100/$J$2</f>
        <v>57.6347295670481</v>
      </c>
      <c r="L1465" s="41" t="n">
        <f aca="false">[4]Plan1!$C1460</f>
        <v>-1.56</v>
      </c>
      <c r="M1465" s="41" t="n">
        <f aca="false">$O$5 + L1465</f>
        <v>837.22</v>
      </c>
      <c r="N1465" s="47" t="n">
        <f aca="false">IF(M1465&gt;$O$5,$O$2+$O$1,(M1465^3*3270.5936-M1465^2*8015778.389801+M1465*6549018422.82398-1783686174686.87))-$O$1</f>
        <v>31536425.8725586</v>
      </c>
      <c r="O1465" s="41" t="n">
        <f aca="false">N1465*100/$O$2</f>
        <v>80.682917079408</v>
      </c>
      <c r="R1465" s="47" t="n">
        <f aca="false">SUM(D1465,I1465,N1465)</f>
        <v>198688658.597412</v>
      </c>
      <c r="S1465" s="41" t="n">
        <f aca="false">R1465*100/$R$2</f>
        <v>71.9864645818273</v>
      </c>
      <c r="U1465" s="41" t="n">
        <f aca="false">[1]Plan1!$B1460</f>
        <v>44.64</v>
      </c>
    </row>
    <row r="1466" customFormat="false" ht="15" hidden="false" customHeight="false" outlineLevel="0" collapsed="false">
      <c r="A1466" s="46" t="n">
        <v>43464</v>
      </c>
      <c r="B1466" s="41" t="n">
        <f aca="false">[2]Plan1!$C1461</f>
        <v>-3.01</v>
      </c>
      <c r="C1466" s="41" t="n">
        <f aca="false">$E$5 + B1466</f>
        <v>777.99</v>
      </c>
      <c r="D1466" s="47" t="n">
        <f aca="false">IF(C1466&gt;$E$5,$E$2+$E$1,(IF(C1466&gt;764.99,C1466^3*3486.59308-C1466^2*7860012.00812+C1466*5908819377.96283-1481278321001.59,IF(C1466&gt;752.99,C1466^3*3588.471445-C1466^2*8028757.56264+C1466*5988077680.84934-1488767378546.26,C1466^3*899.851852-C1466^2*1969009.674601+C1466*1435480406.01138-348666163343.76))))-$E$1</f>
        <v>116954755.154541</v>
      </c>
      <c r="E1466" s="47" t="n">
        <f aca="false">D1466*100/$E$2</f>
        <v>78.5041669179629</v>
      </c>
      <c r="G1466" s="41" t="n">
        <f aca="false">[3]Plan1!$C1461</f>
        <v>-5.77</v>
      </c>
      <c r="H1466" s="41" t="n">
        <f aca="false">$J$5 + G1466</f>
        <v>754.23</v>
      </c>
      <c r="I1466" s="47" t="n">
        <f aca="false">IF(H1466&gt;$J$5,$J$2+$J$1,(IF(H1466&gt;739.99,H1466^3*2498.244218-H1466^2*5471052.355142+H1466*3994605728.77515-972400879260.135,H1466^3*1396.138889-H1466^2*3002770.071427+H1466*2152080038.43115-513963640099.415)))-$J$1</f>
        <v>51308866.8278809</v>
      </c>
      <c r="J1466" s="47" t="n">
        <f aca="false">I1466*100/$J$2</f>
        <v>58.343687436821</v>
      </c>
      <c r="L1466" s="41" t="n">
        <f aca="false">[4]Plan1!$C1461</f>
        <v>-1.48</v>
      </c>
      <c r="M1466" s="41" t="n">
        <f aca="false">$O$5 + L1466</f>
        <v>837.3</v>
      </c>
      <c r="N1466" s="47" t="n">
        <f aca="false">IF(M1466&gt;$O$5,$O$2+$O$1,(M1466^3*3270.5936-M1466^2*8015778.389801+M1466*6549018422.82398-1783686174686.87))-$O$1</f>
        <v>31899450.2558594</v>
      </c>
      <c r="O1466" s="41" t="n">
        <f aca="false">N1466*100/$O$2</f>
        <v>81.6116801020163</v>
      </c>
      <c r="R1466" s="47" t="n">
        <f aca="false">SUM(D1466,I1466,N1466)</f>
        <v>200163072.238281</v>
      </c>
      <c r="S1466" s="41" t="n">
        <f aca="false">R1466*100/$R$2</f>
        <v>72.5206562467499</v>
      </c>
      <c r="U1466" s="41" t="n">
        <f aca="false">[1]Plan1!$B1461</f>
        <v>60.88</v>
      </c>
    </row>
    <row r="1467" customFormat="false" ht="15" hidden="false" customHeight="false" outlineLevel="0" collapsed="false">
      <c r="A1467" s="46" t="n">
        <v>43465</v>
      </c>
      <c r="B1467" s="41" t="n">
        <f aca="false">[2]Plan1!$C1462</f>
        <v>-3</v>
      </c>
      <c r="C1467" s="41" t="n">
        <f aca="false">$E$5 + B1467</f>
        <v>778</v>
      </c>
      <c r="D1467" s="47" t="n">
        <f aca="false">IF(C1467&gt;$E$5,$E$2+$E$1,(IF(C1467&gt;764.99,C1467^3*3486.59308-C1467^2*7860012.00812+C1467*5908819377.96283-1481278321001.59,IF(C1467&gt;752.99,C1467^3*3588.471445-C1467^2*8028757.56264+C1467*5988077680.84934-1488767378546.26,C1467^3*899.851852-C1467^2*1969009.674601+C1467*1435480406.01138-348666163343.76))))-$E$1</f>
        <v>117052504.496826</v>
      </c>
      <c r="E1467" s="47" t="n">
        <f aca="false">D1467*100/$E$2</f>
        <v>78.5697797327026</v>
      </c>
      <c r="G1467" s="41" t="n">
        <f aca="false">[3]Plan1!$C1462</f>
        <v>-5.7</v>
      </c>
      <c r="H1467" s="41" t="n">
        <f aca="false">$J$5 + G1467</f>
        <v>754.3</v>
      </c>
      <c r="I1467" s="47" t="n">
        <f aca="false">IF(H1467&gt;$J$5,$J$2+$J$1,(IF(H1467&gt;739.99,H1467^3*2498.244218-H1467^2*5471052.355142+H1467*3994605728.77515-972400879260.135,H1467^3*1396.138889-H1467^2*3002770.071427+H1467*2152080038.43115-513963640099.415)))-$J$1</f>
        <v>51674975.4680176</v>
      </c>
      <c r="J1467" s="47" t="n">
        <f aca="false">I1467*100/$J$2</f>
        <v>58.7599922470541</v>
      </c>
      <c r="L1467" s="41" t="n">
        <f aca="false">[4]Plan1!$C1462</f>
        <v>-1.46</v>
      </c>
      <c r="M1467" s="41" t="n">
        <f aca="false">$O$5 + L1467</f>
        <v>837.32</v>
      </c>
      <c r="N1467" s="47" t="n">
        <f aca="false">IF(M1467&gt;$O$5,$O$2+$O$1,(M1467^3*3270.5936-M1467^2*8015778.389801+M1467*6549018422.82398-1783686174686.87))-$O$1</f>
        <v>31990605.2104492</v>
      </c>
      <c r="O1467" s="41" t="n">
        <f aca="false">N1467*100/$O$2</f>
        <v>81.8448912995144</v>
      </c>
      <c r="R1467" s="47" t="n">
        <f aca="false">SUM(D1467,I1467,N1467)</f>
        <v>200718085.175293</v>
      </c>
      <c r="S1467" s="41" t="n">
        <f aca="false">R1467*100/$R$2</f>
        <v>72.7217418014801</v>
      </c>
      <c r="U1467" s="41" t="n">
        <f aca="false">[1]Plan1!$B1462</f>
        <v>74.13</v>
      </c>
    </row>
    <row r="1468" customFormat="false" ht="15" hidden="false" customHeight="false" outlineLevel="0" collapsed="false">
      <c r="A1468" s="46" t="n">
        <v>43466</v>
      </c>
      <c r="B1468" s="41" t="n">
        <f aca="false">[2]Plan1!$C1463</f>
        <v>-2.98</v>
      </c>
      <c r="C1468" s="41" t="n">
        <f aca="false">$E$5 + B1468</f>
        <v>778.02</v>
      </c>
      <c r="D1468" s="47" t="n">
        <f aca="false">IF(C1468&gt;$E$5,$E$2+$E$1,(IF(C1468&gt;764.99,C1468^3*3486.59308-C1468^2*7860012.00812+C1468*5908819377.96283-1481278321001.59,IF(C1468&gt;752.99,C1468^3*3588.471445-C1468^2*8028757.56264+C1468*5988077680.84934-1488767378546.26,C1468^3*899.851852-C1468^2*1969009.674601+C1468*1435480406.01138-348666163343.76))))-$E$1</f>
        <v>117248169.820068</v>
      </c>
      <c r="E1468" s="47" t="n">
        <f aca="false">D1468*100/$E$2</f>
        <v>78.7011172159504</v>
      </c>
      <c r="G1468" s="41" t="n">
        <f aca="false">[3]Plan1!$C1463</f>
        <v>-5.65</v>
      </c>
      <c r="H1468" s="41" t="n">
        <f aca="false">$J$5 + G1468</f>
        <v>754.35</v>
      </c>
      <c r="I1468" s="47" t="n">
        <f aca="false">IF(H1468&gt;$J$5,$J$2+$J$1,(IF(H1468&gt;739.99,H1468^3*2498.244218-H1468^2*5471052.355142+H1468*3994605728.77515-972400879260.135,H1468^3*1396.138889-H1468^2*3002770.071427+H1468*2152080038.43115-513963640099.415)))-$J$1</f>
        <v>51937574.6867676</v>
      </c>
      <c r="J1468" s="47" t="n">
        <f aca="false">I1468*100/$J$2</f>
        <v>59.0585957377782</v>
      </c>
      <c r="L1468" s="41" t="n">
        <f aca="false">[4]Plan1!$C1463</f>
        <v>-1.34</v>
      </c>
      <c r="M1468" s="41" t="n">
        <f aca="false">$O$5 + L1468</f>
        <v>837.44</v>
      </c>
      <c r="N1468" s="47" t="n">
        <f aca="false">IF(M1468&gt;$O$5,$O$2+$O$1,(M1468^3*3270.5936-M1468^2*8015778.389801+M1468*6549018422.82398-1783686174686.87))-$O$1</f>
        <v>32540897.4414063</v>
      </c>
      <c r="O1468" s="41" t="n">
        <f aca="false">N1468*100/$O$2</f>
        <v>83.252761126589</v>
      </c>
      <c r="R1468" s="47" t="n">
        <f aca="false">SUM(D1468,I1468,N1468)</f>
        <v>201726641.948242</v>
      </c>
      <c r="S1468" s="41" t="n">
        <f aca="false">R1468*100/$R$2</f>
        <v>73.0871498571144</v>
      </c>
      <c r="U1468" s="41" t="n">
        <f aca="false">[1]Plan1!$B1463</f>
        <v>50.2</v>
      </c>
    </row>
    <row r="1469" customFormat="false" ht="15" hidden="false" customHeight="false" outlineLevel="0" collapsed="false">
      <c r="A1469" s="46" t="n">
        <v>43467</v>
      </c>
      <c r="B1469" s="41" t="n">
        <f aca="false">[2]Plan1!$C1464</f>
        <v>-2.97</v>
      </c>
      <c r="C1469" s="41" t="n">
        <f aca="false">$E$5 + B1469</f>
        <v>778.03</v>
      </c>
      <c r="D1469" s="47" t="n">
        <f aca="false">IF(C1469&gt;$E$5,$E$2+$E$1,(IF(C1469&gt;764.99,C1469^3*3486.59308-C1469^2*7860012.00812+C1469*5908819377.96283-1481278321001.59,IF(C1469&gt;752.99,C1469^3*3588.471445-C1469^2*8028757.56264+C1469*5988077680.84934-1488767378546.26,C1469^3*899.851852-C1469^2*1969009.674601+C1469*1435480406.01138-348666163343.76))))-$E$1</f>
        <v>117346085.843506</v>
      </c>
      <c r="E1469" s="47" t="n">
        <f aca="false">D1469*100/$E$2</f>
        <v>78.766841912973</v>
      </c>
      <c r="G1469" s="41" t="n">
        <f aca="false">[3]Plan1!$C1464</f>
        <v>-5.6</v>
      </c>
      <c r="H1469" s="41" t="n">
        <f aca="false">$J$5 + G1469</f>
        <v>754.4</v>
      </c>
      <c r="I1469" s="47" t="n">
        <f aca="false">IF(H1469&gt;$J$5,$J$2+$J$1,(IF(H1469&gt;739.99,H1469^3*2498.244218-H1469^2*5471052.355142+H1469*3994605728.77515-972400879260.135,H1469^3*1396.138889-H1469^2*3002770.071427+H1469*2152080038.43115-513963640099.415)))-$J$1</f>
        <v>52201086.9016113</v>
      </c>
      <c r="J1469" s="47" t="n">
        <f aca="false">I1469*100/$J$2</f>
        <v>59.3582374030327</v>
      </c>
      <c r="L1469" s="41" t="n">
        <f aca="false">[4]Plan1!$C1464</f>
        <v>-1.3</v>
      </c>
      <c r="M1469" s="41" t="n">
        <f aca="false">$O$5 + L1469</f>
        <v>837.48</v>
      </c>
      <c r="N1469" s="47" t="n">
        <f aca="false">IF(M1469&gt;$O$5,$O$2+$O$1,(M1469^3*3270.5936-M1469^2*8015778.389801+M1469*6549018422.82398-1783686174686.87))-$O$1</f>
        <v>32725612.90625</v>
      </c>
      <c r="O1469" s="41" t="n">
        <f aca="false">N1469*100/$O$2</f>
        <v>83.7253379047406</v>
      </c>
      <c r="R1469" s="47" t="n">
        <f aca="false">SUM(D1469,I1469,N1469)</f>
        <v>202272785.651367</v>
      </c>
      <c r="S1469" s="41" t="n">
        <f aca="false">R1469*100/$R$2</f>
        <v>73.2850220186113</v>
      </c>
      <c r="U1469" s="41" t="n">
        <f aca="false">[1]Plan1!$B1464</f>
        <v>53.69</v>
      </c>
    </row>
    <row r="1470" customFormat="false" ht="15" hidden="false" customHeight="false" outlineLevel="0" collapsed="false">
      <c r="A1470" s="46" t="n">
        <v>43468</v>
      </c>
      <c r="B1470" s="41" t="n">
        <f aca="false">[2]Plan1!$C1465</f>
        <v>-2.97</v>
      </c>
      <c r="C1470" s="41" t="n">
        <f aca="false">$E$5 + B1470</f>
        <v>778.03</v>
      </c>
      <c r="D1470" s="47" t="n">
        <f aca="false">IF(C1470&gt;$E$5,$E$2+$E$1,(IF(C1470&gt;764.99,C1470^3*3486.59308-C1470^2*7860012.00812+C1470*5908819377.96283-1481278321001.59,IF(C1470&gt;752.99,C1470^3*3588.471445-C1470^2*8028757.56264+C1470*5988077680.84934-1488767378546.26,C1470^3*899.851852-C1470^2*1969009.674601+C1470*1435480406.01138-348666163343.76))))-$E$1</f>
        <v>117346085.843506</v>
      </c>
      <c r="E1470" s="47" t="n">
        <f aca="false">D1470*100/$E$2</f>
        <v>78.766841912973</v>
      </c>
      <c r="G1470" s="41" t="n">
        <f aca="false">[3]Plan1!$C1465</f>
        <v>-5.56</v>
      </c>
      <c r="H1470" s="41" t="n">
        <f aca="false">$J$5 + G1470</f>
        <v>754.44</v>
      </c>
      <c r="I1470" s="47" t="n">
        <f aca="false">IF(H1470&gt;$J$5,$J$2+$J$1,(IF(H1470&gt;739.99,H1470^3*2498.244218-H1470^2*5471052.355142+H1470*3994605728.77515-972400879260.135,H1470^3*1396.138889-H1470^2*3002770.071427+H1470*2152080038.43115-513963640099.415)))-$J$1</f>
        <v>52412555.2893066</v>
      </c>
      <c r="J1470" s="47" t="n">
        <f aca="false">I1470*100/$J$2</f>
        <v>59.5986996520988</v>
      </c>
      <c r="L1470" s="41" t="n">
        <f aca="false">[4]Plan1!$C1465</f>
        <v>-1.28</v>
      </c>
      <c r="M1470" s="41" t="n">
        <f aca="false">$O$5 + L1470</f>
        <v>837.5</v>
      </c>
      <c r="N1470" s="47" t="n">
        <f aca="false">IF(M1470&gt;$O$5,$O$2+$O$1,(M1470^3*3270.5936-M1470^2*8015778.389801+M1470*6549018422.82398-1783686174686.87))-$O$1</f>
        <v>32818212.2314453</v>
      </c>
      <c r="O1470" s="41" t="n">
        <f aca="false">N1470*100/$O$2</f>
        <v>83.9622443857266</v>
      </c>
      <c r="R1470" s="47" t="n">
        <f aca="false">SUM(D1470,I1470,N1470)</f>
        <v>202576853.364258</v>
      </c>
      <c r="S1470" s="41" t="n">
        <f aca="false">R1470*100/$R$2</f>
        <v>73.3951881438396</v>
      </c>
      <c r="U1470" s="41" t="n">
        <f aca="false">[1]Plan1!$B1465</f>
        <v>41.2</v>
      </c>
    </row>
    <row r="1471" customFormat="false" ht="15" hidden="false" customHeight="false" outlineLevel="0" collapsed="false">
      <c r="A1471" s="46" t="n">
        <v>43469</v>
      </c>
      <c r="B1471" s="41" t="n">
        <f aca="false">[2]Plan1!$C1466</f>
        <v>-2.97</v>
      </c>
      <c r="C1471" s="41" t="n">
        <f aca="false">$E$5 + B1471</f>
        <v>778.03</v>
      </c>
      <c r="D1471" s="47" t="n">
        <f aca="false">IF(C1471&gt;$E$5,$E$2+$E$1,(IF(C1471&gt;764.99,C1471^3*3486.59308-C1471^2*7860012.00812+C1471*5908819377.96283-1481278321001.59,IF(C1471&gt;752.99,C1471^3*3588.471445-C1471^2*8028757.56264+C1471*5988077680.84934-1488767378546.26,C1471^3*899.851852-C1471^2*1969009.674601+C1471*1435480406.01138-348666163343.76))))-$E$1</f>
        <v>117346085.843506</v>
      </c>
      <c r="E1471" s="47" t="n">
        <f aca="false">D1471*100/$E$2</f>
        <v>78.766841912973</v>
      </c>
      <c r="G1471" s="41" t="n">
        <f aca="false">[3]Plan1!$C1466</f>
        <v>-5.52</v>
      </c>
      <c r="H1471" s="41" t="n">
        <f aca="false">$J$5 + G1471</f>
        <v>754.48</v>
      </c>
      <c r="I1471" s="47" t="n">
        <f aca="false">IF(H1471&gt;$J$5,$J$2+$J$1,(IF(H1471&gt;739.99,H1471^3*2498.244218-H1471^2*5471052.355142+H1471*3994605728.77515-972400879260.135,H1471^3*1396.138889-H1471^2*3002770.071427+H1471*2152080038.43115-513963640099.415)))-$J$1</f>
        <v>52624610.1535645</v>
      </c>
      <c r="J1471" s="47" t="n">
        <f aca="false">I1471*100/$J$2</f>
        <v>59.83982878795</v>
      </c>
      <c r="L1471" s="41" t="n">
        <f aca="false">[4]Plan1!$C1466</f>
        <v>-1.27</v>
      </c>
      <c r="M1471" s="41" t="n">
        <f aca="false">$O$5 + L1471</f>
        <v>837.51</v>
      </c>
      <c r="N1471" s="47" t="n">
        <f aca="false">IF(M1471&gt;$O$5,$O$2+$O$1,(M1471^3*3270.5936-M1471^2*8015778.389801+M1471*6549018422.82398-1783686174686.87))-$O$1</f>
        <v>32864572.3588867</v>
      </c>
      <c r="O1471" s="41" t="n">
        <f aca="false">N1471*100/$O$2</f>
        <v>84.0808523197157</v>
      </c>
      <c r="R1471" s="47" t="n">
        <f aca="false">SUM(D1471,I1471,N1471)</f>
        <v>202835268.355957</v>
      </c>
      <c r="S1471" s="41" t="n">
        <f aca="false">R1471*100/$R$2</f>
        <v>73.488813928918</v>
      </c>
      <c r="U1471" s="41" t="n">
        <f aca="false">[1]Plan1!$B1466</f>
        <v>42.17</v>
      </c>
    </row>
    <row r="1472" customFormat="false" ht="15" hidden="false" customHeight="false" outlineLevel="0" collapsed="false">
      <c r="A1472" s="46" t="n">
        <v>43470</v>
      </c>
      <c r="B1472" s="41" t="n">
        <f aca="false">[2]Plan1!$C1467</f>
        <v>-3</v>
      </c>
      <c r="C1472" s="41" t="n">
        <f aca="false">$E$5 + B1472</f>
        <v>778</v>
      </c>
      <c r="D1472" s="47" t="n">
        <f aca="false">IF(C1472&gt;$E$5,$E$2+$E$1,(IF(C1472&gt;764.99,C1472^3*3486.59308-C1472^2*7860012.00812+C1472*5908819377.96283-1481278321001.59,IF(C1472&gt;752.99,C1472^3*3588.471445-C1472^2*8028757.56264+C1472*5988077680.84934-1488767378546.26,C1472^3*899.851852-C1472^2*1969009.674601+C1472*1435480406.01138-348666163343.76))))-$E$1</f>
        <v>117052504.496826</v>
      </c>
      <c r="E1472" s="47" t="n">
        <f aca="false">D1472*100/$E$2</f>
        <v>78.5697797327026</v>
      </c>
      <c r="G1472" s="41" t="n">
        <f aca="false">[3]Plan1!$C1467</f>
        <v>-5.48</v>
      </c>
      <c r="H1472" s="41" t="n">
        <f aca="false">$J$5 + G1472</f>
        <v>754.52</v>
      </c>
      <c r="I1472" s="47" t="n">
        <f aca="false">IF(H1472&gt;$J$5,$J$2+$J$1,(IF(H1472&gt;739.99,H1472^3*2498.244218-H1472^2*5471052.355142+H1472*3994605728.77515-972400879260.135,H1472^3*1396.138889-H1472^2*3002770.071427+H1472*2152080038.43115-513963640099.415)))-$J$1</f>
        <v>52837252.4538574</v>
      </c>
      <c r="J1472" s="47" t="n">
        <f aca="false">I1472*100/$J$2</f>
        <v>60.0816259016099</v>
      </c>
      <c r="L1472" s="41" t="n">
        <f aca="false">[4]Plan1!$C1467</f>
        <v>-1.25</v>
      </c>
      <c r="M1472" s="41" t="n">
        <f aca="false">$O$5 + L1472</f>
        <v>837.53</v>
      </c>
      <c r="N1472" s="47" t="n">
        <f aca="false">IF(M1472&gt;$O$5,$O$2+$O$1,(M1472^3*3270.5936-M1472^2*8015778.389801+M1472*6549018422.82398-1783686174686.87))-$O$1</f>
        <v>32957413.6484375</v>
      </c>
      <c r="O1472" s="41" t="n">
        <f aca="false">N1472*100/$O$2</f>
        <v>84.3183778432688</v>
      </c>
      <c r="R1472" s="47" t="n">
        <f aca="false">SUM(D1472,I1472,N1472)</f>
        <v>202847170.599121</v>
      </c>
      <c r="S1472" s="41" t="n">
        <f aca="false">R1472*100/$R$2</f>
        <v>73.4931262052806</v>
      </c>
      <c r="U1472" s="41" t="n">
        <f aca="false">[1]Plan1!$B1467</f>
        <v>34.75</v>
      </c>
    </row>
    <row r="1473" customFormat="false" ht="15" hidden="false" customHeight="false" outlineLevel="0" collapsed="false">
      <c r="A1473" s="46" t="n">
        <v>43471</v>
      </c>
      <c r="B1473" s="41" t="n">
        <f aca="false">[2]Plan1!$C1468</f>
        <v>-3.01</v>
      </c>
      <c r="C1473" s="41" t="n">
        <f aca="false">$E$5 + B1473</f>
        <v>777.99</v>
      </c>
      <c r="D1473" s="47" t="n">
        <f aca="false">IF(C1473&gt;$E$5,$E$2+$E$1,(IF(C1473&gt;764.99,C1473^3*3486.59308-C1473^2*7860012.00812+C1473*5908819377.96283-1481278321001.59,IF(C1473&gt;752.99,C1473^3*3588.471445-C1473^2*8028757.56264+C1473*5988077680.84934-1488767378546.26,C1473^3*899.851852-C1473^2*1969009.674601+C1473*1435480406.01138-348666163343.76))))-$E$1</f>
        <v>116954755.154541</v>
      </c>
      <c r="E1473" s="47" t="n">
        <f aca="false">D1473*100/$E$2</f>
        <v>78.5041669179629</v>
      </c>
      <c r="G1473" s="41" t="n">
        <f aca="false">[3]Plan1!$C1468</f>
        <v>-5.46</v>
      </c>
      <c r="H1473" s="41" t="n">
        <f aca="false">$J$5 + G1473</f>
        <v>754.54</v>
      </c>
      <c r="I1473" s="47" t="n">
        <f aca="false">IF(H1473&gt;$J$5,$J$2+$J$1,(IF(H1473&gt;739.99,H1473^3*2498.244218-H1473^2*5471052.355142+H1473*3994605728.77515-972400879260.135,H1473^3*1396.138889-H1473^2*3002770.071427+H1473*2152080038.43115-513963640099.415)))-$J$1</f>
        <v>52943794.1916504</v>
      </c>
      <c r="J1473" s="47" t="n">
        <f aca="false">I1473*100/$J$2</f>
        <v>60.2027752902647</v>
      </c>
      <c r="L1473" s="41" t="n">
        <f aca="false">[4]Plan1!$C1468</f>
        <v>-1.25</v>
      </c>
      <c r="M1473" s="41" t="n">
        <f aca="false">$O$5 + L1473</f>
        <v>837.53</v>
      </c>
      <c r="N1473" s="47" t="n">
        <f aca="false">IF(M1473&gt;$O$5,$O$2+$O$1,(M1473^3*3270.5936-M1473^2*8015778.389801+M1473*6549018422.82398-1783686174686.87))-$O$1</f>
        <v>32957413.6484375</v>
      </c>
      <c r="O1473" s="41" t="n">
        <f aca="false">N1473*100/$O$2</f>
        <v>84.3183778432688</v>
      </c>
      <c r="R1473" s="47" t="n">
        <f aca="false">SUM(D1473,I1473,N1473)</f>
        <v>202855962.994629</v>
      </c>
      <c r="S1473" s="41" t="n">
        <f aca="false">R1473*100/$R$2</f>
        <v>73.4963117593644</v>
      </c>
      <c r="U1473" s="41" t="n">
        <f aca="false">[1]Plan1!$B1468</f>
        <v>25.79</v>
      </c>
    </row>
    <row r="1474" customFormat="false" ht="15" hidden="false" customHeight="false" outlineLevel="0" collapsed="false">
      <c r="A1474" s="46" t="n">
        <v>43472</v>
      </c>
      <c r="B1474" s="41" t="n">
        <f aca="false">[2]Plan1!$C1469</f>
        <v>-3.04</v>
      </c>
      <c r="C1474" s="41" t="n">
        <f aca="false">$E$5 + B1474</f>
        <v>777.96</v>
      </c>
      <c r="D1474" s="47" t="n">
        <f aca="false">IF(C1474&gt;$E$5,$E$2+$E$1,(IF(C1474&gt;764.99,C1474^3*3486.59308-C1474^2*7860012.00812+C1474*5908819377.96283-1481278321001.59,IF(C1474&gt;752.99,C1474^3*3588.471445-C1474^2*8028757.56264+C1474*5988077680.84934-1488767378546.26,C1474^3*899.851852-C1474^2*1969009.674601+C1474*1435480406.01138-348666163343.76))))-$E$1</f>
        <v>116661840.154053</v>
      </c>
      <c r="E1474" s="47" t="n">
        <f aca="false">D1474*100/$E$2</f>
        <v>78.3075520128167</v>
      </c>
      <c r="G1474" s="41" t="n">
        <f aca="false">[3]Plan1!$C1469</f>
        <v>-5.44</v>
      </c>
      <c r="H1474" s="41" t="n">
        <f aca="false">$J$5 + G1474</f>
        <v>754.56</v>
      </c>
      <c r="I1474" s="47" t="n">
        <f aca="false">IF(H1474&gt;$J$5,$J$2+$J$1,(IF(H1474&gt;739.99,H1474^3*2498.244218-H1474^2*5471052.355142+H1474*3994605728.77515-972400879260.135,H1474^3*1396.138889-H1474^2*3002770.071427+H1474*2152080038.43115-513963640099.415)))-$J$1</f>
        <v>53050483.1474609</v>
      </c>
      <c r="J1474" s="47" t="n">
        <f aca="false">I1474*100/$J$2</f>
        <v>60.3240920816032</v>
      </c>
      <c r="L1474" s="41" t="n">
        <f aca="false">[4]Plan1!$C1469</f>
        <v>-1.25</v>
      </c>
      <c r="M1474" s="41" t="n">
        <f aca="false">$O$5 + L1474</f>
        <v>837.53</v>
      </c>
      <c r="N1474" s="47" t="n">
        <f aca="false">IF(M1474&gt;$O$5,$O$2+$O$1,(M1474^3*3270.5936-M1474^2*8015778.389801+M1474*6549018422.82398-1783686174686.87))-$O$1</f>
        <v>32957413.6484375</v>
      </c>
      <c r="O1474" s="41" t="n">
        <f aca="false">N1474*100/$O$2</f>
        <v>84.3183778432688</v>
      </c>
      <c r="R1474" s="47" t="n">
        <f aca="false">SUM(D1474,I1474,N1474)</f>
        <v>202669736.949951</v>
      </c>
      <c r="S1474" s="41" t="n">
        <f aca="false">R1474*100/$R$2</f>
        <v>73.4288405978797</v>
      </c>
      <c r="U1474" s="41" t="n">
        <f aca="false">[1]Plan1!$B1469</f>
        <v>24.68</v>
      </c>
    </row>
    <row r="1475" customFormat="false" ht="15" hidden="false" customHeight="false" outlineLevel="0" collapsed="false">
      <c r="A1475" s="46" t="n">
        <v>43473</v>
      </c>
      <c r="B1475" s="41" t="n">
        <f aca="false">[2]Plan1!$C1470</f>
        <v>-3.06</v>
      </c>
      <c r="C1475" s="41" t="n">
        <f aca="false">$E$5 + B1475</f>
        <v>777.94</v>
      </c>
      <c r="D1475" s="47" t="n">
        <f aca="false">IF(C1475&gt;$E$5,$E$2+$E$1,(IF(C1475&gt;764.99,C1475^3*3486.59308-C1475^2*7860012.00812+C1475*5908819377.96283-1481278321001.59,IF(C1475&gt;752.99,C1475^3*3588.471445-C1475^2*8028757.56264+C1475*5988077680.84934-1488767378546.26,C1475^3*899.851852-C1475^2*1969009.674601+C1475*1435480406.01138-348666163343.76))))-$E$1</f>
        <v>116466840.801025</v>
      </c>
      <c r="E1475" s="47" t="n">
        <f aca="false">D1475*100/$E$2</f>
        <v>78.1766615523243</v>
      </c>
      <c r="G1475" s="41" t="n">
        <f aca="false">[3]Plan1!$C1470</f>
        <v>-5.43</v>
      </c>
      <c r="H1475" s="41" t="n">
        <f aca="false">$J$5 + G1475</f>
        <v>754.57</v>
      </c>
      <c r="I1475" s="47" t="n">
        <f aca="false">IF(H1475&gt;$J$5,$J$2+$J$1,(IF(H1475&gt;739.99,H1475^3*2498.244218-H1475^2*5471052.355142+H1475*3994605728.77515-972400879260.135,H1475^3*1396.138889-H1475^2*3002770.071427+H1475*2152080038.43115-513963640099.415)))-$J$1</f>
        <v>53103882.8713379</v>
      </c>
      <c r="J1475" s="47" t="n">
        <f aca="false">I1475*100/$J$2</f>
        <v>60.3848132978705</v>
      </c>
      <c r="L1475" s="41" t="n">
        <f aca="false">[4]Plan1!$C1470</f>
        <v>-1.25</v>
      </c>
      <c r="M1475" s="41" t="n">
        <f aca="false">$O$5 + L1475</f>
        <v>837.53</v>
      </c>
      <c r="N1475" s="47" t="n">
        <f aca="false">IF(M1475&gt;$O$5,$O$2+$O$1,(M1475^3*3270.5936-M1475^2*8015778.389801+M1475*6549018422.82398-1783686174686.87))-$O$1</f>
        <v>32957413.6484375</v>
      </c>
      <c r="O1475" s="41" t="n">
        <f aca="false">N1475*100/$O$2</f>
        <v>84.3183778432688</v>
      </c>
      <c r="R1475" s="47" t="n">
        <f aca="false">SUM(D1475,I1475,N1475)</f>
        <v>202528137.320801</v>
      </c>
      <c r="S1475" s="41" t="n">
        <f aca="false">R1475*100/$R$2</f>
        <v>73.3775379379262</v>
      </c>
      <c r="U1475" s="41" t="n">
        <f aca="false">[1]Plan1!$B1470</f>
        <v>21.16</v>
      </c>
    </row>
    <row r="1476" customFormat="false" ht="15" hidden="false" customHeight="false" outlineLevel="0" collapsed="false">
      <c r="A1476" s="46" t="n">
        <v>43474</v>
      </c>
      <c r="B1476" s="41" t="n">
        <f aca="false">[2]Plan1!$C1471</f>
        <v>-3.1</v>
      </c>
      <c r="C1476" s="41" t="n">
        <f aca="false">$E$5 + B1476</f>
        <v>777.9</v>
      </c>
      <c r="D1476" s="47" t="n">
        <f aca="false">IF(C1476&gt;$E$5,$E$2+$E$1,(IF(C1476&gt;764.99,C1476^3*3486.59308-C1476^2*7860012.00812+C1476*5908819377.96283-1481278321001.59,IF(C1476&gt;752.99,C1476^3*3588.471445-C1476^2*8028757.56264+C1476*5988077680.84934-1488767378546.26,C1476^3*899.851852-C1476^2*1969009.674601+C1476*1435480406.01138-348666163343.76))))-$E$1</f>
        <v>116077506.890381</v>
      </c>
      <c r="E1476" s="47" t="n">
        <f aca="false">D1476*100/$E$2</f>
        <v>77.9153268655245</v>
      </c>
      <c r="G1476" s="41" t="n">
        <f aca="false">[3]Plan1!$C1471</f>
        <v>-5.42</v>
      </c>
      <c r="H1476" s="41" t="n">
        <f aca="false">$J$5 + G1476</f>
        <v>754.58</v>
      </c>
      <c r="I1476" s="47" t="n">
        <f aca="false">IF(H1476&gt;$J$5,$J$2+$J$1,(IF(H1476&gt;739.99,H1476^3*2498.244218-H1476^2*5471052.355142+H1476*3994605728.77515-972400879260.135,H1476^3*1396.138889-H1476^2*3002770.071427+H1476*2152080038.43115-513963640099.415)))-$J$1</f>
        <v>53157319.4433594</v>
      </c>
      <c r="J1476" s="47" t="n">
        <f aca="false">I1476*100/$J$2</f>
        <v>60.4455764144323</v>
      </c>
      <c r="L1476" s="41" t="n">
        <f aca="false">[4]Plan1!$C1471</f>
        <v>-1.25</v>
      </c>
      <c r="M1476" s="41" t="n">
        <f aca="false">$O$5 + L1476</f>
        <v>837.53</v>
      </c>
      <c r="N1476" s="47" t="n">
        <f aca="false">IF(M1476&gt;$O$5,$O$2+$O$1,(M1476^3*3270.5936-M1476^2*8015778.389801+M1476*6549018422.82398-1783686174686.87))-$O$1</f>
        <v>32957413.6484375</v>
      </c>
      <c r="O1476" s="41" t="n">
        <f aca="false">N1476*100/$O$2</f>
        <v>84.3183778432688</v>
      </c>
      <c r="R1476" s="47" t="n">
        <f aca="false">SUM(D1476,I1476,N1476)</f>
        <v>202192239.982178</v>
      </c>
      <c r="S1476" s="41" t="n">
        <f aca="false">R1476*100/$R$2</f>
        <v>73.2558396888132</v>
      </c>
      <c r="U1476" s="41" t="n">
        <f aca="false">[1]Plan1!$B1471</f>
        <v>20.83</v>
      </c>
    </row>
    <row r="1477" customFormat="false" ht="15" hidden="false" customHeight="false" outlineLevel="0" collapsed="false">
      <c r="A1477" s="46" t="n">
        <v>43475</v>
      </c>
      <c r="B1477" s="41" t="n">
        <f aca="false">[2]Plan1!$C1472</f>
        <v>-3.11</v>
      </c>
      <c r="C1477" s="41" t="n">
        <f aca="false">$E$5 + B1477</f>
        <v>777.89</v>
      </c>
      <c r="D1477" s="47" t="n">
        <f aca="false">IF(C1477&gt;$E$5,$E$2+$E$1,(IF(C1477&gt;764.99,C1477^3*3486.59308-C1477^2*7860012.00812+C1477*5908819377.96283-1481278321001.59,IF(C1477&gt;752.99,C1477^3*3588.471445-C1477^2*8028757.56264+C1477*5988077680.84934-1488767378546.26,C1477^3*899.851852-C1477^2*1969009.674601+C1477*1435480406.01138-348666163343.76))))-$E$1</f>
        <v>115980311.789795</v>
      </c>
      <c r="E1477" s="47" t="n">
        <f aca="false">D1477*100/$E$2</f>
        <v>77.8500860774101</v>
      </c>
      <c r="G1477" s="41" t="n">
        <f aca="false">[3]Plan1!$C1472</f>
        <v>-5.41</v>
      </c>
      <c r="H1477" s="41" t="n">
        <f aca="false">$J$5 + G1477</f>
        <v>754.59</v>
      </c>
      <c r="I1477" s="47" t="n">
        <f aca="false">IF(H1477&gt;$J$5,$J$2+$J$1,(IF(H1477&gt;739.99,H1477^3*2498.244218-H1477^2*5471052.355142+H1477*3994605728.77515-972400879260.135,H1477^3*1396.138889-H1477^2*3002770.071427+H1477*2152080038.43115-513963640099.415)))-$J$1</f>
        <v>53210792.880127</v>
      </c>
      <c r="J1477" s="47" t="n">
        <f aca="false">I1477*100/$J$2</f>
        <v>60.5063814501663</v>
      </c>
      <c r="L1477" s="41" t="n">
        <f aca="false">[4]Plan1!$C1472</f>
        <v>-1.28</v>
      </c>
      <c r="M1477" s="41" t="n">
        <f aca="false">$O$5 + L1477</f>
        <v>837.5</v>
      </c>
      <c r="N1477" s="47" t="n">
        <f aca="false">IF(M1477&gt;$O$5,$O$2+$O$1,(M1477^3*3270.5936-M1477^2*8015778.389801+M1477*6549018422.82398-1783686174686.87))-$O$1</f>
        <v>32818212.2314453</v>
      </c>
      <c r="O1477" s="41" t="n">
        <f aca="false">N1477*100/$O$2</f>
        <v>83.9622443857266</v>
      </c>
      <c r="R1477" s="47" t="n">
        <f aca="false">SUM(D1477,I1477,N1477)</f>
        <v>202009316.901367</v>
      </c>
      <c r="S1477" s="41" t="n">
        <f aca="false">R1477*100/$R$2</f>
        <v>73.1895652171301</v>
      </c>
      <c r="U1477" s="41" t="n">
        <f aca="false">[1]Plan1!$B1472</f>
        <v>20.49</v>
      </c>
    </row>
    <row r="1478" customFormat="false" ht="15" hidden="false" customHeight="false" outlineLevel="0" collapsed="false">
      <c r="A1478" s="46" t="n">
        <v>43476</v>
      </c>
      <c r="B1478" s="41" t="n">
        <f aca="false">[2]Plan1!$C1473</f>
        <v>-3.12</v>
      </c>
      <c r="C1478" s="41" t="n">
        <f aca="false">$E$5 + B1478</f>
        <v>777.88</v>
      </c>
      <c r="D1478" s="47" t="n">
        <f aca="false">IF(C1478&gt;$E$5,$E$2+$E$1,(IF(C1478&gt;764.99,C1478^3*3486.59308-C1478^2*7860012.00812+C1478*5908819377.96283-1481278321001.59,IF(C1478&gt;752.99,C1478^3*3588.471445-C1478^2*8028757.56264+C1478*5988077680.84934-1488767378546.26,C1478^3*899.851852-C1478^2*1969009.674601+C1478*1435480406.01138-348666163343.76))))-$E$1</f>
        <v>115883171.998291</v>
      </c>
      <c r="E1478" s="47" t="n">
        <f aca="false">D1478*100/$E$2</f>
        <v>77.7848824147072</v>
      </c>
      <c r="G1478" s="41" t="n">
        <f aca="false">[3]Plan1!$C1473</f>
        <v>-5.41</v>
      </c>
      <c r="H1478" s="41" t="n">
        <f aca="false">$J$5 + G1478</f>
        <v>754.59</v>
      </c>
      <c r="I1478" s="47" t="n">
        <f aca="false">IF(H1478&gt;$J$5,$J$2+$J$1,(IF(H1478&gt;739.99,H1478^3*2498.244218-H1478^2*5471052.355142+H1478*3994605728.77515-972400879260.135,H1478^3*1396.138889-H1478^2*3002770.071427+H1478*2152080038.43115-513963640099.415)))-$J$1</f>
        <v>53210792.880127</v>
      </c>
      <c r="J1478" s="47" t="n">
        <f aca="false">I1478*100/$J$2</f>
        <v>60.5063814501663</v>
      </c>
      <c r="L1478" s="41" t="n">
        <f aca="false">[4]Plan1!$C1473</f>
        <v>-1.3</v>
      </c>
      <c r="M1478" s="41" t="n">
        <f aca="false">$O$5 + L1478</f>
        <v>837.48</v>
      </c>
      <c r="N1478" s="47" t="n">
        <f aca="false">IF(M1478&gt;$O$5,$O$2+$O$1,(M1478^3*3270.5936-M1478^2*8015778.389801+M1478*6549018422.82398-1783686174686.87))-$O$1</f>
        <v>32725612.90625</v>
      </c>
      <c r="O1478" s="41" t="n">
        <f aca="false">N1478*100/$O$2</f>
        <v>83.7253379047406</v>
      </c>
      <c r="R1478" s="47" t="n">
        <f aca="false">SUM(D1478,I1478,N1478)</f>
        <v>201819577.784668</v>
      </c>
      <c r="S1478" s="41" t="n">
        <f aca="false">R1478*100/$R$2</f>
        <v>73.120821242006</v>
      </c>
      <c r="U1478" s="41" t="n">
        <f aca="false">[1]Plan1!$B1473</f>
        <v>26.16</v>
      </c>
    </row>
    <row r="1479" customFormat="false" ht="15" hidden="false" customHeight="false" outlineLevel="0" collapsed="false">
      <c r="A1479" s="46" t="n">
        <v>43477</v>
      </c>
      <c r="B1479" s="41" t="n">
        <f aca="false">[2]Plan1!$C1474</f>
        <v>-3.15</v>
      </c>
      <c r="C1479" s="41" t="n">
        <f aca="false">$E$5 + B1479</f>
        <v>777.85</v>
      </c>
      <c r="D1479" s="47" t="n">
        <f aca="false">IF(C1479&gt;$E$5,$E$2+$E$1,(IF(C1479&gt;764.99,C1479^3*3486.59308-C1479^2*7860012.00812+C1479*5908819377.96283-1481278321001.59,IF(C1479&gt;752.99,C1479^3*3588.471445-C1479^2*8028757.56264+C1479*5988077680.84934-1488767378546.26,C1479^3*899.851852-C1479^2*1969009.674601+C1479*1435480406.01138-348666163343.76))))-$E$1</f>
        <v>115592084.270264</v>
      </c>
      <c r="E1479" s="47" t="n">
        <f aca="false">D1479*100/$E$2</f>
        <v>77.5894940394451</v>
      </c>
      <c r="G1479" s="41" t="n">
        <f aca="false">[3]Plan1!$C1474</f>
        <v>-5.4</v>
      </c>
      <c r="H1479" s="41" t="n">
        <f aca="false">$J$5 + G1479</f>
        <v>754.6</v>
      </c>
      <c r="I1479" s="47" t="n">
        <f aca="false">IF(H1479&gt;$J$5,$J$2+$J$1,(IF(H1479&gt;739.99,H1479^3*2498.244218-H1479^2*5471052.355142+H1479*3994605728.77515-972400879260.135,H1479^3*1396.138889-H1479^2*3002770.071427+H1479*2152080038.43115-513963640099.415)))-$J$1</f>
        <v>53264303.1962891</v>
      </c>
      <c r="J1479" s="47" t="n">
        <f aca="false">I1479*100/$J$2</f>
        <v>60.5672284217294</v>
      </c>
      <c r="L1479" s="41" t="n">
        <f aca="false">[4]Plan1!$C1474</f>
        <v>-1.29</v>
      </c>
      <c r="M1479" s="41" t="n">
        <f aca="false">$O$5 + L1479</f>
        <v>837.49</v>
      </c>
      <c r="N1479" s="47" t="n">
        <f aca="false">IF(M1479&gt;$O$5,$O$2+$O$1,(M1479^3*3270.5936-M1479^2*8015778.389801+M1479*6549018422.82398-1783686174686.87))-$O$1</f>
        <v>32771892.4194336</v>
      </c>
      <c r="O1479" s="41" t="n">
        <f aca="false">N1479*100/$O$2</f>
        <v>83.8437395948927</v>
      </c>
      <c r="R1479" s="47" t="n">
        <f aca="false">SUM(D1479,I1479,N1479)</f>
        <v>201628279.885986</v>
      </c>
      <c r="S1479" s="41" t="n">
        <f aca="false">R1479*100/$R$2</f>
        <v>73.051512507903</v>
      </c>
      <c r="U1479" s="41" t="n">
        <f aca="false">[1]Plan1!$B1474</f>
        <v>19.51</v>
      </c>
    </row>
    <row r="1480" customFormat="false" ht="15" hidden="false" customHeight="false" outlineLevel="0" collapsed="false">
      <c r="A1480" s="46" t="n">
        <v>43478</v>
      </c>
      <c r="B1480" s="41" t="n">
        <f aca="false">[2]Plan1!$C1475</f>
        <v>-3.18</v>
      </c>
      <c r="C1480" s="41" t="n">
        <f aca="false">$E$5 + B1480</f>
        <v>777.82</v>
      </c>
      <c r="D1480" s="47" t="n">
        <f aca="false">IF(C1480&gt;$E$5,$E$2+$E$1,(IF(C1480&gt;764.99,C1480^3*3486.59308-C1480^2*7860012.00812+C1480*5908819377.96283-1481278321001.59,IF(C1480&gt;752.99,C1480^3*3588.471445-C1480^2*8028757.56264+C1480*5988077680.84934-1488767378546.26,C1480^3*899.851852-C1480^2*1969009.674601+C1480*1435480406.01138-348666163343.76))))-$E$1</f>
        <v>115301493.57251</v>
      </c>
      <c r="E1480" s="47" t="n">
        <f aca="false">D1480*100/$E$2</f>
        <v>77.3944392884763</v>
      </c>
      <c r="G1480" s="41" t="n">
        <f aca="false">[3]Plan1!$C1475</f>
        <v>-5.4</v>
      </c>
      <c r="H1480" s="41" t="n">
        <f aca="false">$J$5 + G1480</f>
        <v>754.6</v>
      </c>
      <c r="I1480" s="47" t="n">
        <f aca="false">IF(H1480&gt;$J$5,$J$2+$J$1,(IF(H1480&gt;739.99,H1480^3*2498.244218-H1480^2*5471052.355142+H1480*3994605728.77515-972400879260.135,H1480^3*1396.138889-H1480^2*3002770.071427+H1480*2152080038.43115-513963640099.415)))-$J$1</f>
        <v>53264303.1962891</v>
      </c>
      <c r="J1480" s="47" t="n">
        <f aca="false">I1480*100/$J$2</f>
        <v>60.5672284217294</v>
      </c>
      <c r="L1480" s="41" t="n">
        <f aca="false">[4]Plan1!$C1475</f>
        <v>-1.3</v>
      </c>
      <c r="M1480" s="41" t="n">
        <f aca="false">$O$5 + L1480</f>
        <v>837.48</v>
      </c>
      <c r="N1480" s="47" t="n">
        <f aca="false">IF(M1480&gt;$O$5,$O$2+$O$1,(M1480^3*3270.5936-M1480^2*8015778.389801+M1480*6549018422.82398-1783686174686.87))-$O$1</f>
        <v>32725612.90625</v>
      </c>
      <c r="O1480" s="41" t="n">
        <f aca="false">N1480*100/$O$2</f>
        <v>83.7253379047406</v>
      </c>
      <c r="R1480" s="47" t="n">
        <f aca="false">SUM(D1480,I1480,N1480)</f>
        <v>201291409.675049</v>
      </c>
      <c r="S1480" s="41" t="n">
        <f aca="false">R1480*100/$R$2</f>
        <v>72.9294617794945</v>
      </c>
      <c r="U1480" s="41" t="n">
        <f aca="false">[1]Plan1!$B1475</f>
        <v>19.84</v>
      </c>
    </row>
    <row r="1481" customFormat="false" ht="15" hidden="false" customHeight="false" outlineLevel="0" collapsed="false">
      <c r="A1481" s="46" t="n">
        <v>43479</v>
      </c>
      <c r="B1481" s="41" t="n">
        <f aca="false">[2]Plan1!$C1476</f>
        <v>-3.22</v>
      </c>
      <c r="C1481" s="41" t="n">
        <f aca="false">$E$5 + B1481</f>
        <v>777.78</v>
      </c>
      <c r="D1481" s="47" t="n">
        <f aca="false">IF(C1481&gt;$E$5,$E$2+$E$1,(IF(C1481&gt;764.99,C1481^3*3486.59308-C1481^2*7860012.00812+C1481*5908819377.96283-1481278321001.59,IF(C1481&gt;752.99,C1481^3*3588.471445-C1481^2*8028757.56264+C1481*5988077680.84934-1488767378546.26,C1481^3*899.851852-C1481^2*1969009.674601+C1481*1435480406.01138-348666163343.76))))-$E$1</f>
        <v>114914811.487549</v>
      </c>
      <c r="E1481" s="47" t="n">
        <f aca="false">D1481*100/$E$2</f>
        <v>77.1348846008379</v>
      </c>
      <c r="G1481" s="41" t="n">
        <f aca="false">[3]Plan1!$C1476</f>
        <v>-5.4</v>
      </c>
      <c r="H1481" s="41" t="n">
        <f aca="false">$J$5 + G1481</f>
        <v>754.6</v>
      </c>
      <c r="I1481" s="47" t="n">
        <f aca="false">IF(H1481&gt;$J$5,$J$2+$J$1,(IF(H1481&gt;739.99,H1481^3*2498.244218-H1481^2*5471052.355142+H1481*3994605728.77515-972400879260.135,H1481^3*1396.138889-H1481^2*3002770.071427+H1481*2152080038.43115-513963640099.415)))-$J$1</f>
        <v>53264303.1962891</v>
      </c>
      <c r="J1481" s="47" t="n">
        <f aca="false">I1481*100/$J$2</f>
        <v>60.5672284217294</v>
      </c>
      <c r="L1481" s="41" t="n">
        <f aca="false">[4]Plan1!$C1476</f>
        <v>-1.32</v>
      </c>
      <c r="M1481" s="41" t="n">
        <f aca="false">$O$5 + L1481</f>
        <v>837.46</v>
      </c>
      <c r="N1481" s="47" t="n">
        <f aca="false">IF(M1481&gt;$O$5,$O$2+$O$1,(M1481^3*3270.5936-M1481^2*8015778.389801+M1481*6549018422.82398-1783686174686.87))-$O$1</f>
        <v>32633174.6962891</v>
      </c>
      <c r="O1481" s="41" t="n">
        <f aca="false">N1481*100/$O$2</f>
        <v>83.4888436216096</v>
      </c>
      <c r="R1481" s="47" t="n">
        <f aca="false">SUM(D1481,I1481,N1481)</f>
        <v>200812289.380127</v>
      </c>
      <c r="S1481" s="41" t="n">
        <f aca="false">R1481*100/$R$2</f>
        <v>72.7558727262274</v>
      </c>
      <c r="U1481" s="41" t="n">
        <f aca="false">[1]Plan1!$B1476</f>
        <v>18.87</v>
      </c>
    </row>
    <row r="1482" customFormat="false" ht="15" hidden="false" customHeight="false" outlineLevel="0" collapsed="false">
      <c r="A1482" s="46" t="n">
        <v>43480</v>
      </c>
      <c r="B1482" s="41" t="n">
        <f aca="false">[2]Plan1!$C1477</f>
        <v>-3.24</v>
      </c>
      <c r="C1482" s="41" t="n">
        <f aca="false">$E$5 + B1482</f>
        <v>777.76</v>
      </c>
      <c r="D1482" s="47" t="n">
        <f aca="false">IF(C1482&gt;$E$5,$E$2+$E$1,(IF(C1482&gt;764.99,C1482^3*3486.59308-C1482^2*7860012.00812+C1482*5908819377.96283-1481278321001.59,IF(C1482&gt;752.99,C1482^3*3588.471445-C1482^2*8028757.56264+C1482*5988077680.84934-1488767378546.26,C1482^3*899.851852-C1482^2*1969009.674601+C1482*1435480406.01138-348666163343.76))))-$E$1</f>
        <v>114721801.002686</v>
      </c>
      <c r="E1482" s="47" t="n">
        <f aca="false">D1482*100/$E$2</f>
        <v>77.0053291389792</v>
      </c>
      <c r="G1482" s="41" t="n">
        <f aca="false">[3]Plan1!$C1477</f>
        <v>-5.4</v>
      </c>
      <c r="H1482" s="41" t="n">
        <f aca="false">$J$5 + G1482</f>
        <v>754.6</v>
      </c>
      <c r="I1482" s="47" t="n">
        <f aca="false">IF(H1482&gt;$J$5,$J$2+$J$1,(IF(H1482&gt;739.99,H1482^3*2498.244218-H1482^2*5471052.355142+H1482*3994605728.77515-972400879260.135,H1482^3*1396.138889-H1482^2*3002770.071427+H1482*2152080038.43115-513963640099.415)))-$J$1</f>
        <v>53264303.1962891</v>
      </c>
      <c r="J1482" s="47" t="n">
        <f aca="false">I1482*100/$J$2</f>
        <v>60.5672284217294</v>
      </c>
      <c r="L1482" s="41" t="n">
        <f aca="false">[4]Plan1!$C1477</f>
        <v>-1.34</v>
      </c>
      <c r="M1482" s="41" t="n">
        <f aca="false">$O$5 + L1482</f>
        <v>837.44</v>
      </c>
      <c r="N1482" s="47" t="n">
        <f aca="false">IF(M1482&gt;$O$5,$O$2+$O$1,(M1482^3*3270.5936-M1482^2*8015778.389801+M1482*6549018422.82398-1783686174686.87))-$O$1</f>
        <v>32540897.4414063</v>
      </c>
      <c r="O1482" s="41" t="n">
        <f aca="false">N1482*100/$O$2</f>
        <v>83.252761126589</v>
      </c>
      <c r="R1482" s="47" t="n">
        <f aca="false">SUM(D1482,I1482,N1482)</f>
        <v>200527001.640381</v>
      </c>
      <c r="S1482" s="41" t="n">
        <f aca="false">R1482*100/$R$2</f>
        <v>72.6525107330576</v>
      </c>
      <c r="U1482" s="41" t="n">
        <f aca="false">[1]Plan1!$B1477</f>
        <v>18.87</v>
      </c>
    </row>
    <row r="1483" customFormat="false" ht="15" hidden="false" customHeight="false" outlineLevel="0" collapsed="false">
      <c r="A1483" s="46" t="n">
        <v>43481</v>
      </c>
      <c r="B1483" s="41" t="n">
        <f aca="false">[2]Plan1!$C1478</f>
        <v>-3.25</v>
      </c>
      <c r="C1483" s="41" t="n">
        <f aca="false">$E$5 + B1483</f>
        <v>777.75</v>
      </c>
      <c r="D1483" s="47" t="n">
        <f aca="false">IF(C1483&gt;$E$5,$E$2+$E$1,(IF(C1483&gt;764.99,C1483^3*3486.59308-C1483^2*7860012.00812+C1483*5908819377.96283-1481278321001.59,IF(C1483&gt;752.99,C1483^3*3588.471445-C1483^2*8028757.56264+C1483*5988077680.84934-1488767378546.26,C1483^3*899.851852-C1483^2*1969009.674601+C1483*1435480406.01138-348666163343.76))))-$E$1</f>
        <v>114625378.326416</v>
      </c>
      <c r="E1483" s="47" t="n">
        <f aca="false">D1483*100/$E$2</f>
        <v>76.9406068293772</v>
      </c>
      <c r="G1483" s="41" t="n">
        <f aca="false">[3]Plan1!$C1478</f>
        <v>-5.39</v>
      </c>
      <c r="H1483" s="41" t="n">
        <f aca="false">$J$5 + G1483</f>
        <v>754.61</v>
      </c>
      <c r="I1483" s="47" t="n">
        <f aca="false">IF(H1483&gt;$J$5,$J$2+$J$1,(IF(H1483&gt;739.99,H1483^3*2498.244218-H1483^2*5471052.355142+H1483*3994605728.77515-972400879260.135,H1483^3*1396.138889-H1483^2*3002770.071427+H1483*2152080038.43115-513963640099.415)))-$J$1</f>
        <v>53317850.4072266</v>
      </c>
      <c r="J1483" s="47" t="n">
        <f aca="false">I1483*100/$J$2</f>
        <v>60.6281173466111</v>
      </c>
      <c r="L1483" s="41" t="n">
        <f aca="false">[4]Plan1!$C1478</f>
        <v>-1.34</v>
      </c>
      <c r="M1483" s="41" t="n">
        <f aca="false">$O$5 + L1483</f>
        <v>837.44</v>
      </c>
      <c r="N1483" s="47" t="n">
        <f aca="false">IF(M1483&gt;$O$5,$O$2+$O$1,(M1483^3*3270.5936-M1483^2*8015778.389801+M1483*6549018422.82398-1783686174686.87))-$O$1</f>
        <v>32540897.4414063</v>
      </c>
      <c r="O1483" s="41" t="n">
        <f aca="false">N1483*100/$O$2</f>
        <v>83.252761126589</v>
      </c>
      <c r="R1483" s="47" t="n">
        <f aca="false">SUM(D1483,I1483,N1483)</f>
        <v>200484126.175049</v>
      </c>
      <c r="S1483" s="41" t="n">
        <f aca="false">R1483*100/$R$2</f>
        <v>72.6369766145612</v>
      </c>
      <c r="U1483" s="41" t="n">
        <f aca="false">[1]Plan1!$B1478</f>
        <v>17.93</v>
      </c>
    </row>
    <row r="1484" customFormat="false" ht="15" hidden="false" customHeight="false" outlineLevel="0" collapsed="false">
      <c r="A1484" s="46" t="n">
        <v>43482</v>
      </c>
      <c r="B1484" s="41" t="n">
        <f aca="false">[2]Plan1!$C1479</f>
        <v>-3.27</v>
      </c>
      <c r="C1484" s="41" t="n">
        <f aca="false">$E$5 + B1484</f>
        <v>777.73</v>
      </c>
      <c r="D1484" s="47" t="n">
        <f aca="false">IF(C1484&gt;$E$5,$E$2+$E$1,(IF(C1484&gt;764.99,C1484^3*3486.59308-C1484^2*7860012.00812+C1484*5908819377.96283-1481278321001.59,IF(C1484&gt;752.99,C1484^3*3588.471445-C1484^2*8028757.56264+C1484*5988077680.84934-1488767378546.26,C1484^3*899.851852-C1484^2*1969009.674601+C1484*1435480406.01138-348666163343.76))))-$E$1</f>
        <v>114432698.001709</v>
      </c>
      <c r="E1484" s="47" t="n">
        <f aca="false">D1484*100/$E$2</f>
        <v>76.811272982689</v>
      </c>
      <c r="G1484" s="41" t="n">
        <f aca="false">[3]Plan1!$C1479</f>
        <v>-5.39</v>
      </c>
      <c r="H1484" s="41" t="n">
        <f aca="false">$J$5 + G1484</f>
        <v>754.61</v>
      </c>
      <c r="I1484" s="47" t="n">
        <f aca="false">IF(H1484&gt;$J$5,$J$2+$J$1,(IF(H1484&gt;739.99,H1484^3*2498.244218-H1484^2*5471052.355142+H1484*3994605728.77515-972400879260.135,H1484^3*1396.138889-H1484^2*3002770.071427+H1484*2152080038.43115-513963640099.415)))-$J$1</f>
        <v>53317850.4072266</v>
      </c>
      <c r="J1484" s="47" t="n">
        <f aca="false">I1484*100/$J$2</f>
        <v>60.6281173466111</v>
      </c>
      <c r="L1484" s="41" t="n">
        <f aca="false">[4]Plan1!$C1479</f>
        <v>-1.35</v>
      </c>
      <c r="M1484" s="41" t="n">
        <f aca="false">$O$5 + L1484</f>
        <v>837.43</v>
      </c>
      <c r="N1484" s="47" t="n">
        <f aca="false">IF(M1484&gt;$O$5,$O$2+$O$1,(M1484^3*3270.5936-M1484^2*8015778.389801+M1484*6549018422.82398-1783686174686.87))-$O$1</f>
        <v>32494819.1230469</v>
      </c>
      <c r="O1484" s="41" t="n">
        <f aca="false">N1484*100/$O$2</f>
        <v>83.1348741740734</v>
      </c>
      <c r="R1484" s="47" t="n">
        <f aca="false">SUM(D1484,I1484,N1484)</f>
        <v>200245367.531982</v>
      </c>
      <c r="S1484" s="41" t="n">
        <f aca="false">R1484*100/$R$2</f>
        <v>72.5504724792772</v>
      </c>
      <c r="U1484" s="41" t="n">
        <f aca="false">[1]Plan1!$B1479</f>
        <v>18.87</v>
      </c>
    </row>
    <row r="1485" customFormat="false" ht="15" hidden="false" customHeight="false" outlineLevel="0" collapsed="false">
      <c r="A1485" s="46" t="n">
        <v>43483</v>
      </c>
      <c r="B1485" s="41" t="n">
        <f aca="false">[2]Plan1!$C1480</f>
        <v>-3.28</v>
      </c>
      <c r="C1485" s="41" t="n">
        <f aca="false">$E$5 + B1485</f>
        <v>777.72</v>
      </c>
      <c r="D1485" s="47" t="n">
        <f aca="false">IF(C1485&gt;$E$5,$E$2+$E$1,(IF(C1485&gt;764.99,C1485^3*3486.59308-C1485^2*7860012.00812+C1485*5908819377.96283-1481278321001.59,IF(C1485&gt;752.99,C1485^3*3588.471445-C1485^2*8028757.56264+C1485*5988077680.84934-1488767378546.26,C1485^3*899.851852-C1485^2*1969009.674601+C1485*1435480406.01138-348666163343.76))))-$E$1</f>
        <v>114336440.311768</v>
      </c>
      <c r="E1485" s="47" t="n">
        <f aca="false">D1485*100/$E$2</f>
        <v>76.746661417744</v>
      </c>
      <c r="G1485" s="41" t="n">
        <f aca="false">[3]Plan1!$C1480</f>
        <v>-5.4</v>
      </c>
      <c r="H1485" s="41" t="n">
        <f aca="false">$J$5 + G1485</f>
        <v>754.6</v>
      </c>
      <c r="I1485" s="47" t="n">
        <f aca="false">IF(H1485&gt;$J$5,$J$2+$J$1,(IF(H1485&gt;739.99,H1485^3*2498.244218-H1485^2*5471052.355142+H1485*3994605728.77515-972400879260.135,H1485^3*1396.138889-H1485^2*3002770.071427+H1485*2152080038.43115-513963640099.415)))-$J$1</f>
        <v>53264303.1962891</v>
      </c>
      <c r="J1485" s="47" t="n">
        <f aca="false">I1485*100/$J$2</f>
        <v>60.5672284217294</v>
      </c>
      <c r="L1485" s="41" t="n">
        <f aca="false">[4]Plan1!$C1480</f>
        <v>-1.38</v>
      </c>
      <c r="M1485" s="41" t="n">
        <f aca="false">$O$5 + L1485</f>
        <v>837.4</v>
      </c>
      <c r="N1485" s="47" t="n">
        <f aca="false">IF(M1485&gt;$O$5,$O$2+$O$1,(M1485^3*3270.5936-M1485^2*8015778.389801+M1485*6549018422.82398-1783686174686.87))-$O$1</f>
        <v>32356825.1738281</v>
      </c>
      <c r="O1485" s="41" t="n">
        <f aca="false">N1485*100/$O$2</f>
        <v>82.7818299068737</v>
      </c>
      <c r="R1485" s="47" t="n">
        <f aca="false">SUM(D1485,I1485,N1485)</f>
        <v>199957568.681885</v>
      </c>
      <c r="S1485" s="41" t="n">
        <f aca="false">R1485*100/$R$2</f>
        <v>72.4462006910659</v>
      </c>
      <c r="U1485" s="41" t="n">
        <f aca="false">[1]Plan1!$B1480</f>
        <v>21.84</v>
      </c>
    </row>
    <row r="1486" customFormat="false" ht="15" hidden="false" customHeight="false" outlineLevel="0" collapsed="false">
      <c r="A1486" s="46" t="n">
        <v>43484</v>
      </c>
      <c r="B1486" s="41" t="n">
        <f aca="false">[2]Plan1!$C1481</f>
        <v>-3.3</v>
      </c>
      <c r="C1486" s="41" t="n">
        <f aca="false">$E$5 + B1486</f>
        <v>777.7</v>
      </c>
      <c r="D1486" s="47" t="n">
        <f aca="false">IF(C1486&gt;$E$5,$E$2+$E$1,(IF(C1486&gt;764.99,C1486^3*3486.59308-C1486^2*7860012.00812+C1486*5908819377.96283-1481278321001.59,IF(C1486&gt;752.99,C1486^3*3588.471445-C1486^2*8028757.56264+C1486*5988077680.84934-1488767378546.26,C1486^3*899.851852-C1486^2*1969009.674601+C1486*1435480406.01138-348666163343.76))))-$E$1</f>
        <v>114144089.77124</v>
      </c>
      <c r="E1486" s="47" t="n">
        <f aca="false">D1486*100/$E$2</f>
        <v>76.6175489338577</v>
      </c>
      <c r="G1486" s="41" t="n">
        <f aca="false">[3]Plan1!$C1481</f>
        <v>-5.41</v>
      </c>
      <c r="H1486" s="41" t="n">
        <f aca="false">$J$5 + G1486</f>
        <v>754.59</v>
      </c>
      <c r="I1486" s="47" t="n">
        <f aca="false">IF(H1486&gt;$J$5,$J$2+$J$1,(IF(H1486&gt;739.99,H1486^3*2498.244218-H1486^2*5471052.355142+H1486*3994605728.77515-972400879260.135,H1486^3*1396.138889-H1486^2*3002770.071427+H1486*2152080038.43115-513963640099.415)))-$J$1</f>
        <v>53210792.880127</v>
      </c>
      <c r="J1486" s="47" t="n">
        <f aca="false">I1486*100/$J$2</f>
        <v>60.5063814501663</v>
      </c>
      <c r="L1486" s="41" t="n">
        <f aca="false">[4]Plan1!$C1481</f>
        <v>-1.4</v>
      </c>
      <c r="M1486" s="41" t="n">
        <f aca="false">$O$5 + L1486</f>
        <v>837.38</v>
      </c>
      <c r="N1486" s="47" t="n">
        <f aca="false">IF(M1486&gt;$O$5,$O$2+$O$1,(M1486^3*3270.5936-M1486^2*8015778.389801+M1486*6549018422.82398-1783686174686.87))-$O$1</f>
        <v>32265029.8476563</v>
      </c>
      <c r="O1486" s="41" t="n">
        <f aca="false">N1486*100/$O$2</f>
        <v>82.5469803801793</v>
      </c>
      <c r="R1486" s="47" t="n">
        <f aca="false">SUM(D1486,I1486,N1486)</f>
        <v>199619912.499023</v>
      </c>
      <c r="S1486" s="41" t="n">
        <f aca="false">R1486*100/$R$2</f>
        <v>72.3238651988442</v>
      </c>
      <c r="U1486" s="41" t="n">
        <f aca="false">[1]Plan1!$B1481</f>
        <v>18.56</v>
      </c>
    </row>
    <row r="1487" customFormat="false" ht="15" hidden="false" customHeight="false" outlineLevel="0" collapsed="false">
      <c r="A1487" s="46" t="n">
        <v>43485</v>
      </c>
      <c r="B1487" s="41" t="n">
        <f aca="false">[2]Plan1!$C1482</f>
        <v>-3.32</v>
      </c>
      <c r="C1487" s="41" t="n">
        <f aca="false">$E$5 + B1487</f>
        <v>777.68</v>
      </c>
      <c r="D1487" s="47" t="n">
        <f aca="false">IF(C1487&gt;$E$5,$E$2+$E$1,(IF(C1487&gt;764.99,C1487^3*3486.59308-C1487^2*7860012.00812+C1487*5908819377.96283-1481278321001.59,IF(C1487&gt;752.99,C1487^3*3588.471445-C1487^2*8028757.56264+C1487*5988077680.84934-1488767378546.26,C1487^3*899.851852-C1487^2*1969009.674601+C1487*1435480406.01138-348666163343.76))))-$E$1</f>
        <v>113951958.876709</v>
      </c>
      <c r="E1487" s="47" t="n">
        <f aca="false">D1487*100/$E$2</f>
        <v>76.4885838841301</v>
      </c>
      <c r="G1487" s="41" t="n">
        <f aca="false">[3]Plan1!$C1482</f>
        <v>-5.42</v>
      </c>
      <c r="H1487" s="41" t="n">
        <f aca="false">$J$5 + G1487</f>
        <v>754.58</v>
      </c>
      <c r="I1487" s="47" t="n">
        <f aca="false">IF(H1487&gt;$J$5,$J$2+$J$1,(IF(H1487&gt;739.99,H1487^3*2498.244218-H1487^2*5471052.355142+H1487*3994605728.77515-972400879260.135,H1487^3*1396.138889-H1487^2*3002770.071427+H1487*2152080038.43115-513963640099.415)))-$J$1</f>
        <v>53157319.4433594</v>
      </c>
      <c r="J1487" s="47" t="n">
        <f aca="false">I1487*100/$J$2</f>
        <v>60.4455764144323</v>
      </c>
      <c r="L1487" s="41" t="n">
        <f aca="false">[4]Plan1!$C1482</f>
        <v>-1.41</v>
      </c>
      <c r="M1487" s="41" t="n">
        <f aca="false">$O$5 + L1487</f>
        <v>837.37</v>
      </c>
      <c r="N1487" s="47" t="n">
        <f aca="false">IF(M1487&gt;$O$5,$O$2+$O$1,(M1487^3*3270.5936-M1487^2*8015778.389801+M1487*6549018422.82398-1783686174686.87))-$O$1</f>
        <v>32219192.3173828</v>
      </c>
      <c r="O1487" s="41" t="n">
        <f aca="false">N1487*100/$O$2</f>
        <v>82.4297094608582</v>
      </c>
      <c r="R1487" s="47" t="n">
        <f aca="false">SUM(D1487,I1487,N1487)</f>
        <v>199328470.637451</v>
      </c>
      <c r="S1487" s="41" t="n">
        <f aca="false">R1487*100/$R$2</f>
        <v>72.2182735189072</v>
      </c>
      <c r="U1487" s="41" t="n">
        <f aca="false">[1]Plan1!$B1482</f>
        <v>18.24</v>
      </c>
    </row>
    <row r="1488" customFormat="false" ht="15" hidden="false" customHeight="false" outlineLevel="0" collapsed="false">
      <c r="A1488" s="46" t="n">
        <v>43486</v>
      </c>
      <c r="B1488" s="41" t="n">
        <f aca="false">[2]Plan1!$C1483</f>
        <v>-3.35</v>
      </c>
      <c r="C1488" s="41" t="n">
        <f aca="false">$E$5 + B1488</f>
        <v>777.65</v>
      </c>
      <c r="D1488" s="47" t="n">
        <f aca="false">IF(C1488&gt;$E$5,$E$2+$E$1,(IF(C1488&gt;764.99,C1488^3*3486.59308-C1488^2*7860012.00812+C1488*5908819377.96283-1481278321001.59,IF(C1488&gt;752.99,C1488^3*3588.471445-C1488^2*8028757.56264+C1488*5988077680.84934-1488767378546.26,C1488^3*899.851852-C1488^2*1969009.674601+C1488*1435480406.01138-348666163343.76))))-$E$1</f>
        <v>113664174.007568</v>
      </c>
      <c r="E1488" s="47" t="n">
        <f aca="false">D1488*100/$E$2</f>
        <v>76.2954125045344</v>
      </c>
      <c r="G1488" s="41" t="n">
        <f aca="false">[3]Plan1!$C1483</f>
        <v>-5.38</v>
      </c>
      <c r="H1488" s="41" t="n">
        <f aca="false">$J$5 + G1488</f>
        <v>754.62</v>
      </c>
      <c r="I1488" s="47" t="n">
        <f aca="false">IF(H1488&gt;$J$5,$J$2+$J$1,(IF(H1488&gt;739.99,H1488^3*2498.244218-H1488^2*5471052.355142+H1488*3994605728.77515-972400879260.135,H1488^3*1396.138889-H1488^2*3002770.071427+H1488*2152080038.43115-513963640099.415)))-$J$1</f>
        <v>53371434.5280762</v>
      </c>
      <c r="J1488" s="47" t="n">
        <f aca="false">I1488*100/$J$2</f>
        <v>60.6890482420237</v>
      </c>
      <c r="L1488" s="41" t="n">
        <f aca="false">[4]Plan1!$C1483</f>
        <v>-1.38</v>
      </c>
      <c r="M1488" s="41" t="n">
        <f aca="false">$O$5 + L1488</f>
        <v>837.4</v>
      </c>
      <c r="N1488" s="47" t="n">
        <f aca="false">IF(M1488&gt;$O$5,$O$2+$O$1,(M1488^3*3270.5936-M1488^2*8015778.389801+M1488*6549018422.82398-1783686174686.87))-$O$1</f>
        <v>32356825.1738281</v>
      </c>
      <c r="O1488" s="41" t="n">
        <f aca="false">N1488*100/$O$2</f>
        <v>82.7818299068737</v>
      </c>
      <c r="R1488" s="47" t="n">
        <f aca="false">SUM(D1488,I1488,N1488)</f>
        <v>199392433.709473</v>
      </c>
      <c r="S1488" s="41" t="n">
        <f aca="false">R1488*100/$R$2</f>
        <v>72.2414478432553</v>
      </c>
      <c r="U1488" s="41" t="n">
        <f aca="false">[1]Plan1!$B1483</f>
        <v>19.51</v>
      </c>
    </row>
    <row r="1489" customFormat="false" ht="15" hidden="false" customHeight="false" outlineLevel="0" collapsed="false">
      <c r="A1489" s="46" t="n">
        <v>43487</v>
      </c>
      <c r="B1489" s="41" t="n">
        <f aca="false">[2]Plan1!$C1484</f>
        <v>-3.34</v>
      </c>
      <c r="C1489" s="41" t="n">
        <f aca="false">$E$5 + B1489</f>
        <v>777.66</v>
      </c>
      <c r="D1489" s="47" t="n">
        <f aca="false">IF(C1489&gt;$E$5,$E$2+$E$1,(IF(C1489&gt;764.99,C1489^3*3486.59308-C1489^2*7860012.00812+C1489*5908819377.96283-1481278321001.59,IF(C1489&gt;752.99,C1489^3*3588.471445-C1489^2*8028757.56264+C1489*5988077680.84934-1488767378546.26,C1489^3*899.851852-C1489^2*1969009.674601+C1489*1435480406.01138-348666163343.76))))-$E$1</f>
        <v>113760047.462646</v>
      </c>
      <c r="E1489" s="47" t="n">
        <f aca="false">D1489*100/$E$2</f>
        <v>76.3597661574535</v>
      </c>
      <c r="G1489" s="41" t="n">
        <f aca="false">[3]Plan1!$C1484</f>
        <v>-5.38</v>
      </c>
      <c r="H1489" s="41" t="n">
        <f aca="false">$J$5 + G1489</f>
        <v>754.62</v>
      </c>
      <c r="I1489" s="47" t="n">
        <f aca="false">IF(H1489&gt;$J$5,$J$2+$J$1,(IF(H1489&gt;739.99,H1489^3*2498.244218-H1489^2*5471052.355142+H1489*3994605728.77515-972400879260.135,H1489^3*1396.138889-H1489^2*3002770.071427+H1489*2152080038.43115-513963640099.415)))-$J$1</f>
        <v>53371434.5280762</v>
      </c>
      <c r="J1489" s="47" t="n">
        <f aca="false">I1489*100/$J$2</f>
        <v>60.6890482420237</v>
      </c>
      <c r="L1489" s="41" t="n">
        <f aca="false">[4]Plan1!$C1484</f>
        <v>-1.38</v>
      </c>
      <c r="M1489" s="41" t="n">
        <f aca="false">$O$5 + L1489</f>
        <v>837.4</v>
      </c>
      <c r="N1489" s="47" t="n">
        <f aca="false">IF(M1489&gt;$O$5,$O$2+$O$1,(M1489^3*3270.5936-M1489^2*8015778.389801+M1489*6549018422.82398-1783686174686.87))-$O$1</f>
        <v>32356825.1738281</v>
      </c>
      <c r="O1489" s="41" t="n">
        <f aca="false">N1489*100/$O$2</f>
        <v>82.7818299068737</v>
      </c>
      <c r="R1489" s="47" t="n">
        <f aca="false">SUM(D1489,I1489,N1489)</f>
        <v>199488307.164551</v>
      </c>
      <c r="S1489" s="41" t="n">
        <f aca="false">R1489*100/$R$2</f>
        <v>72.2761835505022</v>
      </c>
      <c r="U1489" s="41" t="n">
        <f aca="false">[1]Plan1!$B1484</f>
        <v>19.51</v>
      </c>
    </row>
    <row r="1490" customFormat="false" ht="15" hidden="false" customHeight="false" outlineLevel="0" collapsed="false">
      <c r="A1490" s="46" t="n">
        <v>43488</v>
      </c>
      <c r="B1490" s="41" t="n">
        <f aca="false">[2]Plan1!$C1485</f>
        <v>-3.31</v>
      </c>
      <c r="C1490" s="41" t="n">
        <f aca="false">$E$5 + B1490</f>
        <v>777.69</v>
      </c>
      <c r="D1490" s="47" t="n">
        <f aca="false">IF(C1490&gt;$E$5,$E$2+$E$1,(IF(C1490&gt;764.99,C1490^3*3486.59308-C1490^2*7860012.00812+C1490*5908819377.96283-1481278321001.59,IF(C1490&gt;752.99,C1490^3*3588.471445-C1490^2*8028757.56264+C1490*5988077680.84934-1488767378546.26,C1490^3*899.851852-C1490^2*1969009.674601+C1490*1435480406.01138-348666163343.76))))-$E$1</f>
        <v>114047996.878662</v>
      </c>
      <c r="E1490" s="47" t="n">
        <f aca="false">D1490*100/$E$2</f>
        <v>76.5530479867297</v>
      </c>
      <c r="G1490" s="41" t="n">
        <f aca="false">[3]Plan1!$C1485</f>
        <v>-5.36</v>
      </c>
      <c r="H1490" s="41" t="n">
        <f aca="false">$J$5 + G1490</f>
        <v>754.64</v>
      </c>
      <c r="I1490" s="47" t="n">
        <f aca="false">IF(H1490&gt;$J$5,$J$2+$J$1,(IF(H1490&gt;739.99,H1490^3*2498.244218-H1490^2*5471052.355142+H1490*3994605728.77515-972400879260.135,H1490^3*1396.138889-H1490^2*3002770.071427+H1490*2152080038.43115-513963640099.415)))-$J$1</f>
        <v>53478713.5578613</v>
      </c>
      <c r="J1490" s="47" t="n">
        <f aca="false">I1490*100/$J$2</f>
        <v>60.811036010791</v>
      </c>
      <c r="L1490" s="41" t="n">
        <f aca="false">[4]Plan1!$C1485</f>
        <v>-1.38</v>
      </c>
      <c r="M1490" s="41" t="n">
        <f aca="false">$O$5 + L1490</f>
        <v>837.4</v>
      </c>
      <c r="N1490" s="47" t="n">
        <f aca="false">IF(M1490&gt;$O$5,$O$2+$O$1,(M1490^3*3270.5936-M1490^2*8015778.389801+M1490*6549018422.82398-1783686174686.87))-$O$1</f>
        <v>32356825.1738281</v>
      </c>
      <c r="O1490" s="41" t="n">
        <f aca="false">N1490*100/$O$2</f>
        <v>82.7818299068737</v>
      </c>
      <c r="R1490" s="47" t="n">
        <f aca="false">SUM(D1490,I1490,N1490)</f>
        <v>199883535.610352</v>
      </c>
      <c r="S1490" s="41" t="n">
        <f aca="false">R1490*100/$R$2</f>
        <v>72.4193779266493</v>
      </c>
      <c r="U1490" s="41" t="n">
        <f aca="false">[1]Plan1!$B1485</f>
        <v>15.84</v>
      </c>
    </row>
    <row r="1491" customFormat="false" ht="15" hidden="false" customHeight="false" outlineLevel="0" collapsed="false">
      <c r="A1491" s="46" t="n">
        <v>43489</v>
      </c>
      <c r="B1491" s="41" t="n">
        <f aca="false">[2]Plan1!$C1486</f>
        <v>-3.31</v>
      </c>
      <c r="C1491" s="41" t="n">
        <f aca="false">$E$5 + B1491</f>
        <v>777.69</v>
      </c>
      <c r="D1491" s="47" t="n">
        <f aca="false">IF(C1491&gt;$E$5,$E$2+$E$1,(IF(C1491&gt;764.99,C1491^3*3486.59308-C1491^2*7860012.00812+C1491*5908819377.96283-1481278321001.59,IF(C1491&gt;752.99,C1491^3*3588.471445-C1491^2*8028757.56264+C1491*5988077680.84934-1488767378546.26,C1491^3*899.851852-C1491^2*1969009.674601+C1491*1435480406.01138-348666163343.76))))-$E$1</f>
        <v>114047996.878662</v>
      </c>
      <c r="E1491" s="47" t="n">
        <f aca="false">D1491*100/$E$2</f>
        <v>76.5530479867297</v>
      </c>
      <c r="G1491" s="41" t="n">
        <f aca="false">[3]Plan1!$C1486</f>
        <v>-5.36</v>
      </c>
      <c r="H1491" s="41" t="n">
        <f aca="false">$J$5 + G1491</f>
        <v>754.64</v>
      </c>
      <c r="I1491" s="47" t="n">
        <f aca="false">IF(H1491&gt;$J$5,$J$2+$J$1,(IF(H1491&gt;739.99,H1491^3*2498.244218-H1491^2*5471052.355142+H1491*3994605728.77515-972400879260.135,H1491^3*1396.138889-H1491^2*3002770.071427+H1491*2152080038.43115-513963640099.415)))-$J$1</f>
        <v>53478713.5578613</v>
      </c>
      <c r="J1491" s="47" t="n">
        <f aca="false">I1491*100/$J$2</f>
        <v>60.811036010791</v>
      </c>
      <c r="L1491" s="41" t="n">
        <f aca="false">[4]Plan1!$C1486</f>
        <v>-1.4</v>
      </c>
      <c r="M1491" s="41" t="n">
        <f aca="false">$O$5 + L1491</f>
        <v>837.38</v>
      </c>
      <c r="N1491" s="47" t="n">
        <f aca="false">IF(M1491&gt;$O$5,$O$2+$O$1,(M1491^3*3270.5936-M1491^2*8015778.389801+M1491*6549018422.82398-1783686174686.87))-$O$1</f>
        <v>32265029.8476563</v>
      </c>
      <c r="O1491" s="41" t="n">
        <f aca="false">N1491*100/$O$2</f>
        <v>82.5469803801793</v>
      </c>
      <c r="R1491" s="47" t="n">
        <f aca="false">SUM(D1491,I1491,N1491)</f>
        <v>199791740.28418</v>
      </c>
      <c r="S1491" s="41" t="n">
        <f aca="false">R1491*100/$R$2</f>
        <v>72.3861197575978</v>
      </c>
      <c r="U1491" s="41" t="n">
        <f aca="false">[1]Plan1!$B1486</f>
        <v>13.89</v>
      </c>
    </row>
    <row r="1492" customFormat="false" ht="15" hidden="false" customHeight="false" outlineLevel="0" collapsed="false">
      <c r="A1492" s="46" t="n">
        <v>43490</v>
      </c>
      <c r="B1492" s="41" t="n">
        <f aca="false">[2]Plan1!$C1487</f>
        <v>-3.32</v>
      </c>
      <c r="C1492" s="41" t="n">
        <f aca="false">$E$5 + B1492</f>
        <v>777.68</v>
      </c>
      <c r="D1492" s="47" t="n">
        <f aca="false">IF(C1492&gt;$E$5,$E$2+$E$1,(IF(C1492&gt;764.99,C1492^3*3486.59308-C1492^2*7860012.00812+C1492*5908819377.96283-1481278321001.59,IF(C1492&gt;752.99,C1492^3*3588.471445-C1492^2*8028757.56264+C1492*5988077680.84934-1488767378546.26,C1492^3*899.851852-C1492^2*1969009.674601+C1492*1435480406.01138-348666163343.76))))-$E$1</f>
        <v>113951958.876709</v>
      </c>
      <c r="E1492" s="47" t="n">
        <f aca="false">D1492*100/$E$2</f>
        <v>76.4885838841301</v>
      </c>
      <c r="G1492" s="41" t="n">
        <f aca="false">[3]Plan1!$C1487</f>
        <v>-5.37</v>
      </c>
      <c r="H1492" s="41" t="n">
        <f aca="false">$J$5 + G1492</f>
        <v>754.63</v>
      </c>
      <c r="I1492" s="47" t="n">
        <f aca="false">IF(H1492&gt;$J$5,$J$2+$J$1,(IF(H1492&gt;739.99,H1492^3*2498.244218-H1492^2*5471052.355142+H1492*3994605728.77515-972400879260.135,H1492^3*1396.138889-H1492^2*3002770.071427+H1492*2152080038.43115-513963640099.415)))-$J$1</f>
        <v>53425055.5734863</v>
      </c>
      <c r="J1492" s="47" t="n">
        <f aca="false">I1492*100/$J$2</f>
        <v>60.7500211246239</v>
      </c>
      <c r="L1492" s="41" t="n">
        <f aca="false">[4]Plan1!$C1487</f>
        <v>-1.41</v>
      </c>
      <c r="M1492" s="41" t="n">
        <f aca="false">$O$5 + L1492</f>
        <v>837.37</v>
      </c>
      <c r="N1492" s="47" t="n">
        <f aca="false">IF(M1492&gt;$O$5,$O$2+$O$1,(M1492^3*3270.5936-M1492^2*8015778.389801+M1492*6549018422.82398-1783686174686.87))-$O$1</f>
        <v>32219192.3173828</v>
      </c>
      <c r="O1492" s="41" t="n">
        <f aca="false">N1492*100/$O$2</f>
        <v>82.4297094608582</v>
      </c>
      <c r="R1492" s="47" t="n">
        <f aca="false">SUM(D1492,I1492,N1492)</f>
        <v>199596206.767578</v>
      </c>
      <c r="S1492" s="41" t="n">
        <f aca="false">R1492*100/$R$2</f>
        <v>72.3152764257903</v>
      </c>
      <c r="U1492" s="41" t="n">
        <f aca="false">[1]Plan1!$B1487</f>
        <v>13.09</v>
      </c>
    </row>
    <row r="1493" customFormat="false" ht="15" hidden="false" customHeight="false" outlineLevel="0" collapsed="false">
      <c r="A1493" s="46" t="n">
        <v>43491</v>
      </c>
      <c r="B1493" s="41" t="n">
        <f aca="false">[2]Plan1!$C1488</f>
        <v>-3.36</v>
      </c>
      <c r="C1493" s="41" t="n">
        <f aca="false">$E$5 + B1493</f>
        <v>777.64</v>
      </c>
      <c r="D1493" s="47" t="n">
        <f aca="false">IF(C1493&gt;$E$5,$E$2+$E$1,(IF(C1493&gt;764.99,C1493^3*3486.59308-C1493^2*7860012.00812+C1493*5908819377.96283-1481278321001.59,IF(C1493&gt;752.99,C1493^3*3588.471445-C1493^2*8028757.56264+C1493*5988077680.84934-1488767378546.26,C1493^3*899.851852-C1493^2*1969009.674601+C1493*1435480406.01138-348666163343.76))))-$E$1</f>
        <v>113568355.359619</v>
      </c>
      <c r="E1493" s="47" t="n">
        <f aca="false">D1493*100/$E$2</f>
        <v>76.2310956400981</v>
      </c>
      <c r="G1493" s="41" t="n">
        <f aca="false">[3]Plan1!$C1488</f>
        <v>-5.39</v>
      </c>
      <c r="H1493" s="41" t="n">
        <f aca="false">$J$5 + G1493</f>
        <v>754.61</v>
      </c>
      <c r="I1493" s="47" t="n">
        <f aca="false">IF(H1493&gt;$J$5,$J$2+$J$1,(IF(H1493&gt;739.99,H1493^3*2498.244218-H1493^2*5471052.355142+H1493*3994605728.77515-972400879260.135,H1493^3*1396.138889-H1493^2*3002770.071427+H1493*2152080038.43115-513963640099.415)))-$J$1</f>
        <v>53317850.4072266</v>
      </c>
      <c r="J1493" s="47" t="n">
        <f aca="false">I1493*100/$J$2</f>
        <v>60.6281173466111</v>
      </c>
      <c r="L1493" s="41" t="n">
        <f aca="false">[4]Plan1!$C1488</f>
        <v>-1.44</v>
      </c>
      <c r="M1493" s="41" t="n">
        <f aca="false">$O$5 + L1493</f>
        <v>837.34</v>
      </c>
      <c r="N1493" s="47" t="n">
        <f aca="false">IF(M1493&gt;$O$5,$O$2+$O$1,(M1493^3*3270.5936-M1493^2*8015778.389801+M1493*6549018422.82398-1783686174686.87))-$O$1</f>
        <v>32081920.0234375</v>
      </c>
      <c r="O1493" s="41" t="n">
        <f aca="false">N1493*100/$O$2</f>
        <v>82.0785114793734</v>
      </c>
      <c r="R1493" s="47" t="n">
        <f aca="false">SUM(D1493,I1493,N1493)</f>
        <v>198968125.790283</v>
      </c>
      <c r="S1493" s="41" t="n">
        <f aca="false">R1493*100/$R$2</f>
        <v>72.0877177450597</v>
      </c>
      <c r="U1493" s="41" t="n">
        <f aca="false">[1]Plan1!$B1488</f>
        <v>14.43</v>
      </c>
    </row>
    <row r="1494" customFormat="false" ht="15" hidden="false" customHeight="false" outlineLevel="0" collapsed="false">
      <c r="A1494" s="46" t="n">
        <v>43492</v>
      </c>
      <c r="B1494" s="41" t="n">
        <f aca="false">[2]Plan1!$C1489</f>
        <v>-3.4</v>
      </c>
      <c r="C1494" s="41" t="n">
        <f aca="false">$E$5 + B1494</f>
        <v>777.6</v>
      </c>
      <c r="D1494" s="47" t="n">
        <f aca="false">IF(C1494&gt;$E$5,$E$2+$E$1,(IF(C1494&gt;764.99,C1494^3*3486.59308-C1494^2*7860012.00812+C1494*5908819377.96283-1481278321001.59,IF(C1494&gt;752.99,C1494^3*3588.471445-C1494^2*8028757.56264+C1494*5988077680.84934-1488767378546.26,C1494^3*899.851852-C1494^2*1969009.674601+C1494*1435480406.01138-348666163343.76))))-$E$1</f>
        <v>113185628.421631</v>
      </c>
      <c r="E1494" s="47" t="n">
        <f aca="false">D1494*100/$E$2</f>
        <v>75.9741957869529</v>
      </c>
      <c r="G1494" s="41" t="n">
        <f aca="false">[3]Plan1!$C1489</f>
        <v>-5.39</v>
      </c>
      <c r="H1494" s="41" t="n">
        <f aca="false">$J$5 + G1494</f>
        <v>754.61</v>
      </c>
      <c r="I1494" s="47" t="n">
        <f aca="false">IF(H1494&gt;$J$5,$J$2+$J$1,(IF(H1494&gt;739.99,H1494^3*2498.244218-H1494^2*5471052.355142+H1494*3994605728.77515-972400879260.135,H1494^3*1396.138889-H1494^2*3002770.071427+H1494*2152080038.43115-513963640099.415)))-$J$1</f>
        <v>53317850.4072266</v>
      </c>
      <c r="J1494" s="47" t="n">
        <f aca="false">I1494*100/$J$2</f>
        <v>60.6281173466111</v>
      </c>
      <c r="L1494" s="41" t="n">
        <f aca="false">[4]Plan1!$C1489</f>
        <v>-1.44</v>
      </c>
      <c r="M1494" s="41" t="n">
        <f aca="false">$O$5 + L1494</f>
        <v>837.34</v>
      </c>
      <c r="N1494" s="47" t="n">
        <f aca="false">IF(M1494&gt;$O$5,$O$2+$O$1,(M1494^3*3270.5936-M1494^2*8015778.389801+M1494*6549018422.82398-1783686174686.87))-$O$1</f>
        <v>32081920.0234375</v>
      </c>
      <c r="O1494" s="41" t="n">
        <f aca="false">N1494*100/$O$2</f>
        <v>82.0785114793734</v>
      </c>
      <c r="R1494" s="47" t="n">
        <f aca="false">SUM(D1494,I1494,N1494)</f>
        <v>198585398.852295</v>
      </c>
      <c r="S1494" s="41" t="n">
        <f aca="false">R1494*100/$R$2</f>
        <v>71.9490527635732</v>
      </c>
      <c r="U1494" s="41" t="n">
        <f aca="false">[1]Plan1!$B1489</f>
        <v>15.55</v>
      </c>
    </row>
    <row r="1495" customFormat="false" ht="15" hidden="false" customHeight="false" outlineLevel="0" collapsed="false">
      <c r="A1495" s="46" t="n">
        <v>43493</v>
      </c>
      <c r="B1495" s="41" t="n">
        <f aca="false">[2]Plan1!$C1490</f>
        <v>-3.42</v>
      </c>
      <c r="C1495" s="41" t="n">
        <f aca="false">$E$5 + B1495</f>
        <v>777.58</v>
      </c>
      <c r="D1495" s="47" t="n">
        <f aca="false">IF(C1495&gt;$E$5,$E$2+$E$1,(IF(C1495&gt;764.99,C1495^3*3486.59308-C1495^2*7860012.00812+C1495*5908819377.96283-1481278321001.59,IF(C1495&gt;752.99,C1495^3*3588.471445-C1495^2*8028757.56264+C1495*5988077680.84934-1488767378546.26,C1495^3*899.851852-C1495^2*1969009.674601+C1495*1435480406.01138-348666163343.76))))-$E$1</f>
        <v>112994593.249756</v>
      </c>
      <c r="E1495" s="47" t="n">
        <f aca="false">D1495*100/$E$2</f>
        <v>75.8459662250145</v>
      </c>
      <c r="G1495" s="41" t="n">
        <f aca="false">[3]Plan1!$C1490</f>
        <v>-5.39</v>
      </c>
      <c r="H1495" s="41" t="n">
        <f aca="false">$J$5 + G1495</f>
        <v>754.61</v>
      </c>
      <c r="I1495" s="47" t="n">
        <f aca="false">IF(H1495&gt;$J$5,$J$2+$J$1,(IF(H1495&gt;739.99,H1495^3*2498.244218-H1495^2*5471052.355142+H1495*3994605728.77515-972400879260.135,H1495^3*1396.138889-H1495^2*3002770.071427+H1495*2152080038.43115-513963640099.415)))-$J$1</f>
        <v>53317850.4072266</v>
      </c>
      <c r="J1495" s="47" t="n">
        <f aca="false">I1495*100/$J$2</f>
        <v>60.6281173466111</v>
      </c>
      <c r="L1495" s="41" t="n">
        <f aca="false">[4]Plan1!$C1490</f>
        <v>-1.45</v>
      </c>
      <c r="M1495" s="41" t="n">
        <f aca="false">$O$5 + L1495</f>
        <v>837.33</v>
      </c>
      <c r="N1495" s="47" t="n">
        <f aca="false">IF(M1495&gt;$O$5,$O$2+$O$1,(M1495^3*3270.5936-M1495^2*8015778.389801+M1495*6549018422.82398-1783686174686.87))-$O$1</f>
        <v>32036242.625</v>
      </c>
      <c r="O1495" s="41" t="n">
        <f aca="false">N1495*100/$O$2</f>
        <v>81.9616502419767</v>
      </c>
      <c r="R1495" s="47" t="n">
        <f aca="false">SUM(D1495,I1495,N1495)</f>
        <v>198348686.281982</v>
      </c>
      <c r="S1495" s="41" t="n">
        <f aca="false">R1495*100/$R$2</f>
        <v>71.8632899365494</v>
      </c>
      <c r="U1495" s="41" t="n">
        <f aca="false">[1]Plan1!$B1490</f>
        <v>14.43</v>
      </c>
    </row>
    <row r="1496" customFormat="false" ht="15" hidden="false" customHeight="false" outlineLevel="0" collapsed="false">
      <c r="A1496" s="46" t="n">
        <v>43494</v>
      </c>
      <c r="B1496" s="41" t="n">
        <f aca="false">[2]Plan1!$C1491</f>
        <v>-3.46</v>
      </c>
      <c r="C1496" s="41" t="n">
        <f aca="false">$E$5 + B1496</f>
        <v>777.54</v>
      </c>
      <c r="D1496" s="47" t="n">
        <f aca="false">IF(C1496&gt;$E$5,$E$2+$E$1,(IF(C1496&gt;764.99,C1496^3*3486.59308-C1496^2*7860012.00812+C1496*5908819377.96283-1481278321001.59,IF(C1496&gt;752.99,C1496^3*3588.471445-C1496^2*8028757.56264+C1496*5988077680.84934-1488767378546.26,C1496^3*899.851852-C1496^2*1969009.674601+C1496*1435480406.01138-348666163343.76))))-$E$1</f>
        <v>112613178.668701</v>
      </c>
      <c r="E1496" s="47" t="n">
        <f aca="false">D1496*100/$E$2</f>
        <v>75.5899472722452</v>
      </c>
      <c r="G1496" s="41" t="n">
        <f aca="false">[3]Plan1!$C1491</f>
        <v>-5.4</v>
      </c>
      <c r="H1496" s="41" t="n">
        <f aca="false">$J$5 + G1496</f>
        <v>754.6</v>
      </c>
      <c r="I1496" s="47" t="n">
        <f aca="false">IF(H1496&gt;$J$5,$J$2+$J$1,(IF(H1496&gt;739.99,H1496^3*2498.244218-H1496^2*5471052.355142+H1496*3994605728.77515-972400879260.135,H1496^3*1396.138889-H1496^2*3002770.071427+H1496*2152080038.43115-513963640099.415)))-$J$1</f>
        <v>53264303.1962891</v>
      </c>
      <c r="J1496" s="47" t="n">
        <f aca="false">I1496*100/$J$2</f>
        <v>60.5672284217294</v>
      </c>
      <c r="L1496" s="41" t="n">
        <f aca="false">[4]Plan1!$C1491</f>
        <v>-1.46</v>
      </c>
      <c r="M1496" s="41" t="n">
        <f aca="false">$O$5 + L1496</f>
        <v>837.32</v>
      </c>
      <c r="N1496" s="47" t="n">
        <f aca="false">IF(M1496&gt;$O$5,$O$2+$O$1,(M1496^3*3270.5936-M1496^2*8015778.389801+M1496*6549018422.82398-1783686174686.87))-$O$1</f>
        <v>31990605.2104492</v>
      </c>
      <c r="O1496" s="41" t="n">
        <f aca="false">N1496*100/$O$2</f>
        <v>81.8448912995144</v>
      </c>
      <c r="R1496" s="47" t="n">
        <f aca="false">SUM(D1496,I1496,N1496)</f>
        <v>197868087.075439</v>
      </c>
      <c r="S1496" s="41" t="n">
        <f aca="false">R1496*100/$R$2</f>
        <v>71.6891650619638</v>
      </c>
      <c r="U1496" s="41" t="n">
        <f aca="false">[1]Plan1!$B1491</f>
        <v>14.43</v>
      </c>
    </row>
    <row r="1497" customFormat="false" ht="15" hidden="false" customHeight="false" outlineLevel="0" collapsed="false">
      <c r="A1497" s="46" t="n">
        <v>43495</v>
      </c>
      <c r="B1497" s="41" t="n">
        <f aca="false">[2]Plan1!$C1492</f>
        <v>-3.5</v>
      </c>
      <c r="C1497" s="41" t="n">
        <f aca="false">$E$5 + B1497</f>
        <v>777.5</v>
      </c>
      <c r="D1497" s="47" t="n">
        <f aca="false">IF(C1497&gt;$E$5,$E$2+$E$1,(IF(C1497&gt;764.99,C1497^3*3486.59308-C1497^2*7860012.00812+C1497*5908819377.96283-1481278321001.59,IF(C1497&gt;752.99,C1497^3*3588.471445-C1497^2*8028757.56264+C1497*5988077680.84934-1488767378546.26,C1497^3*899.851852-C1497^2*1969009.674601+C1497*1435480406.01138-348666163343.76))))-$E$1</f>
        <v>112232637.317139</v>
      </c>
      <c r="E1497" s="47" t="n">
        <f aca="false">D1497*100/$E$2</f>
        <v>75.3345144619864</v>
      </c>
      <c r="G1497" s="41" t="n">
        <f aca="false">[3]Plan1!$C1492</f>
        <v>-5.41</v>
      </c>
      <c r="H1497" s="41" t="n">
        <f aca="false">$J$5 + G1497</f>
        <v>754.59</v>
      </c>
      <c r="I1497" s="47" t="n">
        <f aca="false">IF(H1497&gt;$J$5,$J$2+$J$1,(IF(H1497&gt;739.99,H1497^3*2498.244218-H1497^2*5471052.355142+H1497*3994605728.77515-972400879260.135,H1497^3*1396.138889-H1497^2*3002770.071427+H1497*2152080038.43115-513963640099.415)))-$J$1</f>
        <v>53210792.880127</v>
      </c>
      <c r="J1497" s="47" t="n">
        <f aca="false">I1497*100/$J$2</f>
        <v>60.5063814501663</v>
      </c>
      <c r="L1497" s="41" t="n">
        <f aca="false">[4]Plan1!$C1492</f>
        <v>-1.49</v>
      </c>
      <c r="M1497" s="41" t="n">
        <f aca="false">$O$5 + L1497</f>
        <v>837.29</v>
      </c>
      <c r="N1497" s="47" t="n">
        <f aca="false">IF(M1497&gt;$O$5,$O$2+$O$1,(M1497^3*3270.5936-M1497^2*8015778.389801+M1497*6549018422.82398-1783686174686.87))-$O$1</f>
        <v>31853932.675293</v>
      </c>
      <c r="O1497" s="41" t="n">
        <f aca="false">N1497*100/$O$2</f>
        <v>81.4952277432951</v>
      </c>
      <c r="R1497" s="47" t="n">
        <f aca="false">SUM(D1497,I1497,N1497)</f>
        <v>197297362.872559</v>
      </c>
      <c r="S1497" s="41" t="n">
        <f aca="false">R1497*100/$R$2</f>
        <v>71.4823871919701</v>
      </c>
      <c r="U1497" s="41" t="n">
        <f aca="false">[1]Plan1!$B1492</f>
        <v>13.62</v>
      </c>
    </row>
    <row r="1498" customFormat="false" ht="15" hidden="false" customHeight="false" outlineLevel="0" collapsed="false">
      <c r="A1498" s="46" t="n">
        <v>43496</v>
      </c>
      <c r="B1498" s="41" t="n">
        <f aca="false">[2]Plan1!$C1493</f>
        <v>-3.54</v>
      </c>
      <c r="C1498" s="41" t="n">
        <f aca="false">$E$5 + B1498</f>
        <v>777.46</v>
      </c>
      <c r="D1498" s="47" t="n">
        <f aca="false">IF(C1498&gt;$E$5,$E$2+$E$1,(IF(C1498&gt;764.99,C1498^3*3486.59308-C1498^2*7860012.00812+C1498*5908819377.96283-1481278321001.59,IF(C1498&gt;752.99,C1498^3*3588.471445-C1498^2*8028757.56264+C1498*5988077680.84934-1488767378546.26,C1498^3*899.851852-C1498^2*1969009.674601+C1498*1435480406.01138-348666163343.76))))-$E$1</f>
        <v>111852967.859131</v>
      </c>
      <c r="E1498" s="47" t="n">
        <f aca="false">D1498*100/$E$2</f>
        <v>75.0796668975098</v>
      </c>
      <c r="G1498" s="41" t="n">
        <f aca="false">[3]Plan1!$C1493</f>
        <v>-5.43</v>
      </c>
      <c r="H1498" s="41" t="n">
        <f aca="false">$J$5 + G1498</f>
        <v>754.57</v>
      </c>
      <c r="I1498" s="47" t="n">
        <f aca="false">IF(H1498&gt;$J$5,$J$2+$J$1,(IF(H1498&gt;739.99,H1498^3*2498.244218-H1498^2*5471052.355142+H1498*3994605728.77515-972400879260.135,H1498^3*1396.138889-H1498^2*3002770.071427+H1498*2152080038.43115-513963640099.415)))-$J$1</f>
        <v>53103882.8713379</v>
      </c>
      <c r="J1498" s="47" t="n">
        <f aca="false">I1498*100/$J$2</f>
        <v>60.3848132978705</v>
      </c>
      <c r="L1498" s="41" t="n">
        <f aca="false">[4]Plan1!$C1493</f>
        <v>-1.49</v>
      </c>
      <c r="M1498" s="41" t="n">
        <f aca="false">$O$5 + L1498</f>
        <v>837.29</v>
      </c>
      <c r="N1498" s="47" t="n">
        <f aca="false">IF(M1498&gt;$O$5,$O$2+$O$1,(M1498^3*3270.5936-M1498^2*8015778.389801+M1498*6549018422.82398-1783686174686.87))-$O$1</f>
        <v>31853932.675293</v>
      </c>
      <c r="O1498" s="41" t="n">
        <f aca="false">N1498*100/$O$2</f>
        <v>81.4952277432951</v>
      </c>
      <c r="R1498" s="47" t="n">
        <f aca="false">SUM(D1498,I1498,N1498)</f>
        <v>196810783.405762</v>
      </c>
      <c r="S1498" s="41" t="n">
        <f aca="false">R1498*100/$R$2</f>
        <v>71.3060956220331</v>
      </c>
      <c r="U1498" s="41" t="n">
        <f aca="false">[1]Plan1!$B1493</f>
        <v>13.62</v>
      </c>
    </row>
    <row r="1499" customFormat="false" ht="15" hidden="false" customHeight="false" outlineLevel="0" collapsed="false">
      <c r="A1499" s="46" t="n">
        <v>43497</v>
      </c>
      <c r="B1499" s="41" t="n">
        <f aca="false">[2]Plan1!$C1494</f>
        <v>-3.57</v>
      </c>
      <c r="C1499" s="41" t="n">
        <f aca="false">$E$5 + B1499</f>
        <v>777.43</v>
      </c>
      <c r="D1499" s="47" t="n">
        <f aca="false">IF(C1499&gt;$E$5,$E$2+$E$1,(IF(C1499&gt;764.99,C1499^3*3486.59308-C1499^2*7860012.00812+C1499*5908819377.96283-1481278321001.59,IF(C1499&gt;752.99,C1499^3*3588.471445-C1499^2*8028757.56264+C1499*5988077680.84934-1488767378546.26,C1499^3*899.851852-C1499^2*1969009.674601+C1499*1435480406.01138-348666163343.76))))-$E$1</f>
        <v>111568787.138916</v>
      </c>
      <c r="E1499" s="47" t="n">
        <f aca="false">D1499*100/$E$2</f>
        <v>74.8889147501077</v>
      </c>
      <c r="G1499" s="41" t="n">
        <f aca="false">[3]Plan1!$C1494</f>
        <v>-5.44</v>
      </c>
      <c r="H1499" s="41" t="n">
        <f aca="false">$J$5 + G1499</f>
        <v>754.56</v>
      </c>
      <c r="I1499" s="47" t="n">
        <f aca="false">IF(H1499&gt;$J$5,$J$2+$J$1,(IF(H1499&gt;739.99,H1499^3*2498.244218-H1499^2*5471052.355142+H1499*3994605728.77515-972400879260.135,H1499^3*1396.138889-H1499^2*3002770.071427+H1499*2152080038.43115-513963640099.415)))-$J$1</f>
        <v>53050483.1474609</v>
      </c>
      <c r="J1499" s="47" t="n">
        <f aca="false">I1499*100/$J$2</f>
        <v>60.3240920816032</v>
      </c>
      <c r="L1499" s="41" t="n">
        <f aca="false">[4]Plan1!$C1494</f>
        <v>-1.5</v>
      </c>
      <c r="M1499" s="41" t="n">
        <f aca="false">$O$5 + L1499</f>
        <v>837.28</v>
      </c>
      <c r="N1499" s="47" t="n">
        <f aca="false">IF(M1499&gt;$O$5,$O$2+$O$1,(M1499^3*3270.5936-M1499^2*8015778.389801+M1499*6549018422.82398-1783686174686.87))-$O$1</f>
        <v>31808455.0019531</v>
      </c>
      <c r="O1499" s="41" t="n">
        <f aca="false">N1499*100/$O$2</f>
        <v>81.3788774833808</v>
      </c>
      <c r="R1499" s="47" t="n">
        <f aca="false">SUM(D1499,I1499,N1499)</f>
        <v>196427725.28833</v>
      </c>
      <c r="S1499" s="41" t="n">
        <f aca="false">R1499*100/$R$2</f>
        <v>71.1673106516279</v>
      </c>
      <c r="U1499" s="41" t="n">
        <f aca="false">[1]Plan1!$B1494</f>
        <v>13.62</v>
      </c>
    </row>
    <row r="1500" customFormat="false" ht="15" hidden="false" customHeight="false" outlineLevel="0" collapsed="false">
      <c r="A1500" s="46" t="n">
        <v>43498</v>
      </c>
      <c r="B1500" s="41" t="n">
        <f aca="false">[2]Plan1!$C1495</f>
        <v>-3.61</v>
      </c>
      <c r="C1500" s="41" t="n">
        <f aca="false">$E$5 + B1500</f>
        <v>777.39</v>
      </c>
      <c r="D1500" s="47" t="n">
        <f aca="false">IF(C1500&gt;$E$5,$E$2+$E$1,(IF(C1500&gt;764.99,C1500^3*3486.59308-C1500^2*7860012.00812+C1500*5908819377.96283-1481278321001.59,IF(C1500&gt;752.99,C1500^3*3588.471445-C1500^2*8028757.56264+C1500*5988077680.84934-1488767378546.26,C1500^3*899.851852-C1500^2*1969009.674601+C1500*1435480406.01138-348666163343.76))))-$E$1</f>
        <v>111190640.27124</v>
      </c>
      <c r="E1500" s="47" t="n">
        <f aca="false">D1500*100/$E$2</f>
        <v>74.6350892020973</v>
      </c>
      <c r="G1500" s="41" t="n">
        <f aca="false">[3]Plan1!$C1495</f>
        <v>-5.45</v>
      </c>
      <c r="H1500" s="41" t="n">
        <f aca="false">$J$5 + G1500</f>
        <v>754.55</v>
      </c>
      <c r="I1500" s="47" t="n">
        <f aca="false">IF(H1500&gt;$J$5,$J$2+$J$1,(IF(H1500&gt;739.99,H1500^3*2498.244218-H1500^2*5471052.355142+H1500*3994605728.77515-972400879260.135,H1500^3*1396.138889-H1500^2*3002770.071427+H1500*2152080038.43115-513963640099.415)))-$J$1</f>
        <v>52997120.2600098</v>
      </c>
      <c r="J1500" s="47" t="n">
        <f aca="false">I1500*100/$J$2</f>
        <v>60.2634127523048</v>
      </c>
      <c r="L1500" s="41" t="n">
        <f aca="false">[4]Plan1!$C1495</f>
        <v>-1.53</v>
      </c>
      <c r="M1500" s="41" t="n">
        <f aca="false">$O$5 + L1500</f>
        <v>837.25</v>
      </c>
      <c r="N1500" s="47" t="n">
        <f aca="false">IF(M1500&gt;$O$5,$O$2+$O$1,(M1500^3*3270.5936-M1500^2*8015778.389801+M1500*6549018422.82398-1783686174686.87))-$O$1</f>
        <v>31672261.215332</v>
      </c>
      <c r="O1500" s="41" t="n">
        <f aca="false">N1500*100/$O$2</f>
        <v>81.0304387593134</v>
      </c>
      <c r="R1500" s="47" t="n">
        <f aca="false">SUM(D1500,I1500,N1500)</f>
        <v>195860021.746582</v>
      </c>
      <c r="S1500" s="41" t="n">
        <f aca="false">R1500*100/$R$2</f>
        <v>70.9616271909336</v>
      </c>
      <c r="U1500" s="41" t="n">
        <f aca="false">[1]Plan1!$B1495</f>
        <v>13.62</v>
      </c>
    </row>
    <row r="1501" customFormat="false" ht="15" hidden="false" customHeight="false" outlineLevel="0" collapsed="false">
      <c r="A1501" s="46" t="n">
        <v>43499</v>
      </c>
      <c r="B1501" s="41" t="n">
        <f aca="false">[2]Plan1!$C1496</f>
        <v>-3.68</v>
      </c>
      <c r="C1501" s="41" t="n">
        <f aca="false">$E$5 + B1501</f>
        <v>777.32</v>
      </c>
      <c r="D1501" s="47" t="n">
        <f aca="false">IF(C1501&gt;$E$5,$E$2+$E$1,(IF(C1501&gt;764.99,C1501^3*3486.59308-C1501^2*7860012.00812+C1501*5908819377.96283-1481278321001.59,IF(C1501&gt;752.99,C1501^3*3588.471445-C1501^2*8028757.56264+C1501*5988077680.84934-1488767378546.26,C1501^3*899.851852-C1501^2*1969009.674601+C1501*1435480406.01138-348666163343.76))))-$E$1</f>
        <v>110530971.576904</v>
      </c>
      <c r="E1501" s="47" t="n">
        <f aca="false">D1501*100/$E$2</f>
        <v>74.1922962500512</v>
      </c>
      <c r="G1501" s="41" t="n">
        <f aca="false">[3]Plan1!$C1496</f>
        <v>-5.47</v>
      </c>
      <c r="H1501" s="41" t="n">
        <f aca="false">$J$5 + G1501</f>
        <v>754.53</v>
      </c>
      <c r="I1501" s="47" t="n">
        <f aca="false">IF(H1501&gt;$J$5,$J$2+$J$1,(IF(H1501&gt;739.99,H1501^3*2498.244218-H1501^2*5471052.355142+H1501*3994605728.77515-972400879260.135,H1501^3*1396.138889-H1501^2*3002770.071427+H1501*2152080038.43115-513963640099.415)))-$J$1</f>
        <v>52890504.9277344</v>
      </c>
      <c r="J1501" s="47" t="n">
        <f aca="false">I1501*100/$J$2</f>
        <v>60.1421796788262</v>
      </c>
      <c r="L1501" s="41" t="n">
        <f aca="false">[4]Plan1!$C1496</f>
        <v>-1.56</v>
      </c>
      <c r="M1501" s="41" t="n">
        <f aca="false">$O$5 + L1501</f>
        <v>837.22</v>
      </c>
      <c r="N1501" s="47" t="n">
        <f aca="false">IF(M1501&gt;$O$5,$O$2+$O$1,(M1501^3*3270.5936-M1501^2*8015778.389801+M1501*6549018422.82398-1783686174686.87))-$O$1</f>
        <v>31536425.8725586</v>
      </c>
      <c r="O1501" s="41" t="n">
        <f aca="false">N1501*100/$O$2</f>
        <v>80.682917079408</v>
      </c>
      <c r="R1501" s="47" t="n">
        <f aca="false">SUM(D1501,I1501,N1501)</f>
        <v>194957902.377197</v>
      </c>
      <c r="S1501" s="41" t="n">
        <f aca="false">R1501*100/$R$2</f>
        <v>70.6347822442154</v>
      </c>
      <c r="U1501" s="41" t="n">
        <f aca="false">[1]Plan1!$B1496</f>
        <v>13.36</v>
      </c>
    </row>
    <row r="1502" customFormat="false" ht="15" hidden="false" customHeight="false" outlineLevel="0" collapsed="false">
      <c r="A1502" s="46" t="n">
        <v>43500</v>
      </c>
      <c r="B1502" s="41" t="n">
        <f aca="false">[2]Plan1!$C1497</f>
        <v>-3.62</v>
      </c>
      <c r="C1502" s="41" t="n">
        <f aca="false">$E$5 + B1502</f>
        <v>777.38</v>
      </c>
      <c r="D1502" s="47" t="n">
        <f aca="false">IF(C1502&gt;$E$5,$E$2+$E$1,(IF(C1502&gt;764.99,C1502^3*3486.59308-C1502^2*7860012.00812+C1502*5908819377.96283-1481278321001.59,IF(C1502&gt;752.99,C1502^3*3588.471445-C1502^2*8028757.56264+C1502*5988077680.84934-1488767378546.26,C1502^3*899.851852-C1502^2*1969009.674601+C1502*1435480406.01138-348666163343.76))))-$E$1</f>
        <v>111096239.262939</v>
      </c>
      <c r="E1502" s="47" t="n">
        <f aca="false">D1502*100/$E$2</f>
        <v>74.5717239075175</v>
      </c>
      <c r="G1502" s="41" t="n">
        <f aca="false">[3]Plan1!$C1497</f>
        <v>-5.44</v>
      </c>
      <c r="H1502" s="41" t="n">
        <f aca="false">$J$5 + G1502</f>
        <v>754.56</v>
      </c>
      <c r="I1502" s="47" t="n">
        <f aca="false">IF(H1502&gt;$J$5,$J$2+$J$1,(IF(H1502&gt;739.99,H1502^3*2498.244218-H1502^2*5471052.355142+H1502*3994605728.77515-972400879260.135,H1502^3*1396.138889-H1502^2*3002770.071427+H1502*2152080038.43115-513963640099.415)))-$J$1</f>
        <v>53050483.1474609</v>
      </c>
      <c r="J1502" s="47" t="n">
        <f aca="false">I1502*100/$J$2</f>
        <v>60.3240920816032</v>
      </c>
      <c r="L1502" s="41" t="n">
        <f aca="false">[4]Plan1!$C1497</f>
        <v>-1.56</v>
      </c>
      <c r="M1502" s="41" t="n">
        <f aca="false">$O$5 + L1502</f>
        <v>837.22</v>
      </c>
      <c r="N1502" s="47" t="n">
        <f aca="false">IF(M1502&gt;$O$5,$O$2+$O$1,(M1502^3*3270.5936-M1502^2*8015778.389801+M1502*6549018422.82398-1783686174686.87))-$O$1</f>
        <v>31536425.8725586</v>
      </c>
      <c r="O1502" s="41" t="n">
        <f aca="false">N1502*100/$O$2</f>
        <v>80.682917079408</v>
      </c>
      <c r="R1502" s="47" t="n">
        <f aca="false">SUM(D1502,I1502,N1502)</f>
        <v>195683148.282959</v>
      </c>
      <c r="S1502" s="41" t="n">
        <f aca="false">R1502*100/$R$2</f>
        <v>70.8975445431648</v>
      </c>
      <c r="U1502" s="41" t="n">
        <f aca="false">[1]Plan1!$B1497</f>
        <v>17.32</v>
      </c>
    </row>
    <row r="1503" customFormat="false" ht="15" hidden="false" customHeight="false" outlineLevel="0" collapsed="false">
      <c r="A1503" s="46" t="n">
        <v>43501</v>
      </c>
      <c r="B1503" s="41" t="n">
        <f aca="false">[2]Plan1!$C1498</f>
        <v>-3.58</v>
      </c>
      <c r="C1503" s="41" t="n">
        <f aca="false">$E$5 + B1503</f>
        <v>777.42</v>
      </c>
      <c r="D1503" s="47" t="n">
        <f aca="false">IF(C1503&gt;$E$5,$E$2+$E$1,(IF(C1503&gt;764.99,C1503^3*3486.59308-C1503^2*7860012.00812+C1503*5908819377.96283-1481278321001.59,IF(C1503&gt;752.99,C1503^3*3588.471445-C1503^2*8028757.56264+C1503*5988077680.84934-1488767378546.26,C1503^3*899.851852-C1503^2*1969009.674601+C1503*1435480406.01138-348666163343.76))))-$E$1</f>
        <v>111474168.952881</v>
      </c>
      <c r="E1503" s="47" t="n">
        <f aca="false">D1503*100/$E$2</f>
        <v>74.8254036781537</v>
      </c>
      <c r="G1503" s="41" t="n">
        <f aca="false">[3]Plan1!$C1498</f>
        <v>-5.42</v>
      </c>
      <c r="H1503" s="41" t="n">
        <f aca="false">$J$5 + G1503</f>
        <v>754.58</v>
      </c>
      <c r="I1503" s="47" t="n">
        <f aca="false">IF(H1503&gt;$J$5,$J$2+$J$1,(IF(H1503&gt;739.99,H1503^3*2498.244218-H1503^2*5471052.355142+H1503*3994605728.77515-972400879260.135,H1503^3*1396.138889-H1503^2*3002770.071427+H1503*2152080038.43115-513963640099.415)))-$J$1</f>
        <v>53157319.4433594</v>
      </c>
      <c r="J1503" s="47" t="n">
        <f aca="false">I1503*100/$J$2</f>
        <v>60.4455764144323</v>
      </c>
      <c r="L1503" s="41" t="n">
        <f aca="false">[4]Plan1!$C1498</f>
        <v>-1.56</v>
      </c>
      <c r="M1503" s="41" t="n">
        <f aca="false">$O$5 + L1503</f>
        <v>837.22</v>
      </c>
      <c r="N1503" s="47" t="n">
        <f aca="false">IF(M1503&gt;$O$5,$O$2+$O$1,(M1503^3*3270.5936-M1503^2*8015778.389801+M1503*6549018422.82398-1783686174686.87))-$O$1</f>
        <v>31536425.8725586</v>
      </c>
      <c r="O1503" s="41" t="n">
        <f aca="false">N1503*100/$O$2</f>
        <v>80.682917079408</v>
      </c>
      <c r="R1503" s="47" t="n">
        <f aca="false">SUM(D1503,I1503,N1503)</f>
        <v>196167914.268799</v>
      </c>
      <c r="S1503" s="41" t="n">
        <f aca="false">R1503*100/$R$2</f>
        <v>71.07317907468</v>
      </c>
      <c r="U1503" s="41" t="n">
        <f aca="false">[1]Plan1!$B1498</f>
        <v>16.42</v>
      </c>
    </row>
    <row r="1504" customFormat="false" ht="15" hidden="false" customHeight="false" outlineLevel="0" collapsed="false">
      <c r="A1504" s="46" t="n">
        <v>43502</v>
      </c>
      <c r="B1504" s="41" t="n">
        <f aca="false">[2]Plan1!$C1499</f>
        <v>-3.56</v>
      </c>
      <c r="C1504" s="41" t="n">
        <f aca="false">$E$5 + B1504</f>
        <v>777.44</v>
      </c>
      <c r="D1504" s="47" t="n">
        <f aca="false">IF(C1504&gt;$E$5,$E$2+$E$1,(IF(C1504&gt;764.99,C1504^3*3486.59308-C1504^2*7860012.00812+C1504*5908819377.96283-1481278321001.59,IF(C1504&gt;752.99,C1504^3*3588.471445-C1504^2*8028757.56264+C1504*5988077680.84934-1488767378546.26,C1504^3*899.851852-C1504^2*1969009.674601+C1504*1435480406.01138-348666163343.76))))-$E$1</f>
        <v>111663459.670654</v>
      </c>
      <c r="E1504" s="47" t="n">
        <f aca="false">D1504*100/$E$2</f>
        <v>74.9524623008191</v>
      </c>
      <c r="G1504" s="41" t="n">
        <f aca="false">[3]Plan1!$C1499</f>
        <v>-5.35</v>
      </c>
      <c r="H1504" s="41" t="n">
        <f aca="false">$J$5 + G1504</f>
        <v>754.65</v>
      </c>
      <c r="I1504" s="47" t="n">
        <f aca="false">IF(H1504&gt;$J$5,$J$2+$J$1,(IF(H1504&gt;739.99,H1504^3*2498.244218-H1504^2*5471052.355142+H1504*3994605728.77515-972400879260.135,H1504^3*1396.138889-H1504^2*3002770.071427+H1504*2152080038.43115-513963640099.415)))-$J$1</f>
        <v>53532408.4973145</v>
      </c>
      <c r="J1504" s="47" t="n">
        <f aca="false">I1504*100/$J$2</f>
        <v>60.8720929188475</v>
      </c>
      <c r="L1504" s="41" t="n">
        <f aca="false">[4]Plan1!$C1499</f>
        <v>-1.55</v>
      </c>
      <c r="M1504" s="41" t="n">
        <f aca="false">$O$5 + L1504</f>
        <v>837.23</v>
      </c>
      <c r="N1504" s="47" t="n">
        <f aca="false">IF(M1504&gt;$O$5,$O$2+$O$1,(M1504^3*3270.5936-M1504^2*8015778.389801+M1504*6549018422.82398-1783686174686.87))-$O$1</f>
        <v>31581664.5249023</v>
      </c>
      <c r="O1504" s="41" t="n">
        <f aca="false">N1504*100/$O$2</f>
        <v>80.7986558270576</v>
      </c>
      <c r="R1504" s="47" t="n">
        <f aca="false">SUM(D1504,I1504,N1504)</f>
        <v>196777532.692871</v>
      </c>
      <c r="S1504" s="41" t="n">
        <f aca="false">R1504*100/$R$2</f>
        <v>71.2940486270877</v>
      </c>
      <c r="U1504" s="41" t="n">
        <f aca="false">[1]Plan1!$B1499</f>
        <v>18.87</v>
      </c>
    </row>
    <row r="1505" customFormat="false" ht="15" hidden="false" customHeight="false" outlineLevel="0" collapsed="false">
      <c r="A1505" s="46" t="n">
        <v>43503</v>
      </c>
      <c r="B1505" s="41" t="n">
        <f aca="false">[2]Plan1!$C1500</f>
        <v>-3.54</v>
      </c>
      <c r="C1505" s="41" t="n">
        <f aca="false">$E$5 + B1505</f>
        <v>777.46</v>
      </c>
      <c r="D1505" s="47" t="n">
        <f aca="false">IF(C1505&gt;$E$5,$E$2+$E$1,(IF(C1505&gt;764.99,C1505^3*3486.59308-C1505^2*7860012.00812+C1505*5908819377.96283-1481278321001.59,IF(C1505&gt;752.99,C1505^3*3588.471445-C1505^2*8028757.56264+C1505*5988077680.84934-1488767378546.26,C1505^3*899.851852-C1505^2*1969009.674601+C1505*1435480406.01138-348666163343.76))))-$E$1</f>
        <v>111852967.859131</v>
      </c>
      <c r="E1505" s="47" t="n">
        <f aca="false">D1505*100/$E$2</f>
        <v>75.0796668975098</v>
      </c>
      <c r="G1505" s="41" t="n">
        <f aca="false">[3]Plan1!$C1500</f>
        <v>-5.3</v>
      </c>
      <c r="H1505" s="41" t="n">
        <f aca="false">$J$5 + G1505</f>
        <v>754.7</v>
      </c>
      <c r="I1505" s="47" t="n">
        <f aca="false">IF(H1505&gt;$J$5,$J$2+$J$1,(IF(H1505&gt;739.99,H1505^3*2498.244218-H1505^2*5471052.355142+H1505*3994605728.77515-972400879260.135,H1505^3*1396.138889-H1505^2*3002770.071427+H1505*2152080038.43115-513963640099.415)))-$J$1</f>
        <v>53801438.036377</v>
      </c>
      <c r="J1505" s="47" t="n">
        <f aca="false">I1505*100/$J$2</f>
        <v>61.1780083737919</v>
      </c>
      <c r="L1505" s="41" t="n">
        <f aca="false">[4]Plan1!$C1500</f>
        <v>-1.56</v>
      </c>
      <c r="M1505" s="41" t="n">
        <f aca="false">$O$5 + L1505</f>
        <v>837.22</v>
      </c>
      <c r="N1505" s="47" t="n">
        <f aca="false">IF(M1505&gt;$O$5,$O$2+$O$1,(M1505^3*3270.5936-M1505^2*8015778.389801+M1505*6549018422.82398-1783686174686.87))-$O$1</f>
        <v>31536425.8725586</v>
      </c>
      <c r="O1505" s="41" t="n">
        <f aca="false">N1505*100/$O$2</f>
        <v>80.682917079408</v>
      </c>
      <c r="R1505" s="47" t="n">
        <f aca="false">SUM(D1505,I1505,N1505)</f>
        <v>197190831.768066</v>
      </c>
      <c r="S1505" s="41" t="n">
        <f aca="false">R1505*100/$R$2</f>
        <v>71.4437901344706</v>
      </c>
      <c r="U1505" s="41" t="n">
        <f aca="false">[1]Plan1!$B1500</f>
        <v>25.79</v>
      </c>
    </row>
    <row r="1506" customFormat="false" ht="15" hidden="false" customHeight="false" outlineLevel="0" collapsed="false">
      <c r="A1506" s="46" t="n">
        <v>43504</v>
      </c>
      <c r="B1506" s="41" t="n">
        <f aca="false">[2]Plan1!$C1501</f>
        <v>-3.55</v>
      </c>
      <c r="C1506" s="41" t="n">
        <f aca="false">$E$5 + B1506</f>
        <v>777.45</v>
      </c>
      <c r="D1506" s="47" t="n">
        <f aca="false">IF(C1506&gt;$E$5,$E$2+$E$1,(IF(C1506&gt;764.99,C1506^3*3486.59308-C1506^2*7860012.00812+C1506*5908819377.96283-1481278321001.59,IF(C1506&gt;752.99,C1506^3*3588.471445-C1506^2*8028757.56264+C1506*5988077680.84934-1488767378546.26,C1506^3*899.851852-C1506^2*1969009.674601+C1506*1435480406.01138-348666163343.76))))-$E$1</f>
        <v>111758186.570068</v>
      </c>
      <c r="E1506" s="47" t="n">
        <f aca="false">D1506*100/$E$2</f>
        <v>75.0160463450369</v>
      </c>
      <c r="G1506" s="41" t="n">
        <f aca="false">[3]Plan1!$C1501</f>
        <v>-5.28</v>
      </c>
      <c r="H1506" s="41" t="n">
        <f aca="false">$J$5 + G1506</f>
        <v>754.72</v>
      </c>
      <c r="I1506" s="47" t="n">
        <f aca="false">IF(H1506&gt;$J$5,$J$2+$J$1,(IF(H1506&gt;739.99,H1506^3*2498.244218-H1506^2*5471052.355142+H1506*3994605728.77515-972400879260.135,H1506^3*1396.138889-H1506^2*3002770.071427+H1506*2152080038.43115-513963640099.415)))-$J$1</f>
        <v>53909309.0578613</v>
      </c>
      <c r="J1506" s="47" t="n">
        <f aca="false">I1506*100/$J$2</f>
        <v>61.3006693006466</v>
      </c>
      <c r="L1506" s="41" t="n">
        <f aca="false">[4]Plan1!$C1501</f>
        <v>-1.5</v>
      </c>
      <c r="M1506" s="41" t="n">
        <f aca="false">$O$5 + L1506</f>
        <v>837.28</v>
      </c>
      <c r="N1506" s="47" t="n">
        <f aca="false">IF(M1506&gt;$O$5,$O$2+$O$1,(M1506^3*3270.5936-M1506^2*8015778.389801+M1506*6549018422.82398-1783686174686.87))-$O$1</f>
        <v>31808455.0019531</v>
      </c>
      <c r="O1506" s="41" t="n">
        <f aca="false">N1506*100/$O$2</f>
        <v>81.3788774833808</v>
      </c>
      <c r="R1506" s="47" t="n">
        <f aca="false">SUM(D1506,I1506,N1506)</f>
        <v>197475950.629883</v>
      </c>
      <c r="S1506" s="41" t="n">
        <f aca="false">R1506*100/$R$2</f>
        <v>71.5470909418374</v>
      </c>
      <c r="U1506" s="41" t="n">
        <f aca="false">[1]Plan1!$B1501</f>
        <v>22.88</v>
      </c>
    </row>
    <row r="1507" customFormat="false" ht="15" hidden="false" customHeight="false" outlineLevel="0" collapsed="false">
      <c r="A1507" s="46" t="n">
        <v>43505</v>
      </c>
      <c r="B1507" s="41" t="n">
        <f aca="false">[2]Plan1!$C1502</f>
        <v>-3.54</v>
      </c>
      <c r="C1507" s="41" t="n">
        <f aca="false">$E$5 + B1507</f>
        <v>777.46</v>
      </c>
      <c r="D1507" s="47" t="n">
        <f aca="false">IF(C1507&gt;$E$5,$E$2+$E$1,(IF(C1507&gt;764.99,C1507^3*3486.59308-C1507^2*7860012.00812+C1507*5908819377.96283-1481278321001.59,IF(C1507&gt;752.99,C1507^3*3588.471445-C1507^2*8028757.56264+C1507*5988077680.84934-1488767378546.26,C1507^3*899.851852-C1507^2*1969009.674601+C1507*1435480406.01138-348666163343.76))))-$E$1</f>
        <v>111852967.859131</v>
      </c>
      <c r="E1507" s="47" t="n">
        <f aca="false">D1507*100/$E$2</f>
        <v>75.0796668975098</v>
      </c>
      <c r="G1507" s="41" t="n">
        <f aca="false">[3]Plan1!$C1502</f>
        <v>-5.26</v>
      </c>
      <c r="H1507" s="41" t="n">
        <f aca="false">$J$5 + G1507</f>
        <v>754.74</v>
      </c>
      <c r="I1507" s="47" t="n">
        <f aca="false">IF(H1507&gt;$J$5,$J$2+$J$1,(IF(H1507&gt;739.99,H1507^3*2498.244218-H1507^2*5471052.355142+H1507*3994605728.77515-972400879260.135,H1507^3*1396.138889-H1507^2*3002770.071427+H1507*2152080038.43115-513963640099.415)))-$J$1</f>
        <v>54017328.3786621</v>
      </c>
      <c r="J1507" s="47" t="n">
        <f aca="false">I1507*100/$J$2</f>
        <v>61.4234988597379</v>
      </c>
      <c r="L1507" s="41" t="n">
        <f aca="false">[4]Plan1!$C1502</f>
        <v>-1.51</v>
      </c>
      <c r="M1507" s="41" t="n">
        <f aca="false">$O$5 + L1507</f>
        <v>837.27</v>
      </c>
      <c r="N1507" s="47" t="n">
        <f aca="false">IF(M1507&gt;$O$5,$O$2+$O$1,(M1507^3*3270.5936-M1507^2*8015778.389801+M1507*6549018422.82398-1783686174686.87))-$O$1</f>
        <v>31763017.2128906</v>
      </c>
      <c r="O1507" s="41" t="n">
        <f aca="false">N1507*100/$O$2</f>
        <v>81.2626292635598</v>
      </c>
      <c r="R1507" s="47" t="n">
        <f aca="false">SUM(D1507,I1507,N1507)</f>
        <v>197633313.450684</v>
      </c>
      <c r="S1507" s="41" t="n">
        <f aca="false">R1507*100/$R$2</f>
        <v>71.6041047301736</v>
      </c>
      <c r="U1507" s="41" t="n">
        <f aca="false">[1]Plan1!$B1502</f>
        <v>17.02</v>
      </c>
    </row>
    <row r="1508" customFormat="false" ht="15" hidden="false" customHeight="false" outlineLevel="0" collapsed="false">
      <c r="A1508" s="46" t="n">
        <v>43506</v>
      </c>
      <c r="B1508" s="41" t="n">
        <f aca="false">[2]Plan1!$C1503</f>
        <v>-3.56</v>
      </c>
      <c r="C1508" s="41" t="n">
        <f aca="false">$E$5 + B1508</f>
        <v>777.44</v>
      </c>
      <c r="D1508" s="47" t="n">
        <f aca="false">IF(C1508&gt;$E$5,$E$2+$E$1,(IF(C1508&gt;764.99,C1508^3*3486.59308-C1508^2*7860012.00812+C1508*5908819377.96283-1481278321001.59,IF(C1508&gt;752.99,C1508^3*3588.471445-C1508^2*8028757.56264+C1508*5988077680.84934-1488767378546.26,C1508^3*899.851852-C1508^2*1969009.674601+C1508*1435480406.01138-348666163343.76))))-$E$1</f>
        <v>111663459.670654</v>
      </c>
      <c r="E1508" s="47" t="n">
        <f aca="false">D1508*100/$E$2</f>
        <v>74.9524623008191</v>
      </c>
      <c r="G1508" s="41" t="n">
        <f aca="false">[3]Plan1!$C1503</f>
        <v>-5.26</v>
      </c>
      <c r="H1508" s="41" t="n">
        <f aca="false">$J$5 + G1508</f>
        <v>754.74</v>
      </c>
      <c r="I1508" s="47" t="n">
        <f aca="false">IF(H1508&gt;$J$5,$J$2+$J$1,(IF(H1508&gt;739.99,H1508^3*2498.244218-H1508^2*5471052.355142+H1508*3994605728.77515-972400879260.135,H1508^3*1396.138889-H1508^2*3002770.071427+H1508*2152080038.43115-513963640099.415)))-$J$1</f>
        <v>54017328.3786621</v>
      </c>
      <c r="J1508" s="47" t="n">
        <f aca="false">I1508*100/$J$2</f>
        <v>61.4234988597379</v>
      </c>
      <c r="L1508" s="41" t="n">
        <f aca="false">[4]Plan1!$C1503</f>
        <v>-1.53</v>
      </c>
      <c r="M1508" s="41" t="n">
        <f aca="false">$O$5 + L1508</f>
        <v>837.25</v>
      </c>
      <c r="N1508" s="47" t="n">
        <f aca="false">IF(M1508&gt;$O$5,$O$2+$O$1,(M1508^3*3270.5936-M1508^2*8015778.389801+M1508*6549018422.82398-1783686174686.87))-$O$1</f>
        <v>31672261.215332</v>
      </c>
      <c r="O1508" s="41" t="n">
        <f aca="false">N1508*100/$O$2</f>
        <v>81.0304387593134</v>
      </c>
      <c r="R1508" s="47" t="n">
        <f aca="false">SUM(D1508,I1508,N1508)</f>
        <v>197353049.264648</v>
      </c>
      <c r="S1508" s="41" t="n">
        <f aca="false">R1508*100/$R$2</f>
        <v>71.5025628100459</v>
      </c>
      <c r="U1508" s="41" t="n">
        <f aca="false">[1]Plan1!$B1503</f>
        <v>17.02</v>
      </c>
    </row>
    <row r="1509" customFormat="false" ht="15" hidden="false" customHeight="false" outlineLevel="0" collapsed="false">
      <c r="A1509" s="46" t="n">
        <v>43507</v>
      </c>
      <c r="B1509" s="41" t="n">
        <f aca="false">[2]Plan1!$C1504</f>
        <v>-3.55</v>
      </c>
      <c r="C1509" s="41" t="n">
        <f aca="false">$E$5 + B1509</f>
        <v>777.45</v>
      </c>
      <c r="D1509" s="47" t="n">
        <f aca="false">IF(C1509&gt;$E$5,$E$2+$E$1,(IF(C1509&gt;764.99,C1509^3*3486.59308-C1509^2*7860012.00812+C1509*5908819377.96283-1481278321001.59,IF(C1509&gt;752.99,C1509^3*3588.471445-C1509^2*8028757.56264+C1509*5988077680.84934-1488767378546.26,C1509^3*899.851852-C1509^2*1969009.674601+C1509*1435480406.01138-348666163343.76))))-$E$1</f>
        <v>111758186.570068</v>
      </c>
      <c r="E1509" s="47" t="n">
        <f aca="false">D1509*100/$E$2</f>
        <v>75.0160463450369</v>
      </c>
      <c r="G1509" s="41" t="n">
        <f aca="false">[3]Plan1!$C1504</f>
        <v>-5.25</v>
      </c>
      <c r="H1509" s="41" t="n">
        <f aca="false">$J$5 + G1509</f>
        <v>754.75</v>
      </c>
      <c r="I1509" s="47" t="n">
        <f aca="false">IF(H1509&gt;$J$5,$J$2+$J$1,(IF(H1509&gt;739.99,H1509^3*2498.244218-H1509^2*5471052.355142+H1509*3994605728.77515-972400879260.135,H1509^3*1396.138889-H1509^2*3002770.071427+H1509*2152080038.43115-513963640099.415)))-$J$1</f>
        <v>54071393.6872559</v>
      </c>
      <c r="J1509" s="47" t="n">
        <f aca="false">I1509*100/$J$2</f>
        <v>61.4849769172508</v>
      </c>
      <c r="L1509" s="41" t="n">
        <f aca="false">[4]Plan1!$C1504</f>
        <v>-1.53</v>
      </c>
      <c r="M1509" s="41" t="n">
        <f aca="false">$O$5 + L1509</f>
        <v>837.25</v>
      </c>
      <c r="N1509" s="47" t="n">
        <f aca="false">IF(M1509&gt;$O$5,$O$2+$O$1,(M1509^3*3270.5936-M1509^2*8015778.389801+M1509*6549018422.82398-1783686174686.87))-$O$1</f>
        <v>31672261.215332</v>
      </c>
      <c r="O1509" s="41" t="n">
        <f aca="false">N1509*100/$O$2</f>
        <v>81.0304387593134</v>
      </c>
      <c r="R1509" s="47" t="n">
        <f aca="false">SUM(D1509,I1509,N1509)</f>
        <v>197501841.472656</v>
      </c>
      <c r="S1509" s="41" t="n">
        <f aca="false">R1509*100/$R$2</f>
        <v>71.5564713979211</v>
      </c>
      <c r="U1509" s="41" t="n">
        <f aca="false">[1]Plan1!$B1504</f>
        <v>15.84</v>
      </c>
    </row>
    <row r="1510" customFormat="false" ht="15" hidden="false" customHeight="false" outlineLevel="0" collapsed="false">
      <c r="A1510" s="46" t="n">
        <v>43508</v>
      </c>
      <c r="B1510" s="41" t="n">
        <f aca="false">[2]Plan1!$C1505</f>
        <v>-3.55</v>
      </c>
      <c r="C1510" s="41" t="n">
        <f aca="false">$E$5 + B1510</f>
        <v>777.45</v>
      </c>
      <c r="D1510" s="47" t="n">
        <f aca="false">IF(C1510&gt;$E$5,$E$2+$E$1,(IF(C1510&gt;764.99,C1510^3*3486.59308-C1510^2*7860012.00812+C1510*5908819377.96283-1481278321001.59,IF(C1510&gt;752.99,C1510^3*3588.471445-C1510^2*8028757.56264+C1510*5988077680.84934-1488767378546.26,C1510^3*899.851852-C1510^2*1969009.674601+C1510*1435480406.01138-348666163343.76))))-$E$1</f>
        <v>111758186.570068</v>
      </c>
      <c r="E1510" s="47" t="n">
        <f aca="false">D1510*100/$E$2</f>
        <v>75.0160463450369</v>
      </c>
      <c r="G1510" s="41" t="n">
        <f aca="false">[3]Plan1!$C1505</f>
        <v>-5.14</v>
      </c>
      <c r="H1510" s="41" t="n">
        <f aca="false">$J$5 + G1510</f>
        <v>754.86</v>
      </c>
      <c r="I1510" s="47" t="n">
        <f aca="false">IF(H1510&gt;$J$5,$J$2+$J$1,(IF(H1510&gt;739.99,H1510^3*2498.244218-H1510^2*5471052.355142+H1510*3994605728.77515-972400879260.135,H1510^3*1396.138889-H1510^2*3002770.071427+H1510*2152080038.43115-513963640099.415)))-$J$1</f>
        <v>54668565.2663574</v>
      </c>
      <c r="J1510" s="47" t="n">
        <f aca="false">I1510*100/$J$2</f>
        <v>62.1640250839962</v>
      </c>
      <c r="L1510" s="41" t="n">
        <f aca="false">[4]Plan1!$C1505</f>
        <v>-1.54</v>
      </c>
      <c r="M1510" s="41" t="n">
        <f aca="false">$O$5 + L1510</f>
        <v>837.24</v>
      </c>
      <c r="N1510" s="47" t="n">
        <f aca="false">IF(M1510&gt;$O$5,$O$2+$O$1,(M1510^3*3270.5936-M1510^2*8015778.389801+M1510*6549018422.82398-1783686174686.87))-$O$1</f>
        <v>31626942.9667969</v>
      </c>
      <c r="O1510" s="41" t="n">
        <f aca="false">N1510*100/$O$2</f>
        <v>80.9144963724518</v>
      </c>
      <c r="R1510" s="47" t="n">
        <f aca="false">SUM(D1510,I1510,N1510)</f>
        <v>198053694.803223</v>
      </c>
      <c r="S1510" s="41" t="n">
        <f aca="false">R1510*100/$R$2</f>
        <v>71.7564122023718</v>
      </c>
      <c r="U1510" s="41" t="n">
        <f aca="false">[1]Plan1!$B1505</f>
        <v>16.72</v>
      </c>
    </row>
    <row r="1511" customFormat="false" ht="15" hidden="false" customHeight="false" outlineLevel="0" collapsed="false">
      <c r="A1511" s="46" t="n">
        <v>43509</v>
      </c>
      <c r="B1511" s="41" t="n">
        <f aca="false">[2]Plan1!$C1506</f>
        <v>-3.56</v>
      </c>
      <c r="C1511" s="41" t="n">
        <f aca="false">$E$5 + B1511</f>
        <v>777.44</v>
      </c>
      <c r="D1511" s="47" t="n">
        <f aca="false">IF(C1511&gt;$E$5,$E$2+$E$1,(IF(C1511&gt;764.99,C1511^3*3486.59308-C1511^2*7860012.00812+C1511*5908819377.96283-1481278321001.59,IF(C1511&gt;752.99,C1511^3*3588.471445-C1511^2*8028757.56264+C1511*5988077680.84934-1488767378546.26,C1511^3*899.851852-C1511^2*1969009.674601+C1511*1435480406.01138-348666163343.76))))-$E$1</f>
        <v>111663459.670654</v>
      </c>
      <c r="E1511" s="47" t="n">
        <f aca="false">D1511*100/$E$2</f>
        <v>74.9524623008191</v>
      </c>
      <c r="G1511" s="41" t="n">
        <f aca="false">[3]Plan1!$C1506</f>
        <v>-5.11</v>
      </c>
      <c r="H1511" s="41" t="n">
        <f aca="false">$J$5 + G1511</f>
        <v>754.89</v>
      </c>
      <c r="I1511" s="47" t="n">
        <f aca="false">IF(H1511&gt;$J$5,$J$2+$J$1,(IF(H1511&gt;739.99,H1511^3*2498.244218-H1511^2*5471052.355142+H1511*3994605728.77515-972400879260.135,H1511^3*1396.138889-H1511^2*3002770.071427+H1511*2152080038.43115-513963640099.415)))-$J$1</f>
        <v>54832212.3737793</v>
      </c>
      <c r="J1511" s="47" t="n">
        <f aca="false">I1511*100/$J$2</f>
        <v>62.3501094057839</v>
      </c>
      <c r="L1511" s="41" t="n">
        <f aca="false">[4]Plan1!$C1506</f>
        <v>-1.57</v>
      </c>
      <c r="M1511" s="41" t="n">
        <f aca="false">$O$5 + L1511</f>
        <v>837.21</v>
      </c>
      <c r="N1511" s="47" t="n">
        <f aca="false">IF(M1511&gt;$O$5,$O$2+$O$1,(M1511^3*3270.5936-M1511^2*8015778.389801+M1511*6549018422.82398-1783686174686.87))-$O$1</f>
        <v>31491226.9863281</v>
      </c>
      <c r="O1511" s="41" t="n">
        <f aca="false">N1511*100/$O$2</f>
        <v>80.5672800695404</v>
      </c>
      <c r="R1511" s="47" t="n">
        <f aca="false">SUM(D1511,I1511,N1511)</f>
        <v>197986899.030762</v>
      </c>
      <c r="S1511" s="41" t="n">
        <f aca="false">R1511*100/$R$2</f>
        <v>71.7322115683627</v>
      </c>
      <c r="U1511" s="41" t="n">
        <f aca="false">[1]Plan1!$B1506</f>
        <v>16.42</v>
      </c>
    </row>
    <row r="1512" customFormat="false" ht="15" hidden="false" customHeight="false" outlineLevel="0" collapsed="false">
      <c r="A1512" s="46" t="n">
        <v>43510</v>
      </c>
      <c r="B1512" s="41" t="n">
        <f aca="false">[2]Plan1!$C1507</f>
        <v>-3.58</v>
      </c>
      <c r="C1512" s="41" t="n">
        <f aca="false">$E$5 + B1512</f>
        <v>777.42</v>
      </c>
      <c r="D1512" s="47" t="n">
        <f aca="false">IF(C1512&gt;$E$5,$E$2+$E$1,(IF(C1512&gt;764.99,C1512^3*3486.59308-C1512^2*7860012.00812+C1512*5908819377.96283-1481278321001.59,IF(C1512&gt;752.99,C1512^3*3588.471445-C1512^2*8028757.56264+C1512*5988077680.84934-1488767378546.26,C1512^3*899.851852-C1512^2*1969009.674601+C1512*1435480406.01138-348666163343.76))))-$E$1</f>
        <v>111474168.952881</v>
      </c>
      <c r="E1512" s="47" t="n">
        <f aca="false">D1512*100/$E$2</f>
        <v>74.8254036781537</v>
      </c>
      <c r="G1512" s="41" t="n">
        <f aca="false">[3]Plan1!$C1507</f>
        <v>-5.09</v>
      </c>
      <c r="H1512" s="41" t="n">
        <f aca="false">$J$5 + G1512</f>
        <v>754.91</v>
      </c>
      <c r="I1512" s="47" t="n">
        <f aca="false">IF(H1512&gt;$J$5,$J$2+$J$1,(IF(H1512&gt;739.99,H1512^3*2498.244218-H1512^2*5471052.355142+H1512*3994605728.77515-972400879260.135,H1512^3*1396.138889-H1512^2*3002770.071427+H1512*2152080038.43115-513963640099.415)))-$J$1</f>
        <v>54941497.0666504</v>
      </c>
      <c r="J1512" s="47" t="n">
        <f aca="false">I1512*100/$J$2</f>
        <v>62.4743778287036</v>
      </c>
      <c r="L1512" s="41" t="n">
        <f aca="false">[4]Plan1!$C1507</f>
        <v>-1.56</v>
      </c>
      <c r="M1512" s="41" t="n">
        <f aca="false">$O$5 + L1512</f>
        <v>837.22</v>
      </c>
      <c r="N1512" s="47" t="n">
        <f aca="false">IF(M1512&gt;$O$5,$O$2+$O$1,(M1512^3*3270.5936-M1512^2*8015778.389801+M1512*6549018422.82398-1783686174686.87))-$O$1</f>
        <v>31536425.8725586</v>
      </c>
      <c r="O1512" s="41" t="n">
        <f aca="false">N1512*100/$O$2</f>
        <v>80.682917079408</v>
      </c>
      <c r="R1512" s="47" t="n">
        <f aca="false">SUM(D1512,I1512,N1512)</f>
        <v>197952091.89209</v>
      </c>
      <c r="S1512" s="41" t="n">
        <f aca="false">R1512*100/$R$2</f>
        <v>71.7196006681085</v>
      </c>
      <c r="U1512" s="41" t="n">
        <f aca="false">[1]Plan1!$B1507</f>
        <v>33.87</v>
      </c>
    </row>
    <row r="1513" customFormat="false" ht="15" hidden="false" customHeight="false" outlineLevel="0" collapsed="false">
      <c r="A1513" s="46" t="n">
        <v>43511</v>
      </c>
      <c r="B1513" s="41" t="n">
        <f aca="false">[2]Plan1!$C1508</f>
        <v>-3.55</v>
      </c>
      <c r="C1513" s="41" t="n">
        <f aca="false">$E$5 + B1513</f>
        <v>777.45</v>
      </c>
      <c r="D1513" s="47" t="n">
        <f aca="false">IF(C1513&gt;$E$5,$E$2+$E$1,(IF(C1513&gt;764.99,C1513^3*3486.59308-C1513^2*7860012.00812+C1513*5908819377.96283-1481278321001.59,IF(C1513&gt;752.99,C1513^3*3588.471445-C1513^2*8028757.56264+C1513*5988077680.84934-1488767378546.26,C1513^3*899.851852-C1513^2*1969009.674601+C1513*1435480406.01138-348666163343.76))))-$E$1</f>
        <v>111758186.570068</v>
      </c>
      <c r="E1513" s="47" t="n">
        <f aca="false">D1513*100/$E$2</f>
        <v>75.0160463450369</v>
      </c>
      <c r="G1513" s="41" t="n">
        <f aca="false">[3]Plan1!$C1508</f>
        <v>-5.07</v>
      </c>
      <c r="H1513" s="41" t="n">
        <f aca="false">$J$5 + G1513</f>
        <v>754.93</v>
      </c>
      <c r="I1513" s="47" t="n">
        <f aca="false">IF(H1513&gt;$J$5,$J$2+$J$1,(IF(H1513&gt;739.99,H1513^3*2498.244218-H1513^2*5471052.355142+H1513*3994605728.77515-972400879260.135,H1513^3*1396.138889-H1513^2*3002770.071427+H1513*2152080038.43115-513963640099.415)))-$J$1</f>
        <v>55050931.1967773</v>
      </c>
      <c r="J1513" s="47" t="n">
        <f aca="false">I1513*100/$J$2</f>
        <v>62.5988161778191</v>
      </c>
      <c r="L1513" s="41" t="n">
        <f aca="false">[4]Plan1!$C1508</f>
        <v>-1.57</v>
      </c>
      <c r="M1513" s="41" t="n">
        <f aca="false">$O$5 + L1513</f>
        <v>837.21</v>
      </c>
      <c r="N1513" s="47" t="n">
        <f aca="false">IF(M1513&gt;$O$5,$O$2+$O$1,(M1513^3*3270.5936-M1513^2*8015778.389801+M1513*6549018422.82398-1783686174686.87))-$O$1</f>
        <v>31491226.9863281</v>
      </c>
      <c r="O1513" s="41" t="n">
        <f aca="false">N1513*100/$O$2</f>
        <v>80.5672800695404</v>
      </c>
      <c r="R1513" s="47" t="n">
        <f aca="false">SUM(D1513,I1513,N1513)</f>
        <v>198300344.753174</v>
      </c>
      <c r="S1513" s="41" t="n">
        <f aca="false">R1513*100/$R$2</f>
        <v>71.8457754202404</v>
      </c>
      <c r="U1513" s="41" t="n">
        <f aca="false">[1]Plan1!$B1508</f>
        <v>18.87</v>
      </c>
    </row>
    <row r="1514" customFormat="false" ht="15" hidden="false" customHeight="false" outlineLevel="0" collapsed="false">
      <c r="A1514" s="46" t="n">
        <v>43512</v>
      </c>
      <c r="B1514" s="41" t="n">
        <f aca="false">[2]Plan1!$C1509</f>
        <v>-3.6</v>
      </c>
      <c r="C1514" s="41" t="n">
        <f aca="false">$E$5 + B1514</f>
        <v>777.4</v>
      </c>
      <c r="D1514" s="47" t="n">
        <f aca="false">IF(C1514&gt;$E$5,$E$2+$E$1,(IF(C1514&gt;764.99,C1514^3*3486.59308-C1514^2*7860012.00812+C1514*5908819377.96283-1481278321001.59,IF(C1514&gt;752.99,C1514^3*3588.471445-C1514^2*8028757.56264+C1514*5988077680.84934-1488767378546.26,C1514^3*899.851852-C1514^2*1969009.674601+C1514*1435480406.01138-348666163343.76))))-$E$1</f>
        <v>111285095.540283</v>
      </c>
      <c r="E1514" s="47" t="n">
        <f aca="false">D1514*100/$E$2</f>
        <v>74.6984909184057</v>
      </c>
      <c r="G1514" s="41" t="n">
        <f aca="false">[3]Plan1!$C1509</f>
        <v>-5.04</v>
      </c>
      <c r="H1514" s="41" t="n">
        <f aca="false">$J$5 + G1514</f>
        <v>754.96</v>
      </c>
      <c r="I1514" s="47" t="n">
        <f aca="false">IF(H1514&gt;$J$5,$J$2+$J$1,(IF(H1514&gt;739.99,H1514^3*2498.244218-H1514^2*5471052.355142+H1514*3994605728.77515-972400879260.135,H1514^3*1396.138889-H1514^2*3002770.071427+H1514*2152080038.43115-513963640099.415)))-$J$1</f>
        <v>55215362.8483887</v>
      </c>
      <c r="J1514" s="47" t="n">
        <f aca="false">I1514*100/$J$2</f>
        <v>62.7857926105381</v>
      </c>
      <c r="L1514" s="41" t="n">
        <f aca="false">[4]Plan1!$C1509</f>
        <v>-1.57</v>
      </c>
      <c r="M1514" s="41" t="n">
        <f aca="false">$O$5 + L1514</f>
        <v>837.21</v>
      </c>
      <c r="N1514" s="47" t="n">
        <f aca="false">IF(M1514&gt;$O$5,$O$2+$O$1,(M1514^3*3270.5936-M1514^2*8015778.389801+M1514*6549018422.82398-1783686174686.87))-$O$1</f>
        <v>31491226.9863281</v>
      </c>
      <c r="O1514" s="41" t="n">
        <f aca="false">N1514*100/$O$2</f>
        <v>80.5672800695404</v>
      </c>
      <c r="R1514" s="47" t="n">
        <f aca="false">SUM(D1514,I1514,N1514)</f>
        <v>197991685.375</v>
      </c>
      <c r="S1514" s="41" t="n">
        <f aca="false">R1514*100/$R$2</f>
        <v>71.7339456985461</v>
      </c>
      <c r="U1514" s="41" t="n">
        <f aca="false">[1]Plan1!$B1509</f>
        <v>20.83</v>
      </c>
    </row>
    <row r="1515" customFormat="false" ht="15" hidden="false" customHeight="false" outlineLevel="0" collapsed="false">
      <c r="A1515" s="46" t="n">
        <v>43513</v>
      </c>
      <c r="B1515" s="41" t="n">
        <f aca="false">[2]Plan1!$C1510</f>
        <v>-3.49</v>
      </c>
      <c r="C1515" s="41" t="n">
        <f aca="false">$E$5 + B1515</f>
        <v>777.51</v>
      </c>
      <c r="D1515" s="47" t="n">
        <f aca="false">IF(C1515&gt;$E$5,$E$2+$E$1,(IF(C1515&gt;764.99,C1515^3*3486.59308-C1515^2*7860012.00812+C1515*5908819377.96283-1481278321001.59,IF(C1515&gt;752.99,C1515^3*3588.471445-C1515^2*8028757.56264+C1515*5988077680.84934-1488767378546.26,C1515^3*899.851852-C1515^2*1969009.674601+C1515*1435480406.01138-348666163343.76))))-$E$1</f>
        <v>112327690.863037</v>
      </c>
      <c r="E1515" s="47" t="n">
        <f aca="false">D1515*100/$E$2</f>
        <v>75.398317762874</v>
      </c>
      <c r="G1515" s="41" t="n">
        <f aca="false">[3]Plan1!$C1510</f>
        <v>-4.96</v>
      </c>
      <c r="H1515" s="41" t="n">
        <f aca="false">$J$5 + G1515</f>
        <v>755.04</v>
      </c>
      <c r="I1515" s="47" t="n">
        <f aca="false">IF(H1515&gt;$J$5,$J$2+$J$1,(IF(H1515&gt;739.99,H1515^3*2498.244218-H1515^2*5471052.355142+H1515*3994605728.77515-972400879260.135,H1515^3*1396.138889-H1515^2*3002770.071427+H1515*2152080038.43115-513963640099.415)))-$J$1</f>
        <v>55655495.4562988</v>
      </c>
      <c r="J1515" s="47" t="n">
        <f aca="false">I1515*100/$J$2</f>
        <v>63.2862706154959</v>
      </c>
      <c r="L1515" s="41" t="n">
        <f aca="false">[4]Plan1!$C1510</f>
        <v>-1.43</v>
      </c>
      <c r="M1515" s="41" t="n">
        <f aca="false">$O$5 + L1515</f>
        <v>837.35</v>
      </c>
      <c r="N1515" s="47" t="n">
        <f aca="false">IF(M1515&gt;$O$5,$O$2+$O$1,(M1515^3*3270.5936-M1515^2*8015778.389801+M1515*6549018422.82398-1783686174686.87))-$O$1</f>
        <v>32127637.4248047</v>
      </c>
      <c r="O1515" s="41" t="n">
        <f aca="false">N1515*100/$O$2</f>
        <v>82.1954750604241</v>
      </c>
      <c r="R1515" s="47" t="n">
        <f aca="false">SUM(D1515,I1515,N1515)</f>
        <v>200110823.744141</v>
      </c>
      <c r="S1515" s="41" t="n">
        <f aca="false">R1515*100/$R$2</f>
        <v>72.5017262061554</v>
      </c>
      <c r="U1515" s="41" t="n">
        <f aca="false">[1]Plan1!$B1510</f>
        <v>44.14</v>
      </c>
    </row>
    <row r="1516" customFormat="false" ht="15" hidden="false" customHeight="false" outlineLevel="0" collapsed="false">
      <c r="A1516" s="46" t="n">
        <v>43514</v>
      </c>
      <c r="B1516" s="41" t="n">
        <f aca="false">[2]Plan1!$C1511</f>
        <v>-3.4</v>
      </c>
      <c r="C1516" s="41" t="n">
        <f aca="false">$E$5 + B1516</f>
        <v>777.6</v>
      </c>
      <c r="D1516" s="47" t="n">
        <f aca="false">IF(C1516&gt;$E$5,$E$2+$E$1,(IF(C1516&gt;764.99,C1516^3*3486.59308-C1516^2*7860012.00812+C1516*5908819377.96283-1481278321001.59,IF(C1516&gt;752.99,C1516^3*3588.471445-C1516^2*8028757.56264+C1516*5988077680.84934-1488767378546.26,C1516^3*899.851852-C1516^2*1969009.674601+C1516*1435480406.01138-348666163343.76))))-$E$1</f>
        <v>113185628.421631</v>
      </c>
      <c r="E1516" s="47" t="n">
        <f aca="false">D1516*100/$E$2</f>
        <v>75.9741957869529</v>
      </c>
      <c r="G1516" s="41" t="n">
        <f aca="false">[3]Plan1!$C1511</f>
        <v>-4.84</v>
      </c>
      <c r="H1516" s="41" t="n">
        <f aca="false">$J$5 + G1516</f>
        <v>755.16</v>
      </c>
      <c r="I1516" s="47" t="n">
        <f aca="false">IF(H1516&gt;$J$5,$J$2+$J$1,(IF(H1516&gt;739.99,H1516^3*2498.244218-H1516^2*5471052.355142+H1516*3994605728.77515-972400879260.135,H1516^3*1396.138889-H1516^2*3002770.071427+H1516*2152080038.43115-513963640099.415)))-$J$1</f>
        <v>56320203.2614746</v>
      </c>
      <c r="J1516" s="47" t="n">
        <f aca="false">I1516*100/$J$2</f>
        <v>64.0421147184672</v>
      </c>
      <c r="L1516" s="41" t="n">
        <f aca="false">[4]Plan1!$C1511</f>
        <v>-1.35</v>
      </c>
      <c r="M1516" s="41" t="n">
        <f aca="false">$O$5 + L1516</f>
        <v>837.43</v>
      </c>
      <c r="N1516" s="47" t="n">
        <f aca="false">IF(M1516&gt;$O$5,$O$2+$O$1,(M1516^3*3270.5936-M1516^2*8015778.389801+M1516*6549018422.82398-1783686174686.87))-$O$1</f>
        <v>32494819.1230469</v>
      </c>
      <c r="O1516" s="41" t="n">
        <f aca="false">N1516*100/$O$2</f>
        <v>83.1348741740734</v>
      </c>
      <c r="R1516" s="47" t="n">
        <f aca="false">SUM(D1516,I1516,N1516)</f>
        <v>202000650.806152</v>
      </c>
      <c r="S1516" s="41" t="n">
        <f aca="false">R1516*100/$R$2</f>
        <v>73.1864254226363</v>
      </c>
      <c r="U1516" s="41" t="n">
        <f aca="false">[1]Plan1!$B1511</f>
        <v>40.24</v>
      </c>
    </row>
    <row r="1517" customFormat="false" ht="15" hidden="false" customHeight="false" outlineLevel="0" collapsed="false">
      <c r="A1517" s="46" t="n">
        <v>43515</v>
      </c>
      <c r="B1517" s="41" t="n">
        <f aca="false">[2]Plan1!$C1512</f>
        <v>-3.36</v>
      </c>
      <c r="C1517" s="41" t="n">
        <f aca="false">$E$5 + B1517</f>
        <v>777.64</v>
      </c>
      <c r="D1517" s="47" t="n">
        <f aca="false">IF(C1517&gt;$E$5,$E$2+$E$1,(IF(C1517&gt;764.99,C1517^3*3486.59308-C1517^2*7860012.00812+C1517*5908819377.96283-1481278321001.59,IF(C1517&gt;752.99,C1517^3*3588.471445-C1517^2*8028757.56264+C1517*5988077680.84934-1488767378546.26,C1517^3*899.851852-C1517^2*1969009.674601+C1517*1435480406.01138-348666163343.76))))-$E$1</f>
        <v>113568355.359619</v>
      </c>
      <c r="E1517" s="47" t="n">
        <f aca="false">D1517*100/$E$2</f>
        <v>76.2310956400981</v>
      </c>
      <c r="G1517" s="41" t="n">
        <f aca="false">[3]Plan1!$C1512</f>
        <v>-4.8</v>
      </c>
      <c r="H1517" s="41" t="n">
        <f aca="false">$J$5 + G1517</f>
        <v>755.2</v>
      </c>
      <c r="I1517" s="47" t="n">
        <f aca="false">IF(H1517&gt;$J$5,$J$2+$J$1,(IF(H1517&gt;739.99,H1517^3*2498.244218-H1517^2*5471052.355142+H1517*3994605728.77515-972400879260.135,H1517^3*1396.138889-H1517^2*3002770.071427+H1517*2152080038.43115-513963640099.415)))-$J$1</f>
        <v>56542978.7385254</v>
      </c>
      <c r="J1517" s="47" t="n">
        <f aca="false">I1517*100/$J$2</f>
        <v>64.2954343414719</v>
      </c>
      <c r="L1517" s="41" t="n">
        <f aca="false">[4]Plan1!$C1512</f>
        <v>-1.28</v>
      </c>
      <c r="M1517" s="41" t="n">
        <f aca="false">$O$5 + L1517</f>
        <v>837.5</v>
      </c>
      <c r="N1517" s="47" t="n">
        <f aca="false">IF(M1517&gt;$O$5,$O$2+$O$1,(M1517^3*3270.5936-M1517^2*8015778.389801+M1517*6549018422.82398-1783686174686.87))-$O$1</f>
        <v>32818212.2314453</v>
      </c>
      <c r="O1517" s="41" t="n">
        <f aca="false">N1517*100/$O$2</f>
        <v>83.9622443857266</v>
      </c>
      <c r="R1517" s="47" t="n">
        <f aca="false">SUM(D1517,I1517,N1517)</f>
        <v>202929546.32959</v>
      </c>
      <c r="S1517" s="41" t="n">
        <f aca="false">R1517*100/$R$2</f>
        <v>73.5229715806817</v>
      </c>
      <c r="U1517" s="41" t="n">
        <f aca="false">[1]Plan1!$B1512</f>
        <v>36.08</v>
      </c>
    </row>
    <row r="1518" customFormat="false" ht="15" hidden="false" customHeight="false" outlineLevel="0" collapsed="false">
      <c r="A1518" s="46" t="n">
        <v>43516</v>
      </c>
      <c r="B1518" s="41" t="n">
        <f aca="false">[2]Plan1!$C1513</f>
        <v>-3.36</v>
      </c>
      <c r="C1518" s="41" t="n">
        <f aca="false">$E$5 + B1518</f>
        <v>777.64</v>
      </c>
      <c r="D1518" s="47" t="n">
        <f aca="false">IF(C1518&gt;$E$5,$E$2+$E$1,(IF(C1518&gt;764.99,C1518^3*3486.59308-C1518^2*7860012.00812+C1518*5908819377.96283-1481278321001.59,IF(C1518&gt;752.99,C1518^3*3588.471445-C1518^2*8028757.56264+C1518*5988077680.84934-1488767378546.26,C1518^3*899.851852-C1518^2*1969009.674601+C1518*1435480406.01138-348666163343.76))))-$E$1</f>
        <v>113568355.359619</v>
      </c>
      <c r="E1518" s="47" t="n">
        <f aca="false">D1518*100/$E$2</f>
        <v>76.2310956400981</v>
      </c>
      <c r="G1518" s="41" t="n">
        <f aca="false">[3]Plan1!$C1513</f>
        <v>-4.75</v>
      </c>
      <c r="H1518" s="41" t="n">
        <f aca="false">$J$5 + G1518</f>
        <v>755.25</v>
      </c>
      <c r="I1518" s="47" t="n">
        <f aca="false">IF(H1518&gt;$J$5,$J$2+$J$1,(IF(H1518&gt;739.99,H1518^3*2498.244218-H1518^2*5471052.355142+H1518*3994605728.77515-972400879260.135,H1518^3*1396.138889-H1518^2*3002770.071427+H1518*2152080038.43115-513963640099.415)))-$J$1</f>
        <v>56822298.5612793</v>
      </c>
      <c r="J1518" s="47" t="n">
        <f aca="false">I1518*100/$J$2</f>
        <v>64.6130509532035</v>
      </c>
      <c r="L1518" s="41" t="n">
        <f aca="false">[4]Plan1!$C1513</f>
        <v>-1.28</v>
      </c>
      <c r="M1518" s="41" t="n">
        <f aca="false">$O$5 + L1518</f>
        <v>837.5</v>
      </c>
      <c r="N1518" s="47" t="n">
        <f aca="false">IF(M1518&gt;$O$5,$O$2+$O$1,(M1518^3*3270.5936-M1518^2*8015778.389801+M1518*6549018422.82398-1783686174686.87))-$O$1</f>
        <v>32818212.2314453</v>
      </c>
      <c r="O1518" s="41" t="n">
        <f aca="false">N1518*100/$O$2</f>
        <v>83.9622443857266</v>
      </c>
      <c r="R1518" s="47" t="n">
        <f aca="false">SUM(D1518,I1518,N1518)</f>
        <v>203208866.152344</v>
      </c>
      <c r="S1518" s="41" t="n">
        <f aca="false">R1518*100/$R$2</f>
        <v>73.624171350561</v>
      </c>
      <c r="U1518" s="41" t="n">
        <f aca="false">[1]Plan1!$B1513</f>
        <v>35.63</v>
      </c>
    </row>
    <row r="1519" customFormat="false" ht="15" hidden="false" customHeight="false" outlineLevel="0" collapsed="false">
      <c r="A1519" s="46" t="n">
        <v>43517</v>
      </c>
      <c r="B1519" s="41" t="n">
        <f aca="false">[2]Plan1!$C1514</f>
        <v>-3.34</v>
      </c>
      <c r="C1519" s="41" t="n">
        <f aca="false">$E$5 + B1519</f>
        <v>777.66</v>
      </c>
      <c r="D1519" s="47" t="n">
        <f aca="false">IF(C1519&gt;$E$5,$E$2+$E$1,(IF(C1519&gt;764.99,C1519^3*3486.59308-C1519^2*7860012.00812+C1519*5908819377.96283-1481278321001.59,IF(C1519&gt;752.99,C1519^3*3588.471445-C1519^2*8028757.56264+C1519*5988077680.84934-1488767378546.26,C1519^3*899.851852-C1519^2*1969009.674601+C1519*1435480406.01138-348666163343.76))))-$E$1</f>
        <v>113760047.462646</v>
      </c>
      <c r="E1519" s="47" t="n">
        <f aca="false">D1519*100/$E$2</f>
        <v>76.3597661574535</v>
      </c>
      <c r="G1519" s="41" t="n">
        <f aca="false">[3]Plan1!$C1514</f>
        <v>-4.7</v>
      </c>
      <c r="H1519" s="41" t="n">
        <f aca="false">$J$5 + G1519</f>
        <v>755.3</v>
      </c>
      <c r="I1519" s="47" t="n">
        <f aca="false">IF(H1519&gt;$J$5,$J$2+$J$1,(IF(H1519&gt;739.99,H1519^3*2498.244218-H1519^2*5471052.355142+H1519*3994605728.77515-972400879260.135,H1519^3*1396.138889-H1519^2*3002770.071427+H1519*2152080038.43115-513963640099.415)))-$J$1</f>
        <v>57102565.1057129</v>
      </c>
      <c r="J1519" s="47" t="n">
        <f aca="false">I1519*100/$J$2</f>
        <v>64.9317440890759</v>
      </c>
      <c r="L1519" s="41" t="n">
        <f aca="false">[4]Plan1!$C1514</f>
        <v>-1.26</v>
      </c>
      <c r="M1519" s="41" t="n">
        <f aca="false">$O$5 + L1519</f>
        <v>837.52</v>
      </c>
      <c r="N1519" s="47" t="n">
        <f aca="false">IF(M1519&gt;$O$5,$O$2+$O$1,(M1519^3*3270.5936-M1519^2*8015778.389801+M1519*6549018422.82398-1783686174686.87))-$O$1</f>
        <v>32910972.8251953</v>
      </c>
      <c r="O1519" s="41" t="n">
        <f aca="false">N1519*100/$O$2</f>
        <v>84.1995634568227</v>
      </c>
      <c r="R1519" s="47" t="n">
        <f aca="false">SUM(D1519,I1519,N1519)</f>
        <v>203773585.393555</v>
      </c>
      <c r="S1519" s="41" t="n">
        <f aca="false">R1519*100/$R$2</f>
        <v>73.8287735756858</v>
      </c>
      <c r="U1519" s="41" t="n">
        <f aca="false">[1]Plan1!$B1514</f>
        <v>30.91</v>
      </c>
    </row>
    <row r="1520" customFormat="false" ht="15" hidden="false" customHeight="false" outlineLevel="0" collapsed="false">
      <c r="A1520" s="46" t="n">
        <v>43518</v>
      </c>
      <c r="B1520" s="41" t="n">
        <f aca="false">[2]Plan1!$C1515</f>
        <v>-3.28</v>
      </c>
      <c r="C1520" s="41" t="n">
        <f aca="false">$E$5 + B1520</f>
        <v>777.72</v>
      </c>
      <c r="D1520" s="47" t="n">
        <f aca="false">IF(C1520&gt;$E$5,$E$2+$E$1,(IF(C1520&gt;764.99,C1520^3*3486.59308-C1520^2*7860012.00812+C1520*5908819377.96283-1481278321001.59,IF(C1520&gt;752.99,C1520^3*3588.471445-C1520^2*8028757.56264+C1520*5988077680.84934-1488767378546.26,C1520^3*899.851852-C1520^2*1969009.674601+C1520*1435480406.01138-348666163343.76))))-$E$1</f>
        <v>114336440.311768</v>
      </c>
      <c r="E1520" s="47" t="n">
        <f aca="false">D1520*100/$E$2</f>
        <v>76.746661417744</v>
      </c>
      <c r="G1520" s="41" t="n">
        <f aca="false">[3]Plan1!$C1515</f>
        <v>-4.66</v>
      </c>
      <c r="H1520" s="41" t="n">
        <f aca="false">$J$5 + G1520</f>
        <v>755.34</v>
      </c>
      <c r="I1520" s="47" t="n">
        <f aca="false">IF(H1520&gt;$J$5,$J$2+$J$1,(IF(H1520&gt;739.99,H1520^3*2498.244218-H1520^2*5471052.355142+H1520*3994605728.77515-972400879260.135,H1520^3*1396.138889-H1520^2*3002770.071427+H1520*2152080038.43115-513963640099.415)))-$J$1</f>
        <v>57327461.2409668</v>
      </c>
      <c r="J1520" s="47" t="n">
        <f aca="false">I1520*100/$J$2</f>
        <v>65.1874751280212</v>
      </c>
      <c r="L1520" s="41" t="n">
        <f aca="false">[4]Plan1!$C1515</f>
        <v>-1.29</v>
      </c>
      <c r="M1520" s="41" t="n">
        <f aca="false">$O$5 + L1520</f>
        <v>837.49</v>
      </c>
      <c r="N1520" s="47" t="n">
        <f aca="false">IF(M1520&gt;$O$5,$O$2+$O$1,(M1520^3*3270.5936-M1520^2*8015778.389801+M1520*6549018422.82398-1783686174686.87))-$O$1</f>
        <v>32771892.4194336</v>
      </c>
      <c r="O1520" s="41" t="n">
        <f aca="false">N1520*100/$O$2</f>
        <v>83.8437395948927</v>
      </c>
      <c r="R1520" s="47" t="n">
        <f aca="false">SUM(D1520,I1520,N1520)</f>
        <v>204435793.972168</v>
      </c>
      <c r="S1520" s="41" t="n">
        <f aca="false">R1520*100/$R$2</f>
        <v>74.0686969549398</v>
      </c>
      <c r="U1520" s="41" t="n">
        <f aca="false">[1]Plan1!$B1515</f>
        <v>32.29</v>
      </c>
    </row>
    <row r="1521" customFormat="false" ht="15" hidden="false" customHeight="false" outlineLevel="0" collapsed="false">
      <c r="A1521" s="46" t="n">
        <v>43519</v>
      </c>
      <c r="B1521" s="41" t="n">
        <f aca="false">[2]Plan1!$C1516</f>
        <v>-3.24</v>
      </c>
      <c r="C1521" s="41" t="n">
        <f aca="false">$E$5 + B1521</f>
        <v>777.76</v>
      </c>
      <c r="D1521" s="47" t="n">
        <f aca="false">IF(C1521&gt;$E$5,$E$2+$E$1,(IF(C1521&gt;764.99,C1521^3*3486.59308-C1521^2*7860012.00812+C1521*5908819377.96283-1481278321001.59,IF(C1521&gt;752.99,C1521^3*3588.471445-C1521^2*8028757.56264+C1521*5988077680.84934-1488767378546.26,C1521^3*899.851852-C1521^2*1969009.674601+C1521*1435480406.01138-348666163343.76))))-$E$1</f>
        <v>114721801.002686</v>
      </c>
      <c r="E1521" s="47" t="n">
        <f aca="false">D1521*100/$E$2</f>
        <v>77.0053291389792</v>
      </c>
      <c r="G1521" s="41" t="n">
        <f aca="false">[3]Plan1!$C1516</f>
        <v>-4.63</v>
      </c>
      <c r="H1521" s="41" t="n">
        <f aca="false">$J$5 + G1521</f>
        <v>755.37</v>
      </c>
      <c r="I1521" s="47" t="n">
        <f aca="false">IF(H1521&gt;$J$5,$J$2+$J$1,(IF(H1521&gt;739.99,H1521^3*2498.244218-H1521^2*5471052.355142+H1521*3994605728.77515-972400879260.135,H1521^3*1396.138889-H1521^2*3002770.071427+H1521*2152080038.43115-513963640099.415)))-$J$1</f>
        <v>57496532.329834</v>
      </c>
      <c r="J1521" s="47" t="n">
        <f aca="false">I1521*100/$J$2</f>
        <v>65.379727098749</v>
      </c>
      <c r="L1521" s="41" t="n">
        <f aca="false">[4]Plan1!$C1516</f>
        <v>-1.24</v>
      </c>
      <c r="M1521" s="41" t="n">
        <f aca="false">$O$5 + L1521</f>
        <v>837.54</v>
      </c>
      <c r="N1521" s="47" t="n">
        <f aca="false">IF(M1521&gt;$O$5,$O$2+$O$1,(M1521^3*3270.5936-M1521^2*8015778.389801+M1521*6549018422.82398-1783686174686.87))-$O$1</f>
        <v>33003894.8466797</v>
      </c>
      <c r="O1521" s="41" t="n">
        <f aca="false">N1521*100/$O$2</f>
        <v>84.437295525275</v>
      </c>
      <c r="R1521" s="47" t="n">
        <f aca="false">SUM(D1521,I1521,N1521)</f>
        <v>205222228.179199</v>
      </c>
      <c r="S1521" s="41" t="n">
        <f aca="false">R1521*100/$R$2</f>
        <v>74.3536282569579</v>
      </c>
      <c r="U1521" s="41" t="n">
        <f aca="false">[1]Plan1!$B1516</f>
        <v>30.09</v>
      </c>
    </row>
    <row r="1522" customFormat="false" ht="15" hidden="false" customHeight="false" outlineLevel="0" collapsed="false">
      <c r="A1522" s="46" t="n">
        <v>43520</v>
      </c>
      <c r="B1522" s="41" t="n">
        <f aca="false">[2]Plan1!$C1517</f>
        <v>-3.24</v>
      </c>
      <c r="C1522" s="41" t="n">
        <f aca="false">$E$5 + B1522</f>
        <v>777.76</v>
      </c>
      <c r="D1522" s="47" t="n">
        <f aca="false">IF(C1522&gt;$E$5,$E$2+$E$1,(IF(C1522&gt;764.99,C1522^3*3486.59308-C1522^2*7860012.00812+C1522*5908819377.96283-1481278321001.59,IF(C1522&gt;752.99,C1522^3*3588.471445-C1522^2*8028757.56264+C1522*5988077680.84934-1488767378546.26,C1522^3*899.851852-C1522^2*1969009.674601+C1522*1435480406.01138-348666163343.76))))-$E$1</f>
        <v>114721801.002686</v>
      </c>
      <c r="E1522" s="47" t="n">
        <f aca="false">D1522*100/$E$2</f>
        <v>77.0053291389792</v>
      </c>
      <c r="G1522" s="41" t="n">
        <f aca="false">[3]Plan1!$C1517</f>
        <v>-4.61</v>
      </c>
      <c r="H1522" s="41" t="n">
        <f aca="false">$J$5 + G1522</f>
        <v>755.39</v>
      </c>
      <c r="I1522" s="47" t="n">
        <f aca="false">IF(H1522&gt;$J$5,$J$2+$J$1,(IF(H1522&gt;739.99,H1522^3*2498.244218-H1522^2*5471052.355142+H1522*3994605728.77515-972400879260.135,H1522^3*1396.138889-H1522^2*3002770.071427+H1522*2152080038.43115-513963640099.415)))-$J$1</f>
        <v>57609436.6079102</v>
      </c>
      <c r="J1522" s="47" t="n">
        <f aca="false">I1522*100/$J$2</f>
        <v>65.5081113784575</v>
      </c>
      <c r="L1522" s="41" t="n">
        <f aca="false">[4]Plan1!$C1517</f>
        <v>-1.24</v>
      </c>
      <c r="M1522" s="41" t="n">
        <f aca="false">$O$5 + L1522</f>
        <v>837.54</v>
      </c>
      <c r="N1522" s="47" t="n">
        <f aca="false">IF(M1522&gt;$O$5,$O$2+$O$1,(M1522^3*3270.5936-M1522^2*8015778.389801+M1522*6549018422.82398-1783686174686.87))-$O$1</f>
        <v>33003894.8466797</v>
      </c>
      <c r="O1522" s="41" t="n">
        <f aca="false">N1522*100/$O$2</f>
        <v>84.437295525275</v>
      </c>
      <c r="R1522" s="47" t="n">
        <f aca="false">SUM(D1522,I1522,N1522)</f>
        <v>205335132.457275</v>
      </c>
      <c r="S1522" s="41" t="n">
        <f aca="false">R1522*100/$R$2</f>
        <v>74.3945343654004</v>
      </c>
      <c r="U1522" s="41" t="n">
        <f aca="false">[1]Plan1!$B1517</f>
        <v>22.53</v>
      </c>
    </row>
    <row r="1523" customFormat="false" ht="15" hidden="false" customHeight="false" outlineLevel="0" collapsed="false">
      <c r="A1523" s="46" t="n">
        <v>43521</v>
      </c>
      <c r="B1523" s="41" t="n">
        <f aca="false">[2]Plan1!$C1518</f>
        <v>-3.26</v>
      </c>
      <c r="C1523" s="41" t="n">
        <f aca="false">$E$5 + B1523</f>
        <v>777.74</v>
      </c>
      <c r="D1523" s="47" t="n">
        <f aca="false">IF(C1523&gt;$E$5,$E$2+$E$1,(IF(C1523&gt;764.99,C1523^3*3486.59308-C1523^2*7860012.00812+C1523*5908819377.96283-1481278321001.59,IF(C1523&gt;752.99,C1523^3*3588.471445-C1523^2*8028757.56264+C1523*5988077680.84934-1488767378546.26,C1523^3*899.851852-C1523^2*1969009.674601+C1523*1435480406.01138-348666163343.76))))-$E$1</f>
        <v>114529010.666748</v>
      </c>
      <c r="E1523" s="47" t="n">
        <f aca="false">D1523*100/$E$2</f>
        <v>76.8759214488634</v>
      </c>
      <c r="G1523" s="41" t="n">
        <f aca="false">[3]Plan1!$C1518</f>
        <v>-4.6</v>
      </c>
      <c r="H1523" s="41" t="n">
        <f aca="false">$J$5 + G1523</f>
        <v>755.4</v>
      </c>
      <c r="I1523" s="47" t="n">
        <f aca="false">IF(H1523&gt;$J$5,$J$2+$J$1,(IF(H1523&gt;739.99,H1523^3*2498.244218-H1523^2*5471052.355142+H1523*3994605728.77515-972400879260.135,H1523^3*1396.138889-H1523^2*3002770.071427+H1523*2152080038.43115-513963640099.415)))-$J$1</f>
        <v>57665945.857666</v>
      </c>
      <c r="J1523" s="47" t="n">
        <f aca="false">I1523*100/$J$2</f>
        <v>65.5723684593263</v>
      </c>
      <c r="L1523" s="41" t="n">
        <f aca="false">[4]Plan1!$C1518</f>
        <v>-1.26</v>
      </c>
      <c r="M1523" s="41" t="n">
        <f aca="false">$O$5 + L1523</f>
        <v>837.52</v>
      </c>
      <c r="N1523" s="47" t="n">
        <f aca="false">IF(M1523&gt;$O$5,$O$2+$O$1,(M1523^3*3270.5936-M1523^2*8015778.389801+M1523*6549018422.82398-1783686174686.87))-$O$1</f>
        <v>32910972.8251953</v>
      </c>
      <c r="O1523" s="41" t="n">
        <f aca="false">N1523*100/$O$2</f>
        <v>84.1995634568227</v>
      </c>
      <c r="R1523" s="47" t="n">
        <f aca="false">SUM(D1523,I1523,N1523)</f>
        <v>205105929.349609</v>
      </c>
      <c r="S1523" s="41" t="n">
        <f aca="false">R1523*100/$R$2</f>
        <v>74.3114922757888</v>
      </c>
      <c r="U1523" s="41" t="n">
        <f aca="false">[1]Plan1!$B1518</f>
        <v>21.84</v>
      </c>
    </row>
    <row r="1524" customFormat="false" ht="15" hidden="false" customHeight="false" outlineLevel="0" collapsed="false">
      <c r="A1524" s="46" t="n">
        <v>43522</v>
      </c>
      <c r="B1524" s="41" t="n">
        <f aca="false">[2]Plan1!$C1519</f>
        <v>-3.26</v>
      </c>
      <c r="C1524" s="41" t="n">
        <f aca="false">$E$5 + B1524</f>
        <v>777.74</v>
      </c>
      <c r="D1524" s="47" t="n">
        <f aca="false">IF(C1524&gt;$E$5,$E$2+$E$1,(IF(C1524&gt;764.99,C1524^3*3486.59308-C1524^2*7860012.00812+C1524*5908819377.96283-1481278321001.59,IF(C1524&gt;752.99,C1524^3*3588.471445-C1524^2*8028757.56264+C1524*5988077680.84934-1488767378546.26,C1524^3*899.851852-C1524^2*1969009.674601+C1524*1435480406.01138-348666163343.76))))-$E$1</f>
        <v>114529010.666748</v>
      </c>
      <c r="E1524" s="47" t="n">
        <f aca="false">D1524*100/$E$2</f>
        <v>76.8759214488634</v>
      </c>
      <c r="G1524" s="41" t="n">
        <f aca="false">[3]Plan1!$C1519</f>
        <v>-4.6</v>
      </c>
      <c r="H1524" s="41" t="n">
        <f aca="false">$J$5 + G1524</f>
        <v>755.4</v>
      </c>
      <c r="I1524" s="47" t="n">
        <f aca="false">IF(H1524&gt;$J$5,$J$2+$J$1,(IF(H1524&gt;739.99,H1524^3*2498.244218-H1524^2*5471052.355142+H1524*3994605728.77515-972400879260.135,H1524^3*1396.138889-H1524^2*3002770.071427+H1524*2152080038.43115-513963640099.415)))-$J$1</f>
        <v>57665945.857666</v>
      </c>
      <c r="J1524" s="47" t="n">
        <f aca="false">I1524*100/$J$2</f>
        <v>65.5723684593263</v>
      </c>
      <c r="L1524" s="41" t="n">
        <f aca="false">[4]Plan1!$C1519</f>
        <v>-1.27</v>
      </c>
      <c r="M1524" s="41" t="n">
        <f aca="false">$O$5 + L1524</f>
        <v>837.51</v>
      </c>
      <c r="N1524" s="47" t="n">
        <f aca="false">IF(M1524&gt;$O$5,$O$2+$O$1,(M1524^3*3270.5936-M1524^2*8015778.389801+M1524*6549018422.82398-1783686174686.87))-$O$1</f>
        <v>32864572.3588867</v>
      </c>
      <c r="O1524" s="41" t="n">
        <f aca="false">N1524*100/$O$2</f>
        <v>84.0808523197157</v>
      </c>
      <c r="R1524" s="47" t="n">
        <f aca="false">SUM(D1524,I1524,N1524)</f>
        <v>205059528.883301</v>
      </c>
      <c r="S1524" s="41" t="n">
        <f aca="false">R1524*100/$R$2</f>
        <v>74.2946810216987</v>
      </c>
      <c r="U1524" s="41" t="n">
        <f aca="false">[1]Plan1!$B1519</f>
        <v>21.16</v>
      </c>
    </row>
    <row r="1525" customFormat="false" ht="15" hidden="false" customHeight="false" outlineLevel="0" collapsed="false">
      <c r="A1525" s="46" t="n">
        <v>43523</v>
      </c>
      <c r="B1525" s="41" t="n">
        <f aca="false">[2]Plan1!$C1520</f>
        <v>-3.26</v>
      </c>
      <c r="C1525" s="41" t="n">
        <f aca="false">$E$5 + B1525</f>
        <v>777.74</v>
      </c>
      <c r="D1525" s="47" t="n">
        <f aca="false">IF(C1525&gt;$E$5,$E$2+$E$1,(IF(C1525&gt;764.99,C1525^3*3486.59308-C1525^2*7860012.00812+C1525*5908819377.96283-1481278321001.59,IF(C1525&gt;752.99,C1525^3*3588.471445-C1525^2*8028757.56264+C1525*5988077680.84934-1488767378546.26,C1525^3*899.851852-C1525^2*1969009.674601+C1525*1435480406.01138-348666163343.76))))-$E$1</f>
        <v>114529010.666748</v>
      </c>
      <c r="E1525" s="47" t="n">
        <f aca="false">D1525*100/$E$2</f>
        <v>76.8759214488634</v>
      </c>
      <c r="G1525" s="41" t="n">
        <f aca="false">[3]Plan1!$C1520</f>
        <v>-4.59</v>
      </c>
      <c r="H1525" s="41" t="n">
        <f aca="false">$J$5 + G1525</f>
        <v>755.41</v>
      </c>
      <c r="I1525" s="47" t="n">
        <f aca="false">IF(H1525&gt;$J$5,$J$2+$J$1,(IF(H1525&gt;739.99,H1525^3*2498.244218-H1525^2*5471052.355142+H1525*3994605728.77515-972400879260.135,H1525^3*1396.138889-H1525^2*3002770.071427+H1525*2152080038.43115-513963640099.415)))-$J$1</f>
        <v>57722493.2001953</v>
      </c>
      <c r="J1525" s="47" t="n">
        <f aca="false">I1525*100/$J$2</f>
        <v>65.6366688557661</v>
      </c>
      <c r="L1525" s="41" t="n">
        <f aca="false">[4]Plan1!$C1520</f>
        <v>-1.22</v>
      </c>
      <c r="M1525" s="41" t="n">
        <f aca="false">$O$5 + L1525</f>
        <v>837.56</v>
      </c>
      <c r="N1525" s="47" t="n">
        <f aca="false">IF(M1525&gt;$O$5,$O$2+$O$1,(M1525^3*3270.5936-M1525^2*8015778.389801+M1525*6549018422.82398-1783686174686.87))-$O$1</f>
        <v>33096978.4521484</v>
      </c>
      <c r="O1525" s="41" t="n">
        <f aca="false">N1525*100/$O$2</f>
        <v>84.675440990834</v>
      </c>
      <c r="R1525" s="47" t="n">
        <f aca="false">SUM(D1525,I1525,N1525)</f>
        <v>205348482.319092</v>
      </c>
      <c r="S1525" s="41" t="n">
        <f aca="false">R1525*100/$R$2</f>
        <v>74.3993711253926</v>
      </c>
      <c r="U1525" s="41" t="n">
        <f aca="false">[1]Plan1!$B1520</f>
        <v>49.82</v>
      </c>
    </row>
    <row r="1526" customFormat="false" ht="15" hidden="false" customHeight="false" outlineLevel="0" collapsed="false">
      <c r="A1526" s="46" t="n">
        <v>43524</v>
      </c>
      <c r="B1526" s="41" t="n">
        <f aca="false">[2]Plan1!$C1521</f>
        <v>-3.26</v>
      </c>
      <c r="C1526" s="41" t="n">
        <f aca="false">$E$5 + B1526</f>
        <v>777.74</v>
      </c>
      <c r="D1526" s="47" t="n">
        <f aca="false">IF(C1526&gt;$E$5,$E$2+$E$1,(IF(C1526&gt;764.99,C1526^3*3486.59308-C1526^2*7860012.00812+C1526*5908819377.96283-1481278321001.59,IF(C1526&gt;752.99,C1526^3*3588.471445-C1526^2*8028757.56264+C1526*5988077680.84934-1488767378546.26,C1526^3*899.851852-C1526^2*1969009.674601+C1526*1435480406.01138-348666163343.76))))-$E$1</f>
        <v>114529010.666748</v>
      </c>
      <c r="E1526" s="47" t="n">
        <f aca="false">D1526*100/$E$2</f>
        <v>76.8759214488634</v>
      </c>
      <c r="G1526" s="41" t="n">
        <f aca="false">[3]Plan1!$C1521</f>
        <v>-4.56</v>
      </c>
      <c r="H1526" s="41" t="n">
        <f aca="false">$J$5 + G1526</f>
        <v>755.44</v>
      </c>
      <c r="I1526" s="47" t="n">
        <f aca="false">IF(H1526&gt;$J$5,$J$2+$J$1,(IF(H1526&gt;739.99,H1526^3*2498.244218-H1526^2*5471052.355142+H1526*3994605728.77515-972400879260.135,H1526^3*1396.138889-H1526^2*3002770.071427+H1526*2152080038.43115-513963640099.415)))-$J$1</f>
        <v>57892363.9431152</v>
      </c>
      <c r="J1526" s="47" t="n">
        <f aca="false">I1526*100/$J$2</f>
        <v>65.8298301189612</v>
      </c>
      <c r="L1526" s="41" t="n">
        <f aca="false">[4]Plan1!$C1521</f>
        <v>-1.2</v>
      </c>
      <c r="M1526" s="41" t="n">
        <f aca="false">$O$5 + L1526</f>
        <v>837.58</v>
      </c>
      <c r="N1526" s="47" t="n">
        <f aca="false">IF(M1526&gt;$O$5,$O$2+$O$1,(M1526^3*3270.5936-M1526^2*8015778.389801+M1526*6549018422.82398-1783686174686.87))-$O$1</f>
        <v>33190223.8017578</v>
      </c>
      <c r="O1526" s="41" t="n">
        <f aca="false">N1526*100/$O$2</f>
        <v>84.9140002632441</v>
      </c>
      <c r="R1526" s="47" t="n">
        <f aca="false">SUM(D1526,I1526,N1526)</f>
        <v>205611598.411621</v>
      </c>
      <c r="S1526" s="41" t="n">
        <f aca="false">R1526*100/$R$2</f>
        <v>74.4947001562969</v>
      </c>
      <c r="U1526" s="41" t="n">
        <f aca="false">[1]Plan1!$B1521</f>
        <v>47.19</v>
      </c>
    </row>
    <row r="1527" customFormat="false" ht="15" hidden="false" customHeight="false" outlineLevel="0" collapsed="false">
      <c r="A1527" s="46" t="n">
        <v>43525</v>
      </c>
      <c r="B1527" s="41" t="n">
        <f aca="false">[2]Plan1!$C1522</f>
        <v>-3.22</v>
      </c>
      <c r="C1527" s="41" t="n">
        <f aca="false">$E$5 + B1527</f>
        <v>777.78</v>
      </c>
      <c r="D1527" s="47" t="n">
        <f aca="false">IF(C1527&gt;$E$5,$E$2+$E$1,(IF(C1527&gt;764.99,C1527^3*3486.59308-C1527^2*7860012.00812+C1527*5908819377.96283-1481278321001.59,IF(C1527&gt;752.99,C1527^3*3588.471445-C1527^2*8028757.56264+C1527*5988077680.84934-1488767378546.26,C1527^3*899.851852-C1527^2*1969009.674601+C1527*1435480406.01138-348666163343.76))))-$E$1</f>
        <v>114914811.487549</v>
      </c>
      <c r="E1527" s="47" t="n">
        <f aca="false">D1527*100/$E$2</f>
        <v>77.1348846008379</v>
      </c>
      <c r="G1527" s="41" t="n">
        <f aca="false">[3]Plan1!$C1522</f>
        <v>-4.52</v>
      </c>
      <c r="H1527" s="41" t="n">
        <f aca="false">$J$5 + G1527</f>
        <v>755.48</v>
      </c>
      <c r="I1527" s="47" t="n">
        <f aca="false">IF(H1527&gt;$J$5,$J$2+$J$1,(IF(H1527&gt;739.99,H1527^3*2498.244218-H1527^2*5471052.355142+H1527*3994605728.77515-972400879260.135,H1527^3*1396.138889-H1527^2*3002770.071427+H1527*2152080038.43115-513963640099.415)))-$J$1</f>
        <v>58119392.4880371</v>
      </c>
      <c r="J1527" s="47" t="n">
        <f aca="false">I1527*100/$J$2</f>
        <v>66.0879859365237</v>
      </c>
      <c r="L1527" s="41" t="n">
        <f aca="false">[4]Plan1!$C1522</f>
        <v>-1.2</v>
      </c>
      <c r="M1527" s="41" t="n">
        <f aca="false">$O$5 + L1527</f>
        <v>837.58</v>
      </c>
      <c r="N1527" s="47" t="n">
        <f aca="false">IF(M1527&gt;$O$5,$O$2+$O$1,(M1527^3*3270.5936-M1527^2*8015778.389801+M1527*6549018422.82398-1783686174686.87))-$O$1</f>
        <v>33190223.8017578</v>
      </c>
      <c r="O1527" s="41" t="n">
        <f aca="false">N1527*100/$O$2</f>
        <v>84.9140002632441</v>
      </c>
      <c r="R1527" s="47" t="n">
        <f aca="false">SUM(D1527,I1527,N1527)</f>
        <v>206224427.777344</v>
      </c>
      <c r="S1527" s="41" t="n">
        <f aca="false">R1527*100/$R$2</f>
        <v>74.716733058133</v>
      </c>
      <c r="U1527" s="41" t="n">
        <f aca="false">[1]Plan1!$B1522</f>
        <v>36.08</v>
      </c>
    </row>
    <row r="1528" customFormat="false" ht="15" hidden="false" customHeight="false" outlineLevel="0" collapsed="false">
      <c r="A1528" s="46" t="n">
        <v>43526</v>
      </c>
      <c r="B1528" s="41" t="n">
        <f aca="false">[2]Plan1!$C1523</f>
        <v>-3.18</v>
      </c>
      <c r="C1528" s="41" t="n">
        <f aca="false">$E$5 + B1528</f>
        <v>777.82</v>
      </c>
      <c r="D1528" s="47" t="n">
        <f aca="false">IF(C1528&gt;$E$5,$E$2+$E$1,(IF(C1528&gt;764.99,C1528^3*3486.59308-C1528^2*7860012.00812+C1528*5908819377.96283-1481278321001.59,IF(C1528&gt;752.99,C1528^3*3588.471445-C1528^2*8028757.56264+C1528*5988077680.84934-1488767378546.26,C1528^3*899.851852-C1528^2*1969009.674601+C1528*1435480406.01138-348666163343.76))))-$E$1</f>
        <v>115301493.57251</v>
      </c>
      <c r="E1528" s="47" t="n">
        <f aca="false">D1528*100/$E$2</f>
        <v>77.3944392884763</v>
      </c>
      <c r="G1528" s="41" t="n">
        <f aca="false">[3]Plan1!$C1523</f>
        <v>-4.47</v>
      </c>
      <c r="H1528" s="41" t="n">
        <f aca="false">$J$5 + G1528</f>
        <v>755.53</v>
      </c>
      <c r="I1528" s="47" t="n">
        <f aca="false">IF(H1528&gt;$J$5,$J$2+$J$1,(IF(H1528&gt;739.99,H1528^3*2498.244218-H1528^2*5471052.355142+H1528*3994605728.77515-972400879260.135,H1528^3*1396.138889-H1528^2*3002770.071427+H1528*2152080038.43115-513963640099.415)))-$J$1</f>
        <v>58404038.0891113</v>
      </c>
      <c r="J1528" s="47" t="n">
        <f aca="false">I1528*100/$J$2</f>
        <v>66.4116585297043</v>
      </c>
      <c r="L1528" s="41" t="n">
        <f aca="false">[4]Plan1!$C1523</f>
        <v>-1.12</v>
      </c>
      <c r="M1528" s="41" t="n">
        <f aca="false">$O$5 + L1528</f>
        <v>837.66</v>
      </c>
      <c r="N1528" s="47" t="n">
        <f aca="false">IF(M1528&gt;$O$5,$O$2+$O$1,(M1528^3*3270.5936-M1528^2*8015778.389801+M1528*6549018422.82398-1783686174686.87))-$O$1</f>
        <v>33564825.7460938</v>
      </c>
      <c r="O1528" s="41" t="n">
        <f aca="false">N1528*100/$O$2</f>
        <v>85.8723833639411</v>
      </c>
      <c r="R1528" s="47" t="n">
        <f aca="false">SUM(D1528,I1528,N1528)</f>
        <v>207270357.407715</v>
      </c>
      <c r="S1528" s="41" t="n">
        <f aca="false">R1528*100/$R$2</f>
        <v>75.0956815941154</v>
      </c>
      <c r="U1528" s="41" t="n">
        <f aca="false">[1]Plan1!$B1523</f>
        <v>48.76</v>
      </c>
    </row>
    <row r="1529" customFormat="false" ht="15" hidden="false" customHeight="false" outlineLevel="0" collapsed="false">
      <c r="A1529" s="46" t="n">
        <v>43527</v>
      </c>
      <c r="B1529" s="41" t="n">
        <f aca="false">[2]Plan1!$C1524</f>
        <v>-3.17</v>
      </c>
      <c r="C1529" s="41" t="n">
        <f aca="false">$E$5 + B1529</f>
        <v>777.83</v>
      </c>
      <c r="D1529" s="47" t="n">
        <f aca="false">IF(C1529&gt;$E$5,$E$2+$E$1,(IF(C1529&gt;764.99,C1529^3*3486.59308-C1529^2*7860012.00812+C1529*5908819377.96283-1481278321001.59,IF(C1529&gt;752.99,C1529^3*3588.471445-C1529^2*8028757.56264+C1529*5988077680.84934-1488767378546.26,C1529^3*899.851852-C1529^2*1969009.674601+C1529*1435480406.01138-348666163343.76))))-$E$1</f>
        <v>115398301.947998</v>
      </c>
      <c r="E1529" s="47" t="n">
        <f aca="false">D1529*100/$E$2</f>
        <v>77.4594204930314</v>
      </c>
      <c r="G1529" s="41" t="n">
        <f aca="false">[3]Plan1!$C1524</f>
        <v>-4.41</v>
      </c>
      <c r="H1529" s="41" t="n">
        <f aca="false">$J$5 + G1529</f>
        <v>755.59</v>
      </c>
      <c r="I1529" s="47" t="n">
        <f aca="false">IF(H1529&gt;$J$5,$J$2+$J$1,(IF(H1529&gt;739.99,H1529^3*2498.244218-H1529^2*5471052.355142+H1529*3994605728.77515-972400879260.135,H1529^3*1396.138889-H1529^2*3002770.071427+H1529*2152080038.43115-513963640099.415)))-$J$1</f>
        <v>58746876.4992676</v>
      </c>
      <c r="J1529" s="47" t="n">
        <f aca="false">I1529*100/$J$2</f>
        <v>66.8015025913671</v>
      </c>
      <c r="L1529" s="41" t="n">
        <f aca="false">[4]Plan1!$C1524</f>
        <v>-1.09</v>
      </c>
      <c r="M1529" s="41" t="n">
        <f aca="false">$O$5 + L1529</f>
        <v>837.69</v>
      </c>
      <c r="N1529" s="47" t="n">
        <f aca="false">IF(M1529&gt;$O$5,$O$2+$O$1,(M1529^3*3270.5936-M1529^2*8015778.389801+M1529*6549018422.82398-1783686174686.87))-$O$1</f>
        <v>33705971.3574219</v>
      </c>
      <c r="O1529" s="41" t="n">
        <f aca="false">N1529*100/$O$2</f>
        <v>86.2334908559863</v>
      </c>
      <c r="R1529" s="47" t="n">
        <f aca="false">SUM(D1529,I1529,N1529)</f>
        <v>207851149.804688</v>
      </c>
      <c r="S1529" s="41" t="n">
        <f aca="false">R1529*100/$R$2</f>
        <v>75.3061072500597</v>
      </c>
      <c r="U1529" s="41" t="n">
        <f aca="false">[1]Plan1!$B1524</f>
        <v>62.26</v>
      </c>
    </row>
    <row r="1530" customFormat="false" ht="15" hidden="false" customHeight="false" outlineLevel="0" collapsed="false">
      <c r="A1530" s="46" t="n">
        <v>43528</v>
      </c>
      <c r="B1530" s="41" t="n">
        <f aca="false">[2]Plan1!$C1525</f>
        <v>-3.16</v>
      </c>
      <c r="C1530" s="41" t="n">
        <f aca="false">$E$5 + B1530</f>
        <v>777.84</v>
      </c>
      <c r="D1530" s="47" t="n">
        <f aca="false">IF(C1530&gt;$E$5,$E$2+$E$1,(IF(C1530&gt;764.99,C1530^3*3486.59308-C1530^2*7860012.00812+C1530*5908819377.96283-1481278321001.59,IF(C1530&gt;752.99,C1530^3*3588.471445-C1530^2*8028757.56264+C1530*5988077680.84934-1488767378546.26,C1530^3*899.851852-C1530^2*1969009.674601+C1530*1435480406.01138-348666163343.76))))-$E$1</f>
        <v>115495165.506592</v>
      </c>
      <c r="E1530" s="47" t="n">
        <f aca="false">D1530*100/$E$2</f>
        <v>77.5244387384381</v>
      </c>
      <c r="G1530" s="41" t="n">
        <f aca="false">[3]Plan1!$C1525</f>
        <v>-4.39</v>
      </c>
      <c r="H1530" s="41" t="n">
        <f aca="false">$J$5 + G1530</f>
        <v>755.61</v>
      </c>
      <c r="I1530" s="47" t="n">
        <f aca="false">IF(H1530&gt;$J$5,$J$2+$J$1,(IF(H1530&gt;739.99,H1530^3*2498.244218-H1530^2*5471052.355142+H1530*3994605728.77515-972400879260.135,H1530^3*1396.138889-H1530^2*3002770.071427+H1530*2152080038.43115-513963640099.415)))-$J$1</f>
        <v>58861462.8376465</v>
      </c>
      <c r="J1530" s="47" t="n">
        <f aca="false">I1530*100/$J$2</f>
        <v>66.9317995541383</v>
      </c>
      <c r="L1530" s="41" t="n">
        <f aca="false">[4]Plan1!$C1525</f>
        <v>-1.09</v>
      </c>
      <c r="M1530" s="41" t="n">
        <f aca="false">$O$5 + L1530</f>
        <v>837.69</v>
      </c>
      <c r="N1530" s="47" t="n">
        <f aca="false">IF(M1530&gt;$O$5,$O$2+$O$1,(M1530^3*3270.5936-M1530^2*8015778.389801+M1530*6549018422.82398-1783686174686.87))-$O$1</f>
        <v>33705971.3574219</v>
      </c>
      <c r="O1530" s="41" t="n">
        <f aca="false">N1530*100/$O$2</f>
        <v>86.2334908559863</v>
      </c>
      <c r="R1530" s="47" t="n">
        <f aca="false">SUM(D1530,I1530,N1530)</f>
        <v>208062599.70166</v>
      </c>
      <c r="S1530" s="41" t="n">
        <f aca="false">R1530*100/$R$2</f>
        <v>75.3827172117289</v>
      </c>
      <c r="U1530" s="41" t="n">
        <f aca="false">[1]Plan1!$B1525</f>
        <v>37.44</v>
      </c>
    </row>
    <row r="1531" customFormat="false" ht="15" hidden="false" customHeight="false" outlineLevel="0" collapsed="false">
      <c r="A1531" s="46" t="n">
        <v>43529</v>
      </c>
      <c r="B1531" s="41" t="n">
        <f aca="false">[2]Plan1!$C1526</f>
        <v>-3.15</v>
      </c>
      <c r="C1531" s="41" t="n">
        <f aca="false">$E$5 + B1531</f>
        <v>777.85</v>
      </c>
      <c r="D1531" s="47" t="n">
        <f aca="false">IF(C1531&gt;$E$5,$E$2+$E$1,(IF(C1531&gt;764.99,C1531^3*3486.59308-C1531^2*7860012.00812+C1531*5908819377.96283-1481278321001.59,IF(C1531&gt;752.99,C1531^3*3588.471445-C1531^2*8028757.56264+C1531*5988077680.84934-1488767378546.26,C1531^3*899.851852-C1531^2*1969009.674601+C1531*1435480406.01138-348666163343.76))))-$E$1</f>
        <v>115592084.270264</v>
      </c>
      <c r="E1531" s="47" t="n">
        <f aca="false">D1531*100/$E$2</f>
        <v>77.5894940394451</v>
      </c>
      <c r="G1531" s="41" t="n">
        <f aca="false">[3]Plan1!$C1526</f>
        <v>-4.36</v>
      </c>
      <c r="H1531" s="41" t="n">
        <f aca="false">$J$5 + G1531</f>
        <v>755.64</v>
      </c>
      <c r="I1531" s="47" t="n">
        <f aca="false">IF(H1531&gt;$J$5,$J$2+$J$1,(IF(H1531&gt;739.99,H1531^3*2498.244218-H1531^2*5471052.355142+H1531*3994605728.77515-972400879260.135,H1531^3*1396.138889-H1531^2*3002770.071427+H1531*2152080038.43115-513963640099.415)))-$J$1</f>
        <v>59033630.4465332</v>
      </c>
      <c r="J1531" s="47" t="n">
        <f aca="false">I1531*100/$J$2</f>
        <v>67.1275726004098</v>
      </c>
      <c r="L1531" s="41" t="n">
        <f aca="false">[4]Plan1!$C1526</f>
        <v>-1.08</v>
      </c>
      <c r="M1531" s="41" t="n">
        <f aca="false">$O$5 + L1531</f>
        <v>837.7</v>
      </c>
      <c r="N1531" s="47" t="n">
        <f aca="false">IF(M1531&gt;$O$5,$O$2+$O$1,(M1531^3*3270.5936-M1531^2*8015778.389801+M1531*6549018422.82398-1783686174686.87))-$O$1</f>
        <v>33753101.2475586</v>
      </c>
      <c r="O1531" s="41" t="n">
        <f aca="false">N1531*100/$O$2</f>
        <v>86.3540681539093</v>
      </c>
      <c r="R1531" s="47" t="n">
        <f aca="false">SUM(D1531,I1531,N1531)</f>
        <v>208378815.964355</v>
      </c>
      <c r="S1531" s="41" t="n">
        <f aca="false">R1531*100/$R$2</f>
        <v>75.4972848521539</v>
      </c>
      <c r="U1531" s="41" t="n">
        <f aca="false">[1]Plan1!$B1526</f>
        <v>28.09</v>
      </c>
    </row>
    <row r="1532" customFormat="false" ht="15" hidden="false" customHeight="false" outlineLevel="0" collapsed="false">
      <c r="A1532" s="46" t="n">
        <v>43530</v>
      </c>
      <c r="B1532" s="41" t="n">
        <f aca="false">[2]Plan1!$C1527</f>
        <v>-3.14</v>
      </c>
      <c r="C1532" s="41" t="n">
        <f aca="false">$E$5 + B1532</f>
        <v>777.86</v>
      </c>
      <c r="D1532" s="47" t="n">
        <f aca="false">IF(C1532&gt;$E$5,$E$2+$E$1,(IF(C1532&gt;764.99,C1532^3*3486.59308-C1532^2*7860012.00812+C1532*5908819377.96283-1481278321001.59,IF(C1532&gt;752.99,C1532^3*3588.471445-C1532^2*8028757.56264+C1532*5988077680.84934-1488767378546.26,C1532^3*899.851852-C1532^2*1969009.674601+C1532*1435480406.01138-348666163343.76))))-$E$1</f>
        <v>115689058.26001</v>
      </c>
      <c r="E1532" s="47" t="n">
        <f aca="false">D1532*100/$E$2</f>
        <v>77.6545864101458</v>
      </c>
      <c r="G1532" s="41" t="n">
        <f aca="false">[3]Plan1!$C1527</f>
        <v>-4.35</v>
      </c>
      <c r="H1532" s="41" t="n">
        <f aca="false">$J$5 + G1532</f>
        <v>755.65</v>
      </c>
      <c r="I1532" s="47" t="n">
        <f aca="false">IF(H1532&gt;$J$5,$J$2+$J$1,(IF(H1532&gt;739.99,H1532^3*2498.244218-H1532^2*5471052.355142+H1532*3994605728.77515-972400879260.135,H1532^3*1396.138889-H1532^2*3002770.071427+H1532*2152080038.43115-513963640099.415)))-$J$1</f>
        <v>59091096.5366211</v>
      </c>
      <c r="J1532" s="47" t="n">
        <f aca="false">I1532*100/$J$2</f>
        <v>67.1929177114128</v>
      </c>
      <c r="L1532" s="41" t="n">
        <f aca="false">[4]Plan1!$C1527</f>
        <v>-1.08</v>
      </c>
      <c r="M1532" s="41" t="n">
        <f aca="false">$O$5 + L1532</f>
        <v>837.7</v>
      </c>
      <c r="N1532" s="47" t="n">
        <f aca="false">IF(M1532&gt;$O$5,$O$2+$O$1,(M1532^3*3270.5936-M1532^2*8015778.389801+M1532*6549018422.82398-1783686174686.87))-$O$1</f>
        <v>33753101.2475586</v>
      </c>
      <c r="O1532" s="41" t="n">
        <f aca="false">N1532*100/$O$2</f>
        <v>86.3540681539093</v>
      </c>
      <c r="R1532" s="47" t="n">
        <f aca="false">SUM(D1532,I1532,N1532)</f>
        <v>208533256.044189</v>
      </c>
      <c r="S1532" s="41" t="n">
        <f aca="false">R1532*100/$R$2</f>
        <v>75.5532397084375</v>
      </c>
      <c r="U1532" s="41" t="n">
        <f aca="false">[1]Plan1!$B1527</f>
        <v>27.31</v>
      </c>
    </row>
    <row r="1533" customFormat="false" ht="15" hidden="false" customHeight="false" outlineLevel="0" collapsed="false">
      <c r="A1533" s="46" t="n">
        <v>43531</v>
      </c>
      <c r="B1533" s="41" t="n">
        <f aca="false">[2]Plan1!$C1528</f>
        <v>-3.17</v>
      </c>
      <c r="C1533" s="41" t="n">
        <f aca="false">$E$5 + B1533</f>
        <v>777.83</v>
      </c>
      <c r="D1533" s="47" t="n">
        <f aca="false">IF(C1533&gt;$E$5,$E$2+$E$1,(IF(C1533&gt;764.99,C1533^3*3486.59308-C1533^2*7860012.00812+C1533*5908819377.96283-1481278321001.59,IF(C1533&gt;752.99,C1533^3*3588.471445-C1533^2*8028757.56264+C1533*5988077680.84934-1488767378546.26,C1533^3*899.851852-C1533^2*1969009.674601+C1533*1435480406.01138-348666163343.76))))-$E$1</f>
        <v>115398301.947998</v>
      </c>
      <c r="E1533" s="47" t="n">
        <f aca="false">D1533*100/$E$2</f>
        <v>77.4594204930314</v>
      </c>
      <c r="G1533" s="41" t="n">
        <f aca="false">[3]Plan1!$C1528</f>
        <v>-4.33</v>
      </c>
      <c r="H1533" s="41" t="n">
        <f aca="false">$J$5 + G1533</f>
        <v>755.67</v>
      </c>
      <c r="I1533" s="47" t="n">
        <f aca="false">IF(H1533&gt;$J$5,$J$2+$J$1,(IF(H1533&gt;739.99,H1533^3*2498.244218-H1533^2*5471052.355142+H1533*3994605728.77515-972400879260.135,H1533^3*1396.138889-H1533^2*3002770.071427+H1533*2152080038.43115-513963640099.415)))-$J$1</f>
        <v>59206144.1369629</v>
      </c>
      <c r="J1533" s="47" t="n">
        <f aca="false">I1533*100/$J$2</f>
        <v>67.323739178533</v>
      </c>
      <c r="L1533" s="41" t="n">
        <f aca="false">[4]Plan1!$C1528</f>
        <v>-1.08</v>
      </c>
      <c r="M1533" s="41" t="n">
        <f aca="false">$O$5 + L1533</f>
        <v>837.7</v>
      </c>
      <c r="N1533" s="47" t="n">
        <f aca="false">IF(M1533&gt;$O$5,$O$2+$O$1,(M1533^3*3270.5936-M1533^2*8015778.389801+M1533*6549018422.82398-1783686174686.87))-$O$1</f>
        <v>33753101.2475586</v>
      </c>
      <c r="O1533" s="41" t="n">
        <f aca="false">N1533*100/$O$2</f>
        <v>86.3540681539093</v>
      </c>
      <c r="R1533" s="47" t="n">
        <f aca="false">SUM(D1533,I1533,N1533)</f>
        <v>208357547.33252</v>
      </c>
      <c r="S1533" s="41" t="n">
        <f aca="false">R1533*100/$R$2</f>
        <v>75.4895790594672</v>
      </c>
      <c r="U1533" s="41" t="n">
        <f aca="false">[1]Plan1!$B1528</f>
        <v>26.17</v>
      </c>
    </row>
    <row r="1534" customFormat="false" ht="15" hidden="false" customHeight="false" outlineLevel="0" collapsed="false">
      <c r="A1534" s="46" t="n">
        <v>43532</v>
      </c>
      <c r="B1534" s="41" t="n">
        <f aca="false">[2]Plan1!$C1529</f>
        <v>-3.18</v>
      </c>
      <c r="C1534" s="41" t="n">
        <f aca="false">$E$5 + B1534</f>
        <v>777.82</v>
      </c>
      <c r="D1534" s="47" t="n">
        <f aca="false">IF(C1534&gt;$E$5,$E$2+$E$1,(IF(C1534&gt;764.99,C1534^3*3486.59308-C1534^2*7860012.00812+C1534*5908819377.96283-1481278321001.59,IF(C1534&gt;752.99,C1534^3*3588.471445-C1534^2*8028757.56264+C1534*5988077680.84934-1488767378546.26,C1534^3*899.851852-C1534^2*1969009.674601+C1534*1435480406.01138-348666163343.76))))-$E$1</f>
        <v>115301493.57251</v>
      </c>
      <c r="E1534" s="47" t="n">
        <f aca="false">D1534*100/$E$2</f>
        <v>77.3944392884763</v>
      </c>
      <c r="G1534" s="41" t="n">
        <f aca="false">[3]Plan1!$C1529</f>
        <v>-4.32</v>
      </c>
      <c r="H1534" s="41" t="n">
        <f aca="false">$J$5 + G1534</f>
        <v>755.68</v>
      </c>
      <c r="I1534" s="47" t="n">
        <f aca="false">IF(H1534&gt;$J$5,$J$2+$J$1,(IF(H1534&gt;739.99,H1534^3*2498.244218-H1534^2*5471052.355142+H1534*3994605728.77515-972400879260.135,H1534^3*1396.138889-H1534^2*3002770.071427+H1534*2152080038.43115-513963640099.415)))-$J$1</f>
        <v>59263725.6774902</v>
      </c>
      <c r="J1534" s="47" t="n">
        <f aca="false">I1534*100/$J$2</f>
        <v>67.3892155690744</v>
      </c>
      <c r="L1534" s="41" t="n">
        <f aca="false">[4]Plan1!$C1529</f>
        <v>-1.1</v>
      </c>
      <c r="M1534" s="41" t="n">
        <f aca="false">$O$5 + L1534</f>
        <v>837.68</v>
      </c>
      <c r="N1534" s="47" t="n">
        <f aca="false">IF(M1534&gt;$O$5,$O$2+$O$1,(M1534^3*3270.5936-M1534^2*8015778.389801+M1534*6549018422.82398-1783686174686.87))-$O$1</f>
        <v>33658882.1557617</v>
      </c>
      <c r="O1534" s="41" t="n">
        <f aca="false">N1534*100/$O$2</f>
        <v>86.1130176556231</v>
      </c>
      <c r="R1534" s="47" t="n">
        <f aca="false">SUM(D1534,I1534,N1534)</f>
        <v>208224101.405762</v>
      </c>
      <c r="S1534" s="41" t="n">
        <f aca="false">R1534*100/$R$2</f>
        <v>75.4412305500557</v>
      </c>
      <c r="U1534" s="41" t="n">
        <f aca="false">[1]Plan1!$B1529</f>
        <v>24.68</v>
      </c>
    </row>
    <row r="1535" customFormat="false" ht="15" hidden="false" customHeight="false" outlineLevel="0" collapsed="false">
      <c r="A1535" s="46" t="n">
        <v>43533</v>
      </c>
      <c r="B1535" s="41" t="n">
        <f aca="false">[2]Plan1!$C1530</f>
        <v>-3.2</v>
      </c>
      <c r="C1535" s="41" t="n">
        <f aca="false">$E$5 + B1535</f>
        <v>777.8</v>
      </c>
      <c r="D1535" s="47" t="n">
        <f aca="false">IF(C1535&gt;$E$5,$E$2+$E$1,(IF(C1535&gt;764.99,C1535^3*3486.59308-C1535^2*7860012.00812+C1535*5908819377.96283-1481278321001.59,IF(C1535&gt;752.99,C1535^3*3588.471445-C1535^2*8028757.56264+C1535*5988077680.84934-1488767378546.26,C1535^3*899.851852-C1535^2*1969009.674601+C1535*1435480406.01138-348666163343.76))))-$E$1</f>
        <v>115108042.287354</v>
      </c>
      <c r="E1535" s="47" t="n">
        <f aca="false">D1535*100/$E$2</f>
        <v>77.2645879458752</v>
      </c>
      <c r="G1535" s="41" t="n">
        <f aca="false">[3]Plan1!$C1530</f>
        <v>-4.31</v>
      </c>
      <c r="H1535" s="41" t="n">
        <f aca="false">$J$5 + G1535</f>
        <v>755.69</v>
      </c>
      <c r="I1535" s="47" t="n">
        <f aca="false">IF(H1535&gt;$J$5,$J$2+$J$1,(IF(H1535&gt;739.99,H1535^3*2498.244218-H1535^2*5471052.355142+H1535*3994605728.77515-972400879260.135,H1535^3*1396.138889-H1535^2*3002770.071427+H1535*2152080038.43115-513963640099.415)))-$J$1</f>
        <v>59321345.730957</v>
      </c>
      <c r="J1535" s="47" t="n">
        <f aca="false">I1535*100/$J$2</f>
        <v>67.4547357529606</v>
      </c>
      <c r="L1535" s="41" t="n">
        <f aca="false">[4]Plan1!$C1530</f>
        <v>-1.11</v>
      </c>
      <c r="M1535" s="41" t="n">
        <f aca="false">$O$5 + L1535</f>
        <v>837.67</v>
      </c>
      <c r="N1535" s="47" t="n">
        <f aca="false">IF(M1535&gt;$O$5,$O$2+$O$1,(M1535^3*3270.5936-M1535^2*8015778.389801+M1535*6549018422.82398-1783686174686.87))-$O$1</f>
        <v>33611833.6240234</v>
      </c>
      <c r="O1535" s="41" t="n">
        <f aca="false">N1535*100/$O$2</f>
        <v>85.9926485053495</v>
      </c>
      <c r="R1535" s="47" t="n">
        <f aca="false">SUM(D1535,I1535,N1535)</f>
        <v>208041221.642334</v>
      </c>
      <c r="S1535" s="41" t="n">
        <f aca="false">R1535*100/$R$2</f>
        <v>75.3749717726013</v>
      </c>
      <c r="U1535" s="41" t="n">
        <f aca="false">[1]Plan1!$B1530</f>
        <v>21.84</v>
      </c>
    </row>
    <row r="1536" customFormat="false" ht="15" hidden="false" customHeight="false" outlineLevel="0" collapsed="false">
      <c r="A1536" s="46" t="n">
        <v>43534</v>
      </c>
      <c r="B1536" s="41" t="n">
        <f aca="false">[2]Plan1!$C1531</f>
        <v>-3.22</v>
      </c>
      <c r="C1536" s="41" t="n">
        <f aca="false">$E$5 + B1536</f>
        <v>777.78</v>
      </c>
      <c r="D1536" s="47" t="n">
        <f aca="false">IF(C1536&gt;$E$5,$E$2+$E$1,(IF(C1536&gt;764.99,C1536^3*3486.59308-C1536^2*7860012.00812+C1536*5908819377.96283-1481278321001.59,IF(C1536&gt;752.99,C1536^3*3588.471445-C1536^2*8028757.56264+C1536*5988077680.84934-1488767378546.26,C1536^3*899.851852-C1536^2*1969009.674601+C1536*1435480406.01138-348666163343.76))))-$E$1</f>
        <v>114914811.487549</v>
      </c>
      <c r="E1536" s="47" t="n">
        <f aca="false">D1536*100/$E$2</f>
        <v>77.1348846008379</v>
      </c>
      <c r="G1536" s="41" t="n">
        <f aca="false">[3]Plan1!$C1531</f>
        <v>-4.31</v>
      </c>
      <c r="H1536" s="41" t="n">
        <f aca="false">$J$5 + G1536</f>
        <v>755.69</v>
      </c>
      <c r="I1536" s="47" t="n">
        <f aca="false">IF(H1536&gt;$J$5,$J$2+$J$1,(IF(H1536&gt;739.99,H1536^3*2498.244218-H1536^2*5471052.355142+H1536*3994605728.77515-972400879260.135,H1536^3*1396.138889-H1536^2*3002770.071427+H1536*2152080038.43115-513963640099.415)))-$J$1</f>
        <v>59321345.730957</v>
      </c>
      <c r="J1536" s="47" t="n">
        <f aca="false">I1536*100/$J$2</f>
        <v>67.4547357529606</v>
      </c>
      <c r="L1536" s="41" t="n">
        <f aca="false">[4]Plan1!$C1531</f>
        <v>-1.12</v>
      </c>
      <c r="M1536" s="41" t="n">
        <f aca="false">$O$5 + L1536</f>
        <v>837.66</v>
      </c>
      <c r="N1536" s="47" t="n">
        <f aca="false">IF(M1536&gt;$O$5,$O$2+$O$1,(M1536^3*3270.5936-M1536^2*8015778.389801+M1536*6549018422.82398-1783686174686.87))-$O$1</f>
        <v>33564825.7460938</v>
      </c>
      <c r="O1536" s="41" t="n">
        <f aca="false">N1536*100/$O$2</f>
        <v>85.8723833639411</v>
      </c>
      <c r="R1536" s="47" t="n">
        <f aca="false">SUM(D1536,I1536,N1536)</f>
        <v>207800982.9646</v>
      </c>
      <c r="S1536" s="41" t="n">
        <f aca="false">R1536*100/$R$2</f>
        <v>75.28793140911</v>
      </c>
      <c r="U1536" s="41" t="n">
        <f aca="false">[1]Plan1!$B1531</f>
        <v>21.5</v>
      </c>
    </row>
    <row r="1537" customFormat="false" ht="15" hidden="false" customHeight="false" outlineLevel="0" collapsed="false">
      <c r="A1537" s="46" t="n">
        <v>43535</v>
      </c>
      <c r="B1537" s="41" t="n">
        <f aca="false">[2]Plan1!$C1532</f>
        <v>-3.2</v>
      </c>
      <c r="C1537" s="41" t="n">
        <f aca="false">$E$5 + B1537</f>
        <v>777.8</v>
      </c>
      <c r="D1537" s="47" t="n">
        <f aca="false">IF(C1537&gt;$E$5,$E$2+$E$1,(IF(C1537&gt;764.99,C1537^3*3486.59308-C1537^2*7860012.00812+C1537*5908819377.96283-1481278321001.59,IF(C1537&gt;752.99,C1537^3*3588.471445-C1537^2*8028757.56264+C1537*5988077680.84934-1488767378546.26,C1537^3*899.851852-C1537^2*1969009.674601+C1537*1435480406.01138-348666163343.76))))-$E$1</f>
        <v>115108042.287354</v>
      </c>
      <c r="E1537" s="47" t="n">
        <f aca="false">D1537*100/$E$2</f>
        <v>77.2645879458752</v>
      </c>
      <c r="G1537" s="41" t="n">
        <f aca="false">[3]Plan1!$C1532</f>
        <v>-4.29</v>
      </c>
      <c r="H1537" s="41" t="n">
        <f aca="false">$J$5 + G1537</f>
        <v>755.71</v>
      </c>
      <c r="I1537" s="47" t="n">
        <f aca="false">IF(H1537&gt;$J$5,$J$2+$J$1,(IF(H1537&gt;739.99,H1537^3*2498.244218-H1537^2*5471052.355142+H1537*3994605728.77515-972400879260.135,H1537^3*1396.138889-H1537^2*3002770.071427+H1537*2152080038.43115-513963640099.415)))-$J$1</f>
        <v>59436701.4382324</v>
      </c>
      <c r="J1537" s="47" t="n">
        <f aca="false">I1537*100/$J$2</f>
        <v>67.5859075707267</v>
      </c>
      <c r="L1537" s="41" t="n">
        <f aca="false">[4]Plan1!$C1532</f>
        <v>-1.1</v>
      </c>
      <c r="M1537" s="41" t="n">
        <f aca="false">$O$5 + L1537</f>
        <v>837.68</v>
      </c>
      <c r="N1537" s="47" t="n">
        <f aca="false">IF(M1537&gt;$O$5,$O$2+$O$1,(M1537^3*3270.5936-M1537^2*8015778.389801+M1537*6549018422.82398-1783686174686.87))-$O$1</f>
        <v>33658882.1557617</v>
      </c>
      <c r="O1537" s="41" t="n">
        <f aca="false">N1537*100/$O$2</f>
        <v>86.1130176556231</v>
      </c>
      <c r="R1537" s="47" t="n">
        <f aca="false">SUM(D1537,I1537,N1537)</f>
        <v>208203625.881348</v>
      </c>
      <c r="S1537" s="41" t="n">
        <f aca="false">R1537*100/$R$2</f>
        <v>75.4338121064292</v>
      </c>
      <c r="U1537" s="41" t="n">
        <f aca="false">[1]Plan1!$B1532</f>
        <v>25.42</v>
      </c>
    </row>
    <row r="1538" customFormat="false" ht="15" hidden="false" customHeight="false" outlineLevel="0" collapsed="false">
      <c r="A1538" s="46" t="n">
        <v>43536</v>
      </c>
      <c r="B1538" s="41" t="n">
        <f aca="false">[2]Plan1!$C1533</f>
        <v>-3.21</v>
      </c>
      <c r="C1538" s="41" t="n">
        <f aca="false">$E$5 + B1538</f>
        <v>777.79</v>
      </c>
      <c r="D1538" s="47" t="n">
        <f aca="false">IF(C1538&gt;$E$5,$E$2+$E$1,(IF(C1538&gt;764.99,C1538^3*3486.59308-C1538^2*7860012.00812+C1538*5908819377.96283-1481278321001.59,IF(C1538&gt;752.99,C1538^3*3588.471445-C1538^2*8028757.56264+C1538*5988077680.84934-1488767378546.26,C1538^3*899.851852-C1538^2*1969009.674601+C1538*1435480406.01138-348666163343.76))))-$E$1</f>
        <v>115011399.337646</v>
      </c>
      <c r="E1538" s="47" t="n">
        <f aca="false">D1538*100/$E$2</f>
        <v>77.1997177809536</v>
      </c>
      <c r="G1538" s="41" t="n">
        <f aca="false">[3]Plan1!$C1533</f>
        <v>-4.27</v>
      </c>
      <c r="H1538" s="41" t="n">
        <f aca="false">$J$5 + G1538</f>
        <v>755.73</v>
      </c>
      <c r="I1538" s="47" t="n">
        <f aca="false">IF(H1538&gt;$J$5,$J$2+$J$1,(IF(H1538&gt;739.99,H1538^3*2498.244218-H1538^2*5471052.355142+H1538*3994605728.77515-972400879260.135,H1538^3*1396.138889-H1538^2*3002770.071427+H1538*2152080038.43115-513963640099.415)))-$J$1</f>
        <v>59552211.3803711</v>
      </c>
      <c r="J1538" s="47" t="n">
        <f aca="false">I1538*100/$J$2</f>
        <v>67.7172547700829</v>
      </c>
      <c r="L1538" s="41" t="n">
        <f aca="false">[4]Plan1!$C1533</f>
        <v>-1.09</v>
      </c>
      <c r="M1538" s="41" t="n">
        <f aca="false">$O$5 + L1538</f>
        <v>837.69</v>
      </c>
      <c r="N1538" s="47" t="n">
        <f aca="false">IF(M1538&gt;$O$5,$O$2+$O$1,(M1538^3*3270.5936-M1538^2*8015778.389801+M1538*6549018422.82398-1783686174686.87))-$O$1</f>
        <v>33705971.3574219</v>
      </c>
      <c r="O1538" s="41" t="n">
        <f aca="false">N1538*100/$O$2</f>
        <v>86.2334908559863</v>
      </c>
      <c r="R1538" s="47" t="n">
        <f aca="false">SUM(D1538,I1538,N1538)</f>
        <v>208269582.075439</v>
      </c>
      <c r="S1538" s="41" t="n">
        <f aca="false">R1538*100/$R$2</f>
        <v>75.4577085545882</v>
      </c>
      <c r="U1538" s="41" t="n">
        <f aca="false">[1]Plan1!$B1533</f>
        <v>45.15</v>
      </c>
    </row>
    <row r="1539" customFormat="false" ht="15" hidden="false" customHeight="false" outlineLevel="0" collapsed="false">
      <c r="A1539" s="46" t="n">
        <v>43537</v>
      </c>
      <c r="B1539" s="41" t="n">
        <f aca="false">[2]Plan1!$C1534</f>
        <v>-3.22</v>
      </c>
      <c r="C1539" s="41" t="n">
        <f aca="false">$E$5 + B1539</f>
        <v>777.78</v>
      </c>
      <c r="D1539" s="47" t="n">
        <f aca="false">IF(C1539&gt;$E$5,$E$2+$E$1,(IF(C1539&gt;764.99,C1539^3*3486.59308-C1539^2*7860012.00812+C1539*5908819377.96283-1481278321001.59,IF(C1539&gt;752.99,C1539^3*3588.471445-C1539^2*8028757.56264+C1539*5988077680.84934-1488767378546.26,C1539^3*899.851852-C1539^2*1969009.674601+C1539*1435480406.01138-348666163343.76))))-$E$1</f>
        <v>114914811.487549</v>
      </c>
      <c r="E1539" s="47" t="n">
        <f aca="false">D1539*100/$E$2</f>
        <v>77.1348846008379</v>
      </c>
      <c r="G1539" s="41" t="n">
        <f aca="false">[3]Plan1!$C1534</f>
        <v>-4.26</v>
      </c>
      <c r="H1539" s="41" t="n">
        <f aca="false">$J$5 + G1539</f>
        <v>755.74</v>
      </c>
      <c r="I1539" s="47" t="n">
        <f aca="false">IF(H1539&gt;$J$5,$J$2+$J$1,(IF(H1539&gt;739.99,H1539^3*2498.244218-H1539^2*5471052.355142+H1539*3994605728.77515-972400879260.135,H1539^3*1396.138889-H1539^2*3002770.071427+H1539*2152080038.43115-513963640099.415)))-$J$1</f>
        <v>59610024.2268066</v>
      </c>
      <c r="J1539" s="47" t="n">
        <f aca="false">I1539*100/$J$2</f>
        <v>67.7829941802629</v>
      </c>
      <c r="L1539" s="41" t="n">
        <f aca="false">[4]Plan1!$C1534</f>
        <v>-1.1</v>
      </c>
      <c r="M1539" s="41" t="n">
        <f aca="false">$O$5 + L1539</f>
        <v>837.68</v>
      </c>
      <c r="N1539" s="47" t="n">
        <f aca="false">IF(M1539&gt;$O$5,$O$2+$O$1,(M1539^3*3270.5936-M1539^2*8015778.389801+M1539*6549018422.82398-1783686174686.87))-$O$1</f>
        <v>33658882.1557617</v>
      </c>
      <c r="O1539" s="41" t="n">
        <f aca="false">N1539*100/$O$2</f>
        <v>86.1130176556231</v>
      </c>
      <c r="R1539" s="47" t="n">
        <f aca="false">SUM(D1539,I1539,N1539)</f>
        <v>208183717.870117</v>
      </c>
      <c r="S1539" s="41" t="n">
        <f aca="false">R1539*100/$R$2</f>
        <v>75.4265992772952</v>
      </c>
      <c r="U1539" s="41" t="n">
        <f aca="false">[1]Plan1!$B1534</f>
        <v>28.49</v>
      </c>
    </row>
    <row r="1540" customFormat="false" ht="15" hidden="false" customHeight="false" outlineLevel="0" collapsed="false">
      <c r="A1540" s="46" t="n">
        <v>43538</v>
      </c>
      <c r="B1540" s="41" t="n">
        <f aca="false">[2]Plan1!$C1535</f>
        <v>-3.24</v>
      </c>
      <c r="C1540" s="41" t="n">
        <f aca="false">$E$5 + B1540</f>
        <v>777.76</v>
      </c>
      <c r="D1540" s="47" t="n">
        <f aca="false">IF(C1540&gt;$E$5,$E$2+$E$1,(IF(C1540&gt;764.99,C1540^3*3486.59308-C1540^2*7860012.00812+C1540*5908819377.96283-1481278321001.59,IF(C1540&gt;752.99,C1540^3*3588.471445-C1540^2*8028757.56264+C1540*5988077680.84934-1488767378546.26,C1540^3*899.851852-C1540^2*1969009.674601+C1540*1435480406.01138-348666163343.76))))-$E$1</f>
        <v>114721801.002686</v>
      </c>
      <c r="E1540" s="47" t="n">
        <f aca="false">D1540*100/$E$2</f>
        <v>77.0053291389792</v>
      </c>
      <c r="G1540" s="41" t="n">
        <f aca="false">[3]Plan1!$C1535</f>
        <v>-4.26</v>
      </c>
      <c r="H1540" s="41" t="n">
        <f aca="false">$J$5 + G1540</f>
        <v>755.74</v>
      </c>
      <c r="I1540" s="47" t="n">
        <f aca="false">IF(H1540&gt;$J$5,$J$2+$J$1,(IF(H1540&gt;739.99,H1540^3*2498.244218-H1540^2*5471052.355142+H1540*3994605728.77515-972400879260.135,H1540^3*1396.138889-H1540^2*3002770.071427+H1540*2152080038.43115-513963640099.415)))-$J$1</f>
        <v>59610024.2268066</v>
      </c>
      <c r="J1540" s="47" t="n">
        <f aca="false">I1540*100/$J$2</f>
        <v>67.7829941802629</v>
      </c>
      <c r="L1540" s="41" t="n">
        <f aca="false">[4]Plan1!$C1535</f>
        <v>-1.11</v>
      </c>
      <c r="M1540" s="41" t="n">
        <f aca="false">$O$5 + L1540</f>
        <v>837.67</v>
      </c>
      <c r="N1540" s="47" t="n">
        <f aca="false">IF(M1540&gt;$O$5,$O$2+$O$1,(M1540^3*3270.5936-M1540^2*8015778.389801+M1540*6549018422.82398-1783686174686.87))-$O$1</f>
        <v>33611833.6240234</v>
      </c>
      <c r="O1540" s="41" t="n">
        <f aca="false">N1540*100/$O$2</f>
        <v>85.9926485053495</v>
      </c>
      <c r="R1540" s="47" t="n">
        <f aca="false">SUM(D1540,I1540,N1540)</f>
        <v>207943658.853516</v>
      </c>
      <c r="S1540" s="41" t="n">
        <f aca="false">R1540*100/$R$2</f>
        <v>75.3396240064462</v>
      </c>
      <c r="U1540" s="41" t="n">
        <f aca="false">[1]Plan1!$B1535</f>
        <v>27.31</v>
      </c>
    </row>
    <row r="1541" customFormat="false" ht="15" hidden="false" customHeight="false" outlineLevel="0" collapsed="false">
      <c r="A1541" s="46" t="n">
        <v>43539</v>
      </c>
      <c r="B1541" s="41" t="n">
        <f aca="false">[2]Plan1!$C1536</f>
        <v>-3.25</v>
      </c>
      <c r="C1541" s="41" t="n">
        <f aca="false">$E$5 + B1541</f>
        <v>777.75</v>
      </c>
      <c r="D1541" s="47" t="n">
        <f aca="false">IF(C1541&gt;$E$5,$E$2+$E$1,(IF(C1541&gt;764.99,C1541^3*3486.59308-C1541^2*7860012.00812+C1541*5908819377.96283-1481278321001.59,IF(C1541&gt;752.99,C1541^3*3588.471445-C1541^2*8028757.56264+C1541*5988077680.84934-1488767378546.26,C1541^3*899.851852-C1541^2*1969009.674601+C1541*1435480406.01138-348666163343.76))))-$E$1</f>
        <v>114625378.326416</v>
      </c>
      <c r="E1541" s="47" t="n">
        <f aca="false">D1541*100/$E$2</f>
        <v>76.9406068293772</v>
      </c>
      <c r="G1541" s="41" t="n">
        <f aca="false">[3]Plan1!$C1536</f>
        <v>-4.26</v>
      </c>
      <c r="H1541" s="41" t="n">
        <f aca="false">$J$5 + G1541</f>
        <v>755.74</v>
      </c>
      <c r="I1541" s="47" t="n">
        <f aca="false">IF(H1541&gt;$J$5,$J$2+$J$1,(IF(H1541&gt;739.99,H1541^3*2498.244218-H1541^2*5471052.355142+H1541*3994605728.77515-972400879260.135,H1541^3*1396.138889-H1541^2*3002770.071427+H1541*2152080038.43115-513963640099.415)))-$J$1</f>
        <v>59610024.2268066</v>
      </c>
      <c r="J1541" s="47" t="n">
        <f aca="false">I1541*100/$J$2</f>
        <v>67.7829941802629</v>
      </c>
      <c r="L1541" s="41" t="n">
        <f aca="false">[4]Plan1!$C1536</f>
        <v>-1.12</v>
      </c>
      <c r="M1541" s="41" t="n">
        <f aca="false">$O$5 + L1541</f>
        <v>837.66</v>
      </c>
      <c r="N1541" s="47" t="n">
        <f aca="false">IF(M1541&gt;$O$5,$O$2+$O$1,(M1541^3*3270.5936-M1541^2*8015778.389801+M1541*6549018422.82398-1783686174686.87))-$O$1</f>
        <v>33564825.7460938</v>
      </c>
      <c r="O1541" s="41" t="n">
        <f aca="false">N1541*100/$O$2</f>
        <v>85.8723833639411</v>
      </c>
      <c r="R1541" s="47" t="n">
        <f aca="false">SUM(D1541,I1541,N1541)</f>
        <v>207800228.299316</v>
      </c>
      <c r="S1541" s="41" t="n">
        <f aca="false">R1541*100/$R$2</f>
        <v>75.2876579879391</v>
      </c>
      <c r="U1541" s="41" t="n">
        <f aca="false">[1]Plan1!$B1536</f>
        <v>25.05</v>
      </c>
    </row>
    <row r="1542" customFormat="false" ht="15" hidden="false" customHeight="false" outlineLevel="0" collapsed="false">
      <c r="A1542" s="46" t="n">
        <v>43540</v>
      </c>
      <c r="B1542" s="41" t="n">
        <f aca="false">[2]Plan1!$C1537</f>
        <v>-3.26</v>
      </c>
      <c r="C1542" s="41" t="n">
        <f aca="false">$E$5 + B1542</f>
        <v>777.74</v>
      </c>
      <c r="D1542" s="47" t="n">
        <f aca="false">IF(C1542&gt;$E$5,$E$2+$E$1,(IF(C1542&gt;764.99,C1542^3*3486.59308-C1542^2*7860012.00812+C1542*5908819377.96283-1481278321001.59,IF(C1542&gt;752.99,C1542^3*3588.471445-C1542^2*8028757.56264+C1542*5988077680.84934-1488767378546.26,C1542^3*899.851852-C1542^2*1969009.674601+C1542*1435480406.01138-348666163343.76))))-$E$1</f>
        <v>114529010.666748</v>
      </c>
      <c r="E1542" s="47" t="n">
        <f aca="false">D1542*100/$E$2</f>
        <v>76.8759214488634</v>
      </c>
      <c r="G1542" s="41" t="n">
        <f aca="false">[3]Plan1!$C1537</f>
        <v>-4.26</v>
      </c>
      <c r="H1542" s="41" t="n">
        <f aca="false">$J$5 + G1542</f>
        <v>755.74</v>
      </c>
      <c r="I1542" s="47" t="n">
        <f aca="false">IF(H1542&gt;$J$5,$J$2+$J$1,(IF(H1542&gt;739.99,H1542^3*2498.244218-H1542^2*5471052.355142+H1542*3994605728.77515-972400879260.135,H1542^3*1396.138889-H1542^2*3002770.071427+H1542*2152080038.43115-513963640099.415)))-$J$1</f>
        <v>59610024.2268066</v>
      </c>
      <c r="J1542" s="47" t="n">
        <f aca="false">I1542*100/$J$2</f>
        <v>67.7829941802629</v>
      </c>
      <c r="L1542" s="41" t="n">
        <f aca="false">[4]Plan1!$C1537</f>
        <v>-1.14</v>
      </c>
      <c r="M1542" s="41" t="n">
        <f aca="false">$O$5 + L1542</f>
        <v>837.64</v>
      </c>
      <c r="N1542" s="47" t="n">
        <f aca="false">IF(M1542&gt;$O$5,$O$2+$O$1,(M1542^3*3270.5936-M1542^2*8015778.389801+M1542*6549018422.82398-1783686174686.87))-$O$1</f>
        <v>33470931.8623047</v>
      </c>
      <c r="O1542" s="41" t="n">
        <f aca="false">N1542*100/$O$2</f>
        <v>85.6321648791124</v>
      </c>
      <c r="R1542" s="47" t="n">
        <f aca="false">SUM(D1542,I1542,N1542)</f>
        <v>207609966.755859</v>
      </c>
      <c r="S1542" s="41" t="n">
        <f aca="false">R1542*100/$R$2</f>
        <v>75.2187247334895</v>
      </c>
      <c r="U1542" s="41" t="n">
        <f aca="false">[1]Plan1!$B1537</f>
        <v>32.59</v>
      </c>
    </row>
    <row r="1543" customFormat="false" ht="15" hidden="false" customHeight="false" outlineLevel="0" collapsed="false">
      <c r="A1543" s="46" t="n">
        <v>43541</v>
      </c>
      <c r="B1543" s="41" t="n">
        <f aca="false">[2]Plan1!$C1538</f>
        <v>-3.28</v>
      </c>
      <c r="C1543" s="41" t="n">
        <f aca="false">$E$5 + B1543</f>
        <v>777.72</v>
      </c>
      <c r="D1543" s="47" t="n">
        <f aca="false">IF(C1543&gt;$E$5,$E$2+$E$1,(IF(C1543&gt;764.99,C1543^3*3486.59308-C1543^2*7860012.00812+C1543*5908819377.96283-1481278321001.59,IF(C1543&gt;752.99,C1543^3*3588.471445-C1543^2*8028757.56264+C1543*5988077680.84934-1488767378546.26,C1543^3*899.851852-C1543^2*1969009.674601+C1543*1435480406.01138-348666163343.76))))-$E$1</f>
        <v>114336440.311768</v>
      </c>
      <c r="E1543" s="47" t="n">
        <f aca="false">D1543*100/$E$2</f>
        <v>76.746661417744</v>
      </c>
      <c r="G1543" s="41" t="n">
        <f aca="false">[3]Plan1!$C1538</f>
        <v>-4.23</v>
      </c>
      <c r="H1543" s="41" t="n">
        <f aca="false">$J$5 + G1543</f>
        <v>755.77</v>
      </c>
      <c r="I1543" s="47" t="n">
        <f aca="false">IF(H1543&gt;$J$5,$J$2+$J$1,(IF(H1543&gt;739.99,H1543^3*2498.244218-H1543^2*5471052.355142+H1543*3994605728.77515-972400879260.135,H1543^3*1396.138889-H1543^2*3002770.071427+H1543*2152080038.43115-513963640099.415)))-$J$1</f>
        <v>59783694.4440918</v>
      </c>
      <c r="J1543" s="47" t="n">
        <f aca="false">I1543*100/$J$2</f>
        <v>67.9804758535253</v>
      </c>
      <c r="L1543" s="41" t="n">
        <f aca="false">[4]Plan1!$C1538</f>
        <v>-1.12</v>
      </c>
      <c r="M1543" s="41" t="n">
        <f aca="false">$O$5 + L1543</f>
        <v>837.66</v>
      </c>
      <c r="N1543" s="47" t="n">
        <f aca="false">IF(M1543&gt;$O$5,$O$2+$O$1,(M1543^3*3270.5936-M1543^2*8015778.389801+M1543*6549018422.82398-1783686174686.87))-$O$1</f>
        <v>33564825.7460938</v>
      </c>
      <c r="O1543" s="41" t="n">
        <f aca="false">N1543*100/$O$2</f>
        <v>85.8723833639411</v>
      </c>
      <c r="R1543" s="47" t="n">
        <f aca="false">SUM(D1543,I1543,N1543)</f>
        <v>207684960.501953</v>
      </c>
      <c r="S1543" s="41" t="n">
        <f aca="false">R1543*100/$R$2</f>
        <v>75.2458955578594</v>
      </c>
      <c r="U1543" s="41" t="n">
        <f aca="false">[1]Plan1!$B1538</f>
        <v>34.75</v>
      </c>
    </row>
    <row r="1544" customFormat="false" ht="15" hidden="false" customHeight="false" outlineLevel="0" collapsed="false">
      <c r="A1544" s="46" t="n">
        <v>43542</v>
      </c>
      <c r="B1544" s="41" t="n">
        <f aca="false">[2]Plan1!$C1539</f>
        <v>-3.29</v>
      </c>
      <c r="C1544" s="41" t="n">
        <f aca="false">$E$5 + B1544</f>
        <v>777.71</v>
      </c>
      <c r="D1544" s="47" t="n">
        <f aca="false">IF(C1544&gt;$E$5,$E$2+$E$1,(IF(C1544&gt;764.99,C1544^3*3486.59308-C1544^2*7860012.00812+C1544*5908819377.96283-1481278321001.59,IF(C1544&gt;752.99,C1544^3*3588.471445-C1544^2*8028757.56264+C1544*5988077680.84934-1488767378546.26,C1544^3*899.851852-C1544^2*1969009.674601+C1544*1435480406.01138-348666163343.76))))-$E$1</f>
        <v>114240237.574951</v>
      </c>
      <c r="E1544" s="47" t="n">
        <f aca="false">D1544*100/$E$2</f>
        <v>76.6820867392795</v>
      </c>
      <c r="G1544" s="41" t="n">
        <f aca="false">[3]Plan1!$C1539</f>
        <v>-4.21</v>
      </c>
      <c r="H1544" s="41" t="n">
        <f aca="false">$J$5 + G1544</f>
        <v>755.79</v>
      </c>
      <c r="I1544" s="47" t="n">
        <f aca="false">IF(H1544&gt;$J$5,$J$2+$J$1,(IF(H1544&gt;739.99,H1544^3*2498.244218-H1544^2*5471052.355142+H1544*3994605728.77515-972400879260.135,H1544^3*1396.138889-H1544^2*3002770.071427+H1544*2152080038.43115-513963640099.415)))-$J$1</f>
        <v>59899667.8059082</v>
      </c>
      <c r="J1544" s="47" t="n">
        <f aca="false">I1544*100/$J$2</f>
        <v>68.1123500107838</v>
      </c>
      <c r="L1544" s="41" t="n">
        <f aca="false">[4]Plan1!$C1539</f>
        <v>-1.12</v>
      </c>
      <c r="M1544" s="41" t="n">
        <f aca="false">$O$5 + L1544</f>
        <v>837.66</v>
      </c>
      <c r="N1544" s="47" t="n">
        <f aca="false">IF(M1544&gt;$O$5,$O$2+$O$1,(M1544^3*3270.5936-M1544^2*8015778.389801+M1544*6549018422.82398-1783686174686.87))-$O$1</f>
        <v>33564825.7460938</v>
      </c>
      <c r="O1544" s="41" t="n">
        <f aca="false">N1544*100/$O$2</f>
        <v>85.8723833639411</v>
      </c>
      <c r="R1544" s="47" t="n">
        <f aca="false">SUM(D1544,I1544,N1544)</f>
        <v>207704731.126953</v>
      </c>
      <c r="S1544" s="41" t="n">
        <f aca="false">R1544*100/$R$2</f>
        <v>75.253058610881</v>
      </c>
      <c r="U1544" s="41" t="n">
        <f aca="false">[1]Plan1!$B1539</f>
        <v>24.68</v>
      </c>
    </row>
    <row r="1545" customFormat="false" ht="15" hidden="false" customHeight="false" outlineLevel="0" collapsed="false">
      <c r="A1545" s="46" t="n">
        <v>43543</v>
      </c>
      <c r="B1545" s="41" t="n">
        <f aca="false">[2]Plan1!$C1540</f>
        <v>-3.3</v>
      </c>
      <c r="C1545" s="41" t="n">
        <f aca="false">$E$5 + B1545</f>
        <v>777.7</v>
      </c>
      <c r="D1545" s="47" t="n">
        <f aca="false">IF(C1545&gt;$E$5,$E$2+$E$1,(IF(C1545&gt;764.99,C1545^3*3486.59308-C1545^2*7860012.00812+C1545*5908819377.96283-1481278321001.59,IF(C1545&gt;752.99,C1545^3*3588.471445-C1545^2*8028757.56264+C1545*5988077680.84934-1488767378546.26,C1545^3*899.851852-C1545^2*1969009.674601+C1545*1435480406.01138-348666163343.76))))-$E$1</f>
        <v>114144089.77124</v>
      </c>
      <c r="E1545" s="47" t="n">
        <f aca="false">D1545*100/$E$2</f>
        <v>76.6175489338577</v>
      </c>
      <c r="G1545" s="41" t="n">
        <f aca="false">[3]Plan1!$C1540</f>
        <v>-4.22</v>
      </c>
      <c r="H1545" s="41" t="n">
        <f aca="false">$J$5 + G1545</f>
        <v>755.78</v>
      </c>
      <c r="I1545" s="47" t="n">
        <f aca="false">IF(H1545&gt;$J$5,$J$2+$J$1,(IF(H1545&gt;739.99,H1545^3*2498.244218-H1545^2*5471052.355142+H1545*3994605728.77515-972400879260.135,H1545^3*1396.138889-H1545^2*3002770.071427+H1545*2152080038.43115-513963640099.415)))-$J$1</f>
        <v>59841661.7932129</v>
      </c>
      <c r="J1545" s="47" t="n">
        <f aca="false">I1545*100/$J$2</f>
        <v>68.0463909498382</v>
      </c>
      <c r="L1545" s="41" t="n">
        <f aca="false">[4]Plan1!$C1540</f>
        <v>-1.13</v>
      </c>
      <c r="M1545" s="41" t="n">
        <f aca="false">$O$5 + L1545</f>
        <v>837.65</v>
      </c>
      <c r="N1545" s="47" t="n">
        <f aca="false">IF(M1545&gt;$O$5,$O$2+$O$1,(M1545^3*3270.5936-M1545^2*8015778.389801+M1545*6549018422.82398-1783686174686.87))-$O$1</f>
        <v>33517858.4980469</v>
      </c>
      <c r="O1545" s="41" t="n">
        <f aca="false">N1545*100/$O$2</f>
        <v>85.752222170186</v>
      </c>
      <c r="R1545" s="47" t="n">
        <f aca="false">SUM(D1545,I1545,N1545)</f>
        <v>207503610.0625</v>
      </c>
      <c r="S1545" s="41" t="n">
        <f aca="false">R1545*100/$R$2</f>
        <v>75.1801908665159</v>
      </c>
      <c r="U1545" s="41" t="n">
        <f aca="false">[1]Plan1!$B1540</f>
        <v>20.83</v>
      </c>
    </row>
    <row r="1546" customFormat="false" ht="15" hidden="false" customHeight="false" outlineLevel="0" collapsed="false">
      <c r="A1546" s="46" t="n">
        <v>43544</v>
      </c>
      <c r="B1546" s="41" t="n">
        <f aca="false">[2]Plan1!$C1541</f>
        <v>-3.31</v>
      </c>
      <c r="C1546" s="41" t="n">
        <f aca="false">$E$5 + B1546</f>
        <v>777.69</v>
      </c>
      <c r="D1546" s="47" t="n">
        <f aca="false">IF(C1546&gt;$E$5,$E$2+$E$1,(IF(C1546&gt;764.99,C1546^3*3486.59308-C1546^2*7860012.00812+C1546*5908819377.96283-1481278321001.59,IF(C1546&gt;752.99,C1546^3*3588.471445-C1546^2*8028757.56264+C1546*5988077680.84934-1488767378546.26,C1546^3*899.851852-C1546^2*1969009.674601+C1546*1435480406.01138-348666163343.76))))-$E$1</f>
        <v>114047996.878662</v>
      </c>
      <c r="E1546" s="47" t="n">
        <f aca="false">D1546*100/$E$2</f>
        <v>76.5530479867297</v>
      </c>
      <c r="G1546" s="41" t="n">
        <f aca="false">[3]Plan1!$C1541</f>
        <v>-4.22</v>
      </c>
      <c r="H1546" s="41" t="n">
        <f aca="false">$J$5 + G1546</f>
        <v>755.78</v>
      </c>
      <c r="I1546" s="47" t="n">
        <f aca="false">IF(H1546&gt;$J$5,$J$2+$J$1,(IF(H1546&gt;739.99,H1546^3*2498.244218-H1546^2*5471052.355142+H1546*3994605728.77515-972400879260.135,H1546^3*1396.138889-H1546^2*3002770.071427+H1546*2152080038.43115-513963640099.415)))-$J$1</f>
        <v>59841661.7932129</v>
      </c>
      <c r="J1546" s="47" t="n">
        <f aca="false">I1546*100/$J$2</f>
        <v>68.0463909498382</v>
      </c>
      <c r="L1546" s="41" t="n">
        <f aca="false">[4]Plan1!$C1541</f>
        <v>-1.14</v>
      </c>
      <c r="M1546" s="41" t="n">
        <f aca="false">$O$5 + L1546</f>
        <v>837.64</v>
      </c>
      <c r="N1546" s="47" t="n">
        <f aca="false">IF(M1546&gt;$O$5,$O$2+$O$1,(M1546^3*3270.5936-M1546^2*8015778.389801+M1546*6549018422.82398-1783686174686.87))-$O$1</f>
        <v>33470931.8623047</v>
      </c>
      <c r="O1546" s="41" t="n">
        <f aca="false">N1546*100/$O$2</f>
        <v>85.6321648791124</v>
      </c>
      <c r="R1546" s="47" t="n">
        <f aca="false">SUM(D1546,I1546,N1546)</f>
        <v>207360590.53418</v>
      </c>
      <c r="S1546" s="41" t="n">
        <f aca="false">R1546*100/$R$2</f>
        <v>75.1283737659193</v>
      </c>
      <c r="U1546" s="41" t="n">
        <f aca="false">[1]Plan1!$B1541</f>
        <v>22.88</v>
      </c>
    </row>
    <row r="1547" customFormat="false" ht="15" hidden="false" customHeight="false" outlineLevel="0" collapsed="false">
      <c r="A1547" s="46" t="n">
        <v>43545</v>
      </c>
      <c r="B1547" s="41" t="n">
        <f aca="false">[2]Plan1!$C1542</f>
        <v>-3.31</v>
      </c>
      <c r="C1547" s="41" t="n">
        <f aca="false">$E$5 + B1547</f>
        <v>777.69</v>
      </c>
      <c r="D1547" s="47" t="n">
        <f aca="false">IF(C1547&gt;$E$5,$E$2+$E$1,(IF(C1547&gt;764.99,C1547^3*3486.59308-C1547^2*7860012.00812+C1547*5908819377.96283-1481278321001.59,IF(C1547&gt;752.99,C1547^3*3588.471445-C1547^2*8028757.56264+C1547*5988077680.84934-1488767378546.26,C1547^3*899.851852-C1547^2*1969009.674601+C1547*1435480406.01138-348666163343.76))))-$E$1</f>
        <v>114047996.878662</v>
      </c>
      <c r="E1547" s="47" t="n">
        <f aca="false">D1547*100/$E$2</f>
        <v>76.5530479867297</v>
      </c>
      <c r="G1547" s="41" t="n">
        <f aca="false">[3]Plan1!$C1542</f>
        <v>-4.19</v>
      </c>
      <c r="H1547" s="41" t="n">
        <f aca="false">$J$5 + G1547</f>
        <v>755.81</v>
      </c>
      <c r="I1547" s="47" t="n">
        <f aca="false">IF(H1547&gt;$J$5,$J$2+$J$1,(IF(H1547&gt;739.99,H1547^3*2498.244218-H1547^2*5471052.355142+H1547*3994605728.77515-972400879260.135,H1547^3*1396.138889-H1547^2*3002770.071427+H1547*2152080038.43115-513963640099.415)))-$J$1</f>
        <v>60015795.8815918</v>
      </c>
      <c r="J1547" s="47" t="n">
        <f aca="false">I1547*100/$J$2</f>
        <v>68.2444000943113</v>
      </c>
      <c r="L1547" s="41" t="n">
        <f aca="false">[4]Plan1!$C1542</f>
        <v>-1.07</v>
      </c>
      <c r="M1547" s="41" t="n">
        <f aca="false">$O$5 + L1547</f>
        <v>837.71</v>
      </c>
      <c r="N1547" s="47" t="n">
        <f aca="false">IF(M1547&gt;$O$5,$O$2+$O$1,(M1547^3*3270.5936-M1547^2*8015778.389801+M1547*6549018422.82398-1783686174686.87))-$O$1</f>
        <v>33800271.8505859</v>
      </c>
      <c r="O1547" s="41" t="n">
        <f aca="false">N1547*100/$O$2</f>
        <v>86.4747496118532</v>
      </c>
      <c r="R1547" s="47" t="n">
        <f aca="false">SUM(D1547,I1547,N1547)</f>
        <v>207864064.61084</v>
      </c>
      <c r="S1547" s="41" t="n">
        <f aca="false">R1547*100/$R$2</f>
        <v>75.3107863859612</v>
      </c>
      <c r="U1547" s="41" t="n">
        <f aca="false">[1]Plan1!$B1542</f>
        <v>45.65</v>
      </c>
    </row>
    <row r="1548" customFormat="false" ht="15" hidden="false" customHeight="false" outlineLevel="0" collapsed="false">
      <c r="A1548" s="46" t="n">
        <v>43546</v>
      </c>
      <c r="B1548" s="41" t="n">
        <f aca="false">[2]Plan1!$C1543</f>
        <v>-3.27</v>
      </c>
      <c r="C1548" s="41" t="n">
        <f aca="false">$E$5 + B1548</f>
        <v>777.73</v>
      </c>
      <c r="D1548" s="47" t="n">
        <f aca="false">IF(C1548&gt;$E$5,$E$2+$E$1,(IF(C1548&gt;764.99,C1548^3*3486.59308-C1548^2*7860012.00812+C1548*5908819377.96283-1481278321001.59,IF(C1548&gt;752.99,C1548^3*3588.471445-C1548^2*8028757.56264+C1548*5988077680.84934-1488767378546.26,C1548^3*899.851852-C1548^2*1969009.674601+C1548*1435480406.01138-348666163343.76))))-$E$1</f>
        <v>114432698.001709</v>
      </c>
      <c r="E1548" s="47" t="n">
        <f aca="false">D1548*100/$E$2</f>
        <v>76.811272982689</v>
      </c>
      <c r="G1548" s="41" t="n">
        <f aca="false">[3]Plan1!$C1543</f>
        <v>-4.1</v>
      </c>
      <c r="H1548" s="41" t="n">
        <f aca="false">$J$5 + G1548</f>
        <v>755.9</v>
      </c>
      <c r="I1548" s="47" t="n">
        <f aca="false">IF(H1548&gt;$J$5,$J$2+$J$1,(IF(H1548&gt;739.99,H1548^3*2498.244218-H1548^2*5471052.355142+H1548*3994605728.77515-972400879260.135,H1548^3*1396.138889-H1548^2*3002770.071427+H1548*2152080038.43115-513963640099.415)))-$J$1</f>
        <v>60540290.0129395</v>
      </c>
      <c r="J1548" s="47" t="n">
        <f aca="false">I1548*100/$J$2</f>
        <v>68.8408062040866</v>
      </c>
      <c r="L1548" s="41" t="n">
        <f aca="false">[4]Plan1!$C1543</f>
        <v>-0.98</v>
      </c>
      <c r="M1548" s="41" t="n">
        <f aca="false">$O$5 + L1548</f>
        <v>837.8</v>
      </c>
      <c r="N1548" s="47" t="n">
        <f aca="false">IF(M1548&gt;$O$5,$O$2+$O$1,(M1548^3*3270.5936-M1548^2*8015778.389801+M1548*6549018422.82398-1783686174686.87))-$O$1</f>
        <v>34226642.4560547</v>
      </c>
      <c r="O1548" s="41" t="n">
        <f aca="false">N1548*100/$O$2</f>
        <v>87.5655778605948</v>
      </c>
      <c r="R1548" s="47" t="n">
        <f aca="false">SUM(D1548,I1548,N1548)</f>
        <v>209199630.470703</v>
      </c>
      <c r="S1548" s="41" t="n">
        <f aca="false">R1548*100/$R$2</f>
        <v>75.7946724071687</v>
      </c>
      <c r="U1548" s="41" t="n">
        <f aca="false">[1]Plan1!$B1543</f>
        <v>47.19</v>
      </c>
    </row>
    <row r="1549" customFormat="false" ht="15" hidden="false" customHeight="false" outlineLevel="0" collapsed="false">
      <c r="A1549" s="46" t="n">
        <v>43547</v>
      </c>
      <c r="B1549" s="41" t="n">
        <f aca="false">[2]Plan1!$C1544</f>
        <v>-3.25</v>
      </c>
      <c r="C1549" s="41" t="n">
        <f aca="false">$E$5 + B1549</f>
        <v>777.75</v>
      </c>
      <c r="D1549" s="47" t="n">
        <f aca="false">IF(C1549&gt;$E$5,$E$2+$E$1,(IF(C1549&gt;764.99,C1549^3*3486.59308-C1549^2*7860012.00812+C1549*5908819377.96283-1481278321001.59,IF(C1549&gt;752.99,C1549^3*3588.471445-C1549^2*8028757.56264+C1549*5988077680.84934-1488767378546.26,C1549^3*899.851852-C1549^2*1969009.674601+C1549*1435480406.01138-348666163343.76))))-$E$1</f>
        <v>114625378.326416</v>
      </c>
      <c r="E1549" s="47" t="n">
        <f aca="false">D1549*100/$E$2</f>
        <v>76.9406068293772</v>
      </c>
      <c r="G1549" s="41" t="n">
        <f aca="false">[3]Plan1!$C1544</f>
        <v>-4.04</v>
      </c>
      <c r="H1549" s="41" t="n">
        <f aca="false">$J$5 + G1549</f>
        <v>755.96</v>
      </c>
      <c r="I1549" s="47" t="n">
        <f aca="false">IF(H1549&gt;$J$5,$J$2+$J$1,(IF(H1549&gt;739.99,H1549^3*2498.244218-H1549^2*5471052.355142+H1549*3994605728.77515-972400879260.135,H1549^3*1396.138889-H1549^2*3002770.071427+H1549*2152080038.43115-513963640099.415)))-$J$1</f>
        <v>60891700.036377</v>
      </c>
      <c r="J1549" s="47" t="n">
        <f aca="false">I1549*100/$J$2</f>
        <v>69.2403971098531</v>
      </c>
      <c r="L1549" s="41" t="n">
        <f aca="false">[4]Plan1!$C1544</f>
        <v>-0.92</v>
      </c>
      <c r="M1549" s="41" t="n">
        <f aca="false">$O$5 + L1549</f>
        <v>837.86</v>
      </c>
      <c r="N1549" s="47" t="n">
        <f aca="false">IF(M1549&gt;$O$5,$O$2+$O$1,(M1549^3*3270.5936-M1549^2*8015778.389801+M1549*6549018422.82398-1783686174686.87))-$O$1</f>
        <v>34512729.4287109</v>
      </c>
      <c r="O1549" s="41" t="n">
        <f aca="false">N1549*100/$O$2</f>
        <v>88.2975039065456</v>
      </c>
      <c r="R1549" s="47" t="n">
        <f aca="false">SUM(D1549,I1549,N1549)</f>
        <v>210029807.791504</v>
      </c>
      <c r="S1549" s="41" t="n">
        <f aca="false">R1549*100/$R$2</f>
        <v>76.0954521835401</v>
      </c>
      <c r="U1549" s="41" t="n">
        <f aca="false">[1]Plan1!$B1544</f>
        <v>35.19</v>
      </c>
    </row>
    <row r="1550" customFormat="false" ht="15" hidden="false" customHeight="false" outlineLevel="0" collapsed="false">
      <c r="A1550" s="46" t="n">
        <v>43548</v>
      </c>
      <c r="B1550" s="41" t="n">
        <f aca="false">[2]Plan1!$C1545</f>
        <v>-3.26</v>
      </c>
      <c r="C1550" s="41" t="n">
        <f aca="false">$E$5 + B1550</f>
        <v>777.74</v>
      </c>
      <c r="D1550" s="47" t="n">
        <f aca="false">IF(C1550&gt;$E$5,$E$2+$E$1,(IF(C1550&gt;764.99,C1550^3*3486.59308-C1550^2*7860012.00812+C1550*5908819377.96283-1481278321001.59,IF(C1550&gt;752.99,C1550^3*3588.471445-C1550^2*8028757.56264+C1550*5988077680.84934-1488767378546.26,C1550^3*899.851852-C1550^2*1969009.674601+C1550*1435480406.01138-348666163343.76))))-$E$1</f>
        <v>114529010.666748</v>
      </c>
      <c r="E1550" s="47" t="n">
        <f aca="false">D1550*100/$E$2</f>
        <v>76.8759214488634</v>
      </c>
      <c r="G1550" s="41" t="n">
        <f aca="false">[3]Plan1!$C1545</f>
        <v>-4.02</v>
      </c>
      <c r="H1550" s="41" t="n">
        <f aca="false">$J$5 + G1550</f>
        <v>755.98</v>
      </c>
      <c r="I1550" s="47" t="n">
        <f aca="false">IF(H1550&gt;$J$5,$J$2+$J$1,(IF(H1550&gt;739.99,H1550^3*2498.244218-H1550^2*5471052.355142+H1550*3994605728.77515-972400879260.135,H1550^3*1396.138889-H1550^2*3002770.071427+H1550*2152080038.43115-513963640099.415)))-$J$1</f>
        <v>61009148.0168457</v>
      </c>
      <c r="J1550" s="47" t="n">
        <f aca="false">I1550*100/$J$2</f>
        <v>69.3739480667577</v>
      </c>
      <c r="L1550" s="41" t="n">
        <f aca="false">[4]Plan1!$C1545</f>
        <v>-0.92</v>
      </c>
      <c r="M1550" s="41" t="n">
        <f aca="false">$O$5 + L1550</f>
        <v>837.86</v>
      </c>
      <c r="N1550" s="47" t="n">
        <f aca="false">IF(M1550&gt;$O$5,$O$2+$O$1,(M1550^3*3270.5936-M1550^2*8015778.389801+M1550*6549018422.82398-1783686174686.87))-$O$1</f>
        <v>34512729.4287109</v>
      </c>
      <c r="O1550" s="41" t="n">
        <f aca="false">N1550*100/$O$2</f>
        <v>88.2975039065456</v>
      </c>
      <c r="R1550" s="47" t="n">
        <f aca="false">SUM(D1550,I1550,N1550)</f>
        <v>210050888.112305</v>
      </c>
      <c r="S1550" s="41" t="n">
        <f aca="false">R1550*100/$R$2</f>
        <v>76.1030897496569</v>
      </c>
      <c r="U1550" s="41" t="n">
        <f aca="false">[1]Plan1!$B1545</f>
        <v>30.5</v>
      </c>
    </row>
    <row r="1551" customFormat="false" ht="15" hidden="false" customHeight="false" outlineLevel="0" collapsed="false">
      <c r="A1551" s="46" t="n">
        <v>43549</v>
      </c>
      <c r="B1551" s="41" t="n">
        <f aca="false">[2]Plan1!$C1546</f>
        <v>-3.27</v>
      </c>
      <c r="C1551" s="41" t="n">
        <f aca="false">$E$5 + B1551</f>
        <v>777.73</v>
      </c>
      <c r="D1551" s="47" t="n">
        <f aca="false">IF(C1551&gt;$E$5,$E$2+$E$1,(IF(C1551&gt;764.99,C1551^3*3486.59308-C1551^2*7860012.00812+C1551*5908819377.96283-1481278321001.59,IF(C1551&gt;752.99,C1551^3*3588.471445-C1551^2*8028757.56264+C1551*5988077680.84934-1488767378546.26,C1551^3*899.851852-C1551^2*1969009.674601+C1551*1435480406.01138-348666163343.76))))-$E$1</f>
        <v>114432698.001709</v>
      </c>
      <c r="E1551" s="47" t="n">
        <f aca="false">D1551*100/$E$2</f>
        <v>76.811272982689</v>
      </c>
      <c r="G1551" s="41" t="n">
        <f aca="false">[3]Plan1!$C1546</f>
        <v>-4</v>
      </c>
      <c r="H1551" s="41" t="n">
        <f aca="false">$J$5 + G1551</f>
        <v>756</v>
      </c>
      <c r="I1551" s="47" t="n">
        <f aca="false">IF(H1551&gt;$J$5,$J$2+$J$1,(IF(H1551&gt;739.99,H1551^3*2498.244218-H1551^2*5471052.355142+H1551*3994605728.77515-972400879260.135,H1551^3*1396.138889-H1551^2*3002770.071427+H1551*2152080038.43115-513963640099.415)))-$J$1</f>
        <v>61126751.8493652</v>
      </c>
      <c r="J1551" s="47" t="n">
        <f aca="false">I1551*100/$J$2</f>
        <v>69.5076762441682</v>
      </c>
      <c r="L1551" s="41" t="n">
        <f aca="false">[4]Plan1!$C1546</f>
        <v>-0.92</v>
      </c>
      <c r="M1551" s="41" t="n">
        <f aca="false">$O$5 + L1551</f>
        <v>837.86</v>
      </c>
      <c r="N1551" s="47" t="n">
        <f aca="false">IF(M1551&gt;$O$5,$O$2+$O$1,(M1551^3*3270.5936-M1551^2*8015778.389801+M1551*6549018422.82398-1783686174686.87))-$O$1</f>
        <v>34512729.4287109</v>
      </c>
      <c r="O1551" s="41" t="n">
        <f aca="false">N1551*100/$O$2</f>
        <v>88.2975039065456</v>
      </c>
      <c r="R1551" s="47" t="n">
        <f aca="false">SUM(D1551,I1551,N1551)</f>
        <v>210072179.279785</v>
      </c>
      <c r="S1551" s="41" t="n">
        <f aca="false">R1551*100/$R$2</f>
        <v>76.110803707185</v>
      </c>
      <c r="U1551" s="41" t="n">
        <f aca="false">[1]Plan1!$B1546</f>
        <v>29.28</v>
      </c>
    </row>
    <row r="1552" customFormat="false" ht="15" hidden="false" customHeight="false" outlineLevel="0" collapsed="false">
      <c r="A1552" s="46" t="n">
        <v>43550</v>
      </c>
      <c r="B1552" s="41" t="n">
        <f aca="false">[2]Plan1!$C1547</f>
        <v>-3.29</v>
      </c>
      <c r="C1552" s="41" t="n">
        <f aca="false">$E$5 + B1552</f>
        <v>777.71</v>
      </c>
      <c r="D1552" s="47" t="n">
        <f aca="false">IF(C1552&gt;$E$5,$E$2+$E$1,(IF(C1552&gt;764.99,C1552^3*3486.59308-C1552^2*7860012.00812+C1552*5908819377.96283-1481278321001.59,IF(C1552&gt;752.99,C1552^3*3588.471445-C1552^2*8028757.56264+C1552*5988077680.84934-1488767378546.26,C1552^3*899.851852-C1552^2*1969009.674601+C1552*1435480406.01138-348666163343.76))))-$E$1</f>
        <v>114240237.574951</v>
      </c>
      <c r="E1552" s="47" t="n">
        <f aca="false">D1552*100/$E$2</f>
        <v>76.6820867392795</v>
      </c>
      <c r="G1552" s="41" t="n">
        <f aca="false">[3]Plan1!$C1547</f>
        <v>-3.99</v>
      </c>
      <c r="H1552" s="41" t="n">
        <f aca="false">$J$5 + G1552</f>
        <v>756.01</v>
      </c>
      <c r="I1552" s="47" t="n">
        <f aca="false">IF(H1552&gt;$J$5,$J$2+$J$1,(IF(H1552&gt;739.99,H1552^3*2498.244218-H1552^2*5471052.355142+H1552*3994605728.77515-972400879260.135,H1552^3*1396.138889-H1552^2*3002770.071427+H1552*2152080038.43115-513963640099.415)))-$J$1</f>
        <v>61185612.2475586</v>
      </c>
      <c r="J1552" s="47" t="n">
        <f aca="false">I1552*100/$J$2</f>
        <v>69.5746068331075</v>
      </c>
      <c r="L1552" s="41" t="n">
        <f aca="false">[4]Plan1!$C1547</f>
        <v>-0.92</v>
      </c>
      <c r="M1552" s="41" t="n">
        <f aca="false">$O$5 + L1552</f>
        <v>837.86</v>
      </c>
      <c r="N1552" s="47" t="n">
        <f aca="false">IF(M1552&gt;$O$5,$O$2+$O$1,(M1552^3*3270.5936-M1552^2*8015778.389801+M1552*6549018422.82398-1783686174686.87))-$O$1</f>
        <v>34512729.4287109</v>
      </c>
      <c r="O1552" s="41" t="n">
        <f aca="false">N1552*100/$O$2</f>
        <v>88.2975039065456</v>
      </c>
      <c r="R1552" s="47" t="n">
        <f aca="false">SUM(D1552,I1552,N1552)</f>
        <v>209938579.251221</v>
      </c>
      <c r="S1552" s="41" t="n">
        <f aca="false">R1552*100/$R$2</f>
        <v>76.0623993654763</v>
      </c>
      <c r="U1552" s="41" t="n">
        <f aca="false">[1]Plan1!$B1547</f>
        <v>27.7</v>
      </c>
    </row>
    <row r="1553" customFormat="false" ht="15" hidden="false" customHeight="false" outlineLevel="0" collapsed="false">
      <c r="A1553" s="46" t="n">
        <v>43551</v>
      </c>
      <c r="B1553" s="41" t="n">
        <f aca="false">[2]Plan1!$C1548</f>
        <v>-3.32</v>
      </c>
      <c r="C1553" s="41" t="n">
        <f aca="false">$E$5 + B1553</f>
        <v>777.68</v>
      </c>
      <c r="D1553" s="47" t="n">
        <f aca="false">IF(C1553&gt;$E$5,$E$2+$E$1,(IF(C1553&gt;764.99,C1553^3*3486.59308-C1553^2*7860012.00812+C1553*5908819377.96283-1481278321001.59,IF(C1553&gt;752.99,C1553^3*3588.471445-C1553^2*8028757.56264+C1553*5988077680.84934-1488767378546.26,C1553^3*899.851852-C1553^2*1969009.674601+C1553*1435480406.01138-348666163343.76))))-$E$1</f>
        <v>113951958.876709</v>
      </c>
      <c r="E1553" s="47" t="n">
        <f aca="false">D1553*100/$E$2</f>
        <v>76.4885838841301</v>
      </c>
      <c r="G1553" s="41" t="n">
        <f aca="false">[3]Plan1!$C1548</f>
        <v>-3.98</v>
      </c>
      <c r="H1553" s="41" t="n">
        <f aca="false">$J$5 + G1553</f>
        <v>756.02</v>
      </c>
      <c r="I1553" s="47" t="n">
        <f aca="false">IF(H1553&gt;$J$5,$J$2+$J$1,(IF(H1553&gt;739.99,H1553^3*2498.244218-H1553^2*5471052.355142+H1553*3994605728.77515-972400879260.135,H1553^3*1396.138889-H1553^2*3002770.071427+H1553*2152080038.43115-513963640099.415)))-$J$1</f>
        <v>61244511.6540527</v>
      </c>
      <c r="J1553" s="47" t="n">
        <f aca="false">I1553*100/$J$2</f>
        <v>69.6415817786708</v>
      </c>
      <c r="L1553" s="41" t="n">
        <f aca="false">[4]Plan1!$C1548</f>
        <v>-0.94</v>
      </c>
      <c r="M1553" s="41" t="n">
        <f aca="false">$O$5 + L1553</f>
        <v>837.84</v>
      </c>
      <c r="N1553" s="47" t="n">
        <f aca="false">IF(M1553&gt;$O$5,$O$2+$O$1,(M1553^3*3270.5936-M1553^2*8015778.389801+M1553*6549018422.82398-1783686174686.87))-$O$1</f>
        <v>34417203.2167969</v>
      </c>
      <c r="O1553" s="41" t="n">
        <f aca="false">N1553*100/$O$2</f>
        <v>88.0531092669654</v>
      </c>
      <c r="R1553" s="47" t="n">
        <f aca="false">SUM(D1553,I1553,N1553)</f>
        <v>209613673.747559</v>
      </c>
      <c r="S1553" s="41" t="n">
        <f aca="false">R1553*100/$R$2</f>
        <v>75.9446835446695</v>
      </c>
      <c r="U1553" s="41" t="n">
        <f aca="false">[1]Plan1!$B1548</f>
        <v>24.68</v>
      </c>
    </row>
    <row r="1554" customFormat="false" ht="15" hidden="false" customHeight="false" outlineLevel="0" collapsed="false">
      <c r="A1554" s="46" t="n">
        <v>43552</v>
      </c>
      <c r="B1554" s="41" t="n">
        <f aca="false">[2]Plan1!$C1549</f>
        <v>-3.34</v>
      </c>
      <c r="C1554" s="41" t="n">
        <f aca="false">$E$5 + B1554</f>
        <v>777.66</v>
      </c>
      <c r="D1554" s="47" t="n">
        <f aca="false">IF(C1554&gt;$E$5,$E$2+$E$1,(IF(C1554&gt;764.99,C1554^3*3486.59308-C1554^2*7860012.00812+C1554*5908819377.96283-1481278321001.59,IF(C1554&gt;752.99,C1554^3*3588.471445-C1554^2*8028757.56264+C1554*5988077680.84934-1488767378546.26,C1554^3*899.851852-C1554^2*1969009.674601+C1554*1435480406.01138-348666163343.76))))-$E$1</f>
        <v>113760047.462646</v>
      </c>
      <c r="E1554" s="47" t="n">
        <f aca="false">D1554*100/$E$2</f>
        <v>76.3597661574535</v>
      </c>
      <c r="G1554" s="41" t="n">
        <f aca="false">[3]Plan1!$C1549</f>
        <v>-3.98</v>
      </c>
      <c r="H1554" s="41" t="n">
        <f aca="false">$J$5 + G1554</f>
        <v>756.02</v>
      </c>
      <c r="I1554" s="47" t="n">
        <f aca="false">IF(H1554&gt;$J$5,$J$2+$J$1,(IF(H1554&gt;739.99,H1554^3*2498.244218-H1554^2*5471052.355142+H1554*3994605728.77515-972400879260.135,H1554^3*1396.138889-H1554^2*3002770.071427+H1554*2152080038.43115-513963640099.415)))-$J$1</f>
        <v>61244511.6540527</v>
      </c>
      <c r="J1554" s="47" t="n">
        <f aca="false">I1554*100/$J$2</f>
        <v>69.6415817786708</v>
      </c>
      <c r="L1554" s="41" t="n">
        <f aca="false">[4]Plan1!$C1549</f>
        <v>-0.96</v>
      </c>
      <c r="M1554" s="41" t="n">
        <f aca="false">$O$5 + L1554</f>
        <v>837.82</v>
      </c>
      <c r="N1554" s="47" t="n">
        <f aca="false">IF(M1554&gt;$O$5,$O$2+$O$1,(M1554^3*3270.5936-M1554^2*8015778.389801+M1554*6549018422.82398-1783686174686.87))-$O$1</f>
        <v>34321840.9462891</v>
      </c>
      <c r="O1554" s="41" t="n">
        <f aca="false">N1554*100/$O$2</f>
        <v>87.8091340557294</v>
      </c>
      <c r="R1554" s="47" t="n">
        <f aca="false">SUM(D1554,I1554,N1554)</f>
        <v>209326400.062988</v>
      </c>
      <c r="S1554" s="41" t="n">
        <f aca="false">R1554*100/$R$2</f>
        <v>75.8406020280615</v>
      </c>
      <c r="U1554" s="41" t="n">
        <f aca="false">[1]Plan1!$B1549</f>
        <v>23.59</v>
      </c>
    </row>
    <row r="1555" customFormat="false" ht="15" hidden="false" customHeight="false" outlineLevel="0" collapsed="false">
      <c r="A1555" s="46" t="n">
        <v>43553</v>
      </c>
      <c r="B1555" s="41" t="n">
        <f aca="false">[2]Plan1!$C1550</f>
        <v>-3.37</v>
      </c>
      <c r="C1555" s="41" t="n">
        <f aca="false">$E$5 + B1555</f>
        <v>777.63</v>
      </c>
      <c r="D1555" s="47" t="n">
        <f aca="false">IF(C1555&gt;$E$5,$E$2+$E$1,(IF(C1555&gt;764.99,C1555^3*3486.59308-C1555^2*7860012.00812+C1555*5908819377.96283-1481278321001.59,IF(C1555&gt;752.99,C1555^3*3588.471445-C1555^2*8028757.56264+C1555*5988077680.84934-1488767378546.26,C1555^3*899.851852-C1555^2*1969009.674601+C1555*1435480406.01138-348666163343.76))))-$E$1</f>
        <v>113472591.498291</v>
      </c>
      <c r="E1555" s="47" t="n">
        <f aca="false">D1555*100/$E$2</f>
        <v>76.166815550379</v>
      </c>
      <c r="G1555" s="41" t="n">
        <f aca="false">[3]Plan1!$C1550</f>
        <v>-3.97</v>
      </c>
      <c r="H1555" s="41" t="n">
        <f aca="false">$J$5 + G1555</f>
        <v>756.03</v>
      </c>
      <c r="I1555" s="47" t="n">
        <f aca="false">IF(H1555&gt;$J$5,$J$2+$J$1,(IF(H1555&gt;739.99,H1555^3*2498.244218-H1555^2*5471052.355142+H1555*3994605728.77515-972400879260.135,H1555^3*1396.138889-H1555^2*3002770.071427+H1555*2152080038.43115-513963640099.415)))-$J$1</f>
        <v>61303450.0837402</v>
      </c>
      <c r="J1555" s="47" t="n">
        <f aca="false">I1555*100/$J$2</f>
        <v>69.7086010977923</v>
      </c>
      <c r="L1555" s="41" t="n">
        <f aca="false">[4]Plan1!$C1550</f>
        <v>-0.96</v>
      </c>
      <c r="M1555" s="41" t="n">
        <f aca="false">$O$5 + L1555</f>
        <v>837.82</v>
      </c>
      <c r="N1555" s="47" t="n">
        <f aca="false">IF(M1555&gt;$O$5,$O$2+$O$1,(M1555^3*3270.5936-M1555^2*8015778.389801+M1555*6549018422.82398-1783686174686.87))-$O$1</f>
        <v>34321840.9462891</v>
      </c>
      <c r="O1555" s="41" t="n">
        <f aca="false">N1555*100/$O$2</f>
        <v>87.8091340557294</v>
      </c>
      <c r="R1555" s="47" t="n">
        <f aca="false">SUM(D1555,I1555,N1555)</f>
        <v>209097882.52832</v>
      </c>
      <c r="S1555" s="41" t="n">
        <f aca="false">R1555*100/$R$2</f>
        <v>75.7578083269423</v>
      </c>
      <c r="U1555" s="41" t="n">
        <f aca="false">[1]Plan1!$B1550</f>
        <v>20.16</v>
      </c>
    </row>
    <row r="1556" customFormat="false" ht="15" hidden="false" customHeight="false" outlineLevel="0" collapsed="false">
      <c r="A1556" s="46" t="n">
        <v>43554</v>
      </c>
      <c r="B1556" s="41" t="n">
        <f aca="false">[2]Plan1!$C1551</f>
        <v>-3.39</v>
      </c>
      <c r="C1556" s="41" t="n">
        <f aca="false">$E$5 + B1556</f>
        <v>777.61</v>
      </c>
      <c r="D1556" s="47" t="n">
        <f aca="false">IF(C1556&gt;$E$5,$E$2+$E$1,(IF(C1556&gt;764.99,C1556^3*3486.59308-C1556^2*7860012.00812+C1556*5908819377.96283-1481278321001.59,IF(C1556&gt;752.99,C1556^3*3588.471445-C1556^2*8028757.56264+C1556*5988077680.84934-1488767378546.26,C1556^3*899.851852-C1556^2*1969009.674601+C1556*1435480406.01138-348666163343.76))))-$E$1</f>
        <v>113281228.050049</v>
      </c>
      <c r="E1556" s="47" t="n">
        <f aca="false">D1556*100/$E$2</f>
        <v>76.0383656377358</v>
      </c>
      <c r="G1556" s="41" t="n">
        <f aca="false">[3]Plan1!$C1551</f>
        <v>-3.97</v>
      </c>
      <c r="H1556" s="41" t="n">
        <f aca="false">$J$5 + G1556</f>
        <v>756.03</v>
      </c>
      <c r="I1556" s="47" t="n">
        <f aca="false">IF(H1556&gt;$J$5,$J$2+$J$1,(IF(H1556&gt;739.99,H1556^3*2498.244218-H1556^2*5471052.355142+H1556*3994605728.77515-972400879260.135,H1556^3*1396.138889-H1556^2*3002770.071427+H1556*2152080038.43115-513963640099.415)))-$J$1</f>
        <v>61303450.0837402</v>
      </c>
      <c r="J1556" s="47" t="n">
        <f aca="false">I1556*100/$J$2</f>
        <v>69.7086010977923</v>
      </c>
      <c r="L1556" s="41" t="n">
        <f aca="false">[4]Plan1!$C1551</f>
        <v>-0.97</v>
      </c>
      <c r="M1556" s="41" t="n">
        <f aca="false">$O$5 + L1556</f>
        <v>837.81</v>
      </c>
      <c r="N1556" s="47" t="n">
        <f aca="false">IF(M1556&gt;$O$5,$O$2+$O$1,(M1556^3*3270.5936-M1556^2*8015778.389801+M1556*6549018422.82398-1783686174686.87))-$O$1</f>
        <v>34274221.2368164</v>
      </c>
      <c r="O1556" s="41" t="n">
        <f aca="false">N1556*100/$O$2</f>
        <v>87.6873036020739</v>
      </c>
      <c r="R1556" s="47" t="n">
        <f aca="false">SUM(D1556,I1556,N1556)</f>
        <v>208858899.370605</v>
      </c>
      <c r="S1556" s="41" t="n">
        <f aca="false">R1556*100/$R$2</f>
        <v>75.6712228482343</v>
      </c>
      <c r="U1556" s="41" t="n">
        <f aca="false">[1]Plan1!$B1551</f>
        <v>19.84</v>
      </c>
    </row>
    <row r="1557" customFormat="false" ht="15" hidden="false" customHeight="false" outlineLevel="0" collapsed="false">
      <c r="A1557" s="46" t="n">
        <v>43555</v>
      </c>
      <c r="B1557" s="41" t="n">
        <f aca="false">[2]Plan1!$C1552</f>
        <v>-3.42</v>
      </c>
      <c r="C1557" s="41" t="n">
        <f aca="false">$E$5 + B1557</f>
        <v>777.58</v>
      </c>
      <c r="D1557" s="47" t="n">
        <f aca="false">IF(C1557&gt;$E$5,$E$2+$E$1,(IF(C1557&gt;764.99,C1557^3*3486.59308-C1557^2*7860012.00812+C1557*5908819377.96283-1481278321001.59,IF(C1557&gt;752.99,C1557^3*3588.471445-C1557^2*8028757.56264+C1557*5988077680.84934-1488767378546.26,C1557^3*899.851852-C1557^2*1969009.674601+C1557*1435480406.01138-348666163343.76))))-$E$1</f>
        <v>112994593.249756</v>
      </c>
      <c r="E1557" s="47" t="n">
        <f aca="false">D1557*100/$E$2</f>
        <v>75.8459662250145</v>
      </c>
      <c r="G1557" s="41" t="n">
        <f aca="false">[3]Plan1!$C1552</f>
        <v>-3.97</v>
      </c>
      <c r="H1557" s="41" t="n">
        <f aca="false">$J$5 + G1557</f>
        <v>756.03</v>
      </c>
      <c r="I1557" s="47" t="n">
        <f aca="false">IF(H1557&gt;$J$5,$J$2+$J$1,(IF(H1557&gt;739.99,H1557^3*2498.244218-H1557^2*5471052.355142+H1557*3994605728.77515-972400879260.135,H1557^3*1396.138889-H1557^2*3002770.071427+H1557*2152080038.43115-513963640099.415)))-$J$1</f>
        <v>61303450.0837402</v>
      </c>
      <c r="J1557" s="47" t="n">
        <f aca="false">I1557*100/$J$2</f>
        <v>69.7086010977923</v>
      </c>
      <c r="L1557" s="41" t="n">
        <f aca="false">[4]Plan1!$C1552</f>
        <v>-0.98</v>
      </c>
      <c r="M1557" s="41" t="n">
        <f aca="false">$O$5 + L1557</f>
        <v>837.8</v>
      </c>
      <c r="N1557" s="47" t="n">
        <f aca="false">IF(M1557&gt;$O$5,$O$2+$O$1,(M1557^3*3270.5936-M1557^2*8015778.389801+M1557*6549018422.82398-1783686174686.87))-$O$1</f>
        <v>34226642.4560547</v>
      </c>
      <c r="O1557" s="41" t="n">
        <f aca="false">N1557*100/$O$2</f>
        <v>87.5655778605948</v>
      </c>
      <c r="R1557" s="47" t="n">
        <f aca="false">SUM(D1557,I1557,N1557)</f>
        <v>208524685.789551</v>
      </c>
      <c r="S1557" s="41" t="n">
        <f aca="false">R1557*100/$R$2</f>
        <v>75.5501346377386</v>
      </c>
      <c r="U1557" s="41" t="n">
        <f aca="false">[1]Plan1!$B1552</f>
        <v>19.51</v>
      </c>
    </row>
    <row r="1558" customFormat="false" ht="15" hidden="false" customHeight="false" outlineLevel="0" collapsed="false">
      <c r="A1558" s="46" t="n">
        <v>43556</v>
      </c>
      <c r="B1558" s="41" t="n">
        <f aca="false">[2]Plan1!$C1553</f>
        <v>-3.45</v>
      </c>
      <c r="C1558" s="41" t="n">
        <f aca="false">$E$5 + B1558</f>
        <v>777.55</v>
      </c>
      <c r="D1558" s="47" t="n">
        <f aca="false">IF(C1558&gt;$E$5,$E$2+$E$1,(IF(C1558&gt;764.99,C1558^3*3486.59308-C1558^2*7860012.00812+C1558*5908819377.96283-1481278321001.59,IF(C1558&gt;752.99,C1558^3*3588.471445-C1558^2*8028757.56264+C1558*5988077680.84934-1488767378546.26,C1558^3*899.851852-C1558^2*1969009.674601+C1558*1435480406.01138-348666163343.76))))-$E$1</f>
        <v>112708450.395752</v>
      </c>
      <c r="E1558" s="47" t="n">
        <f aca="false">D1558*100/$E$2</f>
        <v>75.6538970240366</v>
      </c>
      <c r="G1558" s="41" t="n">
        <f aca="false">[3]Plan1!$C1553</f>
        <v>-3.96</v>
      </c>
      <c r="H1558" s="41" t="n">
        <f aca="false">$J$5 + G1558</f>
        <v>756.04</v>
      </c>
      <c r="I1558" s="47" t="n">
        <f aca="false">IF(H1558&gt;$J$5,$J$2+$J$1,(IF(H1558&gt;739.99,H1558^3*2498.244218-H1558^2*5471052.355142+H1558*3994605728.77515-972400879260.135,H1558^3*1396.138889-H1558^2*3002770.071427+H1558*2152080038.43115-513963640099.415)))-$J$1</f>
        <v>61362427.5512695</v>
      </c>
      <c r="J1558" s="47" t="n">
        <f aca="false">I1558*100/$J$2</f>
        <v>69.7756648071291</v>
      </c>
      <c r="L1558" s="41" t="n">
        <f aca="false">[4]Plan1!$C1553</f>
        <v>-1</v>
      </c>
      <c r="M1558" s="41" t="n">
        <f aca="false">$O$5 + L1558</f>
        <v>837.78</v>
      </c>
      <c r="N1558" s="47" t="n">
        <f aca="false">IF(M1558&gt;$O$5,$O$2+$O$1,(M1558^3*3270.5936-M1558^2*8015778.389801+M1558*6549018422.82398-1783686174686.87))-$O$1</f>
        <v>34131607.5917969</v>
      </c>
      <c r="O1558" s="41" t="n">
        <f aca="false">N1558*100/$O$2</f>
        <v>87.3224402868079</v>
      </c>
      <c r="R1558" s="47" t="n">
        <f aca="false">SUM(D1558,I1558,N1558)</f>
        <v>208202485.538818</v>
      </c>
      <c r="S1558" s="41" t="n">
        <f aca="false">R1558*100/$R$2</f>
        <v>75.433398951357</v>
      </c>
      <c r="U1558" s="41" t="n">
        <f aca="false">[1]Plan1!$B1553</f>
        <v>19.84</v>
      </c>
    </row>
    <row r="1559" customFormat="false" ht="15" hidden="false" customHeight="false" outlineLevel="0" collapsed="false">
      <c r="A1559" s="46" t="n">
        <v>43557</v>
      </c>
      <c r="B1559" s="41" t="n">
        <f aca="false">[2]Plan1!$C1554</f>
        <v>-3.46</v>
      </c>
      <c r="C1559" s="41" t="n">
        <f aca="false">$E$5 + B1559</f>
        <v>777.54</v>
      </c>
      <c r="D1559" s="47" t="n">
        <f aca="false">IF(C1559&gt;$E$5,$E$2+$E$1,(IF(C1559&gt;764.99,C1559^3*3486.59308-C1559^2*7860012.00812+C1559*5908819377.96283-1481278321001.59,IF(C1559&gt;752.99,C1559^3*3588.471445-C1559^2*8028757.56264+C1559*5988077680.84934-1488767378546.26,C1559^3*899.851852-C1559^2*1969009.674601+C1559*1435480406.01138-348666163343.76))))-$E$1</f>
        <v>112613178.668701</v>
      </c>
      <c r="E1559" s="47" t="n">
        <f aca="false">D1559*100/$E$2</f>
        <v>75.5899472722452</v>
      </c>
      <c r="G1559" s="41" t="n">
        <f aca="false">[3]Plan1!$C1554</f>
        <v>-3.96</v>
      </c>
      <c r="H1559" s="41" t="n">
        <f aca="false">$J$5 + G1559</f>
        <v>756.04</v>
      </c>
      <c r="I1559" s="47" t="n">
        <f aca="false">IF(H1559&gt;$J$5,$J$2+$J$1,(IF(H1559&gt;739.99,H1559^3*2498.244218-H1559^2*5471052.355142+H1559*3994605728.77515-972400879260.135,H1559^3*1396.138889-H1559^2*3002770.071427+H1559*2152080038.43115-513963640099.415)))-$J$1</f>
        <v>61362427.5512695</v>
      </c>
      <c r="J1559" s="47" t="n">
        <f aca="false">I1559*100/$J$2</f>
        <v>69.7756648071291</v>
      </c>
      <c r="L1559" s="41" t="n">
        <f aca="false">[4]Plan1!$C1554</f>
        <v>-1.02</v>
      </c>
      <c r="M1559" s="41" t="n">
        <f aca="false">$O$5 + L1559</f>
        <v>837.76</v>
      </c>
      <c r="N1559" s="47" t="n">
        <f aca="false">IF(M1559&gt;$O$5,$O$2+$O$1,(M1559^3*3270.5936-M1559^2*8015778.389801+M1559*6549018422.82398-1783686174686.87))-$O$1</f>
        <v>34036736.1962891</v>
      </c>
      <c r="O1559" s="41" t="n">
        <f aca="false">N1559*100/$O$2</f>
        <v>87.0797209321195</v>
      </c>
      <c r="R1559" s="47" t="n">
        <f aca="false">SUM(D1559,I1559,N1559)</f>
        <v>208012342.41626</v>
      </c>
      <c r="S1559" s="41" t="n">
        <f aca="false">R1559*100/$R$2</f>
        <v>75.3645086017308</v>
      </c>
      <c r="U1559" s="41" t="n">
        <f aca="false">[1]Plan1!$B1554</f>
        <v>20.49</v>
      </c>
    </row>
    <row r="1560" customFormat="false" ht="15" hidden="false" customHeight="false" outlineLevel="0" collapsed="false">
      <c r="A1560" s="46" t="n">
        <v>43558</v>
      </c>
      <c r="B1560" s="41" t="n">
        <f aca="false">[2]Plan1!$C1555</f>
        <v>-3.47</v>
      </c>
      <c r="C1560" s="41" t="n">
        <f aca="false">$E$5 + B1560</f>
        <v>777.53</v>
      </c>
      <c r="D1560" s="47" t="n">
        <f aca="false">IF(C1560&gt;$E$5,$E$2+$E$1,(IF(C1560&gt;764.99,C1560^3*3486.59308-C1560^2*7860012.00812+C1560*5908819377.96283-1481278321001.59,IF(C1560&gt;752.99,C1560^3*3588.471445-C1560^2*8028757.56264+C1560*5988077680.84934-1488767378546.26,C1560^3*899.851852-C1560^2*1969009.674601+C1560*1435480406.01138-348666163343.76))))-$E$1</f>
        <v>112517961.516846</v>
      </c>
      <c r="E1560" s="47" t="n">
        <f aca="false">D1560*100/$E$2</f>
        <v>75.5260341532545</v>
      </c>
      <c r="G1560" s="41" t="n">
        <f aca="false">[3]Plan1!$C1555</f>
        <v>-3.96</v>
      </c>
      <c r="H1560" s="41" t="n">
        <f aca="false">$J$5 + G1560</f>
        <v>756.04</v>
      </c>
      <c r="I1560" s="47" t="n">
        <f aca="false">IF(H1560&gt;$J$5,$J$2+$J$1,(IF(H1560&gt;739.99,H1560^3*2498.244218-H1560^2*5471052.355142+H1560*3994605728.77515-972400879260.135,H1560^3*1396.138889-H1560^2*3002770.071427+H1560*2152080038.43115-513963640099.415)))-$J$1</f>
        <v>61362427.5512695</v>
      </c>
      <c r="J1560" s="47" t="n">
        <f aca="false">I1560*100/$J$2</f>
        <v>69.7756648071291</v>
      </c>
      <c r="L1560" s="41" t="n">
        <f aca="false">[4]Plan1!$C1555</f>
        <v>-1.04</v>
      </c>
      <c r="M1560" s="41" t="n">
        <f aca="false">$O$5 + L1560</f>
        <v>837.74</v>
      </c>
      <c r="N1560" s="47" t="n">
        <f aca="false">IF(M1560&gt;$O$5,$O$2+$O$1,(M1560^3*3270.5936-M1560^2*8015778.389801+M1560*6549018422.82398-1783686174686.87))-$O$1</f>
        <v>33942028.1113281</v>
      </c>
      <c r="O1560" s="41" t="n">
        <f aca="false">N1560*100/$O$2</f>
        <v>86.8374193917822</v>
      </c>
      <c r="R1560" s="47" t="n">
        <f aca="false">SUM(D1560,I1560,N1560)</f>
        <v>207822417.179443</v>
      </c>
      <c r="S1560" s="41" t="n">
        <f aca="false">R1560*100/$R$2</f>
        <v>75.2956971938236</v>
      </c>
      <c r="U1560" s="41" t="n">
        <f aca="false">[1]Plan1!$B1555</f>
        <v>22.88</v>
      </c>
    </row>
    <row r="1561" customFormat="false" ht="15" hidden="false" customHeight="false" outlineLevel="0" collapsed="false">
      <c r="A1561" s="46" t="n">
        <v>43559</v>
      </c>
      <c r="B1561" s="41" t="n">
        <f aca="false">[2]Plan1!$C1556</f>
        <v>-3.5</v>
      </c>
      <c r="C1561" s="41" t="n">
        <f aca="false">$E$5 + B1561</f>
        <v>777.5</v>
      </c>
      <c r="D1561" s="47" t="n">
        <f aca="false">IF(C1561&gt;$E$5,$E$2+$E$1,(IF(C1561&gt;764.99,C1561^3*3486.59308-C1561^2*7860012.00812+C1561*5908819377.96283-1481278321001.59,IF(C1561&gt;752.99,C1561^3*3588.471445-C1561^2*8028757.56264+C1561*5988077680.84934-1488767378546.26,C1561^3*899.851852-C1561^2*1969009.674601+C1561*1435480406.01138-348666163343.76))))-$E$1</f>
        <v>112232637.317139</v>
      </c>
      <c r="E1561" s="47" t="n">
        <f aca="false">D1561*100/$E$2</f>
        <v>75.3345144619864</v>
      </c>
      <c r="G1561" s="41" t="n">
        <f aca="false">[3]Plan1!$C1556</f>
        <v>-3.97</v>
      </c>
      <c r="H1561" s="41" t="n">
        <f aca="false">$J$5 + G1561</f>
        <v>756.03</v>
      </c>
      <c r="I1561" s="47" t="n">
        <f aca="false">IF(H1561&gt;$J$5,$J$2+$J$1,(IF(H1561&gt;739.99,H1561^3*2498.244218-H1561^2*5471052.355142+H1561*3994605728.77515-972400879260.135,H1561^3*1396.138889-H1561^2*3002770.071427+H1561*2152080038.43115-513963640099.415)))-$J$1</f>
        <v>61303450.0837402</v>
      </c>
      <c r="J1561" s="47" t="n">
        <f aca="false">I1561*100/$J$2</f>
        <v>69.7086010977923</v>
      </c>
      <c r="L1561" s="41" t="n">
        <f aca="false">[4]Plan1!$C1556</f>
        <v>-1.04</v>
      </c>
      <c r="M1561" s="41" t="n">
        <f aca="false">$O$5 + L1561</f>
        <v>837.74</v>
      </c>
      <c r="N1561" s="47" t="n">
        <f aca="false">IF(M1561&gt;$O$5,$O$2+$O$1,(M1561^3*3270.5936-M1561^2*8015778.389801+M1561*6549018422.82398-1783686174686.87))-$O$1</f>
        <v>33942028.1113281</v>
      </c>
      <c r="O1561" s="41" t="n">
        <f aca="false">N1561*100/$O$2</f>
        <v>86.8374193917822</v>
      </c>
      <c r="R1561" s="47" t="n">
        <f aca="false">SUM(D1561,I1561,N1561)</f>
        <v>207478115.512207</v>
      </c>
      <c r="S1561" s="41" t="n">
        <f aca="false">R1561*100/$R$2</f>
        <v>75.1709539903165</v>
      </c>
      <c r="U1561" s="41" t="n">
        <f aca="false">[1]Plan1!$B1556</f>
        <v>22.19</v>
      </c>
    </row>
    <row r="1562" customFormat="false" ht="15" hidden="false" customHeight="false" outlineLevel="0" collapsed="false">
      <c r="A1562" s="46" t="n">
        <v>43560</v>
      </c>
      <c r="B1562" s="41" t="n">
        <f aca="false">[2]Plan1!$C1557</f>
        <v>-3.52</v>
      </c>
      <c r="C1562" s="41" t="n">
        <f aca="false">$E$5 + B1562</f>
        <v>777.48</v>
      </c>
      <c r="D1562" s="47" t="n">
        <f aca="false">IF(C1562&gt;$E$5,$E$2+$E$1,(IF(C1562&gt;764.99,C1562^3*3486.59308-C1562^2*7860012.00812+C1562*5908819377.96283-1481278321001.59,IF(C1562&gt;752.99,C1562^3*3588.471445-C1562^2*8028757.56264+C1562*5988077680.84934-1488767378546.26,C1562^3*899.851852-C1562^2*1969009.674601+C1562*1435480406.01138-348666163343.76))))-$E$1</f>
        <v>112042693.685303</v>
      </c>
      <c r="E1562" s="47" t="n">
        <f aca="false">D1562*100/$E$2</f>
        <v>75.2070175803167</v>
      </c>
      <c r="G1562" s="41" t="n">
        <f aca="false">[3]Plan1!$C1557</f>
        <v>-3.98</v>
      </c>
      <c r="H1562" s="41" t="n">
        <f aca="false">$J$5 + G1562</f>
        <v>756.02</v>
      </c>
      <c r="I1562" s="47" t="n">
        <f aca="false">IF(H1562&gt;$J$5,$J$2+$J$1,(IF(H1562&gt;739.99,H1562^3*2498.244218-H1562^2*5471052.355142+H1562*3994605728.77515-972400879260.135,H1562^3*1396.138889-H1562^2*3002770.071427+H1562*2152080038.43115-513963640099.415)))-$J$1</f>
        <v>61244511.6540527</v>
      </c>
      <c r="J1562" s="47" t="n">
        <f aca="false">I1562*100/$J$2</f>
        <v>69.6415817786708</v>
      </c>
      <c r="L1562" s="41" t="n">
        <f aca="false">[4]Plan1!$C1557</f>
        <v>-1.06</v>
      </c>
      <c r="M1562" s="41" t="n">
        <f aca="false">$O$5 + L1562</f>
        <v>837.72</v>
      </c>
      <c r="N1562" s="47" t="n">
        <f aca="false">IF(M1562&gt;$O$5,$O$2+$O$1,(M1562^3*3270.5936-M1562^2*8015778.389801+M1562*6549018422.82398-1783686174686.87))-$O$1</f>
        <v>33847483.1816406</v>
      </c>
      <c r="O1562" s="41" t="n">
        <f aca="false">N1562*100/$O$2</f>
        <v>86.5955352685439</v>
      </c>
      <c r="R1562" s="47" t="n">
        <f aca="false">SUM(D1562,I1562,N1562)</f>
        <v>207134688.520996</v>
      </c>
      <c r="S1562" s="41" t="n">
        <f aca="false">R1562*100/$R$2</f>
        <v>75.0465276888166</v>
      </c>
      <c r="U1562" s="41" t="n">
        <f aca="false">[1]Plan1!$B1557</f>
        <v>18.87</v>
      </c>
    </row>
    <row r="1563" customFormat="false" ht="15" hidden="false" customHeight="false" outlineLevel="0" collapsed="false">
      <c r="A1563" s="46" t="n">
        <v>43561</v>
      </c>
      <c r="B1563" s="41" t="n">
        <f aca="false">[2]Plan1!$C1558</f>
        <v>-3.54</v>
      </c>
      <c r="C1563" s="41" t="n">
        <f aca="false">$E$5 + B1563</f>
        <v>777.46</v>
      </c>
      <c r="D1563" s="47" t="n">
        <f aca="false">IF(C1563&gt;$E$5,$E$2+$E$1,(IF(C1563&gt;764.99,C1563^3*3486.59308-C1563^2*7860012.00812+C1563*5908819377.96283-1481278321001.59,IF(C1563&gt;752.99,C1563^3*3588.471445-C1563^2*8028757.56264+C1563*5988077680.84934-1488767378546.26,C1563^3*899.851852-C1563^2*1969009.674601+C1563*1435480406.01138-348666163343.76))))-$E$1</f>
        <v>111852967.859131</v>
      </c>
      <c r="E1563" s="47" t="n">
        <f aca="false">D1563*100/$E$2</f>
        <v>75.0796668975098</v>
      </c>
      <c r="G1563" s="41" t="n">
        <f aca="false">[3]Plan1!$C1558</f>
        <v>-3.98</v>
      </c>
      <c r="H1563" s="41" t="n">
        <f aca="false">$J$5 + G1563</f>
        <v>756.02</v>
      </c>
      <c r="I1563" s="47" t="n">
        <f aca="false">IF(H1563&gt;$J$5,$J$2+$J$1,(IF(H1563&gt;739.99,H1563^3*2498.244218-H1563^2*5471052.355142+H1563*3994605728.77515-972400879260.135,H1563^3*1396.138889-H1563^2*3002770.071427+H1563*2152080038.43115-513963640099.415)))-$J$1</f>
        <v>61244511.6540527</v>
      </c>
      <c r="J1563" s="47" t="n">
        <f aca="false">I1563*100/$J$2</f>
        <v>69.6415817786708</v>
      </c>
      <c r="L1563" s="41" t="n">
        <f aca="false">[4]Plan1!$C1558</f>
        <v>-1.08</v>
      </c>
      <c r="M1563" s="41" t="n">
        <f aca="false">$O$5 + L1563</f>
        <v>837.7</v>
      </c>
      <c r="N1563" s="47" t="n">
        <f aca="false">IF(M1563&gt;$O$5,$O$2+$O$1,(M1563^3*3270.5936-M1563^2*8015778.389801+M1563*6549018422.82398-1783686174686.87))-$O$1</f>
        <v>33753101.2475586</v>
      </c>
      <c r="O1563" s="41" t="n">
        <f aca="false">N1563*100/$O$2</f>
        <v>86.3540681539093</v>
      </c>
      <c r="R1563" s="47" t="n">
        <f aca="false">SUM(D1563,I1563,N1563)</f>
        <v>206850580.760742</v>
      </c>
      <c r="S1563" s="41" t="n">
        <f aca="false">R1563*100/$R$2</f>
        <v>74.9435932115026</v>
      </c>
      <c r="U1563" s="41" t="n">
        <f aca="false">[1]Plan1!$B1558</f>
        <v>20.16</v>
      </c>
    </row>
    <row r="1564" customFormat="false" ht="15" hidden="false" customHeight="false" outlineLevel="0" collapsed="false">
      <c r="A1564" s="46" t="n">
        <v>43562</v>
      </c>
      <c r="B1564" s="41" t="n">
        <f aca="false">[2]Plan1!$C1559</f>
        <v>-3.54</v>
      </c>
      <c r="C1564" s="41" t="n">
        <f aca="false">$E$5 + B1564</f>
        <v>777.46</v>
      </c>
      <c r="D1564" s="47" t="n">
        <f aca="false">IF(C1564&gt;$E$5,$E$2+$E$1,(IF(C1564&gt;764.99,C1564^3*3486.59308-C1564^2*7860012.00812+C1564*5908819377.96283-1481278321001.59,IF(C1564&gt;752.99,C1564^3*3588.471445-C1564^2*8028757.56264+C1564*5988077680.84934-1488767378546.26,C1564^3*899.851852-C1564^2*1969009.674601+C1564*1435480406.01138-348666163343.76))))-$E$1</f>
        <v>111852967.859131</v>
      </c>
      <c r="E1564" s="47" t="n">
        <f aca="false">D1564*100/$E$2</f>
        <v>75.0796668975098</v>
      </c>
      <c r="G1564" s="41" t="n">
        <f aca="false">[3]Plan1!$C1559</f>
        <v>-3.98</v>
      </c>
      <c r="H1564" s="41" t="n">
        <f aca="false">$J$5 + G1564</f>
        <v>756.02</v>
      </c>
      <c r="I1564" s="47" t="n">
        <f aca="false">IF(H1564&gt;$J$5,$J$2+$J$1,(IF(H1564&gt;739.99,H1564^3*2498.244218-H1564^2*5471052.355142+H1564*3994605728.77515-972400879260.135,H1564^3*1396.138889-H1564^2*3002770.071427+H1564*2152080038.43115-513963640099.415)))-$J$1</f>
        <v>61244511.6540527</v>
      </c>
      <c r="J1564" s="47" t="n">
        <f aca="false">I1564*100/$J$2</f>
        <v>69.6415817786708</v>
      </c>
      <c r="L1564" s="41" t="n">
        <f aca="false">[4]Plan1!$C1559</f>
        <v>-1.09</v>
      </c>
      <c r="M1564" s="41" t="n">
        <f aca="false">$O$5 + L1564</f>
        <v>837.69</v>
      </c>
      <c r="N1564" s="47" t="n">
        <f aca="false">IF(M1564&gt;$O$5,$O$2+$O$1,(M1564^3*3270.5936-M1564^2*8015778.389801+M1564*6549018422.82398-1783686174686.87))-$O$1</f>
        <v>33705971.3574219</v>
      </c>
      <c r="O1564" s="41" t="n">
        <f aca="false">N1564*100/$O$2</f>
        <v>86.2334908559863</v>
      </c>
      <c r="R1564" s="47" t="n">
        <f aca="false">SUM(D1564,I1564,N1564)</f>
        <v>206803450.870605</v>
      </c>
      <c r="S1564" s="41" t="n">
        <f aca="false">R1564*100/$R$2</f>
        <v>74.9265176814194</v>
      </c>
      <c r="U1564" s="41" t="n">
        <f aca="false">[1]Plan1!$B1559</f>
        <v>21.84</v>
      </c>
    </row>
    <row r="1565" customFormat="false" ht="15" hidden="false" customHeight="false" outlineLevel="0" collapsed="false">
      <c r="A1565" s="46" t="n">
        <v>43563</v>
      </c>
      <c r="B1565" s="41" t="n">
        <f aca="false">[2]Plan1!$C1560</f>
        <v>-3.56</v>
      </c>
      <c r="C1565" s="41" t="n">
        <f aca="false">$E$5 + B1565</f>
        <v>777.44</v>
      </c>
      <c r="D1565" s="47" t="n">
        <f aca="false">IF(C1565&gt;$E$5,$E$2+$E$1,(IF(C1565&gt;764.99,C1565^3*3486.59308-C1565^2*7860012.00812+C1565*5908819377.96283-1481278321001.59,IF(C1565&gt;752.99,C1565^3*3588.471445-C1565^2*8028757.56264+C1565*5988077680.84934-1488767378546.26,C1565^3*899.851852-C1565^2*1969009.674601+C1565*1435480406.01138-348666163343.76))))-$E$1</f>
        <v>111663459.670654</v>
      </c>
      <c r="E1565" s="47" t="n">
        <f aca="false">D1565*100/$E$2</f>
        <v>74.9524623008191</v>
      </c>
      <c r="G1565" s="41" t="n">
        <f aca="false">[3]Plan1!$C1560</f>
        <v>-3.94</v>
      </c>
      <c r="H1565" s="41" t="n">
        <f aca="false">$J$5 + G1565</f>
        <v>756.06</v>
      </c>
      <c r="I1565" s="47" t="n">
        <f aca="false">IF(H1565&gt;$J$5,$J$2+$J$1,(IF(H1565&gt;739.99,H1565^3*2498.244218-H1565^2*5471052.355142+H1565*3994605728.77515-972400879260.135,H1565^3*1396.138889-H1565^2*3002770.071427+H1565*2152080038.43115-513963640099.415)))-$J$1</f>
        <v>61480499.6608887</v>
      </c>
      <c r="J1565" s="47" t="n">
        <f aca="false">I1565*100/$J$2</f>
        <v>69.9099254658518</v>
      </c>
      <c r="L1565" s="41" t="n">
        <f aca="false">[4]Plan1!$C1560</f>
        <v>-1.08</v>
      </c>
      <c r="M1565" s="41" t="n">
        <f aca="false">$O$5 + L1565</f>
        <v>837.7</v>
      </c>
      <c r="N1565" s="47" t="n">
        <f aca="false">IF(M1565&gt;$O$5,$O$2+$O$1,(M1565^3*3270.5936-M1565^2*8015778.389801+M1565*6549018422.82398-1783686174686.87))-$O$1</f>
        <v>33753101.2475586</v>
      </c>
      <c r="O1565" s="41" t="n">
        <f aca="false">N1565*100/$O$2</f>
        <v>86.3540681539093</v>
      </c>
      <c r="R1565" s="47" t="n">
        <f aca="false">SUM(D1565,I1565,N1565)</f>
        <v>206897060.579102</v>
      </c>
      <c r="S1565" s="41" t="n">
        <f aca="false">R1565*100/$R$2</f>
        <v>74.9604332154652</v>
      </c>
      <c r="U1565" s="41" t="n">
        <f aca="false">[1]Plan1!$B1560</f>
        <v>19.19</v>
      </c>
    </row>
    <row r="1566" customFormat="false" ht="15" hidden="false" customHeight="false" outlineLevel="0" collapsed="false">
      <c r="A1566" s="46" t="n">
        <v>43564</v>
      </c>
      <c r="B1566" s="41" t="n">
        <f aca="false">[2]Plan1!$C1561</f>
        <v>-3.56</v>
      </c>
      <c r="C1566" s="41" t="n">
        <f aca="false">$E$5 + B1566</f>
        <v>777.44</v>
      </c>
      <c r="D1566" s="47" t="n">
        <f aca="false">IF(C1566&gt;$E$5,$E$2+$E$1,(IF(C1566&gt;764.99,C1566^3*3486.59308-C1566^2*7860012.00812+C1566*5908819377.96283-1481278321001.59,IF(C1566&gt;752.99,C1566^3*3588.471445-C1566^2*8028757.56264+C1566*5988077680.84934-1488767378546.26,C1566^3*899.851852-C1566^2*1969009.674601+C1566*1435480406.01138-348666163343.76))))-$E$1</f>
        <v>111663459.670654</v>
      </c>
      <c r="E1566" s="47" t="n">
        <f aca="false">D1566*100/$E$2</f>
        <v>74.9524623008191</v>
      </c>
      <c r="G1566" s="41" t="n">
        <f aca="false">[3]Plan1!$C1561</f>
        <v>-3.93</v>
      </c>
      <c r="H1566" s="41" t="n">
        <f aca="false">$J$5 + G1566</f>
        <v>756.07</v>
      </c>
      <c r="I1566" s="47" t="n">
        <f aca="false">IF(H1566&gt;$J$5,$J$2+$J$1,(IF(H1566&gt;739.99,H1566^3*2498.244218-H1566^2*5471052.355142+H1566*3994605728.77515-972400879260.135,H1566^3*1396.138889-H1566^2*3002770.071427+H1566*2152080038.43115-513963640099.415)))-$J$1</f>
        <v>61539594.3327637</v>
      </c>
      <c r="J1566" s="47" t="n">
        <f aca="false">I1566*100/$J$2</f>
        <v>69.9771224491066</v>
      </c>
      <c r="L1566" s="41" t="n">
        <f aca="false">[4]Plan1!$C1561</f>
        <v>-1.08</v>
      </c>
      <c r="M1566" s="41" t="n">
        <f aca="false">$O$5 + L1566</f>
        <v>837.7</v>
      </c>
      <c r="N1566" s="47" t="n">
        <f aca="false">IF(M1566&gt;$O$5,$O$2+$O$1,(M1566^3*3270.5936-M1566^2*8015778.389801+M1566*6549018422.82398-1783686174686.87))-$O$1</f>
        <v>33753101.2475586</v>
      </c>
      <c r="O1566" s="41" t="n">
        <f aca="false">N1566*100/$O$2</f>
        <v>86.3540681539093</v>
      </c>
      <c r="R1566" s="47" t="n">
        <f aca="false">SUM(D1566,I1566,N1566)</f>
        <v>206956155.250977</v>
      </c>
      <c r="S1566" s="41" t="n">
        <f aca="false">R1566*100/$R$2</f>
        <v>74.9818436801285</v>
      </c>
      <c r="U1566" s="41" t="n">
        <f aca="false">[1]Plan1!$B1561</f>
        <v>22.53</v>
      </c>
    </row>
    <row r="1567" customFormat="false" ht="15" hidden="false" customHeight="false" outlineLevel="0" collapsed="false">
      <c r="A1567" s="46" t="n">
        <v>43565</v>
      </c>
      <c r="B1567" s="41" t="n">
        <f aca="false">[2]Plan1!$C1562</f>
        <v>-3.56</v>
      </c>
      <c r="C1567" s="41" t="n">
        <f aca="false">$E$5 + B1567</f>
        <v>777.44</v>
      </c>
      <c r="D1567" s="47" t="n">
        <f aca="false">IF(C1567&gt;$E$5,$E$2+$E$1,(IF(C1567&gt;764.99,C1567^3*3486.59308-C1567^2*7860012.00812+C1567*5908819377.96283-1481278321001.59,IF(C1567&gt;752.99,C1567^3*3588.471445-C1567^2*8028757.56264+C1567*5988077680.84934-1488767378546.26,C1567^3*899.851852-C1567^2*1969009.674601+C1567*1435480406.01138-348666163343.76))))-$E$1</f>
        <v>111663459.670654</v>
      </c>
      <c r="E1567" s="47" t="n">
        <f aca="false">D1567*100/$E$2</f>
        <v>74.9524623008191</v>
      </c>
      <c r="G1567" s="41" t="n">
        <f aca="false">[3]Plan1!$C1562</f>
        <v>-3.93</v>
      </c>
      <c r="H1567" s="41" t="n">
        <f aca="false">$J$5 + G1567</f>
        <v>756.07</v>
      </c>
      <c r="I1567" s="47" t="n">
        <f aca="false">IF(H1567&gt;$J$5,$J$2+$J$1,(IF(H1567&gt;739.99,H1567^3*2498.244218-H1567^2*5471052.355142+H1567*3994605728.77515-972400879260.135,H1567^3*1396.138889-H1567^2*3002770.071427+H1567*2152080038.43115-513963640099.415)))-$J$1</f>
        <v>61539594.3327637</v>
      </c>
      <c r="J1567" s="47" t="n">
        <f aca="false">I1567*100/$J$2</f>
        <v>69.9771224491066</v>
      </c>
      <c r="L1567" s="41" t="n">
        <f aca="false">[4]Plan1!$C1562</f>
        <v>-1.08</v>
      </c>
      <c r="M1567" s="41" t="n">
        <f aca="false">$O$5 + L1567</f>
        <v>837.7</v>
      </c>
      <c r="N1567" s="47" t="n">
        <f aca="false">IF(M1567&gt;$O$5,$O$2+$O$1,(M1567^3*3270.5936-M1567^2*8015778.389801+M1567*6549018422.82398-1783686174686.87))-$O$1</f>
        <v>33753101.2475586</v>
      </c>
      <c r="O1567" s="41" t="n">
        <f aca="false">N1567*100/$O$2</f>
        <v>86.3540681539093</v>
      </c>
      <c r="R1567" s="47" t="n">
        <f aca="false">SUM(D1567,I1567,N1567)</f>
        <v>206956155.250977</v>
      </c>
      <c r="S1567" s="41" t="n">
        <f aca="false">R1567*100/$R$2</f>
        <v>74.9818436801285</v>
      </c>
      <c r="U1567" s="41" t="n">
        <f aca="false">[1]Plan1!$B1562</f>
        <v>19.19</v>
      </c>
    </row>
    <row r="1568" customFormat="false" ht="15" hidden="false" customHeight="false" outlineLevel="0" collapsed="false">
      <c r="A1568" s="46" t="n">
        <v>43566</v>
      </c>
      <c r="B1568" s="41" t="n">
        <f aca="false">[2]Plan1!$C1563</f>
        <v>-3.56</v>
      </c>
      <c r="C1568" s="41" t="n">
        <f aca="false">$E$5 + B1568</f>
        <v>777.44</v>
      </c>
      <c r="D1568" s="47" t="n">
        <f aca="false">IF(C1568&gt;$E$5,$E$2+$E$1,(IF(C1568&gt;764.99,C1568^3*3486.59308-C1568^2*7860012.00812+C1568*5908819377.96283-1481278321001.59,IF(C1568&gt;752.99,C1568^3*3588.471445-C1568^2*8028757.56264+C1568*5988077680.84934-1488767378546.26,C1568^3*899.851852-C1568^2*1969009.674601+C1568*1435480406.01138-348666163343.76))))-$E$1</f>
        <v>111663459.670654</v>
      </c>
      <c r="E1568" s="47" t="n">
        <f aca="false">D1568*100/$E$2</f>
        <v>74.9524623008191</v>
      </c>
      <c r="G1568" s="41" t="n">
        <f aca="false">[3]Plan1!$C1563</f>
        <v>-3.93</v>
      </c>
      <c r="H1568" s="41" t="n">
        <f aca="false">$J$5 + G1568</f>
        <v>756.07</v>
      </c>
      <c r="I1568" s="47" t="n">
        <f aca="false">IF(H1568&gt;$J$5,$J$2+$J$1,(IF(H1568&gt;739.99,H1568^3*2498.244218-H1568^2*5471052.355142+H1568*3994605728.77515-972400879260.135,H1568^3*1396.138889-H1568^2*3002770.071427+H1568*2152080038.43115-513963640099.415)))-$J$1</f>
        <v>61539594.3327637</v>
      </c>
      <c r="J1568" s="47" t="n">
        <f aca="false">I1568*100/$J$2</f>
        <v>69.9771224491066</v>
      </c>
      <c r="L1568" s="41" t="n">
        <f aca="false">[4]Plan1!$C1563</f>
        <v>-1.09</v>
      </c>
      <c r="M1568" s="41" t="n">
        <f aca="false">$O$5 + L1568</f>
        <v>837.69</v>
      </c>
      <c r="N1568" s="47" t="n">
        <f aca="false">IF(M1568&gt;$O$5,$O$2+$O$1,(M1568^3*3270.5936-M1568^2*8015778.389801+M1568*6549018422.82398-1783686174686.87))-$O$1</f>
        <v>33705971.3574219</v>
      </c>
      <c r="O1568" s="41" t="n">
        <f aca="false">N1568*100/$O$2</f>
        <v>86.2334908559863</v>
      </c>
      <c r="R1568" s="47" t="n">
        <f aca="false">SUM(D1568,I1568,N1568)</f>
        <v>206909025.36084</v>
      </c>
      <c r="S1568" s="41" t="n">
        <f aca="false">R1568*100/$R$2</f>
        <v>74.9647681500453</v>
      </c>
      <c r="U1568" s="41" t="n">
        <f aca="false">[1]Plan1!$B1563</f>
        <v>20.16</v>
      </c>
    </row>
    <row r="1569" customFormat="false" ht="15" hidden="false" customHeight="false" outlineLevel="0" collapsed="false">
      <c r="A1569" s="46" t="n">
        <v>43567</v>
      </c>
      <c r="B1569" s="41" t="n">
        <f aca="false">[2]Plan1!$C1564</f>
        <v>-3.59</v>
      </c>
      <c r="C1569" s="41" t="n">
        <f aca="false">$E$5 + B1569</f>
        <v>777.41</v>
      </c>
      <c r="D1569" s="47" t="n">
        <f aca="false">IF(C1569&gt;$E$5,$E$2+$E$1,(IF(C1569&gt;764.99,C1569^3*3486.59308-C1569^2*7860012.00812+C1569*5908819377.96283-1481278321001.59,IF(C1569&gt;752.99,C1569^3*3588.471445-C1569^2*8028757.56264+C1569*5988077680.84934-1488767378546.26,C1569^3*899.851852-C1569^2*1969009.674601+C1569*1435480406.01138-348666163343.76))))-$E$1</f>
        <v>111379605.094482</v>
      </c>
      <c r="E1569" s="47" t="n">
        <f aca="false">D1569*100/$E$2</f>
        <v>74.7619290728304</v>
      </c>
      <c r="G1569" s="41" t="n">
        <f aca="false">[3]Plan1!$C1564</f>
        <v>-3.93</v>
      </c>
      <c r="H1569" s="41" t="n">
        <f aca="false">$J$5 + G1569</f>
        <v>756.07</v>
      </c>
      <c r="I1569" s="47" t="n">
        <f aca="false">IF(H1569&gt;$J$5,$J$2+$J$1,(IF(H1569&gt;739.99,H1569^3*2498.244218-H1569^2*5471052.355142+H1569*3994605728.77515-972400879260.135,H1569^3*1396.138889-H1569^2*3002770.071427+H1569*2152080038.43115-513963640099.415)))-$J$1</f>
        <v>61539594.3327637</v>
      </c>
      <c r="J1569" s="47" t="n">
        <f aca="false">I1569*100/$J$2</f>
        <v>69.9771224491066</v>
      </c>
      <c r="L1569" s="41" t="n">
        <f aca="false">[4]Plan1!$C1564</f>
        <v>-1.11</v>
      </c>
      <c r="M1569" s="41" t="n">
        <f aca="false">$O$5 + L1569</f>
        <v>837.67</v>
      </c>
      <c r="N1569" s="47" t="n">
        <f aca="false">IF(M1569&gt;$O$5,$O$2+$O$1,(M1569^3*3270.5936-M1569^2*8015778.389801+M1569*6549018422.82398-1783686174686.87))-$O$1</f>
        <v>33611833.6240234</v>
      </c>
      <c r="O1569" s="41" t="n">
        <f aca="false">N1569*100/$O$2</f>
        <v>85.9926485053495</v>
      </c>
      <c r="R1569" s="47" t="n">
        <f aca="false">SUM(D1569,I1569,N1569)</f>
        <v>206531033.05127</v>
      </c>
      <c r="S1569" s="41" t="n">
        <f aca="false">R1569*100/$R$2</f>
        <v>74.8278185616935</v>
      </c>
      <c r="U1569" s="41" t="n">
        <f aca="false">[1]Plan1!$B1564</f>
        <v>19.19</v>
      </c>
    </row>
    <row r="1570" customFormat="false" ht="15" hidden="false" customHeight="false" outlineLevel="0" collapsed="false">
      <c r="A1570" s="46" t="n">
        <v>43568</v>
      </c>
      <c r="B1570" s="41" t="n">
        <f aca="false">[2]Plan1!$C1565</f>
        <v>-3.6</v>
      </c>
      <c r="C1570" s="41" t="n">
        <f aca="false">$E$5 + B1570</f>
        <v>777.4</v>
      </c>
      <c r="D1570" s="47" t="n">
        <f aca="false">IF(C1570&gt;$E$5,$E$2+$E$1,(IF(C1570&gt;764.99,C1570^3*3486.59308-C1570^2*7860012.00812+C1570*5908819377.96283-1481278321001.59,IF(C1570&gt;752.99,C1570^3*3588.471445-C1570^2*8028757.56264+C1570*5988077680.84934-1488767378546.26,C1570^3*899.851852-C1570^2*1969009.674601+C1570*1435480406.01138-348666163343.76))))-$E$1</f>
        <v>111285095.540283</v>
      </c>
      <c r="E1570" s="47" t="n">
        <f aca="false">D1570*100/$E$2</f>
        <v>74.6984909184057</v>
      </c>
      <c r="G1570" s="41" t="n">
        <f aca="false">[3]Plan1!$C1565</f>
        <v>-3.94</v>
      </c>
      <c r="H1570" s="41" t="n">
        <f aca="false">$J$5 + G1570</f>
        <v>756.06</v>
      </c>
      <c r="I1570" s="47" t="n">
        <f aca="false">IF(H1570&gt;$J$5,$J$2+$J$1,(IF(H1570&gt;739.99,H1570^3*2498.244218-H1570^2*5471052.355142+H1570*3994605728.77515-972400879260.135,H1570^3*1396.138889-H1570^2*3002770.071427+H1570*2152080038.43115-513963640099.415)))-$J$1</f>
        <v>61480499.6608887</v>
      </c>
      <c r="J1570" s="47" t="n">
        <f aca="false">I1570*100/$J$2</f>
        <v>69.9099254658518</v>
      </c>
      <c r="L1570" s="41" t="n">
        <f aca="false">[4]Plan1!$C1565</f>
        <v>-1.12</v>
      </c>
      <c r="M1570" s="41" t="n">
        <f aca="false">$O$5 + L1570</f>
        <v>837.66</v>
      </c>
      <c r="N1570" s="47" t="n">
        <f aca="false">IF(M1570&gt;$O$5,$O$2+$O$1,(M1570^3*3270.5936-M1570^2*8015778.389801+M1570*6549018422.82398-1783686174686.87))-$O$1</f>
        <v>33564825.7460938</v>
      </c>
      <c r="O1570" s="41" t="n">
        <f aca="false">N1570*100/$O$2</f>
        <v>85.8723833639411</v>
      </c>
      <c r="R1570" s="47" t="n">
        <f aca="false">SUM(D1570,I1570,N1570)</f>
        <v>206330420.947266</v>
      </c>
      <c r="S1570" s="41" t="n">
        <f aca="false">R1570*100/$R$2</f>
        <v>74.7551352177044</v>
      </c>
      <c r="U1570" s="41" t="n">
        <f aca="false">[1]Plan1!$B1565</f>
        <v>17.02</v>
      </c>
    </row>
    <row r="1571" customFormat="false" ht="15" hidden="false" customHeight="false" outlineLevel="0" collapsed="false">
      <c r="A1571" s="46" t="n">
        <v>43569</v>
      </c>
      <c r="B1571" s="41" t="n">
        <f aca="false">[2]Plan1!$C1566</f>
        <v>-3.63</v>
      </c>
      <c r="C1571" s="41" t="n">
        <f aca="false">$E$5 + B1571</f>
        <v>777.37</v>
      </c>
      <c r="D1571" s="47" t="n">
        <f aca="false">IF(C1571&gt;$E$5,$E$2+$E$1,(IF(C1571&gt;764.99,C1571^3*3486.59308-C1571^2*7860012.00812+C1571*5908819377.96283-1481278321001.59,IF(C1571&gt;752.99,C1571^3*3588.471445-C1571^2*8028757.56264+C1571*5988077680.84934-1488767378546.26,C1571^3*899.851852-C1571^2*1969009.674601+C1571*1435480406.01138-348666163343.76))))-$E$1</f>
        <v>111001892.498779</v>
      </c>
      <c r="E1571" s="47" t="n">
        <f aca="false">D1571*100/$E$2</f>
        <v>74.5083950235229</v>
      </c>
      <c r="G1571" s="41" t="n">
        <f aca="false">[3]Plan1!$C1566</f>
        <v>-3.94</v>
      </c>
      <c r="H1571" s="41" t="n">
        <f aca="false">$J$5 + G1571</f>
        <v>756.06</v>
      </c>
      <c r="I1571" s="47" t="n">
        <f aca="false">IF(H1571&gt;$J$5,$J$2+$J$1,(IF(H1571&gt;739.99,H1571^3*2498.244218-H1571^2*5471052.355142+H1571*3994605728.77515-972400879260.135,H1571^3*1396.138889-H1571^2*3002770.071427+H1571*2152080038.43115-513963640099.415)))-$J$1</f>
        <v>61480499.6608887</v>
      </c>
      <c r="J1571" s="47" t="n">
        <f aca="false">I1571*100/$J$2</f>
        <v>69.9099254658518</v>
      </c>
      <c r="L1571" s="41" t="n">
        <f aca="false">[4]Plan1!$C1566</f>
        <v>-1.14</v>
      </c>
      <c r="M1571" s="41" t="n">
        <f aca="false">$O$5 + L1571</f>
        <v>837.64</v>
      </c>
      <c r="N1571" s="47" t="n">
        <f aca="false">IF(M1571&gt;$O$5,$O$2+$O$1,(M1571^3*3270.5936-M1571^2*8015778.389801+M1571*6549018422.82398-1783686174686.87))-$O$1</f>
        <v>33470931.8623047</v>
      </c>
      <c r="O1571" s="41" t="n">
        <f aca="false">N1571*100/$O$2</f>
        <v>85.6321648791124</v>
      </c>
      <c r="R1571" s="47" t="n">
        <f aca="false">SUM(D1571,I1571,N1571)</f>
        <v>205953324.021973</v>
      </c>
      <c r="S1571" s="41" t="n">
        <f aca="false">R1571*100/$R$2</f>
        <v>74.6185100341225</v>
      </c>
      <c r="U1571" s="41" t="n">
        <f aca="false">[1]Plan1!$B1566</f>
        <v>17.93</v>
      </c>
    </row>
    <row r="1572" customFormat="false" ht="15" hidden="false" customHeight="false" outlineLevel="0" collapsed="false">
      <c r="A1572" s="46" t="n">
        <v>43570</v>
      </c>
      <c r="B1572" s="41" t="n">
        <f aca="false">[2]Plan1!$C1567</f>
        <v>-3.65</v>
      </c>
      <c r="C1572" s="41" t="n">
        <f aca="false">$E$5 + B1572</f>
        <v>777.35</v>
      </c>
      <c r="D1572" s="47" t="n">
        <f aca="false">IF(C1572&gt;$E$5,$E$2+$E$1,(IF(C1572&gt;764.99,C1572^3*3486.59308-C1572^2*7860012.00812+C1572*5908819377.96283-1481278321001.59,IF(C1572&gt;752.99,C1572^3*3588.471445-C1572^2*8028757.56264+C1572*5988077680.84934-1488767378546.26,C1572^3*899.851852-C1572^2*1969009.674601+C1572*1435480406.01138-348666163343.76))))-$E$1</f>
        <v>110813361.611572</v>
      </c>
      <c r="E1572" s="47" t="n">
        <f aca="false">D1572*100/$E$2</f>
        <v>74.3818464259996</v>
      </c>
      <c r="G1572" s="41" t="n">
        <f aca="false">[3]Plan1!$C1567</f>
        <v>-3.94</v>
      </c>
      <c r="H1572" s="41" t="n">
        <f aca="false">$J$5 + G1572</f>
        <v>756.06</v>
      </c>
      <c r="I1572" s="47" t="n">
        <f aca="false">IF(H1572&gt;$J$5,$J$2+$J$1,(IF(H1572&gt;739.99,H1572^3*2498.244218-H1572^2*5471052.355142+H1572*3994605728.77515-972400879260.135,H1572^3*1396.138889-H1572^2*3002770.071427+H1572*2152080038.43115-513963640099.415)))-$J$1</f>
        <v>61480499.6608887</v>
      </c>
      <c r="J1572" s="47" t="n">
        <f aca="false">I1572*100/$J$2</f>
        <v>69.9099254658518</v>
      </c>
      <c r="L1572" s="41" t="n">
        <f aca="false">[4]Plan1!$C1567</f>
        <v>-1.15</v>
      </c>
      <c r="M1572" s="41" t="n">
        <f aca="false">$O$5 + L1572</f>
        <v>837.63</v>
      </c>
      <c r="N1572" s="47" t="n">
        <f aca="false">IF(M1572&gt;$O$5,$O$2+$O$1,(M1572^3*3270.5936-M1572^2*8015778.389801+M1572*6549018422.82398-1783686174686.87))-$O$1</f>
        <v>33424045.8183594</v>
      </c>
      <c r="O1572" s="41" t="n">
        <f aca="false">N1572*100/$O$2</f>
        <v>85.512211438253</v>
      </c>
      <c r="R1572" s="47" t="n">
        <f aca="false">SUM(D1572,I1572,N1572)</f>
        <v>205717907.09082</v>
      </c>
      <c r="S1572" s="41" t="n">
        <f aca="false">R1572*100/$R$2</f>
        <v>74.5332166273624</v>
      </c>
      <c r="U1572" s="41" t="n">
        <f aca="false">[1]Plan1!$B1567</f>
        <v>37.44</v>
      </c>
    </row>
    <row r="1573" customFormat="false" ht="15" hidden="false" customHeight="false" outlineLevel="0" collapsed="false">
      <c r="A1573" s="46" t="n">
        <v>43571</v>
      </c>
      <c r="B1573" s="41" t="n">
        <f aca="false">[2]Plan1!$C1568</f>
        <v>-3.6</v>
      </c>
      <c r="C1573" s="41" t="n">
        <f aca="false">$E$5 + B1573</f>
        <v>777.4</v>
      </c>
      <c r="D1573" s="47" t="n">
        <f aca="false">IF(C1573&gt;$E$5,$E$2+$E$1,(IF(C1573&gt;764.99,C1573^3*3486.59308-C1573^2*7860012.00812+C1573*5908819377.96283-1481278321001.59,IF(C1573&gt;752.99,C1573^3*3588.471445-C1573^2*8028757.56264+C1573*5988077680.84934-1488767378546.26,C1573^3*899.851852-C1573^2*1969009.674601+C1573*1435480406.01138-348666163343.76))))-$E$1</f>
        <v>111285095.540283</v>
      </c>
      <c r="E1573" s="47" t="n">
        <f aca="false">D1573*100/$E$2</f>
        <v>74.6984909184057</v>
      </c>
      <c r="G1573" s="41" t="n">
        <f aca="false">[3]Plan1!$C1568</f>
        <v>-3.83</v>
      </c>
      <c r="H1573" s="41" t="n">
        <f aca="false">$J$5 + G1573</f>
        <v>756.17</v>
      </c>
      <c r="I1573" s="47" t="n">
        <f aca="false">IF(H1573&gt;$J$5,$J$2+$J$1,(IF(H1573&gt;739.99,H1573^3*2498.244218-H1573^2*5471052.355142+H1573*3994605728.77515-972400879260.135,H1573^3*1396.138889-H1573^2*3002770.071427+H1573*2152080038.43115-513963640099.415)))-$J$1</f>
        <v>62132693.9157715</v>
      </c>
      <c r="J1573" s="47" t="n">
        <f aca="false">I1573*100/$J$2</f>
        <v>70.6515403193355</v>
      </c>
      <c r="L1573" s="41" t="n">
        <f aca="false">[4]Plan1!$C1568</f>
        <v>-1.14</v>
      </c>
      <c r="M1573" s="41" t="n">
        <f aca="false">$O$5 + L1573</f>
        <v>837.64</v>
      </c>
      <c r="N1573" s="47" t="n">
        <f aca="false">IF(M1573&gt;$O$5,$O$2+$O$1,(M1573^3*3270.5936-M1573^2*8015778.389801+M1573*6549018422.82398-1783686174686.87))-$O$1</f>
        <v>33470931.8623047</v>
      </c>
      <c r="O1573" s="41" t="n">
        <f aca="false">N1573*100/$O$2</f>
        <v>85.6321648791124</v>
      </c>
      <c r="R1573" s="47" t="n">
        <f aca="false">SUM(D1573,I1573,N1573)</f>
        <v>206888721.318359</v>
      </c>
      <c r="S1573" s="41" t="n">
        <f aca="false">R1573*100/$R$2</f>
        <v>74.9574118356728</v>
      </c>
      <c r="U1573" s="41" t="n">
        <f aca="false">[1]Plan1!$B1568</f>
        <v>28.88</v>
      </c>
    </row>
    <row r="1574" customFormat="false" ht="15" hidden="false" customHeight="false" outlineLevel="0" collapsed="false">
      <c r="A1574" s="46" t="n">
        <v>43572</v>
      </c>
      <c r="B1574" s="41" t="n">
        <f aca="false">[2]Plan1!$C1569</f>
        <v>-3.52</v>
      </c>
      <c r="C1574" s="41" t="n">
        <f aca="false">$E$5 + B1574</f>
        <v>777.48</v>
      </c>
      <c r="D1574" s="47" t="n">
        <f aca="false">IF(C1574&gt;$E$5,$E$2+$E$1,(IF(C1574&gt;764.99,C1574^3*3486.59308-C1574^2*7860012.00812+C1574*5908819377.96283-1481278321001.59,IF(C1574&gt;752.99,C1574^3*3588.471445-C1574^2*8028757.56264+C1574*5988077680.84934-1488767378546.26,C1574^3*899.851852-C1574^2*1969009.674601+C1574*1435480406.01138-348666163343.76))))-$E$1</f>
        <v>112042693.685303</v>
      </c>
      <c r="E1574" s="47" t="n">
        <f aca="false">D1574*100/$E$2</f>
        <v>75.2070175803167</v>
      </c>
      <c r="G1574" s="41" t="n">
        <f aca="false">[3]Plan1!$C1569</f>
        <v>-3.71</v>
      </c>
      <c r="H1574" s="41" t="n">
        <f aca="false">$J$5 + G1574</f>
        <v>756.29</v>
      </c>
      <c r="I1574" s="47" t="n">
        <f aca="false">IF(H1574&gt;$J$5,$J$2+$J$1,(IF(H1574&gt;739.99,H1574^3*2498.244218-H1574^2*5471052.355142+H1574*3994605728.77515-972400879260.135,H1574^3*1396.138889-H1574^2*3002770.071427+H1574*2152080038.43115-513963640099.415)))-$J$1</f>
        <v>62849595.4616699</v>
      </c>
      <c r="J1574" s="47" t="n">
        <f aca="false">I1574*100/$J$2</f>
        <v>71.466734306316</v>
      </c>
      <c r="L1574" s="41" t="n">
        <f aca="false">[4]Plan1!$C1569</f>
        <v>-1.07</v>
      </c>
      <c r="M1574" s="41" t="n">
        <f aca="false">$O$5 + L1574</f>
        <v>837.71</v>
      </c>
      <c r="N1574" s="47" t="n">
        <f aca="false">IF(M1574&gt;$O$5,$O$2+$O$1,(M1574^3*3270.5936-M1574^2*8015778.389801+M1574*6549018422.82398-1783686174686.87))-$O$1</f>
        <v>33800271.8505859</v>
      </c>
      <c r="O1574" s="41" t="n">
        <f aca="false">N1574*100/$O$2</f>
        <v>86.4747496118532</v>
      </c>
      <c r="R1574" s="47" t="n">
        <f aca="false">SUM(D1574,I1574,N1574)</f>
        <v>208692560.997559</v>
      </c>
      <c r="S1574" s="41" t="n">
        <f aca="false">R1574*100/$R$2</f>
        <v>75.6109571466867</v>
      </c>
      <c r="U1574" s="41" t="n">
        <f aca="false">[1]Plan1!$B1569</f>
        <v>61.34</v>
      </c>
    </row>
    <row r="1575" customFormat="false" ht="15" hidden="false" customHeight="false" outlineLevel="0" collapsed="false">
      <c r="A1575" s="46" t="n">
        <v>43573</v>
      </c>
      <c r="B1575" s="41" t="n">
        <f aca="false">[2]Plan1!$C1570</f>
        <v>-3.48</v>
      </c>
      <c r="C1575" s="41" t="n">
        <f aca="false">$E$5 + B1575</f>
        <v>777.52</v>
      </c>
      <c r="D1575" s="47" t="n">
        <f aca="false">IF(C1575&gt;$E$5,$E$2+$E$1,(IF(C1575&gt;764.99,C1575^3*3486.59308-C1575^2*7860012.00812+C1575*5908819377.96283-1481278321001.59,IF(C1575&gt;752.99,C1575^3*3588.471445-C1575^2*8028757.56264+C1575*5988077680.84934-1488767378546.26,C1575^3*899.851852-C1575^2*1969009.674601+C1575*1435480406.01138-348666163343.76))))-$E$1</f>
        <v>112422798.922607</v>
      </c>
      <c r="E1575" s="47" t="n">
        <f aca="false">D1575*100/$E$2</f>
        <v>75.4621576552656</v>
      </c>
      <c r="G1575" s="41" t="n">
        <f aca="false">[3]Plan1!$C1570</f>
        <v>-3.63</v>
      </c>
      <c r="H1575" s="41" t="n">
        <f aca="false">$J$5 + G1575</f>
        <v>756.37</v>
      </c>
      <c r="I1575" s="47" t="n">
        <f aca="false">IF(H1575&gt;$J$5,$J$2+$J$1,(IF(H1575&gt;739.99,H1575^3*2498.244218-H1575^2*5471052.355142+H1575*3994605728.77515-972400879260.135,H1575^3*1396.138889-H1575^2*3002770.071427+H1575*2152080038.43115-513963640099.415)))-$J$1</f>
        <v>63330682.4504395</v>
      </c>
      <c r="J1575" s="47" t="n">
        <f aca="false">I1575*100/$J$2</f>
        <v>72.0137818370449</v>
      </c>
      <c r="L1575" s="41" t="n">
        <f aca="false">[4]Plan1!$C1570</f>
        <v>-1.04</v>
      </c>
      <c r="M1575" s="41" t="n">
        <f aca="false">$O$5 + L1575</f>
        <v>837.74</v>
      </c>
      <c r="N1575" s="47" t="n">
        <f aca="false">IF(M1575&gt;$O$5,$O$2+$O$1,(M1575^3*3270.5936-M1575^2*8015778.389801+M1575*6549018422.82398-1783686174686.87))-$O$1</f>
        <v>33942028.1113281</v>
      </c>
      <c r="O1575" s="41" t="n">
        <f aca="false">N1575*100/$O$2</f>
        <v>86.8374193917822</v>
      </c>
      <c r="R1575" s="47" t="n">
        <f aca="false">SUM(D1575,I1575,N1575)</f>
        <v>209695509.484375</v>
      </c>
      <c r="S1575" s="41" t="n">
        <f aca="false">R1575*100/$R$2</f>
        <v>75.9743332761209</v>
      </c>
      <c r="U1575" s="41" t="n">
        <f aca="false">[1]Plan1!$B1570</f>
        <v>52.37</v>
      </c>
    </row>
    <row r="1576" customFormat="false" ht="15" hidden="false" customHeight="false" outlineLevel="0" collapsed="false">
      <c r="A1576" s="46" t="n">
        <v>43574</v>
      </c>
      <c r="B1576" s="41" t="n">
        <f aca="false">[2]Plan1!$C1571</f>
        <v>-3.47</v>
      </c>
      <c r="C1576" s="41" t="n">
        <f aca="false">$E$5 + B1576</f>
        <v>777.53</v>
      </c>
      <c r="D1576" s="47" t="n">
        <f aca="false">IF(C1576&gt;$E$5,$E$2+$E$1,(IF(C1576&gt;764.99,C1576^3*3486.59308-C1576^2*7860012.00812+C1576*5908819377.96283-1481278321001.59,IF(C1576&gt;752.99,C1576^3*3588.471445-C1576^2*8028757.56264+C1576*5988077680.84934-1488767378546.26,C1576^3*899.851852-C1576^2*1969009.674601+C1576*1435480406.01138-348666163343.76))))-$E$1</f>
        <v>112517961.516846</v>
      </c>
      <c r="E1576" s="47" t="n">
        <f aca="false">D1576*100/$E$2</f>
        <v>75.5260341532545</v>
      </c>
      <c r="G1576" s="41" t="n">
        <f aca="false">[3]Plan1!$C1571</f>
        <v>-3.61</v>
      </c>
      <c r="H1576" s="41" t="n">
        <f aca="false">$J$5 + G1576</f>
        <v>756.39</v>
      </c>
      <c r="I1576" s="47" t="n">
        <f aca="false">IF(H1576&gt;$J$5,$J$2+$J$1,(IF(H1576&gt;739.99,H1576^3*2498.244218-H1576^2*5471052.355142+H1576*3994605728.77515-972400879260.135,H1576^3*1396.138889-H1576^2*3002770.071427+H1576*2152080038.43115-513963640099.415)))-$J$1</f>
        <v>63451349.3747559</v>
      </c>
      <c r="J1576" s="47" t="n">
        <f aca="false">I1576*100/$J$2</f>
        <v>72.1509930785228</v>
      </c>
      <c r="L1576" s="41" t="n">
        <f aca="false">[4]Plan1!$C1571</f>
        <v>-1.04</v>
      </c>
      <c r="M1576" s="41" t="n">
        <f aca="false">$O$5 + L1576</f>
        <v>837.74</v>
      </c>
      <c r="N1576" s="47" t="n">
        <f aca="false">IF(M1576&gt;$O$5,$O$2+$O$1,(M1576^3*3270.5936-M1576^2*8015778.389801+M1576*6549018422.82398-1783686174686.87))-$O$1</f>
        <v>33942028.1113281</v>
      </c>
      <c r="O1576" s="41" t="n">
        <f aca="false">N1576*100/$O$2</f>
        <v>86.8374193917822</v>
      </c>
      <c r="R1576" s="47" t="n">
        <f aca="false">SUM(D1576,I1576,N1576)</f>
        <v>209911339.00293</v>
      </c>
      <c r="S1576" s="41" t="n">
        <f aca="false">R1576*100/$R$2</f>
        <v>76.0525300091545</v>
      </c>
      <c r="U1576" s="41" t="n">
        <f aca="false">[1]Plan1!$B1571</f>
        <v>28.49</v>
      </c>
    </row>
    <row r="1577" customFormat="false" ht="15" hidden="false" customHeight="false" outlineLevel="0" collapsed="false">
      <c r="A1577" s="46" t="n">
        <v>43575</v>
      </c>
      <c r="B1577" s="41" t="n">
        <f aca="false">[2]Plan1!$C1572</f>
        <v>-3.48</v>
      </c>
      <c r="C1577" s="41" t="n">
        <f aca="false">$E$5 + B1577</f>
        <v>777.52</v>
      </c>
      <c r="D1577" s="47" t="n">
        <f aca="false">IF(C1577&gt;$E$5,$E$2+$E$1,(IF(C1577&gt;764.99,C1577^3*3486.59308-C1577^2*7860012.00812+C1577*5908819377.96283-1481278321001.59,IF(C1577&gt;752.99,C1577^3*3588.471445-C1577^2*8028757.56264+C1577*5988077680.84934-1488767378546.26,C1577^3*899.851852-C1577^2*1969009.674601+C1577*1435480406.01138-348666163343.76))))-$E$1</f>
        <v>112422798.922607</v>
      </c>
      <c r="E1577" s="47" t="n">
        <f aca="false">D1577*100/$E$2</f>
        <v>75.4621576552656</v>
      </c>
      <c r="G1577" s="41" t="n">
        <f aca="false">[3]Plan1!$C1572</f>
        <v>-3.6</v>
      </c>
      <c r="H1577" s="41" t="n">
        <f aca="false">$J$5 + G1577</f>
        <v>756.4</v>
      </c>
      <c r="I1577" s="47" t="n">
        <f aca="false">IF(H1577&gt;$J$5,$J$2+$J$1,(IF(H1577&gt;739.99,H1577^3*2498.244218-H1577^2*5471052.355142+H1577*3994605728.77515-972400879260.135,H1577^3*1396.138889-H1577^2*3002770.071427+H1577*2152080038.43115-513963640099.415)))-$J$1</f>
        <v>63511742.1967773</v>
      </c>
      <c r="J1577" s="47" t="n">
        <f aca="false">I1577*100/$J$2</f>
        <v>72.2196661977961</v>
      </c>
      <c r="L1577" s="41" t="n">
        <f aca="false">[4]Plan1!$C1572</f>
        <v>-1.05</v>
      </c>
      <c r="M1577" s="41" t="n">
        <f aca="false">$O$5 + L1577</f>
        <v>837.73</v>
      </c>
      <c r="N1577" s="47" t="n">
        <f aca="false">IF(M1577&gt;$O$5,$O$2+$O$1,(M1577^3*3270.5936-M1577^2*8015778.389801+M1577*6549018422.82398-1783686174686.87))-$O$1</f>
        <v>33894735.2626953</v>
      </c>
      <c r="O1577" s="41" t="n">
        <f aca="false">N1577*100/$O$2</f>
        <v>86.7164251801962</v>
      </c>
      <c r="R1577" s="47" t="n">
        <f aca="false">SUM(D1577,I1577,N1577)</f>
        <v>209829276.38208</v>
      </c>
      <c r="S1577" s="41" t="n">
        <f aca="false">R1577*100/$R$2</f>
        <v>76.0227980758324</v>
      </c>
      <c r="U1577" s="41" t="n">
        <f aca="false">[1]Plan1!$B1572</f>
        <v>26.55</v>
      </c>
    </row>
    <row r="1578" customFormat="false" ht="15" hidden="false" customHeight="false" outlineLevel="0" collapsed="false">
      <c r="A1578" s="46" t="n">
        <v>43576</v>
      </c>
      <c r="B1578" s="41" t="n">
        <f aca="false">[2]Plan1!$C1573</f>
        <v>-3.5</v>
      </c>
      <c r="C1578" s="41" t="n">
        <f aca="false">$E$5 + B1578</f>
        <v>777.5</v>
      </c>
      <c r="D1578" s="47" t="n">
        <f aca="false">IF(C1578&gt;$E$5,$E$2+$E$1,(IF(C1578&gt;764.99,C1578^3*3486.59308-C1578^2*7860012.00812+C1578*5908819377.96283-1481278321001.59,IF(C1578&gt;752.99,C1578^3*3588.471445-C1578^2*8028757.56264+C1578*5988077680.84934-1488767378546.26,C1578^3*899.851852-C1578^2*1969009.674601+C1578*1435480406.01138-348666163343.76))))-$E$1</f>
        <v>112232637.317139</v>
      </c>
      <c r="E1578" s="47" t="n">
        <f aca="false">D1578*100/$E$2</f>
        <v>75.3345144619864</v>
      </c>
      <c r="G1578" s="41" t="n">
        <f aca="false">[3]Plan1!$C1573</f>
        <v>-3.58</v>
      </c>
      <c r="H1578" s="41" t="n">
        <f aca="false">$J$5 + G1578</f>
        <v>756.42</v>
      </c>
      <c r="I1578" s="47" t="n">
        <f aca="false">IF(H1578&gt;$J$5,$J$2+$J$1,(IF(H1578&gt;739.99,H1578^3*2498.244218-H1578^2*5471052.355142+H1578*3994605728.77515-972400879260.135,H1578^3*1396.138889-H1578^2*3002770.071427+H1578*2152080038.43115-513963640099.415)))-$J$1</f>
        <v>63632646.6323242</v>
      </c>
      <c r="J1578" s="47" t="n">
        <f aca="false">I1578*100/$J$2</f>
        <v>72.35714751503</v>
      </c>
      <c r="L1578" s="41" t="n">
        <f aca="false">[4]Plan1!$C1573</f>
        <v>-1.06</v>
      </c>
      <c r="M1578" s="41" t="n">
        <f aca="false">$O$5 + L1578</f>
        <v>837.72</v>
      </c>
      <c r="N1578" s="47" t="n">
        <f aca="false">IF(M1578&gt;$O$5,$O$2+$O$1,(M1578^3*3270.5936-M1578^2*8015778.389801+M1578*6549018422.82398-1783686174686.87))-$O$1</f>
        <v>33847483.1816406</v>
      </c>
      <c r="O1578" s="41" t="n">
        <f aca="false">N1578*100/$O$2</f>
        <v>86.5955352685439</v>
      </c>
      <c r="R1578" s="47" t="n">
        <f aca="false">SUM(D1578,I1578,N1578)</f>
        <v>209712767.131104</v>
      </c>
      <c r="S1578" s="41" t="n">
        <f aca="false">R1578*100/$R$2</f>
        <v>75.980585857339</v>
      </c>
      <c r="U1578" s="41" t="n">
        <f aca="false">[1]Plan1!$B1573</f>
        <v>22.88</v>
      </c>
    </row>
    <row r="1579" customFormat="false" ht="15" hidden="false" customHeight="false" outlineLevel="0" collapsed="false">
      <c r="A1579" s="46" t="n">
        <v>43577</v>
      </c>
      <c r="B1579" s="41" t="n">
        <f aca="false">[2]Plan1!$C1574</f>
        <v>-3.52</v>
      </c>
      <c r="C1579" s="41" t="n">
        <f aca="false">$E$5 + B1579</f>
        <v>777.48</v>
      </c>
      <c r="D1579" s="47" t="n">
        <f aca="false">IF(C1579&gt;$E$5,$E$2+$E$1,(IF(C1579&gt;764.99,C1579^3*3486.59308-C1579^2*7860012.00812+C1579*5908819377.96283-1481278321001.59,IF(C1579&gt;752.99,C1579^3*3588.471445-C1579^2*8028757.56264+C1579*5988077680.84934-1488767378546.26,C1579^3*899.851852-C1579^2*1969009.674601+C1579*1435480406.01138-348666163343.76))))-$E$1</f>
        <v>112042693.685303</v>
      </c>
      <c r="E1579" s="47" t="n">
        <f aca="false">D1579*100/$E$2</f>
        <v>75.2070175803167</v>
      </c>
      <c r="G1579" s="41" t="n">
        <f aca="false">[3]Plan1!$C1574</f>
        <v>-3.57</v>
      </c>
      <c r="H1579" s="41" t="n">
        <f aca="false">$J$5 + G1579</f>
        <v>756.43</v>
      </c>
      <c r="I1579" s="47" t="n">
        <f aca="false">IF(H1579&gt;$J$5,$J$2+$J$1,(IF(H1579&gt;739.99,H1579^3*2498.244218-H1579^2*5471052.355142+H1579*3994605728.77515-972400879260.135,H1579^3*1396.138889-H1579^2*3002770.071427+H1579*2152080038.43115-513963640099.415)))-$J$1</f>
        <v>63693158.2766113</v>
      </c>
      <c r="J1579" s="47" t="n">
        <f aca="false">I1579*100/$J$2</f>
        <v>72.4259557479699</v>
      </c>
      <c r="L1579" s="41" t="n">
        <f aca="false">[4]Plan1!$C1574</f>
        <v>-1.08</v>
      </c>
      <c r="M1579" s="41" t="n">
        <f aca="false">$O$5 + L1579</f>
        <v>837.7</v>
      </c>
      <c r="N1579" s="47" t="n">
        <f aca="false">IF(M1579&gt;$O$5,$O$2+$O$1,(M1579^3*3270.5936-M1579^2*8015778.389801+M1579*6549018422.82398-1783686174686.87))-$O$1</f>
        <v>33753101.2475586</v>
      </c>
      <c r="O1579" s="41" t="n">
        <f aca="false">N1579*100/$O$2</f>
        <v>86.3540681539093</v>
      </c>
      <c r="R1579" s="47" t="n">
        <f aca="false">SUM(D1579,I1579,N1579)</f>
        <v>209488953.209473</v>
      </c>
      <c r="S1579" s="41" t="n">
        <f aca="false">R1579*100/$R$2</f>
        <v>75.8994963122379</v>
      </c>
      <c r="U1579" s="41" t="n">
        <f aca="false">[1]Plan1!$B1574</f>
        <v>22.53</v>
      </c>
    </row>
    <row r="1580" customFormat="false" ht="15" hidden="false" customHeight="false" outlineLevel="0" collapsed="false">
      <c r="A1580" s="46" t="n">
        <v>43578</v>
      </c>
      <c r="B1580" s="41" t="n">
        <f aca="false">[2]Plan1!$C1575</f>
        <v>-3.54</v>
      </c>
      <c r="C1580" s="41" t="n">
        <f aca="false">$E$5 + B1580</f>
        <v>777.46</v>
      </c>
      <c r="D1580" s="47" t="n">
        <f aca="false">IF(C1580&gt;$E$5,$E$2+$E$1,(IF(C1580&gt;764.99,C1580^3*3486.59308-C1580^2*7860012.00812+C1580*5908819377.96283-1481278321001.59,IF(C1580&gt;752.99,C1580^3*3588.471445-C1580^2*8028757.56264+C1580*5988077680.84934-1488767378546.26,C1580^3*899.851852-C1580^2*1969009.674601+C1580*1435480406.01138-348666163343.76))))-$E$1</f>
        <v>111852967.859131</v>
      </c>
      <c r="E1580" s="47" t="n">
        <f aca="false">D1580*100/$E$2</f>
        <v>75.0796668975098</v>
      </c>
      <c r="G1580" s="41" t="n">
        <f aca="false">[3]Plan1!$C1575</f>
        <v>-3.56</v>
      </c>
      <c r="H1580" s="41" t="n">
        <f aca="false">$J$5 + G1580</f>
        <v>756.44</v>
      </c>
      <c r="I1580" s="47" t="n">
        <f aca="false">IF(H1580&gt;$J$5,$J$2+$J$1,(IF(H1580&gt;739.99,H1580^3*2498.244218-H1580^2*5471052.355142+H1580*3994605728.77515-972400879260.135,H1580^3*1396.138889-H1580^2*3002770.071427+H1580*2152080038.43115-513963640099.415)))-$J$1</f>
        <v>63753709.5588379</v>
      </c>
      <c r="J1580" s="47" t="n">
        <f aca="false">I1580*100/$J$2</f>
        <v>72.4948090535004</v>
      </c>
      <c r="L1580" s="41" t="n">
        <f aca="false">[4]Plan1!$C1575</f>
        <v>-1.06</v>
      </c>
      <c r="M1580" s="41" t="n">
        <f aca="false">$O$5 + L1580</f>
        <v>837.72</v>
      </c>
      <c r="N1580" s="47" t="n">
        <f aca="false">IF(M1580&gt;$O$5,$O$2+$O$1,(M1580^3*3270.5936-M1580^2*8015778.389801+M1580*6549018422.82398-1783686174686.87))-$O$1</f>
        <v>33847483.1816406</v>
      </c>
      <c r="O1580" s="41" t="n">
        <f aca="false">N1580*100/$O$2</f>
        <v>86.5955352685439</v>
      </c>
      <c r="R1580" s="47" t="n">
        <f aca="false">SUM(D1580,I1580,N1580)</f>
        <v>209454160.599609</v>
      </c>
      <c r="S1580" s="41" t="n">
        <f aca="false">R1580*100/$R$2</f>
        <v>75.8868906758855</v>
      </c>
      <c r="U1580" s="41" t="n">
        <f aca="false">[1]Plan1!$B1575</f>
        <v>21.84</v>
      </c>
    </row>
    <row r="1581" customFormat="false" ht="15" hidden="false" customHeight="false" outlineLevel="0" collapsed="false">
      <c r="A1581" s="46" t="n">
        <v>43579</v>
      </c>
      <c r="B1581" s="41" t="n">
        <f aca="false">[2]Plan1!$C1576</f>
        <v>-3.56</v>
      </c>
      <c r="C1581" s="41" t="n">
        <f aca="false">$E$5 + B1581</f>
        <v>777.44</v>
      </c>
      <c r="D1581" s="47" t="n">
        <f aca="false">IF(C1581&gt;$E$5,$E$2+$E$1,(IF(C1581&gt;764.99,C1581^3*3486.59308-C1581^2*7860012.00812+C1581*5908819377.96283-1481278321001.59,IF(C1581&gt;752.99,C1581^3*3588.471445-C1581^2*8028757.56264+C1581*5988077680.84934-1488767378546.26,C1581^3*899.851852-C1581^2*1969009.674601+C1581*1435480406.01138-348666163343.76))))-$E$1</f>
        <v>111663459.670654</v>
      </c>
      <c r="E1581" s="47" t="n">
        <f aca="false">D1581*100/$E$2</f>
        <v>74.9524623008191</v>
      </c>
      <c r="G1581" s="41" t="n">
        <f aca="false">[3]Plan1!$C1576</f>
        <v>-3.56</v>
      </c>
      <c r="H1581" s="41" t="n">
        <f aca="false">$J$5 + G1581</f>
        <v>756.44</v>
      </c>
      <c r="I1581" s="47" t="n">
        <f aca="false">IF(H1581&gt;$J$5,$J$2+$J$1,(IF(H1581&gt;739.99,H1581^3*2498.244218-H1581^2*5471052.355142+H1581*3994605728.77515-972400879260.135,H1581^3*1396.138889-H1581^2*3002770.071427+H1581*2152080038.43115-513963640099.415)))-$J$1</f>
        <v>63753709.5588379</v>
      </c>
      <c r="J1581" s="47" t="n">
        <f aca="false">I1581*100/$J$2</f>
        <v>72.4948090535004</v>
      </c>
      <c r="L1581" s="41" t="n">
        <f aca="false">[4]Plan1!$C1576</f>
        <v>-1.08</v>
      </c>
      <c r="M1581" s="41" t="n">
        <f aca="false">$O$5 + L1581</f>
        <v>837.7</v>
      </c>
      <c r="N1581" s="47" t="n">
        <f aca="false">IF(M1581&gt;$O$5,$O$2+$O$1,(M1581^3*3270.5936-M1581^2*8015778.389801+M1581*6549018422.82398-1783686174686.87))-$O$1</f>
        <v>33753101.2475586</v>
      </c>
      <c r="O1581" s="41" t="n">
        <f aca="false">N1581*100/$O$2</f>
        <v>86.3540681539093</v>
      </c>
      <c r="R1581" s="47" t="n">
        <f aca="false">SUM(D1581,I1581,N1581)</f>
        <v>209170270.477051</v>
      </c>
      <c r="S1581" s="41" t="n">
        <f aca="false">R1581*100/$R$2</f>
        <v>75.7840350504212</v>
      </c>
      <c r="U1581" s="41" t="n">
        <f aca="false">[1]Plan1!$B1576</f>
        <v>19.51</v>
      </c>
    </row>
    <row r="1582" customFormat="false" ht="15" hidden="false" customHeight="false" outlineLevel="0" collapsed="false">
      <c r="A1582" s="46" t="n">
        <v>43580</v>
      </c>
      <c r="B1582" s="41" t="n">
        <f aca="false">[2]Plan1!$C1577</f>
        <v>-3.58</v>
      </c>
      <c r="C1582" s="41" t="n">
        <f aca="false">$E$5 + B1582</f>
        <v>777.42</v>
      </c>
      <c r="D1582" s="47" t="n">
        <f aca="false">IF(C1582&gt;$E$5,$E$2+$E$1,(IF(C1582&gt;764.99,C1582^3*3486.59308-C1582^2*7860012.00812+C1582*5908819377.96283-1481278321001.59,IF(C1582&gt;752.99,C1582^3*3588.471445-C1582^2*8028757.56264+C1582*5988077680.84934-1488767378546.26,C1582^3*899.851852-C1582^2*1969009.674601+C1582*1435480406.01138-348666163343.76))))-$E$1</f>
        <v>111474168.952881</v>
      </c>
      <c r="E1582" s="47" t="n">
        <f aca="false">D1582*100/$E$2</f>
        <v>74.8254036781537</v>
      </c>
      <c r="G1582" s="41" t="n">
        <f aca="false">[3]Plan1!$C1577</f>
        <v>-3.55</v>
      </c>
      <c r="H1582" s="41" t="n">
        <f aca="false">$J$5 + G1582</f>
        <v>756.45</v>
      </c>
      <c r="I1582" s="47" t="n">
        <f aca="false">IF(H1582&gt;$J$5,$J$2+$J$1,(IF(H1582&gt;739.99,H1582^3*2498.244218-H1582^2*5471052.355142+H1582*3994605728.77515-972400879260.135,H1582^3*1396.138889-H1582^2*3002770.071427+H1582*2152080038.43115-513963640099.415)))-$J$1</f>
        <v>63814300.4934082</v>
      </c>
      <c r="J1582" s="47" t="n">
        <f aca="false">I1582*100/$J$2</f>
        <v>72.5637074480008</v>
      </c>
      <c r="L1582" s="41" t="n">
        <f aca="false">[4]Plan1!$C1577</f>
        <v>-1.1</v>
      </c>
      <c r="M1582" s="41" t="n">
        <f aca="false">$O$5 + L1582</f>
        <v>837.68</v>
      </c>
      <c r="N1582" s="47" t="n">
        <f aca="false">IF(M1582&gt;$O$5,$O$2+$O$1,(M1582^3*3270.5936-M1582^2*8015778.389801+M1582*6549018422.82398-1783686174686.87))-$O$1</f>
        <v>33658882.1557617</v>
      </c>
      <c r="O1582" s="41" t="n">
        <f aca="false">N1582*100/$O$2</f>
        <v>86.1130176556231</v>
      </c>
      <c r="R1582" s="47" t="n">
        <f aca="false">SUM(D1582,I1582,N1582)</f>
        <v>208947351.602051</v>
      </c>
      <c r="S1582" s="41" t="n">
        <f aca="false">R1582*100/$R$2</f>
        <v>75.7032697877581</v>
      </c>
      <c r="U1582" s="41" t="n">
        <f aca="false">[1]Plan1!$B1577</f>
        <v>18.56</v>
      </c>
    </row>
    <row r="1583" customFormat="false" ht="15" hidden="false" customHeight="false" outlineLevel="0" collapsed="false">
      <c r="A1583" s="46" t="n">
        <v>43581</v>
      </c>
      <c r="B1583" s="41" t="n">
        <f aca="false">[2]Plan1!$C1578</f>
        <v>-3.6</v>
      </c>
      <c r="C1583" s="41" t="n">
        <f aca="false">$E$5 + B1583</f>
        <v>777.4</v>
      </c>
      <c r="D1583" s="47" t="n">
        <f aca="false">IF(C1583&gt;$E$5,$E$2+$E$1,(IF(C1583&gt;764.99,C1583^3*3486.59308-C1583^2*7860012.00812+C1583*5908819377.96283-1481278321001.59,IF(C1583&gt;752.99,C1583^3*3588.471445-C1583^2*8028757.56264+C1583*5988077680.84934-1488767378546.26,C1583^3*899.851852-C1583^2*1969009.674601+C1583*1435480406.01138-348666163343.76))))-$E$1</f>
        <v>111285095.540283</v>
      </c>
      <c r="E1583" s="47" t="n">
        <f aca="false">D1583*100/$E$2</f>
        <v>74.6984909184057</v>
      </c>
      <c r="G1583" s="41" t="n">
        <f aca="false">[3]Plan1!$C1578</f>
        <v>-3.55</v>
      </c>
      <c r="H1583" s="41" t="n">
        <f aca="false">$J$5 + G1583</f>
        <v>756.45</v>
      </c>
      <c r="I1583" s="47" t="n">
        <f aca="false">IF(H1583&gt;$J$5,$J$2+$J$1,(IF(H1583&gt;739.99,H1583^3*2498.244218-H1583^2*5471052.355142+H1583*3994605728.77515-972400879260.135,H1583^3*1396.138889-H1583^2*3002770.071427+H1583*2152080038.43115-513963640099.415)))-$J$1</f>
        <v>63814300.4934082</v>
      </c>
      <c r="J1583" s="47" t="n">
        <f aca="false">I1583*100/$J$2</f>
        <v>72.5637074480008</v>
      </c>
      <c r="L1583" s="41" t="n">
        <f aca="false">[4]Plan1!$C1578</f>
        <v>-1.1</v>
      </c>
      <c r="M1583" s="41" t="n">
        <f aca="false">$O$5 + L1583</f>
        <v>837.68</v>
      </c>
      <c r="N1583" s="47" t="n">
        <f aca="false">IF(M1583&gt;$O$5,$O$2+$O$1,(M1583^3*3270.5936-M1583^2*8015778.389801+M1583*6549018422.82398-1783686174686.87))-$O$1</f>
        <v>33658882.1557617</v>
      </c>
      <c r="O1583" s="41" t="n">
        <f aca="false">N1583*100/$O$2</f>
        <v>86.1130176556231</v>
      </c>
      <c r="R1583" s="47" t="n">
        <f aca="false">SUM(D1583,I1583,N1583)</f>
        <v>208758278.189453</v>
      </c>
      <c r="S1583" s="41" t="n">
        <f aca="false">R1583*100/$R$2</f>
        <v>75.6347670024687</v>
      </c>
      <c r="U1583" s="41" t="n">
        <f aca="false">[1]Plan1!$B1578</f>
        <v>18.56</v>
      </c>
    </row>
    <row r="1584" customFormat="false" ht="15" hidden="false" customHeight="false" outlineLevel="0" collapsed="false">
      <c r="A1584" s="46" t="n">
        <v>43582</v>
      </c>
      <c r="B1584" s="41" t="n">
        <f aca="false">[2]Plan1!$C1579</f>
        <v>-3.62</v>
      </c>
      <c r="C1584" s="41" t="n">
        <f aca="false">$E$5 + B1584</f>
        <v>777.38</v>
      </c>
      <c r="D1584" s="47" t="n">
        <f aca="false">IF(C1584&gt;$E$5,$E$2+$E$1,(IF(C1584&gt;764.99,C1584^3*3486.59308-C1584^2*7860012.00812+C1584*5908819377.96283-1481278321001.59,IF(C1584&gt;752.99,C1584^3*3588.471445-C1584^2*8028757.56264+C1584*5988077680.84934-1488767378546.26,C1584^3*899.851852-C1584^2*1969009.674601+C1584*1435480406.01138-348666163343.76))))-$E$1</f>
        <v>111096239.262939</v>
      </c>
      <c r="E1584" s="47" t="n">
        <f aca="false">D1584*100/$E$2</f>
        <v>74.5717239075175</v>
      </c>
      <c r="G1584" s="41" t="n">
        <f aca="false">[3]Plan1!$C1579</f>
        <v>-3.54</v>
      </c>
      <c r="H1584" s="41" t="n">
        <f aca="false">$J$5 + G1584</f>
        <v>756.46</v>
      </c>
      <c r="I1584" s="47" t="n">
        <f aca="false">IF(H1584&gt;$J$5,$J$2+$J$1,(IF(H1584&gt;739.99,H1584^3*2498.244218-H1584^2*5471052.355142+H1584*3994605728.77515-972400879260.135,H1584^3*1396.138889-H1584^2*3002770.071427+H1584*2152080038.43115-513963640099.415)))-$J$1</f>
        <v>63874931.0959473</v>
      </c>
      <c r="J1584" s="47" t="n">
        <f aca="false">I1584*100/$J$2</f>
        <v>72.6326509492383</v>
      </c>
      <c r="L1584" s="41" t="n">
        <f aca="false">[4]Plan1!$C1579</f>
        <v>-1.11</v>
      </c>
      <c r="M1584" s="41" t="n">
        <f aca="false">$O$5 + L1584</f>
        <v>837.67</v>
      </c>
      <c r="N1584" s="47" t="n">
        <f aca="false">IF(M1584&gt;$O$5,$O$2+$O$1,(M1584^3*3270.5936-M1584^2*8015778.389801+M1584*6549018422.82398-1783686174686.87))-$O$1</f>
        <v>33611833.6240234</v>
      </c>
      <c r="O1584" s="41" t="n">
        <f aca="false">N1584*100/$O$2</f>
        <v>85.9926485053495</v>
      </c>
      <c r="R1584" s="47" t="n">
        <f aca="false">SUM(D1584,I1584,N1584)</f>
        <v>208583003.98291</v>
      </c>
      <c r="S1584" s="41" t="n">
        <f aca="false">R1584*100/$R$2</f>
        <v>75.5712637781252</v>
      </c>
      <c r="U1584" s="41" t="n">
        <f aca="false">[1]Plan1!$B1579</f>
        <v>18.87</v>
      </c>
    </row>
    <row r="1585" customFormat="false" ht="15" hidden="false" customHeight="false" outlineLevel="0" collapsed="false">
      <c r="A1585" s="46" t="n">
        <v>43583</v>
      </c>
      <c r="B1585" s="41" t="n">
        <f aca="false">[2]Plan1!$C1580</f>
        <v>-3.64</v>
      </c>
      <c r="C1585" s="41" t="n">
        <f aca="false">$E$5 + B1585</f>
        <v>777.36</v>
      </c>
      <c r="D1585" s="47" t="n">
        <f aca="false">IF(C1585&gt;$E$5,$E$2+$E$1,(IF(C1585&gt;764.99,C1585^3*3486.59308-C1585^2*7860012.00812+C1585*5908819377.96283-1481278321001.59,IF(C1585&gt;752.99,C1585^3*3588.471445-C1585^2*8028757.56264+C1585*5988077680.84934-1488767378546.26,C1585^3*899.851852-C1585^2*1969009.674601+C1585*1435480406.01138-348666163343.76))))-$E$1</f>
        <v>110907599.955322</v>
      </c>
      <c r="E1585" s="47" t="n">
        <f aca="false">D1585*100/$E$2</f>
        <v>74.4451025343814</v>
      </c>
      <c r="G1585" s="41" t="n">
        <f aca="false">[3]Plan1!$C1580</f>
        <v>-3.54</v>
      </c>
      <c r="H1585" s="41" t="n">
        <f aca="false">$J$5 + G1585</f>
        <v>756.46</v>
      </c>
      <c r="I1585" s="47" t="n">
        <f aca="false">IF(H1585&gt;$J$5,$J$2+$J$1,(IF(H1585&gt;739.99,H1585^3*2498.244218-H1585^2*5471052.355142+H1585*3994605728.77515-972400879260.135,H1585^3*1396.138889-H1585^2*3002770.071427+H1585*2152080038.43115-513963640099.415)))-$J$1</f>
        <v>63874931.0959473</v>
      </c>
      <c r="J1585" s="47" t="n">
        <f aca="false">I1585*100/$J$2</f>
        <v>72.6326509492383</v>
      </c>
      <c r="L1585" s="41" t="n">
        <f aca="false">[4]Plan1!$C1580</f>
        <v>-1.13</v>
      </c>
      <c r="M1585" s="41" t="n">
        <f aca="false">$O$5 + L1585</f>
        <v>837.65</v>
      </c>
      <c r="N1585" s="47" t="n">
        <f aca="false">IF(M1585&gt;$O$5,$O$2+$O$1,(M1585^3*3270.5936-M1585^2*8015778.389801+M1585*6549018422.82398-1783686174686.87))-$O$1</f>
        <v>33517858.4980469</v>
      </c>
      <c r="O1585" s="41" t="n">
        <f aca="false">N1585*100/$O$2</f>
        <v>85.752222170186</v>
      </c>
      <c r="R1585" s="47" t="n">
        <f aca="false">SUM(D1585,I1585,N1585)</f>
        <v>208300389.549316</v>
      </c>
      <c r="S1585" s="41" t="n">
        <f aca="false">R1585*100/$R$2</f>
        <v>75.4688703448119</v>
      </c>
      <c r="U1585" s="41" t="n">
        <f aca="false">[1]Plan1!$B1580</f>
        <v>18.56</v>
      </c>
    </row>
    <row r="1586" customFormat="false" ht="15" hidden="false" customHeight="false" outlineLevel="0" collapsed="false">
      <c r="A1586" s="46" t="n">
        <v>43584</v>
      </c>
      <c r="B1586" s="41" t="n">
        <f aca="false">[2]Plan1!$C1581</f>
        <v>-3.67</v>
      </c>
      <c r="C1586" s="41" t="n">
        <f aca="false">$E$5 + B1586</f>
        <v>777.33</v>
      </c>
      <c r="D1586" s="47" t="n">
        <f aca="false">IF(C1586&gt;$E$5,$E$2+$E$1,(IF(C1586&gt;764.99,C1586^3*3486.59308-C1586^2*7860012.00812+C1586*5908819377.96283-1481278321001.59,IF(C1586&gt;752.99,C1586^3*3588.471445-C1586^2*8028757.56264+C1586*5988077680.84934-1488767378546.26,C1586^3*899.851852-C1586^2*1969009.674601+C1586*1435480406.01138-348666163343.76))))-$E$1</f>
        <v>110625047.444092</v>
      </c>
      <c r="E1586" s="47" t="n">
        <f aca="false">D1586*100/$E$2</f>
        <v>74.2554432984195</v>
      </c>
      <c r="G1586" s="41" t="n">
        <f aca="false">[3]Plan1!$C1581</f>
        <v>-3.54</v>
      </c>
      <c r="H1586" s="41" t="n">
        <f aca="false">$J$5 + G1586</f>
        <v>756.46</v>
      </c>
      <c r="I1586" s="47" t="n">
        <f aca="false">IF(H1586&gt;$J$5,$J$2+$J$1,(IF(H1586&gt;739.99,H1586^3*2498.244218-H1586^2*5471052.355142+H1586*3994605728.77515-972400879260.135,H1586^3*1396.138889-H1586^2*3002770.071427+H1586*2152080038.43115-513963640099.415)))-$J$1</f>
        <v>63874931.0959473</v>
      </c>
      <c r="J1586" s="47" t="n">
        <f aca="false">I1586*100/$J$2</f>
        <v>72.6326509492383</v>
      </c>
      <c r="L1586" s="41" t="n">
        <f aca="false">[4]Plan1!$C1581</f>
        <v>-1.15</v>
      </c>
      <c r="M1586" s="41" t="n">
        <f aca="false">$O$5 + L1586</f>
        <v>837.63</v>
      </c>
      <c r="N1586" s="47" t="n">
        <f aca="false">IF(M1586&gt;$O$5,$O$2+$O$1,(M1586^3*3270.5936-M1586^2*8015778.389801+M1586*6549018422.82398-1783686174686.87))-$O$1</f>
        <v>33424045.8183594</v>
      </c>
      <c r="O1586" s="41" t="n">
        <f aca="false">N1586*100/$O$2</f>
        <v>85.512211438253</v>
      </c>
      <c r="R1586" s="47" t="n">
        <f aca="false">SUM(D1586,I1586,N1586)</f>
        <v>207924024.358398</v>
      </c>
      <c r="S1586" s="41" t="n">
        <f aca="false">R1586*100/$R$2</f>
        <v>75.3325102743524</v>
      </c>
      <c r="U1586" s="41" t="n">
        <f aca="false">[1]Plan1!$B1581</f>
        <v>19.84</v>
      </c>
    </row>
    <row r="1587" customFormat="false" ht="15" hidden="false" customHeight="false" outlineLevel="0" collapsed="false">
      <c r="A1587" s="46" t="n">
        <v>43585</v>
      </c>
      <c r="B1587" s="41" t="n">
        <f aca="false">[2]Plan1!$C1582</f>
        <v>-3.69</v>
      </c>
      <c r="C1587" s="41" t="n">
        <f aca="false">$E$5 + B1587</f>
        <v>777.31</v>
      </c>
      <c r="D1587" s="47" t="n">
        <f aca="false">IF(C1587&gt;$E$5,$E$2+$E$1,(IF(C1587&gt;764.99,C1587^3*3486.59308-C1587^2*7860012.00812+C1587*5908819377.96283-1481278321001.59,IF(C1587&gt;752.99,C1587^3*3588.471445-C1587^2*8028757.56264+C1587*5988077680.84934-1488767378546.26,C1587^3*899.851852-C1587^2*1969009.674601+C1587*1435480406.01138-348666163343.76))))-$E$1</f>
        <v>110436949.826416</v>
      </c>
      <c r="E1587" s="47" t="n">
        <f aca="false">D1587*100/$E$2</f>
        <v>74.1291855267249</v>
      </c>
      <c r="G1587" s="41" t="n">
        <f aca="false">[3]Plan1!$C1582</f>
        <v>-3.53</v>
      </c>
      <c r="H1587" s="41" t="n">
        <f aca="false">$J$5 + G1587</f>
        <v>756.47</v>
      </c>
      <c r="I1587" s="47" t="n">
        <f aca="false">IF(H1587&gt;$J$5,$J$2+$J$1,(IF(H1587&gt;739.99,H1587^3*2498.244218-H1587^2*5471052.355142+H1587*3994605728.77515-972400879260.135,H1587^3*1396.138889-H1587^2*3002770.071427+H1587*2152080038.43115-513963640099.415)))-$J$1</f>
        <v>63935601.380127</v>
      </c>
      <c r="J1587" s="47" t="n">
        <f aca="false">I1587*100/$J$2</f>
        <v>72.7016395727594</v>
      </c>
      <c r="L1587" s="41" t="n">
        <f aca="false">[4]Plan1!$C1582</f>
        <v>-1.16</v>
      </c>
      <c r="M1587" s="41" t="n">
        <f aca="false">$O$5 + L1587</f>
        <v>837.62</v>
      </c>
      <c r="N1587" s="47" t="n">
        <f aca="false">IF(M1587&gt;$O$5,$O$2+$O$1,(M1587^3*3270.5936-M1587^2*8015778.389801+M1587*6549018422.82398-1783686174686.87))-$O$1</f>
        <v>33377200.3486328</v>
      </c>
      <c r="O1587" s="41" t="n">
        <f aca="false">N1587*100/$O$2</f>
        <v>85.3923618026358</v>
      </c>
      <c r="R1587" s="47" t="n">
        <f aca="false">SUM(D1587,I1587,N1587)</f>
        <v>207749751.555176</v>
      </c>
      <c r="S1587" s="41" t="n">
        <f aca="false">R1587*100/$R$2</f>
        <v>75.2693698663124</v>
      </c>
      <c r="U1587" s="41" t="n">
        <f aca="false">[1]Plan1!$B1582</f>
        <v>20.49</v>
      </c>
    </row>
    <row r="1588" customFormat="false" ht="15" hidden="false" customHeight="false" outlineLevel="0" collapsed="false">
      <c r="A1588" s="46" t="n">
        <v>43586</v>
      </c>
      <c r="B1588" s="41" t="n">
        <f aca="false">[2]Plan1!$C1583</f>
        <v>-3.72</v>
      </c>
      <c r="C1588" s="41" t="n">
        <f aca="false">$E$5 + B1588</f>
        <v>777.28</v>
      </c>
      <c r="D1588" s="47" t="n">
        <f aca="false">IF(C1588&gt;$E$5,$E$2+$E$1,(IF(C1588&gt;764.99,C1588^3*3486.59308-C1588^2*7860012.00812+C1588*5908819377.96283-1481278321001.59,IF(C1588&gt;752.99,C1588^3*3588.471445-C1588^2*8028757.56264+C1588*5988077680.84934-1488767378546.26,C1588^3*899.851852-C1588^2*1969009.674601+C1588*1435480406.01138-348666163343.76))))-$E$1</f>
        <v>110155209.065186</v>
      </c>
      <c r="E1588" s="47" t="n">
        <f aca="false">D1588*100/$E$2</f>
        <v>73.9400711660647</v>
      </c>
      <c r="G1588" s="41" t="n">
        <f aca="false">[3]Plan1!$C1583</f>
        <v>-3.53</v>
      </c>
      <c r="H1588" s="41" t="n">
        <f aca="false">$J$5 + G1588</f>
        <v>756.47</v>
      </c>
      <c r="I1588" s="47" t="n">
        <f aca="false">IF(H1588&gt;$J$5,$J$2+$J$1,(IF(H1588&gt;739.99,H1588^3*2498.244218-H1588^2*5471052.355142+H1588*3994605728.77515-972400879260.135,H1588^3*1396.138889-H1588^2*3002770.071427+H1588*2152080038.43115-513963640099.415)))-$J$1</f>
        <v>63935601.380127</v>
      </c>
      <c r="J1588" s="47" t="n">
        <f aca="false">I1588*100/$J$2</f>
        <v>72.7016395727594</v>
      </c>
      <c r="L1588" s="41" t="n">
        <f aca="false">[4]Plan1!$C1583</f>
        <v>-1.17</v>
      </c>
      <c r="M1588" s="41" t="n">
        <f aca="false">$O$5 + L1588</f>
        <v>837.61</v>
      </c>
      <c r="N1588" s="47" t="n">
        <f aca="false">IF(M1588&gt;$O$5,$O$2+$O$1,(M1588^3*3270.5936-M1588^2*8015778.389801+M1588*6549018422.82398-1783686174686.87))-$O$1</f>
        <v>33330395.4316406</v>
      </c>
      <c r="O1588" s="41" t="n">
        <f aca="false">N1588*100/$O$2</f>
        <v>85.2726159172952</v>
      </c>
      <c r="R1588" s="47" t="n">
        <f aca="false">SUM(D1588,I1588,N1588)</f>
        <v>207421205.876953</v>
      </c>
      <c r="S1588" s="41" t="n">
        <f aca="false">R1588*100/$R$2</f>
        <v>75.150335181616</v>
      </c>
      <c r="U1588" s="41" t="n">
        <f aca="false">[1]Plan1!$B1583</f>
        <v>20.83</v>
      </c>
    </row>
    <row r="1589" customFormat="false" ht="15" hidden="false" customHeight="false" outlineLevel="0" collapsed="false">
      <c r="A1589" s="46" t="n">
        <v>43587</v>
      </c>
      <c r="B1589" s="41" t="n">
        <f aca="false">[2]Plan1!$C1584</f>
        <v>-3.75</v>
      </c>
      <c r="C1589" s="41" t="n">
        <f aca="false">$E$5 + B1589</f>
        <v>777.25</v>
      </c>
      <c r="D1589" s="47" t="n">
        <f aca="false">IF(C1589&gt;$E$5,$E$2+$E$1,(IF(C1589&gt;764.99,C1589^3*3486.59308-C1589^2*7860012.00812+C1589*5908819377.96283-1481278321001.59,IF(C1589&gt;752.99,C1589^3*3588.471445-C1589^2*8028757.56264+C1589*5988077680.84934-1488767378546.26,C1589^3*899.851852-C1589^2*1969009.674601+C1589*1435480406.01138-348666163343.76))))-$E$1</f>
        <v>109873954.602295</v>
      </c>
      <c r="E1589" s="47" t="n">
        <f aca="false">D1589*100/$E$2</f>
        <v>73.7512832260445</v>
      </c>
      <c r="G1589" s="41" t="n">
        <f aca="false">[3]Plan1!$C1584</f>
        <v>-3.52</v>
      </c>
      <c r="H1589" s="41" t="n">
        <f aca="false">$J$5 + G1589</f>
        <v>756.48</v>
      </c>
      <c r="I1589" s="47" t="n">
        <f aca="false">IF(H1589&gt;$J$5,$J$2+$J$1,(IF(H1589&gt;739.99,H1589^3*2498.244218-H1589^2*5471052.355142+H1589*3994605728.77515-972400879260.135,H1589^3*1396.138889-H1589^2*3002770.071427+H1589*2152080038.43115-513963640099.415)))-$J$1</f>
        <v>63996311.3625488</v>
      </c>
      <c r="J1589" s="47" t="n">
        <f aca="false">I1589*100/$J$2</f>
        <v>72.7706733374418</v>
      </c>
      <c r="L1589" s="41" t="n">
        <f aca="false">[4]Plan1!$C1584</f>
        <v>-1.18</v>
      </c>
      <c r="M1589" s="41" t="n">
        <f aca="false">$O$5 + L1589</f>
        <v>837.6</v>
      </c>
      <c r="N1589" s="47" t="n">
        <f aca="false">IF(M1589&gt;$O$5,$O$2+$O$1,(M1589^3*3270.5936-M1589^2*8015778.389801+M1589*6549018422.82398-1783686174686.87))-$O$1</f>
        <v>33283631.0478516</v>
      </c>
      <c r="O1589" s="41" t="n">
        <f aca="false">N1589*100/$O$2</f>
        <v>85.1529737322622</v>
      </c>
      <c r="R1589" s="47" t="n">
        <f aca="false">SUM(D1589,I1589,N1589)</f>
        <v>207153897.012695</v>
      </c>
      <c r="S1589" s="41" t="n">
        <f aca="false">R1589*100/$R$2</f>
        <v>75.0534870765196</v>
      </c>
      <c r="U1589" s="41" t="n">
        <f aca="false">[1]Plan1!$B1584</f>
        <v>20.83</v>
      </c>
    </row>
    <row r="1590" customFormat="false" ht="15" hidden="false" customHeight="false" outlineLevel="0" collapsed="false">
      <c r="A1590" s="46" t="n">
        <v>43588</v>
      </c>
      <c r="B1590" s="41" t="n">
        <f aca="false">[2]Plan1!$C1585</f>
        <v>-3.76</v>
      </c>
      <c r="C1590" s="41" t="n">
        <f aca="false">$E$5 + B1590</f>
        <v>777.24</v>
      </c>
      <c r="D1590" s="47" t="n">
        <f aca="false">IF(C1590&gt;$E$5,$E$2+$E$1,(IF(C1590&gt;764.99,C1590^3*3486.59308-C1590^2*7860012.00812+C1590*5908819377.96283-1481278321001.59,IF(C1590&gt;752.99,C1590^3*3588.471445-C1590^2*8028757.56264+C1590*5988077680.84934-1488767378546.26,C1590^3*899.851852-C1590^2*1969009.674601+C1590*1435480406.01138-348666163343.76))))-$E$1</f>
        <v>109780311.083252</v>
      </c>
      <c r="E1590" s="47" t="n">
        <f aca="false">D1590*100/$E$2</f>
        <v>73.6884263850377</v>
      </c>
      <c r="G1590" s="41" t="n">
        <f aca="false">[3]Plan1!$C1585</f>
        <v>-3.48</v>
      </c>
      <c r="H1590" s="41" t="n">
        <f aca="false">$J$5 + G1590</f>
        <v>756.52</v>
      </c>
      <c r="I1590" s="47" t="n">
        <f aca="false">IF(H1590&gt;$J$5,$J$2+$J$1,(IF(H1590&gt;739.99,H1590^3*2498.244218-H1590^2*5471052.355142+H1590*3994605728.77515-972400879260.135,H1590^3*1396.138889-H1590^2*3002770.071427+H1590*2152080038.43115-513963640099.415)))-$J$1</f>
        <v>64239548.5686035</v>
      </c>
      <c r="J1590" s="47" t="n">
        <f aca="false">I1590*100/$J$2</f>
        <v>73.0472601420319</v>
      </c>
      <c r="L1590" s="41" t="n">
        <f aca="false">[4]Plan1!$C1585</f>
        <v>-1.16</v>
      </c>
      <c r="M1590" s="41" t="n">
        <f aca="false">$O$5 + L1590</f>
        <v>837.62</v>
      </c>
      <c r="N1590" s="47" t="n">
        <f aca="false">IF(M1590&gt;$O$5,$O$2+$O$1,(M1590^3*3270.5936-M1590^2*8015778.389801+M1590*6549018422.82398-1783686174686.87))-$O$1</f>
        <v>33377200.3486328</v>
      </c>
      <c r="O1590" s="41" t="n">
        <f aca="false">N1590*100/$O$2</f>
        <v>85.3923618026358</v>
      </c>
      <c r="R1590" s="47" t="n">
        <f aca="false">SUM(D1590,I1590,N1590)</f>
        <v>207397060.000488</v>
      </c>
      <c r="S1590" s="41" t="n">
        <f aca="false">R1590*100/$R$2</f>
        <v>75.1415869405579</v>
      </c>
      <c r="U1590" s="41" t="n">
        <f aca="false">[1]Plan1!$B1585</f>
        <v>21.5</v>
      </c>
    </row>
    <row r="1591" customFormat="false" ht="15" hidden="false" customHeight="false" outlineLevel="0" collapsed="false">
      <c r="A1591" s="46" t="n">
        <v>43589</v>
      </c>
      <c r="B1591" s="41" t="n">
        <f aca="false">[2]Plan1!$C1586</f>
        <v>-3.78</v>
      </c>
      <c r="C1591" s="41" t="n">
        <f aca="false">$E$5 + B1591</f>
        <v>777.22</v>
      </c>
      <c r="D1591" s="47" t="n">
        <f aca="false">IF(C1591&gt;$E$5,$E$2+$E$1,(IF(C1591&gt;764.99,C1591^3*3486.59308-C1591^2*7860012.00812+C1591*5908819377.96283-1481278321001.59,IF(C1591&gt;752.99,C1591^3*3588.471445-C1591^2*8028757.56264+C1591*5988077680.84934-1488767378546.26,C1591^3*899.851852-C1591^2*1969009.674601+C1591*1435480406.01138-348666163343.76))))-$E$1</f>
        <v>109593185.87085</v>
      </c>
      <c r="E1591" s="47" t="n">
        <f aca="false">D1591*100/$E$2</f>
        <v>73.5628213261448</v>
      </c>
      <c r="G1591" s="41" t="n">
        <f aca="false">[3]Plan1!$C1586</f>
        <v>-3.48</v>
      </c>
      <c r="H1591" s="41" t="n">
        <f aca="false">$J$5 + G1591</f>
        <v>756.52</v>
      </c>
      <c r="I1591" s="47" t="n">
        <f aca="false">IF(H1591&gt;$J$5,$J$2+$J$1,(IF(H1591&gt;739.99,H1591^3*2498.244218-H1591^2*5471052.355142+H1591*3994605728.77515-972400879260.135,H1591^3*1396.138889-H1591^2*3002770.071427+H1591*2152080038.43115-513963640099.415)))-$J$1</f>
        <v>64239548.5686035</v>
      </c>
      <c r="J1591" s="47" t="n">
        <f aca="false">I1591*100/$J$2</f>
        <v>73.0472601420319</v>
      </c>
      <c r="L1591" s="41" t="n">
        <f aca="false">[4]Plan1!$C1586</f>
        <v>-1.17</v>
      </c>
      <c r="M1591" s="41" t="n">
        <f aca="false">$O$5 + L1591</f>
        <v>837.61</v>
      </c>
      <c r="N1591" s="47" t="n">
        <f aca="false">IF(M1591&gt;$O$5,$O$2+$O$1,(M1591^3*3270.5936-M1591^2*8015778.389801+M1591*6549018422.82398-1783686174686.87))-$O$1</f>
        <v>33330395.4316406</v>
      </c>
      <c r="O1591" s="41" t="n">
        <f aca="false">N1591*100/$O$2</f>
        <v>85.2726159172952</v>
      </c>
      <c r="R1591" s="47" t="n">
        <f aca="false">SUM(D1591,I1591,N1591)</f>
        <v>207163129.871094</v>
      </c>
      <c r="S1591" s="41" t="n">
        <f aca="false">R1591*100/$R$2</f>
        <v>75.056832213775</v>
      </c>
      <c r="U1591" s="41" t="n">
        <f aca="false">[1]Plan1!$B1586</f>
        <v>19.51</v>
      </c>
    </row>
    <row r="1592" customFormat="false" ht="15" hidden="false" customHeight="false" outlineLevel="0" collapsed="false">
      <c r="A1592" s="46" t="n">
        <v>43590</v>
      </c>
      <c r="B1592" s="41" t="n">
        <f aca="false">[2]Plan1!$C1587</f>
        <v>-3.8</v>
      </c>
      <c r="C1592" s="41" t="n">
        <f aca="false">$E$5 + B1592</f>
        <v>777.2</v>
      </c>
      <c r="D1592" s="47" t="n">
        <f aca="false">IF(C1592&gt;$E$5,$E$2+$E$1,(IF(C1592&gt;764.99,C1592^3*3486.59308-C1592^2*7860012.00812+C1592*5908819377.96283-1481278321001.59,IF(C1592&gt;752.99,C1592^3*3588.471445-C1592^2*8028757.56264+C1592*5988077680.84934-1488767378546.26,C1592^3*899.851852-C1592^2*1969009.674601+C1592*1435480406.01138-348666163343.76))))-$E$1</f>
        <v>109406276.289795</v>
      </c>
      <c r="E1592" s="47" t="n">
        <f aca="false">D1592*100/$E$2</f>
        <v>73.4373610066367</v>
      </c>
      <c r="G1592" s="41" t="n">
        <f aca="false">[3]Plan1!$C1587</f>
        <v>-3.47</v>
      </c>
      <c r="H1592" s="41" t="n">
        <f aca="false">$J$5 + G1592</f>
        <v>756.53</v>
      </c>
      <c r="I1592" s="47" t="n">
        <f aca="false">IF(H1592&gt;$J$5,$J$2+$J$1,(IF(H1592&gt;739.99,H1592^3*2498.244218-H1592^2*5471052.355142+H1592*3994605728.77515-972400879260.135,H1592^3*1396.138889-H1592^2*3002770.071427+H1592*2152080038.43115-513963640099.415)))-$J$1</f>
        <v>64300457.2644043</v>
      </c>
      <c r="J1592" s="47" t="n">
        <f aca="false">I1592*100/$J$2</f>
        <v>73.1165198651496</v>
      </c>
      <c r="L1592" s="41" t="n">
        <f aca="false">[4]Plan1!$C1587</f>
        <v>-1.18</v>
      </c>
      <c r="M1592" s="41" t="n">
        <f aca="false">$O$5 + L1592</f>
        <v>837.6</v>
      </c>
      <c r="N1592" s="47" t="n">
        <f aca="false">IF(M1592&gt;$O$5,$O$2+$O$1,(M1592^3*3270.5936-M1592^2*8015778.389801+M1592*6549018422.82398-1783686174686.87))-$O$1</f>
        <v>33283631.0478516</v>
      </c>
      <c r="O1592" s="41" t="n">
        <f aca="false">N1592*100/$O$2</f>
        <v>85.1529737322622</v>
      </c>
      <c r="R1592" s="47" t="n">
        <f aca="false">SUM(D1592,I1592,N1592)</f>
        <v>206990364.602051</v>
      </c>
      <c r="S1592" s="41" t="n">
        <f aca="false">R1592*100/$R$2</f>
        <v>74.9942379972317</v>
      </c>
      <c r="U1592" s="41" t="n">
        <f aca="false">[1]Plan1!$B1587</f>
        <v>19.84</v>
      </c>
    </row>
    <row r="1593" customFormat="false" ht="15" hidden="false" customHeight="false" outlineLevel="0" collapsed="false">
      <c r="A1593" s="46" t="n">
        <v>43591</v>
      </c>
      <c r="B1593" s="41" t="n">
        <f aca="false">[2]Plan1!$C1588</f>
        <v>-3.82</v>
      </c>
      <c r="C1593" s="41" t="n">
        <f aca="false">$E$5 + B1593</f>
        <v>777.18</v>
      </c>
      <c r="D1593" s="47" t="n">
        <f aca="false">IF(C1593&gt;$E$5,$E$2+$E$1,(IF(C1593&gt;764.99,C1593^3*3486.59308-C1593^2*7860012.00812+C1593*5908819377.96283-1481278321001.59,IF(C1593&gt;752.99,C1593^3*3588.471445-C1593^2*8028757.56264+C1593*5988077680.84934-1488767378546.26,C1593^3*899.851852-C1593^2*1969009.674601+C1593*1435480406.01138-348666163343.76))))-$E$1</f>
        <v>109219582.171631</v>
      </c>
      <c r="E1593" s="47" t="n">
        <f aca="false">D1593*100/$E$2</f>
        <v>73.312045313439</v>
      </c>
      <c r="G1593" s="41" t="n">
        <f aca="false">[3]Plan1!$C1588</f>
        <v>-3.47</v>
      </c>
      <c r="H1593" s="41" t="n">
        <f aca="false">$J$5 + G1593</f>
        <v>756.53</v>
      </c>
      <c r="I1593" s="47" t="n">
        <f aca="false">IF(H1593&gt;$J$5,$J$2+$J$1,(IF(H1593&gt;739.99,H1593^3*2498.244218-H1593^2*5471052.355142+H1593*3994605728.77515-972400879260.135,H1593^3*1396.138889-H1593^2*3002770.071427+H1593*2152080038.43115-513963640099.415)))-$J$1</f>
        <v>64300457.2644043</v>
      </c>
      <c r="J1593" s="47" t="n">
        <f aca="false">I1593*100/$J$2</f>
        <v>73.1165198651496</v>
      </c>
      <c r="L1593" s="41" t="n">
        <f aca="false">[4]Plan1!$C1588</f>
        <v>-1.2</v>
      </c>
      <c r="M1593" s="41" t="n">
        <f aca="false">$O$5 + L1593</f>
        <v>837.58</v>
      </c>
      <c r="N1593" s="47" t="n">
        <f aca="false">IF(M1593&gt;$O$5,$O$2+$O$1,(M1593^3*3270.5936-M1593^2*8015778.389801+M1593*6549018422.82398-1783686174686.87))-$O$1</f>
        <v>33190223.8017578</v>
      </c>
      <c r="O1593" s="41" t="n">
        <f aca="false">N1593*100/$O$2</f>
        <v>84.9140002632441</v>
      </c>
      <c r="R1593" s="47" t="n">
        <f aca="false">SUM(D1593,I1593,N1593)</f>
        <v>206710263.237793</v>
      </c>
      <c r="S1593" s="41" t="n">
        <f aca="false">R1593*100/$R$2</f>
        <v>74.8927550687153</v>
      </c>
      <c r="U1593" s="41" t="n">
        <f aca="false">[1]Plan1!$B1588</f>
        <v>18.56</v>
      </c>
    </row>
    <row r="1594" customFormat="false" ht="15" hidden="false" customHeight="false" outlineLevel="0" collapsed="false">
      <c r="A1594" s="46" t="n">
        <v>43592</v>
      </c>
      <c r="B1594" s="41" t="n">
        <f aca="false">[2]Plan1!$C1589</f>
        <v>-3.85</v>
      </c>
      <c r="C1594" s="41" t="n">
        <f aca="false">$E$5 + B1594</f>
        <v>777.15</v>
      </c>
      <c r="D1594" s="47" t="n">
        <f aca="false">IF(C1594&gt;$E$5,$E$2+$E$1,(IF(C1594&gt;764.99,C1594^3*3486.59308-C1594^2*7860012.00812+C1594*5908819377.96283-1481278321001.59,IF(C1594&gt;752.99,C1594^3*3588.471445-C1594^2*8028757.56264+C1594*5988077680.84934-1488767378546.26,C1594^3*899.851852-C1594^2*1969009.674601+C1594*1435480406.01138-348666163343.76))))-$E$1</f>
        <v>108939944.618896</v>
      </c>
      <c r="E1594" s="47" t="n">
        <f aca="false">D1594*100/$E$2</f>
        <v>73.1243427006861</v>
      </c>
      <c r="G1594" s="41" t="n">
        <f aca="false">[3]Plan1!$C1589</f>
        <v>-3.47</v>
      </c>
      <c r="H1594" s="41" t="n">
        <f aca="false">$J$5 + G1594</f>
        <v>756.53</v>
      </c>
      <c r="I1594" s="47" t="n">
        <f aca="false">IF(H1594&gt;$J$5,$J$2+$J$1,(IF(H1594&gt;739.99,H1594^3*2498.244218-H1594^2*5471052.355142+H1594*3994605728.77515-972400879260.135,H1594^3*1396.138889-H1594^2*3002770.071427+H1594*2152080038.43115-513963640099.415)))-$J$1</f>
        <v>64300457.2644043</v>
      </c>
      <c r="J1594" s="47" t="n">
        <f aca="false">I1594*100/$J$2</f>
        <v>73.1165198651496</v>
      </c>
      <c r="L1594" s="41" t="n">
        <f aca="false">[4]Plan1!$C1589</f>
        <v>-1.21</v>
      </c>
      <c r="M1594" s="41" t="n">
        <f aca="false">$O$5 + L1594</f>
        <v>837.57</v>
      </c>
      <c r="N1594" s="47" t="n">
        <f aca="false">IF(M1594&gt;$O$5,$O$2+$O$1,(M1594^3*3270.5936-M1594^2*8015778.389801+M1594*6549018422.82398-1783686174686.87))-$O$1</f>
        <v>33143580.8989258</v>
      </c>
      <c r="O1594" s="41" t="n">
        <f aca="false">N1594*100/$O$2</f>
        <v>84.7946688755737</v>
      </c>
      <c r="R1594" s="47" t="n">
        <f aca="false">SUM(D1594,I1594,N1594)</f>
        <v>206383982.782227</v>
      </c>
      <c r="S1594" s="41" t="n">
        <f aca="false">R1594*100/$R$2</f>
        <v>74.7745410920134</v>
      </c>
      <c r="U1594" s="41" t="n">
        <f aca="false">[1]Plan1!$B1589</f>
        <v>19.19</v>
      </c>
    </row>
    <row r="1595" customFormat="false" ht="15" hidden="false" customHeight="false" outlineLevel="0" collapsed="false">
      <c r="A1595" s="46" t="n">
        <v>43593</v>
      </c>
      <c r="B1595" s="41" t="n">
        <f aca="false">[2]Plan1!$C1590</f>
        <v>-3.88</v>
      </c>
      <c r="C1595" s="41" t="n">
        <f aca="false">$E$5 + B1595</f>
        <v>777.12</v>
      </c>
      <c r="D1595" s="47" t="n">
        <f aca="false">IF(C1595&gt;$E$5,$E$2+$E$1,(IF(C1595&gt;764.99,C1595^3*3486.59308-C1595^2*7860012.00812+C1595*5908819377.96283-1481278321001.59,IF(C1595&gt;752.99,C1595^3*3588.471445-C1595^2*8028757.56264+C1595*5988077680.84934-1488767378546.26,C1595^3*899.851852-C1595^2*1969009.674601+C1595*1435480406.01138-348666163343.76))))-$E$1</f>
        <v>108660790.918701</v>
      </c>
      <c r="E1595" s="47" t="n">
        <f aca="false">D1595*100/$E$2</f>
        <v>72.9369648668653</v>
      </c>
      <c r="G1595" s="41" t="n">
        <f aca="false">[3]Plan1!$C1590</f>
        <v>-3.47</v>
      </c>
      <c r="H1595" s="41" t="n">
        <f aca="false">$J$5 + G1595</f>
        <v>756.53</v>
      </c>
      <c r="I1595" s="47" t="n">
        <f aca="false">IF(H1595&gt;$J$5,$J$2+$J$1,(IF(H1595&gt;739.99,H1595^3*2498.244218-H1595^2*5471052.355142+H1595*3994605728.77515-972400879260.135,H1595^3*1396.138889-H1595^2*3002770.071427+H1595*2152080038.43115-513963640099.415)))-$J$1</f>
        <v>64300457.2644043</v>
      </c>
      <c r="J1595" s="47" t="n">
        <f aca="false">I1595*100/$J$2</f>
        <v>73.1165198651496</v>
      </c>
      <c r="L1595" s="41" t="n">
        <f aca="false">[4]Plan1!$C1590</f>
        <v>-1.22</v>
      </c>
      <c r="M1595" s="41" t="n">
        <f aca="false">$O$5 + L1595</f>
        <v>837.56</v>
      </c>
      <c r="N1595" s="47" t="n">
        <f aca="false">IF(M1595&gt;$O$5,$O$2+$O$1,(M1595^3*3270.5936-M1595^2*8015778.389801+M1595*6549018422.82398-1783686174686.87))-$O$1</f>
        <v>33096978.4521484</v>
      </c>
      <c r="O1595" s="41" t="n">
        <f aca="false">N1595*100/$O$2</f>
        <v>84.675440990834</v>
      </c>
      <c r="R1595" s="47" t="n">
        <f aca="false">SUM(D1595,I1595,N1595)</f>
        <v>206058226.635254</v>
      </c>
      <c r="S1595" s="41" t="n">
        <f aca="false">R1595*100/$R$2</f>
        <v>74.656517076441</v>
      </c>
      <c r="U1595" s="41" t="n">
        <f aca="false">[1]Plan1!$B1590</f>
        <v>26.55</v>
      </c>
    </row>
    <row r="1596" customFormat="false" ht="15" hidden="false" customHeight="false" outlineLevel="0" collapsed="false">
      <c r="A1596" s="46" t="n">
        <v>43594</v>
      </c>
      <c r="B1596" s="41" t="n">
        <f aca="false">[2]Plan1!$C1591</f>
        <v>-3.89</v>
      </c>
      <c r="C1596" s="41" t="n">
        <f aca="false">$E$5 + B1596</f>
        <v>777.11</v>
      </c>
      <c r="D1596" s="47" t="n">
        <f aca="false">IF(C1596&gt;$E$5,$E$2+$E$1,(IF(C1596&gt;764.99,C1596^3*3486.59308-C1596^2*7860012.00812+C1596*5908819377.96283-1481278321001.59,IF(C1596&gt;752.99,C1596^3*3588.471445-C1596^2*8028757.56264+C1596*5988077680.84934-1488767378546.26,C1596^3*899.851852-C1596^2*1969009.674601+C1596*1435480406.01138-348666163343.76))))-$E$1</f>
        <v>108567847.109131</v>
      </c>
      <c r="E1596" s="47" t="n">
        <f aca="false">D1596*100/$E$2</f>
        <v>72.8745776955967</v>
      </c>
      <c r="G1596" s="41" t="n">
        <f aca="false">[3]Plan1!$C1591</f>
        <v>-3.45</v>
      </c>
      <c r="H1596" s="41" t="n">
        <f aca="false">$J$5 + G1596</f>
        <v>756.55</v>
      </c>
      <c r="I1596" s="47" t="n">
        <f aca="false">IF(H1596&gt;$J$5,$J$2+$J$1,(IF(H1596&gt;739.99,H1596^3*2498.244218-H1596^2*5471052.355142+H1596*3994605728.77515-972400879260.135,H1596^3*1396.138889-H1596^2*3002770.071427+H1596*2152080038.43115-513963640099.415)))-$J$1</f>
        <v>64422394.032959</v>
      </c>
      <c r="J1596" s="47" t="n">
        <f aca="false">I1596*100/$J$2</f>
        <v>73.255175055791</v>
      </c>
      <c r="L1596" s="41" t="n">
        <f aca="false">[4]Plan1!$C1591</f>
        <v>-1.24</v>
      </c>
      <c r="M1596" s="41" t="n">
        <f aca="false">$O$5 + L1596</f>
        <v>837.54</v>
      </c>
      <c r="N1596" s="47" t="n">
        <f aca="false">IF(M1596&gt;$O$5,$O$2+$O$1,(M1596^3*3270.5936-M1596^2*8015778.389801+M1596*6549018422.82398-1783686174686.87))-$O$1</f>
        <v>33003894.8466797</v>
      </c>
      <c r="O1596" s="41" t="n">
        <f aca="false">N1596*100/$O$2</f>
        <v>84.437295525275</v>
      </c>
      <c r="R1596" s="47" t="n">
        <f aca="false">SUM(D1596,I1596,N1596)</f>
        <v>205994135.98877</v>
      </c>
      <c r="S1596" s="41" t="n">
        <f aca="false">R1596*100/$R$2</f>
        <v>74.6332965308611</v>
      </c>
      <c r="U1596" s="41" t="n">
        <f aca="false">[1]Plan1!$B1591</f>
        <v>20.83</v>
      </c>
    </row>
    <row r="1597" customFormat="false" ht="15" hidden="false" customHeight="false" outlineLevel="0" collapsed="false">
      <c r="A1597" s="46" t="n">
        <v>43595</v>
      </c>
      <c r="B1597" s="41" t="n">
        <f aca="false">[2]Plan1!$C1592</f>
        <v>-3.92</v>
      </c>
      <c r="C1597" s="41" t="n">
        <f aca="false">$E$5 + B1597</f>
        <v>777.08</v>
      </c>
      <c r="D1597" s="47" t="n">
        <f aca="false">IF(C1597&gt;$E$5,$E$2+$E$1,(IF(C1597&gt;764.99,C1597^3*3486.59308-C1597^2*7860012.00812+C1597*5908819377.96283-1481278321001.59,IF(C1597&gt;752.99,C1597^3*3588.471445-C1597^2*8028757.56264+C1597*5988077680.84934-1488767378546.26,C1597^3*899.851852-C1597^2*1969009.674601+C1597*1435480406.01138-348666163343.76))))-$E$1</f>
        <v>108289337.661865</v>
      </c>
      <c r="E1597" s="47" t="n">
        <f aca="false">D1597*100/$E$2</f>
        <v>72.6876323071217</v>
      </c>
      <c r="G1597" s="41" t="n">
        <f aca="false">[3]Plan1!$C1592</f>
        <v>-3.45</v>
      </c>
      <c r="H1597" s="41" t="n">
        <f aca="false">$J$5 + G1597</f>
        <v>756.55</v>
      </c>
      <c r="I1597" s="47" t="n">
        <f aca="false">IF(H1597&gt;$J$5,$J$2+$J$1,(IF(H1597&gt;739.99,H1597^3*2498.244218-H1597^2*5471052.355142+H1597*3994605728.77515-972400879260.135,H1597^3*1396.138889-H1597^2*3002770.071427+H1597*2152080038.43115-513963640099.415)))-$J$1</f>
        <v>64422394.032959</v>
      </c>
      <c r="J1597" s="47" t="n">
        <f aca="false">I1597*100/$J$2</f>
        <v>73.255175055791</v>
      </c>
      <c r="L1597" s="41" t="n">
        <f aca="false">[4]Plan1!$C1592</f>
        <v>-1.25</v>
      </c>
      <c r="M1597" s="41" t="n">
        <f aca="false">$O$5 + L1597</f>
        <v>837.53</v>
      </c>
      <c r="N1597" s="47" t="n">
        <f aca="false">IF(M1597&gt;$O$5,$O$2+$O$1,(M1597^3*3270.5936-M1597^2*8015778.389801+M1597*6549018422.82398-1783686174686.87))-$O$1</f>
        <v>32957413.6484375</v>
      </c>
      <c r="O1597" s="41" t="n">
        <f aca="false">N1597*100/$O$2</f>
        <v>84.3183778432688</v>
      </c>
      <c r="R1597" s="47" t="n">
        <f aca="false">SUM(D1597,I1597,N1597)</f>
        <v>205669145.343262</v>
      </c>
      <c r="S1597" s="41" t="n">
        <f aca="false">R1597*100/$R$2</f>
        <v>74.5155498624934</v>
      </c>
      <c r="U1597" s="41" t="n">
        <f aca="false">[1]Plan1!$B1592</f>
        <v>22.53</v>
      </c>
    </row>
    <row r="1598" customFormat="false" ht="15" hidden="false" customHeight="false" outlineLevel="0" collapsed="false">
      <c r="A1598" s="46" t="n">
        <v>43596</v>
      </c>
      <c r="B1598" s="41" t="n">
        <f aca="false">[2]Plan1!$C1593</f>
        <v>-3.95</v>
      </c>
      <c r="C1598" s="41" t="n">
        <f aca="false">$E$5 + B1598</f>
        <v>777.05</v>
      </c>
      <c r="D1598" s="47" t="n">
        <f aca="false">IF(C1598&gt;$E$5,$E$2+$E$1,(IF(C1598&gt;764.99,C1598^3*3486.59308-C1598^2*7860012.00812+C1598*5908819377.96283-1481278321001.59,IF(C1598&gt;752.99,C1598^3*3588.471445-C1598^2*8028757.56264+C1598*5988077680.84934-1488767378546.26,C1598^3*899.851852-C1598^2*1969009.674601+C1598*1435480406.01138-348666163343.76))))-$E$1</f>
        <v>108011310.746338</v>
      </c>
      <c r="E1598" s="47" t="n">
        <f aca="false">D1598*100/$E$2</f>
        <v>72.5010108110106</v>
      </c>
      <c r="G1598" s="41" t="n">
        <f aca="false">[3]Plan1!$C1593</f>
        <v>-3.45</v>
      </c>
      <c r="H1598" s="41" t="n">
        <f aca="false">$J$5 + G1598</f>
        <v>756.55</v>
      </c>
      <c r="I1598" s="47" t="n">
        <f aca="false">IF(H1598&gt;$J$5,$J$2+$J$1,(IF(H1598&gt;739.99,H1598^3*2498.244218-H1598^2*5471052.355142+H1598*3994605728.77515-972400879260.135,H1598^3*1396.138889-H1598^2*3002770.071427+H1598*2152080038.43115-513963640099.415)))-$J$1</f>
        <v>64422394.032959</v>
      </c>
      <c r="J1598" s="47" t="n">
        <f aca="false">I1598*100/$J$2</f>
        <v>73.255175055791</v>
      </c>
      <c r="L1598" s="41" t="n">
        <f aca="false">[4]Plan1!$C1593</f>
        <v>-1.26</v>
      </c>
      <c r="M1598" s="41" t="n">
        <f aca="false">$O$5 + L1598</f>
        <v>837.52</v>
      </c>
      <c r="N1598" s="47" t="n">
        <f aca="false">IF(M1598&gt;$O$5,$O$2+$O$1,(M1598^3*3270.5936-M1598^2*8015778.389801+M1598*6549018422.82398-1783686174686.87))-$O$1</f>
        <v>32910972.8251953</v>
      </c>
      <c r="O1598" s="41" t="n">
        <f aca="false">N1598*100/$O$2</f>
        <v>84.1995634568227</v>
      </c>
      <c r="R1598" s="47" t="n">
        <f aca="false">SUM(D1598,I1598,N1598)</f>
        <v>205344677.604492</v>
      </c>
      <c r="S1598" s="41" t="n">
        <f aca="false">R1598*100/$R$2</f>
        <v>74.3979926473521</v>
      </c>
      <c r="U1598" s="41" t="n">
        <f aca="false">[1]Plan1!$B1593</f>
        <v>18.87</v>
      </c>
    </row>
    <row r="1599" customFormat="false" ht="15" hidden="false" customHeight="false" outlineLevel="0" collapsed="false">
      <c r="A1599" s="46" t="n">
        <v>43597</v>
      </c>
      <c r="B1599" s="41" t="n">
        <f aca="false">[2]Plan1!$C1594</f>
        <v>-3.98</v>
      </c>
      <c r="C1599" s="41" t="n">
        <f aca="false">$E$5 + B1599</f>
        <v>777.02</v>
      </c>
      <c r="D1599" s="47" t="n">
        <f aca="false">IF(C1599&gt;$E$5,$E$2+$E$1,(IF(C1599&gt;764.99,C1599^3*3486.59308-C1599^2*7860012.00812+C1599*5908819377.96283-1481278321001.59,IF(C1599&gt;752.99,C1599^3*3588.471445-C1599^2*8028757.56264+C1599*5988077680.84934-1488767378546.26,C1599^3*899.851852-C1599^2*1969009.674601+C1599*1435480406.01138-348666163343.76))))-$E$1</f>
        <v>107733765.797119</v>
      </c>
      <c r="E1599" s="47" t="n">
        <f aca="false">D1599*100/$E$2</f>
        <v>72.3147128277271</v>
      </c>
      <c r="G1599" s="41" t="n">
        <f aca="false">[3]Plan1!$C1594</f>
        <v>-3.45</v>
      </c>
      <c r="H1599" s="41" t="n">
        <f aca="false">$J$5 + G1599</f>
        <v>756.55</v>
      </c>
      <c r="I1599" s="47" t="n">
        <f aca="false">IF(H1599&gt;$J$5,$J$2+$J$1,(IF(H1599&gt;739.99,H1599^3*2498.244218-H1599^2*5471052.355142+H1599*3994605728.77515-972400879260.135,H1599^3*1396.138889-H1599^2*3002770.071427+H1599*2152080038.43115-513963640099.415)))-$J$1</f>
        <v>64422394.032959</v>
      </c>
      <c r="J1599" s="47" t="n">
        <f aca="false">I1599*100/$J$2</f>
        <v>73.255175055791</v>
      </c>
      <c r="L1599" s="41" t="n">
        <f aca="false">[4]Plan1!$C1594</f>
        <v>-1.27</v>
      </c>
      <c r="M1599" s="41" t="n">
        <f aca="false">$O$5 + L1599</f>
        <v>837.51</v>
      </c>
      <c r="N1599" s="47" t="n">
        <f aca="false">IF(M1599&gt;$O$5,$O$2+$O$1,(M1599^3*3270.5936-M1599^2*8015778.389801+M1599*6549018422.82398-1783686174686.87))-$O$1</f>
        <v>32864572.3588867</v>
      </c>
      <c r="O1599" s="41" t="n">
        <f aca="false">N1599*100/$O$2</f>
        <v>84.0808523197157</v>
      </c>
      <c r="R1599" s="47" t="n">
        <f aca="false">SUM(D1599,I1599,N1599)</f>
        <v>205020732.188965</v>
      </c>
      <c r="S1599" s="41" t="n">
        <f aca="false">R1599*100/$R$2</f>
        <v>74.2806246740318</v>
      </c>
      <c r="U1599" s="41" t="n">
        <f aca="false">[1]Plan1!$B1594</f>
        <v>19.84</v>
      </c>
    </row>
    <row r="1600" customFormat="false" ht="15" hidden="false" customHeight="false" outlineLevel="0" collapsed="false">
      <c r="A1600" s="46" t="n">
        <v>43598</v>
      </c>
      <c r="B1600" s="41" t="n">
        <f aca="false">[2]Plan1!$C1595</f>
        <v>-4</v>
      </c>
      <c r="C1600" s="41" t="n">
        <f aca="false">$E$5 + B1600</f>
        <v>777</v>
      </c>
      <c r="D1600" s="47" t="n">
        <f aca="false">IF(C1600&gt;$E$5,$E$2+$E$1,(IF(C1600&gt;764.99,C1600^3*3486.59308-C1600^2*7860012.00812+C1600*5908819377.96283-1481278321001.59,IF(C1600&gt;752.99,C1600^3*3588.471445-C1600^2*8028757.56264+C1600*5988077680.84934-1488767378546.26,C1600^3*899.851852-C1600^2*1969009.674601+C1600*1435480406.01138-348666163343.76))))-$E$1</f>
        <v>107549003.312256</v>
      </c>
      <c r="E1600" s="47" t="n">
        <f aca="false">D1600*100/$E$2</f>
        <v>72.1906937150991</v>
      </c>
      <c r="G1600" s="41" t="n">
        <f aca="false">[3]Plan1!$C1595</f>
        <v>-3.45</v>
      </c>
      <c r="H1600" s="41" t="n">
        <f aca="false">$J$5 + G1600</f>
        <v>756.55</v>
      </c>
      <c r="I1600" s="47" t="n">
        <f aca="false">IF(H1600&gt;$J$5,$J$2+$J$1,(IF(H1600&gt;739.99,H1600^3*2498.244218-H1600^2*5471052.355142+H1600*3994605728.77515-972400879260.135,H1600^3*1396.138889-H1600^2*3002770.071427+H1600*2152080038.43115-513963640099.415)))-$J$1</f>
        <v>64422394.032959</v>
      </c>
      <c r="J1600" s="47" t="n">
        <f aca="false">I1600*100/$J$2</f>
        <v>73.255175055791</v>
      </c>
      <c r="L1600" s="41" t="n">
        <f aca="false">[4]Plan1!$C1595</f>
        <v>-1.28</v>
      </c>
      <c r="M1600" s="41" t="n">
        <f aca="false">$O$5 + L1600</f>
        <v>837.5</v>
      </c>
      <c r="N1600" s="47" t="n">
        <f aca="false">IF(M1600&gt;$O$5,$O$2+$O$1,(M1600^3*3270.5936-M1600^2*8015778.389801+M1600*6549018422.82398-1783686174686.87))-$O$1</f>
        <v>32818212.2314453</v>
      </c>
      <c r="O1600" s="41" t="n">
        <f aca="false">N1600*100/$O$2</f>
        <v>83.9622443857266</v>
      </c>
      <c r="R1600" s="47" t="n">
        <f aca="false">SUM(D1600,I1600,N1600)</f>
        <v>204789609.57666</v>
      </c>
      <c r="S1600" s="41" t="n">
        <f aca="false">R1600*100/$R$2</f>
        <v>74.1968871327842</v>
      </c>
      <c r="U1600" s="41" t="n">
        <f aca="false">[1]Plan1!$B1595</f>
        <v>19.51</v>
      </c>
    </row>
    <row r="1601" customFormat="false" ht="15" hidden="false" customHeight="false" outlineLevel="0" collapsed="false">
      <c r="A1601" s="46" t="n">
        <v>43599</v>
      </c>
      <c r="B1601" s="41" t="n">
        <f aca="false">[2]Plan1!$C1596</f>
        <v>-4.03</v>
      </c>
      <c r="C1601" s="41" t="n">
        <f aca="false">$E$5 + B1601</f>
        <v>776.97</v>
      </c>
      <c r="D1601" s="47" t="n">
        <f aca="false">IF(C1601&gt;$E$5,$E$2+$E$1,(IF(C1601&gt;764.99,C1601^3*3486.59308-C1601^2*7860012.00812+C1601*5908819377.96283-1481278321001.59,IF(C1601&gt;752.99,C1601^3*3588.471445-C1601^2*8028757.56264+C1601*5988077680.84934-1488767378546.26,C1601^3*899.851852-C1601^2*1969009.674601+C1601*1435480406.01138-348666163343.76))))-$E$1</f>
        <v>107272260.388428</v>
      </c>
      <c r="E1601" s="47" t="n">
        <f aca="false">D1601*100/$E$2</f>
        <v>72.0049340796157</v>
      </c>
      <c r="G1601" s="41" t="n">
        <f aca="false">[3]Plan1!$C1596</f>
        <v>-3.45</v>
      </c>
      <c r="H1601" s="41" t="n">
        <f aca="false">$J$5 + G1601</f>
        <v>756.55</v>
      </c>
      <c r="I1601" s="47" t="n">
        <f aca="false">IF(H1601&gt;$J$5,$J$2+$J$1,(IF(H1601&gt;739.99,H1601^3*2498.244218-H1601^2*5471052.355142+H1601*3994605728.77515-972400879260.135,H1601^3*1396.138889-H1601^2*3002770.071427+H1601*2152080038.43115-513963640099.415)))-$J$1</f>
        <v>64422394.032959</v>
      </c>
      <c r="J1601" s="47" t="n">
        <f aca="false">I1601*100/$J$2</f>
        <v>73.255175055791</v>
      </c>
      <c r="L1601" s="41" t="n">
        <f aca="false">[4]Plan1!$C1596</f>
        <v>-1.24</v>
      </c>
      <c r="M1601" s="41" t="n">
        <f aca="false">$O$5 + L1601</f>
        <v>837.54</v>
      </c>
      <c r="N1601" s="47" t="n">
        <f aca="false">IF(M1601&gt;$O$5,$O$2+$O$1,(M1601^3*3270.5936-M1601^2*8015778.389801+M1601*6549018422.82398-1783686174686.87))-$O$1</f>
        <v>33003894.8466797</v>
      </c>
      <c r="O1601" s="41" t="n">
        <f aca="false">N1601*100/$O$2</f>
        <v>84.437295525275</v>
      </c>
      <c r="R1601" s="47" t="n">
        <f aca="false">SUM(D1601,I1601,N1601)</f>
        <v>204698549.268066</v>
      </c>
      <c r="S1601" s="41" t="n">
        <f aca="false">R1601*100/$R$2</f>
        <v>74.1638952663855</v>
      </c>
      <c r="U1601" s="41" t="n">
        <f aca="false">[1]Plan1!$B1596</f>
        <v>17.63</v>
      </c>
    </row>
    <row r="1602" customFormat="false" ht="15" hidden="false" customHeight="false" outlineLevel="0" collapsed="false">
      <c r="A1602" s="46" t="n">
        <v>43600</v>
      </c>
      <c r="B1602" s="41" t="n">
        <f aca="false">[2]Plan1!$C1597</f>
        <v>-4.07</v>
      </c>
      <c r="C1602" s="41" t="n">
        <f aca="false">$E$5 + B1602</f>
        <v>776.93</v>
      </c>
      <c r="D1602" s="47" t="n">
        <f aca="false">IF(C1602&gt;$E$5,$E$2+$E$1,(IF(C1602&gt;764.99,C1602^3*3486.59308-C1602^2*7860012.00812+C1602*5908819377.96283-1481278321001.59,IF(C1602&gt;752.99,C1602^3*3588.471445-C1602^2*8028757.56264+C1602*5988077680.84934-1488767378546.26,C1602^3*899.851852-C1602^2*1969009.674601+C1602*1435480406.01138-348666163343.76))))-$E$1</f>
        <v>106904017.106201</v>
      </c>
      <c r="E1602" s="47" t="n">
        <f aca="false">D1602*100/$E$2</f>
        <v>71.7577561683274</v>
      </c>
      <c r="G1602" s="41" t="n">
        <f aca="false">[3]Plan1!$C1597</f>
        <v>-3.43</v>
      </c>
      <c r="H1602" s="41" t="n">
        <f aca="false">$J$5 + G1602</f>
        <v>756.57</v>
      </c>
      <c r="I1602" s="47" t="n">
        <f aca="false">IF(H1602&gt;$J$5,$J$2+$J$1,(IF(H1602&gt;739.99,H1602^3*2498.244218-H1602^2*5471052.355142+H1602*3994605728.77515-972400879260.135,H1602^3*1396.138889-H1602^2*3002770.071427+H1602*2152080038.43115-513963640099.415)))-$J$1</f>
        <v>64544490.0715332</v>
      </c>
      <c r="J1602" s="47" t="n">
        <f aca="false">I1602*100/$J$2</f>
        <v>73.3940113535355</v>
      </c>
      <c r="L1602" s="41" t="n">
        <f aca="false">[4]Plan1!$C1597</f>
        <v>-1.23</v>
      </c>
      <c r="M1602" s="41" t="n">
        <f aca="false">$O$5 + L1602</f>
        <v>837.55</v>
      </c>
      <c r="N1602" s="47" t="n">
        <f aca="false">IF(M1602&gt;$O$5,$O$2+$O$1,(M1602^3*3270.5936-M1602^2*8015778.389801+M1602*6549018422.82398-1783686174686.87))-$O$1</f>
        <v>33050416.4423828</v>
      </c>
      <c r="O1602" s="41" t="n">
        <f aca="false">N1602*100/$O$2</f>
        <v>84.5563165603056</v>
      </c>
      <c r="R1602" s="47" t="n">
        <f aca="false">SUM(D1602,I1602,N1602)</f>
        <v>204498923.620117</v>
      </c>
      <c r="S1602" s="41" t="n">
        <f aca="false">R1602*100/$R$2</f>
        <v>74.0915693231879</v>
      </c>
      <c r="U1602" s="41" t="n">
        <f aca="false">[1]Plan1!$B1597</f>
        <v>17.93</v>
      </c>
    </row>
    <row r="1603" customFormat="false" ht="15" hidden="false" customHeight="false" outlineLevel="0" collapsed="false">
      <c r="A1603" s="46" t="n">
        <v>43601</v>
      </c>
      <c r="B1603" s="41" t="n">
        <f aca="false">[2]Plan1!$C1598</f>
        <v>-4.04</v>
      </c>
      <c r="C1603" s="41" t="n">
        <f aca="false">$E$5 + B1603</f>
        <v>776.96</v>
      </c>
      <c r="D1603" s="47" t="n">
        <f aca="false">IF(C1603&gt;$E$5,$E$2+$E$1,(IF(C1603&gt;764.99,C1603^3*3486.59308-C1603^2*7860012.00812+C1603*5908819377.96283-1481278321001.59,IF(C1603&gt;752.99,C1603^3*3588.471445-C1603^2*8028757.56264+C1603*5988077680.84934-1488767378546.26,C1603^3*899.851852-C1603^2*1969009.674601+C1603*1435480406.01138-348666163343.76))))-$E$1</f>
        <v>107180119.541748</v>
      </c>
      <c r="E1603" s="47" t="n">
        <f aca="false">D1603*100/$E$2</f>
        <v>71.9430858854302</v>
      </c>
      <c r="G1603" s="41" t="n">
        <f aca="false">[3]Plan1!$C1598</f>
        <v>-3.33</v>
      </c>
      <c r="H1603" s="41" t="n">
        <f aca="false">$J$5 + G1603</f>
        <v>756.67</v>
      </c>
      <c r="I1603" s="47" t="n">
        <f aca="false">IF(H1603&gt;$J$5,$J$2+$J$1,(IF(H1603&gt;739.99,H1603^3*2498.244218-H1603^2*5471052.355142+H1603*3994605728.77515-972400879260.135,H1603^3*1396.138889-H1603^2*3002770.071427+H1603*2152080038.43115-513963640099.415)))-$J$1</f>
        <v>65157363.5136719</v>
      </c>
      <c r="J1603" s="47" t="n">
        <f aca="false">I1603*100/$J$2</f>
        <v>74.0909142234901</v>
      </c>
      <c r="L1603" s="41" t="n">
        <f aca="false">[4]Plan1!$C1598</f>
        <v>-1.16</v>
      </c>
      <c r="M1603" s="41" t="n">
        <f aca="false">$O$5 + L1603</f>
        <v>837.62</v>
      </c>
      <c r="N1603" s="47" t="n">
        <f aca="false">IF(M1603&gt;$O$5,$O$2+$O$1,(M1603^3*3270.5936-M1603^2*8015778.389801+M1603*6549018422.82398-1783686174686.87))-$O$1</f>
        <v>33377200.3486328</v>
      </c>
      <c r="O1603" s="41" t="n">
        <f aca="false">N1603*100/$O$2</f>
        <v>85.3923618026358</v>
      </c>
      <c r="R1603" s="47" t="n">
        <f aca="false">SUM(D1603,I1603,N1603)</f>
        <v>205714683.404053</v>
      </c>
      <c r="S1603" s="41" t="n">
        <f aca="false">R1603*100/$R$2</f>
        <v>74.5320486602779</v>
      </c>
      <c r="U1603" s="41" t="n">
        <f aca="false">[1]Plan1!$B1598</f>
        <v>35.19</v>
      </c>
    </row>
    <row r="1604" customFormat="false" ht="15" hidden="false" customHeight="false" outlineLevel="0" collapsed="false">
      <c r="A1604" s="46" t="n">
        <v>43602</v>
      </c>
      <c r="B1604" s="41" t="n">
        <f aca="false">[2]Plan1!$C1599</f>
        <v>-4.04</v>
      </c>
      <c r="C1604" s="41" t="n">
        <f aca="false">$E$5 + B1604</f>
        <v>776.96</v>
      </c>
      <c r="D1604" s="47" t="n">
        <f aca="false">IF(C1604&gt;$E$5,$E$2+$E$1,(IF(C1604&gt;764.99,C1604^3*3486.59308-C1604^2*7860012.00812+C1604*5908819377.96283-1481278321001.59,IF(C1604&gt;752.99,C1604^3*3588.471445-C1604^2*8028757.56264+C1604*5988077680.84934-1488767378546.26,C1604^3*899.851852-C1604^2*1969009.674601+C1604*1435480406.01138-348666163343.76))))-$E$1</f>
        <v>107180119.541748</v>
      </c>
      <c r="E1604" s="47" t="n">
        <f aca="false">D1604*100/$E$2</f>
        <v>71.9430858854302</v>
      </c>
      <c r="G1604" s="41" t="n">
        <f aca="false">[3]Plan1!$C1599</f>
        <v>-3.31</v>
      </c>
      <c r="H1604" s="41" t="n">
        <f aca="false">$J$5 + G1604</f>
        <v>756.69</v>
      </c>
      <c r="I1604" s="47" t="n">
        <f aca="false">IF(H1604&gt;$J$5,$J$2+$J$1,(IF(H1604&gt;739.99,H1604^3*2498.244218-H1604^2*5471052.355142+H1604*3994605728.77515-972400879260.135,H1604^3*1396.138889-H1604^2*3002770.071427+H1604*2152080038.43115-513963640099.415)))-$J$1</f>
        <v>65280417.6906738</v>
      </c>
      <c r="J1604" s="47" t="n">
        <f aca="false">I1604*100/$J$2</f>
        <v>74.2308400274428</v>
      </c>
      <c r="L1604" s="41" t="n">
        <f aca="false">[4]Plan1!$C1599</f>
        <v>-1.1</v>
      </c>
      <c r="M1604" s="41" t="n">
        <f aca="false">$O$5 + L1604</f>
        <v>837.68</v>
      </c>
      <c r="N1604" s="47" t="n">
        <f aca="false">IF(M1604&gt;$O$5,$O$2+$O$1,(M1604^3*3270.5936-M1604^2*8015778.389801+M1604*6549018422.82398-1783686174686.87))-$O$1</f>
        <v>33658882.1557617</v>
      </c>
      <c r="O1604" s="41" t="n">
        <f aca="false">N1604*100/$O$2</f>
        <v>86.1130176556231</v>
      </c>
      <c r="R1604" s="47" t="n">
        <f aca="false">SUM(D1604,I1604,N1604)</f>
        <v>206119419.388184</v>
      </c>
      <c r="S1604" s="41" t="n">
        <f aca="false">R1604*100/$R$2</f>
        <v>74.6786876923812</v>
      </c>
      <c r="U1604" s="41" t="n">
        <f aca="false">[1]Plan1!$B1599</f>
        <v>22.53</v>
      </c>
    </row>
    <row r="1605" customFormat="false" ht="15" hidden="false" customHeight="false" outlineLevel="0" collapsed="false">
      <c r="A1605" s="46" t="n">
        <v>43603</v>
      </c>
      <c r="B1605" s="41" t="n">
        <f aca="false">[2]Plan1!$C1600</f>
        <v>-4.05</v>
      </c>
      <c r="C1605" s="41" t="n">
        <f aca="false">$E$5 + B1605</f>
        <v>776.95</v>
      </c>
      <c r="D1605" s="47" t="n">
        <f aca="false">IF(C1605&gt;$E$5,$E$2+$E$1,(IF(C1605&gt;764.99,C1605^3*3486.59308-C1605^2*7860012.00812+C1605*5908819377.96283-1481278321001.59,IF(C1605&gt;752.99,C1605^3*3588.471445-C1605^2*8028757.56264+C1605*5988077680.84934-1488767378546.26,C1605^3*899.851852-C1605^2*1969009.674601+C1605*1435480406.01138-348666163343.76))))-$E$1</f>
        <v>107088032.061279</v>
      </c>
      <c r="E1605" s="47" t="n">
        <f aca="false">D1605*100/$E$2</f>
        <v>71.8812735125325</v>
      </c>
      <c r="G1605" s="41" t="n">
        <f aca="false">[3]Plan1!$C1600</f>
        <v>-3.29</v>
      </c>
      <c r="H1605" s="41" t="n">
        <f aca="false">$J$5 + G1605</f>
        <v>756.71</v>
      </c>
      <c r="I1605" s="47" t="n">
        <f aca="false">IF(H1605&gt;$J$5,$J$2+$J$1,(IF(H1605&gt;739.99,H1605^3*2498.244218-H1605^2*5471052.355142+H1605*3994605728.77515-972400879260.135,H1605^3*1396.138889-H1605^2*3002770.071427+H1605*2152080038.43115-513963640099.415)))-$J$1</f>
        <v>65403631.9777832</v>
      </c>
      <c r="J1605" s="47" t="n">
        <f aca="false">I1605*100/$J$2</f>
        <v>74.3709478937688</v>
      </c>
      <c r="L1605" s="41" t="n">
        <f aca="false">[4]Plan1!$C1600</f>
        <v>-1.12</v>
      </c>
      <c r="M1605" s="41" t="n">
        <f aca="false">$O$5 + L1605</f>
        <v>837.66</v>
      </c>
      <c r="N1605" s="47" t="n">
        <f aca="false">IF(M1605&gt;$O$5,$O$2+$O$1,(M1605^3*3270.5936-M1605^2*8015778.389801+M1605*6549018422.82398-1783686174686.87))-$O$1</f>
        <v>33564825.7460938</v>
      </c>
      <c r="O1605" s="41" t="n">
        <f aca="false">N1605*100/$O$2</f>
        <v>85.8723833639411</v>
      </c>
      <c r="R1605" s="47" t="n">
        <f aca="false">SUM(D1605,I1605,N1605)</f>
        <v>206056489.785156</v>
      </c>
      <c r="S1605" s="41" t="n">
        <f aca="false">R1605*100/$R$2</f>
        <v>74.6558878019825</v>
      </c>
      <c r="U1605" s="41" t="n">
        <f aca="false">[1]Plan1!$B1600</f>
        <v>19.84</v>
      </c>
    </row>
    <row r="1606" customFormat="false" ht="15" hidden="false" customHeight="false" outlineLevel="0" collapsed="false">
      <c r="A1606" s="46" t="n">
        <v>43604</v>
      </c>
      <c r="B1606" s="41" t="n">
        <f aca="false">[2]Plan1!$C1601</f>
        <v>-4.07</v>
      </c>
      <c r="C1606" s="41" t="n">
        <f aca="false">$E$5 + B1606</f>
        <v>776.93</v>
      </c>
      <c r="D1606" s="47" t="n">
        <f aca="false">IF(C1606&gt;$E$5,$E$2+$E$1,(IF(C1606&gt;764.99,C1606^3*3486.59308-C1606^2*7860012.00812+C1606*5908819377.96283-1481278321001.59,IF(C1606&gt;752.99,C1606^3*3588.471445-C1606^2*8028757.56264+C1606*5988077680.84934-1488767378546.26,C1606^3*899.851852-C1606^2*1969009.674601+C1606*1435480406.01138-348666163343.76))))-$E$1</f>
        <v>106904017.106201</v>
      </c>
      <c r="E1606" s="47" t="n">
        <f aca="false">D1606*100/$E$2</f>
        <v>71.7577561683274</v>
      </c>
      <c r="G1606" s="41" t="n">
        <f aca="false">[3]Plan1!$C1601</f>
        <v>-3.28</v>
      </c>
      <c r="H1606" s="41" t="n">
        <f aca="false">$J$5 + G1606</f>
        <v>756.72</v>
      </c>
      <c r="I1606" s="47" t="n">
        <f aca="false">IF(H1606&gt;$J$5,$J$2+$J$1,(IF(H1606&gt;739.99,H1606^3*2498.244218-H1606^2*5471052.355142+H1606*3994605728.77515-972400879260.135,H1606^3*1396.138889-H1606^2*3002770.071427+H1606*2152080038.43115-513963640099.415)))-$J$1</f>
        <v>65465299.1994629</v>
      </c>
      <c r="J1606" s="47" t="n">
        <f aca="false">I1606*100/$J$2</f>
        <v>74.4410701422068</v>
      </c>
      <c r="L1606" s="41" t="n">
        <f aca="false">[4]Plan1!$C1601</f>
        <v>-1.12</v>
      </c>
      <c r="M1606" s="41" t="n">
        <f aca="false">$O$5 + L1606</f>
        <v>837.66</v>
      </c>
      <c r="N1606" s="47" t="n">
        <f aca="false">IF(M1606&gt;$O$5,$O$2+$O$1,(M1606^3*3270.5936-M1606^2*8015778.389801+M1606*6549018422.82398-1783686174686.87))-$O$1</f>
        <v>33564825.7460938</v>
      </c>
      <c r="O1606" s="41" t="n">
        <f aca="false">N1606*100/$O$2</f>
        <v>85.8723833639411</v>
      </c>
      <c r="R1606" s="47" t="n">
        <f aca="false">SUM(D1606,I1606,N1606)</f>
        <v>205934142.051758</v>
      </c>
      <c r="S1606" s="41" t="n">
        <f aca="false">R1606*100/$R$2</f>
        <v>74.611560255362</v>
      </c>
      <c r="U1606" s="41" t="n">
        <f aca="false">[1]Plan1!$B1601</f>
        <v>24.68</v>
      </c>
    </row>
    <row r="1607" customFormat="false" ht="15" hidden="false" customHeight="false" outlineLevel="0" collapsed="false">
      <c r="A1607" s="46" t="n">
        <v>43605</v>
      </c>
      <c r="B1607" s="41" t="n">
        <f aca="false">[2]Plan1!$C1602</f>
        <v>-4.08</v>
      </c>
      <c r="C1607" s="41" t="n">
        <f aca="false">$E$5 + B1607</f>
        <v>776.92</v>
      </c>
      <c r="D1607" s="47" t="n">
        <f aca="false">IF(C1607&gt;$E$5,$E$2+$E$1,(IF(C1607&gt;764.99,C1607^3*3486.59308-C1607^2*7860012.00812+C1607*5908819377.96283-1481278321001.59,IF(C1607&gt;752.99,C1607^3*3588.471445-C1607^2*8028757.56264+C1607*5988077680.84934-1488767378546.26,C1607^3*899.851852-C1607^2*1969009.674601+C1607*1435480406.01138-348666163343.76))))-$E$1</f>
        <v>106812089.590576</v>
      </c>
      <c r="E1607" s="47" t="n">
        <f aca="false">D1607*100/$E$2</f>
        <v>71.6960511694888</v>
      </c>
      <c r="G1607" s="41" t="n">
        <f aca="false">[3]Plan1!$C1602</f>
        <v>-3.28</v>
      </c>
      <c r="H1607" s="41" t="n">
        <f aca="false">$J$5 + G1607</f>
        <v>756.72</v>
      </c>
      <c r="I1607" s="47" t="n">
        <f aca="false">IF(H1607&gt;$J$5,$J$2+$J$1,(IF(H1607&gt;739.99,H1607^3*2498.244218-H1607^2*5471052.355142+H1607*3994605728.77515-972400879260.135,H1607^3*1396.138889-H1607^2*3002770.071427+H1607*2152080038.43115-513963640099.415)))-$J$1</f>
        <v>65465299.1994629</v>
      </c>
      <c r="J1607" s="47" t="n">
        <f aca="false">I1607*100/$J$2</f>
        <v>74.4410701422068</v>
      </c>
      <c r="L1607" s="41" t="n">
        <f aca="false">[4]Plan1!$C1602</f>
        <v>-1.09</v>
      </c>
      <c r="M1607" s="41" t="n">
        <f aca="false">$O$5 + L1607</f>
        <v>837.69</v>
      </c>
      <c r="N1607" s="47" t="n">
        <f aca="false">IF(M1607&gt;$O$5,$O$2+$O$1,(M1607^3*3270.5936-M1607^2*8015778.389801+M1607*6549018422.82398-1783686174686.87))-$O$1</f>
        <v>33705971.3574219</v>
      </c>
      <c r="O1607" s="41" t="n">
        <f aca="false">N1607*100/$O$2</f>
        <v>86.2334908559863</v>
      </c>
      <c r="R1607" s="47" t="n">
        <f aca="false">SUM(D1607,I1607,N1607)</f>
        <v>205983360.147461</v>
      </c>
      <c r="S1607" s="41" t="n">
        <f aca="false">R1607*100/$R$2</f>
        <v>74.6293923587549</v>
      </c>
      <c r="U1607" s="41" t="n">
        <f aca="false">[1]Plan1!$B1602</f>
        <v>19.84</v>
      </c>
    </row>
    <row r="1608" customFormat="false" ht="15" hidden="false" customHeight="false" outlineLevel="0" collapsed="false">
      <c r="A1608" s="46" t="n">
        <v>43606</v>
      </c>
      <c r="B1608" s="41" t="n">
        <f aca="false">[2]Plan1!$C1603</f>
        <v>-4.1</v>
      </c>
      <c r="C1608" s="41" t="n">
        <f aca="false">$E$5 + B1608</f>
        <v>776.9</v>
      </c>
      <c r="D1608" s="47" t="n">
        <f aca="false">IF(C1608&gt;$E$5,$E$2+$E$1,(IF(C1608&gt;764.99,C1608^3*3486.59308-C1608^2*7860012.00812+C1608*5908819377.96283-1481278321001.59,IF(C1608&gt;752.99,C1608^3*3588.471445-C1608^2*8028757.56264+C1608*5988077680.84934-1488767378546.26,C1608^3*899.851852-C1608^2*1969009.674601+C1608*1435480406.01138-348666163343.76))))-$E$1</f>
        <v>106628394.377686</v>
      </c>
      <c r="E1608" s="47" t="n">
        <f aca="false">D1608*100/$E$2</f>
        <v>71.5727484475452</v>
      </c>
      <c r="G1608" s="41" t="n">
        <f aca="false">[3]Plan1!$C1603</f>
        <v>-3.28</v>
      </c>
      <c r="H1608" s="41" t="n">
        <f aca="false">$J$5 + G1608</f>
        <v>756.72</v>
      </c>
      <c r="I1608" s="47" t="n">
        <f aca="false">IF(H1608&gt;$J$5,$J$2+$J$1,(IF(H1608&gt;739.99,H1608^3*2498.244218-H1608^2*5471052.355142+H1608*3994605728.77515-972400879260.135,H1608^3*1396.138889-H1608^2*3002770.071427+H1608*2152080038.43115-513963640099.415)))-$J$1</f>
        <v>65465299.1994629</v>
      </c>
      <c r="J1608" s="47" t="n">
        <f aca="false">I1608*100/$J$2</f>
        <v>74.4410701422068</v>
      </c>
      <c r="L1608" s="41" t="n">
        <f aca="false">[4]Plan1!$C1603</f>
        <v>-1.1</v>
      </c>
      <c r="M1608" s="41" t="n">
        <f aca="false">$O$5 + L1608</f>
        <v>837.68</v>
      </c>
      <c r="N1608" s="47" t="n">
        <f aca="false">IF(M1608&gt;$O$5,$O$2+$O$1,(M1608^3*3270.5936-M1608^2*8015778.389801+M1608*6549018422.82398-1783686174686.87))-$O$1</f>
        <v>33658882.1557617</v>
      </c>
      <c r="O1608" s="41" t="n">
        <f aca="false">N1608*100/$O$2</f>
        <v>86.1130176556231</v>
      </c>
      <c r="R1608" s="47" t="n">
        <f aca="false">SUM(D1608,I1608,N1608)</f>
        <v>205752575.73291</v>
      </c>
      <c r="S1608" s="41" t="n">
        <f aca="false">R1608*100/$R$2</f>
        <v>74.545777349215</v>
      </c>
      <c r="U1608" s="41" t="n">
        <f aca="false">[1]Plan1!$B1603</f>
        <v>21.84</v>
      </c>
    </row>
    <row r="1609" customFormat="false" ht="15" hidden="false" customHeight="false" outlineLevel="0" collapsed="false">
      <c r="A1609" s="46" t="n">
        <v>43607</v>
      </c>
      <c r="B1609" s="41" t="n">
        <f aca="false">[2]Plan1!$C1604</f>
        <v>-4.13</v>
      </c>
      <c r="C1609" s="41" t="n">
        <f aca="false">$E$5 + B1609</f>
        <v>776.87</v>
      </c>
      <c r="D1609" s="47" t="n">
        <f aca="false">IF(C1609&gt;$E$5,$E$2+$E$1,(IF(C1609&gt;764.99,C1609^3*3486.59308-C1609^2*7860012.00812+C1609*5908819377.96283-1481278321001.59,IF(C1609&gt;752.99,C1609^3*3588.471445-C1609^2*8028757.56264+C1609*5988077680.84934-1488767378546.26,C1609^3*899.851852-C1609^2*1969009.674601+C1609*1435480406.01138-348666163343.76))))-$E$1</f>
        <v>106353250.791748</v>
      </c>
      <c r="E1609" s="47" t="n">
        <f aca="false">D1609*100/$E$2</f>
        <v>71.3880623442029</v>
      </c>
      <c r="G1609" s="41" t="n">
        <f aca="false">[3]Plan1!$C1604</f>
        <v>-3.29</v>
      </c>
      <c r="H1609" s="41" t="n">
        <f aca="false">$J$5 + G1609</f>
        <v>756.71</v>
      </c>
      <c r="I1609" s="47" t="n">
        <f aca="false">IF(H1609&gt;$J$5,$J$2+$J$1,(IF(H1609&gt;739.99,H1609^3*2498.244218-H1609^2*5471052.355142+H1609*3994605728.77515-972400879260.135,H1609^3*1396.138889-H1609^2*3002770.071427+H1609*2152080038.43115-513963640099.415)))-$J$1</f>
        <v>65403631.9777832</v>
      </c>
      <c r="J1609" s="47" t="n">
        <f aca="false">I1609*100/$J$2</f>
        <v>74.3709478937688</v>
      </c>
      <c r="L1609" s="41" t="n">
        <f aca="false">[4]Plan1!$C1604</f>
        <v>-1.12</v>
      </c>
      <c r="M1609" s="41" t="n">
        <f aca="false">$O$5 + L1609</f>
        <v>837.66</v>
      </c>
      <c r="N1609" s="47" t="n">
        <f aca="false">IF(M1609&gt;$O$5,$O$2+$O$1,(M1609^3*3270.5936-M1609^2*8015778.389801+M1609*6549018422.82398-1783686174686.87))-$O$1</f>
        <v>33564825.7460938</v>
      </c>
      <c r="O1609" s="41" t="n">
        <f aca="false">N1609*100/$O$2</f>
        <v>85.8723833639411</v>
      </c>
      <c r="R1609" s="47" t="n">
        <f aca="false">SUM(D1609,I1609,N1609)</f>
        <v>205321708.515625</v>
      </c>
      <c r="S1609" s="41" t="n">
        <f aca="false">R1609*100/$R$2</f>
        <v>74.3896707657013</v>
      </c>
      <c r="U1609" s="41" t="n">
        <f aca="false">[1]Plan1!$B1604</f>
        <v>20.16</v>
      </c>
    </row>
    <row r="1610" customFormat="false" ht="15" hidden="false" customHeight="false" outlineLevel="0" collapsed="false">
      <c r="A1610" s="46" t="n">
        <v>43608</v>
      </c>
      <c r="B1610" s="41" t="n">
        <f aca="false">[2]Plan1!$C1605</f>
        <v>-4.14</v>
      </c>
      <c r="C1610" s="41" t="n">
        <f aca="false">$E$5 + B1610</f>
        <v>776.86</v>
      </c>
      <c r="D1610" s="47" t="n">
        <f aca="false">IF(C1610&gt;$E$5,$E$2+$E$1,(IF(C1610&gt;764.99,C1610^3*3486.59308-C1610^2*7860012.00812+C1610*5908819377.96283-1481278321001.59,IF(C1610&gt;752.99,C1610^3*3588.471445-C1610^2*8028757.56264+C1610*5988077680.84934-1488767378546.26,C1610^3*899.851852-C1610^2*1969009.674601+C1610*1435480406.01138-348666163343.76))))-$E$1</f>
        <v>106261642.641357</v>
      </c>
      <c r="E1610" s="47" t="n">
        <f aca="false">D1610*100/$E$2</f>
        <v>71.3265717146017</v>
      </c>
      <c r="G1610" s="41" t="n">
        <f aca="false">[3]Plan1!$C1605</f>
        <v>-3.29</v>
      </c>
      <c r="H1610" s="41" t="n">
        <f aca="false">$J$5 + G1610</f>
        <v>756.71</v>
      </c>
      <c r="I1610" s="47" t="n">
        <f aca="false">IF(H1610&gt;$J$5,$J$2+$J$1,(IF(H1610&gt;739.99,H1610^3*2498.244218-H1610^2*5471052.355142+H1610*3994605728.77515-972400879260.135,H1610^3*1396.138889-H1610^2*3002770.071427+H1610*2152080038.43115-513963640099.415)))-$J$1</f>
        <v>65403631.9777832</v>
      </c>
      <c r="J1610" s="47" t="n">
        <f aca="false">I1610*100/$J$2</f>
        <v>74.3709478937688</v>
      </c>
      <c r="L1610" s="41" t="n">
        <f aca="false">[4]Plan1!$C1605</f>
        <v>-1.13</v>
      </c>
      <c r="M1610" s="41" t="n">
        <f aca="false">$O$5 + L1610</f>
        <v>837.65</v>
      </c>
      <c r="N1610" s="47" t="n">
        <f aca="false">IF(M1610&gt;$O$5,$O$2+$O$1,(M1610^3*3270.5936-M1610^2*8015778.389801+M1610*6549018422.82398-1783686174686.87))-$O$1</f>
        <v>33517858.4980469</v>
      </c>
      <c r="O1610" s="41" t="n">
        <f aca="false">N1610*100/$O$2</f>
        <v>85.752222170186</v>
      </c>
      <c r="R1610" s="47" t="n">
        <f aca="false">SUM(D1610,I1610,N1610)</f>
        <v>205183133.117188</v>
      </c>
      <c r="S1610" s="41" t="n">
        <f aca="false">R1610*100/$R$2</f>
        <v>74.3394638083341</v>
      </c>
      <c r="U1610" s="41" t="n">
        <f aca="false">[1]Plan1!$B1605</f>
        <v>20.16</v>
      </c>
    </row>
    <row r="1611" customFormat="false" ht="15" hidden="false" customHeight="false" outlineLevel="0" collapsed="false">
      <c r="A1611" s="46" t="n">
        <v>43609</v>
      </c>
      <c r="B1611" s="41" t="n">
        <f aca="false">[2]Plan1!$C1606</f>
        <v>-4.17</v>
      </c>
      <c r="C1611" s="41" t="n">
        <f aca="false">$E$5 + B1611</f>
        <v>776.83</v>
      </c>
      <c r="D1611" s="47" t="n">
        <f aca="false">IF(C1611&gt;$E$5,$E$2+$E$1,(IF(C1611&gt;764.99,C1611^3*3486.59308-C1611^2*7860012.00812+C1611*5908819377.96283-1481278321001.59,IF(C1611&gt;752.99,C1611^3*3588.471445-C1611^2*8028757.56264+C1611*5988077680.84934-1488767378546.26,C1611^3*899.851852-C1611^2*1969009.674601+C1611*1435480406.01138-348666163343.76))))-$E$1</f>
        <v>105987137.033936</v>
      </c>
      <c r="E1611" s="47" t="n">
        <f aca="false">D1611*100/$E$2</f>
        <v>71.1423138449966</v>
      </c>
      <c r="G1611" s="41" t="n">
        <f aca="false">[3]Plan1!$C1606</f>
        <v>-3.29</v>
      </c>
      <c r="H1611" s="41" t="n">
        <f aca="false">$J$5 + G1611</f>
        <v>756.71</v>
      </c>
      <c r="I1611" s="47" t="n">
        <f aca="false">IF(H1611&gt;$J$5,$J$2+$J$1,(IF(H1611&gt;739.99,H1611^3*2498.244218-H1611^2*5471052.355142+H1611*3994605728.77515-972400879260.135,H1611^3*1396.138889-H1611^2*3002770.071427+H1611*2152080038.43115-513963640099.415)))-$J$1</f>
        <v>65403631.9777832</v>
      </c>
      <c r="J1611" s="47" t="n">
        <f aca="false">I1611*100/$J$2</f>
        <v>74.3709478937688</v>
      </c>
      <c r="L1611" s="41" t="n">
        <f aca="false">[4]Plan1!$C1606</f>
        <v>-1.14</v>
      </c>
      <c r="M1611" s="41" t="n">
        <f aca="false">$O$5 + L1611</f>
        <v>837.64</v>
      </c>
      <c r="N1611" s="47" t="n">
        <f aca="false">IF(M1611&gt;$O$5,$O$2+$O$1,(M1611^3*3270.5936-M1611^2*8015778.389801+M1611*6549018422.82398-1783686174686.87))-$O$1</f>
        <v>33470931.8623047</v>
      </c>
      <c r="O1611" s="41" t="n">
        <f aca="false">N1611*100/$O$2</f>
        <v>85.6321648791124</v>
      </c>
      <c r="R1611" s="47" t="n">
        <f aca="false">SUM(D1611,I1611,N1611)</f>
        <v>204861700.874023</v>
      </c>
      <c r="S1611" s="41" t="n">
        <f aca="false">R1611*100/$R$2</f>
        <v>74.2230063771384</v>
      </c>
      <c r="U1611" s="41" t="n">
        <f aca="false">[1]Plan1!$B1606</f>
        <v>20.83</v>
      </c>
    </row>
    <row r="1612" customFormat="false" ht="15" hidden="false" customHeight="false" outlineLevel="0" collapsed="false">
      <c r="A1612" s="46" t="n">
        <v>43610</v>
      </c>
      <c r="B1612" s="41" t="n">
        <f aca="false">[2]Plan1!$C1607</f>
        <v>-4.2</v>
      </c>
      <c r="C1612" s="41" t="n">
        <f aca="false">$E$5 + B1612</f>
        <v>776.8</v>
      </c>
      <c r="D1612" s="47" t="n">
        <f aca="false">IF(C1612&gt;$E$5,$E$2+$E$1,(IF(C1612&gt;764.99,C1612^3*3486.59308-C1612^2*7860012.00812+C1612*5908819377.96283-1481278321001.59,IF(C1612&gt;752.99,C1612^3*3588.471445-C1612^2*8028757.56264+C1612*5988077680.84934-1488767378546.26,C1612^3*899.851852-C1612^2*1969009.674601+C1612*1435480406.01138-348666163343.76))))-$E$1</f>
        <v>105713109.251709</v>
      </c>
      <c r="E1612" s="47" t="n">
        <f aca="false">D1612*100/$E$2</f>
        <v>70.9583767085574</v>
      </c>
      <c r="G1612" s="41" t="n">
        <f aca="false">[3]Plan1!$C1607</f>
        <v>-3.3</v>
      </c>
      <c r="H1612" s="41" t="n">
        <f aca="false">$J$5 + G1612</f>
        <v>756.7</v>
      </c>
      <c r="I1612" s="47" t="n">
        <f aca="false">IF(H1612&gt;$J$5,$J$2+$J$1,(IF(H1612&gt;739.99,H1612^3*2498.244218-H1612^2*5471052.355142+H1612*3994605728.77515-972400879260.135,H1612^3*1396.138889-H1612^2*3002770.071427+H1612*2152080038.43115-513963640099.415)))-$J$1</f>
        <v>65342004.8137207</v>
      </c>
      <c r="J1612" s="47" t="n">
        <f aca="false">I1612*100/$J$2</f>
        <v>74.3008711951401</v>
      </c>
      <c r="L1612" s="41" t="n">
        <f aca="false">[4]Plan1!$C1607</f>
        <v>-1.14</v>
      </c>
      <c r="M1612" s="41" t="n">
        <f aca="false">$O$5 + L1612</f>
        <v>837.64</v>
      </c>
      <c r="N1612" s="47" t="n">
        <f aca="false">IF(M1612&gt;$O$5,$O$2+$O$1,(M1612^3*3270.5936-M1612^2*8015778.389801+M1612*6549018422.82398-1783686174686.87))-$O$1</f>
        <v>33470931.8623047</v>
      </c>
      <c r="O1612" s="41" t="n">
        <f aca="false">N1612*100/$O$2</f>
        <v>85.6321648791124</v>
      </c>
      <c r="R1612" s="47" t="n">
        <f aca="false">SUM(D1612,I1612,N1612)</f>
        <v>204526045.927734</v>
      </c>
      <c r="S1612" s="41" t="n">
        <f aca="false">R1612*100/$R$2</f>
        <v>74.1013959486755</v>
      </c>
      <c r="U1612" s="41" t="n">
        <f aca="false">[1]Plan1!$B1607</f>
        <v>17.32</v>
      </c>
    </row>
    <row r="1613" customFormat="false" ht="15" hidden="false" customHeight="false" outlineLevel="0" collapsed="false">
      <c r="A1613" s="46" t="n">
        <v>43611</v>
      </c>
      <c r="B1613" s="41" t="n">
        <f aca="false">[2]Plan1!$C1608</f>
        <v>-4.23</v>
      </c>
      <c r="C1613" s="41" t="n">
        <f aca="false">$E$5 + B1613</f>
        <v>776.77</v>
      </c>
      <c r="D1613" s="47" t="n">
        <f aca="false">IF(C1613&gt;$E$5,$E$2+$E$1,(IF(C1613&gt;764.99,C1613^3*3486.59308-C1613^2*7860012.00812+C1613*5908819377.96283-1481278321001.59,IF(C1613&gt;752.99,C1613^3*3588.471445-C1613^2*8028757.56264+C1613*5988077680.84934-1488767378546.26,C1613^3*899.851852-C1613^2*1969009.674601+C1613*1435480406.01138-348666163343.76))))-$E$1</f>
        <v>105439558.730225</v>
      </c>
      <c r="E1613" s="47" t="n">
        <f aca="false">D1613*100/$E$2</f>
        <v>70.7747599264032</v>
      </c>
      <c r="G1613" s="41" t="n">
        <f aca="false">[3]Plan1!$C1608</f>
        <v>-3.3</v>
      </c>
      <c r="H1613" s="41" t="n">
        <f aca="false">$J$5 + G1613</f>
        <v>756.7</v>
      </c>
      <c r="I1613" s="47" t="n">
        <f aca="false">IF(H1613&gt;$J$5,$J$2+$J$1,(IF(H1613&gt;739.99,H1613^3*2498.244218-H1613^2*5471052.355142+H1613*3994605728.77515-972400879260.135,H1613^3*1396.138889-H1613^2*3002770.071427+H1613*2152080038.43115-513963640099.415)))-$J$1</f>
        <v>65342004.8137207</v>
      </c>
      <c r="J1613" s="47" t="n">
        <f aca="false">I1613*100/$J$2</f>
        <v>74.3008711951401</v>
      </c>
      <c r="L1613" s="41" t="n">
        <f aca="false">[4]Plan1!$C1608</f>
        <v>-1.15</v>
      </c>
      <c r="M1613" s="41" t="n">
        <f aca="false">$O$5 + L1613</f>
        <v>837.63</v>
      </c>
      <c r="N1613" s="47" t="n">
        <f aca="false">IF(M1613&gt;$O$5,$O$2+$O$1,(M1613^3*3270.5936-M1613^2*8015778.389801+M1613*6549018422.82398-1783686174686.87))-$O$1</f>
        <v>33424045.8183594</v>
      </c>
      <c r="O1613" s="41" t="n">
        <f aca="false">N1613*100/$O$2</f>
        <v>85.512211438253</v>
      </c>
      <c r="R1613" s="47" t="n">
        <f aca="false">SUM(D1613,I1613,N1613)</f>
        <v>204205609.362305</v>
      </c>
      <c r="S1613" s="41" t="n">
        <f aca="false">R1613*100/$R$2</f>
        <v>73.9852992593583</v>
      </c>
      <c r="U1613" s="41" t="n">
        <f aca="false">[1]Plan1!$B1608</f>
        <v>16.72</v>
      </c>
    </row>
    <row r="1614" customFormat="false" ht="15" hidden="false" customHeight="false" outlineLevel="0" collapsed="false">
      <c r="A1614" s="46" t="n">
        <v>43612</v>
      </c>
      <c r="B1614" s="41" t="n">
        <f aca="false">[2]Plan1!$C1609</f>
        <v>-4.26</v>
      </c>
      <c r="C1614" s="41" t="n">
        <f aca="false">$E$5 + B1614</f>
        <v>776.74</v>
      </c>
      <c r="D1614" s="47" t="n">
        <f aca="false">IF(C1614&gt;$E$5,$E$2+$E$1,(IF(C1614&gt;764.99,C1614^3*3486.59308-C1614^2*7860012.00812+C1614*5908819377.96283-1481278321001.59,IF(C1614&gt;752.99,C1614^3*3588.471445-C1614^2*8028757.56264+C1614*5988077680.84934-1488767378546.26,C1614^3*899.851852-C1614^2*1969009.674601+C1614*1435480406.01138-348666163343.76))))-$E$1</f>
        <v>105166484.903076</v>
      </c>
      <c r="E1614" s="47" t="n">
        <f aca="false">D1614*100/$E$2</f>
        <v>70.5914631183422</v>
      </c>
      <c r="G1614" s="41" t="n">
        <f aca="false">[3]Plan1!$C1609</f>
        <v>-3.3</v>
      </c>
      <c r="H1614" s="41" t="n">
        <f aca="false">$J$5 + G1614</f>
        <v>756.7</v>
      </c>
      <c r="I1614" s="47" t="n">
        <f aca="false">IF(H1614&gt;$J$5,$J$2+$J$1,(IF(H1614&gt;739.99,H1614^3*2498.244218-H1614^2*5471052.355142+H1614*3994605728.77515-972400879260.135,H1614^3*1396.138889-H1614^2*3002770.071427+H1614*2152080038.43115-513963640099.415)))-$J$1</f>
        <v>65342004.8137207</v>
      </c>
      <c r="J1614" s="47" t="n">
        <f aca="false">I1614*100/$J$2</f>
        <v>74.3008711951401</v>
      </c>
      <c r="L1614" s="41" t="n">
        <f aca="false">[4]Plan1!$C1609</f>
        <v>-1.17</v>
      </c>
      <c r="M1614" s="41" t="n">
        <f aca="false">$O$5 + L1614</f>
        <v>837.61</v>
      </c>
      <c r="N1614" s="47" t="n">
        <f aca="false">IF(M1614&gt;$O$5,$O$2+$O$1,(M1614^3*3270.5936-M1614^2*8015778.389801+M1614*6549018422.82398-1783686174686.87))-$O$1</f>
        <v>33330395.4316406</v>
      </c>
      <c r="O1614" s="41" t="n">
        <f aca="false">N1614*100/$O$2</f>
        <v>85.2726159172952</v>
      </c>
      <c r="R1614" s="47" t="n">
        <f aca="false">SUM(D1614,I1614,N1614)</f>
        <v>203838885.148438</v>
      </c>
      <c r="S1614" s="41" t="n">
        <f aca="false">R1614*100/$R$2</f>
        <v>73.8524321907535</v>
      </c>
      <c r="U1614" s="41" t="n">
        <f aca="false">[1]Plan1!$B1609</f>
        <v>17.63</v>
      </c>
    </row>
    <row r="1615" customFormat="false" ht="15" hidden="false" customHeight="false" outlineLevel="0" collapsed="false">
      <c r="A1615" s="46" t="n">
        <v>43613</v>
      </c>
      <c r="B1615" s="41" t="n">
        <f aca="false">[2]Plan1!$C1610</f>
        <v>-4.27</v>
      </c>
      <c r="C1615" s="41" t="n">
        <f aca="false">$E$5 + B1615</f>
        <v>776.73</v>
      </c>
      <c r="D1615" s="47" t="n">
        <f aca="false">IF(C1615&gt;$E$5,$E$2+$E$1,(IF(C1615&gt;764.99,C1615^3*3486.59308-C1615^2*7860012.00812+C1615*5908819377.96283-1481278321001.59,IF(C1615&gt;752.99,C1615^3*3588.471445-C1615^2*8028757.56264+C1615*5988077680.84934-1488767378546.26,C1615^3*899.851852-C1615^2*1969009.674601+C1615*1435480406.01138-348666163343.76))))-$E$1</f>
        <v>105075566.127686</v>
      </c>
      <c r="E1615" s="47" t="n">
        <f aca="false">D1615*100/$E$2</f>
        <v>70.5304352216157</v>
      </c>
      <c r="G1615" s="41" t="n">
        <f aca="false">[3]Plan1!$C1610</f>
        <v>-3.3</v>
      </c>
      <c r="H1615" s="41" t="n">
        <f aca="false">$J$5 + G1615</f>
        <v>756.7</v>
      </c>
      <c r="I1615" s="47" t="n">
        <f aca="false">IF(H1615&gt;$J$5,$J$2+$J$1,(IF(H1615&gt;739.99,H1615^3*2498.244218-H1615^2*5471052.355142+H1615*3994605728.77515-972400879260.135,H1615^3*1396.138889-H1615^2*3002770.071427+H1615*2152080038.43115-513963640099.415)))-$J$1</f>
        <v>65342004.8137207</v>
      </c>
      <c r="J1615" s="47" t="n">
        <f aca="false">I1615*100/$J$2</f>
        <v>74.3008711951401</v>
      </c>
      <c r="L1615" s="41" t="n">
        <f aca="false">[4]Plan1!$C1610</f>
        <v>-1.18</v>
      </c>
      <c r="M1615" s="41" t="n">
        <f aca="false">$O$5 + L1615</f>
        <v>837.6</v>
      </c>
      <c r="N1615" s="47" t="n">
        <f aca="false">IF(M1615&gt;$O$5,$O$2+$O$1,(M1615^3*3270.5936-M1615^2*8015778.389801+M1615*6549018422.82398-1783686174686.87))-$O$1</f>
        <v>33283631.0478516</v>
      </c>
      <c r="O1615" s="41" t="n">
        <f aca="false">N1615*100/$O$2</f>
        <v>85.1529737322622</v>
      </c>
      <c r="R1615" s="47" t="n">
        <f aca="false">SUM(D1615,I1615,N1615)</f>
        <v>203701201.989258</v>
      </c>
      <c r="S1615" s="41" t="n">
        <f aca="false">R1615*100/$R$2</f>
        <v>73.802548498691</v>
      </c>
      <c r="U1615" s="41" t="n">
        <f aca="false">[1]Plan1!$B1610</f>
        <v>16.42</v>
      </c>
    </row>
    <row r="1616" customFormat="false" ht="15" hidden="false" customHeight="false" outlineLevel="0" collapsed="false">
      <c r="A1616" s="46" t="n">
        <v>43614</v>
      </c>
      <c r="B1616" s="41" t="n">
        <f aca="false">[2]Plan1!$C1611</f>
        <v>-4.3</v>
      </c>
      <c r="C1616" s="41" t="n">
        <f aca="false">$E$5 + B1616</f>
        <v>776.7</v>
      </c>
      <c r="D1616" s="47" t="n">
        <f aca="false">IF(C1616&gt;$E$5,$E$2+$E$1,(IF(C1616&gt;764.99,C1616^3*3486.59308-C1616^2*7860012.00812+C1616*5908819377.96283-1481278321001.59,IF(C1616&gt;752.99,C1616^3*3588.471445-C1616^2*8028757.56264+C1616*5988077680.84934-1488767378546.26,C1616^3*899.851852-C1616^2*1969009.674601+C1616*1435480406.01138-348666163343.76))))-$E$1</f>
        <v>104803127.018311</v>
      </c>
      <c r="E1616" s="47" t="n">
        <f aca="false">D1616*100/$E$2</f>
        <v>70.3475644585664</v>
      </c>
      <c r="G1616" s="41" t="n">
        <f aca="false">[3]Plan1!$C1611</f>
        <v>-3.31</v>
      </c>
      <c r="H1616" s="41" t="n">
        <f aca="false">$J$5 + G1616</f>
        <v>756.69</v>
      </c>
      <c r="I1616" s="47" t="n">
        <f aca="false">IF(H1616&gt;$J$5,$J$2+$J$1,(IF(H1616&gt;739.99,H1616^3*2498.244218-H1616^2*5471052.355142+H1616*3994605728.77515-972400879260.135,H1616^3*1396.138889-H1616^2*3002770.071427+H1616*2152080038.43115-513963640099.415)))-$J$1</f>
        <v>65280417.6906738</v>
      </c>
      <c r="J1616" s="47" t="n">
        <f aca="false">I1616*100/$J$2</f>
        <v>74.2308400274428</v>
      </c>
      <c r="L1616" s="41" t="n">
        <f aca="false">[4]Plan1!$C1611</f>
        <v>-1.2</v>
      </c>
      <c r="M1616" s="41" t="n">
        <f aca="false">$O$5 + L1616</f>
        <v>837.58</v>
      </c>
      <c r="N1616" s="47" t="n">
        <f aca="false">IF(M1616&gt;$O$5,$O$2+$O$1,(M1616^3*3270.5936-M1616^2*8015778.389801+M1616*6549018422.82398-1783686174686.87))-$O$1</f>
        <v>33190223.8017578</v>
      </c>
      <c r="O1616" s="41" t="n">
        <f aca="false">N1616*100/$O$2</f>
        <v>84.9140002632441</v>
      </c>
      <c r="R1616" s="47" t="n">
        <f aca="false">SUM(D1616,I1616,N1616)</f>
        <v>203273768.510742</v>
      </c>
      <c r="S1616" s="41" t="n">
        <f aca="false">R1616*100/$R$2</f>
        <v>73.6476859857551</v>
      </c>
      <c r="U1616" s="41" t="n">
        <f aca="false">[1]Plan1!$B1611</f>
        <v>16.13</v>
      </c>
    </row>
    <row r="1617" customFormat="false" ht="15" hidden="false" customHeight="false" outlineLevel="0" collapsed="false">
      <c r="A1617" s="46" t="n">
        <v>43615</v>
      </c>
      <c r="B1617" s="41" t="n">
        <f aca="false">[2]Plan1!$C1612</f>
        <v>-4.33</v>
      </c>
      <c r="C1617" s="41" t="n">
        <f aca="false">$E$5 + B1617</f>
        <v>776.67</v>
      </c>
      <c r="D1617" s="47" t="n">
        <f aca="false">IF(C1617&gt;$E$5,$E$2+$E$1,(IF(C1617&gt;764.99,C1617^3*3486.59308-C1617^2*7860012.00812+C1617*5908819377.96283-1481278321001.59,IF(C1617&gt;752.99,C1617^3*3588.471445-C1617^2*8028757.56264+C1617*5988077680.84934-1488767378546.26,C1617^3*899.851852-C1617^2*1969009.674601+C1617*1435480406.01138-348666163343.76))))-$E$1</f>
        <v>104531163.281982</v>
      </c>
      <c r="E1617" s="47" t="n">
        <f aca="false">D1617*100/$E$2</f>
        <v>70.1650127827143</v>
      </c>
      <c r="G1617" s="41" t="n">
        <f aca="false">[3]Plan1!$C1612</f>
        <v>-3.31</v>
      </c>
      <c r="H1617" s="41" t="n">
        <f aca="false">$J$5 + G1617</f>
        <v>756.69</v>
      </c>
      <c r="I1617" s="47" t="n">
        <f aca="false">IF(H1617&gt;$J$5,$J$2+$J$1,(IF(H1617&gt;739.99,H1617^3*2498.244218-H1617^2*5471052.355142+H1617*3994605728.77515-972400879260.135,H1617^3*1396.138889-H1617^2*3002770.071427+H1617*2152080038.43115-513963640099.415)))-$J$1</f>
        <v>65280417.6906738</v>
      </c>
      <c r="J1617" s="47" t="n">
        <f aca="false">I1617*100/$J$2</f>
        <v>74.2308400274428</v>
      </c>
      <c r="L1617" s="41" t="n">
        <f aca="false">[4]Plan1!$C1612</f>
        <v>-1.21</v>
      </c>
      <c r="M1617" s="41" t="n">
        <f aca="false">$O$5 + L1617</f>
        <v>837.57</v>
      </c>
      <c r="N1617" s="47" t="n">
        <f aca="false">IF(M1617&gt;$O$5,$O$2+$O$1,(M1617^3*3270.5936-M1617^2*8015778.389801+M1617*6549018422.82398-1783686174686.87))-$O$1</f>
        <v>33143580.8989258</v>
      </c>
      <c r="O1617" s="41" t="n">
        <f aca="false">N1617*100/$O$2</f>
        <v>84.7946688755737</v>
      </c>
      <c r="R1617" s="47" t="n">
        <f aca="false">SUM(D1617,I1617,N1617)</f>
        <v>202955161.871582</v>
      </c>
      <c r="S1617" s="41" t="n">
        <f aca="false">R1617*100/$R$2</f>
        <v>73.5322522931259</v>
      </c>
      <c r="U1617" s="41" t="n">
        <f aca="false">[1]Plan1!$B1612</f>
        <v>16.13</v>
      </c>
    </row>
    <row r="1618" customFormat="false" ht="15" hidden="false" customHeight="false" outlineLevel="0" collapsed="false">
      <c r="A1618" s="46" t="n">
        <v>43616</v>
      </c>
      <c r="B1618" s="41" t="n">
        <f aca="false">[2]Plan1!$C1613</f>
        <v>-4.36</v>
      </c>
      <c r="C1618" s="41" t="n">
        <f aca="false">$E$5 + B1618</f>
        <v>776.64</v>
      </c>
      <c r="D1618" s="47" t="n">
        <f aca="false">IF(C1618&gt;$E$5,$E$2+$E$1,(IF(C1618&gt;764.99,C1618^3*3486.59308-C1618^2*7860012.00812+C1618*5908819377.96283-1481278321001.59,IF(C1618&gt;752.99,C1618^3*3588.471445-C1618^2*8028757.56264+C1618*5988077680.84934-1488767378546.26,C1618^3*899.851852-C1618^2*1969009.674601+C1618*1435480406.01138-348666163343.76))))-$E$1</f>
        <v>104259674.361084</v>
      </c>
      <c r="E1618" s="47" t="n">
        <f aca="false">D1618*100/$E$2</f>
        <v>69.982779819767</v>
      </c>
      <c r="G1618" s="41" t="n">
        <f aca="false">[3]Plan1!$C1613</f>
        <v>-3.32</v>
      </c>
      <c r="H1618" s="41" t="n">
        <f aca="false">$J$5 + G1618</f>
        <v>756.68</v>
      </c>
      <c r="I1618" s="47" t="n">
        <f aca="false">IF(H1618&gt;$J$5,$J$2+$J$1,(IF(H1618&gt;739.99,H1618^3*2498.244218-H1618^2*5471052.355142+H1618*3994605728.77515-972400879260.135,H1618^3*1396.138889-H1618^2*3002770.071427+H1618*2152080038.43115-513963640099.415)))-$J$1</f>
        <v>65218870.5959473</v>
      </c>
      <c r="J1618" s="47" t="n">
        <f aca="false">I1618*100/$J$2</f>
        <v>74.1608543762411</v>
      </c>
      <c r="L1618" s="41" t="n">
        <f aca="false">[4]Plan1!$C1613</f>
        <v>-1.21</v>
      </c>
      <c r="M1618" s="41" t="n">
        <f aca="false">$O$5 + L1618</f>
        <v>837.57</v>
      </c>
      <c r="N1618" s="47" t="n">
        <f aca="false">IF(M1618&gt;$O$5,$O$2+$O$1,(M1618^3*3270.5936-M1618^2*8015778.389801+M1618*6549018422.82398-1783686174686.87))-$O$1</f>
        <v>33143580.8989258</v>
      </c>
      <c r="O1618" s="41" t="n">
        <f aca="false">N1618*100/$O$2</f>
        <v>84.7946688755737</v>
      </c>
      <c r="R1618" s="47" t="n">
        <f aca="false">SUM(D1618,I1618,N1618)</f>
        <v>202622125.855957</v>
      </c>
      <c r="S1618" s="41" t="n">
        <f aca="false">R1618*100/$R$2</f>
        <v>73.4115907238521</v>
      </c>
      <c r="U1618" s="41" t="n">
        <f aca="false">[1]Plan1!$B1613</f>
        <v>16.42</v>
      </c>
    </row>
    <row r="1619" customFormat="false" ht="15" hidden="false" customHeight="false" outlineLevel="0" collapsed="false">
      <c r="A1619" s="46" t="n">
        <v>43617</v>
      </c>
      <c r="B1619" s="41" t="n">
        <f aca="false">[2]Plan1!$C1614</f>
        <v>-4.38</v>
      </c>
      <c r="C1619" s="41" t="n">
        <f aca="false">$E$5 + B1619</f>
        <v>776.62</v>
      </c>
      <c r="D1619" s="47" t="n">
        <f aca="false">IF(C1619&gt;$E$5,$E$2+$E$1,(IF(C1619&gt;764.99,C1619^3*3486.59308-C1619^2*7860012.00812+C1619*5908819377.96283-1481278321001.59,IF(C1619&gt;752.99,C1619^3*3588.471445-C1619^2*8028757.56264+C1619*5988077680.84934-1488767378546.26,C1619^3*899.851852-C1619^2*1969009.674601+C1619*1435480406.01138-348666163343.76))))-$E$1</f>
        <v>104078945.252197</v>
      </c>
      <c r="E1619" s="47" t="n">
        <f aca="false">D1619*100/$E$2</f>
        <v>69.8614680517056</v>
      </c>
      <c r="G1619" s="41" t="n">
        <f aca="false">[3]Plan1!$C1614</f>
        <v>-3.34</v>
      </c>
      <c r="H1619" s="41" t="n">
        <f aca="false">$J$5 + G1619</f>
        <v>756.66</v>
      </c>
      <c r="I1619" s="47" t="n">
        <f aca="false">IF(H1619&gt;$J$5,$J$2+$J$1,(IF(H1619&gt;739.99,H1619^3*2498.244218-H1619^2*5471052.355142+H1619*3994605728.77515-972400879260.135,H1619^3*1396.138889-H1619^2*3002770.071427+H1619*2152080038.43115-513963640099.415)))-$J$1</f>
        <v>65095896.4279785</v>
      </c>
      <c r="J1619" s="47" t="n">
        <f aca="false">I1619*100/$J$2</f>
        <v>74.0210195511447</v>
      </c>
      <c r="L1619" s="41" t="n">
        <f aca="false">[4]Plan1!$C1614</f>
        <v>-1.22</v>
      </c>
      <c r="M1619" s="41" t="n">
        <f aca="false">$O$5 + L1619</f>
        <v>837.56</v>
      </c>
      <c r="N1619" s="47" t="n">
        <f aca="false">IF(M1619&gt;$O$5,$O$2+$O$1,(M1619^3*3270.5936-M1619^2*8015778.389801+M1619*6549018422.82398-1783686174686.87))-$O$1</f>
        <v>33096978.4521484</v>
      </c>
      <c r="O1619" s="41" t="n">
        <f aca="false">N1619*100/$O$2</f>
        <v>84.675440990834</v>
      </c>
      <c r="R1619" s="47" t="n">
        <f aca="false">SUM(D1619,I1619,N1619)</f>
        <v>202271820.132324</v>
      </c>
      <c r="S1619" s="41" t="n">
        <f aca="false">R1619*100/$R$2</f>
        <v>73.2846722034639</v>
      </c>
      <c r="U1619" s="41" t="n">
        <f aca="false">[1]Plan1!$B1614</f>
        <v>15.55</v>
      </c>
    </row>
    <row r="1620" customFormat="false" ht="15" hidden="false" customHeight="false" outlineLevel="0" collapsed="false">
      <c r="A1620" s="46" t="n">
        <v>43618</v>
      </c>
      <c r="B1620" s="41" t="n">
        <f aca="false">[2]Plan1!$C1615</f>
        <v>-4.4</v>
      </c>
      <c r="C1620" s="41" t="n">
        <f aca="false">$E$5 + B1620</f>
        <v>776.6</v>
      </c>
      <c r="D1620" s="47" t="n">
        <f aca="false">IF(C1620&gt;$E$5,$E$2+$E$1,(IF(C1620&gt;764.99,C1620^3*3486.59308-C1620^2*7860012.00812+C1620*5908819377.96283-1481278321001.59,IF(C1620&gt;752.99,C1620^3*3588.471445-C1620^2*8028757.56264+C1620*5988077680.84934-1488767378546.26,C1620^3*899.851852-C1620^2*1969009.674601+C1620*1435480406.01138-348666163343.76))))-$E$1</f>
        <v>103898426.751709</v>
      </c>
      <c r="E1620" s="47" t="n">
        <f aca="false">D1620*100/$E$2</f>
        <v>69.740297651448</v>
      </c>
      <c r="G1620" s="41" t="n">
        <f aca="false">[3]Plan1!$C1615</f>
        <v>-3.35</v>
      </c>
      <c r="H1620" s="41" t="n">
        <f aca="false">$J$5 + G1620</f>
        <v>756.65</v>
      </c>
      <c r="I1620" s="47" t="n">
        <f aca="false">IF(H1620&gt;$J$5,$J$2+$J$1,(IF(H1620&gt;739.99,H1620^3*2498.244218-H1620^2*5471052.355142+H1620*3994605728.77515-972400879260.135,H1620^3*1396.138889-H1620^2*3002770.071427+H1620*2152080038.43115-513963640099.415)))-$J$1</f>
        <v>65034469.3254395</v>
      </c>
      <c r="J1620" s="47" t="n">
        <f aca="false">I1620*100/$J$2</f>
        <v>73.9511703439363</v>
      </c>
      <c r="L1620" s="41" t="n">
        <f aca="false">[4]Plan1!$C1615</f>
        <v>-1.24</v>
      </c>
      <c r="M1620" s="41" t="n">
        <f aca="false">$O$5 + L1620</f>
        <v>837.54</v>
      </c>
      <c r="N1620" s="47" t="n">
        <f aca="false">IF(M1620&gt;$O$5,$O$2+$O$1,(M1620^3*3270.5936-M1620^2*8015778.389801+M1620*6549018422.82398-1783686174686.87))-$O$1</f>
        <v>33003894.8466797</v>
      </c>
      <c r="O1620" s="41" t="n">
        <f aca="false">N1620*100/$O$2</f>
        <v>84.437295525275</v>
      </c>
      <c r="R1620" s="47" t="n">
        <f aca="false">SUM(D1620,I1620,N1620)</f>
        <v>201936790.923828</v>
      </c>
      <c r="S1620" s="41" t="n">
        <f aca="false">R1620*100/$R$2</f>
        <v>73.1632884847276</v>
      </c>
      <c r="U1620" s="41" t="n">
        <f aca="false">[1]Plan1!$B1615</f>
        <v>15.55</v>
      </c>
    </row>
    <row r="1621" customFormat="false" ht="15" hidden="false" customHeight="false" outlineLevel="0" collapsed="false">
      <c r="A1621" s="46" t="n">
        <v>43619</v>
      </c>
      <c r="B1621" s="41" t="n">
        <f aca="false">[2]Plan1!$C1616</f>
        <v>-4.43</v>
      </c>
      <c r="C1621" s="41" t="n">
        <f aca="false">$E$5 + B1621</f>
        <v>776.57</v>
      </c>
      <c r="D1621" s="47" t="n">
        <f aca="false">IF(C1621&gt;$E$5,$E$2+$E$1,(IF(C1621&gt;764.99,C1621^3*3486.59308-C1621^2*7860012.00812+C1621*5908819377.96283-1481278321001.59,IF(C1621&gt;752.99,C1621^3*3588.471445-C1621^2*8028757.56264+C1621*5988077680.84934-1488767378546.26,C1621^3*899.851852-C1621^2*1969009.674601+C1621*1435480406.01138-348666163343.76))))-$E$1</f>
        <v>103628043.529541</v>
      </c>
      <c r="E1621" s="47" t="n">
        <f aca="false">D1621*100/$E$2</f>
        <v>69.5588068725836</v>
      </c>
      <c r="G1621" s="41" t="n">
        <f aca="false">[3]Plan1!$C1616</f>
        <v>-3.36</v>
      </c>
      <c r="H1621" s="41" t="n">
        <f aca="false">$J$5 + G1621</f>
        <v>756.64</v>
      </c>
      <c r="I1621" s="47" t="n">
        <f aca="false">IF(H1621&gt;$J$5,$J$2+$J$1,(IF(H1621&gt;739.99,H1621^3*2498.244218-H1621^2*5471052.355142+H1621*3994605728.77515-972400879260.135,H1621^3*1396.138889-H1621^2*3002770.071427+H1621*2152080038.43115-513963640099.415)))-$J$1</f>
        <v>64973082.1901856</v>
      </c>
      <c r="J1621" s="47" t="n">
        <f aca="false">I1621*100/$J$2</f>
        <v>73.88136658382</v>
      </c>
      <c r="L1621" s="41" t="n">
        <f aca="false">[4]Plan1!$C1616</f>
        <v>-1.26</v>
      </c>
      <c r="M1621" s="41" t="n">
        <f aca="false">$O$5 + L1621</f>
        <v>837.52</v>
      </c>
      <c r="N1621" s="47" t="n">
        <f aca="false">IF(M1621&gt;$O$5,$O$2+$O$1,(M1621^3*3270.5936-M1621^2*8015778.389801+M1621*6549018422.82398-1783686174686.87))-$O$1</f>
        <v>32910972.8251953</v>
      </c>
      <c r="O1621" s="41" t="n">
        <f aca="false">N1621*100/$O$2</f>
        <v>84.1995634568227</v>
      </c>
      <c r="R1621" s="47" t="n">
        <f aca="false">SUM(D1621,I1621,N1621)</f>
        <v>201512098.544922</v>
      </c>
      <c r="S1621" s="41" t="n">
        <f aca="false">R1621*100/$R$2</f>
        <v>73.0094190937512</v>
      </c>
      <c r="U1621" s="41" t="n">
        <f aca="false">[1]Plan1!$B1616</f>
        <v>15.84</v>
      </c>
    </row>
    <row r="1622" customFormat="false" ht="15" hidden="false" customHeight="false" outlineLevel="0" collapsed="false">
      <c r="A1622" s="46" t="n">
        <v>43620</v>
      </c>
      <c r="B1622" s="41" t="n">
        <f aca="false">[2]Plan1!$C1617</f>
        <v>-4.44</v>
      </c>
      <c r="C1622" s="41" t="n">
        <f aca="false">$E$5 + B1622</f>
        <v>776.56</v>
      </c>
      <c r="D1622" s="47" t="n">
        <f aca="false">IF(C1622&gt;$E$5,$E$2+$E$1,(IF(C1622&gt;764.99,C1622^3*3486.59308-C1622^2*7860012.00812+C1622*5908819377.96283-1481278321001.59,IF(C1622&gt;752.99,C1622^3*3588.471445-C1622^2*8028757.56264+C1622*5988077680.84934-1488767378546.26,C1622^3*899.851852-C1622^2*1969009.674601+C1622*1435480406.01138-348666163343.76))))-$E$1</f>
        <v>103538020.911865</v>
      </c>
      <c r="E1622" s="47" t="n">
        <f aca="false">D1622*100/$E$2</f>
        <v>69.4983805086014</v>
      </c>
      <c r="G1622" s="41" t="n">
        <f aca="false">[3]Plan1!$C1617</f>
        <v>-3.35</v>
      </c>
      <c r="H1622" s="41" t="n">
        <f aca="false">$J$5 + G1622</f>
        <v>756.65</v>
      </c>
      <c r="I1622" s="47" t="n">
        <f aca="false">IF(H1622&gt;$J$5,$J$2+$J$1,(IF(H1622&gt;739.99,H1622^3*2498.244218-H1622^2*5471052.355142+H1622*3994605728.77515-972400879260.135,H1622^3*1396.138889-H1622^2*3002770.071427+H1622*2152080038.43115-513963640099.415)))-$J$1</f>
        <v>65034469.3254395</v>
      </c>
      <c r="J1622" s="47" t="n">
        <f aca="false">I1622*100/$J$2</f>
        <v>73.9511703439363</v>
      </c>
      <c r="L1622" s="41" t="n">
        <f aca="false">[4]Plan1!$C1617</f>
        <v>-1.26</v>
      </c>
      <c r="M1622" s="41" t="n">
        <f aca="false">$O$5 + L1622</f>
        <v>837.52</v>
      </c>
      <c r="N1622" s="47" t="n">
        <f aca="false">IF(M1622&gt;$O$5,$O$2+$O$1,(M1622^3*3270.5936-M1622^2*8015778.389801+M1622*6549018422.82398-1783686174686.87))-$O$1</f>
        <v>32910972.8251953</v>
      </c>
      <c r="O1622" s="41" t="n">
        <f aca="false">N1622*100/$O$2</f>
        <v>84.1995634568227</v>
      </c>
      <c r="R1622" s="47" t="n">
        <f aca="false">SUM(D1622,I1622,N1622)</f>
        <v>201483463.0625</v>
      </c>
      <c r="S1622" s="41" t="n">
        <f aca="false">R1622*100/$R$2</f>
        <v>72.999044233124</v>
      </c>
      <c r="U1622" s="41" t="n">
        <f aca="false">[1]Plan1!$B1617</f>
        <v>21.84</v>
      </c>
    </row>
    <row r="1623" customFormat="false" ht="15" hidden="false" customHeight="false" outlineLevel="0" collapsed="false">
      <c r="A1623" s="46" t="n">
        <v>43621</v>
      </c>
      <c r="B1623" s="41" t="n">
        <f aca="false">[2]Plan1!$C1618</f>
        <v>-4.46</v>
      </c>
      <c r="C1623" s="41" t="n">
        <f aca="false">$E$5 + B1623</f>
        <v>776.54</v>
      </c>
      <c r="D1623" s="47" t="n">
        <f aca="false">IF(C1623&gt;$E$5,$E$2+$E$1,(IF(C1623&gt;764.99,C1623^3*3486.59308-C1623^2*7860012.00812+C1623*5908819377.96283-1481278321001.59,IF(C1623&gt;752.99,C1623^3*3588.471445-C1623^2*8028757.56264+C1623*5988077680.84934-1488767378546.26,C1623^3*899.851852-C1623^2*1969009.674601+C1623*1435480406.01138-348666163343.76))))-$E$1</f>
        <v>103358133.237061</v>
      </c>
      <c r="E1623" s="47" t="n">
        <f aca="false">D1623*100/$E$2</f>
        <v>69.3776335408472</v>
      </c>
      <c r="G1623" s="41" t="n">
        <f aca="false">[3]Plan1!$C1618</f>
        <v>-3.36</v>
      </c>
      <c r="H1623" s="41" t="n">
        <f aca="false">$J$5 + G1623</f>
        <v>756.64</v>
      </c>
      <c r="I1623" s="47" t="n">
        <f aca="false">IF(H1623&gt;$J$5,$J$2+$J$1,(IF(H1623&gt;739.99,H1623^3*2498.244218-H1623^2*5471052.355142+H1623*3994605728.77515-972400879260.135,H1623^3*1396.138889-H1623^2*3002770.071427+H1623*2152080038.43115-513963640099.415)))-$J$1</f>
        <v>64973082.1901856</v>
      </c>
      <c r="J1623" s="47" t="n">
        <f aca="false">I1623*100/$J$2</f>
        <v>73.88136658382</v>
      </c>
      <c r="L1623" s="41" t="n">
        <f aca="false">[4]Plan1!$C1618</f>
        <v>-1.26</v>
      </c>
      <c r="M1623" s="41" t="n">
        <f aca="false">$O$5 + L1623</f>
        <v>837.52</v>
      </c>
      <c r="N1623" s="47" t="n">
        <f aca="false">IF(M1623&gt;$O$5,$O$2+$O$1,(M1623^3*3270.5936-M1623^2*8015778.389801+M1623*6549018422.82398-1783686174686.87))-$O$1</f>
        <v>32910972.8251953</v>
      </c>
      <c r="O1623" s="41" t="n">
        <f aca="false">N1623*100/$O$2</f>
        <v>84.1995634568227</v>
      </c>
      <c r="R1623" s="47" t="n">
        <f aca="false">SUM(D1623,I1623,N1623)</f>
        <v>201242188.252441</v>
      </c>
      <c r="S1623" s="41" t="n">
        <f aca="false">R1623*100/$R$2</f>
        <v>72.9116284707379</v>
      </c>
      <c r="U1623" s="41" t="n">
        <f aca="false">[1]Plan1!$B1618</f>
        <v>17.63</v>
      </c>
    </row>
    <row r="1624" customFormat="false" ht="15" hidden="false" customHeight="false" outlineLevel="0" collapsed="false">
      <c r="A1624" s="46" t="n">
        <v>43622</v>
      </c>
      <c r="B1624" s="41" t="n">
        <f aca="false">[2]Plan1!$C1619</f>
        <v>-4.48</v>
      </c>
      <c r="C1624" s="41" t="n">
        <f aca="false">$E$5 + B1624</f>
        <v>776.52</v>
      </c>
      <c r="D1624" s="47" t="n">
        <f aca="false">IF(C1624&gt;$E$5,$E$2+$E$1,(IF(C1624&gt;764.99,C1624^3*3486.59308-C1624^2*7860012.00812+C1624*5908819377.96283-1481278321001.59,IF(C1624&gt;752.99,C1624^3*3588.471445-C1624^2*8028757.56264+C1624*5988077680.84934-1488767378546.26,C1624^3*899.851852-C1624^2*1969009.674601+C1624*1435480406.01138-348666163343.76))))-$E$1</f>
        <v>103178455.501709</v>
      </c>
      <c r="E1624" s="47" t="n">
        <f aca="false">D1624*100/$E$2</f>
        <v>69.2570274918769</v>
      </c>
      <c r="G1624" s="41" t="n">
        <f aca="false">[3]Plan1!$C1619</f>
        <v>-3.37</v>
      </c>
      <c r="H1624" s="41" t="n">
        <f aca="false">$J$5 + G1624</f>
        <v>756.63</v>
      </c>
      <c r="I1624" s="47" t="n">
        <f aca="false">IF(H1624&gt;$J$5,$J$2+$J$1,(IF(H1624&gt;739.99,H1624^3*2498.244218-H1624^2*5471052.355142+H1624*3994605728.77515-972400879260.135,H1624^3*1396.138889-H1624^2*3002770.071427+H1624*2152080038.43115-513963640099.415)))-$J$1</f>
        <v>64911735.0075684</v>
      </c>
      <c r="J1624" s="47" t="n">
        <f aca="false">I1624*100/$J$2</f>
        <v>73.8116082541388</v>
      </c>
      <c r="L1624" s="41" t="n">
        <f aca="false">[4]Plan1!$C1619</f>
        <v>-1.28</v>
      </c>
      <c r="M1624" s="41" t="n">
        <f aca="false">$O$5 + L1624</f>
        <v>837.5</v>
      </c>
      <c r="N1624" s="47" t="n">
        <f aca="false">IF(M1624&gt;$O$5,$O$2+$O$1,(M1624^3*3270.5936-M1624^2*8015778.389801+M1624*6549018422.82398-1783686174686.87))-$O$1</f>
        <v>32818212.2314453</v>
      </c>
      <c r="O1624" s="41" t="n">
        <f aca="false">N1624*100/$O$2</f>
        <v>83.9622443857266</v>
      </c>
      <c r="R1624" s="47" t="n">
        <f aca="false">SUM(D1624,I1624,N1624)</f>
        <v>200908402.740723</v>
      </c>
      <c r="S1624" s="41" t="n">
        <f aca="false">R1624*100/$R$2</f>
        <v>72.7906953531312</v>
      </c>
      <c r="U1624" s="41" t="n">
        <f aca="false">[1]Plan1!$B1619</f>
        <v>17.32</v>
      </c>
    </row>
    <row r="1625" customFormat="false" ht="15" hidden="false" customHeight="false" outlineLevel="0" collapsed="false">
      <c r="A1625" s="46" t="n">
        <v>43623</v>
      </c>
      <c r="B1625" s="41" t="n">
        <f aca="false">[2]Plan1!$C1620</f>
        <v>-4.5</v>
      </c>
      <c r="C1625" s="41" t="n">
        <f aca="false">$E$5 + B1625</f>
        <v>776.5</v>
      </c>
      <c r="D1625" s="47" t="n">
        <f aca="false">IF(C1625&gt;$E$5,$E$2+$E$1,(IF(C1625&gt;764.99,C1625^3*3486.59308-C1625^2*7860012.00812+C1625*5908819377.96283-1481278321001.59,IF(C1625&gt;752.99,C1625^3*3588.471445-C1625^2*8028757.56264+C1625*5988077680.84934-1488767378546.26,C1625^3*899.851852-C1625^2*1969009.674601+C1625*1435480406.01138-348666163343.76))))-$E$1</f>
        <v>102998987.537842</v>
      </c>
      <c r="E1625" s="47" t="n">
        <f aca="false">D1625*100/$E$2</f>
        <v>69.1365622489439</v>
      </c>
      <c r="G1625" s="41" t="n">
        <f aca="false">[3]Plan1!$C1620</f>
        <v>-3.38</v>
      </c>
      <c r="H1625" s="41" t="n">
        <f aca="false">$J$5 + G1625</f>
        <v>756.62</v>
      </c>
      <c r="I1625" s="47" t="n">
        <f aca="false">IF(H1625&gt;$J$5,$J$2+$J$1,(IF(H1625&gt;739.99,H1625^3*2498.244218-H1625^2*5471052.355142+H1625*3994605728.77515-972400879260.135,H1625^3*1396.138889-H1625^2*3002770.071427+H1625*2152080038.43115-513963640099.415)))-$J$1</f>
        <v>64850427.7617188</v>
      </c>
      <c r="J1625" s="47" t="n">
        <f aca="false">I1625*100/$J$2</f>
        <v>73.7418953368479</v>
      </c>
      <c r="L1625" s="41" t="n">
        <f aca="false">[4]Plan1!$C1620</f>
        <v>-1.29</v>
      </c>
      <c r="M1625" s="41" t="n">
        <f aca="false">$O$5 + L1625</f>
        <v>837.49</v>
      </c>
      <c r="N1625" s="47" t="n">
        <f aca="false">IF(M1625&gt;$O$5,$O$2+$O$1,(M1625^3*3270.5936-M1625^2*8015778.389801+M1625*6549018422.82398-1783686174686.87))-$O$1</f>
        <v>32771892.4194336</v>
      </c>
      <c r="O1625" s="41" t="n">
        <f aca="false">N1625*100/$O$2</f>
        <v>83.8437395948927</v>
      </c>
      <c r="R1625" s="47" t="n">
        <f aca="false">SUM(D1625,I1625,N1625)</f>
        <v>200621307.718994</v>
      </c>
      <c r="S1625" s="41" t="n">
        <f aca="false">R1625*100/$R$2</f>
        <v>72.6866785674769</v>
      </c>
      <c r="U1625" s="41" t="n">
        <f aca="false">[1]Plan1!$B1620</f>
        <v>17.02</v>
      </c>
    </row>
    <row r="1626" customFormat="false" ht="15" hidden="false" customHeight="false" outlineLevel="0" collapsed="false">
      <c r="A1626" s="46" t="n">
        <v>43624</v>
      </c>
      <c r="B1626" s="41" t="n">
        <f aca="false">[2]Plan1!$C1621</f>
        <v>-4.53</v>
      </c>
      <c r="C1626" s="41" t="n">
        <f aca="false">$E$5 + B1626</f>
        <v>776.47</v>
      </c>
      <c r="D1626" s="47" t="n">
        <f aca="false">IF(C1626&gt;$E$5,$E$2+$E$1,(IF(C1626&gt;764.99,C1626^3*3486.59308-C1626^2*7860012.00812+C1626*5908819377.96283-1481278321001.59,IF(C1626&gt;752.99,C1626^3*3588.471445-C1626^2*8028757.56264+C1626*5988077680.84934-1488767378546.26,C1626^3*899.851852-C1626^2*1969009.674601+C1626*1435480406.01138-348666163343.76))))-$E$1</f>
        <v>102730178.55249</v>
      </c>
      <c r="E1626" s="47" t="n">
        <f aca="false">D1626*100/$E$2</f>
        <v>68.9561281534922</v>
      </c>
      <c r="G1626" s="41" t="n">
        <f aca="false">[3]Plan1!$C1621</f>
        <v>-3.39</v>
      </c>
      <c r="H1626" s="41" t="n">
        <f aca="false">$J$5 + G1626</f>
        <v>756.61</v>
      </c>
      <c r="I1626" s="47" t="n">
        <f aca="false">IF(H1626&gt;$J$5,$J$2+$J$1,(IF(H1626&gt;739.99,H1626^3*2498.244218-H1626^2*5471052.355142+H1626*3994605728.77515-972400879260.135,H1626^3*1396.138889-H1626^2*3002770.071427+H1626*2152080038.43115-513963640099.415)))-$J$1</f>
        <v>64789160.4389648</v>
      </c>
      <c r="J1626" s="47" t="n">
        <f aca="false">I1626*100/$J$2</f>
        <v>73.6722278164009</v>
      </c>
      <c r="L1626" s="41" t="n">
        <f aca="false">[4]Plan1!$C1621</f>
        <v>-1.31</v>
      </c>
      <c r="M1626" s="41" t="n">
        <f aca="false">$O$5 + L1626</f>
        <v>837.47</v>
      </c>
      <c r="N1626" s="47" t="n">
        <f aca="false">IF(M1626&gt;$O$5,$O$2+$O$1,(M1626^3*3270.5936-M1626^2*8015778.389801+M1626*6549018422.82398-1783686174686.87))-$O$1</f>
        <v>32679373.671875</v>
      </c>
      <c r="O1626" s="41" t="n">
        <f aca="false">N1626*100/$O$2</f>
        <v>83.6070392640523</v>
      </c>
      <c r="R1626" s="47" t="n">
        <f aca="false">SUM(D1626,I1626,N1626)</f>
        <v>200198712.66333</v>
      </c>
      <c r="S1626" s="41" t="n">
        <f aca="false">R1626*100/$R$2</f>
        <v>72.5335690532159</v>
      </c>
      <c r="U1626" s="41" t="n">
        <f aca="false">[1]Plan1!$B1621</f>
        <v>15.27</v>
      </c>
    </row>
    <row r="1627" customFormat="false" ht="15" hidden="false" customHeight="false" outlineLevel="0" collapsed="false">
      <c r="A1627" s="46" t="n">
        <v>43625</v>
      </c>
      <c r="B1627" s="41" t="n">
        <f aca="false">[2]Plan1!$C1622</f>
        <v>-4.55</v>
      </c>
      <c r="C1627" s="41" t="n">
        <f aca="false">$E$5 + B1627</f>
        <v>776.45</v>
      </c>
      <c r="D1627" s="47" t="n">
        <f aca="false">IF(C1627&gt;$E$5,$E$2+$E$1,(IF(C1627&gt;764.99,C1627^3*3486.59308-C1627^2*7860012.00812+C1627*5908819377.96283-1481278321001.59,IF(C1627&gt;752.99,C1627^3*3588.471445-C1627^2*8028757.56264+C1627*5988077680.84934-1488767378546.26,C1627^3*899.851852-C1627^2*1969009.674601+C1627*1435480406.01138-348666163343.76))))-$E$1</f>
        <v>102551234.288818</v>
      </c>
      <c r="E1627" s="47" t="n">
        <f aca="false">D1627*100/$E$2</f>
        <v>68.8360144366472</v>
      </c>
      <c r="G1627" s="41" t="n">
        <f aca="false">[3]Plan1!$C1622</f>
        <v>-3.4</v>
      </c>
      <c r="H1627" s="41" t="n">
        <f aca="false">$J$5 + G1627</f>
        <v>756.6</v>
      </c>
      <c r="I1627" s="47" t="n">
        <f aca="false">IF(H1627&gt;$J$5,$J$2+$J$1,(IF(H1627&gt;739.99,H1627^3*2498.244218-H1627^2*5471052.355142+H1627*3994605728.77515-972400879260.135,H1627^3*1396.138889-H1627^2*3002770.071427+H1627*2152080038.43115-513963640099.415)))-$J$1</f>
        <v>64727933.0231934</v>
      </c>
      <c r="J1627" s="47" t="n">
        <f aca="false">I1627*100/$J$2</f>
        <v>73.6026056744752</v>
      </c>
      <c r="L1627" s="41" t="n">
        <f aca="false">[4]Plan1!$C1622</f>
        <v>-1.33</v>
      </c>
      <c r="M1627" s="41" t="n">
        <f aca="false">$O$5 + L1627</f>
        <v>837.45</v>
      </c>
      <c r="N1627" s="47" t="n">
        <f aca="false">IF(M1627&gt;$O$5,$O$2+$O$1,(M1627^3*3270.5936-M1627^2*8015778.389801+M1627*6549018422.82398-1783686174686.87))-$O$1</f>
        <v>32587015.9580078</v>
      </c>
      <c r="O1627" s="41" t="n">
        <f aca="false">N1627*100/$O$2</f>
        <v>83.3707509224468</v>
      </c>
      <c r="R1627" s="47" t="n">
        <f aca="false">SUM(D1627,I1627,N1627)</f>
        <v>199866183.27002</v>
      </c>
      <c r="S1627" s="41" t="n">
        <f aca="false">R1627*100/$R$2</f>
        <v>72.4130910371935</v>
      </c>
      <c r="U1627" s="41" t="n">
        <f aca="false">[1]Plan1!$B1622</f>
        <v>16.13</v>
      </c>
    </row>
    <row r="1628" customFormat="false" ht="15" hidden="false" customHeight="false" outlineLevel="0" collapsed="false">
      <c r="A1628" s="46" t="n">
        <v>43626</v>
      </c>
      <c r="B1628" s="41" t="n">
        <f aca="false">[2]Plan1!$C1623</f>
        <v>-4.58</v>
      </c>
      <c r="C1628" s="41" t="n">
        <f aca="false">$E$5 + B1628</f>
        <v>776.42</v>
      </c>
      <c r="D1628" s="47" t="n">
        <f aca="false">IF(C1628&gt;$E$5,$E$2+$E$1,(IF(C1628&gt;764.99,C1628^3*3486.59308-C1628^2*7860012.00812+C1628*5908819377.96283-1481278321001.59,IF(C1628&gt;752.99,C1628^3*3588.471445-C1628^2*8028757.56264+C1628*5988077680.84934-1488767378546.26,C1628^3*899.851852-C1628^2*1969009.674601+C1628*1435480406.01138-348666163343.76))))-$E$1</f>
        <v>102283210.06665</v>
      </c>
      <c r="E1628" s="47" t="n">
        <f aca="false">D1628*100/$E$2</f>
        <v>68.6561071019918</v>
      </c>
      <c r="G1628" s="41" t="n">
        <f aca="false">[3]Plan1!$C1623</f>
        <v>-3.41</v>
      </c>
      <c r="H1628" s="41" t="n">
        <f aca="false">$J$5 + G1628</f>
        <v>756.59</v>
      </c>
      <c r="I1628" s="47" t="n">
        <f aca="false">IF(H1628&gt;$J$5,$J$2+$J$1,(IF(H1628&gt;739.99,H1628^3*2498.244218-H1628^2*5471052.355142+H1628*3994605728.77515-972400879260.135,H1628^3*1396.138889-H1628^2*3002770.071427+H1628*2152080038.43115-513963640099.415)))-$J$1</f>
        <v>64666745.5002441</v>
      </c>
      <c r="J1628" s="47" t="n">
        <f aca="false">I1628*100/$J$2</f>
        <v>73.5330288949693</v>
      </c>
      <c r="L1628" s="41" t="n">
        <f aca="false">[4]Plan1!$C1623</f>
        <v>-1.35</v>
      </c>
      <c r="M1628" s="41" t="n">
        <f aca="false">$O$5 + L1628</f>
        <v>837.43</v>
      </c>
      <c r="N1628" s="47" t="n">
        <f aca="false">IF(M1628&gt;$O$5,$O$2+$O$1,(M1628^3*3270.5936-M1628^2*8015778.389801+M1628*6549018422.82398-1783686174686.87))-$O$1</f>
        <v>32494819.1230469</v>
      </c>
      <c r="O1628" s="41" t="n">
        <f aca="false">N1628*100/$O$2</f>
        <v>83.1348741740734</v>
      </c>
      <c r="R1628" s="47" t="n">
        <f aca="false">SUM(D1628,I1628,N1628)</f>
        <v>199444774.689941</v>
      </c>
      <c r="S1628" s="41" t="n">
        <f aca="false">R1628*100/$R$2</f>
        <v>72.2604113923742</v>
      </c>
      <c r="U1628" s="41" t="n">
        <f aca="false">[1]Plan1!$B1623</f>
        <v>16.13</v>
      </c>
    </row>
    <row r="1629" customFormat="false" ht="15" hidden="false" customHeight="false" outlineLevel="0" collapsed="false">
      <c r="A1629" s="46" t="n">
        <v>43627</v>
      </c>
      <c r="B1629" s="41" t="n">
        <f aca="false">[2]Plan1!$C1624</f>
        <v>-4.6</v>
      </c>
      <c r="C1629" s="41" t="n">
        <f aca="false">$E$5 + B1629</f>
        <v>776.4</v>
      </c>
      <c r="D1629" s="47" t="n">
        <f aca="false">IF(C1629&gt;$E$5,$E$2+$E$1,(IF(C1629&gt;764.99,C1629^3*3486.59308-C1629^2*7860012.00812+C1629*5908819377.96283-1481278321001.59,IF(C1629&gt;752.99,C1629^3*3588.471445-C1629^2*8028757.56264+C1629*5988077680.84934-1488767378546.26,C1629^3*899.851852-C1629^2*1969009.674601+C1629*1435480406.01138-348666163343.76))))-$E$1</f>
        <v>102104788.455811</v>
      </c>
      <c r="E1629" s="47" t="n">
        <f aca="false">D1629*100/$E$2</f>
        <v>68.5363442082074</v>
      </c>
      <c r="G1629" s="41" t="n">
        <f aca="false">[3]Plan1!$C1624</f>
        <v>-3.42</v>
      </c>
      <c r="H1629" s="41" t="n">
        <f aca="false">$J$5 + G1629</f>
        <v>756.58</v>
      </c>
      <c r="I1629" s="47" t="n">
        <f aca="false">IF(H1629&gt;$J$5,$J$2+$J$1,(IF(H1629&gt;739.99,H1629^3*2498.244218-H1629^2*5471052.355142+H1629*3994605728.77515-972400879260.135,H1629^3*1396.138889-H1629^2*3002770.071427+H1629*2152080038.43115-513963640099.415)))-$J$1</f>
        <v>64605597.8544922</v>
      </c>
      <c r="J1629" s="47" t="n">
        <f aca="false">I1629*100/$J$2</f>
        <v>73.4634974601158</v>
      </c>
      <c r="L1629" s="41" t="n">
        <f aca="false">[4]Plan1!$C1624</f>
        <v>-1.36</v>
      </c>
      <c r="M1629" s="41" t="n">
        <f aca="false">$O$5 + L1629</f>
        <v>837.42</v>
      </c>
      <c r="N1629" s="47" t="n">
        <f aca="false">IF(M1629&gt;$O$5,$O$2+$O$1,(M1629^3*3270.5936-M1629^2*8015778.389801+M1629*6549018422.82398-1783686174686.87))-$O$1</f>
        <v>32448780.9873047</v>
      </c>
      <c r="O1629" s="41" t="n">
        <f aca="false">N1629*100/$O$2</f>
        <v>83.0170900249251</v>
      </c>
      <c r="R1629" s="47" t="n">
        <f aca="false">SUM(D1629,I1629,N1629)</f>
        <v>199159167.297607</v>
      </c>
      <c r="S1629" s="41" t="n">
        <f aca="false">R1629*100/$R$2</f>
        <v>72.1569335865564</v>
      </c>
      <c r="U1629" s="41" t="n">
        <f aca="false">[1]Plan1!$B1624</f>
        <v>15.27</v>
      </c>
    </row>
    <row r="1630" customFormat="false" ht="15" hidden="false" customHeight="false" outlineLevel="0" collapsed="false">
      <c r="A1630" s="46" t="n">
        <v>43628</v>
      </c>
      <c r="B1630" s="41" t="n">
        <f aca="false">[2]Plan1!$C1625</f>
        <v>-4.62</v>
      </c>
      <c r="C1630" s="41" t="n">
        <f aca="false">$E$5 + B1630</f>
        <v>776.38</v>
      </c>
      <c r="D1630" s="47" t="n">
        <f aca="false">IF(C1630&gt;$E$5,$E$2+$E$1,(IF(C1630&gt;764.99,C1630^3*3486.59308-C1630^2*7860012.00812+C1630*5908819377.96283-1481278321001.59,IF(C1630&gt;752.99,C1630^3*3588.471445-C1630^2*8028757.56264+C1630*5988077680.84934-1488767378546.26,C1630^3*899.851852-C1630^2*1969009.674601+C1630*1435480406.01138-348666163343.76))))-$E$1</f>
        <v>101926575.614014</v>
      </c>
      <c r="E1630" s="47" t="n">
        <f aca="false">D1630*100/$E$2</f>
        <v>68.4167214475864</v>
      </c>
      <c r="G1630" s="41" t="n">
        <f aca="false">[3]Plan1!$C1625</f>
        <v>-3.43</v>
      </c>
      <c r="H1630" s="41" t="n">
        <f aca="false">$J$5 + G1630</f>
        <v>756.57</v>
      </c>
      <c r="I1630" s="47" t="n">
        <f aca="false">IF(H1630&gt;$J$5,$J$2+$J$1,(IF(H1630&gt;739.99,H1630^3*2498.244218-H1630^2*5471052.355142+H1630*3994605728.77515-972400879260.135,H1630^3*1396.138889-H1630^2*3002770.071427+H1630*2152080038.43115-513963640099.415)))-$J$1</f>
        <v>64544490.0715332</v>
      </c>
      <c r="J1630" s="47" t="n">
        <f aca="false">I1630*100/$J$2</f>
        <v>73.3940113535355</v>
      </c>
      <c r="L1630" s="41" t="n">
        <f aca="false">[4]Plan1!$C1625</f>
        <v>-1.38</v>
      </c>
      <c r="M1630" s="41" t="n">
        <f aca="false">$O$5 + L1630</f>
        <v>837.4</v>
      </c>
      <c r="N1630" s="47" t="n">
        <f aca="false">IF(M1630&gt;$O$5,$O$2+$O$1,(M1630^3*3270.5936-M1630^2*8015778.389801+M1630*6549018422.82398-1783686174686.87))-$O$1</f>
        <v>32356825.1738281</v>
      </c>
      <c r="O1630" s="41" t="n">
        <f aca="false">N1630*100/$O$2</f>
        <v>82.7818299068737</v>
      </c>
      <c r="R1630" s="47" t="n">
        <f aca="false">SUM(D1630,I1630,N1630)</f>
        <v>198827890.859375</v>
      </c>
      <c r="S1630" s="41" t="n">
        <f aca="false">R1630*100/$R$2</f>
        <v>72.0369095260189</v>
      </c>
      <c r="U1630" s="41" t="n">
        <f aca="false">[1]Plan1!$B1625</f>
        <v>16.42</v>
      </c>
    </row>
    <row r="1631" customFormat="false" ht="15" hidden="false" customHeight="false" outlineLevel="0" collapsed="false">
      <c r="A1631" s="46" t="n">
        <v>43629</v>
      </c>
      <c r="B1631" s="41" t="n">
        <f aca="false">[2]Plan1!$C1626</f>
        <v>-4.64</v>
      </c>
      <c r="C1631" s="41" t="n">
        <f aca="false">$E$5 + B1631</f>
        <v>776.36</v>
      </c>
      <c r="D1631" s="47" t="n">
        <f aca="false">IF(C1631&gt;$E$5,$E$2+$E$1,(IF(C1631&gt;764.99,C1631^3*3486.59308-C1631^2*7860012.00812+C1631*5908819377.96283-1481278321001.59,IF(C1631&gt;752.99,C1631^3*3588.471445-C1631^2*8028757.56264+C1631*5988077680.84934-1488767378546.26,C1631^3*899.851852-C1631^2*1969009.674601+C1631*1435480406.01138-348666163343.76))))-$E$1</f>
        <v>101748571.373779</v>
      </c>
      <c r="E1631" s="47" t="n">
        <f aca="false">D1631*100/$E$2</f>
        <v>68.2972387077098</v>
      </c>
      <c r="G1631" s="41" t="n">
        <f aca="false">[3]Plan1!$C1626</f>
        <v>-3.44</v>
      </c>
      <c r="H1631" s="41" t="n">
        <f aca="false">$J$5 + G1631</f>
        <v>756.56</v>
      </c>
      <c r="I1631" s="47" t="n">
        <f aca="false">IF(H1631&gt;$J$5,$J$2+$J$1,(IF(H1631&gt;739.99,H1631^3*2498.244218-H1631^2*5471052.355142+H1631*3994605728.77515-972400879260.135,H1631^3*1396.138889-H1631^2*3002770.071427+H1631*2152080038.43115-513963640099.415)))-$J$1</f>
        <v>64483422.1354981</v>
      </c>
      <c r="J1631" s="47" t="n">
        <f aca="false">I1631*100/$J$2</f>
        <v>73.3245705571835</v>
      </c>
      <c r="L1631" s="41" t="n">
        <f aca="false">[4]Plan1!$C1626</f>
        <v>-1.38</v>
      </c>
      <c r="M1631" s="41" t="n">
        <f aca="false">$O$5 + L1631</f>
        <v>837.4</v>
      </c>
      <c r="N1631" s="47" t="n">
        <f aca="false">IF(M1631&gt;$O$5,$O$2+$O$1,(M1631^3*3270.5936-M1631^2*8015778.389801+M1631*6549018422.82398-1783686174686.87))-$O$1</f>
        <v>32356825.1738281</v>
      </c>
      <c r="O1631" s="41" t="n">
        <f aca="false">N1631*100/$O$2</f>
        <v>82.7818299068737</v>
      </c>
      <c r="R1631" s="47" t="n">
        <f aca="false">SUM(D1631,I1631,N1631)</f>
        <v>198588818.683105</v>
      </c>
      <c r="S1631" s="41" t="n">
        <f aca="false">R1631*100/$R$2</f>
        <v>71.950291795188</v>
      </c>
      <c r="U1631" s="41" t="n">
        <f aca="false">[1]Plan1!$B1626</f>
        <v>15.27</v>
      </c>
    </row>
    <row r="1632" customFormat="false" ht="15" hidden="false" customHeight="false" outlineLevel="0" collapsed="false">
      <c r="A1632" s="46" t="n">
        <v>43630</v>
      </c>
      <c r="B1632" s="41" t="n">
        <f aca="false">[2]Plan1!$C1627</f>
        <v>-4.67</v>
      </c>
      <c r="C1632" s="41" t="n">
        <f aca="false">$E$5 + B1632</f>
        <v>776.33</v>
      </c>
      <c r="D1632" s="47" t="n">
        <f aca="false">IF(C1632&gt;$E$5,$E$2+$E$1,(IF(C1632&gt;764.99,C1632^3*3486.59308-C1632^2*7860012.00812+C1632*5908819377.96283-1481278321001.59,IF(C1632&gt;752.99,C1632^3*3588.471445-C1632^2*8028757.56264+C1632*5988077680.84934-1488767378546.26,C1632^3*899.851852-C1632^2*1969009.674601+C1632*1435480406.01138-348666163343.76))))-$E$1</f>
        <v>101481955.775146</v>
      </c>
      <c r="E1632" s="47" t="n">
        <f aca="false">D1632*100/$E$2</f>
        <v>68.1182768909769</v>
      </c>
      <c r="G1632" s="41" t="n">
        <f aca="false">[3]Plan1!$C1627</f>
        <v>-3.45</v>
      </c>
      <c r="H1632" s="41" t="n">
        <f aca="false">$J$5 + G1632</f>
        <v>756.55</v>
      </c>
      <c r="I1632" s="47" t="n">
        <f aca="false">IF(H1632&gt;$J$5,$J$2+$J$1,(IF(H1632&gt;739.99,H1632^3*2498.244218-H1632^2*5471052.355142+H1632*3994605728.77515-972400879260.135,H1632^3*1396.138889-H1632^2*3002770.071427+H1632*2152080038.43115-513963640099.415)))-$J$1</f>
        <v>64422394.032959</v>
      </c>
      <c r="J1632" s="47" t="n">
        <f aca="false">I1632*100/$J$2</f>
        <v>73.255175055791</v>
      </c>
      <c r="L1632" s="41" t="n">
        <f aca="false">[4]Plan1!$C1627</f>
        <v>-1.4</v>
      </c>
      <c r="M1632" s="41" t="n">
        <f aca="false">$O$5 + L1632</f>
        <v>837.38</v>
      </c>
      <c r="N1632" s="47" t="n">
        <f aca="false">IF(M1632&gt;$O$5,$O$2+$O$1,(M1632^3*3270.5936-M1632^2*8015778.389801+M1632*6549018422.82398-1783686174686.87))-$O$1</f>
        <v>32265029.8476563</v>
      </c>
      <c r="O1632" s="41" t="n">
        <f aca="false">N1632*100/$O$2</f>
        <v>82.5469803801793</v>
      </c>
      <c r="R1632" s="47" t="n">
        <f aca="false">SUM(D1632,I1632,N1632)</f>
        <v>198169379.655762</v>
      </c>
      <c r="S1632" s="41" t="n">
        <f aca="false">R1632*100/$R$2</f>
        <v>71.7983257348237</v>
      </c>
      <c r="U1632" s="41" t="n">
        <f aca="false">[1]Plan1!$B1627</f>
        <v>16.13</v>
      </c>
    </row>
    <row r="1633" customFormat="false" ht="15" hidden="false" customHeight="false" outlineLevel="0" collapsed="false">
      <c r="A1633" s="46" t="n">
        <v>43631</v>
      </c>
      <c r="B1633" s="41" t="n">
        <f aca="false">[2]Plan1!$C1628</f>
        <v>-4.69</v>
      </c>
      <c r="C1633" s="41" t="n">
        <f aca="false">$E$5 + B1633</f>
        <v>776.31</v>
      </c>
      <c r="D1633" s="47" t="n">
        <f aca="false">IF(C1633&gt;$E$5,$E$2+$E$1,(IF(C1633&gt;764.99,C1633^3*3486.59308-C1633^2*7860012.00812+C1633*5908819377.96283-1481278321001.59,IF(C1633&gt;752.99,C1633^3*3588.471445-C1633^2*8028757.56264+C1633*5988077680.84934-1488767378546.26,C1633^3*899.851852-C1633^2*1969009.674601+C1633*1435480406.01138-348666163343.76))))-$E$1</f>
        <v>101304472.304443</v>
      </c>
      <c r="E1633" s="47" t="n">
        <f aca="false">D1633*100/$E$2</f>
        <v>67.9991437100229</v>
      </c>
      <c r="G1633" s="41" t="n">
        <f aca="false">[3]Plan1!$C1628</f>
        <v>-3.47</v>
      </c>
      <c r="H1633" s="41" t="n">
        <f aca="false">$J$5 + G1633</f>
        <v>756.53</v>
      </c>
      <c r="I1633" s="47" t="n">
        <f aca="false">IF(H1633&gt;$J$5,$J$2+$J$1,(IF(H1633&gt;739.99,H1633^3*2498.244218-H1633^2*5471052.355142+H1633*3994605728.77515-972400879260.135,H1633^3*1396.138889-H1633^2*3002770.071427+H1633*2152080038.43115-513963640099.415)))-$J$1</f>
        <v>64300457.2644043</v>
      </c>
      <c r="J1633" s="47" t="n">
        <f aca="false">I1633*100/$J$2</f>
        <v>73.1165198651496</v>
      </c>
      <c r="L1633" s="41" t="n">
        <f aca="false">[4]Plan1!$C1628</f>
        <v>-1.42</v>
      </c>
      <c r="M1633" s="41" t="n">
        <f aca="false">$O$5 + L1633</f>
        <v>837.36</v>
      </c>
      <c r="N1633" s="47" t="n">
        <f aca="false">IF(M1633&gt;$O$5,$O$2+$O$1,(M1633^3*3270.5936-M1633^2*8015778.389801+M1633*6549018422.82398-1783686174686.87))-$O$1</f>
        <v>32173394.8500977</v>
      </c>
      <c r="O1633" s="41" t="n">
        <f aca="false">N1633*100/$O$2</f>
        <v>82.3125410388453</v>
      </c>
      <c r="R1633" s="47" t="n">
        <f aca="false">SUM(D1633,I1633,N1633)</f>
        <v>197778324.418945</v>
      </c>
      <c r="S1633" s="41" t="n">
        <f aca="false">R1633*100/$R$2</f>
        <v>71.6566433451325</v>
      </c>
      <c r="U1633" s="41" t="n">
        <f aca="false">[1]Plan1!$B1628</f>
        <v>13.62</v>
      </c>
    </row>
    <row r="1634" customFormat="false" ht="15" hidden="false" customHeight="false" outlineLevel="0" collapsed="false">
      <c r="A1634" s="46" t="n">
        <v>43632</v>
      </c>
      <c r="B1634" s="41" t="n">
        <f aca="false">[2]Plan1!$C1629</f>
        <v>-4.72</v>
      </c>
      <c r="C1634" s="41" t="n">
        <f aca="false">$E$5 + B1634</f>
        <v>776.28</v>
      </c>
      <c r="D1634" s="47" t="n">
        <f aca="false">IF(C1634&gt;$E$5,$E$2+$E$1,(IF(C1634&gt;764.99,C1634^3*3486.59308-C1634^2*7860012.00812+C1634*5908819377.96283-1481278321001.59,IF(C1634&gt;752.99,C1634^3*3588.471445-C1634^2*8028757.56264+C1634*5988077680.84934-1488767378546.26,C1634^3*899.851852-C1634^2*1969009.674601+C1634*1435480406.01138-348666163343.76))))-$E$1</f>
        <v>101038637.075928</v>
      </c>
      <c r="E1634" s="47" t="n">
        <f aca="false">D1634*100/$E$2</f>
        <v>67.8207057053048</v>
      </c>
      <c r="G1634" s="41" t="n">
        <f aca="false">[3]Plan1!$C1629</f>
        <v>-3.48</v>
      </c>
      <c r="H1634" s="41" t="n">
        <f aca="false">$J$5 + G1634</f>
        <v>756.52</v>
      </c>
      <c r="I1634" s="47" t="n">
        <f aca="false">IF(H1634&gt;$J$5,$J$2+$J$1,(IF(H1634&gt;739.99,H1634^3*2498.244218-H1634^2*5471052.355142+H1634*3994605728.77515-972400879260.135,H1634^3*1396.138889-H1634^2*3002770.071427+H1634*2152080038.43115-513963640099.415)))-$J$1</f>
        <v>64239548.5686035</v>
      </c>
      <c r="J1634" s="47" t="n">
        <f aca="false">I1634*100/$J$2</f>
        <v>73.0472601420319</v>
      </c>
      <c r="L1634" s="41" t="n">
        <f aca="false">[4]Plan1!$C1629</f>
        <v>-1.44</v>
      </c>
      <c r="M1634" s="41" t="n">
        <f aca="false">$O$5 + L1634</f>
        <v>837.34</v>
      </c>
      <c r="N1634" s="47" t="n">
        <f aca="false">IF(M1634&gt;$O$5,$O$2+$O$1,(M1634^3*3270.5936-M1634^2*8015778.389801+M1634*6549018422.82398-1783686174686.87))-$O$1</f>
        <v>32081920.0234375</v>
      </c>
      <c r="O1634" s="41" t="n">
        <f aca="false">N1634*100/$O$2</f>
        <v>82.0785114793734</v>
      </c>
      <c r="R1634" s="47" t="n">
        <f aca="false">SUM(D1634,I1634,N1634)</f>
        <v>197360105.667969</v>
      </c>
      <c r="S1634" s="41" t="n">
        <f aca="false">R1634*100/$R$2</f>
        <v>71.5051194004989</v>
      </c>
      <c r="U1634" s="41" t="n">
        <f aca="false">[1]Plan1!$B1629</f>
        <v>15.27</v>
      </c>
    </row>
    <row r="1635" customFormat="false" ht="15" hidden="false" customHeight="false" outlineLevel="0" collapsed="false">
      <c r="A1635" s="46" t="n">
        <v>43633</v>
      </c>
      <c r="B1635" s="41" t="n">
        <f aca="false">[2]Plan1!$C1630</f>
        <v>-4.74</v>
      </c>
      <c r="C1635" s="41" t="n">
        <f aca="false">$E$5 + B1635</f>
        <v>776.26</v>
      </c>
      <c r="D1635" s="47" t="n">
        <f aca="false">IF(C1635&gt;$E$5,$E$2+$E$1,(IF(C1635&gt;764.99,C1635^3*3486.59308-C1635^2*7860012.00812+C1635*5908819377.96283-1481278321001.59,IF(C1635&gt;752.99,C1635^3*3588.471445-C1635^2*8028757.56264+C1635*5988077680.84934-1488767378546.26,C1635^3*899.851852-C1635^2*1969009.674601+C1635*1435480406.01138-348666163343.76))))-$E$1</f>
        <v>100861673.331299</v>
      </c>
      <c r="E1635" s="47" t="n">
        <f aca="false">D1635*100/$E$2</f>
        <v>67.7019213828682</v>
      </c>
      <c r="G1635" s="41" t="n">
        <f aca="false">[3]Plan1!$C1630</f>
        <v>-3.49</v>
      </c>
      <c r="H1635" s="41" t="n">
        <f aca="false">$J$5 + G1635</f>
        <v>756.51</v>
      </c>
      <c r="I1635" s="47" t="n">
        <f aca="false">IF(H1635&gt;$J$5,$J$2+$J$1,(IF(H1635&gt;739.99,H1635^3*2498.244218-H1635^2*5471052.355142+H1635*3994605728.77515-972400879260.135,H1635^3*1396.138889-H1635^2*3002770.071427+H1635*2152080038.43115-513963640099.415)))-$J$1</f>
        <v>64178679.6464844</v>
      </c>
      <c r="J1635" s="47" t="n">
        <f aca="false">I1635*100/$J$2</f>
        <v>72.9780456458582</v>
      </c>
      <c r="L1635" s="41" t="n">
        <f aca="false">[4]Plan1!$C1630</f>
        <v>-1.46</v>
      </c>
      <c r="M1635" s="41" t="n">
        <f aca="false">$O$5 + L1635</f>
        <v>837.32</v>
      </c>
      <c r="N1635" s="47" t="n">
        <f aca="false">IF(M1635&gt;$O$5,$O$2+$O$1,(M1635^3*3270.5936-M1635^2*8015778.389801+M1635*6549018422.82398-1783686174686.87))-$O$1</f>
        <v>31990605.2104492</v>
      </c>
      <c r="O1635" s="41" t="n">
        <f aca="false">N1635*100/$O$2</f>
        <v>81.8448912995144</v>
      </c>
      <c r="R1635" s="47" t="n">
        <f aca="false">SUM(D1635,I1635,N1635)</f>
        <v>197030958.188232</v>
      </c>
      <c r="S1635" s="41" t="n">
        <f aca="false">R1635*100/$R$2</f>
        <v>71.3858666783783</v>
      </c>
      <c r="U1635" s="41" t="n">
        <f aca="false">[1]Plan1!$B1630</f>
        <v>15.55</v>
      </c>
    </row>
    <row r="1636" customFormat="false" ht="15" hidden="false" customHeight="false" outlineLevel="0" collapsed="false">
      <c r="A1636" s="46" t="n">
        <v>43634</v>
      </c>
      <c r="B1636" s="41" t="n">
        <f aca="false">[2]Plan1!$C1631</f>
        <v>-4.76</v>
      </c>
      <c r="C1636" s="41" t="n">
        <f aca="false">$E$5 + B1636</f>
        <v>776.24</v>
      </c>
      <c r="D1636" s="47" t="n">
        <f aca="false">IF(C1636&gt;$E$5,$E$2+$E$1,(IF(C1636&gt;764.99,C1636^3*3486.59308-C1636^2*7860012.00812+C1636*5908819377.96283-1481278321001.59,IF(C1636&gt;752.99,C1636^3*3588.471445-C1636^2*8028757.56264+C1636*5988077680.84934-1488767378546.26,C1636^3*899.851852-C1636^2*1969009.674601+C1636*1435480406.01138-348666163343.76))))-$E$1</f>
        <v>100684917.18335</v>
      </c>
      <c r="E1636" s="47" t="n">
        <f aca="false">D1636*100/$E$2</f>
        <v>67.5832764066631</v>
      </c>
      <c r="G1636" s="41" t="n">
        <f aca="false">[3]Plan1!$C1631</f>
        <v>-3.5</v>
      </c>
      <c r="H1636" s="41" t="n">
        <f aca="false">$J$5 + G1636</f>
        <v>756.5</v>
      </c>
      <c r="I1636" s="47" t="n">
        <f aca="false">IF(H1636&gt;$J$5,$J$2+$J$1,(IF(H1636&gt;739.99,H1636^3*2498.244218-H1636^2*5471052.355142+H1636*3994605728.77515-972400879260.135,H1636^3*1396.138889-H1636^2*3002770.071427+H1636*2152080038.43115-513963640099.415)))-$J$1</f>
        <v>64117850.4812012</v>
      </c>
      <c r="J1636" s="47" t="n">
        <f aca="false">I1636*100/$J$2</f>
        <v>72.9088763574732</v>
      </c>
      <c r="L1636" s="41" t="n">
        <f aca="false">[4]Plan1!$C1631</f>
        <v>-1.48</v>
      </c>
      <c r="M1636" s="41" t="n">
        <f aca="false">$O$5 + L1636</f>
        <v>837.3</v>
      </c>
      <c r="N1636" s="47" t="n">
        <f aca="false">IF(M1636&gt;$O$5,$O$2+$O$1,(M1636^3*3270.5936-M1636^2*8015778.389801+M1636*6549018422.82398-1783686174686.87))-$O$1</f>
        <v>31899450.2558594</v>
      </c>
      <c r="O1636" s="41" t="n">
        <f aca="false">N1636*100/$O$2</f>
        <v>81.6116801020163</v>
      </c>
      <c r="R1636" s="47" t="n">
        <f aca="false">SUM(D1636,I1636,N1636)</f>
        <v>196702217.92041</v>
      </c>
      <c r="S1636" s="41" t="n">
        <f aca="false">R1636*100/$R$2</f>
        <v>71.2667614923387</v>
      </c>
      <c r="U1636" s="41" t="n">
        <f aca="false">[1]Plan1!$B1631</f>
        <v>15.27</v>
      </c>
    </row>
    <row r="1637" customFormat="false" ht="15" hidden="false" customHeight="false" outlineLevel="0" collapsed="false">
      <c r="A1637" s="46" t="n">
        <v>43635</v>
      </c>
      <c r="B1637" s="41" t="n">
        <f aca="false">[2]Plan1!$C1632</f>
        <v>-4.8</v>
      </c>
      <c r="C1637" s="41" t="n">
        <f aca="false">$E$5 + B1637</f>
        <v>776.2</v>
      </c>
      <c r="D1637" s="47" t="n">
        <f aca="false">IF(C1637&gt;$E$5,$E$2+$E$1,(IF(C1637&gt;764.99,C1637^3*3486.59308-C1637^2*7860012.00812+C1637*5908819377.96283-1481278321001.59,IF(C1637&gt;752.99,C1637^3*3588.471445-C1637^2*8028757.56264+C1637*5988077680.84934-1488767378546.26,C1637^3*899.851852-C1637^2*1969009.674601+C1637*1435480406.01138-348666163343.76))))-$E$1</f>
        <v>100332027.008545</v>
      </c>
      <c r="E1637" s="47" t="n">
        <f aca="false">D1637*100/$E$2</f>
        <v>67.3464040439279</v>
      </c>
      <c r="G1637" s="41" t="n">
        <f aca="false">[3]Plan1!$C1632</f>
        <v>-3.51</v>
      </c>
      <c r="H1637" s="41" t="n">
        <f aca="false">$J$5 + G1637</f>
        <v>756.49</v>
      </c>
      <c r="I1637" s="47" t="n">
        <f aca="false">IF(H1637&gt;$J$5,$J$2+$J$1,(IF(H1637&gt;739.99,H1637^3*2498.244218-H1637^2*5471052.355142+H1637*3994605728.77515-972400879260.135,H1637^3*1396.138889-H1637^2*3002770.071427+H1637*2152080038.43115-513963640099.415)))-$J$1</f>
        <v>64057061.0578613</v>
      </c>
      <c r="J1637" s="47" t="n">
        <f aca="false">I1637*100/$J$2</f>
        <v>72.8397522599424</v>
      </c>
      <c r="L1637" s="41" t="n">
        <f aca="false">[4]Plan1!$C1632</f>
        <v>-1.49</v>
      </c>
      <c r="M1637" s="41" t="n">
        <f aca="false">$O$5 + L1637</f>
        <v>837.29</v>
      </c>
      <c r="N1637" s="47" t="n">
        <f aca="false">IF(M1637&gt;$O$5,$O$2+$O$1,(M1637^3*3270.5936-M1637^2*8015778.389801+M1637*6549018422.82398-1783686174686.87))-$O$1</f>
        <v>31853932.675293</v>
      </c>
      <c r="O1637" s="41" t="n">
        <f aca="false">N1637*100/$O$2</f>
        <v>81.4952277432951</v>
      </c>
      <c r="R1637" s="47" t="n">
        <f aca="false">SUM(D1637,I1637,N1637)</f>
        <v>196243020.741699</v>
      </c>
      <c r="S1637" s="41" t="n">
        <f aca="false">R1637*100/$R$2</f>
        <v>71.100390740859</v>
      </c>
      <c r="U1637" s="41" t="n">
        <f aca="false">[1]Plan1!$B1632</f>
        <v>14.16</v>
      </c>
    </row>
    <row r="1638" customFormat="false" ht="15" hidden="false" customHeight="false" outlineLevel="0" collapsed="false">
      <c r="A1638" s="46" t="n">
        <v>43636</v>
      </c>
      <c r="B1638" s="41" t="n">
        <f aca="false">[2]Plan1!$C1633</f>
        <v>-4.82</v>
      </c>
      <c r="C1638" s="41" t="n">
        <f aca="false">$E$5 + B1638</f>
        <v>776.18</v>
      </c>
      <c r="D1638" s="47" t="n">
        <f aca="false">IF(C1638&gt;$E$5,$E$2+$E$1,(IF(C1638&gt;764.99,C1638^3*3486.59308-C1638^2*7860012.00812+C1638*5908819377.96283-1481278321001.59,IF(C1638&gt;752.99,C1638^3*3588.471445-C1638^2*8028757.56264+C1638*5988077680.84934-1488767378546.26,C1638^3*899.851852-C1638^2*1969009.674601+C1638*1435480406.01138-348666163343.76))))-$E$1</f>
        <v>100155892.647217</v>
      </c>
      <c r="E1638" s="47" t="n">
        <f aca="false">D1638*100/$E$2</f>
        <v>67.2281764328879</v>
      </c>
      <c r="G1638" s="41" t="n">
        <f aca="false">[3]Plan1!$C1633</f>
        <v>-3.52</v>
      </c>
      <c r="H1638" s="41" t="n">
        <f aca="false">$J$5 + G1638</f>
        <v>756.48</v>
      </c>
      <c r="I1638" s="47" t="n">
        <f aca="false">IF(H1638&gt;$J$5,$J$2+$J$1,(IF(H1638&gt;739.99,H1638^3*2498.244218-H1638^2*5471052.355142+H1638*3994605728.77515-972400879260.135,H1638^3*1396.138889-H1638^2*3002770.071427+H1638*2152080038.43115-513963640099.415)))-$J$1</f>
        <v>63996311.3625488</v>
      </c>
      <c r="J1638" s="47" t="n">
        <f aca="false">I1638*100/$J$2</f>
        <v>72.7706733374418</v>
      </c>
      <c r="L1638" s="41" t="n">
        <f aca="false">[4]Plan1!$C1633</f>
        <v>-1.51</v>
      </c>
      <c r="M1638" s="41" t="n">
        <f aca="false">$O$5 + L1638</f>
        <v>837.27</v>
      </c>
      <c r="N1638" s="47" t="n">
        <f aca="false">IF(M1638&gt;$O$5,$O$2+$O$1,(M1638^3*3270.5936-M1638^2*8015778.389801+M1638*6549018422.82398-1783686174686.87))-$O$1</f>
        <v>31763017.2128906</v>
      </c>
      <c r="O1638" s="41" t="n">
        <f aca="false">N1638*100/$O$2</f>
        <v>81.2626292635598</v>
      </c>
      <c r="R1638" s="47" t="n">
        <f aca="false">SUM(D1638,I1638,N1638)</f>
        <v>195915221.222656</v>
      </c>
      <c r="S1638" s="41" t="n">
        <f aca="false">R1638*100/$R$2</f>
        <v>70.9816263955053</v>
      </c>
      <c r="U1638" s="41" t="n">
        <f aca="false">[1]Plan1!$B1633</f>
        <v>16.13</v>
      </c>
    </row>
    <row r="1639" customFormat="false" ht="15" hidden="false" customHeight="false" outlineLevel="0" collapsed="false">
      <c r="A1639" s="46" t="n">
        <v>43637</v>
      </c>
      <c r="B1639" s="41" t="n">
        <f aca="false">[2]Plan1!$C1634</f>
        <v>-4.84</v>
      </c>
      <c r="C1639" s="41" t="n">
        <f aca="false">$E$5 + B1639</f>
        <v>776.16</v>
      </c>
      <c r="D1639" s="47" t="n">
        <f aca="false">IF(C1639&gt;$E$5,$E$2+$E$1,(IF(C1639&gt;764.99,C1639^3*3486.59308-C1639^2*7860012.00812+C1639*5908819377.96283-1481278321001.59,IF(C1639&gt;752.99,C1639^3*3588.471445-C1639^2*8028757.56264+C1639*5988077680.84934-1488767378546.26,C1639^3*899.851852-C1639^2*1969009.674601+C1639*1435480406.01138-348666163343.76))))-$E$1</f>
        <v>99979965.2126465</v>
      </c>
      <c r="E1639" s="47" t="n">
        <f aca="false">D1639*100/$E$2</f>
        <v>67.1100877184042</v>
      </c>
      <c r="G1639" s="41" t="n">
        <f aca="false">[3]Plan1!$C1634</f>
        <v>-3.54</v>
      </c>
      <c r="H1639" s="41" t="n">
        <f aca="false">$J$5 + G1639</f>
        <v>756.46</v>
      </c>
      <c r="I1639" s="47" t="n">
        <f aca="false">IF(H1639&gt;$J$5,$J$2+$J$1,(IF(H1639&gt;739.99,H1639^3*2498.244218-H1639^2*5471052.355142+H1639*3994605728.77515-972400879260.135,H1639^3*1396.138889-H1639^2*3002770.071427+H1639*2152080038.43115-513963640099.415)))-$J$1</f>
        <v>63874931.0959473</v>
      </c>
      <c r="J1639" s="47" t="n">
        <f aca="false">I1639*100/$J$2</f>
        <v>72.6326509492383</v>
      </c>
      <c r="L1639" s="41" t="n">
        <f aca="false">[4]Plan1!$C1634</f>
        <v>-1.52</v>
      </c>
      <c r="M1639" s="41" t="n">
        <f aca="false">$O$5 + L1639</f>
        <v>837.26</v>
      </c>
      <c r="N1639" s="47" t="n">
        <f aca="false">IF(M1639&gt;$O$5,$O$2+$O$1,(M1639^3*3270.5936-M1639^2*8015778.389801+M1639*6549018422.82398-1783686174686.87))-$O$1</f>
        <v>31717619.2910156</v>
      </c>
      <c r="O1639" s="41" t="n">
        <f aca="false">N1639*100/$O$2</f>
        <v>81.1464830401095</v>
      </c>
      <c r="R1639" s="47" t="n">
        <f aca="false">SUM(D1639,I1639,N1639)</f>
        <v>195572515.599609</v>
      </c>
      <c r="S1639" s="41" t="n">
        <f aca="false">R1639*100/$R$2</f>
        <v>70.857461451368</v>
      </c>
      <c r="U1639" s="41" t="n">
        <f aca="false">[1]Plan1!$B1634</f>
        <v>15.84</v>
      </c>
    </row>
    <row r="1640" customFormat="false" ht="15" hidden="false" customHeight="false" outlineLevel="0" collapsed="false">
      <c r="A1640" s="46" t="n">
        <v>43638</v>
      </c>
      <c r="B1640" s="41" t="n">
        <f aca="false">[2]Plan1!$C1635</f>
        <v>-4.86</v>
      </c>
      <c r="C1640" s="41" t="n">
        <f aca="false">$E$5 + B1640</f>
        <v>776.14</v>
      </c>
      <c r="D1640" s="47" t="n">
        <f aca="false">IF(C1640&gt;$E$5,$E$2+$E$1,(IF(C1640&gt;764.99,C1640^3*3486.59308-C1640^2*7860012.00812+C1640*5908819377.96283-1481278321001.59,IF(C1640&gt;752.99,C1640^3*3588.471445-C1640^2*8028757.56264+C1640*5988077680.84934-1488767378546.26,C1640^3*899.851852-C1640^2*1969009.674601+C1640*1435480406.01138-348666163343.76))))-$E$1</f>
        <v>99804244.5378418</v>
      </c>
      <c r="E1640" s="47" t="n">
        <f aca="false">D1640*100/$E$2</f>
        <v>66.9921377883857</v>
      </c>
      <c r="G1640" s="41" t="n">
        <f aca="false">[3]Plan1!$C1635</f>
        <v>-3.55</v>
      </c>
      <c r="H1640" s="41" t="n">
        <f aca="false">$J$5 + G1640</f>
        <v>756.45</v>
      </c>
      <c r="I1640" s="47" t="n">
        <f aca="false">IF(H1640&gt;$J$5,$J$2+$J$1,(IF(H1640&gt;739.99,H1640^3*2498.244218-H1640^2*5471052.355142+H1640*3994605728.77515-972400879260.135,H1640^3*1396.138889-H1640^2*3002770.071427+H1640*2152080038.43115-513963640099.415)))-$J$1</f>
        <v>63814300.4934082</v>
      </c>
      <c r="J1640" s="47" t="n">
        <f aca="false">I1640*100/$J$2</f>
        <v>72.5637074480008</v>
      </c>
      <c r="L1640" s="41" t="n">
        <f aca="false">[4]Plan1!$C1635</f>
        <v>-1.54</v>
      </c>
      <c r="M1640" s="41" t="n">
        <f aca="false">$O$5 + L1640</f>
        <v>837.24</v>
      </c>
      <c r="N1640" s="47" t="n">
        <f aca="false">IF(M1640&gt;$O$5,$O$2+$O$1,(M1640^3*3270.5936-M1640^2*8015778.389801+M1640*6549018422.82398-1783686174686.87))-$O$1</f>
        <v>31626942.9667969</v>
      </c>
      <c r="O1640" s="41" t="n">
        <f aca="false">N1640*100/$O$2</f>
        <v>80.9144963724518</v>
      </c>
      <c r="R1640" s="47" t="n">
        <f aca="false">SUM(D1640,I1640,N1640)</f>
        <v>195245487.998047</v>
      </c>
      <c r="S1640" s="41" t="n">
        <f aca="false">R1640*100/$R$2</f>
        <v>70.7389767777921</v>
      </c>
      <c r="U1640" s="41" t="n">
        <f aca="false">[1]Plan1!$B1635</f>
        <v>14.99</v>
      </c>
    </row>
    <row r="1641" customFormat="false" ht="15" hidden="false" customHeight="false" outlineLevel="0" collapsed="false">
      <c r="A1641" s="46" t="n">
        <v>43639</v>
      </c>
      <c r="B1641" s="41" t="n">
        <f aca="false">[2]Plan1!$C1636</f>
        <v>-4.9</v>
      </c>
      <c r="C1641" s="41" t="n">
        <f aca="false">$E$5 + B1641</f>
        <v>776.1</v>
      </c>
      <c r="D1641" s="47" t="n">
        <f aca="false">IF(C1641&gt;$E$5,$E$2+$E$1,(IF(C1641&gt;764.99,C1641^3*3486.59308-C1641^2*7860012.00812+C1641*5908819377.96283-1481278321001.59,IF(C1641&gt;752.99,C1641^3*3588.471445-C1641^2*8028757.56264+C1641*5988077680.84934-1488767378546.26,C1641^3*899.851852-C1641^2*1969009.674601+C1641*1435480406.01138-348666163343.76))))-$E$1</f>
        <v>99453422.8024902</v>
      </c>
      <c r="E1641" s="47" t="n">
        <f aca="false">D1641*100/$E$2</f>
        <v>66.7566538353468</v>
      </c>
      <c r="G1641" s="41" t="n">
        <f aca="false">[3]Plan1!$C1636</f>
        <v>-3.56</v>
      </c>
      <c r="H1641" s="41" t="n">
        <f aca="false">$J$5 + G1641</f>
        <v>756.44</v>
      </c>
      <c r="I1641" s="47" t="n">
        <f aca="false">IF(H1641&gt;$J$5,$J$2+$J$1,(IF(H1641&gt;739.99,H1641^3*2498.244218-H1641^2*5471052.355142+H1641*3994605728.77515-972400879260.135,H1641^3*1396.138889-H1641^2*3002770.071427+H1641*2152080038.43115-513963640099.415)))-$J$1</f>
        <v>63753709.5588379</v>
      </c>
      <c r="J1641" s="47" t="n">
        <f aca="false">I1641*100/$J$2</f>
        <v>72.4948090535004</v>
      </c>
      <c r="L1641" s="41" t="n">
        <f aca="false">[4]Plan1!$C1636</f>
        <v>-1.55</v>
      </c>
      <c r="M1641" s="41" t="n">
        <f aca="false">$O$5 + L1641</f>
        <v>837.23</v>
      </c>
      <c r="N1641" s="47" t="n">
        <f aca="false">IF(M1641&gt;$O$5,$O$2+$O$1,(M1641^3*3270.5936-M1641^2*8015778.389801+M1641*6549018422.82398-1783686174686.87))-$O$1</f>
        <v>31581664.5249023</v>
      </c>
      <c r="O1641" s="41" t="n">
        <f aca="false">N1641*100/$O$2</f>
        <v>80.7986558270576</v>
      </c>
      <c r="R1641" s="47" t="n">
        <f aca="false">SUM(D1641,I1641,N1641)</f>
        <v>194788796.88623</v>
      </c>
      <c r="S1641" s="41" t="n">
        <f aca="false">R1641*100/$R$2</f>
        <v>70.5735139940696</v>
      </c>
      <c r="U1641" s="41" t="n">
        <f aca="false">[1]Plan1!$B1636</f>
        <v>18.24</v>
      </c>
    </row>
    <row r="1642" customFormat="false" ht="15" hidden="false" customHeight="false" outlineLevel="0" collapsed="false">
      <c r="A1642" s="46" t="n">
        <v>43640</v>
      </c>
      <c r="B1642" s="41" t="n">
        <f aca="false">[2]Plan1!$C1637</f>
        <v>-4.93</v>
      </c>
      <c r="C1642" s="41" t="n">
        <f aca="false">$E$5 + B1642</f>
        <v>776.07</v>
      </c>
      <c r="D1642" s="47" t="n">
        <f aca="false">IF(C1642&gt;$E$5,$E$2+$E$1,(IF(C1642&gt;764.99,C1642^3*3486.59308-C1642^2*7860012.00812+C1642*5908819377.96283-1481278321001.59,IF(C1642&gt;752.99,C1642^3*3588.471445-C1642^2*8028757.56264+C1642*5988077680.84934-1488767378546.26,C1642^3*899.851852-C1642^2*1969009.674601+C1642*1435480406.01138-348666163343.76))))-$E$1</f>
        <v>99190848.0007324</v>
      </c>
      <c r="E1642" s="47" t="n">
        <f aca="false">D1642*100/$E$2</f>
        <v>66.58040434435</v>
      </c>
      <c r="G1642" s="41" t="n">
        <f aca="false">[3]Plan1!$C1637</f>
        <v>-3.58</v>
      </c>
      <c r="H1642" s="41" t="n">
        <f aca="false">$J$5 + G1642</f>
        <v>756.42</v>
      </c>
      <c r="I1642" s="47" t="n">
        <f aca="false">IF(H1642&gt;$J$5,$J$2+$J$1,(IF(H1642&gt;739.99,H1642^3*2498.244218-H1642^2*5471052.355142+H1642*3994605728.77515-972400879260.135,H1642^3*1396.138889-H1642^2*3002770.071427+H1642*2152080038.43115-513963640099.415)))-$J$1</f>
        <v>63632646.6323242</v>
      </c>
      <c r="J1642" s="47" t="n">
        <f aca="false">I1642*100/$J$2</f>
        <v>72.35714751503</v>
      </c>
      <c r="L1642" s="41" t="n">
        <f aca="false">[4]Plan1!$C1637</f>
        <v>-1.57</v>
      </c>
      <c r="M1642" s="41" t="n">
        <f aca="false">$O$5 + L1642</f>
        <v>837.21</v>
      </c>
      <c r="N1642" s="47" t="n">
        <f aca="false">IF(M1642&gt;$O$5,$O$2+$O$1,(M1642^3*3270.5936-M1642^2*8015778.389801+M1642*6549018422.82398-1783686174686.87))-$O$1</f>
        <v>31491226.9863281</v>
      </c>
      <c r="O1642" s="41" t="n">
        <f aca="false">N1642*100/$O$2</f>
        <v>80.5672800695404</v>
      </c>
      <c r="R1642" s="47" t="n">
        <f aca="false">SUM(D1642,I1642,N1642)</f>
        <v>194314721.619385</v>
      </c>
      <c r="S1642" s="41" t="n">
        <f aca="false">R1642*100/$R$2</f>
        <v>70.4017527941762</v>
      </c>
      <c r="U1642" s="41" t="n">
        <f aca="false">[1]Plan1!$B1637</f>
        <v>19.84</v>
      </c>
    </row>
    <row r="1643" customFormat="false" ht="15" hidden="false" customHeight="false" outlineLevel="0" collapsed="false">
      <c r="A1643" s="46" t="n">
        <v>43641</v>
      </c>
      <c r="B1643" s="41" t="n">
        <f aca="false">[2]Plan1!$C1638</f>
        <v>-4.94</v>
      </c>
      <c r="C1643" s="41" t="n">
        <f aca="false">$E$5 + B1643</f>
        <v>776.06</v>
      </c>
      <c r="D1643" s="47" t="n">
        <f aca="false">IF(C1643&gt;$E$5,$E$2+$E$1,(IF(C1643&gt;764.99,C1643^3*3486.59308-C1643^2*7860012.00812+C1643*5908819377.96283-1481278321001.59,IF(C1643&gt;752.99,C1643^3*3588.471445-C1643^2*8028757.56264+C1643*5988077680.84934-1488767378546.26,C1643^3*899.851852-C1643^2*1969009.674601+C1643*1435480406.01138-348666163343.76))))-$E$1</f>
        <v>99103426.0983887</v>
      </c>
      <c r="E1643" s="47" t="n">
        <f aca="false">D1643*100/$E$2</f>
        <v>66.5217236724541</v>
      </c>
      <c r="G1643" s="41" t="n">
        <f aca="false">[3]Plan1!$C1638</f>
        <v>-3.6</v>
      </c>
      <c r="H1643" s="41" t="n">
        <f aca="false">$J$5 + G1643</f>
        <v>756.4</v>
      </c>
      <c r="I1643" s="47" t="n">
        <f aca="false">IF(H1643&gt;$J$5,$J$2+$J$1,(IF(H1643&gt;739.99,H1643^3*2498.244218-H1643^2*5471052.355142+H1643*3994605728.77515-972400879260.135,H1643^3*1396.138889-H1643^2*3002770.071427+H1643*2152080038.43115-513963640099.415)))-$J$1</f>
        <v>63511742.1967773</v>
      </c>
      <c r="J1643" s="47" t="n">
        <f aca="false">I1643*100/$J$2</f>
        <v>72.2196661977961</v>
      </c>
      <c r="L1643" s="41" t="n">
        <f aca="false">[4]Plan1!$C1638</f>
        <v>-1.58</v>
      </c>
      <c r="M1643" s="41" t="n">
        <f aca="false">$O$5 + L1643</f>
        <v>837.2</v>
      </c>
      <c r="N1643" s="47" t="n">
        <f aca="false">IF(M1643&gt;$O$5,$O$2+$O$1,(M1643^3*3270.5936-M1643^2*8015778.389801+M1643*6549018422.82398-1783686174686.87))-$O$1</f>
        <v>31446067.8505859</v>
      </c>
      <c r="O1643" s="41" t="n">
        <f aca="false">N1643*100/$O$2</f>
        <v>80.4517447574797</v>
      </c>
      <c r="R1643" s="47" t="n">
        <f aca="false">SUM(D1643,I1643,N1643)</f>
        <v>194061236.145752</v>
      </c>
      <c r="S1643" s="41" t="n">
        <f aca="false">R1643*100/$R$2</f>
        <v>70.3099130122858</v>
      </c>
      <c r="U1643" s="41" t="n">
        <f aca="false">[1]Plan1!$B1638</f>
        <v>13.09</v>
      </c>
    </row>
    <row r="1644" customFormat="false" ht="15" hidden="false" customHeight="false" outlineLevel="0" collapsed="false">
      <c r="A1644" s="46" t="n">
        <v>43642</v>
      </c>
      <c r="B1644" s="41" t="n">
        <f aca="false">[2]Plan1!$C1639</f>
        <v>-4.97</v>
      </c>
      <c r="C1644" s="41" t="n">
        <f aca="false">$E$5 + B1644</f>
        <v>776.03</v>
      </c>
      <c r="D1644" s="47" t="n">
        <f aca="false">IF(C1644&gt;$E$5,$E$2+$E$1,(IF(C1644&gt;764.99,C1644^3*3486.59308-C1644^2*7860012.00812+C1644*5908819377.96283-1481278321001.59,IF(C1644&gt;752.99,C1644^3*3588.471445-C1644^2*8028757.56264+C1644*5988077680.84934-1488767378546.26,C1644^3*899.851852-C1644^2*1969009.674601+C1644*1435480406.01138-348666163343.76))))-$E$1</f>
        <v>98841469.1936035</v>
      </c>
      <c r="E1644" s="47" t="n">
        <f aca="false">D1644*100/$E$2</f>
        <v>66.3458889357528</v>
      </c>
      <c r="G1644" s="41" t="n">
        <f aca="false">[3]Plan1!$C1639</f>
        <v>-3.6</v>
      </c>
      <c r="H1644" s="41" t="n">
        <f aca="false">$J$5 + G1644</f>
        <v>756.4</v>
      </c>
      <c r="I1644" s="47" t="n">
        <f aca="false">IF(H1644&gt;$J$5,$J$2+$J$1,(IF(H1644&gt;739.99,H1644^3*2498.244218-H1644^2*5471052.355142+H1644*3994605728.77515-972400879260.135,H1644^3*1396.138889-H1644^2*3002770.071427+H1644*2152080038.43115-513963640099.415)))-$J$1</f>
        <v>63511742.1967773</v>
      </c>
      <c r="J1644" s="47" t="n">
        <f aca="false">I1644*100/$J$2</f>
        <v>72.2196661977961</v>
      </c>
      <c r="L1644" s="41" t="n">
        <f aca="false">[4]Plan1!$C1639</f>
        <v>-1.6</v>
      </c>
      <c r="M1644" s="41" t="n">
        <f aca="false">$O$5 + L1644</f>
        <v>837.18</v>
      </c>
      <c r="N1644" s="47" t="n">
        <f aca="false">IF(M1644&gt;$O$5,$O$2+$O$1,(M1644^3*3270.5936-M1644^2*8015778.389801+M1644*6549018422.82398-1783686174686.87))-$O$1</f>
        <v>31355868.7421875</v>
      </c>
      <c r="O1644" s="41" t="n">
        <f aca="false">N1644*100/$O$2</f>
        <v>80.2209790006702</v>
      </c>
      <c r="R1644" s="47" t="n">
        <f aca="false">SUM(D1644,I1644,N1644)</f>
        <v>193709080.132568</v>
      </c>
      <c r="S1644" s="41" t="n">
        <f aca="false">R1644*100/$R$2</f>
        <v>70.1823241174325</v>
      </c>
      <c r="U1644" s="41" t="n">
        <f aca="false">[1]Plan1!$B1639</f>
        <v>16.72</v>
      </c>
    </row>
    <row r="1645" customFormat="false" ht="15" hidden="false" customHeight="false" outlineLevel="0" collapsed="false">
      <c r="A1645" s="46" t="n">
        <v>43643</v>
      </c>
      <c r="B1645" s="41" t="n">
        <f aca="false">[2]Plan1!$C1640</f>
        <v>-5</v>
      </c>
      <c r="C1645" s="41" t="n">
        <f aca="false">$E$5 + B1645</f>
        <v>776</v>
      </c>
      <c r="D1645" s="47" t="n">
        <f aca="false">IF(C1645&gt;$E$5,$E$2+$E$1,(IF(C1645&gt;764.99,C1645^3*3486.59308-C1645^2*7860012.00812+C1645*5908819377.96283-1481278321001.59,IF(C1645&gt;752.99,C1645^3*3588.471445-C1645^2*8028757.56264+C1645*5988077680.84934-1488767378546.26,C1645^3*899.851852-C1645^2*1969009.674601+C1645*1435480406.01138-348666163343.76))))-$E$1</f>
        <v>98579975.0515137</v>
      </c>
      <c r="E1645" s="47" t="n">
        <f aca="false">D1645*100/$E$2</f>
        <v>66.1703648217348</v>
      </c>
      <c r="G1645" s="41" t="n">
        <f aca="false">[3]Plan1!$C1640</f>
        <v>-3.62</v>
      </c>
      <c r="H1645" s="41" t="n">
        <f aca="false">$J$5 + G1645</f>
        <v>756.38</v>
      </c>
      <c r="I1645" s="47" t="n">
        <f aca="false">IF(H1645&gt;$J$5,$J$2+$J$1,(IF(H1645&gt;739.99,H1645^3*2498.244218-H1645^2*5471052.355142+H1645*3994605728.77515-972400879260.135,H1645^3*1396.138889-H1645^2*3002770.071427+H1645*2152080038.43115-513963640099.415)))-$J$1</f>
        <v>63390996.1311035</v>
      </c>
      <c r="J1645" s="47" t="n">
        <f aca="false">I1645*100/$J$2</f>
        <v>72.0823649641023</v>
      </c>
      <c r="L1645" s="41" t="n">
        <f aca="false">[4]Plan1!$C1640</f>
        <v>-1.62</v>
      </c>
      <c r="M1645" s="41" t="n">
        <f aca="false">$O$5 + L1645</f>
        <v>837.16</v>
      </c>
      <c r="N1645" s="47" t="n">
        <f aca="false">IF(M1645&gt;$O$5,$O$2+$O$1,(M1645^3*3270.5936-M1645^2*8015778.389801+M1645*6549018422.82398-1783686174686.87))-$O$1</f>
        <v>31265828.3959961</v>
      </c>
      <c r="O1645" s="41" t="n">
        <f aca="false">N1645*100/$O$2</f>
        <v>79.9906194217211</v>
      </c>
      <c r="R1645" s="47" t="n">
        <f aca="false">SUM(D1645,I1645,N1645)</f>
        <v>193236799.578613</v>
      </c>
      <c r="S1645" s="41" t="n">
        <f aca="false">R1645*100/$R$2</f>
        <v>70.0112131561428</v>
      </c>
      <c r="U1645" s="41" t="n">
        <f aca="false">[1]Plan1!$B1640</f>
        <v>17.02</v>
      </c>
    </row>
    <row r="1646" customFormat="false" ht="15" hidden="false" customHeight="false" outlineLevel="0" collapsed="false">
      <c r="A1646" s="46" t="n">
        <v>43644</v>
      </c>
      <c r="B1646" s="41" t="n">
        <f aca="false">[2]Plan1!$C1641</f>
        <v>-5.02</v>
      </c>
      <c r="C1646" s="41" t="n">
        <f aca="false">$E$5 + B1646</f>
        <v>775.98</v>
      </c>
      <c r="D1646" s="47" t="n">
        <f aca="false">IF(C1646&gt;$E$5,$E$2+$E$1,(IF(C1646&gt;764.99,C1646^3*3486.59308-C1646^2*7860012.00812+C1646*5908819377.96283-1481278321001.59,IF(C1646&gt;752.99,C1646^3*3588.471445-C1646^2*8028757.56264+C1646*5988077680.84934-1488767378546.26,C1646^3*899.851852-C1646^2*1969009.674601+C1646*1435480406.01138-348666163343.76))))-$E$1</f>
        <v>98405902.4333496</v>
      </c>
      <c r="E1646" s="47" t="n">
        <f aca="false">D1646*100/$E$2</f>
        <v>66.0535211256051</v>
      </c>
      <c r="G1646" s="41" t="n">
        <f aca="false">[3]Plan1!$C1641</f>
        <v>-3.62</v>
      </c>
      <c r="H1646" s="41" t="n">
        <f aca="false">$J$5 + G1646</f>
        <v>756.38</v>
      </c>
      <c r="I1646" s="47" t="n">
        <f aca="false">IF(H1646&gt;$J$5,$J$2+$J$1,(IF(H1646&gt;739.99,H1646^3*2498.244218-H1646^2*5471052.355142+H1646*3994605728.77515-972400879260.135,H1646^3*1396.138889-H1646^2*3002770.071427+H1646*2152080038.43115-513963640099.415)))-$J$1</f>
        <v>63390996.1311035</v>
      </c>
      <c r="J1646" s="47" t="n">
        <f aca="false">I1646*100/$J$2</f>
        <v>72.0823649641023</v>
      </c>
      <c r="L1646" s="41" t="n">
        <f aca="false">[4]Plan1!$C1641</f>
        <v>-1.64</v>
      </c>
      <c r="M1646" s="41" t="n">
        <f aca="false">$O$5 + L1646</f>
        <v>837.14</v>
      </c>
      <c r="N1646" s="47" t="n">
        <f aca="false">IF(M1646&gt;$O$5,$O$2+$O$1,(M1646^3*3270.5936-M1646^2*8015778.389801+M1646*6549018422.82398-1783686174686.87))-$O$1</f>
        <v>31175946.6499023</v>
      </c>
      <c r="O1646" s="41" t="n">
        <f aca="false">N1646*100/$O$2</f>
        <v>79.7606656058911</v>
      </c>
      <c r="R1646" s="47" t="n">
        <f aca="false">SUM(D1646,I1646,N1646)</f>
        <v>192972845.214355</v>
      </c>
      <c r="S1646" s="41" t="n">
        <f aca="false">R1646*100/$R$2</f>
        <v>69.9155804127945</v>
      </c>
      <c r="U1646" s="41" t="n">
        <f aca="false">[1]Plan1!$B1641</f>
        <v>20.83</v>
      </c>
    </row>
    <row r="1647" customFormat="false" ht="15" hidden="false" customHeight="false" outlineLevel="0" collapsed="false">
      <c r="A1647" s="46" t="n">
        <v>43645</v>
      </c>
      <c r="B1647" s="41" t="n">
        <f aca="false">[2]Plan1!$C1642</f>
        <v>-5.06</v>
      </c>
      <c r="C1647" s="41" t="n">
        <f aca="false">$E$5 + B1647</f>
        <v>775.94</v>
      </c>
      <c r="D1647" s="47" t="n">
        <f aca="false">IF(C1647&gt;$E$5,$E$2+$E$1,(IF(C1647&gt;764.99,C1647^3*3486.59308-C1647^2*7860012.00812+C1647*5908819377.96283-1481278321001.59,IF(C1647&gt;752.99,C1647^3*3588.471445-C1647^2*8028757.56264+C1647*5988077680.84934-1488767378546.26,C1647^3*899.851852-C1647^2*1969009.674601+C1647*1435480406.01138-348666163343.76))))-$E$1</f>
        <v>98058372.7946777</v>
      </c>
      <c r="E1647" s="47" t="n">
        <f aca="false">D1647*100/$E$2</f>
        <v>65.8202469442588</v>
      </c>
      <c r="G1647" s="41" t="n">
        <f aca="false">[3]Plan1!$C1642</f>
        <v>-3.63</v>
      </c>
      <c r="H1647" s="41" t="n">
        <f aca="false">$J$5 + G1647</f>
        <v>756.37</v>
      </c>
      <c r="I1647" s="47" t="n">
        <f aca="false">IF(H1647&gt;$J$5,$J$2+$J$1,(IF(H1647&gt;739.99,H1647^3*2498.244218-H1647^2*5471052.355142+H1647*3994605728.77515-972400879260.135,H1647^3*1396.138889-H1647^2*3002770.071427+H1647*2152080038.43115-513963640099.415)))-$J$1</f>
        <v>63330682.4504395</v>
      </c>
      <c r="J1647" s="47" t="n">
        <f aca="false">I1647*100/$J$2</f>
        <v>72.0137818370449</v>
      </c>
      <c r="L1647" s="41" t="n">
        <f aca="false">[4]Plan1!$C1642</f>
        <v>-1.65</v>
      </c>
      <c r="M1647" s="41" t="n">
        <f aca="false">$O$5 + L1647</f>
        <v>837.13</v>
      </c>
      <c r="N1647" s="47" t="n">
        <f aca="false">IF(M1647&gt;$O$5,$O$2+$O$1,(M1647^3*3270.5936-M1647^2*8015778.389801+M1647*6549018422.82398-1783686174686.87))-$O$1</f>
        <v>31131065.2026367</v>
      </c>
      <c r="O1647" s="41" t="n">
        <f aca="false">N1647*100/$O$2</f>
        <v>79.6458407331306</v>
      </c>
      <c r="R1647" s="47" t="n">
        <f aca="false">SUM(D1647,I1647,N1647)</f>
        <v>192520120.447754</v>
      </c>
      <c r="S1647" s="41" t="n">
        <f aca="false">R1647*100/$R$2</f>
        <v>69.7515546671564</v>
      </c>
      <c r="U1647" s="41" t="n">
        <f aca="false">[1]Plan1!$B1642</f>
        <v>16.42</v>
      </c>
    </row>
    <row r="1648" customFormat="false" ht="15" hidden="false" customHeight="false" outlineLevel="0" collapsed="false">
      <c r="A1648" s="46" t="n">
        <v>43646</v>
      </c>
      <c r="B1648" s="41" t="n">
        <f aca="false">[2]Plan1!$C1643</f>
        <v>-5.08</v>
      </c>
      <c r="C1648" s="41" t="n">
        <f aca="false">$E$5 + B1648</f>
        <v>775.92</v>
      </c>
      <c r="D1648" s="47" t="n">
        <f aca="false">IF(C1648&gt;$E$5,$E$2+$E$1,(IF(C1648&gt;764.99,C1648^3*3486.59308-C1648^2*7860012.00812+C1648*5908819377.96283-1481278321001.59,IF(C1648&gt;752.99,C1648^3*3588.471445-C1648^2*8028757.56264+C1648*5988077680.84934-1488767378546.26,C1648^3*899.851852-C1648^2*1969009.674601+C1648*1435480406.01138-348666163343.76))))-$E$1</f>
        <v>97884915.4377441</v>
      </c>
      <c r="E1648" s="47" t="n">
        <f aca="false">D1648*100/$E$2</f>
        <v>65.7038162332213</v>
      </c>
      <c r="G1648" s="41" t="n">
        <f aca="false">[3]Plan1!$C1643</f>
        <v>-3.66</v>
      </c>
      <c r="H1648" s="41" t="n">
        <f aca="false">$J$5 + G1648</f>
        <v>756.34</v>
      </c>
      <c r="I1648" s="47" t="n">
        <f aca="false">IF(H1648&gt;$J$5,$J$2+$J$1,(IF(H1648&gt;739.99,H1648^3*2498.244218-H1648^2*5471052.355142+H1648*3994605728.77515-972400879260.135,H1648^3*1396.138889-H1648^2*3002770.071427+H1648*2152080038.43115-513963640099.415)))-$J$1</f>
        <v>63149978.6340332</v>
      </c>
      <c r="J1648" s="47" t="n">
        <f aca="false">I1648*100/$J$2</f>
        <v>71.8083022068201</v>
      </c>
      <c r="L1648" s="41" t="n">
        <f aca="false">[4]Plan1!$C1643</f>
        <v>-1.67</v>
      </c>
      <c r="M1648" s="41" t="n">
        <f aca="false">$O$5 + L1648</f>
        <v>837.11</v>
      </c>
      <c r="N1648" s="47" t="n">
        <f aca="false">IF(M1648&gt;$O$5,$O$2+$O$1,(M1648^3*3270.5936-M1648^2*8015778.389801+M1648*6549018422.82398-1783686174686.87))-$O$1</f>
        <v>31041421.0649414</v>
      </c>
      <c r="O1648" s="41" t="n">
        <f aca="false">N1648*100/$O$2</f>
        <v>79.41649481557</v>
      </c>
      <c r="R1648" s="47" t="n">
        <f aca="false">SUM(D1648,I1648,N1648)</f>
        <v>192076315.136719</v>
      </c>
      <c r="S1648" s="41" t="n">
        <f aca="false">R1648*100/$R$2</f>
        <v>69.5907605104612</v>
      </c>
      <c r="U1648" s="41" t="n">
        <f aca="false">[1]Plan1!$B1643</f>
        <v>17.32</v>
      </c>
    </row>
    <row r="1649" customFormat="false" ht="15" hidden="false" customHeight="false" outlineLevel="0" collapsed="false">
      <c r="A1649" s="46" t="n">
        <v>43647</v>
      </c>
      <c r="B1649" s="41" t="n">
        <f aca="false">[2]Plan1!$C1644</f>
        <v>-5.1</v>
      </c>
      <c r="C1649" s="41" t="n">
        <f aca="false">$E$5 + B1649</f>
        <v>775.9</v>
      </c>
      <c r="D1649" s="47" t="n">
        <f aca="false">IF(C1649&gt;$E$5,$E$2+$E$1,(IF(C1649&gt;764.99,C1649^3*3486.59308-C1649^2*7860012.00812+C1649*5908819377.96283-1481278321001.59,IF(C1649&gt;752.99,C1649^3*3588.471445-C1649^2*8028757.56264+C1649*5988077680.84934-1488767378546.26,C1649^3*899.851852-C1649^2*1969009.674601+C1649*1435480406.01138-348666163343.76))))-$E$1</f>
        <v>97711662.8317871</v>
      </c>
      <c r="E1649" s="47" t="n">
        <f aca="false">D1649*100/$E$2</f>
        <v>65.5875229582788</v>
      </c>
      <c r="G1649" s="41" t="n">
        <f aca="false">[3]Plan1!$C1644</f>
        <v>-3.67</v>
      </c>
      <c r="H1649" s="41" t="n">
        <f aca="false">$J$5 + G1649</f>
        <v>756.33</v>
      </c>
      <c r="I1649" s="47" t="n">
        <f aca="false">IF(H1649&gt;$J$5,$J$2+$J$1,(IF(H1649&gt;739.99,H1649^3*2498.244218-H1649^2*5471052.355142+H1649*3994605728.77515-972400879260.135,H1649^3*1396.138889-H1649^2*3002770.071427+H1649*2152080038.43115-513963640099.415)))-$J$1</f>
        <v>63089823.0539551</v>
      </c>
      <c r="J1649" s="47" t="n">
        <f aca="false">I1649*100/$J$2</f>
        <v>71.7398988570944</v>
      </c>
      <c r="L1649" s="41" t="n">
        <f aca="false">[4]Plan1!$C1644</f>
        <v>-1.68</v>
      </c>
      <c r="M1649" s="41" t="n">
        <f aca="false">$O$5 + L1649</f>
        <v>837.1</v>
      </c>
      <c r="N1649" s="47" t="n">
        <f aca="false">IF(M1649&gt;$O$5,$O$2+$O$1,(M1649^3*3270.5936-M1649^2*8015778.389801+M1649*6549018422.82398-1783686174686.87))-$O$1</f>
        <v>30996658.3349609</v>
      </c>
      <c r="O1649" s="41" t="n">
        <f aca="false">N1649*100/$O$2</f>
        <v>79.3019736695829</v>
      </c>
      <c r="R1649" s="47" t="n">
        <f aca="false">SUM(D1649,I1649,N1649)</f>
        <v>191798144.220703</v>
      </c>
      <c r="S1649" s="41" t="n">
        <f aca="false">R1649*100/$R$2</f>
        <v>69.4899769985345</v>
      </c>
      <c r="U1649" s="41" t="n">
        <f aca="false">[1]Plan1!$B1644</f>
        <v>17.63</v>
      </c>
    </row>
    <row r="1650" customFormat="false" ht="15" hidden="false" customHeight="false" outlineLevel="0" collapsed="false">
      <c r="A1650" s="46" t="n">
        <v>43648</v>
      </c>
      <c r="B1650" s="41" t="n">
        <f aca="false">[2]Plan1!$C1645</f>
        <v>-5.13</v>
      </c>
      <c r="C1650" s="41" t="n">
        <f aca="false">$E$5 + B1650</f>
        <v>775.87</v>
      </c>
      <c r="D1650" s="47" t="n">
        <f aca="false">IF(C1650&gt;$E$5,$E$2+$E$1,(IF(C1650&gt;764.99,C1650^3*3486.59308-C1650^2*7860012.00812+C1650*5908819377.96283-1481278321001.59,IF(C1650&gt;752.99,C1650^3*3588.471445-C1650^2*8028757.56264+C1650*5988077680.84934-1488767378546.26,C1650^3*899.851852-C1650^2*1969009.674601+C1650*1435480406.01138-348666163343.76))))-$E$1</f>
        <v>97452167.4675293</v>
      </c>
      <c r="E1650" s="47" t="n">
        <f aca="false">D1650*100/$E$2</f>
        <v>65.413340494614</v>
      </c>
      <c r="G1650" s="41" t="n">
        <f aca="false">[3]Plan1!$C1645</f>
        <v>-3.68</v>
      </c>
      <c r="H1650" s="41" t="n">
        <f aca="false">$J$5 + G1650</f>
        <v>756.32</v>
      </c>
      <c r="I1650" s="47" t="n">
        <f aca="false">IF(H1650&gt;$J$5,$J$2+$J$1,(IF(H1650&gt;739.99,H1650^3*2498.244218-H1650^2*5471052.355142+H1650*3994605728.77515-972400879260.135,H1650^3*1396.138889-H1650^2*3002770.071427+H1650*2152080038.43115-513963640099.415)))-$J$1</f>
        <v>63029706.9621582</v>
      </c>
      <c r="J1650" s="47" t="n">
        <f aca="false">I1650*100/$J$2</f>
        <v>71.6715404097818</v>
      </c>
      <c r="L1650" s="41" t="n">
        <f aca="false">[4]Plan1!$C1645</f>
        <v>-1.7</v>
      </c>
      <c r="M1650" s="41" t="n">
        <f aca="false">$O$5 + L1650</f>
        <v>837.08</v>
      </c>
      <c r="N1650" s="47" t="n">
        <f aca="false">IF(M1650&gt;$O$5,$O$2+$O$1,(M1650^3*3270.5936-M1650^2*8015778.389801+M1650*6549018422.82398-1783686174686.87))-$O$1</f>
        <v>30907251.4516602</v>
      </c>
      <c r="O1650" s="41" t="n">
        <f aca="false">N1650*100/$O$2</f>
        <v>79.0732347446065</v>
      </c>
      <c r="R1650" s="47" t="n">
        <f aca="false">SUM(D1650,I1650,N1650)</f>
        <v>191389125.881348</v>
      </c>
      <c r="S1650" s="41" t="n">
        <f aca="false">R1650*100/$R$2</f>
        <v>69.3417864354336</v>
      </c>
      <c r="U1650" s="41" t="n">
        <f aca="false">[1]Plan1!$B1645</f>
        <v>17.02</v>
      </c>
    </row>
    <row r="1651" customFormat="false" ht="15" hidden="false" customHeight="false" outlineLevel="0" collapsed="false">
      <c r="A1651" s="46" t="n">
        <v>43649</v>
      </c>
      <c r="B1651" s="41" t="n">
        <f aca="false">[2]Plan1!$C1646</f>
        <v>-5.17</v>
      </c>
      <c r="C1651" s="41" t="n">
        <f aca="false">$E$5 + B1651</f>
        <v>775.83</v>
      </c>
      <c r="D1651" s="47" t="n">
        <f aca="false">IF(C1651&gt;$E$5,$E$2+$E$1,(IF(C1651&gt;764.99,C1651^3*3486.59308-C1651^2*7860012.00812+C1651*5908819377.96283-1481278321001.59,IF(C1651&gt;752.99,C1651^3*3588.471445-C1651^2*8028757.56264+C1651*5988077680.84934-1488767378546.26,C1651^3*899.851852-C1651^2*1969009.674601+C1651*1435480406.01138-348666163343.76))))-$E$1</f>
        <v>97106888.7185059</v>
      </c>
      <c r="E1651" s="47" t="n">
        <f aca="false">D1651*100/$E$2</f>
        <v>65.1815771899861</v>
      </c>
      <c r="G1651" s="41" t="n">
        <f aca="false">[3]Plan1!$C1646</f>
        <v>-3.7</v>
      </c>
      <c r="H1651" s="41" t="n">
        <f aca="false">$J$5 + G1651</f>
        <v>756.3</v>
      </c>
      <c r="I1651" s="47" t="n">
        <f aca="false">IF(H1651&gt;$J$5,$J$2+$J$1,(IF(H1651&gt;739.99,H1651^3*2498.244218-H1651^2*5471052.355142+H1651*3994605728.77515-972400879260.135,H1651^3*1396.138889-H1651^2*3002770.071427+H1651*2152080038.43115-513963640099.415)))-$J$1</f>
        <v>62909593.1804199</v>
      </c>
      <c r="J1651" s="47" t="n">
        <f aca="false">I1651*100/$J$2</f>
        <v>71.5349581507719</v>
      </c>
      <c r="L1651" s="41" t="n">
        <f aca="false">[4]Plan1!$C1646</f>
        <v>-1.72</v>
      </c>
      <c r="M1651" s="41" t="n">
        <f aca="false">$O$5 + L1651</f>
        <v>837.06</v>
      </c>
      <c r="N1651" s="47" t="n">
        <f aca="false">IF(M1651&gt;$O$5,$O$2+$O$1,(M1651^3*3270.5936-M1651^2*8015778.389801+M1651*6549018422.82398-1783686174686.87))-$O$1</f>
        <v>30818002.5429688</v>
      </c>
      <c r="O1651" s="41" t="n">
        <f aca="false">N1651*100/$O$2</f>
        <v>78.8448999824976</v>
      </c>
      <c r="R1651" s="47" t="n">
        <f aca="false">SUM(D1651,I1651,N1651)</f>
        <v>190834484.441895</v>
      </c>
      <c r="S1651" s="41" t="n">
        <f aca="false">R1651*100/$R$2</f>
        <v>69.1408354771924</v>
      </c>
      <c r="U1651" s="41" t="n">
        <f aca="false">[1]Plan1!$B1646</f>
        <v>16.13</v>
      </c>
    </row>
    <row r="1652" customFormat="false" ht="15" hidden="false" customHeight="false" outlineLevel="0" collapsed="false">
      <c r="A1652" s="46" t="n">
        <v>43650</v>
      </c>
      <c r="B1652" s="41" t="n">
        <f aca="false">[2]Plan1!$C1647</f>
        <v>-5.2</v>
      </c>
      <c r="C1652" s="41" t="n">
        <f aca="false">$E$5 + B1652</f>
        <v>775.8</v>
      </c>
      <c r="D1652" s="47" t="n">
        <f aca="false">IF(C1652&gt;$E$5,$E$2+$E$1,(IF(C1652&gt;764.99,C1652^3*3486.59308-C1652^2*7860012.00812+C1652*5908819377.96283-1481278321001.59,IF(C1652&gt;752.99,C1652^3*3588.471445-C1652^2*8028757.56264+C1652*5988077680.84934-1488767378546.26,C1652^3*899.851852-C1652^2*1969009.674601+C1652*1435480406.01138-348666163343.76))))-$E$1</f>
        <v>96848465.2277832</v>
      </c>
      <c r="E1652" s="47" t="n">
        <f aca="false">D1652*100/$E$2</f>
        <v>65.0081142057371</v>
      </c>
      <c r="G1652" s="41" t="n">
        <f aca="false">[3]Plan1!$C1647</f>
        <v>-3.72</v>
      </c>
      <c r="H1652" s="41" t="n">
        <f aca="false">$J$5 + G1652</f>
        <v>756.28</v>
      </c>
      <c r="I1652" s="47" t="n">
        <f aca="false">IF(H1652&gt;$J$5,$J$2+$J$1,(IF(H1652&gt;739.99,H1652^3*2498.244218-H1652^2*5471052.355142+H1652*3994605728.77515-972400879260.135,H1652^3*1396.138889-H1652^2*3002770.071427+H1652*2152080038.43115-513963640099.415)))-$J$1</f>
        <v>62789637.1706543</v>
      </c>
      <c r="J1652" s="47" t="n">
        <f aca="false">I1652*100/$J$2</f>
        <v>71.398555295425</v>
      </c>
      <c r="L1652" s="41" t="n">
        <f aca="false">[4]Plan1!$C1647</f>
        <v>-1.74</v>
      </c>
      <c r="M1652" s="41" t="n">
        <f aca="false">$O$5 + L1652</f>
        <v>837.04</v>
      </c>
      <c r="N1652" s="47" t="n">
        <f aca="false">IF(M1652&gt;$O$5,$O$2+$O$1,(M1652^3*3270.5936-M1652^2*8015778.389801+M1652*6549018422.82398-1783686174686.87))-$O$1</f>
        <v>30728911.4492188</v>
      </c>
      <c r="O1652" s="41" t="n">
        <f aca="false">N1652*100/$O$2</f>
        <v>78.616968974761</v>
      </c>
      <c r="R1652" s="47" t="n">
        <f aca="false">SUM(D1652,I1652,N1652)</f>
        <v>190367013.847656</v>
      </c>
      <c r="S1652" s="41" t="n">
        <f aca="false">R1652*100/$R$2</f>
        <v>68.9714672021598</v>
      </c>
      <c r="U1652" s="41" t="n">
        <f aca="false">[1]Plan1!$B1647</f>
        <v>16.13</v>
      </c>
    </row>
    <row r="1653" customFormat="false" ht="15" hidden="false" customHeight="false" outlineLevel="0" collapsed="false">
      <c r="A1653" s="46" t="n">
        <v>43651</v>
      </c>
      <c r="B1653" s="41" t="n">
        <f aca="false">[2]Plan1!$C1648</f>
        <v>-5.23</v>
      </c>
      <c r="C1653" s="41" t="n">
        <f aca="false">$E$5 + B1653</f>
        <v>775.77</v>
      </c>
      <c r="D1653" s="47" t="n">
        <f aca="false">IF(C1653&gt;$E$5,$E$2+$E$1,(IF(C1653&gt;764.99,C1653^3*3486.59308-C1653^2*7860012.00812+C1653*5908819377.96283-1481278321001.59,IF(C1653&gt;752.99,C1653^3*3588.471445-C1653^2*8028757.56264+C1653*5988077680.84934-1488767378546.26,C1653^3*899.851852-C1653^2*1969009.674601+C1653*1435480406.01138-348666163343.76))))-$E$1</f>
        <v>96590500.1691895</v>
      </c>
      <c r="E1653" s="47" t="n">
        <f aca="false">D1653*100/$E$2</f>
        <v>64.8349589373422</v>
      </c>
      <c r="G1653" s="41" t="n">
        <f aca="false">[3]Plan1!$C1648</f>
        <v>-3.74</v>
      </c>
      <c r="H1653" s="41" t="n">
        <f aca="false">$J$5 + G1653</f>
        <v>756.26</v>
      </c>
      <c r="I1653" s="47" t="n">
        <f aca="false">IF(H1653&gt;$J$5,$J$2+$J$1,(IF(H1653&gt;739.99,H1653^3*2498.244218-H1653^2*5471052.355142+H1653*3994605728.77515-972400879260.135,H1653^3*1396.138889-H1653^2*3002770.071427+H1653*2152080038.43115-513963640099.415)))-$J$1</f>
        <v>62669838.8117676</v>
      </c>
      <c r="J1653" s="47" t="n">
        <f aca="false">I1653*100/$J$2</f>
        <v>71.2623317060447</v>
      </c>
      <c r="L1653" s="41" t="n">
        <f aca="false">[4]Plan1!$C1648</f>
        <v>-1.76</v>
      </c>
      <c r="M1653" s="41" t="n">
        <f aca="false">$O$5 + L1653</f>
        <v>837.02</v>
      </c>
      <c r="N1653" s="47" t="n">
        <f aca="false">IF(M1653&gt;$O$5,$O$2+$O$1,(M1653^3*3270.5936-M1653^2*8015778.389801+M1653*6549018422.82398-1783686174686.87))-$O$1</f>
        <v>30639978.015625</v>
      </c>
      <c r="O1653" s="41" t="n">
        <f aca="false">N1653*100/$O$2</f>
        <v>78.3894413253936</v>
      </c>
      <c r="R1653" s="47" t="n">
        <f aca="false">SUM(D1653,I1653,N1653)</f>
        <v>189900316.996582</v>
      </c>
      <c r="S1653" s="41" t="n">
        <f aca="false">R1653*100/$R$2</f>
        <v>68.8023792603645</v>
      </c>
      <c r="U1653" s="41" t="n">
        <f aca="false">[1]Plan1!$B1648</f>
        <v>14.99</v>
      </c>
    </row>
    <row r="1654" customFormat="false" ht="15" hidden="false" customHeight="false" outlineLevel="0" collapsed="false">
      <c r="A1654" s="46" t="n">
        <v>43652</v>
      </c>
      <c r="B1654" s="41" t="n">
        <f aca="false">[2]Plan1!$C1649</f>
        <v>-5.26</v>
      </c>
      <c r="C1654" s="41" t="n">
        <f aca="false">$E$5 + B1654</f>
        <v>775.74</v>
      </c>
      <c r="D1654" s="47" t="n">
        <f aca="false">IF(C1654&gt;$E$5,$E$2+$E$1,(IF(C1654&gt;764.99,C1654^3*3486.59308-C1654^2*7860012.00812+C1654*5908819377.96283-1481278321001.59,IF(C1654&gt;752.99,C1654^3*3588.471445-C1654^2*8028757.56264+C1654*5988077680.84934-1488767378546.26,C1654^3*899.851852-C1654^2*1969009.674601+C1654*1435480406.01138-348666163343.76))))-$E$1</f>
        <v>96332992.9772949</v>
      </c>
      <c r="E1654" s="47" t="n">
        <f aca="false">D1654*100/$E$2</f>
        <v>64.6621110052649</v>
      </c>
      <c r="G1654" s="41" t="n">
        <f aca="false">[3]Plan1!$C1649</f>
        <v>-3.75</v>
      </c>
      <c r="H1654" s="41" t="n">
        <f aca="false">$J$5 + G1654</f>
        <v>756.25</v>
      </c>
      <c r="I1654" s="47" t="n">
        <f aca="false">IF(H1654&gt;$J$5,$J$2+$J$1,(IF(H1654&gt;739.99,H1654^3*2498.244218-H1654^2*5471052.355142+H1654*3994605728.77515-972400879260.135,H1654^3*1396.138889-H1654^2*3002770.071427+H1654*2152080038.43115-513963640099.415)))-$J$1</f>
        <v>62609998.7141113</v>
      </c>
      <c r="J1654" s="47" t="n">
        <f aca="false">I1654*100/$J$2</f>
        <v>71.1942870936864</v>
      </c>
      <c r="L1654" s="41" t="n">
        <f aca="false">[4]Plan1!$C1649</f>
        <v>-1.78</v>
      </c>
      <c r="M1654" s="41" t="n">
        <f aca="false">$O$5 + L1654</f>
        <v>837</v>
      </c>
      <c r="N1654" s="47" t="n">
        <f aca="false">IF(M1654&gt;$O$5,$O$2+$O$1,(M1654^3*3270.5936-M1654^2*8015778.389801+M1654*6549018422.82398-1783686174686.87))-$O$1</f>
        <v>30551202.0859375</v>
      </c>
      <c r="O1654" s="41" t="n">
        <f aca="false">N1654*100/$O$2</f>
        <v>78.1623166346449</v>
      </c>
      <c r="R1654" s="47" t="n">
        <f aca="false">SUM(D1654,I1654,N1654)</f>
        <v>189494193.777344</v>
      </c>
      <c r="S1654" s="41" t="n">
        <f aca="false">R1654*100/$R$2</f>
        <v>68.655237622065</v>
      </c>
      <c r="U1654" s="41" t="n">
        <f aca="false">[1]Plan1!$B1649</f>
        <v>14.71</v>
      </c>
    </row>
    <row r="1655" customFormat="false" ht="15" hidden="false" customHeight="false" outlineLevel="0" collapsed="false">
      <c r="A1655" s="46" t="n">
        <v>43653</v>
      </c>
      <c r="B1655" s="41" t="n">
        <f aca="false">[2]Plan1!$C1650</f>
        <v>-5.28</v>
      </c>
      <c r="C1655" s="41" t="n">
        <f aca="false">$E$5 + B1655</f>
        <v>775.72</v>
      </c>
      <c r="D1655" s="47" t="n">
        <f aca="false">IF(C1655&gt;$E$5,$E$2+$E$1,(IF(C1655&gt;764.99,C1655^3*3486.59308-C1655^2*7860012.00812+C1655*5908819377.96283-1481278321001.59,IF(C1655&gt;752.99,C1655^3*3588.471445-C1655^2*8028757.56264+C1655*5988077680.84934-1488767378546.26,C1655^3*899.851852-C1655^2*1969009.674601+C1655*1435480406.01138-348666163343.76))))-$E$1</f>
        <v>96161575.6081543</v>
      </c>
      <c r="E1655" s="47" t="n">
        <f aca="false">D1655*100/$E$2</f>
        <v>64.5470496061634</v>
      </c>
      <c r="G1655" s="41" t="n">
        <f aca="false">[3]Plan1!$C1650</f>
        <v>-3.77</v>
      </c>
      <c r="H1655" s="41" t="n">
        <f aca="false">$J$5 + G1655</f>
        <v>756.23</v>
      </c>
      <c r="I1655" s="47" t="n">
        <f aca="false">IF(H1655&gt;$J$5,$J$2+$J$1,(IF(H1655&gt;739.99,H1655^3*2498.244218-H1655^2*5471052.355142+H1655*3994605728.77515-972400879260.135,H1655^3*1396.138889-H1655^2*3002770.071427+H1655*2152080038.43115-513963640099.415)))-$J$1</f>
        <v>62490436.607666</v>
      </c>
      <c r="J1655" s="47" t="n">
        <f aca="false">I1655*100/$J$2</f>
        <v>71.0583321486838</v>
      </c>
      <c r="L1655" s="41" t="n">
        <f aca="false">[4]Plan1!$C1650</f>
        <v>-1.8</v>
      </c>
      <c r="M1655" s="41" t="n">
        <f aca="false">$O$5 + L1655</f>
        <v>836.98</v>
      </c>
      <c r="N1655" s="47" t="n">
        <f aca="false">IF(M1655&gt;$O$5,$O$2+$O$1,(M1655^3*3270.5936-M1655^2*8015778.389801+M1655*6549018422.82398-1783686174686.87))-$O$1</f>
        <v>30462583.5</v>
      </c>
      <c r="O1655" s="41" t="n">
        <f aca="false">N1655*100/$O$2</f>
        <v>77.9355944927705</v>
      </c>
      <c r="R1655" s="47" t="n">
        <f aca="false">SUM(D1655,I1655,N1655)</f>
        <v>189114595.71582</v>
      </c>
      <c r="S1655" s="41" t="n">
        <f aca="false">R1655*100/$R$2</f>
        <v>68.5177062571442</v>
      </c>
      <c r="U1655" s="41" t="n">
        <f aca="false">[1]Plan1!$B1650</f>
        <v>14.99</v>
      </c>
    </row>
    <row r="1656" customFormat="false" ht="15" hidden="false" customHeight="false" outlineLevel="0" collapsed="false">
      <c r="A1656" s="46" t="n">
        <v>43654</v>
      </c>
      <c r="B1656" s="41" t="n">
        <f aca="false">[2]Plan1!$C1651</f>
        <v>-5.31</v>
      </c>
      <c r="C1656" s="41" t="n">
        <f aca="false">$E$5 + B1656</f>
        <v>775.69</v>
      </c>
      <c r="D1656" s="47" t="n">
        <f aca="false">IF(C1656&gt;$E$5,$E$2+$E$1,(IF(C1656&gt;764.99,C1656^3*3486.59308-C1656^2*7860012.00812+C1656*5908819377.96283-1481278321001.59,IF(C1656&gt;752.99,C1656^3*3588.471445-C1656^2*8028757.56264+C1656*5988077680.84934-1488767378546.26,C1656^3*899.851852-C1656^2*1969009.674601+C1656*1435480406.01138-348666163343.76))))-$E$1</f>
        <v>95904830.2741699</v>
      </c>
      <c r="E1656" s="47" t="n">
        <f aca="false">D1656*100/$E$2</f>
        <v>64.3747130600531</v>
      </c>
      <c r="G1656" s="41" t="n">
        <f aca="false">[3]Plan1!$C1651</f>
        <v>-3.8</v>
      </c>
      <c r="H1656" s="41" t="n">
        <f aca="false">$J$5 + G1656</f>
        <v>756.2</v>
      </c>
      <c r="I1656" s="47" t="n">
        <f aca="false">IF(H1656&gt;$J$5,$J$2+$J$1,(IF(H1656&gt;739.99,H1656^3*2498.244218-H1656^2*5471052.355142+H1656*3994605728.77515-972400879260.135,H1656^3*1396.138889-H1656^2*3002770.071427+H1656*2152080038.43115-513963640099.415)))-$J$1</f>
        <v>62311388.4438477</v>
      </c>
      <c r="J1656" s="47" t="n">
        <f aca="false">I1656*100/$J$2</f>
        <v>70.8547351731162</v>
      </c>
      <c r="L1656" s="41" t="n">
        <f aca="false">[4]Plan1!$C1651</f>
        <v>-1.82</v>
      </c>
      <c r="M1656" s="41" t="n">
        <f aca="false">$O$5 + L1656</f>
        <v>836.96</v>
      </c>
      <c r="N1656" s="47" t="n">
        <f aca="false">IF(M1656&gt;$O$5,$O$2+$O$1,(M1656^3*3270.5936-M1656^2*8015778.389801+M1656*6549018422.82398-1783686174686.87))-$O$1</f>
        <v>30374122.1035156</v>
      </c>
      <c r="O1656" s="41" t="n">
        <f aca="false">N1656*100/$O$2</f>
        <v>77.7092745050167</v>
      </c>
      <c r="R1656" s="47" t="n">
        <f aca="false">SUM(D1656,I1656,N1656)</f>
        <v>188590340.821533</v>
      </c>
      <c r="S1656" s="41" t="n">
        <f aca="false">R1656*100/$R$2</f>
        <v>68.3277645833423</v>
      </c>
      <c r="U1656" s="41" t="n">
        <f aca="false">[1]Plan1!$B1651</f>
        <v>14.16</v>
      </c>
    </row>
    <row r="1657" customFormat="false" ht="15" hidden="false" customHeight="false" outlineLevel="0" collapsed="false">
      <c r="A1657" s="46" t="n">
        <v>43655</v>
      </c>
      <c r="B1657" s="41" t="n">
        <f aca="false">[2]Plan1!$C1652</f>
        <v>-5.34</v>
      </c>
      <c r="C1657" s="41" t="n">
        <f aca="false">$E$5 + B1657</f>
        <v>775.66</v>
      </c>
      <c r="D1657" s="47" t="n">
        <f aca="false">IF(C1657&gt;$E$5,$E$2+$E$1,(IF(C1657&gt;764.99,C1657^3*3486.59308-C1657^2*7860012.00812+C1657*5908819377.96283-1481278321001.59,IF(C1657&gt;752.99,C1657^3*3588.471445-C1657^2*8028757.56264+C1657*5988077680.84934-1488767378546.26,C1657^3*899.851852-C1657^2*1969009.674601+C1657*1435480406.01138-348666163343.76))))-$E$1</f>
        <v>95648541.3024902</v>
      </c>
      <c r="E1657" s="47" t="n">
        <f aca="false">D1657*100/$E$2</f>
        <v>64.2026828404576</v>
      </c>
      <c r="G1657" s="41" t="n">
        <f aca="false">[3]Plan1!$C1652</f>
        <v>-3.82</v>
      </c>
      <c r="H1657" s="41" t="n">
        <f aca="false">$J$5 + G1657</f>
        <v>756.18</v>
      </c>
      <c r="I1657" s="47" t="n">
        <f aca="false">IF(H1657&gt;$J$5,$J$2+$J$1,(IF(H1657&gt;739.99,H1657^3*2498.244218-H1657^2*5471052.355142+H1657*3994605728.77515-972400879260.135,H1657^3*1396.138889-H1657^2*3002770.071427+H1657*2152080038.43115-513963640099.415)))-$J$1</f>
        <v>62192219.4902344</v>
      </c>
      <c r="J1657" s="47" t="n">
        <f aca="false">I1657*100/$J$2</f>
        <v>70.719227285072</v>
      </c>
      <c r="L1657" s="41" t="n">
        <f aca="false">[4]Plan1!$C1652</f>
        <v>-1.84</v>
      </c>
      <c r="M1657" s="41" t="n">
        <f aca="false">$O$5 + L1657</f>
        <v>836.94</v>
      </c>
      <c r="N1657" s="47" t="n">
        <f aca="false">IF(M1657&gt;$O$5,$O$2+$O$1,(M1657^3*3270.5936-M1657^2*8015778.389801+M1657*6549018422.82398-1783686174686.87))-$O$1</f>
        <v>30285817.7412109</v>
      </c>
      <c r="O1657" s="41" t="n">
        <f aca="false">N1657*100/$O$2</f>
        <v>77.4833562741312</v>
      </c>
      <c r="R1657" s="47" t="n">
        <f aca="false">SUM(D1657,I1657,N1657)</f>
        <v>188126578.533936</v>
      </c>
      <c r="S1657" s="41" t="n">
        <f aca="false">R1657*100/$R$2</f>
        <v>68.159739856988</v>
      </c>
      <c r="U1657" s="41" t="n">
        <f aca="false">[1]Plan1!$B1652</f>
        <v>13.09</v>
      </c>
    </row>
    <row r="1658" customFormat="false" ht="15" hidden="false" customHeight="false" outlineLevel="0" collapsed="false">
      <c r="A1658" s="46" t="n">
        <v>43656</v>
      </c>
      <c r="B1658" s="41" t="n">
        <f aca="false">[2]Plan1!$C1653</f>
        <v>-5.37</v>
      </c>
      <c r="C1658" s="41" t="n">
        <f aca="false">$E$5 + B1658</f>
        <v>775.63</v>
      </c>
      <c r="D1658" s="47" t="n">
        <f aca="false">IF(C1658&gt;$E$5,$E$2+$E$1,(IF(C1658&gt;764.99,C1658^3*3486.59308-C1658^2*7860012.00812+C1658*5908819377.96283-1481278321001.59,IF(C1658&gt;752.99,C1658^3*3588.471445-C1658^2*8028757.56264+C1658*5988077680.84934-1488767378546.26,C1658^3*899.851852-C1658^2*1969009.674601+C1658*1435480406.01138-348666163343.76))))-$E$1</f>
        <v>95392708.126709</v>
      </c>
      <c r="E1658" s="47" t="n">
        <f aca="false">D1658*100/$E$2</f>
        <v>64.030958567185</v>
      </c>
      <c r="G1658" s="41" t="n">
        <f aca="false">[3]Plan1!$C1653</f>
        <v>-3.84</v>
      </c>
      <c r="H1658" s="41" t="n">
        <f aca="false">$J$5 + G1658</f>
        <v>756.16</v>
      </c>
      <c r="I1658" s="47" t="n">
        <f aca="false">IF(H1658&gt;$J$5,$J$2+$J$1,(IF(H1658&gt;739.99,H1658^3*2498.244218-H1658^2*5471052.355142+H1658*3994605728.77515-972400879260.135,H1658^3*1396.138889-H1658^2*3002770.071427+H1658*2152080038.43115-513963640099.415)))-$J$1</f>
        <v>62073207.5893555</v>
      </c>
      <c r="J1658" s="47" t="n">
        <f aca="false">I1658*100/$J$2</f>
        <v>70.5838979828399</v>
      </c>
      <c r="L1658" s="41" t="n">
        <f aca="false">[4]Plan1!$C1653</f>
        <v>-1.86</v>
      </c>
      <c r="M1658" s="41" t="n">
        <f aca="false">$O$5 + L1658</f>
        <v>836.92</v>
      </c>
      <c r="N1658" s="47" t="n">
        <f aca="false">IF(M1658&gt;$O$5,$O$2+$O$1,(M1658^3*3270.5936-M1658^2*8015778.389801+M1658*6549018422.82398-1783686174686.87))-$O$1</f>
        <v>30197670.2514648</v>
      </c>
      <c r="O1658" s="41" t="n">
        <f aca="false">N1658*100/$O$2</f>
        <v>77.257839386622</v>
      </c>
      <c r="R1658" s="47" t="n">
        <f aca="false">SUM(D1658,I1658,N1658)</f>
        <v>187663585.967529</v>
      </c>
      <c r="S1658" s="41" t="n">
        <f aca="false">R1658*100/$R$2</f>
        <v>67.9919940066786</v>
      </c>
      <c r="U1658" s="41" t="n">
        <f aca="false">[1]Plan1!$B1653</f>
        <v>13.36</v>
      </c>
    </row>
    <row r="1659" customFormat="false" ht="15" hidden="false" customHeight="false" outlineLevel="0" collapsed="false">
      <c r="A1659" s="46" t="n">
        <v>43657</v>
      </c>
      <c r="B1659" s="41" t="n">
        <f aca="false">[2]Plan1!$C1654</f>
        <v>-5.4</v>
      </c>
      <c r="C1659" s="41" t="n">
        <f aca="false">$E$5 + B1659</f>
        <v>775.6</v>
      </c>
      <c r="D1659" s="47" t="n">
        <f aca="false">IF(C1659&gt;$E$5,$E$2+$E$1,(IF(C1659&gt;764.99,C1659^3*3486.59308-C1659^2*7860012.00812+C1659*5908819377.96283-1481278321001.59,IF(C1659&gt;752.99,C1659^3*3588.471445-C1659^2*8028757.56264+C1659*5988077680.84934-1488767378546.26,C1659^3*899.851852-C1659^2*1969009.674601+C1659*1435480406.01138-348666163343.76))))-$E$1</f>
        <v>95137330.1833496</v>
      </c>
      <c r="E1659" s="47" t="n">
        <f aca="false">D1659*100/$E$2</f>
        <v>63.85953986201</v>
      </c>
      <c r="G1659" s="41" t="n">
        <f aca="false">[3]Plan1!$C1654</f>
        <v>-3.88</v>
      </c>
      <c r="H1659" s="41" t="n">
        <f aca="false">$J$5 + G1659</f>
        <v>756.12</v>
      </c>
      <c r="I1659" s="47" t="n">
        <f aca="false">IF(H1659&gt;$J$5,$J$2+$J$1,(IF(H1659&gt;739.99,H1659^3*2498.244218-H1659^2*5471052.355142+H1659*3994605728.77515-972400879260.135,H1659^3*1396.138889-H1659^2*3002770.071427+H1659*2152080038.43115-513963640099.415)))-$J$1</f>
        <v>61835654.4621582</v>
      </c>
      <c r="J1659" s="47" t="n">
        <f aca="false">I1659*100/$J$2</f>
        <v>70.313774585858</v>
      </c>
      <c r="L1659" s="41" t="n">
        <f aca="false">[4]Plan1!$C1654</f>
        <v>-1.88</v>
      </c>
      <c r="M1659" s="41" t="n">
        <f aca="false">$O$5 + L1659</f>
        <v>836.9</v>
      </c>
      <c r="N1659" s="47" t="n">
        <f aca="false">IF(M1659&gt;$O$5,$O$2+$O$1,(M1659^3*3270.5936-M1659^2*8015778.389801+M1659*6549018422.82398-1783686174686.87))-$O$1</f>
        <v>30109679.4785156</v>
      </c>
      <c r="O1659" s="41" t="n">
        <f aca="false">N1659*100/$O$2</f>
        <v>77.0327234439878</v>
      </c>
      <c r="R1659" s="47" t="n">
        <f aca="false">SUM(D1659,I1659,N1659)</f>
        <v>187082664.124023</v>
      </c>
      <c r="S1659" s="41" t="n">
        <f aca="false">R1659*100/$R$2</f>
        <v>67.7815214512366</v>
      </c>
      <c r="U1659" s="41" t="n">
        <f aca="false">[1]Plan1!$B1654</f>
        <v>13.36</v>
      </c>
    </row>
    <row r="1660" customFormat="false" ht="15" hidden="false" customHeight="false" outlineLevel="0" collapsed="false">
      <c r="A1660" s="46" t="n">
        <v>43658</v>
      </c>
      <c r="B1660" s="41" t="n">
        <f aca="false">[2]Plan1!$C1655</f>
        <v>-5.42</v>
      </c>
      <c r="C1660" s="41" t="n">
        <f aca="false">$E$5 + B1660</f>
        <v>775.58</v>
      </c>
      <c r="D1660" s="47" t="n">
        <f aca="false">IF(C1660&gt;$E$5,$E$2+$E$1,(IF(C1660&gt;764.99,C1660^3*3486.59308-C1660^2*7860012.00812+C1660*5908819377.96283-1481278321001.59,IF(C1660&gt;752.99,C1660^3*3588.471445-C1660^2*8028757.56264+C1660*5988077680.84934-1488767378546.26,C1660^3*899.851852-C1660^2*1969009.674601+C1660*1435480406.01138-348666163343.76))))-$E$1</f>
        <v>94967330.8474121</v>
      </c>
      <c r="E1660" s="47" t="n">
        <f aca="false">D1660*100/$E$2</f>
        <v>63.7454302969329</v>
      </c>
      <c r="G1660" s="41" t="n">
        <f aca="false">[3]Plan1!$C1655</f>
        <v>-3.88</v>
      </c>
      <c r="H1660" s="41" t="n">
        <f aca="false">$J$5 + G1660</f>
        <v>756.12</v>
      </c>
      <c r="I1660" s="47" t="n">
        <f aca="false">IF(H1660&gt;$J$5,$J$2+$J$1,(IF(H1660&gt;739.99,H1660^3*2498.244218-H1660^2*5471052.355142+H1660*3994605728.77515-972400879260.135,H1660^3*1396.138889-H1660^2*3002770.071427+H1660*2152080038.43115-513963640099.415)))-$J$1</f>
        <v>61835654.4621582</v>
      </c>
      <c r="J1660" s="47" t="n">
        <f aca="false">I1660*100/$J$2</f>
        <v>70.313774585858</v>
      </c>
      <c r="L1660" s="41" t="n">
        <f aca="false">[4]Plan1!$C1655</f>
        <v>-1.9</v>
      </c>
      <c r="M1660" s="41" t="n">
        <f aca="false">$O$5 + L1660</f>
        <v>836.88</v>
      </c>
      <c r="N1660" s="47" t="n">
        <f aca="false">IF(M1660&gt;$O$5,$O$2+$O$1,(M1660^3*3270.5936-M1660^2*8015778.389801+M1660*6549018422.82398-1783686174686.87))-$O$1</f>
        <v>30021845.2675781</v>
      </c>
      <c r="O1660" s="41" t="n">
        <f aca="false">N1660*100/$O$2</f>
        <v>76.8080080502256</v>
      </c>
      <c r="R1660" s="47" t="n">
        <f aca="false">SUM(D1660,I1660,N1660)</f>
        <v>186824830.577148</v>
      </c>
      <c r="S1660" s="41" t="n">
        <f aca="false">R1660*100/$R$2</f>
        <v>67.6881063281936</v>
      </c>
      <c r="U1660" s="41" t="n">
        <f aca="false">[1]Plan1!$B1655</f>
        <v>13.36</v>
      </c>
    </row>
    <row r="1661" customFormat="false" ht="15" hidden="false" customHeight="false" outlineLevel="0" collapsed="false">
      <c r="A1661" s="46" t="n">
        <v>43659</v>
      </c>
      <c r="B1661" s="41" t="n">
        <f aca="false">[2]Plan1!$C1656</f>
        <v>-5.45</v>
      </c>
      <c r="C1661" s="41" t="n">
        <f aca="false">$E$5 + B1661</f>
        <v>775.55</v>
      </c>
      <c r="D1661" s="47" t="n">
        <f aca="false">IF(C1661&gt;$E$5,$E$2+$E$1,(IF(C1661&gt;764.99,C1661^3*3486.59308-C1661^2*7860012.00812+C1661*5908819377.96283-1481278321001.59,IF(C1661&gt;752.99,C1661^3*3588.471445-C1661^2*8028757.56264+C1661*5988077680.84934-1488767378546.26,C1661^3*899.851852-C1661^2*1969009.674601+C1661*1435480406.01138-348666163343.76))))-$E$1</f>
        <v>94712710.3693848</v>
      </c>
      <c r="E1661" s="47" t="n">
        <f aca="false">D1661*100/$E$2</f>
        <v>63.5745200292711</v>
      </c>
      <c r="G1661" s="41" t="n">
        <f aca="false">[3]Plan1!$C1656</f>
        <v>-3.89</v>
      </c>
      <c r="H1661" s="41" t="n">
        <f aca="false">$J$5 + G1661</f>
        <v>756.11</v>
      </c>
      <c r="I1661" s="47" t="n">
        <f aca="false">IF(H1661&gt;$J$5,$J$2+$J$1,(IF(H1661&gt;739.99,H1661^3*2498.244218-H1661^2*5471052.355142+H1661*3994605728.77515-972400879260.135,H1661^3*1396.138889-H1661^2*3002770.071427+H1661*2152080038.43115-513963640099.415)))-$J$1</f>
        <v>61776364.1503906</v>
      </c>
      <c r="J1661" s="47" t="n">
        <f aca="false">I1661*100/$J$2</f>
        <v>70.2463551390516</v>
      </c>
      <c r="L1661" s="41" t="n">
        <f aca="false">[4]Plan1!$C1656</f>
        <v>-1.91</v>
      </c>
      <c r="M1661" s="41" t="n">
        <f aca="false">$O$5 + L1661</f>
        <v>836.87</v>
      </c>
      <c r="N1661" s="47" t="n">
        <f aca="false">IF(M1661&gt;$O$5,$O$2+$O$1,(M1661^3*3270.5936-M1661^2*8015778.389801+M1661*6549018422.82398-1783686174686.87))-$O$1</f>
        <v>29977986.8222656</v>
      </c>
      <c r="O1661" s="41" t="n">
        <f aca="false">N1661*100/$O$2</f>
        <v>76.695800429721</v>
      </c>
      <c r="R1661" s="47" t="n">
        <f aca="false">SUM(D1661,I1661,N1661)</f>
        <v>186467061.342041</v>
      </c>
      <c r="S1661" s="41" t="n">
        <f aca="false">R1661*100/$R$2</f>
        <v>67.5584837188643</v>
      </c>
      <c r="U1661" s="41" t="n">
        <f aca="false">[1]Plan1!$B1656</f>
        <v>12.07</v>
      </c>
    </row>
    <row r="1662" customFormat="false" ht="15" hidden="false" customHeight="false" outlineLevel="0" collapsed="false">
      <c r="A1662" s="46" t="n">
        <v>43660</v>
      </c>
      <c r="B1662" s="41" t="n">
        <f aca="false">[2]Plan1!$C1657</f>
        <v>-5.48</v>
      </c>
      <c r="C1662" s="41" t="n">
        <f aca="false">$E$5 + B1662</f>
        <v>775.52</v>
      </c>
      <c r="D1662" s="47" t="n">
        <f aca="false">IF(C1662&gt;$E$5,$E$2+$E$1,(IF(C1662&gt;764.99,C1662^3*3486.59308-C1662^2*7860012.00812+C1662*5908819377.96283-1481278321001.59,IF(C1662&gt;752.99,C1662^3*3588.471445-C1662^2*8028757.56264+C1662*5988077680.84934-1488767378546.26,C1662^3*899.851852-C1662^2*1969009.674601+C1662*1435480406.01138-348666163343.76))))-$E$1</f>
        <v>94458543.6154785</v>
      </c>
      <c r="E1662" s="47" t="n">
        <f aca="false">D1662*100/$E$2</f>
        <v>63.4039143172819</v>
      </c>
      <c r="G1662" s="41" t="n">
        <f aca="false">[3]Plan1!$C1657</f>
        <v>-3.92</v>
      </c>
      <c r="H1662" s="41" t="n">
        <f aca="false">$J$5 + G1662</f>
        <v>756.08</v>
      </c>
      <c r="I1662" s="47" t="n">
        <f aca="false">IF(H1662&gt;$J$5,$J$2+$J$1,(IF(H1662&gt;739.99,H1662^3*2498.244218-H1662^2*5471052.355142+H1662*3994605728.77515-972400879260.135,H1662^3*1396.138889-H1662^2*3002770.071427+H1662*2152080038.43115-513963640099.415)))-$J$1</f>
        <v>61598728.1027832</v>
      </c>
      <c r="J1662" s="47" t="n">
        <f aca="false">I1662*100/$J$2</f>
        <v>70.0443638911473</v>
      </c>
      <c r="L1662" s="41" t="n">
        <f aca="false">[4]Plan1!$C1657</f>
        <v>-1.93</v>
      </c>
      <c r="M1662" s="41" t="n">
        <f aca="false">$O$5 + L1662</f>
        <v>836.85</v>
      </c>
      <c r="N1662" s="47" t="n">
        <f aca="false">IF(M1662&gt;$O$5,$O$2+$O$1,(M1662^3*3270.5936-M1662^2*8015778.389801+M1662*6549018422.82398-1783686174686.87))-$O$1</f>
        <v>29890387.1591797</v>
      </c>
      <c r="O1662" s="41" t="n">
        <f aca="false">N1662*100/$O$2</f>
        <v>76.4716851041128</v>
      </c>
      <c r="R1662" s="47" t="n">
        <f aca="false">SUM(D1662,I1662,N1662)</f>
        <v>185947658.877441</v>
      </c>
      <c r="S1662" s="41" t="n">
        <f aca="false">R1662*100/$R$2</f>
        <v>67.3703001185242</v>
      </c>
      <c r="U1662" s="41" t="n">
        <f aca="false">[1]Plan1!$B1657</f>
        <v>12.58</v>
      </c>
    </row>
    <row r="1663" customFormat="false" ht="15" hidden="false" customHeight="false" outlineLevel="0" collapsed="false">
      <c r="A1663" s="46" t="n">
        <v>43661</v>
      </c>
      <c r="B1663" s="41" t="n">
        <f aca="false">[2]Plan1!$C1658</f>
        <v>-5.5</v>
      </c>
      <c r="C1663" s="41" t="n">
        <f aca="false">$E$5 + B1663</f>
        <v>775.5</v>
      </c>
      <c r="D1663" s="47" t="n">
        <f aca="false">IF(C1663&gt;$E$5,$E$2+$E$1,(IF(C1663&gt;764.99,C1663^3*3486.59308-C1663^2*7860012.00812+C1663*5908819377.96283-1481278321001.59,IF(C1663&gt;752.99,C1663^3*3588.471445-C1663^2*8028757.56264+C1663*5988077680.84934-1488767378546.26,C1663^3*899.851852-C1663^2*1969009.674601+C1663*1435480406.01138-348666163343.76))))-$E$1</f>
        <v>94289350.9040527</v>
      </c>
      <c r="E1663" s="47" t="n">
        <f aca="false">D1663*100/$E$2</f>
        <v>63.2903461870976</v>
      </c>
      <c r="G1663" s="41" t="n">
        <f aca="false">[3]Plan1!$C1658</f>
        <v>-3.95</v>
      </c>
      <c r="H1663" s="41" t="n">
        <f aca="false">$J$5 + G1663</f>
        <v>756.05</v>
      </c>
      <c r="I1663" s="47" t="n">
        <f aca="false">IF(H1663&gt;$J$5,$J$2+$J$1,(IF(H1663&gt;739.99,H1663^3*2498.244218-H1663^2*5471052.355142+H1663*3994605728.77515-972400879260.135,H1663^3*1396.138889-H1663^2*3002770.071427+H1663*2152080038.43115-513963640099.415)))-$J$1</f>
        <v>61421444.0720215</v>
      </c>
      <c r="J1663" s="47" t="n">
        <f aca="false">I1663*100/$J$2</f>
        <v>69.8427729241708</v>
      </c>
      <c r="L1663" s="41" t="n">
        <f aca="false">[4]Plan1!$C1658</f>
        <v>-1.95</v>
      </c>
      <c r="M1663" s="41" t="n">
        <f aca="false">$O$5 + L1663</f>
        <v>836.83</v>
      </c>
      <c r="N1663" s="47" t="n">
        <f aca="false">IF(M1663&gt;$O$5,$O$2+$O$1,(M1663^3*3270.5936-M1663^2*8015778.389801+M1663*6549018422.82398-1783686174686.87))-$O$1</f>
        <v>29802943.6640625</v>
      </c>
      <c r="O1663" s="41" t="n">
        <f aca="false">N1663*100/$O$2</f>
        <v>76.2479693192555</v>
      </c>
      <c r="R1663" s="47" t="n">
        <f aca="false">SUM(D1663,I1663,N1663)</f>
        <v>185513738.640137</v>
      </c>
      <c r="S1663" s="41" t="n">
        <f aca="false">R1663*100/$R$2</f>
        <v>67.2130874018317</v>
      </c>
      <c r="U1663" s="41" t="n">
        <f aca="false">[1]Plan1!$B1658</f>
        <v>13.09</v>
      </c>
    </row>
    <row r="1664" customFormat="false" ht="15" hidden="false" customHeight="false" outlineLevel="0" collapsed="false">
      <c r="A1664" s="46" t="n">
        <v>43662</v>
      </c>
      <c r="B1664" s="41" t="n">
        <f aca="false">[2]Plan1!$C1659</f>
        <v>-5.53</v>
      </c>
      <c r="C1664" s="41" t="n">
        <f aca="false">$E$5 + B1664</f>
        <v>775.47</v>
      </c>
      <c r="D1664" s="47" t="n">
        <f aca="false">IF(C1664&gt;$E$5,$E$2+$E$1,(IF(C1664&gt;764.99,C1664^3*3486.59308-C1664^2*7860012.00812+C1664*5908819377.96283-1481278321001.59,IF(C1664&gt;752.99,C1664^3*3588.471445-C1664^2*8028757.56264+C1664*5988077680.84934-1488767378546.26,C1664^3*899.851852-C1664^2*1969009.674601+C1664*1435480406.01138-348666163343.76))))-$E$1</f>
        <v>94035939.1042481</v>
      </c>
      <c r="E1664" s="47" t="n">
        <f aca="false">D1664*100/$E$2</f>
        <v>63.1202472269949</v>
      </c>
      <c r="G1664" s="41" t="n">
        <f aca="false">[3]Plan1!$C1659</f>
        <v>-3.96</v>
      </c>
      <c r="H1664" s="41" t="n">
        <f aca="false">$J$5 + G1664</f>
        <v>756.04</v>
      </c>
      <c r="I1664" s="47" t="n">
        <f aca="false">IF(H1664&gt;$J$5,$J$2+$J$1,(IF(H1664&gt;739.99,H1664^3*2498.244218-H1664^2*5471052.355142+H1664*3994605728.77515-972400879260.135,H1664^3*1396.138889-H1664^2*3002770.071427+H1664*2152080038.43115-513963640099.415)))-$J$1</f>
        <v>61362427.5512695</v>
      </c>
      <c r="J1664" s="47" t="n">
        <f aca="false">I1664*100/$J$2</f>
        <v>69.7756648071291</v>
      </c>
      <c r="L1664" s="41" t="n">
        <f aca="false">[4]Plan1!$C1659</f>
        <v>-1.97</v>
      </c>
      <c r="M1664" s="41" t="n">
        <f aca="false">$O$5 + L1664</f>
        <v>836.81</v>
      </c>
      <c r="N1664" s="47" t="n">
        <f aca="false">IF(M1664&gt;$O$5,$O$2+$O$1,(M1664^3*3270.5936-M1664^2*8015778.389801+M1664*6549018422.82398-1783686174686.87))-$O$1</f>
        <v>29715656.1796875</v>
      </c>
      <c r="O1664" s="41" t="n">
        <f aca="false">N1664*100/$O$2</f>
        <v>76.0246526729</v>
      </c>
      <c r="R1664" s="47" t="n">
        <f aca="false">SUM(D1664,I1664,N1664)</f>
        <v>185114022.835205</v>
      </c>
      <c r="S1664" s="41" t="n">
        <f aca="false">R1664*100/$R$2</f>
        <v>67.0682672201584</v>
      </c>
      <c r="U1664" s="41" t="n">
        <f aca="false">[1]Plan1!$B1659</f>
        <v>12.83</v>
      </c>
    </row>
    <row r="1665" customFormat="false" ht="15" hidden="false" customHeight="false" outlineLevel="0" collapsed="false">
      <c r="A1665" s="46" t="n">
        <v>43663</v>
      </c>
      <c r="B1665" s="41" t="n">
        <f aca="false">[2]Plan1!$C1660</f>
        <v>-5.56</v>
      </c>
      <c r="C1665" s="41" t="n">
        <f aca="false">$E$5 + B1665</f>
        <v>775.44</v>
      </c>
      <c r="D1665" s="47" t="n">
        <f aca="false">IF(C1665&gt;$E$5,$E$2+$E$1,(IF(C1665&gt;764.99,C1665^3*3486.59308-C1665^2*7860012.00812+C1665*5908819377.96283-1481278321001.59,IF(C1665&gt;752.99,C1665^3*3588.471445-C1665^2*8028757.56264+C1665*5988077680.84934-1488767378546.26,C1665^3*899.851852-C1665^2*1969009.674601+C1665*1435480406.01138-348666163343.76))))-$E$1</f>
        <v>93782979.5241699</v>
      </c>
      <c r="E1665" s="47" t="n">
        <f aca="false">D1665*100/$E$2</f>
        <v>62.9504518127622</v>
      </c>
      <c r="G1665" s="41" t="n">
        <f aca="false">[3]Plan1!$C1660</f>
        <v>-3.99</v>
      </c>
      <c r="H1665" s="41" t="n">
        <f aca="false">$J$5 + G1665</f>
        <v>756.01</v>
      </c>
      <c r="I1665" s="47" t="n">
        <f aca="false">IF(H1665&gt;$J$5,$J$2+$J$1,(IF(H1665&gt;739.99,H1665^3*2498.244218-H1665^2*5471052.355142+H1665*3994605728.77515-972400879260.135,H1665^3*1396.138889-H1665^2*3002770.071427+H1665*2152080038.43115-513963640099.415)))-$J$1</f>
        <v>61185612.2475586</v>
      </c>
      <c r="J1665" s="47" t="n">
        <f aca="false">I1665*100/$J$2</f>
        <v>69.5746068331075</v>
      </c>
      <c r="L1665" s="41" t="n">
        <f aca="false">[4]Plan1!$C1660</f>
        <v>-1.98</v>
      </c>
      <c r="M1665" s="41" t="n">
        <f aca="false">$O$5 + L1665</f>
        <v>836.8</v>
      </c>
      <c r="N1665" s="47" t="n">
        <f aca="false">IF(M1665&gt;$O$5,$O$2+$O$1,(M1665^3*3270.5936-M1665^2*8015778.389801+M1665*6549018422.82398-1783686174686.87))-$O$1</f>
        <v>29672070.8916016</v>
      </c>
      <c r="O1665" s="41" t="n">
        <f aca="false">N1665*100/$O$2</f>
        <v>75.9131438989276</v>
      </c>
      <c r="R1665" s="47" t="n">
        <f aca="false">SUM(D1665,I1665,N1665)</f>
        <v>184640662.66333</v>
      </c>
      <c r="S1665" s="41" t="n">
        <f aca="false">R1665*100/$R$2</f>
        <v>66.8967651048003</v>
      </c>
      <c r="U1665" s="41" t="n">
        <f aca="false">[1]Plan1!$B1660</f>
        <v>11.34</v>
      </c>
    </row>
    <row r="1666" customFormat="false" ht="15" hidden="false" customHeight="false" outlineLevel="0" collapsed="false">
      <c r="A1666" s="46" t="n">
        <v>43664</v>
      </c>
      <c r="B1666" s="41" t="n">
        <f aca="false">[2]Plan1!$C1661</f>
        <v>-5.59</v>
      </c>
      <c r="C1666" s="41" t="n">
        <f aca="false">$E$5 + B1666</f>
        <v>775.41</v>
      </c>
      <c r="D1666" s="47" t="n">
        <f aca="false">IF(C1666&gt;$E$5,$E$2+$E$1,(IF(C1666&gt;764.99,C1666^3*3486.59308-C1666^2*7860012.00812+C1666*5908819377.96283-1481278321001.59,IF(C1666&gt;752.99,C1666^3*3588.471445-C1666^2*8028757.56264+C1666*5988077680.84934-1488767378546.26,C1666^3*899.851852-C1666^2*1969009.674601+C1666*1435480406.01138-348666163343.76))))-$E$1</f>
        <v>93530471.598877</v>
      </c>
      <c r="E1666" s="47" t="n">
        <f aca="false">D1666*100/$E$2</f>
        <v>62.7809595651908</v>
      </c>
      <c r="G1666" s="41" t="n">
        <f aca="false">[3]Plan1!$C1661</f>
        <v>-4.02</v>
      </c>
      <c r="H1666" s="41" t="n">
        <f aca="false">$J$5 + G1666</f>
        <v>755.98</v>
      </c>
      <c r="I1666" s="47" t="n">
        <f aca="false">IF(H1666&gt;$J$5,$J$2+$J$1,(IF(H1666&gt;739.99,H1666^3*2498.244218-H1666^2*5471052.355142+H1666*3994605728.77515-972400879260.135,H1666^3*1396.138889-H1666^2*3002770.071427+H1666*2152080038.43115-513963640099.415)))-$J$1</f>
        <v>61009148.0168457</v>
      </c>
      <c r="J1666" s="47" t="n">
        <f aca="false">I1666*100/$J$2</f>
        <v>69.3739480667577</v>
      </c>
      <c r="L1666" s="41" t="n">
        <f aca="false">[4]Plan1!$C1661</f>
        <v>-2</v>
      </c>
      <c r="M1666" s="41" t="n">
        <f aca="false">$O$5 + L1666</f>
        <v>836.78</v>
      </c>
      <c r="N1666" s="47" t="n">
        <f aca="false">IF(M1666&gt;$O$5,$O$2+$O$1,(M1666^3*3270.5936-M1666^2*8015778.389801+M1666*6549018422.82398-1783686174686.87))-$O$1</f>
        <v>29585017.1303711</v>
      </c>
      <c r="O1666" s="41" t="n">
        <f aca="false">N1666*100/$O$2</f>
        <v>75.6904252107924</v>
      </c>
      <c r="R1666" s="47" t="n">
        <f aca="false">SUM(D1666,I1666,N1666)</f>
        <v>184124636.746094</v>
      </c>
      <c r="S1666" s="41" t="n">
        <f aca="false">R1666*100/$R$2</f>
        <v>66.7098048541414</v>
      </c>
      <c r="U1666" s="41" t="n">
        <f aca="false">[1]Plan1!$B1661</f>
        <v>11.82</v>
      </c>
    </row>
    <row r="1667" customFormat="false" ht="15" hidden="false" customHeight="false" outlineLevel="0" collapsed="false">
      <c r="A1667" s="46" t="n">
        <v>43665</v>
      </c>
      <c r="B1667" s="41" t="n">
        <f aca="false">[2]Plan1!$C1662</f>
        <v>-5.61</v>
      </c>
      <c r="C1667" s="41" t="n">
        <f aca="false">$E$5 + B1667</f>
        <v>775.39</v>
      </c>
      <c r="D1667" s="47" t="n">
        <f aca="false">IF(C1667&gt;$E$5,$E$2+$E$1,(IF(C1667&gt;764.99,C1667^3*3486.59308-C1667^2*7860012.00812+C1667*5908819377.96283-1481278321001.59,IF(C1667&gt;752.99,C1667^3*3588.471445-C1667^2*8028757.56264+C1667*5988077680.84934-1488767378546.26,C1667^3*899.851852-C1667^2*1969009.674601+C1667*1435480406.01138-348666163343.76))))-$E$1</f>
        <v>93362383.6218262</v>
      </c>
      <c r="E1667" s="47" t="n">
        <f aca="false">D1667*100/$E$2</f>
        <v>62.6681329717799</v>
      </c>
      <c r="G1667" s="41" t="n">
        <f aca="false">[3]Plan1!$C1662</f>
        <v>-4.04</v>
      </c>
      <c r="H1667" s="41" t="n">
        <f aca="false">$J$5 + G1667</f>
        <v>755.96</v>
      </c>
      <c r="I1667" s="47" t="n">
        <f aca="false">IF(H1667&gt;$J$5,$J$2+$J$1,(IF(H1667&gt;739.99,H1667^3*2498.244218-H1667^2*5471052.355142+H1667*3994605728.77515-972400879260.135,H1667^3*1396.138889-H1667^2*3002770.071427+H1667*2152080038.43115-513963640099.415)))-$J$1</f>
        <v>60891700.036377</v>
      </c>
      <c r="J1667" s="47" t="n">
        <f aca="false">I1667*100/$J$2</f>
        <v>69.2403971098531</v>
      </c>
      <c r="L1667" s="41" t="n">
        <f aca="false">[4]Plan1!$C1662</f>
        <v>-2.02</v>
      </c>
      <c r="M1667" s="41" t="n">
        <f aca="false">$O$5 + L1667</f>
        <v>836.76</v>
      </c>
      <c r="N1667" s="47" t="n">
        <f aca="false">IF(M1667&gt;$O$5,$O$2+$O$1,(M1667^3*3270.5936-M1667^2*8015778.389801+M1667*6549018422.82398-1783686174686.87))-$O$1</f>
        <v>29498118.9863281</v>
      </c>
      <c r="O1667" s="41" t="n">
        <f aca="false">N1667*100/$O$2</f>
        <v>75.4681046542872</v>
      </c>
      <c r="R1667" s="47" t="n">
        <f aca="false">SUM(D1667,I1667,N1667)</f>
        <v>183752202.644531</v>
      </c>
      <c r="S1667" s="41" t="n">
        <f aca="false">R1667*100/$R$2</f>
        <v>66.574869048291</v>
      </c>
      <c r="U1667" s="41" t="n">
        <f aca="false">[1]Plan1!$B1662</f>
        <v>11.34</v>
      </c>
    </row>
    <row r="1668" customFormat="false" ht="15" hidden="false" customHeight="false" outlineLevel="0" collapsed="false">
      <c r="A1668" s="46" t="n">
        <v>43666</v>
      </c>
      <c r="B1668" s="41" t="n">
        <f aca="false">[2]Plan1!$C1663</f>
        <v>-5.64</v>
      </c>
      <c r="C1668" s="41" t="n">
        <f aca="false">$E$5 + B1668</f>
        <v>775.36</v>
      </c>
      <c r="D1668" s="47" t="n">
        <f aca="false">IF(C1668&gt;$E$5,$E$2+$E$1,(IF(C1668&gt;764.99,C1668^3*3486.59308-C1668^2*7860012.00812+C1668*5908819377.96283-1481278321001.59,IF(C1668&gt;752.99,C1668^3*3588.471445-C1668^2*8028757.56264+C1668*5988077680.84934-1488767378546.26,C1668^3*899.851852-C1668^2*1969009.674601+C1668*1435480406.01138-348666163343.76))))-$E$1</f>
        <v>93110627.1989746</v>
      </c>
      <c r="E1668" s="47" t="n">
        <f aca="false">D1668*100/$E$2</f>
        <v>62.4991451592185</v>
      </c>
      <c r="G1668" s="41" t="n">
        <f aca="false">[3]Plan1!$C1663</f>
        <v>-4.06</v>
      </c>
      <c r="H1668" s="41" t="n">
        <f aca="false">$J$5 + G1668</f>
        <v>755.94</v>
      </c>
      <c r="I1668" s="47" t="n">
        <f aca="false">IF(H1668&gt;$J$5,$J$2+$J$1,(IF(H1668&gt;739.99,H1668^3*2498.244218-H1668^2*5471052.355142+H1668*3994605728.77515-972400879260.135,H1668^3*1396.138889-H1668^2*3002770.071427+H1668*2152080038.43115-513963640099.415)))-$J$1</f>
        <v>60774407.7890625</v>
      </c>
      <c r="J1668" s="47" t="n">
        <f aca="false">I1668*100/$J$2</f>
        <v>69.1070232382563</v>
      </c>
      <c r="L1668" s="41" t="n">
        <f aca="false">[4]Plan1!$C1663</f>
        <v>-2.04</v>
      </c>
      <c r="M1668" s="41" t="n">
        <f aca="false">$O$5 + L1668</f>
        <v>836.74</v>
      </c>
      <c r="N1668" s="47" t="n">
        <f aca="false">IF(M1668&gt;$O$5,$O$2+$O$1,(M1668^3*3270.5936-M1668^2*8015778.389801+M1668*6549018422.82398-1783686174686.87))-$O$1</f>
        <v>29411376.3046875</v>
      </c>
      <c r="O1668" s="41" t="n">
        <f aca="false">N1668*100/$O$2</f>
        <v>75.246181833409</v>
      </c>
      <c r="R1668" s="47" t="n">
        <f aca="false">SUM(D1668,I1668,N1668)</f>
        <v>183296411.292725</v>
      </c>
      <c r="S1668" s="41" t="n">
        <f aca="false">R1668*100/$R$2</f>
        <v>66.4097322547007</v>
      </c>
      <c r="U1668" s="41" t="n">
        <f aca="false">[1]Plan1!$B1663</f>
        <v>11.34</v>
      </c>
    </row>
    <row r="1669" customFormat="false" ht="15" hidden="false" customHeight="false" outlineLevel="0" collapsed="false">
      <c r="A1669" s="46" t="n">
        <v>43667</v>
      </c>
      <c r="B1669" s="41" t="n">
        <f aca="false">[2]Plan1!$C1664</f>
        <v>-5.67</v>
      </c>
      <c r="C1669" s="41" t="n">
        <f aca="false">$E$5 + B1669</f>
        <v>775.33</v>
      </c>
      <c r="D1669" s="47" t="n">
        <f aca="false">IF(C1669&gt;$E$5,$E$2+$E$1,(IF(C1669&gt;764.99,C1669^3*3486.59308-C1669^2*7860012.00812+C1669*5908819377.96283-1481278321001.59,IF(C1669&gt;752.99,C1669^3*3588.471445-C1669^2*8028757.56264+C1669*5988077680.84934-1488767378546.26,C1669^3*899.851852-C1669^2*1969009.674601+C1669*1435480406.01138-348666163343.76))))-$E$1</f>
        <v>92859320.923584</v>
      </c>
      <c r="E1669" s="47" t="n">
        <f aca="false">D1669*100/$E$2</f>
        <v>62.3304595015492</v>
      </c>
      <c r="G1669" s="41" t="n">
        <f aca="false">[3]Plan1!$C1664</f>
        <v>-4.09</v>
      </c>
      <c r="H1669" s="41" t="n">
        <f aca="false">$J$5 + G1669</f>
        <v>755.91</v>
      </c>
      <c r="I1669" s="47" t="n">
        <f aca="false">IF(H1669&gt;$J$5,$J$2+$J$1,(IF(H1669&gt;739.99,H1669^3*2498.244218-H1669^2*5471052.355142+H1669*3994605728.77515-972400879260.135,H1669^3*1396.138889-H1669^2*3002770.071427+H1669*2152080038.43115-513963640099.415)))-$J$1</f>
        <v>60598761.154541</v>
      </c>
      <c r="J1669" s="47" t="n">
        <f aca="false">I1669*100/$J$2</f>
        <v>68.9072941665107</v>
      </c>
      <c r="L1669" s="41" t="n">
        <f aca="false">[4]Plan1!$C1664</f>
        <v>-2.06</v>
      </c>
      <c r="M1669" s="41" t="n">
        <f aca="false">$O$5 + L1669</f>
        <v>836.72</v>
      </c>
      <c r="N1669" s="47" t="n">
        <f aca="false">IF(M1669&gt;$O$5,$O$2+$O$1,(M1669^3*3270.5936-M1669^2*8015778.389801+M1669*6549018422.82398-1783686174686.87))-$O$1</f>
        <v>29324788.9296875</v>
      </c>
      <c r="O1669" s="41" t="n">
        <f aca="false">N1669*100/$O$2</f>
        <v>75.0246563496563</v>
      </c>
      <c r="R1669" s="47" t="n">
        <f aca="false">SUM(D1669,I1669,N1669)</f>
        <v>182782871.007813</v>
      </c>
      <c r="S1669" s="41" t="n">
        <f aca="false">R1669*100/$R$2</f>
        <v>66.2236725681935</v>
      </c>
      <c r="U1669" s="41" t="n">
        <f aca="false">[1]Plan1!$B1664</f>
        <v>12.07</v>
      </c>
    </row>
    <row r="1670" customFormat="false" ht="15" hidden="false" customHeight="false" outlineLevel="0" collapsed="false">
      <c r="A1670" s="46" t="n">
        <v>43668</v>
      </c>
      <c r="B1670" s="41" t="n">
        <f aca="false">[2]Plan1!$C1665</f>
        <v>-5.7</v>
      </c>
      <c r="C1670" s="41" t="n">
        <f aca="false">$E$5 + B1670</f>
        <v>775.3</v>
      </c>
      <c r="D1670" s="47" t="n">
        <f aca="false">IF(C1670&gt;$E$5,$E$2+$E$1,(IF(C1670&gt;764.99,C1670^3*3486.59308-C1670^2*7860012.00812+C1670*5908819377.96283-1481278321001.59,IF(C1670&gt;752.99,C1670^3*3588.471445-C1670^2*8028757.56264+C1670*5988077680.84934-1488767378546.26,C1670^3*899.851852-C1670^2*1969009.674601+C1670*1435480406.01138-348666163343.76))))-$E$1</f>
        <v>92608464.2312012</v>
      </c>
      <c r="E1670" s="47" t="n">
        <f aca="false">D1670*100/$E$2</f>
        <v>62.162075619891</v>
      </c>
      <c r="G1670" s="41" t="n">
        <f aca="false">[3]Plan1!$C1665</f>
        <v>-4.11</v>
      </c>
      <c r="H1670" s="41" t="n">
        <f aca="false">$J$5 + G1670</f>
        <v>755.89</v>
      </c>
      <c r="I1670" s="47" t="n">
        <f aca="false">IF(H1670&gt;$J$5,$J$2+$J$1,(IF(H1670&gt;739.99,H1670^3*2498.244218-H1670^2*5471052.355142+H1670*3994605728.77515-972400879260.135,H1670^3*1396.138889-H1670^2*3002770.071427+H1670*2152080038.43115-513963640099.415)))-$J$1</f>
        <v>60481857.7141113</v>
      </c>
      <c r="J1670" s="47" t="n">
        <f aca="false">I1670*100/$J$2</f>
        <v>68.774362410064</v>
      </c>
      <c r="L1670" s="41" t="n">
        <f aca="false">[4]Plan1!$C1665</f>
        <v>-2.08</v>
      </c>
      <c r="M1670" s="41" t="n">
        <f aca="false">$O$5 + L1670</f>
        <v>836.7</v>
      </c>
      <c r="N1670" s="47" t="n">
        <f aca="false">IF(M1670&gt;$O$5,$O$2+$O$1,(M1670^3*3270.5936-M1670^2*8015778.389801+M1670*6549018422.82398-1783686174686.87))-$O$1</f>
        <v>29238356.7001953</v>
      </c>
      <c r="O1670" s="41" t="n">
        <f aca="false">N1670*100/$O$2</f>
        <v>74.8035277907864</v>
      </c>
      <c r="R1670" s="47" t="n">
        <f aca="false">SUM(D1670,I1670,N1670)</f>
        <v>182328678.645508</v>
      </c>
      <c r="S1670" s="41" t="n">
        <f aca="false">R1670*100/$R$2</f>
        <v>66.0591151010829</v>
      </c>
      <c r="U1670" s="41" t="n">
        <f aca="false">[1]Plan1!$B1665</f>
        <v>11.82</v>
      </c>
    </row>
    <row r="1671" customFormat="false" ht="15" hidden="false" customHeight="false" outlineLevel="0" collapsed="false">
      <c r="A1671" s="46" t="n">
        <v>43669</v>
      </c>
      <c r="B1671" s="41" t="n">
        <f aca="false">[2]Plan1!$C1666</f>
        <v>-5.72</v>
      </c>
      <c r="C1671" s="41" t="n">
        <f aca="false">$E$5 + B1671</f>
        <v>775.28</v>
      </c>
      <c r="D1671" s="47" t="n">
        <f aca="false">IF(C1671&gt;$E$5,$E$2+$E$1,(IF(C1671&gt;764.99,C1671^3*3486.59308-C1671^2*7860012.00812+C1671*5908819377.96283-1481278321001.59,IF(C1671&gt;752.99,C1671^3*3588.471445-C1671^2*8028757.56264+C1671*5988077680.84934-1488767378546.26,C1671^3*899.851852-C1671^2*1969009.674601+C1671*1435480406.01138-348666163343.76))))-$E$1</f>
        <v>92441475.9274902</v>
      </c>
      <c r="E1671" s="47" t="n">
        <f aca="false">D1671*100/$E$2</f>
        <v>62.0499871661078</v>
      </c>
      <c r="G1671" s="41" t="n">
        <f aca="false">[3]Plan1!$C1666</f>
        <v>-4.14</v>
      </c>
      <c r="H1671" s="41" t="n">
        <f aca="false">$J$5 + G1671</f>
        <v>755.86</v>
      </c>
      <c r="I1671" s="47" t="n">
        <f aca="false">IF(H1671&gt;$J$5,$J$2+$J$1,(IF(H1671&gt;739.99,H1671^3*2498.244218-H1671^2*5471052.355142+H1671*3994605728.77515-972400879260.135,H1671^3*1396.138889-H1671^2*3002770.071427+H1671*2152080038.43115-513963640099.415)))-$J$1</f>
        <v>60306793.7268066</v>
      </c>
      <c r="J1671" s="47" t="n">
        <f aca="false">I1671*100/$J$2</f>
        <v>68.5752958707267</v>
      </c>
      <c r="L1671" s="41" t="n">
        <f aca="false">[4]Plan1!$C1666</f>
        <v>-2.11</v>
      </c>
      <c r="M1671" s="41" t="n">
        <f aca="false">$O$5 + L1671</f>
        <v>836.67</v>
      </c>
      <c r="N1671" s="47" t="n">
        <f aca="false">IF(M1671&gt;$O$5,$O$2+$O$1,(M1671^3*3270.5936-M1671^2*8015778.389801+M1671*6549018422.82398-1783686174686.87))-$O$1</f>
        <v>29108998.9169922</v>
      </c>
      <c r="O1671" s="41" t="n">
        <f aca="false">N1671*100/$O$2</f>
        <v>74.4725783249867</v>
      </c>
      <c r="R1671" s="47" t="n">
        <f aca="false">SUM(D1671,I1671,N1671)</f>
        <v>181857268.571289</v>
      </c>
      <c r="S1671" s="41" t="n">
        <f aca="false">R1671*100/$R$2</f>
        <v>65.8883195214519</v>
      </c>
      <c r="U1671" s="41" t="n">
        <f aca="false">[1]Plan1!$B1666</f>
        <v>11.82</v>
      </c>
    </row>
    <row r="1672" customFormat="false" ht="15" hidden="false" customHeight="false" outlineLevel="0" collapsed="false">
      <c r="A1672" s="46" t="n">
        <v>43670</v>
      </c>
      <c r="B1672" s="41" t="n">
        <f aca="false">[2]Plan1!$C1667</f>
        <v>-5.75</v>
      </c>
      <c r="C1672" s="41" t="n">
        <f aca="false">$E$5 + B1672</f>
        <v>775.25</v>
      </c>
      <c r="D1672" s="47" t="n">
        <f aca="false">IF(C1672&gt;$E$5,$E$2+$E$1,(IF(C1672&gt;764.99,C1672^3*3486.59308-C1672^2*7860012.00812+C1672*5908819377.96283-1481278321001.59,IF(C1672&gt;752.99,C1672^3*3588.471445-C1672^2*8028757.56264+C1672*5988077680.84934-1488767378546.26,C1672^3*899.851852-C1672^2*1969009.674601+C1672*1435480406.01138-348666163343.76))))-$E$1</f>
        <v>92191367.2868652</v>
      </c>
      <c r="E1672" s="47" t="n">
        <f aca="false">D1672*100/$E$2</f>
        <v>61.8821054032388</v>
      </c>
      <c r="G1672" s="41" t="n">
        <f aca="false">[3]Plan1!$C1667</f>
        <v>-4.16</v>
      </c>
      <c r="H1672" s="41" t="n">
        <f aca="false">$J$5 + G1672</f>
        <v>755.84</v>
      </c>
      <c r="I1672" s="47" t="n">
        <f aca="false">IF(H1672&gt;$J$5,$J$2+$J$1,(IF(H1672&gt;739.99,H1672^3*2498.244218-H1672^2*5471052.355142+H1672*3994605728.77515-972400879260.135,H1672^3*1396.138889-H1672^2*3002770.071427+H1672*2152080038.43115-513963640099.415)))-$J$1</f>
        <v>60190278.3439941</v>
      </c>
      <c r="J1672" s="47" t="n">
        <f aca="false">I1672*100/$J$2</f>
        <v>68.4428053774324</v>
      </c>
      <c r="L1672" s="41" t="n">
        <f aca="false">[4]Plan1!$C1667</f>
        <v>-2.12</v>
      </c>
      <c r="M1672" s="41" t="n">
        <f aca="false">$O$5 + L1672</f>
        <v>836.66</v>
      </c>
      <c r="N1672" s="47" t="n">
        <f aca="false">IF(M1672&gt;$O$5,$O$2+$O$1,(M1672^3*3270.5936-M1672^2*8015778.389801+M1672*6549018422.82398-1783686174686.87))-$O$1</f>
        <v>29065957.0581055</v>
      </c>
      <c r="O1672" s="41" t="n">
        <f aca="false">N1672*100/$O$2</f>
        <v>74.3624598624338</v>
      </c>
      <c r="R1672" s="47" t="n">
        <f aca="false">SUM(D1672,I1672,N1672)</f>
        <v>181447602.688965</v>
      </c>
      <c r="S1672" s="41" t="n">
        <f aca="false">R1672*100/$R$2</f>
        <v>65.7398943484375</v>
      </c>
      <c r="U1672" s="41" t="n">
        <f aca="false">[1]Plan1!$B1667</f>
        <v>11.34</v>
      </c>
    </row>
    <row r="1673" customFormat="false" ht="15" hidden="false" customHeight="false" outlineLevel="0" collapsed="false">
      <c r="A1673" s="46" t="n">
        <v>43671</v>
      </c>
      <c r="B1673" s="41" t="n">
        <f aca="false">[2]Plan1!$C1668</f>
        <v>-5.78</v>
      </c>
      <c r="C1673" s="41" t="n">
        <f aca="false">$E$5 + B1673</f>
        <v>775.22</v>
      </c>
      <c r="D1673" s="47" t="n">
        <f aca="false">IF(C1673&gt;$E$5,$E$2+$E$1,(IF(C1673&gt;764.99,C1673^3*3486.59308-C1673^2*7860012.00812+C1673*5908819377.96283-1481278321001.59,IF(C1673&gt;752.99,C1673^3*3588.471445-C1673^2*8028757.56264+C1673*5988077680.84934-1488767378546.26,C1673^3*899.851852-C1673^2*1969009.674601+C1673*1435480406.01138-348666163343.76))))-$E$1</f>
        <v>91941706.7243652</v>
      </c>
      <c r="E1673" s="47" t="n">
        <f aca="false">D1673*100/$E$2</f>
        <v>61.7145244062504</v>
      </c>
      <c r="G1673" s="41" t="n">
        <f aca="false">[3]Plan1!$C1668</f>
        <v>-4.18</v>
      </c>
      <c r="H1673" s="41" t="n">
        <f aca="false">$J$5 + G1673</f>
        <v>755.82</v>
      </c>
      <c r="I1673" s="47" t="n">
        <f aca="false">IF(H1673&gt;$J$5,$J$2+$J$1,(IF(H1673&gt;739.99,H1673^3*2498.244218-H1673^2*5471052.355142+H1673*3994605728.77515-972400879260.135,H1673^3*1396.138889-H1673^2*3002770.071427+H1673*2152080038.43115-513963640099.415)))-$J$1</f>
        <v>60073917.973877</v>
      </c>
      <c r="J1673" s="47" t="n">
        <f aca="false">I1673*100/$J$2</f>
        <v>68.3104911502069</v>
      </c>
      <c r="L1673" s="41" t="n">
        <f aca="false">[4]Plan1!$C1668</f>
        <v>-2.14</v>
      </c>
      <c r="M1673" s="41" t="n">
        <f aca="false">$O$5 + L1673</f>
        <v>836.64</v>
      </c>
      <c r="N1673" s="47" t="n">
        <f aca="false">IF(M1673&gt;$O$5,$O$2+$O$1,(M1673^3*3270.5936-M1673^2*8015778.389801+M1673*6549018422.82398-1783686174686.87))-$O$1</f>
        <v>28979989.3325195</v>
      </c>
      <c r="O1673" s="41" t="n">
        <f aca="false">N1673*100/$O$2</f>
        <v>74.1425196922007</v>
      </c>
      <c r="R1673" s="47" t="n">
        <f aca="false">SUM(D1673,I1673,N1673)</f>
        <v>180995614.030762</v>
      </c>
      <c r="S1673" s="41" t="n">
        <f aca="false">R1673*100/$R$2</f>
        <v>65.5761353006649</v>
      </c>
      <c r="U1673" s="41" t="n">
        <f aca="false">[1]Plan1!$B1668</f>
        <v>11.1</v>
      </c>
    </row>
    <row r="1674" customFormat="false" ht="15" hidden="false" customHeight="false" outlineLevel="0" collapsed="false">
      <c r="A1674" s="46" t="n">
        <v>43672</v>
      </c>
      <c r="B1674" s="41" t="n">
        <f aca="false">[2]Plan1!$C1669</f>
        <v>-5.8</v>
      </c>
      <c r="C1674" s="41" t="n">
        <f aca="false">$E$5 + B1674</f>
        <v>775.2</v>
      </c>
      <c r="D1674" s="47" t="n">
        <f aca="false">IF(C1674&gt;$E$5,$E$2+$E$1,(IF(C1674&gt;764.99,C1674^3*3486.59308-C1674^2*7860012.00812+C1674*5908819377.96283-1481278321001.59,IF(C1674&gt;752.99,C1674^3*3588.471445-C1674^2*8028757.56264+C1674*5988077680.84934-1488767378546.26,C1674^3*899.851852-C1674^2*1969009.674601+C1674*1435480406.01138-348666163343.76))))-$E$1</f>
        <v>91775515.0021973</v>
      </c>
      <c r="E1674" s="47" t="n">
        <f aca="false">D1674*100/$E$2</f>
        <v>61.6029706461642</v>
      </c>
      <c r="G1674" s="41" t="n">
        <f aca="false">[3]Plan1!$C1669</f>
        <v>-4.2</v>
      </c>
      <c r="H1674" s="41" t="n">
        <f aca="false">$J$5 + G1674</f>
        <v>755.8</v>
      </c>
      <c r="I1674" s="47" t="n">
        <f aca="false">IF(H1674&gt;$J$5,$J$2+$J$1,(IF(H1674&gt;739.99,H1674^3*2498.244218-H1674^2*5471052.355142+H1674*3994605728.77515-972400879260.135,H1674^3*1396.138889-H1674^2*3002770.071427+H1674*2152080038.43115-513963640099.415)))-$J$1</f>
        <v>59957712.4968262</v>
      </c>
      <c r="J1674" s="47" t="n">
        <f aca="false">I1674*100/$J$2</f>
        <v>68.1783530530191</v>
      </c>
      <c r="L1674" s="41" t="n">
        <f aca="false">[4]Plan1!$C1669</f>
        <v>-2.16</v>
      </c>
      <c r="M1674" s="41" t="n">
        <f aca="false">$O$5 + L1674</f>
        <v>836.62</v>
      </c>
      <c r="N1674" s="47" t="n">
        <f aca="false">IF(M1674&gt;$O$5,$O$2+$O$1,(M1674^3*3270.5936-M1674^2*8015778.389801+M1674*6549018422.82398-1783686174686.87))-$O$1</f>
        <v>28894176.1245117</v>
      </c>
      <c r="O1674" s="41" t="n">
        <f aca="false">N1674*100/$O$2</f>
        <v>73.9229748403525</v>
      </c>
      <c r="R1674" s="47" t="n">
        <f aca="false">SUM(D1674,I1674,N1674)</f>
        <v>180627403.623535</v>
      </c>
      <c r="S1674" s="41" t="n">
        <f aca="false">R1674*100/$R$2</f>
        <v>65.4427297725105</v>
      </c>
      <c r="U1674" s="41" t="n">
        <f aca="false">[1]Plan1!$B1669</f>
        <v>10.86</v>
      </c>
    </row>
    <row r="1675" customFormat="false" ht="15" hidden="false" customHeight="false" outlineLevel="0" collapsed="false">
      <c r="A1675" s="46" t="n">
        <v>43673</v>
      </c>
      <c r="B1675" s="41" t="n">
        <f aca="false">[2]Plan1!$C1670</f>
        <v>-5.83</v>
      </c>
      <c r="C1675" s="41" t="n">
        <f aca="false">$E$5 + B1675</f>
        <v>775.17</v>
      </c>
      <c r="D1675" s="47" t="n">
        <f aca="false">IF(C1675&gt;$E$5,$E$2+$E$1,(IF(C1675&gt;764.99,C1675^3*3486.59308-C1675^2*7860012.00812+C1675*5908819377.96283-1481278321001.59,IF(C1675&gt;752.99,C1675^3*3588.471445-C1675^2*8028757.56264+C1675*5988077680.84934-1488767378546.26,C1675^3*899.851852-C1675^2*1969009.674601+C1675*1435480406.01138-348666163343.76))))-$E$1</f>
        <v>91526599.9787598</v>
      </c>
      <c r="E1675" s="47" t="n">
        <f aca="false">D1675*100/$E$2</f>
        <v>61.4358900813551</v>
      </c>
      <c r="G1675" s="41" t="n">
        <f aca="false">[3]Plan1!$C1670</f>
        <v>-4.23</v>
      </c>
      <c r="H1675" s="41" t="n">
        <f aca="false">$J$5 + G1675</f>
        <v>755.77</v>
      </c>
      <c r="I1675" s="47" t="n">
        <f aca="false">IF(H1675&gt;$J$5,$J$2+$J$1,(IF(H1675&gt;739.99,H1675^3*2498.244218-H1675^2*5471052.355142+H1675*3994605728.77515-972400879260.135,H1675^3*1396.138889-H1675^2*3002770.071427+H1675*2152080038.43115-513963640099.415)))-$J$1</f>
        <v>59783694.4440918</v>
      </c>
      <c r="J1675" s="47" t="n">
        <f aca="false">I1675*100/$J$2</f>
        <v>67.9804758535253</v>
      </c>
      <c r="L1675" s="41" t="n">
        <f aca="false">[4]Plan1!$C1670</f>
        <v>-2.18</v>
      </c>
      <c r="M1675" s="41" t="n">
        <f aca="false">$O$5 + L1675</f>
        <v>836.6</v>
      </c>
      <c r="N1675" s="47" t="n">
        <f aca="false">IF(M1675&gt;$O$5,$O$2+$O$1,(M1675^3*3270.5936-M1675^2*8015778.389801+M1675*6549018422.82398-1783686174686.87))-$O$1</f>
        <v>28808517.2802734</v>
      </c>
      <c r="O1675" s="41" t="n">
        <f aca="false">N1675*100/$O$2</f>
        <v>73.7038249133847</v>
      </c>
      <c r="R1675" s="47" t="n">
        <f aca="false">SUM(D1675,I1675,N1675)</f>
        <v>180118811.703125</v>
      </c>
      <c r="S1675" s="41" t="n">
        <f aca="false">R1675*100/$R$2</f>
        <v>65.2584629174033</v>
      </c>
      <c r="U1675" s="41" t="n">
        <f aca="false">[1]Plan1!$B1670</f>
        <v>10.39</v>
      </c>
    </row>
    <row r="1676" customFormat="false" ht="15" hidden="false" customHeight="false" outlineLevel="0" collapsed="false">
      <c r="A1676" s="46" t="n">
        <v>43674</v>
      </c>
      <c r="B1676" s="41" t="n">
        <f aca="false">[2]Plan1!$C1671</f>
        <v>-5.86</v>
      </c>
      <c r="C1676" s="41" t="n">
        <f aca="false">$E$5 + B1676</f>
        <v>775.14</v>
      </c>
      <c r="D1676" s="47" t="n">
        <f aca="false">IF(C1676&gt;$E$5,$E$2+$E$1,(IF(C1676&gt;764.99,C1676^3*3486.59308-C1676^2*7860012.00812+C1676*5908819377.96283-1481278321001.59,IF(C1676&gt;752.99,C1676^3*3588.471445-C1676^2*8028757.56264+C1676*5988077680.84934-1488767378546.26,C1676^3*899.851852-C1676^2*1969009.674601+C1676*1435480406.01138-348666163343.76))))-$E$1</f>
        <v>91278131.5270996</v>
      </c>
      <c r="E1676" s="47" t="n">
        <f aca="false">D1676*100/$E$2</f>
        <v>61.2691092713128</v>
      </c>
      <c r="G1676" s="41" t="n">
        <f aca="false">[3]Plan1!$C1671</f>
        <v>-4.26</v>
      </c>
      <c r="H1676" s="41" t="n">
        <f aca="false">$J$5 + G1676</f>
        <v>755.74</v>
      </c>
      <c r="I1676" s="47" t="n">
        <f aca="false">IF(H1676&gt;$J$5,$J$2+$J$1,(IF(H1676&gt;739.99,H1676^3*2498.244218-H1676^2*5471052.355142+H1676*3994605728.77515-972400879260.135,H1676^3*1396.138889-H1676^2*3002770.071427+H1676*2152080038.43115-513963640099.415)))-$J$1</f>
        <v>59610024.2268066</v>
      </c>
      <c r="J1676" s="47" t="n">
        <f aca="false">I1676*100/$J$2</f>
        <v>67.7829941802629</v>
      </c>
      <c r="L1676" s="41" t="n">
        <f aca="false">[4]Plan1!$C1671</f>
        <v>-2.2</v>
      </c>
      <c r="M1676" s="41" t="n">
        <f aca="false">$O$5 + L1676</f>
        <v>836.58</v>
      </c>
      <c r="N1676" s="47" t="n">
        <f aca="false">IF(M1676&gt;$O$5,$O$2+$O$1,(M1676^3*3270.5936-M1676^2*8015778.389801+M1676*6549018422.82398-1783686174686.87))-$O$1</f>
        <v>28723012.6425781</v>
      </c>
      <c r="O1676" s="41" t="n">
        <f aca="false">N1676*100/$O$2</f>
        <v>73.4850695090483</v>
      </c>
      <c r="R1676" s="47" t="n">
        <f aca="false">SUM(D1676,I1676,N1676)</f>
        <v>179611168.396484</v>
      </c>
      <c r="S1676" s="41" t="n">
        <f aca="false">R1676*100/$R$2</f>
        <v>65.0745397525299</v>
      </c>
      <c r="U1676" s="41" t="n">
        <f aca="false">[1]Plan1!$B1671</f>
        <v>14.99</v>
      </c>
    </row>
    <row r="1677" customFormat="false" ht="15" hidden="false" customHeight="false" outlineLevel="0" collapsed="false">
      <c r="A1677" s="46" t="n">
        <v>43675</v>
      </c>
      <c r="B1677" s="41" t="n">
        <f aca="false">[2]Plan1!$C1672</f>
        <v>-5.89</v>
      </c>
      <c r="C1677" s="41" t="n">
        <f aca="false">$E$5 + B1677</f>
        <v>775.11</v>
      </c>
      <c r="D1677" s="47" t="n">
        <f aca="false">IF(C1677&gt;$E$5,$E$2+$E$1,(IF(C1677&gt;764.99,C1677^3*3486.59308-C1677^2*7860012.00812+C1677*5908819377.96283-1481278321001.59,IF(C1677&gt;752.99,C1677^3*3588.471445-C1677^2*8028757.56264+C1677*5988077680.84934-1488767378546.26,C1677^3*899.851852-C1677^2*1969009.674601+C1677*1435480406.01138-348666163343.76))))-$E$1</f>
        <v>91030109.0812988</v>
      </c>
      <c r="E1677" s="47" t="n">
        <f aca="false">D1677*100/$E$2</f>
        <v>61.102627836173</v>
      </c>
      <c r="G1677" s="41" t="n">
        <f aca="false">[3]Plan1!$C1672</f>
        <v>-4.29</v>
      </c>
      <c r="H1677" s="41" t="n">
        <f aca="false">$J$5 + G1677</f>
        <v>755.71</v>
      </c>
      <c r="I1677" s="47" t="n">
        <f aca="false">IF(H1677&gt;$J$5,$J$2+$J$1,(IF(H1677&gt;739.99,H1677^3*2498.244218-H1677^2*5471052.355142+H1677*3994605728.77515-972400879260.135,H1677^3*1396.138889-H1677^2*3002770.071427+H1677*2152080038.43115-513963640099.415)))-$J$1</f>
        <v>59436701.4382324</v>
      </c>
      <c r="J1677" s="47" t="n">
        <f aca="false">I1677*100/$J$2</f>
        <v>67.5859075707267</v>
      </c>
      <c r="L1677" s="41" t="n">
        <f aca="false">[4]Plan1!$C1672</f>
        <v>-2.22</v>
      </c>
      <c r="M1677" s="41" t="n">
        <f aca="false">$O$5 + L1677</f>
        <v>836.56</v>
      </c>
      <c r="N1677" s="47" t="n">
        <f aca="false">IF(M1677&gt;$O$5,$O$2+$O$1,(M1677^3*3270.5936-M1677^2*8015778.389801+M1677*6549018422.82398-1783686174686.87))-$O$1</f>
        <v>28637662.0532227</v>
      </c>
      <c r="O1677" s="41" t="n">
        <f aca="false">N1677*100/$O$2</f>
        <v>73.2667082225958</v>
      </c>
      <c r="R1677" s="47" t="n">
        <f aca="false">SUM(D1677,I1677,N1677)</f>
        <v>179104472.572754</v>
      </c>
      <c r="S1677" s="41" t="n">
        <f aca="false">R1677*100/$R$2</f>
        <v>64.8909598681711</v>
      </c>
      <c r="U1677" s="41" t="n">
        <f aca="false">[1]Plan1!$B1672</f>
        <v>10.16</v>
      </c>
    </row>
    <row r="1678" customFormat="false" ht="15" hidden="false" customHeight="false" outlineLevel="0" collapsed="false">
      <c r="A1678" s="46" t="n">
        <v>43676</v>
      </c>
      <c r="B1678" s="41" t="n">
        <f aca="false">[2]Plan1!$C1673</f>
        <v>-5.92</v>
      </c>
      <c r="C1678" s="41" t="n">
        <f aca="false">$E$5 + B1678</f>
        <v>775.08</v>
      </c>
      <c r="D1678" s="47" t="n">
        <f aca="false">IF(C1678&gt;$E$5,$E$2+$E$1,(IF(C1678&gt;764.99,C1678^3*3486.59308-C1678^2*7860012.00812+C1678*5908819377.96283-1481278321001.59,IF(C1678&gt;752.99,C1678^3*3588.471445-C1678^2*8028757.56264+C1678*5988077680.84934-1488767378546.26,C1678^3*899.851852-C1678^2*1969009.674601+C1678*1435480406.01138-348666163343.76))))-$E$1</f>
        <v>90782532.0788574</v>
      </c>
      <c r="E1678" s="47" t="n">
        <f aca="false">D1678*100/$E$2</f>
        <v>60.936445398366</v>
      </c>
      <c r="G1678" s="41" t="n">
        <f aca="false">[3]Plan1!$C1673</f>
        <v>-4.31</v>
      </c>
      <c r="H1678" s="41" t="n">
        <f aca="false">$J$5 + G1678</f>
        <v>755.69</v>
      </c>
      <c r="I1678" s="47" t="n">
        <f aca="false">IF(H1678&gt;$J$5,$J$2+$J$1,(IF(H1678&gt;739.99,H1678^3*2498.244218-H1678^2*5471052.355142+H1678*3994605728.77515-972400879260.135,H1678^3*1396.138889-H1678^2*3002770.071427+H1678*2152080038.43115-513963640099.415)))-$J$1</f>
        <v>59321345.730957</v>
      </c>
      <c r="J1678" s="47" t="n">
        <f aca="false">I1678*100/$J$2</f>
        <v>67.4547357529606</v>
      </c>
      <c r="L1678" s="41" t="n">
        <f aca="false">[4]Plan1!$C1673</f>
        <v>-2.24</v>
      </c>
      <c r="M1678" s="41" t="n">
        <f aca="false">$O$5 + L1678</f>
        <v>836.54</v>
      </c>
      <c r="N1678" s="47" t="n">
        <f aca="false">IF(M1678&gt;$O$5,$O$2+$O$1,(M1678^3*3270.5936-M1678^2*8015778.389801+M1678*6549018422.82398-1783686174686.87))-$O$1</f>
        <v>28552465.3564453</v>
      </c>
      <c r="O1678" s="41" t="n">
        <f aca="false">N1678*100/$O$2</f>
        <v>73.0487406555258</v>
      </c>
      <c r="R1678" s="47" t="n">
        <f aca="false">SUM(D1678,I1678,N1678)</f>
        <v>178656343.16626</v>
      </c>
      <c r="S1678" s="41" t="n">
        <f aca="false">R1678*100/$R$2</f>
        <v>64.7285990576628</v>
      </c>
      <c r="U1678" s="41" t="n">
        <f aca="false">[1]Plan1!$B1673</f>
        <v>10.39</v>
      </c>
    </row>
    <row r="1679" customFormat="false" ht="15" hidden="false" customHeight="false" outlineLevel="0" collapsed="false">
      <c r="A1679" s="46" t="n">
        <v>43677</v>
      </c>
      <c r="B1679" s="41" t="n">
        <f aca="false">[2]Plan1!$C1674</f>
        <v>-5.96</v>
      </c>
      <c r="C1679" s="41" t="n">
        <f aca="false">$E$5 + B1679</f>
        <v>775.04</v>
      </c>
      <c r="D1679" s="47" t="n">
        <f aca="false">IF(C1679&gt;$E$5,$E$2+$E$1,(IF(C1679&gt;764.99,C1679^3*3486.59308-C1679^2*7860012.00812+C1679*5908819377.96283-1481278321001.59,IF(C1679&gt;752.99,C1679^3*3588.471445-C1679^2*8028757.56264+C1679*5988077680.84934-1488767378546.26,C1679^3*899.851852-C1679^2*1969009.674601+C1679*1435480406.01138-348666163343.76))))-$E$1</f>
        <v>90453121.3386231</v>
      </c>
      <c r="E1679" s="47" t="n">
        <f aca="false">D1679*100/$E$2</f>
        <v>60.7153332622945</v>
      </c>
      <c r="G1679" s="41" t="n">
        <f aca="false">[3]Plan1!$C1674</f>
        <v>-4.32</v>
      </c>
      <c r="H1679" s="41" t="n">
        <f aca="false">$J$5 + G1679</f>
        <v>755.68</v>
      </c>
      <c r="I1679" s="47" t="n">
        <f aca="false">IF(H1679&gt;$J$5,$J$2+$J$1,(IF(H1679&gt;739.99,H1679^3*2498.244218-H1679^2*5471052.355142+H1679*3994605728.77515-972400879260.135,H1679^3*1396.138889-H1679^2*3002770.071427+H1679*2152080038.43115-513963640099.415)))-$J$1</f>
        <v>59263725.6774902</v>
      </c>
      <c r="J1679" s="47" t="n">
        <f aca="false">I1679*100/$J$2</f>
        <v>67.3892155690744</v>
      </c>
      <c r="L1679" s="41" t="n">
        <f aca="false">[4]Plan1!$C1674</f>
        <v>-2.26</v>
      </c>
      <c r="M1679" s="41" t="n">
        <f aca="false">$O$5 + L1679</f>
        <v>836.52</v>
      </c>
      <c r="N1679" s="47" t="n">
        <f aca="false">IF(M1679&gt;$O$5,$O$2+$O$1,(M1679^3*3270.5936-M1679^2*8015778.389801+M1679*6549018422.82398-1783686174686.87))-$O$1</f>
        <v>28467422.3945313</v>
      </c>
      <c r="O1679" s="41" t="n">
        <f aca="false">N1679*100/$O$2</f>
        <v>72.83116640434</v>
      </c>
      <c r="R1679" s="47" t="n">
        <f aca="false">SUM(D1679,I1679,N1679)</f>
        <v>178184269.410645</v>
      </c>
      <c r="S1679" s="41" t="n">
        <f aca="false">R1679*100/$R$2</f>
        <v>64.557563021039</v>
      </c>
      <c r="U1679" s="41" t="n">
        <f aca="false">[1]Plan1!$B1674</f>
        <v>10.62</v>
      </c>
    </row>
    <row r="1680" customFormat="false" ht="15" hidden="false" customHeight="false" outlineLevel="0" collapsed="false">
      <c r="A1680" s="46" t="n">
        <v>43678</v>
      </c>
      <c r="B1680" s="41" t="n">
        <f aca="false">[2]Plan1!$C1675</f>
        <v>-6</v>
      </c>
      <c r="C1680" s="41" t="n">
        <f aca="false">$E$5 + B1680</f>
        <v>775</v>
      </c>
      <c r="D1680" s="47" t="n">
        <f aca="false">IF(C1680&gt;$E$5,$E$2+$E$1,(IF(C1680&gt;764.99,C1680^3*3486.59308-C1680^2*7860012.00812+C1680*5908819377.96283-1481278321001.59,IF(C1680&gt;752.99,C1680^3*3588.471445-C1680^2*8028757.56264+C1680*5988077680.84934-1488767378546.26,C1680^3*899.851852-C1680^2*1969009.674601+C1680*1435480406.01138-348666163343.76))))-$E$1</f>
        <v>90124500.1530762</v>
      </c>
      <c r="E1680" s="47" t="n">
        <f aca="false">D1680*100/$E$2</f>
        <v>60.4947511032463</v>
      </c>
      <c r="G1680" s="41" t="n">
        <f aca="false">[3]Plan1!$C1675</f>
        <v>-4.32</v>
      </c>
      <c r="H1680" s="41" t="n">
        <f aca="false">$J$5 + G1680</f>
        <v>755.68</v>
      </c>
      <c r="I1680" s="47" t="n">
        <f aca="false">IF(H1680&gt;$J$5,$J$2+$J$1,(IF(H1680&gt;739.99,H1680^3*2498.244218-H1680^2*5471052.355142+H1680*3994605728.77515-972400879260.135,H1680^3*1396.138889-H1680^2*3002770.071427+H1680*2152080038.43115-513963640099.415)))-$J$1</f>
        <v>59263725.6774902</v>
      </c>
      <c r="J1680" s="47" t="n">
        <f aca="false">I1680*100/$J$2</f>
        <v>67.3892155690744</v>
      </c>
      <c r="L1680" s="41" t="n">
        <f aca="false">[4]Plan1!$C1675</f>
        <v>-2.28</v>
      </c>
      <c r="M1680" s="41" t="n">
        <f aca="false">$O$5 + L1680</f>
        <v>836.5</v>
      </c>
      <c r="N1680" s="47" t="n">
        <f aca="false">IF(M1680&gt;$O$5,$O$2+$O$1,(M1680^3*3270.5936-M1680^2*8015778.389801+M1680*6549018422.82398-1783686174686.87))-$O$1</f>
        <v>28382533.0097656</v>
      </c>
      <c r="O1680" s="41" t="n">
        <f aca="false">N1680*100/$O$2</f>
        <v>72.61398506554</v>
      </c>
      <c r="R1680" s="47" t="n">
        <f aca="false">SUM(D1680,I1680,N1680)</f>
        <v>177770758.840332</v>
      </c>
      <c r="S1680" s="41" t="n">
        <f aca="false">R1680*100/$R$2</f>
        <v>64.4077448873109</v>
      </c>
      <c r="U1680" s="41" t="n">
        <f aca="false">[1]Plan1!$B1675</f>
        <v>11.82</v>
      </c>
    </row>
    <row r="1681" customFormat="false" ht="15" hidden="false" customHeight="false" outlineLevel="0" collapsed="false">
      <c r="A1681" s="46" t="n">
        <v>43679</v>
      </c>
      <c r="B1681" s="41" t="n">
        <f aca="false">[2]Plan1!$C1676</f>
        <v>-6.04</v>
      </c>
      <c r="C1681" s="41" t="n">
        <f aca="false">$E$5 + B1681</f>
        <v>774.96</v>
      </c>
      <c r="D1681" s="47" t="n">
        <f aca="false">IF(C1681&gt;$E$5,$E$2+$E$1,(IF(C1681&gt;764.99,C1681^3*3486.59308-C1681^2*7860012.00812+C1681*5908819377.96283-1481278321001.59,IF(C1681&gt;752.99,C1681^3*3588.471445-C1681^2*8028757.56264+C1681*5988077680.84934-1488767378546.26,C1681^3*899.851852-C1681^2*1969009.674601+C1681*1435480406.01138-348666163343.76))))-$E$1</f>
        <v>89796667.1794434</v>
      </c>
      <c r="E1681" s="47" t="n">
        <f aca="false">D1681*100/$E$2</f>
        <v>60.2746980199041</v>
      </c>
      <c r="G1681" s="41" t="n">
        <f aca="false">[3]Plan1!$C1676</f>
        <v>-4.33</v>
      </c>
      <c r="H1681" s="41" t="n">
        <f aca="false">$J$5 + G1681</f>
        <v>755.67</v>
      </c>
      <c r="I1681" s="47" t="n">
        <f aca="false">IF(H1681&gt;$J$5,$J$2+$J$1,(IF(H1681&gt;739.99,H1681^3*2498.244218-H1681^2*5471052.355142+H1681*3994605728.77515-972400879260.135,H1681^3*1396.138889-H1681^2*3002770.071427+H1681*2152080038.43115-513963640099.415)))-$J$1</f>
        <v>59206144.1369629</v>
      </c>
      <c r="J1681" s="47" t="n">
        <f aca="false">I1681*100/$J$2</f>
        <v>67.323739178533</v>
      </c>
      <c r="L1681" s="41" t="n">
        <f aca="false">[4]Plan1!$C1676</f>
        <v>-2.3</v>
      </c>
      <c r="M1681" s="41" t="n">
        <f aca="false">$O$5 + L1681</f>
        <v>836.48</v>
      </c>
      <c r="N1681" s="47" t="n">
        <f aca="false">IF(M1681&gt;$O$5,$O$2+$O$1,(M1681^3*3270.5936-M1681^2*8015778.389801+M1681*6549018422.82398-1783686174686.87))-$O$1</f>
        <v>28297797.0458984</v>
      </c>
      <c r="O1681" s="41" t="n">
        <f aca="false">N1681*100/$O$2</f>
        <v>72.3971962393754</v>
      </c>
      <c r="R1681" s="47" t="n">
        <f aca="false">SUM(D1681,I1681,N1681)</f>
        <v>177300608.362305</v>
      </c>
      <c r="S1681" s="41" t="n">
        <f aca="false">R1681*100/$R$2</f>
        <v>64.2374056692923</v>
      </c>
      <c r="U1681" s="41" t="n">
        <f aca="false">[1]Plan1!$B1676</f>
        <v>12.07</v>
      </c>
    </row>
    <row r="1682" customFormat="false" ht="15" hidden="false" customHeight="false" outlineLevel="0" collapsed="false">
      <c r="A1682" s="46" t="n">
        <v>43680</v>
      </c>
      <c r="B1682" s="41" t="n">
        <f aca="false">[2]Plan1!$C1677</f>
        <v>-6.1</v>
      </c>
      <c r="C1682" s="41" t="n">
        <f aca="false">$E$5 + B1682</f>
        <v>774.9</v>
      </c>
      <c r="D1682" s="47" t="n">
        <f aca="false">IF(C1682&gt;$E$5,$E$2+$E$1,(IF(C1682&gt;764.99,C1682^3*3486.59308-C1682^2*7860012.00812+C1682*5908819377.96283-1481278321001.59,IF(C1682&gt;752.99,C1682^3*3588.471445-C1682^2*8028757.56264+C1682*5988077680.84934-1488767378546.26,C1682^3*899.851852-C1682^2*1969009.674601+C1682*1435480406.01138-348666163343.76))))-$E$1</f>
        <v>89306392.6950684</v>
      </c>
      <c r="E1682" s="47" t="n">
        <f aca="false">D1682*100/$E$2</f>
        <v>59.9456084509838</v>
      </c>
      <c r="G1682" s="41" t="n">
        <f aca="false">[3]Plan1!$C1677</f>
        <v>-4.34</v>
      </c>
      <c r="H1682" s="41" t="n">
        <f aca="false">$J$5 + G1682</f>
        <v>755.66</v>
      </c>
      <c r="I1682" s="47" t="n">
        <f aca="false">IF(H1682&gt;$J$5,$J$2+$J$1,(IF(H1682&gt;739.99,H1682^3*2498.244218-H1682^2*5471052.355142+H1682*3994605728.77515-972400879260.135,H1682^3*1396.138889-H1682^2*3002770.071427+H1682*2152080038.43115-513963640099.415)))-$J$1</f>
        <v>59148601.0949707</v>
      </c>
      <c r="J1682" s="47" t="n">
        <f aca="false">I1682*100/$J$2</f>
        <v>67.2583065649573</v>
      </c>
      <c r="L1682" s="41" t="n">
        <f aca="false">[4]Plan1!$C1677</f>
        <v>-2.32</v>
      </c>
      <c r="M1682" s="41" t="n">
        <f aca="false">$O$5 + L1682</f>
        <v>836.46</v>
      </c>
      <c r="N1682" s="47" t="n">
        <f aca="false">IF(M1682&gt;$O$5,$O$2+$O$1,(M1682^3*3270.5936-M1682^2*8015778.389801+M1682*6549018422.82398-1783686174686.87))-$O$1</f>
        <v>28213214.3466797</v>
      </c>
      <c r="O1682" s="41" t="n">
        <f aca="false">N1682*100/$O$2</f>
        <v>72.1807995260954</v>
      </c>
      <c r="R1682" s="47" t="n">
        <f aca="false">SUM(D1682,I1682,N1682)</f>
        <v>176668208.136719</v>
      </c>
      <c r="S1682" s="41" t="n">
        <f aca="false">R1682*100/$R$2</f>
        <v>64.0082820909157</v>
      </c>
      <c r="U1682" s="41" t="n">
        <f aca="false">[1]Plan1!$B1677</f>
        <v>13.09</v>
      </c>
    </row>
    <row r="1683" customFormat="false" ht="15" hidden="false" customHeight="false" outlineLevel="0" collapsed="false">
      <c r="A1683" s="46" t="n">
        <v>43681</v>
      </c>
      <c r="B1683" s="41" t="n">
        <f aca="false">[2]Plan1!$C1678</f>
        <v>-6.14</v>
      </c>
      <c r="C1683" s="41" t="n">
        <f aca="false">$E$5 + B1683</f>
        <v>774.86</v>
      </c>
      <c r="D1683" s="47" t="n">
        <f aca="false">IF(C1683&gt;$E$5,$E$2+$E$1,(IF(C1683&gt;764.99,C1683^3*3486.59308-C1683^2*7860012.00812+C1683*5908819377.96283-1481278321001.59,IF(C1683&gt;752.99,C1683^3*3588.471445-C1683^2*8028757.56264+C1683*5988077680.84934-1488767378546.26,C1683^3*899.851852-C1683^2*1969009.674601+C1683*1435480406.01138-348666163343.76))))-$E$1</f>
        <v>88980524.4001465</v>
      </c>
      <c r="E1683" s="47" t="n">
        <f aca="false">D1683*100/$E$2</f>
        <v>59.7268741294591</v>
      </c>
      <c r="G1683" s="41" t="n">
        <f aca="false">[3]Plan1!$C1678</f>
        <v>-4.35</v>
      </c>
      <c r="H1683" s="41" t="n">
        <f aca="false">$J$5 + G1683</f>
        <v>755.65</v>
      </c>
      <c r="I1683" s="47" t="n">
        <f aca="false">IF(H1683&gt;$J$5,$J$2+$J$1,(IF(H1683&gt;739.99,H1683^3*2498.244218-H1683^2*5471052.355142+H1683*3994605728.77515-972400879260.135,H1683^3*1396.138889-H1683^2*3002770.071427+H1683*2152080038.43115-513963640099.415)))-$J$1</f>
        <v>59091096.5366211</v>
      </c>
      <c r="J1683" s="47" t="n">
        <f aca="false">I1683*100/$J$2</f>
        <v>67.1929177114128</v>
      </c>
      <c r="L1683" s="41" t="n">
        <f aca="false">[4]Plan1!$C1678</f>
        <v>-2.34</v>
      </c>
      <c r="M1683" s="41" t="n">
        <f aca="false">$O$5 + L1683</f>
        <v>836.44</v>
      </c>
      <c r="N1683" s="47" t="n">
        <f aca="false">IF(M1683&gt;$O$5,$O$2+$O$1,(M1683^3*3270.5936-M1683^2*8015778.389801+M1683*6549018422.82398-1783686174686.87))-$O$1</f>
        <v>28128784.7548828</v>
      </c>
      <c r="O1683" s="41" t="n">
        <f aca="false">N1683*100/$O$2</f>
        <v>71.9647945234511</v>
      </c>
      <c r="R1683" s="47" t="n">
        <f aca="false">SUM(D1683,I1683,N1683)</f>
        <v>176200405.69165</v>
      </c>
      <c r="S1683" s="41" t="n">
        <f aca="false">R1683*100/$R$2</f>
        <v>63.8387935837159</v>
      </c>
      <c r="U1683" s="41" t="n">
        <f aca="false">[1]Plan1!$B1678</f>
        <v>11.58</v>
      </c>
    </row>
    <row r="1684" customFormat="false" ht="15" hidden="false" customHeight="false" outlineLevel="0" collapsed="false">
      <c r="A1684" s="46" t="n">
        <v>43682</v>
      </c>
      <c r="B1684" s="41" t="n">
        <f aca="false">[2]Plan1!$C1679</f>
        <v>-6.2</v>
      </c>
      <c r="C1684" s="41" t="n">
        <f aca="false">$E$5 + B1684</f>
        <v>774.8</v>
      </c>
      <c r="D1684" s="47" t="n">
        <f aca="false">IF(C1684&gt;$E$5,$E$2+$E$1,(IF(C1684&gt;764.99,C1684^3*3486.59308-C1684^2*7860012.00812+C1684*5908819377.96283-1481278321001.59,IF(C1684&gt;752.99,C1684^3*3588.471445-C1684^2*8028757.56264+C1684*5988077680.84934-1488767378546.26,C1684^3*899.851852-C1684^2*1969009.674601+C1684*1435480406.01138-348666163343.76))))-$E$1</f>
        <v>88493190.6550293</v>
      </c>
      <c r="E1684" s="47" t="n">
        <f aca="false">D1684*100/$E$2</f>
        <v>59.3997584887065</v>
      </c>
      <c r="G1684" s="41" t="n">
        <f aca="false">[3]Plan1!$C1679</f>
        <v>-4.36</v>
      </c>
      <c r="H1684" s="41" t="n">
        <f aca="false">$J$5 + G1684</f>
        <v>755.64</v>
      </c>
      <c r="I1684" s="47" t="n">
        <f aca="false">IF(H1684&gt;$J$5,$J$2+$J$1,(IF(H1684&gt;739.99,H1684^3*2498.244218-H1684^2*5471052.355142+H1684*3994605728.77515-972400879260.135,H1684^3*1396.138889-H1684^2*3002770.071427+H1684*2152080038.43115-513963640099.415)))-$J$1</f>
        <v>59033630.4465332</v>
      </c>
      <c r="J1684" s="47" t="n">
        <f aca="false">I1684*100/$J$2</f>
        <v>67.1275726004098</v>
      </c>
      <c r="L1684" s="41" t="n">
        <f aca="false">[4]Plan1!$C1679</f>
        <v>-2.36</v>
      </c>
      <c r="M1684" s="41" t="n">
        <f aca="false">$O$5 + L1684</f>
        <v>836.42</v>
      </c>
      <c r="N1684" s="47" t="n">
        <f aca="false">IF(M1684&gt;$O$5,$O$2+$O$1,(M1684^3*3270.5936-M1684^2*8015778.389801+M1684*6549018422.82398-1783686174686.87))-$O$1</f>
        <v>28044508.1132813</v>
      </c>
      <c r="O1684" s="41" t="n">
        <f aca="false">N1684*100/$O$2</f>
        <v>71.7491808291933</v>
      </c>
      <c r="R1684" s="47" t="n">
        <f aca="false">SUM(D1684,I1684,N1684)</f>
        <v>175571329.214844</v>
      </c>
      <c r="S1684" s="41" t="n">
        <f aca="false">R1684*100/$R$2</f>
        <v>63.6108742256782</v>
      </c>
      <c r="U1684" s="41" t="n">
        <f aca="false">[1]Plan1!$B1679</f>
        <v>11.82</v>
      </c>
    </row>
    <row r="1685" customFormat="false" ht="15" hidden="false" customHeight="false" outlineLevel="0" collapsed="false">
      <c r="A1685" s="46" t="n">
        <v>43683</v>
      </c>
      <c r="B1685" s="41" t="n">
        <f aca="false">[2]Plan1!$C1680</f>
        <v>-6.24</v>
      </c>
      <c r="C1685" s="41" t="n">
        <f aca="false">$E$5 + B1685</f>
        <v>774.76</v>
      </c>
      <c r="D1685" s="47" t="n">
        <f aca="false">IF(C1685&gt;$E$5,$E$2+$E$1,(IF(C1685&gt;764.99,C1685^3*3486.59308-C1685^2*7860012.00812+C1685*5908819377.96283-1481278321001.59,IF(C1685&gt;752.99,C1685^3*3588.471445-C1685^2*8028757.56264+C1685*5988077680.84934-1488767378546.26,C1685^3*899.851852-C1685^2*1969009.674601+C1685*1435480406.01138-348666163343.76))))-$E$1</f>
        <v>88169278.6706543</v>
      </c>
      <c r="E1685" s="47" t="n">
        <f aca="false">D1685*100/$E$2</f>
        <v>59.1823373119916</v>
      </c>
      <c r="G1685" s="41" t="n">
        <f aca="false">[3]Plan1!$C1680</f>
        <v>-4.37</v>
      </c>
      <c r="H1685" s="41" t="n">
        <f aca="false">$J$5 + G1685</f>
        <v>755.63</v>
      </c>
      <c r="I1685" s="47" t="n">
        <f aca="false">IF(H1685&gt;$J$5,$J$2+$J$1,(IF(H1685&gt;739.99,H1685^3*2498.244218-H1685^2*5471052.355142+H1685*3994605728.77515-972400879260.135,H1685^3*1396.138889-H1685^2*3002770.071427+H1685*2152080038.43115-513963640099.415)))-$J$1</f>
        <v>58976202.8098145</v>
      </c>
      <c r="J1685" s="47" t="n">
        <f aca="false">I1685*100/$J$2</f>
        <v>67.0622712150139</v>
      </c>
      <c r="L1685" s="41" t="n">
        <f aca="false">[4]Plan1!$C1680</f>
        <v>-2.4</v>
      </c>
      <c r="M1685" s="41" t="n">
        <f aca="false">$O$5 + L1685</f>
        <v>836.38</v>
      </c>
      <c r="N1685" s="47" t="n">
        <f aca="false">IF(M1685&gt;$O$5,$O$2+$O$1,(M1685^3*3270.5936-M1685^2*8015778.389801+M1685*6549018422.82398-1783686174686.87))-$O$1</f>
        <v>27876413.0512695</v>
      </c>
      <c r="O1685" s="41" t="n">
        <f aca="false">N1685*100/$O$2</f>
        <v>71.3191257555918</v>
      </c>
      <c r="R1685" s="47" t="n">
        <f aca="false">SUM(D1685,I1685,N1685)</f>
        <v>175021894.531738</v>
      </c>
      <c r="S1685" s="41" t="n">
        <f aca="false">R1685*100/$R$2</f>
        <v>63.4118097162361</v>
      </c>
      <c r="U1685" s="41" t="n">
        <f aca="false">[1]Plan1!$B1680</f>
        <v>11.82</v>
      </c>
    </row>
    <row r="1686" customFormat="false" ht="15" hidden="false" customHeight="false" outlineLevel="0" collapsed="false">
      <c r="A1686" s="46" t="n">
        <v>43684</v>
      </c>
      <c r="B1686" s="41" t="n">
        <f aca="false">[2]Plan1!$C1681</f>
        <v>-6.27</v>
      </c>
      <c r="C1686" s="41" t="n">
        <f aca="false">$E$5 + B1686</f>
        <v>774.73</v>
      </c>
      <c r="D1686" s="47" t="n">
        <f aca="false">IF(C1686&gt;$E$5,$E$2+$E$1,(IF(C1686&gt;764.99,C1686^3*3486.59308-C1686^2*7860012.00812+C1686*5908819377.96283-1481278321001.59,IF(C1686&gt;752.99,C1686^3*3588.471445-C1686^2*8028757.56264+C1686*5988077680.84934-1488767378546.26,C1686^3*899.851852-C1686^2*1969009.674601+C1686*1435480406.01138-348666163343.76))))-$E$1</f>
        <v>87926856.7497559</v>
      </c>
      <c r="E1686" s="47" t="n">
        <f aca="false">D1686*100/$E$2</f>
        <v>59.0196151471883</v>
      </c>
      <c r="G1686" s="41" t="n">
        <f aca="false">[3]Plan1!$C1681</f>
        <v>-4.38</v>
      </c>
      <c r="H1686" s="41" t="n">
        <f aca="false">$J$5 + G1686</f>
        <v>755.62</v>
      </c>
      <c r="I1686" s="47" t="n">
        <f aca="false">IF(H1686&gt;$J$5,$J$2+$J$1,(IF(H1686&gt;739.99,H1686^3*2498.244218-H1686^2*5471052.355142+H1686*3994605728.77515-972400879260.135,H1686^3*1396.138889-H1686^2*3002770.071427+H1686*2152080038.43115-513963640099.415)))-$J$1</f>
        <v>58918813.6118164</v>
      </c>
      <c r="J1686" s="47" t="n">
        <f aca="false">I1686*100/$J$2</f>
        <v>66.9970135385682</v>
      </c>
      <c r="L1686" s="41" t="n">
        <f aca="false">[4]Plan1!$C1681</f>
        <v>-2.4</v>
      </c>
      <c r="M1686" s="41" t="n">
        <f aca="false">$O$5 + L1686</f>
        <v>836.38</v>
      </c>
      <c r="N1686" s="47" t="n">
        <f aca="false">IF(M1686&gt;$O$5,$O$2+$O$1,(M1686^3*3270.5936-M1686^2*8015778.389801+M1686*6549018422.82398-1783686174686.87))-$O$1</f>
        <v>27876413.0512695</v>
      </c>
      <c r="O1686" s="41" t="n">
        <f aca="false">N1686*100/$O$2</f>
        <v>71.3191257555918</v>
      </c>
      <c r="R1686" s="47" t="n">
        <f aca="false">SUM(D1686,I1686,N1686)</f>
        <v>174722083.412842</v>
      </c>
      <c r="S1686" s="41" t="n">
        <f aca="false">R1686*100/$R$2</f>
        <v>63.303185788509</v>
      </c>
      <c r="U1686" s="41" t="n">
        <f aca="false">[1]Plan1!$B1681</f>
        <v>11.1</v>
      </c>
    </row>
    <row r="1687" customFormat="false" ht="15" hidden="false" customHeight="false" outlineLevel="0" collapsed="false">
      <c r="A1687" s="46" t="n">
        <v>43685</v>
      </c>
      <c r="B1687" s="41" t="n">
        <f aca="false">[2]Plan1!$C1682</f>
        <v>-6.3</v>
      </c>
      <c r="C1687" s="41" t="n">
        <f aca="false">$E$5 + B1687</f>
        <v>774.7</v>
      </c>
      <c r="D1687" s="47" t="n">
        <f aca="false">IF(C1687&gt;$E$5,$E$2+$E$1,(IF(C1687&gt;764.99,C1687^3*3486.59308-C1687^2*7860012.00812+C1687*5908819377.96283-1481278321001.59,IF(C1687&gt;752.99,C1687^3*3588.471445-C1687^2*8028757.56264+C1687*5988077680.84934-1488767378546.26,C1687^3*899.851852-C1687^2*1969009.674601+C1687*1435480406.01138-348666163343.76))))-$E$1</f>
        <v>87684873.1159668</v>
      </c>
      <c r="E1687" s="47" t="n">
        <f aca="false">D1687*100/$E$2</f>
        <v>58.8571871761897</v>
      </c>
      <c r="G1687" s="41" t="n">
        <f aca="false">[3]Plan1!$C1682</f>
        <v>-4.4</v>
      </c>
      <c r="H1687" s="41" t="n">
        <f aca="false">$J$5 + G1687</f>
        <v>755.6</v>
      </c>
      <c r="I1687" s="47" t="n">
        <f aca="false">IF(H1687&gt;$J$5,$J$2+$J$1,(IF(H1687&gt;739.99,H1687^3*2498.244218-H1687^2*5471052.355142+H1687*3994605728.77515-972400879260.135,H1687^3*1396.138889-H1687^2*3002770.071427+H1687*2152080038.43115-513963640099.415)))-$J$1</f>
        <v>58804150.4719238</v>
      </c>
      <c r="J1687" s="47" t="n">
        <f aca="false">I1687*100/$J$2</f>
        <v>66.8666292442345</v>
      </c>
      <c r="L1687" s="41" t="n">
        <f aca="false">[4]Plan1!$C1682</f>
        <v>-2.42</v>
      </c>
      <c r="M1687" s="41" t="n">
        <f aca="false">$O$5 + L1687</f>
        <v>836.36</v>
      </c>
      <c r="N1687" s="47" t="n">
        <f aca="false">IF(M1687&gt;$O$5,$O$2+$O$1,(M1687^3*3270.5936-M1687^2*8015778.389801+M1687*6549018422.82398-1783686174686.87))-$O$1</f>
        <v>27792594.3164063</v>
      </c>
      <c r="O1687" s="41" t="n">
        <f aca="false">N1687*100/$O$2</f>
        <v>71.1046835717501</v>
      </c>
      <c r="R1687" s="47" t="n">
        <f aca="false">SUM(D1687,I1687,N1687)</f>
        <v>174281617.904297</v>
      </c>
      <c r="S1687" s="41" t="n">
        <f aca="false">R1687*100/$R$2</f>
        <v>63.1436016685385</v>
      </c>
      <c r="U1687" s="41" t="n">
        <f aca="false">[1]Plan1!$B1682</f>
        <v>11.1</v>
      </c>
    </row>
    <row r="1688" customFormat="false" ht="15" hidden="false" customHeight="false" outlineLevel="0" collapsed="false">
      <c r="A1688" s="46" t="n">
        <v>43686</v>
      </c>
      <c r="B1688" s="41" t="n">
        <f aca="false">[2]Plan1!$C1683</f>
        <v>-6.32</v>
      </c>
      <c r="C1688" s="41" t="n">
        <f aca="false">$E$5 + B1688</f>
        <v>774.68</v>
      </c>
      <c r="D1688" s="47" t="n">
        <f aca="false">IF(C1688&gt;$E$5,$E$2+$E$1,(IF(C1688&gt;764.99,C1688^3*3486.59308-C1688^2*7860012.00812+C1688*5908819377.96283-1481278321001.59,IF(C1688&gt;752.99,C1688^3*3588.471445-C1688^2*8028757.56264+C1688*5988077680.84934-1488767378546.26,C1688^3*899.851852-C1688^2*1969009.674601+C1688*1435480406.01138-348666163343.76))))-$E$1</f>
        <v>87523793.9050293</v>
      </c>
      <c r="E1688" s="47" t="n">
        <f aca="false">D1688*100/$E$2</f>
        <v>58.7490651144083</v>
      </c>
      <c r="G1688" s="41" t="n">
        <f aca="false">[3]Plan1!$C1683</f>
        <v>-4.43</v>
      </c>
      <c r="H1688" s="41" t="n">
        <f aca="false">$J$5 + G1688</f>
        <v>755.57</v>
      </c>
      <c r="I1688" s="47" t="n">
        <f aca="false">IF(H1688&gt;$J$5,$J$2+$J$1,(IF(H1688&gt;739.99,H1688^3*2498.244218-H1688^2*5471052.355142+H1688*3994605728.77515-972400879260.135,H1688^3*1396.138889-H1688^2*3002770.071427+H1688*2152080038.43115-513963640099.415)))-$J$1</f>
        <v>58632443.6750488</v>
      </c>
      <c r="J1688" s="47" t="n">
        <f aca="false">I1688*100/$J$2</f>
        <v>66.6713801906692</v>
      </c>
      <c r="L1688" s="41" t="n">
        <f aca="false">[4]Plan1!$C1683</f>
        <v>-2.45</v>
      </c>
      <c r="M1688" s="41" t="n">
        <f aca="false">$O$5 + L1688</f>
        <v>836.33</v>
      </c>
      <c r="N1688" s="47" t="n">
        <f aca="false">IF(M1688&gt;$O$5,$O$2+$O$1,(M1688^3*3270.5936-M1688^2*8015778.389801+M1688*6549018422.82398-1783686174686.87))-$O$1</f>
        <v>27667151.7705078</v>
      </c>
      <c r="O1688" s="41" t="n">
        <f aca="false">N1688*100/$O$2</f>
        <v>70.7837508646052</v>
      </c>
      <c r="R1688" s="47" t="n">
        <f aca="false">SUM(D1688,I1688,N1688)</f>
        <v>173823389.350586</v>
      </c>
      <c r="S1688" s="41" t="n">
        <f aca="false">R1688*100/$R$2</f>
        <v>62.9775818575188</v>
      </c>
      <c r="U1688" s="41" t="n">
        <f aca="false">[1]Plan1!$B1683</f>
        <v>12.07</v>
      </c>
    </row>
    <row r="1689" customFormat="false" ht="15" hidden="false" customHeight="false" outlineLevel="0" collapsed="false">
      <c r="A1689" s="46" t="n">
        <v>43687</v>
      </c>
      <c r="B1689" s="41" t="n">
        <f aca="false">[2]Plan1!$C1684</f>
        <v>-6.37</v>
      </c>
      <c r="C1689" s="41" t="n">
        <f aca="false">$E$5 + B1689</f>
        <v>774.63</v>
      </c>
      <c r="D1689" s="47" t="n">
        <f aca="false">IF(C1689&gt;$E$5,$E$2+$E$1,(IF(C1689&gt;764.99,C1689^3*3486.59308-C1689^2*7860012.00812+C1689*5908819377.96283-1481278321001.59,IF(C1689&gt;752.99,C1689^3*3588.471445-C1689^2*8028757.56264+C1689*5988077680.84934-1488767378546.26,C1689^3*899.851852-C1689^2*1969009.674601+C1689*1435480406.01138-348666163343.76))))-$E$1</f>
        <v>87121945.911377</v>
      </c>
      <c r="E1689" s="47" t="n">
        <f aca="false">D1689*100/$E$2</f>
        <v>58.4793305326237</v>
      </c>
      <c r="G1689" s="41" t="n">
        <f aca="false">[3]Plan1!$C1684</f>
        <v>-4.45</v>
      </c>
      <c r="H1689" s="41" t="n">
        <f aca="false">$J$5 + G1689</f>
        <v>755.55</v>
      </c>
      <c r="I1689" s="47" t="n">
        <f aca="false">IF(H1689&gt;$J$5,$J$2+$J$1,(IF(H1689&gt;739.99,H1689^3*2498.244218-H1689^2*5471052.355142+H1689*3994605728.77515-972400879260.135,H1689^3*1396.138889-H1689^2*3002770.071427+H1689*2152080038.43115-513963640099.415)))-$J$1</f>
        <v>58518164.2458496</v>
      </c>
      <c r="J1689" s="47" t="n">
        <f aca="false">I1689*100/$J$2</f>
        <v>66.541432216569</v>
      </c>
      <c r="L1689" s="41" t="n">
        <f aca="false">[4]Plan1!$C1684</f>
        <v>-2.48</v>
      </c>
      <c r="M1689" s="41" t="n">
        <f aca="false">$O$5 + L1689</f>
        <v>836.3</v>
      </c>
      <c r="N1689" s="47" t="n">
        <f aca="false">IF(M1689&gt;$O$5,$O$2+$O$1,(M1689^3*3270.5936-M1689^2*8015778.389801+M1689*6549018422.82398-1783686174686.87))-$O$1</f>
        <v>27542051.4199219</v>
      </c>
      <c r="O1689" s="41" t="n">
        <f aca="false">N1689*100/$O$2</f>
        <v>70.4636936313056</v>
      </c>
      <c r="R1689" s="47" t="n">
        <f aca="false">SUM(D1689,I1689,N1689)</f>
        <v>173182161.577148</v>
      </c>
      <c r="S1689" s="41" t="n">
        <f aca="false">R1689*100/$R$2</f>
        <v>62.7452599890876</v>
      </c>
      <c r="U1689" s="41" t="n">
        <f aca="false">[1]Plan1!$B1684</f>
        <v>11.34</v>
      </c>
    </row>
    <row r="1690" customFormat="false" ht="15" hidden="false" customHeight="false" outlineLevel="0" collapsed="false">
      <c r="A1690" s="46" t="n">
        <v>43688</v>
      </c>
      <c r="B1690" s="41" t="n">
        <f aca="false">[2]Plan1!$C1685</f>
        <v>-6.41</v>
      </c>
      <c r="C1690" s="41" t="n">
        <f aca="false">$E$5 + B1690</f>
        <v>774.59</v>
      </c>
      <c r="D1690" s="47" t="n">
        <f aca="false">IF(C1690&gt;$E$5,$E$2+$E$1,(IF(C1690&gt;764.99,C1690^3*3486.59308-C1690^2*7860012.00812+C1690*5908819377.96283-1481278321001.59,IF(C1690&gt;752.99,C1690^3*3588.471445-C1690^2*8028757.56264+C1690*5988077680.84934-1488767378546.26,C1690^3*899.851852-C1690^2*1969009.674601+C1690*1435480406.01138-348666163343.76))))-$E$1</f>
        <v>86801340.4504395</v>
      </c>
      <c r="E1690" s="47" t="n">
        <f aca="false">D1690*100/$E$2</f>
        <v>58.2641288113513</v>
      </c>
      <c r="G1690" s="41" t="n">
        <f aca="false">[3]Plan1!$C1685</f>
        <v>-4.48</v>
      </c>
      <c r="H1690" s="41" t="n">
        <f aca="false">$J$5 + G1690</f>
        <v>755.52</v>
      </c>
      <c r="I1690" s="47" t="n">
        <f aca="false">IF(H1690&gt;$J$5,$J$2+$J$1,(IF(H1690&gt;739.99,H1690^3*2498.244218-H1690^2*5471052.355142+H1690*3994605728.77515-972400879260.135,H1690^3*1396.138889-H1690^2*3002770.071427+H1690*2152080038.43115-513963640099.415)))-$J$1</f>
        <v>58347032.4519043</v>
      </c>
      <c r="J1690" s="47" t="n">
        <f aca="false">I1690*100/$J$2</f>
        <v>66.3468370030372</v>
      </c>
      <c r="L1690" s="41" t="n">
        <f aca="false">[4]Plan1!$C1685</f>
        <v>-2.5</v>
      </c>
      <c r="M1690" s="41" t="n">
        <f aca="false">$O$5 + L1690</f>
        <v>836.28</v>
      </c>
      <c r="N1690" s="47" t="n">
        <f aca="false">IF(M1690&gt;$O$5,$O$2+$O$1,(M1690^3*3270.5936-M1690^2*8015778.389801+M1690*6549018422.82398-1783686174686.87))-$O$1</f>
        <v>27458841.0322266</v>
      </c>
      <c r="O1690" s="41" t="n">
        <f aca="false">N1690*100/$O$2</f>
        <v>70.2508078452721</v>
      </c>
      <c r="R1690" s="47" t="n">
        <f aca="false">SUM(D1690,I1690,N1690)</f>
        <v>172607213.93457</v>
      </c>
      <c r="S1690" s="41" t="n">
        <f aca="false">R1690*100/$R$2</f>
        <v>62.5369519336554</v>
      </c>
      <c r="U1690" s="41" t="n">
        <f aca="false">[1]Plan1!$B1685</f>
        <v>11.82</v>
      </c>
    </row>
    <row r="1691" customFormat="false" ht="15" hidden="false" customHeight="false" outlineLevel="0" collapsed="false">
      <c r="A1691" s="46" t="n">
        <v>43689</v>
      </c>
      <c r="B1691" s="41" t="n">
        <f aca="false">[2]Plan1!$C1686</f>
        <v>-6.42</v>
      </c>
      <c r="C1691" s="41" t="n">
        <f aca="false">$E$5 + B1691</f>
        <v>774.58</v>
      </c>
      <c r="D1691" s="47" t="n">
        <f aca="false">IF(C1691&gt;$E$5,$E$2+$E$1,(IF(C1691&gt;764.99,C1691^3*3486.59308-C1691^2*7860012.00812+C1691*5908819377.96283-1481278321001.59,IF(C1691&gt;752.99,C1691^3*3588.471445-C1691^2*8028757.56264+C1691*5988077680.84934-1488767378546.26,C1691^3*899.851852-C1691^2*1969009.674601+C1691*1435480406.01138-348666163343.76))))-$E$1</f>
        <v>86721310.1511231</v>
      </c>
      <c r="E1691" s="47" t="n">
        <f aca="false">D1691*100/$E$2</f>
        <v>58.2104096447579</v>
      </c>
      <c r="G1691" s="41" t="n">
        <f aca="false">[3]Plan1!$C1686</f>
        <v>-4.5</v>
      </c>
      <c r="H1691" s="41" t="n">
        <f aca="false">$J$5 + G1691</f>
        <v>755.5</v>
      </c>
      <c r="I1691" s="47" t="n">
        <f aca="false">IF(H1691&gt;$J$5,$J$2+$J$1,(IF(H1691&gt;739.99,H1691^3*2498.244218-H1691^2*5471052.355142+H1691*3994605728.77515-972400879260.135,H1691^3*1396.138889-H1691^2*3002770.071427+H1691*2152080038.43115-513963640099.415)))-$J$1</f>
        <v>58233135.982666</v>
      </c>
      <c r="J1691" s="47" t="n">
        <f aca="false">I1691*100/$J$2</f>
        <v>66.2173244955073</v>
      </c>
      <c r="L1691" s="41" t="n">
        <f aca="false">[4]Plan1!$C1686</f>
        <v>-2.53</v>
      </c>
      <c r="M1691" s="41" t="n">
        <f aca="false">$O$5 + L1691</f>
        <v>836.25</v>
      </c>
      <c r="N1691" s="47" t="n">
        <f aca="false">IF(M1691&gt;$O$5,$O$2+$O$1,(M1691^3*3270.5936-M1691^2*8015778.389801+M1691*6549018422.82398-1783686174686.87))-$O$1</f>
        <v>27334309.828125</v>
      </c>
      <c r="O1691" s="41" t="n">
        <f aca="false">N1691*100/$O$2</f>
        <v>69.9322067185963</v>
      </c>
      <c r="R1691" s="47" t="n">
        <f aca="false">SUM(D1691,I1691,N1691)</f>
        <v>172288755.961914</v>
      </c>
      <c r="S1691" s="41" t="n">
        <f aca="false">R1691*100/$R$2</f>
        <v>62.4215721040705</v>
      </c>
      <c r="U1691" s="41" t="n">
        <f aca="false">[1]Plan1!$B1686</f>
        <v>11.34</v>
      </c>
    </row>
    <row r="1692" customFormat="false" ht="15" hidden="false" customHeight="false" outlineLevel="0" collapsed="false">
      <c r="A1692" s="46" t="n">
        <v>43690</v>
      </c>
      <c r="B1692" s="41" t="n">
        <f aca="false">[2]Plan1!$C1687</f>
        <v>-6.46</v>
      </c>
      <c r="C1692" s="41" t="n">
        <f aca="false">$E$5 + B1692</f>
        <v>774.54</v>
      </c>
      <c r="D1692" s="47" t="n">
        <f aca="false">IF(C1692&gt;$E$5,$E$2+$E$1,(IF(C1692&gt;764.99,C1692^3*3486.59308-C1692^2*7860012.00812+C1692*5908819377.96283-1481278321001.59,IF(C1692&gt;752.99,C1692^3*3588.471445-C1692^2*8028757.56264+C1692*5988077680.84934-1488767378546.26,C1692^3*899.851852-C1692^2*1969009.674601+C1692*1435480406.01138-348666163343.76))))-$E$1</f>
        <v>86401672.5935059</v>
      </c>
      <c r="E1692" s="47" t="n">
        <f aca="false">D1692*100/$E$2</f>
        <v>57.995857614417</v>
      </c>
      <c r="G1692" s="41" t="n">
        <f aca="false">[3]Plan1!$C1687</f>
        <v>-4.53</v>
      </c>
      <c r="H1692" s="41" t="n">
        <f aca="false">$J$5 + G1692</f>
        <v>755.47</v>
      </c>
      <c r="I1692" s="47" t="n">
        <f aca="false">IF(H1692&gt;$J$5,$J$2+$J$1,(IF(H1692&gt;739.99,H1692^3*2498.244218-H1692^2*5471052.355142+H1692*3994605728.77515-972400879260.135,H1692^3*1396.138889-H1692^2*3002770.071427+H1692*2152080038.43115-513963640099.415)))-$J$1</f>
        <v>58062578.0690918</v>
      </c>
      <c r="J1692" s="47" t="n">
        <f aca="false">I1692*100/$J$2</f>
        <v>66.0233818455394</v>
      </c>
      <c r="L1692" s="41" t="n">
        <f aca="false">[4]Plan1!$C1687</f>
        <v>-2.53</v>
      </c>
      <c r="M1692" s="41" t="n">
        <f aca="false">$O$5 + L1692</f>
        <v>836.25</v>
      </c>
      <c r="N1692" s="47" t="n">
        <f aca="false">IF(M1692&gt;$O$5,$O$2+$O$1,(M1692^3*3270.5936-M1692^2*8015778.389801+M1692*6549018422.82398-1783686174686.87))-$O$1</f>
        <v>27334309.828125</v>
      </c>
      <c r="O1692" s="41" t="n">
        <f aca="false">N1692*100/$O$2</f>
        <v>69.9322067185963</v>
      </c>
      <c r="R1692" s="47" t="n">
        <f aca="false">SUM(D1692,I1692,N1692)</f>
        <v>171798560.490723</v>
      </c>
      <c r="S1692" s="41" t="n">
        <f aca="false">R1692*100/$R$2</f>
        <v>62.2439704272854</v>
      </c>
      <c r="U1692" s="41" t="n">
        <f aca="false">[1]Plan1!$B1687</f>
        <v>13.89</v>
      </c>
    </row>
    <row r="1693" customFormat="false" ht="15" hidden="false" customHeight="false" outlineLevel="0" collapsed="false">
      <c r="A1693" s="46" t="n">
        <v>43691</v>
      </c>
      <c r="B1693" s="41" t="n">
        <f aca="false">[2]Plan1!$C1688</f>
        <v>-6.49</v>
      </c>
      <c r="C1693" s="41" t="n">
        <f aca="false">$E$5 + B1693</f>
        <v>774.51</v>
      </c>
      <c r="D1693" s="47" t="n">
        <f aca="false">IF(C1693&gt;$E$5,$E$2+$E$1,(IF(C1693&gt;764.99,C1693^3*3486.59308-C1693^2*7860012.00812+C1693*5908819377.96283-1481278321001.59,IF(C1693&gt;752.99,C1693^3*3588.471445-C1693^2*8028757.56264+C1693*5988077680.84934-1488767378546.26,C1693^3*899.851852-C1693^2*1969009.674601+C1693*1435480406.01138-348666163343.76))))-$E$1</f>
        <v>86162451.6599121</v>
      </c>
      <c r="E1693" s="47" t="n">
        <f aca="false">D1693*100/$E$2</f>
        <v>57.8352840654724</v>
      </c>
      <c r="G1693" s="41" t="n">
        <f aca="false">[3]Plan1!$C1688</f>
        <v>-4.56</v>
      </c>
      <c r="H1693" s="41" t="n">
        <f aca="false">$J$5 + G1693</f>
        <v>755.44</v>
      </c>
      <c r="I1693" s="47" t="n">
        <f aca="false">IF(H1693&gt;$J$5,$J$2+$J$1,(IF(H1693&gt;739.99,H1693^3*2498.244218-H1693^2*5471052.355142+H1693*3994605728.77515-972400879260.135,H1693^3*1396.138889-H1693^2*3002770.071427+H1693*2152080038.43115-513963640099.415)))-$J$1</f>
        <v>57892363.9431152</v>
      </c>
      <c r="J1693" s="47" t="n">
        <f aca="false">I1693*100/$J$2</f>
        <v>65.8298301189612</v>
      </c>
      <c r="L1693" s="41" t="n">
        <f aca="false">[4]Plan1!$C1688</f>
        <v>-2.58</v>
      </c>
      <c r="M1693" s="41" t="n">
        <f aca="false">$O$5 + L1693</f>
        <v>836.2</v>
      </c>
      <c r="N1693" s="47" t="n">
        <f aca="false">IF(M1693&gt;$O$5,$O$2+$O$1,(M1693^3*3270.5936-M1693^2*8015778.389801+M1693*6549018422.82398-1783686174686.87))-$O$1</f>
        <v>27127514.8525391</v>
      </c>
      <c r="O1693" s="41" t="n">
        <f aca="false">N1693*100/$O$2</f>
        <v>69.403141632557</v>
      </c>
      <c r="R1693" s="47" t="n">
        <f aca="false">SUM(D1693,I1693,N1693)</f>
        <v>171182330.455566</v>
      </c>
      <c r="S1693" s="41" t="n">
        <f aca="false">R1693*100/$R$2</f>
        <v>62.0207054361521</v>
      </c>
      <c r="U1693" s="41" t="n">
        <f aca="false">[1]Plan1!$B1688</f>
        <v>10.62</v>
      </c>
    </row>
    <row r="1694" customFormat="false" ht="15" hidden="false" customHeight="false" outlineLevel="0" collapsed="false">
      <c r="A1694" s="46" t="n">
        <v>43692</v>
      </c>
      <c r="B1694" s="41" t="n">
        <f aca="false">[2]Plan1!$C1689</f>
        <v>-6.54</v>
      </c>
      <c r="C1694" s="41" t="n">
        <f aca="false">$E$5 + B1694</f>
        <v>774.46</v>
      </c>
      <c r="D1694" s="47" t="n">
        <f aca="false">IF(C1694&gt;$E$5,$E$2+$E$1,(IF(C1694&gt;764.99,C1694^3*3486.59308-C1694^2*7860012.00812+C1694*5908819377.96283-1481278321001.59,IF(C1694&gt;752.99,C1694^3*3588.471445-C1694^2*8028757.56264+C1694*5988077680.84934-1488767378546.26,C1694^3*899.851852-C1694^2*1969009.674601+C1694*1435480406.01138-348666163343.76))))-$E$1</f>
        <v>85764714.5905762</v>
      </c>
      <c r="E1694" s="47" t="n">
        <f aca="false">D1694*100/$E$2</f>
        <v>57.568308881442</v>
      </c>
      <c r="G1694" s="41" t="n">
        <f aca="false">[3]Plan1!$C1689</f>
        <v>-4.59</v>
      </c>
      <c r="H1694" s="41" t="n">
        <f aca="false">$J$5 + G1694</f>
        <v>755.41</v>
      </c>
      <c r="I1694" s="47" t="n">
        <f aca="false">IF(H1694&gt;$J$5,$J$2+$J$1,(IF(H1694&gt;739.99,H1694^3*2498.244218-H1694^2*5471052.355142+H1694*3994605728.77515-972400879260.135,H1694^3*1396.138889-H1694^2*3002770.071427+H1694*2152080038.43115-513963640099.415)))-$J$1</f>
        <v>57722493.2001953</v>
      </c>
      <c r="J1694" s="47" t="n">
        <f aca="false">I1694*100/$J$2</f>
        <v>65.6366688557661</v>
      </c>
      <c r="L1694" s="41" t="n">
        <f aca="false">[4]Plan1!$C1689</f>
        <v>-2.6</v>
      </c>
      <c r="M1694" s="41" t="n">
        <f aca="false">$O$5 + L1694</f>
        <v>836.18</v>
      </c>
      <c r="N1694" s="47" t="n">
        <f aca="false">IF(M1694&gt;$O$5,$O$2+$O$1,(M1694^3*3270.5936-M1694^2*8015778.389801+M1694*6549018422.82398-1783686174686.87))-$O$1</f>
        <v>27045061.3657227</v>
      </c>
      <c r="O1694" s="41" t="n">
        <f aca="false">N1694*100/$O$2</f>
        <v>69.1921923047352</v>
      </c>
      <c r="R1694" s="47" t="n">
        <f aca="false">SUM(D1694,I1694,N1694)</f>
        <v>170532269.156494</v>
      </c>
      <c r="S1694" s="41" t="n">
        <f aca="false">R1694*100/$R$2</f>
        <v>61.7851831118684</v>
      </c>
      <c r="U1694" s="41" t="n">
        <f aca="false">[1]Plan1!$B1689</f>
        <v>11.1</v>
      </c>
    </row>
    <row r="1695" customFormat="false" ht="15" hidden="false" customHeight="false" outlineLevel="0" collapsed="false">
      <c r="A1695" s="46" t="n">
        <v>43693</v>
      </c>
      <c r="B1695" s="41" t="n">
        <f aca="false">[2]Plan1!$C1690</f>
        <v>-6.58</v>
      </c>
      <c r="C1695" s="41" t="n">
        <f aca="false">$E$5 + B1695</f>
        <v>774.42</v>
      </c>
      <c r="D1695" s="47" t="n">
        <f aca="false">IF(C1695&gt;$E$5,$E$2+$E$1,(IF(C1695&gt;764.99,C1695^3*3486.59308-C1695^2*7860012.00812+C1695*5908819377.96283-1481278321001.59,IF(C1695&gt;752.99,C1695^3*3588.471445-C1695^2*8028757.56264+C1695*5988077680.84934-1488767378546.26,C1695^3*899.851852-C1695^2*1969009.674601+C1695*1435480406.01138-348666163343.76))))-$E$1</f>
        <v>85447391.4699707</v>
      </c>
      <c r="E1695" s="47" t="n">
        <f aca="false">D1695*100/$E$2</f>
        <v>57.3553103830567</v>
      </c>
      <c r="G1695" s="41" t="n">
        <f aca="false">[3]Plan1!$C1690</f>
        <v>-4.61</v>
      </c>
      <c r="H1695" s="41" t="n">
        <f aca="false">$J$5 + G1695</f>
        <v>755.39</v>
      </c>
      <c r="I1695" s="47" t="n">
        <f aca="false">IF(H1695&gt;$J$5,$J$2+$J$1,(IF(H1695&gt;739.99,H1695^3*2498.244218-H1695^2*5471052.355142+H1695*3994605728.77515-972400879260.135,H1695^3*1396.138889-H1695^2*3002770.071427+H1695*2152080038.43115-513963640099.415)))-$J$1</f>
        <v>57609436.6079102</v>
      </c>
      <c r="J1695" s="47" t="n">
        <f aca="false">I1695*100/$J$2</f>
        <v>65.5081113784575</v>
      </c>
      <c r="L1695" s="41" t="n">
        <f aca="false">[4]Plan1!$C1690</f>
        <v>-2.62</v>
      </c>
      <c r="M1695" s="41" t="n">
        <f aca="false">$O$5 + L1695</f>
        <v>836.16</v>
      </c>
      <c r="N1695" s="47" t="n">
        <f aca="false">IF(M1695&gt;$O$5,$O$2+$O$1,(M1695^3*3270.5936-M1695^2*8015778.389801+M1695*6549018422.82398-1783686174686.87))-$O$1</f>
        <v>26962758.7880859</v>
      </c>
      <c r="O1695" s="41" t="n">
        <f aca="false">N1695*100/$O$2</f>
        <v>68.9816290635576</v>
      </c>
      <c r="R1695" s="47" t="n">
        <f aca="false">SUM(D1695,I1695,N1695)</f>
        <v>170019586.865967</v>
      </c>
      <c r="S1695" s="41" t="n">
        <f aca="false">R1695*100/$R$2</f>
        <v>61.5994342834787</v>
      </c>
      <c r="U1695" s="41" t="n">
        <f aca="false">[1]Plan1!$B1690</f>
        <v>10.16</v>
      </c>
    </row>
    <row r="1696" customFormat="false" ht="15" hidden="false" customHeight="false" outlineLevel="0" collapsed="false">
      <c r="A1696" s="46" t="n">
        <v>43694</v>
      </c>
      <c r="B1696" s="41" t="n">
        <f aca="false">[2]Plan1!$C1691</f>
        <v>-6.62</v>
      </c>
      <c r="C1696" s="41" t="n">
        <f aca="false">$E$5 + B1696</f>
        <v>774.38</v>
      </c>
      <c r="D1696" s="47" t="n">
        <f aca="false">IF(C1696&gt;$E$5,$E$2+$E$1,(IF(C1696&gt;764.99,C1696^3*3486.59308-C1696^2*7860012.00812+C1696*5908819377.96283-1481278321001.59,IF(C1696&gt;752.99,C1696^3*3588.471445-C1696^2*8028757.56264+C1696*5988077680.84934-1488767378546.26,C1696^3*899.851852-C1696^2*1969009.674601+C1696*1435480406.01138-348666163343.76))))-$E$1</f>
        <v>85130837.1477051</v>
      </c>
      <c r="E1696" s="47" t="n">
        <f aca="false">D1696*100/$E$2</f>
        <v>57.1428279293001</v>
      </c>
      <c r="G1696" s="41" t="n">
        <f aca="false">[3]Plan1!$C1691</f>
        <v>-4.65</v>
      </c>
      <c r="H1696" s="41" t="n">
        <f aca="false">$J$5 + G1696</f>
        <v>755.35</v>
      </c>
      <c r="I1696" s="47" t="n">
        <f aca="false">IF(H1696&gt;$J$5,$J$2+$J$1,(IF(H1696&gt;739.99,H1696^3*2498.244218-H1696^2*5471052.355142+H1696*3994605728.77515-972400879260.135,H1696^3*1396.138889-H1696^2*3002770.071427+H1696*2152080038.43115-513963640099.415)))-$J$1</f>
        <v>57383780.2468262</v>
      </c>
      <c r="J1696" s="47" t="n">
        <f aca="false">I1696*100/$J$2</f>
        <v>65.251515881165</v>
      </c>
      <c r="L1696" s="41" t="n">
        <f aca="false">[4]Plan1!$C1691</f>
        <v>-2.65</v>
      </c>
      <c r="M1696" s="41" t="n">
        <f aca="false">$O$5 + L1696</f>
        <v>836.13</v>
      </c>
      <c r="N1696" s="47" t="n">
        <f aca="false">IF(M1696&gt;$O$5,$O$2+$O$1,(M1696^3*3270.5936-M1696^2*8015778.389801+M1696*6549018422.82398-1783686174686.87))-$O$1</f>
        <v>26839587.5327148</v>
      </c>
      <c r="O1696" s="41" t="n">
        <f aca="false">N1696*100/$O$2</f>
        <v>68.6665072351097</v>
      </c>
      <c r="R1696" s="47" t="n">
        <f aca="false">SUM(D1696,I1696,N1696)</f>
        <v>169354204.927246</v>
      </c>
      <c r="S1696" s="41" t="n">
        <f aca="false">R1696*100/$R$2</f>
        <v>61.3583611708852</v>
      </c>
      <c r="U1696" s="41" t="n">
        <f aca="false">[1]Plan1!$B1691</f>
        <v>10.86</v>
      </c>
    </row>
    <row r="1697" customFormat="false" ht="15" hidden="false" customHeight="false" outlineLevel="0" collapsed="false">
      <c r="A1697" s="46" t="n">
        <v>43695</v>
      </c>
      <c r="B1697" s="41" t="n">
        <f aca="false">[2]Plan1!$C1692</f>
        <v>-6.66</v>
      </c>
      <c r="C1697" s="41" t="n">
        <f aca="false">$E$5 + B1697</f>
        <v>774.34</v>
      </c>
      <c r="D1697" s="47" t="n">
        <f aca="false">IF(C1697&gt;$E$5,$E$2+$E$1,(IF(C1697&gt;764.99,C1697^3*3486.59308-C1697^2*7860012.00812+C1697*5908819377.96283-1481278321001.59,IF(C1697&gt;752.99,C1697^3*3588.471445-C1697^2*8028757.56264+C1697*5988077680.84934-1488767378546.26,C1697^3*899.851852-C1697^2*1969009.674601+C1697*1435480406.01138-348666163343.76))))-$E$1</f>
        <v>84815050.2878418</v>
      </c>
      <c r="E1697" s="47" t="n">
        <f aca="false">D1697*100/$E$2</f>
        <v>56.9308606234437</v>
      </c>
      <c r="G1697" s="41" t="n">
        <f aca="false">[3]Plan1!$C1692</f>
        <v>-4.67</v>
      </c>
      <c r="H1697" s="41" t="n">
        <f aca="false">$J$5 + G1697</f>
        <v>755.33</v>
      </c>
      <c r="I1697" s="47" t="n">
        <f aca="false">IF(H1697&gt;$J$5,$J$2+$J$1,(IF(H1697&gt;739.99,H1697^3*2498.244218-H1697^2*5471052.355142+H1697*3994605728.77515-972400879260.135,H1697^3*1396.138889-H1697^2*3002770.071427+H1697*2152080038.43115-513963640099.415)))-$J$1</f>
        <v>57271180.2385254</v>
      </c>
      <c r="J1697" s="47" t="n">
        <f aca="false">I1697*100/$J$2</f>
        <v>65.1234775888417</v>
      </c>
      <c r="L1697" s="41" t="n">
        <f aca="false">[4]Plan1!$C1692</f>
        <v>-2.68</v>
      </c>
      <c r="M1697" s="41" t="n">
        <f aca="false">$O$5 + L1697</f>
        <v>836.1</v>
      </c>
      <c r="N1697" s="47" t="n">
        <f aca="false">IF(M1697&gt;$O$5,$O$2+$O$1,(M1697^3*3270.5936-M1697^2*8015778.389801+M1697*6549018422.82398-1783686174686.87))-$O$1</f>
        <v>26716754.9404297</v>
      </c>
      <c r="O1697" s="41" t="n">
        <f aca="false">N1697*100/$O$2</f>
        <v>68.3522518436445</v>
      </c>
      <c r="R1697" s="47" t="n">
        <f aca="false">SUM(D1697,I1697,N1697)</f>
        <v>168802985.466797</v>
      </c>
      <c r="S1697" s="41" t="n">
        <f aca="false">R1697*100/$R$2</f>
        <v>61.1586500225663</v>
      </c>
      <c r="U1697" s="41" t="n">
        <f aca="false">[1]Plan1!$B1692</f>
        <v>10.16</v>
      </c>
    </row>
    <row r="1698" customFormat="false" ht="15" hidden="false" customHeight="false" outlineLevel="0" collapsed="false">
      <c r="A1698" s="46" t="n">
        <v>43696</v>
      </c>
      <c r="B1698" s="41" t="n">
        <f aca="false">[2]Plan1!$C1693</f>
        <v>-6.69</v>
      </c>
      <c r="C1698" s="41" t="n">
        <f aca="false">$E$5 + B1698</f>
        <v>774.31</v>
      </c>
      <c r="D1698" s="47" t="n">
        <f aca="false">IF(C1698&gt;$E$5,$E$2+$E$1,(IF(C1698&gt;764.99,C1698^3*3486.59308-C1698^2*7860012.00812+C1698*5908819377.96283-1481278321001.59,IF(C1698&gt;752.99,C1698^3*3588.471445-C1698^2*8028757.56264+C1698*5988077680.84934-1488767378546.26,C1698^3*899.851852-C1698^2*1969009.674601+C1698*1435480406.01138-348666163343.76))))-$E$1</f>
        <v>84578712.986084</v>
      </c>
      <c r="E1698" s="47" t="n">
        <f aca="false">D1698*100/$E$2</f>
        <v>56.7722226701461</v>
      </c>
      <c r="G1698" s="41" t="n">
        <f aca="false">[3]Plan1!$C1693</f>
        <v>-4.71</v>
      </c>
      <c r="H1698" s="41" t="n">
        <f aca="false">$J$5 + G1698</f>
        <v>755.29</v>
      </c>
      <c r="I1698" s="47" t="n">
        <f aca="false">IF(H1698&gt;$J$5,$J$2+$J$1,(IF(H1698&gt;739.99,H1698^3*2498.244218-H1698^2*5471052.355142+H1698*3994605728.77515-972400879260.135,H1698^3*1396.138889-H1698^2*3002770.071427+H1698*2152080038.43115-513963640099.415)))-$J$1</f>
        <v>57046435.9689941</v>
      </c>
      <c r="J1698" s="47" t="n">
        <f aca="false">I1698*100/$J$2</f>
        <v>64.8679192375194</v>
      </c>
      <c r="L1698" s="41" t="n">
        <f aca="false">[4]Plan1!$C1693</f>
        <v>-2.71</v>
      </c>
      <c r="M1698" s="41" t="n">
        <f aca="false">$O$5 + L1698</f>
        <v>836.07</v>
      </c>
      <c r="N1698" s="47" t="n">
        <f aca="false">IF(M1698&gt;$O$5,$O$2+$O$1,(M1698^3*3270.5936-M1698^2*8015778.389801+M1698*6549018422.82398-1783686174686.87))-$O$1</f>
        <v>26594260.480957</v>
      </c>
      <c r="O1698" s="41" t="n">
        <f aca="false">N1698*100/$O$2</f>
        <v>68.0388615325085</v>
      </c>
      <c r="R1698" s="47" t="n">
        <f aca="false">SUM(D1698,I1698,N1698)</f>
        <v>168219409.436035</v>
      </c>
      <c r="S1698" s="41" t="n">
        <f aca="false">R1698*100/$R$2</f>
        <v>60.9472158341944</v>
      </c>
      <c r="U1698" s="41" t="n">
        <f aca="false">[1]Plan1!$B1693</f>
        <v>10.86</v>
      </c>
    </row>
    <row r="1699" customFormat="false" ht="15" hidden="false" customHeight="false" outlineLevel="0" collapsed="false">
      <c r="A1699" s="46" t="n">
        <v>43697</v>
      </c>
      <c r="B1699" s="41" t="n">
        <f aca="false">[2]Plan1!$C1694</f>
        <v>-6.72</v>
      </c>
      <c r="C1699" s="41" t="n">
        <f aca="false">$E$5 + B1699</f>
        <v>774.28</v>
      </c>
      <c r="D1699" s="47" t="n">
        <f aca="false">IF(C1699&gt;$E$5,$E$2+$E$1,(IF(C1699&gt;764.99,C1699^3*3486.59308-C1699^2*7860012.00812+C1699*5908819377.96283-1481278321001.59,IF(C1699&gt;752.99,C1699^3*3588.471445-C1699^2*8028757.56264+C1699*5988077680.84934-1488767378546.26,C1699^3*899.851852-C1699^2*1969009.674601+C1699*1435480406.01138-348666163343.76))))-$E$1</f>
        <v>84342806.0612793</v>
      </c>
      <c r="E1699" s="47" t="n">
        <f aca="false">D1699*100/$E$2</f>
        <v>56.6138736010766</v>
      </c>
      <c r="G1699" s="41" t="n">
        <f aca="false">[3]Plan1!$C1694</f>
        <v>-4.73</v>
      </c>
      <c r="H1699" s="41" t="n">
        <f aca="false">$J$5 + G1699</f>
        <v>755.27</v>
      </c>
      <c r="I1699" s="47" t="n">
        <f aca="false">IF(H1699&gt;$J$5,$J$2+$J$1,(IF(H1699&gt;739.99,H1699^3*2498.244218-H1699^2*5471052.355142+H1699*3994605728.77515-972400879260.135,H1699^3*1396.138889-H1699^2*3002770.071427+H1699*2152080038.43115-513963640099.415)))-$J$1</f>
        <v>56934291.4672852</v>
      </c>
      <c r="J1699" s="47" t="n">
        <f aca="false">I1699*100/$J$2</f>
        <v>64.7403989050705</v>
      </c>
      <c r="L1699" s="41" t="n">
        <f aca="false">[4]Plan1!$C1694</f>
        <v>-2.73</v>
      </c>
      <c r="M1699" s="41" t="n">
        <f aca="false">$O$5 + L1699</f>
        <v>836.05</v>
      </c>
      <c r="N1699" s="47" t="n">
        <f aca="false">IF(M1699&gt;$O$5,$O$2+$O$1,(M1699^3*3270.5936-M1699^2*8015778.389801+M1699*6549018422.82398-1783686174686.87))-$O$1</f>
        <v>26512785.0976563</v>
      </c>
      <c r="O1699" s="41" t="n">
        <f aca="false">N1699*100/$O$2</f>
        <v>67.830414588602</v>
      </c>
      <c r="R1699" s="47" t="n">
        <f aca="false">SUM(D1699,I1699,N1699)</f>
        <v>167789882.626221</v>
      </c>
      <c r="S1699" s="41" t="n">
        <f aca="false">R1699*100/$R$2</f>
        <v>60.7915948908556</v>
      </c>
      <c r="U1699" s="41" t="n">
        <f aca="false">[1]Plan1!$B1694</f>
        <v>10.62</v>
      </c>
    </row>
    <row r="1700" customFormat="false" ht="15" hidden="false" customHeight="false" outlineLevel="0" collapsed="false">
      <c r="A1700" s="46" t="n">
        <v>43698</v>
      </c>
      <c r="B1700" s="41" t="n">
        <f aca="false">[2]Plan1!$C1695</f>
        <v>-6.76</v>
      </c>
      <c r="C1700" s="41" t="n">
        <f aca="false">$E$5 + B1700</f>
        <v>774.24</v>
      </c>
      <c r="D1700" s="47" t="n">
        <f aca="false">IF(C1700&gt;$E$5,$E$2+$E$1,(IF(C1700&gt;764.99,C1700^3*3486.59308-C1700^2*7860012.00812+C1700*5908819377.96283-1481278321001.59,IF(C1700&gt;752.99,C1700^3*3588.471445-C1700^2*8028757.56264+C1700*5988077680.84934-1488767378546.26,C1700^3*899.851852-C1700^2*1969009.674601+C1700*1435480406.01138-348666163343.76))))-$E$1</f>
        <v>84028932.0007324</v>
      </c>
      <c r="E1700" s="47" t="n">
        <f aca="false">D1700*100/$E$2</f>
        <v>56.4031902337536</v>
      </c>
      <c r="G1700" s="41" t="n">
        <f aca="false">[3]Plan1!$C1695</f>
        <v>-4.76</v>
      </c>
      <c r="H1700" s="41" t="n">
        <f aca="false">$J$5 + G1700</f>
        <v>755.24</v>
      </c>
      <c r="I1700" s="47" t="n">
        <f aca="false">IF(H1700&gt;$J$5,$J$2+$J$1,(IF(H1700&gt;739.99,H1700^3*2498.244218-H1700^2*5471052.355142+H1700*3994605728.77515-972400879260.135,H1700^3*1396.138889-H1700^2*3002770.071427+H1700*2152080038.43115-513963640099.415)))-$J$1</f>
        <v>56766358.9187012</v>
      </c>
      <c r="J1700" s="47" t="n">
        <f aca="false">I1700*100/$J$2</f>
        <v>64.5494415768193</v>
      </c>
      <c r="L1700" s="41" t="n">
        <f aca="false">[4]Plan1!$C1695</f>
        <v>-2.77</v>
      </c>
      <c r="M1700" s="41" t="n">
        <f aca="false">$O$5 + L1700</f>
        <v>836.01</v>
      </c>
      <c r="N1700" s="47" t="n">
        <f aca="false">IF(M1700&gt;$O$5,$O$2+$O$1,(M1700^3*3270.5936-M1700^2*8015778.389801+M1700*6549018422.82398-1783686174686.87))-$O$1</f>
        <v>26350283.8408203</v>
      </c>
      <c r="O1700" s="41" t="n">
        <f aca="false">N1700*100/$O$2</f>
        <v>67.4146707283568</v>
      </c>
      <c r="R1700" s="47" t="n">
        <f aca="false">SUM(D1700,I1700,N1700)</f>
        <v>167145574.760254</v>
      </c>
      <c r="S1700" s="41" t="n">
        <f aca="false">R1700*100/$R$2</f>
        <v>60.5581570806624</v>
      </c>
      <c r="U1700" s="41" t="n">
        <f aca="false">[1]Plan1!$B1695</f>
        <v>10.39</v>
      </c>
    </row>
    <row r="1701" customFormat="false" ht="15" hidden="false" customHeight="false" outlineLevel="0" collapsed="false">
      <c r="A1701" s="46" t="n">
        <v>43699</v>
      </c>
      <c r="B1701" s="41" t="n">
        <f aca="false">[2]Plan1!$C1696</f>
        <v>-6.79</v>
      </c>
      <c r="C1701" s="41" t="n">
        <f aca="false">$E$5 + B1701</f>
        <v>774.21</v>
      </c>
      <c r="D1701" s="47" t="n">
        <f aca="false">IF(C1701&gt;$E$5,$E$2+$E$1,(IF(C1701&gt;764.99,C1701^3*3486.59308-C1701^2*7860012.00812+C1701*5908819377.96283-1481278321001.59,IF(C1701&gt;752.99,C1701^3*3588.471445-C1701^2*8028757.56264+C1701*5988077680.84934-1488767378546.26,C1701^3*899.851852-C1701^2*1969009.674601+C1701*1435480406.01138-348666163343.76))))-$E$1</f>
        <v>83794027.0983887</v>
      </c>
      <c r="E1701" s="47" t="n">
        <f aca="false">D1701*100/$E$2</f>
        <v>56.2455137575892</v>
      </c>
      <c r="G1701" s="41" t="n">
        <f aca="false">[3]Plan1!$C1696</f>
        <v>-4.79</v>
      </c>
      <c r="H1701" s="41" t="n">
        <f aca="false">$J$5 + G1701</f>
        <v>755.21</v>
      </c>
      <c r="I1701" s="47" t="n">
        <f aca="false">IF(H1701&gt;$J$5,$J$2+$J$1,(IF(H1701&gt;739.99,H1701^3*2498.244218-H1701^2*5471052.355142+H1701*3994605728.77515-972400879260.135,H1701^3*1396.138889-H1701^2*3002770.071427+H1701*2152080038.43115-513963640099.415)))-$J$1</f>
        <v>56598767.0556641</v>
      </c>
      <c r="J1701" s="47" t="n">
        <f aca="false">I1701*100/$J$2</f>
        <v>64.3588716445931</v>
      </c>
      <c r="L1701" s="41" t="n">
        <f aca="false">[4]Plan1!$C1696</f>
        <v>-2.79</v>
      </c>
      <c r="M1701" s="41" t="n">
        <f aca="false">$O$5 + L1701</f>
        <v>835.99</v>
      </c>
      <c r="N1701" s="47" t="n">
        <f aca="false">IF(M1701&gt;$O$5,$O$2+$O$1,(M1701^3*3270.5936-M1701^2*8015778.389801+M1701*6549018422.82398-1783686174686.87))-$O$1</f>
        <v>26269257.652832</v>
      </c>
      <c r="O1701" s="41" t="n">
        <f aca="false">N1701*100/$O$2</f>
        <v>67.20737300752</v>
      </c>
      <c r="R1701" s="47" t="n">
        <f aca="false">SUM(D1701,I1701,N1701)</f>
        <v>166662051.806885</v>
      </c>
      <c r="S1701" s="41" t="n">
        <f aca="false">R1701*100/$R$2</f>
        <v>60.3829729095933</v>
      </c>
      <c r="U1701" s="41" t="n">
        <f aca="false">[1]Plan1!$B1696</f>
        <v>10.39</v>
      </c>
    </row>
    <row r="1702" customFormat="false" ht="15" hidden="false" customHeight="false" outlineLevel="0" collapsed="false">
      <c r="A1702" s="46" t="n">
        <v>43700</v>
      </c>
      <c r="B1702" s="41" t="n">
        <f aca="false">[2]Plan1!$C1697</f>
        <v>-6.83</v>
      </c>
      <c r="C1702" s="41" t="n">
        <f aca="false">$E$5 + B1702</f>
        <v>774.17</v>
      </c>
      <c r="D1702" s="47" t="n">
        <f aca="false">IF(C1702&gt;$E$5,$E$2+$E$1,(IF(C1702&gt;764.99,C1702^3*3486.59308-C1702^2*7860012.00812+C1702*5908819377.96283-1481278321001.59,IF(C1702&gt;752.99,C1702^3*3588.471445-C1702^2*8028757.56264+C1702*5988077680.84934-1488767378546.26,C1702^3*899.851852-C1702^2*1969009.674601+C1702*1435480406.01138-348666163343.76))))-$E$1</f>
        <v>83481487.0153809</v>
      </c>
      <c r="E1702" s="47" t="n">
        <f aca="false">D1702*100/$E$2</f>
        <v>56.0357258031569</v>
      </c>
      <c r="G1702" s="41" t="n">
        <f aca="false">[3]Plan1!$C1697</f>
        <v>-4.81</v>
      </c>
      <c r="H1702" s="41" t="n">
        <f aca="false">$J$5 + G1702</f>
        <v>755.19</v>
      </c>
      <c r="I1702" s="47" t="n">
        <f aca="false">IF(H1702&gt;$J$5,$J$2+$J$1,(IF(H1702&gt;739.99,H1702^3*2498.244218-H1702^2*5471052.355142+H1702*3994605728.77515-972400879260.135,H1702^3*1396.138889-H1702^2*3002770.071427+H1702*2152080038.43115-513963640099.415)))-$J$1</f>
        <v>56487228.2160645</v>
      </c>
      <c r="J1702" s="47" t="n">
        <f aca="false">I1702*100/$J$2</f>
        <v>64.232040014955</v>
      </c>
      <c r="L1702" s="41" t="n">
        <f aca="false">[4]Plan1!$C1697</f>
        <v>-2.8</v>
      </c>
      <c r="M1702" s="41" t="n">
        <f aca="false">$O$5 + L1702</f>
        <v>835.98</v>
      </c>
      <c r="N1702" s="47" t="n">
        <f aca="false">IF(M1702&gt;$O$5,$O$2+$O$1,(M1702^3*3270.5936-M1702^2*8015778.389801+M1702*6549018422.82398-1783686174686.87))-$O$1</f>
        <v>26228800.6005859</v>
      </c>
      <c r="O1702" s="41" t="n">
        <f aca="false">N1702*100/$O$2</f>
        <v>67.1038675245322</v>
      </c>
      <c r="R1702" s="47" t="n">
        <f aca="false">SUM(D1702,I1702,N1702)</f>
        <v>166197515.832031</v>
      </c>
      <c r="S1702" s="41" t="n">
        <f aca="false">R1702*100/$R$2</f>
        <v>60.2146678702577</v>
      </c>
      <c r="U1702" s="41" t="n">
        <f aca="false">[1]Plan1!$B1697</f>
        <v>10.39</v>
      </c>
    </row>
    <row r="1703" customFormat="false" ht="15" hidden="false" customHeight="false" outlineLevel="0" collapsed="false">
      <c r="A1703" s="46" t="n">
        <v>43701</v>
      </c>
      <c r="B1703" s="41" t="n">
        <f aca="false">[2]Plan1!$C1698</f>
        <v>-6.86</v>
      </c>
      <c r="C1703" s="41" t="n">
        <f aca="false">$E$5 + B1703</f>
        <v>774.14</v>
      </c>
      <c r="D1703" s="47" t="n">
        <f aca="false">IF(C1703&gt;$E$5,$E$2+$E$1,(IF(C1703&gt;764.99,C1703^3*3486.59308-C1703^2*7860012.00812+C1703*5908819377.96283-1481278321001.59,IF(C1703&gt;752.99,C1703^3*3588.471445-C1703^2*8028757.56264+C1703*5988077680.84934-1488767378546.26,C1703^3*899.851852-C1703^2*1969009.674601+C1703*1435480406.01138-348666163343.76))))-$E$1</f>
        <v>83247581.0603027</v>
      </c>
      <c r="E1703" s="47" t="n">
        <f aca="false">D1703*100/$E$2</f>
        <v>55.8787198557177</v>
      </c>
      <c r="G1703" s="41" t="n">
        <f aca="false">[3]Plan1!$C1698</f>
        <v>-4.84</v>
      </c>
      <c r="H1703" s="41" t="n">
        <f aca="false">$J$5 + G1703</f>
        <v>755.16</v>
      </c>
      <c r="I1703" s="47" t="n">
        <f aca="false">IF(H1703&gt;$J$5,$J$2+$J$1,(IF(H1703&gt;739.99,H1703^3*2498.244218-H1703^2*5471052.355142+H1703*3994605728.77515-972400879260.135,H1703^3*1396.138889-H1703^2*3002770.071427+H1703*2152080038.43115-513963640099.415)))-$J$1</f>
        <v>56320203.2614746</v>
      </c>
      <c r="J1703" s="47" t="n">
        <f aca="false">I1703*100/$J$2</f>
        <v>64.0421147184672</v>
      </c>
      <c r="L1703" s="41" t="n">
        <f aca="false">[4]Plan1!$C1698</f>
        <v>-2.84</v>
      </c>
      <c r="M1703" s="41" t="n">
        <f aca="false">$O$5 + L1703</f>
        <v>835.94</v>
      </c>
      <c r="N1703" s="47" t="n">
        <f aca="false">IF(M1703&gt;$O$5,$O$2+$O$1,(M1703^3*3270.5936-M1703^2*8015778.389801+M1703*6549018422.82398-1783686174686.87))-$O$1</f>
        <v>26067345.5415039</v>
      </c>
      <c r="O1703" s="41" t="n">
        <f aca="false">N1703*100/$O$2</f>
        <v>66.6908002607716</v>
      </c>
      <c r="R1703" s="47" t="n">
        <f aca="false">SUM(D1703,I1703,N1703)</f>
        <v>165635129.863281</v>
      </c>
      <c r="S1703" s="41" t="n">
        <f aca="false">R1703*100/$R$2</f>
        <v>60.010911008107</v>
      </c>
      <c r="U1703" s="41" t="n">
        <f aca="false">[1]Plan1!$B1698</f>
        <v>13.09</v>
      </c>
    </row>
    <row r="1704" customFormat="false" ht="15" hidden="false" customHeight="false" outlineLevel="0" collapsed="false">
      <c r="A1704" s="46" t="n">
        <v>43702</v>
      </c>
      <c r="B1704" s="41" t="n">
        <f aca="false">[2]Plan1!$C1699</f>
        <v>-6.89</v>
      </c>
      <c r="C1704" s="41" t="n">
        <f aca="false">$E$5 + B1704</f>
        <v>774.11</v>
      </c>
      <c r="D1704" s="47" t="n">
        <f aca="false">IF(C1704&gt;$E$5,$E$2+$E$1,(IF(C1704&gt;764.99,C1704^3*3486.59308-C1704^2*7860012.00812+C1704*5908819377.96283-1481278321001.59,IF(C1704&gt;752.99,C1704^3*3588.471445-C1704^2*8028757.56264+C1704*5988077680.84934-1488767378546.26,C1704^3*899.851852-C1704^2*1969009.674601+C1704*1435480406.01138-348666163343.76))))-$E$1</f>
        <v>83014102.282959</v>
      </c>
      <c r="E1704" s="47" t="n">
        <f aca="false">D1704*100/$E$2</f>
        <v>55.7220006450779</v>
      </c>
      <c r="G1704" s="41" t="n">
        <f aca="false">[3]Plan1!$C1699</f>
        <v>-4.87</v>
      </c>
      <c r="H1704" s="41" t="n">
        <f aca="false">$J$5 + G1704</f>
        <v>755.13</v>
      </c>
      <c r="I1704" s="47" t="n">
        <f aca="false">IF(H1704&gt;$J$5,$J$2+$J$1,(IF(H1704&gt;739.99,H1704^3*2498.244218-H1704^2*5471052.355142+H1704*3994605728.77515-972400879260.135,H1704^3*1396.138889-H1704^2*3002770.071427+H1704*2152080038.43115-513963640099.415)))-$J$1</f>
        <v>56153517.9135742</v>
      </c>
      <c r="J1704" s="47" t="n">
        <f aca="false">I1704*100/$J$2</f>
        <v>63.8525755912278</v>
      </c>
      <c r="L1704" s="41" t="n">
        <f aca="false">[4]Plan1!$C1699</f>
        <v>-2.85</v>
      </c>
      <c r="M1704" s="41" t="n">
        <f aca="false">$O$5 + L1704</f>
        <v>835.93</v>
      </c>
      <c r="N1704" s="47" t="n">
        <f aca="false">IF(M1704&gt;$O$5,$O$2+$O$1,(M1704^3*3270.5936-M1704^2*8015778.389801+M1704*6549018422.82398-1783686174686.87))-$O$1</f>
        <v>26027074.9677734</v>
      </c>
      <c r="O1704" s="41" t="n">
        <f aca="false">N1704*100/$O$2</f>
        <v>66.5877718651581</v>
      </c>
      <c r="R1704" s="47" t="n">
        <f aca="false">SUM(D1704,I1704,N1704)</f>
        <v>165194695.164307</v>
      </c>
      <c r="S1704" s="41" t="n">
        <f aca="false">R1704*100/$R$2</f>
        <v>59.8513380506863</v>
      </c>
      <c r="U1704" s="41" t="n">
        <f aca="false">[1]Plan1!$B1699</f>
        <v>12.32</v>
      </c>
    </row>
    <row r="1705" customFormat="false" ht="15" hidden="false" customHeight="false" outlineLevel="0" collapsed="false">
      <c r="A1705" s="46" t="n">
        <v>43703</v>
      </c>
      <c r="B1705" s="41" t="n">
        <f aca="false">[2]Plan1!$C1700</f>
        <v>-6.93</v>
      </c>
      <c r="C1705" s="41" t="n">
        <f aca="false">$E$5 + B1705</f>
        <v>774.07</v>
      </c>
      <c r="D1705" s="47" t="n">
        <f aca="false">IF(C1705&gt;$E$5,$E$2+$E$1,(IF(C1705&gt;764.99,C1705^3*3486.59308-C1705^2*7860012.00812+C1705*5908819377.96283-1481278321001.59,IF(C1705&gt;752.99,C1705^3*3588.471445-C1705^2*8028757.56264+C1705*5988077680.84934-1488767378546.26,C1705^3*899.851852-C1705^2*1969009.674601+C1705*1435480406.01138-348666163343.76))))-$E$1</f>
        <v>82703460.7722168</v>
      </c>
      <c r="E1705" s="47" t="n">
        <f aca="false">D1705*100/$E$2</f>
        <v>55.5134870794796</v>
      </c>
      <c r="G1705" s="41" t="n">
        <f aca="false">[3]Plan1!$C1700</f>
        <v>-4.9</v>
      </c>
      <c r="H1705" s="41" t="n">
        <f aca="false">$J$5 + G1705</f>
        <v>755.1</v>
      </c>
      <c r="I1705" s="47" t="n">
        <f aca="false">IF(H1705&gt;$J$5,$J$2+$J$1,(IF(H1705&gt;739.99,H1705^3*2498.244218-H1705^2*5471052.355142+H1705*3994605728.77515-972400879260.135,H1705^3*1396.138889-H1705^2*3002770.071427+H1705*2152080038.43115-513963640099.415)))-$J$1</f>
        <v>55987171.7661133</v>
      </c>
      <c r="J1705" s="47" t="n">
        <f aca="false">I1705*100/$J$2</f>
        <v>63.663422171287</v>
      </c>
      <c r="L1705" s="41" t="n">
        <f aca="false">[4]Plan1!$C1700</f>
        <v>-2.87</v>
      </c>
      <c r="M1705" s="41" t="n">
        <f aca="false">$O$5 + L1705</f>
        <v>835.91</v>
      </c>
      <c r="N1705" s="47" t="n">
        <f aca="false">IF(M1705&gt;$O$5,$O$2+$O$1,(M1705^3*3270.5936-M1705^2*8015778.389801+M1705*6549018422.82398-1783686174686.87))-$O$1</f>
        <v>25946645.5078125</v>
      </c>
      <c r="O1705" s="41" t="n">
        <f aca="false">N1705*100/$O$2</f>
        <v>66.3820008156741</v>
      </c>
      <c r="R1705" s="47" t="n">
        <f aca="false">SUM(D1705,I1705,N1705)</f>
        <v>164637278.046143</v>
      </c>
      <c r="S1705" s="41" t="n">
        <f aca="false">R1705*100/$R$2</f>
        <v>59.6493814422051</v>
      </c>
      <c r="U1705" s="41" t="n">
        <f aca="false">[1]Plan1!$B1700</f>
        <v>11.34</v>
      </c>
    </row>
    <row r="1706" customFormat="false" ht="15" hidden="false" customHeight="false" outlineLevel="0" collapsed="false">
      <c r="A1706" s="46" t="n">
        <v>43704</v>
      </c>
      <c r="B1706" s="41" t="n">
        <f aca="false">[2]Plan1!$C1701</f>
        <v>-6.96</v>
      </c>
      <c r="C1706" s="41" t="n">
        <f aca="false">$E$5 + B1706</f>
        <v>774.04</v>
      </c>
      <c r="D1706" s="47" t="n">
        <f aca="false">IF(C1706&gt;$E$5,$E$2+$E$1,(IF(C1706&gt;764.99,C1706^3*3486.59308-C1706^2*7860012.00812+C1706*5908819377.96283-1481278321001.59,IF(C1706&gt;752.99,C1706^3*3588.471445-C1706^2*8028757.56264+C1706*5988077680.84934-1488767378546.26,C1706^3*899.851852-C1706^2*1969009.674601+C1706*1435480406.01138-348666163343.76))))-$E$1</f>
        <v>82470976.5495606</v>
      </c>
      <c r="E1706" s="47" t="n">
        <f aca="false">D1706*100/$E$2</f>
        <v>55.3574354491112</v>
      </c>
      <c r="G1706" s="41" t="n">
        <f aca="false">[3]Plan1!$C1701</f>
        <v>-4.93</v>
      </c>
      <c r="H1706" s="41" t="n">
        <f aca="false">$J$5 + G1706</f>
        <v>755.07</v>
      </c>
      <c r="I1706" s="47" t="n">
        <f aca="false">IF(H1706&gt;$J$5,$J$2+$J$1,(IF(H1706&gt;739.99,H1706^3*2498.244218-H1706^2*5471052.355142+H1706*3994605728.77515-972400879260.135,H1706^3*1396.138889-H1706^2*3002770.071427+H1706*2152080038.43115-513963640099.415)))-$J$1</f>
        <v>55821164.4147949</v>
      </c>
      <c r="J1706" s="47" t="n">
        <f aca="false">I1706*100/$J$2</f>
        <v>63.4746539989158</v>
      </c>
      <c r="L1706" s="41" t="n">
        <f aca="false">[4]Plan1!$C1701</f>
        <v>-2.89</v>
      </c>
      <c r="M1706" s="41" t="n">
        <f aca="false">$O$5 + L1706</f>
        <v>835.89</v>
      </c>
      <c r="N1706" s="47" t="n">
        <f aca="false">IF(M1706&gt;$O$5,$O$2+$O$1,(M1706^3*3270.5936-M1706^2*8015778.389801+M1706*6549018422.82398-1783686174686.87))-$O$1</f>
        <v>25866364.8388672</v>
      </c>
      <c r="O1706" s="41" t="n">
        <f aca="false">N1706*100/$O$2</f>
        <v>66.1766104337149</v>
      </c>
      <c r="R1706" s="47" t="n">
        <f aca="false">SUM(D1706,I1706,N1706)</f>
        <v>164158505.803223</v>
      </c>
      <c r="S1706" s="41" t="n">
        <f aca="false">R1706*100/$R$2</f>
        <v>59.4759184909173</v>
      </c>
      <c r="U1706" s="41" t="n">
        <f aca="false">[1]Plan1!$B1701</f>
        <v>11.58</v>
      </c>
    </row>
    <row r="1707" customFormat="false" ht="15" hidden="false" customHeight="false" outlineLevel="0" collapsed="false">
      <c r="A1707" s="46" t="n">
        <v>43705</v>
      </c>
      <c r="B1707" s="41" t="n">
        <f aca="false">[2]Plan1!$C1702</f>
        <v>-7</v>
      </c>
      <c r="C1707" s="41" t="n">
        <f aca="false">$E$5 + B1707</f>
        <v>774</v>
      </c>
      <c r="D1707" s="47" t="n">
        <f aca="false">IF(C1707&gt;$E$5,$E$2+$E$1,(IF(C1707&gt;764.99,C1707^3*3486.59308-C1707^2*7860012.00812+C1707*5908819377.96283-1481278321001.59,IF(C1707&gt;752.99,C1707^3*3588.471445-C1707^2*8028757.56264+C1707*5988077680.84934-1488767378546.26,C1707^3*899.851852-C1707^2*1969009.674601+C1707*1435480406.01138-348666163343.76))))-$E$1</f>
        <v>82161659.0612793</v>
      </c>
      <c r="E1707" s="47" t="n">
        <f aca="false">D1707*100/$E$2</f>
        <v>55.1498106142031</v>
      </c>
      <c r="G1707" s="41" t="n">
        <f aca="false">[3]Plan1!$C1702</f>
        <v>-4.96</v>
      </c>
      <c r="H1707" s="41" t="n">
        <f aca="false">$J$5 + G1707</f>
        <v>755.04</v>
      </c>
      <c r="I1707" s="47" t="n">
        <f aca="false">IF(H1707&gt;$J$5,$J$2+$J$1,(IF(H1707&gt;739.99,H1707^3*2498.244218-H1707^2*5471052.355142+H1707*3994605728.77515-972400879260.135,H1707^3*1396.138889-H1707^2*3002770.071427+H1707*2152080038.43115-513963640099.415)))-$J$1</f>
        <v>55655495.4562988</v>
      </c>
      <c r="J1707" s="47" t="n">
        <f aca="false">I1707*100/$J$2</f>
        <v>63.2862706154959</v>
      </c>
      <c r="L1707" s="41" t="n">
        <f aca="false">[4]Plan1!$C1702</f>
        <v>-2.91</v>
      </c>
      <c r="M1707" s="41" t="n">
        <f aca="false">$O$5 + L1707</f>
        <v>835.87</v>
      </c>
      <c r="N1707" s="47" t="n">
        <f aca="false">IF(M1707&gt;$O$5,$O$2+$O$1,(M1707^3*3270.5936-M1707^2*8015778.389801+M1707*6549018422.82398-1783686174686.87))-$O$1</f>
        <v>25786232.8037109</v>
      </c>
      <c r="O1707" s="41" t="n">
        <f aca="false">N1707*100/$O$2</f>
        <v>65.9716003170313</v>
      </c>
      <c r="R1707" s="47" t="n">
        <f aca="false">SUM(D1707,I1707,N1707)</f>
        <v>163603387.321289</v>
      </c>
      <c r="S1707" s="41" t="n">
        <f aca="false">R1707*100/$R$2</f>
        <v>59.2747946964314</v>
      </c>
      <c r="U1707" s="41" t="n">
        <f aca="false">[1]Plan1!$B1702</f>
        <v>10.39</v>
      </c>
    </row>
    <row r="1708" customFormat="false" ht="15" hidden="false" customHeight="false" outlineLevel="0" collapsed="false">
      <c r="A1708" s="46" t="n">
        <v>43706</v>
      </c>
      <c r="B1708" s="41" t="n">
        <f aca="false">[2]Plan1!$C1703</f>
        <v>-7.04</v>
      </c>
      <c r="C1708" s="41" t="n">
        <f aca="false">$E$5 + B1708</f>
        <v>773.96</v>
      </c>
      <c r="D1708" s="47" t="n">
        <f aca="false">IF(C1708&gt;$E$5,$E$2+$E$1,(IF(C1708&gt;764.99,C1708^3*3486.59308-C1708^2*7860012.00812+C1708*5908819377.96283-1481278321001.59,IF(C1708&gt;752.99,C1708^3*3588.471445-C1708^2*8028757.56264+C1708*5988077680.84934-1488767378546.26,C1708^3*899.851852-C1708^2*1969009.674601+C1708*1435480406.01138-348666163343.76))))-$E$1</f>
        <v>81853096.314209</v>
      </c>
      <c r="E1708" s="47" t="n">
        <f aca="false">D1708*100/$E$2</f>
        <v>54.9426923882818</v>
      </c>
      <c r="G1708" s="41" t="n">
        <f aca="false">[3]Plan1!$C1703</f>
        <v>-5</v>
      </c>
      <c r="H1708" s="41" t="n">
        <f aca="false">$J$5 + G1708</f>
        <v>755</v>
      </c>
      <c r="I1708" s="47" t="n">
        <f aca="false">IF(H1708&gt;$J$5,$J$2+$J$1,(IF(H1708&gt;739.99,H1708^3*2498.244218-H1708^2*5471052.355142+H1708*3994605728.77515-972400879260.135,H1708^3*1396.138889-H1708^2*3002770.071427+H1708*2152080038.43115-513963640099.415)))-$J$1</f>
        <v>55435129.1989746</v>
      </c>
      <c r="J1708" s="47" t="n">
        <f aca="false">I1708*100/$J$2</f>
        <v>63.0356905338489</v>
      </c>
      <c r="L1708" s="41" t="n">
        <f aca="false">[4]Plan1!$C1703</f>
        <v>-2.95</v>
      </c>
      <c r="M1708" s="41" t="n">
        <f aca="false">$O$5 + L1708</f>
        <v>835.83</v>
      </c>
      <c r="N1708" s="47" t="n">
        <f aca="false">IF(M1708&gt;$O$5,$O$2+$O$1,(M1708^3*3270.5936-M1708^2*8015778.389801+M1708*6549018422.82398-1783686174686.87))-$O$1</f>
        <v>25626414.0009766</v>
      </c>
      <c r="O1708" s="41" t="n">
        <f aca="false">N1708*100/$O$2</f>
        <v>65.5627192580027</v>
      </c>
      <c r="R1708" s="47" t="n">
        <f aca="false">SUM(D1708,I1708,N1708)</f>
        <v>162914639.51416</v>
      </c>
      <c r="S1708" s="41" t="n">
        <f aca="false">R1708*100/$R$2</f>
        <v>59.0252559458369</v>
      </c>
      <c r="U1708" s="41" t="n">
        <f aca="false">[1]Plan1!$B1703</f>
        <v>11.34</v>
      </c>
    </row>
    <row r="1709" customFormat="false" ht="15" hidden="false" customHeight="false" outlineLevel="0" collapsed="false">
      <c r="A1709" s="46" t="n">
        <v>43707</v>
      </c>
      <c r="B1709" s="41" t="n">
        <f aca="false">[2]Plan1!$C1704</f>
        <v>-7.08</v>
      </c>
      <c r="C1709" s="41" t="n">
        <f aca="false">$E$5 + B1709</f>
        <v>773.92</v>
      </c>
      <c r="D1709" s="47" t="n">
        <f aca="false">IF(C1709&gt;$E$5,$E$2+$E$1,(IF(C1709&gt;764.99,C1709^3*3486.59308-C1709^2*7860012.00812+C1709*5908819377.96283-1481278321001.59,IF(C1709&gt;752.99,C1709^3*3588.471445-C1709^2*8028757.56264+C1709*5988077680.84934-1488767378546.26,C1709^3*899.851852-C1709^2*1969009.674601+C1709*1435480406.01138-348666163343.76))))-$E$1</f>
        <v>81545286.9714356</v>
      </c>
      <c r="E1709" s="47" t="n">
        <f aca="false">D1709*100/$E$2</f>
        <v>54.7360798739632</v>
      </c>
      <c r="G1709" s="41" t="n">
        <f aca="false">[3]Plan1!$C1704</f>
        <v>-5.03</v>
      </c>
      <c r="H1709" s="41" t="n">
        <f aca="false">$J$5 + G1709</f>
        <v>754.97</v>
      </c>
      <c r="I1709" s="47" t="n">
        <f aca="false">IF(H1709&gt;$J$5,$J$2+$J$1,(IF(H1709&gt;739.99,H1709^3*2498.244218-H1709^2*5471052.355142+H1709*3994605728.77515-972400879260.135,H1709^3*1396.138889-H1709^2*3002770.071427+H1709*2152080038.43115-513963640099.415)))-$J$1</f>
        <v>55270248.2473145</v>
      </c>
      <c r="J1709" s="47" t="n">
        <f aca="false">I1709*100/$J$2</f>
        <v>62.8482031987609</v>
      </c>
      <c r="L1709" s="41" t="n">
        <f aca="false">[4]Plan1!$C1704</f>
        <v>-3</v>
      </c>
      <c r="M1709" s="41" t="n">
        <f aca="false">$O$5 + L1709</f>
        <v>835.78</v>
      </c>
      <c r="N1709" s="47" t="n">
        <f aca="false">IF(M1709&gt;$O$5,$O$2+$O$1,(M1709^3*3270.5936-M1709^2*8015778.389801+M1709*6549018422.82398-1783686174686.87))-$O$1</f>
        <v>25427473.7626953</v>
      </c>
      <c r="O1709" s="41" t="n">
        <f aca="false">N1709*100/$O$2</f>
        <v>65.0537497630489</v>
      </c>
      <c r="R1709" s="47" t="n">
        <f aca="false">SUM(D1709,I1709,N1709)</f>
        <v>162243008.981445</v>
      </c>
      <c r="S1709" s="41" t="n">
        <f aca="false">R1709*100/$R$2</f>
        <v>58.7819189184662</v>
      </c>
      <c r="U1709" s="41" t="n">
        <f aca="false">[1]Plan1!$B1704</f>
        <v>10.86</v>
      </c>
    </row>
    <row r="1710" customFormat="false" ht="15" hidden="false" customHeight="false" outlineLevel="0" collapsed="false">
      <c r="A1710" s="46" t="n">
        <v>43708</v>
      </c>
      <c r="B1710" s="41" t="n">
        <f aca="false">[2]Plan1!$C1705</f>
        <v>-7.11</v>
      </c>
      <c r="C1710" s="41" t="n">
        <f aca="false">$E$5 + B1710</f>
        <v>773.89</v>
      </c>
      <c r="D1710" s="47" t="n">
        <f aca="false">IF(C1710&gt;$E$5,$E$2+$E$1,(IF(C1710&gt;764.99,C1710^3*3486.59308-C1710^2*7860012.00812+C1710*5908819377.96283-1481278321001.59,IF(C1710&gt;752.99,C1710^3*3588.471445-C1710^2*8028757.56264+C1710*5988077680.84934-1488767378546.26,C1710^3*899.851852-C1710^2*1969009.674601+C1710*1435480406.01138-348666163343.76))))-$E$1</f>
        <v>81314923.579834</v>
      </c>
      <c r="E1710" s="47" t="n">
        <f aca="false">D1710*100/$E$2</f>
        <v>54.5814518203866</v>
      </c>
      <c r="G1710" s="41" t="n">
        <f aca="false">[3]Plan1!$C1705</f>
        <v>-5.06</v>
      </c>
      <c r="H1710" s="41" t="n">
        <f aca="false">$J$5 + G1710</f>
        <v>754.94</v>
      </c>
      <c r="I1710" s="47" t="n">
        <f aca="false">IF(H1710&gt;$J$5,$J$2+$J$1,(IF(H1710&gt;739.99,H1710^3*2498.244218-H1710^2*5471052.355142+H1710*3994605728.77515-972400879260.135,H1710^3*1396.138889-H1710^2*3002770.071427+H1710*2152080038.43115-513963640099.415)))-$J$1</f>
        <v>55105704.3381348</v>
      </c>
      <c r="J1710" s="47" t="n">
        <f aca="false">I1710*100/$J$2</f>
        <v>62.6610991171405</v>
      </c>
      <c r="L1710" s="41" t="n">
        <f aca="false">[4]Plan1!$C1705</f>
        <v>-3.02</v>
      </c>
      <c r="M1710" s="41" t="n">
        <f aca="false">$O$5 + L1710</f>
        <v>835.76</v>
      </c>
      <c r="N1710" s="47" t="n">
        <f aca="false">IF(M1710&gt;$O$5,$O$2+$O$1,(M1710^3*3270.5936-M1710^2*8015778.389801+M1710*6549018422.82398-1783686174686.87))-$O$1</f>
        <v>25348156.4018555</v>
      </c>
      <c r="O1710" s="41" t="n">
        <f aca="false">N1710*100/$O$2</f>
        <v>64.8508239123688</v>
      </c>
      <c r="R1710" s="47" t="n">
        <f aca="false">SUM(D1710,I1710,N1710)</f>
        <v>161768784.319824</v>
      </c>
      <c r="S1710" s="41" t="n">
        <f aca="false">R1710*100/$R$2</f>
        <v>58.61010359167</v>
      </c>
      <c r="U1710" s="41" t="n">
        <f aca="false">[1]Plan1!$B1705</f>
        <v>10.86</v>
      </c>
    </row>
    <row r="1711" customFormat="false" ht="15" hidden="false" customHeight="false" outlineLevel="0" collapsed="false">
      <c r="A1711" s="46" t="n">
        <v>43709</v>
      </c>
      <c r="B1711" s="41" t="n">
        <f aca="false">[2]Plan1!$C1706</f>
        <v>-7.16</v>
      </c>
      <c r="C1711" s="41" t="n">
        <f aca="false">$E$5 + B1711</f>
        <v>773.84</v>
      </c>
      <c r="D1711" s="47" t="n">
        <f aca="false">IF(C1711&gt;$E$5,$E$2+$E$1,(IF(C1711&gt;764.99,C1711^3*3486.59308-C1711^2*7860012.00812+C1711*5908819377.96283-1481278321001.59,IF(C1711&gt;752.99,C1711^3*3588.471445-C1711^2*8028757.56264+C1711*5988077680.84934-1488767378546.26,C1711^3*899.851852-C1711^2*1969009.674601+C1711*1435480406.01138-348666163343.76))))-$E$1</f>
        <v>80931923.1413574</v>
      </c>
      <c r="E1711" s="47" t="n">
        <f aca="false">D1711*100/$E$2</f>
        <v>54.3243683840433</v>
      </c>
      <c r="G1711" s="41" t="n">
        <f aca="false">[3]Plan1!$C1706</f>
        <v>-5.1</v>
      </c>
      <c r="H1711" s="41" t="n">
        <f aca="false">$J$5 + G1711</f>
        <v>754.9</v>
      </c>
      <c r="I1711" s="47" t="n">
        <f aca="false">IF(H1711&gt;$J$5,$J$2+$J$1,(IF(H1711&gt;739.99,H1711^3*2498.244218-H1711^2*5471052.355142+H1711*3994605728.77515-972400879260.135,H1711^3*1396.138889-H1711^2*3002770.071427+H1711*2152080038.43115-513963640099.415)))-$J$1</f>
        <v>54886836.0478516</v>
      </c>
      <c r="J1711" s="47" t="n">
        <f aca="false">I1711*100/$J$2</f>
        <v>62.412222384763</v>
      </c>
      <c r="L1711" s="41" t="n">
        <f aca="false">[4]Plan1!$C1706</f>
        <v>-3.05</v>
      </c>
      <c r="M1711" s="41" t="n">
        <f aca="false">$O$5 + L1711</f>
        <v>835.73</v>
      </c>
      <c r="N1711" s="47" t="n">
        <f aca="false">IF(M1711&gt;$O$5,$O$2+$O$1,(M1711^3*3270.5936-M1711^2*8015778.389801+M1711*6549018422.82398-1783686174686.87))-$O$1</f>
        <v>25229457.0830078</v>
      </c>
      <c r="O1711" s="41" t="n">
        <f aca="false">N1711*100/$O$2</f>
        <v>64.5471431040658</v>
      </c>
      <c r="R1711" s="47" t="n">
        <f aca="false">SUM(D1711,I1711,N1711)</f>
        <v>161048216.272217</v>
      </c>
      <c r="S1711" s="41" t="n">
        <f aca="false">R1711*100/$R$2</f>
        <v>58.3490361175421</v>
      </c>
      <c r="U1711" s="41" t="n">
        <f aca="false">[1]Plan1!$B1706</f>
        <v>11.1</v>
      </c>
    </row>
    <row r="1712" customFormat="false" ht="15" hidden="false" customHeight="false" outlineLevel="0" collapsed="false">
      <c r="A1712" s="46" t="n">
        <v>43710</v>
      </c>
      <c r="B1712" s="41" t="n">
        <f aca="false">[2]Plan1!$C1707</f>
        <v>-7.2</v>
      </c>
      <c r="C1712" s="41" t="n">
        <f aca="false">$E$5 + B1712</f>
        <v>773.8</v>
      </c>
      <c r="D1712" s="47" t="n">
        <f aca="false">IF(C1712&gt;$E$5,$E$2+$E$1,(IF(C1712&gt;764.99,C1712^3*3486.59308-C1712^2*7860012.00812+C1712*5908819377.96283-1481278321001.59,IF(C1712&gt;752.99,C1712^3*3588.471445-C1712^2*8028757.56264+C1712*5988077680.84934-1488767378546.26,C1712^3*899.851852-C1712^2*1969009.674601+C1712*1435480406.01138-348666163343.76))))-$E$1</f>
        <v>80626365.9772949</v>
      </c>
      <c r="E1712" s="47" t="n">
        <f aca="false">D1712*100/$E$2</f>
        <v>54.1192676117075</v>
      </c>
      <c r="G1712" s="41" t="n">
        <f aca="false">[3]Plan1!$C1707</f>
        <v>-5.14</v>
      </c>
      <c r="H1712" s="41" t="n">
        <f aca="false">$J$5 + G1712</f>
        <v>754.86</v>
      </c>
      <c r="I1712" s="47" t="n">
        <f aca="false">IF(H1712&gt;$J$5,$J$2+$J$1,(IF(H1712&gt;739.99,H1712^3*2498.244218-H1712^2*5471052.355142+H1712*3994605728.77515-972400879260.135,H1712^3*1396.138889-H1712^2*3002770.071427+H1712*2152080038.43115-513963640099.415)))-$J$1</f>
        <v>54668565.2663574</v>
      </c>
      <c r="J1712" s="47" t="n">
        <f aca="false">I1712*100/$J$2</f>
        <v>62.1640250839962</v>
      </c>
      <c r="L1712" s="41" t="n">
        <f aca="false">[4]Plan1!$C1707</f>
        <v>-3.07</v>
      </c>
      <c r="M1712" s="41" t="n">
        <f aca="false">$O$5 + L1712</f>
        <v>835.71</v>
      </c>
      <c r="N1712" s="47" t="n">
        <f aca="false">IF(M1712&gt;$O$5,$O$2+$O$1,(M1712^3*3270.5936-M1712^2*8015778.389801+M1712*6549018422.82398-1783686174686.87))-$O$1</f>
        <v>25150508.4589844</v>
      </c>
      <c r="O1712" s="41" t="n">
        <f aca="false">N1712*100/$O$2</f>
        <v>64.3451606311198</v>
      </c>
      <c r="R1712" s="47" t="n">
        <f aca="false">SUM(D1712,I1712,N1712)</f>
        <v>160445439.702637</v>
      </c>
      <c r="S1712" s="41" t="n">
        <f aca="false">R1712*100/$R$2</f>
        <v>58.1306454228586</v>
      </c>
      <c r="U1712" s="41" t="n">
        <f aca="false">[1]Plan1!$B1707</f>
        <v>11.1</v>
      </c>
    </row>
    <row r="1713" customFormat="false" ht="15" hidden="false" customHeight="false" outlineLevel="0" collapsed="false">
      <c r="A1713" s="46" t="n">
        <v>43711</v>
      </c>
      <c r="B1713" s="41" t="n">
        <f aca="false">[2]Plan1!$C1708</f>
        <v>-7.24</v>
      </c>
      <c r="C1713" s="41" t="n">
        <f aca="false">$E$5 + B1713</f>
        <v>773.76</v>
      </c>
      <c r="D1713" s="47" t="n">
        <f aca="false">IF(C1713&gt;$E$5,$E$2+$E$1,(IF(C1713&gt;764.99,C1713^3*3486.59308-C1713^2*7860012.00812+C1713*5908819377.96283-1481278321001.59,IF(C1713&gt;752.99,C1713^3*3588.471445-C1713^2*8028757.56264+C1713*5988077680.84934-1488767378546.26,C1713^3*899.851852-C1713^2*1969009.674601+C1713*1435480406.01138-348666163343.76))))-$E$1</f>
        <v>80321556.861084</v>
      </c>
      <c r="E1713" s="47" t="n">
        <f aca="false">D1713*100/$E$2</f>
        <v>53.9146689555389</v>
      </c>
      <c r="G1713" s="41" t="n">
        <f aca="false">[3]Plan1!$C1708</f>
        <v>-5.18</v>
      </c>
      <c r="H1713" s="41" t="n">
        <f aca="false">$J$5 + G1713</f>
        <v>754.82</v>
      </c>
      <c r="I1713" s="47" t="n">
        <f aca="false">IF(H1713&gt;$J$5,$J$2+$J$1,(IF(H1713&gt;739.99,H1713^3*2498.244218-H1713^2*5471052.355142+H1713*3994605728.77515-972400879260.135,H1713^3*1396.138889-H1713^2*3002770.071427+H1713*2152080038.43115-513963640099.415)))-$J$1</f>
        <v>54450891.0334473</v>
      </c>
      <c r="J1713" s="47" t="n">
        <f aca="false">I1713*100/$J$2</f>
        <v>61.9165061229838</v>
      </c>
      <c r="L1713" s="41" t="n">
        <f aca="false">[4]Plan1!$C1708</f>
        <v>-3.09</v>
      </c>
      <c r="M1713" s="41" t="n">
        <f aca="false">$O$5 + L1713</f>
        <v>835.69</v>
      </c>
      <c r="N1713" s="47" t="n">
        <f aca="false">IF(M1713&gt;$O$5,$O$2+$O$1,(M1713^3*3270.5936-M1713^2*8015778.389801+M1713*6549018422.82398-1783686174686.87))-$O$1</f>
        <v>25071707.0532227</v>
      </c>
      <c r="O1713" s="41" t="n">
        <f aca="false">N1713*100/$O$2</f>
        <v>64.1435548019588</v>
      </c>
      <c r="R1713" s="47" t="n">
        <f aca="false">SUM(D1713,I1713,N1713)</f>
        <v>159844154.947754</v>
      </c>
      <c r="S1713" s="41" t="n">
        <f aca="false">R1713*100/$R$2</f>
        <v>57.9127952243796</v>
      </c>
      <c r="U1713" s="41" t="n">
        <f aca="false">[1]Plan1!$B1708</f>
        <v>9.71</v>
      </c>
    </row>
    <row r="1714" customFormat="false" ht="15" hidden="false" customHeight="false" outlineLevel="0" collapsed="false">
      <c r="A1714" s="46" t="n">
        <v>43712</v>
      </c>
      <c r="B1714" s="41" t="n">
        <f aca="false">[2]Plan1!$C1709</f>
        <v>-7.28</v>
      </c>
      <c r="C1714" s="41" t="n">
        <f aca="false">$E$5 + B1714</f>
        <v>773.72</v>
      </c>
      <c r="D1714" s="47" t="n">
        <f aca="false">IF(C1714&gt;$E$5,$E$2+$E$1,(IF(C1714&gt;764.99,C1714^3*3486.59308-C1714^2*7860012.00812+C1714*5908819377.96283-1481278321001.59,IF(C1714&gt;752.99,C1714^3*3588.471445-C1714^2*8028757.56264+C1714*5988077680.84934-1488767378546.26,C1714^3*899.851852-C1714^2*1969009.674601+C1714*1435480406.01138-348666163343.76))))-$E$1</f>
        <v>80017494.4558106</v>
      </c>
      <c r="E1714" s="47" t="n">
        <f aca="false">D1714*100/$E$2</f>
        <v>53.7105715181537</v>
      </c>
      <c r="G1714" s="41" t="n">
        <f aca="false">[3]Plan1!$C1709</f>
        <v>-5.21</v>
      </c>
      <c r="H1714" s="41" t="n">
        <f aca="false">$J$5 + G1714</f>
        <v>754.79</v>
      </c>
      <c r="I1714" s="47" t="n">
        <f aca="false">IF(H1714&gt;$J$5,$J$2+$J$1,(IF(H1714&gt;739.99,H1714^3*2498.244218-H1714^2*5471052.355142+H1714*3994605728.77515-972400879260.135,H1714^3*1396.138889-H1714^2*3002770.071427+H1714*2152080038.43115-513963640099.415)))-$J$1</f>
        <v>54288026.2678223</v>
      </c>
      <c r="J1714" s="47" t="n">
        <f aca="false">I1714*100/$J$2</f>
        <v>61.7313114077707</v>
      </c>
      <c r="L1714" s="41" t="n">
        <f aca="false">[4]Plan1!$C1709</f>
        <v>-3.12</v>
      </c>
      <c r="M1714" s="41" t="n">
        <f aca="false">$O$5 + L1714</f>
        <v>835.66</v>
      </c>
      <c r="N1714" s="47" t="n">
        <f aca="false">IF(M1714&gt;$O$5,$O$2+$O$1,(M1714^3*3270.5936-M1714^2*8015778.389801+M1714*6549018422.82398-1783686174686.87))-$O$1</f>
        <v>24953780.640625</v>
      </c>
      <c r="O1714" s="41" t="n">
        <f aca="false">N1714*100/$O$2</f>
        <v>63.8418514000724</v>
      </c>
      <c r="R1714" s="47" t="n">
        <f aca="false">SUM(D1714,I1714,N1714)</f>
        <v>159259301.364258</v>
      </c>
      <c r="S1714" s="41" t="n">
        <f aca="false">R1714*100/$R$2</f>
        <v>57.7008981685985</v>
      </c>
      <c r="U1714" s="41" t="n">
        <f aca="false">[1]Plan1!$B1709</f>
        <v>10.86</v>
      </c>
    </row>
    <row r="1715" customFormat="false" ht="15" hidden="false" customHeight="false" outlineLevel="0" collapsed="false">
      <c r="A1715" s="46" t="n">
        <v>43713</v>
      </c>
      <c r="B1715" s="41" t="n">
        <f aca="false">[2]Plan1!$C1710</f>
        <v>-7.33</v>
      </c>
      <c r="C1715" s="41" t="n">
        <f aca="false">$E$5 + B1715</f>
        <v>773.67</v>
      </c>
      <c r="D1715" s="47" t="n">
        <f aca="false">IF(C1715&gt;$E$5,$E$2+$E$1,(IF(C1715&gt;764.99,C1715^3*3486.59308-C1715^2*7860012.00812+C1715*5908819377.96283-1481278321001.59,IF(C1715&gt;752.99,C1715^3*3588.471445-C1715^2*8028757.56264+C1715*5988077680.84934-1488767378546.26,C1715^3*899.851852-C1715^2*1969009.674601+C1715*1435480406.01138-348666163343.76))))-$E$1</f>
        <v>79638464.4699707</v>
      </c>
      <c r="E1715" s="47" t="n">
        <f aca="false">D1715*100/$E$2</f>
        <v>53.4561531900065</v>
      </c>
      <c r="G1715" s="41" t="n">
        <f aca="false">[3]Plan1!$C1710</f>
        <v>-5.25</v>
      </c>
      <c r="H1715" s="41" t="n">
        <f aca="false">$J$5 + G1715</f>
        <v>754.75</v>
      </c>
      <c r="I1715" s="47" t="n">
        <f aca="false">IF(H1715&gt;$J$5,$J$2+$J$1,(IF(H1715&gt;739.99,H1715^3*2498.244218-H1715^2*5471052.355142+H1715*3994605728.77515-972400879260.135,H1715^3*1396.138889-H1715^2*3002770.071427+H1715*2152080038.43115-513963640099.415)))-$J$1</f>
        <v>54071393.6872559</v>
      </c>
      <c r="J1715" s="47" t="n">
        <f aca="false">I1715*100/$J$2</f>
        <v>61.4849769172508</v>
      </c>
      <c r="L1715" s="41" t="n">
        <f aca="false">[4]Plan1!$C1710</f>
        <v>-3.15</v>
      </c>
      <c r="M1715" s="41" t="n">
        <f aca="false">$O$5 + L1715</f>
        <v>835.63</v>
      </c>
      <c r="N1715" s="47" t="n">
        <f aca="false">IF(M1715&gt;$O$5,$O$2+$O$1,(M1715^3*3270.5936-M1715^2*8015778.389801+M1715*6549018422.82398-1783686174686.87))-$O$1</f>
        <v>24836184.5878906</v>
      </c>
      <c r="O1715" s="41" t="n">
        <f aca="false">N1715*100/$O$2</f>
        <v>63.540993192171</v>
      </c>
      <c r="R1715" s="47" t="n">
        <f aca="false">SUM(D1715,I1715,N1715)</f>
        <v>158546042.745117</v>
      </c>
      <c r="S1715" s="41" t="n">
        <f aca="false">R1715*100/$R$2</f>
        <v>57.4424789579253</v>
      </c>
      <c r="U1715" s="41" t="n">
        <f aca="false">[1]Plan1!$B1710</f>
        <v>10.16</v>
      </c>
    </row>
    <row r="1716" customFormat="false" ht="15" hidden="false" customHeight="false" outlineLevel="0" collapsed="false">
      <c r="A1716" s="46" t="n">
        <v>43714</v>
      </c>
      <c r="B1716" s="41" t="n">
        <f aca="false">[2]Plan1!$C1711</f>
        <v>-7.37</v>
      </c>
      <c r="C1716" s="41" t="n">
        <f aca="false">$E$5 + B1716</f>
        <v>773.63</v>
      </c>
      <c r="D1716" s="47" t="n">
        <f aca="false">IF(C1716&gt;$E$5,$E$2+$E$1,(IF(C1716&gt;764.99,C1716^3*3486.59308-C1716^2*7860012.00812+C1716*5908819377.96283-1481278321001.59,IF(C1716&gt;752.99,C1716^3*3588.471445-C1716^2*8028757.56264+C1716*5988077680.84934-1488767378546.26,C1716^3*899.851852-C1716^2*1969009.674601+C1716*1435480406.01138-348666163343.76))))-$E$1</f>
        <v>79336077.2648926</v>
      </c>
      <c r="E1716" s="47" t="n">
        <f aca="false">D1716*100/$E$2</f>
        <v>53.2531802062236</v>
      </c>
      <c r="G1716" s="41" t="n">
        <f aca="false">[3]Plan1!$C1711</f>
        <v>-5.29</v>
      </c>
      <c r="H1716" s="41" t="n">
        <f aca="false">$J$5 + G1716</f>
        <v>754.71</v>
      </c>
      <c r="I1716" s="47" t="n">
        <f aca="false">IF(H1716&gt;$J$5,$J$2+$J$1,(IF(H1716&gt;739.99,H1716^3*2498.244218-H1716^2*5471052.355142+H1716*3994605728.77515-972400879260.135,H1716^3*1396.138889-H1716^2*3002770.071427+H1716*2152080038.43115-513963640099.415)))-$J$1</f>
        <v>53855355.0175781</v>
      </c>
      <c r="J1716" s="47" t="n">
        <f aca="false">I1716*100/$J$2</f>
        <v>61.2393177671428</v>
      </c>
      <c r="L1716" s="41" t="n">
        <f aca="false">[4]Plan1!$C1711</f>
        <v>-3.18</v>
      </c>
      <c r="M1716" s="41" t="n">
        <f aca="false">$O$5 + L1716</f>
        <v>835.6</v>
      </c>
      <c r="N1716" s="47" t="n">
        <f aca="false">IF(M1716&gt;$O$5,$O$2+$O$1,(M1716^3*3270.5936-M1716^2*8015778.389801+M1716*6549018422.82398-1783686174686.87))-$O$1</f>
        <v>24718918.3701172</v>
      </c>
      <c r="O1716" s="41" t="n">
        <f aca="false">N1716*100/$O$2</f>
        <v>63.2409788353423</v>
      </c>
      <c r="R1716" s="47" t="n">
        <f aca="false">SUM(D1716,I1716,N1716)</f>
        <v>157910350.652588</v>
      </c>
      <c r="S1716" s="41" t="n">
        <f aca="false">R1716*100/$R$2</f>
        <v>57.21216271025</v>
      </c>
      <c r="U1716" s="41" t="n">
        <f aca="false">[1]Plan1!$B1711</f>
        <v>10.16</v>
      </c>
    </row>
    <row r="1717" customFormat="false" ht="15" hidden="false" customHeight="false" outlineLevel="0" collapsed="false">
      <c r="A1717" s="46" t="n">
        <v>43715</v>
      </c>
      <c r="B1717" s="41" t="n">
        <f aca="false">[2]Plan1!$C1712</f>
        <v>-7.42</v>
      </c>
      <c r="C1717" s="41" t="n">
        <f aca="false">$E$5 + B1717</f>
        <v>773.58</v>
      </c>
      <c r="D1717" s="47" t="n">
        <f aca="false">IF(C1717&gt;$E$5,$E$2+$E$1,(IF(C1717&gt;764.99,C1717^3*3486.59308-C1717^2*7860012.00812+C1717*5908819377.96283-1481278321001.59,IF(C1717&gt;752.99,C1717^3*3588.471445-C1717^2*8028757.56264+C1717*5988077680.84934-1488767378546.26,C1717^3*899.851852-C1717^2*1969009.674601+C1717*1435480406.01138-348666163343.76))))-$E$1</f>
        <v>78959137.045166</v>
      </c>
      <c r="E1717" s="47" t="n">
        <f aca="false">D1717*100/$E$2</f>
        <v>53.0001646029811</v>
      </c>
      <c r="G1717" s="41" t="n">
        <f aca="false">[3]Plan1!$C1712</f>
        <v>-5.33</v>
      </c>
      <c r="H1717" s="41" t="n">
        <f aca="false">$J$5 + G1717</f>
        <v>754.67</v>
      </c>
      <c r="I1717" s="47" t="n">
        <f aca="false">IF(H1717&gt;$J$5,$J$2+$J$1,(IF(H1717&gt;739.99,H1717^3*2498.244218-H1717^2*5471052.355142+H1717*3994605728.77515-972400879260.135,H1717^3*1396.138889-H1717^2*3002770.071427+H1717*2152080038.43115-513963640099.415)))-$J$1</f>
        <v>53639909.2995606</v>
      </c>
      <c r="J1717" s="47" t="n">
        <f aca="false">I1717*100/$J$2</f>
        <v>60.9943328667008</v>
      </c>
      <c r="L1717" s="41" t="n">
        <f aca="false">[4]Plan1!$C1712</f>
        <v>-3.22</v>
      </c>
      <c r="M1717" s="41" t="n">
        <f aca="false">$O$5 + L1717</f>
        <v>835.56</v>
      </c>
      <c r="N1717" s="47" t="n">
        <f aca="false">IF(M1717&gt;$O$5,$O$2+$O$1,(M1717^3*3270.5936-M1717^2*8015778.389801+M1717*6549018422.82398-1783686174686.87))-$O$1</f>
        <v>24563075.5654297</v>
      </c>
      <c r="O1717" s="41" t="n">
        <f aca="false">N1717*100/$O$2</f>
        <v>62.8422699854924</v>
      </c>
      <c r="R1717" s="47" t="n">
        <f aca="false">SUM(D1717,I1717,N1717)</f>
        <v>157162121.910156</v>
      </c>
      <c r="S1717" s="41" t="n">
        <f aca="false">R1717*100/$R$2</f>
        <v>56.9410735487126</v>
      </c>
      <c r="U1717" s="41" t="n">
        <f aca="false">[1]Plan1!$B1712</f>
        <v>9.71</v>
      </c>
    </row>
    <row r="1718" customFormat="false" ht="15" hidden="false" customHeight="false" outlineLevel="0" collapsed="false">
      <c r="A1718" s="46" t="n">
        <v>43716</v>
      </c>
      <c r="B1718" s="41" t="n">
        <f aca="false">[2]Plan1!$C1713</f>
        <v>-7.46</v>
      </c>
      <c r="C1718" s="41" t="n">
        <f aca="false">$E$5 + B1718</f>
        <v>773.54</v>
      </c>
      <c r="D1718" s="47" t="n">
        <f aca="false">IF(C1718&gt;$E$5,$E$2+$E$1,(IF(C1718&gt;764.99,C1718^3*3486.59308-C1718^2*7860012.00812+C1718*5908819377.96283-1481278321001.59,IF(C1718&gt;752.99,C1718^3*3588.471445-C1718^2*8028757.56264+C1718*5988077680.84934-1488767378546.26,C1718^3*899.851852-C1718^2*1969009.674601+C1718*1435480406.01138-348666163343.76))))-$E$1</f>
        <v>78658418.2644043</v>
      </c>
      <c r="E1718" s="47" t="n">
        <f aca="false">D1718*100/$E$2</f>
        <v>52.7983115245912</v>
      </c>
      <c r="G1718" s="41" t="n">
        <f aca="false">[3]Plan1!$C1713</f>
        <v>-5.38</v>
      </c>
      <c r="H1718" s="41" t="n">
        <f aca="false">$J$5 + G1718</f>
        <v>754.62</v>
      </c>
      <c r="I1718" s="47" t="n">
        <f aca="false">IF(H1718&gt;$J$5,$J$2+$J$1,(IF(H1718&gt;739.99,H1718^3*2498.244218-H1718^2*5471052.355142+H1718*3994605728.77515-972400879260.135,H1718^3*1396.138889-H1718^2*3002770.071427+H1718*2152080038.43115-513963640099.415)))-$J$1</f>
        <v>53371434.5280762</v>
      </c>
      <c r="J1718" s="47" t="n">
        <f aca="false">I1718*100/$J$2</f>
        <v>60.6890482420237</v>
      </c>
      <c r="L1718" s="41" t="n">
        <f aca="false">[4]Plan1!$C1713</f>
        <v>-3.25</v>
      </c>
      <c r="M1718" s="41" t="n">
        <f aca="false">$O$5 + L1718</f>
        <v>835.53</v>
      </c>
      <c r="N1718" s="47" t="n">
        <f aca="false">IF(M1718&gt;$O$5,$O$2+$O$1,(M1718^3*3270.5936-M1718^2*8015778.389801+M1718*6549018422.82398-1783686174686.87))-$O$1</f>
        <v>24446576.8935547</v>
      </c>
      <c r="O1718" s="41" t="n">
        <f aca="false">N1718*100/$O$2</f>
        <v>62.5442193211358</v>
      </c>
      <c r="R1718" s="47" t="n">
        <f aca="false">SUM(D1718,I1718,N1718)</f>
        <v>156476429.686035</v>
      </c>
      <c r="S1718" s="41" t="n">
        <f aca="false">R1718*100/$R$2</f>
        <v>56.6926418598876</v>
      </c>
      <c r="U1718" s="41" t="n">
        <f aca="false">[1]Plan1!$B1713</f>
        <v>10.39</v>
      </c>
    </row>
    <row r="1719" customFormat="false" ht="15" hidden="false" customHeight="false" outlineLevel="0" collapsed="false">
      <c r="A1719" s="46" t="n">
        <v>43717</v>
      </c>
      <c r="B1719" s="41" t="n">
        <f aca="false">[2]Plan1!$C1714</f>
        <v>-7.49</v>
      </c>
      <c r="C1719" s="41" t="n">
        <f aca="false">$E$5 + B1719</f>
        <v>773.51</v>
      </c>
      <c r="D1719" s="47" t="n">
        <f aca="false">IF(C1719&gt;$E$5,$E$2+$E$1,(IF(C1719&gt;764.99,C1719^3*3486.59308-C1719^2*7860012.00812+C1719*5908819377.96283-1481278321001.59,IF(C1719&gt;752.99,C1719^3*3588.471445-C1719^2*8028757.56264+C1719*5988077680.84934-1488767378546.26,C1719^3*899.851852-C1719^2*1969009.674601+C1719*1435480406.01138-348666163343.76))))-$E$1</f>
        <v>78433364.4479981</v>
      </c>
      <c r="E1719" s="47" t="n">
        <f aca="false">D1719*100/$E$2</f>
        <v>52.6472474456203</v>
      </c>
      <c r="G1719" s="41" t="n">
        <f aca="false">[3]Plan1!$C1714</f>
        <v>-5.42</v>
      </c>
      <c r="H1719" s="41" t="n">
        <f aca="false">$J$5 + G1719</f>
        <v>754.58</v>
      </c>
      <c r="I1719" s="47" t="n">
        <f aca="false">IF(H1719&gt;$J$5,$J$2+$J$1,(IF(H1719&gt;739.99,H1719^3*2498.244218-H1719^2*5471052.355142+H1719*3994605728.77515-972400879260.135,H1719^3*1396.138889-H1719^2*3002770.071427+H1719*2152080038.43115-513963640099.415)))-$J$1</f>
        <v>53157319.4433594</v>
      </c>
      <c r="J1719" s="47" t="n">
        <f aca="false">I1719*100/$J$2</f>
        <v>60.4455764144323</v>
      </c>
      <c r="L1719" s="41" t="n">
        <f aca="false">[4]Plan1!$C1714</f>
        <v>-3.29</v>
      </c>
      <c r="M1719" s="41" t="n">
        <f aca="false">$O$5 + L1719</f>
        <v>835.49</v>
      </c>
      <c r="N1719" s="47" t="n">
        <f aca="false">IF(M1719&gt;$O$5,$O$2+$O$1,(M1719^3*3270.5936-M1719^2*8015778.389801+M1719*6549018422.82398-1783686174686.87))-$O$1</f>
        <v>24291755.5644531</v>
      </c>
      <c r="O1719" s="41" t="n">
        <f aca="false">N1719*100/$O$2</f>
        <v>62.1481238184778</v>
      </c>
      <c r="R1719" s="47" t="n">
        <f aca="false">SUM(D1719,I1719,N1719)</f>
        <v>155882439.455811</v>
      </c>
      <c r="S1719" s="41" t="n">
        <f aca="false">R1719*100/$R$2</f>
        <v>56.4774345250962</v>
      </c>
      <c r="U1719" s="41" t="n">
        <f aca="false">[1]Plan1!$B1714</f>
        <v>10.62</v>
      </c>
    </row>
    <row r="1720" customFormat="false" ht="15" hidden="false" customHeight="false" outlineLevel="0" collapsed="false">
      <c r="A1720" s="46" t="n">
        <v>43718</v>
      </c>
      <c r="B1720" s="41" t="n">
        <f aca="false">[2]Plan1!$C1715</f>
        <v>-7.53</v>
      </c>
      <c r="C1720" s="41" t="n">
        <f aca="false">$E$5 + B1720</f>
        <v>773.47</v>
      </c>
      <c r="D1720" s="47" t="n">
        <f aca="false">IF(C1720&gt;$E$5,$E$2+$E$1,(IF(C1720&gt;764.99,C1720^3*3486.59308-C1720^2*7860012.00812+C1720*5908819377.96283-1481278321001.59,IF(C1720&gt;752.99,C1720^3*3588.471445-C1720^2*8028757.56264+C1720*5988077680.84934-1488767378546.26,C1720^3*899.851852-C1720^2*1969009.674601+C1720*1435480406.01138-348666163343.76))))-$E$1</f>
        <v>78133938.6442871</v>
      </c>
      <c r="E1720" s="47" t="n">
        <f aca="false">D1720*100/$E$2</f>
        <v>52.4462622591436</v>
      </c>
      <c r="G1720" s="41" t="n">
        <f aca="false">[3]Plan1!$C1715</f>
        <v>-5.46</v>
      </c>
      <c r="H1720" s="41" t="n">
        <f aca="false">$J$5 + G1720</f>
        <v>754.54</v>
      </c>
      <c r="I1720" s="47" t="n">
        <f aca="false">IF(H1720&gt;$J$5,$J$2+$J$1,(IF(H1720&gt;739.99,H1720^3*2498.244218-H1720^2*5471052.355142+H1720*3994605728.77515-972400879260.135,H1720^3*1396.138889-H1720^2*3002770.071427+H1720*2152080038.43115-513963640099.415)))-$J$1</f>
        <v>52943794.1916504</v>
      </c>
      <c r="J1720" s="47" t="n">
        <f aca="false">I1720*100/$J$2</f>
        <v>60.2027752902647</v>
      </c>
      <c r="L1720" s="41" t="n">
        <f aca="false">[4]Plan1!$C1715</f>
        <v>-3.32</v>
      </c>
      <c r="M1720" s="41" t="n">
        <f aca="false">$O$5 + L1720</f>
        <v>835.46</v>
      </c>
      <c r="N1720" s="47" t="n">
        <f aca="false">IF(M1720&gt;$O$5,$O$2+$O$1,(M1720^3*3270.5936-M1720^2*8015778.389801+M1720*6549018422.82398-1783686174686.87))-$O$1</f>
        <v>24176021.5556641</v>
      </c>
      <c r="O1720" s="41" t="n">
        <f aca="false">N1720*100/$O$2</f>
        <v>61.8520294711942</v>
      </c>
      <c r="R1720" s="47" t="n">
        <f aca="false">SUM(D1720,I1720,N1720)</f>
        <v>155253754.391602</v>
      </c>
      <c r="S1720" s="41" t="n">
        <f aca="false">R1720*100/$R$2</f>
        <v>56.2496569789228</v>
      </c>
      <c r="U1720" s="41" t="n">
        <f aca="false">[1]Plan1!$B1715</f>
        <v>11.34</v>
      </c>
    </row>
    <row r="1721" customFormat="false" ht="15" hidden="false" customHeight="false" outlineLevel="0" collapsed="false">
      <c r="A1721" s="46" t="n">
        <v>43719</v>
      </c>
      <c r="B1721" s="41" t="n">
        <f aca="false">[2]Plan1!$C1716</f>
        <v>-7.58</v>
      </c>
      <c r="C1721" s="41" t="n">
        <f aca="false">$E$5 + B1721</f>
        <v>773.42</v>
      </c>
      <c r="D1721" s="47" t="n">
        <f aca="false">IF(C1721&gt;$E$5,$E$2+$E$1,(IF(C1721&gt;764.99,C1721^3*3486.59308-C1721^2*7860012.00812+C1721*5908819377.96283-1481278321001.59,IF(C1721&gt;752.99,C1721^3*3588.471445-C1721^2*8028757.56264+C1721*5988077680.84934-1488767378546.26,C1721^3*899.851852-C1721^2*1969009.674601+C1721*1435480406.01138-348666163343.76))))-$E$1</f>
        <v>77760692.6433106</v>
      </c>
      <c r="E1721" s="47" t="n">
        <f aca="false">D1721*100/$E$2</f>
        <v>52.1957263461454</v>
      </c>
      <c r="G1721" s="41" t="n">
        <f aca="false">[3]Plan1!$C1716</f>
        <v>-5.5</v>
      </c>
      <c r="H1721" s="41" t="n">
        <f aca="false">$J$5 + G1721</f>
        <v>754.5</v>
      </c>
      <c r="I1721" s="47" t="n">
        <f aca="false">IF(H1721&gt;$J$5,$J$2+$J$1,(IF(H1721&gt;739.99,H1721^3*2498.244218-H1721^2*5471052.355142+H1721*3994605728.77515-972400879260.135,H1721^3*1396.138889-H1721^2*3002770.071427+H1721*2152080038.43115-513963640099.415)))-$J$1</f>
        <v>52730857.8146973</v>
      </c>
      <c r="J1721" s="47" t="n">
        <f aca="false">I1721*100/$J$2</f>
        <v>59.9606437798855</v>
      </c>
      <c r="L1721" s="41" t="n">
        <f aca="false">[4]Plan1!$C1716</f>
        <v>-3.34</v>
      </c>
      <c r="M1721" s="41" t="n">
        <f aca="false">$O$5 + L1721</f>
        <v>835.44</v>
      </c>
      <c r="N1721" s="47" t="n">
        <f aca="false">IF(M1721&gt;$O$5,$O$2+$O$1,(M1721^3*3270.5936-M1721^2*8015778.389801+M1721*6549018422.82398-1783686174686.87))-$O$1</f>
        <v>24099047.1542969</v>
      </c>
      <c r="O1721" s="41" t="n">
        <f aca="false">N1721*100/$O$2</f>
        <v>61.6550978573251</v>
      </c>
      <c r="R1721" s="47" t="n">
        <f aca="false">SUM(D1721,I1721,N1721)</f>
        <v>154590597.612305</v>
      </c>
      <c r="S1721" s="41" t="n">
        <f aca="false">R1721*100/$R$2</f>
        <v>56.0093900590994</v>
      </c>
      <c r="U1721" s="41" t="n">
        <f aca="false">[1]Plan1!$B1716</f>
        <v>10.86</v>
      </c>
    </row>
    <row r="1722" customFormat="false" ht="15" hidden="false" customHeight="false" outlineLevel="0" collapsed="false">
      <c r="A1722" s="46" t="n">
        <v>43720</v>
      </c>
      <c r="B1722" s="41" t="n">
        <f aca="false">[2]Plan1!$C1717</f>
        <v>-7.62</v>
      </c>
      <c r="C1722" s="41" t="n">
        <f aca="false">$E$5 + B1722</f>
        <v>773.38</v>
      </c>
      <c r="D1722" s="47" t="n">
        <f aca="false">IF(C1722&gt;$E$5,$E$2+$E$1,(IF(C1722&gt;764.99,C1722^3*3486.59308-C1722^2*7860012.00812+C1722*5908819377.96283-1481278321001.59,IF(C1722&gt;752.99,C1722^3*3588.471445-C1722^2*8028757.56264+C1722*5988077680.84934-1488767378546.26,C1722^3*899.851852-C1722^2*1969009.674601+C1722*1435480406.01138-348666163343.76))))-$E$1</f>
        <v>77462923.2136231</v>
      </c>
      <c r="E1722" s="47" t="n">
        <f aca="false">D1722*100/$E$2</f>
        <v>51.995852976479</v>
      </c>
      <c r="G1722" s="41" t="n">
        <f aca="false">[3]Plan1!$C1717</f>
        <v>-5.54</v>
      </c>
      <c r="H1722" s="41" t="n">
        <f aca="false">$J$5 + G1722</f>
        <v>754.46</v>
      </c>
      <c r="I1722" s="47" t="n">
        <f aca="false">IF(H1722&gt;$J$5,$J$2+$J$1,(IF(H1722&gt;739.99,H1722^3*2498.244218-H1722^2*5471052.355142+H1722*3994605728.77515-972400879260.135,H1722^3*1396.138889-H1722^2*3002770.071427+H1722*2152080038.43115-513963640099.415)))-$J$1</f>
        <v>52518509.3522949</v>
      </c>
      <c r="J1722" s="47" t="n">
        <f aca="false">I1722*100/$J$2</f>
        <v>59.7191807914384</v>
      </c>
      <c r="L1722" s="41" t="n">
        <f aca="false">[4]Plan1!$C1717</f>
        <v>-3.36</v>
      </c>
      <c r="M1722" s="41" t="n">
        <f aca="false">$O$5 + L1722</f>
        <v>835.42</v>
      </c>
      <c r="N1722" s="47" t="n">
        <f aca="false">IF(M1722&gt;$O$5,$O$2+$O$1,(M1722^3*3270.5936-M1722^2*8015778.389801+M1722*6549018422.82398-1783686174686.87))-$O$1</f>
        <v>24022217.8535156</v>
      </c>
      <c r="O1722" s="41" t="n">
        <f aca="false">N1722*100/$O$2</f>
        <v>61.4585374693708</v>
      </c>
      <c r="R1722" s="47" t="n">
        <f aca="false">SUM(D1722,I1722,N1722)</f>
        <v>154003650.419434</v>
      </c>
      <c r="S1722" s="41" t="n">
        <f aca="false">R1722*100/$R$2</f>
        <v>55.7967344721661</v>
      </c>
      <c r="U1722" s="41" t="n">
        <f aca="false">[1]Plan1!$B1717</f>
        <v>11.1</v>
      </c>
    </row>
    <row r="1723" customFormat="false" ht="15" hidden="false" customHeight="false" outlineLevel="0" collapsed="false">
      <c r="A1723" s="46" t="n">
        <v>43721</v>
      </c>
      <c r="B1723" s="41" t="n">
        <f aca="false">[2]Plan1!$C1718</f>
        <v>-7.67</v>
      </c>
      <c r="C1723" s="41" t="n">
        <f aca="false">$E$5 + B1723</f>
        <v>773.33</v>
      </c>
      <c r="D1723" s="47" t="n">
        <f aca="false">IF(C1723&gt;$E$5,$E$2+$E$1,(IF(C1723&gt;764.99,C1723^3*3486.59308-C1723^2*7860012.00812+C1723*5908819377.96283-1481278321001.59,IF(C1723&gt;752.99,C1723^3*3588.471445-C1723^2*8028757.56264+C1723*5988077680.84934-1488767378546.26,C1723^3*899.851852-C1723^2*1969009.674601+C1723*1435480406.01138-348666163343.76))))-$E$1</f>
        <v>77091743.4440918</v>
      </c>
      <c r="E1723" s="47" t="n">
        <f aca="false">D1723*100/$E$2</f>
        <v>51.7467039910841</v>
      </c>
      <c r="G1723" s="41" t="n">
        <f aca="false">[3]Plan1!$C1718</f>
        <v>-5.58</v>
      </c>
      <c r="H1723" s="41" t="n">
        <f aca="false">$J$5 + G1723</f>
        <v>754.42</v>
      </c>
      <c r="I1723" s="47" t="n">
        <f aca="false">IF(H1723&gt;$J$5,$J$2+$J$1,(IF(H1723&gt;739.99,H1723^3*2498.244218-H1723^2*5471052.355142+H1723*3994605728.77515-972400879260.135,H1723^3*1396.138889-H1723^2*3002770.071427+H1723*2152080038.43115-513963640099.415)))-$J$1</f>
        <v>52306747.8461914</v>
      </c>
      <c r="J1723" s="47" t="n">
        <f aca="false">I1723*100/$J$2</f>
        <v>59.4783852352882</v>
      </c>
      <c r="L1723" s="41" t="n">
        <f aca="false">[4]Plan1!$C1718</f>
        <v>-3.39</v>
      </c>
      <c r="M1723" s="41" t="n">
        <f aca="false">$O$5 + L1723</f>
        <v>835.39</v>
      </c>
      <c r="N1723" s="47" t="n">
        <f aca="false">IF(M1723&gt;$O$5,$O$2+$O$1,(M1723^3*3270.5936-M1723^2*8015778.389801+M1723*6549018422.82398-1783686174686.87))-$O$1</f>
        <v>23907245.6220703</v>
      </c>
      <c r="O1723" s="41" t="n">
        <f aca="false">N1723*100/$O$2</f>
        <v>61.1643920562658</v>
      </c>
      <c r="R1723" s="47" t="n">
        <f aca="false">SUM(D1723,I1723,N1723)</f>
        <v>153305736.912354</v>
      </c>
      <c r="S1723" s="41" t="n">
        <f aca="false">R1723*100/$R$2</f>
        <v>55.5438749163502</v>
      </c>
      <c r="U1723" s="41" t="n">
        <f aca="false">[1]Plan1!$B1718</f>
        <v>9.94</v>
      </c>
    </row>
    <row r="1724" customFormat="false" ht="15" hidden="false" customHeight="false" outlineLevel="0" collapsed="false">
      <c r="A1724" s="46" t="n">
        <v>43722</v>
      </c>
      <c r="B1724" s="41" t="n">
        <f aca="false">[2]Plan1!$C1719</f>
        <v>-7.71</v>
      </c>
      <c r="C1724" s="41" t="n">
        <f aca="false">$E$5 + B1724</f>
        <v>773.29</v>
      </c>
      <c r="D1724" s="47" t="n">
        <f aca="false">IF(C1724&gt;$E$5,$E$2+$E$1,(IF(C1724&gt;764.99,C1724^3*3486.59308-C1724^2*7860012.00812+C1724*5908819377.96283-1481278321001.59,IF(C1724&gt;752.99,C1724^3*3588.471445-C1724^2*8028757.56264+C1724*5988077680.84934-1488767378546.26,C1724^3*899.851852-C1724^2*1969009.674601+C1724*1435480406.01138-348666163343.76))))-$E$1</f>
        <v>76795623.6091309</v>
      </c>
      <c r="E1724" s="47" t="n">
        <f aca="false">D1724*100/$E$2</f>
        <v>51.5479378877241</v>
      </c>
      <c r="G1724" s="41" t="n">
        <f aca="false">[3]Plan1!$C1719</f>
        <v>-5.62</v>
      </c>
      <c r="H1724" s="41" t="n">
        <f aca="false">$J$5 + G1724</f>
        <v>754.38</v>
      </c>
      <c r="I1724" s="47" t="n">
        <f aca="false">IF(H1724&gt;$J$5,$J$2+$J$1,(IF(H1724&gt;739.99,H1724^3*2498.244218-H1724^2*5471052.355142+H1724*3994605728.77515-972400879260.135,H1724^3*1396.138889-H1724^2*3002770.071427+H1724*2152080038.43115-513963640099.415)))-$J$1</f>
        <v>52095572.3361816</v>
      </c>
      <c r="J1724" s="47" t="n">
        <f aca="false">I1724*100/$J$2</f>
        <v>59.2382560195788</v>
      </c>
      <c r="L1724" s="41" t="n">
        <f aca="false">[4]Plan1!$C1719</f>
        <v>-3.42</v>
      </c>
      <c r="M1724" s="41" t="n">
        <f aca="false">$O$5 + L1724</f>
        <v>835.36</v>
      </c>
      <c r="N1724" s="47" t="n">
        <f aca="false">IF(M1724&gt;$O$5,$O$2+$O$1,(M1724^3*3270.5936-M1724^2*8015778.389801+M1724*6549018422.82398-1783686174686.87))-$O$1</f>
        <v>23792598.9848633</v>
      </c>
      <c r="O1724" s="41" t="n">
        <f aca="false">N1724*100/$O$2</f>
        <v>60.871079644752</v>
      </c>
      <c r="R1724" s="47" t="n">
        <f aca="false">SUM(D1724,I1724,N1724)</f>
        <v>152683794.930176</v>
      </c>
      <c r="S1724" s="41" t="n">
        <f aca="false">R1724*100/$R$2</f>
        <v>55.3185404418611</v>
      </c>
      <c r="U1724" s="41" t="n">
        <f aca="false">[1]Plan1!$B1719</f>
        <v>10.16</v>
      </c>
    </row>
    <row r="1725" customFormat="false" ht="15" hidden="false" customHeight="false" outlineLevel="0" collapsed="false">
      <c r="A1725" s="46" t="n">
        <v>43723</v>
      </c>
      <c r="B1725" s="41" t="n">
        <f aca="false">[2]Plan1!$C1720</f>
        <v>-7.76</v>
      </c>
      <c r="C1725" s="41" t="n">
        <f aca="false">$E$5 + B1725</f>
        <v>773.24</v>
      </c>
      <c r="D1725" s="47" t="n">
        <f aca="false">IF(C1725&gt;$E$5,$E$2+$E$1,(IF(C1725&gt;764.99,C1725^3*3486.59308-C1725^2*7860012.00812+C1725*5908819377.96283-1481278321001.59,IF(C1725&gt;752.99,C1725^3*3588.471445-C1725^2*8028757.56264+C1725*5988077680.84934-1488767378546.26,C1725^3*899.851852-C1725^2*1969009.674601+C1725*1435480406.01138-348666163343.76))))-$E$1</f>
        <v>76426501.5993652</v>
      </c>
      <c r="E1725" s="47" t="n">
        <f aca="false">D1725*100/$E$2</f>
        <v>51.3001701434418</v>
      </c>
      <c r="G1725" s="41" t="n">
        <f aca="false">[3]Plan1!$C1720</f>
        <v>-5.67</v>
      </c>
      <c r="H1725" s="41" t="n">
        <f aca="false">$J$5 + G1725</f>
        <v>754.33</v>
      </c>
      <c r="I1725" s="47" t="n">
        <f aca="false">IF(H1725&gt;$J$5,$J$2+$J$1,(IF(H1725&gt;739.99,H1725^3*2498.244218-H1725^2*5471052.355142+H1725*3994605728.77515-972400879260.135,H1725^3*1396.138889-H1725^2*3002770.071427+H1725*2152080038.43115-513963640099.415)))-$J$1</f>
        <v>51832425.5446777</v>
      </c>
      <c r="J1725" s="47" t="n">
        <f aca="false">I1725*100/$J$2</f>
        <v>58.9390298798745</v>
      </c>
      <c r="L1725" s="41" t="n">
        <f aca="false">[4]Plan1!$C1720</f>
        <v>-3.45</v>
      </c>
      <c r="M1725" s="41" t="n">
        <f aca="false">$O$5 + L1725</f>
        <v>835.33</v>
      </c>
      <c r="N1725" s="47" t="n">
        <f aca="false">IF(M1725&gt;$O$5,$O$2+$O$1,(M1725^3*3270.5936-M1725^2*8015778.389801+M1725*6549018422.82398-1783686174686.87))-$O$1</f>
        <v>23678277.4111328</v>
      </c>
      <c r="O1725" s="41" t="n">
        <f aca="false">N1725*100/$O$2</f>
        <v>60.5785988769263</v>
      </c>
      <c r="R1725" s="47" t="n">
        <f aca="false">SUM(D1725,I1725,N1725)</f>
        <v>151937204.555176</v>
      </c>
      <c r="S1725" s="41" t="n">
        <f aca="false">R1725*100/$R$2</f>
        <v>55.0480448737373</v>
      </c>
      <c r="U1725" s="41" t="n">
        <f aca="false">[1]Plan1!$B1720</f>
        <v>10.39</v>
      </c>
    </row>
    <row r="1726" customFormat="false" ht="15" hidden="false" customHeight="false" outlineLevel="0" collapsed="false">
      <c r="A1726" s="46" t="n">
        <v>43724</v>
      </c>
      <c r="B1726" s="41" t="n">
        <f aca="false">[2]Plan1!$C1721</f>
        <v>-7.8</v>
      </c>
      <c r="C1726" s="41" t="n">
        <f aca="false">$E$5 + B1726</f>
        <v>773.2</v>
      </c>
      <c r="D1726" s="47" t="n">
        <f aca="false">IF(C1726&gt;$E$5,$E$2+$E$1,(IF(C1726&gt;764.99,C1726^3*3486.59308-C1726^2*7860012.00812+C1726*5908819377.96283-1481278321001.59,IF(C1726&gt;752.99,C1726^3*3588.471445-C1726^2*8028757.56264+C1726*5988077680.84934-1488767378546.26,C1726^3*899.851852-C1726^2*1969009.674601+C1726*1435480406.01138-348666163343.76))))-$E$1</f>
        <v>76132024.5842285</v>
      </c>
      <c r="E1726" s="47" t="n">
        <f aca="false">D1726*100/$E$2</f>
        <v>51.1025067588342</v>
      </c>
      <c r="G1726" s="41" t="n">
        <f aca="false">[3]Plan1!$C1721</f>
        <v>-5.72</v>
      </c>
      <c r="H1726" s="41" t="n">
        <f aca="false">$J$5 + G1726</f>
        <v>754.28</v>
      </c>
      <c r="I1726" s="47" t="n">
        <f aca="false">IF(H1726&gt;$J$5,$J$2+$J$1,(IF(H1726&gt;739.99,H1726^3*2498.244218-H1726^2*5471052.355142+H1726*3994605728.77515-972400879260.135,H1726^3*1396.138889-H1726^2*3002770.071427+H1726*2152080038.43115-513963640099.415)))-$J$1</f>
        <v>51570190.9992676</v>
      </c>
      <c r="J1726" s="47" t="n">
        <f aca="false">I1726*100/$J$2</f>
        <v>58.6408410618702</v>
      </c>
      <c r="L1726" s="41" t="n">
        <f aca="false">[4]Plan1!$C1721</f>
        <v>-3.47</v>
      </c>
      <c r="M1726" s="41" t="n">
        <f aca="false">$O$5 + L1726</f>
        <v>835.31</v>
      </c>
      <c r="N1726" s="47" t="n">
        <f aca="false">IF(M1726&gt;$O$5,$O$2+$O$1,(M1726^3*3270.5936-M1726^2*8015778.389801+M1726*6549018422.82398-1783686174686.87))-$O$1</f>
        <v>23602243.3564453</v>
      </c>
      <c r="O1726" s="41" t="n">
        <f aca="false">N1726*100/$O$2</f>
        <v>60.3840730497336</v>
      </c>
      <c r="R1726" s="47" t="n">
        <f aca="false">SUM(D1726,I1726,N1726)</f>
        <v>151304458.939941</v>
      </c>
      <c r="S1726" s="41" t="n">
        <f aca="false">R1726*100/$R$2</f>
        <v>54.8187961579731</v>
      </c>
      <c r="U1726" s="41" t="n">
        <f aca="false">[1]Plan1!$B1721</f>
        <v>9.94</v>
      </c>
    </row>
    <row r="1727" customFormat="false" ht="15" hidden="false" customHeight="false" outlineLevel="0" collapsed="false">
      <c r="A1727" s="46" t="n">
        <v>43725</v>
      </c>
      <c r="B1727" s="41" t="n">
        <f aca="false">[2]Plan1!$C1722</f>
        <v>-7.85</v>
      </c>
      <c r="C1727" s="41" t="n">
        <f aca="false">$E$5 + B1727</f>
        <v>773.15</v>
      </c>
      <c r="D1727" s="47" t="n">
        <f aca="false">IF(C1727&gt;$E$5,$E$2+$E$1,(IF(C1727&gt;764.99,C1727^3*3486.59308-C1727^2*7860012.00812+C1727*5908819377.96283-1481278321001.59,IF(C1727&gt;752.99,C1727^3*3588.471445-C1727^2*8028757.56264+C1727*5988077680.84934-1488767378546.26,C1727^3*899.851852-C1727^2*1969009.674601+C1727*1435480406.01138-348666163343.76))))-$E$1</f>
        <v>75764951.8601074</v>
      </c>
      <c r="E1727" s="47" t="n">
        <f aca="false">D1727*100/$E$2</f>
        <v>50.8561145675346</v>
      </c>
      <c r="G1727" s="41" t="n">
        <f aca="false">[3]Plan1!$C1722</f>
        <v>-5.76</v>
      </c>
      <c r="H1727" s="41" t="n">
        <f aca="false">$J$5 + G1727</f>
        <v>754.24</v>
      </c>
      <c r="I1727" s="47" t="n">
        <f aca="false">IF(H1727&gt;$J$5,$J$2+$J$1,(IF(H1727&gt;739.99,H1727^3*2498.244218-H1727^2*5471052.355142+H1727*3994605728.77515-972400879260.135,H1727^3*1396.138889-H1727^2*3002770.071427+H1727*2152080038.43115-513963640099.415)))-$J$1</f>
        <v>51361058.9221191</v>
      </c>
      <c r="J1727" s="47" t="n">
        <f aca="false">I1727*100/$J$2</f>
        <v>58.4030354486008</v>
      </c>
      <c r="L1727" s="41" t="n">
        <f aca="false">[4]Plan1!$C1722</f>
        <v>-3.5</v>
      </c>
      <c r="M1727" s="41" t="n">
        <f aca="false">$O$5 + L1727</f>
        <v>835.28</v>
      </c>
      <c r="N1727" s="47" t="n">
        <f aca="false">IF(M1727&gt;$O$5,$O$2+$O$1,(M1727^3*3270.5936-M1727^2*8015778.389801+M1727*6549018422.82398-1783686174686.87))-$O$1</f>
        <v>23488462.3779297</v>
      </c>
      <c r="O1727" s="41" t="n">
        <f aca="false">N1727*100/$O$2</f>
        <v>60.0929753428505</v>
      </c>
      <c r="R1727" s="47" t="n">
        <f aca="false">SUM(D1727,I1727,N1727)</f>
        <v>150614473.160156</v>
      </c>
      <c r="S1727" s="41" t="n">
        <f aca="false">R1727*100/$R$2</f>
        <v>54.568808880143</v>
      </c>
      <c r="U1727" s="41" t="n">
        <f aca="false">[1]Plan1!$B1722</f>
        <v>9.49</v>
      </c>
    </row>
    <row r="1728" customFormat="false" ht="15" hidden="false" customHeight="false" outlineLevel="0" collapsed="false">
      <c r="A1728" s="46" t="n">
        <v>43726</v>
      </c>
      <c r="B1728" s="41" t="n">
        <f aca="false">[2]Plan1!$C1723</f>
        <v>-7.9</v>
      </c>
      <c r="C1728" s="41" t="n">
        <f aca="false">$E$5 + B1728</f>
        <v>773.1</v>
      </c>
      <c r="D1728" s="47" t="n">
        <f aca="false">IF(C1728&gt;$E$5,$E$2+$E$1,(IF(C1728&gt;764.99,C1728^3*3486.59308-C1728^2*7860012.00812+C1728*5908819377.96283-1481278321001.59,IF(C1728&gt;752.99,C1728^3*3588.471445-C1728^2*8028757.56264+C1728*5988077680.84934-1488767378546.26,C1728^3*899.851852-C1728^2*1969009.674601+C1728*1435480406.01138-348666163343.76))))-$E$1</f>
        <v>75399013.967041</v>
      </c>
      <c r="E1728" s="47" t="n">
        <f aca="false">D1728*100/$E$2</f>
        <v>50.610484114964</v>
      </c>
      <c r="G1728" s="41" t="n">
        <f aca="false">[3]Plan1!$C1723</f>
        <v>-5.8</v>
      </c>
      <c r="H1728" s="41" t="n">
        <f aca="false">$J$5 + G1728</f>
        <v>754.2</v>
      </c>
      <c r="I1728" s="47" t="n">
        <f aca="false">IF(H1728&gt;$J$5,$J$2+$J$1,(IF(H1728&gt;739.99,H1728^3*2498.244218-H1728^2*5471052.355142+H1728*3994605728.77515-972400879260.135,H1728^3*1396.138889-H1728^2*3002770.071427+H1728*2152080038.43115-513963640099.415)))-$J$1</f>
        <v>51152508.5239258</v>
      </c>
      <c r="J1728" s="47" t="n">
        <f aca="false">I1728*100/$J$2</f>
        <v>58.1658912667222</v>
      </c>
      <c r="L1728" s="41" t="n">
        <f aca="false">[4]Plan1!$C1723</f>
        <v>-3.54</v>
      </c>
      <c r="M1728" s="41" t="n">
        <f aca="false">$O$5 + L1728</f>
        <v>835.24</v>
      </c>
      <c r="N1728" s="47" t="n">
        <f aca="false">IF(M1728&gt;$O$5,$O$2+$O$1,(M1728^3*3270.5936-M1728^2*8015778.389801+M1728*6549018422.82398-1783686174686.87))-$O$1</f>
        <v>23337257.7705078</v>
      </c>
      <c r="O1728" s="41" t="n">
        <f aca="false">N1728*100/$O$2</f>
        <v>59.7061328752879</v>
      </c>
      <c r="R1728" s="47" t="n">
        <f aca="false">SUM(D1728,I1728,N1728)</f>
        <v>149888780.261475</v>
      </c>
      <c r="S1728" s="41" t="n">
        <f aca="false">R1728*100/$R$2</f>
        <v>54.3058846321411</v>
      </c>
      <c r="U1728" s="41" t="n">
        <f aca="false">[1]Plan1!$B1723</f>
        <v>9.06</v>
      </c>
    </row>
    <row r="1729" customFormat="false" ht="15" hidden="false" customHeight="false" outlineLevel="0" collapsed="false">
      <c r="A1729" s="46" t="n">
        <v>43727</v>
      </c>
      <c r="B1729" s="41" t="n">
        <f aca="false">[2]Plan1!$C1724</f>
        <v>-7.95</v>
      </c>
      <c r="C1729" s="41" t="n">
        <f aca="false">$E$5 + B1729</f>
        <v>773.05</v>
      </c>
      <c r="D1729" s="47" t="n">
        <f aca="false">IF(C1729&gt;$E$5,$E$2+$E$1,(IF(C1729&gt;764.99,C1729^3*3486.59308-C1729^2*7860012.00812+C1729*5908819377.96283-1481278321001.59,IF(C1729&gt;752.99,C1729^3*3588.471445-C1729^2*8028757.56264+C1729*5988077680.84934-1488767378546.26,C1729^3*899.851852-C1729^2*1969009.674601+C1729*1435480406.01138-348666163343.76))))-$E$1</f>
        <v>75034208.2907715</v>
      </c>
      <c r="E1729" s="47" t="n">
        <f aca="false">D1729*100/$E$2</f>
        <v>50.3656136463402</v>
      </c>
      <c r="G1729" s="41" t="n">
        <f aca="false">[3]Plan1!$C1724</f>
        <v>-5.85</v>
      </c>
      <c r="H1729" s="41" t="n">
        <f aca="false">$J$5 + G1729</f>
        <v>754.15</v>
      </c>
      <c r="I1729" s="47" t="n">
        <f aca="false">IF(H1729&gt;$J$5,$J$2+$J$1,(IF(H1729&gt;739.99,H1729^3*2498.244218-H1729^2*5471052.355142+H1729*3994605728.77515-972400879260.135,H1729^3*1396.138889-H1729^2*3002770.071427+H1729*2152080038.43115-513963640099.415)))-$J$1</f>
        <v>50892637.0515137</v>
      </c>
      <c r="J1729" s="47" t="n">
        <f aca="false">I1729*100/$J$2</f>
        <v>57.8703895162933</v>
      </c>
      <c r="L1729" s="41" t="n">
        <f aca="false">[4]Plan1!$C1724</f>
        <v>-3.58</v>
      </c>
      <c r="M1729" s="41" t="n">
        <f aca="false">$O$5 + L1729</f>
        <v>835.2</v>
      </c>
      <c r="N1729" s="47" t="n">
        <f aca="false">IF(M1729&gt;$O$5,$O$2+$O$1,(M1729^3*3270.5936-M1729^2*8015778.389801+M1729*6549018422.82398-1783686174686.87))-$O$1</f>
        <v>23186627.2856445</v>
      </c>
      <c r="O1729" s="41" t="n">
        <f aca="false">N1729*100/$O$2</f>
        <v>59.3207592451573</v>
      </c>
      <c r="R1729" s="47" t="n">
        <f aca="false">SUM(D1729,I1729,N1729)</f>
        <v>149113472.62793</v>
      </c>
      <c r="S1729" s="41" t="n">
        <f aca="false">R1729*100/$R$2</f>
        <v>54.0249845752572</v>
      </c>
      <c r="U1729" s="41" t="n">
        <f aca="false">[1]Plan1!$B1724</f>
        <v>8.02</v>
      </c>
    </row>
    <row r="1730" customFormat="false" ht="15" hidden="false" customHeight="false" outlineLevel="0" collapsed="false">
      <c r="A1730" s="46" t="n">
        <v>43728</v>
      </c>
      <c r="B1730" s="41" t="n">
        <f aca="false">[2]Plan1!$C1725</f>
        <v>-8</v>
      </c>
      <c r="C1730" s="41" t="n">
        <f aca="false">$E$5 + B1730</f>
        <v>773</v>
      </c>
      <c r="D1730" s="47" t="n">
        <f aca="false">IF(C1730&gt;$E$5,$E$2+$E$1,(IF(C1730&gt;764.99,C1730^3*3486.59308-C1730^2*7860012.00812+C1730*5908819377.96283-1481278321001.59,IF(C1730&gt;752.99,C1730^3*3588.471445-C1730^2*8028757.56264+C1730*5988077680.84934-1488767378546.26,C1730^3*899.851852-C1730^2*1969009.674601+C1730*1435480406.01138-348666163343.76))))-$E$1</f>
        <v>74670532.2165527</v>
      </c>
      <c r="E1730" s="47" t="n">
        <f aca="false">D1730*100/$E$2</f>
        <v>50.121501406553</v>
      </c>
      <c r="G1730" s="41" t="n">
        <f aca="false">[3]Plan1!$C1725</f>
        <v>-5.9</v>
      </c>
      <c r="H1730" s="41" t="n">
        <f aca="false">$J$5 + G1730</f>
        <v>754.1</v>
      </c>
      <c r="I1730" s="47" t="n">
        <f aca="false">IF(H1730&gt;$J$5,$J$2+$J$1,(IF(H1730&gt;739.99,H1730^3*2498.244218-H1730^2*5471052.355142+H1730*3994605728.77515-972400879260.135,H1730^3*1396.138889-H1730^2*3002770.071427+H1730*2152080038.43115-513963640099.415)))-$J$1</f>
        <v>50633671.0795898</v>
      </c>
      <c r="J1730" s="47" t="n">
        <f aca="false">I1730*100/$J$2</f>
        <v>57.5759174170872</v>
      </c>
      <c r="L1730" s="41" t="n">
        <f aca="false">[4]Plan1!$C1725</f>
        <v>-3.62</v>
      </c>
      <c r="M1730" s="41" t="n">
        <f aca="false">$O$5 + L1730</f>
        <v>835.16</v>
      </c>
      <c r="N1730" s="47" t="n">
        <f aca="false">IF(M1730&gt;$O$5,$O$2+$O$1,(M1730^3*3270.5936-M1730^2*8015778.389801+M1730*6549018422.82398-1783686174686.87))-$O$1</f>
        <v>23036569.668457</v>
      </c>
      <c r="O1730" s="41" t="n">
        <f aca="false">N1730*100/$O$2</f>
        <v>58.9368512419613</v>
      </c>
      <c r="R1730" s="47" t="n">
        <f aca="false">SUM(D1730,I1730,N1730)</f>
        <v>148340772.9646</v>
      </c>
      <c r="S1730" s="41" t="n">
        <f aca="false">R1730*100/$R$2</f>
        <v>53.7450294065054</v>
      </c>
      <c r="U1730" s="41" t="n">
        <f aca="false">[1]Plan1!$B1725</f>
        <v>8.64</v>
      </c>
    </row>
    <row r="1731" customFormat="false" ht="15" hidden="false" customHeight="false" outlineLevel="0" collapsed="false">
      <c r="A1731" s="46" t="n">
        <v>43729</v>
      </c>
      <c r="B1731" s="41" t="n">
        <f aca="false">[2]Plan1!$C1726</f>
        <v>-8.05</v>
      </c>
      <c r="C1731" s="41" t="n">
        <f aca="false">$E$5 + B1731</f>
        <v>772.95</v>
      </c>
      <c r="D1731" s="47" t="n">
        <f aca="false">IF(C1731&gt;$E$5,$E$2+$E$1,(IF(C1731&gt;764.99,C1731^3*3486.59308-C1731^2*7860012.00812+C1731*5908819377.96283-1481278321001.59,IF(C1731&gt;752.99,C1731^3*3588.471445-C1731^2*8028757.56264+C1731*5988077680.84934-1488767378546.26,C1731^3*899.851852-C1731^2*1969009.674601+C1731*1435480406.01138-348666163343.76))))-$E$1</f>
        <v>74307983.1276856</v>
      </c>
      <c r="E1731" s="47" t="n">
        <f aca="false">D1731*100/$E$2</f>
        <v>49.8781456391814</v>
      </c>
      <c r="G1731" s="41" t="n">
        <f aca="false">[3]Plan1!$C1726</f>
        <v>-5.95</v>
      </c>
      <c r="H1731" s="41" t="n">
        <f aca="false">$J$5 + G1731</f>
        <v>754.05</v>
      </c>
      <c r="I1731" s="47" t="n">
        <f aca="false">IF(H1731&gt;$J$5,$J$2+$J$1,(IF(H1731&gt;739.99,H1731^3*2498.244218-H1731^2*5471052.355142+H1731*3994605728.77515-972400879260.135,H1731^3*1396.138889-H1731^2*3002770.071427+H1731*2152080038.43115-513963640099.415)))-$J$1</f>
        <v>50375608.7358398</v>
      </c>
      <c r="J1731" s="47" t="n">
        <f aca="false">I1731*100/$J$2</f>
        <v>57.2824728400812</v>
      </c>
      <c r="L1731" s="41" t="n">
        <f aca="false">[4]Plan1!$C1726</f>
        <v>-3.64</v>
      </c>
      <c r="M1731" s="41" t="n">
        <f aca="false">$O$5 + L1731</f>
        <v>835.14</v>
      </c>
      <c r="N1731" s="47" t="n">
        <f aca="false">IF(M1731&gt;$O$5,$O$2+$O$1,(M1731^3*3270.5936-M1731^2*8015778.389801+M1731*6549018422.82398-1783686174686.87))-$O$1</f>
        <v>22961755.2929688</v>
      </c>
      <c r="O1731" s="41" t="n">
        <f aca="false">N1731*100/$O$2</f>
        <v>58.7454458468711</v>
      </c>
      <c r="R1731" s="47" t="n">
        <f aca="false">SUM(D1731,I1731,N1731)</f>
        <v>147645347.156494</v>
      </c>
      <c r="S1731" s="41" t="n">
        <f aca="false">R1731*100/$R$2</f>
        <v>53.4930711636049</v>
      </c>
      <c r="U1731" s="41" t="n">
        <f aca="false">[1]Plan1!$B1726</f>
        <v>11.58</v>
      </c>
    </row>
    <row r="1732" customFormat="false" ht="15" hidden="false" customHeight="false" outlineLevel="0" collapsed="false">
      <c r="A1732" s="46" t="n">
        <v>43730</v>
      </c>
      <c r="B1732" s="41" t="n">
        <f aca="false">[2]Plan1!$C1727</f>
        <v>-8.1</v>
      </c>
      <c r="C1732" s="41" t="n">
        <f aca="false">$E$5 + B1732</f>
        <v>772.9</v>
      </c>
      <c r="D1732" s="47" t="n">
        <f aca="false">IF(C1732&gt;$E$5,$E$2+$E$1,(IF(C1732&gt;764.99,C1732^3*3486.59308-C1732^2*7860012.00812+C1732*5908819377.96283-1481278321001.59,IF(C1732&gt;752.99,C1732^3*3588.471445-C1732^2*8028757.56264+C1732*5988077680.84934-1488767378546.26,C1732^3*899.851852-C1732^2*1969009.674601+C1732*1435480406.01138-348666163343.76))))-$E$1</f>
        <v>73946558.4123535</v>
      </c>
      <c r="E1732" s="47" t="n">
        <f aca="false">D1732*100/$E$2</f>
        <v>49.635544591082</v>
      </c>
      <c r="G1732" s="41" t="n">
        <f aca="false">[3]Plan1!$C1727</f>
        <v>-6</v>
      </c>
      <c r="H1732" s="41" t="n">
        <f aca="false">$J$5 + G1732</f>
        <v>754</v>
      </c>
      <c r="I1732" s="47" t="n">
        <f aca="false">IF(H1732&gt;$J$5,$J$2+$J$1,(IF(H1732&gt;739.99,H1732^3*2498.244218-H1732^2*5471052.355142+H1732*3994605728.77515-972400879260.135,H1732^3*1396.138889-H1732^2*3002770.071427+H1732*2152080038.43115-513963640099.415)))-$J$1</f>
        <v>50118448.1467285</v>
      </c>
      <c r="J1732" s="47" t="n">
        <f aca="false">I1732*100/$J$2</f>
        <v>56.9900536548649</v>
      </c>
      <c r="L1732" s="41" t="n">
        <f aca="false">[4]Plan1!$C1727</f>
        <v>-3.67</v>
      </c>
      <c r="M1732" s="41" t="n">
        <f aca="false">$O$5 + L1732</f>
        <v>835.11</v>
      </c>
      <c r="N1732" s="47" t="n">
        <f aca="false">IF(M1732&gt;$O$5,$O$2+$O$1,(M1732^3*3270.5936-M1732^2*8015778.389801+M1732*6549018422.82398-1783686174686.87))-$O$1</f>
        <v>22849801.328125</v>
      </c>
      <c r="O1732" s="41" t="n">
        <f aca="false">N1732*100/$O$2</f>
        <v>58.4590223790152</v>
      </c>
      <c r="R1732" s="47" t="n">
        <f aca="false">SUM(D1732,I1732,N1732)</f>
        <v>146914807.887207</v>
      </c>
      <c r="S1732" s="41" t="n">
        <f aca="false">R1732*100/$R$2</f>
        <v>53.2283910373943</v>
      </c>
      <c r="U1732" s="41" t="n">
        <f aca="false">[1]Plan1!$B1727</f>
        <v>11.1</v>
      </c>
    </row>
    <row r="1733" customFormat="false" ht="15" hidden="false" customHeight="false" outlineLevel="0" collapsed="false">
      <c r="A1733" s="46" t="n">
        <v>43731</v>
      </c>
      <c r="B1733" s="41" t="n">
        <f aca="false">[2]Plan1!$C1728</f>
        <v>-8.15</v>
      </c>
      <c r="C1733" s="41" t="n">
        <f aca="false">$E$5 + B1733</f>
        <v>772.85</v>
      </c>
      <c r="D1733" s="47" t="n">
        <f aca="false">IF(C1733&gt;$E$5,$E$2+$E$1,(IF(C1733&gt;764.99,C1733^3*3486.59308-C1733^2*7860012.00812+C1733*5908819377.96283-1481278321001.59,IF(C1733&gt;752.99,C1733^3*3588.471445-C1733^2*8028757.56264+C1733*5988077680.84934-1488767378546.26,C1733^3*899.851852-C1733^2*1969009.674601+C1733*1435480406.01138-348666163343.76))))-$E$1</f>
        <v>73586255.4528809</v>
      </c>
      <c r="E1733" s="47" t="n">
        <f aca="false">D1733*100/$E$2</f>
        <v>49.3936965051782</v>
      </c>
      <c r="G1733" s="41" t="n">
        <f aca="false">[3]Plan1!$C1728</f>
        <v>-6.04</v>
      </c>
      <c r="H1733" s="41" t="n">
        <f aca="false">$J$5 + G1733</f>
        <v>753.96</v>
      </c>
      <c r="I1733" s="47" t="n">
        <f aca="false">IF(H1733&gt;$J$5,$J$2+$J$1,(IF(H1733&gt;739.99,H1733^3*2498.244218-H1733^2*5471052.355142+H1733*3994605728.77515-972400879260.135,H1733^3*1396.138889-H1733^2*3002770.071427+H1733*2152080038.43115-513963640099.415)))-$J$1</f>
        <v>49913367.6784668</v>
      </c>
      <c r="J1733" s="47" t="n">
        <f aca="false">I1733*100/$J$2</f>
        <v>56.7568551556699</v>
      </c>
      <c r="L1733" s="41" t="n">
        <f aca="false">[4]Plan1!$C1728</f>
        <v>-3.71</v>
      </c>
      <c r="M1733" s="41" t="n">
        <f aca="false">$O$5 + L1733</f>
        <v>835.07</v>
      </c>
      <c r="N1733" s="47" t="n">
        <f aca="false">IF(M1733&gt;$O$5,$O$2+$O$1,(M1733^3*3270.5936-M1733^2*8015778.389801+M1733*6549018422.82398-1783686174686.87))-$O$1</f>
        <v>22701028.0703125</v>
      </c>
      <c r="O1733" s="41" t="n">
        <f aca="false">N1733*100/$O$2</f>
        <v>58.0784002859401</v>
      </c>
      <c r="R1733" s="47" t="n">
        <f aca="false">SUM(D1733,I1733,N1733)</f>
        <v>146200651.20166</v>
      </c>
      <c r="S1733" s="41" t="n">
        <f aca="false">R1733*100/$R$2</f>
        <v>52.9696464501949</v>
      </c>
      <c r="U1733" s="41" t="n">
        <f aca="false">[1]Plan1!$B1728</f>
        <v>10.62</v>
      </c>
    </row>
    <row r="1734" customFormat="false" ht="15" hidden="false" customHeight="false" outlineLevel="0" collapsed="false">
      <c r="A1734" s="46" t="n">
        <v>43732</v>
      </c>
      <c r="B1734" s="41" t="n">
        <f aca="false">[2]Plan1!$C1729</f>
        <v>-8.2</v>
      </c>
      <c r="C1734" s="41" t="n">
        <f aca="false">$E$5 + B1734</f>
        <v>772.8</v>
      </c>
      <c r="D1734" s="47" t="n">
        <f aca="false">IF(C1734&gt;$E$5,$E$2+$E$1,(IF(C1734&gt;764.99,C1734^3*3486.59308-C1734^2*7860012.00812+C1734*5908819377.96283-1481278321001.59,IF(C1734&gt;752.99,C1734^3*3588.471445-C1734^2*8028757.56264+C1734*5988077680.84934-1488767378546.26,C1734^3*899.851852-C1734^2*1969009.674601+C1734*1435480406.01138-348666163343.76))))-$E$1</f>
        <v>73227071.6354981</v>
      </c>
      <c r="E1734" s="47" t="n">
        <f aca="false">D1734*100/$E$2</f>
        <v>49.1525996270154</v>
      </c>
      <c r="G1734" s="41" t="n">
        <f aca="false">[3]Plan1!$C1729</f>
        <v>-6.06</v>
      </c>
      <c r="H1734" s="41" t="n">
        <f aca="false">$J$5 + G1734</f>
        <v>753.94</v>
      </c>
      <c r="I1734" s="47" t="n">
        <f aca="false">IF(H1734&gt;$J$5,$J$2+$J$1,(IF(H1734&gt;739.99,H1734^3*2498.244218-H1734^2*5471052.355142+H1734*3994605728.77515-972400879260.135,H1734^3*1396.138889-H1734^2*3002770.071427+H1734*2152080038.43115-513963640099.415)))-$J$1</f>
        <v>49811043.1164551</v>
      </c>
      <c r="J1734" s="47" t="n">
        <f aca="false">I1734*100/$J$2</f>
        <v>56.6405011484152</v>
      </c>
      <c r="L1734" s="41" t="n">
        <f aca="false">[4]Plan1!$C1729</f>
        <v>-3.73</v>
      </c>
      <c r="M1734" s="41" t="n">
        <f aca="false">$O$5 + L1734</f>
        <v>835.05</v>
      </c>
      <c r="N1734" s="47" t="n">
        <f aca="false">IF(M1734&gt;$O$5,$O$2+$O$1,(M1734^3*3270.5936-M1734^2*8015778.389801+M1734*6549018422.82398-1783686174686.87))-$O$1</f>
        <v>22626854.8125</v>
      </c>
      <c r="O1734" s="41" t="n">
        <f aca="false">N1734*100/$O$2</f>
        <v>57.8886351288555</v>
      </c>
      <c r="R1734" s="47" t="n">
        <f aca="false">SUM(D1734,I1734,N1734)</f>
        <v>145664969.564453</v>
      </c>
      <c r="S1734" s="41" t="n">
        <f aca="false">R1734*100/$R$2</f>
        <v>52.7755647775108</v>
      </c>
      <c r="U1734" s="41" t="n">
        <f aca="false">[1]Plan1!$B1729</f>
        <v>11.34</v>
      </c>
    </row>
    <row r="1735" customFormat="false" ht="15" hidden="false" customHeight="false" outlineLevel="0" collapsed="false">
      <c r="A1735" s="46" t="n">
        <v>43733</v>
      </c>
      <c r="B1735" s="41" t="n">
        <f aca="false">[2]Plan1!$C1730</f>
        <v>-8.24</v>
      </c>
      <c r="C1735" s="41" t="n">
        <f aca="false">$E$5 + B1735</f>
        <v>772.76</v>
      </c>
      <c r="D1735" s="47" t="n">
        <f aca="false">IF(C1735&gt;$E$5,$E$2+$E$1,(IF(C1735&gt;764.99,C1735^3*3486.59308-C1735^2*7860012.00812+C1735*5908819377.96283-1481278321001.59,IF(C1735&gt;752.99,C1735^3*3588.471445-C1735^2*8028757.56264+C1735*5988077680.84934-1488767378546.26,C1735^3*899.851852-C1735^2*1969009.674601+C1735*1435480406.01138-348666163343.76))))-$E$1</f>
        <v>72940528.6057129</v>
      </c>
      <c r="E1735" s="47" t="n">
        <f aca="false">D1735*100/$E$2</f>
        <v>48.9602618139037</v>
      </c>
      <c r="G1735" s="41" t="n">
        <f aca="false">[3]Plan1!$C1730</f>
        <v>-6.1</v>
      </c>
      <c r="H1735" s="41" t="n">
        <f aca="false">$J$5 + G1735</f>
        <v>753.9</v>
      </c>
      <c r="I1735" s="47" t="n">
        <f aca="false">IF(H1735&gt;$J$5,$J$2+$J$1,(IF(H1735&gt;739.99,H1735^3*2498.244218-H1735^2*5471052.355142+H1735*3994605728.77515-972400879260.135,H1735^3*1396.138889-H1735^2*3002770.071427+H1735*2152080038.43115-513963640099.415)))-$J$1</f>
        <v>49606824.7346191</v>
      </c>
      <c r="J1735" s="47" t="n">
        <f aca="false">I1735*100/$J$2</f>
        <v>56.4082829339951</v>
      </c>
      <c r="L1735" s="41" t="n">
        <f aca="false">[4]Plan1!$C1730</f>
        <v>-3.76</v>
      </c>
      <c r="M1735" s="41" t="n">
        <f aca="false">$O$5 + L1735</f>
        <v>835.02</v>
      </c>
      <c r="N1735" s="47" t="n">
        <f aca="false">IF(M1735&gt;$O$5,$O$2+$O$1,(M1735^3*3270.5936-M1735^2*8015778.389801+M1735*6549018422.82398-1783686174686.87))-$O$1</f>
        <v>22515861.2036133</v>
      </c>
      <c r="O1735" s="41" t="n">
        <f aca="false">N1735*100/$O$2</f>
        <v>57.6046686394904</v>
      </c>
      <c r="R1735" s="47" t="n">
        <f aca="false">SUM(D1735,I1735,N1735)</f>
        <v>145063214.543945</v>
      </c>
      <c r="S1735" s="41" t="n">
        <f aca="false">R1735*100/$R$2</f>
        <v>52.5575441980952</v>
      </c>
      <c r="U1735" s="41" t="n">
        <f aca="false">[1]Plan1!$B1730</f>
        <v>11.58</v>
      </c>
    </row>
    <row r="1736" customFormat="false" ht="15" hidden="false" customHeight="false" outlineLevel="0" collapsed="false">
      <c r="A1736" s="46" t="n">
        <v>43734</v>
      </c>
      <c r="B1736" s="41" t="n">
        <f aca="false">[2]Plan1!$C1731</f>
        <v>-8.26</v>
      </c>
      <c r="C1736" s="41" t="n">
        <f aca="false">$E$5 + B1736</f>
        <v>772.74</v>
      </c>
      <c r="D1736" s="47" t="n">
        <f aca="false">IF(C1736&gt;$E$5,$E$2+$E$1,(IF(C1736&gt;764.99,C1736^3*3486.59308-C1736^2*7860012.00812+C1736*5908819377.96283-1481278321001.59,IF(C1736&gt;752.99,C1736^3*3588.471445-C1736^2*8028757.56264+C1736*5988077680.84934-1488767378546.26,C1736^3*899.851852-C1736^2*1969009.674601+C1736*1435480406.01138-348666163343.76))))-$E$1</f>
        <v>72797524.6398926</v>
      </c>
      <c r="E1736" s="47" t="n">
        <f aca="false">D1736*100/$E$2</f>
        <v>48.8642724957452</v>
      </c>
      <c r="G1736" s="41" t="n">
        <f aca="false">[3]Plan1!$C1731</f>
        <v>-6.12</v>
      </c>
      <c r="H1736" s="41" t="n">
        <f aca="false">$J$5 + G1736</f>
        <v>753.88</v>
      </c>
      <c r="I1736" s="47" t="n">
        <f aca="false">IF(H1736&gt;$J$5,$J$2+$J$1,(IF(H1736&gt;739.99,H1736^3*2498.244218-H1736^2*5471052.355142+H1736*3994605728.77515-972400879260.135,H1736^3*1396.138889-H1736^2*3002770.071427+H1736*2152080038.43115-513963640099.415)))-$J$1</f>
        <v>49504930.6755371</v>
      </c>
      <c r="J1736" s="47" t="n">
        <f aca="false">I1736*100/$J$2</f>
        <v>56.2924184547679</v>
      </c>
      <c r="L1736" s="41" t="n">
        <f aca="false">[4]Plan1!$C1731</f>
        <v>-3.79</v>
      </c>
      <c r="M1736" s="41" t="n">
        <f aca="false">$O$5 + L1736</f>
        <v>834.99</v>
      </c>
      <c r="N1736" s="47" t="n">
        <f aca="false">IF(M1736&gt;$O$5,$O$2+$O$1,(M1736^3*3270.5936-M1736^2*8015778.389801+M1736*6549018422.82398-1783686174686.87))-$O$1</f>
        <v>22405186.6518555</v>
      </c>
      <c r="O1736" s="41" t="n">
        <f aca="false">N1736*100/$O$2</f>
        <v>57.3215184271499</v>
      </c>
      <c r="R1736" s="47" t="n">
        <f aca="false">SUM(D1736,I1736,N1736)</f>
        <v>144707641.967285</v>
      </c>
      <c r="S1736" s="41" t="n">
        <f aca="false">R1736*100/$R$2</f>
        <v>52.4287174554079</v>
      </c>
      <c r="U1736" s="41" t="n">
        <f aca="false">[1]Plan1!$B1731</f>
        <v>14.71</v>
      </c>
    </row>
    <row r="1737" customFormat="false" ht="15" hidden="false" customHeight="false" outlineLevel="0" collapsed="false">
      <c r="A1737" s="46" t="n">
        <v>43735</v>
      </c>
      <c r="B1737" s="41" t="n">
        <f aca="false">[2]Plan1!$C1732</f>
        <v>-8.24</v>
      </c>
      <c r="C1737" s="41" t="n">
        <f aca="false">$E$5 + B1737</f>
        <v>772.76</v>
      </c>
      <c r="D1737" s="47" t="n">
        <f aca="false">IF(C1737&gt;$E$5,$E$2+$E$1,(IF(C1737&gt;764.99,C1737^3*3486.59308-C1737^2*7860012.00812+C1737*5908819377.96283-1481278321001.59,IF(C1737&gt;752.99,C1737^3*3588.471445-C1737^2*8028757.56264+C1737*5988077680.84934-1488767378546.26,C1737^3*899.851852-C1737^2*1969009.674601+C1737*1435480406.01138-348666163343.76))))-$E$1</f>
        <v>72940528.6057129</v>
      </c>
      <c r="E1737" s="47" t="n">
        <f aca="false">D1737*100/$E$2</f>
        <v>48.9602618139037</v>
      </c>
      <c r="G1737" s="41" t="n">
        <f aca="false">[3]Plan1!$C1732</f>
        <v>-6.13</v>
      </c>
      <c r="H1737" s="41" t="n">
        <f aca="false">$J$5 + G1737</f>
        <v>753.87</v>
      </c>
      <c r="I1737" s="47" t="n">
        <f aca="false">IF(H1737&gt;$J$5,$J$2+$J$1,(IF(H1737&gt;739.99,H1737^3*2498.244218-H1737^2*5471052.355142+H1737*3994605728.77515-972400879260.135,H1737^3*1396.138889-H1737^2*3002770.071427+H1737*2152080038.43115-513963640099.415)))-$J$1</f>
        <v>49454037.376709</v>
      </c>
      <c r="J1737" s="47" t="n">
        <f aca="false">I1737*100/$J$2</f>
        <v>56.2345473127406</v>
      </c>
      <c r="L1737" s="41" t="n">
        <f aca="false">[4]Plan1!$C1732</f>
        <v>-3.8</v>
      </c>
      <c r="M1737" s="41" t="n">
        <f aca="false">$O$5 + L1737</f>
        <v>834.98</v>
      </c>
      <c r="N1737" s="47" t="n">
        <f aca="false">IF(M1737&gt;$O$5,$O$2+$O$1,(M1737^3*3270.5936-M1737^2*8015778.389801+M1737*6549018422.82398-1783686174686.87))-$O$1</f>
        <v>22368365.9453125</v>
      </c>
      <c r="O1737" s="41" t="n">
        <f aca="false">N1737*100/$O$2</f>
        <v>57.2273161854369</v>
      </c>
      <c r="R1737" s="47" t="n">
        <f aca="false">SUM(D1737,I1737,N1737)</f>
        <v>144762931.927734</v>
      </c>
      <c r="S1737" s="41" t="n">
        <f aca="false">R1737*100/$R$2</f>
        <v>52.4487494431806</v>
      </c>
      <c r="U1737" s="41" t="n">
        <f aca="false">[1]Plan1!$B1732</f>
        <v>20.16</v>
      </c>
    </row>
    <row r="1738" customFormat="false" ht="15" hidden="false" customHeight="false" outlineLevel="0" collapsed="false">
      <c r="A1738" s="46" t="n">
        <v>43736</v>
      </c>
      <c r="B1738" s="41" t="n">
        <f aca="false">[2]Plan1!$C1733</f>
        <v>-8.25</v>
      </c>
      <c r="C1738" s="41" t="n">
        <f aca="false">$E$5 + B1738</f>
        <v>772.75</v>
      </c>
      <c r="D1738" s="47" t="n">
        <f aca="false">IF(C1738&gt;$E$5,$E$2+$E$1,(IF(C1738&gt;764.99,C1738^3*3486.59308-C1738^2*7860012.00812+C1738*5908819377.96283-1481278321001.59,IF(C1738&gt;752.99,C1738^3*3588.471445-C1738^2*8028757.56264+C1738*5988077680.84934-1488767378546.26,C1738^3*899.851852-C1738^2*1969009.674601+C1738*1435480406.01138-348666163343.76))))-$E$1</f>
        <v>72869004.3449707</v>
      </c>
      <c r="E1738" s="47" t="n">
        <f aca="false">D1738*100/$E$2</f>
        <v>48.9122522011559</v>
      </c>
      <c r="G1738" s="41" t="n">
        <f aca="false">[3]Plan1!$C1733</f>
        <v>-6.15</v>
      </c>
      <c r="H1738" s="41" t="n">
        <f aca="false">$J$5 + G1738</f>
        <v>753.85</v>
      </c>
      <c r="I1738" s="47" t="n">
        <f aca="false">IF(H1738&gt;$J$5,$J$2+$J$1,(IF(H1738&gt;739.99,H1738^3*2498.244218-H1738^2*5471052.355142+H1738*3994605728.77515-972400879260.135,H1738^3*1396.138889-H1738^2*3002770.071427+H1738*2152080038.43115-513963640099.415)))-$J$1</f>
        <v>49352358.1652832</v>
      </c>
      <c r="J1738" s="47" t="n">
        <f aca="false">I1738*100/$J$2</f>
        <v>56.1189271383534</v>
      </c>
      <c r="L1738" s="41" t="n">
        <f aca="false">[4]Plan1!$C1733</f>
        <v>-3.82</v>
      </c>
      <c r="M1738" s="41" t="n">
        <f aca="false">$O$5 + L1738</f>
        <v>834.96</v>
      </c>
      <c r="N1738" s="47" t="n">
        <f aca="false">IF(M1738&gt;$O$5,$O$2+$O$1,(M1738^3*3270.5936-M1738^2*8015778.389801+M1738*6549018422.82398-1783686174686.87))-$O$1</f>
        <v>22294830.6298828</v>
      </c>
      <c r="O1738" s="41" t="n">
        <f aca="false">N1738*100/$O$2</f>
        <v>57.0391831426755</v>
      </c>
      <c r="R1738" s="47" t="n">
        <f aca="false">SUM(D1738,I1738,N1738)</f>
        <v>144516193.140137</v>
      </c>
      <c r="S1738" s="41" t="n">
        <f aca="false">R1738*100/$R$2</f>
        <v>52.3593540387336</v>
      </c>
      <c r="U1738" s="41" t="n">
        <f aca="false">[1]Plan1!$B1733</f>
        <v>15.55</v>
      </c>
    </row>
    <row r="1739" customFormat="false" ht="15" hidden="false" customHeight="false" outlineLevel="0" collapsed="false">
      <c r="A1739" s="46" t="n">
        <v>43737</v>
      </c>
      <c r="B1739" s="41" t="n">
        <f aca="false">[2]Plan1!$C1734</f>
        <v>-8.26</v>
      </c>
      <c r="C1739" s="41" t="n">
        <f aca="false">$E$5 + B1739</f>
        <v>772.74</v>
      </c>
      <c r="D1739" s="47" t="n">
        <f aca="false">IF(C1739&gt;$E$5,$E$2+$E$1,(IF(C1739&gt;764.99,C1739^3*3486.59308-C1739^2*7860012.00812+C1739*5908819377.96283-1481278321001.59,IF(C1739&gt;752.99,C1739^3*3588.471445-C1739^2*8028757.56264+C1739*5988077680.84934-1488767378546.26,C1739^3*899.851852-C1739^2*1969009.674601+C1739*1435480406.01138-348666163343.76))))-$E$1</f>
        <v>72797524.6398926</v>
      </c>
      <c r="E1739" s="47" t="n">
        <f aca="false">D1739*100/$E$2</f>
        <v>48.8642724957452</v>
      </c>
      <c r="G1739" s="41" t="n">
        <f aca="false">[3]Plan1!$C1734</f>
        <v>-6.19</v>
      </c>
      <c r="H1739" s="41" t="n">
        <f aca="false">$J$5 + G1739</f>
        <v>753.81</v>
      </c>
      <c r="I1739" s="47" t="n">
        <f aca="false">IF(H1739&gt;$J$5,$J$2+$J$1,(IF(H1739&gt;739.99,H1739^3*2498.244218-H1739^2*5471052.355142+H1739*3994605728.77515-972400879260.135,H1739^3*1396.138889-H1739^2*3002770.071427+H1739*2152080038.43115-513963640099.415)))-$J$1</f>
        <v>49149428.8662109</v>
      </c>
      <c r="J1739" s="47" t="n">
        <f aca="false">I1739*100/$J$2</f>
        <v>55.8881747493645</v>
      </c>
      <c r="L1739" s="41" t="n">
        <f aca="false">[4]Plan1!$C1734</f>
        <v>-3.84</v>
      </c>
      <c r="M1739" s="41" t="n">
        <f aca="false">$O$5 + L1739</f>
        <v>834.94</v>
      </c>
      <c r="N1739" s="47" t="n">
        <f aca="false">IF(M1739&gt;$O$5,$O$2+$O$1,(M1739^3*3270.5936-M1739^2*8015778.389801+M1739*6549018422.82398-1783686174686.87))-$O$1</f>
        <v>22221436.6474609</v>
      </c>
      <c r="O1739" s="41" t="n">
        <f aca="false">N1739*100/$O$2</f>
        <v>56.8514116868422</v>
      </c>
      <c r="R1739" s="47" t="n">
        <f aca="false">SUM(D1739,I1739,N1739)</f>
        <v>144168390.153564</v>
      </c>
      <c r="S1739" s="41" t="n">
        <f aca="false">R1739*100/$R$2</f>
        <v>52.2333422796776</v>
      </c>
      <c r="U1739" s="41" t="n">
        <f aca="false">[1]Plan1!$B1734</f>
        <v>12.07</v>
      </c>
    </row>
    <row r="1740" customFormat="false" ht="15" hidden="false" customHeight="false" outlineLevel="0" collapsed="false">
      <c r="A1740" s="46" t="n">
        <v>43738</v>
      </c>
      <c r="B1740" s="41" t="n">
        <f aca="false">[2]Plan1!$C1735</f>
        <v>-8.28</v>
      </c>
      <c r="C1740" s="41" t="n">
        <f aca="false">$E$5 + B1740</f>
        <v>772.72</v>
      </c>
      <c r="D1740" s="47" t="n">
        <f aca="false">IF(C1740&gt;$E$5,$E$2+$E$1,(IF(C1740&gt;764.99,C1740^3*3486.59308-C1740^2*7860012.00812+C1740*5908819377.96283-1481278321001.59,IF(C1740&gt;752.99,C1740^3*3588.471445-C1740^2*8028757.56264+C1740*5988077680.84934-1488767378546.26,C1740^3*899.851852-C1740^2*1969009.674601+C1740*1435480406.01138-348666163343.76))))-$E$1</f>
        <v>72654698.8161621</v>
      </c>
      <c r="E1740" s="47" t="n">
        <f aca="false">D1740*100/$E$2</f>
        <v>48.768402752856</v>
      </c>
      <c r="G1740" s="41" t="n">
        <f aca="false">[3]Plan1!$C1735</f>
        <v>-6.23</v>
      </c>
      <c r="H1740" s="41" t="n">
        <f aca="false">$J$5 + G1740</f>
        <v>753.77</v>
      </c>
      <c r="I1740" s="47" t="n">
        <f aca="false">IF(H1740&gt;$J$5,$J$2+$J$1,(IF(H1740&gt;739.99,H1740^3*2498.244218-H1740^2*5471052.355142+H1740*3994605728.77515-972400879260.135,H1740^3*1396.138889-H1740^2*3002770.071427+H1740*2152080038.43115-513963640099.415)))-$J$1</f>
        <v>48947070.9338379</v>
      </c>
      <c r="J1740" s="47" t="n">
        <f aca="false">I1740*100/$J$2</f>
        <v>55.6580720656249</v>
      </c>
      <c r="L1740" s="41" t="n">
        <f aca="false">[4]Plan1!$C1735</f>
        <v>-3.88</v>
      </c>
      <c r="M1740" s="41" t="n">
        <f aca="false">$O$5 + L1740</f>
        <v>834.9</v>
      </c>
      <c r="N1740" s="47" t="n">
        <f aca="false">IF(M1740&gt;$O$5,$O$2+$O$1,(M1740^3*3270.5936-M1740^2*8015778.389801+M1740*6549018422.82398-1783686174686.87))-$O$1</f>
        <v>22075072.0527344</v>
      </c>
      <c r="O1740" s="41" t="n">
        <f aca="false">N1740*100/$O$2</f>
        <v>56.476951926963</v>
      </c>
      <c r="R1740" s="47" t="n">
        <f aca="false">SUM(D1740,I1740,N1740)</f>
        <v>143676841.802734</v>
      </c>
      <c r="S1740" s="41" t="n">
        <f aca="false">R1740*100/$R$2</f>
        <v>52.0552504439529</v>
      </c>
      <c r="U1740" s="41" t="n">
        <f aca="false">[1]Plan1!$B1735</f>
        <v>13.62</v>
      </c>
    </row>
    <row r="1741" customFormat="false" ht="15" hidden="false" customHeight="false" outlineLevel="0" collapsed="false">
      <c r="A1741" s="46" t="n">
        <v>43739</v>
      </c>
      <c r="B1741" s="41" t="n">
        <f aca="false">[2]Plan1!$C1736</f>
        <v>-8.32</v>
      </c>
      <c r="C1741" s="41" t="n">
        <f aca="false">$E$5 + B1741</f>
        <v>772.68</v>
      </c>
      <c r="D1741" s="47" t="n">
        <f aca="false">IF(C1741&gt;$E$5,$E$2+$E$1,(IF(C1741&gt;764.99,C1741^3*3486.59308-C1741^2*7860012.00812+C1741*5908819377.96283-1481278321001.59,IF(C1741&gt;752.99,C1741^3*3588.471445-C1741^2*8028757.56264+C1741*5988077680.84934-1488767378546.26,C1741^3*899.851852-C1741^2*1969009.674601+C1741*1435480406.01138-348666163343.76))))-$E$1</f>
        <v>72369580.9265137</v>
      </c>
      <c r="E1741" s="47" t="n">
        <f aca="false">D1741*100/$E$2</f>
        <v>48.5770215441939</v>
      </c>
      <c r="G1741" s="41" t="n">
        <f aca="false">[3]Plan1!$C1736</f>
        <v>-6.26</v>
      </c>
      <c r="H1741" s="41" t="n">
        <f aca="false">$J$5 + G1741</f>
        <v>753.74</v>
      </c>
      <c r="I1741" s="47" t="n">
        <f aca="false">IF(H1741&gt;$J$5,$J$2+$J$1,(IF(H1741&gt;739.99,H1741^3*2498.244218-H1741^2*5471052.355142+H1741*3994605728.77515-972400879260.135,H1741^3*1396.138889-H1741^2*3002770.071427+H1741*2152080038.43115-513963640099.415)))-$J$1</f>
        <v>48795676.8664551</v>
      </c>
      <c r="J1741" s="47" t="n">
        <f aca="false">I1741*100/$J$2</f>
        <v>55.4859207652112</v>
      </c>
      <c r="L1741" s="41" t="n">
        <f aca="false">[4]Plan1!$C1736</f>
        <v>-3.9</v>
      </c>
      <c r="M1741" s="41" t="n">
        <f aca="false">$O$5 + L1741</f>
        <v>834.88</v>
      </c>
      <c r="N1741" s="47" t="n">
        <f aca="false">IF(M1741&gt;$O$5,$O$2+$O$1,(M1741^3*3270.5936-M1741^2*8015778.389801+M1741*6549018422.82398-1783686174686.87))-$O$1</f>
        <v>22002101.1279297</v>
      </c>
      <c r="O1741" s="41" t="n">
        <f aca="false">N1741*100/$O$2</f>
        <v>56.290262823416</v>
      </c>
      <c r="R1741" s="47" t="n">
        <f aca="false">SUM(D1741,I1741,N1741)</f>
        <v>143167358.920898</v>
      </c>
      <c r="S1741" s="41" t="n">
        <f aca="false">R1741*100/$R$2</f>
        <v>51.8706607865098</v>
      </c>
      <c r="U1741" s="41" t="n">
        <f aca="false">[1]Plan1!$B1736</f>
        <v>10.39</v>
      </c>
    </row>
    <row r="1742" customFormat="false" ht="15" hidden="false" customHeight="false" outlineLevel="0" collapsed="false">
      <c r="A1742" s="46" t="n">
        <v>43740</v>
      </c>
      <c r="B1742" s="41" t="n">
        <f aca="false">[2]Plan1!$C1737</f>
        <v>-8.36</v>
      </c>
      <c r="C1742" s="41" t="n">
        <f aca="false">$E$5 + B1742</f>
        <v>772.64</v>
      </c>
      <c r="D1742" s="47" t="n">
        <f aca="false">IF(C1742&gt;$E$5,$E$2+$E$1,(IF(C1742&gt;764.99,C1742^3*3486.59308-C1742^2*7860012.00812+C1742*5908819377.96283-1481278321001.59,IF(C1742&gt;752.99,C1742^3*3588.471445-C1742^2*8028757.56264+C1742*5988077680.84934-1488767378546.26,C1742^3*899.851852-C1742^2*1969009.674601+C1742*1435480406.01138-348666163343.76))))-$E$1</f>
        <v>72085173.5949707</v>
      </c>
      <c r="E1742" s="47" t="n">
        <f aca="false">D1742*100/$E$2</f>
        <v>48.3861172872559</v>
      </c>
      <c r="G1742" s="41" t="n">
        <f aca="false">[3]Plan1!$C1737</f>
        <v>-6.3</v>
      </c>
      <c r="H1742" s="41" t="n">
        <f aca="false">$J$5 + G1742</f>
        <v>753.7</v>
      </c>
      <c r="I1742" s="47" t="n">
        <f aca="false">IF(H1742&gt;$J$5,$J$2+$J$1,(IF(H1742&gt;739.99,H1742^3*2498.244218-H1742^2*5471052.355142+H1742*3994605728.77515-972400879260.135,H1742^3*1396.138889-H1742^2*3002770.071427+H1742*2152080038.43115-513963640099.415)))-$J$1</f>
        <v>48594316.517334</v>
      </c>
      <c r="J1742" s="47" t="n">
        <f aca="false">I1742*100/$J$2</f>
        <v>55.2569524406777</v>
      </c>
      <c r="L1742" s="41" t="n">
        <f aca="false">[4]Plan1!$C1737</f>
        <v>-3.92</v>
      </c>
      <c r="M1742" s="41" t="n">
        <f aca="false">$O$5 + L1742</f>
        <v>834.86</v>
      </c>
      <c r="N1742" s="47" t="n">
        <f aca="false">IF(M1742&gt;$O$5,$O$2+$O$1,(M1742^3*3270.5936-M1742^2*8015778.389801+M1742*6549018422.82398-1783686174686.87))-$O$1</f>
        <v>21929270.9052734</v>
      </c>
      <c r="O1742" s="41" t="n">
        <f aca="false">N1742*100/$O$2</f>
        <v>56.1039336928039</v>
      </c>
      <c r="R1742" s="47" t="n">
        <f aca="false">SUM(D1742,I1742,N1742)</f>
        <v>142608761.017578</v>
      </c>
      <c r="S1742" s="41" t="n">
        <f aca="false">R1742*100/$R$2</f>
        <v>51.6682763702743</v>
      </c>
      <c r="U1742" s="41" t="n">
        <f aca="false">[1]Plan1!$B1737</f>
        <v>10.39</v>
      </c>
    </row>
    <row r="1743" customFormat="false" ht="15" hidden="false" customHeight="false" outlineLevel="0" collapsed="false">
      <c r="A1743" s="46" t="n">
        <v>43741</v>
      </c>
      <c r="B1743" s="41" t="n">
        <f aca="false">[2]Plan1!$C1738</f>
        <v>-8.39</v>
      </c>
      <c r="C1743" s="41" t="n">
        <f aca="false">$E$5 + B1743</f>
        <v>772.61</v>
      </c>
      <c r="D1743" s="47" t="n">
        <f aca="false">IF(C1743&gt;$E$5,$E$2+$E$1,(IF(C1743&gt;764.99,C1743^3*3486.59308-C1743^2*7860012.00812+C1743*5908819377.96283-1481278321001.59,IF(C1743&gt;752.99,C1743^3*3588.471445-C1743^2*8028757.56264+C1743*5988077680.84934-1488767378546.26,C1743^3*899.851852-C1743^2*1969009.674601+C1743*1435480406.01138-348666163343.76))))-$E$1</f>
        <v>71872333.5979004</v>
      </c>
      <c r="E1743" s="47" t="n">
        <f aca="false">D1743*100/$E$2</f>
        <v>48.2432515556766</v>
      </c>
      <c r="G1743" s="41" t="n">
        <f aca="false">[3]Plan1!$C1738</f>
        <v>-6.34</v>
      </c>
      <c r="H1743" s="41" t="n">
        <f aca="false">$J$5 + G1743</f>
        <v>753.66</v>
      </c>
      <c r="I1743" s="47" t="n">
        <f aca="false">IF(H1743&gt;$J$5,$J$2+$J$1,(IF(H1743&gt;739.99,H1743^3*2498.244218-H1743^2*5471052.355142+H1743*3994605728.77515-972400879260.135,H1743^3*1396.138889-H1743^2*3002770.071427+H1743*2152080038.43115-513963640099.415)))-$J$1</f>
        <v>48393524.8962402</v>
      </c>
      <c r="J1743" s="47" t="n">
        <f aca="false">I1743*100/$J$2</f>
        <v>55.0286308209405</v>
      </c>
      <c r="L1743" s="41" t="n">
        <f aca="false">[4]Plan1!$C1738</f>
        <v>-3.96</v>
      </c>
      <c r="M1743" s="41" t="n">
        <f aca="false">$O$5 + L1743</f>
        <v>834.82</v>
      </c>
      <c r="N1743" s="47" t="n">
        <f aca="false">IF(M1743&gt;$O$5,$O$2+$O$1,(M1743^3*3270.5936-M1743^2*8015778.389801+M1743*6549018422.82398-1783686174686.87))-$O$1</f>
        <v>21784031.9506836</v>
      </c>
      <c r="O1743" s="41" t="n">
        <f aca="false">N1743*100/$O$2</f>
        <v>55.7323537751167</v>
      </c>
      <c r="R1743" s="47" t="n">
        <f aca="false">SUM(D1743,I1743,N1743)</f>
        <v>142049890.444824</v>
      </c>
      <c r="S1743" s="41" t="n">
        <f aca="false">R1743*100/$R$2</f>
        <v>51.4657931637572</v>
      </c>
      <c r="U1743" s="41" t="n">
        <f aca="false">[1]Plan1!$B1738</f>
        <v>11.82</v>
      </c>
    </row>
    <row r="1744" customFormat="false" ht="15" hidden="false" customHeight="false" outlineLevel="0" collapsed="false">
      <c r="A1744" s="46" t="n">
        <v>43742</v>
      </c>
      <c r="B1744" s="41" t="n">
        <f aca="false">[2]Plan1!$C1739</f>
        <v>-8.43</v>
      </c>
      <c r="C1744" s="41" t="n">
        <f aca="false">$E$5 + B1744</f>
        <v>772.57</v>
      </c>
      <c r="D1744" s="47" t="n">
        <f aca="false">IF(C1744&gt;$E$5,$E$2+$E$1,(IF(C1744&gt;764.99,C1744^3*3486.59308-C1744^2*7860012.00812+C1744*5908819377.96283-1481278321001.59,IF(C1744&gt;752.99,C1744^3*3588.471445-C1744^2*8028757.56264+C1744*5988077680.84934-1488767378546.26,C1744^3*899.851852-C1744^2*1969009.674601+C1744*1435480406.01138-348666163343.76))))-$E$1</f>
        <v>71589166.5261231</v>
      </c>
      <c r="E1744" s="47" t="n">
        <f aca="false">D1744*100/$E$2</f>
        <v>48.0531798049461</v>
      </c>
      <c r="G1744" s="41" t="n">
        <f aca="false">[3]Plan1!$C1739</f>
        <v>-6.39</v>
      </c>
      <c r="H1744" s="41" t="n">
        <f aca="false">$J$5 + G1744</f>
        <v>753.61</v>
      </c>
      <c r="I1744" s="47" t="n">
        <f aca="false">IF(H1744&gt;$J$5,$J$2+$J$1,(IF(H1744&gt;739.99,H1744^3*2498.244218-H1744^2*5471052.355142+H1744*3994605728.77515-972400879260.135,H1744^3*1396.138889-H1744^2*3002770.071427+H1744*2152080038.43115-513963640099.415)))-$J$1</f>
        <v>48143333.6828613</v>
      </c>
      <c r="J1744" s="47" t="n">
        <f aca="false">I1744*100/$J$2</f>
        <v>54.7441365638019</v>
      </c>
      <c r="L1744" s="41" t="n">
        <f aca="false">[4]Plan1!$C1739</f>
        <v>-3.99</v>
      </c>
      <c r="M1744" s="41" t="n">
        <f aca="false">$O$5 + L1744</f>
        <v>834.79</v>
      </c>
      <c r="N1744" s="47" t="n">
        <f aca="false">IF(M1744&gt;$O$5,$O$2+$O$1,(M1744^3*3270.5936-M1744^2*8015778.389801+M1744*6549018422.82398-1783686174686.87))-$O$1</f>
        <v>21675470.9165039</v>
      </c>
      <c r="O1744" s="41" t="n">
        <f aca="false">N1744*100/$O$2</f>
        <v>55.4546107945339</v>
      </c>
      <c r="R1744" s="47" t="n">
        <f aca="false">SUM(D1744,I1744,N1744)</f>
        <v>141407971.125488</v>
      </c>
      <c r="S1744" s="41" t="n">
        <f aca="false">R1744*100/$R$2</f>
        <v>51.2332207428049</v>
      </c>
      <c r="U1744" s="41" t="n">
        <f aca="false">[1]Plan1!$B1739</f>
        <v>11.1</v>
      </c>
    </row>
    <row r="1745" customFormat="false" ht="15" hidden="false" customHeight="false" outlineLevel="0" collapsed="false">
      <c r="A1745" s="46" t="n">
        <v>43743</v>
      </c>
      <c r="B1745" s="41" t="n">
        <f aca="false">[2]Plan1!$C1740</f>
        <v>-8.48</v>
      </c>
      <c r="C1745" s="41" t="n">
        <f aca="false">$E$5 + B1745</f>
        <v>772.52</v>
      </c>
      <c r="D1745" s="47" t="n">
        <f aca="false">IF(C1745&gt;$E$5,$E$2+$E$1,(IF(C1745&gt;764.99,C1745^3*3486.59308-C1745^2*7860012.00812+C1745*5908819377.96283-1481278321001.59,IF(C1745&gt;752.99,C1745^3*3588.471445-C1745^2*8028757.56264+C1745*5988077680.84934-1488767378546.26,C1745^3*899.851852-C1745^2*1969009.674601+C1745*1435480406.01138-348666163343.76))))-$E$1</f>
        <v>71236201.579834</v>
      </c>
      <c r="E1745" s="47" t="n">
        <f aca="false">D1745*100/$E$2</f>
        <v>47.8162572529468</v>
      </c>
      <c r="G1745" s="41" t="n">
        <f aca="false">[3]Plan1!$C1740</f>
        <v>-6.45</v>
      </c>
      <c r="H1745" s="41" t="n">
        <f aca="false">$J$5 + G1745</f>
        <v>753.55</v>
      </c>
      <c r="I1745" s="47" t="n">
        <f aca="false">IF(H1745&gt;$J$5,$J$2+$J$1,(IF(H1745&gt;739.99,H1745^3*2498.244218-H1745^2*5471052.355142+H1745*3994605728.77515-972400879260.135,H1745^3*1396.138889-H1745^2*3002770.071427+H1745*2152080038.43115-513963640099.415)))-$J$1</f>
        <v>47844272.6135254</v>
      </c>
      <c r="J1745" s="47" t="n">
        <f aca="false">I1745*100/$J$2</f>
        <v>54.4040720363122</v>
      </c>
      <c r="L1745" s="41" t="n">
        <f aca="false">[4]Plan1!$C1740</f>
        <v>-4.04</v>
      </c>
      <c r="M1745" s="41" t="n">
        <f aca="false">$O$5 + L1745</f>
        <v>834.74</v>
      </c>
      <c r="N1745" s="47" t="n">
        <f aca="false">IF(M1745&gt;$O$5,$O$2+$O$1,(M1745^3*3270.5936-M1745^2*8015778.389801+M1745*6549018422.82398-1783686174686.87))-$O$1</f>
        <v>21495235.5927734</v>
      </c>
      <c r="O1745" s="41" t="n">
        <f aca="false">N1745*100/$O$2</f>
        <v>54.9934960271823</v>
      </c>
      <c r="R1745" s="47" t="n">
        <f aca="false">SUM(D1745,I1745,N1745)</f>
        <v>140575709.786133</v>
      </c>
      <c r="S1745" s="41" t="n">
        <f aca="false">R1745*100/$R$2</f>
        <v>50.9316859101111</v>
      </c>
      <c r="U1745" s="41" t="n">
        <f aca="false">[1]Plan1!$B1740</f>
        <v>11.58</v>
      </c>
    </row>
    <row r="1746" customFormat="false" ht="15" hidden="false" customHeight="false" outlineLevel="0" collapsed="false">
      <c r="A1746" s="46" t="n">
        <v>43744</v>
      </c>
      <c r="B1746" s="41" t="n">
        <f aca="false">[2]Plan1!$C1741</f>
        <v>-8.52</v>
      </c>
      <c r="C1746" s="41" t="n">
        <f aca="false">$E$5 + B1746</f>
        <v>772.48</v>
      </c>
      <c r="D1746" s="47" t="n">
        <f aca="false">IF(C1746&gt;$E$5,$E$2+$E$1,(IF(C1746&gt;764.99,C1746^3*3486.59308-C1746^2*7860012.00812+C1746*5908819377.96283-1481278321001.59,IF(C1746&gt;752.99,C1746^3*3588.471445-C1746^2*8028757.56264+C1746*5988077680.84934-1488767378546.26,C1746^3*899.851852-C1746^2*1969009.674601+C1746*1435480406.01138-348666163343.76))))-$E$1</f>
        <v>70954623.1032715</v>
      </c>
      <c r="E1746" s="47" t="n">
        <f aca="false">D1746*100/$E$2</f>
        <v>47.6272518234937</v>
      </c>
      <c r="G1746" s="41" t="n">
        <f aca="false">[3]Plan1!$C1741</f>
        <v>-6.48</v>
      </c>
      <c r="H1746" s="41" t="n">
        <f aca="false">$J$5 + G1746</f>
        <v>753.52</v>
      </c>
      <c r="I1746" s="47" t="n">
        <f aca="false">IF(H1746&gt;$J$5,$J$2+$J$1,(IF(H1746&gt;739.99,H1746^3*2498.244218-H1746^2*5471052.355142+H1746*3994605728.77515-972400879260.135,H1746^3*1396.138889-H1746^2*3002770.071427+H1746*2152080038.43115-513963640099.415)))-$J$1</f>
        <v>47695219.1101074</v>
      </c>
      <c r="J1746" s="47" t="n">
        <f aca="false">I1746*100/$J$2</f>
        <v>54.2345822082879</v>
      </c>
      <c r="L1746" s="41" t="n">
        <f aca="false">[4]Plan1!$C1741</f>
        <v>-4.08</v>
      </c>
      <c r="M1746" s="41" t="n">
        <f aca="false">$O$5 + L1746</f>
        <v>834.7</v>
      </c>
      <c r="N1746" s="47" t="n">
        <f aca="false">IF(M1746&gt;$O$5,$O$2+$O$1,(M1746^3*3270.5936-M1746^2*8015778.389801+M1746*6549018422.82398-1783686174686.87))-$O$1</f>
        <v>21351675.6767578</v>
      </c>
      <c r="O1746" s="41" t="n">
        <f aca="false">N1746*100/$O$2</f>
        <v>54.6262117684453</v>
      </c>
      <c r="R1746" s="47" t="n">
        <f aca="false">SUM(D1746,I1746,N1746)</f>
        <v>140001517.890137</v>
      </c>
      <c r="S1746" s="41" t="n">
        <f aca="false">R1746*100/$R$2</f>
        <v>50.7236516676129</v>
      </c>
      <c r="U1746" s="41" t="n">
        <f aca="false">[1]Plan1!$B1741</f>
        <v>12.07</v>
      </c>
    </row>
    <row r="1747" customFormat="false" ht="15" hidden="false" customHeight="false" outlineLevel="0" collapsed="false">
      <c r="A1747" s="46" t="n">
        <v>43745</v>
      </c>
      <c r="B1747" s="41" t="n">
        <f aca="false">[2]Plan1!$C1742</f>
        <v>-8.56</v>
      </c>
      <c r="C1747" s="41" t="n">
        <f aca="false">$E$5 + B1747</f>
        <v>772.44</v>
      </c>
      <c r="D1747" s="47" t="n">
        <f aca="false">IF(C1747&gt;$E$5,$E$2+$E$1,(IF(C1747&gt;764.99,C1747^3*3486.59308-C1747^2*7860012.00812+C1747*5908819377.96283-1481278321001.59,IF(C1747&gt;752.99,C1747^3*3588.471445-C1747^2*8028757.56264+C1747*5988077680.84934-1488767378546.26,C1747^3*899.851852-C1747^2*1969009.674601+C1747*1435480406.01138-348666163343.76))))-$E$1</f>
        <v>70673748.4929199</v>
      </c>
      <c r="E1747" s="47" t="n">
        <f aca="false">D1747*100/$E$2</f>
        <v>47.4387188539285</v>
      </c>
      <c r="G1747" s="41" t="n">
        <f aca="false">[3]Plan1!$C1742</f>
        <v>-6.52</v>
      </c>
      <c r="H1747" s="41" t="n">
        <f aca="false">$J$5 + G1747</f>
        <v>753.48</v>
      </c>
      <c r="I1747" s="47" t="n">
        <f aca="false">IF(H1747&gt;$J$5,$J$2+$J$1,(IF(H1747&gt;739.99,H1747^3*2498.244218-H1747^2*5471052.355142+H1747*3994605728.77515-972400879260.135,H1747^3*1396.138889-H1747^2*3002770.071427+H1747*2152080038.43115-513963640099.415)))-$J$1</f>
        <v>47496974.8955078</v>
      </c>
      <c r="J1747" s="47" t="n">
        <f aca="false">I1747*100/$J$2</f>
        <v>54.0091572630916</v>
      </c>
      <c r="L1747" s="41" t="n">
        <f aca="false">[4]Plan1!$C1742</f>
        <v>-4.1</v>
      </c>
      <c r="M1747" s="41" t="n">
        <f aca="false">$O$5 + L1747</f>
        <v>834.68</v>
      </c>
      <c r="N1747" s="47" t="n">
        <f aca="false">IF(M1747&gt;$O$5,$O$2+$O$1,(M1747^3*3270.5936-M1747^2*8015778.389801+M1747*6549018422.82398-1783686174686.87))-$O$1</f>
        <v>21280104.7353516</v>
      </c>
      <c r="O1747" s="41" t="n">
        <f aca="false">N1747*100/$O$2</f>
        <v>54.4431043879796</v>
      </c>
      <c r="R1747" s="47" t="n">
        <f aca="false">SUM(D1747,I1747,N1747)</f>
        <v>139450828.123779</v>
      </c>
      <c r="S1747" s="41" t="n">
        <f aca="false">R1747*100/$R$2</f>
        <v>50.5241324316318</v>
      </c>
      <c r="U1747" s="41" t="n">
        <f aca="false">[1]Plan1!$B1742</f>
        <v>13.09</v>
      </c>
    </row>
    <row r="1748" customFormat="false" ht="15" hidden="false" customHeight="false" outlineLevel="0" collapsed="false">
      <c r="A1748" s="46" t="n">
        <v>43746</v>
      </c>
      <c r="B1748" s="41" t="n">
        <f aca="false">[2]Plan1!$C1743</f>
        <v>-8.6</v>
      </c>
      <c r="C1748" s="41" t="n">
        <f aca="false">$E$5 + B1748</f>
        <v>772.4</v>
      </c>
      <c r="D1748" s="47" t="n">
        <f aca="false">IF(C1748&gt;$E$5,$E$2+$E$1,(IF(C1748&gt;764.99,C1748^3*3486.59308-C1748^2*7860012.00812+C1748*5908819377.96283-1481278321001.59,IF(C1748&gt;752.99,C1748^3*3588.471445-C1748^2*8028757.56264+C1748*5988077680.84934-1488767378546.26,C1748^3*899.851852-C1748^2*1969009.674601+C1748*1435480406.01138-348666163343.76))))-$E$1</f>
        <v>70393576.4108887</v>
      </c>
      <c r="E1748" s="47" t="n">
        <f aca="false">D1748*100/$E$2</f>
        <v>47.2506574462117</v>
      </c>
      <c r="G1748" s="41" t="n">
        <f aca="false">[3]Plan1!$C1743</f>
        <v>-6.56</v>
      </c>
      <c r="H1748" s="41" t="n">
        <f aca="false">$J$5 + G1748</f>
        <v>753.44</v>
      </c>
      <c r="I1748" s="47" t="n">
        <f aca="false">IF(H1748&gt;$J$5,$J$2+$J$1,(IF(H1748&gt;739.99,H1748^3*2498.244218-H1748^2*5471052.355142+H1748*3994605728.77515-972400879260.135,H1748^3*1396.138889-H1748^2*3002770.071427+H1748*2152080038.43115-513963640099.415)))-$J$1</f>
        <v>47299294.1333008</v>
      </c>
      <c r="J1748" s="47" t="n">
        <f aca="false">I1748*100/$J$2</f>
        <v>53.7843730237286</v>
      </c>
      <c r="L1748" s="41" t="n">
        <f aca="false">[4]Plan1!$C1743</f>
        <v>-4.14</v>
      </c>
      <c r="M1748" s="41" t="n">
        <f aca="false">$O$5 + L1748</f>
        <v>834.64</v>
      </c>
      <c r="N1748" s="47" t="n">
        <f aca="false">IF(M1748&gt;$O$5,$O$2+$O$1,(M1748^3*3270.5936-M1748^2*8015778.389801+M1748*6549018422.82398-1783686174686.87))-$O$1</f>
        <v>21137380.1005859</v>
      </c>
      <c r="O1748" s="41" t="n">
        <f aca="false">N1748*100/$O$2</f>
        <v>54.0779571161068</v>
      </c>
      <c r="R1748" s="47" t="n">
        <f aca="false">SUM(D1748,I1748,N1748)</f>
        <v>138830250.644775</v>
      </c>
      <c r="S1748" s="41" t="n">
        <f aca="false">R1748*100/$R$2</f>
        <v>50.2992923273805</v>
      </c>
      <c r="U1748" s="41" t="n">
        <f aca="false">[1]Plan1!$B1743</f>
        <v>11.82</v>
      </c>
    </row>
    <row r="1749" customFormat="false" ht="15" hidden="false" customHeight="false" outlineLevel="0" collapsed="false">
      <c r="A1749" s="46" t="n">
        <v>43747</v>
      </c>
      <c r="B1749" s="41" t="n">
        <f aca="false">[2]Plan1!$C1744</f>
        <v>-8.62</v>
      </c>
      <c r="C1749" s="41" t="n">
        <f aca="false">$E$5 + B1749</f>
        <v>772.38</v>
      </c>
      <c r="D1749" s="47" t="n">
        <f aca="false">IF(C1749&gt;$E$5,$E$2+$E$1,(IF(C1749&gt;764.99,C1749^3*3486.59308-C1749^2*7860012.00812+C1749*5908819377.96283-1481278321001.59,IF(C1749&gt;752.99,C1749^3*3588.471445-C1749^2*8028757.56264+C1749*5988077680.84934-1488767378546.26,C1749^3*899.851852-C1749^2*1969009.674601+C1749*1435480406.01138-348666163343.76))))-$E$1</f>
        <v>70253753.4001465</v>
      </c>
      <c r="E1749" s="47" t="n">
        <f aca="false">D1749*100/$E$2</f>
        <v>47.156803297573</v>
      </c>
      <c r="G1749" s="41" t="n">
        <f aca="false">[3]Plan1!$C1744</f>
        <v>-6.6</v>
      </c>
      <c r="H1749" s="41" t="n">
        <f aca="false">$J$5 + G1749</f>
        <v>753.4</v>
      </c>
      <c r="I1749" s="47" t="n">
        <f aca="false">IF(H1749&gt;$J$5,$J$2+$J$1,(IF(H1749&gt;739.99,H1749^3*2498.244218-H1749^2*5471052.355142+H1749*3994605728.77515-972400879260.135,H1749^3*1396.138889-H1749^2*3002770.071427+H1749*2152080038.43115-513963640099.415)))-$J$1</f>
        <v>47102175.8642578</v>
      </c>
      <c r="J1749" s="47" t="n">
        <f aca="false">I1749*100/$J$2</f>
        <v>53.5602283994533</v>
      </c>
      <c r="L1749" s="41" t="n">
        <f aca="false">[4]Plan1!$C1744</f>
        <v>-4.2</v>
      </c>
      <c r="M1749" s="41" t="n">
        <f aca="false">$O$5 + L1749</f>
        <v>834.58</v>
      </c>
      <c r="N1749" s="47" t="n">
        <f aca="false">IF(M1749&gt;$O$5,$O$2+$O$1,(M1749^3*3270.5936-M1749^2*8015778.389801+M1749*6549018422.82398-1783686174686.87))-$O$1</f>
        <v>20924333.9160156</v>
      </c>
      <c r="O1749" s="41" t="n">
        <f aca="false">N1749*100/$O$2</f>
        <v>53.5328989121989</v>
      </c>
      <c r="R1749" s="47" t="n">
        <f aca="false">SUM(D1749,I1749,N1749)</f>
        <v>138280263.18042</v>
      </c>
      <c r="S1749" s="41" t="n">
        <f aca="false">R1749*100/$R$2</f>
        <v>50.1000275409414</v>
      </c>
      <c r="U1749" s="41" t="n">
        <f aca="false">[1]Plan1!$B1744</f>
        <v>13.36</v>
      </c>
    </row>
    <row r="1750" customFormat="false" ht="15" hidden="false" customHeight="false" outlineLevel="0" collapsed="false">
      <c r="A1750" s="46" t="n">
        <v>43748</v>
      </c>
      <c r="B1750" s="41" t="n">
        <f aca="false">[2]Plan1!$C1745</f>
        <v>-8.66</v>
      </c>
      <c r="C1750" s="41" t="n">
        <f aca="false">$E$5 + B1750</f>
        <v>772.34</v>
      </c>
      <c r="D1750" s="47" t="n">
        <f aca="false">IF(C1750&gt;$E$5,$E$2+$E$1,(IF(C1750&gt;764.99,C1750^3*3486.59308-C1750^2*7860012.00812+C1750*5908819377.96283-1481278321001.59,IF(C1750&gt;752.99,C1750^3*3588.471445-C1750^2*8028757.56264+C1750*5988077680.84934-1488767378546.26,C1750^3*899.851852-C1750^2*1969009.674601+C1750*1435480406.01138-348666163343.76))))-$E$1</f>
        <v>69974632.5983887</v>
      </c>
      <c r="E1750" s="47" t="n">
        <f aca="false">D1750*100/$E$2</f>
        <v>46.9694475463467</v>
      </c>
      <c r="G1750" s="41" t="n">
        <f aca="false">[3]Plan1!$C1745</f>
        <v>-6.64</v>
      </c>
      <c r="H1750" s="41" t="n">
        <f aca="false">$J$5 + G1750</f>
        <v>753.36</v>
      </c>
      <c r="I1750" s="47" t="n">
        <f aca="false">IF(H1750&gt;$J$5,$J$2+$J$1,(IF(H1750&gt;739.99,H1750^3*2498.244218-H1750^2*5471052.355142+H1750*3994605728.77515-972400879260.135,H1750^3*1396.138889-H1750^2*3002770.071427+H1750*2152080038.43115-513963640099.415)))-$J$1</f>
        <v>46905619.1281738</v>
      </c>
      <c r="J1750" s="47" t="n">
        <f aca="false">I1750*100/$J$2</f>
        <v>53.3367222984093</v>
      </c>
      <c r="L1750" s="41" t="n">
        <f aca="false">[4]Plan1!$C1745</f>
        <v>-4.23</v>
      </c>
      <c r="M1750" s="41" t="n">
        <f aca="false">$O$5 + L1750</f>
        <v>834.55</v>
      </c>
      <c r="N1750" s="47" t="n">
        <f aca="false">IF(M1750&gt;$O$5,$O$2+$O$1,(M1750^3*3270.5936-M1750^2*8015778.389801+M1750*6549018422.82398-1783686174686.87))-$O$1</f>
        <v>20818278.0195313</v>
      </c>
      <c r="O1750" s="41" t="n">
        <f aca="false">N1750*100/$O$2</f>
        <v>53.2615650858354</v>
      </c>
      <c r="R1750" s="47" t="n">
        <f aca="false">SUM(D1750,I1750,N1750)</f>
        <v>137698529.746094</v>
      </c>
      <c r="S1750" s="41" t="n">
        <f aca="false">R1750*100/$R$2</f>
        <v>49.8892609397584</v>
      </c>
      <c r="U1750" s="41" t="n">
        <f aca="false">[1]Plan1!$B1745</f>
        <v>11.82</v>
      </c>
    </row>
    <row r="1751" customFormat="false" ht="15" hidden="false" customHeight="false" outlineLevel="0" collapsed="false">
      <c r="A1751" s="46" t="n">
        <v>43749</v>
      </c>
      <c r="B1751" s="41" t="n">
        <f aca="false">[2]Plan1!$C1746</f>
        <v>-8.68</v>
      </c>
      <c r="C1751" s="41" t="n">
        <f aca="false">$E$5 + B1751</f>
        <v>772.32</v>
      </c>
      <c r="D1751" s="47" t="n">
        <f aca="false">IF(C1751&gt;$E$5,$E$2+$E$1,(IF(C1751&gt;764.99,C1751^3*3486.59308-C1751^2*7860012.00812+C1751*5908819377.96283-1481278321001.59,IF(C1751&gt;752.99,C1751^3*3588.471445-C1751^2*8028757.56264+C1751*5988077680.84934-1488767378546.26,C1751^3*899.851852-C1751^2*1969009.674601+C1751*1435480406.01138-348666163343.76))))-$E$1</f>
        <v>69835334.4753418</v>
      </c>
      <c r="E1751" s="47" t="n">
        <f aca="false">D1751*100/$E$2</f>
        <v>46.8759457208879</v>
      </c>
      <c r="G1751" s="41" t="n">
        <f aca="false">[3]Plan1!$C1746</f>
        <v>-6.68</v>
      </c>
      <c r="H1751" s="41" t="n">
        <f aca="false">$J$5 + G1751</f>
        <v>753.32</v>
      </c>
      <c r="I1751" s="47" t="n">
        <f aca="false">IF(H1751&gt;$J$5,$J$2+$J$1,(IF(H1751&gt;739.99,H1751^3*2498.244218-H1751^2*5471052.355142+H1751*3994605728.77515-972400879260.135,H1751^3*1396.138889-H1751^2*3002770.071427+H1751*2152080038.43115-513963640099.415)))-$J$1</f>
        <v>46709622.9660645</v>
      </c>
      <c r="J1751" s="47" t="n">
        <f aca="false">I1751*100/$J$2</f>
        <v>53.1138536301285</v>
      </c>
      <c r="L1751" s="41" t="n">
        <f aca="false">[4]Plan1!$C1746</f>
        <v>-4.26</v>
      </c>
      <c r="M1751" s="41" t="n">
        <f aca="false">$O$5 + L1751</f>
        <v>834.52</v>
      </c>
      <c r="N1751" s="47" t="n">
        <f aca="false">IF(M1751&gt;$O$5,$O$2+$O$1,(M1751^3*3270.5936-M1751^2*8015778.389801+M1751*6549018422.82398-1783686174686.87))-$O$1</f>
        <v>20712532.8808594</v>
      </c>
      <c r="O1751" s="41" t="n">
        <f aca="false">N1751*100/$O$2</f>
        <v>52.9910263034923</v>
      </c>
      <c r="R1751" s="47" t="n">
        <f aca="false">SUM(D1751,I1751,N1751)</f>
        <v>137257490.322266</v>
      </c>
      <c r="S1751" s="41" t="n">
        <f aca="false">R1751*100/$R$2</f>
        <v>49.7294688857644</v>
      </c>
      <c r="U1751" s="41" t="n">
        <f aca="false">[1]Plan1!$B1746</f>
        <v>11.34</v>
      </c>
    </row>
    <row r="1752" customFormat="false" ht="15" hidden="false" customHeight="false" outlineLevel="0" collapsed="false">
      <c r="A1752" s="46" t="n">
        <v>43750</v>
      </c>
      <c r="B1752" s="41" t="n">
        <f aca="false">[2]Plan1!$C1747</f>
        <v>-8.71</v>
      </c>
      <c r="C1752" s="41" t="n">
        <f aca="false">$E$5 + B1752</f>
        <v>772.29</v>
      </c>
      <c r="D1752" s="47" t="n">
        <f aca="false">IF(C1752&gt;$E$5,$E$2+$E$1,(IF(C1752&gt;764.99,C1752^3*3486.59308-C1752^2*7860012.00812+C1752*5908819377.96283-1481278321001.59,IF(C1752&gt;752.99,C1752^3*3588.471445-C1752^2*8028757.56264+C1752*5988077680.84934-1488767378546.26,C1752^3*899.851852-C1752^2*1969009.674601+C1752*1435480406.01138-348666163343.76))))-$E$1</f>
        <v>69626714.6618652</v>
      </c>
      <c r="E1752" s="47" t="n">
        <f aca="false">D1752*100/$E$2</f>
        <v>46.735912725753</v>
      </c>
      <c r="G1752" s="41" t="n">
        <f aca="false">[3]Plan1!$C1747</f>
        <v>-6.72</v>
      </c>
      <c r="H1752" s="41" t="n">
        <f aca="false">$J$5 + G1752</f>
        <v>753.28</v>
      </c>
      <c r="I1752" s="47" t="n">
        <f aca="false">IF(H1752&gt;$J$5,$J$2+$J$1,(IF(H1752&gt;739.99,H1752^3*2498.244218-H1752^2*5471052.355142+H1752*3994605728.77515-972400879260.135,H1752^3*1396.138889-H1752^2*3002770.071427+H1752*2152080038.43115-513963640099.415)))-$J$1</f>
        <v>46514186.4196777</v>
      </c>
      <c r="J1752" s="47" t="n">
        <f aca="false">I1752*100/$J$2</f>
        <v>52.8916213049756</v>
      </c>
      <c r="L1752" s="41" t="n">
        <f aca="false">[4]Plan1!$C1747</f>
        <v>-4.29</v>
      </c>
      <c r="M1752" s="41" t="n">
        <f aca="false">$O$5 + L1752</f>
        <v>834.49</v>
      </c>
      <c r="N1752" s="47" t="n">
        <f aca="false">IF(M1752&gt;$O$5,$O$2+$O$1,(M1752^3*3270.5936-M1752^2*8015778.389801+M1752*6549018422.82398-1783686174686.87))-$O$1</f>
        <v>20607097.9707031</v>
      </c>
      <c r="O1752" s="41" t="n">
        <f aca="false">N1752*100/$O$2</f>
        <v>52.7212812110146</v>
      </c>
      <c r="R1752" s="47" t="n">
        <f aca="false">SUM(D1752,I1752,N1752)</f>
        <v>136747999.052246</v>
      </c>
      <c r="S1752" s="41" t="n">
        <f aca="false">R1752*100/$R$2</f>
        <v>49.5448761892164</v>
      </c>
      <c r="U1752" s="41" t="n">
        <f aca="false">[1]Plan1!$B1747</f>
        <v>11.1</v>
      </c>
    </row>
    <row r="1753" customFormat="false" ht="15" hidden="false" customHeight="false" outlineLevel="0" collapsed="false">
      <c r="A1753" s="46" t="n">
        <v>43751</v>
      </c>
      <c r="B1753" s="41" t="n">
        <f aca="false">[2]Plan1!$C1748</f>
        <v>-8.75</v>
      </c>
      <c r="C1753" s="41" t="n">
        <f aca="false">$E$5 + B1753</f>
        <v>772.25</v>
      </c>
      <c r="D1753" s="47" t="n">
        <f aca="false">IF(C1753&gt;$E$5,$E$2+$E$1,(IF(C1753&gt;764.99,C1753^3*3486.59308-C1753^2*7860012.00812+C1753*5908819377.96283-1481278321001.59,IF(C1753&gt;752.99,C1753^3*3588.471445-C1753^2*8028757.56264+C1753*5988077680.84934-1488767378546.26,C1753^3*899.851852-C1753^2*1969009.674601+C1753*1435480406.01138-348666163343.76))))-$E$1</f>
        <v>69349165.1345215</v>
      </c>
      <c r="E1753" s="47" t="n">
        <f aca="false">D1753*100/$E$2</f>
        <v>46.5496116694702</v>
      </c>
      <c r="G1753" s="41" t="n">
        <f aca="false">[3]Plan1!$C1748</f>
        <v>-6.76</v>
      </c>
      <c r="H1753" s="41" t="n">
        <f aca="false">$J$5 + G1753</f>
        <v>753.24</v>
      </c>
      <c r="I1753" s="47" t="n">
        <f aca="false">IF(H1753&gt;$J$5,$J$2+$J$1,(IF(H1753&gt;739.99,H1753^3*2498.244218-H1753^2*5471052.355142+H1753*3994605728.77515-972400879260.135,H1753^3*1396.138889-H1753^2*3002770.071427+H1753*2152080038.43115-513963640099.415)))-$J$1</f>
        <v>46319308.5288086</v>
      </c>
      <c r="J1753" s="47" t="n">
        <f aca="false">I1753*100/$J$2</f>
        <v>52.6700242310945</v>
      </c>
      <c r="L1753" s="41" t="n">
        <f aca="false">[4]Plan1!$C1748</f>
        <v>-4.31</v>
      </c>
      <c r="M1753" s="41" t="n">
        <f aca="false">$O$5 + L1753</f>
        <v>834.47</v>
      </c>
      <c r="N1753" s="47" t="n">
        <f aca="false">IF(M1753&gt;$O$5,$O$2+$O$1,(M1753^3*3270.5936-M1753^2*8015778.389801+M1753*6549018422.82398-1783686174686.87))-$O$1</f>
        <v>20536980.1171875</v>
      </c>
      <c r="O1753" s="41" t="n">
        <f aca="false">N1753*100/$O$2</f>
        <v>52.5418914163736</v>
      </c>
      <c r="R1753" s="47" t="n">
        <f aca="false">SUM(D1753,I1753,N1753)</f>
        <v>136205453.780518</v>
      </c>
      <c r="S1753" s="41" t="n">
        <f aca="false">R1753*100/$R$2</f>
        <v>49.3483077677321</v>
      </c>
      <c r="U1753" s="41" t="n">
        <f aca="false">[1]Plan1!$B1748</f>
        <v>11.34</v>
      </c>
    </row>
    <row r="1754" customFormat="false" ht="15" hidden="false" customHeight="false" outlineLevel="0" collapsed="false">
      <c r="A1754" s="46" t="n">
        <v>43752</v>
      </c>
      <c r="B1754" s="41" t="n">
        <f aca="false">[2]Plan1!$C1749</f>
        <v>-8.77</v>
      </c>
      <c r="C1754" s="41" t="n">
        <f aca="false">$E$5 + B1754</f>
        <v>772.23</v>
      </c>
      <c r="D1754" s="47" t="n">
        <f aca="false">IF(C1754&gt;$E$5,$E$2+$E$1,(IF(C1754&gt;764.99,C1754^3*3486.59308-C1754^2*7860012.00812+C1754*5908819377.96283-1481278321001.59,IF(C1754&gt;752.99,C1754^3*3588.471445-C1754^2*8028757.56264+C1754*5988077680.84934-1488767378546.26,C1754^3*899.851852-C1754^2*1969009.674601+C1754*1435480406.01138-348666163343.76))))-$E$1</f>
        <v>69210651.5183106</v>
      </c>
      <c r="E1754" s="47" t="n">
        <f aca="false">D1754*100/$E$2</f>
        <v>46.4566364327381</v>
      </c>
      <c r="G1754" s="41" t="n">
        <f aca="false">[3]Plan1!$C1749</f>
        <v>-6.8</v>
      </c>
      <c r="H1754" s="41" t="n">
        <f aca="false">$J$5 + G1754</f>
        <v>753.2</v>
      </c>
      <c r="I1754" s="47" t="n">
        <f aca="false">IF(H1754&gt;$J$5,$J$2+$J$1,(IF(H1754&gt;739.99,H1754^3*2498.244218-H1754^2*5471052.355142+H1754*3994605728.77515-972400879260.135,H1754^3*1396.138889-H1754^2*3002770.071427+H1754*2152080038.43115-513963640099.415)))-$J$1</f>
        <v>46124988.333252</v>
      </c>
      <c r="J1754" s="47" t="n">
        <f aca="false">I1754*100/$J$2</f>
        <v>52.4490613166288</v>
      </c>
      <c r="L1754" s="41" t="n">
        <f aca="false">[4]Plan1!$C1749</f>
        <v>-4.34</v>
      </c>
      <c r="M1754" s="41" t="n">
        <f aca="false">$O$5 + L1754</f>
        <v>834.44</v>
      </c>
      <c r="N1754" s="47" t="n">
        <f aca="false">IF(M1754&gt;$O$5,$O$2+$O$1,(M1754^3*3270.5936-M1754^2*8015778.389801+M1754*6549018422.82398-1783686174686.87))-$O$1</f>
        <v>20432061.0771484</v>
      </c>
      <c r="O1754" s="41" t="n">
        <f aca="false">N1754*100/$O$2</f>
        <v>52.2734661280505</v>
      </c>
      <c r="R1754" s="47" t="n">
        <f aca="false">SUM(D1754,I1754,N1754)</f>
        <v>135767700.928711</v>
      </c>
      <c r="S1754" s="41" t="n">
        <f aca="false">R1754*100/$R$2</f>
        <v>49.189706464645</v>
      </c>
      <c r="U1754" s="41" t="n">
        <f aca="false">[1]Plan1!$B1749</f>
        <v>11.1</v>
      </c>
    </row>
    <row r="1755" customFormat="false" ht="15" hidden="false" customHeight="false" outlineLevel="0" collapsed="false">
      <c r="A1755" s="46" t="n">
        <v>43753</v>
      </c>
      <c r="B1755" s="41" t="n">
        <f aca="false">[2]Plan1!$C1750</f>
        <v>-8.8</v>
      </c>
      <c r="C1755" s="41" t="n">
        <f aca="false">$E$5 + B1755</f>
        <v>772.2</v>
      </c>
      <c r="D1755" s="47" t="n">
        <f aca="false">IF(C1755&gt;$E$5,$E$2+$E$1,(IF(C1755&gt;764.99,C1755^3*3486.59308-C1755^2*7860012.00812+C1755*5908819377.96283-1481278321001.59,IF(C1755&gt;752.99,C1755^3*3588.471445-C1755^2*8028757.56264+C1755*5988077680.84934-1488767378546.26,C1755^3*899.851852-C1755^2*1969009.674601+C1755*1435480406.01138-348666163343.76))))-$E$1</f>
        <v>69003207.0554199</v>
      </c>
      <c r="E1755" s="47" t="n">
        <f aca="false">D1755*100/$E$2</f>
        <v>46.3173923744743</v>
      </c>
      <c r="G1755" s="41" t="n">
        <f aca="false">[3]Plan1!$C1750</f>
        <v>-6.84</v>
      </c>
      <c r="H1755" s="41" t="n">
        <f aca="false">$J$5 + G1755</f>
        <v>753.16</v>
      </c>
      <c r="I1755" s="47" t="n">
        <f aca="false">IF(H1755&gt;$J$5,$J$2+$J$1,(IF(H1755&gt;739.99,H1755^3*2498.244218-H1755^2*5471052.355142+H1755*3994605728.77515-972400879260.135,H1755^3*1396.138889-H1755^2*3002770.071427+H1755*2152080038.43115-513963640099.415)))-$J$1</f>
        <v>45931224.8757324</v>
      </c>
      <c r="J1755" s="47" t="n">
        <f aca="false">I1755*100/$J$2</f>
        <v>52.2287314730538</v>
      </c>
      <c r="L1755" s="41" t="n">
        <f aca="false">[4]Plan1!$C1750</f>
        <v>-4.37</v>
      </c>
      <c r="M1755" s="41" t="n">
        <f aca="false">$O$5 + L1755</f>
        <v>834.41</v>
      </c>
      <c r="N1755" s="47" t="n">
        <f aca="false">IF(M1755&gt;$O$5,$O$2+$O$1,(M1755^3*3270.5936-M1755^2*8015778.389801+M1755*6549018422.82398-1783686174686.87))-$O$1</f>
        <v>20327450.8515625</v>
      </c>
      <c r="O1755" s="41" t="n">
        <f aca="false">N1755*100/$O$2</f>
        <v>52.0058309118495</v>
      </c>
      <c r="R1755" s="47" t="n">
        <f aca="false">SUM(D1755,I1755,N1755)</f>
        <v>135261882.782715</v>
      </c>
      <c r="S1755" s="41" t="n">
        <f aca="false">R1755*100/$R$2</f>
        <v>49.0064445698362</v>
      </c>
      <c r="U1755" s="41" t="n">
        <f aca="false">[1]Plan1!$B1750</f>
        <v>10.86</v>
      </c>
    </row>
    <row r="1756" customFormat="false" ht="15" hidden="false" customHeight="false" outlineLevel="0" collapsed="false">
      <c r="A1756" s="46" t="n">
        <v>43754</v>
      </c>
      <c r="B1756" s="41" t="n">
        <f aca="false">[2]Plan1!$C1751</f>
        <v>-8.86</v>
      </c>
      <c r="C1756" s="41" t="n">
        <f aca="false">$E$5 + B1756</f>
        <v>772.14</v>
      </c>
      <c r="D1756" s="47" t="n">
        <f aca="false">IF(C1756&gt;$E$5,$E$2+$E$1,(IF(C1756&gt;764.99,C1756^3*3486.59308-C1756^2*7860012.00812+C1756*5908819377.96283-1481278321001.59,IF(C1756&gt;752.99,C1756^3*3588.471445-C1756^2*8028757.56264+C1756*5988077680.84934-1488767378546.26,C1756^3*899.851852-C1756^2*1969009.674601+C1756*1435480406.01138-348666163343.76))))-$E$1</f>
        <v>68589489.5227051</v>
      </c>
      <c r="E1756" s="47" t="n">
        <f aca="false">D1756*100/$E$2</f>
        <v>46.0396905383906</v>
      </c>
      <c r="G1756" s="41" t="n">
        <f aca="false">[3]Plan1!$C1751</f>
        <v>-6.89</v>
      </c>
      <c r="H1756" s="41" t="n">
        <f aca="false">$J$5 + G1756</f>
        <v>753.11</v>
      </c>
      <c r="I1756" s="47" t="n">
        <f aca="false">IF(H1756&gt;$J$5,$J$2+$J$1,(IF(H1756&gt;739.99,H1756^3*2498.244218-H1756^2*5471052.355142+H1756*3994605728.77515-972400879260.135,H1756^3*1396.138889-H1756^2*3002770.071427+H1756*2152080038.43115-513963640099.415)))-$J$1</f>
        <v>45689802.0026856</v>
      </c>
      <c r="J1756" s="47" t="n">
        <f aca="false">I1756*100/$J$2</f>
        <v>51.9542077597862</v>
      </c>
      <c r="L1756" s="41" t="n">
        <f aca="false">[4]Plan1!$C1751</f>
        <v>-4.4</v>
      </c>
      <c r="M1756" s="41" t="n">
        <f aca="false">$O$5 + L1756</f>
        <v>834.38</v>
      </c>
      <c r="N1756" s="47" t="n">
        <f aca="false">IF(M1756&gt;$O$5,$O$2+$O$1,(M1756^3*3270.5936-M1756^2*8015778.389801+M1756*6549018422.82398-1783686174686.87))-$O$1</f>
        <v>20223148.9106445</v>
      </c>
      <c r="O1756" s="41" t="n">
        <f aca="false">N1756*100/$O$2</f>
        <v>51.7389844123663</v>
      </c>
      <c r="R1756" s="47" t="n">
        <f aca="false">SUM(D1756,I1756,N1756)</f>
        <v>134502440.436035</v>
      </c>
      <c r="S1756" s="41" t="n">
        <f aca="false">R1756*100/$R$2</f>
        <v>48.7312926312347</v>
      </c>
      <c r="U1756" s="41" t="n">
        <f aca="false">[1]Plan1!$B1751</f>
        <v>10.86</v>
      </c>
    </row>
    <row r="1757" customFormat="false" ht="15" hidden="false" customHeight="false" outlineLevel="0" collapsed="false">
      <c r="A1757" s="46" t="n">
        <v>43755</v>
      </c>
      <c r="B1757" s="41" t="n">
        <f aca="false">[2]Plan1!$C1752</f>
        <v>-8.9</v>
      </c>
      <c r="C1757" s="41" t="n">
        <f aca="false">$E$5 + B1757</f>
        <v>772.1</v>
      </c>
      <c r="D1757" s="47" t="n">
        <f aca="false">IF(C1757&gt;$E$5,$E$2+$E$1,(IF(C1757&gt;764.99,C1757^3*3486.59308-C1757^2*7860012.00812+C1757*5908819377.96283-1481278321001.59,IF(C1757&gt;752.99,C1757^3*3588.471445-C1757^2*8028757.56264+C1757*5988077680.84934-1488767378546.26,C1757^3*899.851852-C1757^2*1969009.674601+C1757*1435480406.01138-348666163343.76))))-$E$1</f>
        <v>68314543.7214356</v>
      </c>
      <c r="E1757" s="47" t="n">
        <f aca="false">D1757*100/$E$2</f>
        <v>45.8551371951107</v>
      </c>
      <c r="G1757" s="41" t="n">
        <f aca="false">[3]Plan1!$C1752</f>
        <v>-6.94</v>
      </c>
      <c r="H1757" s="41" t="n">
        <f aca="false">$J$5 + G1757</f>
        <v>753.06</v>
      </c>
      <c r="I1757" s="47" t="n">
        <f aca="false">IF(H1757&gt;$J$5,$J$2+$J$1,(IF(H1757&gt;739.99,H1757^3*2498.244218-H1757^2*5471052.355142+H1757*3994605728.77515-972400879260.135,H1757^3*1396.138889-H1757^2*3002770.071427+H1757*2152080038.43115-513963640099.415)))-$J$1</f>
        <v>45449245.6586914</v>
      </c>
      <c r="J1757" s="47" t="n">
        <f aca="false">I1757*100/$J$2</f>
        <v>51.680669383037</v>
      </c>
      <c r="L1757" s="41" t="n">
        <f aca="false">[4]Plan1!$C1752</f>
        <v>-4.44</v>
      </c>
      <c r="M1757" s="41" t="n">
        <f aca="false">$O$5 + L1757</f>
        <v>834.34</v>
      </c>
      <c r="N1757" s="47" t="n">
        <f aca="false">IF(M1757&gt;$O$5,$O$2+$O$1,(M1757^3*3270.5936-M1757^2*8015778.389801+M1757*6549018422.82398-1783686174686.87))-$O$1</f>
        <v>20084558.2954102</v>
      </c>
      <c r="O1757" s="41" t="n">
        <f aca="false">N1757*100/$O$2</f>
        <v>51.3844136324647</v>
      </c>
      <c r="R1757" s="47" t="n">
        <f aca="false">SUM(D1757,I1757,N1757)</f>
        <v>133848347.675537</v>
      </c>
      <c r="S1757" s="41" t="n">
        <f aca="false">R1757*100/$R$2</f>
        <v>48.494309676751</v>
      </c>
      <c r="U1757" s="41" t="n">
        <f aca="false">[1]Plan1!$B1752</f>
        <v>10.39</v>
      </c>
    </row>
    <row r="1758" customFormat="false" ht="15" hidden="false" customHeight="false" outlineLevel="0" collapsed="false">
      <c r="A1758" s="46" t="n">
        <v>43756</v>
      </c>
      <c r="B1758" s="41" t="n">
        <f aca="false">[2]Plan1!$C1753</f>
        <v>-8.95</v>
      </c>
      <c r="C1758" s="41" t="n">
        <f aca="false">$E$5 + B1758</f>
        <v>772.05</v>
      </c>
      <c r="D1758" s="47" t="n">
        <f aca="false">IF(C1758&gt;$E$5,$E$2+$E$1,(IF(C1758&gt;764.99,C1758^3*3486.59308-C1758^2*7860012.00812+C1758*5908819377.96283-1481278321001.59,IF(C1758&gt;752.99,C1758^3*3588.471445-C1758^2*8028757.56264+C1758*5988077680.84934-1488767378546.26,C1758^3*899.851852-C1758^2*1969009.674601+C1758*1435480406.01138-348666163343.76))))-$E$1</f>
        <v>67971833.2399902</v>
      </c>
      <c r="E1758" s="47" t="n">
        <f aca="false">D1758*100/$E$2</f>
        <v>45.6250978024894</v>
      </c>
      <c r="G1758" s="41" t="n">
        <f aca="false">[3]Plan1!$C1753</f>
        <v>-6.98</v>
      </c>
      <c r="H1758" s="41" t="n">
        <f aca="false">$J$5 + G1758</f>
        <v>753.02</v>
      </c>
      <c r="I1758" s="47" t="n">
        <f aca="false">IF(H1758&gt;$J$5,$J$2+$J$1,(IF(H1758&gt;739.99,H1758^3*2498.244218-H1758^2*5471052.355142+H1758*3994605728.77515-972400879260.135,H1758^3*1396.138889-H1758^2*3002770.071427+H1758*2152080038.43115-513963640099.415)))-$J$1</f>
        <v>45257423.2248535</v>
      </c>
      <c r="J1758" s="47" t="n">
        <f aca="false">I1758*100/$J$2</f>
        <v>51.4625466916754</v>
      </c>
      <c r="L1758" s="41" t="n">
        <f aca="false">[4]Plan1!$C1753</f>
        <v>-4.47</v>
      </c>
      <c r="M1758" s="41" t="n">
        <f aca="false">$O$5 + L1758</f>
        <v>834.31</v>
      </c>
      <c r="N1758" s="47" t="n">
        <f aca="false">IF(M1758&gt;$O$5,$O$2+$O$1,(M1758^3*3270.5936-M1758^2*8015778.389801+M1758*6549018422.82398-1783686174686.87))-$O$1</f>
        <v>19980973.6264648</v>
      </c>
      <c r="O1758" s="41" t="n">
        <f aca="false">N1758*100/$O$2</f>
        <v>51.1194022044422</v>
      </c>
      <c r="R1758" s="47" t="n">
        <f aca="false">SUM(D1758,I1758,N1758)</f>
        <v>133210230.091309</v>
      </c>
      <c r="S1758" s="41" t="n">
        <f aca="false">R1758*100/$R$2</f>
        <v>48.2631146543457</v>
      </c>
      <c r="U1758" s="41" t="n">
        <f aca="false">[1]Plan1!$B1753</f>
        <v>10.39</v>
      </c>
    </row>
    <row r="1759" customFormat="false" ht="15" hidden="false" customHeight="false" outlineLevel="0" collapsed="false">
      <c r="A1759" s="46" t="n">
        <v>43757</v>
      </c>
      <c r="B1759" s="41" t="n">
        <f aca="false">[2]Plan1!$C1754</f>
        <v>-8.99</v>
      </c>
      <c r="C1759" s="41" t="n">
        <f aca="false">$E$5 + B1759</f>
        <v>772.01</v>
      </c>
      <c r="D1759" s="47" t="n">
        <f aca="false">IF(C1759&gt;$E$5,$E$2+$E$1,(IF(C1759&gt;764.99,C1759^3*3486.59308-C1759^2*7860012.00812+C1759*5908819377.96283-1481278321001.59,IF(C1759&gt;752.99,C1759^3*3588.471445-C1759^2*8028757.56264+C1759*5988077680.84934-1488767378546.26,C1759^3*899.851852-C1759^2*1969009.674601+C1759*1435480406.01138-348666163343.76))))-$E$1</f>
        <v>67698440.6369629</v>
      </c>
      <c r="E1759" s="47" t="n">
        <f aca="false">D1759*100/$E$2</f>
        <v>45.4415870207872</v>
      </c>
      <c r="G1759" s="41" t="n">
        <f aca="false">[3]Plan1!$C1754</f>
        <v>-7.03</v>
      </c>
      <c r="H1759" s="41" t="n">
        <f aca="false">$J$5 + G1759</f>
        <v>752.97</v>
      </c>
      <c r="I1759" s="47" t="n">
        <f aca="false">IF(H1759&gt;$J$5,$J$2+$J$1,(IF(H1759&gt;739.99,H1759^3*2498.244218-H1759^2*5471052.355142+H1759*3994605728.77515-972400879260.135,H1759^3*1396.138889-H1759^2*3002770.071427+H1759*2152080038.43115-513963640099.415)))-$J$1</f>
        <v>45018421.911377</v>
      </c>
      <c r="J1759" s="47" t="n">
        <f aca="false">I1759*100/$J$2</f>
        <v>51.190776551492</v>
      </c>
      <c r="L1759" s="41" t="n">
        <f aca="false">[4]Plan1!$C1754</f>
        <v>-4.5</v>
      </c>
      <c r="M1759" s="41" t="n">
        <f aca="false">$O$5 + L1759</f>
        <v>834.28</v>
      </c>
      <c r="N1759" s="47" t="n">
        <f aca="false">IF(M1759&gt;$O$5,$O$2+$O$1,(M1759^3*3270.5936-M1759^2*8015778.389801+M1759*6549018422.82398-1783686174686.87))-$O$1</f>
        <v>19877695.4775391</v>
      </c>
      <c r="O1759" s="41" t="n">
        <f aca="false">N1759*100/$O$2</f>
        <v>50.8551749784539</v>
      </c>
      <c r="R1759" s="47" t="n">
        <f aca="false">SUM(D1759,I1759,N1759)</f>
        <v>132594558.025879</v>
      </c>
      <c r="S1759" s="41" t="n">
        <f aca="false">R1759*100/$R$2</f>
        <v>48.0400518200353</v>
      </c>
      <c r="U1759" s="41" t="n">
        <f aca="false">[1]Plan1!$B1754</f>
        <v>9.94</v>
      </c>
    </row>
    <row r="1760" customFormat="false" ht="15" hidden="false" customHeight="false" outlineLevel="0" collapsed="false">
      <c r="A1760" s="46" t="n">
        <v>43758</v>
      </c>
      <c r="B1760" s="41" t="n">
        <f aca="false">[2]Plan1!$C1755</f>
        <v>-9.02</v>
      </c>
      <c r="C1760" s="41" t="n">
        <f aca="false">$E$5 + B1760</f>
        <v>771.98</v>
      </c>
      <c r="D1760" s="47" t="n">
        <f aca="false">IF(C1760&gt;$E$5,$E$2+$E$1,(IF(C1760&gt;764.99,C1760^3*3486.59308-C1760^2*7860012.00812+C1760*5908819377.96283-1481278321001.59,IF(C1760&gt;752.99,C1760^3*3588.471445-C1760^2*8028757.56264+C1760*5988077680.84934-1488767378546.26,C1760^3*899.851852-C1760^2*1969009.674601+C1760*1435480406.01138-348666163343.76))))-$E$1</f>
        <v>67493847.8474121</v>
      </c>
      <c r="E1760" s="47" t="n">
        <f aca="false">D1760*100/$E$2</f>
        <v>45.3042571064979</v>
      </c>
      <c r="G1760" s="41" t="n">
        <f aca="false">[3]Plan1!$C1755</f>
        <v>-7.08</v>
      </c>
      <c r="H1760" s="41" t="n">
        <f aca="false">$J$5 + G1760</f>
        <v>752.92</v>
      </c>
      <c r="I1760" s="47" t="n">
        <f aca="false">IF(H1760&gt;$J$5,$J$2+$J$1,(IF(H1760&gt;739.99,H1760^3*2498.244218-H1760^2*5471052.355142+H1760*3994605728.77515-972400879260.135,H1760^3*1396.138889-H1760^2*3002770.071427+H1760*2152080038.43115-513963640099.415)))-$J$1</f>
        <v>44780281.8796387</v>
      </c>
      <c r="J1760" s="47" t="n">
        <f aca="false">I1760*100/$J$2</f>
        <v>50.9199857810674</v>
      </c>
      <c r="L1760" s="41" t="n">
        <f aca="false">[4]Plan1!$C1755</f>
        <v>-4.53</v>
      </c>
      <c r="M1760" s="41" t="n">
        <f aca="false">$O$5 + L1760</f>
        <v>834.25</v>
      </c>
      <c r="N1760" s="47" t="n">
        <f aca="false">IF(M1760&gt;$O$5,$O$2+$O$1,(M1760^3*3270.5936-M1760^2*8015778.389801+M1760*6549018422.82398-1783686174686.87))-$O$1</f>
        <v>19774723.3168945</v>
      </c>
      <c r="O1760" s="41" t="n">
        <f aca="false">N1760*100/$O$2</f>
        <v>50.5917305940984</v>
      </c>
      <c r="R1760" s="47" t="n">
        <f aca="false">SUM(D1760,I1760,N1760)</f>
        <v>132048853.043945</v>
      </c>
      <c r="S1760" s="41" t="n">
        <f aca="false">R1760*100/$R$2</f>
        <v>47.8423386106785</v>
      </c>
      <c r="U1760" s="41" t="n">
        <f aca="false">[1]Plan1!$B1755</f>
        <v>21.5</v>
      </c>
    </row>
    <row r="1761" customFormat="false" ht="15" hidden="false" customHeight="false" outlineLevel="0" collapsed="false">
      <c r="A1761" s="46" t="n">
        <v>43759</v>
      </c>
      <c r="B1761" s="41" t="n">
        <f aca="false">[2]Plan1!$C1756</f>
        <v>-9.06</v>
      </c>
      <c r="C1761" s="41" t="n">
        <f aca="false">$E$5 + B1761</f>
        <v>771.94</v>
      </c>
      <c r="D1761" s="47" t="n">
        <f aca="false">IF(C1761&gt;$E$5,$E$2+$E$1,(IF(C1761&gt;764.99,C1761^3*3486.59308-C1761^2*7860012.00812+C1761*5908819377.96283-1481278321001.59,IF(C1761&gt;752.99,C1761^3*3588.471445-C1761^2*8028757.56264+C1761*5988077680.84934-1488767378546.26,C1761^3*899.851852-C1761^2*1969009.674601+C1761*1435480406.01138-348666163343.76))))-$E$1</f>
        <v>67221658.6022949</v>
      </c>
      <c r="E1761" s="47" t="n">
        <f aca="false">D1761*100/$E$2</f>
        <v>45.121554061173</v>
      </c>
      <c r="G1761" s="41" t="n">
        <f aca="false">[3]Plan1!$C1756</f>
        <v>-7.13</v>
      </c>
      <c r="H1761" s="41" t="n">
        <f aca="false">$J$5 + G1761</f>
        <v>752.87</v>
      </c>
      <c r="I1761" s="47" t="n">
        <f aca="false">IF(H1761&gt;$J$5,$J$2+$J$1,(IF(H1761&gt;739.99,H1761^3*2498.244218-H1761^2*5471052.355142+H1761*3994605728.77515-972400879260.135,H1761^3*1396.138889-H1761^2*3002770.071427+H1761*2152080038.43115-513963640099.415)))-$J$1</f>
        <v>44543001.2570801</v>
      </c>
      <c r="J1761" s="47" t="n">
        <f aca="false">I1761*100/$J$2</f>
        <v>50.6501722511017</v>
      </c>
      <c r="L1761" s="41" t="n">
        <f aca="false">[4]Plan1!$C1756</f>
        <v>-4.58</v>
      </c>
      <c r="M1761" s="41" t="n">
        <f aca="false">$O$5 + L1761</f>
        <v>834.2</v>
      </c>
      <c r="N1761" s="47" t="n">
        <f aca="false">IF(M1761&gt;$O$5,$O$2+$O$1,(M1761^3*3270.5936-M1761^2*8015778.389801+M1761*6549018422.82398-1783686174686.87))-$O$1</f>
        <v>19603781.5878906</v>
      </c>
      <c r="O1761" s="41" t="n">
        <f aca="false">N1761*100/$O$2</f>
        <v>50.1543925963694</v>
      </c>
      <c r="R1761" s="47" t="n">
        <f aca="false">SUM(D1761,I1761,N1761)</f>
        <v>131368441.447266</v>
      </c>
      <c r="S1761" s="41" t="n">
        <f aca="false">R1761*100/$R$2</f>
        <v>47.5958201347312</v>
      </c>
      <c r="U1761" s="41" t="n">
        <f aca="false">[1]Plan1!$B1756</f>
        <v>14.71</v>
      </c>
    </row>
    <row r="1762" customFormat="false" ht="15" hidden="false" customHeight="false" outlineLevel="0" collapsed="false">
      <c r="A1762" s="46" t="n">
        <v>43760</v>
      </c>
      <c r="B1762" s="41" t="n">
        <f aca="false">[2]Plan1!$C1757</f>
        <v>-9.1</v>
      </c>
      <c r="C1762" s="41" t="n">
        <f aca="false">$E$5 + B1762</f>
        <v>771.9</v>
      </c>
      <c r="D1762" s="47" t="n">
        <f aca="false">IF(C1762&gt;$E$5,$E$2+$E$1,(IF(C1762&gt;764.99,C1762^3*3486.59308-C1762^2*7860012.00812+C1762*5908819377.96283-1481278321001.59,IF(C1762&gt;752.99,C1762^3*3588.471445-C1762^2*8028757.56264+C1762*5988077680.84934-1488767378546.26,C1762^3*899.851852-C1762^2*1969009.674601+C1762*1435480406.01138-348666163343.76))))-$E$1</f>
        <v>66950155.1491699</v>
      </c>
      <c r="E1762" s="47" t="n">
        <f aca="false">D1762*100/$E$2</f>
        <v>44.9393113436814</v>
      </c>
      <c r="G1762" s="41" t="n">
        <f aca="false">[3]Plan1!$C1757</f>
        <v>-7.17</v>
      </c>
      <c r="H1762" s="41" t="n">
        <f aca="false">$J$5 + G1762</f>
        <v>752.83</v>
      </c>
      <c r="I1762" s="47" t="n">
        <f aca="false">IF(H1762&gt;$J$5,$J$2+$J$1,(IF(H1762&gt;739.99,H1762^3*2498.244218-H1762^2*5471052.355142+H1762*3994605728.77515-972400879260.135,H1762^3*1396.138889-H1762^2*3002770.071427+H1762*2152080038.43115-513963640099.415)))-$J$1</f>
        <v>44353794.2744141</v>
      </c>
      <c r="J1762" s="47" t="n">
        <f aca="false">I1762*100/$J$2</f>
        <v>50.4350236083815</v>
      </c>
      <c r="L1762" s="41" t="n">
        <f aca="false">[4]Plan1!$C1757</f>
        <v>-4.61</v>
      </c>
      <c r="M1762" s="41" t="n">
        <f aca="false">$O$5 + L1762</f>
        <v>834.17</v>
      </c>
      <c r="N1762" s="47" t="n">
        <f aca="false">IF(M1762&gt;$O$5,$O$2+$O$1,(M1762^3*3270.5936-M1762^2*8015778.389801+M1762*6549018422.82398-1783686174686.87))-$O$1</f>
        <v>19501622.809082</v>
      </c>
      <c r="O1762" s="41" t="n">
        <f aca="false">N1762*100/$O$2</f>
        <v>49.8930291713302</v>
      </c>
      <c r="R1762" s="47" t="n">
        <f aca="false">SUM(D1762,I1762,N1762)</f>
        <v>130805572.232666</v>
      </c>
      <c r="S1762" s="41" t="n">
        <f aca="false">R1762*100/$R$2</f>
        <v>47.3918881888063</v>
      </c>
      <c r="U1762" s="41" t="n">
        <f aca="false">[1]Plan1!$B1757</f>
        <v>15.27</v>
      </c>
    </row>
    <row r="1763" customFormat="false" ht="15" hidden="false" customHeight="false" outlineLevel="0" collapsed="false">
      <c r="A1763" s="46" t="n">
        <v>43761</v>
      </c>
      <c r="B1763" s="41" t="n">
        <f aca="false">[2]Plan1!$C1758</f>
        <v>-9.14</v>
      </c>
      <c r="C1763" s="41" t="n">
        <f aca="false">$E$5 + B1763</f>
        <v>771.86</v>
      </c>
      <c r="D1763" s="47" t="n">
        <f aca="false">IF(C1763&gt;$E$5,$E$2+$E$1,(IF(C1763&gt;764.99,C1763^3*3486.59308-C1763^2*7860012.00812+C1763*5908819377.96283-1481278321001.59,IF(C1763&gt;752.99,C1763^3*3588.471445-C1763^2*8028757.56264+C1763*5988077680.84934-1488767378546.26,C1763^3*899.851852-C1763^2*1969009.674601+C1763*1435480406.01138-348666163343.76))))-$E$1</f>
        <v>66679336.1496582</v>
      </c>
      <c r="E1763" s="47" t="n">
        <f aca="false">D1763*100/$E$2</f>
        <v>44.7575280556558</v>
      </c>
      <c r="G1763" s="41" t="n">
        <f aca="false">[3]Plan1!$C1758</f>
        <v>-7.22</v>
      </c>
      <c r="H1763" s="41" t="n">
        <f aca="false">$J$5 + G1763</f>
        <v>752.78</v>
      </c>
      <c r="I1763" s="47" t="n">
        <f aca="false">IF(H1763&gt;$J$5,$J$2+$J$1,(IF(H1763&gt;739.99,H1763^3*2498.244218-H1763^2*5471052.355142+H1763*3994605728.77515-972400879260.135,H1763^3*1396.138889-H1763^2*3002770.071427+H1763*2152080038.43115-513963640099.415)))-$J$1</f>
        <v>44118055.8654785</v>
      </c>
      <c r="J1763" s="47" t="n">
        <f aca="false">I1763*100/$J$2</f>
        <v>50.1669637407971</v>
      </c>
      <c r="L1763" s="41" t="n">
        <f aca="false">[4]Plan1!$C1758</f>
        <v>-4.64</v>
      </c>
      <c r="M1763" s="41" t="n">
        <f aca="false">$O$5 + L1763</f>
        <v>834.14</v>
      </c>
      <c r="N1763" s="47" t="n">
        <f aca="false">IF(M1763&gt;$O$5,$O$2+$O$1,(M1763^3*3270.5936-M1763^2*8015778.389801+M1763*6549018422.82398-1783686174686.87))-$O$1</f>
        <v>19399768.0771484</v>
      </c>
      <c r="O1763" s="41" t="n">
        <f aca="false">N1763*100/$O$2</f>
        <v>49.6324436210223</v>
      </c>
      <c r="R1763" s="47" t="n">
        <f aca="false">SUM(D1763,I1763,N1763)</f>
        <v>130197160.092285</v>
      </c>
      <c r="S1763" s="41" t="n">
        <f aca="false">R1763*100/$R$2</f>
        <v>47.1714556824728</v>
      </c>
      <c r="U1763" s="41" t="n">
        <f aca="false">[1]Plan1!$B1758</f>
        <v>12.32</v>
      </c>
    </row>
    <row r="1764" customFormat="false" ht="15" hidden="false" customHeight="false" outlineLevel="0" collapsed="false">
      <c r="A1764" s="46" t="n">
        <v>43762</v>
      </c>
      <c r="B1764" s="41" t="n">
        <f aca="false">[2]Plan1!$C1759</f>
        <v>-9.19</v>
      </c>
      <c r="C1764" s="41" t="n">
        <f aca="false">$E$5 + B1764</f>
        <v>771.81</v>
      </c>
      <c r="D1764" s="47" t="n">
        <f aca="false">IF(C1764&gt;$E$5,$E$2+$E$1,(IF(C1764&gt;764.99,C1764^3*3486.59308-C1764^2*7860012.00812+C1764*5908819377.96283-1481278321001.59,IF(C1764&gt;752.99,C1764^3*3588.471445-C1764^2*8028757.56264+C1764*5988077680.84934-1488767378546.26,C1764^3*899.851852-C1764^2*1969009.674601+C1764*1435480406.01138-348666163343.76))))-$E$1</f>
        <v>66341772.8718262</v>
      </c>
      <c r="E1764" s="47" t="n">
        <f aca="false">D1764*100/$E$2</f>
        <v>44.5309436480934</v>
      </c>
      <c r="G1764" s="41" t="n">
        <f aca="false">[3]Plan1!$C1759</f>
        <v>-7.24</v>
      </c>
      <c r="H1764" s="41" t="n">
        <f aca="false">$J$5 + G1764</f>
        <v>752.76</v>
      </c>
      <c r="I1764" s="47" t="n">
        <f aca="false">IF(H1764&gt;$J$5,$J$2+$J$1,(IF(H1764&gt;739.99,H1764^3*2498.244218-H1764^2*5471052.355142+H1764*3994605728.77515-972400879260.135,H1764^3*1396.138889-H1764^2*3002770.071427+H1764*2152080038.43115-513963640099.415)))-$J$1</f>
        <v>44023999.7722168</v>
      </c>
      <c r="J1764" s="47" t="n">
        <f aca="false">I1764*100/$J$2</f>
        <v>50.0600118697842</v>
      </c>
      <c r="L1764" s="41" t="n">
        <f aca="false">[4]Plan1!$C1759</f>
        <v>-4.68</v>
      </c>
      <c r="M1764" s="41" t="n">
        <f aca="false">$O$5 + L1764</f>
        <v>834.1</v>
      </c>
      <c r="N1764" s="47" t="n">
        <f aca="false">IF(M1764&gt;$O$5,$O$2+$O$1,(M1764^3*3270.5936-M1764^2*8015778.389801+M1764*6549018422.82398-1783686174686.87))-$O$1</f>
        <v>19264433.8144531</v>
      </c>
      <c r="O1764" s="41" t="n">
        <f aca="false">N1764*100/$O$2</f>
        <v>49.286203906377</v>
      </c>
      <c r="R1764" s="47" t="n">
        <f aca="false">SUM(D1764,I1764,N1764)</f>
        <v>129630206.458496</v>
      </c>
      <c r="S1764" s="41" t="n">
        <f aca="false">R1764*100/$R$2</f>
        <v>46.9660439193334</v>
      </c>
      <c r="U1764" s="41" t="n">
        <f aca="false">[1]Plan1!$B1759</f>
        <v>11.82</v>
      </c>
    </row>
    <row r="1765" customFormat="false" ht="15" hidden="false" customHeight="false" outlineLevel="0" collapsed="false">
      <c r="A1765" s="46" t="n">
        <v>43763</v>
      </c>
      <c r="B1765" s="41" t="n">
        <f aca="false">[2]Plan1!$C1760</f>
        <v>-9.23</v>
      </c>
      <c r="C1765" s="41" t="n">
        <f aca="false">$E$5 + B1765</f>
        <v>771.77</v>
      </c>
      <c r="D1765" s="47" t="n">
        <f aca="false">IF(C1765&gt;$E$5,$E$2+$E$1,(IF(C1765&gt;764.99,C1765^3*3486.59308-C1765^2*7860012.00812+C1765*5908819377.96283-1481278321001.59,IF(C1765&gt;752.99,C1765^3*3588.471445-C1765^2*8028757.56264+C1765*5988077680.84934-1488767378546.26,C1765^3*899.851852-C1765^2*1969009.674601+C1765*1435480406.01138-348666163343.76))))-$E$1</f>
        <v>66072488.9958496</v>
      </c>
      <c r="E1765" s="47" t="n">
        <f aca="false">D1765*100/$E$2</f>
        <v>44.3501907892631</v>
      </c>
      <c r="G1765" s="41" t="n">
        <f aca="false">[3]Plan1!$C1760</f>
        <v>-7.29</v>
      </c>
      <c r="H1765" s="41" t="n">
        <f aca="false">$J$5 + G1765</f>
        <v>752.71</v>
      </c>
      <c r="I1765" s="47" t="n">
        <f aca="false">IF(H1765&gt;$J$5,$J$2+$J$1,(IF(H1765&gt;739.99,H1765^3*2498.244218-H1765^2*5471052.355142+H1765*3994605728.77515-972400879260.135,H1765^3*1396.138889-H1765^2*3002770.071427+H1765*2152080038.43115-513963640099.415)))-$J$1</f>
        <v>43789456.6665039</v>
      </c>
      <c r="J1765" s="47" t="n">
        <f aca="false">I1765*100/$J$2</f>
        <v>49.7933111902296</v>
      </c>
      <c r="L1765" s="41" t="n">
        <f aca="false">[4]Plan1!$C1760</f>
        <v>-4.71</v>
      </c>
      <c r="M1765" s="41" t="n">
        <f aca="false">$O$5 + L1765</f>
        <v>834.07</v>
      </c>
      <c r="N1765" s="47" t="n">
        <f aca="false">IF(M1765&gt;$O$5,$O$2+$O$1,(M1765^3*3270.5936-M1765^2*8015778.389801+M1765*6549018422.82398-1783686174686.87))-$O$1</f>
        <v>19163286.4638672</v>
      </c>
      <c r="O1765" s="41" t="n">
        <f aca="false">N1765*100/$O$2</f>
        <v>49.0274281233156</v>
      </c>
      <c r="R1765" s="47" t="n">
        <f aca="false">SUM(D1765,I1765,N1765)</f>
        <v>129025232.126221</v>
      </c>
      <c r="S1765" s="41" t="n">
        <f aca="false">R1765*100/$R$2</f>
        <v>46.7468569579301</v>
      </c>
      <c r="U1765" s="41" t="n">
        <f aca="false">[1]Plan1!$B1760</f>
        <v>11.1</v>
      </c>
    </row>
    <row r="1766" customFormat="false" ht="15" hidden="false" customHeight="false" outlineLevel="0" collapsed="false">
      <c r="A1766" s="46" t="n">
        <v>43764</v>
      </c>
      <c r="B1766" s="41" t="n">
        <f aca="false">[2]Plan1!$C1761</f>
        <v>-9.28</v>
      </c>
      <c r="C1766" s="41" t="n">
        <f aca="false">$E$5 + B1766</f>
        <v>771.72</v>
      </c>
      <c r="D1766" s="47" t="n">
        <f aca="false">IF(C1766&gt;$E$5,$E$2+$E$1,(IF(C1766&gt;764.99,C1766^3*3486.59308-C1766^2*7860012.00812+C1766*5908819377.96283-1481278321001.59,IF(C1766&gt;752.99,C1766^3*3588.471445-C1766^2*8028757.56264+C1766*5988077680.84934-1488767378546.26,C1766^3*899.851852-C1766^2*1969009.674601+C1766*1435480406.01138-348666163343.76))))-$E$1</f>
        <v>65736840.3874512</v>
      </c>
      <c r="E1766" s="47" t="n">
        <f aca="false">D1766*100/$E$2</f>
        <v>44.1248915755229</v>
      </c>
      <c r="G1766" s="41" t="n">
        <f aca="false">[3]Plan1!$C1761</f>
        <v>-7.33</v>
      </c>
      <c r="H1766" s="41" t="n">
        <f aca="false">$J$5 + G1766</f>
        <v>752.67</v>
      </c>
      <c r="I1766" s="47" t="n">
        <f aca="false">IF(H1766&gt;$J$5,$J$2+$J$1,(IF(H1766&gt;739.99,H1766^3*2498.244218-H1766^2*5471052.355142+H1766*3994605728.77515-972400879260.135,H1766^3*1396.138889-H1766^2*3002770.071427+H1766*2152080038.43115-513963640099.415)))-$J$1</f>
        <v>43602435.3806152</v>
      </c>
      <c r="J1766" s="47" t="n">
        <f aca="false">I1766*100/$J$2</f>
        <v>49.5806479192881</v>
      </c>
      <c r="L1766" s="41" t="n">
        <f aca="false">[4]Plan1!$C1761</f>
        <v>-4.74</v>
      </c>
      <c r="M1766" s="41" t="n">
        <f aca="false">$O$5 + L1766</f>
        <v>834.04</v>
      </c>
      <c r="N1766" s="47" t="n">
        <f aca="false">IF(M1766&gt;$O$5,$O$2+$O$1,(M1766^3*3270.5936-M1766^2*8015778.389801+M1766*6549018422.82398-1783686174686.87))-$O$1</f>
        <v>19062441.3945313</v>
      </c>
      <c r="O1766" s="41" t="n">
        <f aca="false">N1766*100/$O$2</f>
        <v>48.7694256978037</v>
      </c>
      <c r="R1766" s="47" t="n">
        <f aca="false">SUM(D1766,I1766,N1766)</f>
        <v>128401717.162598</v>
      </c>
      <c r="S1766" s="41" t="n">
        <f aca="false">R1766*100/$R$2</f>
        <v>46.5209525798849</v>
      </c>
      <c r="U1766" s="41" t="n">
        <f aca="false">[1]Plan1!$B1761</f>
        <v>25.79</v>
      </c>
    </row>
    <row r="1767" customFormat="false" ht="15" hidden="false" customHeight="false" outlineLevel="0" collapsed="false">
      <c r="A1767" s="46" t="n">
        <v>43765</v>
      </c>
      <c r="B1767" s="41" t="n">
        <f aca="false">[2]Plan1!$C1762</f>
        <v>-9.33</v>
      </c>
      <c r="C1767" s="41" t="n">
        <f aca="false">$E$5 + B1767</f>
        <v>771.67</v>
      </c>
      <c r="D1767" s="47" t="n">
        <f aca="false">IF(C1767&gt;$E$5,$E$2+$E$1,(IF(C1767&gt;764.99,C1767^3*3486.59308-C1767^2*7860012.00812+C1767*5908819377.96283-1481278321001.59,IF(C1767&gt;752.99,C1767^3*3588.471445-C1767^2*8028757.56264+C1767*5988077680.84934-1488767378546.26,C1767^3*899.851852-C1767^2*1969009.674601+C1767*1435480406.01138-348666163343.76))))-$E$1</f>
        <v>65402251.8234863</v>
      </c>
      <c r="E1767" s="47" t="n">
        <f aca="false">D1767*100/$E$2</f>
        <v>43.9003039010874</v>
      </c>
      <c r="G1767" s="41" t="n">
        <f aca="false">[3]Plan1!$C1762</f>
        <v>-7.38</v>
      </c>
      <c r="H1767" s="41" t="n">
        <f aca="false">$J$5 + G1767</f>
        <v>752.62</v>
      </c>
      <c r="I1767" s="47" t="n">
        <f aca="false">IF(H1767&gt;$J$5,$J$2+$J$1,(IF(H1767&gt;739.99,H1767^3*2498.244218-H1767^2*5471052.355142+H1767*3994605728.77515-972400879260.135,H1767^3*1396.138889-H1767^2*3002770.071427+H1767*2152080038.43115-513963640099.415)))-$J$1</f>
        <v>43369423.6965332</v>
      </c>
      <c r="J1767" s="47" t="n">
        <f aca="false">I1767*100/$J$2</f>
        <v>49.3156886304616</v>
      </c>
      <c r="L1767" s="41" t="n">
        <f aca="false">[4]Plan1!$C1762</f>
        <v>-4.78</v>
      </c>
      <c r="M1767" s="41" t="n">
        <f aca="false">$O$5 + L1767</f>
        <v>834</v>
      </c>
      <c r="N1767" s="47" t="n">
        <f aca="false">IF(M1767&gt;$O$5,$O$2+$O$1,(M1767^3*3270.5936-M1767^2*8015778.389801+M1767*6549018422.82398-1783686174686.87))-$O$1</f>
        <v>18928450.5986328</v>
      </c>
      <c r="O1767" s="41" t="n">
        <f aca="false">N1767*100/$O$2</f>
        <v>48.4266231139419</v>
      </c>
      <c r="R1767" s="47" t="n">
        <f aca="false">SUM(D1767,I1767,N1767)</f>
        <v>127700126.118652</v>
      </c>
      <c r="S1767" s="41" t="n">
        <f aca="false">R1767*100/$R$2</f>
        <v>46.2667606235225</v>
      </c>
      <c r="U1767" s="41" t="n">
        <f aca="false">[1]Plan1!$B1762</f>
        <v>26.93</v>
      </c>
    </row>
    <row r="1768" customFormat="false" ht="15" hidden="false" customHeight="false" outlineLevel="0" collapsed="false">
      <c r="A1768" s="46" t="n">
        <v>43766</v>
      </c>
      <c r="B1768" s="41" t="n">
        <f aca="false">[2]Plan1!$C1763</f>
        <v>-9.36</v>
      </c>
      <c r="C1768" s="41" t="n">
        <f aca="false">$E$5 + B1768</f>
        <v>771.64</v>
      </c>
      <c r="D1768" s="47" t="n">
        <f aca="false">IF(C1768&gt;$E$5,$E$2+$E$1,(IF(C1768&gt;764.99,C1768^3*3486.59308-C1768^2*7860012.00812+C1768*5908819377.96283-1481278321001.59,IF(C1768&gt;752.99,C1768^3*3588.471445-C1768^2*8028757.56264+C1768*5988077680.84934-1488767378546.26,C1768^3*899.851852-C1768^2*1969009.674601+C1768*1435480406.01138-348666163343.76))))-$E$1</f>
        <v>65202006.4177246</v>
      </c>
      <c r="E1768" s="47" t="n">
        <f aca="false">D1768*100/$E$2</f>
        <v>43.765892104511</v>
      </c>
      <c r="G1768" s="41" t="n">
        <f aca="false">[3]Plan1!$C1763</f>
        <v>-7.44</v>
      </c>
      <c r="H1768" s="41" t="n">
        <f aca="false">$J$5 + G1768</f>
        <v>752.56</v>
      </c>
      <c r="I1768" s="47" t="n">
        <f aca="false">IF(H1768&gt;$J$5,$J$2+$J$1,(IF(H1768&gt;739.99,H1768^3*2498.244218-H1768^2*5471052.355142+H1768*3994605728.77515-972400879260.135,H1768^3*1396.138889-H1768^2*3002770.071427+H1768*2152080038.43115-513963640099.415)))-$J$1</f>
        <v>43090929.0905762</v>
      </c>
      <c r="J1768" s="47" t="n">
        <f aca="false">I1768*100/$J$2</f>
        <v>48.9990103787803</v>
      </c>
      <c r="L1768" s="41" t="n">
        <f aca="false">[4]Plan1!$C1763</f>
        <v>-4.81</v>
      </c>
      <c r="M1768" s="41" t="n">
        <f aca="false">$O$5 + L1768</f>
        <v>833.97</v>
      </c>
      <c r="N1768" s="47" t="n">
        <f aca="false">IF(M1768&gt;$O$5,$O$2+$O$1,(M1768^3*3270.5936-M1768^2*8015778.389801+M1768*6549018422.82398-1783686174686.87))-$O$1</f>
        <v>18828308.7900391</v>
      </c>
      <c r="O1768" s="41" t="n">
        <f aca="false">N1768*100/$O$2</f>
        <v>48.1704199135031</v>
      </c>
      <c r="R1768" s="47" t="n">
        <f aca="false">SUM(D1768,I1768,N1768)</f>
        <v>127121244.29834</v>
      </c>
      <c r="S1768" s="41" t="n">
        <f aca="false">R1768*100/$R$2</f>
        <v>46.0570271845373</v>
      </c>
      <c r="U1768" s="41" t="n">
        <f aca="false">[1]Plan1!$B1763</f>
        <v>13.89</v>
      </c>
    </row>
    <row r="1769" customFormat="false" ht="15" hidden="false" customHeight="false" outlineLevel="0" collapsed="false">
      <c r="A1769" s="46" t="n">
        <v>43767</v>
      </c>
      <c r="B1769" s="41" t="n">
        <f aca="false">[2]Plan1!$C1764</f>
        <v>-9.4</v>
      </c>
      <c r="C1769" s="41" t="n">
        <f aca="false">$E$5 + B1769</f>
        <v>771.6</v>
      </c>
      <c r="D1769" s="47" t="n">
        <f aca="false">IF(C1769&gt;$E$5,$E$2+$E$1,(IF(C1769&gt;764.99,C1769^3*3486.59308-C1769^2*7860012.00812+C1769*5908819377.96283-1481278321001.59,IF(C1769&gt;752.99,C1769^3*3588.471445-C1769^2*8028757.56264+C1769*5988077680.84934-1488767378546.26,C1769^3*899.851852-C1769^2*1969009.674601+C1769*1435480406.01138-348666163343.76))))-$E$1</f>
        <v>64935603.7292481</v>
      </c>
      <c r="E1769" s="47" t="n">
        <f aca="false">D1769*100/$E$2</f>
        <v>43.587073200603</v>
      </c>
      <c r="G1769" s="41" t="n">
        <f aca="false">[3]Plan1!$C1764</f>
        <v>-7.47</v>
      </c>
      <c r="H1769" s="41" t="n">
        <f aca="false">$J$5 + G1769</f>
        <v>752.53</v>
      </c>
      <c r="I1769" s="47" t="n">
        <f aca="false">IF(H1769&gt;$J$5,$J$2+$J$1,(IF(H1769&gt;739.99,H1769^3*2498.244218-H1769^2*5471052.355142+H1769*3994605728.77515-972400879260.135,H1769^3*1396.138889-H1769^2*3002770.071427+H1769*2152080038.43115-513963640099.415)))-$J$1</f>
        <v>42952138.7856445</v>
      </c>
      <c r="J1769" s="47" t="n">
        <f aca="false">I1769*100/$J$2</f>
        <v>48.8411909087586</v>
      </c>
      <c r="L1769" s="41" t="n">
        <f aca="false">[4]Plan1!$C1764</f>
        <v>-4.82</v>
      </c>
      <c r="M1769" s="41" t="n">
        <f aca="false">$O$5 + L1769</f>
        <v>833.96</v>
      </c>
      <c r="N1769" s="47" t="n">
        <f aca="false">IF(M1769&gt;$O$5,$O$2+$O$1,(M1769^3*3270.5936-M1769^2*8015778.389801+M1769*6549018422.82398-1783686174686.87))-$O$1</f>
        <v>18794994.9951172</v>
      </c>
      <c r="O1769" s="41" t="n">
        <f aca="false">N1769*100/$O$2</f>
        <v>48.0851897683958</v>
      </c>
      <c r="R1769" s="47" t="n">
        <f aca="false">SUM(D1769,I1769,N1769)</f>
        <v>126682737.51001</v>
      </c>
      <c r="S1769" s="41" t="n">
        <f aca="false">R1769*100/$R$2</f>
        <v>45.8981527243147</v>
      </c>
      <c r="U1769" s="41" t="n">
        <f aca="false">[1]Plan1!$B1764</f>
        <v>14.71</v>
      </c>
    </row>
    <row r="1770" customFormat="false" ht="15" hidden="false" customHeight="false" outlineLevel="0" collapsed="false">
      <c r="A1770" s="46" t="n">
        <v>43768</v>
      </c>
      <c r="B1770" s="41" t="n">
        <f aca="false">[2]Plan1!$C1765</f>
        <v>-9.41</v>
      </c>
      <c r="C1770" s="41" t="n">
        <f aca="false">$E$5 + B1770</f>
        <v>771.59</v>
      </c>
      <c r="D1770" s="47" t="n">
        <f aca="false">IF(C1770&gt;$E$5,$E$2+$E$1,(IF(C1770&gt;764.99,C1770^3*3486.59308-C1770^2*7860012.00812+C1770*5908819377.96283-1481278321001.59,IF(C1770&gt;752.99,C1770^3*3588.471445-C1770^2*8028757.56264+C1770*5988077680.84934-1488767378546.26,C1770^3*899.851852-C1770^2*1969009.674601+C1770*1435480406.01138-348666163343.76))))-$E$1</f>
        <v>64869108.486084</v>
      </c>
      <c r="E1770" s="47" t="n">
        <f aca="false">D1770*100/$E$2</f>
        <v>43.5424392422684</v>
      </c>
      <c r="G1770" s="41" t="n">
        <f aca="false">[3]Plan1!$C1765</f>
        <v>-7.48</v>
      </c>
      <c r="H1770" s="41" t="n">
        <f aca="false">$J$5 + G1770</f>
        <v>752.52</v>
      </c>
      <c r="I1770" s="47" t="n">
        <f aca="false">IF(H1770&gt;$J$5,$J$2+$J$1,(IF(H1770&gt;739.99,H1770^3*2498.244218-H1770^2*5471052.355142+H1770*3994605728.77515-972400879260.135,H1770^3*1396.138889-H1770^2*3002770.071427+H1770*2152080038.43115-513963640099.415)))-$J$1</f>
        <v>42905942.9541016</v>
      </c>
      <c r="J1770" s="47" t="n">
        <f aca="false">I1770*100/$J$2</f>
        <v>48.7886612911105</v>
      </c>
      <c r="L1770" s="41" t="n">
        <f aca="false">[4]Plan1!$C1765</f>
        <v>-4.76</v>
      </c>
      <c r="M1770" s="41" t="n">
        <f aca="false">$O$5 + L1770</f>
        <v>834.02</v>
      </c>
      <c r="N1770" s="47" t="n">
        <f aca="false">IF(M1770&gt;$O$5,$O$2+$O$1,(M1770^3*3270.5936-M1770^2*8015778.389801+M1770*6549018422.82398-1783686174686.87))-$O$1</f>
        <v>18995379.0200195</v>
      </c>
      <c r="O1770" s="41" t="n">
        <f aca="false">N1770*100/$O$2</f>
        <v>48.5978530527696</v>
      </c>
      <c r="R1770" s="47" t="n">
        <f aca="false">SUM(D1770,I1770,N1770)</f>
        <v>126770430.460205</v>
      </c>
      <c r="S1770" s="41" t="n">
        <f aca="false">R1770*100/$R$2</f>
        <v>45.9299245702664</v>
      </c>
      <c r="U1770" s="41" t="n">
        <f aca="false">[1]Plan1!$B1765</f>
        <v>22.19</v>
      </c>
    </row>
    <row r="1771" customFormat="false" ht="15" hidden="false" customHeight="false" outlineLevel="0" collapsed="false">
      <c r="A1771" s="46" t="n">
        <v>43769</v>
      </c>
      <c r="B1771" s="41" t="n">
        <f aca="false">[2]Plan1!$C1766</f>
        <v>-9.36</v>
      </c>
      <c r="C1771" s="41" t="n">
        <f aca="false">$E$5 + B1771</f>
        <v>771.64</v>
      </c>
      <c r="D1771" s="47" t="n">
        <f aca="false">IF(C1771&gt;$E$5,$E$2+$E$1,(IF(C1771&gt;764.99,C1771^3*3486.59308-C1771^2*7860012.00812+C1771*5908819377.96283-1481278321001.59,IF(C1771&gt;752.99,C1771^3*3588.471445-C1771^2*8028757.56264+C1771*5988077680.84934-1488767378546.26,C1771^3*899.851852-C1771^2*1969009.674601+C1771*1435480406.01138-348666163343.76))))-$E$1</f>
        <v>65202006.4177246</v>
      </c>
      <c r="E1771" s="47" t="n">
        <f aca="false">D1771*100/$E$2</f>
        <v>43.765892104511</v>
      </c>
      <c r="G1771" s="41" t="n">
        <f aca="false">[3]Plan1!$C1766</f>
        <v>-7.5</v>
      </c>
      <c r="H1771" s="41" t="n">
        <f aca="false">$J$5 + G1771</f>
        <v>752.5</v>
      </c>
      <c r="I1771" s="47" t="n">
        <f aca="false">IF(H1771&gt;$J$5,$J$2+$J$1,(IF(H1771&gt;739.99,H1771^3*2498.244218-H1771^2*5471052.355142+H1771*3994605728.77515-972400879260.135,H1771^3*1396.138889-H1771^2*3002770.071427+H1771*2152080038.43115-513963640099.415)))-$J$1</f>
        <v>42813652.6066895</v>
      </c>
      <c r="J1771" s="47" t="n">
        <f aca="false">I1771*100/$J$2</f>
        <v>48.6837172626073</v>
      </c>
      <c r="L1771" s="41" t="n">
        <f aca="false">[4]Plan1!$C1766</f>
        <v>-4.76</v>
      </c>
      <c r="M1771" s="41" t="n">
        <f aca="false">$O$5 + L1771</f>
        <v>834.02</v>
      </c>
      <c r="N1771" s="47" t="n">
        <f aca="false">IF(M1771&gt;$O$5,$O$2+$O$1,(M1771^3*3270.5936-M1771^2*8015778.389801+M1771*6549018422.82398-1783686174686.87))-$O$1</f>
        <v>18995379.0200195</v>
      </c>
      <c r="O1771" s="41" t="n">
        <f aca="false">N1771*100/$O$2</f>
        <v>48.5978530527696</v>
      </c>
      <c r="R1771" s="47" t="n">
        <f aca="false">SUM(D1771,I1771,N1771)</f>
        <v>127011038.044434</v>
      </c>
      <c r="S1771" s="41" t="n">
        <f aca="false">R1771*100/$R$2</f>
        <v>46.0170985914836</v>
      </c>
      <c r="U1771" s="41" t="n">
        <f aca="false">[1]Plan1!$B1766</f>
        <v>21.84</v>
      </c>
    </row>
    <row r="1772" customFormat="false" ht="15" hidden="false" customHeight="false" outlineLevel="0" collapsed="false">
      <c r="A1772" s="46" t="n">
        <v>43770</v>
      </c>
      <c r="B1772" s="41" t="n">
        <f aca="false">[2]Plan1!$C1767</f>
        <v>-9.35</v>
      </c>
      <c r="C1772" s="41" t="n">
        <f aca="false">$E$5 + B1772</f>
        <v>771.65</v>
      </c>
      <c r="D1772" s="47" t="n">
        <f aca="false">IF(C1772&gt;$E$5,$E$2+$E$1,(IF(C1772&gt;764.99,C1772^3*3486.59308-C1772^2*7860012.00812+C1772*5908819377.96283-1481278321001.59,IF(C1772&gt;752.99,C1772^3*3588.471445-C1772^2*8028757.56264+C1772*5988077680.84934-1488767378546.26,C1772^3*899.851852-C1772^2*1969009.674601+C1772*1435480406.01138-348666163343.76))))-$E$1</f>
        <v>65268712.6247559</v>
      </c>
      <c r="E1772" s="47" t="n">
        <f aca="false">D1772*100/$E$2</f>
        <v>43.8106676692525</v>
      </c>
      <c r="G1772" s="41" t="n">
        <f aca="false">[3]Plan1!$C1767</f>
        <v>-7.49</v>
      </c>
      <c r="H1772" s="41" t="n">
        <f aca="false">$J$5 + G1772</f>
        <v>752.51</v>
      </c>
      <c r="I1772" s="47" t="n">
        <f aca="false">IF(H1772&gt;$J$5,$J$2+$J$1,(IF(H1772&gt;739.99,H1772^3*2498.244218-H1772^2*5471052.355142+H1772*3994605728.77515-972400879260.135,H1772^3*1396.138889-H1772^2*3002770.071427+H1772*2152080038.43115-513963640099.415)))-$J$1</f>
        <v>42859780.8996582</v>
      </c>
      <c r="J1772" s="47" t="n">
        <f aca="false">I1772*100/$J$2</f>
        <v>48.7361700816492</v>
      </c>
      <c r="L1772" s="41" t="n">
        <f aca="false">[4]Plan1!$C1767</f>
        <v>-4.79</v>
      </c>
      <c r="M1772" s="41" t="n">
        <f aca="false">$O$5 + L1772</f>
        <v>833.99</v>
      </c>
      <c r="N1772" s="47" t="n">
        <f aca="false">IF(M1772&gt;$O$5,$O$2+$O$1,(M1772^3*3270.5936-M1772^2*8015778.389801+M1772*6549018422.82398-1783686174686.87))-$O$1</f>
        <v>18895036.5732422</v>
      </c>
      <c r="O1772" s="41" t="n">
        <f aca="false">N1772*100/$O$2</f>
        <v>48.3411365388057</v>
      </c>
      <c r="R1772" s="47" t="n">
        <f aca="false">SUM(D1772,I1772,N1772)</f>
        <v>127023530.097656</v>
      </c>
      <c r="S1772" s="41" t="n">
        <f aca="false">R1772*100/$R$2</f>
        <v>46.0216245606718</v>
      </c>
      <c r="U1772" s="41" t="n">
        <f aca="false">[1]Plan1!$B1767</f>
        <v>17.93</v>
      </c>
    </row>
    <row r="1773" customFormat="false" ht="15" hidden="false" customHeight="false" outlineLevel="0" collapsed="false">
      <c r="A1773" s="46" t="n">
        <v>43771</v>
      </c>
      <c r="B1773" s="41" t="n">
        <f aca="false">[2]Plan1!$C1768</f>
        <v>-9.36</v>
      </c>
      <c r="C1773" s="41" t="n">
        <f aca="false">$E$5 + B1773</f>
        <v>771.64</v>
      </c>
      <c r="D1773" s="47" t="n">
        <f aca="false">IF(C1773&gt;$E$5,$E$2+$E$1,(IF(C1773&gt;764.99,C1773^3*3486.59308-C1773^2*7860012.00812+C1773*5908819377.96283-1481278321001.59,IF(C1773&gt;752.99,C1773^3*3588.471445-C1773^2*8028757.56264+C1773*5988077680.84934-1488767378546.26,C1773^3*899.851852-C1773^2*1969009.674601+C1773*1435480406.01138-348666163343.76))))-$E$1</f>
        <v>65202006.4177246</v>
      </c>
      <c r="E1773" s="47" t="n">
        <f aca="false">D1773*100/$E$2</f>
        <v>43.765892104511</v>
      </c>
      <c r="G1773" s="41" t="n">
        <f aca="false">[3]Plan1!$C1768</f>
        <v>-7.48</v>
      </c>
      <c r="H1773" s="41" t="n">
        <f aca="false">$J$5 + G1773</f>
        <v>752.52</v>
      </c>
      <c r="I1773" s="47" t="n">
        <f aca="false">IF(H1773&gt;$J$5,$J$2+$J$1,(IF(H1773&gt;739.99,H1773^3*2498.244218-H1773^2*5471052.355142+H1773*3994605728.77515-972400879260.135,H1773^3*1396.138889-H1773^2*3002770.071427+H1773*2152080038.43115-513963640099.415)))-$J$1</f>
        <v>42905942.9541016</v>
      </c>
      <c r="J1773" s="47" t="n">
        <f aca="false">I1773*100/$J$2</f>
        <v>48.7886612911105</v>
      </c>
      <c r="L1773" s="41" t="n">
        <f aca="false">[4]Plan1!$C1768</f>
        <v>-4.77</v>
      </c>
      <c r="M1773" s="41" t="n">
        <f aca="false">$O$5 + L1773</f>
        <v>834.01</v>
      </c>
      <c r="N1773" s="47" t="n">
        <f aca="false">IF(M1773&gt;$O$5,$O$2+$O$1,(M1773^3*3270.5936-M1773^2*8015778.389801+M1773*6549018422.82398-1783686174686.87))-$O$1</f>
        <v>18961898.0751953</v>
      </c>
      <c r="O1773" s="41" t="n">
        <f aca="false">N1773*100/$O$2</f>
        <v>48.512195270689</v>
      </c>
      <c r="R1773" s="47" t="n">
        <f aca="false">SUM(D1773,I1773,N1773)</f>
        <v>127069847.447021</v>
      </c>
      <c r="S1773" s="41" t="n">
        <f aca="false">R1773*100/$R$2</f>
        <v>46.0384057008393</v>
      </c>
      <c r="U1773" s="41" t="n">
        <f aca="false">[1]Plan1!$B1768</f>
        <v>44.14</v>
      </c>
    </row>
    <row r="1774" customFormat="false" ht="15" hidden="false" customHeight="false" outlineLevel="0" collapsed="false">
      <c r="A1774" s="46" t="n">
        <v>43772</v>
      </c>
      <c r="B1774" s="41" t="n">
        <f aca="false">[2]Plan1!$C1769</f>
        <v>-9.37</v>
      </c>
      <c r="C1774" s="41" t="n">
        <f aca="false">$E$5 + B1774</f>
        <v>771.63</v>
      </c>
      <c r="D1774" s="47" t="n">
        <f aca="false">IF(C1774&gt;$E$5,$E$2+$E$1,(IF(C1774&gt;764.99,C1774^3*3486.59308-C1774^2*7860012.00812+C1774*5908819377.96283-1481278321001.59,IF(C1774&gt;752.99,C1774^3*3588.471445-C1774^2*8028757.56264+C1774*5988077680.84934-1488767378546.26,C1774^3*899.851852-C1774^2*1969009.674601+C1774*1435480406.01138-348666163343.76))))-$E$1</f>
        <v>65135342.4470215</v>
      </c>
      <c r="E1774" s="47" t="n">
        <f aca="false">D1774*100/$E$2</f>
        <v>43.7211448902863</v>
      </c>
      <c r="G1774" s="41" t="n">
        <f aca="false">[3]Plan1!$C1769</f>
        <v>-7.52</v>
      </c>
      <c r="H1774" s="41" t="n">
        <f aca="false">$J$5 + G1774</f>
        <v>752.48</v>
      </c>
      <c r="I1774" s="47" t="n">
        <f aca="false">IF(H1774&gt;$J$5,$J$2+$J$1,(IF(H1774&gt;739.99,H1774^3*2498.244218-H1774^2*5471052.355142+H1774*3994605728.77515-972400879260.135,H1774^3*1396.138889-H1774^2*3002770.071427+H1774*2152080038.43115-513963640099.415)))-$J$1</f>
        <v>42721497.2463379</v>
      </c>
      <c r="J1774" s="47" t="n">
        <f aca="false">I1774*100/$J$2</f>
        <v>48.5789267288773</v>
      </c>
      <c r="L1774" s="41" t="n">
        <f aca="false">[4]Plan1!$C1769</f>
        <v>-4.79</v>
      </c>
      <c r="M1774" s="41" t="n">
        <f aca="false">$O$5 + L1774</f>
        <v>833.99</v>
      </c>
      <c r="N1774" s="47" t="n">
        <f aca="false">IF(M1774&gt;$O$5,$O$2+$O$1,(M1774^3*3270.5936-M1774^2*8015778.389801+M1774*6549018422.82398-1783686174686.87))-$O$1</f>
        <v>18895036.5732422</v>
      </c>
      <c r="O1774" s="41" t="n">
        <f aca="false">N1774*100/$O$2</f>
        <v>48.3411365388057</v>
      </c>
      <c r="R1774" s="47" t="n">
        <f aca="false">SUM(D1774,I1774,N1774)</f>
        <v>126751876.266602</v>
      </c>
      <c r="S1774" s="41" t="n">
        <f aca="false">R1774*100/$R$2</f>
        <v>45.9232022399124</v>
      </c>
      <c r="U1774" s="41" t="n">
        <f aca="false">[1]Plan1!$B1769</f>
        <v>19.19</v>
      </c>
    </row>
    <row r="1775" customFormat="false" ht="15" hidden="false" customHeight="false" outlineLevel="0" collapsed="false">
      <c r="A1775" s="46" t="n">
        <v>43773</v>
      </c>
      <c r="B1775" s="41" t="n">
        <f aca="false">[2]Plan1!$C1770</f>
        <v>-9.38</v>
      </c>
      <c r="C1775" s="41" t="n">
        <f aca="false">$E$5 + B1775</f>
        <v>771.62</v>
      </c>
      <c r="D1775" s="47" t="n">
        <f aca="false">IF(C1775&gt;$E$5,$E$2+$E$1,(IF(C1775&gt;764.99,C1775^3*3486.59308-C1775^2*7860012.00812+C1775*5908819377.96283-1481278321001.59,IF(C1775&gt;752.99,C1775^3*3588.471445-C1775^2*8028757.56264+C1775*5988077680.84934-1488767378546.26,C1775^3*899.851852-C1775^2*1969009.674601+C1775*1435480406.01138-348666163343.76))))-$E$1</f>
        <v>65068720.6882324</v>
      </c>
      <c r="E1775" s="47" t="n">
        <f aca="false">D1775*100/$E$2</f>
        <v>43.6764260101909</v>
      </c>
      <c r="G1775" s="41" t="n">
        <f aca="false">[3]Plan1!$C1770</f>
        <v>-7.56</v>
      </c>
      <c r="H1775" s="41" t="n">
        <f aca="false">$J$5 + G1775</f>
        <v>752.44</v>
      </c>
      <c r="I1775" s="47" t="n">
        <f aca="false">IF(H1775&gt;$J$5,$J$2+$J$1,(IF(H1775&gt;739.99,H1775^3*2498.244218-H1775^2*5471052.355142+H1775*3994605728.77515-972400879260.135,H1775^3*1396.138889-H1775^2*3002770.071427+H1775*2152080038.43115-513963640099.415)))-$J$1</f>
        <v>42537591.0075684</v>
      </c>
      <c r="J1775" s="47" t="n">
        <f aca="false">I1775*100/$J$2</f>
        <v>48.3698056007798</v>
      </c>
      <c r="L1775" s="41" t="n">
        <f aca="false">[4]Plan1!$C1770</f>
        <v>-4.81</v>
      </c>
      <c r="M1775" s="41" t="n">
        <f aca="false">$O$5 + L1775</f>
        <v>833.97</v>
      </c>
      <c r="N1775" s="47" t="n">
        <f aca="false">IF(M1775&gt;$O$5,$O$2+$O$1,(M1775^3*3270.5936-M1775^2*8015778.389801+M1775*6549018422.82398-1783686174686.87))-$O$1</f>
        <v>18828308.7900391</v>
      </c>
      <c r="O1775" s="41" t="n">
        <f aca="false">N1775*100/$O$2</f>
        <v>48.1704199135031</v>
      </c>
      <c r="R1775" s="47" t="n">
        <f aca="false">SUM(D1775,I1775,N1775)</f>
        <v>126434620.48584</v>
      </c>
      <c r="S1775" s="41" t="n">
        <f aca="false">R1775*100/$R$2</f>
        <v>45.8082579739115</v>
      </c>
      <c r="U1775" s="41" t="n">
        <f aca="false">[1]Plan1!$B1770</f>
        <v>15.27</v>
      </c>
    </row>
    <row r="1776" customFormat="false" ht="15" hidden="false" customHeight="false" outlineLevel="0" collapsed="false">
      <c r="A1776" s="46" t="n">
        <v>43774</v>
      </c>
      <c r="B1776" s="41" t="n">
        <f aca="false">[2]Plan1!$C1771</f>
        <v>-9.41</v>
      </c>
      <c r="C1776" s="41" t="n">
        <f aca="false">$E$5 + B1776</f>
        <v>771.59</v>
      </c>
      <c r="D1776" s="47" t="n">
        <f aca="false">IF(C1776&gt;$E$5,$E$2+$E$1,(IF(C1776&gt;764.99,C1776^3*3486.59308-C1776^2*7860012.00812+C1776*5908819377.96283-1481278321001.59,IF(C1776&gt;752.99,C1776^3*3588.471445-C1776^2*8028757.56264+C1776*5988077680.84934-1488767378546.26,C1776^3*899.851852-C1776^2*1969009.674601+C1776*1435480406.01138-348666163343.76))))-$E$1</f>
        <v>64869108.486084</v>
      </c>
      <c r="E1776" s="47" t="n">
        <f aca="false">D1776*100/$E$2</f>
        <v>43.5424392422684</v>
      </c>
      <c r="G1776" s="41" t="n">
        <f aca="false">[3]Plan1!$C1771</f>
        <v>-7.6</v>
      </c>
      <c r="H1776" s="41" t="n">
        <f aca="false">$J$5 + G1776</f>
        <v>752.4</v>
      </c>
      <c r="I1776" s="47" t="n">
        <f aca="false">IF(H1776&gt;$J$5,$J$2+$J$1,(IF(H1776&gt;739.99,H1776^3*2498.244218-H1776^2*5471052.355142+H1776*3994605728.77515-972400879260.135,H1776^3*1396.138889-H1776^2*3002770.071427+H1776*2152080038.43115-513963640099.415)))-$J$1</f>
        <v>42354223.2788086</v>
      </c>
      <c r="J1776" s="47" t="n">
        <f aca="false">I1776*100/$J$2</f>
        <v>48.1612968163498</v>
      </c>
      <c r="L1776" s="41" t="n">
        <f aca="false">[4]Plan1!$C1771</f>
        <v>-4.86</v>
      </c>
      <c r="M1776" s="41" t="n">
        <f aca="false">$O$5 + L1776</f>
        <v>833.92</v>
      </c>
      <c r="N1776" s="47" t="n">
        <f aca="false">IF(M1776&gt;$O$5,$O$2+$O$1,(M1776^3*3270.5936-M1776^2*8015778.389801+M1776*6549018422.82398-1783686174686.87))-$O$1</f>
        <v>18662073.3232422</v>
      </c>
      <c r="O1776" s="41" t="n">
        <f aca="false">N1776*100/$O$2</f>
        <v>47.7451224356776</v>
      </c>
      <c r="R1776" s="47" t="n">
        <f aca="false">SUM(D1776,I1776,N1776)</f>
        <v>125885405.088135</v>
      </c>
      <c r="S1776" s="41" t="n">
        <f aca="false">R1776*100/$R$2</f>
        <v>45.6092729132957</v>
      </c>
      <c r="U1776" s="41" t="n">
        <f aca="false">[1]Plan1!$B1771</f>
        <v>14.43</v>
      </c>
    </row>
    <row r="1777" customFormat="false" ht="15" hidden="false" customHeight="false" outlineLevel="0" collapsed="false">
      <c r="A1777" s="46" t="n">
        <v>43775</v>
      </c>
      <c r="B1777" s="41" t="n">
        <f aca="false">[2]Plan1!$C1772</f>
        <v>-9.45</v>
      </c>
      <c r="C1777" s="41" t="n">
        <f aca="false">$E$5 + B1777</f>
        <v>771.55</v>
      </c>
      <c r="D1777" s="47" t="n">
        <f aca="false">IF(C1777&gt;$E$5,$E$2+$E$1,(IF(C1777&gt;764.99,C1777^3*3486.59308-C1777^2*7860012.00812+C1777*5908819377.96283-1481278321001.59,IF(C1777&gt;752.99,C1777^3*3588.471445-C1777^2*8028757.56264+C1777*5988077680.84934-1488767378546.26,C1777^3*899.851852-C1777^2*1969009.674601+C1777*1435480406.01138-348666163343.76))))-$E$1</f>
        <v>64603548.6013184</v>
      </c>
      <c r="E1777" s="47" t="n">
        <f aca="false">D1777*100/$E$2</f>
        <v>43.3641860580109</v>
      </c>
      <c r="G1777" s="41" t="n">
        <f aca="false">[3]Plan1!$C1772</f>
        <v>-7.63</v>
      </c>
      <c r="H1777" s="41" t="n">
        <f aca="false">$J$5 + G1777</f>
        <v>752.37</v>
      </c>
      <c r="I1777" s="47" t="n">
        <f aca="false">IF(H1777&gt;$J$5,$J$2+$J$1,(IF(H1777&gt;739.99,H1777^3*2498.244218-H1777^2*5471052.355142+H1777*3994605728.77515-972400879260.135,H1777^3*1396.138889-H1777^2*3002770.071427+H1777*2152080038.43115-513963640099.415)))-$J$1</f>
        <v>42217050.3024902</v>
      </c>
      <c r="J1777" s="47" t="n">
        <f aca="false">I1777*100/$J$2</f>
        <v>48.0053164225137</v>
      </c>
      <c r="L1777" s="41" t="n">
        <f aca="false">[4]Plan1!$C1772</f>
        <v>-4.87</v>
      </c>
      <c r="M1777" s="41" t="n">
        <f aca="false">$O$5 + L1777</f>
        <v>833.91</v>
      </c>
      <c r="N1777" s="47" t="n">
        <f aca="false">IF(M1777&gt;$O$5,$O$2+$O$1,(M1777^3*3270.5936-M1777^2*8015778.389801+M1777*6549018422.82398-1783686174686.87))-$O$1</f>
        <v>18628926.1855469</v>
      </c>
      <c r="O1777" s="41" t="n">
        <f aca="false">N1777*100/$O$2</f>
        <v>47.6603186670801</v>
      </c>
      <c r="R1777" s="47" t="n">
        <f aca="false">SUM(D1777,I1777,N1777)</f>
        <v>125449525.089355</v>
      </c>
      <c r="S1777" s="41" t="n">
        <f aca="false">R1777*100/$R$2</f>
        <v>45.4513501595987</v>
      </c>
      <c r="U1777" s="41" t="n">
        <f aca="false">[1]Plan1!$B1772</f>
        <v>16.42</v>
      </c>
    </row>
    <row r="1778" customFormat="false" ht="15" hidden="false" customHeight="false" outlineLevel="0" collapsed="false">
      <c r="A1778" s="46" t="n">
        <v>43776</v>
      </c>
      <c r="B1778" s="41" t="n">
        <f aca="false">[2]Plan1!$C1773</f>
        <v>-9.49</v>
      </c>
      <c r="C1778" s="41" t="n">
        <f aca="false">$E$5 + B1778</f>
        <v>771.51</v>
      </c>
      <c r="D1778" s="47" t="n">
        <f aca="false">IF(C1778&gt;$E$5,$E$2+$E$1,(IF(C1778&gt;764.99,C1778^3*3486.59308-C1778^2*7860012.00812+C1778*5908819377.96283-1481278321001.59,IF(C1778&gt;752.99,C1778^3*3588.471445-C1778^2*8028757.56264+C1778*5988077680.84934-1488767378546.26,C1778^3*899.851852-C1778^2*1969009.674601+C1778*1435480406.01138-348666163343.76))))-$E$1</f>
        <v>64338661.4558106</v>
      </c>
      <c r="E1778" s="47" t="n">
        <f aca="false">D1778*100/$E$2</f>
        <v>43.1863844401298</v>
      </c>
      <c r="G1778" s="41" t="n">
        <f aca="false">[3]Plan1!$C1773</f>
        <v>-7.67</v>
      </c>
      <c r="H1778" s="41" t="n">
        <f aca="false">$J$5 + G1778</f>
        <v>752.33</v>
      </c>
      <c r="I1778" s="47" t="n">
        <f aca="false">IF(H1778&gt;$J$5,$J$2+$J$1,(IF(H1778&gt;739.99,H1778^3*2498.244218-H1778^2*5471052.355142+H1778*3994605728.77515-972400879260.135,H1778^3*1396.138889-H1778^2*3002770.071427+H1778*2152080038.43115-513963640099.415)))-$J$1</f>
        <v>42034622.6569824</v>
      </c>
      <c r="J1778" s="47" t="n">
        <f aca="false">I1778*100/$J$2</f>
        <v>47.7978766136197</v>
      </c>
      <c r="L1778" s="41" t="n">
        <f aca="false">[4]Plan1!$C1773</f>
        <v>-4.88</v>
      </c>
      <c r="M1778" s="41" t="n">
        <f aca="false">$O$5 + L1778</f>
        <v>833.9</v>
      </c>
      <c r="N1778" s="47" t="n">
        <f aca="false">IF(M1778&gt;$O$5,$O$2+$O$1,(M1778^3*3270.5936-M1778^2*8015778.389801+M1778*6549018422.82398-1783686174686.87))-$O$1</f>
        <v>18595812.3212891</v>
      </c>
      <c r="O1778" s="41" t="n">
        <f aca="false">N1778*100/$O$2</f>
        <v>47.575600025377</v>
      </c>
      <c r="R1778" s="47" t="n">
        <f aca="false">SUM(D1778,I1778,N1778)</f>
        <v>124969096.434082</v>
      </c>
      <c r="S1778" s="41" t="n">
        <f aca="false">R1778*100/$R$2</f>
        <v>45.2772870770802</v>
      </c>
      <c r="U1778" s="41" t="n">
        <f aca="false">[1]Plan1!$B1773</f>
        <v>17.32</v>
      </c>
    </row>
    <row r="1779" customFormat="false" ht="15" hidden="false" customHeight="false" outlineLevel="0" collapsed="false">
      <c r="A1779" s="46" t="n">
        <v>43777</v>
      </c>
      <c r="B1779" s="41" t="n">
        <f aca="false">[2]Plan1!$C1774</f>
        <v>-9.52</v>
      </c>
      <c r="C1779" s="41" t="n">
        <f aca="false">$E$5 + B1779</f>
        <v>771.48</v>
      </c>
      <c r="D1779" s="47" t="n">
        <f aca="false">IF(C1779&gt;$E$5,$E$2+$E$1,(IF(C1779&gt;764.99,C1779^3*3486.59308-C1779^2*7860012.00812+C1779*5908819377.96283-1481278321001.59,IF(C1779&gt;752.99,C1779^3*3588.471445-C1779^2*8028757.56264+C1779*5988077680.84934-1488767378546.26,C1779^3*899.851852-C1779^2*1969009.674601+C1779*1435480406.01138-348666163343.76))))-$E$1</f>
        <v>64140436.7751465</v>
      </c>
      <c r="E1779" s="47" t="n">
        <f aca="false">D1779*100/$E$2</f>
        <v>43.0533290256873</v>
      </c>
      <c r="G1779" s="41" t="n">
        <f aca="false">[3]Plan1!$C1774</f>
        <v>-7.71</v>
      </c>
      <c r="H1779" s="41" t="n">
        <f aca="false">$J$5 + G1779</f>
        <v>752.29</v>
      </c>
      <c r="I1779" s="47" t="n">
        <f aca="false">IF(H1779&gt;$J$5,$J$2+$J$1,(IF(H1779&gt;739.99,H1779^3*2498.244218-H1779^2*5471052.355142+H1779*3994605728.77515-972400879260.135,H1779^3*1396.138889-H1779^2*3002770.071427+H1779*2152080038.43115-513963640099.415)))-$J$1</f>
        <v>41852730.8835449</v>
      </c>
      <c r="J1779" s="47" t="n">
        <f aca="false">I1779*100/$J$2</f>
        <v>47.5910461487731</v>
      </c>
      <c r="L1779" s="41" t="n">
        <f aca="false">[4]Plan1!$C1774</f>
        <v>-4.91</v>
      </c>
      <c r="M1779" s="41" t="n">
        <f aca="false">$O$5 + L1779</f>
        <v>833.87</v>
      </c>
      <c r="N1779" s="47" t="n">
        <f aca="false">IF(M1779&gt;$O$5,$O$2+$O$1,(M1779^3*3270.5936-M1779^2*8015778.389801+M1779*6549018422.82398-1783686174686.87))-$O$1</f>
        <v>18496670.1669922</v>
      </c>
      <c r="O1779" s="41" t="n">
        <f aca="false">N1779*100/$O$2</f>
        <v>47.3219543444576</v>
      </c>
      <c r="R1779" s="47" t="n">
        <f aca="false">SUM(D1779,I1779,N1779)</f>
        <v>124489837.825684</v>
      </c>
      <c r="S1779" s="41" t="n">
        <f aca="false">R1779*100/$R$2</f>
        <v>45.1036479117521</v>
      </c>
      <c r="U1779" s="41" t="n">
        <f aca="false">[1]Plan1!$B1774</f>
        <v>14.71</v>
      </c>
    </row>
    <row r="1780" customFormat="false" ht="15" hidden="false" customHeight="false" outlineLevel="0" collapsed="false">
      <c r="A1780" s="46" t="n">
        <v>43778</v>
      </c>
      <c r="B1780" s="41" t="n">
        <f aca="false">[2]Plan1!$C1775</f>
        <v>-9.56</v>
      </c>
      <c r="C1780" s="41" t="n">
        <f aca="false">$E$5 + B1780</f>
        <v>771.44</v>
      </c>
      <c r="D1780" s="47" t="n">
        <f aca="false">IF(C1780&gt;$E$5,$E$2+$E$1,(IF(C1780&gt;764.99,C1780^3*3486.59308-C1780^2*7860012.00812+C1780*5908819377.96283-1481278321001.59,IF(C1780&gt;752.99,C1780^3*3588.471445-C1780^2*8028757.56264+C1780*5988077680.84934-1488767378546.26,C1780^3*899.851852-C1780^2*1969009.674601+C1780*1435480406.01138-348666163343.76))))-$E$1</f>
        <v>63876723.6999512</v>
      </c>
      <c r="E1780" s="47" t="n">
        <f aca="false">D1780*100/$E$2</f>
        <v>42.8763154853124</v>
      </c>
      <c r="G1780" s="41" t="n">
        <f aca="false">[3]Plan1!$C1775</f>
        <v>-7.74</v>
      </c>
      <c r="H1780" s="41" t="n">
        <f aca="false">$J$5 + G1780</f>
        <v>752.26</v>
      </c>
      <c r="I1780" s="47" t="n">
        <f aca="false">IF(H1780&gt;$J$5,$J$2+$J$1,(IF(H1780&gt;739.99,H1780^3*2498.244218-H1780^2*5471052.355142+H1780*3994605728.77515-972400879260.135,H1780^3*1396.138889-H1780^2*3002770.071427+H1780*2152080038.43115-513963640099.415)))-$J$1</f>
        <v>41716663.1413574</v>
      </c>
      <c r="J1780" s="47" t="n">
        <f aca="false">I1780*100/$J$2</f>
        <v>47.4363225247442</v>
      </c>
      <c r="L1780" s="41" t="n">
        <f aca="false">[4]Plan1!$C1775</f>
        <v>-4.94</v>
      </c>
      <c r="M1780" s="41" t="n">
        <f aca="false">$O$5 + L1780</f>
        <v>833.84</v>
      </c>
      <c r="N1780" s="47" t="n">
        <f aca="false">IF(M1780&gt;$O$5,$O$2+$O$1,(M1780^3*3270.5936-M1780^2*8015778.389801+M1780*6549018422.82398-1783686174686.87))-$O$1</f>
        <v>18397826.7597656</v>
      </c>
      <c r="O1780" s="41" t="n">
        <f aca="false">N1780*100/$O$2</f>
        <v>47.0690729792283</v>
      </c>
      <c r="R1780" s="47" t="n">
        <f aca="false">SUM(D1780,I1780,N1780)</f>
        <v>123991213.601074</v>
      </c>
      <c r="S1780" s="41" t="n">
        <f aca="false">R1780*100/$R$2</f>
        <v>44.9229924312739</v>
      </c>
      <c r="U1780" s="41" t="n">
        <f aca="false">[1]Plan1!$B1775</f>
        <v>39.29</v>
      </c>
    </row>
    <row r="1781" customFormat="false" ht="15" hidden="false" customHeight="false" outlineLevel="0" collapsed="false">
      <c r="A1781" s="46" t="n">
        <v>43779</v>
      </c>
      <c r="B1781" s="41" t="n">
        <f aca="false">[2]Plan1!$C1776</f>
        <v>-9.59</v>
      </c>
      <c r="C1781" s="41" t="n">
        <f aca="false">$E$5 + B1781</f>
        <v>771.41</v>
      </c>
      <c r="D1781" s="47" t="n">
        <f aca="false">IF(C1781&gt;$E$5,$E$2+$E$1,(IF(C1781&gt;764.99,C1781^3*3486.59308-C1781^2*7860012.00812+C1781*5908819377.96283-1481278321001.59,IF(C1781&gt;752.99,C1781^3*3588.471445-C1781^2*8028757.56264+C1781*5988077680.84934-1488767378546.26,C1781^3*899.851852-C1781^2*1969009.674601+C1781*1435480406.01138-348666163343.76))))-$E$1</f>
        <v>63679378.0349121</v>
      </c>
      <c r="E1781" s="47" t="n">
        <f aca="false">D1781*100/$E$2</f>
        <v>42.7438500972374</v>
      </c>
      <c r="G1781" s="41" t="n">
        <f aca="false">[3]Plan1!$C1776</f>
        <v>-7.77</v>
      </c>
      <c r="H1781" s="41" t="n">
        <f aca="false">$J$5 + G1781</f>
        <v>752.23</v>
      </c>
      <c r="I1781" s="47" t="n">
        <f aca="false">IF(H1781&gt;$J$5,$J$2+$J$1,(IF(H1781&gt;739.99,H1781^3*2498.244218-H1781^2*5471052.355142+H1781*3994605728.77515-972400879260.135,H1781^3*1396.138889-H1781^2*3002770.071427+H1781*2152080038.43115-513963640099.415)))-$J$1</f>
        <v>41580895.8835449</v>
      </c>
      <c r="J1781" s="47" t="n">
        <f aca="false">I1781*100/$J$2</f>
        <v>47.2819405836942</v>
      </c>
      <c r="L1781" s="41" t="n">
        <f aca="false">[4]Plan1!$C1776</f>
        <v>-4.97</v>
      </c>
      <c r="M1781" s="41" t="n">
        <f aca="false">$O$5 + L1781</f>
        <v>833.81</v>
      </c>
      <c r="N1781" s="47" t="n">
        <f aca="false">IF(M1781&gt;$O$5,$O$2+$O$1,(M1781^3*3270.5936-M1781^2*8015778.389801+M1781*6549018422.82398-1783686174686.87))-$O$1</f>
        <v>18299281.5712891</v>
      </c>
      <c r="O1781" s="41" t="n">
        <f aca="false">N1781*100/$O$2</f>
        <v>46.8169545780322</v>
      </c>
      <c r="R1781" s="47" t="n">
        <f aca="false">SUM(D1781,I1781,N1781)</f>
        <v>123559555.489746</v>
      </c>
      <c r="S1781" s="41" t="n">
        <f aca="false">R1781*100/$R$2</f>
        <v>44.7665993006245</v>
      </c>
      <c r="U1781" s="41" t="n">
        <f aca="false">[1]Plan1!$B1776</f>
        <v>28.88</v>
      </c>
    </row>
    <row r="1782" customFormat="false" ht="15" hidden="false" customHeight="false" outlineLevel="0" collapsed="false">
      <c r="A1782" s="46" t="n">
        <v>43780</v>
      </c>
      <c r="B1782" s="41" t="n">
        <f aca="false">[2]Plan1!$C1777</f>
        <v>-9.61</v>
      </c>
      <c r="C1782" s="41" t="n">
        <f aca="false">$E$5 + B1782</f>
        <v>771.39</v>
      </c>
      <c r="D1782" s="47" t="n">
        <f aca="false">IF(C1782&gt;$E$5,$E$2+$E$1,(IF(C1782&gt;764.99,C1782^3*3486.59308-C1782^2*7860012.00812+C1782*5908819377.96283-1481278321001.59,IF(C1782&gt;752.99,C1782^3*3588.471445-C1782^2*8028757.56264+C1782*5988077680.84934-1488767378546.26,C1782^3*899.851852-C1782^2*1969009.674601+C1782*1435480406.01138-348666163343.76))))-$E$1</f>
        <v>63548023.0583496</v>
      </c>
      <c r="E1782" s="47" t="n">
        <f aca="false">D1782*100/$E$2</f>
        <v>42.6556799925508</v>
      </c>
      <c r="G1782" s="41" t="n">
        <f aca="false">[3]Plan1!$C1777</f>
        <v>-7.83</v>
      </c>
      <c r="H1782" s="41" t="n">
        <f aca="false">$J$5 + G1782</f>
        <v>752.17</v>
      </c>
      <c r="I1782" s="47" t="n">
        <f aca="false">IF(H1782&gt;$J$5,$J$2+$J$1,(IF(H1782&gt;739.99,H1782^3*2498.244218-H1782^2*5471052.355142+H1782*3994605728.77515-972400879260.135,H1782^3*1396.138889-H1782^2*3002770.071427+H1782*2152080038.43115-513963640099.415)))-$J$1</f>
        <v>41310261.1975098</v>
      </c>
      <c r="J1782" s="47" t="n">
        <f aca="false">I1782*100/$J$2</f>
        <v>46.9741999043967</v>
      </c>
      <c r="L1782" s="41" t="n">
        <f aca="false">[4]Plan1!$C1777</f>
        <v>-5.01</v>
      </c>
      <c r="M1782" s="41" t="n">
        <f aca="false">$O$5 + L1782</f>
        <v>833.77</v>
      </c>
      <c r="N1782" s="47" t="n">
        <f aca="false">IF(M1782&gt;$O$5,$O$2+$O$1,(M1782^3*3270.5936-M1782^2*8015778.389801+M1782*6549018422.82398-1783686174686.87))-$O$1</f>
        <v>18168350.9667969</v>
      </c>
      <c r="O1782" s="41" t="n">
        <f aca="false">N1782*100/$O$2</f>
        <v>46.4819812000061</v>
      </c>
      <c r="R1782" s="47" t="n">
        <f aca="false">SUM(D1782,I1782,N1782)</f>
        <v>123026635.222656</v>
      </c>
      <c r="S1782" s="41" t="n">
        <f aca="false">R1782*100/$R$2</f>
        <v>44.5735180940644</v>
      </c>
      <c r="U1782" s="41" t="n">
        <f aca="false">[1]Plan1!$B1777</f>
        <v>21.16</v>
      </c>
    </row>
    <row r="1783" customFormat="false" ht="15" hidden="false" customHeight="false" outlineLevel="0" collapsed="false">
      <c r="A1783" s="46" t="n">
        <v>43781</v>
      </c>
      <c r="B1783" s="41" t="n">
        <f aca="false">[2]Plan1!$C1778</f>
        <v>-9.64</v>
      </c>
      <c r="C1783" s="41" t="n">
        <f aca="false">$E$5 + B1783</f>
        <v>771.36</v>
      </c>
      <c r="D1783" s="47" t="n">
        <f aca="false">IF(C1783&gt;$E$5,$E$2+$E$1,(IF(C1783&gt;764.99,C1783^3*3486.59308-C1783^2*7860012.00812+C1783*5908819377.96283-1481278321001.59,IF(C1783&gt;752.99,C1783^3*3588.471445-C1783^2*8028757.56264+C1783*5988077680.84934-1488767378546.26,C1783^3*899.851852-C1783^2*1969009.674601+C1783*1435480406.01138-348666163343.76))))-$E$1</f>
        <v>63351303.3786621</v>
      </c>
      <c r="E1783" s="47" t="n">
        <f aca="false">D1783*100/$E$2</f>
        <v>42.5236347879772</v>
      </c>
      <c r="G1783" s="41" t="n">
        <f aca="false">[3]Plan1!$C1778</f>
        <v>-7.87</v>
      </c>
      <c r="H1783" s="41" t="n">
        <f aca="false">$J$5 + G1783</f>
        <v>752.13</v>
      </c>
      <c r="I1783" s="47" t="n">
        <f aca="false">IF(H1783&gt;$J$5,$J$2+$J$1,(IF(H1783&gt;739.99,H1783^3*2498.244218-H1783^2*5471052.355142+H1783*3994605728.77515-972400879260.135,H1783^3*1396.138889-H1783^2*3002770.071427+H1783*2152080038.43115-513963640099.415)))-$J$1</f>
        <v>41130503.3171387</v>
      </c>
      <c r="J1783" s="47" t="n">
        <f aca="false">I1783*100/$J$2</f>
        <v>46.7697959049504</v>
      </c>
      <c r="L1783" s="41" t="n">
        <f aca="false">[4]Plan1!$C1778</f>
        <v>-5.05</v>
      </c>
      <c r="M1783" s="41" t="n">
        <f aca="false">$O$5 + L1783</f>
        <v>833.73</v>
      </c>
      <c r="N1783" s="47" t="n">
        <f aca="false">IF(M1783&gt;$O$5,$O$2+$O$1,(M1783^3*3270.5936-M1783^2*8015778.389801+M1783*6549018422.82398-1783686174686.87))-$O$1</f>
        <v>18037948.3300781</v>
      </c>
      <c r="O1783" s="41" t="n">
        <f aca="false">N1783*100/$O$2</f>
        <v>46.1483585768264</v>
      </c>
      <c r="R1783" s="47" t="n">
        <f aca="false">SUM(D1783,I1783,N1783)</f>
        <v>122519755.025879</v>
      </c>
      <c r="S1783" s="41" t="n">
        <f aca="false">R1783*100/$R$2</f>
        <v>44.3898714098997</v>
      </c>
      <c r="U1783" s="41" t="n">
        <f aca="false">[1]Plan1!$B1778</f>
        <v>17.32</v>
      </c>
    </row>
    <row r="1784" customFormat="false" ht="15" hidden="false" customHeight="false" outlineLevel="0" collapsed="false">
      <c r="A1784" s="46" t="n">
        <v>43782</v>
      </c>
      <c r="B1784" s="41" t="n">
        <f aca="false">[2]Plan1!$C1779</f>
        <v>-9.67</v>
      </c>
      <c r="C1784" s="41" t="n">
        <f aca="false">$E$5 + B1784</f>
        <v>771.33</v>
      </c>
      <c r="D1784" s="47" t="n">
        <f aca="false">IF(C1784&gt;$E$5,$E$2+$E$1,(IF(C1784&gt;764.99,C1784^3*3486.59308-C1784^2*7860012.00812+C1784*5908819377.96283-1481278321001.59,IF(C1784&gt;752.99,C1784^3*3588.471445-C1784^2*8028757.56264+C1784*5988077680.84934-1488767378546.26,C1784^3*899.851852-C1784^2*1969009.674601+C1784*1435480406.01138-348666163343.76))))-$E$1</f>
        <v>63154958.536377</v>
      </c>
      <c r="E1784" s="47" t="n">
        <f aca="false">D1784*100/$E$2</f>
        <v>42.3918411875215</v>
      </c>
      <c r="G1784" s="41" t="n">
        <f aca="false">[3]Plan1!$C1779</f>
        <v>-7.91</v>
      </c>
      <c r="H1784" s="41" t="n">
        <f aca="false">$J$5 + G1784</f>
        <v>752.09</v>
      </c>
      <c r="I1784" s="47" t="n">
        <f aca="false">IF(H1784&gt;$J$5,$J$2+$J$1,(IF(H1784&gt;739.99,H1784^3*2498.244218-H1784^2*5471052.355142+H1784*3994605728.77515-972400879260.135,H1784^3*1396.138889-H1784^2*3002770.071427+H1784*2152080038.43115-513963640099.415)))-$J$1</f>
        <v>40951276.5109863</v>
      </c>
      <c r="J1784" s="47" t="n">
        <f aca="false">I1784*100/$J$2</f>
        <v>46.5659957938793</v>
      </c>
      <c r="L1784" s="41" t="n">
        <f aca="false">[4]Plan1!$C1779</f>
        <v>-5.09</v>
      </c>
      <c r="M1784" s="41" t="n">
        <f aca="false">$O$5 + L1784</f>
        <v>833.69</v>
      </c>
      <c r="N1784" s="47" t="n">
        <f aca="false">IF(M1784&gt;$O$5,$O$2+$O$1,(M1784^3*3270.5936-M1784^2*8015778.389801+M1784*6549018422.82398-1783686174686.87))-$O$1</f>
        <v>17908072.4072266</v>
      </c>
      <c r="O1784" s="41" t="n">
        <f aca="false">N1784*100/$O$2</f>
        <v>45.8160835004944</v>
      </c>
      <c r="R1784" s="47" t="n">
        <f aca="false">SUM(D1784,I1784,N1784)</f>
        <v>122014307.45459</v>
      </c>
      <c r="S1784" s="41" t="n">
        <f aca="false">R1784*100/$R$2</f>
        <v>44.2067437772234</v>
      </c>
      <c r="U1784" s="41" t="n">
        <f aca="false">[1]Plan1!$B1779</f>
        <v>15.55</v>
      </c>
    </row>
    <row r="1785" customFormat="false" ht="15" hidden="false" customHeight="false" outlineLevel="0" collapsed="false">
      <c r="A1785" s="46" t="n">
        <v>43783</v>
      </c>
      <c r="B1785" s="41" t="n">
        <f aca="false">[2]Plan1!$C1780</f>
        <v>-9.7</v>
      </c>
      <c r="C1785" s="41" t="n">
        <f aca="false">$E$5 + B1785</f>
        <v>771.3</v>
      </c>
      <c r="D1785" s="47" t="n">
        <f aca="false">IF(C1785&gt;$E$5,$E$2+$E$1,(IF(C1785&gt;764.99,C1785^3*3486.59308-C1785^2*7860012.00812+C1785*5908819377.96283-1481278321001.59,IF(C1785&gt;752.99,C1785^3*3588.471445-C1785^2*8028757.56264+C1785*5988077680.84934-1488767378546.26,C1785^3*899.851852-C1785^2*1969009.674601+C1785*1435480406.01138-348666163343.76))))-$E$1</f>
        <v>62958987.9675293</v>
      </c>
      <c r="E1785" s="47" t="n">
        <f aca="false">D1785*100/$E$2</f>
        <v>42.2602988126305</v>
      </c>
      <c r="G1785" s="41" t="n">
        <f aca="false">[3]Plan1!$C1780</f>
        <v>-7.94</v>
      </c>
      <c r="H1785" s="41" t="n">
        <f aca="false">$J$5 + G1785</f>
        <v>752.06</v>
      </c>
      <c r="I1785" s="47" t="n">
        <f aca="false">IF(H1785&gt;$J$5,$J$2+$J$1,(IF(H1785&gt;739.99,H1785^3*2498.244218-H1785^2*5471052.355142+H1785*3994605728.77515-972400879260.135,H1785^3*1396.138889-H1785^2*3002770.071427+H1785*2152080038.43115-513963640099.415)))-$J$1</f>
        <v>40817204.3479004</v>
      </c>
      <c r="J1785" s="47" t="n">
        <f aca="false">I1785*100/$J$2</f>
        <v>46.4135413574307</v>
      </c>
      <c r="L1785" s="41" t="n">
        <f aca="false">[4]Plan1!$C1780</f>
        <v>-5.1</v>
      </c>
      <c r="M1785" s="41" t="n">
        <f aca="false">$O$5 + L1785</f>
        <v>833.68</v>
      </c>
      <c r="N1785" s="47" t="n">
        <f aca="false">IF(M1785&gt;$O$5,$O$2+$O$1,(M1785^3*3270.5936-M1785^2*8015778.389801+M1785*6549018422.82398-1783686174686.87))-$O$1</f>
        <v>17875685.5771484</v>
      </c>
      <c r="O1785" s="41" t="n">
        <f aca="false">N1785*100/$O$2</f>
        <v>45.7332249059213</v>
      </c>
      <c r="R1785" s="47" t="n">
        <f aca="false">SUM(D1785,I1785,N1785)</f>
        <v>121651877.892578</v>
      </c>
      <c r="S1785" s="41" t="n">
        <f aca="false">R1785*100/$R$2</f>
        <v>44.0754326947825</v>
      </c>
      <c r="U1785" s="41" t="n">
        <f aca="false">[1]Plan1!$B1780</f>
        <v>15.27</v>
      </c>
    </row>
    <row r="1786" customFormat="false" ht="15" hidden="false" customHeight="false" outlineLevel="0" collapsed="false">
      <c r="A1786" s="46" t="n">
        <v>43784</v>
      </c>
      <c r="B1786" s="41" t="n">
        <f aca="false">[2]Plan1!$C1781</f>
        <v>-9.68</v>
      </c>
      <c r="C1786" s="41" t="n">
        <f aca="false">$E$5 + B1786</f>
        <v>771.32</v>
      </c>
      <c r="D1786" s="47" t="n">
        <f aca="false">IF(C1786&gt;$E$5,$E$2+$E$1,(IF(C1786&gt;764.99,C1786^3*3486.59308-C1786^2*7860012.00812+C1786*5908819377.96283-1481278321001.59,IF(C1786&gt;752.99,C1786^3*3588.471445-C1786^2*8028757.56264+C1786*5988077680.84934-1488767378546.26,C1786^3*899.851852-C1786^2*1969009.674601+C1786*1435480406.01138-348666163343.76))))-$E$1</f>
        <v>63089593.4553223</v>
      </c>
      <c r="E1786" s="47" t="n">
        <f aca="false">D1786*100/$E$2</f>
        <v>42.3479658339547</v>
      </c>
      <c r="G1786" s="41" t="n">
        <f aca="false">[3]Plan1!$C1781</f>
        <v>-7.92</v>
      </c>
      <c r="H1786" s="41" t="n">
        <f aca="false">$J$5 + G1786</f>
        <v>752.08</v>
      </c>
      <c r="I1786" s="47" t="n">
        <f aca="false">IF(H1786&gt;$J$5,$J$2+$J$1,(IF(H1786&gt;739.99,H1786^3*2498.244218-H1786^2*5471052.355142+H1786*3994605728.77515-972400879260.135,H1786^3*1396.138889-H1786^2*3002770.071427+H1786*2152080038.43115-513963640099.415)))-$J$1</f>
        <v>40906552.6779785</v>
      </c>
      <c r="J1786" s="47" t="n">
        <f aca="false">I1786*100/$J$2</f>
        <v>46.515139996523</v>
      </c>
      <c r="L1786" s="41" t="n">
        <f aca="false">[4]Plan1!$C1781</f>
        <v>-5.11</v>
      </c>
      <c r="M1786" s="41" t="n">
        <f aca="false">$O$5 + L1786</f>
        <v>833.67</v>
      </c>
      <c r="N1786" s="47" t="n">
        <f aca="false">IF(M1786&gt;$O$5,$O$2+$O$1,(M1786^3*3270.5936-M1786^2*8015778.389801+M1786*6549018422.82398-1783686174686.87))-$O$1</f>
        <v>17843331.5688477</v>
      </c>
      <c r="O1786" s="41" t="n">
        <f aca="false">N1786*100/$O$2</f>
        <v>45.6504502827136</v>
      </c>
      <c r="R1786" s="47" t="n">
        <f aca="false">SUM(D1786,I1786,N1786)</f>
        <v>121839477.702148</v>
      </c>
      <c r="S1786" s="41" t="n">
        <f aca="false">R1786*100/$R$2</f>
        <v>44.1434015820986</v>
      </c>
      <c r="U1786" s="41" t="n">
        <f aca="false">[1]Plan1!$B1781</f>
        <v>51.07</v>
      </c>
    </row>
    <row r="1787" customFormat="false" ht="15" hidden="false" customHeight="false" outlineLevel="0" collapsed="false">
      <c r="A1787" s="46" t="n">
        <v>43785</v>
      </c>
      <c r="B1787" s="41" t="n">
        <f aca="false">[2]Plan1!$C1782</f>
        <v>-9.64</v>
      </c>
      <c r="C1787" s="41" t="n">
        <f aca="false">$E$5 + B1787</f>
        <v>771.36</v>
      </c>
      <c r="D1787" s="47" t="n">
        <f aca="false">IF(C1787&gt;$E$5,$E$2+$E$1,(IF(C1787&gt;764.99,C1787^3*3486.59308-C1787^2*7860012.00812+C1787*5908819377.96283-1481278321001.59,IF(C1787&gt;752.99,C1787^3*3588.471445-C1787^2*8028757.56264+C1787*5988077680.84934-1488767378546.26,C1787^3*899.851852-C1787^2*1969009.674601+C1787*1435480406.01138-348666163343.76))))-$E$1</f>
        <v>63351303.3786621</v>
      </c>
      <c r="E1787" s="47" t="n">
        <f aca="false">D1787*100/$E$2</f>
        <v>42.5236347879772</v>
      </c>
      <c r="G1787" s="41" t="n">
        <f aca="false">[3]Plan1!$C1782</f>
        <v>-7.93</v>
      </c>
      <c r="H1787" s="41" t="n">
        <f aca="false">$J$5 + G1787</f>
        <v>752.07</v>
      </c>
      <c r="I1787" s="47" t="n">
        <f aca="false">IF(H1787&gt;$J$5,$J$2+$J$1,(IF(H1787&gt;739.99,H1787^3*2498.244218-H1787^2*5471052.355142+H1787*3994605728.77515-972400879260.135,H1787^3*1396.138889-H1787^2*3002770.071427+H1787*2152080038.43115-513963640099.415)))-$J$1</f>
        <v>40861861.9616699</v>
      </c>
      <c r="J1787" s="47" t="n">
        <f aca="false">I1787*100/$J$2</f>
        <v>46.4643218564073</v>
      </c>
      <c r="L1787" s="41" t="n">
        <f aca="false">[4]Plan1!$C1782</f>
        <v>-5.09</v>
      </c>
      <c r="M1787" s="41" t="n">
        <f aca="false">$O$5 + L1787</f>
        <v>833.69</v>
      </c>
      <c r="N1787" s="47" t="n">
        <f aca="false">IF(M1787&gt;$O$5,$O$2+$O$1,(M1787^3*3270.5936-M1787^2*8015778.389801+M1787*6549018422.82398-1783686174686.87))-$O$1</f>
        <v>17908072.4072266</v>
      </c>
      <c r="O1787" s="41" t="n">
        <f aca="false">N1787*100/$O$2</f>
        <v>45.8160835004944</v>
      </c>
      <c r="R1787" s="47" t="n">
        <f aca="false">SUM(D1787,I1787,N1787)</f>
        <v>122121237.747559</v>
      </c>
      <c r="S1787" s="41" t="n">
        <f aca="false">R1787*100/$R$2</f>
        <v>44.2454854638494</v>
      </c>
      <c r="U1787" s="41" t="n">
        <f aca="false">[1]Plan1!$B1782</f>
        <v>55.46</v>
      </c>
    </row>
    <row r="1788" customFormat="false" ht="15" hidden="false" customHeight="false" outlineLevel="0" collapsed="false">
      <c r="A1788" s="46" t="n">
        <v>43786</v>
      </c>
      <c r="B1788" s="41" t="n">
        <f aca="false">[2]Plan1!$C1783</f>
        <v>-9.63</v>
      </c>
      <c r="C1788" s="41" t="n">
        <f aca="false">$E$5 + B1788</f>
        <v>771.37</v>
      </c>
      <c r="D1788" s="47" t="n">
        <f aca="false">IF(C1788&gt;$E$5,$E$2+$E$1,(IF(C1788&gt;764.99,C1788^3*3486.59308-C1788^2*7860012.00812+C1788*5908819377.96283-1481278321001.59,IF(C1788&gt;752.99,C1788^3*3588.471445-C1788^2*8028757.56264+C1788*5988077680.84934-1488767378546.26,C1788^3*899.851852-C1788^2*1969009.674601+C1788*1435480406.01138-348666163343.76))))-$E$1</f>
        <v>63416834.9294434</v>
      </c>
      <c r="E1788" s="47" t="n">
        <f aca="false">D1788*100/$E$2</f>
        <v>42.5676218819105</v>
      </c>
      <c r="G1788" s="41" t="n">
        <f aca="false">[3]Plan1!$C1783</f>
        <v>-7.94</v>
      </c>
      <c r="H1788" s="41" t="n">
        <f aca="false">$J$5 + G1788</f>
        <v>752.06</v>
      </c>
      <c r="I1788" s="47" t="n">
        <f aca="false">IF(H1788&gt;$J$5,$J$2+$J$1,(IF(H1788&gt;739.99,H1788^3*2498.244218-H1788^2*5471052.355142+H1788*3994605728.77515-972400879260.135,H1788^3*1396.138889-H1788^2*3002770.071427+H1788*2152080038.43115-513963640099.415)))-$J$1</f>
        <v>40817204.3479004</v>
      </c>
      <c r="J1788" s="47" t="n">
        <f aca="false">I1788*100/$J$2</f>
        <v>46.4135413574307</v>
      </c>
      <c r="L1788" s="41" t="n">
        <f aca="false">[4]Plan1!$C1783</f>
        <v>-5.09</v>
      </c>
      <c r="M1788" s="41" t="n">
        <f aca="false">$O$5 + L1788</f>
        <v>833.69</v>
      </c>
      <c r="N1788" s="47" t="n">
        <f aca="false">IF(M1788&gt;$O$5,$O$2+$O$1,(M1788^3*3270.5936-M1788^2*8015778.389801+M1788*6549018422.82398-1783686174686.87))-$O$1</f>
        <v>17908072.4072266</v>
      </c>
      <c r="O1788" s="41" t="n">
        <f aca="false">N1788*100/$O$2</f>
        <v>45.8160835004944</v>
      </c>
      <c r="R1788" s="47" t="n">
        <f aca="false">SUM(D1788,I1788,N1788)</f>
        <v>122142111.68457</v>
      </c>
      <c r="S1788" s="41" t="n">
        <f aca="false">R1788*100/$R$2</f>
        <v>44.2530482554953</v>
      </c>
      <c r="U1788" s="41" t="n">
        <f aca="false">[1]Plan1!$B1783</f>
        <v>30.5</v>
      </c>
    </row>
    <row r="1789" customFormat="false" ht="15" hidden="false" customHeight="false" outlineLevel="0" collapsed="false">
      <c r="A1789" s="46" t="n">
        <v>43787</v>
      </c>
      <c r="B1789" s="41" t="n">
        <f aca="false">[2]Plan1!$C1784</f>
        <v>-9.6</v>
      </c>
      <c r="C1789" s="41" t="n">
        <f aca="false">$E$5 + B1789</f>
        <v>771.4</v>
      </c>
      <c r="D1789" s="47" t="n">
        <f aca="false">IF(C1789&gt;$E$5,$E$2+$E$1,(IF(C1789&gt;764.99,C1789^3*3486.59308-C1789^2*7860012.00812+C1789*5908819377.96283-1481278321001.59,IF(C1789&gt;752.99,C1789^3*3588.471445-C1789^2*8028757.56264+C1789*5988077680.84934-1488767378546.26,C1789^3*899.851852-C1789^2*1969009.674601+C1789*1435480406.01138-348666163343.76))))-$E$1</f>
        <v>63613679.6804199</v>
      </c>
      <c r="E1789" s="47" t="n">
        <f aca="false">D1789*100/$E$2</f>
        <v>42.6997510387555</v>
      </c>
      <c r="G1789" s="41" t="n">
        <f aca="false">[3]Plan1!$C1784</f>
        <v>-7.96</v>
      </c>
      <c r="H1789" s="41" t="n">
        <f aca="false">$J$5 + G1789</f>
        <v>752.04</v>
      </c>
      <c r="I1789" s="47" t="n">
        <f aca="false">IF(H1789&gt;$J$5,$J$2+$J$1,(IF(H1789&gt;739.99,H1789^3*2498.244218-H1789^2*5471052.355142+H1789*3994605728.77515-972400879260.135,H1789^3*1396.138889-H1789^2*3002770.071427+H1789*2152080038.43115-513963640099.415)))-$J$1</f>
        <v>40727988.3659668</v>
      </c>
      <c r="J1789" s="47" t="n">
        <f aca="false">I1789*100/$J$2</f>
        <v>46.3120932123807</v>
      </c>
      <c r="L1789" s="41" t="n">
        <f aca="false">[4]Plan1!$C1784</f>
        <v>-5.11</v>
      </c>
      <c r="M1789" s="41" t="n">
        <f aca="false">$O$5 + L1789</f>
        <v>833.67</v>
      </c>
      <c r="N1789" s="47" t="n">
        <f aca="false">IF(M1789&gt;$O$5,$O$2+$O$1,(M1789^3*3270.5936-M1789^2*8015778.389801+M1789*6549018422.82398-1783686174686.87))-$O$1</f>
        <v>17843331.5688477</v>
      </c>
      <c r="O1789" s="41" t="n">
        <f aca="false">N1789*100/$O$2</f>
        <v>45.6504502827136</v>
      </c>
      <c r="R1789" s="47" t="n">
        <f aca="false">SUM(D1789,I1789,N1789)</f>
        <v>122184999.615234</v>
      </c>
      <c r="S1789" s="41" t="n">
        <f aca="false">R1789*100/$R$2</f>
        <v>44.2685868902797</v>
      </c>
      <c r="U1789" s="41" t="n">
        <f aca="false">[1]Plan1!$B1784</f>
        <v>26.93</v>
      </c>
    </row>
    <row r="1790" customFormat="false" ht="15" hidden="false" customHeight="false" outlineLevel="0" collapsed="false">
      <c r="A1790" s="46" t="n">
        <v>43788</v>
      </c>
      <c r="B1790" s="41" t="n">
        <f aca="false">[2]Plan1!$C1785</f>
        <v>-9.58</v>
      </c>
      <c r="C1790" s="41" t="n">
        <f aca="false">$E$5 + B1790</f>
        <v>771.42</v>
      </c>
      <c r="D1790" s="47" t="n">
        <f aca="false">IF(C1790&gt;$E$5,$E$2+$E$1,(IF(C1790&gt;764.99,C1790^3*3486.59308-C1790^2*7860012.00812+C1790*5908819377.96283-1481278321001.59,IF(C1790&gt;752.99,C1790^3*3588.471445-C1790^2*8028757.56264+C1790*5988077680.84934-1488767378546.26,C1790^3*899.851852-C1790^2*1969009.674601+C1790*1435480406.01138-348666163343.76))))-$E$1</f>
        <v>63745118.1433106</v>
      </c>
      <c r="E1790" s="47" t="n">
        <f aca="false">D1790*100/$E$2</f>
        <v>42.7879771824174</v>
      </c>
      <c r="G1790" s="41" t="n">
        <f aca="false">[3]Plan1!$C1785</f>
        <v>-7.96</v>
      </c>
      <c r="H1790" s="41" t="n">
        <f aca="false">$J$5 + G1790</f>
        <v>752.04</v>
      </c>
      <c r="I1790" s="47" t="n">
        <f aca="false">IF(H1790&gt;$J$5,$J$2+$J$1,(IF(H1790&gt;739.99,H1790^3*2498.244218-H1790^2*5471052.355142+H1790*3994605728.77515-972400879260.135,H1790^3*1396.138889-H1790^2*3002770.071427+H1790*2152080038.43115-513963640099.415)))-$J$1</f>
        <v>40727988.3659668</v>
      </c>
      <c r="J1790" s="47" t="n">
        <f aca="false">I1790*100/$J$2</f>
        <v>46.3120932123807</v>
      </c>
      <c r="L1790" s="41" t="n">
        <f aca="false">[4]Plan1!$C1785</f>
        <v>-5.06</v>
      </c>
      <c r="M1790" s="41" t="n">
        <f aca="false">$O$5 + L1790</f>
        <v>833.72</v>
      </c>
      <c r="N1790" s="47" t="n">
        <f aca="false">IF(M1790&gt;$O$5,$O$2+$O$1,(M1790^3*3270.5936-M1790^2*8015778.389801+M1790*6549018422.82398-1783686174686.87))-$O$1</f>
        <v>18005430.0185547</v>
      </c>
      <c r="O1790" s="41" t="n">
        <f aca="false">N1790*100/$O$2</f>
        <v>46.065163599602</v>
      </c>
      <c r="R1790" s="47" t="n">
        <f aca="false">SUM(D1790,I1790,N1790)</f>
        <v>122478536.527832</v>
      </c>
      <c r="S1790" s="41" t="n">
        <f aca="false">R1790*100/$R$2</f>
        <v>44.3749376236901</v>
      </c>
      <c r="U1790" s="41" t="n">
        <f aca="false">[1]Plan1!$B1785</f>
        <v>61.8</v>
      </c>
    </row>
    <row r="1791" customFormat="false" ht="15" hidden="false" customHeight="false" outlineLevel="0" collapsed="false">
      <c r="A1791" s="46" t="n">
        <v>43789</v>
      </c>
      <c r="B1791" s="41" t="n">
        <f aca="false">[2]Plan1!$C1786</f>
        <v>-9.55</v>
      </c>
      <c r="C1791" s="41" t="n">
        <f aca="false">$E$5 + B1791</f>
        <v>771.45</v>
      </c>
      <c r="D1791" s="47" t="n">
        <f aca="false">IF(C1791&gt;$E$5,$E$2+$E$1,(IF(C1791&gt;764.99,C1791^3*3486.59308-C1791^2*7860012.00812+C1791*5908819377.96283-1481278321001.59,IF(C1791&gt;752.99,C1791^3*3588.471445-C1791^2*8028757.56264+C1791*5988077680.84934-1488767378546.26,C1791^3*899.851852-C1791^2*1969009.674601+C1791*1435480406.01138-348666163343.76))))-$E$1</f>
        <v>63942589.192627</v>
      </c>
      <c r="E1791" s="47" t="n">
        <f aca="false">D1791*100/$E$2</f>
        <v>42.9205267328527</v>
      </c>
      <c r="G1791" s="41" t="n">
        <f aca="false">[3]Plan1!$C1786</f>
        <v>-7.96</v>
      </c>
      <c r="H1791" s="41" t="n">
        <f aca="false">$J$5 + G1791</f>
        <v>752.04</v>
      </c>
      <c r="I1791" s="47" t="n">
        <f aca="false">IF(H1791&gt;$J$5,$J$2+$J$1,(IF(H1791&gt;739.99,H1791^3*2498.244218-H1791^2*5471052.355142+H1791*3994605728.77515-972400879260.135,H1791^3*1396.138889-H1791^2*3002770.071427+H1791*2152080038.43115-513963640099.415)))-$J$1</f>
        <v>40727988.3659668</v>
      </c>
      <c r="J1791" s="47" t="n">
        <f aca="false">I1791*100/$J$2</f>
        <v>46.3120932123807</v>
      </c>
      <c r="L1791" s="41" t="n">
        <f aca="false">[4]Plan1!$C1786</f>
        <v>-5.06</v>
      </c>
      <c r="M1791" s="41" t="n">
        <f aca="false">$O$5 + L1791</f>
        <v>833.72</v>
      </c>
      <c r="N1791" s="47" t="n">
        <f aca="false">IF(M1791&gt;$O$5,$O$2+$O$1,(M1791^3*3270.5936-M1791^2*8015778.389801+M1791*6549018422.82398-1783686174686.87))-$O$1</f>
        <v>18005430.0185547</v>
      </c>
      <c r="O1791" s="41" t="n">
        <f aca="false">N1791*100/$O$2</f>
        <v>46.065163599602</v>
      </c>
      <c r="R1791" s="47" t="n">
        <f aca="false">SUM(D1791,I1791,N1791)</f>
        <v>122676007.577148</v>
      </c>
      <c r="S1791" s="41" t="n">
        <f aca="false">R1791*100/$R$2</f>
        <v>44.4464829388475</v>
      </c>
      <c r="U1791" s="41" t="n">
        <f aca="false">[1]Plan1!$B1786</f>
        <v>38.36</v>
      </c>
    </row>
    <row r="1792" customFormat="false" ht="15" hidden="false" customHeight="false" outlineLevel="0" collapsed="false">
      <c r="A1792" s="46" t="n">
        <v>43790</v>
      </c>
      <c r="B1792" s="41" t="n">
        <f aca="false">[2]Plan1!$C1787</f>
        <v>-9.54</v>
      </c>
      <c r="C1792" s="41" t="n">
        <f aca="false">$E$5 + B1792</f>
        <v>771.46</v>
      </c>
      <c r="D1792" s="47" t="n">
        <f aca="false">IF(C1792&gt;$E$5,$E$2+$E$1,(IF(C1792&gt;764.99,C1792^3*3486.59308-C1792^2*7860012.00812+C1792*5908819377.96283-1481278321001.59,IF(C1792&gt;752.99,C1792^3*3588.471445-C1792^2*8028757.56264+C1792*5988077680.84934-1488767378546.26,C1792^3*899.851852-C1792^2*1969009.674601+C1792*1435480406.01138-348666163343.76))))-$E$1</f>
        <v>64008496.5222168</v>
      </c>
      <c r="E1792" s="47" t="n">
        <f aca="false">D1792*100/$E$2</f>
        <v>42.964766062809</v>
      </c>
      <c r="G1792" s="41" t="n">
        <f aca="false">[3]Plan1!$C1787</f>
        <v>-7.98</v>
      </c>
      <c r="H1792" s="41" t="n">
        <f aca="false">$J$5 + G1792</f>
        <v>752.02</v>
      </c>
      <c r="I1792" s="47" t="n">
        <f aca="false">IF(H1792&gt;$J$5,$J$2+$J$1,(IF(H1792&gt;739.99,H1792^3*2498.244218-H1792^2*5471052.355142+H1792*3994605728.77515-972400879260.135,H1792^3*1396.138889-H1792^2*3002770.071427+H1792*2152080038.43115-513963640099.415)))-$J$1</f>
        <v>40638904.614502</v>
      </c>
      <c r="J1792" s="47" t="n">
        <f aca="false">I1792*100/$J$2</f>
        <v>46.2107954275632</v>
      </c>
      <c r="L1792" s="41" t="n">
        <f aca="false">[4]Plan1!$C1787</f>
        <v>-5.11</v>
      </c>
      <c r="M1792" s="41" t="n">
        <f aca="false">$O$5 + L1792</f>
        <v>833.67</v>
      </c>
      <c r="N1792" s="47" t="n">
        <f aca="false">IF(M1792&gt;$O$5,$O$2+$O$1,(M1792^3*3270.5936-M1792^2*8015778.389801+M1792*6549018422.82398-1783686174686.87))-$O$1</f>
        <v>17843331.5688477</v>
      </c>
      <c r="O1792" s="41" t="n">
        <f aca="false">N1792*100/$O$2</f>
        <v>45.6504502827136</v>
      </c>
      <c r="R1792" s="47" t="n">
        <f aca="false">SUM(D1792,I1792,N1792)</f>
        <v>122490732.705566</v>
      </c>
      <c r="S1792" s="41" t="n">
        <f aca="false">R1792*100/$R$2</f>
        <v>44.3793563948606</v>
      </c>
      <c r="U1792" s="41" t="n">
        <f aca="false">[1]Plan1!$B1787</f>
        <v>22.53</v>
      </c>
    </row>
    <row r="1793" customFormat="false" ht="15" hidden="false" customHeight="false" outlineLevel="0" collapsed="false">
      <c r="A1793" s="46" t="n">
        <v>43791</v>
      </c>
      <c r="B1793" s="41" t="n">
        <f aca="false">[2]Plan1!$C1788</f>
        <v>-9.53</v>
      </c>
      <c r="C1793" s="41" t="n">
        <f aca="false">$E$5 + B1793</f>
        <v>771.47</v>
      </c>
      <c r="D1793" s="47" t="n">
        <f aca="false">IF(C1793&gt;$E$5,$E$2+$E$1,(IF(C1793&gt;764.99,C1793^3*3486.59308-C1793^2*7860012.00812+C1793*5908819377.96283-1481278321001.59,IF(C1793&gt;752.99,C1793^3*3588.471445-C1793^2*8028757.56264+C1793*5988077680.84934-1488767378546.26,C1793^3*899.851852-C1793^2*1969009.674601+C1793*1435480406.01138-348666163343.76))))-$E$1</f>
        <v>64074445.7097168</v>
      </c>
      <c r="E1793" s="47" t="n">
        <f aca="false">D1793*100/$E$2</f>
        <v>43.0090334892746</v>
      </c>
      <c r="G1793" s="41" t="n">
        <f aca="false">[3]Plan1!$C1788</f>
        <v>-8</v>
      </c>
      <c r="H1793" s="41" t="n">
        <f aca="false">$J$5 + G1793</f>
        <v>752</v>
      </c>
      <c r="I1793" s="47" t="n">
        <f aca="false">IF(H1793&gt;$J$5,$J$2+$J$1,(IF(H1793&gt;739.99,H1793^3*2498.244218-H1793^2*5471052.355142+H1793*3994605728.77515-972400879260.135,H1793^3*1396.138889-H1793^2*3002770.071427+H1793*2152080038.43115-513963640099.415)))-$J$1</f>
        <v>40549952.9714356</v>
      </c>
      <c r="J1793" s="47" t="n">
        <f aca="false">I1793*100/$J$2</f>
        <v>46.1096478641709</v>
      </c>
      <c r="L1793" s="41" t="n">
        <f aca="false">[4]Plan1!$C1788</f>
        <v>-5.14</v>
      </c>
      <c r="M1793" s="41" t="n">
        <f aca="false">$O$5 + L1793</f>
        <v>833.64</v>
      </c>
      <c r="N1793" s="47" t="n">
        <f aca="false">IF(M1793&gt;$O$5,$O$2+$O$1,(M1793^3*3270.5936-M1793^2*8015778.389801+M1793*6549018422.82398-1783686174686.87))-$O$1</f>
        <v>17746466.2773438</v>
      </c>
      <c r="O1793" s="41" t="n">
        <f aca="false">N1793*100/$O$2</f>
        <v>45.4026297365976</v>
      </c>
      <c r="R1793" s="47" t="n">
        <f aca="false">SUM(D1793,I1793,N1793)</f>
        <v>122370864.958496</v>
      </c>
      <c r="S1793" s="41" t="n">
        <f aca="false">R1793*100/$R$2</f>
        <v>44.3359273668028</v>
      </c>
      <c r="U1793" s="41" t="n">
        <f aca="false">[1]Plan1!$B1788</f>
        <v>27.31</v>
      </c>
    </row>
    <row r="1794" customFormat="false" ht="15" hidden="false" customHeight="false" outlineLevel="0" collapsed="false">
      <c r="A1794" s="46" t="n">
        <v>43792</v>
      </c>
      <c r="B1794" s="41" t="n">
        <f aca="false">[2]Plan1!$C1789</f>
        <v>-9.47</v>
      </c>
      <c r="C1794" s="41" t="n">
        <f aca="false">$E$5 + B1794</f>
        <v>771.53</v>
      </c>
      <c r="D1794" s="47" t="n">
        <f aca="false">IF(C1794&gt;$E$5,$E$2+$E$1,(IF(C1794&gt;764.99,C1794^3*3486.59308-C1794^2*7860012.00812+C1794*5908819377.96283-1481278321001.59,IF(C1794&gt;752.99,C1794^3*3588.471445-C1794^2*8028757.56264+C1794*5988077680.84934-1488767378546.26,C1794^3*899.851852-C1794^2*1969009.674601+C1794*1435480406.01138-348666163343.76))))-$E$1</f>
        <v>64471021.0217285</v>
      </c>
      <c r="E1794" s="47" t="n">
        <f aca="false">D1794*100/$E$2</f>
        <v>43.2752288607118</v>
      </c>
      <c r="G1794" s="41" t="n">
        <f aca="false">[3]Plan1!$C1789</f>
        <v>-7.98</v>
      </c>
      <c r="H1794" s="41" t="n">
        <f aca="false">$J$5 + G1794</f>
        <v>752.02</v>
      </c>
      <c r="I1794" s="47" t="n">
        <f aca="false">IF(H1794&gt;$J$5,$J$2+$J$1,(IF(H1794&gt;739.99,H1794^3*2498.244218-H1794^2*5471052.355142+H1794*3994605728.77515-972400879260.135,H1794^3*1396.138889-H1794^2*3002770.071427+H1794*2152080038.43115-513963640099.415)))-$J$1</f>
        <v>40638904.614502</v>
      </c>
      <c r="J1794" s="47" t="n">
        <f aca="false">I1794*100/$J$2</f>
        <v>46.2107954275632</v>
      </c>
      <c r="L1794" s="41" t="n">
        <f aca="false">[4]Plan1!$C1789</f>
        <v>-4.93</v>
      </c>
      <c r="M1794" s="41" t="n">
        <f aca="false">$O$5 + L1794</f>
        <v>833.85</v>
      </c>
      <c r="N1794" s="47" t="n">
        <f aca="false">IF(M1794&gt;$O$5,$O$2+$O$1,(M1794^3*3270.5936-M1794^2*8015778.389801+M1794*6549018422.82398-1783686174686.87))-$O$1</f>
        <v>18430741.4003906</v>
      </c>
      <c r="O1794" s="41" t="n">
        <f aca="false">N1794*100/$O$2</f>
        <v>47.1532819263987</v>
      </c>
      <c r="R1794" s="47" t="n">
        <f aca="false">SUM(D1794,I1794,N1794)</f>
        <v>123540667.036621</v>
      </c>
      <c r="S1794" s="41" t="n">
        <f aca="false">R1794*100/$R$2</f>
        <v>44.7597558654154</v>
      </c>
      <c r="U1794" s="41" t="n">
        <f aca="false">[1]Plan1!$B1789</f>
        <v>36.08</v>
      </c>
    </row>
    <row r="1795" customFormat="false" ht="15" hidden="false" customHeight="false" outlineLevel="0" collapsed="false">
      <c r="A1795" s="46" t="n">
        <v>43793</v>
      </c>
      <c r="B1795" s="41" t="n">
        <f aca="false">[2]Plan1!$C1790</f>
        <v>-9.41</v>
      </c>
      <c r="C1795" s="41" t="n">
        <f aca="false">$E$5 + B1795</f>
        <v>771.59</v>
      </c>
      <c r="D1795" s="47" t="n">
        <f aca="false">IF(C1795&gt;$E$5,$E$2+$E$1,(IF(C1795&gt;764.99,C1795^3*3486.59308-C1795^2*7860012.00812+C1795*5908819377.96283-1481278321001.59,IF(C1795&gt;752.99,C1795^3*3588.471445-C1795^2*8028757.56264+C1795*5988077680.84934-1488767378546.26,C1795^3*899.851852-C1795^2*1969009.674601+C1795*1435480406.01138-348666163343.76))))-$E$1</f>
        <v>64869108.486084</v>
      </c>
      <c r="E1795" s="47" t="n">
        <f aca="false">D1795*100/$E$2</f>
        <v>43.5424392422684</v>
      </c>
      <c r="G1795" s="41" t="n">
        <f aca="false">[3]Plan1!$C1790</f>
        <v>-7.97</v>
      </c>
      <c r="H1795" s="41" t="n">
        <f aca="false">$J$5 + G1795</f>
        <v>752.03</v>
      </c>
      <c r="I1795" s="47" t="n">
        <f aca="false">IF(H1795&gt;$J$5,$J$2+$J$1,(IF(H1795&gt;739.99,H1795^3*2498.244218-H1795^2*5471052.355142+H1795*3994605728.77515-972400879260.135,H1795^3*1396.138889-H1795^2*3002770.071427+H1795*2152080038.43115-513963640099.415)))-$J$1</f>
        <v>40683429.9692383</v>
      </c>
      <c r="J1795" s="47" t="n">
        <f aca="false">I1795*100/$J$2</f>
        <v>46.2614255338265</v>
      </c>
      <c r="L1795" s="41" t="n">
        <f aca="false">[4]Plan1!$C1790</f>
        <v>-4.72</v>
      </c>
      <c r="M1795" s="41" t="n">
        <f aca="false">$O$5 + L1795</f>
        <v>834.06</v>
      </c>
      <c r="N1795" s="47" t="n">
        <f aca="false">IF(M1795&gt;$O$5,$O$2+$O$1,(M1795^3*3270.5936-M1795^2*8015778.389801+M1795*6549018422.82398-1783686174686.87))-$O$1</f>
        <v>19129637.8798828</v>
      </c>
      <c r="O1795" s="41" t="n">
        <f aca="false">N1795*100/$O$2</f>
        <v>48.9413414525425</v>
      </c>
      <c r="R1795" s="47" t="n">
        <f aca="false">SUM(D1795,I1795,N1795)</f>
        <v>124682176.335205</v>
      </c>
      <c r="S1795" s="41" t="n">
        <f aca="false">R1795*100/$R$2</f>
        <v>45.1733336673515</v>
      </c>
      <c r="U1795" s="41" t="n">
        <f aca="false">[1]Plan1!$B1790</f>
        <v>33.012</v>
      </c>
    </row>
    <row r="1796" customFormat="false" ht="15" hidden="false" customHeight="false" outlineLevel="0" collapsed="false">
      <c r="A1796" s="46" t="n">
        <v>43794</v>
      </c>
      <c r="B1796" s="41" t="n">
        <f aca="false">[2]Plan1!$C1791</f>
        <v>-9.36</v>
      </c>
      <c r="C1796" s="41" t="n">
        <f aca="false">$E$5 + B1796</f>
        <v>771.64</v>
      </c>
      <c r="D1796" s="47" t="n">
        <f aca="false">IF(C1796&gt;$E$5,$E$2+$E$1,(IF(C1796&gt;764.99,C1796^3*3486.59308-C1796^2*7860012.00812+C1796*5908819377.96283-1481278321001.59,IF(C1796&gt;752.99,C1796^3*3588.471445-C1796^2*8028757.56264+C1796*5988077680.84934-1488767378546.26,C1796^3*899.851852-C1796^2*1969009.674601+C1796*1435480406.01138-348666163343.76))))-$E$1</f>
        <v>65202006.4177246</v>
      </c>
      <c r="E1796" s="47" t="n">
        <f aca="false">D1796*100/$E$2</f>
        <v>43.765892104511</v>
      </c>
      <c r="G1796" s="41" t="n">
        <f aca="false">[3]Plan1!$C1791</f>
        <v>-7.96</v>
      </c>
      <c r="H1796" s="41" t="n">
        <f aca="false">$J$5 + G1796</f>
        <v>752.04</v>
      </c>
      <c r="I1796" s="47" t="n">
        <f aca="false">IF(H1796&gt;$J$5,$J$2+$J$1,(IF(H1796&gt;739.99,H1796^3*2498.244218-H1796^2*5471052.355142+H1796*3994605728.77515-972400879260.135,H1796^3*1396.138889-H1796^2*3002770.071427+H1796*2152080038.43115-513963640099.415)))-$J$1</f>
        <v>40727988.3659668</v>
      </c>
      <c r="J1796" s="47" t="n">
        <f aca="false">I1796*100/$J$2</f>
        <v>46.3120932123807</v>
      </c>
      <c r="L1796" s="41" t="n">
        <f aca="false">[4]Plan1!$C1791</f>
        <v>-4.68</v>
      </c>
      <c r="M1796" s="41" t="n">
        <f aca="false">$O$5 + L1796</f>
        <v>834.1</v>
      </c>
      <c r="N1796" s="47" t="n">
        <f aca="false">IF(M1796&gt;$O$5,$O$2+$O$1,(M1796^3*3270.5936-M1796^2*8015778.389801+M1796*6549018422.82398-1783686174686.87))-$O$1</f>
        <v>19264433.8144531</v>
      </c>
      <c r="O1796" s="41" t="n">
        <f aca="false">N1796*100/$O$2</f>
        <v>49.286203906377</v>
      </c>
      <c r="R1796" s="47" t="n">
        <f aca="false">SUM(D1796,I1796,N1796)</f>
        <v>125194428.598145</v>
      </c>
      <c r="S1796" s="41" t="n">
        <f aca="false">R1796*100/$R$2</f>
        <v>45.358926693362</v>
      </c>
      <c r="U1796" s="41" t="n">
        <f aca="false">[1]Plan1!$B1791</f>
        <v>24.31</v>
      </c>
    </row>
    <row r="1797" customFormat="false" ht="15" hidden="false" customHeight="false" outlineLevel="0" collapsed="false">
      <c r="A1797" s="46" t="n">
        <v>43795</v>
      </c>
      <c r="B1797" s="41" t="n">
        <f aca="false">[2]Plan1!$C1792</f>
        <v>-9.36</v>
      </c>
      <c r="C1797" s="41" t="n">
        <f aca="false">$E$5 + B1797</f>
        <v>771.64</v>
      </c>
      <c r="D1797" s="47" t="n">
        <f aca="false">IF(C1797&gt;$E$5,$E$2+$E$1,(IF(C1797&gt;764.99,C1797^3*3486.59308-C1797^2*7860012.00812+C1797*5908819377.96283-1481278321001.59,IF(C1797&gt;752.99,C1797^3*3588.471445-C1797^2*8028757.56264+C1797*5988077680.84934-1488767378546.26,C1797^3*899.851852-C1797^2*1969009.674601+C1797*1435480406.01138-348666163343.76))))-$E$1</f>
        <v>65202006.4177246</v>
      </c>
      <c r="E1797" s="47" t="n">
        <f aca="false">D1797*100/$E$2</f>
        <v>43.765892104511</v>
      </c>
      <c r="G1797" s="41" t="n">
        <f aca="false">[3]Plan1!$C1792</f>
        <v>-7.97</v>
      </c>
      <c r="H1797" s="41" t="n">
        <f aca="false">$J$5 + G1797</f>
        <v>752.03</v>
      </c>
      <c r="I1797" s="47" t="n">
        <f aca="false">IF(H1797&gt;$J$5,$J$2+$J$1,(IF(H1797&gt;739.99,H1797^3*2498.244218-H1797^2*5471052.355142+H1797*3994605728.77515-972400879260.135,H1797^3*1396.138889-H1797^2*3002770.071427+H1797*2152080038.43115-513963640099.415)))-$J$1</f>
        <v>40683429.9692383</v>
      </c>
      <c r="J1797" s="47" t="n">
        <f aca="false">I1797*100/$J$2</f>
        <v>46.2614255338265</v>
      </c>
      <c r="L1797" s="41" t="n">
        <f aca="false">[4]Plan1!$C1792</f>
        <v>-4.69</v>
      </c>
      <c r="M1797" s="41" t="n">
        <f aca="false">$O$5 + L1797</f>
        <v>834.09</v>
      </c>
      <c r="N1797" s="47" t="n">
        <f aca="false">IF(M1797&gt;$O$5,$O$2+$O$1,(M1797^3*3270.5936-M1797^2*8015778.389801+M1797*6549018422.82398-1783686174686.87))-$O$1</f>
        <v>19230684.4106445</v>
      </c>
      <c r="O1797" s="41" t="n">
        <f aca="false">N1797*100/$O$2</f>
        <v>49.1998592977656</v>
      </c>
      <c r="R1797" s="47" t="n">
        <f aca="false">SUM(D1797,I1797,N1797)</f>
        <v>125116120.797607</v>
      </c>
      <c r="S1797" s="41" t="n">
        <f aca="false">R1797*100/$R$2</f>
        <v>45.3305551609874</v>
      </c>
      <c r="U1797" s="41" t="n">
        <f aca="false">[1]Plan1!$B1792</f>
        <v>21.84</v>
      </c>
    </row>
    <row r="1798" customFormat="false" ht="15" hidden="false" customHeight="false" outlineLevel="0" collapsed="false">
      <c r="A1798" s="46" t="n">
        <v>43796</v>
      </c>
      <c r="B1798" s="41" t="n">
        <f aca="false">[2]Plan1!$C1793</f>
        <v>-9.37</v>
      </c>
      <c r="C1798" s="41" t="n">
        <f aca="false">$E$5 + B1798</f>
        <v>771.63</v>
      </c>
      <c r="D1798" s="47" t="n">
        <f aca="false">IF(C1798&gt;$E$5,$E$2+$E$1,(IF(C1798&gt;764.99,C1798^3*3486.59308-C1798^2*7860012.00812+C1798*5908819377.96283-1481278321001.59,IF(C1798&gt;752.99,C1798^3*3588.471445-C1798^2*8028757.56264+C1798*5988077680.84934-1488767378546.26,C1798^3*899.851852-C1798^2*1969009.674601+C1798*1435480406.01138-348666163343.76))))-$E$1</f>
        <v>65135342.4470215</v>
      </c>
      <c r="E1798" s="47" t="n">
        <f aca="false">D1798*100/$E$2</f>
        <v>43.7211448902863</v>
      </c>
      <c r="G1798" s="41" t="n">
        <f aca="false">[3]Plan1!$C1793</f>
        <v>-8</v>
      </c>
      <c r="H1798" s="41" t="n">
        <f aca="false">$J$5 + G1798</f>
        <v>752</v>
      </c>
      <c r="I1798" s="47" t="n">
        <f aca="false">IF(H1798&gt;$J$5,$J$2+$J$1,(IF(H1798&gt;739.99,H1798^3*2498.244218-H1798^2*5471052.355142+H1798*3994605728.77515-972400879260.135,H1798^3*1396.138889-H1798^2*3002770.071427+H1798*2152080038.43115-513963640099.415)))-$J$1</f>
        <v>40549952.9714356</v>
      </c>
      <c r="J1798" s="47" t="n">
        <f aca="false">I1798*100/$J$2</f>
        <v>46.1096478641709</v>
      </c>
      <c r="L1798" s="41" t="n">
        <f aca="false">[4]Plan1!$C1793</f>
        <v>-4.71</v>
      </c>
      <c r="M1798" s="41" t="n">
        <f aca="false">$O$5 + L1798</f>
        <v>834.07</v>
      </c>
      <c r="N1798" s="47" t="n">
        <f aca="false">IF(M1798&gt;$O$5,$O$2+$O$1,(M1798^3*3270.5936-M1798^2*8015778.389801+M1798*6549018422.82398-1783686174686.87))-$O$1</f>
        <v>19163286.4638672</v>
      </c>
      <c r="O1798" s="41" t="n">
        <f aca="false">N1798*100/$O$2</f>
        <v>49.0274281233156</v>
      </c>
      <c r="R1798" s="47" t="n">
        <f aca="false">SUM(D1798,I1798,N1798)</f>
        <v>124848581.882324</v>
      </c>
      <c r="S1798" s="41" t="n">
        <f aca="false">R1798*100/$R$2</f>
        <v>45.2336237065942</v>
      </c>
      <c r="U1798" s="41" t="n">
        <f aca="false">[1]Plan1!$B1793</f>
        <v>20.83</v>
      </c>
    </row>
    <row r="1799" customFormat="false" ht="15" hidden="false" customHeight="false" outlineLevel="0" collapsed="false">
      <c r="A1799" s="46" t="n">
        <v>43797</v>
      </c>
      <c r="B1799" s="41" t="n">
        <f aca="false">[2]Plan1!$C1794</f>
        <v>-9.39</v>
      </c>
      <c r="C1799" s="41" t="n">
        <f aca="false">$E$5 + B1799</f>
        <v>771.61</v>
      </c>
      <c r="D1799" s="47" t="n">
        <f aca="false">IF(C1799&gt;$E$5,$E$2+$E$1,(IF(C1799&gt;764.99,C1799^3*3486.59308-C1799^2*7860012.00812+C1799*5908819377.96283-1481278321001.59,IF(C1799&gt;752.99,C1799^3*3588.471445-C1799^2*8028757.56264+C1799*5988077680.84934-1488767378546.26,C1799^3*899.851852-C1799^2*1969009.674601+C1799*1435480406.01138-348666163343.76))))-$E$1</f>
        <v>65002141.1237793</v>
      </c>
      <c r="E1799" s="47" t="n">
        <f aca="false">D1799*100/$E$2</f>
        <v>43.6317354524257</v>
      </c>
      <c r="G1799" s="41" t="n">
        <f aca="false">[3]Plan1!$C1794</f>
        <v>-8.02</v>
      </c>
      <c r="H1799" s="41" t="n">
        <f aca="false">$J$5 + G1799</f>
        <v>751.98</v>
      </c>
      <c r="I1799" s="47" t="n">
        <f aca="false">IF(H1799&gt;$J$5,$J$2+$J$1,(IF(H1799&gt;739.99,H1799^3*2498.244218-H1799^2*5471052.355142+H1799*3994605728.77515-972400879260.135,H1799^3*1396.138889-H1799^2*3002770.071427+H1799*2152080038.43115-513963640099.415)))-$J$1</f>
        <v>40461133.3181152</v>
      </c>
      <c r="J1799" s="47" t="n">
        <f aca="false">I1799*100/$J$2</f>
        <v>46.0086503872835</v>
      </c>
      <c r="L1799" s="41" t="n">
        <f aca="false">[4]Plan1!$C1794</f>
        <v>-4.73</v>
      </c>
      <c r="M1799" s="41" t="n">
        <f aca="false">$O$5 + L1799</f>
        <v>834.05</v>
      </c>
      <c r="N1799" s="47" t="n">
        <f aca="false">IF(M1799&gt;$O$5,$O$2+$O$1,(M1799^3*3270.5936-M1799^2*8015778.389801+M1799*6549018422.82398-1783686174686.87))-$O$1</f>
        <v>19096022.862793</v>
      </c>
      <c r="O1799" s="41" t="n">
        <f aca="false">N1799*100/$O$2</f>
        <v>48.8553406594456</v>
      </c>
      <c r="R1799" s="47" t="n">
        <f aca="false">SUM(D1799,I1799,N1799)</f>
        <v>124559297.304688</v>
      </c>
      <c r="S1799" s="41" t="n">
        <f aca="false">R1799*100/$R$2</f>
        <v>45.1288136276037</v>
      </c>
      <c r="U1799" s="41" t="n">
        <f aca="false">[1]Plan1!$B1794</f>
        <v>19.51</v>
      </c>
    </row>
    <row r="1800" customFormat="false" ht="15" hidden="false" customHeight="false" outlineLevel="0" collapsed="false">
      <c r="A1800" s="46" t="n">
        <v>43798</v>
      </c>
      <c r="B1800" s="41" t="n">
        <f aca="false">[2]Plan1!$C1795</f>
        <v>-9.38</v>
      </c>
      <c r="C1800" s="41" t="n">
        <f aca="false">$E$5 + B1800</f>
        <v>771.62</v>
      </c>
      <c r="D1800" s="47" t="n">
        <f aca="false">IF(C1800&gt;$E$5,$E$2+$E$1,(IF(C1800&gt;764.99,C1800^3*3486.59308-C1800^2*7860012.00812+C1800*5908819377.96283-1481278321001.59,IF(C1800&gt;752.99,C1800^3*3588.471445-C1800^2*8028757.56264+C1800*5988077680.84934-1488767378546.26,C1800^3*899.851852-C1800^2*1969009.674601+C1800*1435480406.01138-348666163343.76))))-$E$1</f>
        <v>65068720.6882324</v>
      </c>
      <c r="E1800" s="47" t="n">
        <f aca="false">D1800*100/$E$2</f>
        <v>43.6764260101909</v>
      </c>
      <c r="G1800" s="41" t="n">
        <f aca="false">[3]Plan1!$C1795</f>
        <v>-8.04</v>
      </c>
      <c r="H1800" s="41" t="n">
        <f aca="false">$J$5 + G1800</f>
        <v>751.96</v>
      </c>
      <c r="I1800" s="47" t="n">
        <f aca="false">IF(H1800&gt;$J$5,$J$2+$J$1,(IF(H1800&gt;739.99,H1800^3*2498.244218-H1800^2*5471052.355142+H1800*3994605728.77515-972400879260.135,H1800^3*1396.138889-H1800^2*3002770.071427+H1800*2152080038.43115-513963640099.415)))-$J$1</f>
        <v>40372445.5339356</v>
      </c>
      <c r="J1800" s="47" t="n">
        <f aca="false">I1800*100/$J$2</f>
        <v>45.9078028597596</v>
      </c>
      <c r="L1800" s="41" t="n">
        <f aca="false">[4]Plan1!$C1795</f>
        <v>-4.58</v>
      </c>
      <c r="M1800" s="41" t="n">
        <f aca="false">$O$5 + L1800</f>
        <v>834.2</v>
      </c>
      <c r="N1800" s="47" t="n">
        <f aca="false">IF(M1800&gt;$O$5,$O$2+$O$1,(M1800^3*3270.5936-M1800^2*8015778.389801+M1800*6549018422.82398-1783686174686.87))-$O$1</f>
        <v>19603781.5878906</v>
      </c>
      <c r="O1800" s="41" t="n">
        <f aca="false">N1800*100/$O$2</f>
        <v>50.1543925963694</v>
      </c>
      <c r="R1800" s="47" t="n">
        <f aca="false">SUM(D1800,I1800,N1800)</f>
        <v>125044947.810059</v>
      </c>
      <c r="S1800" s="41" t="n">
        <f aca="false">R1800*100/$R$2</f>
        <v>45.3047686275057</v>
      </c>
      <c r="U1800" s="41" t="n">
        <f aca="false">[1]Plan1!$B1795</f>
        <v>48.24</v>
      </c>
    </row>
    <row r="1801" customFormat="false" ht="15" hidden="false" customHeight="false" outlineLevel="0" collapsed="false">
      <c r="A1801" s="46" t="n">
        <v>43799</v>
      </c>
      <c r="B1801" s="41" t="n">
        <f aca="false">[2]Plan1!$C1796</f>
        <v>-9.34</v>
      </c>
      <c r="C1801" s="41" t="n">
        <f aca="false">$E$5 + B1801</f>
        <v>771.66</v>
      </c>
      <c r="D1801" s="47" t="n">
        <f aca="false">IF(C1801&gt;$E$5,$E$2+$E$1,(IF(C1801&gt;764.99,C1801^3*3486.59308-C1801^2*7860012.00812+C1801*5908819377.96283-1481278321001.59,IF(C1801&gt;752.99,C1801^3*3588.471445-C1801^2*8028757.56264+C1801*5988077680.84934-1488767378546.26,C1801^3*899.851852-C1801^2*1969009.674601+C1801*1435480406.01138-348666163343.76))))-$E$1</f>
        <v>65335461.0866699</v>
      </c>
      <c r="E1801" s="47" t="n">
        <f aca="false">D1801*100/$E$2</f>
        <v>43.8554715969653</v>
      </c>
      <c r="G1801" s="41" t="n">
        <f aca="false">[3]Plan1!$C1796</f>
        <v>-8.04</v>
      </c>
      <c r="H1801" s="41" t="n">
        <f aca="false">$J$5 + G1801</f>
        <v>751.96</v>
      </c>
      <c r="I1801" s="47" t="n">
        <f aca="false">IF(H1801&gt;$J$5,$J$2+$J$1,(IF(H1801&gt;739.99,H1801^3*2498.244218-H1801^2*5471052.355142+H1801*3994605728.77515-972400879260.135,H1801^3*1396.138889-H1801^2*3002770.071427+H1801*2152080038.43115-513963640099.415)))-$J$1</f>
        <v>40372445.5339356</v>
      </c>
      <c r="J1801" s="47" t="n">
        <f aca="false">I1801*100/$J$2</f>
        <v>45.9078028597596</v>
      </c>
      <c r="L1801" s="41" t="n">
        <f aca="false">[4]Plan1!$C1796</f>
        <v>-4.52</v>
      </c>
      <c r="M1801" s="41" t="n">
        <f aca="false">$O$5 + L1801</f>
        <v>834.26</v>
      </c>
      <c r="N1801" s="47" t="n">
        <f aca="false">IF(M1801&gt;$O$5,$O$2+$O$1,(M1801^3*3270.5936-M1801^2*8015778.389801+M1801*6549018422.82398-1783686174686.87))-$O$1</f>
        <v>19809013.4042969</v>
      </c>
      <c r="O1801" s="41" t="n">
        <f aca="false">N1801*100/$O$2</f>
        <v>50.6794584897613</v>
      </c>
      <c r="R1801" s="47" t="n">
        <f aca="false">SUM(D1801,I1801,N1801)</f>
        <v>125516920.024902</v>
      </c>
      <c r="S1801" s="41" t="n">
        <f aca="false">R1801*100/$R$2</f>
        <v>45.4757678751089</v>
      </c>
      <c r="U1801" s="41" t="n">
        <f aca="false">[1]Plan1!$B1796</f>
        <v>41.2</v>
      </c>
    </row>
    <row r="1802" customFormat="false" ht="15" hidden="false" customHeight="false" outlineLevel="0" collapsed="false">
      <c r="A1802" s="46" t="n">
        <v>43800</v>
      </c>
      <c r="B1802" s="41" t="n">
        <f aca="false">[2]Plan1!$C1797</f>
        <v>-9.3</v>
      </c>
      <c r="C1802" s="41" t="n">
        <f aca="false">$E$5 + B1802</f>
        <v>771.7</v>
      </c>
      <c r="D1802" s="47" t="n">
        <f aca="false">IF(C1802&gt;$E$5,$E$2+$E$1,(IF(C1802&gt;764.99,C1802^3*3486.59308-C1802^2*7860012.00812+C1802*5908819377.96283-1481278321001.59,IF(C1802&gt;752.99,C1802^3*3588.471445-C1802^2*8028757.56264+C1802*5988077680.84934-1488767378546.26,C1802^3*899.851852-C1802^2*1969009.674601+C1802*1435480406.01138-348666163343.76))))-$E$1</f>
        <v>65602877.904541</v>
      </c>
      <c r="E1802" s="47" t="n">
        <f aca="false">D1802*100/$E$2</f>
        <v>44.0349712203802</v>
      </c>
      <c r="G1802" s="41" t="n">
        <f aca="false">[3]Plan1!$C1797</f>
        <v>-8.05</v>
      </c>
      <c r="H1802" s="41" t="n">
        <f aca="false">$J$5 + G1802</f>
        <v>751.95</v>
      </c>
      <c r="I1802" s="47" t="n">
        <f aca="false">IF(H1802&gt;$J$5,$J$2+$J$1,(IF(H1802&gt;739.99,H1802^3*2498.244218-H1802^2*5471052.355142+H1802*3994605728.77515-972400879260.135,H1802^3*1396.138889-H1802^2*3002770.071427+H1802*2152080038.43115-513963640099.415)))-$J$1</f>
        <v>40328151.0551758</v>
      </c>
      <c r="J1802" s="47" t="n">
        <f aca="false">I1802*100/$J$2</f>
        <v>45.8574352842564</v>
      </c>
      <c r="L1802" s="41" t="n">
        <f aca="false">[4]Plan1!$C1797</f>
        <v>-4.48</v>
      </c>
      <c r="M1802" s="41" t="n">
        <f aca="false">$O$5 + L1802</f>
        <v>834.3</v>
      </c>
      <c r="N1802" s="47" t="n">
        <f aca="false">IF(M1802&gt;$O$5,$O$2+$O$1,(M1802^3*3270.5936-M1802^2*8015778.389801+M1802*6549018422.82398-1783686174686.87))-$O$1</f>
        <v>19946513.5458984</v>
      </c>
      <c r="O1802" s="41" t="n">
        <f aca="false">N1802*100/$O$2</f>
        <v>51.0312393975939</v>
      </c>
      <c r="R1802" s="47" t="n">
        <f aca="false">SUM(D1802,I1802,N1802)</f>
        <v>125877542.505615</v>
      </c>
      <c r="S1802" s="41" t="n">
        <f aca="false">R1802*100/$R$2</f>
        <v>45.6064242377746</v>
      </c>
      <c r="U1802" s="41" t="n">
        <f aca="false">[1]Plan1!$B1797</f>
        <v>39.77</v>
      </c>
    </row>
    <row r="1803" customFormat="false" ht="15" hidden="false" customHeight="false" outlineLevel="0" collapsed="false">
      <c r="A1803" s="46" t="n">
        <v>43801</v>
      </c>
      <c r="B1803" s="41" t="n">
        <f aca="false">[2]Plan1!$C1798</f>
        <v>-9.23</v>
      </c>
      <c r="C1803" s="41" t="n">
        <f aca="false">$E$5 + B1803</f>
        <v>771.77</v>
      </c>
      <c r="D1803" s="47" t="n">
        <f aca="false">IF(C1803&gt;$E$5,$E$2+$E$1,(IF(C1803&gt;764.99,C1803^3*3486.59308-C1803^2*7860012.00812+C1803*5908819377.96283-1481278321001.59,IF(C1803&gt;752.99,C1803^3*3588.471445-C1803^2*8028757.56264+C1803*5988077680.84934-1488767378546.26,C1803^3*899.851852-C1803^2*1969009.674601+C1803*1435480406.01138-348666163343.76))))-$E$1</f>
        <v>66072488.9958496</v>
      </c>
      <c r="E1803" s="47" t="n">
        <f aca="false">D1803*100/$E$2</f>
        <v>44.3501907892631</v>
      </c>
      <c r="G1803" s="41" t="n">
        <f aca="false">[3]Plan1!$C1798</f>
        <v>-8.02</v>
      </c>
      <c r="H1803" s="41" t="n">
        <f aca="false">$J$5 + G1803</f>
        <v>751.98</v>
      </c>
      <c r="I1803" s="47" t="n">
        <f aca="false">IF(H1803&gt;$J$5,$J$2+$J$1,(IF(H1803&gt;739.99,H1803^3*2498.244218-H1803^2*5471052.355142+H1803*3994605728.77515-972400879260.135,H1803^3*1396.138889-H1803^2*3002770.071427+H1803*2152080038.43115-513963640099.415)))-$J$1</f>
        <v>40461133.3181152</v>
      </c>
      <c r="J1803" s="47" t="n">
        <f aca="false">I1803*100/$J$2</f>
        <v>46.0086503872835</v>
      </c>
      <c r="L1803" s="41" t="n">
        <f aca="false">[4]Plan1!$C1798</f>
        <v>-4.25</v>
      </c>
      <c r="M1803" s="41" t="n">
        <f aca="false">$O$5 + L1803</f>
        <v>834.53</v>
      </c>
      <c r="N1803" s="47" t="n">
        <f aca="false">IF(M1803&gt;$O$5,$O$2+$O$1,(M1803^3*3270.5936-M1803^2*8015778.389801+M1803*6549018422.82398-1783686174686.87))-$O$1</f>
        <v>20747746.7646484</v>
      </c>
      <c r="O1803" s="41" t="n">
        <f aca="false">N1803*100/$O$2</f>
        <v>53.0811176434964</v>
      </c>
      <c r="R1803" s="47" t="n">
        <f aca="false">SUM(D1803,I1803,N1803)</f>
        <v>127281369.078613</v>
      </c>
      <c r="S1803" s="41" t="n">
        <f aca="false">R1803*100/$R$2</f>
        <v>46.1150416525255</v>
      </c>
      <c r="U1803" s="41" t="n">
        <f aca="false">[1]Plan1!$B1798</f>
        <v>52.81</v>
      </c>
    </row>
    <row r="1804" customFormat="false" ht="15" hidden="false" customHeight="false" outlineLevel="0" collapsed="false">
      <c r="A1804" s="46" t="n">
        <v>43802</v>
      </c>
      <c r="B1804" s="41" t="n">
        <f aca="false">[2]Plan1!$C1799</f>
        <v>-9.16</v>
      </c>
      <c r="C1804" s="41" t="n">
        <f aca="false">$E$5 + B1804</f>
        <v>771.84</v>
      </c>
      <c r="D1804" s="47" t="n">
        <f aca="false">IF(C1804&gt;$E$5,$E$2+$E$1,(IF(C1804&gt;764.99,C1804^3*3486.59308-C1804^2*7860012.00812+C1804*5908819377.96283-1481278321001.59,IF(C1804&gt;752.99,C1804^3*3588.471445-C1804^2*8028757.56264+C1804*5988077680.84934-1488767378546.26,C1804^3*899.851852-C1804^2*1969009.674601+C1804*1435480406.01138-348666163343.76))))-$E$1</f>
        <v>66544182.9016113</v>
      </c>
      <c r="E1804" s="47" t="n">
        <f aca="false">D1804*100/$E$2</f>
        <v>44.6668084168506</v>
      </c>
      <c r="G1804" s="41" t="n">
        <f aca="false">[3]Plan1!$C1799</f>
        <v>-8</v>
      </c>
      <c r="H1804" s="41" t="n">
        <f aca="false">$J$5 + G1804</f>
        <v>752</v>
      </c>
      <c r="I1804" s="47" t="n">
        <f aca="false">IF(H1804&gt;$J$5,$J$2+$J$1,(IF(H1804&gt;739.99,H1804^3*2498.244218-H1804^2*5471052.355142+H1804*3994605728.77515-972400879260.135,H1804^3*1396.138889-H1804^2*3002770.071427+H1804*2152080038.43115-513963640099.415)))-$J$1</f>
        <v>40549952.9714356</v>
      </c>
      <c r="J1804" s="47" t="n">
        <f aca="false">I1804*100/$J$2</f>
        <v>46.1096478641709</v>
      </c>
      <c r="L1804" s="41" t="n">
        <f aca="false">[4]Plan1!$C1799</f>
        <v>-4.12</v>
      </c>
      <c r="M1804" s="41" t="n">
        <f aca="false">$O$5 + L1804</f>
        <v>834.66</v>
      </c>
      <c r="N1804" s="47" t="n">
        <f aca="false">IF(M1804&gt;$O$5,$O$2+$O$1,(M1804^3*3270.5936-M1804^2*8015778.389801+M1804*6549018422.82398-1783686174686.87))-$O$1</f>
        <v>21208672.9296875</v>
      </c>
      <c r="O1804" s="41" t="n">
        <f aca="false">N1804*100/$O$2</f>
        <v>54.2603529729487</v>
      </c>
      <c r="R1804" s="47" t="n">
        <f aca="false">SUM(D1804,I1804,N1804)</f>
        <v>128302808.802734</v>
      </c>
      <c r="S1804" s="41" t="n">
        <f aca="false">R1804*100/$R$2</f>
        <v>46.4851173027513</v>
      </c>
      <c r="U1804" s="41" t="n">
        <f aca="false">[1]Plan1!$B1799</f>
        <v>38.36</v>
      </c>
    </row>
    <row r="1805" customFormat="false" ht="15" hidden="false" customHeight="false" outlineLevel="0" collapsed="false">
      <c r="A1805" s="46" t="n">
        <v>43803</v>
      </c>
      <c r="B1805" s="41" t="n">
        <f aca="false">[2]Plan1!$C1800</f>
        <v>-9.13</v>
      </c>
      <c r="C1805" s="41" t="n">
        <f aca="false">$E$5 + B1805</f>
        <v>771.87</v>
      </c>
      <c r="D1805" s="47" t="n">
        <f aca="false">IF(C1805&gt;$E$5,$E$2+$E$1,(IF(C1805&gt;764.99,C1805^3*3486.59308-C1805^2*7860012.00812+C1805*5908819377.96283-1481278321001.59,IF(C1805&gt;752.99,C1805^3*3588.471445-C1805^2*8028757.56264+C1805*5988077680.84934-1488767378546.26,C1805^3*899.851852-C1805^2*1969009.674601+C1805*1435480406.01138-348666163343.76))))-$E$1</f>
        <v>66746976.8049316</v>
      </c>
      <c r="E1805" s="47" t="n">
        <f aca="false">D1805*100/$E$2</f>
        <v>44.8029308550975</v>
      </c>
      <c r="G1805" s="41" t="n">
        <f aca="false">[3]Plan1!$C1800</f>
        <v>-8</v>
      </c>
      <c r="H1805" s="41" t="n">
        <f aca="false">$J$5 + G1805</f>
        <v>752</v>
      </c>
      <c r="I1805" s="47" t="n">
        <f aca="false">IF(H1805&gt;$J$5,$J$2+$J$1,(IF(H1805&gt;739.99,H1805^3*2498.244218-H1805^2*5471052.355142+H1805*3994605728.77515-972400879260.135,H1805^3*1396.138889-H1805^2*3002770.071427+H1805*2152080038.43115-513963640099.415)))-$J$1</f>
        <v>40549952.9714356</v>
      </c>
      <c r="J1805" s="47" t="n">
        <f aca="false">I1805*100/$J$2</f>
        <v>46.1096478641709</v>
      </c>
      <c r="L1805" s="41" t="n">
        <f aca="false">[4]Plan1!$C1800</f>
        <v>-4.09</v>
      </c>
      <c r="M1805" s="41" t="n">
        <f aca="false">$O$5 + L1805</f>
        <v>834.69</v>
      </c>
      <c r="N1805" s="47" t="n">
        <f aca="false">IF(M1805&gt;$O$5,$O$2+$O$1,(M1805^3*3270.5936-M1805^2*8015778.389801+M1805*6549018422.82398-1783686174686.87))-$O$1</f>
        <v>21315872.8037109</v>
      </c>
      <c r="O1805" s="41" t="n">
        <f aca="false">N1805*100/$O$2</f>
        <v>54.5346135559872</v>
      </c>
      <c r="R1805" s="47" t="n">
        <f aca="false">SUM(D1805,I1805,N1805)</f>
        <v>128612802.580078</v>
      </c>
      <c r="S1805" s="41" t="n">
        <f aca="false">R1805*100/$R$2</f>
        <v>46.5974304877658</v>
      </c>
      <c r="U1805" s="41" t="n">
        <f aca="false">[1]Plan1!$B1800</f>
        <v>29.68</v>
      </c>
    </row>
    <row r="1806" customFormat="false" ht="15" hidden="false" customHeight="false" outlineLevel="0" collapsed="false">
      <c r="A1806" s="46" t="n">
        <v>43804</v>
      </c>
      <c r="B1806" s="41" t="n">
        <f aca="false">[2]Plan1!$C1801</f>
        <v>-9.12</v>
      </c>
      <c r="C1806" s="41" t="n">
        <f aca="false">$E$5 + B1806</f>
        <v>771.88</v>
      </c>
      <c r="D1806" s="47" t="n">
        <f aca="false">IF(C1806&gt;$E$5,$E$2+$E$1,(IF(C1806&gt;764.99,C1806^3*3486.59308-C1806^2*7860012.00812+C1806*5908819377.96283-1481278321001.59,IF(C1806&gt;752.99,C1806^3*3588.471445-C1806^2*8028757.56264+C1806*5988077680.84934-1488767378546.26,C1806^3*899.851852-C1806^2*1969009.674601+C1806*1435480406.01138-348666163343.76))))-$E$1</f>
        <v>66814660.177002</v>
      </c>
      <c r="E1806" s="47" t="n">
        <f aca="false">D1806*100/$E$2</f>
        <v>44.8483623275635</v>
      </c>
      <c r="G1806" s="41" t="n">
        <f aca="false">[3]Plan1!$C1801</f>
        <v>-8.02</v>
      </c>
      <c r="H1806" s="41" t="n">
        <f aca="false">$J$5 + G1806</f>
        <v>751.98</v>
      </c>
      <c r="I1806" s="47" t="n">
        <f aca="false">IF(H1806&gt;$J$5,$J$2+$J$1,(IF(H1806&gt;739.99,H1806^3*2498.244218-H1806^2*5471052.355142+H1806*3994605728.77515-972400879260.135,H1806^3*1396.138889-H1806^2*3002770.071427+H1806*2152080038.43115-513963640099.415)))-$J$1</f>
        <v>40461133.3181152</v>
      </c>
      <c r="J1806" s="47" t="n">
        <f aca="false">I1806*100/$J$2</f>
        <v>46.0086503872835</v>
      </c>
      <c r="L1806" s="41" t="n">
        <f aca="false">[4]Plan1!$C1801</f>
        <v>-4.08</v>
      </c>
      <c r="M1806" s="41" t="n">
        <f aca="false">$O$5 + L1806</f>
        <v>834.7</v>
      </c>
      <c r="N1806" s="47" t="n">
        <f aca="false">IF(M1806&gt;$O$5,$O$2+$O$1,(M1806^3*3270.5936-M1806^2*8015778.389801+M1806*6549018422.82398-1783686174686.87))-$O$1</f>
        <v>21351675.6767578</v>
      </c>
      <c r="O1806" s="41" t="n">
        <f aca="false">N1806*100/$O$2</f>
        <v>54.6262117684453</v>
      </c>
      <c r="R1806" s="47" t="n">
        <f aca="false">SUM(D1806,I1806,N1806)</f>
        <v>128627469.171875</v>
      </c>
      <c r="S1806" s="41" t="n">
        <f aca="false">R1806*100/$R$2</f>
        <v>46.6027443093919</v>
      </c>
      <c r="U1806" s="41" t="n">
        <f aca="false">[1]Plan1!$B1801</f>
        <v>27.31</v>
      </c>
    </row>
    <row r="1807" customFormat="false" ht="15" hidden="false" customHeight="false" outlineLevel="0" collapsed="false">
      <c r="A1807" s="46" t="n">
        <v>43805</v>
      </c>
      <c r="B1807" s="41" t="n">
        <f aca="false">[2]Plan1!$C1802</f>
        <v>-9.03</v>
      </c>
      <c r="C1807" s="41" t="n">
        <f aca="false">$E$5 + B1807</f>
        <v>771.97</v>
      </c>
      <c r="D1807" s="47" t="n">
        <f aca="false">IF(C1807&gt;$E$5,$E$2+$E$1,(IF(C1807&gt;764.99,C1807^3*3486.59308-C1807^2*7860012.00812+C1807*5908819377.96283-1481278321001.59,IF(C1807&gt;752.99,C1807^3*3588.471445-C1807^2*8028757.56264+C1807*5988077680.84934-1488767378546.26,C1807^3*899.851852-C1807^2*1969009.674601+C1807*1435480406.01138-348666163343.76))))-$E$1</f>
        <v>67425736.1696777</v>
      </c>
      <c r="E1807" s="47" t="n">
        <f aca="false">D1807*100/$E$2</f>
        <v>45.2585381401262</v>
      </c>
      <c r="G1807" s="41" t="n">
        <f aca="false">[3]Plan1!$C1802</f>
        <v>-7.98</v>
      </c>
      <c r="H1807" s="41" t="n">
        <f aca="false">$J$5 + G1807</f>
        <v>752.02</v>
      </c>
      <c r="I1807" s="47" t="n">
        <f aca="false">IF(H1807&gt;$J$5,$J$2+$J$1,(IF(H1807&gt;739.99,H1807^3*2498.244218-H1807^2*5471052.355142+H1807*3994605728.77515-972400879260.135,H1807^3*1396.138889-H1807^2*3002770.071427+H1807*2152080038.43115-513963640099.415)))-$J$1</f>
        <v>40638904.614502</v>
      </c>
      <c r="J1807" s="47" t="n">
        <f aca="false">I1807*100/$J$2</f>
        <v>46.2107954275632</v>
      </c>
      <c r="L1807" s="41" t="n">
        <f aca="false">[4]Plan1!$C1802</f>
        <v>-3.98</v>
      </c>
      <c r="M1807" s="41" t="n">
        <f aca="false">$O$5 + L1807</f>
        <v>834.8</v>
      </c>
      <c r="N1807" s="47" t="n">
        <f aca="false">IF(M1807&gt;$O$5,$O$2+$O$1,(M1807^3*3270.5936-M1807^2*8015778.389801+M1807*6549018422.82398-1783686174686.87))-$O$1</f>
        <v>21711622.9023438</v>
      </c>
      <c r="O1807" s="41" t="n">
        <f aca="false">N1807*100/$O$2</f>
        <v>55.5471021785467</v>
      </c>
      <c r="R1807" s="47" t="n">
        <f aca="false">SUM(D1807,I1807,N1807)</f>
        <v>129776263.686523</v>
      </c>
      <c r="S1807" s="41" t="n">
        <f aca="false">R1807*100/$R$2</f>
        <v>47.0189616024388</v>
      </c>
      <c r="U1807" s="41" t="n">
        <f aca="false">[1]Plan1!$B1802</f>
        <v>52.37</v>
      </c>
    </row>
    <row r="1808" customFormat="false" ht="15" hidden="false" customHeight="false" outlineLevel="0" collapsed="false">
      <c r="A1808" s="46" t="n">
        <v>43806</v>
      </c>
      <c r="B1808" s="41" t="n">
        <f aca="false">[2]Plan1!$C1803</f>
        <v>-8.97</v>
      </c>
      <c r="C1808" s="41" t="n">
        <f aca="false">$E$5 + B1808</f>
        <v>772.03</v>
      </c>
      <c r="D1808" s="47" t="n">
        <f aca="false">IF(C1808&gt;$E$5,$E$2+$E$1,(IF(C1808&gt;764.99,C1808^3*3486.59308-C1808^2*7860012.00812+C1808*5908819377.96283-1481278321001.59,IF(C1808&gt;752.99,C1808^3*3588.471445-C1808^2*8028757.56264+C1808*5988077680.84934-1488767378546.26,C1808^3*899.851852-C1808^2*1969009.674601+C1808*1435480406.01138-348666163343.76))))-$E$1</f>
        <v>67835050.8386231</v>
      </c>
      <c r="E1808" s="47" t="n">
        <f aca="false">D1808*100/$E$2</f>
        <v>45.5332846183723</v>
      </c>
      <c r="G1808" s="41" t="n">
        <f aca="false">[3]Plan1!$C1803</f>
        <v>-7.95</v>
      </c>
      <c r="H1808" s="41" t="n">
        <f aca="false">$J$5 + G1808</f>
        <v>752.05</v>
      </c>
      <c r="I1808" s="47" t="n">
        <f aca="false">IF(H1808&gt;$J$5,$J$2+$J$1,(IF(H1808&gt;739.99,H1808^3*2498.244218-H1808^2*5471052.355142+H1808*3994605728.77515-972400879260.135,H1808^3*1396.138889-H1808^2*3002770.071427+H1808*2152080038.43115-513963640099.415)))-$J$1</f>
        <v>40772579.8210449</v>
      </c>
      <c r="J1808" s="47" t="n">
        <f aca="false">I1808*100/$J$2</f>
        <v>46.3627984818258</v>
      </c>
      <c r="L1808" s="41" t="n">
        <f aca="false">[4]Plan1!$C1803</f>
        <v>-3.94</v>
      </c>
      <c r="M1808" s="41" t="n">
        <f aca="false">$O$5 + L1808</f>
        <v>834.84</v>
      </c>
      <c r="N1808" s="47" t="n">
        <f aca="false">IF(M1808&gt;$O$5,$O$2+$O$1,(M1808^3*3270.5936-M1808^2*8015778.389801+M1808*6549018422.82398-1783686174686.87))-$O$1</f>
        <v>21856581.2329102</v>
      </c>
      <c r="O1808" s="41" t="n">
        <f aca="false">N1808*100/$O$2</f>
        <v>55.9179641466189</v>
      </c>
      <c r="R1808" s="47" t="n">
        <f aca="false">SUM(D1808,I1808,N1808)</f>
        <v>130464211.892578</v>
      </c>
      <c r="S1808" s="41" t="n">
        <f aca="false">R1808*100/$R$2</f>
        <v>47.2682106512717</v>
      </c>
      <c r="U1808" s="41" t="n">
        <f aca="false">[1]Plan1!$B1803</f>
        <v>60.88</v>
      </c>
    </row>
    <row r="1809" customFormat="false" ht="15" hidden="false" customHeight="false" outlineLevel="0" collapsed="false">
      <c r="A1809" s="46" t="n">
        <v>43807</v>
      </c>
      <c r="B1809" s="41" t="n">
        <f aca="false">[2]Plan1!$C1804</f>
        <v>-8.91</v>
      </c>
      <c r="C1809" s="41" t="n">
        <f aca="false">$E$5 + B1809</f>
        <v>772.09</v>
      </c>
      <c r="D1809" s="47" t="n">
        <f aca="false">IF(C1809&gt;$E$5,$E$2+$E$1,(IF(C1809&gt;764.99,C1809^3*3486.59308-C1809^2*7860012.00812+C1809*5908819377.96283-1481278321001.59,IF(C1809&gt;752.99,C1809^3*3588.471445-C1809^2*8028757.56264+C1809*5988077680.84934-1488767378546.26,C1809^3*899.851852-C1809^2*1969009.674601+C1809*1435480406.01138-348666163343.76))))-$E$1</f>
        <v>68245915.3151856</v>
      </c>
      <c r="E1809" s="47" t="n">
        <f aca="false">D1809*100/$E$2</f>
        <v>45.8090713822889</v>
      </c>
      <c r="G1809" s="41" t="n">
        <f aca="false">[3]Plan1!$C1804</f>
        <v>-7.93</v>
      </c>
      <c r="H1809" s="41" t="n">
        <f aca="false">$J$5 + G1809</f>
        <v>752.07</v>
      </c>
      <c r="I1809" s="47" t="n">
        <f aca="false">IF(H1809&gt;$J$5,$J$2+$J$1,(IF(H1809&gt;739.99,H1809^3*2498.244218-H1809^2*5471052.355142+H1809*3994605728.77515-972400879260.135,H1809^3*1396.138889-H1809^2*3002770.071427+H1809*2152080038.43115-513963640099.415)))-$J$1</f>
        <v>40861861.9616699</v>
      </c>
      <c r="J1809" s="47" t="n">
        <f aca="false">I1809*100/$J$2</f>
        <v>46.4643218564073</v>
      </c>
      <c r="L1809" s="41" t="n">
        <f aca="false">[4]Plan1!$C1804</f>
        <v>-3.85</v>
      </c>
      <c r="M1809" s="41" t="n">
        <f aca="false">$O$5 + L1809</f>
        <v>834.93</v>
      </c>
      <c r="N1809" s="47" t="n">
        <f aca="false">IF(M1809&gt;$O$5,$O$2+$O$1,(M1809^3*3270.5936-M1809^2*8015778.389801+M1809*6549018422.82398-1783686174686.87))-$O$1</f>
        <v>22184792.6074219</v>
      </c>
      <c r="O1809" s="41" t="n">
        <f aca="false">N1809*100/$O$2</f>
        <v>56.7576614294137</v>
      </c>
      <c r="R1809" s="47" t="n">
        <f aca="false">SUM(D1809,I1809,N1809)</f>
        <v>131292569.884277</v>
      </c>
      <c r="S1809" s="41" t="n">
        <f aca="false">R1809*100/$R$2</f>
        <v>47.5683312703925</v>
      </c>
      <c r="U1809" s="41" t="n">
        <f aca="false">[1]Plan1!$B1804</f>
        <v>37.9</v>
      </c>
    </row>
    <row r="1810" customFormat="false" ht="15" hidden="false" customHeight="false" outlineLevel="0" collapsed="false">
      <c r="A1810" s="46" t="n">
        <v>43808</v>
      </c>
      <c r="B1810" s="41" t="n">
        <f aca="false">[2]Plan1!$C1805</f>
        <v>-8.89</v>
      </c>
      <c r="C1810" s="41" t="n">
        <f aca="false">$E$5 + B1810</f>
        <v>772.11</v>
      </c>
      <c r="D1810" s="47" t="n">
        <f aca="false">IF(C1810&gt;$E$5,$E$2+$E$1,(IF(C1810&gt;764.99,C1810^3*3486.59308-C1810^2*7860012.00812+C1810*5908819377.96283-1481278321001.59,IF(C1810&gt;752.99,C1810^3*3588.471445-C1810^2*8028757.56264+C1810*5988077680.84934-1488767378546.26,C1810^3*899.851852-C1810^2*1969009.674601+C1810*1435480406.01138-348666163343.76))))-$E$1</f>
        <v>68383215.3249512</v>
      </c>
      <c r="E1810" s="47" t="n">
        <f aca="false">D1810*100/$E$2</f>
        <v>45.9012320034645</v>
      </c>
      <c r="G1810" s="41" t="n">
        <f aca="false">[3]Plan1!$C1805</f>
        <v>-7.94</v>
      </c>
      <c r="H1810" s="41" t="n">
        <f aca="false">$J$5 + G1810</f>
        <v>752.06</v>
      </c>
      <c r="I1810" s="47" t="n">
        <f aca="false">IF(H1810&gt;$J$5,$J$2+$J$1,(IF(H1810&gt;739.99,H1810^3*2498.244218-H1810^2*5471052.355142+H1810*3994605728.77515-972400879260.135,H1810^3*1396.138889-H1810^2*3002770.071427+H1810*2152080038.43115-513963640099.415)))-$J$1</f>
        <v>40817204.3479004</v>
      </c>
      <c r="J1810" s="47" t="n">
        <f aca="false">I1810*100/$J$2</f>
        <v>46.4135413574307</v>
      </c>
      <c r="L1810" s="41" t="n">
        <f aca="false">[4]Plan1!$C1805</f>
        <v>-3.82</v>
      </c>
      <c r="M1810" s="41" t="n">
        <f aca="false">$O$5 + L1810</f>
        <v>834.96</v>
      </c>
      <c r="N1810" s="47" t="n">
        <f aca="false">IF(M1810&gt;$O$5,$O$2+$O$1,(M1810^3*3270.5936-M1810^2*8015778.389801+M1810*6549018422.82398-1783686174686.87))-$O$1</f>
        <v>22294830.6298828</v>
      </c>
      <c r="O1810" s="41" t="n">
        <f aca="false">N1810*100/$O$2</f>
        <v>57.0391831426755</v>
      </c>
      <c r="R1810" s="47" t="n">
        <f aca="false">SUM(D1810,I1810,N1810)</f>
        <v>131495250.302734</v>
      </c>
      <c r="S1810" s="41" t="n">
        <f aca="false">R1810*100/$R$2</f>
        <v>47.6417639809844</v>
      </c>
      <c r="U1810" s="41" t="n">
        <f aca="false">[1]Plan1!$B1805</f>
        <v>30.09</v>
      </c>
    </row>
    <row r="1811" customFormat="false" ht="15" hidden="false" customHeight="false" outlineLevel="0" collapsed="false">
      <c r="A1811" s="46" t="n">
        <v>43809</v>
      </c>
      <c r="B1811" s="41" t="n">
        <f aca="false">[2]Plan1!$C1806</f>
        <v>-8.84</v>
      </c>
      <c r="C1811" s="41" t="n">
        <f aca="false">$E$5 + B1811</f>
        <v>772.16</v>
      </c>
      <c r="D1811" s="47" t="n">
        <f aca="false">IF(C1811&gt;$E$5,$E$2+$E$1,(IF(C1811&gt;764.99,C1811^3*3486.59308-C1811^2*7860012.00812+C1811*5908819377.96283-1481278321001.59,IF(C1811&gt;752.99,C1811^3*3588.471445-C1811^2*8028757.56264+C1811*5988077680.84934-1488767378546.26,C1811^3*899.851852-C1811^2*1969009.674601+C1811*1435480406.01138-348666163343.76))))-$E$1</f>
        <v>68727222.0222168</v>
      </c>
      <c r="E1811" s="47" t="n">
        <f aca="false">D1811*100/$E$2</f>
        <v>46.1321414619756</v>
      </c>
      <c r="G1811" s="41" t="n">
        <f aca="false">[3]Plan1!$C1806</f>
        <v>-7.91</v>
      </c>
      <c r="H1811" s="41" t="n">
        <f aca="false">$J$5 + G1811</f>
        <v>752.09</v>
      </c>
      <c r="I1811" s="47" t="n">
        <f aca="false">IF(H1811&gt;$J$5,$J$2+$J$1,(IF(H1811&gt;739.99,H1811^3*2498.244218-H1811^2*5471052.355142+H1811*3994605728.77515-972400879260.135,H1811^3*1396.138889-H1811^2*3002770.071427+H1811*2152080038.43115-513963640099.415)))-$J$1</f>
        <v>40951276.5109863</v>
      </c>
      <c r="J1811" s="47" t="n">
        <f aca="false">I1811*100/$J$2</f>
        <v>46.5659957938793</v>
      </c>
      <c r="L1811" s="41" t="n">
        <f aca="false">[4]Plan1!$C1806</f>
        <v>-3.71</v>
      </c>
      <c r="M1811" s="41" t="n">
        <f aca="false">$O$5 + L1811</f>
        <v>835.07</v>
      </c>
      <c r="N1811" s="47" t="n">
        <f aca="false">IF(M1811&gt;$O$5,$O$2+$O$1,(M1811^3*3270.5936-M1811^2*8015778.389801+M1811*6549018422.82398-1783686174686.87))-$O$1</f>
        <v>22701028.0703125</v>
      </c>
      <c r="O1811" s="41" t="n">
        <f aca="false">N1811*100/$O$2</f>
        <v>58.0784002859401</v>
      </c>
      <c r="R1811" s="47" t="n">
        <f aca="false">SUM(D1811,I1811,N1811)</f>
        <v>132379526.603516</v>
      </c>
      <c r="S1811" s="41" t="n">
        <f aca="false">R1811*100/$R$2</f>
        <v>47.9621442435324</v>
      </c>
      <c r="U1811" s="41" t="n">
        <f aca="false">[1]Plan1!$B1806</f>
        <v>39.77</v>
      </c>
    </row>
    <row r="1812" customFormat="false" ht="15" hidden="false" customHeight="false" outlineLevel="0" collapsed="false">
      <c r="A1812" s="46" t="n">
        <v>43810</v>
      </c>
      <c r="B1812" s="41" t="n">
        <f aca="false">[2]Plan1!$C1807</f>
        <v>-8.67</v>
      </c>
      <c r="C1812" s="41" t="n">
        <f aca="false">$E$5 + B1812</f>
        <v>772.33</v>
      </c>
      <c r="D1812" s="47" t="n">
        <f aca="false">IF(C1812&gt;$E$5,$E$2+$E$1,(IF(C1812&gt;764.99,C1812^3*3486.59308-C1812^2*7860012.00812+C1812*5908819377.96283-1481278321001.59,IF(C1812&gt;752.99,C1812^3*3588.471445-C1812^2*8028757.56264+C1812*5988077680.84934-1488767378546.26,C1812^3*899.851852-C1812^2*1969009.674601+C1812*1435480406.01138-348666163343.76))))-$E$1</f>
        <v>69904961.6979981</v>
      </c>
      <c r="E1812" s="47" t="n">
        <f aca="false">D1812*100/$E$2</f>
        <v>46.9226819745975</v>
      </c>
      <c r="G1812" s="41" t="n">
        <f aca="false">[3]Plan1!$C1807</f>
        <v>-7.81</v>
      </c>
      <c r="H1812" s="41" t="n">
        <f aca="false">$J$5 + G1812</f>
        <v>752.19</v>
      </c>
      <c r="I1812" s="47" t="n">
        <f aca="false">IF(H1812&gt;$J$5,$J$2+$J$1,(IF(H1812&gt;739.99,H1812^3*2498.244218-H1812^2*5471052.355142+H1812*3994605728.77515-972400879260.135,H1812^3*1396.138889-H1812^2*3002770.071427+H1812*2152080038.43115-513963640099.415)))-$J$1</f>
        <v>41400339.5915527</v>
      </c>
      <c r="J1812" s="47" t="n">
        <f aca="false">I1812*100/$J$2</f>
        <v>47.0766287045587</v>
      </c>
      <c r="L1812" s="41" t="n">
        <f aca="false">[4]Plan1!$C1807</f>
        <v>-3.65</v>
      </c>
      <c r="M1812" s="41" t="n">
        <f aca="false">$O$5 + L1812</f>
        <v>835.13</v>
      </c>
      <c r="N1812" s="47" t="n">
        <f aca="false">IF(M1812&gt;$O$5,$O$2+$O$1,(M1812^3*3270.5936-M1812^2*8015778.389801+M1812*6549018422.82398-1783686174686.87))-$O$1</f>
        <v>22924401.6435547</v>
      </c>
      <c r="O1812" s="41" t="n">
        <f aca="false">N1812*100/$O$2</f>
        <v>58.6498801220021</v>
      </c>
      <c r="R1812" s="47" t="n">
        <f aca="false">SUM(D1812,I1812,N1812)</f>
        <v>134229702.933105</v>
      </c>
      <c r="S1812" s="41" t="n">
        <f aca="false">R1812*100/$R$2</f>
        <v>48.6324776876271</v>
      </c>
      <c r="U1812" s="41" t="n">
        <f aca="false">[1]Plan1!$B1807</f>
        <v>45.15</v>
      </c>
    </row>
    <row r="1813" customFormat="false" ht="15" hidden="false" customHeight="false" outlineLevel="0" collapsed="false">
      <c r="A1813" s="46" t="n">
        <v>43811</v>
      </c>
      <c r="B1813" s="41" t="n">
        <f aca="false">[2]Plan1!$C1808</f>
        <v>-8.53</v>
      </c>
      <c r="C1813" s="41" t="n">
        <f aca="false">$E$5 + B1813</f>
        <v>772.47</v>
      </c>
      <c r="D1813" s="47" t="n">
        <f aca="false">IF(C1813&gt;$E$5,$E$2+$E$1,(IF(C1813&gt;764.99,C1813^3*3486.59308-C1813^2*7860012.00812+C1813*5908819377.96283-1481278321001.59,IF(C1813&gt;752.99,C1813^3*3588.471445-C1813^2*8028757.56264+C1813*5988077680.84934-1488767378546.26,C1813^3*899.851852-C1813^2*1969009.674601+C1813*1435480406.01138-348666163343.76))))-$E$1</f>
        <v>70884338.5153809</v>
      </c>
      <c r="E1813" s="47" t="n">
        <f aca="false">D1813*100/$E$2</f>
        <v>47.5800743229959</v>
      </c>
      <c r="G1813" s="41" t="n">
        <f aca="false">[3]Plan1!$C1808</f>
        <v>-7.76</v>
      </c>
      <c r="H1813" s="41" t="n">
        <f aca="false">$J$5 + G1813</f>
        <v>752.24</v>
      </c>
      <c r="I1813" s="47" t="n">
        <f aca="false">IF(H1813&gt;$J$5,$J$2+$J$1,(IF(H1813&gt;739.99,H1813^3*2498.244218-H1813^2*5471052.355142+H1813*3994605728.77515-972400879260.135,H1813^3*1396.138889-H1813^2*3002770.071427+H1813*2152080038.43115-513963640099.415)))-$J$1</f>
        <v>41626118.2736816</v>
      </c>
      <c r="J1813" s="47" t="n">
        <f aca="false">I1813*100/$J$2</f>
        <v>47.3333632940053</v>
      </c>
      <c r="L1813" s="41" t="n">
        <f aca="false">[4]Plan1!$C1808</f>
        <v>-3.63</v>
      </c>
      <c r="M1813" s="41" t="n">
        <f aca="false">$O$5 + L1813</f>
        <v>835.15</v>
      </c>
      <c r="N1813" s="47" t="n">
        <f aca="false">IF(M1813&gt;$O$5,$O$2+$O$1,(M1813^3*3270.5936-M1813^2*8015778.389801+M1813*6549018422.82398-1783686174686.87))-$O$1</f>
        <v>22999144.6279297</v>
      </c>
      <c r="O1813" s="41" t="n">
        <f aca="false">N1813*100/$O$2</f>
        <v>58.8411028697848</v>
      </c>
      <c r="R1813" s="47" t="n">
        <f aca="false">SUM(D1813,I1813,N1813)</f>
        <v>135509601.416992</v>
      </c>
      <c r="S1813" s="41" t="n">
        <f aca="false">R1813*100/$R$2</f>
        <v>49.0961949804461</v>
      </c>
      <c r="U1813" s="41" t="n">
        <f aca="false">[1]Plan1!$B1808</f>
        <v>60.88</v>
      </c>
    </row>
    <row r="1814" customFormat="false" ht="15" hidden="false" customHeight="false" outlineLevel="0" collapsed="false">
      <c r="A1814" s="46" t="n">
        <v>43812</v>
      </c>
      <c r="B1814" s="41" t="n">
        <f aca="false">[2]Plan1!$C1809</f>
        <v>-8.25</v>
      </c>
      <c r="C1814" s="41" t="n">
        <f aca="false">$E$5 + B1814</f>
        <v>772.75</v>
      </c>
      <c r="D1814" s="47" t="n">
        <f aca="false">IF(C1814&gt;$E$5,$E$2+$E$1,(IF(C1814&gt;764.99,C1814^3*3486.59308-C1814^2*7860012.00812+C1814*5908819377.96283-1481278321001.59,IF(C1814&gt;752.99,C1814^3*3588.471445-C1814^2*8028757.56264+C1814*5988077680.84934-1488767378546.26,C1814^3*899.851852-C1814^2*1969009.674601+C1814*1435480406.01138-348666163343.76))))-$E$1</f>
        <v>72869004.3449707</v>
      </c>
      <c r="E1814" s="47" t="n">
        <f aca="false">D1814*100/$E$2</f>
        <v>48.9122522011559</v>
      </c>
      <c r="G1814" s="41" t="n">
        <f aca="false">[3]Plan1!$C1809</f>
        <v>-7.72</v>
      </c>
      <c r="H1814" s="41" t="n">
        <f aca="false">$J$5 + G1814</f>
        <v>752.28</v>
      </c>
      <c r="I1814" s="47" t="n">
        <f aca="false">IF(H1814&gt;$J$5,$J$2+$J$1,(IF(H1814&gt;739.99,H1814^3*2498.244218-H1814^2*5471052.355142+H1814*3994605728.77515-972400879260.135,H1814^3*1396.138889-H1814^2*3002770.071427+H1814*2152080038.43115-513963640099.415)))-$J$1</f>
        <v>41807341.5573731</v>
      </c>
      <c r="J1814" s="47" t="n">
        <f aca="false">I1814*100/$J$2</f>
        <v>47.5394336142764</v>
      </c>
      <c r="L1814" s="41" t="n">
        <f aca="false">[4]Plan1!$C1809</f>
        <v>-3.6</v>
      </c>
      <c r="M1814" s="41" t="n">
        <f aca="false">$O$5 + L1814</f>
        <v>835.18</v>
      </c>
      <c r="N1814" s="47" t="n">
        <f aca="false">IF(M1814&gt;$O$5,$O$2+$O$1,(M1814^3*3270.5936-M1814^2*8015778.389801+M1814*6549018422.82398-1783686174686.87))-$O$1</f>
        <v>23111526.9482422</v>
      </c>
      <c r="O1814" s="41" t="n">
        <f aca="false">N1814*100/$O$2</f>
        <v>59.1286222439716</v>
      </c>
      <c r="R1814" s="47" t="n">
        <f aca="false">SUM(D1814,I1814,N1814)</f>
        <v>137787872.850586</v>
      </c>
      <c r="S1814" s="41" t="n">
        <f aca="false">R1814*100/$R$2</f>
        <v>49.9216306495977</v>
      </c>
      <c r="U1814" s="41" t="n">
        <f aca="false">[1]Plan1!$B1809</f>
        <v>54.57</v>
      </c>
    </row>
    <row r="1815" customFormat="false" ht="15" hidden="false" customHeight="false" outlineLevel="0" collapsed="false">
      <c r="A1815" s="46" t="n">
        <v>43813</v>
      </c>
      <c r="B1815" s="41" t="n">
        <f aca="false">[2]Plan1!$C1810</f>
        <v>-8.05</v>
      </c>
      <c r="C1815" s="41" t="n">
        <f aca="false">$E$5 + B1815</f>
        <v>772.95</v>
      </c>
      <c r="D1815" s="47" t="n">
        <f aca="false">IF(C1815&gt;$E$5,$E$2+$E$1,(IF(C1815&gt;764.99,C1815^3*3486.59308-C1815^2*7860012.00812+C1815*5908819377.96283-1481278321001.59,IF(C1815&gt;752.99,C1815^3*3588.471445-C1815^2*8028757.56264+C1815*5988077680.84934-1488767378546.26,C1815^3*899.851852-C1815^2*1969009.674601+C1815*1435480406.01138-348666163343.76))))-$E$1</f>
        <v>74307983.1276856</v>
      </c>
      <c r="E1815" s="47" t="n">
        <f aca="false">D1815*100/$E$2</f>
        <v>49.8781456391814</v>
      </c>
      <c r="G1815" s="41" t="n">
        <f aca="false">[3]Plan1!$C1810</f>
        <v>-7.67</v>
      </c>
      <c r="H1815" s="41" t="n">
        <f aca="false">$J$5 + G1815</f>
        <v>752.33</v>
      </c>
      <c r="I1815" s="47" t="n">
        <f aca="false">IF(H1815&gt;$J$5,$J$2+$J$1,(IF(H1815&gt;739.99,H1815^3*2498.244218-H1815^2*5471052.355142+H1815*3994605728.77515-972400879260.135,H1815^3*1396.138889-H1815^2*3002770.071427+H1815*2152080038.43115-513963640099.415)))-$J$1</f>
        <v>42034622.6569824</v>
      </c>
      <c r="J1815" s="47" t="n">
        <f aca="false">I1815*100/$J$2</f>
        <v>47.7978766136197</v>
      </c>
      <c r="L1815" s="41" t="n">
        <f aca="false">[4]Plan1!$C1810</f>
        <v>-3.46</v>
      </c>
      <c r="M1815" s="41" t="n">
        <f aca="false">$O$5 + L1815</f>
        <v>835.32</v>
      </c>
      <c r="N1815" s="47" t="n">
        <f aca="false">IF(M1815&gt;$O$5,$O$2+$O$1,(M1815^3*3270.5936-M1815^2*8015778.389801+M1815*6549018422.82398-1783686174686.87))-$O$1</f>
        <v>23640242.3647461</v>
      </c>
      <c r="O1815" s="41" t="n">
        <f aca="false">N1815*100/$O$2</f>
        <v>60.4812898633389</v>
      </c>
      <c r="R1815" s="47" t="n">
        <f aca="false">SUM(D1815,I1815,N1815)</f>
        <v>139982848.149414</v>
      </c>
      <c r="S1815" s="41" t="n">
        <f aca="false">R1815*100/$R$2</f>
        <v>50.7168874736283</v>
      </c>
      <c r="U1815" s="41" t="n">
        <f aca="false">[1]Plan1!$B1810</f>
        <v>77.07</v>
      </c>
    </row>
    <row r="1816" customFormat="false" ht="15" hidden="false" customHeight="false" outlineLevel="0" collapsed="false">
      <c r="A1816" s="46" t="n">
        <v>43814</v>
      </c>
      <c r="B1816" s="41" t="n">
        <f aca="false">[2]Plan1!$C1811</f>
        <v>-7.97</v>
      </c>
      <c r="C1816" s="41" t="n">
        <f aca="false">$E$5 + B1816</f>
        <v>773.03</v>
      </c>
      <c r="D1816" s="47" t="n">
        <f aca="false">IF(C1816&gt;$E$5,$E$2+$E$1,(IF(C1816&gt;764.99,C1816^3*3486.59308-C1816^2*7860012.00812+C1816*5908819377.96283-1481278321001.59,IF(C1816&gt;752.99,C1816^3*3588.471445-C1816^2*8028757.56264+C1816*5988077680.84934-1488767378546.26,C1816^3*899.851852-C1816^2*1969009.674601+C1816*1435480406.01138-348666163343.76))))-$E$1</f>
        <v>74888602.454834</v>
      </c>
      <c r="E1816" s="47" t="n">
        <f aca="false">D1816*100/$E$2</f>
        <v>50.2678778609626</v>
      </c>
      <c r="G1816" s="41" t="n">
        <f aca="false">[3]Plan1!$C1811</f>
        <v>-7.67</v>
      </c>
      <c r="H1816" s="41" t="n">
        <f aca="false">$J$5 + G1816</f>
        <v>752.33</v>
      </c>
      <c r="I1816" s="47" t="n">
        <f aca="false">IF(H1816&gt;$J$5,$J$2+$J$1,(IF(H1816&gt;739.99,H1816^3*2498.244218-H1816^2*5471052.355142+H1816*3994605728.77515-972400879260.135,H1816^3*1396.138889-H1816^2*3002770.071427+H1816*2152080038.43115-513963640099.415)))-$J$1</f>
        <v>42034622.6569824</v>
      </c>
      <c r="J1816" s="47" t="n">
        <f aca="false">I1816*100/$J$2</f>
        <v>47.7978766136197</v>
      </c>
      <c r="L1816" s="41" t="n">
        <f aca="false">[4]Plan1!$C1811</f>
        <v>-3.39</v>
      </c>
      <c r="M1816" s="41" t="n">
        <f aca="false">$O$5 + L1816</f>
        <v>835.39</v>
      </c>
      <c r="N1816" s="47" t="n">
        <f aca="false">IF(M1816&gt;$O$5,$O$2+$O$1,(M1816^3*3270.5936-M1816^2*8015778.389801+M1816*6549018422.82398-1783686174686.87))-$O$1</f>
        <v>23907245.6220703</v>
      </c>
      <c r="O1816" s="41" t="n">
        <f aca="false">N1816*100/$O$2</f>
        <v>61.1643920562658</v>
      </c>
      <c r="R1816" s="47" t="n">
        <f aca="false">SUM(D1816,I1816,N1816)</f>
        <v>140830470.733887</v>
      </c>
      <c r="S1816" s="41" t="n">
        <f aca="false">R1816*100/$R$2</f>
        <v>51.0239878063128</v>
      </c>
      <c r="U1816" s="41" t="n">
        <f aca="false">[1]Plan1!$B1811</f>
        <v>41.68</v>
      </c>
    </row>
    <row r="1817" customFormat="false" ht="15" hidden="false" customHeight="false" outlineLevel="0" collapsed="false">
      <c r="A1817" s="46" t="n">
        <v>43815</v>
      </c>
      <c r="B1817" s="41" t="n">
        <f aca="false">[2]Plan1!$C1812</f>
        <v>-7.92</v>
      </c>
      <c r="C1817" s="41" t="n">
        <f aca="false">$E$5 + B1817</f>
        <v>773.08</v>
      </c>
      <c r="D1817" s="47" t="n">
        <f aca="false">IF(C1817&gt;$E$5,$E$2+$E$1,(IF(C1817&gt;764.99,C1817^3*3486.59308-C1817^2*7860012.00812+C1817*5908819377.96283-1481278321001.59,IF(C1817&gt;752.99,C1817^3*3588.471445-C1817^2*8028757.56264+C1817*5988077680.84934-1488767378546.26,C1817^3*899.851852-C1817^2*1969009.674601+C1817*1435480406.01138-348666163343.76))))-$E$1</f>
        <v>75252955.9772949</v>
      </c>
      <c r="E1817" s="47" t="n">
        <f aca="false">D1817*100/$E$2</f>
        <v>50.512444827963</v>
      </c>
      <c r="G1817" s="41" t="n">
        <f aca="false">[3]Plan1!$C1812</f>
        <v>-7.67</v>
      </c>
      <c r="H1817" s="41" t="n">
        <f aca="false">$J$5 + G1817</f>
        <v>752.33</v>
      </c>
      <c r="I1817" s="47" t="n">
        <f aca="false">IF(H1817&gt;$J$5,$J$2+$J$1,(IF(H1817&gt;739.99,H1817^3*2498.244218-H1817^2*5471052.355142+H1817*3994605728.77515-972400879260.135,H1817^3*1396.138889-H1817^2*3002770.071427+H1817*2152080038.43115-513963640099.415)))-$J$1</f>
        <v>42034622.6569824</v>
      </c>
      <c r="J1817" s="47" t="n">
        <f aca="false">I1817*100/$J$2</f>
        <v>47.7978766136197</v>
      </c>
      <c r="L1817" s="41" t="n">
        <f aca="false">[4]Plan1!$C1812</f>
        <v>-3.41</v>
      </c>
      <c r="M1817" s="41" t="n">
        <f aca="false">$O$5 + L1817</f>
        <v>835.37</v>
      </c>
      <c r="N1817" s="47" t="n">
        <f aca="false">IF(M1817&gt;$O$5,$O$2+$O$1,(M1817^3*3270.5936-M1817^2*8015778.389801+M1817*6549018422.82398-1783686174686.87))-$O$1</f>
        <v>23830778.3867188</v>
      </c>
      <c r="O1817" s="41" t="n">
        <f aca="false">N1817*100/$O$2</f>
        <v>60.9687579779434</v>
      </c>
      <c r="R1817" s="47" t="n">
        <f aca="false">SUM(D1817,I1817,N1817)</f>
        <v>141118357.020996</v>
      </c>
      <c r="S1817" s="41" t="n">
        <f aca="false">R1817*100/$R$2</f>
        <v>51.1282912736415</v>
      </c>
      <c r="U1817" s="41" t="n">
        <f aca="false">[1]Plan1!$B1812</f>
        <v>17.02</v>
      </c>
    </row>
    <row r="1818" customFormat="false" ht="15" hidden="false" customHeight="false" outlineLevel="0" collapsed="false">
      <c r="A1818" s="46" t="n">
        <v>43816</v>
      </c>
      <c r="B1818" s="41" t="n">
        <f aca="false">[2]Plan1!$C1813</f>
        <v>-7.9</v>
      </c>
      <c r="C1818" s="41" t="n">
        <f aca="false">$E$5 + B1818</f>
        <v>773.1</v>
      </c>
      <c r="D1818" s="47" t="n">
        <f aca="false">IF(C1818&gt;$E$5,$E$2+$E$1,(IF(C1818&gt;764.99,C1818^3*3486.59308-C1818^2*7860012.00812+C1818*5908819377.96283-1481278321001.59,IF(C1818&gt;752.99,C1818^3*3588.471445-C1818^2*8028757.56264+C1818*5988077680.84934-1488767378546.26,C1818^3*899.851852-C1818^2*1969009.674601+C1818*1435480406.01138-348666163343.76))))-$E$1</f>
        <v>75399013.967041</v>
      </c>
      <c r="E1818" s="47" t="n">
        <f aca="false">D1818*100/$E$2</f>
        <v>50.610484114964</v>
      </c>
      <c r="G1818" s="41" t="n">
        <f aca="false">[3]Plan1!$C1813</f>
        <v>-7.69</v>
      </c>
      <c r="H1818" s="41" t="n">
        <f aca="false">$J$5 + G1818</f>
        <v>752.31</v>
      </c>
      <c r="I1818" s="47" t="n">
        <f aca="false">IF(H1818&gt;$J$5,$J$2+$J$1,(IF(H1818&gt;739.99,H1818^3*2498.244218-H1818^2*5471052.355142+H1818*3994605728.77515-972400879260.135,H1818^3*1396.138889-H1818^2*3002770.071427+H1818*2152080038.43115-513963640099.415)))-$J$1</f>
        <v>41943609.845459</v>
      </c>
      <c r="J1818" s="47" t="n">
        <f aca="false">I1818*100/$J$2</f>
        <v>47.6943852805119</v>
      </c>
      <c r="L1818" s="41" t="n">
        <f aca="false">[4]Plan1!$C1813</f>
        <v>-3.41</v>
      </c>
      <c r="M1818" s="41" t="n">
        <f aca="false">$O$5 + L1818</f>
        <v>835.37</v>
      </c>
      <c r="N1818" s="47" t="n">
        <f aca="false">IF(M1818&gt;$O$5,$O$2+$O$1,(M1818^3*3270.5936-M1818^2*8015778.389801+M1818*6549018422.82398-1783686174686.87))-$O$1</f>
        <v>23830778.3867188</v>
      </c>
      <c r="O1818" s="41" t="n">
        <f aca="false">N1818*100/$O$2</f>
        <v>60.9687579779434</v>
      </c>
      <c r="R1818" s="47" t="n">
        <f aca="false">SUM(D1818,I1818,N1818)</f>
        <v>141173402.199219</v>
      </c>
      <c r="S1818" s="41" t="n">
        <f aca="false">R1818*100/$R$2</f>
        <v>51.1482345748872</v>
      </c>
      <c r="U1818" s="41" t="n">
        <f aca="false">[1]Plan1!$B1813</f>
        <v>34.75</v>
      </c>
    </row>
    <row r="1819" customFormat="false" ht="15" hidden="false" customHeight="false" outlineLevel="0" collapsed="false">
      <c r="A1819" s="46" t="n">
        <v>43817</v>
      </c>
      <c r="B1819" s="41" t="n">
        <f aca="false">[2]Plan1!$C1814</f>
        <v>-7.89</v>
      </c>
      <c r="C1819" s="41" t="n">
        <f aca="false">$E$5 + B1819</f>
        <v>773.11</v>
      </c>
      <c r="D1819" s="47" t="n">
        <f aca="false">IF(C1819&gt;$E$5,$E$2+$E$1,(IF(C1819&gt;764.99,C1819^3*3486.59308-C1819^2*7860012.00812+C1819*5908819377.96283-1481278321001.59,IF(C1819&gt;752.99,C1819^3*3588.471445-C1819^2*8028757.56264+C1819*5988077680.84934-1488767378546.26,C1819^3*899.851852-C1819^2*1969009.674601+C1819*1435480406.01138-348666163343.76))))-$E$1</f>
        <v>75472110.8850098</v>
      </c>
      <c r="E1819" s="47" t="n">
        <f aca="false">D1819*100/$E$2</f>
        <v>50.659549350848</v>
      </c>
      <c r="G1819" s="41" t="n">
        <f aca="false">[3]Plan1!$C1814</f>
        <v>-7.71</v>
      </c>
      <c r="H1819" s="41" t="n">
        <f aca="false">$J$5 + G1819</f>
        <v>752.29</v>
      </c>
      <c r="I1819" s="47" t="n">
        <f aca="false">IF(H1819&gt;$J$5,$J$2+$J$1,(IF(H1819&gt;739.99,H1819^3*2498.244218-H1819^2*5471052.355142+H1819*3994605728.77515-972400879260.135,H1819^3*1396.138889-H1819^2*3002770.071427+H1819*2152080038.43115-513963640099.415)))-$J$1</f>
        <v>41852730.8835449</v>
      </c>
      <c r="J1819" s="47" t="n">
        <f aca="false">I1819*100/$J$2</f>
        <v>47.5910461487731</v>
      </c>
      <c r="L1819" s="41" t="n">
        <f aca="false">[4]Plan1!$C1814</f>
        <v>-3.42</v>
      </c>
      <c r="M1819" s="41" t="n">
        <f aca="false">$O$5 + L1819</f>
        <v>835.36</v>
      </c>
      <c r="N1819" s="47" t="n">
        <f aca="false">IF(M1819&gt;$O$5,$O$2+$O$1,(M1819^3*3270.5936-M1819^2*8015778.389801+M1819*6549018422.82398-1783686174686.87))-$O$1</f>
        <v>23792598.9848633</v>
      </c>
      <c r="O1819" s="41" t="n">
        <f aca="false">N1819*100/$O$2</f>
        <v>60.871079644752</v>
      </c>
      <c r="R1819" s="47" t="n">
        <f aca="false">SUM(D1819,I1819,N1819)</f>
        <v>141117440.753418</v>
      </c>
      <c r="S1819" s="41" t="n">
        <f aca="false">R1819*100/$R$2</f>
        <v>51.1279593026874</v>
      </c>
      <c r="U1819" s="41" t="n">
        <f aca="false">[1]Plan1!$B1814</f>
        <v>34.31</v>
      </c>
    </row>
    <row r="1820" customFormat="false" ht="15" hidden="false" customHeight="false" outlineLevel="0" collapsed="false">
      <c r="A1820" s="46" t="n">
        <v>43818</v>
      </c>
      <c r="B1820" s="41" t="n">
        <f aca="false">[2]Plan1!$C1815</f>
        <v>-7.87</v>
      </c>
      <c r="C1820" s="41" t="n">
        <f aca="false">$E$5 + B1820</f>
        <v>773.13</v>
      </c>
      <c r="D1820" s="47" t="n">
        <f aca="false">IF(C1820&gt;$E$5,$E$2+$E$1,(IF(C1820&gt;764.99,C1820^3*3486.59308-C1820^2*7860012.00812+C1820*5908819377.96283-1481278321001.59,IF(C1820&gt;752.99,C1820^3*3588.471445-C1820^2*8028757.56264+C1820*5988077680.84934-1488767378546.26,C1820^3*899.851852-C1820^2*1969009.674601+C1820*1435480406.01138-348666163343.76))))-$E$1</f>
        <v>75618440.6682129</v>
      </c>
      <c r="E1820" s="47" t="n">
        <f aca="false">D1820*100/$E$2</f>
        <v>50.7577710752274</v>
      </c>
      <c r="G1820" s="41" t="n">
        <f aca="false">[3]Plan1!$C1815</f>
        <v>-7.73</v>
      </c>
      <c r="H1820" s="41" t="n">
        <f aca="false">$J$5 + G1820</f>
        <v>752.27</v>
      </c>
      <c r="I1820" s="47" t="n">
        <f aca="false">IF(H1820&gt;$J$5,$J$2+$J$1,(IF(H1820&gt;739.99,H1820^3*2498.244218-H1820^2*5471052.355142+H1820*3994605728.77515-972400879260.135,H1820^3*1396.138889-H1820^2*3002770.071427+H1820*2152080038.43115-513963640099.415)))-$J$1</f>
        <v>41761985.6477051</v>
      </c>
      <c r="J1820" s="47" t="n">
        <f aca="false">I1820*100/$J$2</f>
        <v>47.4878590779305</v>
      </c>
      <c r="L1820" s="41" t="n">
        <f aca="false">[4]Plan1!$C1815</f>
        <v>-3.43</v>
      </c>
      <c r="M1820" s="41" t="n">
        <f aca="false">$O$5 + L1820</f>
        <v>835.35</v>
      </c>
      <c r="N1820" s="47" t="n">
        <f aca="false">IF(M1820&gt;$O$5,$O$2+$O$1,(M1820^3*3270.5936-M1820^2*8015778.389801+M1820*6549018422.82398-1783686174686.87))-$O$1</f>
        <v>23754455.7006836</v>
      </c>
      <c r="O1820" s="41" t="n">
        <f aca="false">N1820*100/$O$2</f>
        <v>60.7734937151656</v>
      </c>
      <c r="R1820" s="47" t="n">
        <f aca="false">SUM(D1820,I1820,N1820)</f>
        <v>141134882.016602</v>
      </c>
      <c r="S1820" s="41" t="n">
        <f aca="false">R1820*100/$R$2</f>
        <v>51.1342784095921</v>
      </c>
      <c r="U1820" s="41" t="n">
        <f aca="false">[1]Plan1!$B1815</f>
        <v>25.79</v>
      </c>
    </row>
    <row r="1821" customFormat="false" ht="15" hidden="false" customHeight="false" outlineLevel="0" collapsed="false">
      <c r="A1821" s="46" t="n">
        <v>43819</v>
      </c>
      <c r="B1821" s="41" t="n">
        <f aca="false">[2]Plan1!$C1816</f>
        <v>-7.85</v>
      </c>
      <c r="C1821" s="41" t="n">
        <f aca="false">$E$5 + B1821</f>
        <v>773.15</v>
      </c>
      <c r="D1821" s="47" t="n">
        <f aca="false">IF(C1821&gt;$E$5,$E$2+$E$1,(IF(C1821&gt;764.99,C1821^3*3486.59308-C1821^2*7860012.00812+C1821*5908819377.96283-1481278321001.59,IF(C1821&gt;752.99,C1821^3*3588.471445-C1821^2*8028757.56264+C1821*5988077680.84934-1488767378546.26,C1821^3*899.851852-C1821^2*1969009.674601+C1821*1435480406.01138-348666163343.76))))-$E$1</f>
        <v>75764951.8601074</v>
      </c>
      <c r="E1821" s="47" t="n">
        <f aca="false">D1821*100/$E$2</f>
        <v>50.8561145675346</v>
      </c>
      <c r="G1821" s="41" t="n">
        <f aca="false">[3]Plan1!$C1816</f>
        <v>-7.72</v>
      </c>
      <c r="H1821" s="41" t="n">
        <f aca="false">$J$5 + G1821</f>
        <v>752.28</v>
      </c>
      <c r="I1821" s="47" t="n">
        <f aca="false">IF(H1821&gt;$J$5,$J$2+$J$1,(IF(H1821&gt;739.99,H1821^3*2498.244218-H1821^2*5471052.355142+H1821*3994605728.77515-972400879260.135,H1821^3*1396.138889-H1821^2*3002770.071427+H1821*2152080038.43115-513963640099.415)))-$J$1</f>
        <v>41807341.5573731</v>
      </c>
      <c r="J1821" s="47" t="n">
        <f aca="false">I1821*100/$J$2</f>
        <v>47.5394336142764</v>
      </c>
      <c r="L1821" s="41" t="n">
        <f aca="false">[4]Plan1!$C1816</f>
        <v>-3.42</v>
      </c>
      <c r="M1821" s="41" t="n">
        <f aca="false">$O$5 + L1821</f>
        <v>835.36</v>
      </c>
      <c r="N1821" s="47" t="n">
        <f aca="false">IF(M1821&gt;$O$5,$O$2+$O$1,(M1821^3*3270.5936-M1821^2*8015778.389801+M1821*6549018422.82398-1783686174686.87))-$O$1</f>
        <v>23792598.9848633</v>
      </c>
      <c r="O1821" s="41" t="n">
        <f aca="false">N1821*100/$O$2</f>
        <v>60.871079644752</v>
      </c>
      <c r="R1821" s="47" t="n">
        <f aca="false">SUM(D1821,I1821,N1821)</f>
        <v>141364892.402344</v>
      </c>
      <c r="S1821" s="41" t="n">
        <f aca="false">R1821*100/$R$2</f>
        <v>51.2176129824035</v>
      </c>
      <c r="U1821" s="41" t="n">
        <f aca="false">[1]Plan1!$B1816</f>
        <v>35.19</v>
      </c>
    </row>
    <row r="1822" customFormat="false" ht="15" hidden="false" customHeight="false" outlineLevel="0" collapsed="false">
      <c r="A1822" s="46" t="n">
        <v>43820</v>
      </c>
      <c r="B1822" s="41" t="n">
        <f aca="false">[2]Plan1!$C1817</f>
        <v>-7.79</v>
      </c>
      <c r="C1822" s="41" t="n">
        <f aca="false">$E$5 + B1822</f>
        <v>773.21</v>
      </c>
      <c r="D1822" s="47" t="n">
        <f aca="false">IF(C1822&gt;$E$5,$E$2+$E$1,(IF(C1822&gt;764.99,C1822^3*3486.59308-C1822^2*7860012.00812+C1822*5908819377.96283-1481278321001.59,IF(C1822&gt;752.99,C1822^3*3588.471445-C1822^2*8028757.56264+C1822*5988077680.84934-1488767378546.26,C1822^3*899.851852-C1822^2*1969009.674601+C1822*1435480406.01138-348666163343.76))))-$E$1</f>
        <v>76205575.5378418</v>
      </c>
      <c r="E1822" s="47" t="n">
        <f aca="false">D1822*100/$E$2</f>
        <v>51.1518767594965</v>
      </c>
      <c r="G1822" s="41" t="n">
        <f aca="false">[3]Plan1!$C1817</f>
        <v>-7.65</v>
      </c>
      <c r="H1822" s="41" t="n">
        <f aca="false">$J$5 + G1822</f>
        <v>752.35</v>
      </c>
      <c r="I1822" s="47" t="n">
        <f aca="false">IF(H1822&gt;$J$5,$J$2+$J$1,(IF(H1822&gt;739.99,H1822^3*2498.244218-H1822^2*5471052.355142+H1822*3994605728.77515-972400879260.135,H1822^3*1396.138889-H1822^2*3002770.071427+H1822*2152080038.43115-513963640099.415)))-$J$1</f>
        <v>42125769.4353027</v>
      </c>
      <c r="J1822" s="47" t="n">
        <f aca="false">I1822*100/$J$2</f>
        <v>47.9015202813513</v>
      </c>
      <c r="L1822" s="41" t="n">
        <f aca="false">[4]Plan1!$C1817</f>
        <v>-3.43</v>
      </c>
      <c r="M1822" s="41" t="n">
        <f aca="false">$O$5 + L1822</f>
        <v>835.35</v>
      </c>
      <c r="N1822" s="47" t="n">
        <f aca="false">IF(M1822&gt;$O$5,$O$2+$O$1,(M1822^3*3270.5936-M1822^2*8015778.389801+M1822*6549018422.82398-1783686174686.87))-$O$1</f>
        <v>23754455.7006836</v>
      </c>
      <c r="O1822" s="41" t="n">
        <f aca="false">N1822*100/$O$2</f>
        <v>60.7734937151656</v>
      </c>
      <c r="R1822" s="47" t="n">
        <f aca="false">SUM(D1822,I1822,N1822)</f>
        <v>142085800.673828</v>
      </c>
      <c r="S1822" s="41" t="n">
        <f aca="false">R1822*100/$R$2</f>
        <v>51.4788037223194</v>
      </c>
      <c r="U1822" s="41" t="n">
        <f aca="false">[1]Plan1!$B1817</f>
        <v>51.07</v>
      </c>
    </row>
    <row r="1823" customFormat="false" ht="15" hidden="false" customHeight="false" outlineLevel="0" collapsed="false">
      <c r="A1823" s="46" t="n">
        <v>43821</v>
      </c>
      <c r="B1823" s="41" t="n">
        <f aca="false">[2]Plan1!$C1818</f>
        <v>-7.7</v>
      </c>
      <c r="C1823" s="41" t="n">
        <f aca="false">$E$5 + B1823</f>
        <v>773.3</v>
      </c>
      <c r="D1823" s="47" t="n">
        <f aca="false">IF(C1823&gt;$E$5,$E$2+$E$1,(IF(C1823&gt;764.99,C1823^3*3486.59308-C1823^2*7860012.00812+C1823*5908819377.96283-1481278321001.59,IF(C1823&gt;752.99,C1823^3*3588.471445-C1823^2*8028757.56264+C1823*5988077680.84934-1488767378546.26,C1823^3*899.851852-C1823^2*1969009.674601+C1823*1435480406.01138-348666163343.76))))-$E$1</f>
        <v>76869584.9875488</v>
      </c>
      <c r="E1823" s="47" t="n">
        <f aca="false">D1823*100/$E$2</f>
        <v>51.597583380027</v>
      </c>
      <c r="G1823" s="41" t="n">
        <f aca="false">[3]Plan1!$C1818</f>
        <v>-7.61</v>
      </c>
      <c r="H1823" s="41" t="n">
        <f aca="false">$J$5 + G1823</f>
        <v>752.39</v>
      </c>
      <c r="I1823" s="47" t="n">
        <f aca="false">IF(H1823&gt;$J$5,$J$2+$J$1,(IF(H1823&gt;739.99,H1823^3*2498.244218-H1823^2*5471052.355142+H1823*3994605728.77515-972400879260.135,H1823^3*1396.138889-H1823^2*3002770.071427+H1823*2152080038.43115-513963640099.415)))-$J$1</f>
        <v>42308465.3764648</v>
      </c>
      <c r="J1823" s="47" t="n">
        <f aca="false">I1823*100/$J$2</f>
        <v>48.1092651711945</v>
      </c>
      <c r="L1823" s="41" t="n">
        <f aca="false">[4]Plan1!$C1818</f>
        <v>-3.44</v>
      </c>
      <c r="M1823" s="41" t="n">
        <f aca="false">$O$5 + L1823</f>
        <v>835.34</v>
      </c>
      <c r="N1823" s="47" t="n">
        <f aca="false">IF(M1823&gt;$O$5,$O$2+$O$1,(M1823^3*3270.5936-M1823^2*8015778.389801+M1823*6549018422.82398-1783686174686.87))-$O$1</f>
        <v>23716348.5166016</v>
      </c>
      <c r="O1823" s="41" t="n">
        <f aca="false">N1823*100/$O$2</f>
        <v>60.6760001442123</v>
      </c>
      <c r="R1823" s="47" t="n">
        <f aca="false">SUM(D1823,I1823,N1823)</f>
        <v>142894398.880615</v>
      </c>
      <c r="S1823" s="41" t="n">
        <f aca="false">R1823*100/$R$2</f>
        <v>51.7717652158677</v>
      </c>
      <c r="U1823" s="41" t="n">
        <f aca="false">[1]Plan1!$B1818</f>
        <v>28.88</v>
      </c>
    </row>
    <row r="1824" customFormat="false" ht="15" hidden="false" customHeight="false" outlineLevel="0" collapsed="false">
      <c r="A1824" s="46" t="n">
        <v>43822</v>
      </c>
      <c r="B1824" s="41" t="n">
        <f aca="false">[2]Plan1!$C1819</f>
        <v>-7.62</v>
      </c>
      <c r="C1824" s="41" t="n">
        <f aca="false">$E$5 + B1824</f>
        <v>773.38</v>
      </c>
      <c r="D1824" s="47" t="n">
        <f aca="false">IF(C1824&gt;$E$5,$E$2+$E$1,(IF(C1824&gt;764.99,C1824^3*3486.59308-C1824^2*7860012.00812+C1824*5908819377.96283-1481278321001.59,IF(C1824&gt;752.99,C1824^3*3588.471445-C1824^2*8028757.56264+C1824*5988077680.84934-1488767378546.26,C1824^3*899.851852-C1824^2*1969009.674601+C1824*1435480406.01138-348666163343.76))))-$E$1</f>
        <v>77462923.2136231</v>
      </c>
      <c r="E1824" s="47" t="n">
        <f aca="false">D1824*100/$E$2</f>
        <v>51.995852976479</v>
      </c>
      <c r="G1824" s="41" t="n">
        <f aca="false">[3]Plan1!$C1819</f>
        <v>-7.6</v>
      </c>
      <c r="H1824" s="41" t="n">
        <f aca="false">$J$5 + G1824</f>
        <v>752.4</v>
      </c>
      <c r="I1824" s="47" t="n">
        <f aca="false">IF(H1824&gt;$J$5,$J$2+$J$1,(IF(H1824&gt;739.99,H1824^3*2498.244218-H1824^2*5471052.355142+H1824*3994605728.77515-972400879260.135,H1824^3*1396.138889-H1824^2*3002770.071427+H1824*2152080038.43115-513963640099.415)))-$J$1</f>
        <v>42354223.2788086</v>
      </c>
      <c r="J1824" s="47" t="n">
        <f aca="false">I1824*100/$J$2</f>
        <v>48.1612968163498</v>
      </c>
      <c r="L1824" s="41" t="n">
        <f aca="false">[4]Plan1!$C1819</f>
        <v>-3.39</v>
      </c>
      <c r="M1824" s="41" t="n">
        <f aca="false">$O$5 + L1824</f>
        <v>835.39</v>
      </c>
      <c r="N1824" s="47" t="n">
        <f aca="false">IF(M1824&gt;$O$5,$O$2+$O$1,(M1824^3*3270.5936-M1824^2*8015778.389801+M1824*6549018422.82398-1783686174686.87))-$O$1</f>
        <v>23907245.6220703</v>
      </c>
      <c r="O1824" s="41" t="n">
        <f aca="false">N1824*100/$O$2</f>
        <v>61.1643920562658</v>
      </c>
      <c r="R1824" s="47" t="n">
        <f aca="false">SUM(D1824,I1824,N1824)</f>
        <v>143724392.114502</v>
      </c>
      <c r="S1824" s="41" t="n">
        <f aca="false">R1824*100/$R$2</f>
        <v>52.0724782961015</v>
      </c>
      <c r="U1824" s="41" t="n">
        <f aca="false">[1]Plan1!$B1819</f>
        <v>59.97</v>
      </c>
    </row>
    <row r="1825" customFormat="false" ht="15" hidden="false" customHeight="false" outlineLevel="0" collapsed="false">
      <c r="A1825" s="46" t="n">
        <v>43823</v>
      </c>
      <c r="B1825" s="41" t="n">
        <f aca="false">[2]Plan1!$C1820</f>
        <v>-7.59</v>
      </c>
      <c r="C1825" s="41" t="n">
        <f aca="false">$E$5 + B1825</f>
        <v>773.41</v>
      </c>
      <c r="D1825" s="47" t="n">
        <f aca="false">IF(C1825&gt;$E$5,$E$2+$E$1,(IF(C1825&gt;764.99,C1825^3*3486.59308-C1825^2*7860012.00812+C1825*5908819377.96283-1481278321001.59,IF(C1825&gt;752.99,C1825^3*3588.471445-C1825^2*8028757.56264+C1825*5988077680.84934-1488767378546.26,C1825^3*899.851852-C1825^2*1969009.674601+C1825*1435480406.01138-348666163343.76))))-$E$1</f>
        <v>77686181.4006348</v>
      </c>
      <c r="E1825" s="47" t="n">
        <f aca="false">D1825*100/$E$2</f>
        <v>52.1457117655108</v>
      </c>
      <c r="G1825" s="41" t="n">
        <f aca="false">[3]Plan1!$C1820</f>
        <v>-7.6</v>
      </c>
      <c r="H1825" s="41" t="n">
        <f aca="false">$J$5 + G1825</f>
        <v>752.4</v>
      </c>
      <c r="I1825" s="47" t="n">
        <f aca="false">IF(H1825&gt;$J$5,$J$2+$J$1,(IF(H1825&gt;739.99,H1825^3*2498.244218-H1825^2*5471052.355142+H1825*3994605728.77515-972400879260.135,H1825^3*1396.138889-H1825^2*3002770.071427+H1825*2152080038.43115-513963640099.415)))-$J$1</f>
        <v>42354223.2788086</v>
      </c>
      <c r="J1825" s="47" t="n">
        <f aca="false">I1825*100/$J$2</f>
        <v>48.1612968163498</v>
      </c>
      <c r="L1825" s="41" t="n">
        <f aca="false">[4]Plan1!$C1820</f>
        <v>-3.38</v>
      </c>
      <c r="M1825" s="41" t="n">
        <f aca="false">$O$5 + L1825</f>
        <v>835.4</v>
      </c>
      <c r="N1825" s="47" t="n">
        <f aca="false">IF(M1825&gt;$O$5,$O$2+$O$1,(M1825^3*3270.5936-M1825^2*8015778.389801+M1825*6549018422.82398-1783686174686.87))-$O$1</f>
        <v>23945533.4960938</v>
      </c>
      <c r="O1825" s="41" t="n">
        <f aca="false">N1825*100/$O$2</f>
        <v>61.2623479050822</v>
      </c>
      <c r="R1825" s="47" t="n">
        <f aca="false">SUM(D1825,I1825,N1825)</f>
        <v>143985938.175537</v>
      </c>
      <c r="S1825" s="41" t="n">
        <f aca="false">R1825*100/$R$2</f>
        <v>52.1672384922401</v>
      </c>
      <c r="U1825" s="41" t="n">
        <f aca="false">[1]Plan1!$B1820</f>
        <v>46.16</v>
      </c>
    </row>
    <row r="1826" customFormat="false" ht="15" hidden="false" customHeight="false" outlineLevel="0" collapsed="false">
      <c r="A1826" s="46" t="n">
        <v>43824</v>
      </c>
      <c r="B1826" s="41" t="n">
        <f aca="false">[2]Plan1!$C1821</f>
        <v>-7.41</v>
      </c>
      <c r="C1826" s="41" t="n">
        <f aca="false">$E$5 + B1826</f>
        <v>773.59</v>
      </c>
      <c r="D1826" s="47" t="n">
        <f aca="false">IF(C1826&gt;$E$5,$E$2+$E$1,(IF(C1826&gt;764.99,C1826^3*3486.59308-C1826^2*7860012.00812+C1826*5908819377.96283-1481278321001.59,IF(C1826&gt;752.99,C1826^3*3588.471445-C1826^2*8028757.56264+C1826*5988077680.84934-1488767378546.26,C1826^3*899.851852-C1826^2*1969009.674601+C1826*1435480406.01138-348666163343.76))))-$E$1</f>
        <v>79034432.4196777</v>
      </c>
      <c r="E1826" s="47" t="n">
        <f aca="false">D1826*100/$E$2</f>
        <v>53.0507055206292</v>
      </c>
      <c r="G1826" s="41" t="n">
        <f aca="false">[3]Plan1!$C1821</f>
        <v>-7.52</v>
      </c>
      <c r="H1826" s="41" t="n">
        <f aca="false">$J$5 + G1826</f>
        <v>752.48</v>
      </c>
      <c r="I1826" s="47" t="n">
        <f aca="false">IF(H1826&gt;$J$5,$J$2+$J$1,(IF(H1826&gt;739.99,H1826^3*2498.244218-H1826^2*5471052.355142+H1826*3994605728.77515-972400879260.135,H1826^3*1396.138889-H1826^2*3002770.071427+H1826*2152080038.43115-513963640099.415)))-$J$1</f>
        <v>42721497.2463379</v>
      </c>
      <c r="J1826" s="47" t="n">
        <f aca="false">I1826*100/$J$2</f>
        <v>48.5789267288773</v>
      </c>
      <c r="L1826" s="41" t="n">
        <f aca="false">[4]Plan1!$C1821</f>
        <v>-3.27</v>
      </c>
      <c r="M1826" s="41" t="n">
        <f aca="false">$O$5 + L1826</f>
        <v>835.51</v>
      </c>
      <c r="N1826" s="47" t="n">
        <f aca="false">IF(M1826&gt;$O$5,$O$2+$O$1,(M1826^3*3270.5936-M1826^2*8015778.389801+M1826*6549018422.82398-1783686174686.87))-$O$1</f>
        <v>24369093.4042969</v>
      </c>
      <c r="O1826" s="41" t="n">
        <f aca="false">N1826*100/$O$2</f>
        <v>62.3459852547874</v>
      </c>
      <c r="R1826" s="47" t="n">
        <f aca="false">SUM(D1826,I1826,N1826)</f>
        <v>146125023.070313</v>
      </c>
      <c r="S1826" s="41" t="n">
        <f aca="false">R1826*100/$R$2</f>
        <v>52.9422457830553</v>
      </c>
      <c r="U1826" s="41" t="n">
        <f aca="false">[1]Plan1!$B1821</f>
        <v>55.46</v>
      </c>
    </row>
    <row r="1827" customFormat="false" ht="15" hidden="false" customHeight="false" outlineLevel="0" collapsed="false">
      <c r="A1827" s="46" t="n">
        <v>43825</v>
      </c>
      <c r="B1827" s="41" t="n">
        <f aca="false">[2]Plan1!$C1822</f>
        <v>-7.34</v>
      </c>
      <c r="C1827" s="41" t="n">
        <f aca="false">$E$5 + B1827</f>
        <v>773.66</v>
      </c>
      <c r="D1827" s="47" t="n">
        <f aca="false">IF(C1827&gt;$E$5,$E$2+$E$1,(IF(C1827&gt;764.99,C1827^3*3486.59308-C1827^2*7860012.00812+C1827*5908819377.96283-1481278321001.59,IF(C1827&gt;752.99,C1827^3*3588.471445-C1827^2*8028757.56264+C1827*5988077680.84934-1488767378546.26,C1827^3*899.851852-C1827^2*1969009.674601+C1827*1435480406.01138-348666163343.76))))-$E$1</f>
        <v>79562797.9997559</v>
      </c>
      <c r="E1827" s="47" t="n">
        <f aca="false">D1827*100/$E$2</f>
        <v>53.4053631798013</v>
      </c>
      <c r="G1827" s="41" t="n">
        <f aca="false">[3]Plan1!$C1822</f>
        <v>-7.49</v>
      </c>
      <c r="H1827" s="41" t="n">
        <f aca="false">$J$5 + G1827</f>
        <v>752.51</v>
      </c>
      <c r="I1827" s="47" t="n">
        <f aca="false">IF(H1827&gt;$J$5,$J$2+$J$1,(IF(H1827&gt;739.99,H1827^3*2498.244218-H1827^2*5471052.355142+H1827*3994605728.77515-972400879260.135,H1827^3*1396.138889-H1827^2*3002770.071427+H1827*2152080038.43115-513963640099.415)))-$J$1</f>
        <v>42859780.8996582</v>
      </c>
      <c r="J1827" s="47" t="n">
        <f aca="false">I1827*100/$J$2</f>
        <v>48.7361700816492</v>
      </c>
      <c r="L1827" s="41" t="n">
        <f aca="false">[4]Plan1!$C1822</f>
        <v>-3.25</v>
      </c>
      <c r="M1827" s="41" t="n">
        <f aca="false">$O$5 + L1827</f>
        <v>835.53</v>
      </c>
      <c r="N1827" s="47" t="n">
        <f aca="false">IF(M1827&gt;$O$5,$O$2+$O$1,(M1827^3*3270.5936-M1827^2*8015778.389801+M1827*6549018422.82398-1783686174686.87))-$O$1</f>
        <v>24446576.8935547</v>
      </c>
      <c r="O1827" s="41" t="n">
        <f aca="false">N1827*100/$O$2</f>
        <v>62.5442193211358</v>
      </c>
      <c r="R1827" s="47" t="n">
        <f aca="false">SUM(D1827,I1827,N1827)</f>
        <v>146869155.792969</v>
      </c>
      <c r="S1827" s="41" t="n">
        <f aca="false">R1827*100/$R$2</f>
        <v>53.2118509243946</v>
      </c>
      <c r="U1827" s="41" t="n">
        <f aca="false">[1]Plan1!$B1822</f>
        <v>39.77</v>
      </c>
    </row>
    <row r="1828" customFormat="false" ht="15" hidden="false" customHeight="false" outlineLevel="0" collapsed="false">
      <c r="A1828" s="46" t="n">
        <v>43826</v>
      </c>
      <c r="B1828" s="41" t="n">
        <f aca="false">[2]Plan1!$C1823</f>
        <v>-7.32</v>
      </c>
      <c r="C1828" s="41" t="n">
        <f aca="false">$E$5 + B1828</f>
        <v>773.68</v>
      </c>
      <c r="D1828" s="47" t="n">
        <f aca="false">IF(C1828&gt;$E$5,$E$2+$E$1,(IF(C1828&gt;764.99,C1828^3*3486.59308-C1828^2*7860012.00812+C1828*5908819377.96283-1481278321001.59,IF(C1828&gt;752.99,C1828^3*3588.471445-C1828^2*8028757.56264+C1828*5988077680.84934-1488767378546.26,C1828^3*899.851852-C1828^2*1969009.674601+C1828*1435480406.01138-348666163343.76))))-$E$1</f>
        <v>79714177.4211426</v>
      </c>
      <c r="E1828" s="47" t="n">
        <f aca="false">D1828*100/$E$2</f>
        <v>53.5069743998734</v>
      </c>
      <c r="G1828" s="41" t="n">
        <f aca="false">[3]Plan1!$C1823</f>
        <v>-7.48</v>
      </c>
      <c r="H1828" s="41" t="n">
        <f aca="false">$J$5 + G1828</f>
        <v>752.52</v>
      </c>
      <c r="I1828" s="47" t="n">
        <f aca="false">IF(H1828&gt;$J$5,$J$2+$J$1,(IF(H1828&gt;739.99,H1828^3*2498.244218-H1828^2*5471052.355142+H1828*3994605728.77515-972400879260.135,H1828^3*1396.138889-H1828^2*3002770.071427+H1828*2152080038.43115-513963640099.415)))-$J$1</f>
        <v>42905942.9541016</v>
      </c>
      <c r="J1828" s="47" t="n">
        <f aca="false">I1828*100/$J$2</f>
        <v>48.7886612911105</v>
      </c>
      <c r="L1828" s="41" t="n">
        <f aca="false">[4]Plan1!$C1823</f>
        <v>-3.27</v>
      </c>
      <c r="M1828" s="41" t="n">
        <f aca="false">$O$5 + L1828</f>
        <v>835.51</v>
      </c>
      <c r="N1828" s="47" t="n">
        <f aca="false">IF(M1828&gt;$O$5,$O$2+$O$1,(M1828^3*3270.5936-M1828^2*8015778.389801+M1828*6549018422.82398-1783686174686.87))-$O$1</f>
        <v>24369093.4042969</v>
      </c>
      <c r="O1828" s="41" t="n">
        <f aca="false">N1828*100/$O$2</f>
        <v>62.3459852547874</v>
      </c>
      <c r="R1828" s="47" t="n">
        <f aca="false">SUM(D1828,I1828,N1828)</f>
        <v>146989213.779541</v>
      </c>
      <c r="S1828" s="41" t="n">
        <f aca="false">R1828*100/$R$2</f>
        <v>53.2553488777209</v>
      </c>
      <c r="U1828" s="41" t="n">
        <f aca="false">[1]Plan1!$B1823</f>
        <v>29.28</v>
      </c>
    </row>
    <row r="1829" customFormat="false" ht="15" hidden="false" customHeight="false" outlineLevel="0" collapsed="false">
      <c r="A1829" s="46" t="n">
        <v>43827</v>
      </c>
      <c r="B1829" s="41" t="n">
        <f aca="false">[2]Plan1!$C1824</f>
        <v>-7.31</v>
      </c>
      <c r="C1829" s="41" t="n">
        <f aca="false">$E$5 + B1829</f>
        <v>773.69</v>
      </c>
      <c r="D1829" s="47" t="n">
        <f aca="false">IF(C1829&gt;$E$5,$E$2+$E$1,(IF(C1829&gt;764.99,C1829^3*3486.59308-C1829^2*7860012.00812+C1829*5908819377.96283-1481278321001.59,IF(C1829&gt;752.99,C1829^3*3588.471445-C1829^2*8028757.56264+C1829*5988077680.84934-1488767378546.26,C1829^3*899.851852-C1829^2*1969009.674601+C1829*1435480406.01138-348666163343.76))))-$E$1</f>
        <v>79789936.8742676</v>
      </c>
      <c r="E1829" s="47" t="n">
        <f aca="false">D1829*100/$E$2</f>
        <v>53.5578268234955</v>
      </c>
      <c r="G1829" s="41" t="n">
        <f aca="false">[3]Plan1!$C1824</f>
        <v>-7.47</v>
      </c>
      <c r="H1829" s="41" t="n">
        <f aca="false">$J$5 + G1829</f>
        <v>752.53</v>
      </c>
      <c r="I1829" s="47" t="n">
        <f aca="false">IF(H1829&gt;$J$5,$J$2+$J$1,(IF(H1829&gt;739.99,H1829^3*2498.244218-H1829^2*5471052.355142+H1829*3994605728.77515-972400879260.135,H1829^3*1396.138889-H1829^2*3002770.071427+H1829*2152080038.43115-513963640099.415)))-$J$1</f>
        <v>42952138.7856445</v>
      </c>
      <c r="J1829" s="47" t="n">
        <f aca="false">I1829*100/$J$2</f>
        <v>48.8411909087586</v>
      </c>
      <c r="L1829" s="41" t="n">
        <f aca="false">[4]Plan1!$C1824</f>
        <v>-3.26</v>
      </c>
      <c r="M1829" s="41" t="n">
        <f aca="false">$O$5 + L1829</f>
        <v>835.52</v>
      </c>
      <c r="N1829" s="47" t="n">
        <f aca="false">IF(M1829&gt;$O$5,$O$2+$O$1,(M1829^3*3270.5936-M1829^2*8015778.389801+M1829*6549018422.82398-1783686174686.87))-$O$1</f>
        <v>24407816.9331055</v>
      </c>
      <c r="O1829" s="41" t="n">
        <f aca="false">N1829*100/$O$2</f>
        <v>62.4450556845346</v>
      </c>
      <c r="R1829" s="47" t="n">
        <f aca="false">SUM(D1829,I1829,N1829)</f>
        <v>147149892.593018</v>
      </c>
      <c r="S1829" s="41" t="n">
        <f aca="false">R1829*100/$R$2</f>
        <v>53.3135640762986</v>
      </c>
      <c r="U1829" s="41" t="n">
        <f aca="false">[1]Plan1!$B1824</f>
        <v>26.93</v>
      </c>
    </row>
    <row r="1830" customFormat="false" ht="15" hidden="false" customHeight="false" outlineLevel="0" collapsed="false">
      <c r="A1830" s="46" t="n">
        <v>43828</v>
      </c>
      <c r="B1830" s="41" t="n">
        <f aca="false">[2]Plan1!$C1825</f>
        <v>-7.3</v>
      </c>
      <c r="C1830" s="41" t="n">
        <f aca="false">$E$5 + B1830</f>
        <v>773.7</v>
      </c>
      <c r="D1830" s="47" t="n">
        <f aca="false">IF(C1830&gt;$E$5,$E$2+$E$1,(IF(C1830&gt;764.99,C1830^3*3486.59308-C1830^2*7860012.00812+C1830*5908819377.96283-1481278321001.59,IF(C1830&gt;752.99,C1830^3*3588.471445-C1830^2*8028757.56264+C1830*5988077680.84934-1488767378546.26,C1830^3*899.851852-C1830^2*1969009.674601+C1830*1435480406.01138-348666163343.76))))-$E$1</f>
        <v>79865742.8513184</v>
      </c>
      <c r="E1830" s="47" t="n">
        <f aca="false">D1830*100/$E$2</f>
        <v>53.6087104756216</v>
      </c>
      <c r="G1830" s="41" t="n">
        <f aca="false">[3]Plan1!$C1825</f>
        <v>-7.46</v>
      </c>
      <c r="H1830" s="41" t="n">
        <f aca="false">$J$5 + G1830</f>
        <v>752.54</v>
      </c>
      <c r="I1830" s="47" t="n">
        <f aca="false">IF(H1830&gt;$J$5,$J$2+$J$1,(IF(H1830&gt;739.99,H1830^3*2498.244218-H1830^2*5471052.355142+H1830*3994605728.77515-972400879260.135,H1830^3*1396.138889-H1830^2*3002770.071427+H1830*2152080038.43115-513963640099.415)))-$J$1</f>
        <v>42998368.4094238</v>
      </c>
      <c r="J1830" s="47" t="n">
        <f aca="false">I1830*100/$J$2</f>
        <v>48.8937589518056</v>
      </c>
      <c r="L1830" s="41" t="n">
        <f aca="false">[4]Plan1!$C1825</f>
        <v>-3.28</v>
      </c>
      <c r="M1830" s="41" t="n">
        <f aca="false">$O$5 + L1830</f>
        <v>835.5</v>
      </c>
      <c r="N1830" s="47" t="n">
        <f aca="false">IF(M1830&gt;$O$5,$O$2+$O$1,(M1830^3*3270.5936-M1830^2*8015778.389801+M1830*6549018422.82398-1783686174686.87))-$O$1</f>
        <v>24330406.2880859</v>
      </c>
      <c r="O1830" s="41" t="n">
        <f aca="false">N1830*100/$O$2</f>
        <v>62.2470079831745</v>
      </c>
      <c r="R1830" s="47" t="n">
        <f aca="false">SUM(D1830,I1830,N1830)</f>
        <v>147194517.548828</v>
      </c>
      <c r="S1830" s="41" t="n">
        <f aca="false">R1830*100/$R$2</f>
        <v>53.329732048963</v>
      </c>
      <c r="U1830" s="41" t="n">
        <f aca="false">[1]Plan1!$B1825</f>
        <v>26.17</v>
      </c>
    </row>
    <row r="1831" customFormat="false" ht="15" hidden="false" customHeight="false" outlineLevel="0" collapsed="false">
      <c r="A1831" s="46" t="n">
        <v>43829</v>
      </c>
      <c r="B1831" s="41" t="n">
        <f aca="false">[2]Plan1!$C1826</f>
        <v>-7.3</v>
      </c>
      <c r="C1831" s="41" t="n">
        <f aca="false">$E$5 + B1831</f>
        <v>773.7</v>
      </c>
      <c r="D1831" s="47" t="n">
        <f aca="false">IF(C1831&gt;$E$5,$E$2+$E$1,(IF(C1831&gt;764.99,C1831^3*3486.59308-C1831^2*7860012.00812+C1831*5908819377.96283-1481278321001.59,IF(C1831&gt;752.99,C1831^3*3588.471445-C1831^2*8028757.56264+C1831*5988077680.84934-1488767378546.26,C1831^3*899.851852-C1831^2*1969009.674601+C1831*1435480406.01138-348666163343.76))))-$E$1</f>
        <v>79865742.8513184</v>
      </c>
      <c r="E1831" s="47" t="n">
        <f aca="false">D1831*100/$E$2</f>
        <v>53.6087104756216</v>
      </c>
      <c r="G1831" s="41" t="n">
        <f aca="false">[3]Plan1!$C1826</f>
        <v>-7.44</v>
      </c>
      <c r="H1831" s="41" t="n">
        <f aca="false">$J$5 + G1831</f>
        <v>752.56</v>
      </c>
      <c r="I1831" s="47" t="n">
        <f aca="false">IF(H1831&gt;$J$5,$J$2+$J$1,(IF(H1831&gt;739.99,H1831^3*2498.244218-H1831^2*5471052.355142+H1831*3994605728.77515-972400879260.135,H1831^3*1396.138889-H1831^2*3002770.071427+H1831*2152080038.43115-513963640099.415)))-$J$1</f>
        <v>43090929.0905762</v>
      </c>
      <c r="J1831" s="47" t="n">
        <f aca="false">I1831*100/$J$2</f>
        <v>48.9990103787803</v>
      </c>
      <c r="L1831" s="41" t="n">
        <f aca="false">[4]Plan1!$C1826</f>
        <v>-3.3</v>
      </c>
      <c r="M1831" s="41" t="n">
        <f aca="false">$O$5 + L1831</f>
        <v>835.48</v>
      </c>
      <c r="N1831" s="47" t="n">
        <f aca="false">IF(M1831&gt;$O$5,$O$2+$O$1,(M1831^3*3270.5936-M1831^2*8015778.389801+M1831*6549018422.82398-1783686174686.87))-$O$1</f>
        <v>24253141.2158203</v>
      </c>
      <c r="O1831" s="41" t="n">
        <f aca="false">N1831*100/$O$2</f>
        <v>62.0493327157255</v>
      </c>
      <c r="R1831" s="47" t="n">
        <f aca="false">SUM(D1831,I1831,N1831)</f>
        <v>147209813.157715</v>
      </c>
      <c r="S1831" s="41" t="n">
        <f aca="false">R1831*100/$R$2</f>
        <v>53.3352737684308</v>
      </c>
      <c r="U1831" s="41" t="n">
        <f aca="false">[1]Plan1!$B1826</f>
        <v>23.59</v>
      </c>
    </row>
    <row r="1832" customFormat="false" ht="15" hidden="false" customHeight="false" outlineLevel="0" collapsed="false">
      <c r="A1832" s="46" t="n">
        <v>43830</v>
      </c>
      <c r="B1832" s="41" t="n">
        <f aca="false">[2]Plan1!$C1827</f>
        <v>-7.3</v>
      </c>
      <c r="C1832" s="41" t="n">
        <f aca="false">$E$5 + B1832</f>
        <v>773.7</v>
      </c>
      <c r="D1832" s="47" t="n">
        <f aca="false">IF(C1832&gt;$E$5,$E$2+$E$1,(IF(C1832&gt;764.99,C1832^3*3486.59308-C1832^2*7860012.00812+C1832*5908819377.96283-1481278321001.59,IF(C1832&gt;752.99,C1832^3*3588.471445-C1832^2*8028757.56264+C1832*5988077680.84934-1488767378546.26,C1832^3*899.851852-C1832^2*1969009.674601+C1832*1435480406.01138-348666163343.76))))-$E$1</f>
        <v>79865742.8513184</v>
      </c>
      <c r="E1832" s="47" t="n">
        <f aca="false">D1832*100/$E$2</f>
        <v>53.6087104756216</v>
      </c>
      <c r="G1832" s="41" t="n">
        <f aca="false">[3]Plan1!$C1827</f>
        <v>-7.48</v>
      </c>
      <c r="H1832" s="41" t="n">
        <f aca="false">$J$5 + G1832</f>
        <v>752.52</v>
      </c>
      <c r="I1832" s="47" t="n">
        <f aca="false">IF(H1832&gt;$J$5,$J$2+$J$1,(IF(H1832&gt;739.99,H1832^3*2498.244218-H1832^2*5471052.355142+H1832*3994605728.77515-972400879260.135,H1832^3*1396.138889-H1832^2*3002770.071427+H1832*2152080038.43115-513963640099.415)))-$J$1</f>
        <v>42905942.9541016</v>
      </c>
      <c r="J1832" s="47" t="n">
        <f aca="false">I1832*100/$J$2</f>
        <v>48.7886612911105</v>
      </c>
      <c r="L1832" s="41" t="n">
        <f aca="false">[4]Plan1!$C1827</f>
        <v>-3.3</v>
      </c>
      <c r="M1832" s="41" t="n">
        <f aca="false">$O$5 + L1832</f>
        <v>835.48</v>
      </c>
      <c r="N1832" s="47" t="n">
        <f aca="false">IF(M1832&gt;$O$5,$O$2+$O$1,(M1832^3*3270.5936-M1832^2*8015778.389801+M1832*6549018422.82398-1783686174686.87))-$O$1</f>
        <v>24253141.2158203</v>
      </c>
      <c r="O1832" s="41" t="n">
        <f aca="false">N1832*100/$O$2</f>
        <v>62.0493327157255</v>
      </c>
      <c r="R1832" s="47" t="n">
        <f aca="false">SUM(D1832,I1832,N1832)</f>
        <v>147024827.02124</v>
      </c>
      <c r="S1832" s="41" t="n">
        <f aca="false">R1832*100/$R$2</f>
        <v>53.2682518354455</v>
      </c>
      <c r="U1832" s="41" t="n">
        <f aca="false">[1]Plan1!$B1827</f>
        <v>23.24</v>
      </c>
    </row>
    <row r="1833" customFormat="false" ht="15" hidden="false" customHeight="false" outlineLevel="0" collapsed="false">
      <c r="A1833" s="46" t="n">
        <v>43831</v>
      </c>
      <c r="B1833" s="41" t="n">
        <f aca="false">[2]Plan1!$C1828</f>
        <v>-7.31</v>
      </c>
      <c r="C1833" s="41" t="n">
        <f aca="false">$E$5 + B1833</f>
        <v>773.69</v>
      </c>
      <c r="D1833" s="47" t="n">
        <f aca="false">IF(C1833&gt;$E$5,$E$2+$E$1,(IF(C1833&gt;764.99,C1833^3*3486.59308-C1833^2*7860012.00812+C1833*5908819377.96283-1481278321001.59,IF(C1833&gt;752.99,C1833^3*3588.471445-C1833^2*8028757.56264+C1833*5988077680.84934-1488767378546.26,C1833^3*899.851852-C1833^2*1969009.674601+C1833*1435480406.01138-348666163343.76))))-$E$1</f>
        <v>79789936.8742676</v>
      </c>
      <c r="E1833" s="47" t="n">
        <f aca="false">D1833*100/$E$2</f>
        <v>53.5578268234955</v>
      </c>
      <c r="G1833" s="41" t="n">
        <f aca="false">[3]Plan1!$C1828</f>
        <v>-7.51</v>
      </c>
      <c r="H1833" s="41" t="n">
        <f aca="false">$J$5 + G1833</f>
        <v>752.49</v>
      </c>
      <c r="I1833" s="47" t="n">
        <f aca="false">IF(H1833&gt;$J$5,$J$2+$J$1,(IF(H1833&gt;739.99,H1833^3*2498.244218-H1833^2*5471052.355142+H1833*3994605728.77515-972400879260.135,H1833^3*1396.138889-H1833^2*3002770.071427+H1833*2152080038.43115-513963640099.415)))-$J$1</f>
        <v>42767558.0612793</v>
      </c>
      <c r="J1833" s="47" t="n">
        <f aca="false">I1833*100/$J$2</f>
        <v>48.631302818161</v>
      </c>
      <c r="L1833" s="41" t="n">
        <f aca="false">[4]Plan1!$C1828</f>
        <v>-3.32</v>
      </c>
      <c r="M1833" s="41" t="n">
        <f aca="false">$O$5 + L1833</f>
        <v>835.46</v>
      </c>
      <c r="N1833" s="47" t="n">
        <f aca="false">IF(M1833&gt;$O$5,$O$2+$O$1,(M1833^3*3270.5936-M1833^2*8015778.389801+M1833*6549018422.82398-1783686174686.87))-$O$1</f>
        <v>24176021.5556641</v>
      </c>
      <c r="O1833" s="41" t="n">
        <f aca="false">N1833*100/$O$2</f>
        <v>61.8520294711942</v>
      </c>
      <c r="R1833" s="47" t="n">
        <f aca="false">SUM(D1833,I1833,N1833)</f>
        <v>146733516.491211</v>
      </c>
      <c r="S1833" s="41" t="n">
        <f aca="false">R1833*100/$R$2</f>
        <v>53.16270773796</v>
      </c>
      <c r="U1833" s="41" t="n">
        <f aca="false">[1]Plan1!$B1828</f>
        <v>24.31</v>
      </c>
    </row>
    <row r="1834" customFormat="false" ht="15" hidden="false" customHeight="false" outlineLevel="0" collapsed="false">
      <c r="A1834" s="46" t="n">
        <v>43832</v>
      </c>
      <c r="B1834" s="41" t="n">
        <f aca="false">[2]Plan1!$C1829</f>
        <v>-7.31</v>
      </c>
      <c r="C1834" s="41" t="n">
        <f aca="false">$E$5 + B1834</f>
        <v>773.69</v>
      </c>
      <c r="D1834" s="47" t="n">
        <f aca="false">IF(C1834&gt;$E$5,$E$2+$E$1,(IF(C1834&gt;764.99,C1834^3*3486.59308-C1834^2*7860012.00812+C1834*5908819377.96283-1481278321001.59,IF(C1834&gt;752.99,C1834^3*3588.471445-C1834^2*8028757.56264+C1834*5988077680.84934-1488767378546.26,C1834^3*899.851852-C1834^2*1969009.674601+C1834*1435480406.01138-348666163343.76))))-$E$1</f>
        <v>79789936.8742676</v>
      </c>
      <c r="E1834" s="47" t="n">
        <f aca="false">D1834*100/$E$2</f>
        <v>53.5578268234955</v>
      </c>
      <c r="G1834" s="41" t="n">
        <f aca="false">[3]Plan1!$C1829</f>
        <v>-7.55</v>
      </c>
      <c r="H1834" s="41" t="n">
        <f aca="false">$J$5 + G1834</f>
        <v>752.45</v>
      </c>
      <c r="I1834" s="47" t="n">
        <f aca="false">IF(H1834&gt;$J$5,$J$2+$J$1,(IF(H1834&gt;739.99,H1834^3*2498.244218-H1834^2*5471052.355142+H1834*3994605728.77515-972400879260.135,H1834^3*1396.138889-H1834^2*3002770.071427+H1834*2152080038.43115-513963640099.415)))-$J$1</f>
        <v>42583517.0449219</v>
      </c>
      <c r="J1834" s="47" t="n">
        <f aca="false">I1834*100/$J$2</f>
        <v>48.4220284334834</v>
      </c>
      <c r="L1834" s="41" t="n">
        <f aca="false">[4]Plan1!$C1829</f>
        <v>-3.3</v>
      </c>
      <c r="M1834" s="41" t="n">
        <f aca="false">$O$5 + L1834</f>
        <v>835.48</v>
      </c>
      <c r="N1834" s="47" t="n">
        <f aca="false">IF(M1834&gt;$O$5,$O$2+$O$1,(M1834^3*3270.5936-M1834^2*8015778.389801+M1834*6549018422.82398-1783686174686.87))-$O$1</f>
        <v>24253141.2158203</v>
      </c>
      <c r="O1834" s="41" t="n">
        <f aca="false">N1834*100/$O$2</f>
        <v>62.0493327157255</v>
      </c>
      <c r="R1834" s="47" t="n">
        <f aca="false">SUM(D1834,I1834,N1834)</f>
        <v>146626595.13501</v>
      </c>
      <c r="S1834" s="41" t="n">
        <f aca="false">R1834*100/$R$2</f>
        <v>53.1239692891952</v>
      </c>
      <c r="U1834" s="41" t="n">
        <f aca="false">[1]Plan1!$B1829</f>
        <v>41.2</v>
      </c>
    </row>
    <row r="1835" customFormat="false" ht="15" hidden="false" customHeight="false" outlineLevel="0" collapsed="false">
      <c r="A1835" s="46" t="n">
        <v>43833</v>
      </c>
      <c r="B1835" s="41" t="n">
        <f aca="false">[2]Plan1!$C1830</f>
        <v>-7.19</v>
      </c>
      <c r="C1835" s="41" t="n">
        <f aca="false">$E$5 + B1835</f>
        <v>773.81</v>
      </c>
      <c r="D1835" s="47" t="n">
        <f aca="false">IF(C1835&gt;$E$5,$E$2+$E$1,(IF(C1835&gt;764.99,C1835^3*3486.59308-C1835^2*7860012.00812+C1835*5908819377.96283-1481278321001.59,IF(C1835&gt;752.99,C1835^3*3588.471445-C1835^2*8028757.56264+C1835*5988077680.84934-1488767378546.26,C1835^3*899.851852-C1835^2*1969009.674601+C1835*1435480406.01138-348666163343.76))))-$E$1</f>
        <v>80702685.0876465</v>
      </c>
      <c r="E1835" s="47" t="n">
        <f aca="false">D1835*100/$E$2</f>
        <v>54.1704956970483</v>
      </c>
      <c r="G1835" s="41" t="n">
        <f aca="false">[3]Plan1!$C1830</f>
        <v>-7.58</v>
      </c>
      <c r="H1835" s="41" t="n">
        <f aca="false">$J$5 + G1835</f>
        <v>752.42</v>
      </c>
      <c r="I1835" s="47" t="n">
        <f aca="false">IF(H1835&gt;$J$5,$J$2+$J$1,(IF(H1835&gt;739.99,H1835^3*2498.244218-H1835^2*5471052.355142+H1835*3994605728.77515-972400879260.135,H1835^3*1396.138889-H1835^2*3002770.071427+H1835*2152080038.43115-513963640099.415)))-$J$1</f>
        <v>42445839.8898926</v>
      </c>
      <c r="J1835" s="47" t="n">
        <f aca="false">I1835*100/$J$2</f>
        <v>48.2654747343505</v>
      </c>
      <c r="L1835" s="41" t="n">
        <f aca="false">[4]Plan1!$C1830</f>
        <v>-3.23</v>
      </c>
      <c r="M1835" s="41" t="n">
        <f aca="false">$O$5 + L1835</f>
        <v>835.55</v>
      </c>
      <c r="N1835" s="47" t="n">
        <f aca="false">IF(M1835&gt;$O$5,$O$2+$O$1,(M1835^3*3270.5936-M1835^2*8015778.389801+M1835*6549018422.82398-1783686174686.87))-$O$1</f>
        <v>24524206.1914063</v>
      </c>
      <c r="O1835" s="41" t="n">
        <f aca="false">N1835*100/$O$2</f>
        <v>62.7428264247689</v>
      </c>
      <c r="R1835" s="47" t="n">
        <f aca="false">SUM(D1835,I1835,N1835)</f>
        <v>147672731.168945</v>
      </c>
      <c r="S1835" s="41" t="n">
        <f aca="false">R1835*100/$R$2</f>
        <v>53.5029926068133</v>
      </c>
      <c r="U1835" s="41" t="n">
        <f aca="false">[1]Plan1!$B1830</f>
        <v>65.99</v>
      </c>
    </row>
    <row r="1836" customFormat="false" ht="15" hidden="false" customHeight="false" outlineLevel="0" collapsed="false">
      <c r="A1836" s="46" t="n">
        <v>43834</v>
      </c>
      <c r="B1836" s="41" t="n">
        <f aca="false">[2]Plan1!$C1831</f>
        <v>-7.12</v>
      </c>
      <c r="C1836" s="41" t="n">
        <f aca="false">$E$5 + B1836</f>
        <v>773.88</v>
      </c>
      <c r="D1836" s="47" t="n">
        <f aca="false">IF(C1836&gt;$E$5,$E$2+$E$1,(IF(C1836&gt;764.99,C1836^3*3486.59308-C1836^2*7860012.00812+C1836*5908819377.96283-1481278321001.59,IF(C1836&gt;752.99,C1836^3*3588.471445-C1836^2*8028757.56264+C1836*5988077680.84934-1488767378546.26,C1836^3*899.851852-C1836^2*1969009.674601+C1836*1435480406.01138-348666163343.76))))-$E$1</f>
        <v>81238229.6936035</v>
      </c>
      <c r="E1836" s="47" t="n">
        <f aca="false">D1836*100/$E$2</f>
        <v>54.5299721722246</v>
      </c>
      <c r="G1836" s="41" t="n">
        <f aca="false">[3]Plan1!$C1831</f>
        <v>-7.56</v>
      </c>
      <c r="H1836" s="41" t="n">
        <f aca="false">$J$5 + G1836</f>
        <v>752.44</v>
      </c>
      <c r="I1836" s="47" t="n">
        <f aca="false">IF(H1836&gt;$J$5,$J$2+$J$1,(IF(H1836&gt;739.99,H1836^3*2498.244218-H1836^2*5471052.355142+H1836*3994605728.77515-972400879260.135,H1836^3*1396.138889-H1836^2*3002770.071427+H1836*2152080038.43115-513963640099.415)))-$J$1</f>
        <v>42537591.0075684</v>
      </c>
      <c r="J1836" s="47" t="n">
        <f aca="false">I1836*100/$J$2</f>
        <v>48.3698056007798</v>
      </c>
      <c r="L1836" s="41" t="n">
        <f aca="false">[4]Plan1!$C1831</f>
        <v>-3.21</v>
      </c>
      <c r="M1836" s="41" t="n">
        <f aca="false">$O$5 + L1836</f>
        <v>835.57</v>
      </c>
      <c r="N1836" s="47" t="n">
        <f aca="false">IF(M1836&gt;$O$5,$O$2+$O$1,(M1836^3*3270.5936-M1836^2*8015778.389801+M1836*6549018422.82398-1783686174686.87))-$O$1</f>
        <v>24601981.4521484</v>
      </c>
      <c r="O1836" s="41" t="n">
        <f aca="false">N1836*100/$O$2</f>
        <v>62.9418069604406</v>
      </c>
      <c r="R1836" s="47" t="n">
        <f aca="false">SUM(D1836,I1836,N1836)</f>
        <v>148377802.15332</v>
      </c>
      <c r="S1836" s="41" t="n">
        <f aca="false">R1836*100/$R$2</f>
        <v>53.7584453729786</v>
      </c>
      <c r="U1836" s="41" t="n">
        <f aca="false">[1]Plan1!$B1831</f>
        <v>59.97</v>
      </c>
    </row>
    <row r="1837" customFormat="false" ht="15" hidden="false" customHeight="false" outlineLevel="0" collapsed="false">
      <c r="A1837" s="46" t="n">
        <v>43835</v>
      </c>
      <c r="B1837" s="41" t="n">
        <f aca="false">[2]Plan1!$C1832</f>
        <v>-6.89</v>
      </c>
      <c r="C1837" s="41" t="n">
        <f aca="false">$E$5 + B1837</f>
        <v>774.11</v>
      </c>
      <c r="D1837" s="47" t="n">
        <f aca="false">IF(C1837&gt;$E$5,$E$2+$E$1,(IF(C1837&gt;764.99,C1837^3*3486.59308-C1837^2*7860012.00812+C1837*5908819377.96283-1481278321001.59,IF(C1837&gt;752.99,C1837^3*3588.471445-C1837^2*8028757.56264+C1837*5988077680.84934-1488767378546.26,C1837^3*899.851852-C1837^2*1969009.674601+C1837*1435480406.01138-348666163343.76))))-$E$1</f>
        <v>83014102.282959</v>
      </c>
      <c r="E1837" s="47" t="n">
        <f aca="false">D1837*100/$E$2</f>
        <v>55.7220006450779</v>
      </c>
      <c r="G1837" s="41" t="n">
        <f aca="false">[3]Plan1!$C1832</f>
        <v>-7.53</v>
      </c>
      <c r="H1837" s="41" t="n">
        <f aca="false">$J$5 + G1837</f>
        <v>752.47</v>
      </c>
      <c r="I1837" s="47" t="n">
        <f aca="false">IF(H1837&gt;$J$5,$J$2+$J$1,(IF(H1837&gt;739.99,H1837^3*2498.244218-H1837^2*5471052.355142+H1837*3994605728.77515-972400879260.135,H1837^3*1396.138889-H1837^2*3002770.071427+H1837*2152080038.43115-513963640099.415)))-$J$1</f>
        <v>42675470.1486816</v>
      </c>
      <c r="J1837" s="47" t="n">
        <f aca="false">I1837*100/$J$2</f>
        <v>48.5265889797648</v>
      </c>
      <c r="L1837" s="41" t="n">
        <f aca="false">[4]Plan1!$C1832</f>
        <v>-3.18</v>
      </c>
      <c r="M1837" s="41" t="n">
        <f aca="false">$O$5 + L1837</f>
        <v>835.6</v>
      </c>
      <c r="N1837" s="47" t="n">
        <f aca="false">IF(M1837&gt;$O$5,$O$2+$O$1,(M1837^3*3270.5936-M1837^2*8015778.389801+M1837*6549018422.82398-1783686174686.87))-$O$1</f>
        <v>24718918.3701172</v>
      </c>
      <c r="O1837" s="41" t="n">
        <f aca="false">N1837*100/$O$2</f>
        <v>63.2409788353423</v>
      </c>
      <c r="R1837" s="47" t="n">
        <f aca="false">SUM(D1837,I1837,N1837)</f>
        <v>150408490.801758</v>
      </c>
      <c r="S1837" s="41" t="n">
        <f aca="false">R1837*100/$R$2</f>
        <v>54.4941798507258</v>
      </c>
      <c r="U1837" s="41" t="n">
        <f aca="false">[1]Plan1!$B1832</f>
        <v>97.6</v>
      </c>
    </row>
    <row r="1838" customFormat="false" ht="15" hidden="false" customHeight="false" outlineLevel="0" collapsed="false">
      <c r="A1838" s="46" t="n">
        <v>43836</v>
      </c>
      <c r="B1838" s="41" t="n">
        <f aca="false">[2]Plan1!$C1833</f>
        <v>-6.74</v>
      </c>
      <c r="C1838" s="41" t="n">
        <f aca="false">$E$5 + B1838</f>
        <v>774.26</v>
      </c>
      <c r="D1838" s="47" t="n">
        <f aca="false">IF(C1838&gt;$E$5,$E$2+$E$1,(IF(C1838&gt;764.99,C1838^3*3486.59308-C1838^2*7860012.00812+C1838*5908819377.96283-1481278321001.59,IF(C1838&gt;752.99,C1838^3*3588.471445-C1838^2*8028757.56264+C1838*5988077680.84934-1488767378546.26,C1838^3*899.851852-C1838^2*1969009.674601+C1838*1435480406.01138-348666163343.76))))-$E$1</f>
        <v>84185773.6003418</v>
      </c>
      <c r="E1838" s="47" t="n">
        <f aca="false">D1838*100/$E$2</f>
        <v>56.5084678609792</v>
      </c>
      <c r="G1838" s="41" t="n">
        <f aca="false">[3]Plan1!$C1833</f>
        <v>-7.52</v>
      </c>
      <c r="H1838" s="41" t="n">
        <f aca="false">$J$5 + G1838</f>
        <v>752.48</v>
      </c>
      <c r="I1838" s="47" t="n">
        <f aca="false">IF(H1838&gt;$J$5,$J$2+$J$1,(IF(H1838&gt;739.99,H1838^3*2498.244218-H1838^2*5471052.355142+H1838*3994605728.77515-972400879260.135,H1838^3*1396.138889-H1838^2*3002770.071427+H1838*2152080038.43115-513963640099.415)))-$J$1</f>
        <v>42721497.2463379</v>
      </c>
      <c r="J1838" s="47" t="n">
        <f aca="false">I1838*100/$J$2</f>
        <v>48.5789267288773</v>
      </c>
      <c r="L1838" s="41" t="n">
        <f aca="false">[4]Plan1!$C1833</f>
        <v>-3.18</v>
      </c>
      <c r="M1838" s="41" t="n">
        <f aca="false">$O$5 + L1838</f>
        <v>835.6</v>
      </c>
      <c r="N1838" s="47" t="n">
        <f aca="false">IF(M1838&gt;$O$5,$O$2+$O$1,(M1838^3*3270.5936-M1838^2*8015778.389801+M1838*6549018422.82398-1783686174686.87))-$O$1</f>
        <v>24718918.3701172</v>
      </c>
      <c r="O1838" s="41" t="n">
        <f aca="false">N1838*100/$O$2</f>
        <v>63.2409788353423</v>
      </c>
      <c r="R1838" s="47" t="n">
        <f aca="false">SUM(D1838,I1838,N1838)</f>
        <v>151626189.216797</v>
      </c>
      <c r="S1838" s="41" t="n">
        <f aca="false">R1838*100/$R$2</f>
        <v>54.9353615691206</v>
      </c>
      <c r="U1838" s="41" t="n">
        <f aca="false">[1]Plan1!$B1833</f>
        <v>65.99</v>
      </c>
    </row>
    <row r="1839" customFormat="false" ht="15" hidden="false" customHeight="false" outlineLevel="0" collapsed="false">
      <c r="A1839" s="46" t="n">
        <v>43837</v>
      </c>
      <c r="B1839" s="41" t="n">
        <f aca="false">[2]Plan1!$C1834</f>
        <v>-6.7</v>
      </c>
      <c r="C1839" s="41" t="n">
        <f aca="false">$E$5 + B1839</f>
        <v>774.3</v>
      </c>
      <c r="D1839" s="47" t="n">
        <f aca="false">IF(C1839&gt;$E$5,$E$2+$E$1,(IF(C1839&gt;764.99,C1839^3*3486.59308-C1839^2*7860012.00812+C1839*5908819377.96283-1481278321001.59,IF(C1839&gt;752.99,C1839^3*3588.471445-C1839^2*8028757.56264+C1839*5988077680.84934-1488767378546.26,C1839^3*899.851852-C1839^2*1969009.674601+C1839*1435480406.01138-348666163343.76))))-$E$1</f>
        <v>84500029.5529785</v>
      </c>
      <c r="E1839" s="47" t="n">
        <f aca="false">D1839*100/$E$2</f>
        <v>56.7194075677757</v>
      </c>
      <c r="G1839" s="41" t="n">
        <f aca="false">[3]Plan1!$C1834</f>
        <v>-7.52</v>
      </c>
      <c r="H1839" s="41" t="n">
        <f aca="false">$J$5 + G1839</f>
        <v>752.48</v>
      </c>
      <c r="I1839" s="47" t="n">
        <f aca="false">IF(H1839&gt;$J$5,$J$2+$J$1,(IF(H1839&gt;739.99,H1839^3*2498.244218-H1839^2*5471052.355142+H1839*3994605728.77515-972400879260.135,H1839^3*1396.138889-H1839^2*3002770.071427+H1839*2152080038.43115-513963640099.415)))-$J$1</f>
        <v>42721497.2463379</v>
      </c>
      <c r="J1839" s="47" t="n">
        <f aca="false">I1839*100/$J$2</f>
        <v>48.5789267288773</v>
      </c>
      <c r="L1839" s="41" t="n">
        <f aca="false">[4]Plan1!$C1834</f>
        <v>-3.16</v>
      </c>
      <c r="M1839" s="41" t="n">
        <f aca="false">$O$5 + L1839</f>
        <v>835.62</v>
      </c>
      <c r="N1839" s="47" t="n">
        <f aca="false">IF(M1839&gt;$O$5,$O$2+$O$1,(M1839^3*3270.5936-M1839^2*8015778.389801+M1839*6549018422.82398-1783686174686.87))-$O$1</f>
        <v>24797059.2275391</v>
      </c>
      <c r="O1839" s="41" t="n">
        <f aca="false">N1839*100/$O$2</f>
        <v>63.4408947150099</v>
      </c>
      <c r="R1839" s="47" t="n">
        <f aca="false">SUM(D1839,I1839,N1839)</f>
        <v>152018586.026855</v>
      </c>
      <c r="S1839" s="41" t="n">
        <f aca="false">R1839*100/$R$2</f>
        <v>55.0775300213549</v>
      </c>
      <c r="U1839" s="41" t="n">
        <f aca="false">[1]Plan1!$B1834</f>
        <v>37.9</v>
      </c>
    </row>
    <row r="1840" customFormat="false" ht="15" hidden="false" customHeight="false" outlineLevel="0" collapsed="false">
      <c r="A1840" s="46" t="n">
        <v>43838</v>
      </c>
      <c r="B1840" s="41" t="n">
        <f aca="false">[2]Plan1!$C1835</f>
        <v>-6.65</v>
      </c>
      <c r="C1840" s="41" t="n">
        <f aca="false">$E$5 + B1840</f>
        <v>774.35</v>
      </c>
      <c r="D1840" s="47" t="n">
        <f aca="false">IF(C1840&gt;$E$5,$E$2+$E$1,(IF(C1840&gt;764.99,C1840^3*3486.59308-C1840^2*7860012.00812+C1840*5908819377.96283-1481278321001.59,IF(C1840&gt;752.99,C1840^3*3588.471445-C1840^2*8028757.56264+C1840*5988077680.84934-1488767378546.26,C1840^3*899.851852-C1840^2*1969009.674601+C1840*1435480406.01138-348666163343.76))))-$E$1</f>
        <v>84893925.1276856</v>
      </c>
      <c r="E1840" s="47" t="n">
        <f aca="false">D1840*100/$E$2</f>
        <v>56.9838042047845</v>
      </c>
      <c r="G1840" s="41" t="n">
        <f aca="false">[3]Plan1!$C1835</f>
        <v>-7.54</v>
      </c>
      <c r="H1840" s="41" t="n">
        <f aca="false">$J$5 + G1840</f>
        <v>752.46</v>
      </c>
      <c r="I1840" s="47" t="n">
        <f aca="false">IF(H1840&gt;$J$5,$J$2+$J$1,(IF(H1840&gt;739.99,H1840^3*2498.244218-H1840^2*5471052.355142+H1840*3994605728.77515-972400879260.135,H1840^3*1396.138889-H1840^2*3002770.071427+H1840*2152080038.43115-513963640099.415)))-$J$1</f>
        <v>42629476.7541504</v>
      </c>
      <c r="J1840" s="47" t="n">
        <f aca="false">I1840*100/$J$2</f>
        <v>48.4742895547222</v>
      </c>
      <c r="L1840" s="41" t="n">
        <f aca="false">[4]Plan1!$C1835</f>
        <v>-3.18</v>
      </c>
      <c r="M1840" s="41" t="n">
        <f aca="false">$O$5 + L1840</f>
        <v>835.6</v>
      </c>
      <c r="N1840" s="47" t="n">
        <f aca="false">IF(M1840&gt;$O$5,$O$2+$O$1,(M1840^3*3270.5936-M1840^2*8015778.389801+M1840*6549018422.82398-1783686174686.87))-$O$1</f>
        <v>24718918.3701172</v>
      </c>
      <c r="O1840" s="41" t="n">
        <f aca="false">N1840*100/$O$2</f>
        <v>63.2409788353423</v>
      </c>
      <c r="R1840" s="47" t="n">
        <f aca="false">SUM(D1840,I1840,N1840)</f>
        <v>152242320.251953</v>
      </c>
      <c r="S1840" s="41" t="n">
        <f aca="false">R1840*100/$R$2</f>
        <v>55.1585906917748</v>
      </c>
      <c r="U1840" s="41" t="n">
        <f aca="false">[1]Plan1!$B1835</f>
        <v>58.15</v>
      </c>
    </row>
    <row r="1841" customFormat="false" ht="15" hidden="false" customHeight="false" outlineLevel="0" collapsed="false">
      <c r="A1841" s="46" t="n">
        <v>43839</v>
      </c>
      <c r="B1841" s="41" t="n">
        <f aca="false">[2]Plan1!$C1836</f>
        <v>-6.6</v>
      </c>
      <c r="C1841" s="41" t="n">
        <f aca="false">$E$5 + B1841</f>
        <v>774.4</v>
      </c>
      <c r="D1841" s="47" t="n">
        <f aca="false">IF(C1841&gt;$E$5,$E$2+$E$1,(IF(C1841&gt;764.99,C1841^3*3486.59308-C1841^2*7860012.00812+C1841*5908819377.96283-1481278321001.59,IF(C1841&gt;752.99,C1841^3*3588.471445-C1841^2*8028757.56264+C1841*5988077680.84934-1488767378546.26,C1841^3*899.851852-C1841^2*1969009.674601+C1841*1435480406.01138-348666163343.76))))-$E$1</f>
        <v>85289018.2917481</v>
      </c>
      <c r="E1841" s="47" t="n">
        <f aca="false">D1841*100/$E$2</f>
        <v>57.2490047061127</v>
      </c>
      <c r="G1841" s="41" t="n">
        <f aca="false">[3]Plan1!$C1836</f>
        <v>-7.54</v>
      </c>
      <c r="H1841" s="41" t="n">
        <f aca="false">$J$5 + G1841</f>
        <v>752.46</v>
      </c>
      <c r="I1841" s="47" t="n">
        <f aca="false">IF(H1841&gt;$J$5,$J$2+$J$1,(IF(H1841&gt;739.99,H1841^3*2498.244218-H1841^2*5471052.355142+H1841*3994605728.77515-972400879260.135,H1841^3*1396.138889-H1841^2*3002770.071427+H1841*2152080038.43115-513963640099.415)))-$J$1</f>
        <v>42629476.7541504</v>
      </c>
      <c r="J1841" s="47" t="n">
        <f aca="false">I1841*100/$J$2</f>
        <v>48.4742895547222</v>
      </c>
      <c r="L1841" s="41" t="n">
        <f aca="false">[4]Plan1!$C1836</f>
        <v>-3.18</v>
      </c>
      <c r="M1841" s="41" t="n">
        <f aca="false">$O$5 + L1841</f>
        <v>835.6</v>
      </c>
      <c r="N1841" s="47" t="n">
        <f aca="false">IF(M1841&gt;$O$5,$O$2+$O$1,(M1841^3*3270.5936-M1841^2*8015778.389801+M1841*6549018422.82398-1783686174686.87))-$O$1</f>
        <v>24718918.3701172</v>
      </c>
      <c r="O1841" s="41" t="n">
        <f aca="false">N1841*100/$O$2</f>
        <v>63.2409788353423</v>
      </c>
      <c r="R1841" s="47" t="n">
        <f aca="false">SUM(D1841,I1841,N1841)</f>
        <v>152637413.416016</v>
      </c>
      <c r="S1841" s="41" t="n">
        <f aca="false">R1841*100/$R$2</f>
        <v>55.3017360542835</v>
      </c>
      <c r="U1841" s="41" t="n">
        <f aca="false">[1]Plan1!$B1836</f>
        <v>47.19</v>
      </c>
    </row>
    <row r="1842" customFormat="false" ht="15" hidden="false" customHeight="false" outlineLevel="0" collapsed="false">
      <c r="A1842" s="46" t="n">
        <v>43840</v>
      </c>
      <c r="B1842" s="41" t="n">
        <f aca="false">[2]Plan1!$C1837</f>
        <v>-6.59</v>
      </c>
      <c r="C1842" s="41" t="n">
        <f aca="false">$E$5 + B1842</f>
        <v>774.41</v>
      </c>
      <c r="D1842" s="47" t="n">
        <f aca="false">IF(C1842&gt;$E$5,$E$2+$E$1,(IF(C1842&gt;764.99,C1842^3*3486.59308-C1842^2*7860012.00812+C1842*5908819377.96283-1481278321001.59,IF(C1842&gt;752.99,C1842^3*3588.471445-C1842^2*8028757.56264+C1842*5988077680.84934-1488767378546.26,C1842^3*899.851852-C1842^2*1969009.674601+C1842*1435480406.01138-348666163343.76))))-$E$1</f>
        <v>85368180.8659668</v>
      </c>
      <c r="E1842" s="47" t="n">
        <f aca="false">D1842*100/$E$2</f>
        <v>57.3021414249397</v>
      </c>
      <c r="G1842" s="41" t="n">
        <f aca="false">[3]Plan1!$C1837</f>
        <v>-7.55</v>
      </c>
      <c r="H1842" s="41" t="n">
        <f aca="false">$J$5 + G1842</f>
        <v>752.45</v>
      </c>
      <c r="I1842" s="47" t="n">
        <f aca="false">IF(H1842&gt;$J$5,$J$2+$J$1,(IF(H1842&gt;739.99,H1842^3*2498.244218-H1842^2*5471052.355142+H1842*3994605728.77515-972400879260.135,H1842^3*1396.138889-H1842^2*3002770.071427+H1842*2152080038.43115-513963640099.415)))-$J$1</f>
        <v>42583517.0449219</v>
      </c>
      <c r="J1842" s="47" t="n">
        <f aca="false">I1842*100/$J$2</f>
        <v>48.4220284334834</v>
      </c>
      <c r="L1842" s="41" t="n">
        <f aca="false">[4]Plan1!$C1837</f>
        <v>-3.18</v>
      </c>
      <c r="M1842" s="41" t="n">
        <f aca="false">$O$5 + L1842</f>
        <v>835.6</v>
      </c>
      <c r="N1842" s="47" t="n">
        <f aca="false">IF(M1842&gt;$O$5,$O$2+$O$1,(M1842^3*3270.5936-M1842^2*8015778.389801+M1842*6549018422.82398-1783686174686.87))-$O$1</f>
        <v>24718918.3701172</v>
      </c>
      <c r="O1842" s="41" t="n">
        <f aca="false">N1842*100/$O$2</f>
        <v>63.2409788353423</v>
      </c>
      <c r="R1842" s="47" t="n">
        <f aca="false">SUM(D1842,I1842,N1842)</f>
        <v>152670616.281006</v>
      </c>
      <c r="S1842" s="41" t="n">
        <f aca="false">R1842*100/$R$2</f>
        <v>55.3137657135581</v>
      </c>
      <c r="U1842" s="41" t="n">
        <f aca="false">[1]Plan1!$B1837</f>
        <v>49.29</v>
      </c>
    </row>
    <row r="1843" customFormat="false" ht="15" hidden="false" customHeight="false" outlineLevel="0" collapsed="false">
      <c r="A1843" s="46" t="n">
        <v>43841</v>
      </c>
      <c r="B1843" s="41" t="n">
        <f aca="false">[2]Plan1!$C1838</f>
        <v>-6.57</v>
      </c>
      <c r="C1843" s="41" t="n">
        <f aca="false">$E$5 + B1843</f>
        <v>774.43</v>
      </c>
      <c r="D1843" s="47" t="n">
        <f aca="false">IF(C1843&gt;$E$5,$E$2+$E$1,(IF(C1843&gt;764.99,C1843^3*3486.59308-C1843^2*7860012.00812+C1843*5908819377.96283-1481278321001.59,IF(C1843&gt;752.99,C1843^3*3588.471445-C1843^2*8028757.56264+C1843*5988077680.84934-1488767378546.26,C1843^3*899.851852-C1843^2*1969009.674601+C1843*1435480406.01138-348666163343.76))))-$E$1</f>
        <v>85526650.1228027</v>
      </c>
      <c r="E1843" s="47" t="n">
        <f aca="false">D1843*100/$E$2</f>
        <v>57.4085115932461</v>
      </c>
      <c r="G1843" s="41" t="n">
        <f aca="false">[3]Plan1!$C1838</f>
        <v>-7.56</v>
      </c>
      <c r="H1843" s="41" t="n">
        <f aca="false">$J$5 + G1843</f>
        <v>752.44</v>
      </c>
      <c r="I1843" s="47" t="n">
        <f aca="false">IF(H1843&gt;$J$5,$J$2+$J$1,(IF(H1843&gt;739.99,H1843^3*2498.244218-H1843^2*5471052.355142+H1843*3994605728.77515-972400879260.135,H1843^3*1396.138889-H1843^2*3002770.071427+H1843*2152080038.43115-513963640099.415)))-$J$1</f>
        <v>42537591.0075684</v>
      </c>
      <c r="J1843" s="47" t="n">
        <f aca="false">I1843*100/$J$2</f>
        <v>48.3698056007798</v>
      </c>
      <c r="L1843" s="41" t="n">
        <f aca="false">[4]Plan1!$C1838</f>
        <v>-3.2</v>
      </c>
      <c r="M1843" s="41" t="n">
        <f aca="false">$O$5 + L1843</f>
        <v>835.58</v>
      </c>
      <c r="N1843" s="47" t="n">
        <f aca="false">IF(M1843&gt;$O$5,$O$2+$O$1,(M1843^3*3270.5936-M1843^2*8015778.389801+M1843*6549018422.82398-1783686174686.87))-$O$1</f>
        <v>24640923.8676758</v>
      </c>
      <c r="O1843" s="41" t="n">
        <f aca="false">N1843*100/$O$2</f>
        <v>63.0414373908375</v>
      </c>
      <c r="R1843" s="47" t="n">
        <f aca="false">SUM(D1843,I1843,N1843)</f>
        <v>152705164.998047</v>
      </c>
      <c r="S1843" s="41" t="n">
        <f aca="false">R1843*100/$R$2</f>
        <v>55.3262829856217</v>
      </c>
      <c r="U1843" s="41" t="n">
        <f aca="false">[1]Plan1!$B1838</f>
        <v>45.15</v>
      </c>
    </row>
    <row r="1844" customFormat="false" ht="15" hidden="false" customHeight="false" outlineLevel="0" collapsed="false">
      <c r="A1844" s="46" t="n">
        <v>43842</v>
      </c>
      <c r="B1844" s="41" t="n">
        <f aca="false">[2]Plan1!$C1839</f>
        <v>-6.56</v>
      </c>
      <c r="C1844" s="41" t="n">
        <f aca="false">$E$5 + B1844</f>
        <v>774.44</v>
      </c>
      <c r="D1844" s="47" t="n">
        <f aca="false">IF(C1844&gt;$E$5,$E$2+$E$1,(IF(C1844&gt;764.99,C1844^3*3486.59308-C1844^2*7860012.00812+C1844*5908819377.96283-1481278321001.59,IF(C1844&gt;752.99,C1844^3*3588.471445-C1844^2*8028757.56264+C1844*5988077680.84934-1488767378546.26,C1844^3*899.851852-C1844^2*1969009.674601+C1844*1435480406.01138-348666163343.76))))-$E$1</f>
        <v>85605956.8464356</v>
      </c>
      <c r="E1844" s="47" t="n">
        <f aca="false">D1844*100/$E$2</f>
        <v>57.4617450702565</v>
      </c>
      <c r="G1844" s="41" t="n">
        <f aca="false">[3]Plan1!$C1839</f>
        <v>-7.58</v>
      </c>
      <c r="H1844" s="41" t="n">
        <f aca="false">$J$5 + G1844</f>
        <v>752.42</v>
      </c>
      <c r="I1844" s="47" t="n">
        <f aca="false">IF(H1844&gt;$J$5,$J$2+$J$1,(IF(H1844&gt;739.99,H1844^3*2498.244218-H1844^2*5471052.355142+H1844*3994605728.77515-972400879260.135,H1844^3*1396.138889-H1844^2*3002770.071427+H1844*2152080038.43115-513963640099.415)))-$J$1</f>
        <v>42445839.8898926</v>
      </c>
      <c r="J1844" s="47" t="n">
        <f aca="false">I1844*100/$J$2</f>
        <v>48.2654747343505</v>
      </c>
      <c r="L1844" s="41" t="n">
        <f aca="false">[4]Plan1!$C1839</f>
        <v>-3.22</v>
      </c>
      <c r="M1844" s="41" t="n">
        <f aca="false">$O$5 + L1844</f>
        <v>835.56</v>
      </c>
      <c r="N1844" s="47" t="n">
        <f aca="false">IF(M1844&gt;$O$5,$O$2+$O$1,(M1844^3*3270.5936-M1844^2*8015778.389801+M1844*6549018422.82398-1783686174686.87))-$O$1</f>
        <v>24563075.5654297</v>
      </c>
      <c r="O1844" s="41" t="n">
        <f aca="false">N1844*100/$O$2</f>
        <v>62.8422699854924</v>
      </c>
      <c r="R1844" s="47" t="n">
        <f aca="false">SUM(D1844,I1844,N1844)</f>
        <v>152614872.301758</v>
      </c>
      <c r="S1844" s="41" t="n">
        <f aca="false">R1844*100/$R$2</f>
        <v>55.2935692312016</v>
      </c>
      <c r="U1844" s="41" t="n">
        <f aca="false">[1]Plan1!$B1839</f>
        <v>43.15</v>
      </c>
    </row>
    <row r="1845" customFormat="false" ht="15" hidden="false" customHeight="false" outlineLevel="0" collapsed="false">
      <c r="A1845" s="46" t="n">
        <v>43843</v>
      </c>
      <c r="B1845" s="41" t="n">
        <f aca="false">[2]Plan1!$C1840</f>
        <v>-6.58</v>
      </c>
      <c r="C1845" s="41" t="n">
        <f aca="false">$E$5 + B1845</f>
        <v>774.42</v>
      </c>
      <c r="D1845" s="47" t="n">
        <f aca="false">IF(C1845&gt;$E$5,$E$2+$E$1,(IF(C1845&gt;764.99,C1845^3*3486.59308-C1845^2*7860012.00812+C1845*5908819377.96283-1481278321001.59,IF(C1845&gt;752.99,C1845^3*3588.471445-C1845^2*8028757.56264+C1845*5988077680.84934-1488767378546.26,C1845^3*899.851852-C1845^2*1969009.674601+C1845*1435480406.01138-348666163343.76))))-$E$1</f>
        <v>85447391.4699707</v>
      </c>
      <c r="E1845" s="47" t="n">
        <f aca="false">D1845*100/$E$2</f>
        <v>57.3553103830567</v>
      </c>
      <c r="G1845" s="41" t="n">
        <f aca="false">[3]Plan1!$C1840</f>
        <v>-7.61</v>
      </c>
      <c r="H1845" s="41" t="n">
        <f aca="false">$J$5 + G1845</f>
        <v>752.39</v>
      </c>
      <c r="I1845" s="47" t="n">
        <f aca="false">IF(H1845&gt;$J$5,$J$2+$J$1,(IF(H1845&gt;739.99,H1845^3*2498.244218-H1845^2*5471052.355142+H1845*3994605728.77515-972400879260.135,H1845^3*1396.138889-H1845^2*3002770.071427+H1845*2152080038.43115-513963640099.415)))-$J$1</f>
        <v>42308465.3764648</v>
      </c>
      <c r="J1845" s="47" t="n">
        <f aca="false">I1845*100/$J$2</f>
        <v>48.1092651711945</v>
      </c>
      <c r="L1845" s="41" t="n">
        <f aca="false">[4]Plan1!$C1840</f>
        <v>-3.24</v>
      </c>
      <c r="M1845" s="41" t="n">
        <f aca="false">$O$5 + L1845</f>
        <v>835.54</v>
      </c>
      <c r="N1845" s="47" t="n">
        <f aca="false">IF(M1845&gt;$O$5,$O$2+$O$1,(M1845^3*3270.5936-M1845^2*8015778.389801+M1845*6549018422.82398-1783686174686.87))-$O$1</f>
        <v>24485373.3081055</v>
      </c>
      <c r="O1845" s="41" t="n">
        <f aca="false">N1845*100/$O$2</f>
        <v>62.643476222055</v>
      </c>
      <c r="R1845" s="47" t="n">
        <f aca="false">SUM(D1845,I1845,N1845)</f>
        <v>152241230.154541</v>
      </c>
      <c r="S1845" s="41" t="n">
        <f aca="false">R1845*100/$R$2</f>
        <v>55.1581957409039</v>
      </c>
      <c r="U1845" s="41" t="n">
        <f aca="false">[1]Plan1!$B1840</f>
        <v>35.19</v>
      </c>
    </row>
    <row r="1846" customFormat="false" ht="15" hidden="false" customHeight="false" outlineLevel="0" collapsed="false">
      <c r="A1846" s="46" t="n">
        <v>43844</v>
      </c>
      <c r="B1846" s="41" t="n">
        <f aca="false">[2]Plan1!$C1841</f>
        <v>-6.56</v>
      </c>
      <c r="C1846" s="41" t="n">
        <f aca="false">$E$5 + B1846</f>
        <v>774.44</v>
      </c>
      <c r="D1846" s="47" t="n">
        <f aca="false">IF(C1846&gt;$E$5,$E$2+$E$1,(IF(C1846&gt;764.99,C1846^3*3486.59308-C1846^2*7860012.00812+C1846*5908819377.96283-1481278321001.59,IF(C1846&gt;752.99,C1846^3*3588.471445-C1846^2*8028757.56264+C1846*5988077680.84934-1488767378546.26,C1846^3*899.851852-C1846^2*1969009.674601+C1846*1435480406.01138-348666163343.76))))-$E$1</f>
        <v>85605956.8464356</v>
      </c>
      <c r="E1846" s="47" t="n">
        <f aca="false">D1846*100/$E$2</f>
        <v>57.4617450702565</v>
      </c>
      <c r="G1846" s="41" t="n">
        <f aca="false">[3]Plan1!$C1841</f>
        <v>-7.63</v>
      </c>
      <c r="H1846" s="41" t="n">
        <f aca="false">$J$5 + G1846</f>
        <v>752.37</v>
      </c>
      <c r="I1846" s="47" t="n">
        <f aca="false">IF(H1846&gt;$J$5,$J$2+$J$1,(IF(H1846&gt;739.99,H1846^3*2498.244218-H1846^2*5471052.355142+H1846*3994605728.77515-972400879260.135,H1846^3*1396.138889-H1846^2*3002770.071427+H1846*2152080038.43115-513963640099.415)))-$J$1</f>
        <v>42217050.3024902</v>
      </c>
      <c r="J1846" s="47" t="n">
        <f aca="false">I1846*100/$J$2</f>
        <v>48.0053164225137</v>
      </c>
      <c r="L1846" s="41" t="n">
        <f aca="false">[4]Plan1!$C1841</f>
        <v>-3.26</v>
      </c>
      <c r="M1846" s="41" t="n">
        <f aca="false">$O$5 + L1846</f>
        <v>835.52</v>
      </c>
      <c r="N1846" s="47" t="n">
        <f aca="false">IF(M1846&gt;$O$5,$O$2+$O$1,(M1846^3*3270.5936-M1846^2*8015778.389801+M1846*6549018422.82398-1783686174686.87))-$O$1</f>
        <v>24407816.9331055</v>
      </c>
      <c r="O1846" s="41" t="n">
        <f aca="false">N1846*100/$O$2</f>
        <v>62.4450556845346</v>
      </c>
      <c r="R1846" s="47" t="n">
        <f aca="false">SUM(D1846,I1846,N1846)</f>
        <v>152230824.082031</v>
      </c>
      <c r="S1846" s="41" t="n">
        <f aca="false">R1846*100/$R$2</f>
        <v>55.1544255389435</v>
      </c>
      <c r="U1846" s="41" t="n">
        <f aca="false">[1]Plan1!$B1841</f>
        <v>49.29</v>
      </c>
    </row>
    <row r="1847" customFormat="false" ht="15" hidden="false" customHeight="false" outlineLevel="0" collapsed="false">
      <c r="A1847" s="46" t="n">
        <v>43845</v>
      </c>
      <c r="B1847" s="41" t="n">
        <f aca="false">[2]Plan1!$C1842</f>
        <v>-6.53</v>
      </c>
      <c r="C1847" s="41" t="n">
        <f aca="false">$E$5 + B1847</f>
        <v>774.47</v>
      </c>
      <c r="D1847" s="47" t="n">
        <f aca="false">IF(C1847&gt;$E$5,$E$2+$E$1,(IF(C1847&gt;764.99,C1847^3*3486.59308-C1847^2*7860012.00812+C1847*5908819377.96283-1481278321001.59,IF(C1847&gt;752.99,C1847^3*3588.471445-C1847^2*8028757.56264+C1847*5988077680.84934-1488767378546.26,C1847^3*899.851852-C1847^2*1969009.674601+C1847*1435480406.01138-348666163343.76))))-$E$1</f>
        <v>85844165.6550293</v>
      </c>
      <c r="E1847" s="47" t="n">
        <f aca="false">D1847*100/$E$2</f>
        <v>57.6216392451147</v>
      </c>
      <c r="G1847" s="41" t="n">
        <f aca="false">[3]Plan1!$C1842</f>
        <v>-7.65</v>
      </c>
      <c r="H1847" s="41" t="n">
        <f aca="false">$J$5 + G1847</f>
        <v>752.35</v>
      </c>
      <c r="I1847" s="47" t="n">
        <f aca="false">IF(H1847&gt;$J$5,$J$2+$J$1,(IF(H1847&gt;739.99,H1847^3*2498.244218-H1847^2*5471052.355142+H1847*3994605728.77515-972400879260.135,H1847^3*1396.138889-H1847^2*3002770.071427+H1847*2152080038.43115-513963640099.415)))-$J$1</f>
        <v>42125769.4353027</v>
      </c>
      <c r="J1847" s="47" t="n">
        <f aca="false">I1847*100/$J$2</f>
        <v>47.9015202813513</v>
      </c>
      <c r="L1847" s="41" t="n">
        <f aca="false">[4]Plan1!$C1842</f>
        <v>-3.28</v>
      </c>
      <c r="M1847" s="41" t="n">
        <f aca="false">$O$5 + L1847</f>
        <v>835.5</v>
      </c>
      <c r="N1847" s="47" t="n">
        <f aca="false">IF(M1847&gt;$O$5,$O$2+$O$1,(M1847^3*3270.5936-M1847^2*8015778.389801+M1847*6549018422.82398-1783686174686.87))-$O$1</f>
        <v>24330406.2880859</v>
      </c>
      <c r="O1847" s="41" t="n">
        <f aca="false">N1847*100/$O$2</f>
        <v>62.2470079831745</v>
      </c>
      <c r="R1847" s="47" t="n">
        <f aca="false">SUM(D1847,I1847,N1847)</f>
        <v>152300341.378418</v>
      </c>
      <c r="S1847" s="41" t="n">
        <f aca="false">R1847*100/$R$2</f>
        <v>55.1796122024878</v>
      </c>
      <c r="U1847" s="41" t="n">
        <f aca="false">[1]Plan1!$B1842</f>
        <v>59.51</v>
      </c>
    </row>
    <row r="1848" customFormat="false" ht="15" hidden="false" customHeight="false" outlineLevel="0" collapsed="false">
      <c r="A1848" s="46" t="n">
        <v>43846</v>
      </c>
      <c r="B1848" s="41" t="n">
        <f aca="false">[2]Plan1!$C1843</f>
        <v>-6.46</v>
      </c>
      <c r="C1848" s="41" t="n">
        <f aca="false">$E$5 + B1848</f>
        <v>774.54</v>
      </c>
      <c r="D1848" s="47" t="n">
        <f aca="false">IF(C1848&gt;$E$5,$E$2+$E$1,(IF(C1848&gt;764.99,C1848^3*3486.59308-C1848^2*7860012.00812+C1848*5908819377.96283-1481278321001.59,IF(C1848&gt;752.99,C1848^3*3588.471445-C1848^2*8028757.56264+C1848*5988077680.84934-1488767378546.26,C1848^3*899.851852-C1848^2*1969009.674601+C1848*1435480406.01138-348666163343.76))))-$E$1</f>
        <v>86401672.5935059</v>
      </c>
      <c r="E1848" s="47" t="n">
        <f aca="false">D1848*100/$E$2</f>
        <v>57.995857614417</v>
      </c>
      <c r="G1848" s="41" t="n">
        <f aca="false">[3]Plan1!$C1843</f>
        <v>-7.67</v>
      </c>
      <c r="H1848" s="41" t="n">
        <f aca="false">$J$5 + G1848</f>
        <v>752.33</v>
      </c>
      <c r="I1848" s="47" t="n">
        <f aca="false">IF(H1848&gt;$J$5,$J$2+$J$1,(IF(H1848&gt;739.99,H1848^3*2498.244218-H1848^2*5471052.355142+H1848*3994605728.77515-972400879260.135,H1848^3*1396.138889-H1848^2*3002770.071427+H1848*2152080038.43115-513963640099.415)))-$J$1</f>
        <v>42034622.6569824</v>
      </c>
      <c r="J1848" s="47" t="n">
        <f aca="false">I1848*100/$J$2</f>
        <v>47.7978766136197</v>
      </c>
      <c r="L1848" s="41" t="n">
        <f aca="false">[4]Plan1!$C1843</f>
        <v>-3.26</v>
      </c>
      <c r="M1848" s="41" t="n">
        <f aca="false">$O$5 + L1848</f>
        <v>835.52</v>
      </c>
      <c r="N1848" s="47" t="n">
        <f aca="false">IF(M1848&gt;$O$5,$O$2+$O$1,(M1848^3*3270.5936-M1848^2*8015778.389801+M1848*6549018422.82398-1783686174686.87))-$O$1</f>
        <v>24407816.9331055</v>
      </c>
      <c r="O1848" s="41" t="n">
        <f aca="false">N1848*100/$O$2</f>
        <v>62.4450556845346</v>
      </c>
      <c r="R1848" s="47" t="n">
        <f aca="false">SUM(D1848,I1848,N1848)</f>
        <v>152844112.183594</v>
      </c>
      <c r="S1848" s="41" t="n">
        <f aca="false">R1848*100/$R$2</f>
        <v>55.3766246443843</v>
      </c>
      <c r="U1848" s="41" t="n">
        <f aca="false">[1]Plan1!$B1843</f>
        <v>67.4</v>
      </c>
    </row>
    <row r="1849" customFormat="false" ht="15" hidden="false" customHeight="false" outlineLevel="0" collapsed="false">
      <c r="A1849" s="46" t="n">
        <v>43847</v>
      </c>
      <c r="B1849" s="41" t="n">
        <f aca="false">[2]Plan1!$C1844</f>
        <v>-6.26</v>
      </c>
      <c r="C1849" s="41" t="n">
        <f aca="false">$E$5 + B1849</f>
        <v>774.74</v>
      </c>
      <c r="D1849" s="47" t="n">
        <f aca="false">IF(C1849&gt;$E$5,$E$2+$E$1,(IF(C1849&gt;764.99,C1849^3*3486.59308-C1849^2*7860012.00812+C1849*5908819377.96283-1481278321001.59,IF(C1849&gt;752.99,C1849^3*3588.471445-C1849^2*8028757.56264+C1849*5988077680.84934-1488767378546.26,C1849^3*899.851852-C1849^2*1969009.674601+C1849*1435480406.01138-348666163343.76))))-$E$1</f>
        <v>88007615.3303223</v>
      </c>
      <c r="E1849" s="47" t="n">
        <f aca="false">D1849*100/$E$2</f>
        <v>59.0738231619071</v>
      </c>
      <c r="G1849" s="41" t="n">
        <f aca="false">[3]Plan1!$C1844</f>
        <v>-7.65</v>
      </c>
      <c r="H1849" s="41" t="n">
        <f aca="false">$J$5 + G1849</f>
        <v>752.35</v>
      </c>
      <c r="I1849" s="47" t="n">
        <f aca="false">IF(H1849&gt;$J$5,$J$2+$J$1,(IF(H1849&gt;739.99,H1849^3*2498.244218-H1849^2*5471052.355142+H1849*3994605728.77515-972400879260.135,H1849^3*1396.138889-H1849^2*3002770.071427+H1849*2152080038.43115-513963640099.415)))-$J$1</f>
        <v>42125769.4353027</v>
      </c>
      <c r="J1849" s="47" t="n">
        <f aca="false">I1849*100/$J$2</f>
        <v>47.9015202813513</v>
      </c>
      <c r="L1849" s="41" t="n">
        <f aca="false">[4]Plan1!$C1844</f>
        <v>-3.08</v>
      </c>
      <c r="M1849" s="41" t="n">
        <f aca="false">$O$5 + L1849</f>
        <v>835.7</v>
      </c>
      <c r="N1849" s="47" t="n">
        <f aca="false">IF(M1849&gt;$O$5,$O$2+$O$1,(M1849^3*3270.5936-M1849^2*8015778.389801+M1849*6549018422.82398-1783686174686.87))-$O$1</f>
        <v>25111089.3632813</v>
      </c>
      <c r="O1849" s="41" t="n">
        <f aca="false">N1849*100/$O$2</f>
        <v>64.2443106602698</v>
      </c>
      <c r="R1849" s="47" t="n">
        <f aca="false">SUM(D1849,I1849,N1849)</f>
        <v>155244474.128906</v>
      </c>
      <c r="S1849" s="41" t="n">
        <f aca="false">R1849*100/$R$2</f>
        <v>56.2462946667177</v>
      </c>
      <c r="U1849" s="41" t="n">
        <f aca="false">[1]Plan1!$B1844</f>
        <v>137.96</v>
      </c>
    </row>
    <row r="1850" customFormat="false" ht="15" hidden="false" customHeight="false" outlineLevel="0" collapsed="false">
      <c r="A1850" s="46" t="n">
        <v>43848</v>
      </c>
      <c r="B1850" s="41" t="n">
        <f aca="false">[2]Plan1!$C1845</f>
        <v>-5.9</v>
      </c>
      <c r="C1850" s="41" t="n">
        <f aca="false">$E$5 + B1850</f>
        <v>775.1</v>
      </c>
      <c r="D1850" s="47" t="n">
        <f aca="false">IF(C1850&gt;$E$5,$E$2+$E$1,(IF(C1850&gt;764.99,C1850^3*3486.59308-C1850^2*7860012.00812+C1850*5908819377.96283-1481278321001.59,IF(C1850&gt;752.99,C1850^3*3588.471445-C1850^2*8028757.56264+C1850*5988077680.84934-1488767378546.26,C1850^3*899.851852-C1850^2*1969009.674601+C1850*1435480406.01138-348666163343.76))))-$E$1</f>
        <v>90947533.9484863</v>
      </c>
      <c r="E1850" s="47" t="n">
        <f aca="false">D1850*100/$E$2</f>
        <v>61.0472004873575</v>
      </c>
      <c r="G1850" s="41" t="n">
        <f aca="false">[3]Plan1!$C1845</f>
        <v>-7.6</v>
      </c>
      <c r="H1850" s="41" t="n">
        <f aca="false">$J$5 + G1850</f>
        <v>752.4</v>
      </c>
      <c r="I1850" s="47" t="n">
        <f aca="false">IF(H1850&gt;$J$5,$J$2+$J$1,(IF(H1850&gt;739.99,H1850^3*2498.244218-H1850^2*5471052.355142+H1850*3994605728.77515-972400879260.135,H1850^3*1396.138889-H1850^2*3002770.071427+H1850*2152080038.43115-513963640099.415)))-$J$1</f>
        <v>42354223.2788086</v>
      </c>
      <c r="J1850" s="47" t="n">
        <f aca="false">I1850*100/$J$2</f>
        <v>48.1612968163498</v>
      </c>
      <c r="L1850" s="41" t="n">
        <f aca="false">[4]Plan1!$C1845</f>
        <v>-2.8</v>
      </c>
      <c r="M1850" s="41" t="n">
        <f aca="false">$O$5 + L1850</f>
        <v>835.98</v>
      </c>
      <c r="N1850" s="47" t="n">
        <f aca="false">IF(M1850&gt;$O$5,$O$2+$O$1,(M1850^3*3270.5936-M1850^2*8015778.389801+M1850*6549018422.82398-1783686174686.87))-$O$1</f>
        <v>26228800.6005859</v>
      </c>
      <c r="O1850" s="41" t="n">
        <f aca="false">N1850*100/$O$2</f>
        <v>67.1038675245322</v>
      </c>
      <c r="R1850" s="47" t="n">
        <f aca="false">SUM(D1850,I1850,N1850)</f>
        <v>159530557.827881</v>
      </c>
      <c r="S1850" s="41" t="n">
        <f aca="false">R1850*100/$R$2</f>
        <v>57.7991765200104</v>
      </c>
      <c r="U1850" s="41" t="n">
        <f aca="false">[1]Plan1!$B1845</f>
        <v>106.22</v>
      </c>
    </row>
    <row r="1851" customFormat="false" ht="15" hidden="false" customHeight="false" outlineLevel="0" collapsed="false">
      <c r="A1851" s="46" t="n">
        <v>43849</v>
      </c>
      <c r="B1851" s="41" t="n">
        <f aca="false">[2]Plan1!$C1846</f>
        <v>-5.71</v>
      </c>
      <c r="C1851" s="41" t="n">
        <f aca="false">$E$5 + B1851</f>
        <v>775.29</v>
      </c>
      <c r="D1851" s="47" t="n">
        <f aca="false">IF(C1851&gt;$E$5,$E$2+$E$1,(IF(C1851&gt;764.99,C1851^3*3486.59308-C1851^2*7860012.00812+C1851*5908819377.96283-1481278321001.59,IF(C1851&gt;752.99,C1851^3*3588.471445-C1851^2*8028757.56264+C1851*5988077680.84934-1488767378546.26,C1851^3*899.851852-C1851^2*1969009.674601+C1851*1435480406.01138-348666163343.76))))-$E$1</f>
        <v>92524945.1442871</v>
      </c>
      <c r="E1851" s="47" t="n">
        <f aca="false">D1851*100/$E$2</f>
        <v>62.1060146557064</v>
      </c>
      <c r="G1851" s="41" t="n">
        <f aca="false">[3]Plan1!$C1846</f>
        <v>-7.59</v>
      </c>
      <c r="H1851" s="41" t="n">
        <f aca="false">$J$5 + G1851</f>
        <v>752.41</v>
      </c>
      <c r="I1851" s="47" t="n">
        <f aca="false">IF(H1851&gt;$J$5,$J$2+$J$1,(IF(H1851&gt;739.99,H1851^3*2498.244218-H1851^2*5471052.355142+H1851*3994605728.77515-972400879260.135,H1851^3*1396.138889-H1851^2*3002770.071427+H1851*2152080038.43115-513963640099.415)))-$J$1</f>
        <v>42400014.7785645</v>
      </c>
      <c r="J1851" s="47" t="n">
        <f aca="false">I1851*100/$J$2</f>
        <v>48.213366665368</v>
      </c>
      <c r="L1851" s="41" t="n">
        <f aca="false">[4]Plan1!$C1846</f>
        <v>-2.74</v>
      </c>
      <c r="M1851" s="41" t="n">
        <f aca="false">$O$5 + L1851</f>
        <v>836.04</v>
      </c>
      <c r="N1851" s="47" t="n">
        <f aca="false">IF(M1851&gt;$O$5,$O$2+$O$1,(M1851^3*3270.5936-M1851^2*8015778.389801+M1851*6549018422.82398-1783686174686.87))-$O$1</f>
        <v>26472103.625</v>
      </c>
      <c r="O1851" s="41" t="n">
        <f aca="false">N1851*100/$O$2</f>
        <v>67.7263349475464</v>
      </c>
      <c r="R1851" s="47" t="n">
        <f aca="false">SUM(D1851,I1851,N1851)</f>
        <v>161397063.547852</v>
      </c>
      <c r="S1851" s="41" t="n">
        <f aca="false">R1851*100/$R$2</f>
        <v>58.4754262307435</v>
      </c>
      <c r="U1851" s="41" t="n">
        <f aca="false">[1]Plan1!$B1846</f>
        <v>78.56</v>
      </c>
    </row>
    <row r="1852" customFormat="false" ht="15" hidden="false" customHeight="false" outlineLevel="0" collapsed="false">
      <c r="A1852" s="46" t="n">
        <v>43850</v>
      </c>
      <c r="B1852" s="41" t="n">
        <f aca="false">[2]Plan1!$C1847</f>
        <v>-5.66</v>
      </c>
      <c r="C1852" s="41" t="n">
        <f aca="false">$E$5 + B1852</f>
        <v>775.34</v>
      </c>
      <c r="D1852" s="47" t="n">
        <f aca="false">IF(C1852&gt;$E$5,$E$2+$E$1,(IF(C1852&gt;764.99,C1852^3*3486.59308-C1852^2*7860012.00812+C1852*5908819377.96283-1481278321001.59,IF(C1852&gt;752.99,C1852^3*3588.471445-C1852^2*8028757.56264+C1852*5988077680.84934-1488767378546.26,C1852^3*899.851852-C1852^2*1969009.674601+C1852*1435480406.01138-348666163343.76))))-$E$1</f>
        <v>92943039.6999512</v>
      </c>
      <c r="E1852" s="47" t="n">
        <f aca="false">D1852*100/$E$2</f>
        <v>62.3866545043553</v>
      </c>
      <c r="G1852" s="41" t="n">
        <f aca="false">[3]Plan1!$C1847</f>
        <v>-7.59</v>
      </c>
      <c r="H1852" s="41" t="n">
        <f aca="false">$J$5 + G1852</f>
        <v>752.41</v>
      </c>
      <c r="I1852" s="47" t="n">
        <f aca="false">IF(H1852&gt;$J$5,$J$2+$J$1,(IF(H1852&gt;739.99,H1852^3*2498.244218-H1852^2*5471052.355142+H1852*3994605728.77515-972400879260.135,H1852^3*1396.138889-H1852^2*3002770.071427+H1852*2152080038.43115-513963640099.415)))-$J$1</f>
        <v>42400014.7785645</v>
      </c>
      <c r="J1852" s="47" t="n">
        <f aca="false">I1852*100/$J$2</f>
        <v>48.213366665368</v>
      </c>
      <c r="L1852" s="41" t="n">
        <f aca="false">[4]Plan1!$C1847</f>
        <v>-2.73</v>
      </c>
      <c r="M1852" s="41" t="n">
        <f aca="false">$O$5 + L1852</f>
        <v>836.05</v>
      </c>
      <c r="N1852" s="47" t="n">
        <f aca="false">IF(M1852&gt;$O$5,$O$2+$O$1,(M1852^3*3270.5936-M1852^2*8015778.389801+M1852*6549018422.82398-1783686174686.87))-$O$1</f>
        <v>26512785.0976563</v>
      </c>
      <c r="O1852" s="41" t="n">
        <f aca="false">N1852*100/$O$2</f>
        <v>67.830414588602</v>
      </c>
      <c r="R1852" s="47" t="n">
        <f aca="false">SUM(D1852,I1852,N1852)</f>
        <v>161855839.576172</v>
      </c>
      <c r="S1852" s="41" t="n">
        <f aca="false">R1852*100/$R$2</f>
        <v>58.6416443961224</v>
      </c>
      <c r="U1852" s="41" t="n">
        <f aca="false">[1]Plan1!$B1847</f>
        <v>89.72</v>
      </c>
    </row>
    <row r="1853" customFormat="false" ht="15" hidden="false" customHeight="false" outlineLevel="0" collapsed="false">
      <c r="A1853" s="46" t="n">
        <v>43851</v>
      </c>
      <c r="B1853" s="41" t="n">
        <f aca="false">[2]Plan1!$C1848</f>
        <v>-5.56</v>
      </c>
      <c r="C1853" s="41" t="n">
        <f aca="false">$E$5 + B1853</f>
        <v>775.44</v>
      </c>
      <c r="D1853" s="47" t="n">
        <f aca="false">IF(C1853&gt;$E$5,$E$2+$E$1,(IF(C1853&gt;764.99,C1853^3*3486.59308-C1853^2*7860012.00812+C1853*5908819377.96283-1481278321001.59,IF(C1853&gt;752.99,C1853^3*3588.471445-C1853^2*8028757.56264+C1853*5988077680.84934-1488767378546.26,C1853^3*899.851852-C1853^2*1969009.674601+C1853*1435480406.01138-348666163343.76))))-$E$1</f>
        <v>93782979.5241699</v>
      </c>
      <c r="E1853" s="47" t="n">
        <f aca="false">D1853*100/$E$2</f>
        <v>62.9504518127622</v>
      </c>
      <c r="G1853" s="41" t="n">
        <f aca="false">[3]Plan1!$C1848</f>
        <v>-7.56</v>
      </c>
      <c r="H1853" s="41" t="n">
        <f aca="false">$J$5 + G1853</f>
        <v>752.44</v>
      </c>
      <c r="I1853" s="47" t="n">
        <f aca="false">IF(H1853&gt;$J$5,$J$2+$J$1,(IF(H1853&gt;739.99,H1853^3*2498.244218-H1853^2*5471052.355142+H1853*3994605728.77515-972400879260.135,H1853^3*1396.138889-H1853^2*3002770.071427+H1853*2152080038.43115-513963640099.415)))-$J$1</f>
        <v>42537591.0075684</v>
      </c>
      <c r="J1853" s="47" t="n">
        <f aca="false">I1853*100/$J$2</f>
        <v>48.3698056007798</v>
      </c>
      <c r="L1853" s="41" t="n">
        <f aca="false">[4]Plan1!$C1848</f>
        <v>-2.68</v>
      </c>
      <c r="M1853" s="41" t="n">
        <f aca="false">$O$5 + L1853</f>
        <v>836.1</v>
      </c>
      <c r="N1853" s="47" t="n">
        <f aca="false">IF(M1853&gt;$O$5,$O$2+$O$1,(M1853^3*3270.5936-M1853^2*8015778.389801+M1853*6549018422.82398-1783686174686.87))-$O$1</f>
        <v>26716754.9404297</v>
      </c>
      <c r="O1853" s="41" t="n">
        <f aca="false">N1853*100/$O$2</f>
        <v>68.3522518436445</v>
      </c>
      <c r="R1853" s="47" t="n">
        <f aca="false">SUM(D1853,I1853,N1853)</f>
        <v>163037325.472168</v>
      </c>
      <c r="S1853" s="41" t="n">
        <f aca="false">R1853*100/$R$2</f>
        <v>59.0697060338951</v>
      </c>
      <c r="U1853" s="41" t="n">
        <f aca="false">[1]Plan1!$B1848</f>
        <v>114.51</v>
      </c>
    </row>
    <row r="1854" customFormat="false" ht="15" hidden="false" customHeight="false" outlineLevel="0" collapsed="false">
      <c r="A1854" s="46" t="n">
        <v>43852</v>
      </c>
      <c r="B1854" s="41" t="n">
        <f aca="false">[2]Plan1!$C1849</f>
        <v>-5.47</v>
      </c>
      <c r="C1854" s="41" t="n">
        <f aca="false">$E$5 + B1854</f>
        <v>775.53</v>
      </c>
      <c r="D1854" s="47" t="n">
        <f aca="false">IF(C1854&gt;$E$5,$E$2+$E$1,(IF(C1854&gt;764.99,C1854^3*3486.59308-C1854^2*7860012.00812+C1854*5908819377.96283-1481278321001.59,IF(C1854&gt;752.99,C1854^3*3588.471445-C1854^2*8028757.56264+C1854*5988077680.84934-1488767378546.26,C1854^3*899.851852-C1854^2*1969009.674601+C1854*1435480406.01138-348666163343.76))))-$E$1</f>
        <v>94543215.486084</v>
      </c>
      <c r="E1854" s="47" t="n">
        <f aca="false">D1854*100/$E$2</f>
        <v>63.4607490706401</v>
      </c>
      <c r="G1854" s="41" t="n">
        <f aca="false">[3]Plan1!$C1849</f>
        <v>-7.5</v>
      </c>
      <c r="H1854" s="41" t="n">
        <f aca="false">$J$5 + G1854</f>
        <v>752.5</v>
      </c>
      <c r="I1854" s="47" t="n">
        <f aca="false">IF(H1854&gt;$J$5,$J$2+$J$1,(IF(H1854&gt;739.99,H1854^3*2498.244218-H1854^2*5471052.355142+H1854*3994605728.77515-972400879260.135,H1854^3*1396.138889-H1854^2*3002770.071427+H1854*2152080038.43115-513963640099.415)))-$J$1</f>
        <v>42813652.6066895</v>
      </c>
      <c r="J1854" s="47" t="n">
        <f aca="false">I1854*100/$J$2</f>
        <v>48.6837172626073</v>
      </c>
      <c r="L1854" s="41" t="n">
        <f aca="false">[4]Plan1!$C1849</f>
        <v>-2.66</v>
      </c>
      <c r="M1854" s="41" t="n">
        <f aca="false">$O$5 + L1854</f>
        <v>836.12</v>
      </c>
      <c r="N1854" s="47" t="n">
        <f aca="false">IF(M1854&gt;$O$5,$O$2+$O$1,(M1854^3*3270.5936-M1854^2*8015778.389801+M1854*6549018422.82398-1783686174686.87))-$O$1</f>
        <v>26798605.7333984</v>
      </c>
      <c r="O1854" s="41" t="n">
        <f aca="false">N1854*100/$O$2</f>
        <v>68.5616592371351</v>
      </c>
      <c r="R1854" s="47" t="n">
        <f aca="false">SUM(D1854,I1854,N1854)</f>
        <v>164155473.826172</v>
      </c>
      <c r="S1854" s="41" t="n">
        <f aca="false">R1854*100/$R$2</f>
        <v>59.4748199817718</v>
      </c>
      <c r="U1854" s="41" t="n">
        <f aca="false">[1]Plan1!$B1849</f>
        <v>81.56</v>
      </c>
    </row>
    <row r="1855" customFormat="false" ht="15" hidden="false" customHeight="false" outlineLevel="0" collapsed="false">
      <c r="A1855" s="46" t="n">
        <v>43853</v>
      </c>
      <c r="B1855" s="41" t="n">
        <f aca="false">[2]Plan1!$C1850</f>
        <v>-5.41</v>
      </c>
      <c r="C1855" s="41" t="n">
        <f aca="false">$E$5 + B1855</f>
        <v>775.59</v>
      </c>
      <c r="D1855" s="47" t="n">
        <f aca="false">IF(C1855&gt;$E$5,$E$2+$E$1,(IF(C1855&gt;764.99,C1855^3*3486.59308-C1855^2*7860012.00812+C1855*5908819377.96283-1481278321001.59,IF(C1855&gt;752.99,C1855^3*3588.471445-C1855^2*8028757.56264+C1855*5988077680.84934-1488767378546.26,C1855^3*899.851852-C1855^2*1969009.674601+C1855*1435480406.01138-348666163343.76))))-$E$1</f>
        <v>95052305.2663574</v>
      </c>
      <c r="E1855" s="47" t="n">
        <f aca="false">D1855*100/$E$2</f>
        <v>63.8024681314342</v>
      </c>
      <c r="G1855" s="41" t="n">
        <f aca="false">[3]Plan1!$C1850</f>
        <v>-7.39</v>
      </c>
      <c r="H1855" s="41" t="n">
        <f aca="false">$J$5 + G1855</f>
        <v>752.61</v>
      </c>
      <c r="I1855" s="47" t="n">
        <f aca="false">IF(H1855&gt;$J$5,$J$2+$J$1,(IF(H1855&gt;739.99,H1855^3*2498.244218-H1855^2*5471052.355142+H1855*3994605728.77515-972400879260.135,H1855^3*1396.138889-H1855^2*3002770.071427+H1855*2152080038.43115-513963640099.415)))-$J$1</f>
        <v>43322923.1994629</v>
      </c>
      <c r="J1855" s="47" t="n">
        <f aca="false">I1855*100/$J$2</f>
        <v>49.2628125754158</v>
      </c>
      <c r="L1855" s="41" t="n">
        <f aca="false">[4]Plan1!$C1850</f>
        <v>-2.66</v>
      </c>
      <c r="M1855" s="41" t="n">
        <f aca="false">$O$5 + L1855</f>
        <v>836.12</v>
      </c>
      <c r="N1855" s="47" t="n">
        <f aca="false">IF(M1855&gt;$O$5,$O$2+$O$1,(M1855^3*3270.5936-M1855^2*8015778.389801+M1855*6549018422.82398-1783686174686.87))-$O$1</f>
        <v>26798605.7333984</v>
      </c>
      <c r="O1855" s="41" t="n">
        <f aca="false">N1855*100/$O$2</f>
        <v>68.5616592371351</v>
      </c>
      <c r="R1855" s="47" t="n">
        <f aca="false">SUM(D1855,I1855,N1855)</f>
        <v>165173834.199219</v>
      </c>
      <c r="S1855" s="41" t="n">
        <f aca="false">R1855*100/$R$2</f>
        <v>59.8437799588705</v>
      </c>
      <c r="U1855" s="41" t="n">
        <f aca="false">[1]Plan1!$B1850</f>
        <v>128.18</v>
      </c>
    </row>
    <row r="1856" customFormat="false" ht="15" hidden="false" customHeight="false" outlineLevel="0" collapsed="false">
      <c r="A1856" s="46" t="n">
        <v>43854</v>
      </c>
      <c r="B1856" s="41" t="n">
        <f aca="false">[2]Plan1!$C1851</f>
        <v>-5.04</v>
      </c>
      <c r="C1856" s="41" t="n">
        <f aca="false">$E$5 + B1856</f>
        <v>775.96</v>
      </c>
      <c r="D1856" s="47" t="n">
        <f aca="false">IF(C1856&gt;$E$5,$E$2+$E$1,(IF(C1856&gt;764.99,C1856^3*3486.59308-C1856^2*7860012.00812+C1856*5908819377.96283-1481278321001.59,IF(C1856&gt;752.99,C1856^3*3588.471445-C1856^2*8028757.56264+C1856*5988077680.84934-1488767378546.26,C1856^3*899.851852-C1856^2*1969009.674601+C1856*1435480406.01138-348666163343.76))))-$E$1</f>
        <v>98232035.0705566</v>
      </c>
      <c r="E1856" s="47" t="n">
        <f aca="false">D1856*100/$E$2</f>
        <v>65.9368152041379</v>
      </c>
      <c r="G1856" s="41" t="n">
        <f aca="false">[3]Plan1!$C1851</f>
        <v>-7.04</v>
      </c>
      <c r="H1856" s="41" t="n">
        <f aca="false">$J$5 + G1856</f>
        <v>752.96</v>
      </c>
      <c r="I1856" s="47" t="n">
        <f aca="false">IF(H1856&gt;$J$5,$J$2+$J$1,(IF(H1856&gt;739.99,H1856^3*2498.244218-H1856^2*5471052.355142+H1856*3994605728.77515-972400879260.135,H1856^3*1396.138889-H1856^2*3002770.071427+H1856*2152080038.43115-513963640099.415)))-$J$1</f>
        <v>44970725.0622559</v>
      </c>
      <c r="J1856" s="47" t="n">
        <f aca="false">I1856*100/$J$2</f>
        <v>51.1365401157863</v>
      </c>
      <c r="L1856" s="41" t="n">
        <f aca="false">[4]Plan1!$C1851</f>
        <v>-1.86</v>
      </c>
      <c r="M1856" s="41" t="n">
        <f aca="false">$O$5 + L1856</f>
        <v>836.92</v>
      </c>
      <c r="N1856" s="47" t="n">
        <f aca="false">IF(M1856&gt;$O$5,$O$2+$O$1,(M1856^3*3270.5936-M1856^2*8015778.389801+M1856*6549018422.82398-1783686174686.87))-$O$1</f>
        <v>30197670.2514648</v>
      </c>
      <c r="O1856" s="41" t="n">
        <f aca="false">N1856*100/$O$2</f>
        <v>77.257839386622</v>
      </c>
      <c r="R1856" s="47" t="n">
        <f aca="false">SUM(D1856,I1856,N1856)</f>
        <v>173400430.384277</v>
      </c>
      <c r="S1856" s="41" t="n">
        <f aca="false">R1856*100/$R$2</f>
        <v>62.8243404955675</v>
      </c>
      <c r="U1856" s="41" t="n">
        <f aca="false">[1]Plan1!$B1851</f>
        <v>388.4</v>
      </c>
    </row>
    <row r="1857" customFormat="false" ht="15" hidden="false" customHeight="false" outlineLevel="0" collapsed="false">
      <c r="A1857" s="46" t="n">
        <v>43855</v>
      </c>
      <c r="B1857" s="41" t="n">
        <f aca="false">[2]Plan1!$C1852</f>
        <v>-3.96</v>
      </c>
      <c r="C1857" s="41" t="n">
        <f aca="false">$E$5 + B1857</f>
        <v>777.04</v>
      </c>
      <c r="D1857" s="47" t="n">
        <f aca="false">IF(C1857&gt;$E$5,$E$2+$E$1,(IF(C1857&gt;764.99,C1857^3*3486.59308-C1857^2*7860012.00812+C1857*5908819377.96283-1481278321001.59,IF(C1857&gt;752.99,C1857^3*3588.471445-C1857^2*8028757.56264+C1857*5988077680.84934-1488767378546.26,C1857^3*899.851852-C1857^2*1969009.674601+C1857*1435480406.01138-348666163343.76))))-$E$1</f>
        <v>107918742.239014</v>
      </c>
      <c r="E1857" s="47" t="n">
        <f aca="false">D1857*100/$E$2</f>
        <v>72.4388755558794</v>
      </c>
      <c r="G1857" s="41" t="n">
        <f aca="false">[3]Plan1!$C1852</f>
        <v>-6.34</v>
      </c>
      <c r="H1857" s="41" t="n">
        <f aca="false">$J$5 + G1857</f>
        <v>753.66</v>
      </c>
      <c r="I1857" s="47" t="n">
        <f aca="false">IF(H1857&gt;$J$5,$J$2+$J$1,(IF(H1857&gt;739.99,H1857^3*2498.244218-H1857^2*5471052.355142+H1857*3994605728.77515-972400879260.135,H1857^3*1396.138889-H1857^2*3002770.071427+H1857*2152080038.43115-513963640099.415)))-$J$1</f>
        <v>48393524.8962402</v>
      </c>
      <c r="J1857" s="47" t="n">
        <f aca="false">I1857*100/$J$2</f>
        <v>55.0286308209405</v>
      </c>
      <c r="L1857" s="41" t="n">
        <f aca="false">[4]Plan1!$C1852</f>
        <v>-0.45</v>
      </c>
      <c r="M1857" s="41" t="n">
        <f aca="false">$O$5 + L1857</f>
        <v>838.33</v>
      </c>
      <c r="N1857" s="47" t="n">
        <f aca="false">IF(M1857&gt;$O$5,$O$2+$O$1,(M1857^3*3270.5936-M1857^2*8015778.389801+M1857*6549018422.82398-1783686174686.87))-$O$1</f>
        <v>36805173.5341797</v>
      </c>
      <c r="O1857" s="41" t="n">
        <f aca="false">N1857*100/$O$2</f>
        <v>94.1625020017057</v>
      </c>
      <c r="R1857" s="47" t="n">
        <f aca="false">SUM(D1857,I1857,N1857)</f>
        <v>193117440.669434</v>
      </c>
      <c r="S1857" s="41" t="n">
        <f aca="false">R1857*100/$R$2</f>
        <v>69.9679684840571</v>
      </c>
      <c r="U1857" s="41" t="n">
        <f aca="false">[1]Plan1!$B1852</f>
        <v>450.71</v>
      </c>
    </row>
    <row r="1858" customFormat="false" ht="15" hidden="false" customHeight="false" outlineLevel="0" collapsed="false">
      <c r="A1858" s="46" t="n">
        <v>43856</v>
      </c>
      <c r="B1858" s="41" t="n">
        <f aca="false">[2]Plan1!$C1853</f>
        <v>-3.46</v>
      </c>
      <c r="C1858" s="41" t="n">
        <f aca="false">$E$5 + B1858</f>
        <v>777.54</v>
      </c>
      <c r="D1858" s="47" t="n">
        <f aca="false">IF(C1858&gt;$E$5,$E$2+$E$1,(IF(C1858&gt;764.99,C1858^3*3486.59308-C1858^2*7860012.00812+C1858*5908819377.96283-1481278321001.59,IF(C1858&gt;752.99,C1858^3*3588.471445-C1858^2*8028757.56264+C1858*5988077680.84934-1488767378546.26,C1858^3*899.851852-C1858^2*1969009.674601+C1858*1435480406.01138-348666163343.76))))-$E$1</f>
        <v>112613178.668701</v>
      </c>
      <c r="E1858" s="47" t="n">
        <f aca="false">D1858*100/$E$2</f>
        <v>75.5899472722452</v>
      </c>
      <c r="G1858" s="41" t="n">
        <f aca="false">[3]Plan1!$C1853</f>
        <v>-6.01</v>
      </c>
      <c r="H1858" s="41" t="n">
        <f aca="false">$J$5 + G1858</f>
        <v>753.99</v>
      </c>
      <c r="I1858" s="47" t="n">
        <f aca="false">IF(H1858&gt;$J$5,$J$2+$J$1,(IF(H1858&gt;739.99,H1858^3*2498.244218-H1858^2*5471052.355142+H1858*3994605728.77515-972400879260.135,H1858^3*1396.138889-H1858^2*3002770.071427+H1858*2152080038.43115-513963640099.415)))-$J$1</f>
        <v>50067124.0744629</v>
      </c>
      <c r="J1858" s="47" t="n">
        <f aca="false">I1858*100/$J$2</f>
        <v>56.9316926772137</v>
      </c>
      <c r="L1858" s="41" t="n">
        <f aca="false">[4]Plan1!$C1853</f>
        <v>-0.15</v>
      </c>
      <c r="M1858" s="41" t="n">
        <f aca="false">$O$5 + L1858</f>
        <v>838.63</v>
      </c>
      <c r="N1858" s="47" t="n">
        <f aca="false">IF(M1858&gt;$O$5,$O$2+$O$1,(M1858^3*3270.5936-M1858^2*8015778.389801+M1858*6549018422.82398-1783686174686.87))-$O$1</f>
        <v>38316755.3398438</v>
      </c>
      <c r="O1858" s="41" t="n">
        <f aca="false">N1858*100/$O$2</f>
        <v>98.0297388908187</v>
      </c>
      <c r="R1858" s="47" t="n">
        <f aca="false">SUM(D1858,I1858,N1858)</f>
        <v>200997058.083008</v>
      </c>
      <c r="S1858" s="41" t="n">
        <f aca="false">R1858*100/$R$2</f>
        <v>72.8228158813106</v>
      </c>
      <c r="U1858" s="41" t="n">
        <f aca="false">[1]Plan1!$B1853</f>
        <v>221</v>
      </c>
    </row>
    <row r="1859" customFormat="false" ht="15" hidden="false" customHeight="false" outlineLevel="0" collapsed="false">
      <c r="A1859" s="46" t="n">
        <v>43857</v>
      </c>
      <c r="B1859" s="41" t="n">
        <f aca="false">[2]Plan1!$C1854</f>
        <v>-3.28</v>
      </c>
      <c r="C1859" s="41" t="n">
        <f aca="false">$E$5 + B1859</f>
        <v>777.72</v>
      </c>
      <c r="D1859" s="47" t="n">
        <f aca="false">IF(C1859&gt;$E$5,$E$2+$E$1,(IF(C1859&gt;764.99,C1859^3*3486.59308-C1859^2*7860012.00812+C1859*5908819377.96283-1481278321001.59,IF(C1859&gt;752.99,C1859^3*3588.471445-C1859^2*8028757.56264+C1859*5988077680.84934-1488767378546.26,C1859^3*899.851852-C1859^2*1969009.674601+C1859*1435480406.01138-348666163343.76))))-$E$1</f>
        <v>114336440.311768</v>
      </c>
      <c r="E1859" s="47" t="n">
        <f aca="false">D1859*100/$E$2</f>
        <v>76.746661417744</v>
      </c>
      <c r="G1859" s="41" t="n">
        <f aca="false">[3]Plan1!$C1854</f>
        <v>-5.9</v>
      </c>
      <c r="H1859" s="41" t="n">
        <f aca="false">$J$5 + G1859</f>
        <v>754.1</v>
      </c>
      <c r="I1859" s="47" t="n">
        <f aca="false">IF(H1859&gt;$J$5,$J$2+$J$1,(IF(H1859&gt;739.99,H1859^3*2498.244218-H1859^2*5471052.355142+H1859*3994605728.77515-972400879260.135,H1859^3*1396.138889-H1859^2*3002770.071427+H1859*2152080038.43115-513963640099.415)))-$J$1</f>
        <v>50633671.0795898</v>
      </c>
      <c r="J1859" s="47" t="n">
        <f aca="false">I1859*100/$J$2</f>
        <v>57.5759174170872</v>
      </c>
      <c r="L1859" s="41" t="n">
        <f aca="false">[4]Plan1!$C1854</f>
        <v>-0.1</v>
      </c>
      <c r="M1859" s="41" t="n">
        <f aca="false">$O$5 + L1859</f>
        <v>838.68</v>
      </c>
      <c r="N1859" s="47" t="n">
        <f aca="false">IF(M1859&gt;$O$5,$O$2+$O$1,(M1859^3*3270.5936-M1859^2*8015778.389801+M1859*6549018422.82398-1783686174686.87))-$O$1</f>
        <v>38572393.1494141</v>
      </c>
      <c r="O1859" s="41" t="n">
        <f aca="false">N1859*100/$O$2</f>
        <v>98.6837636771173</v>
      </c>
      <c r="R1859" s="47" t="n">
        <f aca="false">SUM(D1859,I1859,N1859)</f>
        <v>203542504.540771</v>
      </c>
      <c r="S1859" s="41" t="n">
        <f aca="false">R1859*100/$R$2</f>
        <v>73.7450511642415</v>
      </c>
      <c r="U1859" s="41" t="n">
        <f aca="false">[1]Plan1!$B1854</f>
        <v>129.93</v>
      </c>
    </row>
    <row r="1860" customFormat="false" ht="15" hidden="false" customHeight="false" outlineLevel="0" collapsed="false">
      <c r="A1860" s="46" t="n">
        <v>43858</v>
      </c>
      <c r="B1860" s="41" t="n">
        <f aca="false">[2]Plan1!$C1855</f>
        <v>-3.18</v>
      </c>
      <c r="C1860" s="41" t="n">
        <f aca="false">$E$5 + B1860</f>
        <v>777.82</v>
      </c>
      <c r="D1860" s="47" t="n">
        <f aca="false">IF(C1860&gt;$E$5,$E$2+$E$1,(IF(C1860&gt;764.99,C1860^3*3486.59308-C1860^2*7860012.00812+C1860*5908819377.96283-1481278321001.59,IF(C1860&gt;752.99,C1860^3*3588.471445-C1860^2*8028757.56264+C1860*5988077680.84934-1488767378546.26,C1860^3*899.851852-C1860^2*1969009.674601+C1860*1435480406.01138-348666163343.76))))-$E$1</f>
        <v>115301493.57251</v>
      </c>
      <c r="E1860" s="47" t="n">
        <f aca="false">D1860*100/$E$2</f>
        <v>77.3944392884763</v>
      </c>
      <c r="G1860" s="41" t="n">
        <f aca="false">[3]Plan1!$C1855</f>
        <v>-5.82</v>
      </c>
      <c r="H1860" s="41" t="n">
        <f aca="false">$J$5 + G1860</f>
        <v>754.18</v>
      </c>
      <c r="I1860" s="47" t="n">
        <f aca="false">IF(H1860&gt;$J$5,$J$2+$J$1,(IF(H1860&gt;739.99,H1860^3*2498.244218-H1860^2*5471052.355142+H1860*3994605728.77515-972400879260.135,H1860^3*1396.138889-H1860^2*3002770.071427+H1860*2152080038.43115-513963640099.415)))-$J$1</f>
        <v>51048451.1540527</v>
      </c>
      <c r="J1860" s="47" t="n">
        <f aca="false">I1860*100/$J$2</f>
        <v>58.0475668709849</v>
      </c>
      <c r="L1860" s="41" t="n">
        <f aca="false">[4]Plan1!$C1855</f>
        <v>-0.04</v>
      </c>
      <c r="M1860" s="41" t="n">
        <f aca="false">$O$5 + L1860</f>
        <v>838.74</v>
      </c>
      <c r="N1860" s="47" t="n">
        <f aca="false">IF(M1860&gt;$O$5,$O$2+$O$1,(M1860^3*3270.5936-M1860^2*8015778.389801+M1860*6549018422.82398-1783686174686.87))-$O$1</f>
        <v>38880565.6328125</v>
      </c>
      <c r="O1860" s="41" t="n">
        <f aca="false">N1860*100/$O$2</f>
        <v>99.4721933813796</v>
      </c>
      <c r="R1860" s="47" t="n">
        <f aca="false">SUM(D1860,I1860,N1860)</f>
        <v>205230510.359375</v>
      </c>
      <c r="S1860" s="41" t="n">
        <f aca="false">R1860*100/$R$2</f>
        <v>74.3566289560119</v>
      </c>
      <c r="U1860" s="41" t="n">
        <f aca="false">[1]Plan1!$B1855</f>
        <v>95.48</v>
      </c>
    </row>
    <row r="1861" customFormat="false" ht="15" hidden="false" customHeight="false" outlineLevel="0" collapsed="false">
      <c r="A1861" s="46" t="n">
        <v>43859</v>
      </c>
      <c r="B1861" s="41" t="n">
        <f aca="false">[2]Plan1!$C1856</f>
        <v>-2.97</v>
      </c>
      <c r="C1861" s="41" t="n">
        <f aca="false">$E$5 + B1861</f>
        <v>778.03</v>
      </c>
      <c r="D1861" s="47" t="n">
        <f aca="false">IF(C1861&gt;$E$5,$E$2+$E$1,(IF(C1861&gt;764.99,C1861^3*3486.59308-C1861^2*7860012.00812+C1861*5908819377.96283-1481278321001.59,IF(C1861&gt;752.99,C1861^3*3588.471445-C1861^2*8028757.56264+C1861*5988077680.84934-1488767378546.26,C1861^3*899.851852-C1861^2*1969009.674601+C1861*1435480406.01138-348666163343.76))))-$E$1</f>
        <v>117346085.843506</v>
      </c>
      <c r="E1861" s="47" t="n">
        <f aca="false">D1861*100/$E$2</f>
        <v>78.766841912973</v>
      </c>
      <c r="G1861" s="41" t="n">
        <f aca="false">[3]Plan1!$C1856</f>
        <v>-5.67</v>
      </c>
      <c r="H1861" s="41" t="n">
        <f aca="false">$J$5 + G1861</f>
        <v>754.33</v>
      </c>
      <c r="I1861" s="47" t="n">
        <f aca="false">IF(H1861&gt;$J$5,$J$2+$J$1,(IF(H1861&gt;739.99,H1861^3*2498.244218-H1861^2*5471052.355142+H1861*3994605728.77515-972400879260.135,H1861^3*1396.138889-H1861^2*3002770.071427+H1861*2152080038.43115-513963640099.415)))-$J$1</f>
        <v>51832425.5446777</v>
      </c>
      <c r="J1861" s="47" t="n">
        <f aca="false">I1861*100/$J$2</f>
        <v>58.9390298798745</v>
      </c>
      <c r="L1861" s="41" t="n">
        <f aca="false">[4]Plan1!$C1856</f>
        <v>0</v>
      </c>
      <c r="M1861" s="41" t="n">
        <f aca="false">$O$5 + L1861</f>
        <v>838.78</v>
      </c>
      <c r="N1861" s="47" t="n">
        <f aca="false">IF(M1861&gt;$O$5,$O$2+$O$1,(M1861^3*3270.5936-M1861^2*8015778.389801+M1861*6549018422.82398-1783686174686.87))-$O$1</f>
        <v>39086868.7128906</v>
      </c>
      <c r="O1861" s="41" t="n">
        <f aca="false">N1861*100/$O$2</f>
        <v>100</v>
      </c>
      <c r="R1861" s="47" t="n">
        <f aca="false">SUM(D1861,I1861,N1861)</f>
        <v>208265380.101074</v>
      </c>
      <c r="S1861" s="41" t="n">
        <f aca="false">R1861*100/$R$2</f>
        <v>75.4561861462084</v>
      </c>
      <c r="U1861" s="41" t="n">
        <f aca="false">[1]Plan1!$B1856</f>
        <v>196.01</v>
      </c>
    </row>
    <row r="1862" customFormat="false" ht="15" hidden="false" customHeight="false" outlineLevel="0" collapsed="false">
      <c r="A1862" s="46" t="n">
        <v>43860</v>
      </c>
      <c r="B1862" s="41" t="n">
        <f aca="false">[2]Plan1!$C1857</f>
        <v>-2.32</v>
      </c>
      <c r="C1862" s="41" t="n">
        <f aca="false">$E$5 + B1862</f>
        <v>778.68</v>
      </c>
      <c r="D1862" s="47" t="n">
        <f aca="false">IF(C1862&gt;$E$5,$E$2+$E$1,(IF(C1862&gt;764.99,C1862^3*3486.59308-C1862^2*7860012.00812+C1862*5908819377.96283-1481278321001.59,IF(C1862&gt;752.99,C1862^3*3588.471445-C1862^2*8028757.56264+C1862*5988077680.84934-1488767378546.26,C1862^3*899.851852-C1862^2*1969009.674601+C1862*1435480406.01138-348666163343.76))))-$E$1</f>
        <v>123830850.901123</v>
      </c>
      <c r="E1862" s="47" t="n">
        <f aca="false">D1862*100/$E$2</f>
        <v>83.1196455064161</v>
      </c>
      <c r="G1862" s="41" t="n">
        <f aca="false">[3]Plan1!$C1857</f>
        <v>-5.44</v>
      </c>
      <c r="H1862" s="41" t="n">
        <f aca="false">$J$5 + G1862</f>
        <v>754.56</v>
      </c>
      <c r="I1862" s="47" t="n">
        <f aca="false">IF(H1862&gt;$J$5,$J$2+$J$1,(IF(H1862&gt;739.99,H1862^3*2498.244218-H1862^2*5471052.355142+H1862*3994605728.77515-972400879260.135,H1862^3*1396.138889-H1862^2*3002770.071427+H1862*2152080038.43115-513963640099.415)))-$J$1</f>
        <v>53050483.1474609</v>
      </c>
      <c r="J1862" s="47" t="n">
        <f aca="false">I1862*100/$J$2</f>
        <v>60.3240920816032</v>
      </c>
      <c r="L1862" s="41" t="n">
        <f aca="false">[4]Plan1!$C1857</f>
        <v>0</v>
      </c>
      <c r="M1862" s="41" t="n">
        <f aca="false">$O$5 + L1862</f>
        <v>838.78</v>
      </c>
      <c r="N1862" s="47" t="n">
        <f aca="false">IF(M1862&gt;$O$5,$O$2+$O$1,(M1862^3*3270.5936-M1862^2*8015778.389801+M1862*6549018422.82398-1783686174686.87))-$O$1</f>
        <v>39086868.7128906</v>
      </c>
      <c r="O1862" s="41" t="n">
        <f aca="false">N1862*100/$O$2</f>
        <v>100</v>
      </c>
      <c r="R1862" s="47" t="n">
        <f aca="false">SUM(D1862,I1862,N1862)</f>
        <v>215968202.761475</v>
      </c>
      <c r="S1862" s="41" t="n">
        <f aca="false">R1862*100/$R$2</f>
        <v>78.2469794131082</v>
      </c>
      <c r="U1862" s="41" t="n">
        <f aca="false">[1]Plan1!$B1857</f>
        <v>66.46</v>
      </c>
    </row>
    <row r="1863" customFormat="false" ht="15" hidden="false" customHeight="false" outlineLevel="0" collapsed="false">
      <c r="A1863" s="46" t="n">
        <v>43861</v>
      </c>
      <c r="B1863" s="41" t="n">
        <f aca="false">[2]Plan1!$C1858</f>
        <v>-2.11</v>
      </c>
      <c r="C1863" s="41" t="n">
        <f aca="false">$E$5 + B1863</f>
        <v>778.89</v>
      </c>
      <c r="D1863" s="47" t="n">
        <f aca="false">IF(C1863&gt;$E$5,$E$2+$E$1,(IF(C1863&gt;764.99,C1863^3*3486.59308-C1863^2*7860012.00812+C1863*5908819377.96283-1481278321001.59,IF(C1863&gt;752.99,C1863^3*3588.471445-C1863^2*8028757.56264+C1863*5988077680.84934-1488767378546.26,C1863^3*899.851852-C1863^2*1969009.674601+C1863*1435480406.01138-348666163343.76))))-$E$1</f>
        <v>125977088.270264</v>
      </c>
      <c r="E1863" s="47" t="n">
        <f aca="false">D1863*100/$E$2</f>
        <v>84.5602759147304</v>
      </c>
      <c r="G1863" s="41" t="n">
        <f aca="false">[3]Plan1!$C1858</f>
        <v>-5.33</v>
      </c>
      <c r="H1863" s="41" t="n">
        <f aca="false">$J$5 + G1863</f>
        <v>754.67</v>
      </c>
      <c r="I1863" s="47" t="n">
        <f aca="false">IF(H1863&gt;$J$5,$J$2+$J$1,(IF(H1863&gt;739.99,H1863^3*2498.244218-H1863^2*5471052.355142+H1863*3994605728.77515-972400879260.135,H1863^3*1396.138889-H1863^2*3002770.071427+H1863*2152080038.43115-513963640099.415)))-$J$1</f>
        <v>53639909.2995606</v>
      </c>
      <c r="J1863" s="47" t="n">
        <f aca="false">I1863*100/$J$2</f>
        <v>60.9943328667008</v>
      </c>
      <c r="L1863" s="41" t="n">
        <f aca="false">[4]Plan1!$C1858</f>
        <v>0</v>
      </c>
      <c r="M1863" s="41" t="n">
        <f aca="false">$O$5 + L1863</f>
        <v>838.78</v>
      </c>
      <c r="N1863" s="47" t="n">
        <f aca="false">IF(M1863&gt;$O$5,$O$2+$O$1,(M1863^3*3270.5936-M1863^2*8015778.389801+M1863*6549018422.82398-1783686174686.87))-$O$1</f>
        <v>39086868.7128906</v>
      </c>
      <c r="O1863" s="41" t="n">
        <f aca="false">N1863*100/$O$2</f>
        <v>100</v>
      </c>
      <c r="R1863" s="47" t="n">
        <f aca="false">SUM(D1863,I1863,N1863)</f>
        <v>218703866.282715</v>
      </c>
      <c r="S1863" s="41" t="n">
        <f aca="false">R1863*100/$R$2</f>
        <v>79.2381318350418</v>
      </c>
      <c r="U1863" s="41" t="n">
        <f aca="false">[1]Plan1!$B1858</f>
        <v>91.8</v>
      </c>
    </row>
    <row r="1864" customFormat="false" ht="15" hidden="false" customHeight="false" outlineLevel="0" collapsed="false">
      <c r="A1864" s="46" t="n">
        <v>43862</v>
      </c>
      <c r="B1864" s="41" t="n">
        <f aca="false">[2]Plan1!$C1859</f>
        <v>-1.98</v>
      </c>
      <c r="C1864" s="41" t="n">
        <f aca="false">$E$5 + B1864</f>
        <v>779.02</v>
      </c>
      <c r="D1864" s="47" t="n">
        <f aca="false">IF(C1864&gt;$E$5,$E$2+$E$1,(IF(C1864&gt;764.99,C1864^3*3486.59308-C1864^2*7860012.00812+C1864*5908819377.96283-1481278321001.59,IF(C1864&gt;752.99,C1864^3*3588.471445-C1864^2*8028757.56264+C1864*5988077680.84934-1488767378546.26,C1864^3*899.851852-C1864^2*1969009.674601+C1864*1435480406.01138-348666163343.76))))-$E$1</f>
        <v>127318384.715576</v>
      </c>
      <c r="E1864" s="47" t="n">
        <f aca="false">D1864*100/$E$2</f>
        <v>85.4606015140628</v>
      </c>
      <c r="G1864" s="41" t="n">
        <f aca="false">[3]Plan1!$C1859</f>
        <v>-5.23</v>
      </c>
      <c r="H1864" s="41" t="n">
        <f aca="false">$J$5 + G1864</f>
        <v>754.77</v>
      </c>
      <c r="I1864" s="47" t="n">
        <f aca="false">IF(H1864&gt;$J$5,$J$2+$J$1,(IF(H1864&gt;739.99,H1864^3*2498.244218-H1864^2*5471052.355142+H1864*3994605728.77515-972400879260.135,H1864^3*1396.138889-H1864^2*3002770.071427+H1864*2152080038.43115-513963640099.415)))-$J$1</f>
        <v>54179635.6784668</v>
      </c>
      <c r="J1864" s="47" t="n">
        <f aca="false">I1864*100/$J$2</f>
        <v>61.6080596764927</v>
      </c>
      <c r="L1864" s="41" t="n">
        <f aca="false">[4]Plan1!$C1859</f>
        <v>0</v>
      </c>
      <c r="M1864" s="41" t="n">
        <f aca="false">$O$5 + L1864</f>
        <v>838.78</v>
      </c>
      <c r="N1864" s="47" t="n">
        <f aca="false">IF(M1864&gt;$O$5,$O$2+$O$1,(M1864^3*3270.5936-M1864^2*8015778.389801+M1864*6549018422.82398-1783686174686.87))-$O$1</f>
        <v>39086868.7128906</v>
      </c>
      <c r="O1864" s="41" t="n">
        <f aca="false">N1864*100/$O$2</f>
        <v>100</v>
      </c>
      <c r="R1864" s="47" t="n">
        <f aca="false">SUM(D1864,I1864,N1864)</f>
        <v>220584889.106934</v>
      </c>
      <c r="S1864" s="41" t="n">
        <f aca="false">R1864*100/$R$2</f>
        <v>79.9196412068857</v>
      </c>
      <c r="U1864" s="41" t="n">
        <f aca="false">[1]Plan1!$B1859</f>
        <v>84.08</v>
      </c>
    </row>
    <row r="1865" customFormat="false" ht="15" hidden="false" customHeight="false" outlineLevel="0" collapsed="false">
      <c r="A1865" s="46" t="n">
        <v>43863</v>
      </c>
      <c r="B1865" s="41" t="n">
        <f aca="false">[2]Plan1!$C1860</f>
        <v>-1.86</v>
      </c>
      <c r="C1865" s="41" t="n">
        <f aca="false">$E$5 + B1865</f>
        <v>779.14</v>
      </c>
      <c r="D1865" s="47" t="n">
        <f aca="false">IF(C1865&gt;$E$5,$E$2+$E$1,(IF(C1865&gt;764.99,C1865^3*3486.59308-C1865^2*7860012.00812+C1865*5908819377.96283-1481278321001.59,IF(C1865&gt;752.99,C1865^3*3588.471445-C1865^2*8028757.56264+C1865*5988077680.84934-1488767378546.26,C1865^3*899.851852-C1865^2*1969009.674601+C1865*1435480406.01138-348666163343.76))))-$E$1</f>
        <v>128565154.421631</v>
      </c>
      <c r="E1865" s="47" t="n">
        <f aca="false">D1865*100/$E$2</f>
        <v>86.2974774237515</v>
      </c>
      <c r="G1865" s="41" t="n">
        <f aca="false">[3]Plan1!$C1860</f>
        <v>-5.12</v>
      </c>
      <c r="H1865" s="41" t="n">
        <f aca="false">$J$5 + G1865</f>
        <v>754.88</v>
      </c>
      <c r="I1865" s="47" t="n">
        <f aca="false">IF(H1865&gt;$J$5,$J$2+$J$1,(IF(H1865&gt;739.99,H1865^3*2498.244218-H1865^2*5471052.355142+H1865*3994605728.77515-972400879260.135,H1865^3*1396.138889-H1865^2*3002770.071427+H1865*2152080038.43115-513963640099.415)))-$J$1</f>
        <v>54777626.0285645</v>
      </c>
      <c r="J1865" s="47" t="n">
        <f aca="false">I1865*100/$J$2</f>
        <v>62.2880388737213</v>
      </c>
      <c r="L1865" s="41" t="n">
        <f aca="false">[4]Plan1!$C1860</f>
        <v>-0.01</v>
      </c>
      <c r="M1865" s="41" t="n">
        <f aca="false">$O$5 + L1865</f>
        <v>838.77</v>
      </c>
      <c r="N1865" s="47" t="n">
        <f aca="false">IF(M1865&gt;$O$5,$O$2+$O$1,(M1865^3*3270.5936-M1865^2*8015778.389801+M1865*6549018422.82398-1783686174686.87))-$O$1</f>
        <v>39035228.7485352</v>
      </c>
      <c r="O1865" s="41" t="n">
        <f aca="false">N1865*100/$O$2</f>
        <v>99.8678841103012</v>
      </c>
      <c r="R1865" s="47" t="n">
        <f aca="false">SUM(D1865,I1865,N1865)</f>
        <v>222378009.19873</v>
      </c>
      <c r="S1865" s="41" t="n">
        <f aca="false">R1865*100/$R$2</f>
        <v>80.5693027270263</v>
      </c>
      <c r="U1865" s="41" t="n">
        <f aca="false">[1]Plan1!$B1860</f>
        <v>63.65</v>
      </c>
    </row>
    <row r="1866" customFormat="false" ht="15" hidden="false" customHeight="false" outlineLevel="0" collapsed="false">
      <c r="A1866" s="46" t="n">
        <v>43864</v>
      </c>
      <c r="B1866" s="41" t="n">
        <f aca="false">[2]Plan1!$C1861</f>
        <v>-1.76</v>
      </c>
      <c r="C1866" s="41" t="n">
        <f aca="false">$E$5 + B1866</f>
        <v>779.24</v>
      </c>
      <c r="D1866" s="47" t="n">
        <f aca="false">IF(C1866&gt;$E$5,$E$2+$E$1,(IF(C1866&gt;764.99,C1866^3*3486.59308-C1866^2*7860012.00812+C1866*5908819377.96283-1481278321001.59,IF(C1866&gt;752.99,C1866^3*3588.471445-C1866^2*8028757.56264+C1866*5988077680.84934-1488767378546.26,C1866^3*899.851852-C1866^2*1969009.674601+C1866*1435480406.01138-348666163343.76))))-$E$1</f>
        <v>129610499.290771</v>
      </c>
      <c r="E1866" s="47" t="n">
        <f aca="false">D1866*100/$E$2</f>
        <v>86.9991498609723</v>
      </c>
      <c r="G1866" s="41" t="n">
        <f aca="false">[3]Plan1!$C1861</f>
        <v>-5.04</v>
      </c>
      <c r="H1866" s="41" t="n">
        <f aca="false">$J$5 + G1866</f>
        <v>754.96</v>
      </c>
      <c r="I1866" s="47" t="n">
        <f aca="false">IF(H1866&gt;$J$5,$J$2+$J$1,(IF(H1866&gt;739.99,H1866^3*2498.244218-H1866^2*5471052.355142+H1866*3994605728.77515-972400879260.135,H1866^3*1396.138889-H1866^2*3002770.071427+H1866*2152080038.43115-513963640099.415)))-$J$1</f>
        <v>55215362.8483887</v>
      </c>
      <c r="J1866" s="47" t="n">
        <f aca="false">I1866*100/$J$2</f>
        <v>62.7857926105381</v>
      </c>
      <c r="L1866" s="41" t="n">
        <f aca="false">[4]Plan1!$C1861</f>
        <v>0</v>
      </c>
      <c r="M1866" s="41" t="n">
        <f aca="false">$O$5 + L1866</f>
        <v>838.78</v>
      </c>
      <c r="N1866" s="47" t="n">
        <f aca="false">IF(M1866&gt;$O$5,$O$2+$O$1,(M1866^3*3270.5936-M1866^2*8015778.389801+M1866*6549018422.82398-1783686174686.87))-$O$1</f>
        <v>39086868.7128906</v>
      </c>
      <c r="O1866" s="41" t="n">
        <f aca="false">N1866*100/$O$2</f>
        <v>100</v>
      </c>
      <c r="R1866" s="47" t="n">
        <f aca="false">SUM(D1866,I1866,N1866)</f>
        <v>223912730.852051</v>
      </c>
      <c r="S1866" s="41" t="n">
        <f aca="false">R1866*100/$R$2</f>
        <v>81.1253444594513</v>
      </c>
      <c r="U1866" s="41" t="n">
        <f aca="false">[1]Plan1!$B1861</f>
        <v>98.66</v>
      </c>
    </row>
    <row r="1867" customFormat="false" ht="15" hidden="false" customHeight="false" outlineLevel="0" collapsed="false">
      <c r="A1867" s="46" t="n">
        <v>43865</v>
      </c>
      <c r="B1867" s="41" t="n">
        <f aca="false">[2]Plan1!$C1862</f>
        <v>-1.71</v>
      </c>
      <c r="C1867" s="41" t="n">
        <f aca="false">$E$5 + B1867</f>
        <v>779.29</v>
      </c>
      <c r="D1867" s="47" t="n">
        <f aca="false">IF(C1867&gt;$E$5,$E$2+$E$1,(IF(C1867&gt;764.99,C1867^3*3486.59308-C1867^2*7860012.00812+C1867*5908819377.96283-1481278321001.59,IF(C1867&gt;752.99,C1867^3*3588.471445-C1867^2*8028757.56264+C1867*5988077680.84934-1488767378546.26,C1867^3*899.851852-C1867^2*1969009.674601+C1867*1435480406.01138-348666163343.76))))-$E$1</f>
        <v>130135350.415771</v>
      </c>
      <c r="E1867" s="47" t="n">
        <f aca="false">D1867*100/$E$2</f>
        <v>87.3514484936328</v>
      </c>
      <c r="G1867" s="41" t="n">
        <f aca="false">[3]Plan1!$C1862</f>
        <v>-4.99</v>
      </c>
      <c r="H1867" s="41" t="n">
        <f aca="false">$J$5 + G1867</f>
        <v>755.01</v>
      </c>
      <c r="I1867" s="47" t="n">
        <f aca="false">IF(H1867&gt;$J$5,$J$2+$J$1,(IF(H1867&gt;739.99,H1867^3*2498.244218-H1867^2*5471052.355142+H1867*3994605728.77515-972400879260.135,H1867^3*1396.138889-H1867^2*3002770.071427+H1867*2152080038.43115-513963640099.415)))-$J$1</f>
        <v>55490164.4846191</v>
      </c>
      <c r="J1867" s="47" t="n">
        <f aca="false">I1867*100/$J$2</f>
        <v>63.0982715593549</v>
      </c>
      <c r="L1867" s="41" t="n">
        <f aca="false">[4]Plan1!$C1862</f>
        <v>0</v>
      </c>
      <c r="M1867" s="41" t="n">
        <f aca="false">$O$5 + L1867</f>
        <v>838.78</v>
      </c>
      <c r="N1867" s="47" t="n">
        <f aca="false">IF(M1867&gt;$O$5,$O$2+$O$1,(M1867^3*3270.5936-M1867^2*8015778.389801+M1867*6549018422.82398-1783686174686.87))-$O$1</f>
        <v>39086868.7128906</v>
      </c>
      <c r="O1867" s="41" t="n">
        <f aca="false">N1867*100/$O$2</f>
        <v>100</v>
      </c>
      <c r="R1867" s="47" t="n">
        <f aca="false">SUM(D1867,I1867,N1867)</f>
        <v>224712383.613281</v>
      </c>
      <c r="S1867" s="41" t="n">
        <f aca="false">R1867*100/$R$2</f>
        <v>81.4150649476787</v>
      </c>
      <c r="U1867" s="41" t="n">
        <f aca="false">[1]Plan1!$B1862</f>
        <v>62.72</v>
      </c>
    </row>
    <row r="1868" customFormat="false" ht="15" hidden="false" customHeight="false" outlineLevel="0" collapsed="false">
      <c r="A1868" s="46" t="n">
        <v>43866</v>
      </c>
      <c r="B1868" s="41" t="n">
        <f aca="false">[2]Plan1!$C1863</f>
        <v>-1.67</v>
      </c>
      <c r="C1868" s="41" t="n">
        <f aca="false">$E$5 + B1868</f>
        <v>779.33</v>
      </c>
      <c r="D1868" s="47" t="n">
        <f aca="false">IF(C1868&gt;$E$5,$E$2+$E$1,(IF(C1868&gt;764.99,C1868^3*3486.59308-C1868^2*7860012.00812+C1868*5908819377.96283-1481278321001.59,IF(C1868&gt;752.99,C1868^3*3588.471445-C1868^2*8028757.56264+C1868*5988077680.84934-1488767378546.26,C1868^3*899.851852-C1868^2*1969009.674601+C1868*1435480406.01138-348666163343.76))))-$E$1</f>
        <v>130556279.472412</v>
      </c>
      <c r="E1868" s="47" t="n">
        <f aca="false">D1868*100/$E$2</f>
        <v>87.6339909595588</v>
      </c>
      <c r="G1868" s="41" t="n">
        <f aca="false">[3]Plan1!$C1863</f>
        <v>-4.93</v>
      </c>
      <c r="H1868" s="41" t="n">
        <f aca="false">$J$5 + G1868</f>
        <v>755.07</v>
      </c>
      <c r="I1868" s="47" t="n">
        <f aca="false">IF(H1868&gt;$J$5,$J$2+$J$1,(IF(H1868&gt;739.99,H1868^3*2498.244218-H1868^2*5471052.355142+H1868*3994605728.77515-972400879260.135,H1868^3*1396.138889-H1868^2*3002770.071427+H1868*2152080038.43115-513963640099.415)))-$J$1</f>
        <v>55821164.4147949</v>
      </c>
      <c r="J1868" s="47" t="n">
        <f aca="false">I1868*100/$J$2</f>
        <v>63.4746539989158</v>
      </c>
      <c r="L1868" s="41" t="n">
        <f aca="false">[4]Plan1!$C1863</f>
        <v>-0.03</v>
      </c>
      <c r="M1868" s="41" t="n">
        <f aca="false">$O$5 + L1868</f>
        <v>838.75</v>
      </c>
      <c r="N1868" s="47" t="n">
        <f aca="false">IF(M1868&gt;$O$5,$O$2+$O$1,(M1868^3*3270.5936-M1868^2*8015778.389801+M1868*6549018422.82398-1783686174686.87))-$O$1</f>
        <v>38932077.2275391</v>
      </c>
      <c r="O1868" s="41" t="n">
        <f aca="false">N1868*100/$O$2</f>
        <v>99.6039808497106</v>
      </c>
      <c r="R1868" s="47" t="n">
        <f aca="false">SUM(D1868,I1868,N1868)</f>
        <v>225309521.114746</v>
      </c>
      <c r="S1868" s="41" t="n">
        <f aca="false">R1868*100/$R$2</f>
        <v>81.6314125636077</v>
      </c>
      <c r="U1868" s="41" t="n">
        <f aca="false">[1]Plan1!$B1863</f>
        <v>80.05</v>
      </c>
    </row>
    <row r="1869" customFormat="false" ht="15" hidden="false" customHeight="false" outlineLevel="0" collapsed="false">
      <c r="A1869" s="46" t="n">
        <v>43867</v>
      </c>
      <c r="B1869" s="41" t="n">
        <f aca="false">[2]Plan1!$C1864</f>
        <v>-1.46</v>
      </c>
      <c r="C1869" s="41" t="n">
        <f aca="false">$E$5 + B1869</f>
        <v>779.54</v>
      </c>
      <c r="D1869" s="47" t="n">
        <f aca="false">IF(C1869&gt;$E$5,$E$2+$E$1,(IF(C1869&gt;764.99,C1869^3*3486.59308-C1869^2*7860012.00812+C1869*5908819377.96283-1481278321001.59,IF(C1869&gt;752.99,C1869^3*3588.471445-C1869^2*8028757.56264+C1869*5988077680.84934-1488767378546.26,C1869^3*899.851852-C1869^2*1969009.674601+C1869*1435480406.01138-348666163343.76))))-$E$1</f>
        <v>132781497.54126</v>
      </c>
      <c r="E1869" s="47" t="n">
        <f aca="false">D1869*100/$E$2</f>
        <v>89.1276360060971</v>
      </c>
      <c r="G1869" s="41" t="n">
        <f aca="false">[3]Plan1!$C1864</f>
        <v>-4.85</v>
      </c>
      <c r="H1869" s="41" t="n">
        <f aca="false">$J$5 + G1869</f>
        <v>755.15</v>
      </c>
      <c r="I1869" s="47" t="n">
        <f aca="false">IF(H1869&gt;$J$5,$J$2+$J$1,(IF(H1869&gt;739.99,H1869^3*2498.244218-H1869^2*5471052.355142+H1869*3994605728.77515-972400879260.135,H1869^3*1396.138889-H1869^2*3002770.071427+H1869*2152080038.43115-513963640099.415)))-$J$1</f>
        <v>56264603.7648926</v>
      </c>
      <c r="J1869" s="47" t="n">
        <f aca="false">I1869*100/$J$2</f>
        <v>63.9788921245808</v>
      </c>
      <c r="L1869" s="41" t="n">
        <f aca="false">[4]Plan1!$C1864</f>
        <v>-0.03</v>
      </c>
      <c r="M1869" s="41" t="n">
        <f aca="false">$O$5 + L1869</f>
        <v>838.75</v>
      </c>
      <c r="N1869" s="47" t="n">
        <f aca="false">IF(M1869&gt;$O$5,$O$2+$O$1,(M1869^3*3270.5936-M1869^2*8015778.389801+M1869*6549018422.82398-1783686174686.87))-$O$1</f>
        <v>38932077.2275391</v>
      </c>
      <c r="O1869" s="41" t="n">
        <f aca="false">N1869*100/$O$2</f>
        <v>99.6039808497106</v>
      </c>
      <c r="R1869" s="47" t="n">
        <f aca="false">SUM(D1869,I1869,N1869)</f>
        <v>227978178.533691</v>
      </c>
      <c r="S1869" s="41" t="n">
        <f aca="false">R1869*100/$R$2</f>
        <v>82.5982881473781</v>
      </c>
      <c r="U1869" s="41" t="n">
        <f aca="false">[1]Plan1!$B1864</f>
        <v>94.95</v>
      </c>
    </row>
    <row r="1870" customFormat="false" ht="15" hidden="false" customHeight="false" outlineLevel="0" collapsed="false">
      <c r="A1870" s="46" t="n">
        <v>43868</v>
      </c>
      <c r="B1870" s="41" t="n">
        <f aca="false">[2]Plan1!$C1865</f>
        <v>-1.17</v>
      </c>
      <c r="C1870" s="41" t="n">
        <f aca="false">$E$5 + B1870</f>
        <v>779.83</v>
      </c>
      <c r="D1870" s="47" t="n">
        <f aca="false">IF(C1870&gt;$E$5,$E$2+$E$1,(IF(C1870&gt;764.99,C1870^3*3486.59308-C1870^2*7860012.00812+C1870*5908819377.96283-1481278321001.59,IF(C1870&gt;752.99,C1870^3*3588.471445-C1870^2*8028757.56264+C1870*5988077680.84934-1488767378546.26,C1870^3*899.851852-C1870^2*1969009.674601+C1870*1435480406.01138-348666163343.76))))-$E$1</f>
        <v>135897059.800537</v>
      </c>
      <c r="E1870" s="47" t="n">
        <f aca="false">D1870*100/$E$2</f>
        <v>91.2189115538286</v>
      </c>
      <c r="G1870" s="41" t="n">
        <f aca="false">[3]Plan1!$C1865</f>
        <v>-4.69</v>
      </c>
      <c r="H1870" s="41" t="n">
        <f aca="false">$J$5 + G1870</f>
        <v>755.31</v>
      </c>
      <c r="I1870" s="47" t="n">
        <f aca="false">IF(H1870&gt;$J$5,$J$2+$J$1,(IF(H1870&gt;739.99,H1870^3*2498.244218-H1870^2*5471052.355142+H1870*3994605728.77515-972400879260.135,H1870^3*1396.138889-H1870^2*3002770.071427+H1870*2152080038.43115-513963640099.415)))-$J$1</f>
        <v>57158732.1862793</v>
      </c>
      <c r="J1870" s="47" t="n">
        <f aca="false">I1870*100/$J$2</f>
        <v>64.9956120868587</v>
      </c>
      <c r="L1870" s="41" t="n">
        <f aca="false">[4]Plan1!$C1865</f>
        <v>0</v>
      </c>
      <c r="M1870" s="41" t="n">
        <f aca="false">$O$5 + L1870</f>
        <v>838.78</v>
      </c>
      <c r="N1870" s="47" t="n">
        <f aca="false">IF(M1870&gt;$O$5,$O$2+$O$1,(M1870^3*3270.5936-M1870^2*8015778.389801+M1870*6549018422.82398-1783686174686.87))-$O$1</f>
        <v>39086868.7128906</v>
      </c>
      <c r="O1870" s="41" t="n">
        <f aca="false">N1870*100/$O$2</f>
        <v>100</v>
      </c>
      <c r="R1870" s="47" t="n">
        <f aca="false">SUM(D1870,I1870,N1870)</f>
        <v>232142660.699707</v>
      </c>
      <c r="S1870" s="41" t="n">
        <f aca="false">R1870*100/$R$2</f>
        <v>84.1071128083416</v>
      </c>
      <c r="U1870" s="41" t="n">
        <f aca="false">[1]Plan1!$B1865</f>
        <v>147.15</v>
      </c>
    </row>
    <row r="1871" customFormat="false" ht="15" hidden="false" customHeight="false" outlineLevel="0" collapsed="false">
      <c r="A1871" s="46" t="n">
        <v>43869</v>
      </c>
      <c r="B1871" s="41" t="n">
        <f aca="false">[2]Plan1!$C1866</f>
        <v>-0.94</v>
      </c>
      <c r="C1871" s="41" t="n">
        <f aca="false">$E$5 + B1871</f>
        <v>780.06</v>
      </c>
      <c r="D1871" s="47" t="n">
        <f aca="false">IF(C1871&gt;$E$5,$E$2+$E$1,(IF(C1871&gt;764.99,C1871^3*3486.59308-C1871^2*7860012.00812+C1871*5908819377.96283-1481278321001.59,IF(C1871&gt;752.99,C1871^3*3588.471445-C1871^2*8028757.56264+C1871*5988077680.84934-1488767378546.26,C1871^3*899.851852-C1871^2*1969009.674601+C1871*1435480406.01138-348666163343.76))))-$E$1</f>
        <v>138403499.733154</v>
      </c>
      <c r="E1871" s="47" t="n">
        <f aca="false">D1871*100/$E$2</f>
        <v>92.9013226587044</v>
      </c>
      <c r="G1871" s="41" t="n">
        <f aca="false">[3]Plan1!$C1866</f>
        <v>-4.6</v>
      </c>
      <c r="H1871" s="41" t="n">
        <f aca="false">$J$5 + G1871</f>
        <v>755.4</v>
      </c>
      <c r="I1871" s="47" t="n">
        <f aca="false">IF(H1871&gt;$J$5,$J$2+$J$1,(IF(H1871&gt;739.99,H1871^3*2498.244218-H1871^2*5471052.355142+H1871*3994605728.77515-972400879260.135,H1871^3*1396.138889-H1871^2*3002770.071427+H1871*2152080038.43115-513963640099.415)))-$J$1</f>
        <v>57665945.857666</v>
      </c>
      <c r="J1871" s="47" t="n">
        <f aca="false">I1871*100/$J$2</f>
        <v>65.5723684593263</v>
      </c>
      <c r="L1871" s="41" t="n">
        <f aca="false">[4]Plan1!$C1866</f>
        <v>-0.01</v>
      </c>
      <c r="M1871" s="41" t="n">
        <f aca="false">$O$5 + L1871</f>
        <v>838.77</v>
      </c>
      <c r="N1871" s="47" t="n">
        <f aca="false">IF(M1871&gt;$O$5,$O$2+$O$1,(M1871^3*3270.5936-M1871^2*8015778.389801+M1871*6549018422.82398-1783686174686.87))-$O$1</f>
        <v>39035228.7485352</v>
      </c>
      <c r="O1871" s="41" t="n">
        <f aca="false">N1871*100/$O$2</f>
        <v>99.8678841103012</v>
      </c>
      <c r="R1871" s="47" t="n">
        <f aca="false">SUM(D1871,I1871,N1871)</f>
        <v>235104674.339355</v>
      </c>
      <c r="S1871" s="41" t="n">
        <f aca="false">R1871*100/$R$2</f>
        <v>85.1802736594271</v>
      </c>
      <c r="U1871" s="41" t="n">
        <f aca="false">[1]Plan1!$B1866</f>
        <v>73.64</v>
      </c>
    </row>
    <row r="1872" customFormat="false" ht="15" hidden="false" customHeight="false" outlineLevel="0" collapsed="false">
      <c r="A1872" s="46" t="n">
        <v>43870</v>
      </c>
      <c r="B1872" s="41" t="n">
        <f aca="false">[2]Plan1!$C1867</f>
        <v>-0.84</v>
      </c>
      <c r="C1872" s="41" t="n">
        <f aca="false">$E$5 + B1872</f>
        <v>780.16</v>
      </c>
      <c r="D1872" s="47" t="n">
        <f aca="false">IF(C1872&gt;$E$5,$E$2+$E$1,(IF(C1872&gt;764.99,C1872^3*3486.59308-C1872^2*7860012.00812+C1872*5908819377.96283-1481278321001.59,IF(C1872&gt;752.99,C1872^3*3588.471445-C1872^2*8028757.56264+C1872*5988077680.84934-1488767378546.26,C1872^3*899.851852-C1872^2*1969009.674601+C1872*1435480406.01138-348666163343.76))))-$E$1</f>
        <v>139503116.300537</v>
      </c>
      <c r="E1872" s="47" t="n">
        <f aca="false">D1872*100/$E$2</f>
        <v>93.6394241787111</v>
      </c>
      <c r="G1872" s="41" t="n">
        <f aca="false">[3]Plan1!$C1867</f>
        <v>-4.54</v>
      </c>
      <c r="H1872" s="41" t="n">
        <f aca="false">$J$5 + G1872</f>
        <v>755.46</v>
      </c>
      <c r="I1872" s="47" t="n">
        <f aca="false">IF(H1872&gt;$J$5,$J$2+$J$1,(IF(H1872&gt;739.99,H1872^3*2498.244218-H1872^2*5471052.355142+H1872*3994605728.77515-972400879260.135,H1872^3*1396.138889-H1872^2*3002770.071427+H1872*2152080038.43115-513963640099.415)))-$J$1</f>
        <v>58005801.8483887</v>
      </c>
      <c r="J1872" s="47" t="n">
        <f aca="false">I1872*100/$J$2</f>
        <v>65.9588211900555</v>
      </c>
      <c r="L1872" s="41" t="n">
        <f aca="false">[4]Plan1!$C1867</f>
        <v>-0.03</v>
      </c>
      <c r="M1872" s="41" t="n">
        <f aca="false">$O$5 + L1872</f>
        <v>838.75</v>
      </c>
      <c r="N1872" s="47" t="n">
        <f aca="false">IF(M1872&gt;$O$5,$O$2+$O$1,(M1872^3*3270.5936-M1872^2*8015778.389801+M1872*6549018422.82398-1783686174686.87))-$O$1</f>
        <v>38932077.2275391</v>
      </c>
      <c r="O1872" s="41" t="n">
        <f aca="false">N1872*100/$O$2</f>
        <v>99.6039808497106</v>
      </c>
      <c r="R1872" s="47" t="n">
        <f aca="false">SUM(D1872,I1872,N1872)</f>
        <v>236440995.376465</v>
      </c>
      <c r="S1872" s="41" t="n">
        <f aca="false">R1872*100/$R$2</f>
        <v>85.6644332872937</v>
      </c>
      <c r="U1872" s="41" t="n">
        <f aca="false">[1]Plan1!$B1867</f>
        <v>69.3</v>
      </c>
    </row>
    <row r="1873" customFormat="false" ht="15" hidden="false" customHeight="false" outlineLevel="0" collapsed="false">
      <c r="A1873" s="46" t="n">
        <v>43871</v>
      </c>
      <c r="B1873" s="41" t="n">
        <f aca="false">[2]Plan1!$C1868</f>
        <v>-0.78</v>
      </c>
      <c r="C1873" s="41" t="n">
        <f aca="false">$E$5 + B1873</f>
        <v>780.22</v>
      </c>
      <c r="D1873" s="47" t="n">
        <f aca="false">IF(C1873&gt;$E$5,$E$2+$E$1,(IF(C1873&gt;764.99,C1873^3*3486.59308-C1873^2*7860012.00812+C1873*5908819377.96283-1481278321001.59,IF(C1873&gt;752.99,C1873^3*3588.471445-C1873^2*8028757.56264+C1873*5988077680.84934-1488767378546.26,C1873^3*899.851852-C1873^2*1969009.674601+C1873*1435480406.01138-348666163343.76))))-$E$1</f>
        <v>140165767.679443</v>
      </c>
      <c r="E1873" s="47" t="n">
        <f aca="false">D1873*100/$E$2</f>
        <v>94.0842192141018</v>
      </c>
      <c r="G1873" s="41" t="n">
        <f aca="false">[3]Plan1!$C1868</f>
        <v>-4.48</v>
      </c>
      <c r="H1873" s="41" t="n">
        <f aca="false">$J$5 + G1873</f>
        <v>755.52</v>
      </c>
      <c r="I1873" s="47" t="n">
        <f aca="false">IF(H1873&gt;$J$5,$J$2+$J$1,(IF(H1873&gt;739.99,H1873^3*2498.244218-H1873^2*5471052.355142+H1873*3994605728.77515-972400879260.135,H1873^3*1396.138889-H1873^2*3002770.071427+H1873*2152080038.43115-513963640099.415)))-$J$1</f>
        <v>58347032.4519043</v>
      </c>
      <c r="J1873" s="47" t="n">
        <f aca="false">I1873*100/$J$2</f>
        <v>66.3468370030372</v>
      </c>
      <c r="L1873" s="41" t="n">
        <f aca="false">[4]Plan1!$C1868</f>
        <v>-0.08</v>
      </c>
      <c r="M1873" s="41" t="n">
        <f aca="false">$O$5 + L1873</f>
        <v>838.7</v>
      </c>
      <c r="N1873" s="47" t="n">
        <f aca="false">IF(M1873&gt;$O$5,$O$2+$O$1,(M1873^3*3270.5936-M1873^2*8015778.389801+M1873*6549018422.82398-1783686174686.87))-$O$1</f>
        <v>38674946.5693359</v>
      </c>
      <c r="O1873" s="41" t="n">
        <f aca="false">N1873*100/$O$2</f>
        <v>98.9461367535466</v>
      </c>
      <c r="R1873" s="47" t="n">
        <f aca="false">SUM(D1873,I1873,N1873)</f>
        <v>237187746.700684</v>
      </c>
      <c r="S1873" s="41" t="n">
        <f aca="false">R1873*100/$R$2</f>
        <v>85.9349871685861</v>
      </c>
      <c r="U1873" s="41" t="n">
        <f aca="false">[1]Plan1!$B1868</f>
        <v>57.7</v>
      </c>
    </row>
    <row r="1874" customFormat="false" ht="15" hidden="false" customHeight="false" outlineLevel="0" collapsed="false">
      <c r="A1874" s="46" t="n">
        <v>43872</v>
      </c>
      <c r="B1874" s="41" t="n">
        <f aca="false">[2]Plan1!$C1869</f>
        <v>-0.71</v>
      </c>
      <c r="C1874" s="41" t="n">
        <f aca="false">$E$5 + B1874</f>
        <v>780.29</v>
      </c>
      <c r="D1874" s="47" t="n">
        <f aca="false">IF(C1874&gt;$E$5,$E$2+$E$1,(IF(C1874&gt;764.99,C1874^3*3486.59308-C1874^2*7860012.00812+C1874*5908819377.96283-1481278321001.59,IF(C1874&gt;752.99,C1874^3*3588.471445-C1874^2*8028757.56264+C1874*5988077680.84934-1488767378546.26,C1874^3*899.851852-C1874^2*1969009.674601+C1874*1435480406.01138-348666163343.76))))-$E$1</f>
        <v>140941599.615967</v>
      </c>
      <c r="E1874" s="47" t="n">
        <f aca="false">D1874*100/$E$2</f>
        <v>94.6049850415762</v>
      </c>
      <c r="G1874" s="41" t="n">
        <f aca="false">[3]Plan1!$C1869</f>
        <v>-4.42</v>
      </c>
      <c r="H1874" s="41" t="n">
        <f aca="false">$J$5 + G1874</f>
        <v>755.58</v>
      </c>
      <c r="I1874" s="47" t="n">
        <f aca="false">IF(H1874&gt;$J$5,$J$2+$J$1,(IF(H1874&gt;739.99,H1874^3*2498.244218-H1874^2*5471052.355142+H1874*3994605728.77515-972400879260.135,H1874^3*1396.138889-H1874^2*3002770.071427+H1874*2152080038.43115-513963640099.415)))-$J$1</f>
        <v>58689640.9050293</v>
      </c>
      <c r="J1874" s="47" t="n">
        <f aca="false">I1874*100/$J$2</f>
        <v>66.7364195788792</v>
      </c>
      <c r="L1874" s="41" t="n">
        <f aca="false">[4]Plan1!$C1869</f>
        <v>-0.11</v>
      </c>
      <c r="M1874" s="41" t="n">
        <f aca="false">$O$5 + L1874</f>
        <v>838.67</v>
      </c>
      <c r="N1874" s="47" t="n">
        <f aca="false">IF(M1874&gt;$O$5,$O$2+$O$1,(M1874^3*3270.5936-M1874^2*8015778.389801+M1874*6549018422.82398-1783686174686.87))-$O$1</f>
        <v>38521180.3994141</v>
      </c>
      <c r="O1874" s="41" t="n">
        <f aca="false">N1874*100/$O$2</f>
        <v>98.5527407743205</v>
      </c>
      <c r="R1874" s="47" t="n">
        <f aca="false">SUM(D1874,I1874,N1874)</f>
        <v>238152420.92041</v>
      </c>
      <c r="S1874" s="41" t="n">
        <f aca="false">R1874*100/$R$2</f>
        <v>86.2844962298559</v>
      </c>
      <c r="U1874" s="41" t="n">
        <f aca="false">[1]Plan1!$B1869</f>
        <v>72.19</v>
      </c>
    </row>
    <row r="1875" customFormat="false" ht="15" hidden="false" customHeight="false" outlineLevel="0" collapsed="false">
      <c r="A1875" s="46" t="n">
        <v>43873</v>
      </c>
      <c r="B1875" s="41" t="n">
        <f aca="false">[2]Plan1!$C1870</f>
        <v>-0.54</v>
      </c>
      <c r="C1875" s="41" t="n">
        <f aca="false">$E$5 + B1875</f>
        <v>780.46</v>
      </c>
      <c r="D1875" s="47" t="n">
        <f aca="false">IF(C1875&gt;$E$5,$E$2+$E$1,(IF(C1875&gt;764.99,C1875^3*3486.59308-C1875^2*7860012.00812+C1875*5908819377.96283-1481278321001.59,IF(C1875&gt;752.99,C1875^3*3588.471445-C1875^2*8028757.56264+C1875*5988077680.84934-1488767378546.26,C1875^3*899.851852-C1875^2*1969009.674601+C1875*1435480406.01138-348666163343.76))))-$E$1</f>
        <v>142838084.4021</v>
      </c>
      <c r="E1875" s="47" t="n">
        <f aca="false">D1875*100/$E$2</f>
        <v>95.8779726854836</v>
      </c>
      <c r="G1875" s="41" t="n">
        <f aca="false">[3]Plan1!$C1870</f>
        <v>-4.25</v>
      </c>
      <c r="H1875" s="41" t="n">
        <f aca="false">$J$5 + G1875</f>
        <v>755.75</v>
      </c>
      <c r="I1875" s="47" t="n">
        <f aca="false">IF(H1875&gt;$J$5,$J$2+$J$1,(IF(H1875&gt;739.99,H1875^3*2498.244218-H1875^2*5471052.355142+H1875*3994605728.77515-972400879260.135,H1875^3*1396.138889-H1875^2*3002770.071427+H1875*2152080038.43115-513963640099.415)))-$J$1</f>
        <v>59667875.675293</v>
      </c>
      <c r="J1875" s="47" t="n">
        <f aca="false">I1875*100/$J$2</f>
        <v>67.8487774851169</v>
      </c>
      <c r="L1875" s="41" t="n">
        <f aca="false">[4]Plan1!$C1870</f>
        <v>-0.04</v>
      </c>
      <c r="M1875" s="41" t="n">
        <f aca="false">$O$5 + L1875</f>
        <v>838.74</v>
      </c>
      <c r="N1875" s="47" t="n">
        <f aca="false">IF(M1875&gt;$O$5,$O$2+$O$1,(M1875^3*3270.5936-M1875^2*8015778.389801+M1875*6549018422.82398-1783686174686.87))-$O$1</f>
        <v>38880565.6328125</v>
      </c>
      <c r="O1875" s="41" t="n">
        <f aca="false">N1875*100/$O$2</f>
        <v>99.4721933813796</v>
      </c>
      <c r="R1875" s="47" t="n">
        <f aca="false">SUM(D1875,I1875,N1875)</f>
        <v>241386525.710205</v>
      </c>
      <c r="S1875" s="41" t="n">
        <f aca="false">R1875*100/$R$2</f>
        <v>87.4562378458493</v>
      </c>
      <c r="U1875" s="41" t="n">
        <f aca="false">[1]Plan1!$B1870</f>
        <v>121.86</v>
      </c>
    </row>
    <row r="1876" customFormat="false" ht="15" hidden="false" customHeight="false" outlineLevel="0" collapsed="false">
      <c r="A1876" s="46" t="n">
        <v>43874</v>
      </c>
      <c r="B1876" s="41" t="n">
        <f aca="false">[2]Plan1!$C1871</f>
        <v>-0.32</v>
      </c>
      <c r="C1876" s="41" t="n">
        <f aca="false">$E$5 + B1876</f>
        <v>780.68</v>
      </c>
      <c r="D1876" s="47" t="n">
        <f aca="false">IF(C1876&gt;$E$5,$E$2+$E$1,(IF(C1876&gt;764.99,C1876^3*3486.59308-C1876^2*7860012.00812+C1876*5908819377.96283-1481278321001.59,IF(C1876&gt;752.99,C1876^3*3588.471445-C1876^2*8028757.56264+C1876*5988077680.84934-1488767378546.26,C1876^3*899.851852-C1876^2*1969009.674601+C1876*1435480406.01138-348666163343.76))))-$E$1</f>
        <v>145318407.851318</v>
      </c>
      <c r="E1876" s="47" t="n">
        <f aca="false">D1876*100/$E$2</f>
        <v>97.542853483282</v>
      </c>
      <c r="G1876" s="41" t="n">
        <f aca="false">[3]Plan1!$C1871</f>
        <v>-4.03</v>
      </c>
      <c r="H1876" s="41" t="n">
        <f aca="false">$J$5 + G1876</f>
        <v>755.97</v>
      </c>
      <c r="I1876" s="47" t="n">
        <f aca="false">IF(H1876&gt;$J$5,$J$2+$J$1,(IF(H1876&gt;739.99,H1876^3*2498.244218-H1876^2*5471052.355142+H1876*3994605728.77515-972400879260.135,H1876^3*1396.138889-H1876^2*3002770.071427+H1876*2152080038.43115-513963640099.415)))-$J$1</f>
        <v>60950404.5524902</v>
      </c>
      <c r="J1876" s="47" t="n">
        <f aca="false">I1876*100/$J$2</f>
        <v>69.3071504441399</v>
      </c>
      <c r="L1876" s="41" t="n">
        <f aca="false">[4]Plan1!$C1871</f>
        <v>0</v>
      </c>
      <c r="M1876" s="41" t="n">
        <f aca="false">$O$5 + L1876</f>
        <v>838.78</v>
      </c>
      <c r="N1876" s="47" t="n">
        <f aca="false">IF(M1876&gt;$O$5,$O$2+$O$1,(M1876^3*3270.5936-M1876^2*8015778.389801+M1876*6549018422.82398-1783686174686.87))-$O$1</f>
        <v>39086868.7128906</v>
      </c>
      <c r="O1876" s="41" t="n">
        <f aca="false">N1876*100/$O$2</f>
        <v>100</v>
      </c>
      <c r="R1876" s="47" t="n">
        <f aca="false">SUM(D1876,I1876,N1876)</f>
        <v>245355681.116699</v>
      </c>
      <c r="S1876" s="41" t="n">
        <f aca="false">R1876*100/$R$2</f>
        <v>88.8942940847225</v>
      </c>
      <c r="U1876" s="41" t="n">
        <f aca="false">[1]Plan1!$B1871</f>
        <v>110.62</v>
      </c>
    </row>
    <row r="1877" customFormat="false" ht="15" hidden="false" customHeight="false" outlineLevel="0" collapsed="false">
      <c r="A1877" s="46" t="n">
        <v>43875</v>
      </c>
      <c r="B1877" s="41" t="n">
        <f aca="false">[2]Plan1!$C1872</f>
        <v>-0.14</v>
      </c>
      <c r="C1877" s="41" t="n">
        <f aca="false">$E$5 + B1877</f>
        <v>780.86</v>
      </c>
      <c r="D1877" s="47" t="n">
        <f aca="false">IF(C1877&gt;$E$5,$E$2+$E$1,(IF(C1877&gt;764.99,C1877^3*3486.59308-C1877^2*7860012.00812+C1877*5908819377.96283-1481278321001.59,IF(C1877&gt;752.99,C1877^3*3588.471445-C1877^2*8028757.56264+C1877*5988077680.84934-1488767378546.26,C1877^3*899.851852-C1877^2*1969009.674601+C1877*1435480406.01138-348666163343.76))))-$E$1</f>
        <v>147369765.806396</v>
      </c>
      <c r="E1877" s="47" t="n">
        <f aca="false">D1877*100/$E$2</f>
        <v>98.9197974741539</v>
      </c>
      <c r="G1877" s="41" t="n">
        <f aca="false">[3]Plan1!$C1872</f>
        <v>-3.88</v>
      </c>
      <c r="H1877" s="41" t="n">
        <f aca="false">$J$5 + G1877</f>
        <v>756.12</v>
      </c>
      <c r="I1877" s="47" t="n">
        <f aca="false">IF(H1877&gt;$J$5,$J$2+$J$1,(IF(H1877&gt;739.99,H1877^3*2498.244218-H1877^2*5471052.355142+H1877*3994605728.77515-972400879260.135,H1877^3*1396.138889-H1877^2*3002770.071427+H1877*2152080038.43115-513963640099.415)))-$J$1</f>
        <v>61835654.4621582</v>
      </c>
      <c r="J1877" s="47" t="n">
        <f aca="false">I1877*100/$J$2</f>
        <v>70.313774585858</v>
      </c>
      <c r="L1877" s="41" t="n">
        <f aca="false">[4]Plan1!$C1872</f>
        <v>0</v>
      </c>
      <c r="M1877" s="41" t="n">
        <f aca="false">$O$5 + L1877</f>
        <v>838.78</v>
      </c>
      <c r="N1877" s="47" t="n">
        <f aca="false">IF(M1877&gt;$O$5,$O$2+$O$1,(M1877^3*3270.5936-M1877^2*8015778.389801+M1877*6549018422.82398-1783686174686.87))-$O$1</f>
        <v>39086868.7128906</v>
      </c>
      <c r="O1877" s="41" t="n">
        <f aca="false">N1877*100/$O$2</f>
        <v>100</v>
      </c>
      <c r="R1877" s="47" t="n">
        <f aca="false">SUM(D1877,I1877,N1877)</f>
        <v>248292288.981445</v>
      </c>
      <c r="S1877" s="41" t="n">
        <f aca="false">R1877*100/$R$2</f>
        <v>89.9582502236313</v>
      </c>
      <c r="U1877" s="41" t="n">
        <f aca="false">[1]Plan1!$B1872</f>
        <v>102.96</v>
      </c>
    </row>
    <row r="1878" customFormat="false" ht="15" hidden="false" customHeight="false" outlineLevel="0" collapsed="false">
      <c r="A1878" s="46" t="n">
        <v>43876</v>
      </c>
      <c r="B1878" s="41" t="n">
        <f aca="false">[2]Plan1!$C1873</f>
        <v>0</v>
      </c>
      <c r="C1878" s="41" t="n">
        <f aca="false">$E$5 + B1878</f>
        <v>781</v>
      </c>
      <c r="D1878" s="47" t="n">
        <f aca="false">IF(C1878&gt;$E$5,$E$2+$E$1,(IF(C1878&gt;764.99,C1878^3*3486.59308-C1878^2*7860012.00812+C1878*5908819377.96283-1481278321001.59,IF(C1878&gt;752.99,C1878^3*3588.471445-C1878^2*8028757.56264+C1878*5988077680.84934-1488767378546.26,C1878^3*899.851852-C1878^2*1969009.674601+C1878*1435480406.01138-348666163343.76))))-$E$1</f>
        <v>148979041.172119</v>
      </c>
      <c r="E1878" s="47" t="n">
        <f aca="false">D1878*100/$E$2</f>
        <v>100</v>
      </c>
      <c r="G1878" s="41" t="n">
        <f aca="false">[3]Plan1!$C1873</f>
        <v>-3.76</v>
      </c>
      <c r="H1878" s="41" t="n">
        <f aca="false">$J$5 + G1878</f>
        <v>756.24</v>
      </c>
      <c r="I1878" s="47" t="n">
        <f aca="false">IF(H1878&gt;$J$5,$J$2+$J$1,(IF(H1878&gt;739.99,H1878^3*2498.244218-H1878^2*5471052.355142+H1878*3994605728.77515-972400879260.135,H1878^3*1396.138889-H1878^2*3002770.071427+H1878*2152080038.43115-513963640099.415)))-$J$1</f>
        <v>62550197.9841309</v>
      </c>
      <c r="J1878" s="47" t="n">
        <f aca="false">I1878*100/$J$2</f>
        <v>71.1262872466</v>
      </c>
      <c r="L1878" s="41" t="n">
        <f aca="false">[4]Plan1!$C1873</f>
        <v>0</v>
      </c>
      <c r="M1878" s="41" t="n">
        <f aca="false">$O$5 + L1878</f>
        <v>838.78</v>
      </c>
      <c r="N1878" s="47" t="n">
        <f aca="false">IF(M1878&gt;$O$5,$O$2+$O$1,(M1878^3*3270.5936-M1878^2*8015778.389801+M1878*6549018422.82398-1783686174686.87))-$O$1</f>
        <v>39086868.7128906</v>
      </c>
      <c r="O1878" s="41" t="n">
        <f aca="false">N1878*100/$O$2</f>
        <v>100</v>
      </c>
      <c r="R1878" s="47" t="n">
        <f aca="false">SUM(D1878,I1878,N1878)</f>
        <v>250616107.869141</v>
      </c>
      <c r="S1878" s="41" t="n">
        <f aca="false">R1878*100/$R$2</f>
        <v>90.8001880938376</v>
      </c>
      <c r="U1878" s="41" t="n">
        <f aca="false">[1]Plan1!$B1873</f>
        <v>81.06</v>
      </c>
    </row>
    <row r="1879" customFormat="false" ht="15" hidden="false" customHeight="false" outlineLevel="0" collapsed="false">
      <c r="A1879" s="46" t="n">
        <v>43877</v>
      </c>
      <c r="B1879" s="41" t="n">
        <f aca="false">[2]Plan1!$C1874</f>
        <v>0</v>
      </c>
      <c r="C1879" s="41" t="n">
        <f aca="false">$E$5 + B1879</f>
        <v>781</v>
      </c>
      <c r="D1879" s="47" t="n">
        <f aca="false">IF(C1879&gt;$E$5,$E$2+$E$1,(IF(C1879&gt;764.99,C1879^3*3486.59308-C1879^2*7860012.00812+C1879*5908819377.96283-1481278321001.59,IF(C1879&gt;752.99,C1879^3*3588.471445-C1879^2*8028757.56264+C1879*5988077680.84934-1488767378546.26,C1879^3*899.851852-C1879^2*1969009.674601+C1879*1435480406.01138-348666163343.76))))-$E$1</f>
        <v>148979041.172119</v>
      </c>
      <c r="E1879" s="47" t="n">
        <f aca="false">D1879*100/$E$2</f>
        <v>100</v>
      </c>
      <c r="G1879" s="41" t="n">
        <f aca="false">[3]Plan1!$C1874</f>
        <v>-3.68</v>
      </c>
      <c r="H1879" s="41" t="n">
        <f aca="false">$J$5 + G1879</f>
        <v>756.32</v>
      </c>
      <c r="I1879" s="47" t="n">
        <f aca="false">IF(H1879&gt;$J$5,$J$2+$J$1,(IF(H1879&gt;739.99,H1879^3*2498.244218-H1879^2*5471052.355142+H1879*3994605728.77515-972400879260.135,H1879^3*1396.138889-H1879^2*3002770.071427+H1879*2152080038.43115-513963640099.415)))-$J$1</f>
        <v>63029706.9621582</v>
      </c>
      <c r="J1879" s="47" t="n">
        <f aca="false">I1879*100/$J$2</f>
        <v>71.6715404097818</v>
      </c>
      <c r="L1879" s="41" t="n">
        <f aca="false">[4]Plan1!$C1874</f>
        <v>0</v>
      </c>
      <c r="M1879" s="41" t="n">
        <f aca="false">$O$5 + L1879</f>
        <v>838.78</v>
      </c>
      <c r="N1879" s="47" t="n">
        <f aca="false">IF(M1879&gt;$O$5,$O$2+$O$1,(M1879^3*3270.5936-M1879^2*8015778.389801+M1879*6549018422.82398-1783686174686.87))-$O$1</f>
        <v>39086868.7128906</v>
      </c>
      <c r="O1879" s="41" t="n">
        <f aca="false">N1879*100/$O$2</f>
        <v>100</v>
      </c>
      <c r="R1879" s="47" t="n">
        <f aca="false">SUM(D1879,I1879,N1879)</f>
        <v>251095616.847168</v>
      </c>
      <c r="S1879" s="41" t="n">
        <f aca="false">R1879*100/$R$2</f>
        <v>90.9739179700525</v>
      </c>
      <c r="U1879" s="41" t="n">
        <f aca="false">[1]Plan1!$B1874</f>
        <v>73.16</v>
      </c>
    </row>
    <row r="1880" customFormat="false" ht="15" hidden="false" customHeight="false" outlineLevel="0" collapsed="false">
      <c r="A1880" s="46" t="n">
        <v>43878</v>
      </c>
      <c r="B1880" s="41" t="n">
        <f aca="false">[2]Plan1!$C1875</f>
        <v>0</v>
      </c>
      <c r="C1880" s="41" t="n">
        <f aca="false">$E$5 + B1880</f>
        <v>781</v>
      </c>
      <c r="D1880" s="47" t="n">
        <f aca="false">IF(C1880&gt;$E$5,$E$2+$E$1,(IF(C1880&gt;764.99,C1880^3*3486.59308-C1880^2*7860012.00812+C1880*5908819377.96283-1481278321001.59,IF(C1880&gt;752.99,C1880^3*3588.471445-C1880^2*8028757.56264+C1880*5988077680.84934-1488767378546.26,C1880^3*899.851852-C1880^2*1969009.674601+C1880*1435480406.01138-348666163343.76))))-$E$1</f>
        <v>148979041.172119</v>
      </c>
      <c r="E1880" s="47" t="n">
        <f aca="false">D1880*100/$E$2</f>
        <v>100</v>
      </c>
      <c r="G1880" s="41" t="n">
        <f aca="false">[3]Plan1!$C1875</f>
        <v>-3.6</v>
      </c>
      <c r="H1880" s="41" t="n">
        <f aca="false">$J$5 + G1880</f>
        <v>756.4</v>
      </c>
      <c r="I1880" s="47" t="n">
        <f aca="false">IF(H1880&gt;$J$5,$J$2+$J$1,(IF(H1880&gt;739.99,H1880^3*2498.244218-H1880^2*5471052.355142+H1880*3994605728.77515-972400879260.135,H1880^3*1396.138889-H1880^2*3002770.071427+H1880*2152080038.43115-513963640099.415)))-$J$1</f>
        <v>63511742.1967773</v>
      </c>
      <c r="J1880" s="47" t="n">
        <f aca="false">I1880*100/$J$2</f>
        <v>72.2196661977961</v>
      </c>
      <c r="L1880" s="41" t="n">
        <f aca="false">[4]Plan1!$C1875</f>
        <v>0</v>
      </c>
      <c r="M1880" s="41" t="n">
        <f aca="false">$O$5 + L1880</f>
        <v>838.78</v>
      </c>
      <c r="N1880" s="47" t="n">
        <f aca="false">IF(M1880&gt;$O$5,$O$2+$O$1,(M1880^3*3270.5936-M1880^2*8015778.389801+M1880*6549018422.82398-1783686174686.87))-$O$1</f>
        <v>39086868.7128906</v>
      </c>
      <c r="O1880" s="41" t="n">
        <f aca="false">N1880*100/$O$2</f>
        <v>100</v>
      </c>
      <c r="R1880" s="47" t="n">
        <f aca="false">SUM(D1880,I1880,N1880)</f>
        <v>251577652.081787</v>
      </c>
      <c r="S1880" s="41" t="n">
        <f aca="false">R1880*100/$R$2</f>
        <v>91.1485631289109</v>
      </c>
      <c r="U1880" s="41" t="n">
        <f aca="false">[1]Plan1!$B1875</f>
        <v>80.05</v>
      </c>
    </row>
    <row r="1881" customFormat="false" ht="15" hidden="false" customHeight="false" outlineLevel="0" collapsed="false">
      <c r="A1881" s="46" t="n">
        <v>43879</v>
      </c>
      <c r="B1881" s="41" t="n">
        <f aca="false">[2]Plan1!$C1876</f>
        <v>0</v>
      </c>
      <c r="C1881" s="41" t="n">
        <f aca="false">$E$5 + B1881</f>
        <v>781</v>
      </c>
      <c r="D1881" s="47" t="n">
        <f aca="false">IF(C1881&gt;$E$5,$E$2+$E$1,(IF(C1881&gt;764.99,C1881^3*3486.59308-C1881^2*7860012.00812+C1881*5908819377.96283-1481278321001.59,IF(C1881&gt;752.99,C1881^3*3588.471445-C1881^2*8028757.56264+C1881*5988077680.84934-1488767378546.26,C1881^3*899.851852-C1881^2*1969009.674601+C1881*1435480406.01138-348666163343.76))))-$E$1</f>
        <v>148979041.172119</v>
      </c>
      <c r="E1881" s="47" t="n">
        <f aca="false">D1881*100/$E$2</f>
        <v>100</v>
      </c>
      <c r="G1881" s="41" t="n">
        <f aca="false">[3]Plan1!$C1876</f>
        <v>-3.43</v>
      </c>
      <c r="H1881" s="41" t="n">
        <f aca="false">$J$5 + G1881</f>
        <v>756.57</v>
      </c>
      <c r="I1881" s="47" t="n">
        <f aca="false">IF(H1881&gt;$J$5,$J$2+$J$1,(IF(H1881&gt;739.99,H1881^3*2498.244218-H1881^2*5471052.355142+H1881*3994605728.77515-972400879260.135,H1881^3*1396.138889-H1881^2*3002770.071427+H1881*2152080038.43115-513963640099.415)))-$J$1</f>
        <v>64544490.0715332</v>
      </c>
      <c r="J1881" s="47" t="n">
        <f aca="false">I1881*100/$J$2</f>
        <v>73.3940113535355</v>
      </c>
      <c r="L1881" s="41" t="n">
        <f aca="false">[4]Plan1!$C1876</f>
        <v>0</v>
      </c>
      <c r="M1881" s="41" t="n">
        <f aca="false">$O$5 + L1881</f>
        <v>838.78</v>
      </c>
      <c r="N1881" s="47" t="n">
        <f aca="false">IF(M1881&gt;$O$5,$O$2+$O$1,(M1881^3*3270.5936-M1881^2*8015778.389801+M1881*6549018422.82398-1783686174686.87))-$O$1</f>
        <v>39086868.7128906</v>
      </c>
      <c r="O1881" s="41" t="n">
        <f aca="false">N1881*100/$O$2</f>
        <v>100</v>
      </c>
      <c r="R1881" s="47" t="n">
        <f aca="false">SUM(D1881,I1881,N1881)</f>
        <v>252610399.956543</v>
      </c>
      <c r="S1881" s="41" t="n">
        <f aca="false">R1881*100/$R$2</f>
        <v>91.5227358111006</v>
      </c>
      <c r="U1881" s="41" t="n">
        <f aca="false">[1]Plan1!$B1876</f>
        <v>62.72</v>
      </c>
    </row>
    <row r="1882" customFormat="false" ht="15" hidden="false" customHeight="false" outlineLevel="0" collapsed="false">
      <c r="A1882" s="46" t="n">
        <v>43880</v>
      </c>
      <c r="B1882" s="41" t="n">
        <f aca="false">[2]Plan1!$C1877</f>
        <v>0</v>
      </c>
      <c r="C1882" s="41" t="n">
        <f aca="false">$E$5 + B1882</f>
        <v>781</v>
      </c>
      <c r="D1882" s="47" t="n">
        <f aca="false">IF(C1882&gt;$E$5,$E$2+$E$1,(IF(C1882&gt;764.99,C1882^3*3486.59308-C1882^2*7860012.00812+C1882*5908819377.96283-1481278321001.59,IF(C1882&gt;752.99,C1882^3*3588.471445-C1882^2*8028757.56264+C1882*5988077680.84934-1488767378546.26,C1882^3*899.851852-C1882^2*1969009.674601+C1882*1435480406.01138-348666163343.76))))-$E$1</f>
        <v>148979041.172119</v>
      </c>
      <c r="E1882" s="47" t="n">
        <f aca="false">D1882*100/$E$2</f>
        <v>100</v>
      </c>
      <c r="G1882" s="41" t="n">
        <f aca="false">[3]Plan1!$C1877</f>
        <v>-3.34</v>
      </c>
      <c r="H1882" s="41" t="n">
        <f aca="false">$J$5 + G1882</f>
        <v>756.66</v>
      </c>
      <c r="I1882" s="47" t="n">
        <f aca="false">IF(H1882&gt;$J$5,$J$2+$J$1,(IF(H1882&gt;739.99,H1882^3*2498.244218-H1882^2*5471052.355142+H1882*3994605728.77515-972400879260.135,H1882^3*1396.138889-H1882^2*3002770.071427+H1882*2152080038.43115-513963640099.415)))-$J$1</f>
        <v>65095896.4279785</v>
      </c>
      <c r="J1882" s="47" t="n">
        <f aca="false">I1882*100/$J$2</f>
        <v>74.0210195511447</v>
      </c>
      <c r="L1882" s="41" t="n">
        <f aca="false">[4]Plan1!$C1877</f>
        <v>-0.04</v>
      </c>
      <c r="M1882" s="41" t="n">
        <f aca="false">$O$5 + L1882</f>
        <v>838.74</v>
      </c>
      <c r="N1882" s="47" t="n">
        <f aca="false">IF(M1882&gt;$O$5,$O$2+$O$1,(M1882^3*3270.5936-M1882^2*8015778.389801+M1882*6549018422.82398-1783686174686.87))-$O$1</f>
        <v>38880565.6328125</v>
      </c>
      <c r="O1882" s="41" t="n">
        <f aca="false">N1882*100/$O$2</f>
        <v>99.4721933813796</v>
      </c>
      <c r="R1882" s="47" t="n">
        <f aca="false">SUM(D1882,I1882,N1882)</f>
        <v>252955503.23291</v>
      </c>
      <c r="S1882" s="41" t="n">
        <f aca="false">R1882*100/$R$2</f>
        <v>91.647769443904</v>
      </c>
      <c r="U1882" s="41" t="n">
        <f aca="false">[1]Plan1!$B1877</f>
        <v>58.6</v>
      </c>
    </row>
    <row r="1883" customFormat="false" ht="15" hidden="false" customHeight="false" outlineLevel="0" collapsed="false">
      <c r="A1883" s="46" t="n">
        <v>43881</v>
      </c>
      <c r="B1883" s="41" t="n">
        <f aca="false">[2]Plan1!$C1878</f>
        <v>0</v>
      </c>
      <c r="C1883" s="41" t="n">
        <f aca="false">$E$5 + B1883</f>
        <v>781</v>
      </c>
      <c r="D1883" s="47" t="n">
        <f aca="false">IF(C1883&gt;$E$5,$E$2+$E$1,(IF(C1883&gt;764.99,C1883^3*3486.59308-C1883^2*7860012.00812+C1883*5908819377.96283-1481278321001.59,IF(C1883&gt;752.99,C1883^3*3588.471445-C1883^2*8028757.56264+C1883*5988077680.84934-1488767378546.26,C1883^3*899.851852-C1883^2*1969009.674601+C1883*1435480406.01138-348666163343.76))))-$E$1</f>
        <v>148979041.172119</v>
      </c>
      <c r="E1883" s="47" t="n">
        <f aca="false">D1883*100/$E$2</f>
        <v>100</v>
      </c>
      <c r="G1883" s="41" t="n">
        <f aca="false">[3]Plan1!$C1878</f>
        <v>-3.3</v>
      </c>
      <c r="H1883" s="41" t="n">
        <f aca="false">$J$5 + G1883</f>
        <v>756.7</v>
      </c>
      <c r="I1883" s="47" t="n">
        <f aca="false">IF(H1883&gt;$J$5,$J$2+$J$1,(IF(H1883&gt;739.99,H1883^3*2498.244218-H1883^2*5471052.355142+H1883*3994605728.77515-972400879260.135,H1883^3*1396.138889-H1883^2*3002770.071427+H1883*2152080038.43115-513963640099.415)))-$J$1</f>
        <v>65342004.8137207</v>
      </c>
      <c r="J1883" s="47" t="n">
        <f aca="false">I1883*100/$J$2</f>
        <v>74.3008711951401</v>
      </c>
      <c r="L1883" s="41" t="n">
        <f aca="false">[4]Plan1!$C1878</f>
        <v>-0.08</v>
      </c>
      <c r="M1883" s="41" t="n">
        <f aca="false">$O$5 + L1883</f>
        <v>838.7</v>
      </c>
      <c r="N1883" s="47" t="n">
        <f aca="false">IF(M1883&gt;$O$5,$O$2+$O$1,(M1883^3*3270.5936-M1883^2*8015778.389801+M1883*6549018422.82398-1783686174686.87))-$O$1</f>
        <v>38674946.5693359</v>
      </c>
      <c r="O1883" s="41" t="n">
        <f aca="false">N1883*100/$O$2</f>
        <v>98.9461367535466</v>
      </c>
      <c r="R1883" s="47" t="n">
        <f aca="false">SUM(D1883,I1883,N1883)</f>
        <v>252995992.555176</v>
      </c>
      <c r="S1883" s="41" t="n">
        <f aca="false">R1883*100/$R$2</f>
        <v>91.6624390439899</v>
      </c>
      <c r="U1883" s="41" t="n">
        <f aca="false">[1]Plan1!$B1878</f>
        <v>59.97</v>
      </c>
    </row>
    <row r="1884" customFormat="false" ht="15" hidden="false" customHeight="false" outlineLevel="0" collapsed="false">
      <c r="A1884" s="46" t="n">
        <v>43882</v>
      </c>
      <c r="B1884" s="41" t="n">
        <f aca="false">[2]Plan1!$C1879</f>
        <v>0</v>
      </c>
      <c r="C1884" s="41" t="n">
        <f aca="false">$E$5 + B1884</f>
        <v>781</v>
      </c>
      <c r="D1884" s="47" t="n">
        <f aca="false">IF(C1884&gt;$E$5,$E$2+$E$1,(IF(C1884&gt;764.99,C1884^3*3486.59308-C1884^2*7860012.00812+C1884*5908819377.96283-1481278321001.59,IF(C1884&gt;752.99,C1884^3*3588.471445-C1884^2*8028757.56264+C1884*5988077680.84934-1488767378546.26,C1884^3*899.851852-C1884^2*1969009.674601+C1884*1435480406.01138-348666163343.76))))-$E$1</f>
        <v>148979041.172119</v>
      </c>
      <c r="E1884" s="47" t="n">
        <f aca="false">D1884*100/$E$2</f>
        <v>100</v>
      </c>
      <c r="G1884" s="41" t="n">
        <f aca="false">[3]Plan1!$C1879</f>
        <v>-3.22</v>
      </c>
      <c r="H1884" s="41" t="n">
        <f aca="false">$J$5 + G1884</f>
        <v>756.78</v>
      </c>
      <c r="I1884" s="47" t="n">
        <f aca="false">IF(H1884&gt;$J$5,$J$2+$J$1,(IF(H1884&gt;739.99,H1884^3*2498.244218-H1884^2*5471052.355142+H1884*3994605728.77515-972400879260.135,H1884^3*1396.138889-H1884^2*3002770.071427+H1884*2152080038.43115-513963640099.415)))-$J$1</f>
        <v>65836144.5759277</v>
      </c>
      <c r="J1884" s="47" t="n">
        <f aca="false">I1884*100/$J$2</f>
        <v>74.8627611299349</v>
      </c>
      <c r="L1884" s="41" t="n">
        <f aca="false">[4]Plan1!$C1879</f>
        <v>-0.12</v>
      </c>
      <c r="M1884" s="41" t="n">
        <f aca="false">$O$5 + L1884</f>
        <v>838.66</v>
      </c>
      <c r="N1884" s="47" t="n">
        <f aca="false">IF(M1884&gt;$O$5,$O$2+$O$1,(M1884^3*3270.5936-M1884^2*8015778.389801+M1884*6549018422.82398-1783686174686.87))-$O$1</f>
        <v>38470010.2631836</v>
      </c>
      <c r="O1884" s="41" t="n">
        <f aca="false">N1884*100/$O$2</f>
        <v>98.4218268947608</v>
      </c>
      <c r="R1884" s="47" t="n">
        <f aca="false">SUM(D1884,I1884,N1884)</f>
        <v>253285196.01123</v>
      </c>
      <c r="S1884" s="41" t="n">
        <f aca="false">R1884*100/$R$2</f>
        <v>91.7672197319928</v>
      </c>
      <c r="U1884" s="41" t="n">
        <f aca="false">[1]Plan1!$B1879</f>
        <v>73.16</v>
      </c>
    </row>
    <row r="1885" customFormat="false" ht="15" hidden="false" customHeight="false" outlineLevel="0" collapsed="false">
      <c r="A1885" s="46" t="n">
        <v>43883</v>
      </c>
      <c r="B1885" s="41" t="n">
        <f aca="false">[2]Plan1!$C1880</f>
        <v>0</v>
      </c>
      <c r="C1885" s="41" t="n">
        <f aca="false">$E$5 + B1885</f>
        <v>781</v>
      </c>
      <c r="D1885" s="47" t="n">
        <f aca="false">IF(C1885&gt;$E$5,$E$2+$E$1,(IF(C1885&gt;764.99,C1885^3*3486.59308-C1885^2*7860012.00812+C1885*5908819377.96283-1481278321001.59,IF(C1885&gt;752.99,C1885^3*3588.471445-C1885^2*8028757.56264+C1885*5988077680.84934-1488767378546.26,C1885^3*899.851852-C1885^2*1969009.674601+C1885*1435480406.01138-348666163343.76))))-$E$1</f>
        <v>148979041.172119</v>
      </c>
      <c r="E1885" s="47" t="n">
        <f aca="false">D1885*100/$E$2</f>
        <v>100</v>
      </c>
      <c r="G1885" s="41" t="n">
        <f aca="false">[3]Plan1!$C1880</f>
        <v>-3.17</v>
      </c>
      <c r="H1885" s="41" t="n">
        <f aca="false">$J$5 + G1885</f>
        <v>756.83</v>
      </c>
      <c r="I1885" s="47" t="n">
        <f aca="false">IF(H1885&gt;$J$5,$J$2+$J$1,(IF(H1885&gt;739.99,H1885^3*2498.244218-H1885^2*5471052.355142+H1885*3994605728.77515-972400879260.135,H1885^3*1396.138889-H1885^2*3002770.071427+H1885*2152080038.43115-513963640099.415)))-$J$1</f>
        <v>66146286.7155762</v>
      </c>
      <c r="J1885" s="47" t="n">
        <f aca="false">I1885*100/$J$2</f>
        <v>75.2154260234578</v>
      </c>
      <c r="L1885" s="41" t="n">
        <f aca="false">[4]Plan1!$C1880</f>
        <v>-0.17</v>
      </c>
      <c r="M1885" s="41" t="n">
        <f aca="false">$O$5 + L1885</f>
        <v>838.61</v>
      </c>
      <c r="N1885" s="47" t="n">
        <f aca="false">IF(M1885&gt;$O$5,$O$2+$O$1,(M1885^3*3270.5936-M1885^2*8015778.389801+M1885*6549018422.82398-1783686174686.87))-$O$1</f>
        <v>38214798.0976563</v>
      </c>
      <c r="O1885" s="41" t="n">
        <f aca="false">N1885*100/$O$2</f>
        <v>97.7688910778705</v>
      </c>
      <c r="R1885" s="47" t="n">
        <f aca="false">SUM(D1885,I1885,N1885)</f>
        <v>253340125.985352</v>
      </c>
      <c r="S1885" s="41" t="n">
        <f aca="false">R1885*100/$R$2</f>
        <v>91.787121293886</v>
      </c>
      <c r="U1885" s="41" t="n">
        <f aca="false">[1]Plan1!$B1880</f>
        <v>61.8</v>
      </c>
    </row>
    <row r="1886" customFormat="false" ht="15" hidden="false" customHeight="false" outlineLevel="0" collapsed="false">
      <c r="A1886" s="46" t="n">
        <v>43884</v>
      </c>
      <c r="B1886" s="41" t="n">
        <f aca="false">[2]Plan1!$C1881</f>
        <v>0</v>
      </c>
      <c r="C1886" s="41" t="n">
        <f aca="false">$E$5 + B1886</f>
        <v>781</v>
      </c>
      <c r="D1886" s="47" t="n">
        <f aca="false">IF(C1886&gt;$E$5,$E$2+$E$1,(IF(C1886&gt;764.99,C1886^3*3486.59308-C1886^2*7860012.00812+C1886*5908819377.96283-1481278321001.59,IF(C1886&gt;752.99,C1886^3*3588.471445-C1886^2*8028757.56264+C1886*5988077680.84934-1488767378546.26,C1886^3*899.851852-C1886^2*1969009.674601+C1886*1435480406.01138-348666163343.76))))-$E$1</f>
        <v>148979041.172119</v>
      </c>
      <c r="E1886" s="47" t="n">
        <f aca="false">D1886*100/$E$2</f>
        <v>100</v>
      </c>
      <c r="G1886" s="41" t="n">
        <f aca="false">[3]Plan1!$C1881</f>
        <v>-3.1</v>
      </c>
      <c r="H1886" s="41" t="n">
        <f aca="false">$J$5 + G1886</f>
        <v>756.9</v>
      </c>
      <c r="I1886" s="47" t="n">
        <f aca="false">IF(H1886&gt;$J$5,$J$2+$J$1,(IF(H1886&gt;739.99,H1886^3*2498.244218-H1886^2*5471052.355142+H1886*3994605728.77515-972400879260.135,H1886^3*1396.138889-H1886^2*3002770.071427+H1886*2152080038.43115-513963640099.415)))-$J$1</f>
        <v>66582176.0922852</v>
      </c>
      <c r="J1886" s="47" t="n">
        <f aca="false">I1886*100/$J$2</f>
        <v>75.7110790192071</v>
      </c>
      <c r="L1886" s="41" t="n">
        <f aca="false">[4]Plan1!$C1881</f>
        <v>-0.19</v>
      </c>
      <c r="M1886" s="41" t="n">
        <f aca="false">$O$5 + L1886</f>
        <v>838.59</v>
      </c>
      <c r="N1886" s="47" t="n">
        <f aca="false">IF(M1886&gt;$O$5,$O$2+$O$1,(M1886^3*3270.5936-M1886^2*8015778.389801+M1886*6549018422.82398-1783686174686.87))-$O$1</f>
        <v>38113010.8393555</v>
      </c>
      <c r="O1886" s="41" t="n">
        <f aca="false">N1886*100/$O$2</f>
        <v>97.5084781523725</v>
      </c>
      <c r="R1886" s="47" t="n">
        <f aca="false">SUM(D1886,I1886,N1886)</f>
        <v>253674228.10376</v>
      </c>
      <c r="S1886" s="41" t="n">
        <f aca="false">R1886*100/$R$2</f>
        <v>91.9081691205878</v>
      </c>
      <c r="U1886" s="41" t="n">
        <f aca="false">[1]Plan1!$B1881</f>
        <v>59.97</v>
      </c>
    </row>
    <row r="1887" customFormat="false" ht="15" hidden="false" customHeight="false" outlineLevel="0" collapsed="false">
      <c r="A1887" s="46" t="n">
        <v>43885</v>
      </c>
      <c r="B1887" s="41" t="n">
        <f aca="false">[2]Plan1!$C1882</f>
        <v>0</v>
      </c>
      <c r="C1887" s="41" t="n">
        <f aca="false">$E$5 + B1887</f>
        <v>781</v>
      </c>
      <c r="D1887" s="47" t="n">
        <f aca="false">IF(C1887&gt;$E$5,$E$2+$E$1,(IF(C1887&gt;764.99,C1887^3*3486.59308-C1887^2*7860012.00812+C1887*5908819377.96283-1481278321001.59,IF(C1887&gt;752.99,C1887^3*3588.471445-C1887^2*8028757.56264+C1887*5988077680.84934-1488767378546.26,C1887^3*899.851852-C1887^2*1969009.674601+C1887*1435480406.01138-348666163343.76))))-$E$1</f>
        <v>148979041.172119</v>
      </c>
      <c r="E1887" s="47" t="n">
        <f aca="false">D1887*100/$E$2</f>
        <v>100</v>
      </c>
      <c r="G1887" s="41" t="n">
        <f aca="false">[3]Plan1!$C1882</f>
        <v>-3.03</v>
      </c>
      <c r="H1887" s="41" t="n">
        <f aca="false">$J$5 + G1887</f>
        <v>756.97</v>
      </c>
      <c r="I1887" s="47" t="n">
        <f aca="false">IF(H1887&gt;$J$5,$J$2+$J$1,(IF(H1887&gt;739.99,H1887^3*2498.244218-H1887^2*5471052.355142+H1887*3994605728.77515-972400879260.135,H1887^3*1396.138889-H1887^2*3002770.071427+H1887*2152080038.43115-513963640099.415)))-$J$1</f>
        <v>67020042.236084</v>
      </c>
      <c r="J1887" s="47" t="n">
        <f aca="false">I1887*100/$J$2</f>
        <v>76.2089798112605</v>
      </c>
      <c r="L1887" s="41" t="n">
        <f aca="false">[4]Plan1!$C1882</f>
        <v>-0.22</v>
      </c>
      <c r="M1887" s="41" t="n">
        <f aca="false">$O$5 + L1887</f>
        <v>838.56</v>
      </c>
      <c r="N1887" s="47" t="n">
        <f aca="false">IF(M1887&gt;$O$5,$O$2+$O$1,(M1887^3*3270.5936-M1887^2*8015778.389801+M1887*6549018422.82398-1783686174686.87))-$O$1</f>
        <v>37960648.3271484</v>
      </c>
      <c r="O1887" s="41" t="n">
        <f aca="false">N1887*100/$O$2</f>
        <v>97.1186732966134</v>
      </c>
      <c r="R1887" s="47" t="n">
        <f aca="false">SUM(D1887,I1887,N1887)</f>
        <v>253959731.735352</v>
      </c>
      <c r="S1887" s="41" t="n">
        <f aca="false">R1887*100/$R$2</f>
        <v>92.0116093330722</v>
      </c>
      <c r="U1887" s="41" t="n">
        <f aca="false">[1]Plan1!$B1882</f>
        <v>55.91</v>
      </c>
    </row>
    <row r="1888" customFormat="false" ht="15" hidden="false" customHeight="false" outlineLevel="0" collapsed="false">
      <c r="A1888" s="46" t="n">
        <v>43886</v>
      </c>
      <c r="B1888" s="41" t="n">
        <f aca="false">[2]Plan1!$C1883</f>
        <v>0</v>
      </c>
      <c r="C1888" s="41" t="n">
        <f aca="false">$E$5 + B1888</f>
        <v>781</v>
      </c>
      <c r="D1888" s="47" t="n">
        <f aca="false">IF(C1888&gt;$E$5,$E$2+$E$1,(IF(C1888&gt;764.99,C1888^3*3486.59308-C1888^2*7860012.00812+C1888*5908819377.96283-1481278321001.59,IF(C1888&gt;752.99,C1888^3*3588.471445-C1888^2*8028757.56264+C1888*5988077680.84934-1488767378546.26,C1888^3*899.851852-C1888^2*1969009.674601+C1888*1435480406.01138-348666163343.76))))-$E$1</f>
        <v>148979041.172119</v>
      </c>
      <c r="E1888" s="47" t="n">
        <f aca="false">D1888*100/$E$2</f>
        <v>100</v>
      </c>
      <c r="G1888" s="41" t="n">
        <f aca="false">[3]Plan1!$C1883</f>
        <v>-2.96</v>
      </c>
      <c r="H1888" s="41" t="n">
        <f aca="false">$J$5 + G1888</f>
        <v>757.04</v>
      </c>
      <c r="I1888" s="47" t="n">
        <f aca="false">IF(H1888&gt;$J$5,$J$2+$J$1,(IF(H1888&gt;739.99,H1888^3*2498.244218-H1888^2*5471052.355142+H1888*3994605728.77515-972400879260.135,H1888^3*1396.138889-H1888^2*3002770.071427+H1888*2152080038.43115-513963640099.415)))-$J$1</f>
        <v>67459890.2875977</v>
      </c>
      <c r="J1888" s="47" t="n">
        <f aca="false">I1888*100/$J$2</f>
        <v>76.7091342450603</v>
      </c>
      <c r="L1888" s="41" t="n">
        <f aca="false">[4]Plan1!$C1883</f>
        <v>-0.25</v>
      </c>
      <c r="M1888" s="41" t="n">
        <f aca="false">$O$5 + L1888</f>
        <v>838.53</v>
      </c>
      <c r="N1888" s="47" t="n">
        <f aca="false">IF(M1888&gt;$O$5,$O$2+$O$1,(M1888^3*3270.5936-M1888^2*8015778.389801+M1888*6549018422.82398-1783686174686.87))-$O$1</f>
        <v>37808667.3945313</v>
      </c>
      <c r="O1888" s="41" t="n">
        <f aca="false">N1888*100/$O$2</f>
        <v>96.729844675591</v>
      </c>
      <c r="R1888" s="47" t="n">
        <f aca="false">SUM(D1888,I1888,N1888)</f>
        <v>254247598.854248</v>
      </c>
      <c r="S1888" s="41" t="n">
        <f aca="false">R1888*100/$R$2</f>
        <v>92.1159058556065</v>
      </c>
      <c r="U1888" s="41" t="n">
        <f aca="false">[1]Plan1!$B1883</f>
        <v>57.25</v>
      </c>
    </row>
    <row r="1889" customFormat="false" ht="15" hidden="false" customHeight="false" outlineLevel="0" collapsed="false">
      <c r="A1889" s="46" t="n">
        <v>43887</v>
      </c>
      <c r="B1889" s="41" t="n">
        <f aca="false">[2]Plan1!$C1884</f>
        <v>0</v>
      </c>
      <c r="C1889" s="41" t="n">
        <f aca="false">$E$5 + B1889</f>
        <v>781</v>
      </c>
      <c r="D1889" s="47" t="n">
        <f aca="false">IF(C1889&gt;$E$5,$E$2+$E$1,(IF(C1889&gt;764.99,C1889^3*3486.59308-C1889^2*7860012.00812+C1889*5908819377.96283-1481278321001.59,IF(C1889&gt;752.99,C1889^3*3588.471445-C1889^2*8028757.56264+C1889*5988077680.84934-1488767378546.26,C1889^3*899.851852-C1889^2*1969009.674601+C1889*1435480406.01138-348666163343.76))))-$E$1</f>
        <v>148979041.172119</v>
      </c>
      <c r="E1889" s="47" t="n">
        <f aca="false">D1889*100/$E$2</f>
        <v>100</v>
      </c>
      <c r="G1889" s="41" t="n">
        <f aca="false">[3]Plan1!$C1884</f>
        <v>-2.89</v>
      </c>
      <c r="H1889" s="41" t="n">
        <f aca="false">$J$5 + G1889</f>
        <v>757.11</v>
      </c>
      <c r="I1889" s="47" t="n">
        <f aca="false">IF(H1889&gt;$J$5,$J$2+$J$1,(IF(H1889&gt;739.99,H1889^3*2498.244218-H1889^2*5471052.355142+H1889*3994605728.77515-972400879260.135,H1889^3*1396.138889-H1889^2*3002770.071427+H1889*2152080038.43115-513963640099.415)))-$J$1</f>
        <v>67901725.3869629</v>
      </c>
      <c r="J1889" s="47" t="n">
        <f aca="false">I1889*100/$J$2</f>
        <v>77.2115481654935</v>
      </c>
      <c r="L1889" s="41" t="n">
        <f aca="false">[4]Plan1!$C1884</f>
        <v>-0.29</v>
      </c>
      <c r="M1889" s="41" t="n">
        <f aca="false">$O$5 + L1889</f>
        <v>838.49</v>
      </c>
      <c r="N1889" s="47" t="n">
        <f aca="false">IF(M1889&gt;$O$5,$O$2+$O$1,(M1889^3*3270.5936-M1889^2*8015778.389801+M1889*6549018422.82398-1783686174686.87))-$O$1</f>
        <v>37606618.8037109</v>
      </c>
      <c r="O1889" s="41" t="n">
        <f aca="false">N1889*100/$O$2</f>
        <v>96.2129227591683</v>
      </c>
      <c r="R1889" s="47" t="n">
        <f aca="false">SUM(D1889,I1889,N1889)</f>
        <v>254487385.362793</v>
      </c>
      <c r="S1889" s="41" t="n">
        <f aca="false">R1889*100/$R$2</f>
        <v>92.2027823946421</v>
      </c>
      <c r="U1889" s="41" t="n">
        <f aca="false">[1]Plan1!$B1884</f>
        <v>70.26</v>
      </c>
    </row>
    <row r="1890" customFormat="false" ht="15" hidden="false" customHeight="false" outlineLevel="0" collapsed="false">
      <c r="A1890" s="46" t="n">
        <v>43888</v>
      </c>
      <c r="B1890" s="41" t="n">
        <f aca="false">[2]Plan1!$C1885</f>
        <v>0</v>
      </c>
      <c r="C1890" s="41" t="n">
        <f aca="false">$E$5 + B1890</f>
        <v>781</v>
      </c>
      <c r="D1890" s="47" t="n">
        <f aca="false">IF(C1890&gt;$E$5,$E$2+$E$1,(IF(C1890&gt;764.99,C1890^3*3486.59308-C1890^2*7860012.00812+C1890*5908819377.96283-1481278321001.59,IF(C1890&gt;752.99,C1890^3*3588.471445-C1890^2*8028757.56264+C1890*5988077680.84934-1488767378546.26,C1890^3*899.851852-C1890^2*1969009.674601+C1890*1435480406.01138-348666163343.76))))-$E$1</f>
        <v>148979041.172119</v>
      </c>
      <c r="E1890" s="47" t="n">
        <f aca="false">D1890*100/$E$2</f>
        <v>100</v>
      </c>
      <c r="G1890" s="41" t="n">
        <f aca="false">[3]Plan1!$C1885</f>
        <v>-2.81</v>
      </c>
      <c r="H1890" s="41" t="n">
        <f aca="false">$J$5 + G1890</f>
        <v>757.19</v>
      </c>
      <c r="I1890" s="47" t="n">
        <f aca="false">IF(H1890&gt;$J$5,$J$2+$J$1,(IF(H1890&gt;739.99,H1890^3*2498.244218-H1890^2*5471052.355142+H1890*3994605728.77515-972400879260.135,H1890^3*1396.138889-H1890^2*3002770.071427+H1890*2152080038.43115-513963640099.415)))-$J$1</f>
        <v>68409119.5014648</v>
      </c>
      <c r="J1890" s="47" t="n">
        <f aca="false">I1890*100/$J$2</f>
        <v>77.7885097211461</v>
      </c>
      <c r="L1890" s="41" t="n">
        <f aca="false">[4]Plan1!$C1885</f>
        <v>-0.32</v>
      </c>
      <c r="M1890" s="41" t="n">
        <f aca="false">$O$5 + L1890</f>
        <v>838.46</v>
      </c>
      <c r="N1890" s="47" t="n">
        <f aca="false">IF(M1890&gt;$O$5,$O$2+$O$1,(M1890^3*3270.5936-M1890^2*8015778.389801+M1890*6549018422.82398-1783686174686.87))-$O$1</f>
        <v>37455526.1625977</v>
      </c>
      <c r="O1890" s="41" t="n">
        <f aca="false">N1890*100/$O$2</f>
        <v>95.8263667466539</v>
      </c>
      <c r="R1890" s="47" t="n">
        <f aca="false">SUM(D1890,I1890,N1890)</f>
        <v>254843686.836182</v>
      </c>
      <c r="S1890" s="41" t="n">
        <f aca="false">R1890*100/$R$2</f>
        <v>92.3318732223502</v>
      </c>
      <c r="U1890" s="41" t="n">
        <f aca="false">[1]Plan1!$B1885</f>
        <v>65.05</v>
      </c>
    </row>
    <row r="1891" customFormat="false" ht="15" hidden="false" customHeight="false" outlineLevel="0" collapsed="false">
      <c r="A1891" s="46" t="n">
        <v>43889</v>
      </c>
      <c r="B1891" s="41" t="n">
        <f aca="false">[2]Plan1!$C1886</f>
        <v>0</v>
      </c>
      <c r="C1891" s="41" t="n">
        <f aca="false">$E$5 + B1891</f>
        <v>781</v>
      </c>
      <c r="D1891" s="47" t="n">
        <f aca="false">IF(C1891&gt;$E$5,$E$2+$E$1,(IF(C1891&gt;764.99,C1891^3*3486.59308-C1891^2*7860012.00812+C1891*5908819377.96283-1481278321001.59,IF(C1891&gt;752.99,C1891^3*3588.471445-C1891^2*8028757.56264+C1891*5988077680.84934-1488767378546.26,C1891^3*899.851852-C1891^2*1969009.674601+C1891*1435480406.01138-348666163343.76))))-$E$1</f>
        <v>148979041.172119</v>
      </c>
      <c r="E1891" s="47" t="n">
        <f aca="false">D1891*100/$E$2</f>
        <v>100</v>
      </c>
      <c r="G1891" s="41" t="n">
        <f aca="false">[3]Plan1!$C1886</f>
        <v>-2.73</v>
      </c>
      <c r="H1891" s="41" t="n">
        <f aca="false">$J$5 + G1891</f>
        <v>757.27</v>
      </c>
      <c r="I1891" s="47" t="n">
        <f aca="false">IF(H1891&gt;$J$5,$J$2+$J$1,(IF(H1891&gt;739.99,H1891^3*2498.244218-H1891^2*5471052.355142+H1891*3994605728.77515-972400879260.135,H1891^3*1396.138889-H1891^2*3002770.071427+H1891*2152080038.43115-513963640099.415)))-$J$1</f>
        <v>68919123.3356934</v>
      </c>
      <c r="J1891" s="47" t="n">
        <f aca="false">I1891*100/$J$2</f>
        <v>78.3684388081716</v>
      </c>
      <c r="L1891" s="41" t="n">
        <f aca="false">[4]Plan1!$C1886</f>
        <v>-0.27</v>
      </c>
      <c r="M1891" s="41" t="n">
        <f aca="false">$O$5 + L1891</f>
        <v>838.51</v>
      </c>
      <c r="N1891" s="47" t="n">
        <f aca="false">IF(M1891&gt;$O$5,$O$2+$O$1,(M1891^3*3270.5936-M1891^2*8015778.389801+M1891*6549018422.82398-1783686174686.87))-$O$1</f>
        <v>37707558.5</v>
      </c>
      <c r="O1891" s="41" t="n">
        <f aca="false">N1891*100/$O$2</f>
        <v>96.4711672786525</v>
      </c>
      <c r="R1891" s="47" t="n">
        <f aca="false">SUM(D1891,I1891,N1891)</f>
        <v>255605723.007813</v>
      </c>
      <c r="S1891" s="41" t="n">
        <f aca="false">R1891*100/$R$2</f>
        <v>92.6079649241435</v>
      </c>
      <c r="U1891" s="41" t="n">
        <f aca="false">[1]Plan1!$B1886</f>
        <v>184.84</v>
      </c>
    </row>
    <row r="1892" customFormat="false" ht="15" hidden="false" customHeight="false" outlineLevel="0" collapsed="false">
      <c r="A1892" s="46" t="n">
        <v>43890</v>
      </c>
      <c r="B1892" s="41" t="n">
        <f aca="false">[2]Plan1!$C1887</f>
        <v>0</v>
      </c>
      <c r="C1892" s="41" t="n">
        <f aca="false">$E$5 + B1892</f>
        <v>781</v>
      </c>
      <c r="D1892" s="47" t="n">
        <f aca="false">IF(C1892&gt;$E$5,$E$2+$E$1,(IF(C1892&gt;764.99,C1892^3*3486.59308-C1892^2*7860012.00812+C1892*5908819377.96283-1481278321001.59,IF(C1892&gt;752.99,C1892^3*3588.471445-C1892^2*8028757.56264+C1892*5988077680.84934-1488767378546.26,C1892^3*899.851852-C1892^2*1969009.674601+C1892*1435480406.01138-348666163343.76))))-$E$1</f>
        <v>148979041.172119</v>
      </c>
      <c r="E1892" s="47" t="n">
        <f aca="false">D1892*100/$E$2</f>
        <v>100</v>
      </c>
      <c r="G1892" s="41" t="n">
        <f aca="false">[3]Plan1!$C1887</f>
        <v>-2.65</v>
      </c>
      <c r="H1892" s="41" t="n">
        <f aca="false">$J$5 + G1892</f>
        <v>757.35</v>
      </c>
      <c r="I1892" s="47" t="n">
        <f aca="false">IF(H1892&gt;$J$5,$J$2+$J$1,(IF(H1892&gt;739.99,H1892^3*2498.244218-H1892^2*5471052.355142+H1892*3994605728.77515-972400879260.135,H1892^3*1396.138889-H1892^2*3002770.071427+H1892*2152080038.43115-513963640099.415)))-$J$1</f>
        <v>69431744.5620117</v>
      </c>
      <c r="J1892" s="47" t="n">
        <f aca="false">I1892*100/$J$2</f>
        <v>78.9513441508705</v>
      </c>
      <c r="L1892" s="41" t="n">
        <f aca="false">[4]Plan1!$C1887</f>
        <v>-0.22</v>
      </c>
      <c r="M1892" s="41" t="n">
        <f aca="false">$O$5 + L1892</f>
        <v>838.56</v>
      </c>
      <c r="N1892" s="47" t="n">
        <f aca="false">IF(M1892&gt;$O$5,$O$2+$O$1,(M1892^3*3270.5936-M1892^2*8015778.389801+M1892*6549018422.82398-1783686174686.87))-$O$1</f>
        <v>37960648.3271484</v>
      </c>
      <c r="O1892" s="41" t="n">
        <f aca="false">N1892*100/$O$2</f>
        <v>97.1186732966134</v>
      </c>
      <c r="R1892" s="47" t="n">
        <f aca="false">SUM(D1892,I1892,N1892)</f>
        <v>256371434.061279</v>
      </c>
      <c r="S1892" s="41" t="n">
        <f aca="false">R1892*100/$R$2</f>
        <v>92.8853880645452</v>
      </c>
      <c r="U1892" s="41" t="n">
        <f aca="false">[1]Plan1!$B1887</f>
        <v>141.73</v>
      </c>
    </row>
    <row r="1893" customFormat="false" ht="15" hidden="false" customHeight="false" outlineLevel="0" collapsed="false">
      <c r="A1893" s="46" t="n">
        <v>43891</v>
      </c>
      <c r="B1893" s="41" t="n">
        <f aca="false">[2]Plan1!$C1888</f>
        <v>0</v>
      </c>
      <c r="C1893" s="41" t="n">
        <f aca="false">$E$5 + B1893</f>
        <v>781</v>
      </c>
      <c r="D1893" s="47" t="n">
        <f aca="false">IF(C1893&gt;$E$5,$E$2+$E$1,(IF(C1893&gt;764.99,C1893^3*3486.59308-C1893^2*7860012.00812+C1893*5908819377.96283-1481278321001.59,IF(C1893&gt;752.99,C1893^3*3588.471445-C1893^2*8028757.56264+C1893*5988077680.84934-1488767378546.26,C1893^3*899.851852-C1893^2*1969009.674601+C1893*1435480406.01138-348666163343.76))))-$E$1</f>
        <v>148979041.172119</v>
      </c>
      <c r="E1893" s="47" t="n">
        <f aca="false">D1893*100/$E$2</f>
        <v>100</v>
      </c>
      <c r="G1893" s="41" t="n">
        <f aca="false">[3]Plan1!$C1888</f>
        <v>-2.58</v>
      </c>
      <c r="H1893" s="41" t="n">
        <f aca="false">$J$5 + G1893</f>
        <v>757.42</v>
      </c>
      <c r="I1893" s="47" t="n">
        <f aca="false">IF(H1893&gt;$J$5,$J$2+$J$1,(IF(H1893&gt;739.99,H1893^3*2498.244218-H1893^2*5471052.355142+H1893*3994605728.77515-972400879260.135,H1893^3*1396.138889-H1893^2*3002770.071427+H1893*2152080038.43115-513963640099.415)))-$J$1</f>
        <v>69882441.2497559</v>
      </c>
      <c r="J1893" s="47" t="n">
        <f aca="false">I1893*100/$J$2</f>
        <v>79.4638346482102</v>
      </c>
      <c r="L1893" s="41" t="n">
        <f aca="false">[4]Plan1!$C1888</f>
        <v>-0.2</v>
      </c>
      <c r="M1893" s="41" t="n">
        <f aca="false">$O$5 + L1893</f>
        <v>838.58</v>
      </c>
      <c r="N1893" s="47" t="n">
        <f aca="false">IF(M1893&gt;$O$5,$O$2+$O$1,(M1893^3*3270.5936-M1893^2*8015778.389801+M1893*6549018422.82398-1783686174686.87))-$O$1</f>
        <v>38062180.9052734</v>
      </c>
      <c r="O1893" s="41" t="n">
        <f aca="false">N1893*100/$O$2</f>
        <v>97.3784346473392</v>
      </c>
      <c r="R1893" s="47" t="n">
        <f aca="false">SUM(D1893,I1893,N1893)</f>
        <v>256923663.327148</v>
      </c>
      <c r="S1893" s="41" t="n">
        <f aca="false">R1893*100/$R$2</f>
        <v>93.0854650733144</v>
      </c>
      <c r="U1893" s="41" t="n">
        <f aca="false">[1]Plan1!$B1888</f>
        <v>112.28</v>
      </c>
    </row>
    <row r="1894" customFormat="false" ht="15" hidden="false" customHeight="false" outlineLevel="0" collapsed="false">
      <c r="A1894" s="46" t="n">
        <v>43892</v>
      </c>
      <c r="B1894" s="41" t="n">
        <f aca="false">[2]Plan1!$C1889</f>
        <v>0</v>
      </c>
      <c r="C1894" s="41" t="n">
        <f aca="false">$E$5 + B1894</f>
        <v>781</v>
      </c>
      <c r="D1894" s="47" t="n">
        <f aca="false">IF(C1894&gt;$E$5,$E$2+$E$1,(IF(C1894&gt;764.99,C1894^3*3486.59308-C1894^2*7860012.00812+C1894*5908819377.96283-1481278321001.59,IF(C1894&gt;752.99,C1894^3*3588.471445-C1894^2*8028757.56264+C1894*5988077680.84934-1488767378546.26,C1894^3*899.851852-C1894^2*1969009.674601+C1894*1435480406.01138-348666163343.76))))-$E$1</f>
        <v>148979041.172119</v>
      </c>
      <c r="E1894" s="47" t="n">
        <f aca="false">D1894*100/$E$2</f>
        <v>100</v>
      </c>
      <c r="G1894" s="41" t="n">
        <f aca="false">[3]Plan1!$C1889</f>
        <v>-2.45</v>
      </c>
      <c r="H1894" s="41" t="n">
        <f aca="false">$J$5 + G1894</f>
        <v>757.55</v>
      </c>
      <c r="I1894" s="47" t="n">
        <f aca="false">IF(H1894&gt;$J$5,$J$2+$J$1,(IF(H1894&gt;739.99,H1894^3*2498.244218-H1894^2*5471052.355142+H1894*3994605728.77515-972400879260.135,H1894^3*1396.138889-H1894^2*3002770.071427+H1894*2152080038.43115-513963640099.415)))-$J$1</f>
        <v>70724799.0895996</v>
      </c>
      <c r="J1894" s="47" t="n">
        <f aca="false">I1894*100/$J$2</f>
        <v>80.4216859038745</v>
      </c>
      <c r="L1894" s="41" t="n">
        <f aca="false">[4]Plan1!$C1889</f>
        <v>-0.02</v>
      </c>
      <c r="M1894" s="41" t="n">
        <f aca="false">$O$5 + L1894</f>
        <v>838.76</v>
      </c>
      <c r="N1894" s="47" t="n">
        <f aca="false">IF(M1894&gt;$O$5,$O$2+$O$1,(M1894^3*3270.5936-M1894^2*8015778.389801+M1894*6549018422.82398-1783686174686.87))-$O$1</f>
        <v>38983631.5927734</v>
      </c>
      <c r="O1894" s="41" t="n">
        <f aca="false">N1894*100/$O$2</f>
        <v>99.7358777422784</v>
      </c>
      <c r="R1894" s="47" t="n">
        <f aca="false">SUM(D1894,I1894,N1894)</f>
        <v>258687471.854492</v>
      </c>
      <c r="S1894" s="41" t="n">
        <f aca="false">R1894*100/$R$2</f>
        <v>93.7245067829876</v>
      </c>
      <c r="U1894" s="41" t="n">
        <f aca="false">[1]Plan1!$B1889</f>
        <v>209.4</v>
      </c>
    </row>
    <row r="1895" customFormat="false" ht="15" hidden="false" customHeight="false" outlineLevel="0" collapsed="false">
      <c r="A1895" s="46" t="n">
        <v>43893</v>
      </c>
      <c r="B1895" s="41" t="n">
        <f aca="false">[2]Plan1!$C1890</f>
        <v>0</v>
      </c>
      <c r="C1895" s="41" t="n">
        <f aca="false">$E$5 + B1895</f>
        <v>781</v>
      </c>
      <c r="D1895" s="47" t="n">
        <f aca="false">IF(C1895&gt;$E$5,$E$2+$E$1,(IF(C1895&gt;764.99,C1895^3*3486.59308-C1895^2*7860012.00812+C1895*5908819377.96283-1481278321001.59,IF(C1895&gt;752.99,C1895^3*3588.471445-C1895^2*8028757.56264+C1895*5988077680.84934-1488767378546.26,C1895^3*899.851852-C1895^2*1969009.674601+C1895*1435480406.01138-348666163343.76))))-$E$1</f>
        <v>148979041.172119</v>
      </c>
      <c r="E1895" s="47" t="n">
        <f aca="false">D1895*100/$E$2</f>
        <v>100</v>
      </c>
      <c r="G1895" s="41" t="n">
        <f aca="false">[3]Plan1!$C1890</f>
        <v>-2.28</v>
      </c>
      <c r="H1895" s="41" t="n">
        <f aca="false">$J$5 + G1895</f>
        <v>757.72</v>
      </c>
      <c r="I1895" s="47" t="n">
        <f aca="false">IF(H1895&gt;$J$5,$J$2+$J$1,(IF(H1895&gt;739.99,H1895^3*2498.244218-H1895^2*5471052.355142+H1895*3994605728.77515-972400879260.135,H1895^3*1396.138889-H1895^2*3002770.071427+H1895*2152080038.43115-513963640099.415)))-$J$1</f>
        <v>71836884.7546387</v>
      </c>
      <c r="J1895" s="47" t="n">
        <f aca="false">I1895*100/$J$2</f>
        <v>81.686246640748</v>
      </c>
      <c r="L1895" s="41" t="n">
        <f aca="false">[4]Plan1!$C1890</f>
        <v>0</v>
      </c>
      <c r="M1895" s="41" t="n">
        <f aca="false">$O$5 + L1895</f>
        <v>838.78</v>
      </c>
      <c r="N1895" s="47" t="n">
        <f aca="false">IF(M1895&gt;$O$5,$O$2+$O$1,(M1895^3*3270.5936-M1895^2*8015778.389801+M1895*6549018422.82398-1783686174686.87))-$O$1</f>
        <v>39086868.7128906</v>
      </c>
      <c r="O1895" s="41" t="n">
        <f aca="false">N1895*100/$O$2</f>
        <v>100</v>
      </c>
      <c r="R1895" s="47" t="n">
        <f aca="false">SUM(D1895,I1895,N1895)</f>
        <v>259902794.639648</v>
      </c>
      <c r="S1895" s="41" t="n">
        <f aca="false">R1895*100/$R$2</f>
        <v>94.1648277919808</v>
      </c>
      <c r="U1895" s="41" t="n">
        <f aca="false">[1]Plan1!$B1890</f>
        <v>160.03</v>
      </c>
    </row>
    <row r="1896" customFormat="false" ht="15" hidden="false" customHeight="false" outlineLevel="0" collapsed="false">
      <c r="A1896" s="46" t="n">
        <v>43894</v>
      </c>
      <c r="B1896" s="41" t="n">
        <f aca="false">[2]Plan1!$C1891</f>
        <v>0</v>
      </c>
      <c r="C1896" s="41" t="n">
        <f aca="false">$E$5 + B1896</f>
        <v>781</v>
      </c>
      <c r="D1896" s="47" t="n">
        <f aca="false">IF(C1896&gt;$E$5,$E$2+$E$1,(IF(C1896&gt;764.99,C1896^3*3486.59308-C1896^2*7860012.00812+C1896*5908819377.96283-1481278321001.59,IF(C1896&gt;752.99,C1896^3*3588.471445-C1896^2*8028757.56264+C1896*5988077680.84934-1488767378546.26,C1896^3*899.851852-C1896^2*1969009.674601+C1896*1435480406.01138-348666163343.76))))-$E$1</f>
        <v>148979041.172119</v>
      </c>
      <c r="E1896" s="47" t="n">
        <f aca="false">D1896*100/$E$2</f>
        <v>100</v>
      </c>
      <c r="G1896" s="41" t="n">
        <f aca="false">[3]Plan1!$C1891</f>
        <v>-2.17</v>
      </c>
      <c r="H1896" s="41" t="n">
        <f aca="false">$J$5 + G1896</f>
        <v>757.83</v>
      </c>
      <c r="I1896" s="47" t="n">
        <f aca="false">IF(H1896&gt;$J$5,$J$2+$J$1,(IF(H1896&gt;739.99,H1896^3*2498.244218-H1896^2*5471052.355142+H1896*3994605728.77515-972400879260.135,H1896^3*1396.138889-H1896^2*3002770.071427+H1896*2152080038.43115-513963640099.415)))-$J$1</f>
        <v>72562866.9587402</v>
      </c>
      <c r="J1896" s="47" t="n">
        <f aca="false">I1896*100/$J$2</f>
        <v>82.511766310533</v>
      </c>
      <c r="L1896" s="41" t="n">
        <f aca="false">[4]Plan1!$C1891</f>
        <v>0</v>
      </c>
      <c r="M1896" s="41" t="n">
        <f aca="false">$O$5 + L1896</f>
        <v>838.78</v>
      </c>
      <c r="N1896" s="47" t="n">
        <f aca="false">IF(M1896&gt;$O$5,$O$2+$O$1,(M1896^3*3270.5936-M1896^2*8015778.389801+M1896*6549018422.82398-1783686174686.87))-$O$1</f>
        <v>39086868.7128906</v>
      </c>
      <c r="O1896" s="41" t="n">
        <f aca="false">N1896*100/$O$2</f>
        <v>100</v>
      </c>
      <c r="R1896" s="47" t="n">
        <f aca="false">SUM(D1896,I1896,N1896)</f>
        <v>260628776.84375</v>
      </c>
      <c r="S1896" s="41" t="n">
        <f aca="false">R1896*100/$R$2</f>
        <v>94.4278568576131</v>
      </c>
      <c r="U1896" s="41" t="n">
        <f aca="false">[1]Plan1!$B1891</f>
        <v>172.61</v>
      </c>
    </row>
    <row r="1897" customFormat="false" ht="15" hidden="false" customHeight="false" outlineLevel="0" collapsed="false">
      <c r="A1897" s="46" t="n">
        <v>43895</v>
      </c>
      <c r="B1897" s="41" t="n">
        <f aca="false">[2]Plan1!$C1892</f>
        <v>0</v>
      </c>
      <c r="C1897" s="41" t="n">
        <f aca="false">$E$5 + B1897</f>
        <v>781</v>
      </c>
      <c r="D1897" s="47" t="n">
        <f aca="false">IF(C1897&gt;$E$5,$E$2+$E$1,(IF(C1897&gt;764.99,C1897^3*3486.59308-C1897^2*7860012.00812+C1897*5908819377.96283-1481278321001.59,IF(C1897&gt;752.99,C1897^3*3588.471445-C1897^2*8028757.56264+C1897*5988077680.84934-1488767378546.26,C1897^3*899.851852-C1897^2*1969009.674601+C1897*1435480406.01138-348666163343.76))))-$E$1</f>
        <v>148979041.172119</v>
      </c>
      <c r="E1897" s="47" t="n">
        <f aca="false">D1897*100/$E$2</f>
        <v>100</v>
      </c>
      <c r="G1897" s="41" t="n">
        <f aca="false">[3]Plan1!$C1892</f>
        <v>-2.09</v>
      </c>
      <c r="H1897" s="41" t="n">
        <f aca="false">$J$5 + G1897</f>
        <v>757.91</v>
      </c>
      <c r="I1897" s="47" t="n">
        <f aca="false">IF(H1897&gt;$J$5,$J$2+$J$1,(IF(H1897&gt;739.99,H1897^3*2498.244218-H1897^2*5471052.355142+H1897*3994605728.77515-972400879260.135,H1897^3*1396.138889-H1897^2*3002770.071427+H1897*2152080038.43115-513963640099.415)))-$J$1</f>
        <v>73094024.8269043</v>
      </c>
      <c r="J1897" s="47" t="n">
        <f aca="false">I1897*100/$J$2</f>
        <v>83.115749804141</v>
      </c>
      <c r="L1897" s="41" t="n">
        <f aca="false">[4]Plan1!$C1892</f>
        <v>0</v>
      </c>
      <c r="M1897" s="41" t="n">
        <f aca="false">$O$5 + L1897</f>
        <v>838.78</v>
      </c>
      <c r="N1897" s="47" t="n">
        <f aca="false">IF(M1897&gt;$O$5,$O$2+$O$1,(M1897^3*3270.5936-M1897^2*8015778.389801+M1897*6549018422.82398-1783686174686.87))-$O$1</f>
        <v>39086868.7128906</v>
      </c>
      <c r="O1897" s="41" t="n">
        <f aca="false">N1897*100/$O$2</f>
        <v>100</v>
      </c>
      <c r="R1897" s="47" t="n">
        <f aca="false">SUM(D1897,I1897,N1897)</f>
        <v>261159934.711914</v>
      </c>
      <c r="S1897" s="41" t="n">
        <f aca="false">R1897*100/$R$2</f>
        <v>94.6202995331732</v>
      </c>
      <c r="U1897" s="41" t="n">
        <f aca="false">[1]Plan1!$B1892</f>
        <v>158.79</v>
      </c>
    </row>
    <row r="1898" customFormat="false" ht="15" hidden="false" customHeight="false" outlineLevel="0" collapsed="false">
      <c r="A1898" s="46" t="n">
        <v>43896</v>
      </c>
      <c r="B1898" s="41" t="n">
        <f aca="false">[2]Plan1!$C1893</f>
        <v>0</v>
      </c>
      <c r="C1898" s="41" t="n">
        <f aca="false">$E$5 + B1898</f>
        <v>781</v>
      </c>
      <c r="D1898" s="47" t="n">
        <f aca="false">IF(C1898&gt;$E$5,$E$2+$E$1,(IF(C1898&gt;764.99,C1898^3*3486.59308-C1898^2*7860012.00812+C1898*5908819377.96283-1481278321001.59,IF(C1898&gt;752.99,C1898^3*3588.471445-C1898^2*8028757.56264+C1898*5988077680.84934-1488767378546.26,C1898^3*899.851852-C1898^2*1969009.674601+C1898*1435480406.01138-348666163343.76))))-$E$1</f>
        <v>148979041.172119</v>
      </c>
      <c r="E1898" s="47" t="n">
        <f aca="false">D1898*100/$E$2</f>
        <v>100</v>
      </c>
      <c r="G1898" s="41" t="n">
        <f aca="false">[3]Plan1!$C1893</f>
        <v>-2.01</v>
      </c>
      <c r="H1898" s="41" t="n">
        <f aca="false">$J$5 + G1898</f>
        <v>757.99</v>
      </c>
      <c r="I1898" s="47" t="n">
        <f aca="false">IF(H1898&gt;$J$5,$J$2+$J$1,(IF(H1898&gt;739.99,H1898^3*2498.244218-H1898^2*5471052.355142+H1898*3994605728.77515-972400879260.135,H1898^3*1396.138889-H1898^2*3002770.071427+H1898*2152080038.43115-513963640099.415)))-$J$1</f>
        <v>73627861.4851074</v>
      </c>
      <c r="J1898" s="47" t="n">
        <f aca="false">I1898*100/$J$2</f>
        <v>83.7227793694791</v>
      </c>
      <c r="L1898" s="41" t="n">
        <f aca="false">[4]Plan1!$C1893</f>
        <v>0</v>
      </c>
      <c r="M1898" s="41" t="n">
        <f aca="false">$O$5 + L1898</f>
        <v>838.78</v>
      </c>
      <c r="N1898" s="47" t="n">
        <f aca="false">IF(M1898&gt;$O$5,$O$2+$O$1,(M1898^3*3270.5936-M1898^2*8015778.389801+M1898*6549018422.82398-1783686174686.87))-$O$1</f>
        <v>39086868.7128906</v>
      </c>
      <c r="O1898" s="41" t="n">
        <f aca="false">N1898*100/$O$2</f>
        <v>100</v>
      </c>
      <c r="R1898" s="47" t="n">
        <f aca="false">SUM(D1898,I1898,N1898)</f>
        <v>261693771.370117</v>
      </c>
      <c r="S1898" s="41" t="n">
        <f aca="false">R1898*100/$R$2</f>
        <v>94.8137127554452</v>
      </c>
      <c r="U1898" s="41" t="n">
        <f aca="false">[1]Plan1!$B1893</f>
        <v>127.6</v>
      </c>
    </row>
    <row r="1899" customFormat="false" ht="15" hidden="false" customHeight="false" outlineLevel="0" collapsed="false">
      <c r="A1899" s="46" t="n">
        <v>43897</v>
      </c>
      <c r="B1899" s="41" t="n">
        <f aca="false">[2]Plan1!$C1894</f>
        <v>0</v>
      </c>
      <c r="C1899" s="41" t="n">
        <f aca="false">$E$5 + B1899</f>
        <v>781</v>
      </c>
      <c r="D1899" s="47" t="n">
        <f aca="false">IF(C1899&gt;$E$5,$E$2+$E$1,(IF(C1899&gt;764.99,C1899^3*3486.59308-C1899^2*7860012.00812+C1899*5908819377.96283-1481278321001.59,IF(C1899&gt;752.99,C1899^3*3588.471445-C1899^2*8028757.56264+C1899*5988077680.84934-1488767378546.26,C1899^3*899.851852-C1899^2*1969009.674601+C1899*1435480406.01138-348666163343.76))))-$E$1</f>
        <v>148979041.172119</v>
      </c>
      <c r="E1899" s="47" t="n">
        <f aca="false">D1899*100/$E$2</f>
        <v>100</v>
      </c>
      <c r="G1899" s="41" t="n">
        <f aca="false">[3]Plan1!$C1894</f>
        <v>-1.94</v>
      </c>
      <c r="H1899" s="41" t="n">
        <f aca="false">$J$5 + G1899</f>
        <v>758.06</v>
      </c>
      <c r="I1899" s="47" t="n">
        <f aca="false">IF(H1899&gt;$J$5,$J$2+$J$1,(IF(H1899&gt;739.99,H1899^3*2498.244218-H1899^2*5471052.355142+H1899*3994605728.77515-972400879260.135,H1899^3*1396.138889-H1899^2*3002770.071427+H1899*2152080038.43115-513963640099.415)))-$J$1</f>
        <v>74097172.0393066</v>
      </c>
      <c r="J1899" s="47" t="n">
        <f aca="false">I1899*100/$J$2</f>
        <v>84.2564358303956</v>
      </c>
      <c r="L1899" s="41" t="n">
        <f aca="false">[4]Plan1!$C1894</f>
        <v>0</v>
      </c>
      <c r="M1899" s="41" t="n">
        <f aca="false">$O$5 + L1899</f>
        <v>838.78</v>
      </c>
      <c r="N1899" s="47" t="n">
        <f aca="false">IF(M1899&gt;$O$5,$O$2+$O$1,(M1899^3*3270.5936-M1899^2*8015778.389801+M1899*6549018422.82398-1783686174686.87))-$O$1</f>
        <v>39086868.7128906</v>
      </c>
      <c r="O1899" s="41" t="n">
        <f aca="false">N1899*100/$O$2</f>
        <v>100</v>
      </c>
      <c r="R1899" s="47" t="n">
        <f aca="false">SUM(D1899,I1899,N1899)</f>
        <v>262163081.924316</v>
      </c>
      <c r="S1899" s="41" t="n">
        <f aca="false">R1899*100/$R$2</f>
        <v>94.9837476624511</v>
      </c>
      <c r="U1899" s="41" t="n">
        <f aca="false">[1]Plan1!$B1894</f>
        <v>113.93</v>
      </c>
    </row>
    <row r="1900" customFormat="false" ht="15" hidden="false" customHeight="false" outlineLevel="0" collapsed="false">
      <c r="A1900" s="46" t="n">
        <v>43898</v>
      </c>
      <c r="B1900" s="41" t="n">
        <f aca="false">[2]Plan1!$C1895</f>
        <v>0</v>
      </c>
      <c r="C1900" s="41" t="n">
        <f aca="false">$E$5 + B1900</f>
        <v>781</v>
      </c>
      <c r="D1900" s="47" t="n">
        <f aca="false">IF(C1900&gt;$E$5,$E$2+$E$1,(IF(C1900&gt;764.99,C1900^3*3486.59308-C1900^2*7860012.00812+C1900*5908819377.96283-1481278321001.59,IF(C1900&gt;752.99,C1900^3*3588.471445-C1900^2*8028757.56264+C1900*5988077680.84934-1488767378546.26,C1900^3*899.851852-C1900^2*1969009.674601+C1900*1435480406.01138-348666163343.76))))-$E$1</f>
        <v>148979041.172119</v>
      </c>
      <c r="E1900" s="47" t="n">
        <f aca="false">D1900*100/$E$2</f>
        <v>100</v>
      </c>
      <c r="G1900" s="41" t="n">
        <f aca="false">[3]Plan1!$C1895</f>
        <v>-1.88</v>
      </c>
      <c r="H1900" s="41" t="n">
        <f aca="false">$J$5 + G1900</f>
        <v>758.12</v>
      </c>
      <c r="I1900" s="47" t="n">
        <f aca="false">IF(H1900&gt;$J$5,$J$2+$J$1,(IF(H1900&gt;739.99,H1900^3*2498.244218-H1900^2*5471052.355142+H1900*3994605728.77515-972400879260.135,H1900^3*1396.138889-H1900^2*3002770.071427+H1900*2152080038.43115-513963640099.415)))-$J$1</f>
        <v>74501079.1896973</v>
      </c>
      <c r="J1900" s="47" t="n">
        <f aca="false">I1900*100/$J$2</f>
        <v>84.7157216028711</v>
      </c>
      <c r="L1900" s="41" t="n">
        <f aca="false">[4]Plan1!$C1895</f>
        <v>0</v>
      </c>
      <c r="M1900" s="41" t="n">
        <f aca="false">$O$5 + L1900</f>
        <v>838.78</v>
      </c>
      <c r="N1900" s="47" t="n">
        <f aca="false">IF(M1900&gt;$O$5,$O$2+$O$1,(M1900^3*3270.5936-M1900^2*8015778.389801+M1900*6549018422.82398-1783686174686.87))-$O$1</f>
        <v>39086868.7128906</v>
      </c>
      <c r="O1900" s="41" t="n">
        <f aca="false">N1900*100/$O$2</f>
        <v>100</v>
      </c>
      <c r="R1900" s="47" t="n">
        <f aca="false">SUM(D1900,I1900,N1900)</f>
        <v>262566989.074707</v>
      </c>
      <c r="S1900" s="41" t="n">
        <f aca="false">R1900*100/$R$2</f>
        <v>95.1300864015679</v>
      </c>
      <c r="U1900" s="41" t="n">
        <f aca="false">[1]Plan1!$B1895</f>
        <v>98.66</v>
      </c>
    </row>
    <row r="1901" customFormat="false" ht="15" hidden="false" customHeight="false" outlineLevel="0" collapsed="false">
      <c r="A1901" s="46" t="n">
        <v>43899</v>
      </c>
      <c r="B1901" s="41" t="n">
        <f aca="false">[2]Plan1!$C1896</f>
        <v>0</v>
      </c>
      <c r="C1901" s="41" t="n">
        <f aca="false">$E$5 + B1901</f>
        <v>781</v>
      </c>
      <c r="D1901" s="47" t="n">
        <f aca="false">IF(C1901&gt;$E$5,$E$2+$E$1,(IF(C1901&gt;764.99,C1901^3*3486.59308-C1901^2*7860012.00812+C1901*5908819377.96283-1481278321001.59,IF(C1901&gt;752.99,C1901^3*3588.471445-C1901^2*8028757.56264+C1901*5988077680.84934-1488767378546.26,C1901^3*899.851852-C1901^2*1969009.674601+C1901*1435480406.01138-348666163343.76))))-$E$1</f>
        <v>148979041.172119</v>
      </c>
      <c r="E1901" s="47" t="n">
        <f aca="false">D1901*100/$E$2</f>
        <v>100</v>
      </c>
      <c r="G1901" s="41" t="n">
        <f aca="false">[3]Plan1!$C1896</f>
        <v>-1.82</v>
      </c>
      <c r="H1901" s="41" t="n">
        <f aca="false">$J$5 + G1901</f>
        <v>758.18</v>
      </c>
      <c r="I1901" s="47" t="n">
        <f aca="false">IF(H1901&gt;$J$5,$J$2+$J$1,(IF(H1901&gt;739.99,H1901^3*2498.244218-H1901^2*5471052.355142+H1901*3994605728.77515-972400879260.135,H1901^3*1396.138889-H1901^2*3002770.071427+H1901*2152080038.43115-513963640099.415)))-$J$1</f>
        <v>74906504.4919434</v>
      </c>
      <c r="J1901" s="47" t="n">
        <f aca="false">I1901*100/$J$2</f>
        <v>85.1767336769162</v>
      </c>
      <c r="L1901" s="41" t="n">
        <f aca="false">[4]Plan1!$C1896</f>
        <v>0</v>
      </c>
      <c r="M1901" s="41" t="n">
        <f aca="false">$O$5 + L1901</f>
        <v>838.78</v>
      </c>
      <c r="N1901" s="47" t="n">
        <f aca="false">IF(M1901&gt;$O$5,$O$2+$O$1,(M1901^3*3270.5936-M1901^2*8015778.389801+M1901*6549018422.82398-1783686174686.87))-$O$1</f>
        <v>39086868.7128906</v>
      </c>
      <c r="O1901" s="41" t="n">
        <f aca="false">N1901*100/$O$2</f>
        <v>100</v>
      </c>
      <c r="R1901" s="47" t="n">
        <f aca="false">SUM(D1901,I1901,N1901)</f>
        <v>262972414.376953</v>
      </c>
      <c r="S1901" s="41" t="n">
        <f aca="false">R1901*100/$R$2</f>
        <v>95.2769751790489</v>
      </c>
      <c r="U1901" s="41" t="n">
        <f aca="false">[1]Plan1!$B1896</f>
        <v>83.07</v>
      </c>
    </row>
    <row r="1902" customFormat="false" ht="15" hidden="false" customHeight="false" outlineLevel="0" collapsed="false">
      <c r="A1902" s="46" t="n">
        <v>43900</v>
      </c>
      <c r="B1902" s="41" t="n">
        <f aca="false">[2]Plan1!$C1897</f>
        <v>0</v>
      </c>
      <c r="C1902" s="41" t="n">
        <f aca="false">$E$5 + B1902</f>
        <v>781</v>
      </c>
      <c r="D1902" s="47" t="n">
        <f aca="false">IF(C1902&gt;$E$5,$E$2+$E$1,(IF(C1902&gt;764.99,C1902^3*3486.59308-C1902^2*7860012.00812+C1902*5908819377.96283-1481278321001.59,IF(C1902&gt;752.99,C1902^3*3588.471445-C1902^2*8028757.56264+C1902*5988077680.84934-1488767378546.26,C1902^3*899.851852-C1902^2*1969009.674601+C1902*1435480406.01138-348666163343.76))))-$E$1</f>
        <v>148979041.172119</v>
      </c>
      <c r="E1902" s="47" t="n">
        <f aca="false">D1902*100/$E$2</f>
        <v>100</v>
      </c>
      <c r="G1902" s="41" t="n">
        <f aca="false">[3]Plan1!$C1897</f>
        <v>-1.78</v>
      </c>
      <c r="H1902" s="41" t="n">
        <f aca="false">$J$5 + G1902</f>
        <v>758.22</v>
      </c>
      <c r="I1902" s="47" t="n">
        <f aca="false">IF(H1902&gt;$J$5,$J$2+$J$1,(IF(H1902&gt;739.99,H1902^3*2498.244218-H1902^2*5471052.355142+H1902*3994605728.77515-972400879260.135,H1902^3*1396.138889-H1902^2*3002770.071427+H1902*2152080038.43115-513963640099.415)))-$J$1</f>
        <v>75177633.0437012</v>
      </c>
      <c r="J1902" s="47" t="n">
        <f aca="false">I1902*100/$J$2</f>
        <v>85.4850359345361</v>
      </c>
      <c r="L1902" s="41" t="n">
        <f aca="false">[4]Plan1!$C1897</f>
        <v>0</v>
      </c>
      <c r="M1902" s="41" t="n">
        <f aca="false">$O$5 + L1902</f>
        <v>838.78</v>
      </c>
      <c r="N1902" s="47" t="n">
        <f aca="false">IF(M1902&gt;$O$5,$O$2+$O$1,(M1902^3*3270.5936-M1902^2*8015778.389801+M1902*6549018422.82398-1783686174686.87))-$O$1</f>
        <v>39086868.7128906</v>
      </c>
      <c r="O1902" s="41" t="n">
        <f aca="false">N1902*100/$O$2</f>
        <v>100</v>
      </c>
      <c r="R1902" s="47" t="n">
        <f aca="false">SUM(D1902,I1902,N1902)</f>
        <v>263243542.928711</v>
      </c>
      <c r="S1902" s="41" t="n">
        <f aca="false">R1902*100/$R$2</f>
        <v>95.3752071869854</v>
      </c>
      <c r="U1902" s="41" t="n">
        <f aca="false">[1]Plan1!$B1897</f>
        <v>76.58</v>
      </c>
    </row>
    <row r="1903" customFormat="false" ht="15" hidden="false" customHeight="false" outlineLevel="0" collapsed="false">
      <c r="A1903" s="46" t="n">
        <v>43901</v>
      </c>
      <c r="B1903" s="41" t="n">
        <f aca="false">[2]Plan1!$C1898</f>
        <v>0</v>
      </c>
      <c r="C1903" s="41" t="n">
        <f aca="false">$E$5 + B1903</f>
        <v>781</v>
      </c>
      <c r="D1903" s="47" t="n">
        <f aca="false">IF(C1903&gt;$E$5,$E$2+$E$1,(IF(C1903&gt;764.99,C1903^3*3486.59308-C1903^2*7860012.00812+C1903*5908819377.96283-1481278321001.59,IF(C1903&gt;752.99,C1903^3*3588.471445-C1903^2*8028757.56264+C1903*5988077680.84934-1488767378546.26,C1903^3*899.851852-C1903^2*1969009.674601+C1903*1435480406.01138-348666163343.76))))-$E$1</f>
        <v>148979041.172119</v>
      </c>
      <c r="E1903" s="47" t="n">
        <f aca="false">D1903*100/$E$2</f>
        <v>100</v>
      </c>
      <c r="G1903" s="41" t="n">
        <f aca="false">[3]Plan1!$C1898</f>
        <v>-1.72</v>
      </c>
      <c r="H1903" s="41" t="n">
        <f aca="false">$J$5 + G1903</f>
        <v>758.28</v>
      </c>
      <c r="I1903" s="47" t="n">
        <f aca="false">IF(H1903&gt;$J$5,$J$2+$J$1,(IF(H1903&gt;739.99,H1903^3*2498.244218-H1903^2*5471052.355142+H1903*3994605728.77515-972400879260.135,H1903^3*1396.138889-H1903^2*3002770.071427+H1903*2152080038.43115-513963640099.415)))-$J$1</f>
        <v>75585595.7932129</v>
      </c>
      <c r="J1903" s="47" t="n">
        <f aca="false">I1903*100/$J$2</f>
        <v>85.9489333584107</v>
      </c>
      <c r="L1903" s="41" t="n">
        <f aca="false">[4]Plan1!$C1898</f>
        <v>0</v>
      </c>
      <c r="M1903" s="41" t="n">
        <f aca="false">$O$5 + L1903</f>
        <v>838.78</v>
      </c>
      <c r="N1903" s="47" t="n">
        <f aca="false">IF(M1903&gt;$O$5,$O$2+$O$1,(M1903^3*3270.5936-M1903^2*8015778.389801+M1903*6549018422.82398-1783686174686.87))-$O$1</f>
        <v>39086868.7128906</v>
      </c>
      <c r="O1903" s="41" t="n">
        <f aca="false">N1903*100/$O$2</f>
        <v>100</v>
      </c>
      <c r="R1903" s="47" t="n">
        <f aca="false">SUM(D1903,I1903,N1903)</f>
        <v>263651505.678223</v>
      </c>
      <c r="S1903" s="41" t="n">
        <f aca="false">R1903*100/$R$2</f>
        <v>95.5230153015791</v>
      </c>
      <c r="U1903" s="41" t="n">
        <f aca="false">[1]Plan1!$B1898</f>
        <v>75.6</v>
      </c>
    </row>
    <row r="1904" customFormat="false" ht="15" hidden="false" customHeight="false" outlineLevel="0" collapsed="false">
      <c r="A1904" s="46" t="n">
        <v>43902</v>
      </c>
      <c r="B1904" s="41" t="n">
        <f aca="false">[2]Plan1!$C1899</f>
        <v>0</v>
      </c>
      <c r="C1904" s="41" t="n">
        <f aca="false">$E$5 + B1904</f>
        <v>781</v>
      </c>
      <c r="D1904" s="47" t="n">
        <f aca="false">IF(C1904&gt;$E$5,$E$2+$E$1,(IF(C1904&gt;764.99,C1904^3*3486.59308-C1904^2*7860012.00812+C1904*5908819377.96283-1481278321001.59,IF(C1904&gt;752.99,C1904^3*3588.471445-C1904^2*8028757.56264+C1904*5988077680.84934-1488767378546.26,C1904^3*899.851852-C1904^2*1969009.674601+C1904*1435480406.01138-348666163343.76))))-$E$1</f>
        <v>148979041.172119</v>
      </c>
      <c r="E1904" s="47" t="n">
        <f aca="false">D1904*100/$E$2</f>
        <v>100</v>
      </c>
      <c r="G1904" s="41" t="n">
        <f aca="false">[3]Plan1!$C1899</f>
        <v>-1.68</v>
      </c>
      <c r="H1904" s="41" t="n">
        <f aca="false">$J$5 + G1904</f>
        <v>758.32</v>
      </c>
      <c r="I1904" s="47" t="n">
        <f aca="false">IF(H1904&gt;$J$5,$J$2+$J$1,(IF(H1904&gt;739.99,H1904^3*2498.244218-H1904^2*5471052.355142+H1904*3994605728.77515-972400879260.135,H1904^3*1396.138889-H1904^2*3002770.071427+H1904*2152080038.43115-513963640099.415)))-$J$1</f>
        <v>75858418.973877</v>
      </c>
      <c r="J1904" s="47" t="n">
        <f aca="false">I1904*100/$J$2</f>
        <v>86.2591625909444</v>
      </c>
      <c r="L1904" s="41" t="n">
        <f aca="false">[4]Plan1!$C1899</f>
        <v>-0.02</v>
      </c>
      <c r="M1904" s="41" t="n">
        <f aca="false">$O$5 + L1904</f>
        <v>838.76</v>
      </c>
      <c r="N1904" s="47" t="n">
        <f aca="false">IF(M1904&gt;$O$5,$O$2+$O$1,(M1904^3*3270.5936-M1904^2*8015778.389801+M1904*6549018422.82398-1783686174686.87))-$O$1</f>
        <v>38983631.5927734</v>
      </c>
      <c r="O1904" s="41" t="n">
        <f aca="false">N1904*100/$O$2</f>
        <v>99.7358777422784</v>
      </c>
      <c r="R1904" s="47" t="n">
        <f aca="false">SUM(D1904,I1904,N1904)</f>
        <v>263821091.73877</v>
      </c>
      <c r="S1904" s="41" t="n">
        <f aca="false">R1904*100/$R$2</f>
        <v>95.5844576658655</v>
      </c>
      <c r="U1904" s="41" t="n">
        <f aca="false">[1]Plan1!$B1899</f>
        <v>66.46</v>
      </c>
    </row>
    <row r="1905" customFormat="false" ht="15" hidden="false" customHeight="false" outlineLevel="0" collapsed="false">
      <c r="A1905" s="46" t="n">
        <v>43903</v>
      </c>
      <c r="B1905" s="41" t="n">
        <f aca="false">[2]Plan1!$C1900</f>
        <v>0</v>
      </c>
      <c r="C1905" s="41" t="n">
        <f aca="false">$E$5 + B1905</f>
        <v>781</v>
      </c>
      <c r="D1905" s="47" t="n">
        <f aca="false">IF(C1905&gt;$E$5,$E$2+$E$1,(IF(C1905&gt;764.99,C1905^3*3486.59308-C1905^2*7860012.00812+C1905*5908819377.96283-1481278321001.59,IF(C1905&gt;752.99,C1905^3*3588.471445-C1905^2*8028757.56264+C1905*5988077680.84934-1488767378546.26,C1905^3*899.851852-C1905^2*1969009.674601+C1905*1435480406.01138-348666163343.76))))-$E$1</f>
        <v>148979041.172119</v>
      </c>
      <c r="E1905" s="47" t="n">
        <f aca="false">D1905*100/$E$2</f>
        <v>100</v>
      </c>
      <c r="G1905" s="41" t="n">
        <f aca="false">[3]Plan1!$C1900</f>
        <v>-1.64</v>
      </c>
      <c r="H1905" s="41" t="n">
        <f aca="false">$J$5 + G1905</f>
        <v>758.36</v>
      </c>
      <c r="I1905" s="47" t="n">
        <f aca="false">IF(H1905&gt;$J$5,$J$2+$J$1,(IF(H1905&gt;739.99,H1905^3*2498.244218-H1905^2*5471052.355142+H1905*3994605728.77515-972400879260.135,H1905^3*1396.138889-H1905^2*3002770.071427+H1905*2152080038.43115-513963640099.415)))-$J$1</f>
        <v>76131921.6853027</v>
      </c>
      <c r="J1905" s="47" t="n">
        <f aca="false">I1905*100/$J$2</f>
        <v>86.5701645228732</v>
      </c>
      <c r="L1905" s="41" t="n">
        <f aca="false">[4]Plan1!$C1900</f>
        <v>-0.04</v>
      </c>
      <c r="M1905" s="41" t="n">
        <f aca="false">$O$5 + L1905</f>
        <v>838.74</v>
      </c>
      <c r="N1905" s="47" t="n">
        <f aca="false">IF(M1905&gt;$O$5,$O$2+$O$1,(M1905^3*3270.5936-M1905^2*8015778.389801+M1905*6549018422.82398-1783686174686.87))-$O$1</f>
        <v>38880565.6328125</v>
      </c>
      <c r="O1905" s="41" t="n">
        <f aca="false">N1905*100/$O$2</f>
        <v>99.4721933813796</v>
      </c>
      <c r="R1905" s="47" t="n">
        <f aca="false">SUM(D1905,I1905,N1905)</f>
        <v>263991528.490234</v>
      </c>
      <c r="S1905" s="41" t="n">
        <f aca="false">R1905*100/$R$2</f>
        <v>95.646208242166</v>
      </c>
      <c r="U1905" s="41" t="n">
        <f aca="false">[1]Plan1!$B1900</f>
        <v>58.6</v>
      </c>
    </row>
    <row r="1906" customFormat="false" ht="15" hidden="false" customHeight="false" outlineLevel="0" collapsed="false">
      <c r="A1906" s="46" t="n">
        <v>43904</v>
      </c>
      <c r="B1906" s="41" t="n">
        <f aca="false">[2]Plan1!$C1901</f>
        <v>0</v>
      </c>
      <c r="C1906" s="41" t="n">
        <f aca="false">$E$5 + B1906</f>
        <v>781</v>
      </c>
      <c r="D1906" s="47" t="n">
        <f aca="false">IF(C1906&gt;$E$5,$E$2+$E$1,(IF(C1906&gt;764.99,C1906^3*3486.59308-C1906^2*7860012.00812+C1906*5908819377.96283-1481278321001.59,IF(C1906&gt;752.99,C1906^3*3588.471445-C1906^2*8028757.56264+C1906*5988077680.84934-1488767378546.26,C1906^3*899.851852-C1906^2*1969009.674601+C1906*1435480406.01138-348666163343.76))))-$E$1</f>
        <v>148979041.172119</v>
      </c>
      <c r="E1906" s="47" t="n">
        <f aca="false">D1906*100/$E$2</f>
        <v>100</v>
      </c>
      <c r="G1906" s="41" t="n">
        <f aca="false">[3]Plan1!$C1901</f>
        <v>-1.6</v>
      </c>
      <c r="H1906" s="41" t="n">
        <f aca="false">$J$5 + G1906</f>
        <v>758.4</v>
      </c>
      <c r="I1906" s="47" t="n">
        <f aca="false">IF(H1906&gt;$J$5,$J$2+$J$1,(IF(H1906&gt;739.99,H1906^3*2498.244218-H1906^2*5471052.355142+H1906*3994605728.77515-972400879260.135,H1906^3*1396.138889-H1906^2*3002770.071427+H1906*2152080038.43115-513963640099.415)))-$J$1</f>
        <v>76406104.8864746</v>
      </c>
      <c r="J1906" s="47" t="n">
        <f aca="false">I1906*100/$J$2</f>
        <v>86.8819402446653</v>
      </c>
      <c r="L1906" s="41" t="n">
        <f aca="false">[4]Plan1!$C1901</f>
        <v>-0.08</v>
      </c>
      <c r="M1906" s="41" t="n">
        <f aca="false">$O$5 + L1906</f>
        <v>838.7</v>
      </c>
      <c r="N1906" s="47" t="n">
        <f aca="false">IF(M1906&gt;$O$5,$O$2+$O$1,(M1906^3*3270.5936-M1906^2*8015778.389801+M1906*6549018422.82398-1783686174686.87))-$O$1</f>
        <v>38674946.5693359</v>
      </c>
      <c r="O1906" s="41" t="n">
        <f aca="false">N1906*100/$O$2</f>
        <v>98.9461367535466</v>
      </c>
      <c r="R1906" s="47" t="n">
        <f aca="false">SUM(D1906,I1906,N1906)</f>
        <v>264060092.62793</v>
      </c>
      <c r="S1906" s="41" t="n">
        <f aca="false">R1906*100/$R$2</f>
        <v>95.6710495688156</v>
      </c>
      <c r="U1906" s="41" t="n">
        <f aca="false">[1]Plan1!$B1901</f>
        <v>60.88</v>
      </c>
    </row>
    <row r="1907" customFormat="false" ht="15" hidden="false" customHeight="false" outlineLevel="0" collapsed="false">
      <c r="A1907" s="46" t="n">
        <v>43905</v>
      </c>
      <c r="B1907" s="41" t="n">
        <f aca="false">[2]Plan1!$C1902</f>
        <v>0</v>
      </c>
      <c r="C1907" s="41" t="n">
        <f aca="false">$E$5 + B1907</f>
        <v>781</v>
      </c>
      <c r="D1907" s="47" t="n">
        <f aca="false">IF(C1907&gt;$E$5,$E$2+$E$1,(IF(C1907&gt;764.99,C1907^3*3486.59308-C1907^2*7860012.00812+C1907*5908819377.96283-1481278321001.59,IF(C1907&gt;752.99,C1907^3*3588.471445-C1907^2*8028757.56264+C1907*5988077680.84934-1488767378546.26,C1907^3*899.851852-C1907^2*1969009.674601+C1907*1435480406.01138-348666163343.76))))-$E$1</f>
        <v>148979041.172119</v>
      </c>
      <c r="E1907" s="47" t="n">
        <f aca="false">D1907*100/$E$2</f>
        <v>100</v>
      </c>
      <c r="G1907" s="41" t="n">
        <f aca="false">[3]Plan1!$C1902</f>
        <v>-1.57</v>
      </c>
      <c r="H1907" s="41" t="n">
        <f aca="false">$J$5 + G1907</f>
        <v>758.43</v>
      </c>
      <c r="I1907" s="47" t="n">
        <f aca="false">IF(H1907&gt;$J$5,$J$2+$J$1,(IF(H1907&gt;739.99,H1907^3*2498.244218-H1907^2*5471052.355142+H1907*3994605728.77515-972400879260.135,H1907^3*1396.138889-H1907^2*3002770.071427+H1907*2152080038.43115-513963640099.415)))-$J$1</f>
        <v>76612189.435791</v>
      </c>
      <c r="J1907" s="47" t="n">
        <f aca="false">I1907*100/$J$2</f>
        <v>87.1162804917654</v>
      </c>
      <c r="L1907" s="41" t="n">
        <f aca="false">[4]Plan1!$C1902</f>
        <v>-0.12</v>
      </c>
      <c r="M1907" s="41" t="n">
        <f aca="false">$O$5 + L1907</f>
        <v>838.66</v>
      </c>
      <c r="N1907" s="47" t="n">
        <f aca="false">IF(M1907&gt;$O$5,$O$2+$O$1,(M1907^3*3270.5936-M1907^2*8015778.389801+M1907*6549018422.82398-1783686174686.87))-$O$1</f>
        <v>38470010.2631836</v>
      </c>
      <c r="O1907" s="41" t="n">
        <f aca="false">N1907*100/$O$2</f>
        <v>98.4218268947608</v>
      </c>
      <c r="R1907" s="47" t="n">
        <f aca="false">SUM(D1907,I1907,N1907)</f>
        <v>264061240.871094</v>
      </c>
      <c r="S1907" s="41" t="n">
        <f aca="false">R1907*100/$R$2</f>
        <v>95.67146558635</v>
      </c>
      <c r="U1907" s="41" t="n">
        <f aca="false">[1]Plan1!$B1902</f>
        <v>62.72</v>
      </c>
    </row>
    <row r="1908" customFormat="false" ht="15" hidden="false" customHeight="false" outlineLevel="0" collapsed="false">
      <c r="A1908" s="46" t="n">
        <v>43906</v>
      </c>
      <c r="B1908" s="41" t="n">
        <f aca="false">[2]Plan1!$C1903</f>
        <v>0</v>
      </c>
      <c r="C1908" s="41" t="n">
        <f aca="false">$E$5 + B1908</f>
        <v>781</v>
      </c>
      <c r="D1908" s="47" t="n">
        <f aca="false">IF(C1908&gt;$E$5,$E$2+$E$1,(IF(C1908&gt;764.99,C1908^3*3486.59308-C1908^2*7860012.00812+C1908*5908819377.96283-1481278321001.59,IF(C1908&gt;752.99,C1908^3*3588.471445-C1908^2*8028757.56264+C1908*5988077680.84934-1488767378546.26,C1908^3*899.851852-C1908^2*1969009.674601+C1908*1435480406.01138-348666163343.76))))-$E$1</f>
        <v>148979041.172119</v>
      </c>
      <c r="E1908" s="47" t="n">
        <f aca="false">D1908*100/$E$2</f>
        <v>100</v>
      </c>
      <c r="G1908" s="41" t="n">
        <f aca="false">[3]Plan1!$C1903</f>
        <v>-1.53</v>
      </c>
      <c r="H1908" s="41" t="n">
        <f aca="false">$J$5 + G1908</f>
        <v>758.47</v>
      </c>
      <c r="I1908" s="47" t="n">
        <f aca="false">IF(H1908&gt;$J$5,$J$2+$J$1,(IF(H1908&gt;739.99,H1908^3*2498.244218-H1908^2*5471052.355142+H1908*3994605728.77515-972400879260.135,H1908^3*1396.138889-H1908^2*3002770.071427+H1908*2152080038.43115-513963640099.415)))-$J$1</f>
        <v>76887565.802002</v>
      </c>
      <c r="J1908" s="47" t="n">
        <f aca="false">I1908*100/$J$2</f>
        <v>87.4294129702432</v>
      </c>
      <c r="L1908" s="41" t="n">
        <f aca="false">[4]Plan1!$C1903</f>
        <v>-0.16</v>
      </c>
      <c r="M1908" s="41" t="n">
        <f aca="false">$O$5 + L1908</f>
        <v>838.62</v>
      </c>
      <c r="N1908" s="47" t="n">
        <f aca="false">IF(M1908&gt;$O$5,$O$2+$O$1,(M1908^3*3270.5936-M1908^2*8015778.389801+M1908*6549018422.82398-1783686174686.87))-$O$1</f>
        <v>38265755.4609375</v>
      </c>
      <c r="O1908" s="41" t="n">
        <f aca="false">N1908*100/$O$2</f>
        <v>97.8992605982727</v>
      </c>
      <c r="R1908" s="47" t="n">
        <f aca="false">SUM(D1908,I1908,N1908)</f>
        <v>264132362.435059</v>
      </c>
      <c r="S1908" s="41" t="n">
        <f aca="false">R1908*100/$R$2</f>
        <v>95.6972334886626</v>
      </c>
      <c r="U1908" s="41" t="n">
        <f aca="false">[1]Plan1!$B1903</f>
        <v>59.06</v>
      </c>
    </row>
    <row r="1909" customFormat="false" ht="15" hidden="false" customHeight="false" outlineLevel="0" collapsed="false">
      <c r="A1909" s="46" t="n">
        <v>43907</v>
      </c>
      <c r="B1909" s="41" t="n">
        <f aca="false">[2]Plan1!$C1904</f>
        <v>0</v>
      </c>
      <c r="C1909" s="41" t="n">
        <f aca="false">$E$5 + B1909</f>
        <v>781</v>
      </c>
      <c r="D1909" s="47" t="n">
        <f aca="false">IF(C1909&gt;$E$5,$E$2+$E$1,(IF(C1909&gt;764.99,C1909^3*3486.59308-C1909^2*7860012.00812+C1909*5908819377.96283-1481278321001.59,IF(C1909&gt;752.99,C1909^3*3588.471445-C1909^2*8028757.56264+C1909*5988077680.84934-1488767378546.26,C1909^3*899.851852-C1909^2*1969009.674601+C1909*1435480406.01138-348666163343.76))))-$E$1</f>
        <v>148979041.172119</v>
      </c>
      <c r="E1909" s="47" t="n">
        <f aca="false">D1909*100/$E$2</f>
        <v>100</v>
      </c>
      <c r="G1909" s="41" t="n">
        <f aca="false">[3]Plan1!$C1904</f>
        <v>-1.51</v>
      </c>
      <c r="H1909" s="41" t="n">
        <f aca="false">$J$5 + G1909</f>
        <v>758.49</v>
      </c>
      <c r="I1909" s="47" t="n">
        <f aca="false">IF(H1909&gt;$J$5,$J$2+$J$1,(IF(H1909&gt;739.99,H1909^3*2498.244218-H1909^2*5471052.355142+H1909*3994605728.77515-972400879260.135,H1909^3*1396.138889-H1909^2*3002770.071427+H1909*2152080038.43115-513963640099.415)))-$J$1</f>
        <v>77025510.098877</v>
      </c>
      <c r="J1909" s="47" t="n">
        <f aca="false">I1909*100/$J$2</f>
        <v>87.5862704383211</v>
      </c>
      <c r="L1909" s="41" t="n">
        <f aca="false">[4]Plan1!$C1904</f>
        <v>-0.19</v>
      </c>
      <c r="M1909" s="41" t="n">
        <f aca="false">$O$5 + L1909</f>
        <v>838.59</v>
      </c>
      <c r="N1909" s="47" t="n">
        <f aca="false">IF(M1909&gt;$O$5,$O$2+$O$1,(M1909^3*3270.5936-M1909^2*8015778.389801+M1909*6549018422.82398-1783686174686.87))-$O$1</f>
        <v>38113010.8393555</v>
      </c>
      <c r="O1909" s="41" t="n">
        <f aca="false">N1909*100/$O$2</f>
        <v>97.5084781523725</v>
      </c>
      <c r="R1909" s="47" t="n">
        <f aca="false">SUM(D1909,I1909,N1909)</f>
        <v>264117562.110352</v>
      </c>
      <c r="S1909" s="41" t="n">
        <f aca="false">R1909*100/$R$2</f>
        <v>95.6918712145507</v>
      </c>
      <c r="U1909" s="41" t="n">
        <f aca="false">[1]Plan1!$B1904</f>
        <v>56.35</v>
      </c>
    </row>
    <row r="1910" customFormat="false" ht="15" hidden="false" customHeight="false" outlineLevel="0" collapsed="false">
      <c r="A1910" s="46" t="n">
        <v>43908</v>
      </c>
      <c r="B1910" s="41" t="n">
        <f aca="false">[2]Plan1!$C1905</f>
        <v>0</v>
      </c>
      <c r="C1910" s="41" t="n">
        <f aca="false">$E$5 + B1910</f>
        <v>781</v>
      </c>
      <c r="D1910" s="47" t="n">
        <f aca="false">IF(C1910&gt;$E$5,$E$2+$E$1,(IF(C1910&gt;764.99,C1910^3*3486.59308-C1910^2*7860012.00812+C1910*5908819377.96283-1481278321001.59,IF(C1910&gt;752.99,C1910^3*3588.471445-C1910^2*8028757.56264+C1910*5988077680.84934-1488767378546.26,C1910^3*899.851852-C1910^2*1969009.674601+C1910*1435480406.01138-348666163343.76))))-$E$1</f>
        <v>148979041.172119</v>
      </c>
      <c r="E1910" s="47" t="n">
        <f aca="false">D1910*100/$E$2</f>
        <v>100</v>
      </c>
      <c r="G1910" s="41" t="n">
        <f aca="false">[3]Plan1!$C1905</f>
        <v>-1.47</v>
      </c>
      <c r="H1910" s="41" t="n">
        <f aca="false">$J$5 + G1910</f>
        <v>758.53</v>
      </c>
      <c r="I1910" s="47" t="n">
        <f aca="false">IF(H1910&gt;$J$5,$J$2+$J$1,(IF(H1910&gt;739.99,H1910^3*2498.244218-H1910^2*5471052.355142+H1910*3994605728.77515-972400879260.135,H1910^3*1396.138889-H1910^2*3002770.071427+H1910*2152080038.43115-513963640099.415)))-$J$1</f>
        <v>77301911.5178223</v>
      </c>
      <c r="J1910" s="47" t="n">
        <f aca="false">I1910*100/$J$2</f>
        <v>87.9005685117542</v>
      </c>
      <c r="L1910" s="41" t="n">
        <f aca="false">[4]Plan1!$C1905</f>
        <v>-0.23</v>
      </c>
      <c r="M1910" s="41" t="n">
        <f aca="false">$O$5 + L1910</f>
        <v>838.55</v>
      </c>
      <c r="N1910" s="47" t="n">
        <f aca="false">IF(M1910&gt;$O$5,$O$2+$O$1,(M1910^3*3270.5936-M1910^2*8015778.389801+M1910*6549018422.82398-1783686174686.87))-$O$1</f>
        <v>37909945.6455078</v>
      </c>
      <c r="O1910" s="41" t="n">
        <f aca="false">N1910*100/$O$2</f>
        <v>96.9889553547311</v>
      </c>
      <c r="R1910" s="47" t="n">
        <f aca="false">SUM(D1910,I1910,N1910)</f>
        <v>264190898.335449</v>
      </c>
      <c r="S1910" s="41" t="n">
        <f aca="false">R1910*100/$R$2</f>
        <v>95.7184415060199</v>
      </c>
      <c r="U1910" s="41" t="n">
        <f aca="false">[1]Plan1!$B1905</f>
        <v>61.8</v>
      </c>
    </row>
    <row r="1911" customFormat="false" ht="15" hidden="false" customHeight="false" outlineLevel="0" collapsed="false">
      <c r="A1911" s="46" t="n">
        <v>43909</v>
      </c>
      <c r="B1911" s="41" t="n">
        <f aca="false">[2]Plan1!$C1906</f>
        <v>0</v>
      </c>
      <c r="C1911" s="41" t="n">
        <f aca="false">$E$5 + B1911</f>
        <v>781</v>
      </c>
      <c r="D1911" s="47" t="n">
        <f aca="false">IF(C1911&gt;$E$5,$E$2+$E$1,(IF(C1911&gt;764.99,C1911^3*3486.59308-C1911^2*7860012.00812+C1911*5908819377.96283-1481278321001.59,IF(C1911&gt;752.99,C1911^3*3588.471445-C1911^2*8028757.56264+C1911*5988077680.84934-1488767378546.26,C1911^3*899.851852-C1911^2*1969009.674601+C1911*1435480406.01138-348666163343.76))))-$E$1</f>
        <v>148979041.172119</v>
      </c>
      <c r="E1911" s="47" t="n">
        <f aca="false">D1911*100/$E$2</f>
        <v>100</v>
      </c>
      <c r="G1911" s="41" t="n">
        <f aca="false">[3]Plan1!$C1906</f>
        <v>-1.43</v>
      </c>
      <c r="H1911" s="41" t="n">
        <f aca="false">$J$5 + G1911</f>
        <v>758.57</v>
      </c>
      <c r="I1911" s="47" t="n">
        <f aca="false">IF(H1911&gt;$J$5,$J$2+$J$1,(IF(H1911&gt;739.99,H1911^3*2498.244218-H1911^2*5471052.355142+H1911*3994605728.77515-972400879260.135,H1911^3*1396.138889-H1911^2*3002770.071427+H1911*2152080038.43115-513963640099.415)))-$J$1</f>
        <v>77578997.5036621</v>
      </c>
      <c r="J1911" s="47" t="n">
        <f aca="false">I1911*100/$J$2</f>
        <v>88.2156450112059</v>
      </c>
      <c r="L1911" s="41" t="n">
        <f aca="false">[4]Plan1!$C1906</f>
        <v>-0.26</v>
      </c>
      <c r="M1911" s="41" t="n">
        <f aca="false">$O$5 + L1911</f>
        <v>838.52</v>
      </c>
      <c r="N1911" s="47" t="n">
        <f aca="false">IF(M1911&gt;$O$5,$O$2+$O$1,(M1911^3*3270.5936-M1911^2*8015778.389801+M1911*6549018422.82398-1783686174686.87))-$O$1</f>
        <v>37758091.7890625</v>
      </c>
      <c r="O1911" s="41" t="n">
        <f aca="false">N1911*100/$O$2</f>
        <v>96.6004518458909</v>
      </c>
      <c r="R1911" s="47" t="n">
        <f aca="false">SUM(D1911,I1911,N1911)</f>
        <v>264316130.464844</v>
      </c>
      <c r="S1911" s="41" t="n">
        <f aca="false">R1911*100/$R$2</f>
        <v>95.7638140920085</v>
      </c>
      <c r="U1911" s="41" t="n">
        <f aca="false">[1]Plan1!$B1906</f>
        <v>55.02</v>
      </c>
    </row>
    <row r="1912" customFormat="false" ht="15" hidden="false" customHeight="false" outlineLevel="0" collapsed="false">
      <c r="A1912" s="46" t="n">
        <v>43910</v>
      </c>
      <c r="B1912" s="41" t="n">
        <f aca="false">[2]Plan1!$C1907</f>
        <v>0</v>
      </c>
      <c r="C1912" s="41" t="n">
        <f aca="false">$E$5 + B1912</f>
        <v>781</v>
      </c>
      <c r="D1912" s="47" t="n">
        <f aca="false">IF(C1912&gt;$E$5,$E$2+$E$1,(IF(C1912&gt;764.99,C1912^3*3486.59308-C1912^2*7860012.00812+C1912*5908819377.96283-1481278321001.59,IF(C1912&gt;752.99,C1912^3*3588.471445-C1912^2*8028757.56264+C1912*5988077680.84934-1488767378546.26,C1912^3*899.851852-C1912^2*1969009.674601+C1912*1435480406.01138-348666163343.76))))-$E$1</f>
        <v>148979041.172119</v>
      </c>
      <c r="E1912" s="47" t="n">
        <f aca="false">D1912*100/$E$2</f>
        <v>100</v>
      </c>
      <c r="G1912" s="41" t="n">
        <f aca="false">[3]Plan1!$C1907</f>
        <v>-1.34</v>
      </c>
      <c r="H1912" s="41" t="n">
        <f aca="false">$J$5 + G1912</f>
        <v>758.66</v>
      </c>
      <c r="I1912" s="47" t="n">
        <f aca="false">IF(H1912&gt;$J$5,$J$2+$J$1,(IF(H1912&gt;739.99,H1912^3*2498.244218-H1912^2*5471052.355142+H1912*3994605728.77515-972400879260.135,H1912^3*1396.138889-H1912^2*3002770.071427+H1912*2152080038.43115-513963640099.415)))-$J$1</f>
        <v>78204948.8894043</v>
      </c>
      <c r="J1912" s="47" t="n">
        <f aca="false">I1912*100/$J$2</f>
        <v>88.9274189064061</v>
      </c>
      <c r="L1912" s="41" t="n">
        <f aca="false">[4]Plan1!$C1907</f>
        <v>-0.17</v>
      </c>
      <c r="M1912" s="41" t="n">
        <f aca="false">$O$5 + L1912</f>
        <v>838.61</v>
      </c>
      <c r="N1912" s="47" t="n">
        <f aca="false">IF(M1912&gt;$O$5,$O$2+$O$1,(M1912^3*3270.5936-M1912^2*8015778.389801+M1912*6549018422.82398-1783686174686.87))-$O$1</f>
        <v>38214798.0976563</v>
      </c>
      <c r="O1912" s="41" t="n">
        <f aca="false">N1912*100/$O$2</f>
        <v>97.7688910778705</v>
      </c>
      <c r="R1912" s="47" t="n">
        <f aca="false">SUM(D1912,I1912,N1912)</f>
        <v>265398788.15918</v>
      </c>
      <c r="S1912" s="41" t="n">
        <f aca="false">R1912*100/$R$2</f>
        <v>96.1560694945953</v>
      </c>
      <c r="U1912" s="41" t="n">
        <f aca="false">[1]Plan1!$B1907</f>
        <v>98.13</v>
      </c>
    </row>
    <row r="1913" customFormat="false" ht="15" hidden="false" customHeight="false" outlineLevel="0" collapsed="false">
      <c r="A1913" s="46" t="n">
        <v>43911</v>
      </c>
      <c r="B1913" s="41" t="n">
        <f aca="false">[2]Plan1!$C1908</f>
        <v>0</v>
      </c>
      <c r="C1913" s="41" t="n">
        <f aca="false">$E$5 + B1913</f>
        <v>781</v>
      </c>
      <c r="D1913" s="47" t="n">
        <f aca="false">IF(C1913&gt;$E$5,$E$2+$E$1,(IF(C1913&gt;764.99,C1913^3*3486.59308-C1913^2*7860012.00812+C1913*5908819377.96283-1481278321001.59,IF(C1913&gt;752.99,C1913^3*3588.471445-C1913^2*8028757.56264+C1913*5988077680.84934-1488767378546.26,C1913^3*899.851852-C1913^2*1969009.674601+C1913*1435480406.01138-348666163343.76))))-$E$1</f>
        <v>148979041.172119</v>
      </c>
      <c r="E1913" s="47" t="n">
        <f aca="false">D1913*100/$E$2</f>
        <v>100</v>
      </c>
      <c r="G1913" s="41" t="n">
        <f aca="false">[3]Plan1!$C1908</f>
        <v>-1.17</v>
      </c>
      <c r="H1913" s="41" t="n">
        <f aca="false">$J$5 + G1913</f>
        <v>758.83</v>
      </c>
      <c r="I1913" s="47" t="n">
        <f aca="false">IF(H1913&gt;$J$5,$J$2+$J$1,(IF(H1913&gt;739.99,H1913^3*2498.244218-H1913^2*5471052.355142+H1913*3994605728.77515-972400879260.135,H1913^3*1396.138889-H1913^2*3002770.071427+H1913*2152080038.43115-513963640099.415)))-$J$1</f>
        <v>79396808.9865723</v>
      </c>
      <c r="J1913" s="47" t="n">
        <f aca="false">I1913*100/$J$2</f>
        <v>90.2826917330474</v>
      </c>
      <c r="L1913" s="41" t="n">
        <f aca="false">[4]Plan1!$C1908</f>
        <v>0</v>
      </c>
      <c r="M1913" s="41" t="n">
        <f aca="false">$O$5 + L1913</f>
        <v>838.78</v>
      </c>
      <c r="N1913" s="47" t="n">
        <f aca="false">IF(M1913&gt;$O$5,$O$2+$O$1,(M1913^3*3270.5936-M1913^2*8015778.389801+M1913*6549018422.82398-1783686174686.87))-$O$1</f>
        <v>39086868.7128906</v>
      </c>
      <c r="O1913" s="41" t="n">
        <f aca="false">N1913*100/$O$2</f>
        <v>100</v>
      </c>
      <c r="R1913" s="47" t="n">
        <f aca="false">SUM(D1913,I1913,N1913)</f>
        <v>267462718.871582</v>
      </c>
      <c r="S1913" s="41" t="n">
        <f aca="false">R1913*100/$R$2</f>
        <v>96.903847833714</v>
      </c>
      <c r="U1913" s="41" t="n">
        <f aca="false">[1]Plan1!$B1908</f>
        <v>155.08</v>
      </c>
    </row>
    <row r="1914" customFormat="false" ht="15" hidden="false" customHeight="false" outlineLevel="0" collapsed="false">
      <c r="A1914" s="46" t="n">
        <v>43912</v>
      </c>
      <c r="B1914" s="41" t="n">
        <f aca="false">[2]Plan1!$C1909</f>
        <v>0</v>
      </c>
      <c r="C1914" s="41" t="n">
        <f aca="false">$E$5 + B1914</f>
        <v>781</v>
      </c>
      <c r="D1914" s="47" t="n">
        <f aca="false">IF(C1914&gt;$E$5,$E$2+$E$1,(IF(C1914&gt;764.99,C1914^3*3486.59308-C1914^2*7860012.00812+C1914*5908819377.96283-1481278321001.59,IF(C1914&gt;752.99,C1914^3*3588.471445-C1914^2*8028757.56264+C1914*5988077680.84934-1488767378546.26,C1914^3*899.851852-C1914^2*1969009.674601+C1914*1435480406.01138-348666163343.76))))-$E$1</f>
        <v>148979041.172119</v>
      </c>
      <c r="E1914" s="47" t="n">
        <f aca="false">D1914*100/$E$2</f>
        <v>100</v>
      </c>
      <c r="G1914" s="41" t="n">
        <f aca="false">[3]Plan1!$C1909</f>
        <v>-0.99</v>
      </c>
      <c r="H1914" s="41" t="n">
        <f aca="false">$J$5 + G1914</f>
        <v>759.01</v>
      </c>
      <c r="I1914" s="47" t="n">
        <f aca="false">IF(H1914&gt;$J$5,$J$2+$J$1,(IF(H1914&gt;739.99,H1914^3*2498.244218-H1914^2*5471052.355142+H1914*3994605728.77515-972400879260.135,H1914^3*1396.138889-H1914^2*3002770.071427+H1914*2152080038.43115-513963640099.415)))-$J$1</f>
        <v>80672399.1398926</v>
      </c>
      <c r="J1914" s="47" t="n">
        <f aca="false">I1914*100/$J$2</f>
        <v>91.7331746184415</v>
      </c>
      <c r="L1914" s="41" t="n">
        <f aca="false">[4]Plan1!$C1909</f>
        <v>0</v>
      </c>
      <c r="M1914" s="41" t="n">
        <f aca="false">$O$5 + L1914</f>
        <v>838.78</v>
      </c>
      <c r="N1914" s="47" t="n">
        <f aca="false">IF(M1914&gt;$O$5,$O$2+$O$1,(M1914^3*3270.5936-M1914^2*8015778.389801+M1914*6549018422.82398-1783686174686.87))-$O$1</f>
        <v>39086868.7128906</v>
      </c>
      <c r="O1914" s="41" t="n">
        <f aca="false">N1914*100/$O$2</f>
        <v>100</v>
      </c>
      <c r="R1914" s="47" t="n">
        <f aca="false">SUM(D1914,I1914,N1914)</f>
        <v>268738309.024902</v>
      </c>
      <c r="S1914" s="41" t="n">
        <f aca="false">R1914*100/$R$2</f>
        <v>97.3660041844646</v>
      </c>
      <c r="U1914" s="41" t="n">
        <f aca="false">[1]Plan1!$B1909</f>
        <v>165.66</v>
      </c>
    </row>
    <row r="1915" customFormat="false" ht="15" hidden="false" customHeight="false" outlineLevel="0" collapsed="false">
      <c r="A1915" s="46" t="n">
        <v>43913</v>
      </c>
      <c r="B1915" s="41" t="n">
        <f aca="false">[2]Plan1!$C1910</f>
        <v>0</v>
      </c>
      <c r="C1915" s="41" t="n">
        <f aca="false">$E$5 + B1915</f>
        <v>781</v>
      </c>
      <c r="D1915" s="47" t="n">
        <f aca="false">IF(C1915&gt;$E$5,$E$2+$E$1,(IF(C1915&gt;764.99,C1915^3*3486.59308-C1915^2*7860012.00812+C1915*5908819377.96283-1481278321001.59,IF(C1915&gt;752.99,C1915^3*3588.471445-C1915^2*8028757.56264+C1915*5988077680.84934-1488767378546.26,C1915^3*899.851852-C1915^2*1969009.674601+C1915*1435480406.01138-348666163343.76))))-$E$1</f>
        <v>148979041.172119</v>
      </c>
      <c r="E1915" s="47" t="n">
        <f aca="false">D1915*100/$E$2</f>
        <v>100</v>
      </c>
      <c r="G1915" s="41" t="n">
        <f aca="false">[3]Plan1!$C1910</f>
        <v>-0.91</v>
      </c>
      <c r="H1915" s="41" t="n">
        <f aca="false">$J$5 + G1915</f>
        <v>759.09</v>
      </c>
      <c r="I1915" s="47" t="n">
        <f aca="false">IF(H1915&gt;$J$5,$J$2+$J$1,(IF(H1915&gt;739.99,H1915^3*2498.244218-H1915^2*5471052.355142+H1915*3994605728.77515-972400879260.135,H1915^3*1396.138889-H1915^2*3002770.071427+H1915*2152080038.43115-513963640099.415)))-$J$1</f>
        <v>81243847.4138184</v>
      </c>
      <c r="J1915" s="47" t="n">
        <f aca="false">I1915*100/$J$2</f>
        <v>92.3829726268848</v>
      </c>
      <c r="L1915" s="41" t="n">
        <f aca="false">[4]Plan1!$C1910</f>
        <v>0</v>
      </c>
      <c r="M1915" s="41" t="n">
        <f aca="false">$O$5 + L1915</f>
        <v>838.78</v>
      </c>
      <c r="N1915" s="47" t="n">
        <f aca="false">IF(M1915&gt;$O$5,$O$2+$O$1,(M1915^3*3270.5936-M1915^2*8015778.389801+M1915*6549018422.82398-1783686174686.87))-$O$1</f>
        <v>39086868.7128906</v>
      </c>
      <c r="O1915" s="41" t="n">
        <f aca="false">N1915*100/$O$2</f>
        <v>100</v>
      </c>
      <c r="R1915" s="47" t="n">
        <f aca="false">SUM(D1915,I1915,N1915)</f>
        <v>269309757.298828</v>
      </c>
      <c r="S1915" s="41" t="n">
        <f aca="false">R1915*100/$R$2</f>
        <v>97.5730443910959</v>
      </c>
      <c r="U1915" s="41" t="n">
        <f aca="false">[1]Plan1!$B1910</f>
        <v>90.24</v>
      </c>
    </row>
    <row r="1916" customFormat="false" ht="15" hidden="false" customHeight="false" outlineLevel="0" collapsed="false">
      <c r="A1916" s="46" t="n">
        <v>43914</v>
      </c>
      <c r="B1916" s="41" t="n">
        <f aca="false">[2]Plan1!$C1911</f>
        <v>0</v>
      </c>
      <c r="C1916" s="41" t="n">
        <f aca="false">$E$5 + B1916</f>
        <v>781</v>
      </c>
      <c r="D1916" s="47" t="n">
        <f aca="false">IF(C1916&gt;$E$5,$E$2+$E$1,(IF(C1916&gt;764.99,C1916^3*3486.59308-C1916^2*7860012.00812+C1916*5908819377.96283-1481278321001.59,IF(C1916&gt;752.99,C1916^3*3588.471445-C1916^2*8028757.56264+C1916*5988077680.84934-1488767378546.26,C1916^3*899.851852-C1916^2*1969009.674601+C1916*1435480406.01138-348666163343.76))))-$E$1</f>
        <v>148979041.172119</v>
      </c>
      <c r="E1916" s="47" t="n">
        <f aca="false">D1916*100/$E$2</f>
        <v>100</v>
      </c>
      <c r="G1916" s="41" t="n">
        <f aca="false">[3]Plan1!$C1911</f>
        <v>-0.86</v>
      </c>
      <c r="H1916" s="41" t="n">
        <f aca="false">$J$5 + G1916</f>
        <v>759.14</v>
      </c>
      <c r="I1916" s="47" t="n">
        <f aca="false">IF(H1916&gt;$J$5,$J$2+$J$1,(IF(H1916&gt;739.99,H1916^3*2498.244218-H1916^2*5471052.355142+H1916*3994605728.77515-972400879260.135,H1916^3*1396.138889-H1916^2*3002770.071427+H1916*2152080038.43115-513963640099.415)))-$J$1</f>
        <v>81602419.9055176</v>
      </c>
      <c r="J1916" s="47" t="n">
        <f aca="false">I1916*100/$J$2</f>
        <v>92.7907080276552</v>
      </c>
      <c r="L1916" s="41" t="n">
        <f aca="false">[4]Plan1!$C1911</f>
        <v>0</v>
      </c>
      <c r="M1916" s="41" t="n">
        <f aca="false">$O$5 + L1916</f>
        <v>838.78</v>
      </c>
      <c r="N1916" s="47" t="n">
        <f aca="false">IF(M1916&gt;$O$5,$O$2+$O$1,(M1916^3*3270.5936-M1916^2*8015778.389801+M1916*6549018422.82398-1783686174686.87))-$O$1</f>
        <v>39086868.7128906</v>
      </c>
      <c r="O1916" s="41" t="n">
        <f aca="false">N1916*100/$O$2</f>
        <v>100</v>
      </c>
      <c r="R1916" s="47" t="n">
        <f aca="false">SUM(D1916,I1916,N1916)</f>
        <v>269668329.790527</v>
      </c>
      <c r="S1916" s="41" t="n">
        <f aca="false">R1916*100/$R$2</f>
        <v>97.7029580266096</v>
      </c>
      <c r="U1916" s="41" t="n">
        <f aca="false">[1]Plan1!$B1911</f>
        <v>73.64</v>
      </c>
    </row>
    <row r="1917" customFormat="false" ht="15" hidden="false" customHeight="false" outlineLevel="0" collapsed="false">
      <c r="A1917" s="46" t="n">
        <v>43915</v>
      </c>
      <c r="B1917" s="41" t="n">
        <f aca="false">[2]Plan1!$C1912</f>
        <v>0</v>
      </c>
      <c r="C1917" s="41" t="n">
        <f aca="false">$E$5 + B1917</f>
        <v>781</v>
      </c>
      <c r="D1917" s="47" t="n">
        <f aca="false">IF(C1917&gt;$E$5,$E$2+$E$1,(IF(C1917&gt;764.99,C1917^3*3486.59308-C1917^2*7860012.00812+C1917*5908819377.96283-1481278321001.59,IF(C1917&gt;752.99,C1917^3*3588.471445-C1917^2*8028757.56264+C1917*5988077680.84934-1488767378546.26,C1917^3*899.851852-C1917^2*1969009.674601+C1917*1435480406.01138-348666163343.76))))-$E$1</f>
        <v>148979041.172119</v>
      </c>
      <c r="E1917" s="47" t="n">
        <f aca="false">D1917*100/$E$2</f>
        <v>100</v>
      </c>
      <c r="G1917" s="41" t="n">
        <f aca="false">[3]Plan1!$C1912</f>
        <v>-0.81</v>
      </c>
      <c r="H1917" s="41" t="n">
        <f aca="false">$J$5 + G1917</f>
        <v>759.19</v>
      </c>
      <c r="I1917" s="47" t="n">
        <f aca="false">IF(H1917&gt;$J$5,$J$2+$J$1,(IF(H1917&gt;739.99,H1917^3*2498.244218-H1917^2*5471052.355142+H1917*3994605728.77515-972400879260.135,H1917^3*1396.138889-H1917^2*3002770.071427+H1917*2152080038.43115-513963640099.415)))-$J$1</f>
        <v>81962084.8928223</v>
      </c>
      <c r="J1917" s="47" t="n">
        <f aca="false">I1917*100/$J$2</f>
        <v>93.1996857131626</v>
      </c>
      <c r="L1917" s="41" t="n">
        <f aca="false">[4]Plan1!$C1912</f>
        <v>0</v>
      </c>
      <c r="M1917" s="41" t="n">
        <f aca="false">$O$5 + L1917</f>
        <v>838.78</v>
      </c>
      <c r="N1917" s="47" t="n">
        <f aca="false">IF(M1917&gt;$O$5,$O$2+$O$1,(M1917^3*3270.5936-M1917^2*8015778.389801+M1917*6549018422.82398-1783686174686.87))-$O$1</f>
        <v>39086868.7128906</v>
      </c>
      <c r="O1917" s="41" t="n">
        <f aca="false">N1917*100/$O$2</f>
        <v>100</v>
      </c>
      <c r="R1917" s="47" t="n">
        <f aca="false">SUM(D1917,I1917,N1917)</f>
        <v>270027994.777832</v>
      </c>
      <c r="S1917" s="41" t="n">
        <f aca="false">R1917*100/$R$2</f>
        <v>97.8332674818785</v>
      </c>
      <c r="U1917" s="41" t="n">
        <f aca="false">[1]Plan1!$B1912</f>
        <v>65.52</v>
      </c>
    </row>
    <row r="1918" customFormat="false" ht="15" hidden="false" customHeight="false" outlineLevel="0" collapsed="false">
      <c r="A1918" s="46" t="n">
        <v>43916</v>
      </c>
      <c r="B1918" s="41" t="n">
        <f aca="false">[2]Plan1!$C1913</f>
        <v>0</v>
      </c>
      <c r="C1918" s="41" t="n">
        <f aca="false">$E$5 + B1918</f>
        <v>781</v>
      </c>
      <c r="D1918" s="47" t="n">
        <f aca="false">IF(C1918&gt;$E$5,$E$2+$E$1,(IF(C1918&gt;764.99,C1918^3*3486.59308-C1918^2*7860012.00812+C1918*5908819377.96283-1481278321001.59,IF(C1918&gt;752.99,C1918^3*3588.471445-C1918^2*8028757.56264+C1918*5988077680.84934-1488767378546.26,C1918^3*899.851852-C1918^2*1969009.674601+C1918*1435480406.01138-348666163343.76))))-$E$1</f>
        <v>148979041.172119</v>
      </c>
      <c r="E1918" s="47" t="n">
        <f aca="false">D1918*100/$E$2</f>
        <v>100</v>
      </c>
      <c r="G1918" s="41" t="n">
        <f aca="false">[3]Plan1!$C1913</f>
        <v>-0.78</v>
      </c>
      <c r="H1918" s="41" t="n">
        <f aca="false">$J$5 + G1918</f>
        <v>759.22</v>
      </c>
      <c r="I1918" s="47" t="n">
        <f aca="false">IF(H1918&gt;$J$5,$J$2+$J$1,(IF(H1918&gt;739.99,H1918^3*2498.244218-H1918^2*5471052.355142+H1918*3994605728.77515-972400879260.135,H1918^3*1396.138889-H1918^2*3002770.071427+H1918*2152080038.43115-513963640099.415)))-$J$1</f>
        <v>82178409.0617676</v>
      </c>
      <c r="J1918" s="47" t="n">
        <f aca="false">I1918*100/$J$2</f>
        <v>93.4456695065742</v>
      </c>
      <c r="L1918" s="41" t="n">
        <f aca="false">[4]Plan1!$C1913</f>
        <v>0</v>
      </c>
      <c r="M1918" s="41" t="n">
        <f aca="false">$O$5 + L1918</f>
        <v>838.78</v>
      </c>
      <c r="N1918" s="47" t="n">
        <f aca="false">IF(M1918&gt;$O$5,$O$2+$O$1,(M1918^3*3270.5936-M1918^2*8015778.389801+M1918*6549018422.82398-1783686174686.87))-$O$1</f>
        <v>39086868.7128906</v>
      </c>
      <c r="O1918" s="41" t="n">
        <f aca="false">N1918*100/$O$2</f>
        <v>100</v>
      </c>
      <c r="R1918" s="47" t="n">
        <f aca="false">SUM(D1918,I1918,N1918)</f>
        <v>270244318.946777</v>
      </c>
      <c r="S1918" s="41" t="n">
        <f aca="false">R1918*100/$R$2</f>
        <v>97.9116434306413</v>
      </c>
      <c r="U1918" s="41" t="n">
        <f aca="false">[1]Plan1!$B1913</f>
        <v>56.35</v>
      </c>
    </row>
    <row r="1919" customFormat="false" ht="15" hidden="false" customHeight="false" outlineLevel="0" collapsed="false">
      <c r="A1919" s="46" t="n">
        <v>43917</v>
      </c>
      <c r="B1919" s="41" t="n">
        <f aca="false">[2]Plan1!$C1914</f>
        <v>0</v>
      </c>
      <c r="C1919" s="41" t="n">
        <f aca="false">$E$5 + B1919</f>
        <v>781</v>
      </c>
      <c r="D1919" s="47" t="n">
        <f aca="false">IF(C1919&gt;$E$5,$E$2+$E$1,(IF(C1919&gt;764.99,C1919^3*3486.59308-C1919^2*7860012.00812+C1919*5908819377.96283-1481278321001.59,IF(C1919&gt;752.99,C1919^3*3588.471445-C1919^2*8028757.56264+C1919*5988077680.84934-1488767378546.26,C1919^3*899.851852-C1919^2*1969009.674601+C1919*1435480406.01138-348666163343.76))))-$E$1</f>
        <v>148979041.172119</v>
      </c>
      <c r="E1919" s="47" t="n">
        <f aca="false">D1919*100/$E$2</f>
        <v>100</v>
      </c>
      <c r="G1919" s="41" t="n">
        <f aca="false">[3]Plan1!$C1914</f>
        <v>-0.76</v>
      </c>
      <c r="H1919" s="41" t="n">
        <f aca="false">$J$5 + G1919</f>
        <v>759.24</v>
      </c>
      <c r="I1919" s="47" t="n">
        <f aca="false">IF(H1919&gt;$J$5,$J$2+$J$1,(IF(H1919&gt;739.99,H1919^3*2498.244218-H1919^2*5471052.355142+H1919*3994605728.77515-972400879260.135,H1919^3*1396.138889-H1919^2*3002770.071427+H1919*2152080038.43115-513963640099.415)))-$J$1</f>
        <v>82322844.2478027</v>
      </c>
      <c r="J1919" s="47" t="n">
        <f aca="false">I1919*100/$J$2</f>
        <v>93.6099078121518</v>
      </c>
      <c r="L1919" s="41" t="n">
        <f aca="false">[4]Plan1!$C1914</f>
        <v>-0.04</v>
      </c>
      <c r="M1919" s="41" t="n">
        <f aca="false">$O$5 + L1919</f>
        <v>838.74</v>
      </c>
      <c r="N1919" s="47" t="n">
        <f aca="false">IF(M1919&gt;$O$5,$O$2+$O$1,(M1919^3*3270.5936-M1919^2*8015778.389801+M1919*6549018422.82398-1783686174686.87))-$O$1</f>
        <v>38880565.6328125</v>
      </c>
      <c r="O1919" s="41" t="n">
        <f aca="false">N1919*100/$O$2</f>
        <v>99.4721933813796</v>
      </c>
      <c r="R1919" s="47" t="n">
        <f aca="false">SUM(D1919,I1919,N1919)</f>
        <v>270182451.052734</v>
      </c>
      <c r="S1919" s="41" t="n">
        <f aca="false">R1919*100/$R$2</f>
        <v>97.8892282057627</v>
      </c>
      <c r="U1919" s="41" t="n">
        <f aca="false">[1]Plan1!$B1914</f>
        <v>54.13</v>
      </c>
    </row>
    <row r="1920" customFormat="false" ht="15" hidden="false" customHeight="false" outlineLevel="0" collapsed="false">
      <c r="A1920" s="46" t="n">
        <v>43918</v>
      </c>
      <c r="B1920" s="41" t="n">
        <f aca="false">[2]Plan1!$C1915</f>
        <v>0</v>
      </c>
      <c r="C1920" s="41" t="n">
        <f aca="false">$E$5 + B1920</f>
        <v>781</v>
      </c>
      <c r="D1920" s="47" t="n">
        <f aca="false">IF(C1920&gt;$E$5,$E$2+$E$1,(IF(C1920&gt;764.99,C1920^3*3486.59308-C1920^2*7860012.00812+C1920*5908819377.96283-1481278321001.59,IF(C1920&gt;752.99,C1920^3*3588.471445-C1920^2*8028757.56264+C1920*5988077680.84934-1488767378546.26,C1920^3*899.851852-C1920^2*1969009.674601+C1920*1435480406.01138-348666163343.76))))-$E$1</f>
        <v>148979041.172119</v>
      </c>
      <c r="E1920" s="47" t="n">
        <f aca="false">D1920*100/$E$2</f>
        <v>100</v>
      </c>
      <c r="G1920" s="41" t="n">
        <f aca="false">[3]Plan1!$C1915</f>
        <v>-0.73</v>
      </c>
      <c r="H1920" s="41" t="n">
        <f aca="false">$J$5 + G1920</f>
        <v>759.27</v>
      </c>
      <c r="I1920" s="47" t="n">
        <f aca="false">IF(H1920&gt;$J$5,$J$2+$J$1,(IF(H1920&gt;739.99,H1920^3*2498.244218-H1920^2*5471052.355142+H1920*3994605728.77515-972400879260.135,H1920^3*1396.138889-H1920^2*3002770.071427+H1920*2152080038.43115-513963640099.415)))-$J$1</f>
        <v>82539825.9377441</v>
      </c>
      <c r="J1920" s="47" t="n">
        <f aca="false">I1920*100/$J$2</f>
        <v>93.8566392774932</v>
      </c>
      <c r="L1920" s="41" t="n">
        <f aca="false">[4]Plan1!$C1915</f>
        <v>-0.06</v>
      </c>
      <c r="M1920" s="41" t="n">
        <f aca="false">$O$5 + L1920</f>
        <v>838.72</v>
      </c>
      <c r="N1920" s="47" t="n">
        <f aca="false">IF(M1920&gt;$O$5,$O$2+$O$1,(M1920^3*3270.5936-M1920^2*8015778.389801+M1920*6549018422.82398-1783686174686.87))-$O$1</f>
        <v>38777670.6777344</v>
      </c>
      <c r="O1920" s="41" t="n">
        <f aca="false">N1920*100/$O$2</f>
        <v>99.2089465200515</v>
      </c>
      <c r="R1920" s="47" t="n">
        <f aca="false">SUM(D1920,I1920,N1920)</f>
        <v>270296537.787598</v>
      </c>
      <c r="S1920" s="41" t="n">
        <f aca="false">R1920*100/$R$2</f>
        <v>97.9305627276044</v>
      </c>
      <c r="U1920" s="41" t="n">
        <f aca="false">[1]Plan1!$B1915</f>
        <v>57.25</v>
      </c>
    </row>
    <row r="1921" customFormat="false" ht="15" hidden="false" customHeight="false" outlineLevel="0" collapsed="false">
      <c r="A1921" s="46" t="n">
        <v>43919</v>
      </c>
      <c r="B1921" s="41" t="n">
        <f aca="false">[2]Plan1!$C1916</f>
        <v>0</v>
      </c>
      <c r="C1921" s="41" t="n">
        <f aca="false">$E$5 + B1921</f>
        <v>781</v>
      </c>
      <c r="D1921" s="47" t="n">
        <f aca="false">IF(C1921&gt;$E$5,$E$2+$E$1,(IF(C1921&gt;764.99,C1921^3*3486.59308-C1921^2*7860012.00812+C1921*5908819377.96283-1481278321001.59,IF(C1921&gt;752.99,C1921^3*3588.471445-C1921^2*8028757.56264+C1921*5988077680.84934-1488767378546.26,C1921^3*899.851852-C1921^2*1969009.674601+C1921*1435480406.01138-348666163343.76))))-$E$1</f>
        <v>148979041.172119</v>
      </c>
      <c r="E1921" s="47" t="n">
        <f aca="false">D1921*100/$E$2</f>
        <v>100</v>
      </c>
      <c r="G1921" s="41" t="n">
        <f aca="false">[3]Plan1!$C1916</f>
        <v>-0.69</v>
      </c>
      <c r="H1921" s="41" t="n">
        <f aca="false">$J$5 + G1921</f>
        <v>759.31</v>
      </c>
      <c r="I1921" s="47" t="n">
        <f aca="false">IF(H1921&gt;$J$5,$J$2+$J$1,(IF(H1921&gt;739.99,H1921^3*2498.244218-H1921^2*5471052.355142+H1921*3994605728.77515-972400879260.135,H1921^3*1396.138889-H1921^2*3002770.071427+H1921*2152080038.43115-513963640099.415)))-$J$1</f>
        <v>82829749.4523926</v>
      </c>
      <c r="J1921" s="47" t="n">
        <f aca="false">I1921*100/$J$2</f>
        <v>94.1863134247703</v>
      </c>
      <c r="L1921" s="41" t="n">
        <f aca="false">[4]Plan1!$C1916</f>
        <v>-0.1</v>
      </c>
      <c r="M1921" s="41" t="n">
        <f aca="false">$O$5 + L1921</f>
        <v>838.68</v>
      </c>
      <c r="N1921" s="47" t="n">
        <f aca="false">IF(M1921&gt;$O$5,$O$2+$O$1,(M1921^3*3270.5936-M1921^2*8015778.389801+M1921*6549018422.82398-1783686174686.87))-$O$1</f>
        <v>38572393.1494141</v>
      </c>
      <c r="O1921" s="41" t="n">
        <f aca="false">N1921*100/$O$2</f>
        <v>98.6837636771173</v>
      </c>
      <c r="R1921" s="47" t="n">
        <f aca="false">SUM(D1921,I1921,N1921)</f>
        <v>270381183.773926</v>
      </c>
      <c r="S1921" s="41" t="n">
        <f aca="false">R1921*100/$R$2</f>
        <v>97.9612306345691</v>
      </c>
      <c r="U1921" s="41" t="n">
        <f aca="false">[1]Plan1!$B1916</f>
        <v>53.69</v>
      </c>
    </row>
    <row r="1922" customFormat="false" ht="15" hidden="false" customHeight="false" outlineLevel="0" collapsed="false">
      <c r="A1922" s="46" t="n">
        <v>43920</v>
      </c>
      <c r="B1922" s="41" t="n">
        <f aca="false">[2]Plan1!$C1917</f>
        <v>0</v>
      </c>
      <c r="C1922" s="41" t="n">
        <f aca="false">$E$5 + B1922</f>
        <v>781</v>
      </c>
      <c r="D1922" s="47" t="n">
        <f aca="false">IF(C1922&gt;$E$5,$E$2+$E$1,(IF(C1922&gt;764.99,C1922^3*3486.59308-C1922^2*7860012.00812+C1922*5908819377.96283-1481278321001.59,IF(C1922&gt;752.99,C1922^3*3588.471445-C1922^2*8028757.56264+C1922*5988077680.84934-1488767378546.26,C1922^3*899.851852-C1922^2*1969009.674601+C1922*1435480406.01138-348666163343.76))))-$E$1</f>
        <v>148979041.172119</v>
      </c>
      <c r="E1922" s="47" t="n">
        <f aca="false">D1922*100/$E$2</f>
        <v>100</v>
      </c>
      <c r="G1922" s="41" t="n">
        <f aca="false">[3]Plan1!$C1917</f>
        <v>-0.66</v>
      </c>
      <c r="H1922" s="41" t="n">
        <f aca="false">$J$5 + G1922</f>
        <v>759.34</v>
      </c>
      <c r="I1922" s="47" t="n">
        <f aca="false">IF(H1922&gt;$J$5,$J$2+$J$1,(IF(H1922&gt;739.99,H1922^3*2498.244218-H1922^2*5471052.355142+H1922*3994605728.77515-972400879260.135,H1922^3*1396.138889-H1922^2*3002770.071427+H1922*2152080038.43115-513963640099.415)))-$J$1</f>
        <v>83047653.5600586</v>
      </c>
      <c r="J1922" s="47" t="n">
        <f aca="false">I1922*100/$J$2</f>
        <v>94.4340937780475</v>
      </c>
      <c r="L1922" s="41" t="n">
        <f aca="false">[4]Plan1!$C1917</f>
        <v>-0.13</v>
      </c>
      <c r="M1922" s="41" t="n">
        <f aca="false">$O$5 + L1922</f>
        <v>838.65</v>
      </c>
      <c r="N1922" s="47" t="n">
        <f aca="false">IF(M1922&gt;$O$5,$O$2+$O$1,(M1922^3*3270.5936-M1922^2*8015778.389801+M1922*6549018422.82398-1783686174686.87))-$O$1</f>
        <v>38418882.7202148</v>
      </c>
      <c r="O1922" s="41" t="n">
        <f aca="false">N1922*100/$O$2</f>
        <v>98.2910219859708</v>
      </c>
      <c r="R1922" s="47" t="n">
        <f aca="false">SUM(D1922,I1922,N1922)</f>
        <v>270445577.452393</v>
      </c>
      <c r="S1922" s="41" t="n">
        <f aca="false">R1922*100/$R$2</f>
        <v>97.9845609710209</v>
      </c>
      <c r="U1922" s="41" t="n">
        <f aca="false">[1]Plan1!$B1917</f>
        <v>51.5</v>
      </c>
    </row>
    <row r="1923" customFormat="false" ht="15" hidden="false" customHeight="false" outlineLevel="0" collapsed="false">
      <c r="A1923" s="46" t="n">
        <v>43921</v>
      </c>
      <c r="B1923" s="41" t="n">
        <f aca="false">[2]Plan1!$C1918</f>
        <v>0</v>
      </c>
      <c r="C1923" s="41" t="n">
        <f aca="false">$E$5 + B1923</f>
        <v>781</v>
      </c>
      <c r="D1923" s="47" t="n">
        <f aca="false">IF(C1923&gt;$E$5,$E$2+$E$1,(IF(C1923&gt;764.99,C1923^3*3486.59308-C1923^2*7860012.00812+C1923*5908819377.96283-1481278321001.59,IF(C1923&gt;752.99,C1923^3*3588.471445-C1923^2*8028757.56264+C1923*5988077680.84934-1488767378546.26,C1923^3*899.851852-C1923^2*1969009.674601+C1923*1435480406.01138-348666163343.76))))-$E$1</f>
        <v>148979041.172119</v>
      </c>
      <c r="E1923" s="47" t="n">
        <f aca="false">D1923*100/$E$2</f>
        <v>100</v>
      </c>
      <c r="G1923" s="41" t="n">
        <f aca="false">[3]Plan1!$C1918</f>
        <v>-0.63</v>
      </c>
      <c r="H1923" s="41" t="n">
        <f aca="false">$J$5 + G1923</f>
        <v>759.37</v>
      </c>
      <c r="I1923" s="47" t="n">
        <f aca="false">IF(H1923&gt;$J$5,$J$2+$J$1,(IF(H1923&gt;739.99,H1923^3*2498.244218-H1923^2*5471052.355142+H1923*3994605728.77515-972400879260.135,H1923^3*1396.138889-H1923^2*3002770.071427+H1923*2152080038.43115-513963640099.415)))-$J$1</f>
        <v>83265953.6628418</v>
      </c>
      <c r="J1923" s="47" t="n">
        <f aca="false">I1923*100/$J$2</f>
        <v>94.6823244202664</v>
      </c>
      <c r="L1923" s="41" t="n">
        <f aca="false">[4]Plan1!$C1918</f>
        <v>-0.15</v>
      </c>
      <c r="M1923" s="41" t="n">
        <f aca="false">$O$5 + L1923</f>
        <v>838.63</v>
      </c>
      <c r="N1923" s="47" t="n">
        <f aca="false">IF(M1923&gt;$O$5,$O$2+$O$1,(M1923^3*3270.5936-M1923^2*8015778.389801+M1923*6549018422.82398-1783686174686.87))-$O$1</f>
        <v>38316755.3398438</v>
      </c>
      <c r="O1923" s="41" t="n">
        <f aca="false">N1923*100/$O$2</f>
        <v>98.0297388908187</v>
      </c>
      <c r="R1923" s="47" t="n">
        <f aca="false">SUM(D1923,I1923,N1923)</f>
        <v>270561750.174805</v>
      </c>
      <c r="S1923" s="41" t="n">
        <f aca="false">R1923*100/$R$2</f>
        <v>98.0266512625672</v>
      </c>
      <c r="U1923" s="41" t="n">
        <f aca="false">[1]Plan1!$B1918</f>
        <v>50.2</v>
      </c>
    </row>
    <row r="1924" customFormat="false" ht="15" hidden="false" customHeight="false" outlineLevel="0" collapsed="false">
      <c r="A1924" s="46" t="n">
        <v>43922</v>
      </c>
      <c r="B1924" s="41" t="n">
        <f aca="false">[2]Plan1!$C1919</f>
        <v>0</v>
      </c>
      <c r="C1924" s="41" t="n">
        <f aca="false">$E$5 + B1924</f>
        <v>781</v>
      </c>
      <c r="D1924" s="47" t="n">
        <f aca="false">IF(C1924&gt;$E$5,$E$2+$E$1,(IF(C1924&gt;764.99,C1924^3*3486.59308-C1924^2*7860012.00812+C1924*5908819377.96283-1481278321001.59,IF(C1924&gt;752.99,C1924^3*3588.471445-C1924^2*8028757.56264+C1924*5988077680.84934-1488767378546.26,C1924^3*899.851852-C1924^2*1969009.674601+C1924*1435480406.01138-348666163343.76))))-$E$1</f>
        <v>148979041.172119</v>
      </c>
      <c r="E1924" s="47" t="n">
        <f aca="false">D1924*100/$E$2</f>
        <v>100</v>
      </c>
      <c r="G1924" s="41" t="n">
        <f aca="false">[3]Plan1!$C1919</f>
        <v>-0.61</v>
      </c>
      <c r="H1924" s="41" t="n">
        <f aca="false">$J$5 + G1924</f>
        <v>759.39</v>
      </c>
      <c r="I1924" s="47" t="n">
        <f aca="false">IF(H1924&gt;$J$5,$J$2+$J$1,(IF(H1924&gt;739.99,H1924^3*2498.244218-H1924^2*5471052.355142+H1924*3994605728.77515-972400879260.135,H1924^3*1396.138889-H1924^2*3002770.071427+H1924*2152080038.43115-513963640099.415)))-$J$1</f>
        <v>83411707.2631836</v>
      </c>
      <c r="J1924" s="47" t="n">
        <f aca="false">I1924*100/$J$2</f>
        <v>94.848061904387</v>
      </c>
      <c r="L1924" s="41" t="n">
        <f aca="false">[4]Plan1!$C1919</f>
        <v>-0.16</v>
      </c>
      <c r="M1924" s="41" t="n">
        <f aca="false">$O$5 + L1924</f>
        <v>838.62</v>
      </c>
      <c r="N1924" s="47" t="n">
        <f aca="false">IF(M1924&gt;$O$5,$O$2+$O$1,(M1924^3*3270.5936-M1924^2*8015778.389801+M1924*6549018422.82398-1783686174686.87))-$O$1</f>
        <v>38265755.4609375</v>
      </c>
      <c r="O1924" s="41" t="n">
        <f aca="false">N1924*100/$O$2</f>
        <v>97.8992605982727</v>
      </c>
      <c r="R1924" s="47" t="n">
        <f aca="false">SUM(D1924,I1924,N1924)</f>
        <v>270656503.89624</v>
      </c>
      <c r="S1924" s="41" t="n">
        <f aca="false">R1924*100/$R$2</f>
        <v>98.0609812815037</v>
      </c>
      <c r="U1924" s="41" t="n">
        <f aca="false">[1]Plan1!$B1919</f>
        <v>44.64</v>
      </c>
    </row>
    <row r="1925" customFormat="false" ht="15" hidden="false" customHeight="false" outlineLevel="0" collapsed="false">
      <c r="A1925" s="46" t="n">
        <v>43923</v>
      </c>
      <c r="B1925" s="41" t="n">
        <f aca="false">[2]Plan1!$C1920</f>
        <v>0</v>
      </c>
      <c r="C1925" s="41" t="n">
        <f aca="false">$E$5 + B1925</f>
        <v>781</v>
      </c>
      <c r="D1925" s="47" t="n">
        <f aca="false">IF(C1925&gt;$E$5,$E$2+$E$1,(IF(C1925&gt;764.99,C1925^3*3486.59308-C1925^2*7860012.00812+C1925*5908819377.96283-1481278321001.59,IF(C1925&gt;752.99,C1925^3*3588.471445-C1925^2*8028757.56264+C1925*5988077680.84934-1488767378546.26,C1925^3*899.851852-C1925^2*1969009.674601+C1925*1435480406.01138-348666163343.76))))-$E$1</f>
        <v>148979041.172119</v>
      </c>
      <c r="E1925" s="47" t="n">
        <f aca="false">D1925*100/$E$2</f>
        <v>100</v>
      </c>
      <c r="G1925" s="41" t="n">
        <f aca="false">[3]Plan1!$C1920</f>
        <v>-0.57</v>
      </c>
      <c r="H1925" s="41" t="n">
        <f aca="false">$J$5 + G1925</f>
        <v>759.43</v>
      </c>
      <c r="I1925" s="47" t="n">
        <f aca="false">IF(H1925&gt;$J$5,$J$2+$J$1,(IF(H1925&gt;739.99,H1925^3*2498.244218-H1925^2*5471052.355142+H1925*3994605728.77515-972400879260.135,H1925^3*1396.138889-H1925^2*3002770.071427+H1925*2152080038.43115-513963640099.415)))-$J$1</f>
        <v>83703743.4777832</v>
      </c>
      <c r="J1925" s="47" t="n">
        <f aca="false">I1925*100/$J$2</f>
        <v>95.1801384182182</v>
      </c>
      <c r="L1925" s="41" t="n">
        <f aca="false">[4]Plan1!$C1920</f>
        <v>-0.05</v>
      </c>
      <c r="M1925" s="41" t="n">
        <f aca="false">$O$5 + L1925</f>
        <v>838.73</v>
      </c>
      <c r="N1925" s="47" t="n">
        <f aca="false">IF(M1925&gt;$O$5,$O$2+$O$1,(M1925^3*3270.5936-M1925^2*8015778.389801+M1925*6549018422.82398-1783686174686.87))-$O$1</f>
        <v>38829096.7900391</v>
      </c>
      <c r="O1925" s="41" t="n">
        <f aca="false">N1925*100/$O$2</f>
        <v>99.3405152898151</v>
      </c>
      <c r="R1925" s="47" t="n">
        <f aca="false">SUM(D1925,I1925,N1925)</f>
        <v>271511881.439941</v>
      </c>
      <c r="S1925" s="41" t="n">
        <f aca="false">R1925*100/$R$2</f>
        <v>98.370891296944</v>
      </c>
      <c r="U1925" s="41" t="n">
        <f aca="false">[1]Plan1!$B1920</f>
        <v>48.76</v>
      </c>
    </row>
    <row r="1926" customFormat="false" ht="15" hidden="false" customHeight="false" outlineLevel="0" collapsed="false">
      <c r="A1926" s="46" t="n">
        <v>43924</v>
      </c>
      <c r="B1926" s="41" t="n">
        <f aca="false">[2]Plan1!$C1921</f>
        <v>0</v>
      </c>
      <c r="C1926" s="41" t="n">
        <f aca="false">$E$5 + B1926</f>
        <v>781</v>
      </c>
      <c r="D1926" s="47" t="n">
        <f aca="false">IF(C1926&gt;$E$5,$E$2+$E$1,(IF(C1926&gt;764.99,C1926^3*3486.59308-C1926^2*7860012.00812+C1926*5908819377.96283-1481278321001.59,IF(C1926&gt;752.99,C1926^3*3588.471445-C1926^2*8028757.56264+C1926*5988077680.84934-1488767378546.26,C1926^3*899.851852-C1926^2*1969009.674601+C1926*1435480406.01138-348666163343.76))))-$E$1</f>
        <v>148979041.172119</v>
      </c>
      <c r="E1926" s="47" t="n">
        <f aca="false">D1926*100/$E$2</f>
        <v>100</v>
      </c>
      <c r="G1926" s="41" t="n">
        <f aca="false">[3]Plan1!$C1921</f>
        <v>-0.53</v>
      </c>
      <c r="H1926" s="41" t="n">
        <f aca="false">$J$5 + G1926</f>
        <v>759.47</v>
      </c>
      <c r="I1926" s="47" t="n">
        <f aca="false">IF(H1926&gt;$J$5,$J$2+$J$1,(IF(H1926&gt;739.99,H1926^3*2498.244218-H1926^2*5471052.355142+H1926*3994605728.77515-972400879260.135,H1926^3*1396.138889-H1926^2*3002770.071427+H1926*2152080038.43115-513963640099.415)))-$J$1</f>
        <v>83996485.84375</v>
      </c>
      <c r="J1926" s="47" t="n">
        <f aca="false">I1926*100/$J$2</f>
        <v>95.5130179019296</v>
      </c>
      <c r="L1926" s="41" t="n">
        <f aca="false">[4]Plan1!$C1921</f>
        <v>-0.02</v>
      </c>
      <c r="M1926" s="41" t="n">
        <f aca="false">$O$5 + L1926</f>
        <v>838.76</v>
      </c>
      <c r="N1926" s="47" t="n">
        <f aca="false">IF(M1926&gt;$O$5,$O$2+$O$1,(M1926^3*3270.5936-M1926^2*8015778.389801+M1926*6549018422.82398-1783686174686.87))-$O$1</f>
        <v>38983631.5927734</v>
      </c>
      <c r="O1926" s="41" t="n">
        <f aca="false">N1926*100/$O$2</f>
        <v>99.7358777422784</v>
      </c>
      <c r="R1926" s="47" t="n">
        <f aca="false">SUM(D1926,I1926,N1926)</f>
        <v>271959158.608643</v>
      </c>
      <c r="S1926" s="41" t="n">
        <f aca="false">R1926*100/$R$2</f>
        <v>98.5329433349931</v>
      </c>
      <c r="U1926" s="41" t="n">
        <f aca="false">[1]Plan1!$B1921</f>
        <v>44.64</v>
      </c>
    </row>
    <row r="1927" customFormat="false" ht="15" hidden="false" customHeight="false" outlineLevel="0" collapsed="false">
      <c r="A1927" s="46" t="n">
        <v>43925</v>
      </c>
      <c r="B1927" s="41" t="n">
        <f aca="false">[2]Plan1!$C1922</f>
        <v>0</v>
      </c>
      <c r="C1927" s="41" t="n">
        <f aca="false">$E$5 + B1927</f>
        <v>781</v>
      </c>
      <c r="D1927" s="47" t="n">
        <f aca="false">IF(C1927&gt;$E$5,$E$2+$E$1,(IF(C1927&gt;764.99,C1927^3*3486.59308-C1927^2*7860012.00812+C1927*5908819377.96283-1481278321001.59,IF(C1927&gt;752.99,C1927^3*3588.471445-C1927^2*8028757.56264+C1927*5988077680.84934-1488767378546.26,C1927^3*899.851852-C1927^2*1969009.674601+C1927*1435480406.01138-348666163343.76))))-$E$1</f>
        <v>148979041.172119</v>
      </c>
      <c r="E1927" s="47" t="n">
        <f aca="false">D1927*100/$E$2</f>
        <v>100</v>
      </c>
      <c r="G1927" s="41" t="n">
        <f aca="false">[3]Plan1!$C1922</f>
        <v>-0.49</v>
      </c>
      <c r="H1927" s="41" t="n">
        <f aca="false">$J$5 + G1927</f>
        <v>759.51</v>
      </c>
      <c r="I1927" s="47" t="n">
        <f aca="false">IF(H1927&gt;$J$5,$J$2+$J$1,(IF(H1927&gt;739.99,H1927^3*2498.244218-H1927^2*5471052.355142+H1927*3994605728.77515-972400879260.135,H1927^3*1396.138889-H1927^2*3002770.071427+H1927*2152080038.43115-513963640099.415)))-$J$1</f>
        <v>84289935.3210449</v>
      </c>
      <c r="J1927" s="47" t="n">
        <f aca="false">I1927*100/$J$2</f>
        <v>95.8467014470998</v>
      </c>
      <c r="L1927" s="41" t="n">
        <f aca="false">[4]Plan1!$C1922</f>
        <v>0</v>
      </c>
      <c r="M1927" s="41" t="n">
        <f aca="false">$O$5 + L1927</f>
        <v>838.78</v>
      </c>
      <c r="N1927" s="47" t="n">
        <f aca="false">IF(M1927&gt;$O$5,$O$2+$O$1,(M1927^3*3270.5936-M1927^2*8015778.389801+M1927*6549018422.82398-1783686174686.87))-$O$1</f>
        <v>39086868.7128906</v>
      </c>
      <c r="O1927" s="41" t="n">
        <f aca="false">N1927*100/$O$2</f>
        <v>100</v>
      </c>
      <c r="R1927" s="47" t="n">
        <f aca="false">SUM(D1927,I1927,N1927)</f>
        <v>272355845.206055</v>
      </c>
      <c r="S1927" s="41" t="n">
        <f aca="false">R1927*100/$R$2</f>
        <v>98.6766660109439</v>
      </c>
      <c r="U1927" s="41" t="n">
        <f aca="false">[1]Plan1!$B1922</f>
        <v>57.7</v>
      </c>
    </row>
    <row r="1928" customFormat="false" ht="15" hidden="false" customHeight="false" outlineLevel="0" collapsed="false">
      <c r="A1928" s="46" t="n">
        <v>43926</v>
      </c>
      <c r="B1928" s="41" t="n">
        <f aca="false">[2]Plan1!$C1923</f>
        <v>0</v>
      </c>
      <c r="C1928" s="41" t="n">
        <f aca="false">$E$5 + B1928</f>
        <v>781</v>
      </c>
      <c r="D1928" s="47" t="n">
        <f aca="false">IF(C1928&gt;$E$5,$E$2+$E$1,(IF(C1928&gt;764.99,C1928^3*3486.59308-C1928^2*7860012.00812+C1928*5908819377.96283-1481278321001.59,IF(C1928&gt;752.99,C1928^3*3588.471445-C1928^2*8028757.56264+C1928*5988077680.84934-1488767378546.26,C1928^3*899.851852-C1928^2*1969009.674601+C1928*1435480406.01138-348666163343.76))))-$E$1</f>
        <v>148979041.172119</v>
      </c>
      <c r="E1928" s="47" t="n">
        <f aca="false">D1928*100/$E$2</f>
        <v>100</v>
      </c>
      <c r="G1928" s="41" t="n">
        <f aca="false">[3]Plan1!$C1923</f>
        <v>-0.46</v>
      </c>
      <c r="H1928" s="41" t="n">
        <f aca="false">$J$5 + G1928</f>
        <v>759.54</v>
      </c>
      <c r="I1928" s="47" t="n">
        <f aca="false">IF(H1928&gt;$J$5,$J$2+$J$1,(IF(H1928&gt;739.99,H1928^3*2498.244218-H1928^2*5471052.355142+H1928*3994605728.77515-972400879260.135,H1928^3*1396.138889-H1928^2*3002770.071427+H1928*2152080038.43115-513963640099.415)))-$J$1</f>
        <v>84510487.0480957</v>
      </c>
      <c r="J1928" s="47" t="n">
        <f aca="false">I1928*100/$J$2</f>
        <v>96.0974924277283</v>
      </c>
      <c r="L1928" s="41" t="n">
        <f aca="false">[4]Plan1!$C1923</f>
        <v>-0.01</v>
      </c>
      <c r="M1928" s="41" t="n">
        <f aca="false">$O$5 + L1928</f>
        <v>838.77</v>
      </c>
      <c r="N1928" s="47" t="n">
        <f aca="false">IF(M1928&gt;$O$5,$O$2+$O$1,(M1928^3*3270.5936-M1928^2*8015778.389801+M1928*6549018422.82398-1783686174686.87))-$O$1</f>
        <v>39035228.7485352</v>
      </c>
      <c r="O1928" s="41" t="n">
        <f aca="false">N1928*100/$O$2</f>
        <v>99.8678841103012</v>
      </c>
      <c r="R1928" s="47" t="n">
        <f aca="false">SUM(D1928,I1928,N1928)</f>
        <v>272524756.96875</v>
      </c>
      <c r="S1928" s="41" t="n">
        <f aca="false">R1928*100/$R$2</f>
        <v>98.7378640718124</v>
      </c>
      <c r="U1928" s="41" t="n">
        <f aca="false">[1]Plan1!$B1923</f>
        <v>42.66</v>
      </c>
    </row>
    <row r="1929" customFormat="false" ht="15" hidden="false" customHeight="false" outlineLevel="0" collapsed="false">
      <c r="A1929" s="46" t="n">
        <v>43927</v>
      </c>
      <c r="B1929" s="41" t="n">
        <f aca="false">[2]Plan1!$C1924</f>
        <v>0</v>
      </c>
      <c r="C1929" s="41" t="n">
        <f aca="false">$E$5 + B1929</f>
        <v>781</v>
      </c>
      <c r="D1929" s="47" t="n">
        <f aca="false">IF(C1929&gt;$E$5,$E$2+$E$1,(IF(C1929&gt;764.99,C1929^3*3486.59308-C1929^2*7860012.00812+C1929*5908819377.96283-1481278321001.59,IF(C1929&gt;752.99,C1929^3*3588.471445-C1929^2*8028757.56264+C1929*5988077680.84934-1488767378546.26,C1929^3*899.851852-C1929^2*1969009.674601+C1929*1435480406.01138-348666163343.76))))-$E$1</f>
        <v>148979041.172119</v>
      </c>
      <c r="E1929" s="47" t="n">
        <f aca="false">D1929*100/$E$2</f>
        <v>100</v>
      </c>
      <c r="G1929" s="41" t="n">
        <f aca="false">[3]Plan1!$C1924</f>
        <v>-0.43</v>
      </c>
      <c r="H1929" s="41" t="n">
        <f aca="false">$J$5 + G1929</f>
        <v>759.57</v>
      </c>
      <c r="I1929" s="47" t="n">
        <f aca="false">IF(H1929&gt;$J$5,$J$2+$J$1,(IF(H1929&gt;739.99,H1929^3*2498.244218-H1929^2*5471052.355142+H1929*3994605728.77515-972400879260.135,H1929^3*1396.138889-H1929^2*3002770.071427+H1929*2152080038.43115-513963640099.415)))-$J$1</f>
        <v>84731437.4689941</v>
      </c>
      <c r="J1929" s="47" t="n">
        <f aca="false">I1929*100/$J$2</f>
        <v>96.3487367660447</v>
      </c>
      <c r="L1929" s="41" t="n">
        <f aca="false">[4]Plan1!$C1924</f>
        <v>-0.03</v>
      </c>
      <c r="M1929" s="41" t="n">
        <f aca="false">$O$5 + L1929</f>
        <v>838.75</v>
      </c>
      <c r="N1929" s="47" t="n">
        <f aca="false">IF(M1929&gt;$O$5,$O$2+$O$1,(M1929^3*3270.5936-M1929^2*8015778.389801+M1929*6549018422.82398-1783686174686.87))-$O$1</f>
        <v>38932077.2275391</v>
      </c>
      <c r="O1929" s="41" t="n">
        <f aca="false">N1929*100/$O$2</f>
        <v>99.6039808497106</v>
      </c>
      <c r="R1929" s="47" t="n">
        <f aca="false">SUM(D1929,I1929,N1929)</f>
        <v>272642555.868652</v>
      </c>
      <c r="S1929" s="41" t="n">
        <f aca="false">R1929*100/$R$2</f>
        <v>98.7805435402605</v>
      </c>
      <c r="U1929" s="41" t="n">
        <f aca="false">[1]Plan1!$B1924</f>
        <v>38.83</v>
      </c>
    </row>
    <row r="1930" customFormat="false" ht="15" hidden="false" customHeight="false" outlineLevel="0" collapsed="false">
      <c r="A1930" s="46" t="n">
        <v>43928</v>
      </c>
      <c r="B1930" s="41" t="n">
        <f aca="false">[2]Plan1!$C1925</f>
        <v>0</v>
      </c>
      <c r="C1930" s="41" t="n">
        <f aca="false">$E$5 + B1930</f>
        <v>781</v>
      </c>
      <c r="D1930" s="47" t="n">
        <f aca="false">IF(C1930&gt;$E$5,$E$2+$E$1,(IF(C1930&gt;764.99,C1930^3*3486.59308-C1930^2*7860012.00812+C1930*5908819377.96283-1481278321001.59,IF(C1930&gt;752.99,C1930^3*3588.471445-C1930^2*8028757.56264+C1930*5988077680.84934-1488767378546.26,C1930^3*899.851852-C1930^2*1969009.674601+C1930*1435480406.01138-348666163343.76))))-$E$1</f>
        <v>148979041.172119</v>
      </c>
      <c r="E1930" s="47" t="n">
        <f aca="false">D1930*100/$E$2</f>
        <v>100</v>
      </c>
      <c r="G1930" s="41" t="n">
        <f aca="false">[3]Plan1!$C1925</f>
        <v>-0.4</v>
      </c>
      <c r="H1930" s="41" t="n">
        <f aca="false">$J$5 + G1930</f>
        <v>759.6</v>
      </c>
      <c r="I1930" s="47" t="n">
        <f aca="false">IF(H1930&gt;$J$5,$J$2+$J$1,(IF(H1930&gt;739.99,H1930^3*2498.244218-H1930^2*5471052.355142+H1930*3994605728.77515-972400879260.135,H1930^3*1396.138889-H1930^2*3002770.071427+H1930*2152080038.43115-513963640099.415)))-$J$1</f>
        <v>84952786.9902344</v>
      </c>
      <c r="J1930" s="47" t="n">
        <f aca="false">I1930*100/$J$2</f>
        <v>96.6004349242763</v>
      </c>
      <c r="L1930" s="41" t="n">
        <f aca="false">[4]Plan1!$C1925</f>
        <v>-0.05</v>
      </c>
      <c r="M1930" s="41" t="n">
        <f aca="false">$O$5 + L1930</f>
        <v>838.73</v>
      </c>
      <c r="N1930" s="47" t="n">
        <f aca="false">IF(M1930&gt;$O$5,$O$2+$O$1,(M1930^3*3270.5936-M1930^2*8015778.389801+M1930*6549018422.82398-1783686174686.87))-$O$1</f>
        <v>38829096.7900391</v>
      </c>
      <c r="O1930" s="41" t="n">
        <f aca="false">N1930*100/$O$2</f>
        <v>99.3405152898151</v>
      </c>
      <c r="R1930" s="47" t="n">
        <f aca="false">SUM(D1930,I1930,N1930)</f>
        <v>272760924.952393</v>
      </c>
      <c r="S1930" s="41" t="n">
        <f aca="false">R1930*100/$R$2</f>
        <v>98.8234295908</v>
      </c>
      <c r="U1930" s="41" t="n">
        <f aca="false">[1]Plan1!$B1925</f>
        <v>39.77</v>
      </c>
    </row>
    <row r="1931" customFormat="false" ht="15" hidden="false" customHeight="false" outlineLevel="0" collapsed="false">
      <c r="A1931" s="46" t="n">
        <v>43929</v>
      </c>
      <c r="B1931" s="41" t="n">
        <f aca="false">[2]Plan1!$C1926</f>
        <v>0</v>
      </c>
      <c r="C1931" s="41" t="n">
        <f aca="false">$E$5 + B1931</f>
        <v>781</v>
      </c>
      <c r="D1931" s="47" t="n">
        <f aca="false">IF(C1931&gt;$E$5,$E$2+$E$1,(IF(C1931&gt;764.99,C1931^3*3486.59308-C1931^2*7860012.00812+C1931*5908819377.96283-1481278321001.59,IF(C1931&gt;752.99,C1931^3*3588.471445-C1931^2*8028757.56264+C1931*5988077680.84934-1488767378546.26,C1931^3*899.851852-C1931^2*1969009.674601+C1931*1435480406.01138-348666163343.76))))-$E$1</f>
        <v>148979041.172119</v>
      </c>
      <c r="E1931" s="47" t="n">
        <f aca="false">D1931*100/$E$2</f>
        <v>100</v>
      </c>
      <c r="G1931" s="41" t="n">
        <f aca="false">[3]Plan1!$C1926</f>
        <v>-0.37</v>
      </c>
      <c r="H1931" s="41" t="n">
        <f aca="false">$J$5 + G1931</f>
        <v>759.63</v>
      </c>
      <c r="I1931" s="47" t="n">
        <f aca="false">IF(H1931&gt;$J$5,$J$2+$J$1,(IF(H1931&gt;739.99,H1931^3*2498.244218-H1931^2*5471052.355142+H1931*3994605728.77515-972400879260.135,H1931^3*1396.138889-H1931^2*3002770.071427+H1931*2152080038.43115-513963640099.415)))-$J$1</f>
        <v>85174536.013916</v>
      </c>
      <c r="J1931" s="47" t="n">
        <f aca="false">I1931*100/$J$2</f>
        <v>96.8525873596537</v>
      </c>
      <c r="L1931" s="41" t="n">
        <f aca="false">[4]Plan1!$C1926</f>
        <v>-0.06</v>
      </c>
      <c r="M1931" s="41" t="n">
        <f aca="false">$O$5 + L1931</f>
        <v>838.72</v>
      </c>
      <c r="N1931" s="47" t="n">
        <f aca="false">IF(M1931&gt;$O$5,$O$2+$O$1,(M1931^3*3270.5936-M1931^2*8015778.389801+M1931*6549018422.82398-1783686174686.87))-$O$1</f>
        <v>38777670.6777344</v>
      </c>
      <c r="O1931" s="41" t="n">
        <f aca="false">N1931*100/$O$2</f>
        <v>99.2089465200515</v>
      </c>
      <c r="R1931" s="47" t="n">
        <f aca="false">SUM(D1931,I1931,N1931)</f>
        <v>272931247.86377</v>
      </c>
      <c r="S1931" s="41" t="n">
        <f aca="false">R1931*100/$R$2</f>
        <v>98.8851389219408</v>
      </c>
      <c r="U1931" s="41" t="n">
        <f aca="false">[1]Plan1!$B1926</f>
        <v>88.17</v>
      </c>
    </row>
    <row r="1932" customFormat="false" ht="15" hidden="false" customHeight="false" outlineLevel="0" collapsed="false">
      <c r="A1932" s="46" t="n">
        <v>43930</v>
      </c>
      <c r="B1932" s="41" t="n">
        <f aca="false">[2]Plan1!$C1927</f>
        <v>0</v>
      </c>
      <c r="C1932" s="41" t="n">
        <f aca="false">$E$5 + B1932</f>
        <v>781</v>
      </c>
      <c r="D1932" s="47" t="n">
        <f aca="false">IF(C1932&gt;$E$5,$E$2+$E$1,(IF(C1932&gt;764.99,C1932^3*3486.59308-C1932^2*7860012.00812+C1932*5908819377.96283-1481278321001.59,IF(C1932&gt;752.99,C1932^3*3588.471445-C1932^2*8028757.56264+C1932*5988077680.84934-1488767378546.26,C1932^3*899.851852-C1932^2*1969009.674601+C1932*1435480406.01138-348666163343.76))))-$E$1</f>
        <v>148979041.172119</v>
      </c>
      <c r="E1932" s="47" t="n">
        <f aca="false">D1932*100/$E$2</f>
        <v>100</v>
      </c>
      <c r="G1932" s="41" t="n">
        <f aca="false">[3]Plan1!$C1927</f>
        <v>-0.32</v>
      </c>
      <c r="H1932" s="41" t="n">
        <f aca="false">$J$5 + G1932</f>
        <v>759.68</v>
      </c>
      <c r="I1932" s="47" t="n">
        <f aca="false">IF(H1932&gt;$J$5,$J$2+$J$1,(IF(H1932&gt;739.99,H1932^3*2498.244218-H1932^2*5471052.355142+H1932*3994605728.77515-972400879260.135,H1932^3*1396.138889-H1932^2*3002770.071427+H1932*2152080038.43115-513963640099.415)))-$J$1</f>
        <v>85545006.6066895</v>
      </c>
      <c r="J1932" s="47" t="n">
        <f aca="false">I1932*100/$J$2</f>
        <v>97.2738521781073</v>
      </c>
      <c r="L1932" s="41" t="n">
        <f aca="false">[4]Plan1!$C1927</f>
        <v>-0.08</v>
      </c>
      <c r="M1932" s="41" t="n">
        <f aca="false">$O$5 + L1932</f>
        <v>838.7</v>
      </c>
      <c r="N1932" s="47" t="n">
        <f aca="false">IF(M1932&gt;$O$5,$O$2+$O$1,(M1932^3*3270.5936-M1932^2*8015778.389801+M1932*6549018422.82398-1783686174686.87))-$O$1</f>
        <v>38674946.5693359</v>
      </c>
      <c r="O1932" s="41" t="n">
        <f aca="false">N1932*100/$O$2</f>
        <v>98.9461367535466</v>
      </c>
      <c r="R1932" s="47" t="n">
        <f aca="false">SUM(D1932,I1932,N1932)</f>
        <v>273198994.348145</v>
      </c>
      <c r="S1932" s="41" t="n">
        <f aca="false">R1932*100/$R$2</f>
        <v>98.9821455802495</v>
      </c>
      <c r="U1932" s="41" t="n">
        <f aca="false">[1]Plan1!$B1927</f>
        <v>61.8</v>
      </c>
    </row>
    <row r="1933" customFormat="false" ht="15" hidden="false" customHeight="false" outlineLevel="0" collapsed="false">
      <c r="A1933" s="46" t="n">
        <v>43931</v>
      </c>
      <c r="B1933" s="41" t="n">
        <f aca="false">[2]Plan1!$C1928</f>
        <v>0</v>
      </c>
      <c r="C1933" s="41" t="n">
        <f aca="false">$E$5 + B1933</f>
        <v>781</v>
      </c>
      <c r="D1933" s="47" t="n">
        <f aca="false">IF(C1933&gt;$E$5,$E$2+$E$1,(IF(C1933&gt;764.99,C1933^3*3486.59308-C1933^2*7860012.00812+C1933*5908819377.96283-1481278321001.59,IF(C1933&gt;752.99,C1933^3*3588.471445-C1933^2*8028757.56264+C1933*5988077680.84934-1488767378546.26,C1933^3*899.851852-C1933^2*1969009.674601+C1933*1435480406.01138-348666163343.76))))-$E$1</f>
        <v>148979041.172119</v>
      </c>
      <c r="E1933" s="47" t="n">
        <f aca="false">D1933*100/$E$2</f>
        <v>100</v>
      </c>
      <c r="G1933" s="41" t="n">
        <f aca="false">[3]Plan1!$C1928</f>
        <v>-0.29</v>
      </c>
      <c r="H1933" s="41" t="n">
        <f aca="false">$J$5 + G1933</f>
        <v>759.71</v>
      </c>
      <c r="I1933" s="47" t="n">
        <f aca="false">IF(H1933&gt;$J$5,$J$2+$J$1,(IF(H1933&gt;739.99,H1933^3*2498.244218-H1933^2*5471052.355142+H1933*3994605728.77515-972400879260.135,H1933^3*1396.138889-H1933^2*3002770.071427+H1933*2152080038.43115-513963640099.415)))-$J$1</f>
        <v>85767822.953125</v>
      </c>
      <c r="J1933" s="47" t="n">
        <f aca="false">I1933*100/$J$2</f>
        <v>97.5272182739881</v>
      </c>
      <c r="L1933" s="41" t="n">
        <f aca="false">[4]Plan1!$C1928</f>
        <v>-0.09</v>
      </c>
      <c r="M1933" s="41" t="n">
        <f aca="false">$O$5 + L1933</f>
        <v>838.69</v>
      </c>
      <c r="N1933" s="47" t="n">
        <f aca="false">IF(M1933&gt;$O$5,$O$2+$O$1,(M1933^3*3270.5936-M1933^2*8015778.389801+M1933*6549018422.82398-1783686174686.87))-$O$1</f>
        <v>38623648.5332031</v>
      </c>
      <c r="O1933" s="41" t="n">
        <f aca="false">N1933*100/$O$2</f>
        <v>98.8148956543692</v>
      </c>
      <c r="R1933" s="47" t="n">
        <f aca="false">SUM(D1933,I1933,N1933)</f>
        <v>273370512.658447</v>
      </c>
      <c r="S1933" s="41" t="n">
        <f aca="false">R1933*100/$R$2</f>
        <v>99.0442880138283</v>
      </c>
      <c r="U1933" s="41" t="n">
        <f aca="false">[1]Plan1!$B1928</f>
        <v>54.57</v>
      </c>
    </row>
    <row r="1934" customFormat="false" ht="15" hidden="false" customHeight="false" outlineLevel="0" collapsed="false">
      <c r="A1934" s="46" t="n">
        <v>43932</v>
      </c>
      <c r="B1934" s="41" t="n">
        <f aca="false">[2]Plan1!$C1929</f>
        <v>0</v>
      </c>
      <c r="C1934" s="41" t="n">
        <f aca="false">$E$5 + B1934</f>
        <v>781</v>
      </c>
      <c r="D1934" s="47" t="n">
        <f aca="false">IF(C1934&gt;$E$5,$E$2+$E$1,(IF(C1934&gt;764.99,C1934^3*3486.59308-C1934^2*7860012.00812+C1934*5908819377.96283-1481278321001.59,IF(C1934&gt;752.99,C1934^3*3588.471445-C1934^2*8028757.56264+C1934*5988077680.84934-1488767378546.26,C1934^3*899.851852-C1934^2*1969009.674601+C1934*1435480406.01138-348666163343.76))))-$E$1</f>
        <v>148979041.172119</v>
      </c>
      <c r="E1934" s="47" t="n">
        <f aca="false">D1934*100/$E$2</f>
        <v>100</v>
      </c>
      <c r="G1934" s="41" t="n">
        <f aca="false">[3]Plan1!$C1929</f>
        <v>-0.26</v>
      </c>
      <c r="H1934" s="41" t="n">
        <f aca="false">$J$5 + G1934</f>
        <v>759.74</v>
      </c>
      <c r="I1934" s="47" t="n">
        <f aca="false">IF(H1934&gt;$J$5,$J$2+$J$1,(IF(H1934&gt;739.99,H1934^3*2498.244218-H1934^2*5471052.355142+H1934*3994605728.77515-972400879260.135,H1934^3*1396.138889-H1934^2*3002770.071427+H1934*2152080038.43115-513963640099.415)))-$J$1</f>
        <v>85991040.2878418</v>
      </c>
      <c r="J1934" s="47" t="n">
        <f aca="false">I1934*100/$J$2</f>
        <v>97.781040336574</v>
      </c>
      <c r="L1934" s="41" t="n">
        <f aca="false">[4]Plan1!$C1929</f>
        <v>-0.12</v>
      </c>
      <c r="M1934" s="41" t="n">
        <f aca="false">$O$5 + L1934</f>
        <v>838.66</v>
      </c>
      <c r="N1934" s="47" t="n">
        <f aca="false">IF(M1934&gt;$O$5,$O$2+$O$1,(M1934^3*3270.5936-M1934^2*8015778.389801+M1934*6549018422.82398-1783686174686.87))-$O$1</f>
        <v>38470010.2631836</v>
      </c>
      <c r="O1934" s="41" t="n">
        <f aca="false">N1934*100/$O$2</f>
        <v>98.4218268947608</v>
      </c>
      <c r="R1934" s="47" t="n">
        <f aca="false">SUM(D1934,I1934,N1934)</f>
        <v>273440091.723145</v>
      </c>
      <c r="S1934" s="41" t="n">
        <f aca="false">R1934*100/$R$2</f>
        <v>99.0694970565176</v>
      </c>
      <c r="U1934" s="41" t="n">
        <f aca="false">[1]Plan1!$B1929</f>
        <v>58.6</v>
      </c>
    </row>
    <row r="1935" customFormat="false" ht="15" hidden="false" customHeight="false" outlineLevel="0" collapsed="false">
      <c r="A1935" s="46" t="n">
        <v>43933</v>
      </c>
      <c r="B1935" s="41" t="n">
        <f aca="false">[2]Plan1!$C1930</f>
        <v>0</v>
      </c>
      <c r="C1935" s="41" t="n">
        <f aca="false">$E$5 + B1935</f>
        <v>781</v>
      </c>
      <c r="D1935" s="47" t="n">
        <f aca="false">IF(C1935&gt;$E$5,$E$2+$E$1,(IF(C1935&gt;764.99,C1935^3*3486.59308-C1935^2*7860012.00812+C1935*5908819377.96283-1481278321001.59,IF(C1935&gt;752.99,C1935^3*3588.471445-C1935^2*8028757.56264+C1935*5988077680.84934-1488767378546.26,C1935^3*899.851852-C1935^2*1969009.674601+C1935*1435480406.01138-348666163343.76))))-$E$1</f>
        <v>148979041.172119</v>
      </c>
      <c r="E1935" s="47" t="n">
        <f aca="false">D1935*100/$E$2</f>
        <v>100</v>
      </c>
      <c r="G1935" s="41" t="n">
        <f aca="false">[3]Plan1!$C1930</f>
        <v>-0.22</v>
      </c>
      <c r="H1935" s="41" t="n">
        <f aca="false">$J$5 + G1935</f>
        <v>759.78</v>
      </c>
      <c r="I1935" s="47" t="n">
        <f aca="false">IF(H1935&gt;$J$5,$J$2+$J$1,(IF(H1935&gt;739.99,H1935^3*2498.244218-H1935^2*5471052.355142+H1935*3994605728.77515-972400879260.135,H1935^3*1396.138889-H1935^2*3002770.071427+H1935*2152080038.43115-513963640099.415)))-$J$1</f>
        <v>86289287.8579102</v>
      </c>
      <c r="J1935" s="47" t="n">
        <f aca="false">I1935*100/$J$2</f>
        <v>98.1201798281015</v>
      </c>
      <c r="L1935" s="41" t="n">
        <f aca="false">[4]Plan1!$C1930</f>
        <v>-0.14</v>
      </c>
      <c r="M1935" s="41" t="n">
        <f aca="false">$O$5 + L1935</f>
        <v>838.64</v>
      </c>
      <c r="N1935" s="47" t="n">
        <f aca="false">IF(M1935&gt;$O$5,$O$2+$O$1,(M1935^3*3270.5936-M1935^2*8015778.389801+M1935*6549018422.82398-1783686174686.87))-$O$1</f>
        <v>38367797.7519531</v>
      </c>
      <c r="O1935" s="41" t="n">
        <f aca="false">N1935*100/$O$2</f>
        <v>98.1603260004802</v>
      </c>
      <c r="R1935" s="47" t="n">
        <f aca="false">SUM(D1935,I1935,N1935)</f>
        <v>273636126.781982</v>
      </c>
      <c r="S1935" s="41" t="n">
        <f aca="false">R1935*100/$R$2</f>
        <v>99.1405221010242</v>
      </c>
      <c r="U1935" s="41" t="n">
        <f aca="false">[1]Plan1!$B1930</f>
        <v>70.26</v>
      </c>
    </row>
    <row r="1936" customFormat="false" ht="15" hidden="false" customHeight="false" outlineLevel="0" collapsed="false">
      <c r="A1936" s="46" t="n">
        <v>43934</v>
      </c>
      <c r="B1936" s="41" t="n">
        <f aca="false">[2]Plan1!$C1931</f>
        <v>0</v>
      </c>
      <c r="C1936" s="41" t="n">
        <f aca="false">$E$5 + B1936</f>
        <v>781</v>
      </c>
      <c r="D1936" s="47" t="n">
        <f aca="false">IF(C1936&gt;$E$5,$E$2+$E$1,(IF(C1936&gt;764.99,C1936^3*3486.59308-C1936^2*7860012.00812+C1936*5908819377.96283-1481278321001.59,IF(C1936&gt;752.99,C1936^3*3588.471445-C1936^2*8028757.56264+C1936*5988077680.84934-1488767378546.26,C1936^3*899.851852-C1936^2*1969009.674601+C1936*1435480406.01138-348666163343.76))))-$E$1</f>
        <v>148979041.172119</v>
      </c>
      <c r="E1936" s="47" t="n">
        <f aca="false">D1936*100/$E$2</f>
        <v>100</v>
      </c>
      <c r="G1936" s="41" t="n">
        <f aca="false">[3]Plan1!$C1931</f>
        <v>-0.19</v>
      </c>
      <c r="H1936" s="41" t="n">
        <f aca="false">$J$5 + G1936</f>
        <v>759.81</v>
      </c>
      <c r="I1936" s="47" t="n">
        <f aca="false">IF(H1936&gt;$J$5,$J$2+$J$1,(IF(H1936&gt;739.99,H1936^3*2498.244218-H1936^2*5471052.355142+H1936*3994605728.77515-972400879260.135,H1936^3*1396.138889-H1936^2*3002770.071427+H1936*2152080038.43115-513963640099.415)))-$J$1</f>
        <v>86513442.404541</v>
      </c>
      <c r="J1936" s="47" t="n">
        <f aca="false">I1936*100/$J$2</f>
        <v>98.375067601204</v>
      </c>
      <c r="L1936" s="41" t="n">
        <f aca="false">[4]Plan1!$C1931</f>
        <v>-0.15</v>
      </c>
      <c r="M1936" s="41" t="n">
        <f aca="false">$O$5 + L1936</f>
        <v>838.63</v>
      </c>
      <c r="N1936" s="47" t="n">
        <f aca="false">IF(M1936&gt;$O$5,$O$2+$O$1,(M1936^3*3270.5936-M1936^2*8015778.389801+M1936*6549018422.82398-1783686174686.87))-$O$1</f>
        <v>38316755.3398438</v>
      </c>
      <c r="O1936" s="41" t="n">
        <f aca="false">N1936*100/$O$2</f>
        <v>98.0297388908187</v>
      </c>
      <c r="R1936" s="47" t="n">
        <f aca="false">SUM(D1936,I1936,N1936)</f>
        <v>273809238.916504</v>
      </c>
      <c r="S1936" s="41" t="n">
        <f aca="false">R1936*100/$R$2</f>
        <v>99.2032419896599</v>
      </c>
      <c r="U1936" s="41" t="n">
        <f aca="false">[1]Plan1!$B1931</f>
        <v>46.16</v>
      </c>
    </row>
    <row r="1937" customFormat="false" ht="15" hidden="false" customHeight="false" outlineLevel="0" collapsed="false">
      <c r="A1937" s="46" t="n">
        <v>43935</v>
      </c>
      <c r="B1937" s="41" t="n">
        <f aca="false">[2]Plan1!$C1932</f>
        <v>0</v>
      </c>
      <c r="C1937" s="41" t="n">
        <f aca="false">$E$5 + B1937</f>
        <v>781</v>
      </c>
      <c r="D1937" s="47" t="n">
        <f aca="false">IF(C1937&gt;$E$5,$E$2+$E$1,(IF(C1937&gt;764.99,C1937^3*3486.59308-C1937^2*7860012.00812+C1937*5908819377.96283-1481278321001.59,IF(C1937&gt;752.99,C1937^3*3588.471445-C1937^2*8028757.56264+C1937*5988077680.84934-1488767378546.26,C1937^3*899.851852-C1937^2*1969009.674601+C1937*1435480406.01138-348666163343.76))))-$E$1</f>
        <v>148979041.172119</v>
      </c>
      <c r="E1937" s="47" t="n">
        <f aca="false">D1937*100/$E$2</f>
        <v>100</v>
      </c>
      <c r="G1937" s="41" t="n">
        <f aca="false">[3]Plan1!$C1932</f>
        <v>-0.17</v>
      </c>
      <c r="H1937" s="41" t="n">
        <f aca="false">$J$5 + G1937</f>
        <v>759.83</v>
      </c>
      <c r="I1937" s="47" t="n">
        <f aca="false">IF(H1937&gt;$J$5,$J$2+$J$1,(IF(H1937&gt;739.99,H1937^3*2498.244218-H1937^2*5471052.355142+H1937*3994605728.77515-972400879260.135,H1937^3*1396.138889-H1937^2*3002770.071427+H1937*2152080038.43115-513963640099.415)))-$J$1</f>
        <v>86663102.263916</v>
      </c>
      <c r="J1937" s="47" t="n">
        <f aca="false">I1937*100/$J$2</f>
        <v>98.5452469210184</v>
      </c>
      <c r="L1937" s="41" t="n">
        <f aca="false">[4]Plan1!$C1932</f>
        <v>-0.18</v>
      </c>
      <c r="M1937" s="41" t="n">
        <f aca="false">$O$5 + L1937</f>
        <v>838.6</v>
      </c>
      <c r="N1937" s="47" t="n">
        <f aca="false">IF(M1937&gt;$O$5,$O$2+$O$1,(M1937^3*3270.5936-M1937^2*8015778.389801+M1937*6549018422.82398-1783686174686.87))-$O$1</f>
        <v>38163883.2299805</v>
      </c>
      <c r="O1937" s="41" t="n">
        <f aca="false">N1937*100/$O$2</f>
        <v>97.6386302783939</v>
      </c>
      <c r="R1937" s="47" t="n">
        <f aca="false">SUM(D1937,I1937,N1937)</f>
        <v>273806026.666016</v>
      </c>
      <c r="S1937" s="41" t="n">
        <f aca="false">R1937*100/$R$2</f>
        <v>99.2020781660293</v>
      </c>
      <c r="U1937" s="41" t="n">
        <f aca="false">[1]Plan1!$B1932</f>
        <v>43.64</v>
      </c>
    </row>
    <row r="1938" customFormat="false" ht="15" hidden="false" customHeight="false" outlineLevel="0" collapsed="false">
      <c r="A1938" s="46" t="n">
        <v>43936</v>
      </c>
      <c r="B1938" s="41" t="n">
        <f aca="false">[2]Plan1!$C1933</f>
        <v>0</v>
      </c>
      <c r="C1938" s="41" t="n">
        <f aca="false">$E$5 + B1938</f>
        <v>781</v>
      </c>
      <c r="D1938" s="47" t="n">
        <f aca="false">IF(C1938&gt;$E$5,$E$2+$E$1,(IF(C1938&gt;764.99,C1938^3*3486.59308-C1938^2*7860012.00812+C1938*5908819377.96283-1481278321001.59,IF(C1938&gt;752.99,C1938^3*3588.471445-C1938^2*8028757.56264+C1938*5988077680.84934-1488767378546.26,C1938^3*899.851852-C1938^2*1969009.674601+C1938*1435480406.01138-348666163343.76))))-$E$1</f>
        <v>148979041.172119</v>
      </c>
      <c r="E1938" s="47" t="n">
        <f aca="false">D1938*100/$E$2</f>
        <v>100</v>
      </c>
      <c r="G1938" s="41" t="n">
        <f aca="false">[3]Plan1!$C1933</f>
        <v>-0.14</v>
      </c>
      <c r="H1938" s="41" t="n">
        <f aca="false">$J$5 + G1938</f>
        <v>759.86</v>
      </c>
      <c r="I1938" s="47" t="n">
        <f aca="false">IF(H1938&gt;$J$5,$J$2+$J$1,(IF(H1938&gt;739.99,H1938^3*2498.244218-H1938^2*5471052.355142+H1938*3994605728.77515-972400879260.135,H1938^3*1396.138889-H1938^2*3002770.071427+H1938*2152080038.43115-513963640099.415)))-$J$1</f>
        <v>86887927.5959473</v>
      </c>
      <c r="J1938" s="47" t="n">
        <f aca="false">I1938*100/$J$2</f>
        <v>98.8008974491018</v>
      </c>
      <c r="L1938" s="41" t="n">
        <f aca="false">[4]Plan1!$C1933</f>
        <v>-0.2</v>
      </c>
      <c r="M1938" s="41" t="n">
        <f aca="false">$O$5 + L1938</f>
        <v>838.58</v>
      </c>
      <c r="N1938" s="47" t="n">
        <f aca="false">IF(M1938&gt;$O$5,$O$2+$O$1,(M1938^3*3270.5936-M1938^2*8015778.389801+M1938*6549018422.82398-1783686174686.87))-$O$1</f>
        <v>38062180.9052734</v>
      </c>
      <c r="O1938" s="41" t="n">
        <f aca="false">N1938*100/$O$2</f>
        <v>97.3784346473392</v>
      </c>
      <c r="R1938" s="47" t="n">
        <f aca="false">SUM(D1938,I1938,N1938)</f>
        <v>273929149.67334</v>
      </c>
      <c r="S1938" s="41" t="n">
        <f aca="false">R1938*100/$R$2</f>
        <v>99.2466866004942</v>
      </c>
      <c r="U1938" s="41" t="n">
        <f aca="false">[1]Plan1!$B1933</f>
        <v>32.16</v>
      </c>
    </row>
    <row r="1939" customFormat="false" ht="15" hidden="false" customHeight="false" outlineLevel="0" collapsed="false">
      <c r="A1939" s="46" t="n">
        <v>43937</v>
      </c>
      <c r="B1939" s="41" t="n">
        <f aca="false">[2]Plan1!$C1934</f>
        <v>0</v>
      </c>
      <c r="C1939" s="41" t="n">
        <f aca="false">$E$5 + B1939</f>
        <v>781</v>
      </c>
      <c r="D1939" s="47" t="n">
        <f aca="false">IF(C1939&gt;$E$5,$E$2+$E$1,(IF(C1939&gt;764.99,C1939^3*3486.59308-C1939^2*7860012.00812+C1939*5908819377.96283-1481278321001.59,IF(C1939&gt;752.99,C1939^3*3588.471445-C1939^2*8028757.56264+C1939*5988077680.84934-1488767378546.26,C1939^3*899.851852-C1939^2*1969009.674601+C1939*1435480406.01138-348666163343.76))))-$E$1</f>
        <v>148979041.172119</v>
      </c>
      <c r="E1939" s="47" t="n">
        <f aca="false">D1939*100/$E$2</f>
        <v>100</v>
      </c>
      <c r="G1939" s="41" t="n">
        <f aca="false">[3]Plan1!$C1934</f>
        <v>-0.07</v>
      </c>
      <c r="H1939" s="41" t="n">
        <f aca="false">$J$5 + G1939</f>
        <v>759.93</v>
      </c>
      <c r="I1939" s="47" t="n">
        <f aca="false">IF(H1939&gt;$J$5,$J$2+$J$1,(IF(H1939&gt;739.99,H1939^3*2498.244218-H1939^2*5471052.355142+H1939*3994605728.77515-972400879260.135,H1939^3*1396.138889-H1939^2*3002770.071427+H1939*2152080038.43115-513963640099.415)))-$J$1</f>
        <v>87414088.0048828</v>
      </c>
      <c r="J1939" s="47" t="n">
        <f aca="false">I1939*100/$J$2</f>
        <v>99.3991982952995</v>
      </c>
      <c r="L1939" s="41" t="n">
        <f aca="false">[4]Plan1!$C1934</f>
        <v>-0.17</v>
      </c>
      <c r="M1939" s="41" t="n">
        <f aca="false">$O$5 + L1939</f>
        <v>838.61</v>
      </c>
      <c r="N1939" s="47" t="n">
        <f aca="false">IF(M1939&gt;$O$5,$O$2+$O$1,(M1939^3*3270.5936-M1939^2*8015778.389801+M1939*6549018422.82398-1783686174686.87))-$O$1</f>
        <v>38214798.0976563</v>
      </c>
      <c r="O1939" s="41" t="n">
        <f aca="false">N1939*100/$O$2</f>
        <v>97.7688910778705</v>
      </c>
      <c r="R1939" s="47" t="n">
        <f aca="false">SUM(D1939,I1939,N1939)</f>
        <v>274607927.274658</v>
      </c>
      <c r="S1939" s="41" t="n">
        <f aca="false">R1939*100/$R$2</f>
        <v>99.4926130670634</v>
      </c>
      <c r="U1939" s="41" t="n">
        <f aca="false">[1]Plan1!$B1934</f>
        <v>46.68</v>
      </c>
    </row>
    <row r="1940" customFormat="false" ht="15" hidden="false" customHeight="false" outlineLevel="0" collapsed="false">
      <c r="A1940" s="46" t="n">
        <v>43938</v>
      </c>
      <c r="B1940" s="41" t="n">
        <f aca="false">[2]Plan1!$C1935</f>
        <v>0</v>
      </c>
      <c r="C1940" s="41" t="n">
        <f aca="false">$E$5 + B1940</f>
        <v>781</v>
      </c>
      <c r="D1940" s="47" t="n">
        <f aca="false">IF(C1940&gt;$E$5,$E$2+$E$1,(IF(C1940&gt;764.99,C1940^3*3486.59308-C1940^2*7860012.00812+C1940*5908819377.96283-1481278321001.59,IF(C1940&gt;752.99,C1940^3*3588.471445-C1940^2*8028757.56264+C1940*5988077680.84934-1488767378546.26,C1940^3*899.851852-C1940^2*1969009.674601+C1940*1435480406.01138-348666163343.76))))-$E$1</f>
        <v>148979041.172119</v>
      </c>
      <c r="E1940" s="47" t="n">
        <f aca="false">D1940*100/$E$2</f>
        <v>100</v>
      </c>
      <c r="G1940" s="41" t="n">
        <f aca="false">[3]Plan1!$C1935</f>
        <v>-0.02</v>
      </c>
      <c r="H1940" s="41" t="n">
        <f aca="false">$J$5 + G1940</f>
        <v>759.98</v>
      </c>
      <c r="I1940" s="47" t="n">
        <f aca="false">IF(H1940&gt;$J$5,$J$2+$J$1,(IF(H1940&gt;739.99,H1940^3*2498.244218-H1940^2*5471052.355142+H1940*3994605728.77515-972400879260.135,H1940^3*1396.138889-H1940^2*3002770.071427+H1940*2152080038.43115-513963640099.415)))-$J$1</f>
        <v>87791263.0876465</v>
      </c>
      <c r="J1940" s="47" t="n">
        <f aca="false">I1940*100/$J$2</f>
        <v>99.8280868383176</v>
      </c>
      <c r="L1940" s="41" t="n">
        <f aca="false">[4]Plan1!$C1935</f>
        <v>-0.15</v>
      </c>
      <c r="M1940" s="41" t="n">
        <f aca="false">$O$5 + L1940</f>
        <v>838.63</v>
      </c>
      <c r="N1940" s="47" t="n">
        <f aca="false">IF(M1940&gt;$O$5,$O$2+$O$1,(M1940^3*3270.5936-M1940^2*8015778.389801+M1940*6549018422.82398-1783686174686.87))-$O$1</f>
        <v>38316755.3398438</v>
      </c>
      <c r="O1940" s="41" t="n">
        <f aca="false">N1940*100/$O$2</f>
        <v>98.0297388908187</v>
      </c>
      <c r="R1940" s="47" t="n">
        <f aca="false">SUM(D1940,I1940,N1940)</f>
        <v>275087059.599609</v>
      </c>
      <c r="S1940" s="41" t="n">
        <f aca="false">R1940*100/$R$2</f>
        <v>99.6662064789048</v>
      </c>
      <c r="U1940" s="41" t="n">
        <f aca="false">[1]Plan1!$B1935</f>
        <v>35.19</v>
      </c>
    </row>
    <row r="1941" customFormat="false" ht="15" hidden="false" customHeight="false" outlineLevel="0" collapsed="false">
      <c r="A1941" s="46" t="n">
        <v>43939</v>
      </c>
      <c r="B1941" s="41" t="n">
        <f aca="false">[2]Plan1!$C1936</f>
        <v>0</v>
      </c>
      <c r="C1941" s="41" t="n">
        <f aca="false">$E$5 + B1941</f>
        <v>781</v>
      </c>
      <c r="D1941" s="47" t="n">
        <f aca="false">IF(C1941&gt;$E$5,$E$2+$E$1,(IF(C1941&gt;764.99,C1941^3*3486.59308-C1941^2*7860012.00812+C1941*5908819377.96283-1481278321001.59,IF(C1941&gt;752.99,C1941^3*3588.471445-C1941^2*8028757.56264+C1941*5988077680.84934-1488767378546.26,C1941^3*899.851852-C1941^2*1969009.674601+C1941*1435480406.01138-348666163343.76))))-$E$1</f>
        <v>148979041.172119</v>
      </c>
      <c r="E1941" s="47" t="n">
        <f aca="false">D1941*100/$E$2</f>
        <v>100</v>
      </c>
      <c r="G1941" s="41" t="n">
        <f aca="false">[3]Plan1!$C1936</f>
        <v>0</v>
      </c>
      <c r="H1941" s="41" t="n">
        <f aca="false">$J$5 + G1941</f>
        <v>760</v>
      </c>
      <c r="I1941" s="47" t="n">
        <f aca="false">IF(H1941&gt;$J$5,$J$2+$J$1,(IF(H1941&gt;739.99,H1941^3*2498.244218-H1941^2*5471052.355142+H1941*3994605728.77515-972400879260.135,H1941^3*1396.138889-H1941^2*3002770.071427+H1941*2152080038.43115-513963640099.415)))-$J$1</f>
        <v>87942447.7277832</v>
      </c>
      <c r="J1941" s="47" t="n">
        <f aca="false">I1941*100/$J$2</f>
        <v>99.9999999974793</v>
      </c>
      <c r="L1941" s="41" t="n">
        <f aca="false">[4]Plan1!$C1936</f>
        <v>-0.17</v>
      </c>
      <c r="M1941" s="41" t="n">
        <f aca="false">$O$5 + L1941</f>
        <v>838.61</v>
      </c>
      <c r="N1941" s="47" t="n">
        <f aca="false">IF(M1941&gt;$O$5,$O$2+$O$1,(M1941^3*3270.5936-M1941^2*8015778.389801+M1941*6549018422.82398-1783686174686.87))-$O$1</f>
        <v>38214798.0976563</v>
      </c>
      <c r="O1941" s="41" t="n">
        <f aca="false">N1941*100/$O$2</f>
        <v>97.7688910778705</v>
      </c>
      <c r="R1941" s="47" t="n">
        <f aca="false">SUM(D1941,I1941,N1941)</f>
        <v>275136286.997559</v>
      </c>
      <c r="S1941" s="41" t="n">
        <f aca="false">R1941*100/$R$2</f>
        <v>99.6840419525747</v>
      </c>
      <c r="U1941" s="41" t="n">
        <f aca="false">[1]Plan1!$B1936</f>
        <v>42.17</v>
      </c>
    </row>
    <row r="1942" customFormat="false" ht="15" hidden="false" customHeight="false" outlineLevel="0" collapsed="false">
      <c r="A1942" s="46" t="n">
        <v>43940</v>
      </c>
      <c r="B1942" s="41" t="n">
        <f aca="false">[2]Plan1!$C1937</f>
        <v>0</v>
      </c>
      <c r="C1942" s="41" t="n">
        <f aca="false">$E$5 + B1942</f>
        <v>781</v>
      </c>
      <c r="D1942" s="47" t="n">
        <f aca="false">IF(C1942&gt;$E$5,$E$2+$E$1,(IF(C1942&gt;764.99,C1942^3*3486.59308-C1942^2*7860012.00812+C1942*5908819377.96283-1481278321001.59,IF(C1942&gt;752.99,C1942^3*3588.471445-C1942^2*8028757.56264+C1942*5988077680.84934-1488767378546.26,C1942^3*899.851852-C1942^2*1969009.674601+C1942*1435480406.01138-348666163343.76))))-$E$1</f>
        <v>148979041.172119</v>
      </c>
      <c r="E1942" s="47" t="n">
        <f aca="false">D1942*100/$E$2</f>
        <v>100</v>
      </c>
      <c r="G1942" s="41" t="n">
        <f aca="false">[3]Plan1!$C1937</f>
        <v>0</v>
      </c>
      <c r="H1942" s="41" t="n">
        <f aca="false">$J$5 + G1942</f>
        <v>760</v>
      </c>
      <c r="I1942" s="47" t="n">
        <f aca="false">IF(H1942&gt;$J$5,$J$2+$J$1,(IF(H1942&gt;739.99,H1942^3*2498.244218-H1942^2*5471052.355142+H1942*3994605728.77515-972400879260.135,H1942^3*1396.138889-H1942^2*3002770.071427+H1942*2152080038.43115-513963640099.415)))-$J$1</f>
        <v>87942447.7277832</v>
      </c>
      <c r="J1942" s="47" t="n">
        <f aca="false">I1942*100/$J$2</f>
        <v>99.9999999974793</v>
      </c>
      <c r="L1942" s="41" t="n">
        <f aca="false">[4]Plan1!$C1937</f>
        <v>-0.17</v>
      </c>
      <c r="M1942" s="41" t="n">
        <f aca="false">$O$5 + L1942</f>
        <v>838.61</v>
      </c>
      <c r="N1942" s="47" t="n">
        <f aca="false">IF(M1942&gt;$O$5,$O$2+$O$1,(M1942^3*3270.5936-M1942^2*8015778.389801+M1942*6549018422.82398-1783686174686.87))-$O$1</f>
        <v>38214798.0976563</v>
      </c>
      <c r="O1942" s="41" t="n">
        <f aca="false">N1942*100/$O$2</f>
        <v>97.7688910778705</v>
      </c>
      <c r="R1942" s="47" t="n">
        <f aca="false">SUM(D1942,I1942,N1942)</f>
        <v>275136286.997559</v>
      </c>
      <c r="S1942" s="41" t="n">
        <f aca="false">R1942*100/$R$2</f>
        <v>99.6840419525747</v>
      </c>
      <c r="U1942" s="41" t="n">
        <f aca="false">[1]Plan1!$B1937</f>
        <v>39.77</v>
      </c>
    </row>
    <row r="1943" customFormat="false" ht="15" hidden="false" customHeight="false" outlineLevel="0" collapsed="false">
      <c r="A1943" s="46" t="n">
        <v>43941</v>
      </c>
      <c r="B1943" s="41" t="n">
        <f aca="false">[2]Plan1!$C1938</f>
        <v>0</v>
      </c>
      <c r="C1943" s="41" t="n">
        <f aca="false">$E$5 + B1943</f>
        <v>781</v>
      </c>
      <c r="D1943" s="47" t="n">
        <f aca="false">IF(C1943&gt;$E$5,$E$2+$E$1,(IF(C1943&gt;764.99,C1943^3*3486.59308-C1943^2*7860012.00812+C1943*5908819377.96283-1481278321001.59,IF(C1943&gt;752.99,C1943^3*3588.471445-C1943^2*8028757.56264+C1943*5988077680.84934-1488767378546.26,C1943^3*899.851852-C1943^2*1969009.674601+C1943*1435480406.01138-348666163343.76))))-$E$1</f>
        <v>148979041.172119</v>
      </c>
      <c r="E1943" s="47" t="n">
        <f aca="false">D1943*100/$E$2</f>
        <v>100</v>
      </c>
      <c r="G1943" s="41" t="n">
        <f aca="false">[3]Plan1!$C1938</f>
        <v>0</v>
      </c>
      <c r="H1943" s="41" t="n">
        <f aca="false">$J$5 + G1943</f>
        <v>760</v>
      </c>
      <c r="I1943" s="47" t="n">
        <f aca="false">IF(H1943&gt;$J$5,$J$2+$J$1,(IF(H1943&gt;739.99,H1943^3*2498.244218-H1943^2*5471052.355142+H1943*3994605728.77515-972400879260.135,H1943^3*1396.138889-H1943^2*3002770.071427+H1943*2152080038.43115-513963640099.415)))-$J$1</f>
        <v>87942447.7277832</v>
      </c>
      <c r="J1943" s="47" t="n">
        <f aca="false">I1943*100/$J$2</f>
        <v>99.9999999974793</v>
      </c>
      <c r="L1943" s="41" t="n">
        <f aca="false">[4]Plan1!$C1938</f>
        <v>-0.18</v>
      </c>
      <c r="M1943" s="41" t="n">
        <f aca="false">$O$5 + L1943</f>
        <v>838.6</v>
      </c>
      <c r="N1943" s="47" t="n">
        <f aca="false">IF(M1943&gt;$O$5,$O$2+$O$1,(M1943^3*3270.5936-M1943^2*8015778.389801+M1943*6549018422.82398-1783686174686.87))-$O$1</f>
        <v>38163883.2299805</v>
      </c>
      <c r="O1943" s="41" t="n">
        <f aca="false">N1943*100/$O$2</f>
        <v>97.6386302783939</v>
      </c>
      <c r="R1943" s="47" t="n">
        <f aca="false">SUM(D1943,I1943,N1943)</f>
        <v>275085372.129883</v>
      </c>
      <c r="S1943" s="41" t="n">
        <f aca="false">R1943*100/$R$2</f>
        <v>99.6655950953434</v>
      </c>
      <c r="U1943" s="41" t="n">
        <f aca="false">[1]Plan1!$B1938</f>
        <v>39.29</v>
      </c>
    </row>
    <row r="1944" customFormat="false" ht="15" hidden="false" customHeight="false" outlineLevel="0" collapsed="false">
      <c r="A1944" s="46" t="n">
        <v>43942</v>
      </c>
      <c r="B1944" s="41" t="n">
        <f aca="false">[2]Plan1!$C1939</f>
        <v>0</v>
      </c>
      <c r="C1944" s="41" t="n">
        <f aca="false">$E$5 + B1944</f>
        <v>781</v>
      </c>
      <c r="D1944" s="47" t="n">
        <f aca="false">IF(C1944&gt;$E$5,$E$2+$E$1,(IF(C1944&gt;764.99,C1944^3*3486.59308-C1944^2*7860012.00812+C1944*5908819377.96283-1481278321001.59,IF(C1944&gt;752.99,C1944^3*3588.471445-C1944^2*8028757.56264+C1944*5988077680.84934-1488767378546.26,C1944^3*899.851852-C1944^2*1969009.674601+C1944*1435480406.01138-348666163343.76))))-$E$1</f>
        <v>148979041.172119</v>
      </c>
      <c r="E1944" s="47" t="n">
        <f aca="false">D1944*100/$E$2</f>
        <v>100</v>
      </c>
      <c r="G1944" s="41" t="n">
        <f aca="false">[3]Plan1!$C1939</f>
        <v>0</v>
      </c>
      <c r="H1944" s="41" t="n">
        <f aca="false">$J$5 + G1944</f>
        <v>760</v>
      </c>
      <c r="I1944" s="47" t="n">
        <f aca="false">IF(H1944&gt;$J$5,$J$2+$J$1,(IF(H1944&gt;739.99,H1944^3*2498.244218-H1944^2*5471052.355142+H1944*3994605728.77515-972400879260.135,H1944^3*1396.138889-H1944^2*3002770.071427+H1944*2152080038.43115-513963640099.415)))-$J$1</f>
        <v>87942447.7277832</v>
      </c>
      <c r="J1944" s="47" t="n">
        <f aca="false">I1944*100/$J$2</f>
        <v>99.9999999974793</v>
      </c>
      <c r="L1944" s="41" t="n">
        <f aca="false">[4]Plan1!$C1939</f>
        <v>-0.18</v>
      </c>
      <c r="M1944" s="41" t="n">
        <f aca="false">$O$5 + L1944</f>
        <v>838.6</v>
      </c>
      <c r="N1944" s="47" t="n">
        <f aca="false">IF(M1944&gt;$O$5,$O$2+$O$1,(M1944^3*3270.5936-M1944^2*8015778.389801+M1944*6549018422.82398-1783686174686.87))-$O$1</f>
        <v>38163883.2299805</v>
      </c>
      <c r="O1944" s="41" t="n">
        <f aca="false">N1944*100/$O$2</f>
        <v>97.6386302783939</v>
      </c>
      <c r="R1944" s="47" t="n">
        <f aca="false">SUM(D1944,I1944,N1944)</f>
        <v>275085372.129883</v>
      </c>
      <c r="S1944" s="41" t="n">
        <f aca="false">R1944*100/$R$2</f>
        <v>99.6655950953434</v>
      </c>
      <c r="U1944" s="41" t="n">
        <f aca="false">[1]Plan1!$B1939</f>
        <v>33.87</v>
      </c>
    </row>
    <row r="1945" customFormat="false" ht="15" hidden="false" customHeight="false" outlineLevel="0" collapsed="false">
      <c r="A1945" s="46" t="n">
        <v>43943</v>
      </c>
      <c r="B1945" s="41" t="n">
        <f aca="false">[2]Plan1!$C1940</f>
        <v>0</v>
      </c>
      <c r="C1945" s="41" t="n">
        <f aca="false">$E$5 + B1945</f>
        <v>781</v>
      </c>
      <c r="D1945" s="47" t="n">
        <f aca="false">IF(C1945&gt;$E$5,$E$2+$E$1,(IF(C1945&gt;764.99,C1945^3*3486.59308-C1945^2*7860012.00812+C1945*5908819377.96283-1481278321001.59,IF(C1945&gt;752.99,C1945^3*3588.471445-C1945^2*8028757.56264+C1945*5988077680.84934-1488767378546.26,C1945^3*899.851852-C1945^2*1969009.674601+C1945*1435480406.01138-348666163343.76))))-$E$1</f>
        <v>148979041.172119</v>
      </c>
      <c r="E1945" s="47" t="n">
        <f aca="false">D1945*100/$E$2</f>
        <v>100</v>
      </c>
      <c r="G1945" s="41" t="n">
        <f aca="false">[3]Plan1!$C1940</f>
        <v>0</v>
      </c>
      <c r="H1945" s="41" t="n">
        <f aca="false">$J$5 + G1945</f>
        <v>760</v>
      </c>
      <c r="I1945" s="47" t="n">
        <f aca="false">IF(H1945&gt;$J$5,$J$2+$J$1,(IF(H1945&gt;739.99,H1945^3*2498.244218-H1945^2*5471052.355142+H1945*3994605728.77515-972400879260.135,H1945^3*1396.138889-H1945^2*3002770.071427+H1945*2152080038.43115-513963640099.415)))-$J$1</f>
        <v>87942447.7277832</v>
      </c>
      <c r="J1945" s="47" t="n">
        <f aca="false">I1945*100/$J$2</f>
        <v>99.9999999974793</v>
      </c>
      <c r="L1945" s="41" t="n">
        <f aca="false">[4]Plan1!$C1940</f>
        <v>-0.19</v>
      </c>
      <c r="M1945" s="41" t="n">
        <f aca="false">$O$5 + L1945</f>
        <v>838.59</v>
      </c>
      <c r="N1945" s="47" t="n">
        <f aca="false">IF(M1945&gt;$O$5,$O$2+$O$1,(M1945^3*3270.5936-M1945^2*8015778.389801+M1945*6549018422.82398-1783686174686.87))-$O$1</f>
        <v>38113010.8393555</v>
      </c>
      <c r="O1945" s="41" t="n">
        <f aca="false">N1945*100/$O$2</f>
        <v>97.5084781523725</v>
      </c>
      <c r="R1945" s="47" t="n">
        <f aca="false">SUM(D1945,I1945,N1945)</f>
        <v>275034499.739258</v>
      </c>
      <c r="S1945" s="41" t="n">
        <f aca="false">R1945*100/$R$2</f>
        <v>99.6471636278818</v>
      </c>
      <c r="U1945" s="41" t="n">
        <f aca="false">[1]Plan1!$B1940</f>
        <v>33.01</v>
      </c>
    </row>
    <row r="1946" customFormat="false" ht="15" hidden="false" customHeight="false" outlineLevel="0" collapsed="false">
      <c r="A1946" s="46" t="n">
        <v>43944</v>
      </c>
      <c r="B1946" s="41" t="n">
        <f aca="false">[2]Plan1!$C1941</f>
        <v>0</v>
      </c>
      <c r="C1946" s="41" t="n">
        <f aca="false">$E$5 + B1946</f>
        <v>781</v>
      </c>
      <c r="D1946" s="47" t="n">
        <f aca="false">IF(C1946&gt;$E$5,$E$2+$E$1,(IF(C1946&gt;764.99,C1946^3*3486.59308-C1946^2*7860012.00812+C1946*5908819377.96283-1481278321001.59,IF(C1946&gt;752.99,C1946^3*3588.471445-C1946^2*8028757.56264+C1946*5988077680.84934-1488767378546.26,C1946^3*899.851852-C1946^2*1969009.674601+C1946*1435480406.01138-348666163343.76))))-$E$1</f>
        <v>148979041.172119</v>
      </c>
      <c r="E1946" s="47" t="n">
        <f aca="false">D1946*100/$E$2</f>
        <v>100</v>
      </c>
      <c r="G1946" s="41" t="n">
        <f aca="false">[3]Plan1!$C1941</f>
        <v>0</v>
      </c>
      <c r="H1946" s="41" t="n">
        <f aca="false">$J$5 + G1946</f>
        <v>760</v>
      </c>
      <c r="I1946" s="47" t="n">
        <f aca="false">IF(H1946&gt;$J$5,$J$2+$J$1,(IF(H1946&gt;739.99,H1946^3*2498.244218-H1946^2*5471052.355142+H1946*3994605728.77515-972400879260.135,H1946^3*1396.138889-H1946^2*3002770.071427+H1946*2152080038.43115-513963640099.415)))-$J$1</f>
        <v>87942447.7277832</v>
      </c>
      <c r="J1946" s="47" t="n">
        <f aca="false">I1946*100/$J$2</f>
        <v>99.9999999974793</v>
      </c>
      <c r="L1946" s="41" t="n">
        <f aca="false">[4]Plan1!$C1941</f>
        <v>-0.2</v>
      </c>
      <c r="M1946" s="41" t="n">
        <f aca="false">$O$5 + L1946</f>
        <v>838.58</v>
      </c>
      <c r="N1946" s="47" t="n">
        <f aca="false">IF(M1946&gt;$O$5,$O$2+$O$1,(M1946^3*3270.5936-M1946^2*8015778.389801+M1946*6549018422.82398-1783686174686.87))-$O$1</f>
        <v>38062180.9052734</v>
      </c>
      <c r="O1946" s="41" t="n">
        <f aca="false">N1946*100/$O$2</f>
        <v>97.3784346473392</v>
      </c>
      <c r="R1946" s="47" t="n">
        <f aca="false">SUM(D1946,I1946,N1946)</f>
        <v>274983669.805176</v>
      </c>
      <c r="S1946" s="41" t="n">
        <f aca="false">R1946*100/$R$2</f>
        <v>99.6287475427599</v>
      </c>
      <c r="U1946" s="41" t="n">
        <f aca="false">[1]Plan1!$B1941</f>
        <v>31.74</v>
      </c>
    </row>
    <row r="1947" customFormat="false" ht="15" hidden="false" customHeight="false" outlineLevel="0" collapsed="false">
      <c r="A1947" s="46" t="n">
        <v>43945</v>
      </c>
      <c r="B1947" s="41" t="n">
        <f aca="false">[2]Plan1!$C1942</f>
        <v>0</v>
      </c>
      <c r="C1947" s="41" t="n">
        <f aca="false">$E$5 + B1947</f>
        <v>781</v>
      </c>
      <c r="D1947" s="47" t="n">
        <f aca="false">IF(C1947&gt;$E$5,$E$2+$E$1,(IF(C1947&gt;764.99,C1947^3*3486.59308-C1947^2*7860012.00812+C1947*5908819377.96283-1481278321001.59,IF(C1947&gt;752.99,C1947^3*3588.471445-C1947^2*8028757.56264+C1947*5988077680.84934-1488767378546.26,C1947^3*899.851852-C1947^2*1969009.674601+C1947*1435480406.01138-348666163343.76))))-$E$1</f>
        <v>148979041.172119</v>
      </c>
      <c r="E1947" s="47" t="n">
        <f aca="false">D1947*100/$E$2</f>
        <v>100</v>
      </c>
      <c r="G1947" s="41" t="n">
        <f aca="false">[3]Plan1!$C1942</f>
        <v>0</v>
      </c>
      <c r="H1947" s="41" t="n">
        <f aca="false">$J$5 + G1947</f>
        <v>760</v>
      </c>
      <c r="I1947" s="47" t="n">
        <f aca="false">IF(H1947&gt;$J$5,$J$2+$J$1,(IF(H1947&gt;739.99,H1947^3*2498.244218-H1947^2*5471052.355142+H1947*3994605728.77515-972400879260.135,H1947^3*1396.138889-H1947^2*3002770.071427+H1947*2152080038.43115-513963640099.415)))-$J$1</f>
        <v>87942447.7277832</v>
      </c>
      <c r="J1947" s="47" t="n">
        <f aca="false">I1947*100/$J$2</f>
        <v>99.9999999974793</v>
      </c>
      <c r="L1947" s="41" t="n">
        <f aca="false">[4]Plan1!$C1942</f>
        <v>-0.21</v>
      </c>
      <c r="M1947" s="41" t="n">
        <f aca="false">$O$5 + L1947</f>
        <v>838.57</v>
      </c>
      <c r="N1947" s="47" t="n">
        <f aca="false">IF(M1947&gt;$O$5,$O$2+$O$1,(M1947^3*3270.5936-M1947^2*8015778.389801+M1947*6549018422.82398-1783686174686.87))-$O$1</f>
        <v>38011393.4082031</v>
      </c>
      <c r="O1947" s="41" t="n">
        <f aca="false">N1947*100/$O$2</f>
        <v>97.248499713325</v>
      </c>
      <c r="R1947" s="47" t="n">
        <f aca="false">SUM(D1947,I1947,N1947)</f>
        <v>274932882.308105</v>
      </c>
      <c r="S1947" s="41" t="n">
        <f aca="false">R1947*100/$R$2</f>
        <v>99.6103468329012</v>
      </c>
      <c r="U1947" s="41" t="n">
        <f aca="false">[1]Plan1!$B1942</f>
        <v>31.74</v>
      </c>
    </row>
    <row r="1948" customFormat="false" ht="15" hidden="false" customHeight="false" outlineLevel="0" collapsed="false">
      <c r="A1948" s="46" t="n">
        <v>43946</v>
      </c>
      <c r="B1948" s="41" t="n">
        <f aca="false">[2]Plan1!$C1943</f>
        <v>0</v>
      </c>
      <c r="C1948" s="41" t="n">
        <f aca="false">$E$5 + B1948</f>
        <v>781</v>
      </c>
      <c r="D1948" s="47" t="n">
        <f aca="false">IF(C1948&gt;$E$5,$E$2+$E$1,(IF(C1948&gt;764.99,C1948^3*3486.59308-C1948^2*7860012.00812+C1948*5908819377.96283-1481278321001.59,IF(C1948&gt;752.99,C1948^3*3588.471445-C1948^2*8028757.56264+C1948*5988077680.84934-1488767378546.26,C1948^3*899.851852-C1948^2*1969009.674601+C1948*1435480406.01138-348666163343.76))))-$E$1</f>
        <v>148979041.172119</v>
      </c>
      <c r="E1948" s="47" t="n">
        <f aca="false">D1948*100/$E$2</f>
        <v>100</v>
      </c>
      <c r="G1948" s="41" t="n">
        <f aca="false">[3]Plan1!$C1943</f>
        <v>0</v>
      </c>
      <c r="H1948" s="41" t="n">
        <f aca="false">$J$5 + G1948</f>
        <v>760</v>
      </c>
      <c r="I1948" s="47" t="n">
        <f aca="false">IF(H1948&gt;$J$5,$J$2+$J$1,(IF(H1948&gt;739.99,H1948^3*2498.244218-H1948^2*5471052.355142+H1948*3994605728.77515-972400879260.135,H1948^3*1396.138889-H1948^2*3002770.071427+H1948*2152080038.43115-513963640099.415)))-$J$1</f>
        <v>87942447.7277832</v>
      </c>
      <c r="J1948" s="47" t="n">
        <f aca="false">I1948*100/$J$2</f>
        <v>99.9999999974793</v>
      </c>
      <c r="L1948" s="41" t="n">
        <f aca="false">[4]Plan1!$C1943</f>
        <v>-0.21</v>
      </c>
      <c r="M1948" s="41" t="n">
        <f aca="false">$O$5 + L1948</f>
        <v>838.57</v>
      </c>
      <c r="N1948" s="47" t="n">
        <f aca="false">IF(M1948&gt;$O$5,$O$2+$O$1,(M1948^3*3270.5936-M1948^2*8015778.389801+M1948*6549018422.82398-1783686174686.87))-$O$1</f>
        <v>38011393.4082031</v>
      </c>
      <c r="O1948" s="41" t="n">
        <f aca="false">N1948*100/$O$2</f>
        <v>97.248499713325</v>
      </c>
      <c r="R1948" s="47" t="n">
        <f aca="false">SUM(D1948,I1948,N1948)</f>
        <v>274932882.308105</v>
      </c>
      <c r="S1948" s="41" t="n">
        <f aca="false">R1948*100/$R$2</f>
        <v>99.6103468329012</v>
      </c>
      <c r="U1948" s="41" t="n">
        <f aca="false">[1]Plan1!$B1943</f>
        <v>28.49</v>
      </c>
    </row>
    <row r="1949" customFormat="false" ht="15" hidden="false" customHeight="false" outlineLevel="0" collapsed="false">
      <c r="A1949" s="46" t="n">
        <v>43947</v>
      </c>
      <c r="B1949" s="41" t="n">
        <f aca="false">[2]Plan1!$C1944</f>
        <v>0</v>
      </c>
      <c r="C1949" s="41" t="n">
        <f aca="false">$E$5 + B1949</f>
        <v>781</v>
      </c>
      <c r="D1949" s="47" t="n">
        <f aca="false">IF(C1949&gt;$E$5,$E$2+$E$1,(IF(C1949&gt;764.99,C1949^3*3486.59308-C1949^2*7860012.00812+C1949*5908819377.96283-1481278321001.59,IF(C1949&gt;752.99,C1949^3*3588.471445-C1949^2*8028757.56264+C1949*5988077680.84934-1488767378546.26,C1949^3*899.851852-C1949^2*1969009.674601+C1949*1435480406.01138-348666163343.76))))-$E$1</f>
        <v>148979041.172119</v>
      </c>
      <c r="E1949" s="47" t="n">
        <f aca="false">D1949*100/$E$2</f>
        <v>100</v>
      </c>
      <c r="G1949" s="41" t="n">
        <f aca="false">[3]Plan1!$C1944</f>
        <v>0</v>
      </c>
      <c r="H1949" s="41" t="n">
        <f aca="false">$J$5 + G1949</f>
        <v>760</v>
      </c>
      <c r="I1949" s="47" t="n">
        <f aca="false">IF(H1949&gt;$J$5,$J$2+$J$1,(IF(H1949&gt;739.99,H1949^3*2498.244218-H1949^2*5471052.355142+H1949*3994605728.77515-972400879260.135,H1949^3*1396.138889-H1949^2*3002770.071427+H1949*2152080038.43115-513963640099.415)))-$J$1</f>
        <v>87942447.7277832</v>
      </c>
      <c r="J1949" s="47" t="n">
        <f aca="false">I1949*100/$J$2</f>
        <v>99.9999999974793</v>
      </c>
      <c r="L1949" s="41" t="n">
        <f aca="false">[4]Plan1!$C1944</f>
        <v>-0.23</v>
      </c>
      <c r="M1949" s="41" t="n">
        <f aca="false">$O$5 + L1949</f>
        <v>838.55</v>
      </c>
      <c r="N1949" s="47" t="n">
        <f aca="false">IF(M1949&gt;$O$5,$O$2+$O$1,(M1949^3*3270.5936-M1949^2*8015778.389801+M1949*6549018422.82398-1783686174686.87))-$O$1</f>
        <v>37909945.6455078</v>
      </c>
      <c r="O1949" s="41" t="n">
        <f aca="false">N1949*100/$O$2</f>
        <v>96.9889553547311</v>
      </c>
      <c r="R1949" s="47" t="n">
        <f aca="false">SUM(D1949,I1949,N1949)</f>
        <v>274831434.54541</v>
      </c>
      <c r="S1949" s="41" t="n">
        <f aca="false">R1949*100/$R$2</f>
        <v>99.5735915101379</v>
      </c>
      <c r="U1949" s="41" t="n">
        <f aca="false">[1]Plan1!$B1944</f>
        <v>26.17</v>
      </c>
    </row>
    <row r="1950" customFormat="false" ht="15" hidden="false" customHeight="false" outlineLevel="0" collapsed="false">
      <c r="A1950" s="46" t="n">
        <v>43948</v>
      </c>
      <c r="B1950" s="41" t="n">
        <f aca="false">[2]Plan1!$C1945</f>
        <v>0</v>
      </c>
      <c r="C1950" s="41" t="n">
        <f aca="false">$E$5 + B1950</f>
        <v>781</v>
      </c>
      <c r="D1950" s="47" t="n">
        <f aca="false">IF(C1950&gt;$E$5,$E$2+$E$1,(IF(C1950&gt;764.99,C1950^3*3486.59308-C1950^2*7860012.00812+C1950*5908819377.96283-1481278321001.59,IF(C1950&gt;752.99,C1950^3*3588.471445-C1950^2*8028757.56264+C1950*5988077680.84934-1488767378546.26,C1950^3*899.851852-C1950^2*1969009.674601+C1950*1435480406.01138-348666163343.76))))-$E$1</f>
        <v>148979041.172119</v>
      </c>
      <c r="E1950" s="47" t="n">
        <f aca="false">D1950*100/$E$2</f>
        <v>100</v>
      </c>
      <c r="G1950" s="41" t="n">
        <f aca="false">[3]Plan1!$C1945</f>
        <v>0</v>
      </c>
      <c r="H1950" s="41" t="n">
        <f aca="false">$J$5 + G1950</f>
        <v>760</v>
      </c>
      <c r="I1950" s="47" t="n">
        <f aca="false">IF(H1950&gt;$J$5,$J$2+$J$1,(IF(H1950&gt;739.99,H1950^3*2498.244218-H1950^2*5471052.355142+H1950*3994605728.77515-972400879260.135,H1950^3*1396.138889-H1950^2*3002770.071427+H1950*2152080038.43115-513963640099.415)))-$J$1</f>
        <v>87942447.7277832</v>
      </c>
      <c r="J1950" s="47" t="n">
        <f aca="false">I1950*100/$J$2</f>
        <v>99.9999999974793</v>
      </c>
      <c r="L1950" s="41" t="n">
        <f aca="false">[4]Plan1!$C1945</f>
        <v>-0.24</v>
      </c>
      <c r="M1950" s="41" t="n">
        <f aca="false">$O$5 + L1950</f>
        <v>838.54</v>
      </c>
      <c r="N1950" s="47" t="n">
        <f aca="false">IF(M1950&gt;$O$5,$O$2+$O$1,(M1950^3*3270.5936-M1950^2*8015778.389801+M1950*6549018422.82398-1783686174686.87))-$O$1</f>
        <v>37859285.3408203</v>
      </c>
      <c r="O1950" s="41" t="n">
        <f aca="false">N1950*100/$O$2</f>
        <v>96.8593458302137</v>
      </c>
      <c r="R1950" s="47" t="n">
        <f aca="false">SUM(D1950,I1950,N1950)</f>
        <v>274780774.240723</v>
      </c>
      <c r="S1950" s="41" t="n">
        <f aca="false">R1950*100/$R$2</f>
        <v>99.5552368830805</v>
      </c>
      <c r="U1950" s="41" t="n">
        <f aca="false">[1]Plan1!$B1945</f>
        <v>25.42</v>
      </c>
    </row>
    <row r="1951" customFormat="false" ht="15" hidden="false" customHeight="false" outlineLevel="0" collapsed="false">
      <c r="A1951" s="46" t="n">
        <v>43949</v>
      </c>
      <c r="B1951" s="41" t="n">
        <f aca="false">[2]Plan1!$C1946</f>
        <v>0</v>
      </c>
      <c r="C1951" s="41" t="n">
        <f aca="false">$E$5 + B1951</f>
        <v>781</v>
      </c>
      <c r="D1951" s="47" t="n">
        <f aca="false">IF(C1951&gt;$E$5,$E$2+$E$1,(IF(C1951&gt;764.99,C1951^3*3486.59308-C1951^2*7860012.00812+C1951*5908819377.96283-1481278321001.59,IF(C1951&gt;752.99,C1951^3*3588.471445-C1951^2*8028757.56264+C1951*5988077680.84934-1488767378546.26,C1951^3*899.851852-C1951^2*1969009.674601+C1951*1435480406.01138-348666163343.76))))-$E$1</f>
        <v>148979041.172119</v>
      </c>
      <c r="E1951" s="47" t="n">
        <f aca="false">D1951*100/$E$2</f>
        <v>100</v>
      </c>
      <c r="G1951" s="41" t="n">
        <f aca="false">[3]Plan1!$C1946</f>
        <v>0</v>
      </c>
      <c r="H1951" s="41" t="n">
        <f aca="false">$J$5 + G1951</f>
        <v>760</v>
      </c>
      <c r="I1951" s="47" t="n">
        <f aca="false">IF(H1951&gt;$J$5,$J$2+$J$1,(IF(H1951&gt;739.99,H1951^3*2498.244218-H1951^2*5471052.355142+H1951*3994605728.77515-972400879260.135,H1951^3*1396.138889-H1951^2*3002770.071427+H1951*2152080038.43115-513963640099.415)))-$J$1</f>
        <v>87942447.7277832</v>
      </c>
      <c r="J1951" s="47" t="n">
        <f aca="false">I1951*100/$J$2</f>
        <v>99.9999999974793</v>
      </c>
      <c r="L1951" s="41" t="n">
        <f aca="false">[4]Plan1!$C1946</f>
        <v>-0.25</v>
      </c>
      <c r="M1951" s="41" t="n">
        <f aca="false">$O$5 + L1951</f>
        <v>838.53</v>
      </c>
      <c r="N1951" s="47" t="n">
        <f aca="false">IF(M1951&gt;$O$5,$O$2+$O$1,(M1951^3*3270.5936-M1951^2*8015778.389801+M1951*6549018422.82398-1783686174686.87))-$O$1</f>
        <v>37808667.3945313</v>
      </c>
      <c r="O1951" s="41" t="n">
        <f aca="false">N1951*100/$O$2</f>
        <v>96.729844675591</v>
      </c>
      <c r="R1951" s="47" t="n">
        <f aca="false">SUM(D1951,I1951,N1951)</f>
        <v>274730156.294434</v>
      </c>
      <c r="S1951" s="41" t="n">
        <f aca="false">R1951*100/$R$2</f>
        <v>99.5368976028042</v>
      </c>
      <c r="U1951" s="41" t="n">
        <f aca="false">[1]Plan1!$B1946</f>
        <v>34.31</v>
      </c>
    </row>
    <row r="1952" customFormat="false" ht="15" hidden="false" customHeight="false" outlineLevel="0" collapsed="false">
      <c r="A1952" s="46" t="n">
        <v>43950</v>
      </c>
      <c r="B1952" s="41" t="n">
        <f aca="false">[2]Plan1!$C1947</f>
        <v>0</v>
      </c>
      <c r="C1952" s="41" t="n">
        <f aca="false">$E$5 + B1952</f>
        <v>781</v>
      </c>
      <c r="D1952" s="47" t="n">
        <f aca="false">IF(C1952&gt;$E$5,$E$2+$E$1,(IF(C1952&gt;764.99,C1952^3*3486.59308-C1952^2*7860012.00812+C1952*5908819377.96283-1481278321001.59,IF(C1952&gt;752.99,C1952^3*3588.471445-C1952^2*8028757.56264+C1952*5988077680.84934-1488767378546.26,C1952^3*899.851852-C1952^2*1969009.674601+C1952*1435480406.01138-348666163343.76))))-$E$1</f>
        <v>148979041.172119</v>
      </c>
      <c r="E1952" s="47" t="n">
        <f aca="false">D1952*100/$E$2</f>
        <v>100</v>
      </c>
      <c r="G1952" s="41" t="n">
        <f aca="false">[3]Plan1!$C1947</f>
        <v>0</v>
      </c>
      <c r="H1952" s="41" t="n">
        <f aca="false">$J$5 + G1952</f>
        <v>760</v>
      </c>
      <c r="I1952" s="47" t="n">
        <f aca="false">IF(H1952&gt;$J$5,$J$2+$J$1,(IF(H1952&gt;739.99,H1952^3*2498.244218-H1952^2*5471052.355142+H1952*3994605728.77515-972400879260.135,H1952^3*1396.138889-H1952^2*3002770.071427+H1952*2152080038.43115-513963640099.415)))-$J$1</f>
        <v>87942447.7277832</v>
      </c>
      <c r="J1952" s="47" t="n">
        <f aca="false">I1952*100/$J$2</f>
        <v>99.9999999974793</v>
      </c>
      <c r="L1952" s="41" t="n">
        <f aca="false">[4]Plan1!$C1947</f>
        <v>-0.26</v>
      </c>
      <c r="M1952" s="41" t="n">
        <f aca="false">$O$5 + L1952</f>
        <v>838.52</v>
      </c>
      <c r="N1952" s="47" t="n">
        <f aca="false">IF(M1952&gt;$O$5,$O$2+$O$1,(M1952^3*3270.5936-M1952^2*8015778.389801+M1952*6549018422.82398-1783686174686.87))-$O$1</f>
        <v>37758091.7890625</v>
      </c>
      <c r="O1952" s="41" t="n">
        <f aca="false">N1952*100/$O$2</f>
        <v>96.6004518458909</v>
      </c>
      <c r="R1952" s="47" t="n">
        <f aca="false">SUM(D1952,I1952,N1952)</f>
        <v>274679580.688965</v>
      </c>
      <c r="S1952" s="41" t="n">
        <f aca="false">R1952*100/$R$2</f>
        <v>99.5185736629402</v>
      </c>
      <c r="U1952" s="41" t="n">
        <f aca="false">[1]Plan1!$B1947</f>
        <v>26.93</v>
      </c>
    </row>
    <row r="1953" customFormat="false" ht="15" hidden="false" customHeight="false" outlineLevel="0" collapsed="false">
      <c r="A1953" s="46" t="n">
        <v>43951</v>
      </c>
      <c r="B1953" s="41" t="n">
        <f aca="false">[2]Plan1!$C1948</f>
        <v>0</v>
      </c>
      <c r="C1953" s="41" t="n">
        <f aca="false">$E$5 + B1953</f>
        <v>781</v>
      </c>
      <c r="D1953" s="47" t="n">
        <f aca="false">IF(C1953&gt;$E$5,$E$2+$E$1,(IF(C1953&gt;764.99,C1953^3*3486.59308-C1953^2*7860012.00812+C1953*5908819377.96283-1481278321001.59,IF(C1953&gt;752.99,C1953^3*3588.471445-C1953^2*8028757.56264+C1953*5988077680.84934-1488767378546.26,C1953^3*899.851852-C1953^2*1969009.674601+C1953*1435480406.01138-348666163343.76))))-$E$1</f>
        <v>148979041.172119</v>
      </c>
      <c r="E1953" s="47" t="n">
        <f aca="false">D1953*100/$E$2</f>
        <v>100</v>
      </c>
      <c r="G1953" s="41" t="n">
        <f aca="false">[3]Plan1!$C1948</f>
        <v>0</v>
      </c>
      <c r="H1953" s="41" t="n">
        <f aca="false">$J$5 + G1953</f>
        <v>760</v>
      </c>
      <c r="I1953" s="47" t="n">
        <f aca="false">IF(H1953&gt;$J$5,$J$2+$J$1,(IF(H1953&gt;739.99,H1953^3*2498.244218-H1953^2*5471052.355142+H1953*3994605728.77515-972400879260.135,H1953^3*1396.138889-H1953^2*3002770.071427+H1953*2152080038.43115-513963640099.415)))-$J$1</f>
        <v>87942447.7277832</v>
      </c>
      <c r="J1953" s="47" t="n">
        <f aca="false">I1953*100/$J$2</f>
        <v>99.9999999974793</v>
      </c>
      <c r="L1953" s="41" t="n">
        <f aca="false">[4]Plan1!$C1948</f>
        <v>-0.27</v>
      </c>
      <c r="M1953" s="41" t="n">
        <f aca="false">$O$5 + L1953</f>
        <v>838.51</v>
      </c>
      <c r="N1953" s="47" t="n">
        <f aca="false">IF(M1953&gt;$O$5,$O$2+$O$1,(M1953^3*3270.5936-M1953^2*8015778.389801+M1953*6549018422.82398-1783686174686.87))-$O$1</f>
        <v>37707558.5</v>
      </c>
      <c r="O1953" s="41" t="n">
        <f aca="false">N1953*100/$O$2</f>
        <v>96.4711672786525</v>
      </c>
      <c r="R1953" s="47" t="n">
        <f aca="false">SUM(D1953,I1953,N1953)</f>
        <v>274629047.399902</v>
      </c>
      <c r="S1953" s="41" t="n">
        <f aca="false">R1953*100/$R$2</f>
        <v>99.5002650546433</v>
      </c>
      <c r="U1953" s="41" t="n">
        <f aca="false">[1]Plan1!$B1948</f>
        <v>26.17</v>
      </c>
    </row>
    <row r="1954" customFormat="false" ht="15" hidden="false" customHeight="false" outlineLevel="0" collapsed="false">
      <c r="A1954" s="46" t="n">
        <v>43952</v>
      </c>
      <c r="B1954" s="41" t="n">
        <f aca="false">[2]Plan1!$C1949</f>
        <v>0</v>
      </c>
      <c r="C1954" s="41" t="n">
        <f aca="false">$E$5 + B1954</f>
        <v>781</v>
      </c>
      <c r="D1954" s="47" t="n">
        <f aca="false">IF(C1954&gt;$E$5,$E$2+$E$1,(IF(C1954&gt;764.99,C1954^3*3486.59308-C1954^2*7860012.00812+C1954*5908819377.96283-1481278321001.59,IF(C1954&gt;752.99,C1954^3*3588.471445-C1954^2*8028757.56264+C1954*5988077680.84934-1488767378546.26,C1954^3*899.851852-C1954^2*1969009.674601+C1954*1435480406.01138-348666163343.76))))-$E$1</f>
        <v>148979041.172119</v>
      </c>
      <c r="E1954" s="47" t="n">
        <f aca="false">D1954*100/$E$2</f>
        <v>100</v>
      </c>
      <c r="G1954" s="41" t="n">
        <f aca="false">[3]Plan1!$C1949</f>
        <v>0</v>
      </c>
      <c r="H1954" s="41" t="n">
        <f aca="false">$J$5 + G1954</f>
        <v>760</v>
      </c>
      <c r="I1954" s="47" t="n">
        <f aca="false">IF(H1954&gt;$J$5,$J$2+$J$1,(IF(H1954&gt;739.99,H1954^3*2498.244218-H1954^2*5471052.355142+H1954*3994605728.77515-972400879260.135,H1954^3*1396.138889-H1954^2*3002770.071427+H1954*2152080038.43115-513963640099.415)))-$J$1</f>
        <v>87942447.7277832</v>
      </c>
      <c r="J1954" s="47" t="n">
        <f aca="false">I1954*100/$J$2</f>
        <v>99.9999999974793</v>
      </c>
      <c r="L1954" s="41" t="n">
        <f aca="false">[4]Plan1!$C1949</f>
        <v>-0.27</v>
      </c>
      <c r="M1954" s="41" t="n">
        <f aca="false">$O$5 + L1954</f>
        <v>838.51</v>
      </c>
      <c r="N1954" s="47" t="n">
        <f aca="false">IF(M1954&gt;$O$5,$O$2+$O$1,(M1954^3*3270.5936-M1954^2*8015778.389801+M1954*6549018422.82398-1783686174686.87))-$O$1</f>
        <v>37707558.5</v>
      </c>
      <c r="O1954" s="41" t="n">
        <f aca="false">N1954*100/$O$2</f>
        <v>96.4711672786525</v>
      </c>
      <c r="R1954" s="47" t="n">
        <f aca="false">SUM(D1954,I1954,N1954)</f>
        <v>274629047.399902</v>
      </c>
      <c r="S1954" s="41" t="n">
        <f aca="false">R1954*100/$R$2</f>
        <v>99.5002650546433</v>
      </c>
      <c r="U1954" s="41" t="n">
        <f aca="false">[1]Plan1!$B1949</f>
        <v>29.28</v>
      </c>
    </row>
    <row r="1955" customFormat="false" ht="15" hidden="false" customHeight="false" outlineLevel="0" collapsed="false">
      <c r="A1955" s="46" t="n">
        <v>43953</v>
      </c>
      <c r="B1955" s="41" t="n">
        <f aca="false">[2]Plan1!$C1950</f>
        <v>0</v>
      </c>
      <c r="C1955" s="41" t="n">
        <f aca="false">$E$5 + B1955</f>
        <v>781</v>
      </c>
      <c r="D1955" s="47" t="n">
        <f aca="false">IF(C1955&gt;$E$5,$E$2+$E$1,(IF(C1955&gt;764.99,C1955^3*3486.59308-C1955^2*7860012.00812+C1955*5908819377.96283-1481278321001.59,IF(C1955&gt;752.99,C1955^3*3588.471445-C1955^2*8028757.56264+C1955*5988077680.84934-1488767378546.26,C1955^3*899.851852-C1955^2*1969009.674601+C1955*1435480406.01138-348666163343.76))))-$E$1</f>
        <v>148979041.172119</v>
      </c>
      <c r="E1955" s="47" t="n">
        <f aca="false">D1955*100/$E$2</f>
        <v>100</v>
      </c>
      <c r="G1955" s="41" t="n">
        <f aca="false">[3]Plan1!$C1950</f>
        <v>0</v>
      </c>
      <c r="H1955" s="41" t="n">
        <f aca="false">$J$5 + G1955</f>
        <v>760</v>
      </c>
      <c r="I1955" s="47" t="n">
        <f aca="false">IF(H1955&gt;$J$5,$J$2+$J$1,(IF(H1955&gt;739.99,H1955^3*2498.244218-H1955^2*5471052.355142+H1955*3994605728.77515-972400879260.135,H1955^3*1396.138889-H1955^2*3002770.071427+H1955*2152080038.43115-513963640099.415)))-$J$1</f>
        <v>87942447.7277832</v>
      </c>
      <c r="J1955" s="47" t="n">
        <f aca="false">I1955*100/$J$2</f>
        <v>99.9999999974793</v>
      </c>
      <c r="L1955" s="41" t="n">
        <f aca="false">[4]Plan1!$C1950</f>
        <v>-0.28</v>
      </c>
      <c r="M1955" s="41" t="n">
        <f aca="false">$O$5 + L1955</f>
        <v>838.5</v>
      </c>
      <c r="N1955" s="47" t="n">
        <f aca="false">IF(M1955&gt;$O$5,$O$2+$O$1,(M1955^3*3270.5936-M1955^2*8015778.389801+M1955*6549018422.82398-1783686174686.87))-$O$1</f>
        <v>37657067.5117188</v>
      </c>
      <c r="O1955" s="41" t="n">
        <f aca="false">N1955*100/$O$2</f>
        <v>96.3419909339008</v>
      </c>
      <c r="R1955" s="47" t="n">
        <f aca="false">SUM(D1955,I1955,N1955)</f>
        <v>274578556.411621</v>
      </c>
      <c r="S1955" s="41" t="n">
        <f aca="false">R1955*100/$R$2</f>
        <v>99.4819717722523</v>
      </c>
      <c r="U1955" s="41" t="n">
        <f aca="false">[1]Plan1!$B1950</f>
        <v>30.5</v>
      </c>
    </row>
    <row r="1956" customFormat="false" ht="15" hidden="false" customHeight="false" outlineLevel="0" collapsed="false">
      <c r="A1956" s="46" t="n">
        <v>43954</v>
      </c>
      <c r="B1956" s="41" t="n">
        <f aca="false">[2]Plan1!$C1951</f>
        <v>0</v>
      </c>
      <c r="C1956" s="41" t="n">
        <f aca="false">$E$5 + B1956</f>
        <v>781</v>
      </c>
      <c r="D1956" s="47" t="n">
        <f aca="false">IF(C1956&gt;$E$5,$E$2+$E$1,(IF(C1956&gt;764.99,C1956^3*3486.59308-C1956^2*7860012.00812+C1956*5908819377.96283-1481278321001.59,IF(C1956&gt;752.99,C1956^3*3588.471445-C1956^2*8028757.56264+C1956*5988077680.84934-1488767378546.26,C1956^3*899.851852-C1956^2*1969009.674601+C1956*1435480406.01138-348666163343.76))))-$E$1</f>
        <v>148979041.172119</v>
      </c>
      <c r="E1956" s="47" t="n">
        <f aca="false">D1956*100/$E$2</f>
        <v>100</v>
      </c>
      <c r="G1956" s="41" t="n">
        <f aca="false">[3]Plan1!$C1951</f>
        <v>0</v>
      </c>
      <c r="H1956" s="41" t="n">
        <f aca="false">$J$5 + G1956</f>
        <v>760</v>
      </c>
      <c r="I1956" s="47" t="n">
        <f aca="false">IF(H1956&gt;$J$5,$J$2+$J$1,(IF(H1956&gt;739.99,H1956^3*2498.244218-H1956^2*5471052.355142+H1956*3994605728.77515-972400879260.135,H1956^3*1396.138889-H1956^2*3002770.071427+H1956*2152080038.43115-513963640099.415)))-$J$1</f>
        <v>87942447.7277832</v>
      </c>
      <c r="J1956" s="47" t="n">
        <f aca="false">I1956*100/$J$2</f>
        <v>99.9999999974793</v>
      </c>
      <c r="L1956" s="41" t="n">
        <f aca="false">[4]Plan1!$C1951</f>
        <v>-0.29</v>
      </c>
      <c r="M1956" s="41" t="n">
        <f aca="false">$O$5 + L1956</f>
        <v>838.49</v>
      </c>
      <c r="N1956" s="47" t="n">
        <f aca="false">IF(M1956&gt;$O$5,$O$2+$O$1,(M1956^3*3270.5936-M1956^2*8015778.389801+M1956*6549018422.82398-1783686174686.87))-$O$1</f>
        <v>37606618.8037109</v>
      </c>
      <c r="O1956" s="41" t="n">
        <f aca="false">N1956*100/$O$2</f>
        <v>96.2129227591683</v>
      </c>
      <c r="R1956" s="47" t="n">
        <f aca="false">SUM(D1956,I1956,N1956)</f>
        <v>274528107.703613</v>
      </c>
      <c r="S1956" s="41" t="n">
        <f aca="false">R1956*100/$R$2</f>
        <v>99.4636938083371</v>
      </c>
      <c r="U1956" s="41" t="n">
        <f aca="false">[1]Plan1!$B1951</f>
        <v>26.55</v>
      </c>
    </row>
    <row r="1957" customFormat="false" ht="15" hidden="false" customHeight="false" outlineLevel="0" collapsed="false">
      <c r="A1957" s="46" t="n">
        <v>43955</v>
      </c>
      <c r="B1957" s="41" t="n">
        <f aca="false">[2]Plan1!$C1952</f>
        <v>0</v>
      </c>
      <c r="C1957" s="41" t="n">
        <f aca="false">$E$5 + B1957</f>
        <v>781</v>
      </c>
      <c r="D1957" s="47" t="n">
        <f aca="false">IF(C1957&gt;$E$5,$E$2+$E$1,(IF(C1957&gt;764.99,C1957^3*3486.59308-C1957^2*7860012.00812+C1957*5908819377.96283-1481278321001.59,IF(C1957&gt;752.99,C1957^3*3588.471445-C1957^2*8028757.56264+C1957*5988077680.84934-1488767378546.26,C1957^3*899.851852-C1957^2*1969009.674601+C1957*1435480406.01138-348666163343.76))))-$E$1</f>
        <v>148979041.172119</v>
      </c>
      <c r="E1957" s="47" t="n">
        <f aca="false">D1957*100/$E$2</f>
        <v>100</v>
      </c>
      <c r="G1957" s="41" t="n">
        <f aca="false">[3]Plan1!$C1952</f>
        <v>0</v>
      </c>
      <c r="H1957" s="41" t="n">
        <f aca="false">$J$5 + G1957</f>
        <v>760</v>
      </c>
      <c r="I1957" s="47" t="n">
        <f aca="false">IF(H1957&gt;$J$5,$J$2+$J$1,(IF(H1957&gt;739.99,H1957^3*2498.244218-H1957^2*5471052.355142+H1957*3994605728.77515-972400879260.135,H1957^3*1396.138889-H1957^2*3002770.071427+H1957*2152080038.43115-513963640099.415)))-$J$1</f>
        <v>87942447.7277832</v>
      </c>
      <c r="J1957" s="47" t="n">
        <f aca="false">I1957*100/$J$2</f>
        <v>99.9999999974793</v>
      </c>
      <c r="L1957" s="41" t="n">
        <f aca="false">[4]Plan1!$C1952</f>
        <v>-0.3</v>
      </c>
      <c r="M1957" s="41" t="n">
        <f aca="false">$O$5 + L1957</f>
        <v>838.48</v>
      </c>
      <c r="N1957" s="47" t="n">
        <f aca="false">IF(M1957&gt;$O$5,$O$2+$O$1,(M1957^3*3270.5936-M1957^2*8015778.389801+M1957*6549018422.82398-1783686174686.87))-$O$1</f>
        <v>37556212.3564453</v>
      </c>
      <c r="O1957" s="41" t="n">
        <f aca="false">N1957*100/$O$2</f>
        <v>96.0839627044863</v>
      </c>
      <c r="R1957" s="47" t="n">
        <f aca="false">SUM(D1957,I1957,N1957)</f>
        <v>274477701.256348</v>
      </c>
      <c r="S1957" s="41" t="n">
        <f aca="false">R1957*100/$R$2</f>
        <v>99.4454311558214</v>
      </c>
      <c r="U1957" s="41" t="n">
        <f aca="false">[1]Plan1!$B1952</f>
        <v>23.59</v>
      </c>
    </row>
    <row r="1958" customFormat="false" ht="15" hidden="false" customHeight="false" outlineLevel="0" collapsed="false">
      <c r="A1958" s="46" t="n">
        <v>43956</v>
      </c>
      <c r="B1958" s="41" t="n">
        <f aca="false">[2]Plan1!$C1953</f>
        <v>0</v>
      </c>
      <c r="C1958" s="41" t="n">
        <f aca="false">$E$5 + B1958</f>
        <v>781</v>
      </c>
      <c r="D1958" s="47" t="n">
        <f aca="false">IF(C1958&gt;$E$5,$E$2+$E$1,(IF(C1958&gt;764.99,C1958^3*3486.59308-C1958^2*7860012.00812+C1958*5908819377.96283-1481278321001.59,IF(C1958&gt;752.99,C1958^3*3588.471445-C1958^2*8028757.56264+C1958*5988077680.84934-1488767378546.26,C1958^3*899.851852-C1958^2*1969009.674601+C1958*1435480406.01138-348666163343.76))))-$E$1</f>
        <v>148979041.172119</v>
      </c>
      <c r="E1958" s="47" t="n">
        <f aca="false">D1958*100/$E$2</f>
        <v>100</v>
      </c>
      <c r="G1958" s="41" t="n">
        <f aca="false">[3]Plan1!$C1953</f>
        <v>0</v>
      </c>
      <c r="H1958" s="41" t="n">
        <f aca="false">$J$5 + G1958</f>
        <v>760</v>
      </c>
      <c r="I1958" s="47" t="n">
        <f aca="false">IF(H1958&gt;$J$5,$J$2+$J$1,(IF(H1958&gt;739.99,H1958^3*2498.244218-H1958^2*5471052.355142+H1958*3994605728.77515-972400879260.135,H1958^3*1396.138889-H1958^2*3002770.071427+H1958*2152080038.43115-513963640099.415)))-$J$1</f>
        <v>87942447.7277832</v>
      </c>
      <c r="J1958" s="47" t="n">
        <f aca="false">I1958*100/$J$2</f>
        <v>99.9999999974793</v>
      </c>
      <c r="L1958" s="41" t="n">
        <f aca="false">[4]Plan1!$C1953</f>
        <v>-0.31</v>
      </c>
      <c r="M1958" s="41" t="n">
        <f aca="false">$O$5 + L1958</f>
        <v>838.47</v>
      </c>
      <c r="N1958" s="47" t="n">
        <f aca="false">IF(M1958&gt;$O$5,$O$2+$O$1,(M1958^3*3270.5936-M1958^2*8015778.389801+M1958*6549018422.82398-1783686174686.87))-$O$1</f>
        <v>37505848.1479492</v>
      </c>
      <c r="O1958" s="41" t="n">
        <f aca="false">N1958*100/$O$2</f>
        <v>95.9551107136398</v>
      </c>
      <c r="R1958" s="47" t="n">
        <f aca="false">SUM(D1958,I1958,N1958)</f>
        <v>274427337.047852</v>
      </c>
      <c r="S1958" s="41" t="n">
        <f aca="false">R1958*100/$R$2</f>
        <v>99.4271838067442</v>
      </c>
      <c r="U1958" s="41" t="n">
        <f aca="false">[1]Plan1!$B1953</f>
        <v>32.16</v>
      </c>
    </row>
    <row r="1959" customFormat="false" ht="15" hidden="false" customHeight="false" outlineLevel="0" collapsed="false">
      <c r="A1959" s="46" t="n">
        <v>43957</v>
      </c>
      <c r="B1959" s="41" t="n">
        <f aca="false">[2]Plan1!$C1954</f>
        <v>0</v>
      </c>
      <c r="C1959" s="41" t="n">
        <f aca="false">$E$5 + B1959</f>
        <v>781</v>
      </c>
      <c r="D1959" s="47" t="n">
        <f aca="false">IF(C1959&gt;$E$5,$E$2+$E$1,(IF(C1959&gt;764.99,C1959^3*3486.59308-C1959^2*7860012.00812+C1959*5908819377.96283-1481278321001.59,IF(C1959&gt;752.99,C1959^3*3588.471445-C1959^2*8028757.56264+C1959*5988077680.84934-1488767378546.26,C1959^3*899.851852-C1959^2*1969009.674601+C1959*1435480406.01138-348666163343.76))))-$E$1</f>
        <v>148979041.172119</v>
      </c>
      <c r="E1959" s="47" t="n">
        <f aca="false">D1959*100/$E$2</f>
        <v>100</v>
      </c>
      <c r="G1959" s="41" t="n">
        <f aca="false">[3]Plan1!$C1954</f>
        <v>0</v>
      </c>
      <c r="H1959" s="41" t="n">
        <f aca="false">$J$5 + G1959</f>
        <v>760</v>
      </c>
      <c r="I1959" s="47" t="n">
        <f aca="false">IF(H1959&gt;$J$5,$J$2+$J$1,(IF(H1959&gt;739.99,H1959^3*2498.244218-H1959^2*5471052.355142+H1959*3994605728.77515-972400879260.135,H1959^3*1396.138889-H1959^2*3002770.071427+H1959*2152080038.43115-513963640099.415)))-$J$1</f>
        <v>87942447.7277832</v>
      </c>
      <c r="J1959" s="47" t="n">
        <f aca="false">I1959*100/$J$2</f>
        <v>99.9999999974793</v>
      </c>
      <c r="L1959" s="41" t="n">
        <f aca="false">[4]Plan1!$C1954</f>
        <v>-0.32</v>
      </c>
      <c r="M1959" s="41" t="n">
        <f aca="false">$O$5 + L1959</f>
        <v>838.46</v>
      </c>
      <c r="N1959" s="47" t="n">
        <f aca="false">IF(M1959&gt;$O$5,$O$2+$O$1,(M1959^3*3270.5936-M1959^2*8015778.389801+M1959*6549018422.82398-1783686174686.87))-$O$1</f>
        <v>37455526.1625977</v>
      </c>
      <c r="O1959" s="41" t="n">
        <f aca="false">N1959*100/$O$2</f>
        <v>95.8263667466539</v>
      </c>
      <c r="R1959" s="47" t="n">
        <f aca="false">SUM(D1959,I1959,N1959)</f>
        <v>274377015.0625</v>
      </c>
      <c r="S1959" s="41" t="n">
        <f aca="false">R1959*100/$R$2</f>
        <v>99.4089517554446</v>
      </c>
      <c r="U1959" s="41" t="n">
        <f aca="false">[1]Plan1!$B1954</f>
        <v>31.32</v>
      </c>
    </row>
    <row r="1960" customFormat="false" ht="15" hidden="false" customHeight="false" outlineLevel="0" collapsed="false">
      <c r="A1960" s="46" t="n">
        <v>43958</v>
      </c>
      <c r="B1960" s="41" t="n">
        <f aca="false">[2]Plan1!$C1955</f>
        <v>0</v>
      </c>
      <c r="C1960" s="41" t="n">
        <f aca="false">$E$5 + B1960</f>
        <v>781</v>
      </c>
      <c r="D1960" s="47" t="n">
        <f aca="false">IF(C1960&gt;$E$5,$E$2+$E$1,(IF(C1960&gt;764.99,C1960^3*3486.59308-C1960^2*7860012.00812+C1960*5908819377.96283-1481278321001.59,IF(C1960&gt;752.99,C1960^3*3588.471445-C1960^2*8028757.56264+C1960*5988077680.84934-1488767378546.26,C1960^3*899.851852-C1960^2*1969009.674601+C1960*1435480406.01138-348666163343.76))))-$E$1</f>
        <v>148979041.172119</v>
      </c>
      <c r="E1960" s="47" t="n">
        <f aca="false">D1960*100/$E$2</f>
        <v>100</v>
      </c>
      <c r="G1960" s="41" t="n">
        <f aca="false">[3]Plan1!$C1955</f>
        <v>0</v>
      </c>
      <c r="H1960" s="41" t="n">
        <f aca="false">$J$5 + G1960</f>
        <v>760</v>
      </c>
      <c r="I1960" s="47" t="n">
        <f aca="false">IF(H1960&gt;$J$5,$J$2+$J$1,(IF(H1960&gt;739.99,H1960^3*2498.244218-H1960^2*5471052.355142+H1960*3994605728.77515-972400879260.135,H1960^3*1396.138889-H1960^2*3002770.071427+H1960*2152080038.43115-513963640099.415)))-$J$1</f>
        <v>87942447.7277832</v>
      </c>
      <c r="J1960" s="47" t="n">
        <f aca="false">I1960*100/$J$2</f>
        <v>99.9999999974793</v>
      </c>
      <c r="L1960" s="41" t="n">
        <f aca="false">[4]Plan1!$C1955</f>
        <v>-0.32</v>
      </c>
      <c r="M1960" s="41" t="n">
        <f aca="false">$O$5 + L1960</f>
        <v>838.46</v>
      </c>
      <c r="N1960" s="47" t="n">
        <f aca="false">IF(M1960&gt;$O$5,$O$2+$O$1,(M1960^3*3270.5936-M1960^2*8015778.389801+M1960*6549018422.82398-1783686174686.87))-$O$1</f>
        <v>37455526.1625977</v>
      </c>
      <c r="O1960" s="41" t="n">
        <f aca="false">N1960*100/$O$2</f>
        <v>95.8263667466539</v>
      </c>
      <c r="R1960" s="47" t="n">
        <f aca="false">SUM(D1960,I1960,N1960)</f>
        <v>274377015.0625</v>
      </c>
      <c r="S1960" s="41" t="n">
        <f aca="false">R1960*100/$R$2</f>
        <v>99.4089517554446</v>
      </c>
      <c r="U1960" s="41" t="n">
        <f aca="false">[1]Plan1!$B1955</f>
        <v>31.74</v>
      </c>
    </row>
    <row r="1961" customFormat="false" ht="15" hidden="false" customHeight="false" outlineLevel="0" collapsed="false">
      <c r="A1961" s="46" t="n">
        <v>43959</v>
      </c>
      <c r="B1961" s="41" t="n">
        <f aca="false">[2]Plan1!$C1956</f>
        <v>0</v>
      </c>
      <c r="C1961" s="41" t="n">
        <f aca="false">$E$5 + B1961</f>
        <v>781</v>
      </c>
      <c r="D1961" s="47" t="n">
        <f aca="false">IF(C1961&gt;$E$5,$E$2+$E$1,(IF(C1961&gt;764.99,C1961^3*3486.59308-C1961^2*7860012.00812+C1961*5908819377.96283-1481278321001.59,IF(C1961&gt;752.99,C1961^3*3588.471445-C1961^2*8028757.56264+C1961*5988077680.84934-1488767378546.26,C1961^3*899.851852-C1961^2*1969009.674601+C1961*1435480406.01138-348666163343.76))))-$E$1</f>
        <v>148979041.172119</v>
      </c>
      <c r="E1961" s="47" t="n">
        <f aca="false">D1961*100/$E$2</f>
        <v>100</v>
      </c>
      <c r="G1961" s="41" t="n">
        <f aca="false">[3]Plan1!$C1956</f>
        <v>0</v>
      </c>
      <c r="H1961" s="41" t="n">
        <f aca="false">$J$5 + G1961</f>
        <v>760</v>
      </c>
      <c r="I1961" s="47" t="n">
        <f aca="false">IF(H1961&gt;$J$5,$J$2+$J$1,(IF(H1961&gt;739.99,H1961^3*2498.244218-H1961^2*5471052.355142+H1961*3994605728.77515-972400879260.135,H1961^3*1396.138889-H1961^2*3002770.071427+H1961*2152080038.43115-513963640099.415)))-$J$1</f>
        <v>87942447.7277832</v>
      </c>
      <c r="J1961" s="47" t="n">
        <f aca="false">I1961*100/$J$2</f>
        <v>99.9999999974793</v>
      </c>
      <c r="L1961" s="41" t="n">
        <f aca="false">[4]Plan1!$C1956</f>
        <v>-0.33</v>
      </c>
      <c r="M1961" s="41" t="n">
        <f aca="false">$O$5 + L1961</f>
        <v>838.45</v>
      </c>
      <c r="N1961" s="47" t="n">
        <f aca="false">IF(M1961&gt;$O$5,$O$2+$O$1,(M1961^3*3270.5936-M1961^2*8015778.389801+M1961*6549018422.82398-1783686174686.87))-$O$1</f>
        <v>37405246.3779297</v>
      </c>
      <c r="O1961" s="41" t="n">
        <f aca="false">N1961*100/$O$2</f>
        <v>95.6977307460643</v>
      </c>
      <c r="R1961" s="47" t="n">
        <f aca="false">SUM(D1961,I1961,N1961)</f>
        <v>274326735.277832</v>
      </c>
      <c r="S1961" s="41" t="n">
        <f aca="false">R1961*100/$R$2</f>
        <v>99.3907349937848</v>
      </c>
      <c r="U1961" s="41" t="n">
        <f aca="false">[1]Plan1!$B1956</f>
        <v>29.28</v>
      </c>
    </row>
    <row r="1962" customFormat="false" ht="15" hidden="false" customHeight="false" outlineLevel="0" collapsed="false">
      <c r="A1962" s="46" t="n">
        <v>43960</v>
      </c>
      <c r="B1962" s="41" t="n">
        <f aca="false">[2]Plan1!$C1957</f>
        <v>0</v>
      </c>
      <c r="C1962" s="41" t="n">
        <f aca="false">$E$5 + B1962</f>
        <v>781</v>
      </c>
      <c r="D1962" s="47" t="n">
        <f aca="false">IF(C1962&gt;$E$5,$E$2+$E$1,(IF(C1962&gt;764.99,C1962^3*3486.59308-C1962^2*7860012.00812+C1962*5908819377.96283-1481278321001.59,IF(C1962&gt;752.99,C1962^3*3588.471445-C1962^2*8028757.56264+C1962*5988077680.84934-1488767378546.26,C1962^3*899.851852-C1962^2*1969009.674601+C1962*1435480406.01138-348666163343.76))))-$E$1</f>
        <v>148979041.172119</v>
      </c>
      <c r="E1962" s="47" t="n">
        <f aca="false">D1962*100/$E$2</f>
        <v>100</v>
      </c>
      <c r="G1962" s="41" t="n">
        <f aca="false">[3]Plan1!$C1957</f>
        <v>0</v>
      </c>
      <c r="H1962" s="41" t="n">
        <f aca="false">$J$5 + G1962</f>
        <v>760</v>
      </c>
      <c r="I1962" s="47" t="n">
        <f aca="false">IF(H1962&gt;$J$5,$J$2+$J$1,(IF(H1962&gt;739.99,H1962^3*2498.244218-H1962^2*5471052.355142+H1962*3994605728.77515-972400879260.135,H1962^3*1396.138889-H1962^2*3002770.071427+H1962*2152080038.43115-513963640099.415)))-$J$1</f>
        <v>87942447.7277832</v>
      </c>
      <c r="J1962" s="47" t="n">
        <f aca="false">I1962*100/$J$2</f>
        <v>99.9999999974793</v>
      </c>
      <c r="L1962" s="41" t="n">
        <f aca="false">[4]Plan1!$C1957</f>
        <v>-0.34</v>
      </c>
      <c r="M1962" s="41" t="n">
        <f aca="false">$O$5 + L1962</f>
        <v>838.44</v>
      </c>
      <c r="N1962" s="47" t="n">
        <f aca="false">IF(M1962&gt;$O$5,$O$2+$O$1,(M1962^3*3270.5936-M1962^2*8015778.389801+M1962*6549018422.82398-1783686174686.87))-$O$1</f>
        <v>37355008.7753906</v>
      </c>
      <c r="O1962" s="41" t="n">
        <f aca="false">N1962*100/$O$2</f>
        <v>95.5692026644006</v>
      </c>
      <c r="R1962" s="47" t="n">
        <f aca="false">SUM(D1962,I1962,N1962)</f>
        <v>274276497.675293</v>
      </c>
      <c r="S1962" s="41" t="n">
        <f aca="false">R1962*100/$R$2</f>
        <v>99.3725335150422</v>
      </c>
      <c r="U1962" s="41" t="n">
        <f aca="false">[1]Plan1!$B1957</f>
        <v>21.16</v>
      </c>
    </row>
    <row r="1963" customFormat="false" ht="15" hidden="false" customHeight="false" outlineLevel="0" collapsed="false">
      <c r="A1963" s="46" t="n">
        <v>43961</v>
      </c>
      <c r="B1963" s="41" t="n">
        <f aca="false">[2]Plan1!$C1958</f>
        <v>-0.01</v>
      </c>
      <c r="C1963" s="41" t="n">
        <f aca="false">$E$5 + B1963</f>
        <v>780.99</v>
      </c>
      <c r="D1963" s="47" t="n">
        <f aca="false">IF(C1963&gt;$E$5,$E$2+$E$1,(IF(C1963&gt;764.99,C1963^3*3486.59308-C1963^2*7860012.00812+C1963*5908819377.96283-1481278321001.59,IF(C1963&gt;752.99,C1963^3*3588.471445-C1963^2*8028757.56264+C1963*5988077680.84934-1488767378546.26,C1963^3*899.851852-C1963^2*1969009.674601+C1963*1435480406.01138-348666163343.76))))-$E$1</f>
        <v>148863691.813232</v>
      </c>
      <c r="E1963" s="47" t="n">
        <f aca="false">D1963*100/$E$2</f>
        <v>99.9225734318203</v>
      </c>
      <c r="G1963" s="41" t="n">
        <f aca="false">[3]Plan1!$C1958</f>
        <v>0</v>
      </c>
      <c r="H1963" s="41" t="n">
        <f aca="false">$J$5 + G1963</f>
        <v>760</v>
      </c>
      <c r="I1963" s="47" t="n">
        <f aca="false">IF(H1963&gt;$J$5,$J$2+$J$1,(IF(H1963&gt;739.99,H1963^3*2498.244218-H1963^2*5471052.355142+H1963*3994605728.77515-972400879260.135,H1963^3*1396.138889-H1963^2*3002770.071427+H1963*2152080038.43115-513963640099.415)))-$J$1</f>
        <v>87942447.7277832</v>
      </c>
      <c r="J1963" s="47" t="n">
        <f aca="false">I1963*100/$J$2</f>
        <v>99.9999999974793</v>
      </c>
      <c r="L1963" s="41" t="n">
        <f aca="false">[4]Plan1!$C1958</f>
        <v>-0.35</v>
      </c>
      <c r="M1963" s="41" t="n">
        <f aca="false">$O$5 + L1963</f>
        <v>838.43</v>
      </c>
      <c r="N1963" s="47" t="n">
        <f aca="false">IF(M1963&gt;$O$5,$O$2+$O$1,(M1963^3*3270.5936-M1963^2*8015778.389801+M1963*6549018422.82398-1783686174686.87))-$O$1</f>
        <v>37304813.3344727</v>
      </c>
      <c r="O1963" s="41" t="n">
        <f aca="false">N1963*100/$O$2</f>
        <v>95.4407824491957</v>
      </c>
      <c r="R1963" s="47" t="n">
        <f aca="false">SUM(D1963,I1963,N1963)</f>
        <v>274110952.875488</v>
      </c>
      <c r="S1963" s="41" t="n">
        <f aca="false">R1963*100/$R$2</f>
        <v>99.3125553313252</v>
      </c>
      <c r="U1963" s="41" t="n">
        <f aca="false">[1]Plan1!$B1958</f>
        <v>22.53</v>
      </c>
    </row>
    <row r="1964" customFormat="false" ht="15" hidden="false" customHeight="false" outlineLevel="0" collapsed="false">
      <c r="A1964" s="46" t="n">
        <v>43962</v>
      </c>
      <c r="B1964" s="41" t="n">
        <f aca="false">[2]Plan1!$C1959</f>
        <v>-0.01</v>
      </c>
      <c r="C1964" s="41" t="n">
        <f aca="false">$E$5 + B1964</f>
        <v>780.99</v>
      </c>
      <c r="D1964" s="47" t="n">
        <f aca="false">IF(C1964&gt;$E$5,$E$2+$E$1,(IF(C1964&gt;764.99,C1964^3*3486.59308-C1964^2*7860012.00812+C1964*5908819377.96283-1481278321001.59,IF(C1964&gt;752.99,C1964^3*3588.471445-C1964^2*8028757.56264+C1964*5988077680.84934-1488767378546.26,C1964^3*899.851852-C1964^2*1969009.674601+C1964*1435480406.01138-348666163343.76))))-$E$1</f>
        <v>148863691.813232</v>
      </c>
      <c r="E1964" s="47" t="n">
        <f aca="false">D1964*100/$E$2</f>
        <v>99.9225734318203</v>
      </c>
      <c r="G1964" s="41" t="n">
        <f aca="false">[3]Plan1!$C1959</f>
        <v>0</v>
      </c>
      <c r="H1964" s="41" t="n">
        <f aca="false">$J$5 + G1964</f>
        <v>760</v>
      </c>
      <c r="I1964" s="47" t="n">
        <f aca="false">IF(H1964&gt;$J$5,$J$2+$J$1,(IF(H1964&gt;739.99,H1964^3*2498.244218-H1964^2*5471052.355142+H1964*3994605728.77515-972400879260.135,H1964^3*1396.138889-H1964^2*3002770.071427+H1964*2152080038.43115-513963640099.415)))-$J$1</f>
        <v>87942447.7277832</v>
      </c>
      <c r="J1964" s="47" t="n">
        <f aca="false">I1964*100/$J$2</f>
        <v>99.9999999974793</v>
      </c>
      <c r="L1964" s="41" t="n">
        <f aca="false">[4]Plan1!$C1959</f>
        <v>-0.37</v>
      </c>
      <c r="M1964" s="41" t="n">
        <f aca="false">$O$5 + L1964</f>
        <v>838.41</v>
      </c>
      <c r="N1964" s="47" t="n">
        <f aca="false">IF(M1964&gt;$O$5,$O$2+$O$1,(M1964^3*3270.5936-M1964^2*8015778.389801+M1964*6549018422.82398-1783686174686.87))-$O$1</f>
        <v>37204548.8623047</v>
      </c>
      <c r="O1964" s="41" t="n">
        <f aca="false">N1964*100/$O$2</f>
        <v>95.1842654257819</v>
      </c>
      <c r="R1964" s="47" t="n">
        <f aca="false">SUM(D1964,I1964,N1964)</f>
        <v>274010688.40332</v>
      </c>
      <c r="S1964" s="41" t="n">
        <f aca="false">R1964*100/$R$2</f>
        <v>99.2762287240317</v>
      </c>
      <c r="U1964" s="41" t="n">
        <f aca="false">[1]Plan1!$B1959</f>
        <v>21.84</v>
      </c>
    </row>
    <row r="1965" customFormat="false" ht="15" hidden="false" customHeight="false" outlineLevel="0" collapsed="false">
      <c r="A1965" s="46" t="n">
        <v>43963</v>
      </c>
      <c r="B1965" s="41" t="n">
        <f aca="false">[2]Plan1!$C1960</f>
        <v>-0.02</v>
      </c>
      <c r="C1965" s="41" t="n">
        <f aca="false">$E$5 + B1965</f>
        <v>780.98</v>
      </c>
      <c r="D1965" s="47" t="n">
        <f aca="false">IF(C1965&gt;$E$5,$E$2+$E$1,(IF(C1965&gt;764.99,C1965^3*3486.59308-C1965^2*7860012.00812+C1965*5908819377.96283-1481278321001.59,IF(C1965&gt;752.99,C1965^3*3588.471445-C1965^2*8028757.56264+C1965*5988077680.84934-1488767378546.26,C1965^3*899.851852-C1965^2*1969009.674601+C1965*1435480406.01138-348666163343.76))))-$E$1</f>
        <v>148748404.249756</v>
      </c>
      <c r="E1965" s="47" t="n">
        <f aca="false">D1965*100/$E$2</f>
        <v>99.8451883429048</v>
      </c>
      <c r="G1965" s="41" t="n">
        <f aca="false">[3]Plan1!$C1960</f>
        <v>0</v>
      </c>
      <c r="H1965" s="41" t="n">
        <f aca="false">$J$5 + G1965</f>
        <v>760</v>
      </c>
      <c r="I1965" s="47" t="n">
        <f aca="false">IF(H1965&gt;$J$5,$J$2+$J$1,(IF(H1965&gt;739.99,H1965^3*2498.244218-H1965^2*5471052.355142+H1965*3994605728.77515-972400879260.135,H1965^3*1396.138889-H1965^2*3002770.071427+H1965*2152080038.43115-513963640099.415)))-$J$1</f>
        <v>87942447.7277832</v>
      </c>
      <c r="J1965" s="47" t="n">
        <f aca="false">I1965*100/$J$2</f>
        <v>99.9999999974793</v>
      </c>
      <c r="L1965" s="41" t="n">
        <f aca="false">[4]Plan1!$C1960</f>
        <v>-0.38</v>
      </c>
      <c r="M1965" s="41" t="n">
        <f aca="false">$O$5 + L1965</f>
        <v>838.4</v>
      </c>
      <c r="N1965" s="47" t="n">
        <f aca="false">IF(M1965&gt;$O$5,$O$2+$O$1,(M1965^3*3270.5936-M1965^2*8015778.389801+M1965*6549018422.82398-1783686174686.87))-$O$1</f>
        <v>37154479.7890625</v>
      </c>
      <c r="O1965" s="41" t="n">
        <f aca="false">N1965*100/$O$2</f>
        <v>95.0561685101401</v>
      </c>
      <c r="R1965" s="47" t="n">
        <f aca="false">SUM(D1965,I1965,N1965)</f>
        <v>273845331.766602</v>
      </c>
      <c r="S1965" s="41" t="n">
        <f aca="false">R1965*100/$R$2</f>
        <v>99.2163187132815</v>
      </c>
      <c r="U1965" s="41" t="n">
        <f aca="false">[1]Plan1!$B1960</f>
        <v>28.88</v>
      </c>
    </row>
    <row r="1966" customFormat="false" ht="15" hidden="false" customHeight="false" outlineLevel="0" collapsed="false">
      <c r="A1966" s="46" t="n">
        <v>43964</v>
      </c>
      <c r="B1966" s="41" t="n">
        <f aca="false">[2]Plan1!$C1961</f>
        <v>-0.02</v>
      </c>
      <c r="C1966" s="41" t="n">
        <f aca="false">$E$5 + B1966</f>
        <v>780.98</v>
      </c>
      <c r="D1966" s="47" t="n">
        <f aca="false">IF(C1966&gt;$E$5,$E$2+$E$1,(IF(C1966&gt;764.99,C1966^3*3486.59308-C1966^2*7860012.00812+C1966*5908819377.96283-1481278321001.59,IF(C1966&gt;752.99,C1966^3*3588.471445-C1966^2*8028757.56264+C1966*5988077680.84934-1488767378546.26,C1966^3*899.851852-C1966^2*1969009.674601+C1966*1435480406.01138-348666163343.76))))-$E$1</f>
        <v>148748404.249756</v>
      </c>
      <c r="E1966" s="47" t="n">
        <f aca="false">D1966*100/$E$2</f>
        <v>99.8451883429048</v>
      </c>
      <c r="G1966" s="41" t="n">
        <f aca="false">[3]Plan1!$C1961</f>
        <v>0</v>
      </c>
      <c r="H1966" s="41" t="n">
        <f aca="false">$J$5 + G1966</f>
        <v>760</v>
      </c>
      <c r="I1966" s="47" t="n">
        <f aca="false">IF(H1966&gt;$J$5,$J$2+$J$1,(IF(H1966&gt;739.99,H1966^3*2498.244218-H1966^2*5471052.355142+H1966*3994605728.77515-972400879260.135,H1966^3*1396.138889-H1966^2*3002770.071427+H1966*2152080038.43115-513963640099.415)))-$J$1</f>
        <v>87942447.7277832</v>
      </c>
      <c r="J1966" s="47" t="n">
        <f aca="false">I1966*100/$J$2</f>
        <v>99.9999999974793</v>
      </c>
      <c r="L1966" s="41" t="n">
        <f aca="false">[4]Plan1!$C1961</f>
        <v>-0.38</v>
      </c>
      <c r="M1966" s="41" t="n">
        <f aca="false">$O$5 + L1966</f>
        <v>838.4</v>
      </c>
      <c r="N1966" s="47" t="n">
        <f aca="false">IF(M1966&gt;$O$5,$O$2+$O$1,(M1966^3*3270.5936-M1966^2*8015778.389801+M1966*6549018422.82398-1783686174686.87))-$O$1</f>
        <v>37154479.7890625</v>
      </c>
      <c r="O1966" s="41" t="n">
        <f aca="false">N1966*100/$O$2</f>
        <v>95.0561685101401</v>
      </c>
      <c r="R1966" s="47" t="n">
        <f aca="false">SUM(D1966,I1966,N1966)</f>
        <v>273845331.766602</v>
      </c>
      <c r="S1966" s="41" t="n">
        <f aca="false">R1966*100/$R$2</f>
        <v>99.2163187132815</v>
      </c>
      <c r="U1966" s="41" t="n">
        <f aca="false">[1]Plan1!$B1961</f>
        <v>24.68</v>
      </c>
    </row>
    <row r="1967" customFormat="false" ht="15" hidden="false" customHeight="false" outlineLevel="0" collapsed="false">
      <c r="A1967" s="46" t="n">
        <v>43965</v>
      </c>
      <c r="B1967" s="41" t="n">
        <f aca="false">[2]Plan1!$C1962</f>
        <v>-0.04</v>
      </c>
      <c r="C1967" s="41" t="n">
        <f aca="false">$E$5 + B1967</f>
        <v>780.96</v>
      </c>
      <c r="D1967" s="47" t="n">
        <f aca="false">IF(C1967&gt;$E$5,$E$2+$E$1,(IF(C1967&gt;764.99,C1967^3*3486.59308-C1967^2*7860012.00812+C1967*5908819377.96283-1481278321001.59,IF(C1967&gt;752.99,C1967^3*3588.471445-C1967^2*8028757.56264+C1967*5988077680.84934-1488767378546.26,C1967^3*899.851852-C1967^2*1969009.674601+C1967*1435480406.01138-348666163343.76))))-$E$1</f>
        <v>148518014.418701</v>
      </c>
      <c r="E1967" s="47" t="n">
        <f aca="false">D1967*100/$E$2</f>
        <v>99.6905425422324</v>
      </c>
      <c r="G1967" s="41" t="n">
        <f aca="false">[3]Plan1!$C1962</f>
        <v>0</v>
      </c>
      <c r="H1967" s="41" t="n">
        <f aca="false">$J$5 + G1967</f>
        <v>760</v>
      </c>
      <c r="I1967" s="47" t="n">
        <f aca="false">IF(H1967&gt;$J$5,$J$2+$J$1,(IF(H1967&gt;739.99,H1967^3*2498.244218-H1967^2*5471052.355142+H1967*3994605728.77515-972400879260.135,H1967^3*1396.138889-H1967^2*3002770.071427+H1967*2152080038.43115-513963640099.415)))-$J$1</f>
        <v>87942447.7277832</v>
      </c>
      <c r="J1967" s="47" t="n">
        <f aca="false">I1967*100/$J$2</f>
        <v>99.9999999974793</v>
      </c>
      <c r="L1967" s="41" t="n">
        <f aca="false">[4]Plan1!$C1962</f>
        <v>-0.39</v>
      </c>
      <c r="M1967" s="41" t="n">
        <f aca="false">$O$5 + L1967</f>
        <v>838.39</v>
      </c>
      <c r="N1967" s="47" t="n">
        <f aca="false">IF(M1967&gt;$O$5,$O$2+$O$1,(M1967^3*3270.5936-M1967^2*8015778.389801+M1967*6549018422.82398-1783686174686.87))-$O$1</f>
        <v>37104452.8017578</v>
      </c>
      <c r="O1967" s="41" t="n">
        <f aca="false">N1967*100/$O$2</f>
        <v>94.9281792673277</v>
      </c>
      <c r="R1967" s="47" t="n">
        <f aca="false">SUM(D1967,I1967,N1967)</f>
        <v>273564914.948242</v>
      </c>
      <c r="S1967" s="41" t="n">
        <f aca="false">R1967*100/$R$2</f>
        <v>99.1147214932616</v>
      </c>
      <c r="U1967" s="41" t="n">
        <f aca="false">[1]Plan1!$B1962</f>
        <v>22.88</v>
      </c>
    </row>
    <row r="1968" customFormat="false" ht="15" hidden="false" customHeight="false" outlineLevel="0" collapsed="false">
      <c r="A1968" s="46" t="n">
        <v>43966</v>
      </c>
      <c r="B1968" s="41" t="n">
        <f aca="false">[2]Plan1!$C1963</f>
        <v>-0.02</v>
      </c>
      <c r="C1968" s="41" t="n">
        <f aca="false">$E$5 + B1968</f>
        <v>780.98</v>
      </c>
      <c r="D1968" s="47" t="n">
        <f aca="false">IF(C1968&gt;$E$5,$E$2+$E$1,(IF(C1968&gt;764.99,C1968^3*3486.59308-C1968^2*7860012.00812+C1968*5908819377.96283-1481278321001.59,IF(C1968&gt;752.99,C1968^3*3588.471445-C1968^2*8028757.56264+C1968*5988077680.84934-1488767378546.26,C1968^3*899.851852-C1968^2*1969009.674601+C1968*1435480406.01138-348666163343.76))))-$E$1</f>
        <v>148748404.249756</v>
      </c>
      <c r="E1968" s="47" t="n">
        <f aca="false">D1968*100/$E$2</f>
        <v>99.8451883429048</v>
      </c>
      <c r="G1968" s="41" t="n">
        <f aca="false">[3]Plan1!$C1963</f>
        <v>0</v>
      </c>
      <c r="H1968" s="41" t="n">
        <f aca="false">$J$5 + G1968</f>
        <v>760</v>
      </c>
      <c r="I1968" s="47" t="n">
        <f aca="false">IF(H1968&gt;$J$5,$J$2+$J$1,(IF(H1968&gt;739.99,H1968^3*2498.244218-H1968^2*5471052.355142+H1968*3994605728.77515-972400879260.135,H1968^3*1396.138889-H1968^2*3002770.071427+H1968*2152080038.43115-513963640099.415)))-$J$1</f>
        <v>87942447.7277832</v>
      </c>
      <c r="J1968" s="47" t="n">
        <f aca="false">I1968*100/$J$2</f>
        <v>99.9999999974793</v>
      </c>
      <c r="L1968" s="41" t="n">
        <f aca="false">[4]Plan1!$C1963</f>
        <v>-0.39</v>
      </c>
      <c r="M1968" s="41" t="n">
        <f aca="false">$O$5 + L1968</f>
        <v>838.39</v>
      </c>
      <c r="N1968" s="47" t="n">
        <f aca="false">IF(M1968&gt;$O$5,$O$2+$O$1,(M1968^3*3270.5936-M1968^2*8015778.389801+M1968*6549018422.82398-1783686174686.87))-$O$1</f>
        <v>37104452.8017578</v>
      </c>
      <c r="O1968" s="41" t="n">
        <f aca="false">N1968*100/$O$2</f>
        <v>94.9281792673277</v>
      </c>
      <c r="R1968" s="47" t="n">
        <f aca="false">SUM(D1968,I1968,N1968)</f>
        <v>273795304.779297</v>
      </c>
      <c r="S1968" s="41" t="n">
        <f aca="false">R1968*100/$R$2</f>
        <v>99.1981935420957</v>
      </c>
      <c r="U1968" s="41" t="n">
        <f aca="false">[1]Plan1!$B1963</f>
        <v>23.24</v>
      </c>
    </row>
    <row r="1969" customFormat="false" ht="15" hidden="false" customHeight="false" outlineLevel="0" collapsed="false">
      <c r="A1969" s="46" t="n">
        <v>43967</v>
      </c>
      <c r="B1969" s="41" t="n">
        <f aca="false">[2]Plan1!$C1964</f>
        <v>-0.01</v>
      </c>
      <c r="C1969" s="41" t="n">
        <f aca="false">$E$5 + B1969</f>
        <v>780.99</v>
      </c>
      <c r="D1969" s="47" t="n">
        <f aca="false">IF(C1969&gt;$E$5,$E$2+$E$1,(IF(C1969&gt;764.99,C1969^3*3486.59308-C1969^2*7860012.00812+C1969*5908819377.96283-1481278321001.59,IF(C1969&gt;752.99,C1969^3*3588.471445-C1969^2*8028757.56264+C1969*5988077680.84934-1488767378546.26,C1969^3*899.851852-C1969^2*1969009.674601+C1969*1435480406.01138-348666163343.76))))-$E$1</f>
        <v>148863691.813232</v>
      </c>
      <c r="E1969" s="47" t="n">
        <f aca="false">D1969*100/$E$2</f>
        <v>99.9225734318203</v>
      </c>
      <c r="G1969" s="41" t="n">
        <f aca="false">[3]Plan1!$C1964</f>
        <v>0</v>
      </c>
      <c r="H1969" s="41" t="n">
        <f aca="false">$J$5 + G1969</f>
        <v>760</v>
      </c>
      <c r="I1969" s="47" t="n">
        <f aca="false">IF(H1969&gt;$J$5,$J$2+$J$1,(IF(H1969&gt;739.99,H1969^3*2498.244218-H1969^2*5471052.355142+H1969*3994605728.77515-972400879260.135,H1969^3*1396.138889-H1969^2*3002770.071427+H1969*2152080038.43115-513963640099.415)))-$J$1</f>
        <v>87942447.7277832</v>
      </c>
      <c r="J1969" s="47" t="n">
        <f aca="false">I1969*100/$J$2</f>
        <v>99.9999999974793</v>
      </c>
      <c r="L1969" s="41" t="n">
        <f aca="false">[4]Plan1!$C1964</f>
        <v>-0.4</v>
      </c>
      <c r="M1969" s="41" t="n">
        <f aca="false">$O$5 + L1969</f>
        <v>838.38</v>
      </c>
      <c r="N1969" s="47" t="n">
        <f aca="false">IF(M1969&gt;$O$5,$O$2+$O$1,(M1969^3*3270.5936-M1969^2*8015778.389801+M1969*6549018422.82398-1783686174686.87))-$O$1</f>
        <v>37054467.8779297</v>
      </c>
      <c r="O1969" s="41" t="n">
        <f aca="false">N1969*100/$O$2</f>
        <v>94.8002976398807</v>
      </c>
      <c r="R1969" s="47" t="n">
        <f aca="false">SUM(D1969,I1969,N1969)</f>
        <v>273860607.418945</v>
      </c>
      <c r="S1969" s="41" t="n">
        <f aca="false">R1969*100/$R$2</f>
        <v>99.2218532023367</v>
      </c>
      <c r="U1969" s="41" t="n">
        <f aca="false">[1]Plan1!$B1964</f>
        <v>28.88</v>
      </c>
    </row>
    <row r="1970" customFormat="false" ht="15" hidden="false" customHeight="false" outlineLevel="0" collapsed="false">
      <c r="A1970" s="46" t="n">
        <v>43968</v>
      </c>
      <c r="B1970" s="41" t="n">
        <f aca="false">[2]Plan1!$C1965</f>
        <v>-0.01</v>
      </c>
      <c r="C1970" s="41" t="n">
        <f aca="false">$E$5 + B1970</f>
        <v>780.99</v>
      </c>
      <c r="D1970" s="47" t="n">
        <f aca="false">IF(C1970&gt;$E$5,$E$2+$E$1,(IF(C1970&gt;764.99,C1970^3*3486.59308-C1970^2*7860012.00812+C1970*5908819377.96283-1481278321001.59,IF(C1970&gt;752.99,C1970^3*3588.471445-C1970^2*8028757.56264+C1970*5988077680.84934-1488767378546.26,C1970^3*899.851852-C1970^2*1969009.674601+C1970*1435480406.01138-348666163343.76))))-$E$1</f>
        <v>148863691.813232</v>
      </c>
      <c r="E1970" s="47" t="n">
        <f aca="false">D1970*100/$E$2</f>
        <v>99.9225734318203</v>
      </c>
      <c r="G1970" s="41" t="n">
        <f aca="false">[3]Plan1!$C1965</f>
        <v>0</v>
      </c>
      <c r="H1970" s="41" t="n">
        <f aca="false">$J$5 + G1970</f>
        <v>760</v>
      </c>
      <c r="I1970" s="47" t="n">
        <f aca="false">IF(H1970&gt;$J$5,$J$2+$J$1,(IF(H1970&gt;739.99,H1970^3*2498.244218-H1970^2*5471052.355142+H1970*3994605728.77515-972400879260.135,H1970^3*1396.138889-H1970^2*3002770.071427+H1970*2152080038.43115-513963640099.415)))-$J$1</f>
        <v>87942447.7277832</v>
      </c>
      <c r="J1970" s="47" t="n">
        <f aca="false">I1970*100/$J$2</f>
        <v>99.9999999974793</v>
      </c>
      <c r="L1970" s="41" t="n">
        <f aca="false">[4]Plan1!$C1965</f>
        <v>-0.4</v>
      </c>
      <c r="M1970" s="41" t="n">
        <f aca="false">$O$5 + L1970</f>
        <v>838.38</v>
      </c>
      <c r="N1970" s="47" t="n">
        <f aca="false">IF(M1970&gt;$O$5,$O$2+$O$1,(M1970^3*3270.5936-M1970^2*8015778.389801+M1970*6549018422.82398-1783686174686.87))-$O$1</f>
        <v>37054467.8779297</v>
      </c>
      <c r="O1970" s="41" t="n">
        <f aca="false">N1970*100/$O$2</f>
        <v>94.8002976398807</v>
      </c>
      <c r="R1970" s="47" t="n">
        <f aca="false">SUM(D1970,I1970,N1970)</f>
        <v>273860607.418945</v>
      </c>
      <c r="S1970" s="41" t="n">
        <f aca="false">R1970*100/$R$2</f>
        <v>99.2218532023367</v>
      </c>
      <c r="U1970" s="41" t="n">
        <f aca="false">[1]Plan1!$B1965</f>
        <v>26.17</v>
      </c>
    </row>
    <row r="1971" customFormat="false" ht="15" hidden="false" customHeight="false" outlineLevel="0" collapsed="false">
      <c r="A1971" s="46" t="n">
        <v>43969</v>
      </c>
      <c r="B1971" s="41" t="n">
        <f aca="false">[2]Plan1!$C1966</f>
        <v>-0.02</v>
      </c>
      <c r="C1971" s="41" t="n">
        <f aca="false">$E$5 + B1971</f>
        <v>780.98</v>
      </c>
      <c r="D1971" s="47" t="n">
        <f aca="false">IF(C1971&gt;$E$5,$E$2+$E$1,(IF(C1971&gt;764.99,C1971^3*3486.59308-C1971^2*7860012.00812+C1971*5908819377.96283-1481278321001.59,IF(C1971&gt;752.99,C1971^3*3588.471445-C1971^2*8028757.56264+C1971*5988077680.84934-1488767378546.26,C1971^3*899.851852-C1971^2*1969009.674601+C1971*1435480406.01138-348666163343.76))))-$E$1</f>
        <v>148748404.249756</v>
      </c>
      <c r="E1971" s="47" t="n">
        <f aca="false">D1971*100/$E$2</f>
        <v>99.8451883429048</v>
      </c>
      <c r="G1971" s="41" t="n">
        <f aca="false">[3]Plan1!$C1966</f>
        <v>0</v>
      </c>
      <c r="H1971" s="41" t="n">
        <f aca="false">$J$5 + G1971</f>
        <v>760</v>
      </c>
      <c r="I1971" s="47" t="n">
        <f aca="false">IF(H1971&gt;$J$5,$J$2+$J$1,(IF(H1971&gt;739.99,H1971^3*2498.244218-H1971^2*5471052.355142+H1971*3994605728.77515-972400879260.135,H1971^3*1396.138889-H1971^2*3002770.071427+H1971*2152080038.43115-513963640099.415)))-$J$1</f>
        <v>87942447.7277832</v>
      </c>
      <c r="J1971" s="47" t="n">
        <f aca="false">I1971*100/$J$2</f>
        <v>99.9999999974793</v>
      </c>
      <c r="L1971" s="41" t="n">
        <f aca="false">[4]Plan1!$C1966</f>
        <v>-0.41</v>
      </c>
      <c r="M1971" s="41" t="n">
        <f aca="false">$O$5 + L1971</f>
        <v>838.37</v>
      </c>
      <c r="N1971" s="47" t="n">
        <f aca="false">IF(M1971&gt;$O$5,$O$2+$O$1,(M1971^3*3270.5936-M1971^2*8015778.389801+M1971*6549018422.82398-1783686174686.87))-$O$1</f>
        <v>37004524.9980469</v>
      </c>
      <c r="O1971" s="41" t="n">
        <f aca="false">N1971*100/$O$2</f>
        <v>94.6725235778302</v>
      </c>
      <c r="R1971" s="47" t="n">
        <f aca="false">SUM(D1971,I1971,N1971)</f>
        <v>273695376.975586</v>
      </c>
      <c r="S1971" s="41" t="n">
        <f aca="false">R1971*100/$R$2</f>
        <v>99.1619889124336</v>
      </c>
      <c r="U1971" s="41" t="n">
        <f aca="false">[1]Plan1!$B1966</f>
        <v>23.24</v>
      </c>
    </row>
    <row r="1972" customFormat="false" ht="15" hidden="false" customHeight="false" outlineLevel="0" collapsed="false">
      <c r="A1972" s="46" t="n">
        <v>43970</v>
      </c>
      <c r="B1972" s="41" t="n">
        <f aca="false">[2]Plan1!$C1967</f>
        <v>-0.02</v>
      </c>
      <c r="C1972" s="41" t="n">
        <f aca="false">$E$5 + B1972</f>
        <v>780.98</v>
      </c>
      <c r="D1972" s="47" t="n">
        <f aca="false">IF(C1972&gt;$E$5,$E$2+$E$1,(IF(C1972&gt;764.99,C1972^3*3486.59308-C1972^2*7860012.00812+C1972*5908819377.96283-1481278321001.59,IF(C1972&gt;752.99,C1972^3*3588.471445-C1972^2*8028757.56264+C1972*5988077680.84934-1488767378546.26,C1972^3*899.851852-C1972^2*1969009.674601+C1972*1435480406.01138-348666163343.76))))-$E$1</f>
        <v>148748404.249756</v>
      </c>
      <c r="E1972" s="47" t="n">
        <f aca="false">D1972*100/$E$2</f>
        <v>99.8451883429048</v>
      </c>
      <c r="G1972" s="41" t="n">
        <f aca="false">[3]Plan1!$C1967</f>
        <v>0</v>
      </c>
      <c r="H1972" s="41" t="n">
        <f aca="false">$J$5 + G1972</f>
        <v>760</v>
      </c>
      <c r="I1972" s="47" t="n">
        <f aca="false">IF(H1972&gt;$J$5,$J$2+$J$1,(IF(H1972&gt;739.99,H1972^3*2498.244218-H1972^2*5471052.355142+H1972*3994605728.77515-972400879260.135,H1972^3*1396.138889-H1972^2*3002770.071427+H1972*2152080038.43115-513963640099.415)))-$J$1</f>
        <v>87942447.7277832</v>
      </c>
      <c r="J1972" s="47" t="n">
        <f aca="false">I1972*100/$J$2</f>
        <v>99.9999999974793</v>
      </c>
      <c r="L1972" s="41" t="n">
        <f aca="false">[4]Plan1!$C1967</f>
        <v>-0.42</v>
      </c>
      <c r="M1972" s="41" t="n">
        <f aca="false">$O$5 + L1972</f>
        <v>838.36</v>
      </c>
      <c r="N1972" s="47" t="n">
        <f aca="false">IF(M1972&gt;$O$5,$O$2+$O$1,(M1972^3*3270.5936-M1972^2*8015778.389801+M1972*6549018422.82398-1783686174686.87))-$O$1</f>
        <v>36954624.1435547</v>
      </c>
      <c r="O1972" s="41" t="n">
        <f aca="false">N1972*100/$O$2</f>
        <v>94.5448570337058</v>
      </c>
      <c r="R1972" s="47" t="n">
        <f aca="false">SUM(D1972,I1972,N1972)</f>
        <v>273645476.121094</v>
      </c>
      <c r="S1972" s="41" t="n">
        <f aca="false">R1972*100/$R$2</f>
        <v>99.1439094401584</v>
      </c>
      <c r="U1972" s="41" t="n">
        <f aca="false">[1]Plan1!$B1967</f>
        <v>20.49</v>
      </c>
    </row>
    <row r="1973" customFormat="false" ht="15" hidden="false" customHeight="false" outlineLevel="0" collapsed="false">
      <c r="A1973" s="46" t="n">
        <v>43971</v>
      </c>
      <c r="B1973" s="41" t="n">
        <f aca="false">[2]Plan1!$C1968</f>
        <v>-0.02</v>
      </c>
      <c r="C1973" s="41" t="n">
        <f aca="false">$E$5 + B1973</f>
        <v>780.98</v>
      </c>
      <c r="D1973" s="47" t="n">
        <f aca="false">IF(C1973&gt;$E$5,$E$2+$E$1,(IF(C1973&gt;764.99,C1973^3*3486.59308-C1973^2*7860012.00812+C1973*5908819377.96283-1481278321001.59,IF(C1973&gt;752.99,C1973^3*3588.471445-C1973^2*8028757.56264+C1973*5988077680.84934-1488767378546.26,C1973^3*899.851852-C1973^2*1969009.674601+C1973*1435480406.01138-348666163343.76))))-$E$1</f>
        <v>148748404.249756</v>
      </c>
      <c r="E1973" s="47" t="n">
        <f aca="false">D1973*100/$E$2</f>
        <v>99.8451883429048</v>
      </c>
      <c r="G1973" s="41" t="n">
        <f aca="false">[3]Plan1!$C1968</f>
        <v>0</v>
      </c>
      <c r="H1973" s="41" t="n">
        <f aca="false">$J$5 + G1973</f>
        <v>760</v>
      </c>
      <c r="I1973" s="47" t="n">
        <f aca="false">IF(H1973&gt;$J$5,$J$2+$J$1,(IF(H1973&gt;739.99,H1973^3*2498.244218-H1973^2*5471052.355142+H1973*3994605728.77515-972400879260.135,H1973^3*1396.138889-H1973^2*3002770.071427+H1973*2152080038.43115-513963640099.415)))-$J$1</f>
        <v>87942447.7277832</v>
      </c>
      <c r="J1973" s="47" t="n">
        <f aca="false">I1973*100/$J$2</f>
        <v>99.9999999974793</v>
      </c>
      <c r="L1973" s="41" t="n">
        <f aca="false">[4]Plan1!$C1968</f>
        <v>-0.43</v>
      </c>
      <c r="M1973" s="41" t="n">
        <f aca="false">$O$5 + L1973</f>
        <v>838.35</v>
      </c>
      <c r="N1973" s="47" t="n">
        <f aca="false">IF(M1973&gt;$O$5,$O$2+$O$1,(M1973^3*3270.5936-M1973^2*8015778.389801+M1973*6549018422.82398-1783686174686.87))-$O$1</f>
        <v>36904765.2949219</v>
      </c>
      <c r="O1973" s="41" t="n">
        <f aca="false">N1973*100/$O$2</f>
        <v>94.4172979575387</v>
      </c>
      <c r="R1973" s="47" t="n">
        <f aca="false">SUM(D1973,I1973,N1973)</f>
        <v>273595617.272461</v>
      </c>
      <c r="S1973" s="41" t="n">
        <f aca="false">R1973*100/$R$2</f>
        <v>99.1258451869367</v>
      </c>
      <c r="U1973" s="41" t="n">
        <f aca="false">[1]Plan1!$B1968</f>
        <v>21.84</v>
      </c>
    </row>
    <row r="1974" customFormat="false" ht="15" hidden="false" customHeight="false" outlineLevel="0" collapsed="false">
      <c r="A1974" s="46" t="n">
        <v>43972</v>
      </c>
      <c r="B1974" s="41" t="n">
        <f aca="false">[2]Plan1!$C1969</f>
        <v>-0.02</v>
      </c>
      <c r="C1974" s="41" t="n">
        <f aca="false">$E$5 + B1974</f>
        <v>780.98</v>
      </c>
      <c r="D1974" s="47" t="n">
        <f aca="false">IF(C1974&gt;$E$5,$E$2+$E$1,(IF(C1974&gt;764.99,C1974^3*3486.59308-C1974^2*7860012.00812+C1974*5908819377.96283-1481278321001.59,IF(C1974&gt;752.99,C1974^3*3588.471445-C1974^2*8028757.56264+C1974*5988077680.84934-1488767378546.26,C1974^3*899.851852-C1974^2*1969009.674601+C1974*1435480406.01138-348666163343.76))))-$E$1</f>
        <v>148748404.249756</v>
      </c>
      <c r="E1974" s="47" t="n">
        <f aca="false">D1974*100/$E$2</f>
        <v>99.8451883429048</v>
      </c>
      <c r="G1974" s="41" t="n">
        <f aca="false">[3]Plan1!$C1969</f>
        <v>0</v>
      </c>
      <c r="H1974" s="41" t="n">
        <f aca="false">$J$5 + G1974</f>
        <v>760</v>
      </c>
      <c r="I1974" s="47" t="n">
        <f aca="false">IF(H1974&gt;$J$5,$J$2+$J$1,(IF(H1974&gt;739.99,H1974^3*2498.244218-H1974^2*5471052.355142+H1974*3994605728.77515-972400879260.135,H1974^3*1396.138889-H1974^2*3002770.071427+H1974*2152080038.43115-513963640099.415)))-$J$1</f>
        <v>87942447.7277832</v>
      </c>
      <c r="J1974" s="47" t="n">
        <f aca="false">I1974*100/$J$2</f>
        <v>99.9999999974793</v>
      </c>
      <c r="L1974" s="41" t="n">
        <f aca="false">[4]Plan1!$C1969</f>
        <v>-0.45</v>
      </c>
      <c r="M1974" s="41" t="n">
        <f aca="false">$O$5 + L1974</f>
        <v>838.33</v>
      </c>
      <c r="N1974" s="47" t="n">
        <f aca="false">IF(M1974&gt;$O$5,$O$2+$O$1,(M1974^3*3270.5936-M1974^2*8015778.389801+M1974*6549018422.82398-1783686174686.87))-$O$1</f>
        <v>36805173.5341797</v>
      </c>
      <c r="O1974" s="41" t="n">
        <f aca="false">N1974*100/$O$2</f>
        <v>94.1625020017057</v>
      </c>
      <c r="R1974" s="47" t="n">
        <f aca="false">SUM(D1974,I1974,N1974)</f>
        <v>273496025.511719</v>
      </c>
      <c r="S1974" s="41" t="n">
        <f aca="false">R1974*100/$R$2</f>
        <v>99.0897623082866</v>
      </c>
      <c r="U1974" s="41" t="n">
        <f aca="false">[1]Plan1!$B1969</f>
        <v>21.84</v>
      </c>
    </row>
    <row r="1975" customFormat="false" ht="15" hidden="false" customHeight="false" outlineLevel="0" collapsed="false">
      <c r="A1975" s="46" t="n">
        <v>43973</v>
      </c>
      <c r="B1975" s="41" t="n">
        <f aca="false">[2]Plan1!$C1970</f>
        <v>-0.02</v>
      </c>
      <c r="C1975" s="41" t="n">
        <f aca="false">$E$5 + B1975</f>
        <v>780.98</v>
      </c>
      <c r="D1975" s="47" t="n">
        <f aca="false">IF(C1975&gt;$E$5,$E$2+$E$1,(IF(C1975&gt;764.99,C1975^3*3486.59308-C1975^2*7860012.00812+C1975*5908819377.96283-1481278321001.59,IF(C1975&gt;752.99,C1975^3*3588.471445-C1975^2*8028757.56264+C1975*5988077680.84934-1488767378546.26,C1975^3*899.851852-C1975^2*1969009.674601+C1975*1435480406.01138-348666163343.76))))-$E$1</f>
        <v>148748404.249756</v>
      </c>
      <c r="E1975" s="47" t="n">
        <f aca="false">D1975*100/$E$2</f>
        <v>99.8451883429048</v>
      </c>
      <c r="G1975" s="41" t="n">
        <f aca="false">[3]Plan1!$C1970</f>
        <v>0</v>
      </c>
      <c r="H1975" s="41" t="n">
        <f aca="false">$J$5 + G1975</f>
        <v>760</v>
      </c>
      <c r="I1975" s="47" t="n">
        <f aca="false">IF(H1975&gt;$J$5,$J$2+$J$1,(IF(H1975&gt;739.99,H1975^3*2498.244218-H1975^2*5471052.355142+H1975*3994605728.77515-972400879260.135,H1975^3*1396.138889-H1975^2*3002770.071427+H1975*2152080038.43115-513963640099.415)))-$J$1</f>
        <v>87942447.7277832</v>
      </c>
      <c r="J1975" s="47" t="n">
        <f aca="false">I1975*100/$J$2</f>
        <v>99.9999999974793</v>
      </c>
      <c r="L1975" s="41" t="n">
        <f aca="false">[4]Plan1!$C1970</f>
        <v>-0.47</v>
      </c>
      <c r="M1975" s="41" t="n">
        <f aca="false">$O$5 + L1975</f>
        <v>838.31</v>
      </c>
      <c r="N1975" s="47" t="n">
        <f aca="false">IF(M1975&gt;$O$5,$O$2+$O$1,(M1975^3*3270.5936-M1975^2*8015778.389801+M1975*6549018422.82398-1783686174686.87))-$O$1</f>
        <v>36705749.5576172</v>
      </c>
      <c r="O1975" s="41" t="n">
        <f aca="false">N1975*100/$O$2</f>
        <v>93.9081353055837</v>
      </c>
      <c r="R1975" s="47" t="n">
        <f aca="false">SUM(D1975,I1975,N1975)</f>
        <v>273396601.535156</v>
      </c>
      <c r="S1975" s="41" t="n">
        <f aca="false">R1975*100/$R$2</f>
        <v>99.0537402191653</v>
      </c>
      <c r="U1975" s="41" t="n">
        <f aca="false">[1]Plan1!$B1970</f>
        <v>21.16</v>
      </c>
    </row>
    <row r="1976" customFormat="false" ht="15" hidden="false" customHeight="false" outlineLevel="0" collapsed="false">
      <c r="A1976" s="46" t="n">
        <v>43974</v>
      </c>
      <c r="B1976" s="41" t="n">
        <f aca="false">[2]Plan1!$C1971</f>
        <v>-0.03</v>
      </c>
      <c r="C1976" s="41" t="n">
        <f aca="false">$E$5 + B1976</f>
        <v>780.97</v>
      </c>
      <c r="D1976" s="47" t="n">
        <f aca="false">IF(C1976&gt;$E$5,$E$2+$E$1,(IF(C1976&gt;764.99,C1976^3*3486.59308-C1976^2*7860012.00812+C1976*5908819377.96283-1481278321001.59,IF(C1976&gt;752.99,C1976^3*3588.471445-C1976^2*8028757.56264+C1976*5988077680.84934-1488767378546.26,C1976^3*899.851852-C1976^2*1969009.674601+C1976*1435480406.01138-348666163343.76))))-$E$1</f>
        <v>148633178.458252</v>
      </c>
      <c r="E1976" s="47" t="n">
        <f aca="false">D1976*100/$E$2</f>
        <v>99.7678447175214</v>
      </c>
      <c r="G1976" s="41" t="n">
        <f aca="false">[3]Plan1!$C1971</f>
        <v>0</v>
      </c>
      <c r="H1976" s="41" t="n">
        <f aca="false">$J$5 + G1976</f>
        <v>760</v>
      </c>
      <c r="I1976" s="47" t="n">
        <f aca="false">IF(H1976&gt;$J$5,$J$2+$J$1,(IF(H1976&gt;739.99,H1976^3*2498.244218-H1976^2*5471052.355142+H1976*3994605728.77515-972400879260.135,H1976^3*1396.138889-H1976^2*3002770.071427+H1976*2152080038.43115-513963640099.415)))-$J$1</f>
        <v>87942447.7277832</v>
      </c>
      <c r="J1976" s="47" t="n">
        <f aca="false">I1976*100/$J$2</f>
        <v>99.9999999974793</v>
      </c>
      <c r="L1976" s="41" t="n">
        <f aca="false">[4]Plan1!$C1971</f>
        <v>-0.48</v>
      </c>
      <c r="M1976" s="41" t="n">
        <f aca="false">$O$5 + L1976</f>
        <v>838.3</v>
      </c>
      <c r="N1976" s="47" t="n">
        <f aca="false">IF(M1976&gt;$O$5,$O$2+$O$1,(M1976^3*3270.5936-M1976^2*8015778.389801+M1976*6549018422.82398-1783686174686.87))-$O$1</f>
        <v>36656100.4404297</v>
      </c>
      <c r="O1976" s="41" t="n">
        <f aca="false">N1976*100/$O$2</f>
        <v>93.7811128071785</v>
      </c>
      <c r="R1976" s="47" t="n">
        <f aca="false">SUM(D1976,I1976,N1976)</f>
        <v>273231726.626465</v>
      </c>
      <c r="S1976" s="41" t="n">
        <f aca="false">R1976*100/$R$2</f>
        <v>98.9940047422703</v>
      </c>
      <c r="U1976" s="41" t="n">
        <f aca="false">[1]Plan1!$B1971</f>
        <v>20.83</v>
      </c>
    </row>
    <row r="1977" customFormat="false" ht="15" hidden="false" customHeight="false" outlineLevel="0" collapsed="false">
      <c r="A1977" s="46" t="n">
        <v>43975</v>
      </c>
      <c r="B1977" s="41" t="n">
        <f aca="false">[2]Plan1!$C1972</f>
        <v>-0.04</v>
      </c>
      <c r="C1977" s="41" t="n">
        <f aca="false">$E$5 + B1977</f>
        <v>780.96</v>
      </c>
      <c r="D1977" s="47" t="n">
        <f aca="false">IF(C1977&gt;$E$5,$E$2+$E$1,(IF(C1977&gt;764.99,C1977^3*3486.59308-C1977^2*7860012.00812+C1977*5908819377.96283-1481278321001.59,IF(C1977&gt;752.99,C1977^3*3588.471445-C1977^2*8028757.56264+C1977*5988077680.84934-1488767378546.26,C1977^3*899.851852-C1977^2*1969009.674601+C1977*1435480406.01138-348666163343.76))))-$E$1</f>
        <v>148518014.418701</v>
      </c>
      <c r="E1977" s="47" t="n">
        <f aca="false">D1977*100/$E$2</f>
        <v>99.6905425422324</v>
      </c>
      <c r="G1977" s="41" t="n">
        <f aca="false">[3]Plan1!$C1972</f>
        <v>0</v>
      </c>
      <c r="H1977" s="41" t="n">
        <f aca="false">$J$5 + G1977</f>
        <v>760</v>
      </c>
      <c r="I1977" s="47" t="n">
        <f aca="false">IF(H1977&gt;$J$5,$J$2+$J$1,(IF(H1977&gt;739.99,H1977^3*2498.244218-H1977^2*5471052.355142+H1977*3994605728.77515-972400879260.135,H1977^3*1396.138889-H1977^2*3002770.071427+H1977*2152080038.43115-513963640099.415)))-$J$1</f>
        <v>87942447.7277832</v>
      </c>
      <c r="J1977" s="47" t="n">
        <f aca="false">I1977*100/$J$2</f>
        <v>99.9999999974793</v>
      </c>
      <c r="L1977" s="41" t="n">
        <f aca="false">[4]Plan1!$C1972</f>
        <v>-0.44</v>
      </c>
      <c r="M1977" s="41" t="n">
        <f aca="false">$O$5 + L1977</f>
        <v>838.34</v>
      </c>
      <c r="N1977" s="47" t="n">
        <f aca="false">IF(M1977&gt;$O$5,$O$2+$O$1,(M1977^3*3270.5936-M1977^2*8015778.389801+M1977*6549018422.82398-1783686174686.87))-$O$1</f>
        <v>36854948.4301758</v>
      </c>
      <c r="O1977" s="41" t="n">
        <f aca="false">N1977*100/$O$2</f>
        <v>94.2898462931139</v>
      </c>
      <c r="R1977" s="47" t="n">
        <f aca="false">SUM(D1977,I1977,N1977)</f>
        <v>273315410.57666</v>
      </c>
      <c r="S1977" s="41" t="n">
        <f aca="false">R1977*100/$R$2</f>
        <v>99.0243240959733</v>
      </c>
      <c r="U1977" s="41" t="n">
        <f aca="false">[1]Plan1!$B1972</f>
        <v>23.59</v>
      </c>
    </row>
    <row r="1978" customFormat="false" ht="15" hidden="false" customHeight="false" outlineLevel="0" collapsed="false">
      <c r="A1978" s="46" t="n">
        <v>43976</v>
      </c>
      <c r="B1978" s="41" t="n">
        <f aca="false">[2]Plan1!$C1973</f>
        <v>-0.01</v>
      </c>
      <c r="C1978" s="41" t="n">
        <f aca="false">$E$5 + B1978</f>
        <v>780.99</v>
      </c>
      <c r="D1978" s="47" t="n">
        <f aca="false">IF(C1978&gt;$E$5,$E$2+$E$1,(IF(C1978&gt;764.99,C1978^3*3486.59308-C1978^2*7860012.00812+C1978*5908819377.96283-1481278321001.59,IF(C1978&gt;752.99,C1978^3*3588.471445-C1978^2*8028757.56264+C1978*5988077680.84934-1488767378546.26,C1978^3*899.851852-C1978^2*1969009.674601+C1978*1435480406.01138-348666163343.76))))-$E$1</f>
        <v>148863691.813232</v>
      </c>
      <c r="E1978" s="47" t="n">
        <f aca="false">D1978*100/$E$2</f>
        <v>99.9225734318203</v>
      </c>
      <c r="G1978" s="41" t="n">
        <f aca="false">[3]Plan1!$C1973</f>
        <v>0</v>
      </c>
      <c r="H1978" s="41" t="n">
        <f aca="false">$J$5 + G1978</f>
        <v>760</v>
      </c>
      <c r="I1978" s="47" t="n">
        <f aca="false">IF(H1978&gt;$J$5,$J$2+$J$1,(IF(H1978&gt;739.99,H1978^3*2498.244218-H1978^2*5471052.355142+H1978*3994605728.77515-972400879260.135,H1978^3*1396.138889-H1978^2*3002770.071427+H1978*2152080038.43115-513963640099.415)))-$J$1</f>
        <v>87942447.7277832</v>
      </c>
      <c r="J1978" s="47" t="n">
        <f aca="false">I1978*100/$J$2</f>
        <v>99.9999999974793</v>
      </c>
      <c r="L1978" s="41" t="n">
        <f aca="false">[4]Plan1!$C1973</f>
        <v>-0.4</v>
      </c>
      <c r="M1978" s="41" t="n">
        <f aca="false">$O$5 + L1978</f>
        <v>838.38</v>
      </c>
      <c r="N1978" s="47" t="n">
        <f aca="false">IF(M1978&gt;$O$5,$O$2+$O$1,(M1978^3*3270.5936-M1978^2*8015778.389801+M1978*6549018422.82398-1783686174686.87))-$O$1</f>
        <v>37054467.8779297</v>
      </c>
      <c r="O1978" s="41" t="n">
        <f aca="false">N1978*100/$O$2</f>
        <v>94.8002976398807</v>
      </c>
      <c r="R1978" s="47" t="n">
        <f aca="false">SUM(D1978,I1978,N1978)</f>
        <v>273860607.418945</v>
      </c>
      <c r="S1978" s="41" t="n">
        <f aca="false">R1978*100/$R$2</f>
        <v>99.2218532023367</v>
      </c>
      <c r="U1978" s="41" t="n">
        <f aca="false">[1]Plan1!$B1973</f>
        <v>29.28</v>
      </c>
    </row>
    <row r="1979" customFormat="false" ht="15" hidden="false" customHeight="false" outlineLevel="0" collapsed="false">
      <c r="A1979" s="46" t="n">
        <v>43977</v>
      </c>
      <c r="B1979" s="41" t="n">
        <f aca="false">[2]Plan1!$C1974</f>
        <v>-0.01</v>
      </c>
      <c r="C1979" s="41" t="n">
        <f aca="false">$E$5 + B1979</f>
        <v>780.99</v>
      </c>
      <c r="D1979" s="47" t="n">
        <f aca="false">IF(C1979&gt;$E$5,$E$2+$E$1,(IF(C1979&gt;764.99,C1979^3*3486.59308-C1979^2*7860012.00812+C1979*5908819377.96283-1481278321001.59,IF(C1979&gt;752.99,C1979^3*3588.471445-C1979^2*8028757.56264+C1979*5988077680.84934-1488767378546.26,C1979^3*899.851852-C1979^2*1969009.674601+C1979*1435480406.01138-348666163343.76))))-$E$1</f>
        <v>148863691.813232</v>
      </c>
      <c r="E1979" s="47" t="n">
        <f aca="false">D1979*100/$E$2</f>
        <v>99.9225734318203</v>
      </c>
      <c r="G1979" s="41" t="n">
        <f aca="false">[3]Plan1!$C1974</f>
        <v>0</v>
      </c>
      <c r="H1979" s="41" t="n">
        <f aca="false">$J$5 + G1979</f>
        <v>760</v>
      </c>
      <c r="I1979" s="47" t="n">
        <f aca="false">IF(H1979&gt;$J$5,$J$2+$J$1,(IF(H1979&gt;739.99,H1979^3*2498.244218-H1979^2*5471052.355142+H1979*3994605728.77515-972400879260.135,H1979^3*1396.138889-H1979^2*3002770.071427+H1979*2152080038.43115-513963640099.415)))-$J$1</f>
        <v>87942447.7277832</v>
      </c>
      <c r="J1979" s="47" t="n">
        <f aca="false">I1979*100/$J$2</f>
        <v>99.9999999974793</v>
      </c>
      <c r="L1979" s="41" t="n">
        <f aca="false">[4]Plan1!$C1974</f>
        <v>-0.39</v>
      </c>
      <c r="M1979" s="41" t="n">
        <f aca="false">$O$5 + L1979</f>
        <v>838.39</v>
      </c>
      <c r="N1979" s="47" t="n">
        <f aca="false">IF(M1979&gt;$O$5,$O$2+$O$1,(M1979^3*3270.5936-M1979^2*8015778.389801+M1979*6549018422.82398-1783686174686.87))-$O$1</f>
        <v>37104452.8017578</v>
      </c>
      <c r="O1979" s="41" t="n">
        <f aca="false">N1979*100/$O$2</f>
        <v>94.9281792673277</v>
      </c>
      <c r="R1979" s="47" t="n">
        <f aca="false">SUM(D1979,I1979,N1979)</f>
        <v>273910592.342773</v>
      </c>
      <c r="S1979" s="41" t="n">
        <f aca="false">R1979*100/$R$2</f>
        <v>99.2399631335939</v>
      </c>
      <c r="U1979" s="41" t="n">
        <f aca="false">[1]Plan1!$B1974</f>
        <v>24.68</v>
      </c>
    </row>
    <row r="1980" customFormat="false" ht="15" hidden="false" customHeight="false" outlineLevel="0" collapsed="false">
      <c r="A1980" s="46" t="n">
        <v>43978</v>
      </c>
      <c r="B1980" s="41" t="n">
        <f aca="false">[2]Plan1!$C1975</f>
        <v>-0.01</v>
      </c>
      <c r="C1980" s="41" t="n">
        <f aca="false">$E$5 + B1980</f>
        <v>780.99</v>
      </c>
      <c r="D1980" s="47" t="n">
        <f aca="false">IF(C1980&gt;$E$5,$E$2+$E$1,(IF(C1980&gt;764.99,C1980^3*3486.59308-C1980^2*7860012.00812+C1980*5908819377.96283-1481278321001.59,IF(C1980&gt;752.99,C1980^3*3588.471445-C1980^2*8028757.56264+C1980*5988077680.84934-1488767378546.26,C1980^3*899.851852-C1980^2*1969009.674601+C1980*1435480406.01138-348666163343.76))))-$E$1</f>
        <v>148863691.813232</v>
      </c>
      <c r="E1980" s="47" t="n">
        <f aca="false">D1980*100/$E$2</f>
        <v>99.9225734318203</v>
      </c>
      <c r="G1980" s="41" t="n">
        <f aca="false">[3]Plan1!$C1975</f>
        <v>0</v>
      </c>
      <c r="H1980" s="41" t="n">
        <f aca="false">$J$5 + G1980</f>
        <v>760</v>
      </c>
      <c r="I1980" s="47" t="n">
        <f aca="false">IF(H1980&gt;$J$5,$J$2+$J$1,(IF(H1980&gt;739.99,H1980^3*2498.244218-H1980^2*5471052.355142+H1980*3994605728.77515-972400879260.135,H1980^3*1396.138889-H1980^2*3002770.071427+H1980*2152080038.43115-513963640099.415)))-$J$1</f>
        <v>87942447.7277832</v>
      </c>
      <c r="J1980" s="47" t="n">
        <f aca="false">I1980*100/$J$2</f>
        <v>99.9999999974793</v>
      </c>
      <c r="L1980" s="41" t="n">
        <f aca="false">[4]Plan1!$C1975</f>
        <v>-0.39</v>
      </c>
      <c r="M1980" s="41" t="n">
        <f aca="false">$O$5 + L1980</f>
        <v>838.39</v>
      </c>
      <c r="N1980" s="47" t="n">
        <f aca="false">IF(M1980&gt;$O$5,$O$2+$O$1,(M1980^3*3270.5936-M1980^2*8015778.389801+M1980*6549018422.82398-1783686174686.87))-$O$1</f>
        <v>37104452.8017578</v>
      </c>
      <c r="O1980" s="41" t="n">
        <f aca="false">N1980*100/$O$2</f>
        <v>94.9281792673277</v>
      </c>
      <c r="R1980" s="47" t="n">
        <f aca="false">SUM(D1980,I1980,N1980)</f>
        <v>273910592.342773</v>
      </c>
      <c r="S1980" s="41" t="n">
        <f aca="false">R1980*100/$R$2</f>
        <v>99.2399631335939</v>
      </c>
      <c r="U1980" s="41" t="n">
        <f aca="false">[1]Plan1!$B1975</f>
        <v>21.84</v>
      </c>
    </row>
    <row r="1981" customFormat="false" ht="15" hidden="false" customHeight="false" outlineLevel="0" collapsed="false">
      <c r="A1981" s="46" t="n">
        <v>43979</v>
      </c>
      <c r="B1981" s="41" t="n">
        <f aca="false">[2]Plan1!$C1976</f>
        <v>-0.02</v>
      </c>
      <c r="C1981" s="41" t="n">
        <f aca="false">$E$5 + B1981</f>
        <v>780.98</v>
      </c>
      <c r="D1981" s="47" t="n">
        <f aca="false">IF(C1981&gt;$E$5,$E$2+$E$1,(IF(C1981&gt;764.99,C1981^3*3486.59308-C1981^2*7860012.00812+C1981*5908819377.96283-1481278321001.59,IF(C1981&gt;752.99,C1981^3*3588.471445-C1981^2*8028757.56264+C1981*5988077680.84934-1488767378546.26,C1981^3*899.851852-C1981^2*1969009.674601+C1981*1435480406.01138-348666163343.76))))-$E$1</f>
        <v>148748404.249756</v>
      </c>
      <c r="E1981" s="47" t="n">
        <f aca="false">D1981*100/$E$2</f>
        <v>99.8451883429048</v>
      </c>
      <c r="G1981" s="41" t="n">
        <f aca="false">[3]Plan1!$C1976</f>
        <v>0</v>
      </c>
      <c r="H1981" s="41" t="n">
        <f aca="false">$J$5 + G1981</f>
        <v>760</v>
      </c>
      <c r="I1981" s="47" t="n">
        <f aca="false">IF(H1981&gt;$J$5,$J$2+$J$1,(IF(H1981&gt;739.99,H1981^3*2498.244218-H1981^2*5471052.355142+H1981*3994605728.77515-972400879260.135,H1981^3*1396.138889-H1981^2*3002770.071427+H1981*2152080038.43115-513963640099.415)))-$J$1</f>
        <v>87942447.7277832</v>
      </c>
      <c r="J1981" s="47" t="n">
        <f aca="false">I1981*100/$J$2</f>
        <v>99.9999999974793</v>
      </c>
      <c r="L1981" s="41" t="n">
        <f aca="false">[4]Plan1!$C1976</f>
        <v>-0.4</v>
      </c>
      <c r="M1981" s="41" t="n">
        <f aca="false">$O$5 + L1981</f>
        <v>838.38</v>
      </c>
      <c r="N1981" s="47" t="n">
        <f aca="false">IF(M1981&gt;$O$5,$O$2+$O$1,(M1981^3*3270.5936-M1981^2*8015778.389801+M1981*6549018422.82398-1783686174686.87))-$O$1</f>
        <v>37054467.8779297</v>
      </c>
      <c r="O1981" s="41" t="n">
        <f aca="false">N1981*100/$O$2</f>
        <v>94.8002976398807</v>
      </c>
      <c r="R1981" s="47" t="n">
        <f aca="false">SUM(D1981,I1981,N1981)</f>
        <v>273745319.855469</v>
      </c>
      <c r="S1981" s="41" t="n">
        <f aca="false">R1981*100/$R$2</f>
        <v>99.1800836108385</v>
      </c>
      <c r="U1981" s="41" t="n">
        <f aca="false">[1]Plan1!$B1976</f>
        <v>20.49</v>
      </c>
    </row>
    <row r="1982" customFormat="false" ht="15" hidden="false" customHeight="false" outlineLevel="0" collapsed="false">
      <c r="A1982" s="46" t="n">
        <v>43980</v>
      </c>
      <c r="B1982" s="41" t="n">
        <f aca="false">[2]Plan1!$C1977</f>
        <v>-0.03</v>
      </c>
      <c r="C1982" s="41" t="n">
        <f aca="false">$E$5 + B1982</f>
        <v>780.97</v>
      </c>
      <c r="D1982" s="47" t="n">
        <f aca="false">IF(C1982&gt;$E$5,$E$2+$E$1,(IF(C1982&gt;764.99,C1982^3*3486.59308-C1982^2*7860012.00812+C1982*5908819377.96283-1481278321001.59,IF(C1982&gt;752.99,C1982^3*3588.471445-C1982^2*8028757.56264+C1982*5988077680.84934-1488767378546.26,C1982^3*899.851852-C1982^2*1969009.674601+C1982*1435480406.01138-348666163343.76))))-$E$1</f>
        <v>148633178.458252</v>
      </c>
      <c r="E1982" s="47" t="n">
        <f aca="false">D1982*100/$E$2</f>
        <v>99.7678447175214</v>
      </c>
      <c r="G1982" s="41" t="n">
        <f aca="false">[3]Plan1!$C1977</f>
        <v>0</v>
      </c>
      <c r="H1982" s="41" t="n">
        <f aca="false">$J$5 + G1982</f>
        <v>760</v>
      </c>
      <c r="I1982" s="47" t="n">
        <f aca="false">IF(H1982&gt;$J$5,$J$2+$J$1,(IF(H1982&gt;739.99,H1982^3*2498.244218-H1982^2*5471052.355142+H1982*3994605728.77515-972400879260.135,H1982^3*1396.138889-H1982^2*3002770.071427+H1982*2152080038.43115-513963640099.415)))-$J$1</f>
        <v>87942447.7277832</v>
      </c>
      <c r="J1982" s="47" t="n">
        <f aca="false">I1982*100/$J$2</f>
        <v>99.9999999974793</v>
      </c>
      <c r="L1982" s="41" t="n">
        <f aca="false">[4]Plan1!$C1977</f>
        <v>-0.41</v>
      </c>
      <c r="M1982" s="41" t="n">
        <f aca="false">$O$5 + L1982</f>
        <v>838.37</v>
      </c>
      <c r="N1982" s="47" t="n">
        <f aca="false">IF(M1982&gt;$O$5,$O$2+$O$1,(M1982^3*3270.5936-M1982^2*8015778.389801+M1982*6549018422.82398-1783686174686.87))-$O$1</f>
        <v>37004524.9980469</v>
      </c>
      <c r="O1982" s="41" t="n">
        <f aca="false">N1982*100/$O$2</f>
        <v>94.6725235778302</v>
      </c>
      <c r="R1982" s="47" t="n">
        <f aca="false">SUM(D1982,I1982,N1982)</f>
        <v>273580151.184082</v>
      </c>
      <c r="S1982" s="41" t="n">
        <f aca="false">R1982*100/$R$2</f>
        <v>99.1202417014073</v>
      </c>
      <c r="U1982" s="41" t="n">
        <f aca="false">[1]Plan1!$B1977</f>
        <v>18.24</v>
      </c>
    </row>
    <row r="1983" customFormat="false" ht="15" hidden="false" customHeight="false" outlineLevel="0" collapsed="false">
      <c r="A1983" s="46" t="n">
        <v>43981</v>
      </c>
      <c r="B1983" s="41" t="n">
        <f aca="false">[2]Plan1!$C1978</f>
        <v>-0.03</v>
      </c>
      <c r="C1983" s="41" t="n">
        <f aca="false">$E$5 + B1983</f>
        <v>780.97</v>
      </c>
      <c r="D1983" s="47" t="n">
        <f aca="false">IF(C1983&gt;$E$5,$E$2+$E$1,(IF(C1983&gt;764.99,C1983^3*3486.59308-C1983^2*7860012.00812+C1983*5908819377.96283-1481278321001.59,IF(C1983&gt;752.99,C1983^3*3588.471445-C1983^2*8028757.56264+C1983*5988077680.84934-1488767378546.26,C1983^3*899.851852-C1983^2*1969009.674601+C1983*1435480406.01138-348666163343.76))))-$E$1</f>
        <v>148633178.458252</v>
      </c>
      <c r="E1983" s="47" t="n">
        <f aca="false">D1983*100/$E$2</f>
        <v>99.7678447175214</v>
      </c>
      <c r="G1983" s="41" t="n">
        <f aca="false">[3]Plan1!$C1978</f>
        <v>0</v>
      </c>
      <c r="H1983" s="41" t="n">
        <f aca="false">$J$5 + G1983</f>
        <v>760</v>
      </c>
      <c r="I1983" s="47" t="n">
        <f aca="false">IF(H1983&gt;$J$5,$J$2+$J$1,(IF(H1983&gt;739.99,H1983^3*2498.244218-H1983^2*5471052.355142+H1983*3994605728.77515-972400879260.135,H1983^3*1396.138889-H1983^2*3002770.071427+H1983*2152080038.43115-513963640099.415)))-$J$1</f>
        <v>87942447.7277832</v>
      </c>
      <c r="J1983" s="47" t="n">
        <f aca="false">I1983*100/$J$2</f>
        <v>99.9999999974793</v>
      </c>
      <c r="L1983" s="41" t="n">
        <f aca="false">[4]Plan1!$C1978</f>
        <v>-0.42</v>
      </c>
      <c r="M1983" s="41" t="n">
        <f aca="false">$O$5 + L1983</f>
        <v>838.36</v>
      </c>
      <c r="N1983" s="47" t="n">
        <f aca="false">IF(M1983&gt;$O$5,$O$2+$O$1,(M1983^3*3270.5936-M1983^2*8015778.389801+M1983*6549018422.82398-1783686174686.87))-$O$1</f>
        <v>36954624.1435547</v>
      </c>
      <c r="O1983" s="41" t="n">
        <f aca="false">N1983*100/$O$2</f>
        <v>94.5448570337058</v>
      </c>
      <c r="R1983" s="47" t="n">
        <f aca="false">SUM(D1983,I1983,N1983)</f>
        <v>273530250.32959</v>
      </c>
      <c r="S1983" s="41" t="n">
        <f aca="false">R1983*100/$R$2</f>
        <v>99.1021622291321</v>
      </c>
      <c r="U1983" s="41" t="n">
        <f aca="false">[1]Plan1!$B1978</f>
        <v>20.83</v>
      </c>
    </row>
    <row r="1984" customFormat="false" ht="15" hidden="false" customHeight="false" outlineLevel="0" collapsed="false">
      <c r="A1984" s="46" t="n">
        <v>43982</v>
      </c>
      <c r="B1984" s="41" t="n">
        <f aca="false">[2]Plan1!$C1979</f>
        <v>-0.03</v>
      </c>
      <c r="C1984" s="41" t="n">
        <f aca="false">$E$5 + B1984</f>
        <v>780.97</v>
      </c>
      <c r="D1984" s="47" t="n">
        <f aca="false">IF(C1984&gt;$E$5,$E$2+$E$1,(IF(C1984&gt;764.99,C1984^3*3486.59308-C1984^2*7860012.00812+C1984*5908819377.96283-1481278321001.59,IF(C1984&gt;752.99,C1984^3*3588.471445-C1984^2*8028757.56264+C1984*5988077680.84934-1488767378546.26,C1984^3*899.851852-C1984^2*1969009.674601+C1984*1435480406.01138-348666163343.76))))-$E$1</f>
        <v>148633178.458252</v>
      </c>
      <c r="E1984" s="47" t="n">
        <f aca="false">D1984*100/$E$2</f>
        <v>99.7678447175214</v>
      </c>
      <c r="G1984" s="41" t="n">
        <f aca="false">[3]Plan1!$C1979</f>
        <v>0</v>
      </c>
      <c r="H1984" s="41" t="n">
        <f aca="false">$J$5 + G1984</f>
        <v>760</v>
      </c>
      <c r="I1984" s="47" t="n">
        <f aca="false">IF(H1984&gt;$J$5,$J$2+$J$1,(IF(H1984&gt;739.99,H1984^3*2498.244218-H1984^2*5471052.355142+H1984*3994605728.77515-972400879260.135,H1984^3*1396.138889-H1984^2*3002770.071427+H1984*2152080038.43115-513963640099.415)))-$J$1</f>
        <v>87942447.7277832</v>
      </c>
      <c r="J1984" s="47" t="n">
        <f aca="false">I1984*100/$J$2</f>
        <v>99.9999999974793</v>
      </c>
      <c r="L1984" s="41" t="n">
        <f aca="false">[4]Plan1!$C1979</f>
        <v>-0.43</v>
      </c>
      <c r="M1984" s="41" t="n">
        <f aca="false">$O$5 + L1984</f>
        <v>838.35</v>
      </c>
      <c r="N1984" s="47" t="n">
        <f aca="false">IF(M1984&gt;$O$5,$O$2+$O$1,(M1984^3*3270.5936-M1984^2*8015778.389801+M1984*6549018422.82398-1783686174686.87))-$O$1</f>
        <v>36904765.2949219</v>
      </c>
      <c r="O1984" s="41" t="n">
        <f aca="false">N1984*100/$O$2</f>
        <v>94.4172979575387</v>
      </c>
      <c r="R1984" s="47" t="n">
        <f aca="false">SUM(D1984,I1984,N1984)</f>
        <v>273480391.480957</v>
      </c>
      <c r="S1984" s="41" t="n">
        <f aca="false">R1984*100/$R$2</f>
        <v>99.0840979759103</v>
      </c>
      <c r="U1984" s="41" t="n">
        <f aca="false">[1]Plan1!$B1979</f>
        <v>21.5</v>
      </c>
    </row>
    <row r="1985" customFormat="false" ht="15" hidden="false" customHeight="false" outlineLevel="0" collapsed="false">
      <c r="A1985" s="46" t="n">
        <v>43983</v>
      </c>
      <c r="B1985" s="41" t="n">
        <f aca="false">[2]Plan1!$C1980</f>
        <v>-0.03</v>
      </c>
      <c r="C1985" s="41" t="n">
        <f aca="false">$E$5 + B1985</f>
        <v>780.97</v>
      </c>
      <c r="D1985" s="47" t="n">
        <f aca="false">IF(C1985&gt;$E$5,$E$2+$E$1,(IF(C1985&gt;764.99,C1985^3*3486.59308-C1985^2*7860012.00812+C1985*5908819377.96283-1481278321001.59,IF(C1985&gt;752.99,C1985^3*3588.471445-C1985^2*8028757.56264+C1985*5988077680.84934-1488767378546.26,C1985^3*899.851852-C1985^2*1969009.674601+C1985*1435480406.01138-348666163343.76))))-$E$1</f>
        <v>148633178.458252</v>
      </c>
      <c r="E1985" s="47" t="n">
        <f aca="false">D1985*100/$E$2</f>
        <v>99.7678447175214</v>
      </c>
      <c r="G1985" s="41" t="n">
        <f aca="false">[3]Plan1!$C1980</f>
        <v>0</v>
      </c>
      <c r="H1985" s="41" t="n">
        <f aca="false">$J$5 + G1985</f>
        <v>760</v>
      </c>
      <c r="I1985" s="47" t="n">
        <f aca="false">IF(H1985&gt;$J$5,$J$2+$J$1,(IF(H1985&gt;739.99,H1985^3*2498.244218-H1985^2*5471052.355142+H1985*3994605728.77515-972400879260.135,H1985^3*1396.138889-H1985^2*3002770.071427+H1985*2152080038.43115-513963640099.415)))-$J$1</f>
        <v>87942447.7277832</v>
      </c>
      <c r="J1985" s="47" t="n">
        <f aca="false">I1985*100/$J$2</f>
        <v>99.9999999974793</v>
      </c>
      <c r="L1985" s="41" t="n">
        <f aca="false">[4]Plan1!$C1980</f>
        <v>-0.44</v>
      </c>
      <c r="M1985" s="41" t="n">
        <f aca="false">$O$5 + L1985</f>
        <v>838.34</v>
      </c>
      <c r="N1985" s="47" t="n">
        <f aca="false">IF(M1985&gt;$O$5,$O$2+$O$1,(M1985^3*3270.5936-M1985^2*8015778.389801+M1985*6549018422.82398-1783686174686.87))-$O$1</f>
        <v>36854948.4301758</v>
      </c>
      <c r="O1985" s="41" t="n">
        <f aca="false">N1985*100/$O$2</f>
        <v>94.2898462931139</v>
      </c>
      <c r="R1985" s="47" t="n">
        <f aca="false">SUM(D1985,I1985,N1985)</f>
        <v>273430574.616211</v>
      </c>
      <c r="S1985" s="41" t="n">
        <f aca="false">R1985*100/$R$2</f>
        <v>99.0660489337811</v>
      </c>
      <c r="U1985" s="41" t="n">
        <f aca="false">[1]Plan1!$B1980</f>
        <v>21.16</v>
      </c>
    </row>
    <row r="1986" customFormat="false" ht="15" hidden="false" customHeight="false" outlineLevel="0" collapsed="false">
      <c r="A1986" s="46" t="n">
        <v>43984</v>
      </c>
      <c r="B1986" s="41" t="n">
        <f aca="false">[2]Plan1!$C1981</f>
        <v>-0.03</v>
      </c>
      <c r="C1986" s="41" t="n">
        <f aca="false">$E$5 + B1986</f>
        <v>780.97</v>
      </c>
      <c r="D1986" s="47" t="n">
        <f aca="false">IF(C1986&gt;$E$5,$E$2+$E$1,(IF(C1986&gt;764.99,C1986^3*3486.59308-C1986^2*7860012.00812+C1986*5908819377.96283-1481278321001.59,IF(C1986&gt;752.99,C1986^3*3588.471445-C1986^2*8028757.56264+C1986*5988077680.84934-1488767378546.26,C1986^3*899.851852-C1986^2*1969009.674601+C1986*1435480406.01138-348666163343.76))))-$E$1</f>
        <v>148633178.458252</v>
      </c>
      <c r="E1986" s="47" t="n">
        <f aca="false">D1986*100/$E$2</f>
        <v>99.7678447175214</v>
      </c>
      <c r="G1986" s="41" t="n">
        <f aca="false">[3]Plan1!$C1981</f>
        <v>0</v>
      </c>
      <c r="H1986" s="41" t="n">
        <f aca="false">$J$5 + G1986</f>
        <v>760</v>
      </c>
      <c r="I1986" s="47" t="n">
        <f aca="false">IF(H1986&gt;$J$5,$J$2+$J$1,(IF(H1986&gt;739.99,H1986^3*2498.244218-H1986^2*5471052.355142+H1986*3994605728.77515-972400879260.135,H1986^3*1396.138889-H1986^2*3002770.071427+H1986*2152080038.43115-513963640099.415)))-$J$1</f>
        <v>87942447.7277832</v>
      </c>
      <c r="J1986" s="47" t="n">
        <f aca="false">I1986*100/$J$2</f>
        <v>99.9999999974793</v>
      </c>
      <c r="L1986" s="41" t="n">
        <f aca="false">[4]Plan1!$C1981</f>
        <v>-0.45</v>
      </c>
      <c r="M1986" s="41" t="n">
        <f aca="false">$O$5 + L1986</f>
        <v>838.33</v>
      </c>
      <c r="N1986" s="47" t="n">
        <f aca="false">IF(M1986&gt;$O$5,$O$2+$O$1,(M1986^3*3270.5936-M1986^2*8015778.389801+M1986*6549018422.82398-1783686174686.87))-$O$1</f>
        <v>36805173.5341797</v>
      </c>
      <c r="O1986" s="41" t="n">
        <f aca="false">N1986*100/$O$2</f>
        <v>94.1625020017057</v>
      </c>
      <c r="R1986" s="47" t="n">
        <f aca="false">SUM(D1986,I1986,N1986)</f>
        <v>273380799.720215</v>
      </c>
      <c r="S1986" s="41" t="n">
        <f aca="false">R1986*100/$R$2</f>
        <v>99.0480150972603</v>
      </c>
      <c r="U1986" s="41" t="n">
        <f aca="false">[1]Plan1!$B1981</f>
        <v>19.84</v>
      </c>
    </row>
    <row r="1987" customFormat="false" ht="15" hidden="false" customHeight="false" outlineLevel="0" collapsed="false">
      <c r="A1987" s="46" t="n">
        <v>43985</v>
      </c>
      <c r="B1987" s="41" t="n">
        <f aca="false">[2]Plan1!$C1982</f>
        <v>-0.04</v>
      </c>
      <c r="C1987" s="41" t="n">
        <f aca="false">$E$5 + B1987</f>
        <v>780.96</v>
      </c>
      <c r="D1987" s="47" t="n">
        <f aca="false">IF(C1987&gt;$E$5,$E$2+$E$1,(IF(C1987&gt;764.99,C1987^3*3486.59308-C1987^2*7860012.00812+C1987*5908819377.96283-1481278321001.59,IF(C1987&gt;752.99,C1987^3*3588.471445-C1987^2*8028757.56264+C1987*5988077680.84934-1488767378546.26,C1987^3*899.851852-C1987^2*1969009.674601+C1987*1435480406.01138-348666163343.76))))-$E$1</f>
        <v>148518014.418701</v>
      </c>
      <c r="E1987" s="47" t="n">
        <f aca="false">D1987*100/$E$2</f>
        <v>99.6905425422324</v>
      </c>
      <c r="G1987" s="41" t="n">
        <f aca="false">[3]Plan1!$C1982</f>
        <v>0</v>
      </c>
      <c r="H1987" s="41" t="n">
        <f aca="false">$J$5 + G1987</f>
        <v>760</v>
      </c>
      <c r="I1987" s="47" t="n">
        <f aca="false">IF(H1987&gt;$J$5,$J$2+$J$1,(IF(H1987&gt;739.99,H1987^3*2498.244218-H1987^2*5471052.355142+H1987*3994605728.77515-972400879260.135,H1987^3*1396.138889-H1987^2*3002770.071427+H1987*2152080038.43115-513963640099.415)))-$J$1</f>
        <v>87942447.7277832</v>
      </c>
      <c r="J1987" s="47" t="n">
        <f aca="false">I1987*100/$J$2</f>
        <v>99.9999999974793</v>
      </c>
      <c r="L1987" s="41" t="n">
        <f aca="false">[4]Plan1!$C1982</f>
        <v>-0.45</v>
      </c>
      <c r="M1987" s="41" t="n">
        <f aca="false">$O$5 + L1987</f>
        <v>838.33</v>
      </c>
      <c r="N1987" s="47" t="n">
        <f aca="false">IF(M1987&gt;$O$5,$O$2+$O$1,(M1987^3*3270.5936-M1987^2*8015778.389801+M1987*6549018422.82398-1783686174686.87))-$O$1</f>
        <v>36805173.5341797</v>
      </c>
      <c r="O1987" s="41" t="n">
        <f aca="false">N1987*100/$O$2</f>
        <v>94.1625020017057</v>
      </c>
      <c r="R1987" s="47" t="n">
        <f aca="false">SUM(D1987,I1987,N1987)</f>
        <v>273265635.680664</v>
      </c>
      <c r="S1987" s="41" t="n">
        <f aca="false">R1987*100/$R$2</f>
        <v>99.0062902594525</v>
      </c>
      <c r="U1987" s="41" t="n">
        <f aca="false">[1]Plan1!$B1982</f>
        <v>19.51</v>
      </c>
    </row>
    <row r="1988" customFormat="false" ht="15" hidden="false" customHeight="false" outlineLevel="0" collapsed="false">
      <c r="A1988" s="46" t="n">
        <v>43986</v>
      </c>
      <c r="B1988" s="41" t="n">
        <f aca="false">[2]Plan1!$C1983</f>
        <v>-0.05</v>
      </c>
      <c r="C1988" s="41" t="n">
        <f aca="false">$E$5 + B1988</f>
        <v>780.95</v>
      </c>
      <c r="D1988" s="47" t="n">
        <f aca="false">IF(C1988&gt;$E$5,$E$2+$E$1,(IF(C1988&gt;764.99,C1988^3*3486.59308-C1988^2*7860012.00812+C1988*5908819377.96283-1481278321001.59,IF(C1988&gt;752.99,C1988^3*3588.471445-C1988^2*8028757.56264+C1988*5988077680.84934-1488767378546.26,C1988^3*899.851852-C1988^2*1969009.674601+C1988*1435480406.01138-348666163343.76))))-$E$1</f>
        <v>148402912.111572</v>
      </c>
      <c r="E1988" s="47" t="n">
        <f aca="false">D1988*100/$E$2</f>
        <v>99.6132818039276</v>
      </c>
      <c r="G1988" s="41" t="n">
        <f aca="false">[3]Plan1!$C1983</f>
        <v>0</v>
      </c>
      <c r="H1988" s="41" t="n">
        <f aca="false">$J$5 + G1988</f>
        <v>760</v>
      </c>
      <c r="I1988" s="47" t="n">
        <f aca="false">IF(H1988&gt;$J$5,$J$2+$J$1,(IF(H1988&gt;739.99,H1988^3*2498.244218-H1988^2*5471052.355142+H1988*3994605728.77515-972400879260.135,H1988^3*1396.138889-H1988^2*3002770.071427+H1988*2152080038.43115-513963640099.415)))-$J$1</f>
        <v>87942447.7277832</v>
      </c>
      <c r="J1988" s="47" t="n">
        <f aca="false">I1988*100/$J$2</f>
        <v>99.9999999974793</v>
      </c>
      <c r="L1988" s="41" t="n">
        <f aca="false">[4]Plan1!$C1983</f>
        <v>-0.46</v>
      </c>
      <c r="M1988" s="41" t="n">
        <f aca="false">$O$5 + L1988</f>
        <v>838.32</v>
      </c>
      <c r="N1988" s="47" t="n">
        <f aca="false">IF(M1988&gt;$O$5,$O$2+$O$1,(M1988^3*3270.5936-M1988^2*8015778.389801+M1988*6549018422.82398-1783686174686.87))-$O$1</f>
        <v>36755440.5810547</v>
      </c>
      <c r="O1988" s="41" t="n">
        <f aca="false">N1988*100/$O$2</f>
        <v>94.0352650171053</v>
      </c>
      <c r="R1988" s="47" t="n">
        <f aca="false">SUM(D1988,I1988,N1988)</f>
        <v>273100800.42041</v>
      </c>
      <c r="S1988" s="41" t="n">
        <f aca="false">R1988*100/$R$2</f>
        <v>98.9465691474984</v>
      </c>
      <c r="U1988" s="41" t="n">
        <f aca="false">[1]Plan1!$B1983</f>
        <v>20.16</v>
      </c>
    </row>
    <row r="1989" customFormat="false" ht="15" hidden="false" customHeight="false" outlineLevel="0" collapsed="false">
      <c r="A1989" s="46" t="n">
        <v>43987</v>
      </c>
      <c r="B1989" s="41" t="n">
        <f aca="false">[2]Plan1!$C1984</f>
        <v>-0.06</v>
      </c>
      <c r="C1989" s="41" t="n">
        <f aca="false">$E$5 + B1989</f>
        <v>780.94</v>
      </c>
      <c r="D1989" s="47" t="n">
        <f aca="false">IF(C1989&gt;$E$5,$E$2+$E$1,(IF(C1989&gt;764.99,C1989^3*3486.59308-C1989^2*7860012.00812+C1989*5908819377.96283-1481278321001.59,IF(C1989&gt;752.99,C1989^3*3588.471445-C1989^2*8028757.56264+C1989*5988077680.84934-1488767378546.26,C1989^3*899.851852-C1989^2*1969009.674601+C1989*1435480406.01138-348666163343.76))))-$E$1</f>
        <v>148287871.513916</v>
      </c>
      <c r="E1989" s="47" t="n">
        <f aca="false">D1989*100/$E$2</f>
        <v>99.5360624872028</v>
      </c>
      <c r="G1989" s="41" t="n">
        <f aca="false">[3]Plan1!$C1984</f>
        <v>0</v>
      </c>
      <c r="H1989" s="41" t="n">
        <f aca="false">$J$5 + G1989</f>
        <v>760</v>
      </c>
      <c r="I1989" s="47" t="n">
        <f aca="false">IF(H1989&gt;$J$5,$J$2+$J$1,(IF(H1989&gt;739.99,H1989^3*2498.244218-H1989^2*5471052.355142+H1989*3994605728.77515-972400879260.135,H1989^3*1396.138889-H1989^2*3002770.071427+H1989*2152080038.43115-513963640099.415)))-$J$1</f>
        <v>87942447.7277832</v>
      </c>
      <c r="J1989" s="47" t="n">
        <f aca="false">I1989*100/$J$2</f>
        <v>99.9999999974793</v>
      </c>
      <c r="L1989" s="41" t="n">
        <f aca="false">[4]Plan1!$C1984</f>
        <v>-0.46</v>
      </c>
      <c r="M1989" s="41" t="n">
        <f aca="false">$O$5 + L1989</f>
        <v>838.32</v>
      </c>
      <c r="N1989" s="47" t="n">
        <f aca="false">IF(M1989&gt;$O$5,$O$2+$O$1,(M1989^3*3270.5936-M1989^2*8015778.389801+M1989*6549018422.82398-1783686174686.87))-$O$1</f>
        <v>36755440.5810547</v>
      </c>
      <c r="O1989" s="41" t="n">
        <f aca="false">N1989*100/$O$2</f>
        <v>94.0352650171053</v>
      </c>
      <c r="R1989" s="47" t="n">
        <f aca="false">SUM(D1989,I1989,N1989)</f>
        <v>272985759.822754</v>
      </c>
      <c r="S1989" s="41" t="n">
        <f aca="false">R1989*100/$R$2</f>
        <v>98.9048890336604</v>
      </c>
      <c r="U1989" s="41" t="n">
        <f aca="false">[1]Plan1!$B1984</f>
        <v>19.19</v>
      </c>
    </row>
    <row r="1990" customFormat="false" ht="15" hidden="false" customHeight="false" outlineLevel="0" collapsed="false">
      <c r="A1990" s="46" t="n">
        <v>43988</v>
      </c>
      <c r="B1990" s="41" t="n">
        <f aca="false">[2]Plan1!$C1985</f>
        <v>-0.06</v>
      </c>
      <c r="C1990" s="41" t="n">
        <f aca="false">$E$5 + B1990</f>
        <v>780.94</v>
      </c>
      <c r="D1990" s="47" t="n">
        <f aca="false">IF(C1990&gt;$E$5,$E$2+$E$1,(IF(C1990&gt;764.99,C1990^3*3486.59308-C1990^2*7860012.00812+C1990*5908819377.96283-1481278321001.59,IF(C1990&gt;752.99,C1990^3*3588.471445-C1990^2*8028757.56264+C1990*5988077680.84934-1488767378546.26,C1990^3*899.851852-C1990^2*1969009.674601+C1990*1435480406.01138-348666163343.76))))-$E$1</f>
        <v>148287871.513916</v>
      </c>
      <c r="E1990" s="47" t="n">
        <f aca="false">D1990*100/$E$2</f>
        <v>99.5360624872028</v>
      </c>
      <c r="G1990" s="41" t="n">
        <f aca="false">[3]Plan1!$C1985</f>
        <v>0</v>
      </c>
      <c r="H1990" s="41" t="n">
        <f aca="false">$J$5 + G1990</f>
        <v>760</v>
      </c>
      <c r="I1990" s="47" t="n">
        <f aca="false">IF(H1990&gt;$J$5,$J$2+$J$1,(IF(H1990&gt;739.99,H1990^3*2498.244218-H1990^2*5471052.355142+H1990*3994605728.77515-972400879260.135,H1990^3*1396.138889-H1990^2*3002770.071427+H1990*2152080038.43115-513963640099.415)))-$J$1</f>
        <v>87942447.7277832</v>
      </c>
      <c r="J1990" s="47" t="n">
        <f aca="false">I1990*100/$J$2</f>
        <v>99.9999999974793</v>
      </c>
      <c r="L1990" s="41" t="n">
        <f aca="false">[4]Plan1!$C1985</f>
        <v>-0.47</v>
      </c>
      <c r="M1990" s="41" t="n">
        <f aca="false">$O$5 + L1990</f>
        <v>838.31</v>
      </c>
      <c r="N1990" s="47" t="n">
        <f aca="false">IF(M1990&gt;$O$5,$O$2+$O$1,(M1990^3*3270.5936-M1990^2*8015778.389801+M1990*6549018422.82398-1783686174686.87))-$O$1</f>
        <v>36705749.5576172</v>
      </c>
      <c r="O1990" s="41" t="n">
        <f aca="false">N1990*100/$O$2</f>
        <v>93.9081353055837</v>
      </c>
      <c r="R1990" s="47" t="n">
        <f aca="false">SUM(D1990,I1990,N1990)</f>
        <v>272936068.799316</v>
      </c>
      <c r="S1990" s="41" t="n">
        <f aca="false">R1990*100/$R$2</f>
        <v>98.8868855848276</v>
      </c>
      <c r="U1990" s="41" t="n">
        <f aca="false">[1]Plan1!$B1985</f>
        <v>19.84</v>
      </c>
    </row>
    <row r="1991" customFormat="false" ht="15" hidden="false" customHeight="false" outlineLevel="0" collapsed="false">
      <c r="A1991" s="46" t="n">
        <v>43989</v>
      </c>
      <c r="B1991" s="41" t="n">
        <f aca="false">[2]Plan1!$C1986</f>
        <v>-0.08</v>
      </c>
      <c r="C1991" s="41" t="n">
        <f aca="false">$E$5 + B1991</f>
        <v>780.92</v>
      </c>
      <c r="D1991" s="47" t="n">
        <f aca="false">IF(C1991&gt;$E$5,$E$2+$E$1,(IF(C1991&gt;764.99,C1991^3*3486.59308-C1991^2*7860012.00812+C1991*5908819377.96283-1481278321001.59,IF(C1991&gt;752.99,C1991^3*3588.471445-C1991^2*8028757.56264+C1991*5988077680.84934-1488767378546.26,C1991^3*899.851852-C1991^2*1969009.674601+C1991*1435480406.01138-348666163343.76))))-$E$1</f>
        <v>148057975.366943</v>
      </c>
      <c r="E1991" s="47" t="n">
        <f aca="false">D1991*100/$E$2</f>
        <v>99.3817480647419</v>
      </c>
      <c r="G1991" s="41" t="n">
        <f aca="false">[3]Plan1!$C1986</f>
        <v>0</v>
      </c>
      <c r="H1991" s="41" t="n">
        <f aca="false">$J$5 + G1991</f>
        <v>760</v>
      </c>
      <c r="I1991" s="47" t="n">
        <f aca="false">IF(H1991&gt;$J$5,$J$2+$J$1,(IF(H1991&gt;739.99,H1991^3*2498.244218-H1991^2*5471052.355142+H1991*3994605728.77515-972400879260.135,H1991^3*1396.138889-H1991^2*3002770.071427+H1991*2152080038.43115-513963640099.415)))-$J$1</f>
        <v>87942447.7277832</v>
      </c>
      <c r="J1991" s="47" t="n">
        <f aca="false">I1991*100/$J$2</f>
        <v>99.9999999974793</v>
      </c>
      <c r="L1991" s="41" t="n">
        <f aca="false">[4]Plan1!$C1986</f>
        <v>-0.48</v>
      </c>
      <c r="M1991" s="41" t="n">
        <f aca="false">$O$5 + L1991</f>
        <v>838.3</v>
      </c>
      <c r="N1991" s="47" t="n">
        <f aca="false">IF(M1991&gt;$O$5,$O$2+$O$1,(M1991^3*3270.5936-M1991^2*8015778.389801+M1991*6549018422.82398-1783686174686.87))-$O$1</f>
        <v>36656100.4404297</v>
      </c>
      <c r="O1991" s="41" t="n">
        <f aca="false">N1991*100/$O$2</f>
        <v>93.7811128071785</v>
      </c>
      <c r="R1991" s="47" t="n">
        <f aca="false">SUM(D1991,I1991,N1991)</f>
        <v>272656523.535156</v>
      </c>
      <c r="S1991" s="41" t="n">
        <f aca="false">R1991*100/$R$2</f>
        <v>98.7856041357528</v>
      </c>
      <c r="U1991" s="41" t="n">
        <f aca="false">[1]Plan1!$B1986</f>
        <v>19.51</v>
      </c>
    </row>
    <row r="1992" customFormat="false" ht="15" hidden="false" customHeight="false" outlineLevel="0" collapsed="false">
      <c r="A1992" s="46" t="n">
        <v>43990</v>
      </c>
      <c r="B1992" s="41" t="n">
        <f aca="false">[2]Plan1!$C1987</f>
        <v>-0.08</v>
      </c>
      <c r="C1992" s="41" t="n">
        <f aca="false">$E$5 + B1992</f>
        <v>780.92</v>
      </c>
      <c r="D1992" s="47" t="n">
        <f aca="false">IF(C1992&gt;$E$5,$E$2+$E$1,(IF(C1992&gt;764.99,C1992^3*3486.59308-C1992^2*7860012.00812+C1992*5908819377.96283-1481278321001.59,IF(C1992&gt;752.99,C1992^3*3588.471445-C1992^2*8028757.56264+C1992*5988077680.84934-1488767378546.26,C1992^3*899.851852-C1992^2*1969009.674601+C1992*1435480406.01138-348666163343.76))))-$E$1</f>
        <v>148057975.366943</v>
      </c>
      <c r="E1992" s="47" t="n">
        <f aca="false">D1992*100/$E$2</f>
        <v>99.3817480647419</v>
      </c>
      <c r="G1992" s="41" t="n">
        <f aca="false">[3]Plan1!$C1987</f>
        <v>0</v>
      </c>
      <c r="H1992" s="41" t="n">
        <f aca="false">$J$5 + G1992</f>
        <v>760</v>
      </c>
      <c r="I1992" s="47" t="n">
        <f aca="false">IF(H1992&gt;$J$5,$J$2+$J$1,(IF(H1992&gt;739.99,H1992^3*2498.244218-H1992^2*5471052.355142+H1992*3994605728.77515-972400879260.135,H1992^3*1396.138889-H1992^2*3002770.071427+H1992*2152080038.43115-513963640099.415)))-$J$1</f>
        <v>87942447.7277832</v>
      </c>
      <c r="J1992" s="47" t="n">
        <f aca="false">I1992*100/$J$2</f>
        <v>99.9999999974793</v>
      </c>
      <c r="L1992" s="41" t="n">
        <f aca="false">[4]Plan1!$C1987</f>
        <v>-0.49</v>
      </c>
      <c r="M1992" s="41" t="n">
        <f aca="false">$O$5 + L1992</f>
        <v>838.29</v>
      </c>
      <c r="N1992" s="47" t="n">
        <f aca="false">IF(M1992&gt;$O$5,$O$2+$O$1,(M1992^3*3270.5936-M1992^2*8015778.389801+M1992*6549018422.82398-1783686174686.87))-$O$1</f>
        <v>36606493.2099609</v>
      </c>
      <c r="O1992" s="41" t="n">
        <f aca="false">N1992*100/$O$2</f>
        <v>93.6541974719207</v>
      </c>
      <c r="R1992" s="47" t="n">
        <f aca="false">SUM(D1992,I1992,N1992)</f>
        <v>272606916.304688</v>
      </c>
      <c r="S1992" s="41" t="n">
        <f aca="false">R1992*100/$R$2</f>
        <v>98.767631045772</v>
      </c>
      <c r="U1992" s="41" t="n">
        <f aca="false">[1]Plan1!$B1987</f>
        <v>19.51</v>
      </c>
    </row>
    <row r="1993" customFormat="false" ht="15" hidden="false" customHeight="false" outlineLevel="0" collapsed="false">
      <c r="A1993" s="46" t="n">
        <v>43991</v>
      </c>
      <c r="B1993" s="41" t="n">
        <f aca="false">[2]Plan1!$C1988</f>
        <v>-0.09</v>
      </c>
      <c r="C1993" s="41" t="n">
        <f aca="false">$E$5 + B1993</f>
        <v>780.91</v>
      </c>
      <c r="D1993" s="47" t="n">
        <f aca="false">IF(C1993&gt;$E$5,$E$2+$E$1,(IF(C1993&gt;764.99,C1993^3*3486.59308-C1993^2*7860012.00812+C1993*5908819377.96283-1481278321001.59,IF(C1993&gt;752.99,C1993^3*3588.471445-C1993^2*8028757.56264+C1993*5988077680.84934-1488767378546.26,C1993^3*899.851852-C1993^2*1969009.674601+C1993*1435480406.01138-348666163343.76))))-$E$1</f>
        <v>147943119.7771</v>
      </c>
      <c r="E1993" s="47" t="n">
        <f aca="false">D1993*100/$E$2</f>
        <v>99.3046529318023</v>
      </c>
      <c r="G1993" s="41" t="n">
        <f aca="false">[3]Plan1!$C1988</f>
        <v>0</v>
      </c>
      <c r="H1993" s="41" t="n">
        <f aca="false">$J$5 + G1993</f>
        <v>760</v>
      </c>
      <c r="I1993" s="47" t="n">
        <f aca="false">IF(H1993&gt;$J$5,$J$2+$J$1,(IF(H1993&gt;739.99,H1993^3*2498.244218-H1993^2*5471052.355142+H1993*3994605728.77515-972400879260.135,H1993^3*1396.138889-H1993^2*3002770.071427+H1993*2152080038.43115-513963640099.415)))-$J$1</f>
        <v>87942447.7277832</v>
      </c>
      <c r="J1993" s="47" t="n">
        <f aca="false">I1993*100/$J$2</f>
        <v>99.9999999974793</v>
      </c>
      <c r="L1993" s="41" t="n">
        <f aca="false">[4]Plan1!$C1988</f>
        <v>-0.49</v>
      </c>
      <c r="M1993" s="41" t="n">
        <f aca="false">$O$5 + L1993</f>
        <v>838.29</v>
      </c>
      <c r="N1993" s="47" t="n">
        <f aca="false">IF(M1993&gt;$O$5,$O$2+$O$1,(M1993^3*3270.5936-M1993^2*8015778.389801+M1993*6549018422.82398-1783686174686.87))-$O$1</f>
        <v>36606493.2099609</v>
      </c>
      <c r="O1993" s="41" t="n">
        <f aca="false">N1993*100/$O$2</f>
        <v>93.6541974719207</v>
      </c>
      <c r="R1993" s="47" t="n">
        <f aca="false">SUM(D1993,I1993,N1993)</f>
        <v>272492060.714844</v>
      </c>
      <c r="S1993" s="41" t="n">
        <f aca="false">R1993*100/$R$2</f>
        <v>98.7260179617204</v>
      </c>
      <c r="U1993" s="41" t="n">
        <f aca="false">[1]Plan1!$B1988</f>
        <v>20.49</v>
      </c>
    </row>
    <row r="1994" customFormat="false" ht="15" hidden="false" customHeight="false" outlineLevel="0" collapsed="false">
      <c r="A1994" s="46" t="n">
        <v>43992</v>
      </c>
      <c r="B1994" s="41" t="n">
        <f aca="false">[2]Plan1!$C1989</f>
        <v>-0.09</v>
      </c>
      <c r="C1994" s="41" t="n">
        <f aca="false">$E$5 + B1994</f>
        <v>780.91</v>
      </c>
      <c r="D1994" s="47" t="n">
        <f aca="false">IF(C1994&gt;$E$5,$E$2+$E$1,(IF(C1994&gt;764.99,C1994^3*3486.59308-C1994^2*7860012.00812+C1994*5908819377.96283-1481278321001.59,IF(C1994&gt;752.99,C1994^3*3588.471445-C1994^2*8028757.56264+C1994*5988077680.84934-1488767378546.26,C1994^3*899.851852-C1994^2*1969009.674601+C1994*1435480406.01138-348666163343.76))))-$E$1</f>
        <v>147943119.7771</v>
      </c>
      <c r="E1994" s="47" t="n">
        <f aca="false">D1994*100/$E$2</f>
        <v>99.3046529318023</v>
      </c>
      <c r="G1994" s="41" t="n">
        <f aca="false">[3]Plan1!$C1989</f>
        <v>0</v>
      </c>
      <c r="H1994" s="41" t="n">
        <f aca="false">$J$5 + G1994</f>
        <v>760</v>
      </c>
      <c r="I1994" s="47" t="n">
        <f aca="false">IF(H1994&gt;$J$5,$J$2+$J$1,(IF(H1994&gt;739.99,H1994^3*2498.244218-H1994^2*5471052.355142+H1994*3994605728.77515-972400879260.135,H1994^3*1396.138889-H1994^2*3002770.071427+H1994*2152080038.43115-513963640099.415)))-$J$1</f>
        <v>87942447.7277832</v>
      </c>
      <c r="J1994" s="47" t="n">
        <f aca="false">I1994*100/$J$2</f>
        <v>99.9999999974793</v>
      </c>
      <c r="L1994" s="41" t="n">
        <f aca="false">[4]Plan1!$C1989</f>
        <v>-0.5</v>
      </c>
      <c r="M1994" s="41" t="n">
        <f aca="false">$O$5 + L1994</f>
        <v>838.28</v>
      </c>
      <c r="N1994" s="47" t="n">
        <f aca="false">IF(M1994&gt;$O$5,$O$2+$O$1,(M1994^3*3270.5936-M1994^2*8015778.389801+M1994*6549018422.82398-1783686174686.87))-$O$1</f>
        <v>36556927.8481445</v>
      </c>
      <c r="O1994" s="41" t="n">
        <f aca="false">N1994*100/$O$2</f>
        <v>93.5273892535891</v>
      </c>
      <c r="R1994" s="47" t="n">
        <f aca="false">SUM(D1994,I1994,N1994)</f>
        <v>272442495.353027</v>
      </c>
      <c r="S1994" s="41" t="n">
        <f aca="false">R1994*100/$R$2</f>
        <v>98.7080600410818</v>
      </c>
      <c r="U1994" s="41" t="n">
        <f aca="false">[1]Plan1!$B1989</f>
        <v>20.83</v>
      </c>
    </row>
    <row r="1995" customFormat="false" ht="15" hidden="false" customHeight="false" outlineLevel="0" collapsed="false">
      <c r="A1995" s="46" t="n">
        <v>43993</v>
      </c>
      <c r="B1995" s="41" t="n">
        <f aca="false">[2]Plan1!$C1990</f>
        <v>-0.1</v>
      </c>
      <c r="C1995" s="41" t="n">
        <f aca="false">$E$5 + B1995</f>
        <v>780.9</v>
      </c>
      <c r="D1995" s="47" t="n">
        <f aca="false">IF(C1995&gt;$E$5,$E$2+$E$1,(IF(C1995&gt;764.99,C1995^3*3486.59308-C1995^2*7860012.00812+C1995*5908819377.96283-1481278321001.59,IF(C1995&gt;752.99,C1995^3*3588.471445-C1995^2*8028757.56264+C1995*5988077680.84934-1488767378546.26,C1995^3*899.851852-C1995^2*1969009.674601+C1995*1435480406.01138-348666163343.76))))-$E$1</f>
        <v>147828325.813232</v>
      </c>
      <c r="E1995" s="47" t="n">
        <f aca="false">D1995*100/$E$2</f>
        <v>99.2275991643972</v>
      </c>
      <c r="G1995" s="41" t="n">
        <f aca="false">[3]Plan1!$C1990</f>
        <v>0</v>
      </c>
      <c r="H1995" s="41" t="n">
        <f aca="false">$J$5 + G1995</f>
        <v>760</v>
      </c>
      <c r="I1995" s="47" t="n">
        <f aca="false">IF(H1995&gt;$J$5,$J$2+$J$1,(IF(H1995&gt;739.99,H1995^3*2498.244218-H1995^2*5471052.355142+H1995*3994605728.77515-972400879260.135,H1995^3*1396.138889-H1995^2*3002770.071427+H1995*2152080038.43115-513963640099.415)))-$J$1</f>
        <v>87942447.7277832</v>
      </c>
      <c r="J1995" s="47" t="n">
        <f aca="false">I1995*100/$J$2</f>
        <v>99.9999999974793</v>
      </c>
      <c r="L1995" s="41" t="n">
        <f aca="false">[4]Plan1!$C1990</f>
        <v>-0.51</v>
      </c>
      <c r="M1995" s="41" t="n">
        <f aca="false">$O$5 + L1995</f>
        <v>838.27</v>
      </c>
      <c r="N1995" s="47" t="n">
        <f aca="false">IF(M1995&gt;$O$5,$O$2+$O$1,(M1995^3*3270.5936-M1995^2*8015778.389801+M1995*6549018422.82398-1783686174686.87))-$O$1</f>
        <v>36507404.3344727</v>
      </c>
      <c r="O1995" s="41" t="n">
        <f aca="false">N1995*100/$O$2</f>
        <v>93.4006880997166</v>
      </c>
      <c r="R1995" s="47" t="n">
        <f aca="false">SUM(D1995,I1995,N1995)</f>
        <v>272278177.875488</v>
      </c>
      <c r="S1995" s="41" t="n">
        <f aca="false">R1995*100/$R$2</f>
        <v>98.6485265258799</v>
      </c>
      <c r="U1995" s="41" t="n">
        <f aca="false">[1]Plan1!$B1990</f>
        <v>20.16</v>
      </c>
    </row>
    <row r="1996" customFormat="false" ht="15" hidden="false" customHeight="false" outlineLevel="0" collapsed="false">
      <c r="A1996" s="46" t="n">
        <v>43994</v>
      </c>
      <c r="B1996" s="41" t="n">
        <f aca="false">[2]Plan1!$C1991</f>
        <v>-0.12</v>
      </c>
      <c r="C1996" s="41" t="n">
        <f aca="false">$E$5 + B1996</f>
        <v>780.88</v>
      </c>
      <c r="D1996" s="47" t="n">
        <f aca="false">IF(C1996&gt;$E$5,$E$2+$E$1,(IF(C1996&gt;764.99,C1996^3*3486.59308-C1996^2*7860012.00812+C1996*5908819377.96283-1481278321001.59,IF(C1996&gt;752.99,C1996^3*3588.471445-C1996^2*8028757.56264+C1996*5988077680.84934-1488767378546.26,C1996^3*899.851852-C1996^2*1969009.674601+C1996*1435480406.01138-348666163343.76))))-$E$1</f>
        <v>147598922.680908</v>
      </c>
      <c r="E1996" s="47" t="n">
        <f aca="false">D1996*100/$E$2</f>
        <v>99.0736156708001</v>
      </c>
      <c r="G1996" s="41" t="n">
        <f aca="false">[3]Plan1!$C1991</f>
        <v>0</v>
      </c>
      <c r="H1996" s="41" t="n">
        <f aca="false">$J$5 + G1996</f>
        <v>760</v>
      </c>
      <c r="I1996" s="47" t="n">
        <f aca="false">IF(H1996&gt;$J$5,$J$2+$J$1,(IF(H1996&gt;739.99,H1996^3*2498.244218-H1996^2*5471052.355142+H1996*3994605728.77515-972400879260.135,H1996^3*1396.138889-H1996^2*3002770.071427+H1996*2152080038.43115-513963640099.415)))-$J$1</f>
        <v>87942447.7277832</v>
      </c>
      <c r="J1996" s="47" t="n">
        <f aca="false">I1996*100/$J$2</f>
        <v>99.9999999974793</v>
      </c>
      <c r="L1996" s="41" t="n">
        <f aca="false">[4]Plan1!$C1991</f>
        <v>-0.52</v>
      </c>
      <c r="M1996" s="41" t="n">
        <f aca="false">$O$5 + L1996</f>
        <v>838.26</v>
      </c>
      <c r="N1996" s="47" t="n">
        <f aca="false">IF(M1996&gt;$O$5,$O$2+$O$1,(M1996^3*3270.5936-M1996^2*8015778.389801+M1996*6549018422.82398-1783686174686.87))-$O$1</f>
        <v>36457922.6489258</v>
      </c>
      <c r="O1996" s="41" t="n">
        <f aca="false">N1996*100/$O$2</f>
        <v>93.274093959085</v>
      </c>
      <c r="R1996" s="47" t="n">
        <f aca="false">SUM(D1996,I1996,N1996)</f>
        <v>271999293.057617</v>
      </c>
      <c r="S1996" s="41" t="n">
        <f aca="false">R1996*100/$R$2</f>
        <v>98.547484361693</v>
      </c>
      <c r="U1996" s="41" t="n">
        <f aca="false">[1]Plan1!$B1991</f>
        <v>18.87</v>
      </c>
    </row>
    <row r="1997" customFormat="false" ht="15" hidden="false" customHeight="false" outlineLevel="0" collapsed="false">
      <c r="A1997" s="46" t="n">
        <v>43995</v>
      </c>
      <c r="B1997" s="41" t="n">
        <f aca="false">[2]Plan1!$C1992</f>
        <v>-0.12</v>
      </c>
      <c r="C1997" s="41" t="n">
        <f aca="false">$E$5 + B1997</f>
        <v>780.88</v>
      </c>
      <c r="D1997" s="47" t="n">
        <f aca="false">IF(C1997&gt;$E$5,$E$2+$E$1,(IF(C1997&gt;764.99,C1997^3*3486.59308-C1997^2*7860012.00812+C1997*5908819377.96283-1481278321001.59,IF(C1997&gt;752.99,C1997^3*3588.471445-C1997^2*8028757.56264+C1997*5988077680.84934-1488767378546.26,C1997^3*899.851852-C1997^2*1969009.674601+C1997*1435480406.01138-348666163343.76))))-$E$1</f>
        <v>147598922.680908</v>
      </c>
      <c r="E1997" s="47" t="n">
        <f aca="false">D1997*100/$E$2</f>
        <v>99.0736156708001</v>
      </c>
      <c r="G1997" s="41" t="n">
        <f aca="false">[3]Plan1!$C1992</f>
        <v>0</v>
      </c>
      <c r="H1997" s="41" t="n">
        <f aca="false">$J$5 + G1997</f>
        <v>760</v>
      </c>
      <c r="I1997" s="47" t="n">
        <f aca="false">IF(H1997&gt;$J$5,$J$2+$J$1,(IF(H1997&gt;739.99,H1997^3*2498.244218-H1997^2*5471052.355142+H1997*3994605728.77515-972400879260.135,H1997^3*1396.138889-H1997^2*3002770.071427+H1997*2152080038.43115-513963640099.415)))-$J$1</f>
        <v>87942447.7277832</v>
      </c>
      <c r="J1997" s="47" t="n">
        <f aca="false">I1997*100/$J$2</f>
        <v>99.9999999974793</v>
      </c>
      <c r="L1997" s="41" t="n">
        <f aca="false">[4]Plan1!$C1992</f>
        <v>-0.53</v>
      </c>
      <c r="M1997" s="41" t="n">
        <f aca="false">$O$5 + L1997</f>
        <v>838.25</v>
      </c>
      <c r="N1997" s="47" t="n">
        <f aca="false">IF(M1997&gt;$O$5,$O$2+$O$1,(M1997^3*3270.5936-M1997^2*8015778.389801+M1997*6549018422.82398-1783686174686.87))-$O$1</f>
        <v>36408482.7719727</v>
      </c>
      <c r="O1997" s="41" t="n">
        <f aca="false">N1997*100/$O$2</f>
        <v>93.1476067817256</v>
      </c>
      <c r="R1997" s="47" t="n">
        <f aca="false">SUM(D1997,I1997,N1997)</f>
        <v>271949853.180664</v>
      </c>
      <c r="S1997" s="41" t="n">
        <f aca="false">R1997*100/$R$2</f>
        <v>98.5295719052078</v>
      </c>
      <c r="U1997" s="41" t="n">
        <f aca="false">[1]Plan1!$B1992</f>
        <v>19.19</v>
      </c>
    </row>
    <row r="1998" customFormat="false" ht="15" hidden="false" customHeight="false" outlineLevel="0" collapsed="false">
      <c r="A1998" s="46" t="n">
        <v>43996</v>
      </c>
      <c r="B1998" s="41" t="n">
        <f aca="false">[2]Plan1!$C1993</f>
        <v>-0.14</v>
      </c>
      <c r="C1998" s="41" t="n">
        <f aca="false">$E$5 + B1998</f>
        <v>780.86</v>
      </c>
      <c r="D1998" s="47" t="n">
        <f aca="false">IF(C1998&gt;$E$5,$E$2+$E$1,(IF(C1998&gt;764.99,C1998^3*3486.59308-C1998^2*7860012.00812+C1998*5908819377.96283-1481278321001.59,IF(C1998&gt;752.99,C1998^3*3588.471445-C1998^2*8028757.56264+C1998*5988077680.84934-1488767378546.26,C1998^3*899.851852-C1998^2*1969009.674601+C1998*1435480406.01138-348666163343.76))))-$E$1</f>
        <v>147369765.806396</v>
      </c>
      <c r="E1998" s="47" t="n">
        <f aca="false">D1998*100/$E$2</f>
        <v>98.9197974741539</v>
      </c>
      <c r="G1998" s="41" t="n">
        <f aca="false">[3]Plan1!$C1993</f>
        <v>0</v>
      </c>
      <c r="H1998" s="41" t="n">
        <f aca="false">$J$5 + G1998</f>
        <v>760</v>
      </c>
      <c r="I1998" s="47" t="n">
        <f aca="false">IF(H1998&gt;$J$5,$J$2+$J$1,(IF(H1998&gt;739.99,H1998^3*2498.244218-H1998^2*5471052.355142+H1998*3994605728.77515-972400879260.135,H1998^3*1396.138889-H1998^2*3002770.071427+H1998*2152080038.43115-513963640099.415)))-$J$1</f>
        <v>87942447.7277832</v>
      </c>
      <c r="J1998" s="47" t="n">
        <f aca="false">I1998*100/$J$2</f>
        <v>99.9999999974793</v>
      </c>
      <c r="L1998" s="41" t="n">
        <f aca="false">[4]Plan1!$C1993</f>
        <v>-0.54</v>
      </c>
      <c r="M1998" s="41" t="n">
        <f aca="false">$O$5 + L1998</f>
        <v>838.24</v>
      </c>
      <c r="N1998" s="47" t="n">
        <f aca="false">IF(M1998&gt;$O$5,$O$2+$O$1,(M1998^3*3270.5936-M1998^2*8015778.389801+M1998*6549018422.82398-1783686174686.87))-$O$1</f>
        <v>36359084.6855469</v>
      </c>
      <c r="O1998" s="41" t="n">
        <f aca="false">N1998*100/$O$2</f>
        <v>93.0212265214171</v>
      </c>
      <c r="R1998" s="47" t="n">
        <f aca="false">SUM(D1998,I1998,N1998)</f>
        <v>271671298.219727</v>
      </c>
      <c r="S1998" s="41" t="n">
        <f aca="false">R1998*100/$R$2</f>
        <v>98.4286492507837</v>
      </c>
      <c r="U1998" s="41" t="n">
        <f aca="false">[1]Plan1!$B1993</f>
        <v>18.87</v>
      </c>
    </row>
    <row r="1999" customFormat="false" ht="15" hidden="false" customHeight="false" outlineLevel="0" collapsed="false">
      <c r="A1999" s="46" t="n">
        <v>43997</v>
      </c>
      <c r="B1999" s="41" t="n">
        <f aca="false">[2]Plan1!$C1994</f>
        <v>-0.14</v>
      </c>
      <c r="C1999" s="41" t="n">
        <f aca="false">$E$5 + B1999</f>
        <v>780.86</v>
      </c>
      <c r="D1999" s="47" t="n">
        <f aca="false">IF(C1999&gt;$E$5,$E$2+$E$1,(IF(C1999&gt;764.99,C1999^3*3486.59308-C1999^2*7860012.00812+C1999*5908819377.96283-1481278321001.59,IF(C1999&gt;752.99,C1999^3*3588.471445-C1999^2*8028757.56264+C1999*5988077680.84934-1488767378546.26,C1999^3*899.851852-C1999^2*1969009.674601+C1999*1435480406.01138-348666163343.76))))-$E$1</f>
        <v>147369765.806396</v>
      </c>
      <c r="E1999" s="47" t="n">
        <f aca="false">D1999*100/$E$2</f>
        <v>98.9197974741539</v>
      </c>
      <c r="G1999" s="41" t="n">
        <f aca="false">[3]Plan1!$C1994</f>
        <v>0</v>
      </c>
      <c r="H1999" s="41" t="n">
        <f aca="false">$J$5 + G1999</f>
        <v>760</v>
      </c>
      <c r="I1999" s="47" t="n">
        <f aca="false">IF(H1999&gt;$J$5,$J$2+$J$1,(IF(H1999&gt;739.99,H1999^3*2498.244218-H1999^2*5471052.355142+H1999*3994605728.77515-972400879260.135,H1999^3*1396.138889-H1999^2*3002770.071427+H1999*2152080038.43115-513963640099.415)))-$J$1</f>
        <v>87942447.7277832</v>
      </c>
      <c r="J1999" s="47" t="n">
        <f aca="false">I1999*100/$J$2</f>
        <v>99.9999999974793</v>
      </c>
      <c r="L1999" s="41" t="n">
        <f aca="false">[4]Plan1!$C1994</f>
        <v>-0.56</v>
      </c>
      <c r="M1999" s="41" t="n">
        <f aca="false">$O$5 + L1999</f>
        <v>838.22</v>
      </c>
      <c r="N1999" s="47" t="n">
        <f aca="false">IF(M1999&gt;$O$5,$O$2+$O$1,(M1999^3*3270.5936-M1999^2*8015778.389801+M1999*6549018422.82398-1783686174686.87))-$O$1</f>
        <v>36260413.8007813</v>
      </c>
      <c r="O1999" s="41" t="n">
        <f aca="false">N1999*100/$O$2</f>
        <v>92.7687865383363</v>
      </c>
      <c r="R1999" s="47" t="n">
        <f aca="false">SUM(D1999,I1999,N1999)</f>
        <v>271572627.334961</v>
      </c>
      <c r="S1999" s="41" t="n">
        <f aca="false">R1999*100/$R$2</f>
        <v>98.3929000127468</v>
      </c>
      <c r="U1999" s="41" t="n">
        <f aca="false">[1]Plan1!$B1994</f>
        <v>20.16</v>
      </c>
    </row>
    <row r="2000" customFormat="false" ht="15" hidden="false" customHeight="false" outlineLevel="0" collapsed="false">
      <c r="A2000" s="46" t="n">
        <v>43998</v>
      </c>
      <c r="B2000" s="41" t="n">
        <f aca="false">[2]Plan1!$C1995</f>
        <v>-0.16</v>
      </c>
      <c r="C2000" s="41" t="n">
        <f aca="false">$E$5 + B2000</f>
        <v>780.84</v>
      </c>
      <c r="D2000" s="47" t="n">
        <f aca="false">IF(C2000&gt;$E$5,$E$2+$E$1,(IF(C2000&gt;764.99,C2000^3*3486.59308-C2000^2*7860012.00812+C2000*5908819377.96283-1481278321001.59,IF(C2000&gt;752.99,C2000^3*3588.471445-C2000^2*8028757.56264+C2000*5988077680.84934-1488767378546.26,C2000^3*899.851852-C2000^2*1969009.674601+C2000*1435480406.01138-348666163343.76))))-$E$1</f>
        <v>147140855.020264</v>
      </c>
      <c r="E2000" s="47" t="n">
        <f aca="false">D2000*100/$E$2</f>
        <v>98.7661444607288</v>
      </c>
      <c r="G2000" s="41" t="n">
        <f aca="false">[3]Plan1!$C1995</f>
        <v>0</v>
      </c>
      <c r="H2000" s="41" t="n">
        <f aca="false">$J$5 + G2000</f>
        <v>760</v>
      </c>
      <c r="I2000" s="47" t="n">
        <f aca="false">IF(H2000&gt;$J$5,$J$2+$J$1,(IF(H2000&gt;739.99,H2000^3*2498.244218-H2000^2*5471052.355142+H2000*3994605728.77515-972400879260.135,H2000^3*1396.138889-H2000^2*3002770.071427+H2000*2152080038.43115-513963640099.415)))-$J$1</f>
        <v>87942447.7277832</v>
      </c>
      <c r="J2000" s="47" t="n">
        <f aca="false">I2000*100/$J$2</f>
        <v>99.9999999974793</v>
      </c>
      <c r="L2000" s="41" t="n">
        <f aca="false">[4]Plan1!$C1995</f>
        <v>-0.57</v>
      </c>
      <c r="M2000" s="41" t="n">
        <f aca="false">$O$5 + L2000</f>
        <v>838.21</v>
      </c>
      <c r="N2000" s="47" t="n">
        <f aca="false">IF(M2000&gt;$O$5,$O$2+$O$1,(M2000^3*3270.5936-M2000^2*8015778.389801+M2000*6549018422.82398-1783686174686.87))-$O$1</f>
        <v>36211140.9643555</v>
      </c>
      <c r="O2000" s="41" t="n">
        <f aca="false">N2000*100/$O$2</f>
        <v>92.6427267181248</v>
      </c>
      <c r="R2000" s="47" t="n">
        <f aca="false">SUM(D2000,I2000,N2000)</f>
        <v>271294443.712402</v>
      </c>
      <c r="S2000" s="41" t="n">
        <f aca="false">R2000*100/$R$2</f>
        <v>98.2921118971396</v>
      </c>
      <c r="U2000" s="41" t="n">
        <f aca="false">[1]Plan1!$B1995</f>
        <v>19.84</v>
      </c>
    </row>
    <row r="2001" customFormat="false" ht="15" hidden="false" customHeight="false" outlineLevel="0" collapsed="false">
      <c r="A2001" s="46" t="n">
        <v>43999</v>
      </c>
      <c r="B2001" s="41" t="n">
        <f aca="false">[2]Plan1!$C1996</f>
        <v>-0.17</v>
      </c>
      <c r="C2001" s="41" t="n">
        <f aca="false">$E$5 + B2001</f>
        <v>780.83</v>
      </c>
      <c r="D2001" s="47" t="n">
        <f aca="false">IF(C2001&gt;$E$5,$E$2+$E$1,(IF(C2001&gt;764.99,C2001^3*3486.59308-C2001^2*7860012.00812+C2001*5908819377.96283-1481278321001.59,IF(C2001&gt;752.99,C2001^3*3588.471445-C2001^2*8028757.56264+C2001*5988077680.84934-1488767378546.26,C2001^3*899.851852-C2001^2*1969009.674601+C2001*1435480406.01138-348666163343.76))))-$E$1</f>
        <v>147026491.857666</v>
      </c>
      <c r="E2001" s="47" t="n">
        <f aca="false">D2001*100/$E$2</f>
        <v>98.6893798623679</v>
      </c>
      <c r="G2001" s="41" t="n">
        <f aca="false">[3]Plan1!$C1996</f>
        <v>0</v>
      </c>
      <c r="H2001" s="41" t="n">
        <f aca="false">$J$5 + G2001</f>
        <v>760</v>
      </c>
      <c r="I2001" s="47" t="n">
        <f aca="false">IF(H2001&gt;$J$5,$J$2+$J$1,(IF(H2001&gt;739.99,H2001^3*2498.244218-H2001^2*5471052.355142+H2001*3994605728.77515-972400879260.135,H2001^3*1396.138889-H2001^2*3002770.071427+H2001*2152080038.43115-513963640099.415)))-$J$1</f>
        <v>87942447.7277832</v>
      </c>
      <c r="J2001" s="47" t="n">
        <f aca="false">I2001*100/$J$2</f>
        <v>99.9999999974793</v>
      </c>
      <c r="L2001" s="41" t="n">
        <f aca="false">[4]Plan1!$C1996</f>
        <v>-0.58</v>
      </c>
      <c r="M2001" s="41" t="n">
        <f aca="false">$O$5 + L2001</f>
        <v>838.2</v>
      </c>
      <c r="N2001" s="47" t="n">
        <f aca="false">IF(M2001&gt;$O$5,$O$2+$O$1,(M2001^3*3270.5936-M2001^2*8015778.389801+M2001*6549018422.82398-1783686174686.87))-$O$1</f>
        <v>36161909.8388672</v>
      </c>
      <c r="O2001" s="41" t="n">
        <f aca="false">N2001*100/$O$2</f>
        <v>92.5167736113413</v>
      </c>
      <c r="R2001" s="47" t="n">
        <f aca="false">SUM(D2001,I2001,N2001)</f>
        <v>271130849.424316</v>
      </c>
      <c r="S2001" s="41" t="n">
        <f aca="false">R2001*100/$R$2</f>
        <v>98.2328403991677</v>
      </c>
      <c r="U2001" s="41" t="n">
        <f aca="false">[1]Plan1!$B1996</f>
        <v>20.49</v>
      </c>
    </row>
    <row r="2002" customFormat="false" ht="15" hidden="false" customHeight="false" outlineLevel="0" collapsed="false">
      <c r="A2002" s="46" t="n">
        <v>44000</v>
      </c>
      <c r="B2002" s="41" t="n">
        <f aca="false">[2]Plan1!$C1997</f>
        <v>-0.18</v>
      </c>
      <c r="C2002" s="41" t="n">
        <f aca="false">$E$5 + B2002</f>
        <v>780.82</v>
      </c>
      <c r="D2002" s="47" t="n">
        <f aca="false">IF(C2002&gt;$E$5,$E$2+$E$1,(IF(C2002&gt;764.99,C2002^3*3486.59308-C2002^2*7860012.00812+C2002*5908819377.96283-1481278321001.59,IF(C2002&gt;752.99,C2002^3*3588.471445-C2002^2*8028757.56264+C2002*5988077680.84934-1488767378546.26,C2002^3*899.851852-C2002^2*1969009.674601+C2002*1435480406.01138-348666163343.76))))-$E$1</f>
        <v>146912190.155029</v>
      </c>
      <c r="E2002" s="47" t="n">
        <f aca="false">D2002*100/$E$2</f>
        <v>98.6126565181059</v>
      </c>
      <c r="G2002" s="41" t="n">
        <f aca="false">[3]Plan1!$C1997</f>
        <v>0</v>
      </c>
      <c r="H2002" s="41" t="n">
        <f aca="false">$J$5 + G2002</f>
        <v>760</v>
      </c>
      <c r="I2002" s="47" t="n">
        <f aca="false">IF(H2002&gt;$J$5,$J$2+$J$1,(IF(H2002&gt;739.99,H2002^3*2498.244218-H2002^2*5471052.355142+H2002*3994605728.77515-972400879260.135,H2002^3*1396.138889-H2002^2*3002770.071427+H2002*2152080038.43115-513963640099.415)))-$J$1</f>
        <v>87942447.7277832</v>
      </c>
      <c r="J2002" s="47" t="n">
        <f aca="false">I2002*100/$J$2</f>
        <v>99.9999999974793</v>
      </c>
      <c r="L2002" s="41" t="n">
        <f aca="false">[4]Plan1!$C1997</f>
        <v>-0.59</v>
      </c>
      <c r="M2002" s="41" t="n">
        <f aca="false">$O$5 + L2002</f>
        <v>838.19</v>
      </c>
      <c r="N2002" s="47" t="n">
        <f aca="false">IF(M2002&gt;$O$5,$O$2+$O$1,(M2002^3*3270.5936-M2002^2*8015778.389801+M2002*6549018422.82398-1783686174686.87))-$O$1</f>
        <v>36112720.4052734</v>
      </c>
      <c r="O2002" s="41" t="n">
        <f aca="false">N2002*100/$O$2</f>
        <v>92.3909271692662</v>
      </c>
      <c r="R2002" s="47" t="n">
        <f aca="false">SUM(D2002,I2002,N2002)</f>
        <v>270967358.288086</v>
      </c>
      <c r="S2002" s="41" t="n">
        <f aca="false">R2002*100/$R$2</f>
        <v>98.1736062739248</v>
      </c>
      <c r="U2002" s="41" t="n">
        <f aca="false">[1]Plan1!$B1997</f>
        <v>20.16</v>
      </c>
    </row>
    <row r="2003" customFormat="false" ht="15" hidden="false" customHeight="false" outlineLevel="0" collapsed="false">
      <c r="A2003" s="46" t="n">
        <v>44001</v>
      </c>
      <c r="B2003" s="41" t="n">
        <f aca="false">[2]Plan1!$C1998</f>
        <v>-0.17</v>
      </c>
      <c r="C2003" s="41" t="n">
        <f aca="false">$E$5 + B2003</f>
        <v>780.83</v>
      </c>
      <c r="D2003" s="47" t="n">
        <f aca="false">IF(C2003&gt;$E$5,$E$2+$E$1,(IF(C2003&gt;764.99,C2003^3*3486.59308-C2003^2*7860012.00812+C2003*5908819377.96283-1481278321001.59,IF(C2003&gt;752.99,C2003^3*3588.471445-C2003^2*8028757.56264+C2003*5988077680.84934-1488767378546.26,C2003^3*899.851852-C2003^2*1969009.674601+C2003*1435480406.01138-348666163343.76))))-$E$1</f>
        <v>147026491.857666</v>
      </c>
      <c r="E2003" s="47" t="n">
        <f aca="false">D2003*100/$E$2</f>
        <v>98.6893798623679</v>
      </c>
      <c r="G2003" s="41" t="n">
        <f aca="false">[3]Plan1!$C1998</f>
        <v>-0.01</v>
      </c>
      <c r="H2003" s="41" t="n">
        <f aca="false">$J$5 + G2003</f>
        <v>759.99</v>
      </c>
      <c r="I2003" s="47" t="n">
        <f aca="false">IF(H2003&gt;$J$5,$J$2+$J$1,(IF(H2003&gt;739.99,H2003^3*2498.244218-H2003^2*5471052.355142+H2003*3994605728.77515-972400879260.135,H2003^3*1396.138889-H2003^2*3002770.071427+H2003*2152080038.43115-513963640099.415)))-$J$1</f>
        <v>87866832.9206543</v>
      </c>
      <c r="J2003" s="47" t="n">
        <f aca="false">I2003*100/$J$2</f>
        <v>99.9140178476976</v>
      </c>
      <c r="L2003" s="41" t="n">
        <f aca="false">[4]Plan1!$C1998</f>
        <v>-0.6</v>
      </c>
      <c r="M2003" s="41" t="n">
        <f aca="false">$O$5 + L2003</f>
        <v>838.18</v>
      </c>
      <c r="N2003" s="47" t="n">
        <f aca="false">IF(M2003&gt;$O$5,$O$2+$O$1,(M2003^3*3270.5936-M2003^2*8015778.389801+M2003*6549018422.82398-1783686174686.87))-$O$1</f>
        <v>36063572.6416016</v>
      </c>
      <c r="O2003" s="41" t="n">
        <f aca="false">N2003*100/$O$2</f>
        <v>92.2651873356845</v>
      </c>
      <c r="R2003" s="47" t="n">
        <f aca="false">SUM(D2003,I2003,N2003)</f>
        <v>270956897.419922</v>
      </c>
      <c r="S2003" s="41" t="n">
        <f aca="false">R2003*100/$R$2</f>
        <v>98.1698162190676</v>
      </c>
      <c r="U2003" s="41" t="n">
        <f aca="false">[1]Plan1!$B1998</f>
        <v>19.19</v>
      </c>
    </row>
    <row r="2004" customFormat="false" ht="15" hidden="false" customHeight="false" outlineLevel="0" collapsed="false">
      <c r="A2004" s="46" t="n">
        <v>44002</v>
      </c>
      <c r="B2004" s="41" t="n">
        <f aca="false">[2]Plan1!$C1999</f>
        <v>-0.2</v>
      </c>
      <c r="C2004" s="41" t="n">
        <f aca="false">$E$5 + B2004</f>
        <v>780.8</v>
      </c>
      <c r="D2004" s="47" t="n">
        <f aca="false">IF(C2004&gt;$E$5,$E$2+$E$1,(IF(C2004&gt;764.99,C2004^3*3486.59308-C2004^2*7860012.00812+C2004*5908819377.96283-1481278321001.59,IF(C2004&gt;752.99,C2004^3*3588.471445-C2004^2*8028757.56264+C2004*5988077680.84934-1488767378546.26,C2004^3*899.851852-C2004^2*1969009.674601+C2004*1435480406.01138-348666163343.76))))-$E$1</f>
        <v>146683771.045654</v>
      </c>
      <c r="E2004" s="47" t="n">
        <f aca="false">D2004*100/$E$2</f>
        <v>98.4593335355052</v>
      </c>
      <c r="G2004" s="41" t="n">
        <f aca="false">[3]Plan1!$C1999</f>
        <v>-0.02</v>
      </c>
      <c r="H2004" s="41" t="n">
        <f aca="false">$J$5 + G2004</f>
        <v>759.98</v>
      </c>
      <c r="I2004" s="47" t="n">
        <f aca="false">IF(H2004&gt;$J$5,$J$2+$J$1,(IF(H2004&gt;739.99,H2004^3*2498.244218-H2004^2*5471052.355142+H2004*3994605728.77515-972400879260.135,H2004^3*1396.138889-H2004^2*3002770.071427+H2004*2152080038.43115-513963640099.415)))-$J$1</f>
        <v>87791263.0876465</v>
      </c>
      <c r="J2004" s="47" t="n">
        <f aca="false">I2004*100/$J$2</f>
        <v>99.8280868383176</v>
      </c>
      <c r="L2004" s="41" t="n">
        <f aca="false">[4]Plan1!$C1999</f>
        <v>-0.61</v>
      </c>
      <c r="M2004" s="41" t="n">
        <f aca="false">$O$5 + L2004</f>
        <v>838.17</v>
      </c>
      <c r="N2004" s="47" t="n">
        <f aca="false">IF(M2004&gt;$O$5,$O$2+$O$1,(M2004^3*3270.5936-M2004^2*8015778.389801+M2004*6549018422.82398-1783686174686.87))-$O$1</f>
        <v>36014466.53125</v>
      </c>
      <c r="O2004" s="41" t="n">
        <f aca="false">N2004*100/$O$2</f>
        <v>92.1395540681228</v>
      </c>
      <c r="R2004" s="47" t="n">
        <f aca="false">SUM(D2004,I2004,N2004)</f>
        <v>270489500.664551</v>
      </c>
      <c r="S2004" s="41" t="n">
        <f aca="false">R2004*100/$R$2</f>
        <v>98.0004746964377</v>
      </c>
      <c r="U2004" s="41" t="n">
        <f aca="false">[1]Plan1!$B1999</f>
        <v>18.56</v>
      </c>
    </row>
    <row r="2005" customFormat="false" ht="15" hidden="false" customHeight="false" outlineLevel="0" collapsed="false">
      <c r="A2005" s="46" t="n">
        <v>44003</v>
      </c>
      <c r="B2005" s="41" t="n">
        <f aca="false">[2]Plan1!$C2000</f>
        <v>-0.21</v>
      </c>
      <c r="C2005" s="41" t="n">
        <f aca="false">$E$5 + B2005</f>
        <v>780.79</v>
      </c>
      <c r="D2005" s="47" t="n">
        <f aca="false">IF(C2005&gt;$E$5,$E$2+$E$1,(IF(C2005&gt;764.99,C2005^3*3486.59308-C2005^2*7860012.00812+C2005*5908819377.96283-1481278321001.59,IF(C2005&gt;752.99,C2005^3*3588.471445-C2005^2*8028757.56264+C2005*5988077680.84934-1488767378546.26,C2005^3*899.851852-C2005^2*1969009.674601+C2005*1435480406.01138-348666163343.76))))-$E$1</f>
        <v>146569653.596436</v>
      </c>
      <c r="E2005" s="47" t="n">
        <f aca="false">D2005*100/$E$2</f>
        <v>98.3827338686522</v>
      </c>
      <c r="G2005" s="41" t="n">
        <f aca="false">[3]Plan1!$C2000</f>
        <v>-0.02</v>
      </c>
      <c r="H2005" s="41" t="n">
        <f aca="false">$J$5 + G2005</f>
        <v>759.98</v>
      </c>
      <c r="I2005" s="47" t="n">
        <f aca="false">IF(H2005&gt;$J$5,$J$2+$J$1,(IF(H2005&gt;739.99,H2005^3*2498.244218-H2005^2*5471052.355142+H2005*3994605728.77515-972400879260.135,H2005^3*1396.138889-H2005^2*3002770.071427+H2005*2152080038.43115-513963640099.415)))-$J$1</f>
        <v>87791263.0876465</v>
      </c>
      <c r="J2005" s="47" t="n">
        <f aca="false">I2005*100/$J$2</f>
        <v>99.8280868383176</v>
      </c>
      <c r="L2005" s="41" t="n">
        <f aca="false">[4]Plan1!$C2000</f>
        <v>-0.62</v>
      </c>
      <c r="M2005" s="41" t="n">
        <f aca="false">$O$5 + L2005</f>
        <v>838.16</v>
      </c>
      <c r="N2005" s="47" t="n">
        <f aca="false">IF(M2005&gt;$O$5,$O$2+$O$1,(M2005^3*3270.5936-M2005^2*8015778.389801+M2005*6549018422.82398-1783686174686.87))-$O$1</f>
        <v>35965402.0527344</v>
      </c>
      <c r="O2005" s="41" t="n">
        <f aca="false">N2005*100/$O$2</f>
        <v>92.0140273116153</v>
      </c>
      <c r="R2005" s="47" t="n">
        <f aca="false">SUM(D2005,I2005,N2005)</f>
        <v>270326318.736816</v>
      </c>
      <c r="S2005" s="41" t="n">
        <f aca="false">R2005*100/$R$2</f>
        <v>97.9413525998663</v>
      </c>
      <c r="U2005" s="41" t="n">
        <f aca="false">[1]Plan1!$B2000</f>
        <v>19.51</v>
      </c>
    </row>
    <row r="2006" customFormat="false" ht="15" hidden="false" customHeight="false" outlineLevel="0" collapsed="false">
      <c r="A2006" s="46" t="n">
        <v>44004</v>
      </c>
      <c r="B2006" s="41" t="n">
        <f aca="false">[2]Plan1!$C2001</f>
        <v>-0.22</v>
      </c>
      <c r="C2006" s="41" t="n">
        <f aca="false">$E$5 + B2006</f>
        <v>780.78</v>
      </c>
      <c r="D2006" s="47" t="n">
        <f aca="false">IF(C2006&gt;$E$5,$E$2+$E$1,(IF(C2006&gt;764.99,C2006^3*3486.59308-C2006^2*7860012.00812+C2006*5908819377.96283-1481278321001.59,IF(C2006&gt;752.99,C2006^3*3588.471445-C2006^2*8028757.56264+C2006*5988077680.84934-1488767378546.26,C2006^3*899.851852-C2006^2*1969009.674601+C2006*1435480406.01138-348666163343.76))))-$E$1</f>
        <v>146455597.522217</v>
      </c>
      <c r="E2006" s="47" t="n">
        <f aca="false">D2006*100/$E$2</f>
        <v>98.3061753988692</v>
      </c>
      <c r="G2006" s="41" t="n">
        <f aca="false">[3]Plan1!$C2001</f>
        <v>-0.02</v>
      </c>
      <c r="H2006" s="41" t="n">
        <f aca="false">$J$5 + G2006</f>
        <v>759.98</v>
      </c>
      <c r="I2006" s="47" t="n">
        <f aca="false">IF(H2006&gt;$J$5,$J$2+$J$1,(IF(H2006&gt;739.99,H2006^3*2498.244218-H2006^2*5471052.355142+H2006*3994605728.77515-972400879260.135,H2006^3*1396.138889-H2006^2*3002770.071427+H2006*2152080038.43115-513963640099.415)))-$J$1</f>
        <v>87791263.0876465</v>
      </c>
      <c r="J2006" s="47" t="n">
        <f aca="false">I2006*100/$J$2</f>
        <v>99.8280868383176</v>
      </c>
      <c r="L2006" s="41" t="n">
        <f aca="false">[4]Plan1!$C2001</f>
        <v>-0.63</v>
      </c>
      <c r="M2006" s="41" t="n">
        <f aca="false">$O$5 + L2006</f>
        <v>838.15</v>
      </c>
      <c r="N2006" s="47" t="n">
        <f aca="false">IF(M2006&gt;$O$5,$O$2+$O$1,(M2006^3*3270.5936-M2006^2*8015778.389801+M2006*6549018422.82398-1783686174686.87))-$O$1</f>
        <v>35916379.1875</v>
      </c>
      <c r="O2006" s="41" t="n">
        <f aca="false">N2006*100/$O$2</f>
        <v>91.8886070186917</v>
      </c>
      <c r="R2006" s="47" t="n">
        <f aca="false">SUM(D2006,I2006,N2006)</f>
        <v>270163239.797363</v>
      </c>
      <c r="S2006" s="41" t="n">
        <f aca="false">R2006*100/$R$2</f>
        <v>97.8822678167596</v>
      </c>
      <c r="U2006" s="41" t="n">
        <f aca="false">[1]Plan1!$B2001</f>
        <v>18.87</v>
      </c>
    </row>
    <row r="2007" customFormat="false" ht="15" hidden="false" customHeight="false" outlineLevel="0" collapsed="false">
      <c r="A2007" s="46" t="n">
        <v>44005</v>
      </c>
      <c r="B2007" s="41" t="n">
        <f aca="false">[2]Plan1!$C2002</f>
        <v>-0.24</v>
      </c>
      <c r="C2007" s="41" t="n">
        <f aca="false">$E$5 + B2007</f>
        <v>780.76</v>
      </c>
      <c r="D2007" s="47" t="n">
        <f aca="false">IF(C2007&gt;$E$5,$E$2+$E$1,(IF(C2007&gt;764.99,C2007^3*3486.59308-C2007^2*7860012.00812+C2007*5908819377.96283-1481278321001.59,IF(C2007&gt;752.99,C2007^3*3588.471445-C2007^2*8028757.56264+C2007*5988077680.84934-1488767378546.26,C2007^3*899.851852-C2007^2*1969009.674601+C2007*1435480406.01138-348666163343.76))))-$E$1</f>
        <v>146227669.418213</v>
      </c>
      <c r="E2007" s="47" t="n">
        <f aca="false">D2007*100/$E$2</f>
        <v>98.1531819964344</v>
      </c>
      <c r="G2007" s="41" t="n">
        <f aca="false">[3]Plan1!$C2002</f>
        <v>-0.02</v>
      </c>
      <c r="H2007" s="41" t="n">
        <f aca="false">$J$5 + G2007</f>
        <v>759.98</v>
      </c>
      <c r="I2007" s="47" t="n">
        <f aca="false">IF(H2007&gt;$J$5,$J$2+$J$1,(IF(H2007&gt;739.99,H2007^3*2498.244218-H2007^2*5471052.355142+H2007*3994605728.77515-972400879260.135,H2007^3*1396.138889-H2007^2*3002770.071427+H2007*2152080038.43115-513963640099.415)))-$J$1</f>
        <v>87791263.0876465</v>
      </c>
      <c r="J2007" s="47" t="n">
        <f aca="false">I2007*100/$J$2</f>
        <v>99.8280868383176</v>
      </c>
      <c r="L2007" s="41" t="n">
        <f aca="false">[4]Plan1!$C2002</f>
        <v>-0.64</v>
      </c>
      <c r="M2007" s="41" t="n">
        <f aca="false">$O$5 + L2007</f>
        <v>838.14</v>
      </c>
      <c r="N2007" s="47" t="n">
        <f aca="false">IF(M2007&gt;$O$5,$O$2+$O$1,(M2007^3*3270.5936-M2007^2*8015778.389801+M2007*6549018422.82398-1783686174686.87))-$O$1</f>
        <v>35867397.9150391</v>
      </c>
      <c r="O2007" s="41" t="n">
        <f aca="false">N2007*100/$O$2</f>
        <v>91.7632931368847</v>
      </c>
      <c r="R2007" s="47" t="n">
        <f aca="false">SUM(D2007,I2007,N2007)</f>
        <v>269886330.420898</v>
      </c>
      <c r="S2007" s="41" t="n">
        <f aca="false">R2007*100/$R$2</f>
        <v>97.7819413705398</v>
      </c>
      <c r="U2007" s="41" t="n">
        <f aca="false">[1]Plan1!$B2002</f>
        <v>17.63</v>
      </c>
    </row>
    <row r="2008" customFormat="false" ht="15" hidden="false" customHeight="false" outlineLevel="0" collapsed="false">
      <c r="A2008" s="46" t="n">
        <v>44006</v>
      </c>
      <c r="B2008" s="41" t="n">
        <f aca="false">[2]Plan1!$C2003</f>
        <v>-0.25</v>
      </c>
      <c r="C2008" s="41" t="n">
        <f aca="false">$E$5 + B2008</f>
        <v>780.75</v>
      </c>
      <c r="D2008" s="47" t="n">
        <f aca="false">IF(C2008&gt;$E$5,$E$2+$E$1,(IF(C2008&gt;764.99,C2008^3*3486.59308-C2008^2*7860012.00812+C2008*5908819377.96283-1481278321001.59,IF(C2008&gt;752.99,C2008^3*3588.471445-C2008^2*8028757.56264+C2008*5988077680.84934-1488767378546.26,C2008^3*899.851852-C2008^2*1969009.674601+C2008*1435480406.01138-348666163343.76))))-$E$1</f>
        <v>146113797.346436</v>
      </c>
      <c r="E2008" s="47" t="n">
        <f aca="false">D2008*100/$E$2</f>
        <v>98.076747035596</v>
      </c>
      <c r="G2008" s="41" t="n">
        <f aca="false">[3]Plan1!$C2003</f>
        <v>-0.03</v>
      </c>
      <c r="H2008" s="41" t="n">
        <f aca="false">$J$5 + G2008</f>
        <v>759.97</v>
      </c>
      <c r="I2008" s="47" t="n">
        <f aca="false">IF(H2008&gt;$J$5,$J$2+$J$1,(IF(H2008&gt;739.99,H2008^3*2498.244218-H2008^2*5471052.355142+H2008*3994605728.77515-972400879260.135,H2008^3*1396.138889-H2008^2*3002770.071427+H2008*2152080038.43115-513963640099.415)))-$J$1</f>
        <v>87715738.2128906</v>
      </c>
      <c r="J2008" s="47" t="n">
        <f aca="false">I2008*100/$J$2</f>
        <v>99.7422069512945</v>
      </c>
      <c r="L2008" s="41" t="n">
        <f aca="false">[4]Plan1!$C2003</f>
        <v>-0.66</v>
      </c>
      <c r="M2008" s="41" t="n">
        <f aca="false">$O$5 + L2008</f>
        <v>838.12</v>
      </c>
      <c r="N2008" s="47" t="n">
        <f aca="false">IF(M2008&gt;$O$5,$O$2+$O$1,(M2008^3*3270.5936-M2008^2*8015778.389801+M2008*6549018422.82398-1783686174686.87))-$O$1</f>
        <v>35769560.0712891</v>
      </c>
      <c r="O2008" s="41" t="n">
        <f aca="false">N2008*100/$O$2</f>
        <v>91.5129844092435</v>
      </c>
      <c r="R2008" s="47" t="n">
        <f aca="false">SUM(D2008,I2008,N2008)</f>
        <v>269599095.630615</v>
      </c>
      <c r="S2008" s="41" t="n">
        <f aca="false">R2008*100/$R$2</f>
        <v>97.6778739456382</v>
      </c>
      <c r="U2008" s="41" t="n">
        <f aca="false">[1]Plan1!$B2003</f>
        <v>17.63</v>
      </c>
    </row>
    <row r="2009" customFormat="false" ht="15" hidden="false" customHeight="false" outlineLevel="0" collapsed="false">
      <c r="A2009" s="46" t="n">
        <v>44007</v>
      </c>
      <c r="B2009" s="41" t="n">
        <f aca="false">[2]Plan1!$C2004</f>
        <v>-0.26</v>
      </c>
      <c r="C2009" s="41" t="n">
        <f aca="false">$E$5 + B2009</f>
        <v>780.74</v>
      </c>
      <c r="D2009" s="47" t="n">
        <f aca="false">IF(C2009&gt;$E$5,$E$2+$E$1,(IF(C2009&gt;764.99,C2009^3*3486.59308-C2009^2*7860012.00812+C2009*5908819377.96283-1481278321001.59,IF(C2009&gt;752.99,C2009^3*3588.471445-C2009^2*8028757.56264+C2009*5988077680.84934-1488767378546.26,C2009^3*899.851852-C2009^2*1969009.674601+C2009*1435480406.01138-348666163343.76))))-$E$1</f>
        <v>145999986.565186</v>
      </c>
      <c r="E2009" s="47" t="n">
        <f aca="false">D2009*100/$E$2</f>
        <v>98.0003532151266</v>
      </c>
      <c r="G2009" s="41" t="n">
        <f aca="false">[3]Plan1!$C2004</f>
        <v>-0.03</v>
      </c>
      <c r="H2009" s="41" t="n">
        <f aca="false">$J$5 + G2009</f>
        <v>759.97</v>
      </c>
      <c r="I2009" s="47" t="n">
        <f aca="false">IF(H2009&gt;$J$5,$J$2+$J$1,(IF(H2009&gt;739.99,H2009^3*2498.244218-H2009^2*5471052.355142+H2009*3994605728.77515-972400879260.135,H2009^3*1396.138889-H2009^2*3002770.071427+H2009*2152080038.43115-513963640099.415)))-$J$1</f>
        <v>87715738.2128906</v>
      </c>
      <c r="J2009" s="47" t="n">
        <f aca="false">I2009*100/$J$2</f>
        <v>99.7422069512945</v>
      </c>
      <c r="L2009" s="41" t="n">
        <f aca="false">[4]Plan1!$C2004</f>
        <v>-0.67</v>
      </c>
      <c r="M2009" s="41" t="n">
        <f aca="false">$O$5 + L2009</f>
        <v>838.11</v>
      </c>
      <c r="N2009" s="47" t="n">
        <f aca="false">IF(M2009&gt;$O$5,$O$2+$O$1,(M2009^3*3270.5936-M2009^2*8015778.389801+M2009*6549018422.82398-1783686174686.87))-$O$1</f>
        <v>35720703.4599609</v>
      </c>
      <c r="O2009" s="41" t="n">
        <f aca="false">N2009*100/$O$2</f>
        <v>91.3879894609733</v>
      </c>
      <c r="R2009" s="47" t="n">
        <f aca="false">SUM(D2009,I2009,N2009)</f>
        <v>269436428.238037</v>
      </c>
      <c r="S2009" s="41" t="n">
        <f aca="false">R2009*100/$R$2</f>
        <v>97.6189382692029</v>
      </c>
      <c r="U2009" s="41" t="n">
        <f aca="false">[1]Plan1!$B2004</f>
        <v>17.02</v>
      </c>
    </row>
    <row r="2010" customFormat="false" ht="15" hidden="false" customHeight="false" outlineLevel="0" collapsed="false">
      <c r="A2010" s="46" t="n">
        <v>44008</v>
      </c>
      <c r="B2010" s="41" t="n">
        <f aca="false">[2]Plan1!$C2005</f>
        <v>-0.28</v>
      </c>
      <c r="C2010" s="41" t="n">
        <f aca="false">$E$5 + B2010</f>
        <v>780.72</v>
      </c>
      <c r="D2010" s="47" t="n">
        <f aca="false">IF(C2010&gt;$E$5,$E$2+$E$1,(IF(C2010&gt;764.99,C2010^3*3486.59308-C2010^2*7860012.00812+C2010*5908819377.96283-1481278321001.59,IF(C2010&gt;752.99,C2010^3*3588.471445-C2010^2*8028757.56264+C2010*5988077680.84934-1488767378546.26,C2010^3*899.851852-C2010^2*1969009.674601+C2010*1435480406.01138-348666163343.76))))-$E$1</f>
        <v>145772548.799561</v>
      </c>
      <c r="E2010" s="47" t="n">
        <f aca="false">D2010*100/$E$2</f>
        <v>97.8476889451491</v>
      </c>
      <c r="G2010" s="41" t="n">
        <f aca="false">[3]Plan1!$C2005</f>
        <v>-0.03</v>
      </c>
      <c r="H2010" s="41" t="n">
        <f aca="false">$J$5 + G2010</f>
        <v>759.97</v>
      </c>
      <c r="I2010" s="47" t="n">
        <f aca="false">IF(H2010&gt;$J$5,$J$2+$J$1,(IF(H2010&gt;739.99,H2010^3*2498.244218-H2010^2*5471052.355142+H2010*3994605728.77515-972400879260.135,H2010^3*1396.138889-H2010^2*3002770.071427+H2010*2152080038.43115-513963640099.415)))-$J$1</f>
        <v>87715738.2128906</v>
      </c>
      <c r="J2010" s="47" t="n">
        <f aca="false">I2010*100/$J$2</f>
        <v>99.7422069512945</v>
      </c>
      <c r="L2010" s="41" t="n">
        <f aca="false">[4]Plan1!$C2005</f>
        <v>-0.69</v>
      </c>
      <c r="M2010" s="41" t="n">
        <f aca="false">$O$5 + L2010</f>
        <v>838.09</v>
      </c>
      <c r="N2010" s="47" t="n">
        <f aca="false">IF(M2010&gt;$O$5,$O$2+$O$1,(M2010^3*3270.5936-M2010^2*8015778.389801+M2010*6549018422.82398-1783686174686.87))-$O$1</f>
        <v>35623114.7626953</v>
      </c>
      <c r="O2010" s="41" t="n">
        <f aca="false">N2010*100/$O$2</f>
        <v>91.1383181506863</v>
      </c>
      <c r="R2010" s="47" t="n">
        <f aca="false">SUM(D2010,I2010,N2010)</f>
        <v>269111401.775147</v>
      </c>
      <c r="S2010" s="41" t="n">
        <f aca="false">R2010*100/$R$2</f>
        <v>97.5011786239157</v>
      </c>
      <c r="U2010" s="41" t="n">
        <f aca="false">[1]Plan1!$B2005</f>
        <v>17.93</v>
      </c>
    </row>
    <row r="2011" customFormat="false" ht="15" hidden="false" customHeight="false" outlineLevel="0" collapsed="false">
      <c r="A2011" s="46" t="n">
        <v>44009</v>
      </c>
      <c r="B2011" s="41" t="n">
        <f aca="false">[2]Plan1!$C2006</f>
        <v>-0.29</v>
      </c>
      <c r="C2011" s="41" t="n">
        <f aca="false">$E$5 + B2011</f>
        <v>780.71</v>
      </c>
      <c r="D2011" s="47" t="n">
        <f aca="false">IF(C2011&gt;$E$5,$E$2+$E$1,(IF(C2011&gt;764.99,C2011^3*3486.59308-C2011^2*7860012.00812+C2011*5908819377.96283-1481278321001.59,IF(C2011&gt;752.99,C2011^3*3588.471445-C2011^2*8028757.56264+C2011*5988077680.84934-1488767378546.26,C2011^3*899.851852-C2011^2*1969009.674601+C2011*1435480406.01138-348666163343.76))))-$E$1</f>
        <v>145658921.770264</v>
      </c>
      <c r="E2011" s="47" t="n">
        <f aca="false">D2011*100/$E$2</f>
        <v>97.7714184654877</v>
      </c>
      <c r="G2011" s="41" t="n">
        <f aca="false">[3]Plan1!$C2006</f>
        <v>-0.03</v>
      </c>
      <c r="H2011" s="41" t="n">
        <f aca="false">$J$5 + G2011</f>
        <v>759.97</v>
      </c>
      <c r="I2011" s="47" t="n">
        <f aca="false">IF(H2011&gt;$J$5,$J$2+$J$1,(IF(H2011&gt;739.99,H2011^3*2498.244218-H2011^2*5471052.355142+H2011*3994605728.77515-972400879260.135,H2011^3*1396.138889-H2011^2*3002770.071427+H2011*2152080038.43115-513963640099.415)))-$J$1</f>
        <v>87715738.2128906</v>
      </c>
      <c r="J2011" s="47" t="n">
        <f aca="false">I2011*100/$J$2</f>
        <v>99.7422069512945</v>
      </c>
      <c r="L2011" s="41" t="n">
        <f aca="false">[4]Plan1!$C2006</f>
        <v>-0.7</v>
      </c>
      <c r="M2011" s="41" t="n">
        <f aca="false">$O$5 + L2011</f>
        <v>838.08</v>
      </c>
      <c r="N2011" s="47" t="n">
        <f aca="false">IF(M2011&gt;$O$5,$O$2+$O$1,(M2011^3*3270.5936-M2011^2*8015778.389801+M2011*6549018422.82398-1783686174686.87))-$O$1</f>
        <v>35574382.6367188</v>
      </c>
      <c r="O2011" s="41" t="n">
        <f aca="false">N2011*100/$O$2</f>
        <v>91.0136416862335</v>
      </c>
      <c r="R2011" s="47" t="n">
        <f aca="false">SUM(D2011,I2011,N2011)</f>
        <v>268949042.619873</v>
      </c>
      <c r="S2011" s="41" t="n">
        <f aca="false">R2011*100/$R$2</f>
        <v>97.4423546242816</v>
      </c>
      <c r="U2011" s="41" t="n">
        <f aca="false">[1]Plan1!$B2006</f>
        <v>17.02</v>
      </c>
    </row>
    <row r="2012" customFormat="false" ht="15" hidden="false" customHeight="false" outlineLevel="0" collapsed="false">
      <c r="A2012" s="46" t="n">
        <v>44010</v>
      </c>
      <c r="B2012" s="41" t="n">
        <f aca="false">[2]Plan1!$C2007</f>
        <v>-0.3</v>
      </c>
      <c r="C2012" s="41" t="n">
        <f aca="false">$E$5 + B2012</f>
        <v>780.7</v>
      </c>
      <c r="D2012" s="47" t="n">
        <f aca="false">IF(C2012&gt;$E$5,$E$2+$E$1,(IF(C2012&gt;764.99,C2012^3*3486.59308-C2012^2*7860012.00812+C2012*5908819377.96283-1481278321001.59,IF(C2012&gt;752.99,C2012^3*3588.471445-C2012^2*8028757.56264+C2012*5988077680.84934-1488767378546.26,C2012^3*899.851852-C2012^2*1969009.674601+C2012*1435480406.01138-348666163343.76))))-$E$1</f>
        <v>145545355.949463</v>
      </c>
      <c r="E2012" s="47" t="n">
        <f aca="false">D2012*100/$E$2</f>
        <v>97.6951890711331</v>
      </c>
      <c r="G2012" s="41" t="n">
        <f aca="false">[3]Plan1!$C2007</f>
        <v>-0.04</v>
      </c>
      <c r="H2012" s="41" t="n">
        <f aca="false">$J$5 + G2012</f>
        <v>759.96</v>
      </c>
      <c r="I2012" s="47" t="n">
        <f aca="false">IF(H2012&gt;$J$5,$J$2+$J$1,(IF(H2012&gt;739.99,H2012^3*2498.244218-H2012^2*5471052.355142+H2012*3994605728.77515-972400879260.135,H2012^3*1396.138889-H2012^2*3002770.071427+H2012*2152080038.43115-513963640099.415)))-$J$1</f>
        <v>87640258.2822266</v>
      </c>
      <c r="J2012" s="47" t="n">
        <f aca="false">I2012*100/$J$2</f>
        <v>99.6563781705267</v>
      </c>
      <c r="L2012" s="41" t="n">
        <f aca="false">[4]Plan1!$C2007</f>
        <v>-0.71</v>
      </c>
      <c r="M2012" s="41" t="n">
        <f aca="false">$O$5 + L2012</f>
        <v>838.07</v>
      </c>
      <c r="N2012" s="47" t="n">
        <f aca="false">IF(M2012&gt;$O$5,$O$2+$O$1,(M2012^3*3270.5936-M2012^2*8015778.389801+M2012*6549018422.82398-1783686174686.87))-$O$1</f>
        <v>35525691.9677734</v>
      </c>
      <c r="O2012" s="41" t="n">
        <f aca="false">N2012*100/$O$2</f>
        <v>90.8890712856139</v>
      </c>
      <c r="R2012" s="47" t="n">
        <f aca="false">SUM(D2012,I2012,N2012)</f>
        <v>268711306.199463</v>
      </c>
      <c r="S2012" s="41" t="n">
        <f aca="false">R2012*100/$R$2</f>
        <v>97.3562208483103</v>
      </c>
      <c r="U2012" s="41" t="n">
        <f aca="false">[1]Plan1!$B2007</f>
        <v>17.02</v>
      </c>
    </row>
    <row r="2013" customFormat="false" ht="15" hidden="false" customHeight="false" outlineLevel="0" collapsed="false">
      <c r="A2013" s="46" t="n">
        <v>44011</v>
      </c>
      <c r="B2013" s="41" t="n">
        <f aca="false">[2]Plan1!$C2008</f>
        <v>-0.32</v>
      </c>
      <c r="C2013" s="41" t="n">
        <f aca="false">$E$5 + B2013</f>
        <v>780.68</v>
      </c>
      <c r="D2013" s="47" t="n">
        <f aca="false">IF(C2013&gt;$E$5,$E$2+$E$1,(IF(C2013&gt;764.99,C2013^3*3486.59308-C2013^2*7860012.00812+C2013*5908819377.96283-1481278321001.59,IF(C2013&gt;752.99,C2013^3*3588.471445-C2013^2*8028757.56264+C2013*5988077680.84934-1488767378546.26,C2013^3*899.851852-C2013^2*1969009.674601+C2013*1435480406.01138-348666163343.76))))-$E$1</f>
        <v>145318407.851318</v>
      </c>
      <c r="E2013" s="47" t="n">
        <f aca="false">D2013*100/$E$2</f>
        <v>97.542853483282</v>
      </c>
      <c r="G2013" s="41" t="n">
        <f aca="false">[3]Plan1!$C2008</f>
        <v>-0.04</v>
      </c>
      <c r="H2013" s="41" t="n">
        <f aca="false">$J$5 + G2013</f>
        <v>759.96</v>
      </c>
      <c r="I2013" s="47" t="n">
        <f aca="false">IF(H2013&gt;$J$5,$J$2+$J$1,(IF(H2013&gt;739.99,H2013^3*2498.244218-H2013^2*5471052.355142+H2013*3994605728.77515-972400879260.135,H2013^3*1396.138889-H2013^2*3002770.071427+H2013*2152080038.43115-513963640099.415)))-$J$1</f>
        <v>87640258.2822266</v>
      </c>
      <c r="J2013" s="47" t="n">
        <f aca="false">I2013*100/$J$2</f>
        <v>99.6563781705267</v>
      </c>
      <c r="L2013" s="41" t="n">
        <f aca="false">[4]Plan1!$C2008</f>
        <v>-0.72</v>
      </c>
      <c r="M2013" s="41" t="n">
        <f aca="false">$O$5 + L2013</f>
        <v>838.06</v>
      </c>
      <c r="N2013" s="47" t="n">
        <f aca="false">IF(M2013&gt;$O$5,$O$2+$O$1,(M2013^3*3270.5936-M2013^2*8015778.389801+M2013*6549018422.82398-1783686174686.87))-$O$1</f>
        <v>35477042.7338867</v>
      </c>
      <c r="O2013" s="41" t="n">
        <f aca="false">N2013*100/$O$2</f>
        <v>90.7646068926126</v>
      </c>
      <c r="R2013" s="47" t="n">
        <f aca="false">SUM(D2013,I2013,N2013)</f>
        <v>268435708.867432</v>
      </c>
      <c r="S2013" s="41" t="n">
        <f aca="false">R2013*100/$R$2</f>
        <v>97.2563697661139</v>
      </c>
      <c r="U2013" s="41" t="n">
        <f aca="false">[1]Plan1!$B2008</f>
        <v>16.72</v>
      </c>
    </row>
    <row r="2014" customFormat="false" ht="15" hidden="false" customHeight="false" outlineLevel="0" collapsed="false">
      <c r="A2014" s="46" t="n">
        <v>44012</v>
      </c>
      <c r="B2014" s="41" t="n">
        <f aca="false">[2]Plan1!$C2009</f>
        <v>-0.33</v>
      </c>
      <c r="C2014" s="41" t="n">
        <f aca="false">$E$5 + B2014</f>
        <v>780.67</v>
      </c>
      <c r="D2014" s="47" t="n">
        <f aca="false">IF(C2014&gt;$E$5,$E$2+$E$1,(IF(C2014&gt;764.99,C2014^3*3486.59308-C2014^2*7860012.00812+C2014*5908819377.96283-1481278321001.59,IF(C2014&gt;752.99,C2014^3*3588.471445-C2014^2*8028757.56264+C2014*5988077680.84934-1488767378546.26,C2014^3*899.851852-C2014^2*1969009.674601+C2014*1435480406.01138-348666163343.76))))-$E$1</f>
        <v>145205025.530029</v>
      </c>
      <c r="E2014" s="47" t="n">
        <f aca="false">D2014*100/$E$2</f>
        <v>97.4667472602878</v>
      </c>
      <c r="G2014" s="41" t="n">
        <f aca="false">[3]Plan1!$C2009</f>
        <v>-0.05</v>
      </c>
      <c r="H2014" s="41" t="n">
        <f aca="false">$J$5 + G2014</f>
        <v>759.95</v>
      </c>
      <c r="I2014" s="47" t="n">
        <f aca="false">IF(H2014&gt;$J$5,$J$2+$J$1,(IF(H2014&gt;739.99,H2014^3*2498.244218-H2014^2*5471052.355142+H2014*3994605728.77515-972400879260.135,H2014^3*1396.138889-H2014^2*3002770.071427+H2014*2152080038.43115-513963640099.415)))-$J$1</f>
        <v>87564823.2810059</v>
      </c>
      <c r="J2014" s="47" t="n">
        <f aca="false">I2014*100/$J$2</f>
        <v>99.5706004793572</v>
      </c>
      <c r="L2014" s="41" t="n">
        <f aca="false">[4]Plan1!$C2009</f>
        <v>-0.74</v>
      </c>
      <c r="M2014" s="41" t="n">
        <f aca="false">$O$5 + L2014</f>
        <v>838.04</v>
      </c>
      <c r="N2014" s="47" t="n">
        <f aca="false">IF(M2014&gt;$O$5,$O$2+$O$1,(M2014^3*3270.5936-M2014^2*8015778.389801+M2014*6549018422.82398-1783686174686.87))-$O$1</f>
        <v>35379868.4956055</v>
      </c>
      <c r="O2014" s="41" t="n">
        <f aca="false">N2014*100/$O$2</f>
        <v>90.5159959358356</v>
      </c>
      <c r="R2014" s="47" t="n">
        <f aca="false">SUM(D2014,I2014,N2014)</f>
        <v>268149717.306641</v>
      </c>
      <c r="S2014" s="41" t="n">
        <f aca="false">R2014*100/$R$2</f>
        <v>97.1527527730408</v>
      </c>
      <c r="U2014" s="41" t="n">
        <f aca="false">[1]Plan1!$B2009</f>
        <v>17.02</v>
      </c>
    </row>
    <row r="2015" customFormat="false" ht="15" hidden="false" customHeight="false" outlineLevel="0" collapsed="false">
      <c r="A2015" s="46" t="n">
        <v>44013</v>
      </c>
      <c r="B2015" s="41" t="n">
        <f aca="false">[2]Plan1!$C2010</f>
        <v>-0.35</v>
      </c>
      <c r="C2015" s="41" t="n">
        <f aca="false">$E$5 + B2015</f>
        <v>780.65</v>
      </c>
      <c r="D2015" s="47" t="n">
        <f aca="false">IF(C2015&gt;$E$5,$E$2+$E$1,(IF(C2015&gt;764.99,C2015^3*3486.59308-C2015^2*7860012.00812+C2015*5908819377.96283-1481278321001.59,IF(C2015&gt;752.99,C2015^3*3588.471445-C2015^2*8028757.56264+C2015*5988077680.84934-1488767378546.26,C2015^3*899.851852-C2015^2*1969009.674601+C2015*1435480406.01138-348666163343.76))))-$E$1</f>
        <v>144978444.241455</v>
      </c>
      <c r="E2015" s="47" t="n">
        <f aca="false">D2015*100/$E$2</f>
        <v>97.3146578879898</v>
      </c>
      <c r="G2015" s="41" t="n">
        <f aca="false">[3]Plan1!$C2010</f>
        <v>-0.05</v>
      </c>
      <c r="H2015" s="41" t="n">
        <f aca="false">$J$5 + G2015</f>
        <v>759.95</v>
      </c>
      <c r="I2015" s="47" t="n">
        <f aca="false">IF(H2015&gt;$J$5,$J$2+$J$1,(IF(H2015&gt;739.99,H2015^3*2498.244218-H2015^2*5471052.355142+H2015*3994605728.77515-972400879260.135,H2015^3*1396.138889-H2015^2*3002770.071427+H2015*2152080038.43115-513963640099.415)))-$J$1</f>
        <v>87564823.2810059</v>
      </c>
      <c r="J2015" s="47" t="n">
        <f aca="false">I2015*100/$J$2</f>
        <v>99.5706004793572</v>
      </c>
      <c r="L2015" s="41" t="n">
        <f aca="false">[4]Plan1!$C2010</f>
        <v>-0.75</v>
      </c>
      <c r="M2015" s="41" t="n">
        <f aca="false">$O$5 + L2015</f>
        <v>838.03</v>
      </c>
      <c r="N2015" s="47" t="n">
        <f aca="false">IF(M2015&gt;$O$5,$O$2+$O$1,(M2015^3*3270.5936-M2015^2*8015778.389801+M2015*6549018422.82398-1783686174686.87))-$O$1</f>
        <v>35331343.4526367</v>
      </c>
      <c r="O2015" s="41" t="n">
        <f aca="false">N2015*100/$O$2</f>
        <v>90.3918492733716</v>
      </c>
      <c r="R2015" s="47" t="n">
        <f aca="false">SUM(D2015,I2015,N2015)</f>
        <v>267874610.975098</v>
      </c>
      <c r="S2015" s="41" t="n">
        <f aca="false">R2015*100/$R$2</f>
        <v>97.0530795841852</v>
      </c>
      <c r="U2015" s="41" t="n">
        <f aca="false">[1]Plan1!$B2010</f>
        <v>16.42</v>
      </c>
    </row>
    <row r="2016" customFormat="false" ht="15" hidden="false" customHeight="false" outlineLevel="0" collapsed="false">
      <c r="A2016" s="46" t="n">
        <v>44014</v>
      </c>
      <c r="B2016" s="41" t="n">
        <f aca="false">[2]Plan1!$C2011</f>
        <v>-0.36</v>
      </c>
      <c r="C2016" s="41" t="n">
        <f aca="false">$E$5 + B2016</f>
        <v>780.64</v>
      </c>
      <c r="D2016" s="47" t="n">
        <f aca="false">IF(C2016&gt;$E$5,$E$2+$E$1,(IF(C2016&gt;764.99,C2016^3*3486.59308-C2016^2*7860012.00812+C2016*5908819377.96283-1481278321001.59,IF(C2016&gt;752.99,C2016^3*3588.471445-C2016^2*8028757.56264+C2016*5988077680.84934-1488767378546.26,C2016^3*899.851852-C2016^2*1969009.674601+C2016*1435480406.01138-348666163343.76))))-$E$1</f>
        <v>144865245.232178</v>
      </c>
      <c r="E2016" s="47" t="n">
        <f aca="false">D2016*100/$E$2</f>
        <v>97.2386747104994</v>
      </c>
      <c r="G2016" s="41" t="n">
        <f aca="false">[3]Plan1!$C2011</f>
        <v>-0.05</v>
      </c>
      <c r="H2016" s="41" t="n">
        <f aca="false">$J$5 + G2016</f>
        <v>759.95</v>
      </c>
      <c r="I2016" s="47" t="n">
        <f aca="false">IF(H2016&gt;$J$5,$J$2+$J$1,(IF(H2016&gt;739.99,H2016^3*2498.244218-H2016^2*5471052.355142+H2016*3994605728.77515-972400879260.135,H2016^3*1396.138889-H2016^2*3002770.071427+H2016*2152080038.43115-513963640099.415)))-$J$1</f>
        <v>87564823.2810059</v>
      </c>
      <c r="J2016" s="47" t="n">
        <f aca="false">I2016*100/$J$2</f>
        <v>99.5706004793572</v>
      </c>
      <c r="L2016" s="41" t="n">
        <f aca="false">[4]Plan1!$C2011</f>
        <v>-0.76</v>
      </c>
      <c r="M2016" s="41" t="n">
        <f aca="false">$O$5 + L2016</f>
        <v>838.02</v>
      </c>
      <c r="N2016" s="47" t="n">
        <f aca="false">IF(M2016&gt;$O$5,$O$2+$O$1,(M2016^3*3270.5936-M2016^2*8015778.389801+M2016*6549018422.82398-1783686174686.87))-$O$1</f>
        <v>35282859.7680664</v>
      </c>
      <c r="O2016" s="41" t="n">
        <f aca="false">N2016*100/$O$2</f>
        <v>90.2678084223983</v>
      </c>
      <c r="R2016" s="47" t="n">
        <f aca="false">SUM(D2016,I2016,N2016)</f>
        <v>267712928.28125</v>
      </c>
      <c r="S2016" s="41" t="n">
        <f aca="false">R2016*100/$R$2</f>
        <v>96.994500671849</v>
      </c>
      <c r="U2016" s="41" t="n">
        <f aca="false">[1]Plan1!$B2011</f>
        <v>17.02</v>
      </c>
    </row>
    <row r="2017" customFormat="false" ht="15" hidden="false" customHeight="false" outlineLevel="0" collapsed="false">
      <c r="A2017" s="46" t="n">
        <v>44015</v>
      </c>
      <c r="B2017" s="41" t="n">
        <f aca="false">[2]Plan1!$C2012</f>
        <v>-0.37</v>
      </c>
      <c r="C2017" s="41" t="n">
        <f aca="false">$E$5 + B2017</f>
        <v>780.63</v>
      </c>
      <c r="D2017" s="47" t="n">
        <f aca="false">IF(C2017&gt;$E$5,$E$2+$E$1,(IF(C2017&gt;764.99,C2017^3*3486.59308-C2017^2*7860012.00812+C2017*5908819377.96283-1481278321001.59,IF(C2017&gt;752.99,C2017^3*3588.471445-C2017^2*8028757.56264+C2017*5988077680.84934-1488767378546.26,C2017^3*899.851852-C2017^2*1969009.674601+C2017*1435480406.01138-348666163343.76))))-$E$1</f>
        <v>144752107.286377</v>
      </c>
      <c r="E2017" s="47" t="n">
        <f aca="false">D2017*100/$E$2</f>
        <v>97.1627325209735</v>
      </c>
      <c r="G2017" s="41" t="n">
        <f aca="false">[3]Plan1!$C2012</f>
        <v>-0.05</v>
      </c>
      <c r="H2017" s="41" t="n">
        <f aca="false">$J$5 + G2017</f>
        <v>759.95</v>
      </c>
      <c r="I2017" s="47" t="n">
        <f aca="false">IF(H2017&gt;$J$5,$J$2+$J$1,(IF(H2017&gt;739.99,H2017^3*2498.244218-H2017^2*5471052.355142+H2017*3994605728.77515-972400879260.135,H2017^3*1396.138889-H2017^2*3002770.071427+H2017*2152080038.43115-513963640099.415)))-$J$1</f>
        <v>87564823.2810059</v>
      </c>
      <c r="J2017" s="47" t="n">
        <f aca="false">I2017*100/$J$2</f>
        <v>99.5706004793572</v>
      </c>
      <c r="L2017" s="41" t="n">
        <f aca="false">[4]Plan1!$C2012</f>
        <v>-0.77</v>
      </c>
      <c r="M2017" s="41" t="n">
        <f aca="false">$O$5 + L2017</f>
        <v>838.01</v>
      </c>
      <c r="N2017" s="47" t="n">
        <f aca="false">IF(M2017&gt;$O$5,$O$2+$O$1,(M2017^3*3270.5936-M2017^2*8015778.389801+M2017*6549018422.82398-1783686174686.87))-$O$1</f>
        <v>35234417.4208984</v>
      </c>
      <c r="O2017" s="41" t="n">
        <f aca="false">N2017*100/$O$2</f>
        <v>90.143873329199</v>
      </c>
      <c r="R2017" s="47" t="n">
        <f aca="false">SUM(D2017,I2017,N2017)</f>
        <v>267551347.988281</v>
      </c>
      <c r="S2017" s="41" t="n">
        <f aca="false">R2017*100/$R$2</f>
        <v>96.9359588601572</v>
      </c>
      <c r="U2017" s="41" t="n">
        <f aca="false">[1]Plan1!$B2012</f>
        <v>19.84</v>
      </c>
    </row>
    <row r="2018" customFormat="false" ht="15" hidden="false" customHeight="false" outlineLevel="0" collapsed="false">
      <c r="A2018" s="46" t="n">
        <v>44016</v>
      </c>
      <c r="B2018" s="41" t="n">
        <f aca="false">[2]Plan1!$C2013</f>
        <v>-0.38</v>
      </c>
      <c r="C2018" s="41" t="n">
        <f aca="false">$E$5 + B2018</f>
        <v>780.62</v>
      </c>
      <c r="D2018" s="47" t="n">
        <f aca="false">IF(C2018&gt;$E$5,$E$2+$E$1,(IF(C2018&gt;764.99,C2018^3*3486.59308-C2018^2*7860012.00812+C2018*5908819377.96283-1481278321001.59,IF(C2018&gt;752.99,C2018^3*3588.471445-C2018^2*8028757.56264+C2018*5988077680.84934-1488767378546.26,C2018^3*899.851852-C2018^2*1969009.674601+C2018*1435480406.01138-348666163343.76))))-$E$1</f>
        <v>144639030.379639</v>
      </c>
      <c r="E2018" s="47" t="n">
        <f aca="false">D2018*100/$E$2</f>
        <v>97.0868313030246</v>
      </c>
      <c r="G2018" s="41" t="n">
        <f aca="false">[3]Plan1!$C2013</f>
        <v>-0.05</v>
      </c>
      <c r="H2018" s="41" t="n">
        <f aca="false">$J$5 + G2018</f>
        <v>759.95</v>
      </c>
      <c r="I2018" s="47" t="n">
        <f aca="false">IF(H2018&gt;$J$5,$J$2+$J$1,(IF(H2018&gt;739.99,H2018^3*2498.244218-H2018^2*5471052.355142+H2018*3994605728.77515-972400879260.135,H2018^3*1396.138889-H2018^2*3002770.071427+H2018*2152080038.43115-513963640099.415)))-$J$1</f>
        <v>87564823.2810059</v>
      </c>
      <c r="J2018" s="47" t="n">
        <f aca="false">I2018*100/$J$2</f>
        <v>99.5706004793572</v>
      </c>
      <c r="L2018" s="41" t="n">
        <f aca="false">[4]Plan1!$C2013</f>
        <v>-0.78</v>
      </c>
      <c r="M2018" s="41" t="n">
        <f aca="false">$O$5 + L2018</f>
        <v>838</v>
      </c>
      <c r="N2018" s="47" t="n">
        <f aca="false">IF(M2018&gt;$O$5,$O$2+$O$1,(M2018^3*3270.5936-M2018^2*8015778.389801+M2018*6549018422.82398-1783686174686.87))-$O$1</f>
        <v>35186016.3901367</v>
      </c>
      <c r="O2018" s="41" t="n">
        <f aca="false">N2018*100/$O$2</f>
        <v>90.0200439400575</v>
      </c>
      <c r="R2018" s="47" t="n">
        <f aca="false">SUM(D2018,I2018,N2018)</f>
        <v>267389870.050781</v>
      </c>
      <c r="S2018" s="41" t="n">
        <f aca="false">R2018*100/$R$2</f>
        <v>96.8774541326572</v>
      </c>
      <c r="U2018" s="41" t="n">
        <f aca="false">[1]Plan1!$B2013</f>
        <v>17.93</v>
      </c>
    </row>
    <row r="2019" customFormat="false" ht="15" hidden="false" customHeight="false" outlineLevel="0" collapsed="false">
      <c r="A2019" s="46" t="n">
        <v>44017</v>
      </c>
      <c r="B2019" s="41" t="n">
        <f aca="false">[2]Plan1!$C2014</f>
        <v>-0.4</v>
      </c>
      <c r="C2019" s="41" t="n">
        <f aca="false">$E$5 + B2019</f>
        <v>780.6</v>
      </c>
      <c r="D2019" s="47" t="n">
        <f aca="false">IF(C2019&gt;$E$5,$E$2+$E$1,(IF(C2019&gt;764.99,C2019^3*3486.59308-C2019^2*7860012.00812+C2019*5908819377.96283-1481278321001.59,IF(C2019&gt;752.99,C2019^3*3588.471445-C2019^2*8028757.56264+C2019*5988077680.84934-1488767378546.26,C2019^3*899.851852-C2019^2*1969009.674601+C2019*1435480406.01138-348666163343.76))))-$E$1</f>
        <v>144413059.607666</v>
      </c>
      <c r="E2019" s="47" t="n">
        <f aca="false">D2019*100/$E$2</f>
        <v>96.9351517310561</v>
      </c>
      <c r="G2019" s="41" t="n">
        <f aca="false">[3]Plan1!$C2014</f>
        <v>-0.05</v>
      </c>
      <c r="H2019" s="41" t="n">
        <f aca="false">$J$5 + G2019</f>
        <v>759.95</v>
      </c>
      <c r="I2019" s="47" t="n">
        <f aca="false">IF(H2019&gt;$J$5,$J$2+$J$1,(IF(H2019&gt;739.99,H2019^3*2498.244218-H2019^2*5471052.355142+H2019*3994605728.77515-972400879260.135,H2019^3*1396.138889-H2019^2*3002770.071427+H2019*2152080038.43115-513963640099.415)))-$J$1</f>
        <v>87564823.2810059</v>
      </c>
      <c r="J2019" s="47" t="n">
        <f aca="false">I2019*100/$J$2</f>
        <v>99.5706004793572</v>
      </c>
      <c r="L2019" s="41" t="n">
        <f aca="false">[4]Plan1!$C2014</f>
        <v>-0.79</v>
      </c>
      <c r="M2019" s="41" t="n">
        <f aca="false">$O$5 + L2019</f>
        <v>837.99</v>
      </c>
      <c r="N2019" s="47" t="n">
        <f aca="false">IF(M2019&gt;$O$5,$O$2+$O$1,(M2019^3*3270.5936-M2019^2*8015778.389801+M2019*6549018422.82398-1783686174686.87))-$O$1</f>
        <v>35137656.6611328</v>
      </c>
      <c r="O2019" s="41" t="n">
        <f aca="false">N2019*100/$O$2</f>
        <v>89.8963202174971</v>
      </c>
      <c r="R2019" s="47" t="n">
        <f aca="false">SUM(D2019,I2019,N2019)</f>
        <v>267115539.549805</v>
      </c>
      <c r="S2019" s="41" t="n">
        <f aca="false">R2019*100/$R$2</f>
        <v>96.7780620333211</v>
      </c>
      <c r="U2019" s="41" t="n">
        <f aca="false">[1]Plan1!$B2014</f>
        <v>17.02</v>
      </c>
    </row>
    <row r="2020" customFormat="false" ht="15" hidden="false" customHeight="false" outlineLevel="0" collapsed="false">
      <c r="A2020" s="46" t="n">
        <v>44018</v>
      </c>
      <c r="B2020" s="41" t="n">
        <f aca="false">[2]Plan1!$C2015</f>
        <v>-0.41</v>
      </c>
      <c r="C2020" s="41" t="n">
        <f aca="false">$E$5 + B2020</f>
        <v>780.59</v>
      </c>
      <c r="D2020" s="47" t="n">
        <f aca="false">IF(C2020&gt;$E$5,$E$2+$E$1,(IF(C2020&gt;764.99,C2020^3*3486.59308-C2020^2*7860012.00812+C2020*5908819377.96283-1481278321001.59,IF(C2020&gt;752.99,C2020^3*3588.471445-C2020^2*8028757.56264+C2020*5988077680.84934-1488767378546.26,C2020^3*899.851852-C2020^2*1969009.674601+C2020*1435480406.01138-348666163343.76))))-$E$1</f>
        <v>144300165.698975</v>
      </c>
      <c r="E2020" s="47" t="n">
        <f aca="false">D2020*100/$E$2</f>
        <v>96.8593733478666</v>
      </c>
      <c r="G2020" s="41" t="n">
        <f aca="false">[3]Plan1!$C2015</f>
        <v>-0.05</v>
      </c>
      <c r="H2020" s="41" t="n">
        <f aca="false">$J$5 + G2020</f>
        <v>759.95</v>
      </c>
      <c r="I2020" s="47" t="n">
        <f aca="false">IF(H2020&gt;$J$5,$J$2+$J$1,(IF(H2020&gt;739.99,H2020^3*2498.244218-H2020^2*5471052.355142+H2020*3994605728.77515-972400879260.135,H2020^3*1396.138889-H2020^2*3002770.071427+H2020*2152080038.43115-513963640099.415)))-$J$1</f>
        <v>87564823.2810059</v>
      </c>
      <c r="J2020" s="47" t="n">
        <f aca="false">I2020*100/$J$2</f>
        <v>99.5706004793572</v>
      </c>
      <c r="L2020" s="41" t="n">
        <f aca="false">[4]Plan1!$C2015</f>
        <v>-0.79</v>
      </c>
      <c r="M2020" s="41" t="n">
        <f aca="false">$O$5 + L2020</f>
        <v>837.99</v>
      </c>
      <c r="N2020" s="47" t="n">
        <f aca="false">IF(M2020&gt;$O$5,$O$2+$O$1,(M2020^3*3270.5936-M2020^2*8015778.389801+M2020*6549018422.82398-1783686174686.87))-$O$1</f>
        <v>35137656.6611328</v>
      </c>
      <c r="O2020" s="41" t="n">
        <f aca="false">N2020*100/$O$2</f>
        <v>89.8963202174971</v>
      </c>
      <c r="R2020" s="47" t="n">
        <f aca="false">SUM(D2020,I2020,N2020)</f>
        <v>267002645.641113</v>
      </c>
      <c r="S2020" s="41" t="n">
        <f aca="false">R2020*100/$R$2</f>
        <v>96.7371596817884</v>
      </c>
      <c r="U2020" s="41" t="n">
        <f aca="false">[1]Plan1!$B2015</f>
        <v>17.63</v>
      </c>
    </row>
    <row r="2021" customFormat="false" ht="15" hidden="false" customHeight="false" outlineLevel="0" collapsed="false">
      <c r="A2021" s="46" t="n">
        <v>44019</v>
      </c>
      <c r="B2021" s="41" t="n">
        <f aca="false">[2]Plan1!$C2016</f>
        <v>-0.43</v>
      </c>
      <c r="C2021" s="41" t="n">
        <f aca="false">$E$5 + B2021</f>
        <v>780.57</v>
      </c>
      <c r="D2021" s="47" t="n">
        <f aca="false">IF(C2021&gt;$E$5,$E$2+$E$1,(IF(C2021&gt;764.99,C2021^3*3486.59308-C2021^2*7860012.00812+C2021*5908819377.96283-1481278321001.59,IF(C2021&gt;752.99,C2021^3*3588.471445-C2021^2*8028757.56264+C2021*5988077680.84934-1488767378546.26,C2021^3*899.851852-C2021^2*1969009.674601+C2021*1435480406.01138-348666163343.76))))-$E$1</f>
        <v>144074560.734131</v>
      </c>
      <c r="E2021" s="47" t="n">
        <f aca="false">D2021*100/$E$2</f>
        <v>96.7079393185771</v>
      </c>
      <c r="G2021" s="41" t="n">
        <f aca="false">[3]Plan1!$C2016</f>
        <v>-0.06</v>
      </c>
      <c r="H2021" s="41" t="n">
        <f aca="false">$J$5 + G2021</f>
        <v>759.94</v>
      </c>
      <c r="I2021" s="47" t="n">
        <f aca="false">IF(H2021&gt;$J$5,$J$2+$J$1,(IF(H2021&gt;739.99,H2021^3*2498.244218-H2021^2*5471052.355142+H2021*3994605728.77515-972400879260.135,H2021^3*1396.138889-H2021^2*3002770.071427+H2021*2152080038.43115-513963640099.415)))-$J$1</f>
        <v>87489433.1931152</v>
      </c>
      <c r="J2021" s="47" t="n">
        <f aca="false">I2021*100/$J$2</f>
        <v>99.4848738594636</v>
      </c>
      <c r="L2021" s="41" t="n">
        <f aca="false">[4]Plan1!$C2016</f>
        <v>-0.79</v>
      </c>
      <c r="M2021" s="41" t="n">
        <f aca="false">$O$5 + L2021</f>
        <v>837.99</v>
      </c>
      <c r="N2021" s="47" t="n">
        <f aca="false">IF(M2021&gt;$O$5,$O$2+$O$1,(M2021^3*3270.5936-M2021^2*8015778.389801+M2021*6549018422.82398-1783686174686.87))-$O$1</f>
        <v>35137656.6611328</v>
      </c>
      <c r="O2021" s="41" t="n">
        <f aca="false">N2021*100/$O$2</f>
        <v>89.8963202174971</v>
      </c>
      <c r="R2021" s="47" t="n">
        <f aca="false">SUM(D2021,I2021,N2021)</f>
        <v>266701650.588379</v>
      </c>
      <c r="S2021" s="41" t="n">
        <f aca="false">R2021*100/$R$2</f>
        <v>96.6281068055149</v>
      </c>
      <c r="U2021" s="41" t="n">
        <f aca="false">[1]Plan1!$B2016</f>
        <v>15.27</v>
      </c>
    </row>
    <row r="2022" customFormat="false" ht="15" hidden="false" customHeight="false" outlineLevel="0" collapsed="false">
      <c r="A2022" s="46" t="n">
        <v>44020</v>
      </c>
      <c r="B2022" s="41" t="n">
        <f aca="false">[2]Plan1!$C2017</f>
        <v>-0.45</v>
      </c>
      <c r="C2022" s="41" t="n">
        <f aca="false">$E$5 + B2022</f>
        <v>780.55</v>
      </c>
      <c r="D2022" s="47" t="n">
        <f aca="false">IF(C2022&gt;$E$5,$E$2+$E$1,(IF(C2022&gt;764.99,C2022^3*3486.59308-C2022^2*7860012.00812+C2022*5908819377.96283-1481278321001.59,IF(C2022&gt;752.99,C2022^3*3588.471445-C2022^2*8028757.56264+C2022*5988077680.84934-1488767378546.26,C2022^3*899.851852-C2022^2*1969009.674601+C2022*1435480406.01138-348666163343.76))))-$E$1</f>
        <v>143849199.432373</v>
      </c>
      <c r="E2022" s="47" t="n">
        <f aca="false">D2022*100/$E$2</f>
        <v>96.5566688445663</v>
      </c>
      <c r="G2022" s="41" t="n">
        <f aca="false">[3]Plan1!$C2017</f>
        <v>-0.06</v>
      </c>
      <c r="H2022" s="41" t="n">
        <f aca="false">$J$5 + G2022</f>
        <v>759.94</v>
      </c>
      <c r="I2022" s="47" t="n">
        <f aca="false">IF(H2022&gt;$J$5,$J$2+$J$1,(IF(H2022&gt;739.99,H2022^3*2498.244218-H2022^2*5471052.355142+H2022*3994605728.77515-972400879260.135,H2022^3*1396.138889-H2022^2*3002770.071427+H2022*2152080038.43115-513963640099.415)))-$J$1</f>
        <v>87489433.1931152</v>
      </c>
      <c r="J2022" s="47" t="n">
        <f aca="false">I2022*100/$J$2</f>
        <v>99.4848738594636</v>
      </c>
      <c r="L2022" s="41" t="n">
        <f aca="false">[4]Plan1!$C2017</f>
        <v>-0.79</v>
      </c>
      <c r="M2022" s="41" t="n">
        <f aca="false">$O$5 + L2022</f>
        <v>837.99</v>
      </c>
      <c r="N2022" s="47" t="n">
        <f aca="false">IF(M2022&gt;$O$5,$O$2+$O$1,(M2022^3*3270.5936-M2022^2*8015778.389801+M2022*6549018422.82398-1783686174686.87))-$O$1</f>
        <v>35137656.6611328</v>
      </c>
      <c r="O2022" s="41" t="n">
        <f aca="false">N2022*100/$O$2</f>
        <v>89.8963202174971</v>
      </c>
      <c r="R2022" s="47" t="n">
        <f aca="false">SUM(D2022,I2022,N2022)</f>
        <v>266476289.286621</v>
      </c>
      <c r="S2022" s="41" t="n">
        <f aca="false">R2022*100/$R$2</f>
        <v>96.5464566324168</v>
      </c>
      <c r="U2022" s="41" t="n">
        <f aca="false">[1]Plan1!$B2017</f>
        <v>16.42</v>
      </c>
    </row>
    <row r="2023" customFormat="false" ht="15" hidden="false" customHeight="false" outlineLevel="0" collapsed="false">
      <c r="A2023" s="46" t="n">
        <v>44021</v>
      </c>
      <c r="B2023" s="41" t="n">
        <f aca="false">[2]Plan1!$C2018</f>
        <v>-0.47</v>
      </c>
      <c r="C2023" s="41" t="n">
        <f aca="false">$E$5 + B2023</f>
        <v>780.53</v>
      </c>
      <c r="D2023" s="47" t="n">
        <f aca="false">IF(C2023&gt;$E$5,$E$2+$E$1,(IF(C2023&gt;764.99,C2023^3*3486.59308-C2023^2*7860012.00812+C2023*5908819377.96283-1481278321001.59,IF(C2023&gt;752.99,C2023^3*3588.471445-C2023^2*8028757.56264+C2023*5988077680.84934-1488767378546.26,C2023^3*899.851852-C2023^2*1969009.674601+C2023*1435480406.01138-348666163343.76))))-$E$1</f>
        <v>143624081.623779</v>
      </c>
      <c r="E2023" s="47" t="n">
        <f aca="false">D2023*100/$E$2</f>
        <v>96.4055618117766</v>
      </c>
      <c r="G2023" s="41" t="n">
        <f aca="false">[3]Plan1!$C2018</f>
        <v>-0.07</v>
      </c>
      <c r="H2023" s="41" t="n">
        <f aca="false">$J$5 + G2023</f>
        <v>759.93</v>
      </c>
      <c r="I2023" s="47" t="n">
        <f aca="false">IF(H2023&gt;$J$5,$J$2+$J$1,(IF(H2023&gt;739.99,H2023^3*2498.244218-H2023^2*5471052.355142+H2023*3994605728.77515-972400879260.135,H2023^3*1396.138889-H2023^2*3002770.071427+H2023*2152080038.43115-513963640099.415)))-$J$1</f>
        <v>87414088.0048828</v>
      </c>
      <c r="J2023" s="47" t="n">
        <f aca="false">I2023*100/$J$2</f>
        <v>99.3991982952995</v>
      </c>
      <c r="L2023" s="41" t="n">
        <f aca="false">[4]Plan1!$C2018</f>
        <v>-0.82</v>
      </c>
      <c r="M2023" s="41" t="n">
        <f aca="false">$O$5 + L2023</f>
        <v>837.96</v>
      </c>
      <c r="N2023" s="47" t="n">
        <f aca="false">IF(M2023&gt;$O$5,$O$2+$O$1,(M2023^3*3270.5936-M2023^2*8015778.389801+M2023*6549018422.82398-1783686174686.87))-$O$1</f>
        <v>34992825.0664063</v>
      </c>
      <c r="O2023" s="41" t="n">
        <f aca="false">N2023*100/$O$2</f>
        <v>89.5257824909004</v>
      </c>
      <c r="R2023" s="47" t="n">
        <f aca="false">SUM(D2023,I2023,N2023)</f>
        <v>266030994.695068</v>
      </c>
      <c r="S2023" s="41" t="n">
        <f aca="false">R2023*100/$R$2</f>
        <v>96.3851228976703</v>
      </c>
      <c r="U2023" s="41" t="n">
        <f aca="false">[1]Plan1!$B2018</f>
        <v>16.13</v>
      </c>
    </row>
    <row r="2024" customFormat="false" ht="15" hidden="false" customHeight="false" outlineLevel="0" collapsed="false">
      <c r="A2024" s="46" t="n">
        <v>44022</v>
      </c>
      <c r="B2024" s="41" t="n">
        <f aca="false">[2]Plan1!$C2019</f>
        <v>-0.48</v>
      </c>
      <c r="C2024" s="41" t="n">
        <f aca="false">$E$5 + B2024</f>
        <v>780.52</v>
      </c>
      <c r="D2024" s="47" t="n">
        <f aca="false">IF(C2024&gt;$E$5,$E$2+$E$1,(IF(C2024&gt;764.99,C2024^3*3486.59308-C2024^2*7860012.00812+C2024*5908819377.96283-1481278321001.59,IF(C2024&gt;752.99,C2024^3*3588.471445-C2024^2*8028757.56264+C2024*5988077680.84934-1488767378546.26,C2024^3*899.851852-C2024^2*1969009.674601+C2024*1435480406.01138-348666163343.76))))-$E$1</f>
        <v>143511613.977295</v>
      </c>
      <c r="E2024" s="47" t="n">
        <f aca="false">D2024*100/$E$2</f>
        <v>96.3300695508522</v>
      </c>
      <c r="G2024" s="41" t="n">
        <f aca="false">[3]Plan1!$C2019</f>
        <v>-0.07</v>
      </c>
      <c r="H2024" s="41" t="n">
        <f aca="false">$J$5 + G2024</f>
        <v>759.93</v>
      </c>
      <c r="I2024" s="47" t="n">
        <f aca="false">IF(H2024&gt;$J$5,$J$2+$J$1,(IF(H2024&gt;739.99,H2024^3*2498.244218-H2024^2*5471052.355142+H2024*3994605728.77515-972400879260.135,H2024^3*1396.138889-H2024^2*3002770.071427+H2024*2152080038.43115-513963640099.415)))-$J$1</f>
        <v>87414088.0048828</v>
      </c>
      <c r="J2024" s="47" t="n">
        <f aca="false">I2024*100/$J$2</f>
        <v>99.3991982952995</v>
      </c>
      <c r="L2024" s="41" t="n">
        <f aca="false">[4]Plan1!$C2019</f>
        <v>-0.84</v>
      </c>
      <c r="M2024" s="41" t="n">
        <f aca="false">$O$5 + L2024</f>
        <v>837.94</v>
      </c>
      <c r="N2024" s="47" t="n">
        <f aca="false">IF(M2024&gt;$O$5,$O$2+$O$1,(M2024^3*3270.5936-M2024^2*8015778.389801+M2024*6549018422.82398-1783686174686.87))-$O$1</f>
        <v>34896476.8046875</v>
      </c>
      <c r="O2024" s="41" t="n">
        <f aca="false">N2024*100/$O$2</f>
        <v>89.2792847158382</v>
      </c>
      <c r="R2024" s="47" t="n">
        <f aca="false">SUM(D2024,I2024,N2024)</f>
        <v>265822178.786865</v>
      </c>
      <c r="S2024" s="41" t="n">
        <f aca="false">R2024*100/$R$2</f>
        <v>96.3094672508604</v>
      </c>
      <c r="U2024" s="41" t="n">
        <f aca="false">[1]Plan1!$B2019</f>
        <v>17.63</v>
      </c>
    </row>
    <row r="2025" customFormat="false" ht="15" hidden="false" customHeight="false" outlineLevel="0" collapsed="false">
      <c r="A2025" s="46" t="n">
        <v>44023</v>
      </c>
      <c r="B2025" s="41" t="n">
        <f aca="false">[2]Plan1!$C2020</f>
        <v>-0.5</v>
      </c>
      <c r="C2025" s="41" t="n">
        <f aca="false">$E$5 + B2025</f>
        <v>780.5</v>
      </c>
      <c r="D2025" s="47" t="n">
        <f aca="false">IF(C2025&gt;$E$5,$E$2+$E$1,(IF(C2025&gt;764.99,C2025^3*3486.59308-C2025^2*7860012.00812+C2025*5908819377.96283-1481278321001.59,IF(C2025&gt;752.99,C2025^3*3588.471445-C2025^2*8028757.56264+C2025*5988077680.84934-1488767378546.26,C2025^3*899.851852-C2025^2*1969009.674601+C2025*1435480406.01138-348666163343.76))))-$E$1</f>
        <v>143286861.098389</v>
      </c>
      <c r="E2025" s="47" t="n">
        <f aca="false">D2025*100/$E$2</f>
        <v>96.1792074717718</v>
      </c>
      <c r="G2025" s="41" t="n">
        <f aca="false">[3]Plan1!$C2020</f>
        <v>-0.08</v>
      </c>
      <c r="H2025" s="41" t="n">
        <f aca="false">$J$5 + G2025</f>
        <v>759.92</v>
      </c>
      <c r="I2025" s="47" t="n">
        <f aca="false">IF(H2025&gt;$J$5,$J$2+$J$1,(IF(H2025&gt;739.99,H2025^3*2498.244218-H2025^2*5471052.355142+H2025*3994605728.77515-972400879260.135,H2025^3*1396.138889-H2025^2*3002770.071427+H2025*2152080038.43115-513963640099.415)))-$J$1</f>
        <v>87338787.699707</v>
      </c>
      <c r="J2025" s="47" t="n">
        <f aca="false">I2025*100/$J$2</f>
        <v>99.3135737679871</v>
      </c>
      <c r="L2025" s="41" t="n">
        <f aca="false">[4]Plan1!$C2020</f>
        <v>-0.87</v>
      </c>
      <c r="M2025" s="41" t="n">
        <f aca="false">$O$5 + L2025</f>
        <v>837.91</v>
      </c>
      <c r="N2025" s="47" t="n">
        <f aca="false">IF(M2025&gt;$O$5,$O$2+$O$1,(M2025^3*3270.5936-M2025^2*8015778.389801+M2025*6549018422.82398-1783686174686.87))-$O$1</f>
        <v>34752263.2207031</v>
      </c>
      <c r="O2025" s="41" t="n">
        <f aca="false">N2025*100/$O$2</f>
        <v>88.9103281103765</v>
      </c>
      <c r="R2025" s="47" t="n">
        <f aca="false">SUM(D2025,I2025,N2025)</f>
        <v>265377912.018799</v>
      </c>
      <c r="S2025" s="41" t="n">
        <f aca="false">R2025*100/$R$2</f>
        <v>96.1485059046514</v>
      </c>
      <c r="U2025" s="41" t="n">
        <f aca="false">[1]Plan1!$B2020</f>
        <v>16.72</v>
      </c>
    </row>
    <row r="2026" customFormat="false" ht="15" hidden="false" customHeight="false" outlineLevel="0" collapsed="false">
      <c r="A2026" s="46" t="n">
        <v>44024</v>
      </c>
      <c r="B2026" s="41" t="n">
        <f aca="false">[2]Plan1!$C2021</f>
        <v>-0.52</v>
      </c>
      <c r="C2026" s="41" t="n">
        <f aca="false">$E$5 + B2026</f>
        <v>780.48</v>
      </c>
      <c r="D2026" s="47" t="n">
        <f aca="false">IF(C2026&gt;$E$5,$E$2+$E$1,(IF(C2026&gt;764.99,C2026^3*3486.59308-C2026^2*7860012.00812+C2026*5908819377.96283-1481278321001.59,IF(C2026&gt;752.99,C2026^3*3588.471445-C2026^2*8028757.56264+C2026*5988077680.84934-1488767378546.26,C2026^3*899.851852-C2026^2*1969009.674601+C2026*1435480406.01138-348666163343.76))))-$E$1</f>
        <v>143062351.296631</v>
      </c>
      <c r="E2026" s="47" t="n">
        <f aca="false">D2026*100/$E$2</f>
        <v>96.0285085546681</v>
      </c>
      <c r="G2026" s="41" t="n">
        <f aca="false">[3]Plan1!$C2021</f>
        <v>-0.09</v>
      </c>
      <c r="H2026" s="41" t="n">
        <f aca="false">$J$5 + G2026</f>
        <v>759.91</v>
      </c>
      <c r="I2026" s="47" t="n">
        <f aca="false">IF(H2026&gt;$J$5,$J$2+$J$1,(IF(H2026&gt;739.99,H2026^3*2498.244218-H2026^2*5471052.355142+H2026*3994605728.77515-972400879260.135,H2026^3*1396.138889-H2026^2*3002770.071427+H2026*2152080038.43115-513963640099.415)))-$J$1</f>
        <v>87263532.2648926</v>
      </c>
      <c r="J2026" s="47" t="n">
        <f aca="false">I2026*100/$J$2</f>
        <v>99.2280002630904</v>
      </c>
      <c r="L2026" s="41" t="n">
        <f aca="false">[4]Plan1!$C2021</f>
        <v>-0.89</v>
      </c>
      <c r="M2026" s="41" t="n">
        <f aca="false">$O$5 + L2026</f>
        <v>837.89</v>
      </c>
      <c r="N2026" s="47" t="n">
        <f aca="false">IF(M2026&gt;$O$5,$O$2+$O$1,(M2026^3*3270.5936-M2026^2*8015778.389801+M2026*6549018422.82398-1783686174686.87))-$O$1</f>
        <v>34656326.4750977</v>
      </c>
      <c r="O2026" s="41" t="n">
        <f aca="false">N2026*100/$O$2</f>
        <v>88.6648831597713</v>
      </c>
      <c r="R2026" s="47" t="n">
        <f aca="false">SUM(D2026,I2026,N2026)</f>
        <v>264982210.036621</v>
      </c>
      <c r="S2026" s="41" t="n">
        <f aca="false">R2026*100/$R$2</f>
        <v>96.0051399625484</v>
      </c>
      <c r="U2026" s="41" t="n">
        <f aca="false">[1]Plan1!$B2021</f>
        <v>17.02</v>
      </c>
    </row>
    <row r="2027" customFormat="false" ht="15" hidden="false" customHeight="false" outlineLevel="0" collapsed="false">
      <c r="A2027" s="46" t="n">
        <v>44025</v>
      </c>
      <c r="B2027" s="41" t="n">
        <f aca="false">[2]Plan1!$C2022</f>
        <v>-0.54</v>
      </c>
      <c r="C2027" s="41" t="n">
        <f aca="false">$E$5 + B2027</f>
        <v>780.46</v>
      </c>
      <c r="D2027" s="47" t="n">
        <f aca="false">IF(C2027&gt;$E$5,$E$2+$E$1,(IF(C2027&gt;764.99,C2027^3*3486.59308-C2027^2*7860012.00812+C2027*5908819377.96283-1481278321001.59,IF(C2027&gt;752.99,C2027^3*3588.471445-C2027^2*8028757.56264+C2027*5988077680.84934-1488767378546.26,C2027^3*899.851852-C2027^2*1969009.674601+C2027*1435480406.01138-348666163343.76))))-$E$1</f>
        <v>142838084.4021</v>
      </c>
      <c r="E2027" s="47" t="n">
        <f aca="false">D2027*100/$E$2</f>
        <v>95.8779726854836</v>
      </c>
      <c r="G2027" s="41" t="n">
        <f aca="false">[3]Plan1!$C2022</f>
        <v>-0.09</v>
      </c>
      <c r="H2027" s="41" t="n">
        <f aca="false">$J$5 + G2027</f>
        <v>759.91</v>
      </c>
      <c r="I2027" s="47" t="n">
        <f aca="false">IF(H2027&gt;$J$5,$J$2+$J$1,(IF(H2027&gt;739.99,H2027^3*2498.244218-H2027^2*5471052.355142+H2027*3994605728.77515-972400879260.135,H2027^3*1396.138889-H2027^2*3002770.071427+H2027*2152080038.43115-513963640099.415)))-$J$1</f>
        <v>87263532.2648926</v>
      </c>
      <c r="J2027" s="47" t="n">
        <f aca="false">I2027*100/$J$2</f>
        <v>99.2280002630904</v>
      </c>
      <c r="L2027" s="41" t="n">
        <f aca="false">[4]Plan1!$C2022</f>
        <v>-0.9</v>
      </c>
      <c r="M2027" s="41" t="n">
        <f aca="false">$O$5 + L2027</f>
        <v>837.88</v>
      </c>
      <c r="N2027" s="47" t="n">
        <f aca="false">IF(M2027&gt;$O$5,$O$2+$O$1,(M2027^3*3270.5936-M2027^2*8015778.389801+M2027*6549018422.82398-1783686174686.87))-$O$1</f>
        <v>34608419.7363281</v>
      </c>
      <c r="O2027" s="41" t="n">
        <f aca="false">N2027*100/$O$2</f>
        <v>88.5423183692238</v>
      </c>
      <c r="R2027" s="47" t="n">
        <f aca="false">SUM(D2027,I2027,N2027)</f>
        <v>264710036.40332</v>
      </c>
      <c r="S2027" s="41" t="n">
        <f aca="false">R2027*100/$R$2</f>
        <v>95.9065293133447</v>
      </c>
      <c r="U2027" s="41" t="n">
        <f aca="false">[1]Plan1!$B2022</f>
        <v>17.32</v>
      </c>
    </row>
    <row r="2028" customFormat="false" ht="15" hidden="false" customHeight="false" outlineLevel="0" collapsed="false">
      <c r="A2028" s="46" t="n">
        <v>44026</v>
      </c>
      <c r="B2028" s="41" t="n">
        <f aca="false">[2]Plan1!$C2023</f>
        <v>-0.55</v>
      </c>
      <c r="C2028" s="41" t="n">
        <f aca="false">$E$5 + B2028</f>
        <v>780.45</v>
      </c>
      <c r="D2028" s="47" t="n">
        <f aca="false">IF(C2028&gt;$E$5,$E$2+$E$1,(IF(C2028&gt;764.99,C2028^3*3486.59308-C2028^2*7860012.00812+C2028*5908819377.96283-1481278321001.59,IF(C2028&gt;752.99,C2028^3*3588.471445-C2028^2*8028757.56264+C2028*5988077680.84934-1488767378546.26,C2028^3*899.851852-C2028^2*1969009.674601+C2028*1435480406.01138-348666163343.76))))-$E$1</f>
        <v>142726041.994873</v>
      </c>
      <c r="E2028" s="47" t="n">
        <f aca="false">D2028*100/$E$2</f>
        <v>95.8027658601845</v>
      </c>
      <c r="G2028" s="41" t="n">
        <f aca="false">[3]Plan1!$C2023</f>
        <v>-0.09</v>
      </c>
      <c r="H2028" s="41" t="n">
        <f aca="false">$J$5 + G2028</f>
        <v>759.91</v>
      </c>
      <c r="I2028" s="47" t="n">
        <f aca="false">IF(H2028&gt;$J$5,$J$2+$J$1,(IF(H2028&gt;739.99,H2028^3*2498.244218-H2028^2*5471052.355142+H2028*3994605728.77515-972400879260.135,H2028^3*1396.138889-H2028^2*3002770.071427+H2028*2152080038.43115-513963640099.415)))-$J$1</f>
        <v>87263532.2648926</v>
      </c>
      <c r="J2028" s="47" t="n">
        <f aca="false">I2028*100/$J$2</f>
        <v>99.2280002630904</v>
      </c>
      <c r="L2028" s="41" t="n">
        <f aca="false">[4]Plan1!$C2023</f>
        <v>-0.91</v>
      </c>
      <c r="M2028" s="41" t="n">
        <f aca="false">$O$5 + L2028</f>
        <v>837.87</v>
      </c>
      <c r="N2028" s="47" t="n">
        <f aca="false">IF(M2028&gt;$O$5,$O$2+$O$1,(M2028^3*3270.5936-M2028^2*8015778.389801+M2028*6549018422.82398-1783686174686.87))-$O$1</f>
        <v>34560554.0605469</v>
      </c>
      <c r="O2028" s="41" t="n">
        <f aca="false">N2028*100/$O$2</f>
        <v>88.4198586343884</v>
      </c>
      <c r="R2028" s="47" t="n">
        <f aca="false">SUM(D2028,I2028,N2028)</f>
        <v>264550128.320313</v>
      </c>
      <c r="S2028" s="41" t="n">
        <f aca="false">R2028*100/$R$2</f>
        <v>95.848593356481</v>
      </c>
      <c r="U2028" s="41" t="n">
        <f aca="false">[1]Plan1!$B2023</f>
        <v>17.02</v>
      </c>
    </row>
    <row r="2029" customFormat="false" ht="15" hidden="false" customHeight="false" outlineLevel="0" collapsed="false">
      <c r="A2029" s="46" t="n">
        <v>44027</v>
      </c>
      <c r="B2029" s="41" t="n">
        <f aca="false">[2]Plan1!$C2024</f>
        <v>-0.57</v>
      </c>
      <c r="C2029" s="41" t="n">
        <f aca="false">$E$5 + B2029</f>
        <v>780.43</v>
      </c>
      <c r="D2029" s="47" t="n">
        <f aca="false">IF(C2029&gt;$E$5,$E$2+$E$1,(IF(C2029&gt;764.99,C2029^3*3486.59308-C2029^2*7860012.00812+C2029*5908819377.96283-1481278321001.59,IF(C2029&gt;752.99,C2029^3*3588.471445-C2029^2*8028757.56264+C2029*5988077680.84934-1488767378546.26,C2029^3*899.851852-C2029^2*1969009.674601+C2029*1435480406.01138-348666163343.76))))-$E$1</f>
        <v>142502139.151123</v>
      </c>
      <c r="E2029" s="47" t="n">
        <f aca="false">D2029*100/$E$2</f>
        <v>95.6524743547564</v>
      </c>
      <c r="G2029" s="41" t="n">
        <f aca="false">[3]Plan1!$C2024</f>
        <v>-0.1</v>
      </c>
      <c r="H2029" s="41" t="n">
        <f aca="false">$J$5 + G2029</f>
        <v>759.9</v>
      </c>
      <c r="I2029" s="47" t="n">
        <f aca="false">IF(H2029&gt;$J$5,$J$2+$J$1,(IF(H2029&gt;739.99,H2029^3*2498.244218-H2029^2*5471052.355142+H2029*3994605728.77515-972400879260.135,H2029^3*1396.138889-H2029^2*3002770.071427+H2029*2152080038.43115-513963640099.415)))-$J$1</f>
        <v>87188321.6823731</v>
      </c>
      <c r="J2029" s="47" t="n">
        <f aca="false">I2029*100/$J$2</f>
        <v>99.1424777600661</v>
      </c>
      <c r="L2029" s="41" t="n">
        <f aca="false">[4]Plan1!$C2024</f>
        <v>-0.93</v>
      </c>
      <c r="M2029" s="41" t="n">
        <f aca="false">$O$5 + L2029</f>
        <v>837.85</v>
      </c>
      <c r="N2029" s="47" t="n">
        <f aca="false">IF(M2029&gt;$O$5,$O$2+$O$1,(M2029^3*3270.5936-M2029^2*8015778.389801+M2029*6549018422.82398-1783686174686.87))-$O$1</f>
        <v>34464945.8212891</v>
      </c>
      <c r="O2029" s="41" t="n">
        <f aca="false">N2029*100/$O$2</f>
        <v>88.1752541357265</v>
      </c>
      <c r="R2029" s="47" t="n">
        <f aca="false">SUM(D2029,I2029,N2029)</f>
        <v>264155406.654785</v>
      </c>
      <c r="S2029" s="41" t="n">
        <f aca="false">R2029*100/$R$2</f>
        <v>95.705582590815</v>
      </c>
      <c r="U2029" s="41" t="n">
        <f aca="false">[1]Plan1!$B2024</f>
        <v>16.13</v>
      </c>
    </row>
    <row r="2030" customFormat="false" ht="15" hidden="false" customHeight="false" outlineLevel="0" collapsed="false">
      <c r="A2030" s="46" t="n">
        <v>44028</v>
      </c>
      <c r="B2030" s="41" t="n">
        <f aca="false">[2]Plan1!$C2025</f>
        <v>-0.6</v>
      </c>
      <c r="C2030" s="41" t="n">
        <f aca="false">$E$5 + B2030</f>
        <v>780.4</v>
      </c>
      <c r="D2030" s="47" t="n">
        <f aca="false">IF(C2030&gt;$E$5,$E$2+$E$1,(IF(C2030&gt;764.99,C2030^3*3486.59308-C2030^2*7860012.00812+C2030*5908819377.96283-1481278321001.59,IF(C2030&gt;752.99,C2030^3*3588.471445-C2030^2*8028757.56264+C2030*5988077680.84934-1488767378546.26,C2030^3*899.851852-C2030^2*1969009.674601+C2030*1435480406.01138-348666163343.76))))-$E$1</f>
        <v>142166739.504639</v>
      </c>
      <c r="E2030" s="47" t="n">
        <f aca="false">D2030*100/$E$2</f>
        <v>95.4273422530556</v>
      </c>
      <c r="G2030" s="41" t="n">
        <f aca="false">[3]Plan1!$C2025</f>
        <v>-0.12</v>
      </c>
      <c r="H2030" s="41" t="n">
        <f aca="false">$J$5 + G2030</f>
        <v>759.88</v>
      </c>
      <c r="I2030" s="47" t="n">
        <f aca="false">IF(H2030&gt;$J$5,$J$2+$J$1,(IF(H2030&gt;739.99,H2030^3*2498.244218-H2030^2*5471052.355142+H2030*3994605728.77515-972400879260.135,H2030^3*1396.138889-H2030^2*3002770.071427+H2030*2152080038.43115-513963640099.415)))-$J$1</f>
        <v>87038035.0214844</v>
      </c>
      <c r="J2030" s="47" t="n">
        <f aca="false">I2030*100/$J$2</f>
        <v>98.9715856996699</v>
      </c>
      <c r="L2030" s="41" t="n">
        <f aca="false">[4]Plan1!$C2025</f>
        <v>-0.94</v>
      </c>
      <c r="M2030" s="41" t="n">
        <f aca="false">$O$5 + L2030</f>
        <v>837.84</v>
      </c>
      <c r="N2030" s="47" t="n">
        <f aca="false">IF(M2030&gt;$O$5,$O$2+$O$1,(M2030^3*3270.5936-M2030^2*8015778.389801+M2030*6549018422.82398-1783686174686.87))-$O$1</f>
        <v>34417203.2167969</v>
      </c>
      <c r="O2030" s="41" t="n">
        <f aca="false">N2030*100/$O$2</f>
        <v>88.0531092669654</v>
      </c>
      <c r="R2030" s="47" t="n">
        <f aca="false">SUM(D2030,I2030,N2030)</f>
        <v>263621977.74292</v>
      </c>
      <c r="S2030" s="41" t="n">
        <f aca="false">R2030*100/$R$2</f>
        <v>95.51231709825</v>
      </c>
      <c r="U2030" s="41" t="n">
        <f aca="false">[1]Plan1!$B2025</f>
        <v>15.84</v>
      </c>
    </row>
    <row r="2031" customFormat="false" ht="15" hidden="false" customHeight="false" outlineLevel="0" collapsed="false">
      <c r="A2031" s="46" t="n">
        <v>44029</v>
      </c>
      <c r="B2031" s="41" t="n">
        <f aca="false">[2]Plan1!$C2026</f>
        <v>-0.62</v>
      </c>
      <c r="C2031" s="41" t="n">
        <f aca="false">$E$5 + B2031</f>
        <v>780.38</v>
      </c>
      <c r="D2031" s="47" t="n">
        <f aca="false">IF(C2031&gt;$E$5,$E$2+$E$1,(IF(C2031&gt;764.99,C2031^3*3486.59308-C2031^2*7860012.00812+C2031*5908819377.96283-1481278321001.59,IF(C2031&gt;752.99,C2031^3*3588.471445-C2031^2*8028757.56264+C2031*5988077680.84934-1488767378546.26,C2031^3*899.851852-C2031^2*1969009.674601+C2031*1435480406.01138-348666163343.76))))-$E$1</f>
        <v>141943442.572021</v>
      </c>
      <c r="E2031" s="47" t="n">
        <f aca="false">D2031*100/$E$2</f>
        <v>95.2774574566035</v>
      </c>
      <c r="G2031" s="41" t="n">
        <f aca="false">[3]Plan1!$C2026</f>
        <v>-0.13</v>
      </c>
      <c r="H2031" s="41" t="n">
        <f aca="false">$J$5 + G2031</f>
        <v>759.87</v>
      </c>
      <c r="I2031" s="47" t="n">
        <f aca="false">IF(H2031&gt;$J$5,$J$2+$J$1,(IF(H2031&gt;739.99,H2031^3*2498.244218-H2031^2*5471052.355142+H2031*3994605728.77515-972400879260.135,H2031^3*1396.138889-H2031^2*3002770.071427+H2031*2152080038.43115-513963640099.415)))-$J$1</f>
        <v>86962958.9123535</v>
      </c>
      <c r="J2031" s="47" t="n">
        <f aca="false">I2031*100/$J$2</f>
        <v>98.8862161073186</v>
      </c>
      <c r="L2031" s="41" t="n">
        <f aca="false">[4]Plan1!$C2026</f>
        <v>-0.95</v>
      </c>
      <c r="M2031" s="41" t="n">
        <f aca="false">$O$5 + L2031</f>
        <v>837.83</v>
      </c>
      <c r="N2031" s="47" t="n">
        <f aca="false">IF(M2031&gt;$O$5,$O$2+$O$1,(M2031^3*3270.5936-M2031^2*8015778.389801+M2031*6549018422.82398-1783686174686.87))-$O$1</f>
        <v>34369501.5996094</v>
      </c>
      <c r="O2031" s="41" t="n">
        <f aca="false">N2031*100/$O$2</f>
        <v>87.9310692602872</v>
      </c>
      <c r="R2031" s="47" t="n">
        <f aca="false">SUM(D2031,I2031,N2031)</f>
        <v>263275903.083984</v>
      </c>
      <c r="S2031" s="41" t="n">
        <f aca="false">R2031*100/$R$2</f>
        <v>95.3869315258978</v>
      </c>
      <c r="U2031" s="41" t="n">
        <f aca="false">[1]Plan1!$B2026</f>
        <v>16.13</v>
      </c>
    </row>
    <row r="2032" customFormat="false" ht="15" hidden="false" customHeight="false" outlineLevel="0" collapsed="false">
      <c r="A2032" s="46" t="n">
        <v>44030</v>
      </c>
      <c r="B2032" s="41" t="n">
        <f aca="false">[2]Plan1!$C2027</f>
        <v>-0.64</v>
      </c>
      <c r="C2032" s="41" t="n">
        <f aca="false">$E$5 + B2032</f>
        <v>780.36</v>
      </c>
      <c r="D2032" s="47" t="n">
        <f aca="false">IF(C2032&gt;$E$5,$E$2+$E$1,(IF(C2032&gt;764.99,C2032^3*3486.59308-C2032^2*7860012.00812+C2032*5908819377.96283-1481278321001.59,IF(C2032&gt;752.99,C2032^3*3588.471445-C2032^2*8028757.56264+C2032*5988077680.84934-1488767378546.26,C2032^3*899.851852-C2032^2*1969009.674601+C2032*1435480406.01138-348666163343.76))))-$E$1</f>
        <v>141720387.7146</v>
      </c>
      <c r="E2032" s="47" t="n">
        <f aca="false">D2032*100/$E$2</f>
        <v>95.1277351495817</v>
      </c>
      <c r="G2032" s="41" t="n">
        <f aca="false">[3]Plan1!$C2027</f>
        <v>-0.13</v>
      </c>
      <c r="H2032" s="41" t="n">
        <f aca="false">$J$5 + G2032</f>
        <v>759.87</v>
      </c>
      <c r="I2032" s="47" t="n">
        <f aca="false">IF(H2032&gt;$J$5,$J$2+$J$1,(IF(H2032&gt;739.99,H2032^3*2498.244218-H2032^2*5471052.355142+H2032*3994605728.77515-972400879260.135,H2032^3*1396.138889-H2032^2*3002770.071427+H2032*2152080038.43115-513963640099.415)))-$J$1</f>
        <v>86962958.9123535</v>
      </c>
      <c r="J2032" s="47" t="n">
        <f aca="false">I2032*100/$J$2</f>
        <v>98.8862161073186</v>
      </c>
      <c r="L2032" s="41" t="n">
        <f aca="false">[4]Plan1!$C2027</f>
        <v>-0.96</v>
      </c>
      <c r="M2032" s="41" t="n">
        <f aca="false">$O$5 + L2032</f>
        <v>837.82</v>
      </c>
      <c r="N2032" s="47" t="n">
        <f aca="false">IF(M2032&gt;$O$5,$O$2+$O$1,(M2032^3*3270.5936-M2032^2*8015778.389801+M2032*6549018422.82398-1783686174686.87))-$O$1</f>
        <v>34321840.9462891</v>
      </c>
      <c r="O2032" s="41" t="n">
        <f aca="false">N2032*100/$O$2</f>
        <v>87.8091340557294</v>
      </c>
      <c r="R2032" s="47" t="n">
        <f aca="false">SUM(D2032,I2032,N2032)</f>
        <v>263005187.573242</v>
      </c>
      <c r="S2032" s="41" t="n">
        <f aca="false">R2032*100/$R$2</f>
        <v>95.2888491659717</v>
      </c>
      <c r="U2032" s="41" t="n">
        <f aca="false">[1]Plan1!$B2027</f>
        <v>17.32</v>
      </c>
    </row>
    <row r="2033" customFormat="false" ht="15" hidden="false" customHeight="false" outlineLevel="0" collapsed="false">
      <c r="A2033" s="46" t="n">
        <v>44031</v>
      </c>
      <c r="B2033" s="41" t="n">
        <f aca="false">[2]Plan1!$C2028</f>
        <v>-0.67</v>
      </c>
      <c r="C2033" s="41" t="n">
        <f aca="false">$E$5 + B2033</f>
        <v>780.33</v>
      </c>
      <c r="D2033" s="47" t="n">
        <f aca="false">IF(C2033&gt;$E$5,$E$2+$E$1,(IF(C2033&gt;764.99,C2033^3*3486.59308-C2033^2*7860012.00812+C2033*5908819377.96283-1481278321001.59,IF(C2033&gt;752.99,C2033^3*3588.471445-C2033^2*8028757.56264+C2033*5988077680.84934-1488767378546.26,C2033^3*899.851852-C2033^2*1969009.674601+C2033*1435480406.01138-348666163343.76))))-$E$1</f>
        <v>141386258.948975</v>
      </c>
      <c r="E2033" s="47" t="n">
        <f aca="false">D2033*100/$E$2</f>
        <v>94.9034561080493</v>
      </c>
      <c r="G2033" s="41" t="n">
        <f aca="false">[3]Plan1!$C2028</f>
        <v>-0.14</v>
      </c>
      <c r="H2033" s="41" t="n">
        <f aca="false">$J$5 + G2033</f>
        <v>759.86</v>
      </c>
      <c r="I2033" s="47" t="n">
        <f aca="false">IF(H2033&gt;$J$5,$J$2+$J$1,(IF(H2033&gt;739.99,H2033^3*2498.244218-H2033^2*5471052.355142+H2033*3994605728.77515-972400879260.135,H2033^3*1396.138889-H2033^2*3002770.071427+H2033*2152080038.43115-513963640099.415)))-$J$1</f>
        <v>86887927.5959473</v>
      </c>
      <c r="J2033" s="47" t="n">
        <f aca="false">I2033*100/$J$2</f>
        <v>98.8008974491018</v>
      </c>
      <c r="L2033" s="41" t="n">
        <f aca="false">[4]Plan1!$C2028</f>
        <v>-0.98</v>
      </c>
      <c r="M2033" s="41" t="n">
        <f aca="false">$O$5 + L2033</f>
        <v>837.8</v>
      </c>
      <c r="N2033" s="47" t="n">
        <f aca="false">IF(M2033&gt;$O$5,$O$2+$O$1,(M2033^3*3270.5936-M2033^2*8015778.389801+M2033*6549018422.82398-1783686174686.87))-$O$1</f>
        <v>34226642.4560547</v>
      </c>
      <c r="O2033" s="41" t="n">
        <f aca="false">N2033*100/$O$2</f>
        <v>87.5655778605948</v>
      </c>
      <c r="R2033" s="47" t="n">
        <f aca="false">SUM(D2033,I2033,N2033)</f>
        <v>262500829.000977</v>
      </c>
      <c r="S2033" s="41" t="n">
        <f aca="false">R2033*100/$R$2</f>
        <v>95.1061160862114</v>
      </c>
      <c r="U2033" s="41" t="n">
        <f aca="false">[1]Plan1!$B2028</f>
        <v>17.32</v>
      </c>
    </row>
    <row r="2034" customFormat="false" ht="15" hidden="false" customHeight="false" outlineLevel="0" collapsed="false">
      <c r="A2034" s="46" t="n">
        <v>44032</v>
      </c>
      <c r="B2034" s="41" t="n">
        <f aca="false">[2]Plan1!$C2029</f>
        <v>-0.7</v>
      </c>
      <c r="C2034" s="41" t="n">
        <f aca="false">$E$5 + B2034</f>
        <v>780.3</v>
      </c>
      <c r="D2034" s="47" t="n">
        <f aca="false">IF(C2034&gt;$E$5,$E$2+$E$1,(IF(C2034&gt;764.99,C2034^3*3486.59308-C2034^2*7860012.00812+C2034*5908819377.96283-1481278321001.59,IF(C2034&gt;752.99,C2034^3*3588.471445-C2034^2*8028757.56264+C2034*5988077680.84934-1488767378546.26,C2034^3*899.851852-C2034^2*1969009.674601+C2034*1435480406.01138-348666163343.76))))-$E$1</f>
        <v>141052673.9021</v>
      </c>
      <c r="E2034" s="47" t="n">
        <f aca="false">D2034*100/$E$2</f>
        <v>94.6795420297666</v>
      </c>
      <c r="G2034" s="41" t="n">
        <f aca="false">[3]Plan1!$C2029</f>
        <v>-0.15</v>
      </c>
      <c r="H2034" s="41" t="n">
        <f aca="false">$J$5 + G2034</f>
        <v>759.85</v>
      </c>
      <c r="I2034" s="47" t="n">
        <f aca="false">IF(H2034&gt;$J$5,$J$2+$J$1,(IF(H2034&gt;739.99,H2034^3*2498.244218-H2034^2*5471052.355142+H2034*3994605728.77515-972400879260.135,H2034^3*1396.138889-H2034^2*3002770.071427+H2034*2152080038.43115-513963640099.415)))-$J$1</f>
        <v>86812941.0598145</v>
      </c>
      <c r="J2034" s="47" t="n">
        <f aca="false">I2034*100/$J$2</f>
        <v>98.7156297108612</v>
      </c>
      <c r="L2034" s="41" t="n">
        <f aca="false">[4]Plan1!$C2029</f>
        <v>-1</v>
      </c>
      <c r="M2034" s="41" t="n">
        <f aca="false">$O$5 + L2034</f>
        <v>837.78</v>
      </c>
      <c r="N2034" s="47" t="n">
        <f aca="false">IF(M2034&gt;$O$5,$O$2+$O$1,(M2034^3*3270.5936-M2034^2*8015778.389801+M2034*6549018422.82398-1783686174686.87))-$O$1</f>
        <v>34131607.5917969</v>
      </c>
      <c r="O2034" s="41" t="n">
        <f aca="false">N2034*100/$O$2</f>
        <v>87.3224402868079</v>
      </c>
      <c r="R2034" s="47" t="n">
        <f aca="false">SUM(D2034,I2034,N2034)</f>
        <v>261997222.553711</v>
      </c>
      <c r="S2034" s="41" t="n">
        <f aca="false">R2034*100/$R$2</f>
        <v>94.9236555072575</v>
      </c>
      <c r="U2034" s="41" t="n">
        <f aca="false">[1]Plan1!$B2029</f>
        <v>17.63</v>
      </c>
    </row>
    <row r="2035" customFormat="false" ht="15" hidden="false" customHeight="false" outlineLevel="0" collapsed="false">
      <c r="A2035" s="46" t="n">
        <v>44033</v>
      </c>
      <c r="B2035" s="41" t="n">
        <f aca="false">[2]Plan1!$C2030</f>
        <v>-0.72</v>
      </c>
      <c r="C2035" s="41" t="n">
        <f aca="false">$E$5 + B2035</f>
        <v>780.28</v>
      </c>
      <c r="D2035" s="47" t="n">
        <f aca="false">IF(C2035&gt;$E$5,$E$2+$E$1,(IF(C2035&gt;764.99,C2035^3*3486.59308-C2035^2*7860012.00812+C2035*5908819377.96283-1481278321001.59,IF(C2035&gt;752.99,C2035^3*3588.471445-C2035^2*8028757.56264+C2035*5988077680.84934-1488767378546.26,C2035^3*899.851852-C2035^2*1969009.674601+C2035*1435480406.01138-348666163343.76))))-$E$1</f>
        <v>140830585.660889</v>
      </c>
      <c r="E2035" s="47" t="n">
        <f aca="false">D2035*100/$E$2</f>
        <v>94.5304685497229</v>
      </c>
      <c r="G2035" s="41" t="n">
        <f aca="false">[3]Plan1!$C2030</f>
        <v>-0.16</v>
      </c>
      <c r="H2035" s="41" t="n">
        <f aca="false">$J$5 + G2035</f>
        <v>759.84</v>
      </c>
      <c r="I2035" s="47" t="n">
        <f aca="false">IF(H2035&gt;$J$5,$J$2+$J$1,(IF(H2035&gt;739.99,H2035^3*2498.244218-H2035^2*5471052.355142+H2035*3994605728.77515-972400879260.135,H2035^3*1396.138889-H2035^2*3002770.071427+H2035*2152080038.43115-513963640099.415)))-$J$1</f>
        <v>86737999.2868652</v>
      </c>
      <c r="J2035" s="47" t="n">
        <f aca="false">I2035*100/$J$2</f>
        <v>98.6304128731638</v>
      </c>
      <c r="L2035" s="41" t="n">
        <f aca="false">[4]Plan1!$C2030</f>
        <v>-1.02</v>
      </c>
      <c r="M2035" s="41" t="n">
        <f aca="false">$O$5 + L2035</f>
        <v>837.76</v>
      </c>
      <c r="N2035" s="47" t="n">
        <f aca="false">IF(M2035&gt;$O$5,$O$2+$O$1,(M2035^3*3270.5936-M2035^2*8015778.389801+M2035*6549018422.82398-1783686174686.87))-$O$1</f>
        <v>34036736.1962891</v>
      </c>
      <c r="O2035" s="41" t="n">
        <f aca="false">N2035*100/$O$2</f>
        <v>87.0797209321195</v>
      </c>
      <c r="R2035" s="47" t="n">
        <f aca="false">SUM(D2035,I2035,N2035)</f>
        <v>261605321.144043</v>
      </c>
      <c r="S2035" s="41" t="n">
        <f aca="false">R2035*100/$R$2</f>
        <v>94.7816665424832</v>
      </c>
      <c r="U2035" s="41" t="n">
        <f aca="false">[1]Plan1!$B2030</f>
        <v>16.72</v>
      </c>
    </row>
    <row r="2036" customFormat="false" ht="15" hidden="false" customHeight="false" outlineLevel="0" collapsed="false">
      <c r="A2036" s="46" t="n">
        <v>44034</v>
      </c>
      <c r="B2036" s="41" t="n">
        <f aca="false">[2]Plan1!$C2031</f>
        <v>-0.75</v>
      </c>
      <c r="C2036" s="41" t="n">
        <f aca="false">$E$5 + B2036</f>
        <v>780.25</v>
      </c>
      <c r="D2036" s="47" t="n">
        <f aca="false">IF(C2036&gt;$E$5,$E$2+$E$1,(IF(C2036&gt;764.99,C2036^3*3486.59308-C2036^2*7860012.00812+C2036*5908819377.96283-1481278321001.59,IF(C2036&gt;752.99,C2036^3*3588.471445-C2036^2*8028757.56264+C2036*5988077680.84934-1488767378546.26,C2036^3*899.851852-C2036^2*1969009.674601+C2036*1435480406.01138-348666163343.76))))-$E$1</f>
        <v>140497905.562256</v>
      </c>
      <c r="E2036" s="47" t="n">
        <f aca="false">D2036*100/$E$2</f>
        <v>94.3071619046973</v>
      </c>
      <c r="G2036" s="41" t="n">
        <f aca="false">[3]Plan1!$C2031</f>
        <v>-0.17</v>
      </c>
      <c r="H2036" s="41" t="n">
        <f aca="false">$J$5 + G2036</f>
        <v>759.83</v>
      </c>
      <c r="I2036" s="47" t="n">
        <f aca="false">IF(H2036&gt;$J$5,$J$2+$J$1,(IF(H2036&gt;739.99,H2036^3*2498.244218-H2036^2*5471052.355142+H2036*3994605728.77515-972400879260.135,H2036^3*1396.138889-H2036^2*3002770.071427+H2036*2152080038.43115-513963640099.415)))-$J$1</f>
        <v>86663102.263916</v>
      </c>
      <c r="J2036" s="47" t="n">
        <f aca="false">I2036*100/$J$2</f>
        <v>98.5452469210184</v>
      </c>
      <c r="L2036" s="41" t="n">
        <f aca="false">[4]Plan1!$C2031</f>
        <v>-1.04</v>
      </c>
      <c r="M2036" s="41" t="n">
        <f aca="false">$O$5 + L2036</f>
        <v>837.74</v>
      </c>
      <c r="N2036" s="47" t="n">
        <f aca="false">IF(M2036&gt;$O$5,$O$2+$O$1,(M2036^3*3270.5936-M2036^2*8015778.389801+M2036*6549018422.82398-1783686174686.87))-$O$1</f>
        <v>33942028.1113281</v>
      </c>
      <c r="O2036" s="41" t="n">
        <f aca="false">N2036*100/$O$2</f>
        <v>86.8374193917822</v>
      </c>
      <c r="R2036" s="47" t="n">
        <f aca="false">SUM(D2036,I2036,N2036)</f>
        <v>261103035.9375</v>
      </c>
      <c r="S2036" s="41" t="n">
        <f aca="false">R2036*100/$R$2</f>
        <v>94.5996846594405</v>
      </c>
      <c r="U2036" s="41" t="n">
        <f aca="false">[1]Plan1!$B2031</f>
        <v>15.27</v>
      </c>
    </row>
    <row r="2037" customFormat="false" ht="15" hidden="false" customHeight="false" outlineLevel="0" collapsed="false">
      <c r="A2037" s="46" t="n">
        <v>44035</v>
      </c>
      <c r="B2037" s="41" t="n">
        <f aca="false">[2]Plan1!$C2032</f>
        <v>-0.78</v>
      </c>
      <c r="C2037" s="41" t="n">
        <f aca="false">$E$5 + B2037</f>
        <v>780.22</v>
      </c>
      <c r="D2037" s="47" t="n">
        <f aca="false">IF(C2037&gt;$E$5,$E$2+$E$1,(IF(C2037&gt;764.99,C2037^3*3486.59308-C2037^2*7860012.00812+C2037*5908819377.96283-1481278321001.59,IF(C2037&gt;752.99,C2037^3*3588.471445-C2037^2*8028757.56264+C2037*5988077680.84934-1488767378546.26,C2037^3*899.851852-C2037^2*1969009.674601+C2037*1435480406.01138-348666163343.76))))-$E$1</f>
        <v>140165767.679443</v>
      </c>
      <c r="E2037" s="47" t="n">
        <f aca="false">D2037*100/$E$2</f>
        <v>94.0842192141018</v>
      </c>
      <c r="G2037" s="41" t="n">
        <f aca="false">[3]Plan1!$C2032</f>
        <v>-0.18</v>
      </c>
      <c r="H2037" s="41" t="n">
        <f aca="false">$J$5 + G2037</f>
        <v>759.82</v>
      </c>
      <c r="I2037" s="47" t="n">
        <f aca="false">IF(H2037&gt;$J$5,$J$2+$J$1,(IF(H2037&gt;739.99,H2037^3*2498.244218-H2037^2*5471052.355142+H2037*3994605728.77515-972400879260.135,H2037^3*1396.138889-H2037^2*3002770.071427+H2037*2152080038.43115-513963640099.415)))-$J$1</f>
        <v>86588249.9748535</v>
      </c>
      <c r="J2037" s="47" t="n">
        <f aca="false">I2037*100/$J$2</f>
        <v>98.4601318361025</v>
      </c>
      <c r="L2037" s="41" t="n">
        <f aca="false">[4]Plan1!$C2032</f>
        <v>-1.05</v>
      </c>
      <c r="M2037" s="41" t="n">
        <f aca="false">$O$5 + L2037</f>
        <v>837.73</v>
      </c>
      <c r="N2037" s="47" t="n">
        <f aca="false">IF(M2037&gt;$O$5,$O$2+$O$1,(M2037^3*3270.5936-M2037^2*8015778.389801+M2037*6549018422.82398-1783686174686.87))-$O$1</f>
        <v>33894735.2626953</v>
      </c>
      <c r="O2037" s="41" t="n">
        <f aca="false">N2037*100/$O$2</f>
        <v>86.7164251801962</v>
      </c>
      <c r="R2037" s="47" t="n">
        <f aca="false">SUM(D2037,I2037,N2037)</f>
        <v>260648752.916992</v>
      </c>
      <c r="S2037" s="41" t="n">
        <f aca="false">R2037*100/$R$2</f>
        <v>94.4350943461496</v>
      </c>
      <c r="U2037" s="41" t="n">
        <f aca="false">[1]Plan1!$B2032</f>
        <v>15.84</v>
      </c>
    </row>
    <row r="2038" customFormat="false" ht="15" hidden="false" customHeight="false" outlineLevel="0" collapsed="false">
      <c r="A2038" s="46" t="n">
        <v>44036</v>
      </c>
      <c r="B2038" s="41" t="n">
        <f aca="false">[2]Plan1!$C2033</f>
        <v>-0.8</v>
      </c>
      <c r="C2038" s="41" t="n">
        <f aca="false">$E$5 + B2038</f>
        <v>780.2</v>
      </c>
      <c r="D2038" s="47" t="n">
        <f aca="false">IF(C2038&gt;$E$5,$E$2+$E$1,(IF(C2038&gt;764.99,C2038^3*3486.59308-C2038^2*7860012.00812+C2038*5908819377.96283-1481278321001.59,IF(C2038&gt;752.99,C2038^3*3588.471445-C2038^2*8028757.56264+C2038*5988077680.84934-1488767378546.26,C2038^3*899.851852-C2038^2*1969009.674601+C2038*1435480406.01138-348666163343.76))))-$E$1</f>
        <v>139944643.375732</v>
      </c>
      <c r="E2038" s="47" t="n">
        <f aca="false">D2038*100/$E$2</f>
        <v>93.9357927629908</v>
      </c>
      <c r="G2038" s="41" t="n">
        <f aca="false">[3]Plan1!$C2033</f>
        <v>-0.19</v>
      </c>
      <c r="H2038" s="41" t="n">
        <f aca="false">$J$5 + G2038</f>
        <v>759.81</v>
      </c>
      <c r="I2038" s="47" t="n">
        <f aca="false">IF(H2038&gt;$J$5,$J$2+$J$1,(IF(H2038&gt;739.99,H2038^3*2498.244218-H2038^2*5471052.355142+H2038*3994605728.77515-972400879260.135,H2038^3*1396.138889-H2038^2*3002770.071427+H2038*2152080038.43115-513963640099.415)))-$J$1</f>
        <v>86513442.404541</v>
      </c>
      <c r="J2038" s="47" t="n">
        <f aca="false">I2038*100/$J$2</f>
        <v>98.375067601204</v>
      </c>
      <c r="L2038" s="41" t="n">
        <f aca="false">[4]Plan1!$C2033</f>
        <v>-1.06</v>
      </c>
      <c r="M2038" s="41" t="n">
        <f aca="false">$O$5 + L2038</f>
        <v>837.72</v>
      </c>
      <c r="N2038" s="47" t="n">
        <f aca="false">IF(M2038&gt;$O$5,$O$2+$O$1,(M2038^3*3270.5936-M2038^2*8015778.389801+M2038*6549018422.82398-1783686174686.87))-$O$1</f>
        <v>33847483.1816406</v>
      </c>
      <c r="O2038" s="41" t="n">
        <f aca="false">N2038*100/$O$2</f>
        <v>86.5955352685439</v>
      </c>
      <c r="R2038" s="47" t="n">
        <f aca="false">SUM(D2038,I2038,N2038)</f>
        <v>260305568.961914</v>
      </c>
      <c r="S2038" s="41" t="n">
        <f aca="false">R2038*100/$R$2</f>
        <v>94.3107560985532</v>
      </c>
      <c r="U2038" s="41" t="n">
        <f aca="false">[1]Plan1!$B2033</f>
        <v>15.27</v>
      </c>
    </row>
    <row r="2039" customFormat="false" ht="15" hidden="false" customHeight="false" outlineLevel="0" collapsed="false">
      <c r="A2039" s="46" t="n">
        <v>44037</v>
      </c>
      <c r="B2039" s="41" t="n">
        <f aca="false">[2]Plan1!$C2034</f>
        <v>-0.83</v>
      </c>
      <c r="C2039" s="41" t="n">
        <f aca="false">$E$5 + B2039</f>
        <v>780.17</v>
      </c>
      <c r="D2039" s="47" t="n">
        <f aca="false">IF(C2039&gt;$E$5,$E$2+$E$1,(IF(C2039&gt;764.99,C2039^3*3486.59308-C2039^2*7860012.00812+C2039*5908819377.96283-1481278321001.59,IF(C2039&gt;752.99,C2039^3*3588.471445-C2039^2*8028757.56264+C2039*5988077680.84934-1488767378546.26,C2039^3*899.851852-C2039^2*1969009.674601+C2039*1435480406.01138-348666163343.76))))-$E$1</f>
        <v>139613407.929932</v>
      </c>
      <c r="E2039" s="47" t="n">
        <f aca="false">D2039*100/$E$2</f>
        <v>93.7134558200257</v>
      </c>
      <c r="G2039" s="41" t="n">
        <f aca="false">[3]Plan1!$C2034</f>
        <v>-0.2</v>
      </c>
      <c r="H2039" s="41" t="n">
        <f aca="false">$J$5 + G2039</f>
        <v>759.8</v>
      </c>
      <c r="I2039" s="47" t="n">
        <f aca="false">IF(H2039&gt;$J$5,$J$2+$J$1,(IF(H2039&gt;739.99,H2039^3*2498.244218-H2039^2*5471052.355142+H2039*3994605728.77515-972400879260.135,H2039^3*1396.138889-H2039^2*3002770.071427+H2039*2152080038.43115-513963640099.415)))-$J$1</f>
        <v>86438679.5383301</v>
      </c>
      <c r="J2039" s="47" t="n">
        <f aca="false">I2039*100/$J$2</f>
        <v>98.2900541996661</v>
      </c>
      <c r="L2039" s="41" t="n">
        <f aca="false">[4]Plan1!$C2034</f>
        <v>-1.07</v>
      </c>
      <c r="M2039" s="41" t="n">
        <f aca="false">$O$5 + L2039</f>
        <v>837.71</v>
      </c>
      <c r="N2039" s="47" t="n">
        <f aca="false">IF(M2039&gt;$O$5,$O$2+$O$1,(M2039^3*3270.5936-M2039^2*8015778.389801+M2039*6549018422.82398-1783686174686.87))-$O$1</f>
        <v>33800271.8505859</v>
      </c>
      <c r="O2039" s="41" t="n">
        <f aca="false">N2039*100/$O$2</f>
        <v>86.4747496118532</v>
      </c>
      <c r="R2039" s="47" t="n">
        <f aca="false">SUM(D2039,I2039,N2039)</f>
        <v>259852359.318848</v>
      </c>
      <c r="S2039" s="41" t="n">
        <f aca="false">R2039*100/$R$2</f>
        <v>94.1465546783561</v>
      </c>
      <c r="U2039" s="41" t="n">
        <f aca="false">[1]Plan1!$B2034</f>
        <v>15.55</v>
      </c>
    </row>
    <row r="2040" customFormat="false" ht="15" hidden="false" customHeight="false" outlineLevel="0" collapsed="false">
      <c r="A2040" s="46" t="n">
        <v>44038</v>
      </c>
      <c r="B2040" s="41" t="n">
        <f aca="false">[2]Plan1!$C2035</f>
        <v>-0.87</v>
      </c>
      <c r="C2040" s="41" t="n">
        <f aca="false">$E$5 + B2040</f>
        <v>780.13</v>
      </c>
      <c r="D2040" s="47" t="n">
        <f aca="false">IF(C2040&gt;$E$5,$E$2+$E$1,(IF(C2040&gt;764.99,C2040^3*3486.59308-C2040^2*7860012.00812+C2040*5908819377.96283-1481278321001.59,IF(C2040&gt;752.99,C2040^3*3588.471445-C2040^2*8028757.56264+C2040*5988077680.84934-1488767378546.26,C2040^3*899.851852-C2040^2*1969009.674601+C2040*1435480406.01138-348666163343.76))))-$E$1</f>
        <v>139172601.675537</v>
      </c>
      <c r="E2040" s="47" t="n">
        <f aca="false">D2040*100/$E$2</f>
        <v>93.4175710761541</v>
      </c>
      <c r="G2040" s="41" t="n">
        <f aca="false">[3]Plan1!$C2035</f>
        <v>-0.21</v>
      </c>
      <c r="H2040" s="41" t="n">
        <f aca="false">$J$5 + G2040</f>
        <v>759.79</v>
      </c>
      <c r="I2040" s="47" t="n">
        <f aca="false">IF(H2040&gt;$J$5,$J$2+$J$1,(IF(H2040&gt;739.99,H2040^3*2498.244218-H2040^2*5471052.355142+H2040*3994605728.77515-972400879260.135,H2040^3*1396.138889-H2040^2*3002770.071427+H2040*2152080038.43115-513963640099.415)))-$J$1</f>
        <v>86363961.361084</v>
      </c>
      <c r="J2040" s="47" t="n">
        <f aca="false">I2040*100/$J$2</f>
        <v>98.2050916142768</v>
      </c>
      <c r="L2040" s="41" t="n">
        <f aca="false">[4]Plan1!$C2035</f>
        <v>-1.08</v>
      </c>
      <c r="M2040" s="41" t="n">
        <f aca="false">$O$5 + L2040</f>
        <v>837.7</v>
      </c>
      <c r="N2040" s="47" t="n">
        <f aca="false">IF(M2040&gt;$O$5,$O$2+$O$1,(M2040^3*3270.5936-M2040^2*8015778.389801+M2040*6549018422.82398-1783686174686.87))-$O$1</f>
        <v>33753101.2475586</v>
      </c>
      <c r="O2040" s="41" t="n">
        <f aca="false">N2040*100/$O$2</f>
        <v>86.3540681539093</v>
      </c>
      <c r="R2040" s="47" t="n">
        <f aca="false">SUM(D2040,I2040,N2040)</f>
        <v>259289664.28418</v>
      </c>
      <c r="S2040" s="41" t="n">
        <f aca="false">R2040*100/$R$2</f>
        <v>93.9426858391911</v>
      </c>
      <c r="U2040" s="41" t="n">
        <f aca="false">[1]Plan1!$B2035</f>
        <v>17.63</v>
      </c>
    </row>
    <row r="2041" customFormat="false" ht="15" hidden="false" customHeight="false" outlineLevel="0" collapsed="false">
      <c r="A2041" s="46" t="n">
        <v>44039</v>
      </c>
      <c r="B2041" s="41" t="n">
        <f aca="false">[2]Plan1!$C2036</f>
        <v>-0.9</v>
      </c>
      <c r="C2041" s="41" t="n">
        <f aca="false">$E$5 + B2041</f>
        <v>780.1</v>
      </c>
      <c r="D2041" s="47" t="n">
        <f aca="false">IF(C2041&gt;$E$5,$E$2+$E$1,(IF(C2041&gt;764.99,C2041^3*3486.59308-C2041^2*7860012.00812+C2041*5908819377.96283-1481278321001.59,IF(C2041&gt;752.99,C2041^3*3588.471445-C2041^2*8028757.56264+C2041*5988077680.84934-1488767378546.26,C2041^3*899.851852-C2041^2*1969009.674601+C2041*1435480406.01138-348666163343.76))))-$E$1</f>
        <v>138842627.005615</v>
      </c>
      <c r="E2041" s="47" t="n">
        <f aca="false">D2041*100/$E$2</f>
        <v>93.1960804105371</v>
      </c>
      <c r="G2041" s="41" t="n">
        <f aca="false">[3]Plan1!$C2036</f>
        <v>-0.22</v>
      </c>
      <c r="H2041" s="41" t="n">
        <f aca="false">$J$5 + G2041</f>
        <v>759.78</v>
      </c>
      <c r="I2041" s="47" t="n">
        <f aca="false">IF(H2041&gt;$J$5,$J$2+$J$1,(IF(H2041&gt;739.99,H2041^3*2498.244218-H2041^2*5471052.355142+H2041*3994605728.77515-972400879260.135,H2041^3*1396.138889-H2041^2*3002770.071427+H2041*2152080038.43115-513963640099.415)))-$J$1</f>
        <v>86289287.8579102</v>
      </c>
      <c r="J2041" s="47" t="n">
        <f aca="false">I2041*100/$J$2</f>
        <v>98.1201798281015</v>
      </c>
      <c r="L2041" s="41" t="n">
        <f aca="false">[4]Plan1!$C2036</f>
        <v>-1.1</v>
      </c>
      <c r="M2041" s="41" t="n">
        <f aca="false">$O$5 + L2041</f>
        <v>837.68</v>
      </c>
      <c r="N2041" s="47" t="n">
        <f aca="false">IF(M2041&gt;$O$5,$O$2+$O$1,(M2041^3*3270.5936-M2041^2*8015778.389801+M2041*6549018422.82398-1783686174686.87))-$O$1</f>
        <v>33658882.1557617</v>
      </c>
      <c r="O2041" s="41" t="n">
        <f aca="false">N2041*100/$O$2</f>
        <v>86.1130176556231</v>
      </c>
      <c r="R2041" s="47" t="n">
        <f aca="false">SUM(D2041,I2041,N2041)</f>
        <v>258790797.019287</v>
      </c>
      <c r="S2041" s="41" t="n">
        <f aca="false">R2041*100/$R$2</f>
        <v>93.7619423033057</v>
      </c>
      <c r="U2041" s="41" t="n">
        <f aca="false">[1]Plan1!$B2036</f>
        <v>16.13</v>
      </c>
    </row>
    <row r="2042" customFormat="false" ht="15" hidden="false" customHeight="false" outlineLevel="0" collapsed="false">
      <c r="A2042" s="46" t="n">
        <v>44040</v>
      </c>
      <c r="B2042" s="41" t="n">
        <f aca="false">[2]Plan1!$C2037</f>
        <v>-0.92</v>
      </c>
      <c r="C2042" s="41" t="n">
        <f aca="false">$E$5 + B2042</f>
        <v>780.08</v>
      </c>
      <c r="D2042" s="47" t="n">
        <f aca="false">IF(C2042&gt;$E$5,$E$2+$E$1,(IF(C2042&gt;764.99,C2042^3*3486.59308-C2042^2*7860012.00812+C2042*5908819377.96283-1481278321001.59,IF(C2042&gt;752.99,C2042^3*3588.471445-C2042^2*8028757.56264+C2042*5988077680.84934-1488767378546.26,C2042^3*899.851852-C2042^2*1969009.674601+C2042*1435480406.01138-348666163343.76))))-$E$1</f>
        <v>138622943.587646</v>
      </c>
      <c r="E2042" s="47" t="n">
        <f aca="false">D2042*100/$E$2</f>
        <v>93.0486211328828</v>
      </c>
      <c r="G2042" s="41" t="n">
        <f aca="false">[3]Plan1!$C2037</f>
        <v>-0.23</v>
      </c>
      <c r="H2042" s="41" t="n">
        <f aca="false">$J$5 + G2042</f>
        <v>759.77</v>
      </c>
      <c r="I2042" s="47" t="n">
        <f aca="false">IF(H2042&gt;$J$5,$J$2+$J$1,(IF(H2042&gt;739.99,H2042^3*2498.244218-H2042^2*5471052.355142+H2042*3994605728.77515-972400879260.135,H2042^3*1396.138889-H2042^2*3002770.071427+H2042*2152080038.43115-513963640099.415)))-$J$1</f>
        <v>86214659.0148926</v>
      </c>
      <c r="J2042" s="47" t="n">
        <f aca="false">I2042*100/$J$2</f>
        <v>98.0353188253162</v>
      </c>
      <c r="L2042" s="41" t="n">
        <f aca="false">[4]Plan1!$C2037</f>
        <v>-1.12</v>
      </c>
      <c r="M2042" s="41" t="n">
        <f aca="false">$O$5 + L2042</f>
        <v>837.66</v>
      </c>
      <c r="N2042" s="47" t="n">
        <f aca="false">IF(M2042&gt;$O$5,$O$2+$O$1,(M2042^3*3270.5936-M2042^2*8015778.389801+M2042*6549018422.82398-1783686174686.87))-$O$1</f>
        <v>33564825.7460938</v>
      </c>
      <c r="O2042" s="41" t="n">
        <f aca="false">N2042*100/$O$2</f>
        <v>85.8723833639411</v>
      </c>
      <c r="R2042" s="47" t="n">
        <f aca="false">SUM(D2042,I2042,N2042)</f>
        <v>258402428.348633</v>
      </c>
      <c r="S2042" s="41" t="n">
        <f aca="false">R2042*100/$R$2</f>
        <v>93.6212332776769</v>
      </c>
      <c r="U2042" s="41" t="n">
        <f aca="false">[1]Plan1!$B2037</f>
        <v>15.27</v>
      </c>
    </row>
    <row r="2043" customFormat="false" ht="15" hidden="false" customHeight="false" outlineLevel="0" collapsed="false">
      <c r="A2043" s="46" t="n">
        <v>44041</v>
      </c>
      <c r="B2043" s="41" t="n">
        <f aca="false">[2]Plan1!$C2038</f>
        <v>-0.94</v>
      </c>
      <c r="C2043" s="41" t="n">
        <f aca="false">$E$5 + B2043</f>
        <v>780.06</v>
      </c>
      <c r="D2043" s="47" t="n">
        <f aca="false">IF(C2043&gt;$E$5,$E$2+$E$1,(IF(C2043&gt;764.99,C2043^3*3486.59308-C2043^2*7860012.00812+C2043*5908819377.96283-1481278321001.59,IF(C2043&gt;752.99,C2043^3*3588.471445-C2043^2*8028757.56264+C2043*5988077680.84934-1488767378546.26,C2043^3*899.851852-C2043^2*1969009.674601+C2043*1435480406.01138-348666163343.76))))-$E$1</f>
        <v>138403499.733154</v>
      </c>
      <c r="E2043" s="47" t="n">
        <f aca="false">D2043*100/$E$2</f>
        <v>92.9013226587044</v>
      </c>
      <c r="G2043" s="41" t="n">
        <f aca="false">[3]Plan1!$C2038</f>
        <v>-0.23</v>
      </c>
      <c r="H2043" s="41" t="n">
        <f aca="false">$J$5 + G2043</f>
        <v>759.77</v>
      </c>
      <c r="I2043" s="47" t="n">
        <f aca="false">IF(H2043&gt;$J$5,$J$2+$J$1,(IF(H2043&gt;739.99,H2043^3*2498.244218-H2043^2*5471052.355142+H2043*3994605728.77515-972400879260.135,H2043^3*1396.138889-H2043^2*3002770.071427+H2043*2152080038.43115-513963640099.415)))-$J$1</f>
        <v>86214659.0148926</v>
      </c>
      <c r="J2043" s="47" t="n">
        <f aca="false">I2043*100/$J$2</f>
        <v>98.0353188253162</v>
      </c>
      <c r="L2043" s="41" t="n">
        <f aca="false">[4]Plan1!$C2038</f>
        <v>-1.14</v>
      </c>
      <c r="M2043" s="41" t="n">
        <f aca="false">$O$5 + L2043</f>
        <v>837.64</v>
      </c>
      <c r="N2043" s="47" t="n">
        <f aca="false">IF(M2043&gt;$O$5,$O$2+$O$1,(M2043^3*3270.5936-M2043^2*8015778.389801+M2043*6549018422.82398-1783686174686.87))-$O$1</f>
        <v>33470931.8623047</v>
      </c>
      <c r="O2043" s="41" t="n">
        <f aca="false">N2043*100/$O$2</f>
        <v>85.6321648791124</v>
      </c>
      <c r="R2043" s="47" t="n">
        <f aca="false">SUM(D2043,I2043,N2043)</f>
        <v>258089090.610352</v>
      </c>
      <c r="S2043" s="41" t="n">
        <f aca="false">R2043*100/$R$2</f>
        <v>93.5077085492995</v>
      </c>
      <c r="U2043" s="41" t="n">
        <f aca="false">[1]Plan1!$B2038</f>
        <v>15.55</v>
      </c>
    </row>
    <row r="2044" customFormat="false" ht="15" hidden="false" customHeight="false" outlineLevel="0" collapsed="false">
      <c r="A2044" s="46" t="n">
        <v>44042</v>
      </c>
      <c r="B2044" s="41" t="n">
        <f aca="false">[2]Plan1!$C2039</f>
        <v>-0.97</v>
      </c>
      <c r="C2044" s="41" t="n">
        <f aca="false">$E$5 + B2044</f>
        <v>780.03</v>
      </c>
      <c r="D2044" s="47" t="n">
        <f aca="false">IF(C2044&gt;$E$5,$E$2+$E$1,(IF(C2044&gt;764.99,C2044^3*3486.59308-C2044^2*7860012.00812+C2044*5908819377.96283-1481278321001.59,IF(C2044&gt;752.99,C2044^3*3588.471445-C2044^2*8028757.56264+C2044*5988077680.84934-1488767378546.26,C2044^3*899.851852-C2044^2*1969009.674601+C2044*1435480406.01138-348666163343.76))))-$E$1</f>
        <v>138074782.764893</v>
      </c>
      <c r="E2044" s="47" t="n">
        <f aca="false">D2044*100/$E$2</f>
        <v>92.6806762069112</v>
      </c>
      <c r="G2044" s="41" t="n">
        <f aca="false">[3]Plan1!$C2039</f>
        <v>-0.24</v>
      </c>
      <c r="H2044" s="41" t="n">
        <f aca="false">$J$5 + G2044</f>
        <v>759.76</v>
      </c>
      <c r="I2044" s="47" t="n">
        <f aca="false">IF(H2044&gt;$J$5,$J$2+$J$1,(IF(H2044&gt;739.99,H2044^3*2498.244218-H2044^2*5471052.355142+H2044*3994605728.77515-972400879260.135,H2044^3*1396.138889-H2044^2*3002770.071427+H2044*2152080038.43115-513963640099.415)))-$J$1</f>
        <v>86140074.8146973</v>
      </c>
      <c r="J2044" s="47" t="n">
        <f aca="false">I2044*100/$J$2</f>
        <v>97.9505085862104</v>
      </c>
      <c r="L2044" s="41" t="n">
        <f aca="false">[4]Plan1!$C2039</f>
        <v>-1.14</v>
      </c>
      <c r="M2044" s="41" t="n">
        <f aca="false">$O$5 + L2044</f>
        <v>837.64</v>
      </c>
      <c r="N2044" s="47" t="n">
        <f aca="false">IF(M2044&gt;$O$5,$O$2+$O$1,(M2044^3*3270.5936-M2044^2*8015778.389801+M2044*6549018422.82398-1783686174686.87))-$O$1</f>
        <v>33470931.8623047</v>
      </c>
      <c r="O2044" s="41" t="n">
        <f aca="false">N2044*100/$O$2</f>
        <v>85.6321648791124</v>
      </c>
      <c r="R2044" s="47" t="n">
        <f aca="false">SUM(D2044,I2044,N2044)</f>
        <v>257685789.441895</v>
      </c>
      <c r="S2044" s="41" t="n">
        <f aca="false">R2044*100/$R$2</f>
        <v>93.3615893622061</v>
      </c>
      <c r="U2044" s="41" t="n">
        <f aca="false">[1]Plan1!$B2039</f>
        <v>15.27</v>
      </c>
    </row>
    <row r="2045" customFormat="false" ht="15" hidden="false" customHeight="false" outlineLevel="0" collapsed="false">
      <c r="A2045" s="46" t="n">
        <v>44043</v>
      </c>
      <c r="B2045" s="41" t="n">
        <f aca="false">[2]Plan1!$C2040</f>
        <v>-1</v>
      </c>
      <c r="C2045" s="41" t="n">
        <f aca="false">$E$5 + B2045</f>
        <v>780</v>
      </c>
      <c r="D2045" s="47" t="n">
        <f aca="false">IF(C2045&gt;$E$5,$E$2+$E$1,(IF(C2045&gt;764.99,C2045^3*3486.59308-C2045^2*7860012.00812+C2045*5908819377.96283-1481278321001.59,IF(C2045&gt;752.99,C2045^3*3588.471445-C2045^2*8028757.56264+C2045*5988077680.84934-1488767378546.26,C2045^3*899.851852-C2045^2*1969009.674601+C2045*1435480406.01138-348666163343.76))))-$E$1</f>
        <v>137746603.868896</v>
      </c>
      <c r="E2045" s="47" t="n">
        <f aca="false">D2045*100/$E$2</f>
        <v>92.4603909282478</v>
      </c>
      <c r="G2045" s="41" t="n">
        <f aca="false">[3]Plan1!$C2040</f>
        <v>-0.26</v>
      </c>
      <c r="H2045" s="41" t="n">
        <f aca="false">$J$5 + G2045</f>
        <v>759.74</v>
      </c>
      <c r="I2045" s="47" t="n">
        <f aca="false">IF(H2045&gt;$J$5,$J$2+$J$1,(IF(H2045&gt;739.99,H2045^3*2498.244218-H2045^2*5471052.355142+H2045*3994605728.77515-972400879260.135,H2045^3*1396.138889-H2045^2*3002770.071427+H2045*2152080038.43115-513963640099.415)))-$J$1</f>
        <v>85991040.2878418</v>
      </c>
      <c r="J2045" s="47" t="n">
        <f aca="false">I2045*100/$J$2</f>
        <v>97.781040336574</v>
      </c>
      <c r="L2045" s="41" t="n">
        <f aca="false">[4]Plan1!$C2040</f>
        <v>-1.16</v>
      </c>
      <c r="M2045" s="41" t="n">
        <f aca="false">$O$5 + L2045</f>
        <v>837.62</v>
      </c>
      <c r="N2045" s="47" t="n">
        <f aca="false">IF(M2045&gt;$O$5,$O$2+$O$1,(M2045^3*3270.5936-M2045^2*8015778.389801+M2045*6549018422.82398-1783686174686.87))-$O$1</f>
        <v>33377200.3486328</v>
      </c>
      <c r="O2045" s="41" t="n">
        <f aca="false">N2045*100/$O$2</f>
        <v>85.3923618026358</v>
      </c>
      <c r="R2045" s="47" t="n">
        <f aca="false">SUM(D2045,I2045,N2045)</f>
        <v>257114844.505371</v>
      </c>
      <c r="S2045" s="41" t="n">
        <f aca="false">R2045*100/$R$2</f>
        <v>93.1547315186766</v>
      </c>
      <c r="U2045" s="41" t="n">
        <f aca="false">[1]Plan1!$B2040</f>
        <v>15.55</v>
      </c>
    </row>
    <row r="2046" customFormat="false" ht="15" hidden="false" customHeight="false" outlineLevel="0" collapsed="false">
      <c r="A2046" s="46" t="n">
        <v>44044</v>
      </c>
      <c r="B2046" s="41" t="n">
        <f aca="false">[2]Plan1!$C2041</f>
        <v>-1.03</v>
      </c>
      <c r="C2046" s="41" t="n">
        <f aca="false">$E$5 + B2046</f>
        <v>779.97</v>
      </c>
      <c r="D2046" s="47" t="n">
        <f aca="false">IF(C2046&gt;$E$5,$E$2+$E$1,(IF(C2046&gt;764.99,C2046^3*3486.59308-C2046^2*7860012.00812+C2046*5908819377.96283-1481278321001.59,IF(C2046&gt;752.99,C2046^3*3588.471445-C2046^2*8028757.56264+C2046*5988077680.84934-1488767378546.26,C2046^3*899.851852-C2046^2*1969009.674601+C2046*1435480406.01138-348666163343.76))))-$E$1</f>
        <v>137418962.481201</v>
      </c>
      <c r="E2046" s="47" t="n">
        <f aca="false">D2046*100/$E$2</f>
        <v>92.240466444161</v>
      </c>
      <c r="G2046" s="41" t="n">
        <f aca="false">[3]Plan1!$C2041</f>
        <v>-0.27</v>
      </c>
      <c r="H2046" s="41" t="n">
        <f aca="false">$J$5 + G2046</f>
        <v>759.73</v>
      </c>
      <c r="I2046" s="47" t="n">
        <f aca="false">IF(H2046&gt;$J$5,$J$2+$J$1,(IF(H2046&gt;739.99,H2046^3*2498.244218-H2046^2*5471052.355142+H2046*3994605728.77515-972400879260.135,H2046^3*1396.138889-H2046^2*3002770.071427+H2046*2152080038.43115-513963640099.415)))-$J$1</f>
        <v>85916589.9304199</v>
      </c>
      <c r="J2046" s="47" t="n">
        <f aca="false">I2046*100/$J$2</f>
        <v>97.696382291064</v>
      </c>
      <c r="L2046" s="41" t="n">
        <f aca="false">[4]Plan1!$C2041</f>
        <v>-1.18</v>
      </c>
      <c r="M2046" s="41" t="n">
        <f aca="false">$O$5 + L2046</f>
        <v>837.6</v>
      </c>
      <c r="N2046" s="47" t="n">
        <f aca="false">IF(M2046&gt;$O$5,$O$2+$O$1,(M2046^3*3270.5936-M2046^2*8015778.389801+M2046*6549018422.82398-1783686174686.87))-$O$1</f>
        <v>33283631.0478516</v>
      </c>
      <c r="O2046" s="41" t="n">
        <f aca="false">N2046*100/$O$2</f>
        <v>85.1529737322622</v>
      </c>
      <c r="R2046" s="47" t="n">
        <f aca="false">SUM(D2046,I2046,N2046)</f>
        <v>256619183.459473</v>
      </c>
      <c r="S2046" s="41" t="n">
        <f aca="false">R2046*100/$R$2</f>
        <v>92.975149621164</v>
      </c>
      <c r="U2046" s="41" t="n">
        <f aca="false">[1]Plan1!$B2041</f>
        <v>14.99</v>
      </c>
    </row>
    <row r="2047" customFormat="false" ht="15" hidden="false" customHeight="false" outlineLevel="0" collapsed="false">
      <c r="A2047" s="46" t="n">
        <v>44045</v>
      </c>
      <c r="B2047" s="41" t="n">
        <f aca="false">[2]Plan1!$C2042</f>
        <v>-1.07</v>
      </c>
      <c r="C2047" s="41" t="n">
        <f aca="false">$E$5 + B2047</f>
        <v>779.93</v>
      </c>
      <c r="D2047" s="47" t="n">
        <f aca="false">IF(C2047&gt;$E$5,$E$2+$E$1,(IF(C2047&gt;764.99,C2047^3*3486.59308-C2047^2*7860012.00812+C2047*5908819377.96283-1481278321001.59,IF(C2047&gt;752.99,C2047^3*3588.471445-C2047^2*8028757.56264+C2047*5988077680.84934-1488767378546.26,C2047^3*899.851852-C2047^2*1969009.674601+C2047*1435480406.01138-348666163343.76))))-$E$1</f>
        <v>136982942.447021</v>
      </c>
      <c r="E2047" s="47" t="n">
        <f aca="false">D2047*100/$E$2</f>
        <v>91.9477943805276</v>
      </c>
      <c r="G2047" s="41" t="n">
        <f aca="false">[3]Plan1!$C2042</f>
        <v>-0.28</v>
      </c>
      <c r="H2047" s="41" t="n">
        <f aca="false">$J$5 + G2047</f>
        <v>759.72</v>
      </c>
      <c r="I2047" s="47" t="n">
        <f aca="false">IF(H2047&gt;$J$5,$J$2+$J$1,(IF(H2047&gt;739.99,H2047^3*2498.244218-H2047^2*5471052.355142+H2047*3994605728.77515-972400879260.135,H2047^3*1396.138889-H2047^2*3002770.071427+H2047*2152080038.43115-513963640099.415)))-$J$1</f>
        <v>85842184.1574707</v>
      </c>
      <c r="J2047" s="47" t="n">
        <f aca="false">I2047*100/$J$2</f>
        <v>97.6117749428837</v>
      </c>
      <c r="L2047" s="41" t="n">
        <f aca="false">[4]Plan1!$C2042</f>
        <v>-1.19</v>
      </c>
      <c r="M2047" s="41" t="n">
        <f aca="false">$O$5 + L2047</f>
        <v>837.59</v>
      </c>
      <c r="N2047" s="47" t="n">
        <f aca="false">IF(M2047&gt;$O$5,$O$2+$O$1,(M2047^3*3270.5936-M2047^2*8015778.389801+M2047*6549018422.82398-1783686174686.87))-$O$1</f>
        <v>33236907.1767578</v>
      </c>
      <c r="O2047" s="41" t="n">
        <f aca="false">N2047*100/$O$2</f>
        <v>85.0334351950697</v>
      </c>
      <c r="R2047" s="47" t="n">
        <f aca="false">SUM(D2047,I2047,N2047)</f>
        <v>256062033.78125</v>
      </c>
      <c r="S2047" s="41" t="n">
        <f aca="false">R2047*100/$R$2</f>
        <v>92.7732899082782</v>
      </c>
      <c r="U2047" s="41" t="n">
        <f aca="false">[1]Plan1!$B2042</f>
        <v>15.84</v>
      </c>
    </row>
    <row r="2048" customFormat="false" ht="15" hidden="false" customHeight="false" outlineLevel="0" collapsed="false">
      <c r="A2048" s="46" t="n">
        <v>44046</v>
      </c>
      <c r="B2048" s="41" t="n">
        <f aca="false">[2]Plan1!$C2043</f>
        <v>-1.1</v>
      </c>
      <c r="C2048" s="41" t="n">
        <f aca="false">$E$5 + B2048</f>
        <v>779.9</v>
      </c>
      <c r="D2048" s="47" t="n">
        <f aca="false">IF(C2048&gt;$E$5,$E$2+$E$1,(IF(C2048&gt;764.99,C2048^3*3486.59308-C2048^2*7860012.00812+C2048*5908819377.96283-1481278321001.59,IF(C2048&gt;752.99,C2048^3*3588.471445-C2048^2*8028757.56264+C2048*5988077680.84934-1488767378546.26,C2048^3*899.851852-C2048^2*1969009.674601+C2048*1435480406.01138-348666163343.76))))-$E$1</f>
        <v>136656553.049072</v>
      </c>
      <c r="E2048" s="47" t="n">
        <f aca="false">D2048*100/$E$2</f>
        <v>91.7287102762259</v>
      </c>
      <c r="G2048" s="41" t="n">
        <f aca="false">[3]Plan1!$C2043</f>
        <v>-0.29</v>
      </c>
      <c r="H2048" s="41" t="n">
        <f aca="false">$J$5 + G2048</f>
        <v>759.71</v>
      </c>
      <c r="I2048" s="47" t="n">
        <f aca="false">IF(H2048&gt;$J$5,$J$2+$J$1,(IF(H2048&gt;739.99,H2048^3*2498.244218-H2048^2*5471052.355142+H2048*3994605728.77515-972400879260.135,H2048^3*1396.138889-H2048^2*3002770.071427+H2048*2152080038.43115-513963640099.415)))-$J$1</f>
        <v>85767822.953125</v>
      </c>
      <c r="J2048" s="47" t="n">
        <f aca="false">I2048*100/$J$2</f>
        <v>97.5272182739881</v>
      </c>
      <c r="L2048" s="41" t="n">
        <f aca="false">[4]Plan1!$C2043</f>
        <v>-1.2</v>
      </c>
      <c r="M2048" s="41" t="n">
        <f aca="false">$O$5 + L2048</f>
        <v>837.58</v>
      </c>
      <c r="N2048" s="47" t="n">
        <f aca="false">IF(M2048&gt;$O$5,$O$2+$O$1,(M2048^3*3270.5936-M2048^2*8015778.389801+M2048*6549018422.82398-1783686174686.87))-$O$1</f>
        <v>33190223.8017578</v>
      </c>
      <c r="O2048" s="41" t="n">
        <f aca="false">N2048*100/$O$2</f>
        <v>84.9140002632441</v>
      </c>
      <c r="R2048" s="47" t="n">
        <f aca="false">SUM(D2048,I2048,N2048)</f>
        <v>255614599.803955</v>
      </c>
      <c r="S2048" s="41" t="n">
        <f aca="false">R2048*100/$R$2</f>
        <v>92.6111810572415</v>
      </c>
      <c r="U2048" s="41" t="n">
        <f aca="false">[1]Plan1!$B2043</f>
        <v>15.27</v>
      </c>
    </row>
    <row r="2049" customFormat="false" ht="15" hidden="false" customHeight="false" outlineLevel="0" collapsed="false">
      <c r="A2049" s="46" t="n">
        <v>44047</v>
      </c>
      <c r="B2049" s="41" t="n">
        <f aca="false">[2]Plan1!$C2044</f>
        <v>-1.13</v>
      </c>
      <c r="C2049" s="41" t="n">
        <f aca="false">$E$5 + B2049</f>
        <v>779.87</v>
      </c>
      <c r="D2049" s="47" t="n">
        <f aca="false">IF(C2049&gt;$E$5,$E$2+$E$1,(IF(C2049&gt;764.99,C2049^3*3486.59308-C2049^2*7860012.00812+C2049*5908819377.96283-1481278321001.59,IF(C2049&gt;752.99,C2049^3*3588.471445-C2049^2*8028757.56264+C2049*5988077680.84934-1488767378546.26,C2049^3*899.851852-C2049^2*1969009.674601+C2049*1435480406.01138-348666163343.76))))-$E$1</f>
        <v>136330699.278076</v>
      </c>
      <c r="E2049" s="47" t="n">
        <f aca="false">D2049*100/$E$2</f>
        <v>91.5099857036737</v>
      </c>
      <c r="G2049" s="41" t="n">
        <f aca="false">[3]Plan1!$C2044</f>
        <v>-0.3</v>
      </c>
      <c r="H2049" s="41" t="n">
        <f aca="false">$J$5 + G2049</f>
        <v>759.7</v>
      </c>
      <c r="I2049" s="47" t="n">
        <f aca="false">IF(H2049&gt;$J$5,$J$2+$J$1,(IF(H2049&gt;739.99,H2049^3*2498.244218-H2049^2*5471052.355142+H2049*3994605728.77515-972400879260.135,H2049^3*1396.138889-H2049^2*3002770.071427+H2049*2152080038.43115-513963640099.415)))-$J$1</f>
        <v>85693506.3034668</v>
      </c>
      <c r="J2049" s="47" t="n">
        <f aca="false">I2049*100/$J$2</f>
        <v>97.4427122685533</v>
      </c>
      <c r="L2049" s="41" t="n">
        <f aca="false">[4]Plan1!$C2044</f>
        <v>-1.22</v>
      </c>
      <c r="M2049" s="41" t="n">
        <f aca="false">$O$5 + L2049</f>
        <v>837.56</v>
      </c>
      <c r="N2049" s="47" t="n">
        <f aca="false">IF(M2049&gt;$O$5,$O$2+$O$1,(M2049^3*3270.5936-M2049^2*8015778.389801+M2049*6549018422.82398-1783686174686.87))-$O$1</f>
        <v>33096978.4521484</v>
      </c>
      <c r="O2049" s="41" t="n">
        <f aca="false">N2049*100/$O$2</f>
        <v>84.675440990834</v>
      </c>
      <c r="R2049" s="47" t="n">
        <f aca="false">SUM(D2049,I2049,N2049)</f>
        <v>255121184.033691</v>
      </c>
      <c r="S2049" s="41" t="n">
        <f aca="false">R2049*100/$R$2</f>
        <v>92.4324126407604</v>
      </c>
      <c r="U2049" s="41" t="n">
        <f aca="false">[1]Plan1!$B2044</f>
        <v>15.27</v>
      </c>
    </row>
    <row r="2050" customFormat="false" ht="15" hidden="false" customHeight="false" outlineLevel="0" collapsed="false">
      <c r="A2050" s="46" t="n">
        <v>44048</v>
      </c>
      <c r="B2050" s="41" t="n">
        <f aca="false">[2]Plan1!$C2045</f>
        <v>-1.16</v>
      </c>
      <c r="C2050" s="41" t="n">
        <f aca="false">$E$5 + B2050</f>
        <v>779.84</v>
      </c>
      <c r="D2050" s="47" t="n">
        <f aca="false">IF(C2050&gt;$E$5,$E$2+$E$1,(IF(C2050&gt;764.99,C2050^3*3486.59308-C2050^2*7860012.00812+C2050*5908819377.96283-1481278321001.59,IF(C2050&gt;752.99,C2050^3*3588.471445-C2050^2*8028757.56264+C2050*5988077680.84934-1488767378546.26,C2050^3*899.851852-C2050^2*1969009.674601+C2050*1435480406.01138-348666163343.76))))-$E$1</f>
        <v>136005380.56665</v>
      </c>
      <c r="E2050" s="47" t="n">
        <f aca="false">D2050*100/$E$2</f>
        <v>91.2916202820235</v>
      </c>
      <c r="G2050" s="41" t="n">
        <f aca="false">[3]Plan1!$C2045</f>
        <v>-0.31</v>
      </c>
      <c r="H2050" s="41" t="n">
        <f aca="false">$J$5 + G2050</f>
        <v>759.69</v>
      </c>
      <c r="I2050" s="47" t="n">
        <f aca="false">IF(H2050&gt;$J$5,$J$2+$J$1,(IF(H2050&gt;739.99,H2050^3*2498.244218-H2050^2*5471052.355142+H2050*3994605728.77515-972400879260.135,H2050^3*1396.138889-H2050^2*3002770.071427+H2050*2152080038.43115-513963640099.415)))-$J$1</f>
        <v>85619234.1931152</v>
      </c>
      <c r="J2050" s="47" t="n">
        <f aca="false">I2050*100/$J$2</f>
        <v>97.3582569090896</v>
      </c>
      <c r="L2050" s="41" t="n">
        <f aca="false">[4]Plan1!$C2045</f>
        <v>-1.24</v>
      </c>
      <c r="M2050" s="41" t="n">
        <f aca="false">$O$5 + L2050</f>
        <v>837.54</v>
      </c>
      <c r="N2050" s="47" t="n">
        <f aca="false">IF(M2050&gt;$O$5,$O$2+$O$1,(M2050^3*3270.5936-M2050^2*8015778.389801+M2050*6549018422.82398-1783686174686.87))-$O$1</f>
        <v>33003894.8466797</v>
      </c>
      <c r="O2050" s="41" t="n">
        <f aca="false">N2050*100/$O$2</f>
        <v>84.437295525275</v>
      </c>
      <c r="R2050" s="47" t="n">
        <f aca="false">SUM(D2050,I2050,N2050)</f>
        <v>254628509.606445</v>
      </c>
      <c r="S2050" s="41" t="n">
        <f aca="false">R2050*100/$R$2</f>
        <v>92.2539128186886</v>
      </c>
      <c r="U2050" s="41" t="n">
        <f aca="false">[1]Plan1!$B2045</f>
        <v>15.27</v>
      </c>
    </row>
    <row r="2051" customFormat="false" ht="15" hidden="false" customHeight="false" outlineLevel="0" collapsed="false">
      <c r="A2051" s="46" t="n">
        <v>44049</v>
      </c>
      <c r="B2051" s="41" t="n">
        <f aca="false">[2]Plan1!$C2046</f>
        <v>-1.18</v>
      </c>
      <c r="C2051" s="41" t="n">
        <f aca="false">$E$5 + B2051</f>
        <v>779.82</v>
      </c>
      <c r="D2051" s="47" t="n">
        <f aca="false">IF(C2051&gt;$E$5,$E$2+$E$1,(IF(C2051&gt;764.99,C2051^3*3486.59308-C2051^2*7860012.00812+C2051*5908819377.96283-1481278321001.59,IF(C2051&gt;752.99,C2051^3*3588.471445-C2051^2*8028757.56264+C2051*5988077680.84934-1488767378546.26,C2051^3*899.851852-C2051^2*1969009.674601+C2051*1435480406.01138-348666163343.76))))-$E$1</f>
        <v>135788798.4021</v>
      </c>
      <c r="E2051" s="47" t="n">
        <f aca="false">D2051*100/$E$2</f>
        <v>91.1462426753167</v>
      </c>
      <c r="G2051" s="41" t="n">
        <f aca="false">[3]Plan1!$C2046</f>
        <v>-0.32</v>
      </c>
      <c r="H2051" s="41" t="n">
        <f aca="false">$J$5 + G2051</f>
        <v>759.68</v>
      </c>
      <c r="I2051" s="47" t="n">
        <f aca="false">IF(H2051&gt;$J$5,$J$2+$J$1,(IF(H2051&gt;739.99,H2051^3*2498.244218-H2051^2*5471052.355142+H2051*3994605728.77515-972400879260.135,H2051^3*1396.138889-H2051^2*3002770.071427+H2051*2152080038.43115-513963640099.415)))-$J$1</f>
        <v>85545006.6066895</v>
      </c>
      <c r="J2051" s="47" t="n">
        <f aca="false">I2051*100/$J$2</f>
        <v>97.2738521781073</v>
      </c>
      <c r="L2051" s="41" t="n">
        <f aca="false">[4]Plan1!$C2046</f>
        <v>-1.26</v>
      </c>
      <c r="M2051" s="41" t="n">
        <f aca="false">$O$5 + L2051</f>
        <v>837.52</v>
      </c>
      <c r="N2051" s="47" t="n">
        <f aca="false">IF(M2051&gt;$O$5,$O$2+$O$1,(M2051^3*3270.5936-M2051^2*8015778.389801+M2051*6549018422.82398-1783686174686.87))-$O$1</f>
        <v>32910972.8251953</v>
      </c>
      <c r="O2051" s="41" t="n">
        <f aca="false">N2051*100/$O$2</f>
        <v>84.1995634568227</v>
      </c>
      <c r="R2051" s="47" t="n">
        <f aca="false">SUM(D2051,I2051,N2051)</f>
        <v>254244777.833984</v>
      </c>
      <c r="S2051" s="41" t="n">
        <f aca="false">R2051*100/$R$2</f>
        <v>92.1148837777651</v>
      </c>
      <c r="U2051" s="41" t="n">
        <f aca="false">[1]Plan1!$B2046</f>
        <v>14.71</v>
      </c>
    </row>
    <row r="2052" customFormat="false" ht="15" hidden="false" customHeight="false" outlineLevel="0" collapsed="false">
      <c r="A2052" s="46" t="n">
        <v>44050</v>
      </c>
      <c r="B2052" s="41" t="n">
        <f aca="false">[2]Plan1!$C2047</f>
        <v>-1.2</v>
      </c>
      <c r="C2052" s="41" t="n">
        <f aca="false">$E$5 + B2052</f>
        <v>779.8</v>
      </c>
      <c r="D2052" s="47" t="n">
        <f aca="false">IF(C2052&gt;$E$5,$E$2+$E$1,(IF(C2052&gt;764.99,C2052^3*3486.59308-C2052^2*7860012.00812+C2052*5908819377.96283-1481278321001.59,IF(C2052&gt;752.99,C2052^3*3588.471445-C2052^2*8028757.56264+C2052*5988077680.84934-1488767378546.26,C2052^3*899.851852-C2052^2*1969009.674601+C2052*1435480406.01138-348666163343.76))))-$E$1</f>
        <v>135572453.625732</v>
      </c>
      <c r="E2052" s="47" t="n">
        <f aca="false">D2052*100/$E$2</f>
        <v>91.0010244119523</v>
      </c>
      <c r="G2052" s="41" t="n">
        <f aca="false">[3]Plan1!$C2047</f>
        <v>-0.33</v>
      </c>
      <c r="H2052" s="41" t="n">
        <f aca="false">$J$5 + G2052</f>
        <v>759.67</v>
      </c>
      <c r="I2052" s="47" t="n">
        <f aca="false">IF(H2052&gt;$J$5,$J$2+$J$1,(IF(H2052&gt;739.99,H2052^3*2498.244218-H2052^2*5471052.355142+H2052*3994605728.77515-972400879260.135,H2052^3*1396.138889-H2052^2*3002770.071427+H2052*2152080038.43115-513963640099.415)))-$J$1</f>
        <v>85470823.5300293</v>
      </c>
      <c r="J2052" s="47" t="n">
        <f aca="false">I2052*100/$J$2</f>
        <v>97.1894980595047</v>
      </c>
      <c r="L2052" s="41" t="n">
        <f aca="false">[4]Plan1!$C2047</f>
        <v>-1.28</v>
      </c>
      <c r="M2052" s="41" t="n">
        <f aca="false">$O$5 + L2052</f>
        <v>837.5</v>
      </c>
      <c r="N2052" s="47" t="n">
        <f aca="false">IF(M2052&gt;$O$5,$O$2+$O$1,(M2052^3*3270.5936-M2052^2*8015778.389801+M2052*6549018422.82398-1783686174686.87))-$O$1</f>
        <v>32818212.2314453</v>
      </c>
      <c r="O2052" s="41" t="n">
        <f aca="false">N2052*100/$O$2</f>
        <v>83.9622443857266</v>
      </c>
      <c r="R2052" s="47" t="n">
        <f aca="false">SUM(D2052,I2052,N2052)</f>
        <v>253861489.387207</v>
      </c>
      <c r="S2052" s="41" t="n">
        <f aca="false">R2052*100/$R$2</f>
        <v>91.9760153572255</v>
      </c>
      <c r="U2052" s="41" t="n">
        <f aca="false">[1]Plan1!$B2047</f>
        <v>14.43</v>
      </c>
    </row>
    <row r="2053" customFormat="false" ht="15" hidden="false" customHeight="false" outlineLevel="0" collapsed="false">
      <c r="A2053" s="46" t="n">
        <v>44051</v>
      </c>
      <c r="B2053" s="41" t="n">
        <f aca="false">[2]Plan1!$C2048</f>
        <v>-1.23</v>
      </c>
      <c r="C2053" s="41" t="n">
        <f aca="false">$E$5 + B2053</f>
        <v>779.77</v>
      </c>
      <c r="D2053" s="47" t="n">
        <f aca="false">IF(C2053&gt;$E$5,$E$2+$E$1,(IF(C2053&gt;764.99,C2053^3*3486.59308-C2053^2*7860012.00812+C2053*5908819377.96283-1481278321001.59,IF(C2053&gt;752.99,C2053^3*3588.471445-C2053^2*8028757.56264+C2053*5988077680.84934-1488767378546.26,C2053^3*899.851852-C2053^2*1969009.674601+C2053*1435480406.01138-348666163343.76))))-$E$1</f>
        <v>135248381.193115</v>
      </c>
      <c r="E2053" s="47" t="n">
        <f aca="false">D2053*100/$E$2</f>
        <v>90.7834955367041</v>
      </c>
      <c r="G2053" s="41" t="n">
        <f aca="false">[3]Plan1!$C2048</f>
        <v>-0.35</v>
      </c>
      <c r="H2053" s="41" t="n">
        <f aca="false">$J$5 + G2053</f>
        <v>759.65</v>
      </c>
      <c r="I2053" s="47" t="n">
        <f aca="false">IF(H2053&gt;$J$5,$J$2+$J$1,(IF(H2053&gt;739.99,H2053^3*2498.244218-H2053^2*5471052.355142+H2053*3994605728.77515-972400879260.135,H2053^3*1396.138889-H2053^2*3002770.071427+H2053*2152080038.43115-513963640099.415)))-$J$1</f>
        <v>85322590.8435059</v>
      </c>
      <c r="J2053" s="47" t="n">
        <f aca="false">I2053*100/$J$2</f>
        <v>97.0209415883697</v>
      </c>
      <c r="L2053" s="41" t="n">
        <f aca="false">[4]Plan1!$C2048</f>
        <v>-1.29</v>
      </c>
      <c r="M2053" s="41" t="n">
        <f aca="false">$O$5 + L2053</f>
        <v>837.49</v>
      </c>
      <c r="N2053" s="47" t="n">
        <f aca="false">IF(M2053&gt;$O$5,$O$2+$O$1,(M2053^3*3270.5936-M2053^2*8015778.389801+M2053*6549018422.82398-1783686174686.87))-$O$1</f>
        <v>32771892.4194336</v>
      </c>
      <c r="O2053" s="41" t="n">
        <f aca="false">N2053*100/$O$2</f>
        <v>83.8437395948927</v>
      </c>
      <c r="R2053" s="47" t="n">
        <f aca="false">SUM(D2053,I2053,N2053)</f>
        <v>253342864.456055</v>
      </c>
      <c r="S2053" s="41" t="n">
        <f aca="false">R2053*100/$R$2</f>
        <v>91.788113463372</v>
      </c>
      <c r="U2053" s="41" t="n">
        <f aca="false">[1]Plan1!$B2048</f>
        <v>14.71</v>
      </c>
    </row>
    <row r="2054" customFormat="false" ht="15" hidden="false" customHeight="false" outlineLevel="0" collapsed="false">
      <c r="A2054" s="46" t="n">
        <v>44052</v>
      </c>
      <c r="B2054" s="41" t="n">
        <f aca="false">[2]Plan1!$C2049</f>
        <v>-1.25</v>
      </c>
      <c r="C2054" s="41" t="n">
        <f aca="false">$E$5 + B2054</f>
        <v>779.75</v>
      </c>
      <c r="D2054" s="47" t="n">
        <f aca="false">IF(C2054&gt;$E$5,$E$2+$E$1,(IF(C2054&gt;764.99,C2054^3*3486.59308-C2054^2*7860012.00812+C2054*5908819377.96283-1481278321001.59,IF(C2054&gt;752.99,C2054^3*3588.471445-C2054^2*8028757.56264+C2054*5988077680.84934-1488767378546.26,C2054^3*899.851852-C2054^2*1969009.674601+C2054*1435480406.01138-348666163343.76))))-$E$1</f>
        <v>135032629.150146</v>
      </c>
      <c r="E2054" s="47" t="n">
        <f aca="false">D2054*100/$E$2</f>
        <v>90.6386751369544</v>
      </c>
      <c r="G2054" s="41" t="n">
        <f aca="false">[3]Plan1!$C2049</f>
        <v>-0.36</v>
      </c>
      <c r="H2054" s="41" t="n">
        <f aca="false">$J$5 + G2054</f>
        <v>759.64</v>
      </c>
      <c r="I2054" s="47" t="n">
        <f aca="false">IF(H2054&gt;$J$5,$J$2+$J$1,(IF(H2054&gt;739.99,H2054^3*2498.244218-H2054^2*5471052.355142+H2054*3994605728.77515-972400879260.135,H2054^3*1396.138889-H2054^2*3002770.071427+H2054*2152080038.43115-513963640099.415)))-$J$1</f>
        <v>85248541.2041016</v>
      </c>
      <c r="J2054" s="47" t="n">
        <f aca="false">I2054*100/$J$2</f>
        <v>96.936739202246</v>
      </c>
      <c r="L2054" s="41" t="n">
        <f aca="false">[4]Plan1!$C2049</f>
        <v>-1.31</v>
      </c>
      <c r="M2054" s="41" t="n">
        <f aca="false">$O$5 + L2054</f>
        <v>837.47</v>
      </c>
      <c r="N2054" s="47" t="n">
        <f aca="false">IF(M2054&gt;$O$5,$O$2+$O$1,(M2054^3*3270.5936-M2054^2*8015778.389801+M2054*6549018422.82398-1783686174686.87))-$O$1</f>
        <v>32679373.671875</v>
      </c>
      <c r="O2054" s="41" t="n">
        <f aca="false">N2054*100/$O$2</f>
        <v>83.6070392640523</v>
      </c>
      <c r="R2054" s="47" t="n">
        <f aca="false">SUM(D2054,I2054,N2054)</f>
        <v>252960544.026123</v>
      </c>
      <c r="S2054" s="41" t="n">
        <f aca="false">R2054*100/$R$2</f>
        <v>91.6495957629534</v>
      </c>
      <c r="U2054" s="41" t="n">
        <f aca="false">[1]Plan1!$B2049</f>
        <v>15.84</v>
      </c>
    </row>
    <row r="2055" customFormat="false" ht="15" hidden="false" customHeight="false" outlineLevel="0" collapsed="false">
      <c r="A2055" s="46" t="n">
        <v>44053</v>
      </c>
      <c r="B2055" s="41" t="n">
        <f aca="false">[2]Plan1!$C2050</f>
        <v>-1.27</v>
      </c>
      <c r="C2055" s="41" t="n">
        <f aca="false">$E$5 + B2055</f>
        <v>779.73</v>
      </c>
      <c r="D2055" s="47" t="n">
        <f aca="false">IF(C2055&gt;$E$5,$E$2+$E$1,(IF(C2055&gt;764.99,C2055^3*3486.59308-C2055^2*7860012.00812+C2055*5908819377.96283-1481278321001.59,IF(C2055&gt;752.99,C2055^3*3588.471445-C2055^2*8028757.56264+C2055*5988077680.84934-1488767378546.26,C2055^3*899.851852-C2055^2*1969009.674601+C2055*1435480406.01138-348666163343.76))))-$E$1</f>
        <v>134817113.907959</v>
      </c>
      <c r="E2055" s="47" t="n">
        <f aca="false">D2055*100/$E$2</f>
        <v>90.4940136862618</v>
      </c>
      <c r="G2055" s="41" t="n">
        <f aca="false">[3]Plan1!$C2050</f>
        <v>-0.36</v>
      </c>
      <c r="H2055" s="41" t="n">
        <f aca="false">$J$5 + G2055</f>
        <v>759.64</v>
      </c>
      <c r="I2055" s="47" t="n">
        <f aca="false">IF(H2055&gt;$J$5,$J$2+$J$1,(IF(H2055&gt;739.99,H2055^3*2498.244218-H2055^2*5471052.355142+H2055*3994605728.77515-972400879260.135,H2055^3*1396.138889-H2055^2*3002770.071427+H2055*2152080038.43115-513963640099.415)))-$J$1</f>
        <v>85248541.2041016</v>
      </c>
      <c r="J2055" s="47" t="n">
        <f aca="false">I2055*100/$J$2</f>
        <v>96.936739202246</v>
      </c>
      <c r="L2055" s="41" t="n">
        <f aca="false">[4]Plan1!$C2050</f>
        <v>-1.33</v>
      </c>
      <c r="M2055" s="41" t="n">
        <f aca="false">$O$5 + L2055</f>
        <v>837.45</v>
      </c>
      <c r="N2055" s="47" t="n">
        <f aca="false">IF(M2055&gt;$O$5,$O$2+$O$1,(M2055^3*3270.5936-M2055^2*8015778.389801+M2055*6549018422.82398-1783686174686.87))-$O$1</f>
        <v>32587015.9580078</v>
      </c>
      <c r="O2055" s="41" t="n">
        <f aca="false">N2055*100/$O$2</f>
        <v>83.3707509224468</v>
      </c>
      <c r="R2055" s="47" t="n">
        <f aca="false">SUM(D2055,I2055,N2055)</f>
        <v>252652671.070068</v>
      </c>
      <c r="S2055" s="41" t="n">
        <f aca="false">R2055*100/$R$2</f>
        <v>91.5380509681816</v>
      </c>
      <c r="U2055" s="41" t="n">
        <f aca="false">[1]Plan1!$B2050</f>
        <v>16.42</v>
      </c>
    </row>
    <row r="2056" customFormat="false" ht="15" hidden="false" customHeight="false" outlineLevel="0" collapsed="false">
      <c r="A2056" s="46" t="n">
        <v>44054</v>
      </c>
      <c r="B2056" s="41" t="n">
        <f aca="false">[2]Plan1!$C2051</f>
        <v>-1.29</v>
      </c>
      <c r="C2056" s="41" t="n">
        <f aca="false">$E$5 + B2056</f>
        <v>779.71</v>
      </c>
      <c r="D2056" s="47" t="n">
        <f aca="false">IF(C2056&gt;$E$5,$E$2+$E$1,(IF(C2056&gt;764.99,C2056^3*3486.59308-C2056^2*7860012.00812+C2056*5908819377.96283-1481278321001.59,IF(C2056&gt;752.99,C2056^3*3588.471445-C2056^2*8028757.56264+C2056*5988077680.84934-1488767378546.26,C2056^3*899.851852-C2056^2*1969009.674601+C2056*1435480406.01138-348666163343.76))))-$E$1</f>
        <v>134601835.298584</v>
      </c>
      <c r="E2056" s="47" t="n">
        <f aca="false">D2056*100/$E$2</f>
        <v>90.3495110718798</v>
      </c>
      <c r="G2056" s="41" t="n">
        <f aca="false">[3]Plan1!$C2051</f>
        <v>-0.37</v>
      </c>
      <c r="H2056" s="41" t="n">
        <f aca="false">$J$5 + G2056</f>
        <v>759.63</v>
      </c>
      <c r="I2056" s="47" t="n">
        <f aca="false">IF(H2056&gt;$J$5,$J$2+$J$1,(IF(H2056&gt;739.99,H2056^3*2498.244218-H2056^2*5471052.355142+H2056*3994605728.77515-972400879260.135,H2056^3*1396.138889-H2056^2*3002770.071427+H2056*2152080038.43115-513963640099.415)))-$J$1</f>
        <v>85174536.013916</v>
      </c>
      <c r="J2056" s="47" t="n">
        <f aca="false">I2056*100/$J$2</f>
        <v>96.8525873596537</v>
      </c>
      <c r="L2056" s="41" t="n">
        <f aca="false">[4]Plan1!$C2051</f>
        <v>-1.34</v>
      </c>
      <c r="M2056" s="41" t="n">
        <f aca="false">$O$5 + L2056</f>
        <v>837.44</v>
      </c>
      <c r="N2056" s="47" t="n">
        <f aca="false">IF(M2056&gt;$O$5,$O$2+$O$1,(M2056^3*3270.5936-M2056^2*8015778.389801+M2056*6549018422.82398-1783686174686.87))-$O$1</f>
        <v>32540897.4414063</v>
      </c>
      <c r="O2056" s="41" t="n">
        <f aca="false">N2056*100/$O$2</f>
        <v>83.252761126589</v>
      </c>
      <c r="R2056" s="47" t="n">
        <f aca="false">SUM(D2056,I2056,N2056)</f>
        <v>252317268.753906</v>
      </c>
      <c r="S2056" s="41" t="n">
        <f aca="false">R2056*100/$R$2</f>
        <v>91.4165320696017</v>
      </c>
      <c r="U2056" s="41" t="n">
        <f aca="false">[1]Plan1!$B2051</f>
        <v>16.42</v>
      </c>
    </row>
    <row r="2057" customFormat="false" ht="15" hidden="false" customHeight="false" outlineLevel="0" collapsed="false">
      <c r="A2057" s="46" t="n">
        <v>44055</v>
      </c>
      <c r="B2057" s="41" t="n">
        <f aca="false">[2]Plan1!$C2052</f>
        <v>-1.32</v>
      </c>
      <c r="C2057" s="41" t="n">
        <f aca="false">$E$5 + B2057</f>
        <v>779.68</v>
      </c>
      <c r="D2057" s="47" t="n">
        <f aca="false">IF(C2057&gt;$E$5,$E$2+$E$1,(IF(C2057&gt;764.99,C2057^3*3486.59308-C2057^2*7860012.00812+C2057*5908819377.96283-1481278321001.59,IF(C2057&gt;752.99,C2057^3*3588.471445-C2057^2*8028757.56264+C2057*5988077680.84934-1488767378546.26,C2057^3*899.851852-C2057^2*1969009.674601+C2057*1435480406.01138-348666163343.76))))-$E$1</f>
        <v>134279360.706787</v>
      </c>
      <c r="E2057" s="47" t="n">
        <f aca="false">D2057*100/$E$2</f>
        <v>90.1330547238863</v>
      </c>
      <c r="G2057" s="41" t="n">
        <f aca="false">[3]Plan1!$C2052</f>
        <v>-0.38</v>
      </c>
      <c r="H2057" s="41" t="n">
        <f aca="false">$J$5 + G2057</f>
        <v>759.62</v>
      </c>
      <c r="I2057" s="47" t="n">
        <f aca="false">IF(H2057&gt;$J$5,$J$2+$J$1,(IF(H2057&gt;739.99,H2057^3*2498.244218-H2057^2*5471052.355142+H2057*3994605728.77515-972400879260.135,H2057^3*1396.138889-H2057^2*3002770.071427+H2057*2152080038.43115-513963640099.415)))-$J$1</f>
        <v>85100575.2583008</v>
      </c>
      <c r="J2057" s="47" t="n">
        <f aca="false">I2057*100/$J$2</f>
        <v>96.768486043936</v>
      </c>
      <c r="L2057" s="41" t="n">
        <f aca="false">[4]Plan1!$C2052</f>
        <v>-1.36</v>
      </c>
      <c r="M2057" s="41" t="n">
        <f aca="false">$O$5 + L2057</f>
        <v>837.42</v>
      </c>
      <c r="N2057" s="47" t="n">
        <f aca="false">IF(M2057&gt;$O$5,$O$2+$O$1,(M2057^3*3270.5936-M2057^2*8015778.389801+M2057*6549018422.82398-1783686174686.87))-$O$1</f>
        <v>32448780.9873047</v>
      </c>
      <c r="O2057" s="41" t="n">
        <f aca="false">N2057*100/$O$2</f>
        <v>83.0170900249251</v>
      </c>
      <c r="R2057" s="47" t="n">
        <f aca="false">SUM(D2057,I2057,N2057)</f>
        <v>251828716.952393</v>
      </c>
      <c r="S2057" s="41" t="n">
        <f aca="false">R2057*100/$R$2</f>
        <v>91.2395259072756</v>
      </c>
      <c r="U2057" s="41" t="n">
        <f aca="false">[1]Plan1!$B2052</f>
        <v>14.99</v>
      </c>
    </row>
    <row r="2058" customFormat="false" ht="15" hidden="false" customHeight="false" outlineLevel="0" collapsed="false">
      <c r="A2058" s="46" t="n">
        <v>44056</v>
      </c>
      <c r="B2058" s="41" t="n">
        <f aca="false">[2]Plan1!$C2053</f>
        <v>-1.34</v>
      </c>
      <c r="C2058" s="41" t="n">
        <f aca="false">$E$5 + B2058</f>
        <v>779.66</v>
      </c>
      <c r="D2058" s="47" t="n">
        <f aca="false">IF(C2058&gt;$E$5,$E$2+$E$1,(IF(C2058&gt;764.99,C2058^3*3486.59308-C2058^2*7860012.00812+C2058*5908819377.96283-1481278321001.59,IF(C2058&gt;752.99,C2058^3*3588.471445-C2058^2*8028757.56264+C2058*5988077680.84934-1488767378546.26,C2058^3*899.851852-C2058^2*1969009.674601+C2058*1435480406.01138-348666163343.76))))-$E$1</f>
        <v>134064672.948486</v>
      </c>
      <c r="E2058" s="47" t="n">
        <f aca="false">D2058*100/$E$2</f>
        <v>89.9889487096365</v>
      </c>
      <c r="G2058" s="41" t="n">
        <f aca="false">[3]Plan1!$C2053</f>
        <v>-0.39</v>
      </c>
      <c r="H2058" s="41" t="n">
        <f aca="false">$J$5 + G2058</f>
        <v>759.61</v>
      </c>
      <c r="I2058" s="47" t="n">
        <f aca="false">IF(H2058&gt;$J$5,$J$2+$J$1,(IF(H2058&gt;739.99,H2058^3*2498.244218-H2058^2*5471052.355142+H2058*3994605728.77515-972400879260.135,H2058^3*1396.138889-H2058^2*3002770.071427+H2058*2152080038.43115-513963640099.415)))-$J$1</f>
        <v>85026658.921875</v>
      </c>
      <c r="J2058" s="47" t="n">
        <f aca="false">I2058*100/$J$2</f>
        <v>96.6844352376033</v>
      </c>
      <c r="L2058" s="41" t="n">
        <f aca="false">[4]Plan1!$C2053</f>
        <v>-1.38</v>
      </c>
      <c r="M2058" s="41" t="n">
        <f aca="false">$O$5 + L2058</f>
        <v>837.4</v>
      </c>
      <c r="N2058" s="47" t="n">
        <f aca="false">IF(M2058&gt;$O$5,$O$2+$O$1,(M2058^3*3270.5936-M2058^2*8015778.389801+M2058*6549018422.82398-1783686174686.87))-$O$1</f>
        <v>32356825.1738281</v>
      </c>
      <c r="O2058" s="41" t="n">
        <f aca="false">N2058*100/$O$2</f>
        <v>82.7818299068737</v>
      </c>
      <c r="R2058" s="47" t="n">
        <f aca="false">SUM(D2058,I2058,N2058)</f>
        <v>251448157.044189</v>
      </c>
      <c r="S2058" s="41" t="n">
        <f aca="false">R2058*100/$R$2</f>
        <v>91.1016460577335</v>
      </c>
      <c r="U2058" s="41" t="n">
        <f aca="false">[1]Plan1!$B2053</f>
        <v>14.99</v>
      </c>
    </row>
    <row r="2059" customFormat="false" ht="15" hidden="false" customHeight="false" outlineLevel="0" collapsed="false">
      <c r="A2059" s="46" t="n">
        <v>44057</v>
      </c>
      <c r="B2059" s="41" t="n">
        <f aca="false">[2]Plan1!$C2054</f>
        <v>-1.36</v>
      </c>
      <c r="C2059" s="41" t="n">
        <f aca="false">$E$5 + B2059</f>
        <v>779.64</v>
      </c>
      <c r="D2059" s="47" t="n">
        <f aca="false">IF(C2059&gt;$E$5,$E$2+$E$1,(IF(C2059&gt;764.99,C2059^3*3486.59308-C2059^2*7860012.00812+C2059*5908819377.96283-1481278321001.59,IF(C2059&gt;752.99,C2059^3*3588.471445-C2059^2*8028757.56264+C2059*5988077680.84934-1488767378546.26,C2059^3*899.851852-C2059^2*1969009.674601+C2059*1435480406.01138-348666163343.76))))-$E$1</f>
        <v>133850221.238037</v>
      </c>
      <c r="E2059" s="47" t="n">
        <f aca="false">D2059*100/$E$2</f>
        <v>89.8450011390507</v>
      </c>
      <c r="G2059" s="41" t="n">
        <f aca="false">[3]Plan1!$C2054</f>
        <v>-0.41</v>
      </c>
      <c r="H2059" s="41" t="n">
        <f aca="false">$J$5 + G2059</f>
        <v>759.59</v>
      </c>
      <c r="I2059" s="47" t="n">
        <f aca="false">IF(H2059&gt;$J$5,$J$2+$J$1,(IF(H2059&gt;739.99,H2059^3*2498.244218-H2059^2*5471052.355142+H2059*3994605728.77515-972400879260.135,H2059^3*1396.138889-H2059^2*3002770.071427+H2059*2152080038.43115-513963640099.415)))-$J$1</f>
        <v>84878959.4475098</v>
      </c>
      <c r="J2059" s="47" t="n">
        <f aca="false">I2059*100/$J$2</f>
        <v>96.5164850859101</v>
      </c>
      <c r="L2059" s="41" t="n">
        <f aca="false">[4]Plan1!$C2054</f>
        <v>-1.4</v>
      </c>
      <c r="M2059" s="41" t="n">
        <f aca="false">$O$5 + L2059</f>
        <v>837.38</v>
      </c>
      <c r="N2059" s="47" t="n">
        <f aca="false">IF(M2059&gt;$O$5,$O$2+$O$1,(M2059^3*3270.5936-M2059^2*8015778.389801+M2059*6549018422.82398-1783686174686.87))-$O$1</f>
        <v>32265029.8476563</v>
      </c>
      <c r="O2059" s="41" t="n">
        <f aca="false">N2059*100/$O$2</f>
        <v>82.5469803801793</v>
      </c>
      <c r="R2059" s="47" t="n">
        <f aca="false">SUM(D2059,I2059,N2059)</f>
        <v>250994210.533203</v>
      </c>
      <c r="S2059" s="41" t="n">
        <f aca="false">R2059*100/$R$2</f>
        <v>90.9371776644903</v>
      </c>
      <c r="U2059" s="41" t="n">
        <f aca="false">[1]Plan1!$B2054</f>
        <v>15.27</v>
      </c>
    </row>
    <row r="2060" customFormat="false" ht="15" hidden="false" customHeight="false" outlineLevel="0" collapsed="false">
      <c r="A2060" s="46" t="n">
        <v>44058</v>
      </c>
      <c r="B2060" s="41" t="n">
        <f aca="false">[2]Plan1!$C2055</f>
        <v>-1.38</v>
      </c>
      <c r="C2060" s="41" t="n">
        <f aca="false">$E$5 + B2060</f>
        <v>779.62</v>
      </c>
      <c r="D2060" s="47" t="n">
        <f aca="false">IF(C2060&gt;$E$5,$E$2+$E$1,(IF(C2060&gt;764.99,C2060^3*3486.59308-C2060^2*7860012.00812+C2060*5908819377.96283-1481278321001.59,IF(C2060&gt;752.99,C2060^3*3588.471445-C2060^2*8028757.56264+C2060*5988077680.84934-1488767378546.26,C2060^3*899.851852-C2060^2*1969009.674601+C2060*1435480406.01138-348666163343.76))))-$E$1</f>
        <v>133636005.406494</v>
      </c>
      <c r="E2060" s="47" t="n">
        <f aca="false">D2060*100/$E$2</f>
        <v>89.701211898727</v>
      </c>
      <c r="G2060" s="41" t="n">
        <f aca="false">[3]Plan1!$C2055</f>
        <v>-0.42</v>
      </c>
      <c r="H2060" s="41" t="n">
        <f aca="false">$J$5 + G2060</f>
        <v>759.58</v>
      </c>
      <c r="I2060" s="47" t="n">
        <f aca="false">IF(H2060&gt;$J$5,$J$2+$J$1,(IF(H2060&gt;739.99,H2060^3*2498.244218-H2060^2*5471052.355142+H2060*3994605728.77515-972400879260.135,H2060^3*1396.138889-H2060^2*3002770.071427+H2060*2152080038.43115-513963640099.415)))-$J$1</f>
        <v>84805176.2785645</v>
      </c>
      <c r="J2060" s="47" t="n">
        <f aca="false">I2060*100/$J$2</f>
        <v>96.4325857052927</v>
      </c>
      <c r="L2060" s="41" t="n">
        <f aca="false">[4]Plan1!$C2055</f>
        <v>-1.42</v>
      </c>
      <c r="M2060" s="41" t="n">
        <f aca="false">$O$5 + L2060</f>
        <v>837.36</v>
      </c>
      <c r="N2060" s="47" t="n">
        <f aca="false">IF(M2060&gt;$O$5,$O$2+$O$1,(M2060^3*3270.5936-M2060^2*8015778.389801+M2060*6549018422.82398-1783686174686.87))-$O$1</f>
        <v>32173394.8500977</v>
      </c>
      <c r="O2060" s="41" t="n">
        <f aca="false">N2060*100/$O$2</f>
        <v>82.3125410388453</v>
      </c>
      <c r="R2060" s="47" t="n">
        <f aca="false">SUM(D2060,I2060,N2060)</f>
        <v>250614576.535156</v>
      </c>
      <c r="S2060" s="41" t="n">
        <f aca="false">R2060*100/$R$2</f>
        <v>90.7996332794843</v>
      </c>
      <c r="U2060" s="41" t="n">
        <f aca="false">[1]Plan1!$B2055</f>
        <v>15.84</v>
      </c>
    </row>
    <row r="2061" customFormat="false" ht="15" hidden="false" customHeight="false" outlineLevel="0" collapsed="false">
      <c r="A2061" s="46" t="n">
        <v>44059</v>
      </c>
      <c r="B2061" s="41" t="n">
        <f aca="false">[2]Plan1!$C2056</f>
        <v>-1.41</v>
      </c>
      <c r="C2061" s="41" t="n">
        <f aca="false">$E$5 + B2061</f>
        <v>779.59</v>
      </c>
      <c r="D2061" s="47" t="n">
        <f aca="false">IF(C2061&gt;$E$5,$E$2+$E$1,(IF(C2061&gt;764.99,C2061^3*3486.59308-C2061^2*7860012.00812+C2061*5908819377.96283-1481278321001.59,IF(C2061&gt;752.99,C2061^3*3588.471445-C2061^2*8028757.56264+C2061*5988077680.84934-1488767378546.26,C2061^3*899.851852-C2061^2*1969009.674601+C2061*1435480406.01138-348666163343.76))))-$E$1</f>
        <v>133315123.57251</v>
      </c>
      <c r="E2061" s="47" t="n">
        <f aca="false">D2061*100/$E$2</f>
        <v>89.4858246660936</v>
      </c>
      <c r="G2061" s="41" t="n">
        <f aca="false">[3]Plan1!$C2056</f>
        <v>-0.44</v>
      </c>
      <c r="H2061" s="41" t="n">
        <f aca="false">$J$5 + G2061</f>
        <v>759.56</v>
      </c>
      <c r="I2061" s="47" t="n">
        <f aca="false">IF(H2061&gt;$J$5,$J$2+$J$1,(IF(H2061&gt;739.99,H2061^3*2498.244218-H2061^2*5471052.355142+H2061*3994605728.77515-972400879260.135,H2061^3*1396.138889-H2061^2*3002770.071427+H2061*2152080038.43115-513963640099.415)))-$J$1</f>
        <v>84657743.0041504</v>
      </c>
      <c r="J2061" s="47" t="n">
        <f aca="false">I2061*100/$J$2</f>
        <v>96.2649382515094</v>
      </c>
      <c r="L2061" s="41" t="n">
        <f aca="false">[4]Plan1!$C2056</f>
        <v>-1.43</v>
      </c>
      <c r="M2061" s="41" t="n">
        <f aca="false">$O$5 + L2061</f>
        <v>837.35</v>
      </c>
      <c r="N2061" s="47" t="n">
        <f aca="false">IF(M2061&gt;$O$5,$O$2+$O$1,(M2061^3*3270.5936-M2061^2*8015778.389801+M2061*6549018422.82398-1783686174686.87))-$O$1</f>
        <v>32127637.4248047</v>
      </c>
      <c r="O2061" s="41" t="n">
        <f aca="false">N2061*100/$O$2</f>
        <v>82.1954750604241</v>
      </c>
      <c r="R2061" s="47" t="n">
        <f aca="false">SUM(D2061,I2061,N2061)</f>
        <v>250100504.001465</v>
      </c>
      <c r="S2061" s="41" t="n">
        <f aca="false">R2061*100/$R$2</f>
        <v>90.6133807550559</v>
      </c>
      <c r="U2061" s="41" t="n">
        <f aca="false">[1]Plan1!$B2056</f>
        <v>14.99</v>
      </c>
    </row>
    <row r="2062" customFormat="false" ht="15" hidden="false" customHeight="false" outlineLevel="0" collapsed="false">
      <c r="A2062" s="46" t="n">
        <v>44060</v>
      </c>
      <c r="B2062" s="41" t="n">
        <f aca="false">[2]Plan1!$C2057</f>
        <v>-1.43</v>
      </c>
      <c r="C2062" s="41" t="n">
        <f aca="false">$E$5 + B2062</f>
        <v>779.57</v>
      </c>
      <c r="D2062" s="47" t="n">
        <f aca="false">IF(C2062&gt;$E$5,$E$2+$E$1,(IF(C2062&gt;764.99,C2062^3*3486.59308-C2062^2*7860012.00812+C2062*5908819377.96283-1481278321001.59,IF(C2062&gt;752.99,C2062^3*3588.471445-C2062^2*8028757.56264+C2062*5988077680.84934-1488767378546.26,C2062^3*899.851852-C2062^2*1969009.674601+C2062*1435480406.01138-348666163343.76))))-$E$1</f>
        <v>133101496.709717</v>
      </c>
      <c r="E2062" s="47" t="n">
        <f aca="false">D2062*100/$E$2</f>
        <v>89.3424307624195</v>
      </c>
      <c r="G2062" s="41" t="n">
        <f aca="false">[3]Plan1!$C2057</f>
        <v>-0.45</v>
      </c>
      <c r="H2062" s="41" t="n">
        <f aca="false">$J$5 + G2062</f>
        <v>759.55</v>
      </c>
      <c r="I2062" s="47" t="n">
        <f aca="false">IF(H2062&gt;$J$5,$J$2+$J$1,(IF(H2062&gt;739.99,H2062^3*2498.244218-H2062^2*5471052.355142+H2062*3994605728.77515-972400879260.135,H2062^3*1396.138889-H2062^2*3002770.071427+H2062*2152080038.43115-513963640099.415)))-$J$1</f>
        <v>84584092.8693848</v>
      </c>
      <c r="J2062" s="47" t="n">
        <f aca="false">I2062*100/$J$2</f>
        <v>96.1811901450298</v>
      </c>
      <c r="L2062" s="41" t="n">
        <f aca="false">[4]Plan1!$C2057</f>
        <v>-1.44</v>
      </c>
      <c r="M2062" s="41" t="n">
        <f aca="false">$O$5 + L2062</f>
        <v>837.34</v>
      </c>
      <c r="N2062" s="47" t="n">
        <f aca="false">IF(M2062&gt;$O$5,$O$2+$O$1,(M2062^3*3270.5936-M2062^2*8015778.389801+M2062*6549018422.82398-1783686174686.87))-$O$1</f>
        <v>32081920.0234375</v>
      </c>
      <c r="O2062" s="41" t="n">
        <f aca="false">N2062*100/$O$2</f>
        <v>82.0785114793734</v>
      </c>
      <c r="R2062" s="47" t="n">
        <f aca="false">SUM(D2062,I2062,N2062)</f>
        <v>249767509.602539</v>
      </c>
      <c r="S2062" s="41" t="n">
        <f aca="false">R2062*100/$R$2</f>
        <v>90.4927342638397</v>
      </c>
      <c r="U2062" s="41" t="n">
        <f aca="false">[1]Plan1!$B2057</f>
        <v>15.55</v>
      </c>
    </row>
    <row r="2063" customFormat="false" ht="15" hidden="false" customHeight="false" outlineLevel="0" collapsed="false">
      <c r="A2063" s="46" t="n">
        <v>44061</v>
      </c>
      <c r="B2063" s="41" t="n">
        <f aca="false">[2]Plan1!$C2058</f>
        <v>-1.45</v>
      </c>
      <c r="C2063" s="41" t="n">
        <f aca="false">$E$5 + B2063</f>
        <v>779.55</v>
      </c>
      <c r="D2063" s="47" t="n">
        <f aca="false">IF(C2063&gt;$E$5,$E$2+$E$1,(IF(C2063&gt;764.99,C2063^3*3486.59308-C2063^2*7860012.00812+C2063*5908819377.96283-1481278321001.59,IF(C2063&gt;752.99,C2063^3*3588.471445-C2063^2*8028757.56264+C2063*5988077680.84934-1488767378546.26,C2063^3*899.851852-C2063^2*1969009.674601+C2063*1435480406.01138-348666163343.76))))-$E$1</f>
        <v>132888105.142822</v>
      </c>
      <c r="E2063" s="47" t="n">
        <f aca="false">D2063*100/$E$2</f>
        <v>89.1991947976719</v>
      </c>
      <c r="G2063" s="41" t="n">
        <f aca="false">[3]Plan1!$C2058</f>
        <v>-0.46</v>
      </c>
      <c r="H2063" s="41" t="n">
        <f aca="false">$J$5 + G2063</f>
        <v>759.54</v>
      </c>
      <c r="I2063" s="47" t="n">
        <f aca="false">IF(H2063&gt;$J$5,$J$2+$J$1,(IF(H2063&gt;739.99,H2063^3*2498.244218-H2063^2*5471052.355142+H2063*3994605728.77515-972400879260.135,H2063^3*1396.138889-H2063^2*3002770.071427+H2063*2152080038.43115-513963640099.415)))-$J$1</f>
        <v>84510487.0480957</v>
      </c>
      <c r="J2063" s="47" t="n">
        <f aca="false">I2063*100/$J$2</f>
        <v>96.0974924277283</v>
      </c>
      <c r="L2063" s="41" t="n">
        <f aca="false">[4]Plan1!$C2058</f>
        <v>-1.46</v>
      </c>
      <c r="M2063" s="41" t="n">
        <f aca="false">$O$5 + L2063</f>
        <v>837.32</v>
      </c>
      <c r="N2063" s="47" t="n">
        <f aca="false">IF(M2063&gt;$O$5,$O$2+$O$1,(M2063^3*3270.5936-M2063^2*8015778.389801+M2063*6549018422.82398-1783686174686.87))-$O$1</f>
        <v>31990605.2104492</v>
      </c>
      <c r="O2063" s="41" t="n">
        <f aca="false">N2063*100/$O$2</f>
        <v>81.8448912995144</v>
      </c>
      <c r="R2063" s="47" t="n">
        <f aca="false">SUM(D2063,I2063,N2063)</f>
        <v>249389197.401367</v>
      </c>
      <c r="S2063" s="41" t="n">
        <f aca="false">R2063*100/$R$2</f>
        <v>90.3556687762433</v>
      </c>
      <c r="U2063" s="41" t="n">
        <f aca="false">[1]Plan1!$B2058</f>
        <v>15.55</v>
      </c>
    </row>
    <row r="2064" customFormat="false" ht="15" hidden="false" customHeight="false" outlineLevel="0" collapsed="false">
      <c r="A2064" s="46" t="n">
        <v>44062</v>
      </c>
      <c r="B2064" s="41" t="n">
        <f aca="false">[2]Plan1!$C2059</f>
        <v>-1.48</v>
      </c>
      <c r="C2064" s="41" t="n">
        <f aca="false">$E$5 + B2064</f>
        <v>779.52</v>
      </c>
      <c r="D2064" s="47" t="n">
        <f aca="false">IF(C2064&gt;$E$5,$E$2+$E$1,(IF(C2064&gt;764.99,C2064^3*3486.59308-C2064^2*7860012.00812+C2064*5908819377.96283-1481278321001.59,IF(C2064&gt;752.99,C2064^3*3588.471445-C2064^2*8028757.56264+C2064*5988077680.84934-1488767378546.26,C2064^3*899.851852-C2064^2*1969009.674601+C2064*1435480406.01138-348666163343.76))))-$E$1</f>
        <v>132568458.602783</v>
      </c>
      <c r="E2064" s="47" t="n">
        <f aca="false">D2064*100/$E$2</f>
        <v>88.9846367380119</v>
      </c>
      <c r="G2064" s="41" t="n">
        <f aca="false">[3]Plan1!$C2059</f>
        <v>-0.47</v>
      </c>
      <c r="H2064" s="41" t="n">
        <f aca="false">$J$5 + G2064</f>
        <v>759.53</v>
      </c>
      <c r="I2064" s="47" t="n">
        <f aca="false">IF(H2064&gt;$J$5,$J$2+$J$1,(IF(H2064&gt;739.99,H2064^3*2498.244218-H2064^2*5471052.355142+H2064*3994605728.77515-972400879260.135,H2064^3*1396.138889-H2064^2*3002770.071427+H2064*2152080038.43115-513963640099.415)))-$J$1</f>
        <v>84436925.5263672</v>
      </c>
      <c r="J2064" s="47" t="n">
        <f aca="false">I2064*100/$J$2</f>
        <v>96.0138450837809</v>
      </c>
      <c r="L2064" s="41" t="n">
        <f aca="false">[4]Plan1!$C2059</f>
        <v>-1.48</v>
      </c>
      <c r="M2064" s="41" t="n">
        <f aca="false">$O$5 + L2064</f>
        <v>837.3</v>
      </c>
      <c r="N2064" s="47" t="n">
        <f aca="false">IF(M2064&gt;$O$5,$O$2+$O$1,(M2064^3*3270.5936-M2064^2*8015778.389801+M2064*6549018422.82398-1783686174686.87))-$O$1</f>
        <v>31899450.2558594</v>
      </c>
      <c r="O2064" s="41" t="n">
        <f aca="false">N2064*100/$O$2</f>
        <v>81.6116801020163</v>
      </c>
      <c r="R2064" s="47" t="n">
        <f aca="false">SUM(D2064,I2064,N2064)</f>
        <v>248904834.38501</v>
      </c>
      <c r="S2064" s="41" t="n">
        <f aca="false">R2064*100/$R$2</f>
        <v>90.1801802437428</v>
      </c>
      <c r="U2064" s="41" t="n">
        <f aca="false">[1]Plan1!$B2059</f>
        <v>14.43</v>
      </c>
    </row>
    <row r="2065" customFormat="false" ht="15" hidden="false" customHeight="false" outlineLevel="0" collapsed="false">
      <c r="A2065" s="46" t="n">
        <v>44063</v>
      </c>
      <c r="B2065" s="41" t="n">
        <f aca="false">[2]Plan1!$C2060</f>
        <v>-1.5</v>
      </c>
      <c r="C2065" s="41" t="n">
        <f aca="false">$E$5 + B2065</f>
        <v>779.5</v>
      </c>
      <c r="D2065" s="47" t="n">
        <f aca="false">IF(C2065&gt;$E$5,$E$2+$E$1,(IF(C2065&gt;764.99,C2065^3*3486.59308-C2065^2*7860012.00812+C2065*5908819377.96283-1481278321001.59,IF(C2065&gt;752.99,C2065^3*3588.471445-C2065^2*8028757.56264+C2065*5988077680.84934-1488767378546.26,C2065^3*899.851852-C2065^2*1969009.674601+C2065*1435480406.01138-348666163343.76))))-$E$1</f>
        <v>132355654.537842</v>
      </c>
      <c r="E2065" s="47" t="n">
        <f aca="false">D2065*100/$E$2</f>
        <v>88.841795125348</v>
      </c>
      <c r="G2065" s="41" t="n">
        <f aca="false">[3]Plan1!$C2060</f>
        <v>-0.49</v>
      </c>
      <c r="H2065" s="41" t="n">
        <f aca="false">$J$5 + G2065</f>
        <v>759.51</v>
      </c>
      <c r="I2065" s="47" t="n">
        <f aca="false">IF(H2065&gt;$J$5,$J$2+$J$1,(IF(H2065&gt;739.99,H2065^3*2498.244218-H2065^2*5471052.355142+H2065*3994605728.77515-972400879260.135,H2065^3*1396.138889-H2065^2*3002770.071427+H2065*2152080038.43115-513963640099.415)))-$J$1</f>
        <v>84289935.3210449</v>
      </c>
      <c r="J2065" s="47" t="n">
        <f aca="false">I2065*100/$J$2</f>
        <v>95.8467014470998</v>
      </c>
      <c r="L2065" s="41" t="n">
        <f aca="false">[4]Plan1!$C2060</f>
        <v>-1.49</v>
      </c>
      <c r="M2065" s="41" t="n">
        <f aca="false">$O$5 + L2065</f>
        <v>837.29</v>
      </c>
      <c r="N2065" s="47" t="n">
        <f aca="false">IF(M2065&gt;$O$5,$O$2+$O$1,(M2065^3*3270.5936-M2065^2*8015778.389801+M2065*6549018422.82398-1783686174686.87))-$O$1</f>
        <v>31853932.675293</v>
      </c>
      <c r="O2065" s="41" t="n">
        <f aca="false">N2065*100/$O$2</f>
        <v>81.4952277432951</v>
      </c>
      <c r="R2065" s="47" t="n">
        <f aca="false">SUM(D2065,I2065,N2065)</f>
        <v>248499522.53418</v>
      </c>
      <c r="S2065" s="41" t="n">
        <f aca="false">R2065*100/$R$2</f>
        <v>90.0333325706026</v>
      </c>
      <c r="U2065" s="41" t="n">
        <f aca="false">[1]Plan1!$B2060</f>
        <v>14.16</v>
      </c>
    </row>
    <row r="2066" customFormat="false" ht="15" hidden="false" customHeight="false" outlineLevel="0" collapsed="false">
      <c r="A2066" s="46" t="n">
        <v>44064</v>
      </c>
      <c r="B2066" s="41" t="n">
        <f aca="false">[2]Plan1!$C2061</f>
        <v>-1.53</v>
      </c>
      <c r="C2066" s="41" t="n">
        <f aca="false">$E$5 + B2066</f>
        <v>779.47</v>
      </c>
      <c r="D2066" s="47" t="n">
        <f aca="false">IF(C2066&gt;$E$5,$E$2+$E$1,(IF(C2066&gt;764.99,C2066^3*3486.59308-C2066^2*7860012.00812+C2066*5908819377.96283-1481278321001.59,IF(C2066&gt;752.99,C2066^3*3588.471445-C2066^2*8028757.56264+C2066*5988077680.84934-1488767378546.26,C2066^3*899.851852-C2066^2*1969009.674601+C2066*1435480406.01138-348666163343.76))))-$E$1</f>
        <v>132036888.468994</v>
      </c>
      <c r="E2066" s="47" t="n">
        <f aca="false">D2066*100/$E$2</f>
        <v>88.6278280690831</v>
      </c>
      <c r="G2066" s="41" t="n">
        <f aca="false">[3]Plan1!$C2061</f>
        <v>-0.5</v>
      </c>
      <c r="H2066" s="41" t="n">
        <f aca="false">$J$5 + G2066</f>
        <v>759.5</v>
      </c>
      <c r="I2066" s="47" t="n">
        <f aca="false">IF(H2066&gt;$J$5,$J$2+$J$1,(IF(H2066&gt;739.99,H2066^3*2498.244218-H2066^2*5471052.355142+H2066*3994605728.77515-972400879260.135,H2066^3*1396.138889-H2066^2*3002770.071427+H2066*2152080038.43115-513963640099.415)))-$J$1</f>
        <v>84216506.6071777</v>
      </c>
      <c r="J2066" s="47" t="n">
        <f aca="false">I2066*100/$J$2</f>
        <v>95.7632051199421</v>
      </c>
      <c r="L2066" s="41" t="n">
        <f aca="false">[4]Plan1!$C2061</f>
        <v>-1.5</v>
      </c>
      <c r="M2066" s="41" t="n">
        <f aca="false">$O$5 + L2066</f>
        <v>837.28</v>
      </c>
      <c r="N2066" s="47" t="n">
        <f aca="false">IF(M2066&gt;$O$5,$O$2+$O$1,(M2066^3*3270.5936-M2066^2*8015778.389801+M2066*6549018422.82398-1783686174686.87))-$O$1</f>
        <v>31808455.0019531</v>
      </c>
      <c r="O2066" s="41" t="n">
        <f aca="false">N2066*100/$O$2</f>
        <v>81.3788774833808</v>
      </c>
      <c r="R2066" s="47" t="n">
        <f aca="false">SUM(D2066,I2066,N2066)</f>
        <v>248061850.078125</v>
      </c>
      <c r="S2066" s="41" t="n">
        <f aca="false">R2066*100/$R$2</f>
        <v>89.8747603955291</v>
      </c>
      <c r="U2066" s="41" t="n">
        <f aca="false">[1]Plan1!$B2061</f>
        <v>14.16</v>
      </c>
    </row>
    <row r="2067" customFormat="false" ht="15" hidden="false" customHeight="false" outlineLevel="0" collapsed="false">
      <c r="A2067" s="46" t="n">
        <v>44065</v>
      </c>
      <c r="B2067" s="41" t="n">
        <f aca="false">[2]Plan1!$C2062</f>
        <v>-1.54</v>
      </c>
      <c r="C2067" s="41" t="n">
        <f aca="false">$E$5 + B2067</f>
        <v>779.46</v>
      </c>
      <c r="D2067" s="47" t="n">
        <f aca="false">IF(C2067&gt;$E$5,$E$2+$E$1,(IF(C2067&gt;764.99,C2067^3*3486.59308-C2067^2*7860012.00812+C2067*5908819377.96283-1481278321001.59,IF(C2067&gt;752.99,C2067^3*3588.471445-C2067^2*8028757.56264+C2067*5988077680.84934-1488767378546.26,C2067^3*899.851852-C2067^2*1969009.674601+C2067*1435480406.01138-348666163343.76))))-$E$1</f>
        <v>131930750.369873</v>
      </c>
      <c r="E2067" s="47" t="n">
        <f aca="false">D2067*100/$E$2</f>
        <v>88.5565844241475</v>
      </c>
      <c r="G2067" s="41" t="n">
        <f aca="false">[3]Plan1!$C2062</f>
        <v>-0.51</v>
      </c>
      <c r="H2067" s="41" t="n">
        <f aca="false">$J$5 + G2067</f>
        <v>759.49</v>
      </c>
      <c r="I2067" s="47" t="n">
        <f aca="false">IF(H2067&gt;$J$5,$J$2+$J$1,(IF(H2067&gt;739.99,H2067^3*2498.244218-H2067^2*5471052.355142+H2067*3994605728.77515-972400879260.135,H2067^3*1396.138889-H2067^2*3002770.071427+H2067*2152080038.43115-513963640099.415)))-$J$1</f>
        <v>84143122.1335449</v>
      </c>
      <c r="J2067" s="47" t="n">
        <f aca="false">I2067*100/$J$2</f>
        <v>95.6797590986781</v>
      </c>
      <c r="L2067" s="41" t="n">
        <f aca="false">[4]Plan1!$C2062</f>
        <v>-1.5</v>
      </c>
      <c r="M2067" s="41" t="n">
        <f aca="false">$O$5 + L2067</f>
        <v>837.28</v>
      </c>
      <c r="N2067" s="47" t="n">
        <f aca="false">IF(M2067&gt;$O$5,$O$2+$O$1,(M2067^3*3270.5936-M2067^2*8015778.389801+M2067*6549018422.82398-1783686174686.87))-$O$1</f>
        <v>31808455.0019531</v>
      </c>
      <c r="O2067" s="41" t="n">
        <f aca="false">N2067*100/$O$2</f>
        <v>81.3788774833808</v>
      </c>
      <c r="R2067" s="47" t="n">
        <f aca="false">SUM(D2067,I2067,N2067)</f>
        <v>247882327.505371</v>
      </c>
      <c r="S2067" s="41" t="n">
        <f aca="false">R2067*100/$R$2</f>
        <v>89.8097179546751</v>
      </c>
      <c r="U2067" s="41" t="n">
        <f aca="false">[1]Plan1!$B2062</f>
        <v>15.55</v>
      </c>
    </row>
    <row r="2068" customFormat="false" ht="15" hidden="false" customHeight="false" outlineLevel="0" collapsed="false">
      <c r="A2068" s="46" t="n">
        <v>44066</v>
      </c>
      <c r="B2068" s="41" t="n">
        <f aca="false">[2]Plan1!$C2063</f>
        <v>-1.54</v>
      </c>
      <c r="C2068" s="41" t="n">
        <f aca="false">$E$5 + B2068</f>
        <v>779.46</v>
      </c>
      <c r="D2068" s="47" t="n">
        <f aca="false">IF(C2068&gt;$E$5,$E$2+$E$1,(IF(C2068&gt;764.99,C2068^3*3486.59308-C2068^2*7860012.00812+C2068*5908819377.96283-1481278321001.59,IF(C2068&gt;752.99,C2068^3*3588.471445-C2068^2*8028757.56264+C2068*5988077680.84934-1488767378546.26,C2068^3*899.851852-C2068^2*1969009.674601+C2068*1435480406.01138-348666163343.76))))-$E$1</f>
        <v>131930750.369873</v>
      </c>
      <c r="E2068" s="47" t="n">
        <f aca="false">D2068*100/$E$2</f>
        <v>88.5565844241475</v>
      </c>
      <c r="G2068" s="41" t="n">
        <f aca="false">[3]Plan1!$C2063</f>
        <v>-0.51</v>
      </c>
      <c r="H2068" s="41" t="n">
        <f aca="false">$J$5 + G2068</f>
        <v>759.49</v>
      </c>
      <c r="I2068" s="47" t="n">
        <f aca="false">IF(H2068&gt;$J$5,$J$2+$J$1,(IF(H2068&gt;739.99,H2068^3*2498.244218-H2068^2*5471052.355142+H2068*3994605728.77515-972400879260.135,H2068^3*1396.138889-H2068^2*3002770.071427+H2068*2152080038.43115-513963640099.415)))-$J$1</f>
        <v>84143122.1335449</v>
      </c>
      <c r="J2068" s="47" t="n">
        <f aca="false">I2068*100/$J$2</f>
        <v>95.6797590986781</v>
      </c>
      <c r="L2068" s="41" t="n">
        <f aca="false">[4]Plan1!$C2063</f>
        <v>-1.49</v>
      </c>
      <c r="M2068" s="41" t="n">
        <f aca="false">$O$5 + L2068</f>
        <v>837.29</v>
      </c>
      <c r="N2068" s="47" t="n">
        <f aca="false">IF(M2068&gt;$O$5,$O$2+$O$1,(M2068^3*3270.5936-M2068^2*8015778.389801+M2068*6549018422.82398-1783686174686.87))-$O$1</f>
        <v>31853932.675293</v>
      </c>
      <c r="O2068" s="41" t="n">
        <f aca="false">N2068*100/$O$2</f>
        <v>81.4952277432951</v>
      </c>
      <c r="R2068" s="47" t="n">
        <f aca="false">SUM(D2068,I2068,N2068)</f>
        <v>247927805.178711</v>
      </c>
      <c r="S2068" s="41" t="n">
        <f aca="false">R2068*100/$R$2</f>
        <v>89.8261948736107</v>
      </c>
      <c r="U2068" s="41" t="n">
        <f aca="false">[1]Plan1!$B2063</f>
        <v>19.51</v>
      </c>
    </row>
    <row r="2069" customFormat="false" ht="15" hidden="false" customHeight="false" outlineLevel="0" collapsed="false">
      <c r="A2069" s="46" t="n">
        <v>44067</v>
      </c>
      <c r="B2069" s="41" t="n">
        <f aca="false">[2]Plan1!$C2064</f>
        <v>-1.56</v>
      </c>
      <c r="C2069" s="41" t="n">
        <f aca="false">$E$5 + B2069</f>
        <v>779.44</v>
      </c>
      <c r="D2069" s="47" t="n">
        <f aca="false">IF(C2069&gt;$E$5,$E$2+$E$1,(IF(C2069&gt;764.99,C2069^3*3486.59308-C2069^2*7860012.00812+C2069*5908819377.96283-1481278321001.59,IF(C2069&gt;752.99,C2069^3*3588.471445-C2069^2*8028757.56264+C2069*5988077680.84934-1488767378546.26,C2069^3*899.851852-C2069^2*1969009.674601+C2069*1435480406.01138-348666163343.76))))-$E$1</f>
        <v>131718649.931396</v>
      </c>
      <c r="E2069" s="47" t="n">
        <f aca="false">D2069*100/$E$2</f>
        <v>88.4142151104455</v>
      </c>
      <c r="G2069" s="41" t="n">
        <f aca="false">[3]Plan1!$C2064</f>
        <v>-0.51</v>
      </c>
      <c r="H2069" s="41" t="n">
        <f aca="false">$J$5 + G2069</f>
        <v>759.49</v>
      </c>
      <c r="I2069" s="47" t="n">
        <f aca="false">IF(H2069&gt;$J$5,$J$2+$J$1,(IF(H2069&gt;739.99,H2069^3*2498.244218-H2069^2*5471052.355142+H2069*3994605728.77515-972400879260.135,H2069^3*1396.138889-H2069^2*3002770.071427+H2069*2152080038.43115-513963640099.415)))-$J$1</f>
        <v>84143122.1335449</v>
      </c>
      <c r="J2069" s="47" t="n">
        <f aca="false">I2069*100/$J$2</f>
        <v>95.6797590986781</v>
      </c>
      <c r="L2069" s="41" t="n">
        <f aca="false">[4]Plan1!$C2064</f>
        <v>-1.51</v>
      </c>
      <c r="M2069" s="41" t="n">
        <f aca="false">$O$5 + L2069</f>
        <v>837.27</v>
      </c>
      <c r="N2069" s="47" t="n">
        <f aca="false">IF(M2069&gt;$O$5,$O$2+$O$1,(M2069^3*3270.5936-M2069^2*8015778.389801+M2069*6549018422.82398-1783686174686.87))-$O$1</f>
        <v>31763017.2128906</v>
      </c>
      <c r="O2069" s="41" t="n">
        <f aca="false">N2069*100/$O$2</f>
        <v>81.2626292635598</v>
      </c>
      <c r="R2069" s="47" t="n">
        <f aca="false">SUM(D2069,I2069,N2069)</f>
        <v>247624789.277832</v>
      </c>
      <c r="S2069" s="41" t="n">
        <f aca="false">R2069*100/$R$2</f>
        <v>89.7164098281515</v>
      </c>
      <c r="U2069" s="41" t="n">
        <f aca="false">[1]Plan1!$B2064</f>
        <v>16.42</v>
      </c>
    </row>
    <row r="2070" customFormat="false" ht="15" hidden="false" customHeight="false" outlineLevel="0" collapsed="false">
      <c r="A2070" s="46" t="n">
        <v>44068</v>
      </c>
      <c r="B2070" s="41" t="n">
        <f aca="false">[2]Plan1!$C2065</f>
        <v>-1.57</v>
      </c>
      <c r="C2070" s="41" t="n">
        <f aca="false">$E$5 + B2070</f>
        <v>779.43</v>
      </c>
      <c r="D2070" s="47" t="n">
        <f aca="false">IF(C2070&gt;$E$5,$E$2+$E$1,(IF(C2070&gt;764.99,C2070^3*3486.59308-C2070^2*7860012.00812+C2070*5908819377.96283-1481278321001.59,IF(C2070&gt;752.99,C2070^3*3588.471445-C2070^2*8028757.56264+C2070*5988077680.84934-1488767378546.26,C2070^3*899.851852-C2070^2*1969009.674601+C2070*1435480406.01138-348666163343.76))))-$E$1</f>
        <v>131612687.549561</v>
      </c>
      <c r="E2070" s="47" t="n">
        <f aca="false">D2070*100/$E$2</f>
        <v>88.3430894131647</v>
      </c>
      <c r="G2070" s="41" t="n">
        <f aca="false">[3]Plan1!$C2065</f>
        <v>-0.52</v>
      </c>
      <c r="H2070" s="41" t="n">
        <f aca="false">$J$5 + G2070</f>
        <v>759.48</v>
      </c>
      <c r="I2070" s="47" t="n">
        <f aca="false">IF(H2070&gt;$J$5,$J$2+$J$1,(IF(H2070&gt;739.99,H2070^3*2498.244218-H2070^2*5471052.355142+H2070*3994605728.77515-972400879260.135,H2070^3*1396.138889-H2070^2*3002770.071427+H2070*2152080038.43115-513963640099.415)))-$J$1</f>
        <v>84069781.8840332</v>
      </c>
      <c r="J2070" s="47" t="n">
        <f aca="false">I2070*100/$J$2</f>
        <v>95.5963633649855</v>
      </c>
      <c r="L2070" s="41" t="n">
        <f aca="false">[4]Plan1!$C2065</f>
        <v>-1.53</v>
      </c>
      <c r="M2070" s="41" t="n">
        <f aca="false">$O$5 + L2070</f>
        <v>837.25</v>
      </c>
      <c r="N2070" s="47" t="n">
        <f aca="false">IF(M2070&gt;$O$5,$O$2+$O$1,(M2070^3*3270.5936-M2070^2*8015778.389801+M2070*6549018422.82398-1783686174686.87))-$O$1</f>
        <v>31672261.215332</v>
      </c>
      <c r="O2070" s="41" t="n">
        <f aca="false">N2070*100/$O$2</f>
        <v>81.0304387593134</v>
      </c>
      <c r="R2070" s="47" t="n">
        <f aca="false">SUM(D2070,I2070,N2070)</f>
        <v>247354730.648926</v>
      </c>
      <c r="S2070" s="41" t="n">
        <f aca="false">R2070*100/$R$2</f>
        <v>89.6185654616838</v>
      </c>
      <c r="U2070" s="41" t="n">
        <f aca="false">[1]Plan1!$B2065</f>
        <v>15.84</v>
      </c>
    </row>
    <row r="2071" customFormat="false" ht="15" hidden="false" customHeight="false" outlineLevel="0" collapsed="false">
      <c r="A2071" s="46" t="n">
        <v>44069</v>
      </c>
      <c r="B2071" s="41" t="n">
        <f aca="false">[2]Plan1!$C2066</f>
        <v>-1.6</v>
      </c>
      <c r="C2071" s="41" t="n">
        <f aca="false">$E$5 + B2071</f>
        <v>779.4</v>
      </c>
      <c r="D2071" s="47" t="n">
        <f aca="false">IF(C2071&gt;$E$5,$E$2+$E$1,(IF(C2071&gt;764.99,C2071^3*3486.59308-C2071^2*7860012.00812+C2071*5908819377.96283-1481278321001.59,IF(C2071&gt;752.99,C2071^3*3588.471445-C2071^2*8028757.56264+C2071*5988077680.84934-1488767378546.26,C2071^3*899.851852-C2071^2*1969009.674601+C2071*1435480406.01138-348666163343.76))))-$E$1</f>
        <v>131295151.505615</v>
      </c>
      <c r="E2071" s="47" t="n">
        <f aca="false">D2071*100/$E$2</f>
        <v>88.1299479931052</v>
      </c>
      <c r="G2071" s="41" t="n">
        <f aca="false">[3]Plan1!$C2066</f>
        <v>-0.53</v>
      </c>
      <c r="H2071" s="41" t="n">
        <f aca="false">$J$5 + G2071</f>
        <v>759.47</v>
      </c>
      <c r="I2071" s="47" t="n">
        <f aca="false">IF(H2071&gt;$J$5,$J$2+$J$1,(IF(H2071&gt;739.99,H2071^3*2498.244218-H2071^2*5471052.355142+H2071*3994605728.77515-972400879260.135,H2071^3*1396.138889-H2071^2*3002770.071427+H2071*2152080038.43115-513963640099.415)))-$J$1</f>
        <v>83996485.84375</v>
      </c>
      <c r="J2071" s="47" t="n">
        <f aca="false">I2071*100/$J$2</f>
        <v>95.5130179019296</v>
      </c>
      <c r="L2071" s="41" t="n">
        <f aca="false">[4]Plan1!$C2066</f>
        <v>-1.55</v>
      </c>
      <c r="M2071" s="41" t="n">
        <f aca="false">$O$5 + L2071</f>
        <v>837.23</v>
      </c>
      <c r="N2071" s="47" t="n">
        <f aca="false">IF(M2071&gt;$O$5,$O$2+$O$1,(M2071^3*3270.5936-M2071^2*8015778.389801+M2071*6549018422.82398-1783686174686.87))-$O$1</f>
        <v>31581664.5249023</v>
      </c>
      <c r="O2071" s="41" t="n">
        <f aca="false">N2071*100/$O$2</f>
        <v>80.7986558270576</v>
      </c>
      <c r="R2071" s="47" t="n">
        <f aca="false">SUM(D2071,I2071,N2071)</f>
        <v>246873301.874268</v>
      </c>
      <c r="S2071" s="41" t="n">
        <f aca="false">R2071*100/$R$2</f>
        <v>89.4441400280418</v>
      </c>
      <c r="U2071" s="41" t="n">
        <f aca="false">[1]Plan1!$B2066</f>
        <v>14.71</v>
      </c>
    </row>
    <row r="2072" customFormat="false" ht="15" hidden="false" customHeight="false" outlineLevel="0" collapsed="false">
      <c r="A2072" s="46" t="n">
        <v>44070</v>
      </c>
      <c r="B2072" s="41" t="n">
        <f aca="false">[2]Plan1!$C2067</f>
        <v>-1.62</v>
      </c>
      <c r="C2072" s="41" t="n">
        <f aca="false">$E$5 + B2072</f>
        <v>779.38</v>
      </c>
      <c r="D2072" s="47" t="n">
        <f aca="false">IF(C2072&gt;$E$5,$E$2+$E$1,(IF(C2072&gt;764.99,C2072^3*3486.59308-C2072^2*7860012.00812+C2072*5908819377.96283-1481278321001.59,IF(C2072&gt;752.99,C2072^3*3588.471445-C2072^2*8028757.56264+C2072*5988077680.84934-1488767378546.26,C2072^3*899.851852-C2072^2*1969009.674601+C2072*1435480406.01138-348666163343.76))))-$E$1</f>
        <v>131083753.184326</v>
      </c>
      <c r="E2072" s="47" t="n">
        <f aca="false">D2072*100/$E$2</f>
        <v>87.9880499652847</v>
      </c>
      <c r="G2072" s="41" t="n">
        <f aca="false">[3]Plan1!$C2067</f>
        <v>-0.54</v>
      </c>
      <c r="H2072" s="41" t="n">
        <f aca="false">$J$5 + G2072</f>
        <v>759.46</v>
      </c>
      <c r="I2072" s="47" t="n">
        <f aca="false">IF(H2072&gt;$J$5,$J$2+$J$1,(IF(H2072&gt;739.99,H2072^3*2498.244218-H2072^2*5471052.355142+H2072*3994605728.77515-972400879260.135,H2072^3*1396.138889-H2072^2*3002770.071427+H2072*2152080038.43115-513963640099.415)))-$J$1</f>
        <v>83923233.9978027</v>
      </c>
      <c r="J2072" s="47" t="n">
        <f aca="false">I2072*100/$J$2</f>
        <v>95.4297226925762</v>
      </c>
      <c r="L2072" s="41" t="n">
        <f aca="false">[4]Plan1!$C2067</f>
        <v>-1.57</v>
      </c>
      <c r="M2072" s="41" t="n">
        <f aca="false">$O$5 + L2072</f>
        <v>837.21</v>
      </c>
      <c r="N2072" s="47" t="n">
        <f aca="false">IF(M2072&gt;$O$5,$O$2+$O$1,(M2072^3*3270.5936-M2072^2*8015778.389801+M2072*6549018422.82398-1783686174686.87))-$O$1</f>
        <v>31491226.9863281</v>
      </c>
      <c r="O2072" s="41" t="n">
        <f aca="false">N2072*100/$O$2</f>
        <v>80.5672800695404</v>
      </c>
      <c r="R2072" s="47" t="n">
        <f aca="false">SUM(D2072,I2072,N2072)</f>
        <v>246498214.168457</v>
      </c>
      <c r="S2072" s="41" t="n">
        <f aca="false">R2072*100/$R$2</f>
        <v>89.3082428004898</v>
      </c>
      <c r="U2072" s="41" t="n">
        <f aca="false">[1]Plan1!$B2067</f>
        <v>16.42</v>
      </c>
    </row>
    <row r="2073" customFormat="false" ht="15" hidden="false" customHeight="false" outlineLevel="0" collapsed="false">
      <c r="A2073" s="46" t="n">
        <v>44071</v>
      </c>
      <c r="B2073" s="41" t="n">
        <f aca="false">[2]Plan1!$C2068</f>
        <v>-1.64</v>
      </c>
      <c r="C2073" s="41" t="n">
        <f aca="false">$E$5 + B2073</f>
        <v>779.36</v>
      </c>
      <c r="D2073" s="47" t="n">
        <f aca="false">IF(C2073&gt;$E$5,$E$2+$E$1,(IF(C2073&gt;764.99,C2073^3*3486.59308-C2073^2*7860012.00812+C2073*5908819377.96283-1481278321001.59,IF(C2073&gt;752.99,C2073^3*3588.471445-C2073^2*8028757.56264+C2073*5988077680.84934-1488767378546.26,C2073^3*899.851852-C2073^2*1969009.674601+C2073*1435480406.01138-348666163343.76))))-$E$1</f>
        <v>130872588.568115</v>
      </c>
      <c r="E2073" s="47" t="n">
        <f aca="false">D2073*100/$E$2</f>
        <v>87.846308808576</v>
      </c>
      <c r="G2073" s="41" t="n">
        <f aca="false">[3]Plan1!$C2068</f>
        <v>-0.55</v>
      </c>
      <c r="H2073" s="41" t="n">
        <f aca="false">$J$5 + G2073</f>
        <v>759.45</v>
      </c>
      <c r="I2073" s="47" t="n">
        <f aca="false">IF(H2073&gt;$J$5,$J$2+$J$1,(IF(H2073&gt;739.99,H2073^3*2498.244218-H2073^2*5471052.355142+H2073*3994605728.77515-972400879260.135,H2073^3*1396.138889-H2073^2*3002770.071427+H2073*2152080038.43115-513963640099.415)))-$J$1</f>
        <v>83850026.3312988</v>
      </c>
      <c r="J2073" s="47" t="n">
        <f aca="false">I2073*100/$J$2</f>
        <v>95.3464777199906</v>
      </c>
      <c r="L2073" s="41" t="n">
        <f aca="false">[4]Plan1!$C2068</f>
        <v>-1.58</v>
      </c>
      <c r="M2073" s="41" t="n">
        <f aca="false">$O$5 + L2073</f>
        <v>837.2</v>
      </c>
      <c r="N2073" s="47" t="n">
        <f aca="false">IF(M2073&gt;$O$5,$O$2+$O$1,(M2073^3*3270.5936-M2073^2*8015778.389801+M2073*6549018422.82398-1783686174686.87))-$O$1</f>
        <v>31446067.8505859</v>
      </c>
      <c r="O2073" s="41" t="n">
        <f aca="false">N2073*100/$O$2</f>
        <v>80.4517447574797</v>
      </c>
      <c r="R2073" s="47" t="n">
        <f aca="false">SUM(D2073,I2073,N2073)</f>
        <v>246168682.75</v>
      </c>
      <c r="S2073" s="41" t="n">
        <f aca="false">R2073*100/$R$2</f>
        <v>89.1888509743493</v>
      </c>
      <c r="U2073" s="41" t="n">
        <f aca="false">[1]Plan1!$B2068</f>
        <v>16.72</v>
      </c>
    </row>
    <row r="2074" customFormat="false" ht="15" hidden="false" customHeight="false" outlineLevel="0" collapsed="false">
      <c r="A2074" s="46" t="n">
        <v>44072</v>
      </c>
      <c r="B2074" s="41" t="n">
        <f aca="false">[2]Plan1!$C2069</f>
        <v>-1.66</v>
      </c>
      <c r="C2074" s="41" t="n">
        <f aca="false">$E$5 + B2074</f>
        <v>779.34</v>
      </c>
      <c r="D2074" s="47" t="n">
        <f aca="false">IF(C2074&gt;$E$5,$E$2+$E$1,(IF(C2074&gt;764.99,C2074^3*3486.59308-C2074^2*7860012.00812+C2074*5908819377.96283-1481278321001.59,IF(C2074&gt;752.99,C2074^3*3588.471445-C2074^2*8028757.56264+C2074*5988077680.84934-1488767378546.26,C2074^3*899.851852-C2074^2*1969009.674601+C2074*1435480406.01138-348666163343.76))))-$E$1</f>
        <v>130661657.487061</v>
      </c>
      <c r="E2074" s="47" t="n">
        <f aca="false">D2074*100/$E$2</f>
        <v>87.7047244089214</v>
      </c>
      <c r="G2074" s="41" t="n">
        <f aca="false">[3]Plan1!$C2069</f>
        <v>-0.57</v>
      </c>
      <c r="H2074" s="41" t="n">
        <f aca="false">$J$5 + G2074</f>
        <v>759.43</v>
      </c>
      <c r="I2074" s="47" t="n">
        <f aca="false">IF(H2074&gt;$J$5,$J$2+$J$1,(IF(H2074&gt;739.99,H2074^3*2498.244218-H2074^2*5471052.355142+H2074*3994605728.77515-972400879260.135,H2074^3*1396.138889-H2074^2*3002770.071427+H2074*2152080038.43115-513963640099.415)))-$J$1</f>
        <v>83703743.4777832</v>
      </c>
      <c r="J2074" s="47" t="n">
        <f aca="false">I2074*100/$J$2</f>
        <v>95.1801384182182</v>
      </c>
      <c r="L2074" s="41" t="n">
        <f aca="false">[4]Plan1!$C2069</f>
        <v>-1.6</v>
      </c>
      <c r="M2074" s="41" t="n">
        <f aca="false">$O$5 + L2074</f>
        <v>837.18</v>
      </c>
      <c r="N2074" s="47" t="n">
        <f aca="false">IF(M2074&gt;$O$5,$O$2+$O$1,(M2074^3*3270.5936-M2074^2*8015778.389801+M2074*6549018422.82398-1783686174686.87))-$O$1</f>
        <v>31355868.7421875</v>
      </c>
      <c r="O2074" s="41" t="n">
        <f aca="false">N2074*100/$O$2</f>
        <v>80.2209790006702</v>
      </c>
      <c r="R2074" s="47" t="n">
        <f aca="false">SUM(D2074,I2074,N2074)</f>
        <v>245721269.707031</v>
      </c>
      <c r="S2074" s="41" t="n">
        <f aca="false">R2074*100/$R$2</f>
        <v>89.0267497079837</v>
      </c>
      <c r="U2074" s="41" t="n">
        <f aca="false">[1]Plan1!$B2069</f>
        <v>15.55</v>
      </c>
    </row>
    <row r="2075" customFormat="false" ht="15" hidden="false" customHeight="false" outlineLevel="0" collapsed="false">
      <c r="A2075" s="46" t="n">
        <v>44073</v>
      </c>
      <c r="B2075" s="41" t="n">
        <f aca="false">[2]Plan1!$C2070</f>
        <v>-1.69</v>
      </c>
      <c r="C2075" s="41" t="n">
        <f aca="false">$E$5 + B2075</f>
        <v>779.31</v>
      </c>
      <c r="D2075" s="47" t="n">
        <f aca="false">IF(C2075&gt;$E$5,$E$2+$E$1,(IF(C2075&gt;764.99,C2075^3*3486.59308-C2075^2*7860012.00812+C2075*5908819377.96283-1481278321001.59,IF(C2075&gt;752.99,C2075^3*3588.471445-C2075^2*8028757.56264+C2075*5988077680.84934-1488767378546.26,C2075^3*899.851852-C2075^2*1969009.674601+C2075*1435480406.01138-348666163343.76))))-$E$1</f>
        <v>130345698.384521</v>
      </c>
      <c r="E2075" s="47" t="n">
        <f aca="false">D2075*100/$E$2</f>
        <v>87.4926414876909</v>
      </c>
      <c r="G2075" s="41" t="n">
        <f aca="false">[3]Plan1!$C2070</f>
        <v>-0.58</v>
      </c>
      <c r="H2075" s="41" t="n">
        <f aca="false">$J$5 + G2075</f>
        <v>759.42</v>
      </c>
      <c r="I2075" s="47" t="n">
        <f aca="false">IF(H2075&gt;$J$5,$J$2+$J$1,(IF(H2075&gt;739.99,H2075^3*2498.244218-H2075^2*5471052.355142+H2075*3994605728.77515-972400879260.135,H2075^3*1396.138889-H2075^2*3002770.071427+H2075*2152080038.43115-513963640099.415)))-$J$1</f>
        <v>83630668.2600098</v>
      </c>
      <c r="J2075" s="47" t="n">
        <f aca="false">I2075*100/$J$2</f>
        <v>95.097044054052</v>
      </c>
      <c r="L2075" s="41" t="n">
        <f aca="false">[4]Plan1!$C2070</f>
        <v>-1.6</v>
      </c>
      <c r="M2075" s="41" t="n">
        <f aca="false">$O$5 + L2075</f>
        <v>837.18</v>
      </c>
      <c r="N2075" s="47" t="n">
        <f aca="false">IF(M2075&gt;$O$5,$O$2+$O$1,(M2075^3*3270.5936-M2075^2*8015778.389801+M2075*6549018422.82398-1783686174686.87))-$O$1</f>
        <v>31355868.7421875</v>
      </c>
      <c r="O2075" s="41" t="n">
        <f aca="false">N2075*100/$O$2</f>
        <v>80.2209790006702</v>
      </c>
      <c r="R2075" s="47" t="n">
        <f aca="false">SUM(D2075,I2075,N2075)</f>
        <v>245332235.386719</v>
      </c>
      <c r="S2075" s="41" t="n">
        <f aca="false">R2075*100/$R$2</f>
        <v>88.8857995122454</v>
      </c>
      <c r="U2075" s="41" t="n">
        <f aca="false">[1]Plan1!$B2070</f>
        <v>15.55</v>
      </c>
    </row>
    <row r="2076" customFormat="false" ht="15" hidden="false" customHeight="false" outlineLevel="0" collapsed="false">
      <c r="A2076" s="46" t="n">
        <v>44074</v>
      </c>
      <c r="B2076" s="41" t="n">
        <f aca="false">[2]Plan1!$C2071</f>
        <v>-1.72</v>
      </c>
      <c r="C2076" s="41" t="n">
        <f aca="false">$E$5 + B2076</f>
        <v>779.28</v>
      </c>
      <c r="D2076" s="47" t="n">
        <f aca="false">IF(C2076&gt;$E$5,$E$2+$E$1,(IF(C2076&gt;764.99,C2076^3*3486.59308-C2076^2*7860012.00812+C2076*5908819377.96283-1481278321001.59,IF(C2076&gt;752.99,C2076^3*3588.471445-C2076^2*8028757.56264+C2076*5988077680.84934-1488767378546.26,C2076^3*899.851852-C2076^2*1969009.674601+C2076*1435480406.01138-348666163343.76))))-$E$1</f>
        <v>130030263.798584</v>
      </c>
      <c r="E2076" s="47" t="n">
        <f aca="false">D2076*100/$E$2</f>
        <v>87.2809106405491</v>
      </c>
      <c r="G2076" s="41" t="n">
        <f aca="false">[3]Plan1!$C2071</f>
        <v>-0.59</v>
      </c>
      <c r="H2076" s="41" t="n">
        <f aca="false">$J$5 + G2076</f>
        <v>759.41</v>
      </c>
      <c r="I2076" s="47" t="n">
        <f aca="false">IF(H2076&gt;$J$5,$J$2+$J$1,(IF(H2076&gt;739.99,H2076^3*2498.244218-H2076^2*5471052.355142+H2076*3994605728.77515-972400879260.135,H2076^3*1396.138889-H2076^2*3002770.071427+H2076*2152080038.43115-513963640099.415)))-$J$1</f>
        <v>83557637.1608887</v>
      </c>
      <c r="J2076" s="47" t="n">
        <f aca="false">I2076*100/$J$2</f>
        <v>95.0139998575278</v>
      </c>
      <c r="L2076" s="41" t="n">
        <f aca="false">[4]Plan1!$C2071</f>
        <v>-1.64</v>
      </c>
      <c r="M2076" s="41" t="n">
        <f aca="false">$O$5 + L2076</f>
        <v>837.14</v>
      </c>
      <c r="N2076" s="47" t="n">
        <f aca="false">IF(M2076&gt;$O$5,$O$2+$O$1,(M2076^3*3270.5936-M2076^2*8015778.389801+M2076*6549018422.82398-1783686174686.87))-$O$1</f>
        <v>31175946.6499023</v>
      </c>
      <c r="O2076" s="41" t="n">
        <f aca="false">N2076*100/$O$2</f>
        <v>79.7606656058911</v>
      </c>
      <c r="R2076" s="47" t="n">
        <f aca="false">SUM(D2076,I2076,N2076)</f>
        <v>244763847.609375</v>
      </c>
      <c r="S2076" s="41" t="n">
        <f aca="false">R2076*100/$R$2</f>
        <v>88.6798681476102</v>
      </c>
      <c r="U2076" s="41" t="n">
        <f aca="false">[1]Plan1!$B2071</f>
        <v>15.84</v>
      </c>
    </row>
    <row r="2077" customFormat="false" ht="15" hidden="false" customHeight="false" outlineLevel="0" collapsed="false">
      <c r="A2077" s="46" t="n">
        <v>44075</v>
      </c>
      <c r="B2077" s="41" t="n">
        <f aca="false">[2]Plan1!$C2072</f>
        <v>-1.74</v>
      </c>
      <c r="C2077" s="41" t="n">
        <f aca="false">$E$5 + B2077</f>
        <v>779.26</v>
      </c>
      <c r="D2077" s="47" t="n">
        <f aca="false">IF(C2077&gt;$E$5,$E$2+$E$1,(IF(C2077&gt;764.99,C2077^3*3486.59308-C2077^2*7860012.00812+C2077*5908819377.96283-1481278321001.59,IF(C2077&gt;752.99,C2077^3*3588.471445-C2077^2*8028757.56264+C2077*5988077680.84934-1488767378546.26,C2077^3*899.851852-C2077^2*1969009.674601+C2077*1435480406.01138-348666163343.76))))-$E$1</f>
        <v>129820265.194092</v>
      </c>
      <c r="E2077" s="47" t="n">
        <f aca="false">D2077*100/$E$2</f>
        <v>87.1399521521335</v>
      </c>
      <c r="G2077" s="41" t="n">
        <f aca="false">[3]Plan1!$C2072</f>
        <v>-0.6</v>
      </c>
      <c r="H2077" s="41" t="n">
        <f aca="false">$J$5 + G2077</f>
        <v>759.4</v>
      </c>
      <c r="I2077" s="47" t="n">
        <f aca="false">IF(H2077&gt;$J$5,$J$2+$J$1,(IF(H2077&gt;739.99,H2077^3*2498.244218-H2077^2*5471052.355142+H2077*3994605728.77515-972400879260.135,H2077^3*1396.138889-H2077^2*3002770.071427+H2077*2152080038.43115-513963640099.415)))-$J$1</f>
        <v>83484650.1669922</v>
      </c>
      <c r="J2077" s="47" t="n">
        <f aca="false">I2077*100/$J$2</f>
        <v>94.9310058133768</v>
      </c>
      <c r="L2077" s="41" t="n">
        <f aca="false">[4]Plan1!$C2072</f>
        <v>-1.66</v>
      </c>
      <c r="M2077" s="41" t="n">
        <f aca="false">$O$5 + L2077</f>
        <v>837.12</v>
      </c>
      <c r="N2077" s="47" t="n">
        <f aca="false">IF(M2077&gt;$O$5,$O$2+$O$1,(M2077^3*3270.5936-M2077^2*8015778.389801+M2077*6549018422.82398-1783686174686.87))-$O$1</f>
        <v>31086223.3486328</v>
      </c>
      <c r="O2077" s="41" t="n">
        <f aca="false">N2077*100/$O$2</f>
        <v>79.5311171559281</v>
      </c>
      <c r="R2077" s="47" t="n">
        <f aca="false">SUM(D2077,I2077,N2077)</f>
        <v>244391138.709717</v>
      </c>
      <c r="S2077" s="41" t="n">
        <f aca="false">R2077*100/$R$2</f>
        <v>88.5448327802472</v>
      </c>
      <c r="U2077" s="41" t="n">
        <f aca="false">[1]Plan1!$B2072</f>
        <v>14.43</v>
      </c>
    </row>
    <row r="2078" customFormat="false" ht="15" hidden="false" customHeight="false" outlineLevel="0" collapsed="false">
      <c r="A2078" s="46" t="n">
        <v>44076</v>
      </c>
      <c r="B2078" s="41" t="n">
        <f aca="false">[2]Plan1!$C2073</f>
        <v>-1.77</v>
      </c>
      <c r="C2078" s="41" t="n">
        <f aca="false">$E$5 + B2078</f>
        <v>779.23</v>
      </c>
      <c r="D2078" s="47" t="n">
        <f aca="false">IF(C2078&gt;$E$5,$E$2+$E$1,(IF(C2078&gt;764.99,C2078^3*3486.59308-C2078^2*7860012.00812+C2078*5908819377.96283-1481278321001.59,IF(C2078&gt;752.99,C2078^3*3588.471445-C2078^2*8028757.56264+C2078*5988077680.84934-1488767378546.26,C2078^3*899.851852-C2078^2*1969009.674601+C2078*1435480406.01138-348666163343.76))))-$E$1</f>
        <v>129505703.549561</v>
      </c>
      <c r="E2078" s="47" t="n">
        <f aca="false">D2078*100/$E$2</f>
        <v>86.9288072541288</v>
      </c>
      <c r="G2078" s="41" t="n">
        <f aca="false">[3]Plan1!$C2073</f>
        <v>-0.63</v>
      </c>
      <c r="H2078" s="41" t="n">
        <f aca="false">$J$5 + G2078</f>
        <v>759.37</v>
      </c>
      <c r="I2078" s="47" t="n">
        <f aca="false">IF(H2078&gt;$J$5,$J$2+$J$1,(IF(H2078&gt;739.99,H2078^3*2498.244218-H2078^2*5471052.355142+H2078*3994605728.77515-972400879260.135,H2078^3*1396.138889-H2078^2*3002770.071427+H2078*2152080038.43115-513963640099.415)))-$J$1</f>
        <v>83265953.6628418</v>
      </c>
      <c r="J2078" s="47" t="n">
        <f aca="false">I2078*100/$J$2</f>
        <v>94.6823244202664</v>
      </c>
      <c r="L2078" s="41" t="n">
        <f aca="false">[4]Plan1!$C2073</f>
        <v>-1.67</v>
      </c>
      <c r="M2078" s="41" t="n">
        <f aca="false">$O$5 + L2078</f>
        <v>837.11</v>
      </c>
      <c r="N2078" s="47" t="n">
        <f aca="false">IF(M2078&gt;$O$5,$O$2+$O$1,(M2078^3*3270.5936-M2078^2*8015778.389801+M2078*6549018422.82398-1783686174686.87))-$O$1</f>
        <v>31041421.0649414</v>
      </c>
      <c r="O2078" s="41" t="n">
        <f aca="false">N2078*100/$O$2</f>
        <v>79.41649481557</v>
      </c>
      <c r="R2078" s="47" t="n">
        <f aca="false">SUM(D2078,I2078,N2078)</f>
        <v>243813078.277344</v>
      </c>
      <c r="S2078" s="41" t="n">
        <f aca="false">R2078*100/$R$2</f>
        <v>88.3353969365763</v>
      </c>
      <c r="U2078" s="41" t="n">
        <f aca="false">[1]Plan1!$B2073</f>
        <v>13.89</v>
      </c>
    </row>
    <row r="2079" customFormat="false" ht="15" hidden="false" customHeight="false" outlineLevel="0" collapsed="false">
      <c r="A2079" s="46" t="n">
        <v>44077</v>
      </c>
      <c r="B2079" s="41" t="n">
        <f aca="false">[2]Plan1!$C2074</f>
        <v>-1.79</v>
      </c>
      <c r="C2079" s="41" t="n">
        <f aca="false">$E$5 + B2079</f>
        <v>779.21</v>
      </c>
      <c r="D2079" s="47" t="n">
        <f aca="false">IF(C2079&gt;$E$5,$E$2+$E$1,(IF(C2079&gt;764.99,C2079^3*3486.59308-C2079^2*7860012.00812+C2079*5908819377.96283-1481278321001.59,IF(C2079&gt;752.99,C2079^3*3588.471445-C2079^2*8028757.56264+C2079*5988077680.84934-1488767378546.26,C2079^3*899.851852-C2079^2*1969009.674601+C2079*1435480406.01138-348666163343.76))))-$E$1</f>
        <v>129296286.38208</v>
      </c>
      <c r="E2079" s="47" t="n">
        <f aca="false">D2079*100/$E$2</f>
        <v>86.7882390467939</v>
      </c>
      <c r="G2079" s="41" t="n">
        <f aca="false">[3]Plan1!$C2074</f>
        <v>-0.64</v>
      </c>
      <c r="H2079" s="41" t="n">
        <f aca="false">$J$5 + G2079</f>
        <v>759.36</v>
      </c>
      <c r="I2079" s="47" t="n">
        <f aca="false">IF(H2079&gt;$J$5,$J$2+$J$1,(IF(H2079&gt;739.99,H2079^3*2498.244218-H2079^2*5471052.355142+H2079*3994605728.77515-972400879260.135,H2079^3*1396.138889-H2079^2*3002770.071427+H2079*2152080038.43115-513963640099.415)))-$J$1</f>
        <v>83193142.9377441</v>
      </c>
      <c r="J2079" s="47" t="n">
        <f aca="false">I2079*100/$J$2</f>
        <v>94.5995308126547</v>
      </c>
      <c r="L2079" s="41" t="n">
        <f aca="false">[4]Plan1!$C2074</f>
        <v>-1.68</v>
      </c>
      <c r="M2079" s="41" t="n">
        <f aca="false">$O$5 + L2079</f>
        <v>837.1</v>
      </c>
      <c r="N2079" s="47" t="n">
        <f aca="false">IF(M2079&gt;$O$5,$O$2+$O$1,(M2079^3*3270.5936-M2079^2*8015778.389801+M2079*6549018422.82398-1783686174686.87))-$O$1</f>
        <v>30996658.3349609</v>
      </c>
      <c r="O2079" s="41" t="n">
        <f aca="false">N2079*100/$O$2</f>
        <v>79.3019736695829</v>
      </c>
      <c r="R2079" s="47" t="n">
        <f aca="false">SUM(D2079,I2079,N2079)</f>
        <v>243486087.654785</v>
      </c>
      <c r="S2079" s="41" t="n">
        <f aca="false">R2079*100/$R$2</f>
        <v>88.2169256607845</v>
      </c>
      <c r="U2079" s="41" t="n">
        <f aca="false">[1]Plan1!$B2074</f>
        <v>13.89</v>
      </c>
    </row>
    <row r="2080" customFormat="false" ht="15" hidden="false" customHeight="false" outlineLevel="0" collapsed="false">
      <c r="A2080" s="46" t="n">
        <v>44078</v>
      </c>
      <c r="B2080" s="41" t="n">
        <f aca="false">[2]Plan1!$C2075</f>
        <v>-1.82</v>
      </c>
      <c r="C2080" s="41" t="n">
        <f aca="false">$E$5 + B2080</f>
        <v>779.18</v>
      </c>
      <c r="D2080" s="47" t="n">
        <f aca="false">IF(C2080&gt;$E$5,$E$2+$E$1,(IF(C2080&gt;764.99,C2080^3*3486.59308-C2080^2*7860012.00812+C2080*5908819377.96283-1481278321001.59,IF(C2080&gt;752.99,C2080^3*3588.471445-C2080^2*8028757.56264+C2080*5988077680.84934-1488767378546.26,C2080^3*899.851852-C2080^2*1969009.674601+C2080*1435480406.01138-348666163343.76))))-$E$1</f>
        <v>128982596.108154</v>
      </c>
      <c r="E2080" s="47" t="n">
        <f aca="false">D2080*100/$E$2</f>
        <v>86.5776790435493</v>
      </c>
      <c r="G2080" s="41" t="n">
        <f aca="false">[3]Plan1!$C2075</f>
        <v>-0.65</v>
      </c>
      <c r="H2080" s="41" t="n">
        <f aca="false">$J$5 + G2080</f>
        <v>759.35</v>
      </c>
      <c r="I2080" s="47" t="n">
        <f aca="false">IF(H2080&gt;$J$5,$J$2+$J$1,(IF(H2080&gt;739.99,H2080^3*2498.244218-H2080^2*5471052.355142+H2080*3994605728.77515-972400879260.135,H2080^3*1396.138889-H2080^2*3002770.071427+H2080*2152080038.43115-513963640099.415)))-$J$1</f>
        <v>83120376.2414551</v>
      </c>
      <c r="J2080" s="47" t="n">
        <f aca="false">I2080*100/$J$2</f>
        <v>94.5167872705231</v>
      </c>
      <c r="L2080" s="41" t="n">
        <f aca="false">[4]Plan1!$C2075</f>
        <v>-1.71</v>
      </c>
      <c r="M2080" s="41" t="n">
        <f aca="false">$O$5 + L2080</f>
        <v>837.07</v>
      </c>
      <c r="N2080" s="47" t="n">
        <f aca="false">IF(M2080&gt;$O$5,$O$2+$O$1,(M2080^3*3270.5936-M2080^2*8015778.389801+M2080*6549018422.82398-1783686174686.87))-$O$1</f>
        <v>30862607.2592773</v>
      </c>
      <c r="O2080" s="41" t="n">
        <f aca="false">N2080*100/$O$2</f>
        <v>78.9590168656796</v>
      </c>
      <c r="R2080" s="47" t="n">
        <f aca="false">SUM(D2080,I2080,N2080)</f>
        <v>242965579.608887</v>
      </c>
      <c r="S2080" s="41" t="n">
        <f aca="false">R2080*100/$R$2</f>
        <v>88.0283414996394</v>
      </c>
      <c r="U2080" s="41" t="n">
        <f aca="false">[1]Plan1!$B2075</f>
        <v>14.16</v>
      </c>
    </row>
    <row r="2081" customFormat="false" ht="15" hidden="false" customHeight="false" outlineLevel="0" collapsed="false">
      <c r="A2081" s="46" t="n">
        <v>44079</v>
      </c>
      <c r="B2081" s="41" t="n">
        <f aca="false">[2]Plan1!$C2076</f>
        <v>-1.85</v>
      </c>
      <c r="C2081" s="41" t="n">
        <f aca="false">$E$5 + B2081</f>
        <v>779.15</v>
      </c>
      <c r="D2081" s="47" t="n">
        <f aca="false">IF(C2081&gt;$E$5,$E$2+$E$1,(IF(C2081&gt;764.99,C2081^3*3486.59308-C2081^2*7860012.00812+C2081*5908819377.96283-1481278321001.59,IF(C2081&gt;752.99,C2081^3*3588.471445-C2081^2*8028757.56264+C2081*5988077680.84934-1488767378546.26,C2081^3*899.851852-C2081^2*1969009.674601+C2081*1435480406.01138-348666163343.76))))-$E$1</f>
        <v>128669427.905029</v>
      </c>
      <c r="E2081" s="47" t="n">
        <f aca="false">D2081*100/$E$2</f>
        <v>86.3674694726854</v>
      </c>
      <c r="G2081" s="41" t="n">
        <f aca="false">[3]Plan1!$C2076</f>
        <v>-0.67</v>
      </c>
      <c r="H2081" s="41" t="n">
        <f aca="false">$J$5 + G2081</f>
        <v>759.33</v>
      </c>
      <c r="I2081" s="47" t="n">
        <f aca="false">IF(H2081&gt;$J$5,$J$2+$J$1,(IF(H2081&gt;739.99,H2081^3*2498.244218-H2081^2*5471052.355142+H2081*3994605728.77515-972400879260.135,H2081^3*1396.138889-H2081^2*3002770.071427+H2081*2152080038.43115-513963640099.415)))-$J$1</f>
        <v>82974974.8771973</v>
      </c>
      <c r="J2081" s="47" t="n">
        <f aca="false">I2081*100/$J$2</f>
        <v>94.3514503166277</v>
      </c>
      <c r="L2081" s="41" t="n">
        <f aca="false">[4]Plan1!$C2076</f>
        <v>-1.73</v>
      </c>
      <c r="M2081" s="41" t="n">
        <f aca="false">$O$5 + L2081</f>
        <v>837.05</v>
      </c>
      <c r="N2081" s="47" t="n">
        <f aca="false">IF(M2081&gt;$O$5,$O$2+$O$1,(M2081^3*3270.5936-M2081^2*8015778.389801+M2081*6549018422.82398-1783686174686.87))-$O$1</f>
        <v>30773437.2788086</v>
      </c>
      <c r="O2081" s="41" t="n">
        <f aca="false">N2081*100/$O$2</f>
        <v>78.7308840338487</v>
      </c>
      <c r="R2081" s="47" t="n">
        <f aca="false">SUM(D2081,I2081,N2081)</f>
        <v>242417840.061035</v>
      </c>
      <c r="S2081" s="41" t="n">
        <f aca="false">R2081*100/$R$2</f>
        <v>87.8298911510396</v>
      </c>
      <c r="U2081" s="41" t="n">
        <f aca="false">[1]Plan1!$B2076</f>
        <v>14.16</v>
      </c>
    </row>
    <row r="2082" customFormat="false" ht="15" hidden="false" customHeight="false" outlineLevel="0" collapsed="false">
      <c r="A2082" s="46" t="n">
        <v>44080</v>
      </c>
      <c r="B2082" s="41" t="n">
        <f aca="false">[2]Plan1!$C2077</f>
        <v>-1.88</v>
      </c>
      <c r="C2082" s="41" t="n">
        <f aca="false">$E$5 + B2082</f>
        <v>779.12</v>
      </c>
      <c r="D2082" s="47" t="n">
        <f aca="false">IF(C2082&gt;$E$5,$E$2+$E$1,(IF(C2082&gt;764.99,C2082^3*3486.59308-C2082^2*7860012.00812+C2082*5908819377.96283-1481278321001.59,IF(C2082&gt;752.99,C2082^3*3588.471445-C2082^2*8028757.56264+C2082*5988077680.84934-1488767378546.26,C2082^3*899.851852-C2082^2*1969009.674601+C2082*1435480406.01138-348666163343.76))))-$E$1</f>
        <v>128356781.204834</v>
      </c>
      <c r="E2082" s="47" t="n">
        <f aca="false">D2082*100/$E$2</f>
        <v>86.1576099530271</v>
      </c>
      <c r="G2082" s="41" t="n">
        <f aca="false">[3]Plan1!$C2077</f>
        <v>-0.69</v>
      </c>
      <c r="H2082" s="41" t="n">
        <f aca="false">$J$5 + G2082</f>
        <v>759.31</v>
      </c>
      <c r="I2082" s="47" t="n">
        <f aca="false">IF(H2082&gt;$J$5,$J$2+$J$1,(IF(H2082&gt;739.99,H2082^3*2498.244218-H2082^2*5471052.355142+H2082*3994605728.77515-972400879260.135,H2082^3*1396.138889-H2082^2*3002770.071427+H2082*2152080038.43115-513963640099.415)))-$J$1</f>
        <v>82829749.4523926</v>
      </c>
      <c r="J2082" s="47" t="n">
        <f aca="false">I2082*100/$J$2</f>
        <v>94.1863134247703</v>
      </c>
      <c r="L2082" s="41" t="n">
        <f aca="false">[4]Plan1!$C2077</f>
        <v>-1.75</v>
      </c>
      <c r="M2082" s="41" t="n">
        <f aca="false">$O$5 + L2082</f>
        <v>837.03</v>
      </c>
      <c r="N2082" s="47" t="n">
        <f aca="false">IF(M2082&gt;$O$5,$O$2+$O$1,(M2082^3*3270.5936-M2082^2*8015778.389801+M2082*6549018422.82398-1783686174686.87))-$O$1</f>
        <v>30684425.0351563</v>
      </c>
      <c r="O2082" s="41" t="n">
        <f aca="false">N2082*100/$O$2</f>
        <v>78.5031547565147</v>
      </c>
      <c r="R2082" s="47" t="n">
        <f aca="false">SUM(D2082,I2082,N2082)</f>
        <v>241870955.692383</v>
      </c>
      <c r="S2082" s="41" t="n">
        <f aca="false">R2082*100/$R$2</f>
        <v>87.6317506405935</v>
      </c>
      <c r="U2082" s="41" t="n">
        <f aca="false">[1]Plan1!$B2077</f>
        <v>14.43</v>
      </c>
    </row>
    <row r="2083" customFormat="false" ht="15" hidden="false" customHeight="false" outlineLevel="0" collapsed="false">
      <c r="A2083" s="46" t="n">
        <v>44081</v>
      </c>
      <c r="B2083" s="41" t="n">
        <f aca="false">[2]Plan1!$C2078</f>
        <v>-1.9</v>
      </c>
      <c r="C2083" s="41" t="n">
        <f aca="false">$E$5 + B2083</f>
        <v>779.1</v>
      </c>
      <c r="D2083" s="47" t="n">
        <f aca="false">IF(C2083&gt;$E$5,$E$2+$E$1,(IF(C2083&gt;764.99,C2083^3*3486.59308-C2083^2*7860012.00812+C2083*5908819377.96283-1481278321001.59,IF(C2083&gt;752.99,C2083^3*3588.471445-C2083^2*8028757.56264+C2083*5988077680.84934-1488767378546.26,C2083^3*899.851852-C2083^2*1969009.674601+C2083*1435480406.01138-348666163343.76))))-$E$1</f>
        <v>128148639.519287</v>
      </c>
      <c r="E2083" s="47" t="n">
        <f aca="false">D2083*100/$E$2</f>
        <v>86.0178978942642</v>
      </c>
      <c r="G2083" s="41" t="n">
        <f aca="false">[3]Plan1!$C2078</f>
        <v>-0.71</v>
      </c>
      <c r="H2083" s="41" t="n">
        <f aca="false">$J$5 + G2083</f>
        <v>759.29</v>
      </c>
      <c r="I2083" s="47" t="n">
        <f aca="false">IF(H2083&gt;$J$5,$J$2+$J$1,(IF(H2083&gt;739.99,H2083^3*2498.244218-H2083^2*5471052.355142+H2083*3994605728.77515-972400879260.135,H2083^3*1396.138889-H2083^2*3002770.071427+H2083*2152080038.43115-513963640099.415)))-$J$1</f>
        <v>82684699.8461914</v>
      </c>
      <c r="J2083" s="47" t="n">
        <f aca="false">I2083*100/$J$2</f>
        <v>94.0213764575318</v>
      </c>
      <c r="L2083" s="41" t="n">
        <f aca="false">[4]Plan1!$C2078</f>
        <v>-1.77</v>
      </c>
      <c r="M2083" s="41" t="n">
        <f aca="false">$O$5 + L2083</f>
        <v>837.01</v>
      </c>
      <c r="N2083" s="47" t="n">
        <f aca="false">IF(M2083&gt;$O$5,$O$2+$O$1,(M2083^3*3270.5936-M2083^2*8015778.389801+M2083*6549018422.82398-1783686174686.87))-$O$1</f>
        <v>30595570.3730469</v>
      </c>
      <c r="O2083" s="41" t="n">
        <f aca="false">N2083*100/$O$2</f>
        <v>78.2758286364255</v>
      </c>
      <c r="R2083" s="47" t="n">
        <f aca="false">SUM(D2083,I2083,N2083)</f>
        <v>241428909.738525</v>
      </c>
      <c r="S2083" s="41" t="n">
        <f aca="false">R2083*100/$R$2</f>
        <v>87.4715939128491</v>
      </c>
      <c r="U2083" s="41" t="n">
        <f aca="false">[1]Plan1!$B2078</f>
        <v>14.16</v>
      </c>
    </row>
    <row r="2084" customFormat="false" ht="15" hidden="false" customHeight="false" outlineLevel="0" collapsed="false">
      <c r="A2084" s="46" t="n">
        <v>44082</v>
      </c>
      <c r="B2084" s="41" t="n">
        <f aca="false">[2]Plan1!$C2079</f>
        <v>-1.93</v>
      </c>
      <c r="C2084" s="41" t="n">
        <f aca="false">$E$5 + B2084</f>
        <v>779.07</v>
      </c>
      <c r="D2084" s="47" t="n">
        <f aca="false">IF(C2084&gt;$E$5,$E$2+$E$1,(IF(C2084&gt;764.99,C2084^3*3486.59308-C2084^2*7860012.00812+C2084*5908819377.96283-1481278321001.59,IF(C2084&gt;752.99,C2084^3*3588.471445-C2084^2*8028757.56264+C2084*5988077680.84934-1488767378546.26,C2084^3*899.851852-C2084^2*1969009.674601+C2084*1435480406.01138-348666163343.76))))-$E$1</f>
        <v>127836860.739014</v>
      </c>
      <c r="E2084" s="47" t="n">
        <f aca="false">D2084*100/$E$2</f>
        <v>85.8086209531452</v>
      </c>
      <c r="G2084" s="41" t="n">
        <f aca="false">[3]Plan1!$C2079</f>
        <v>-0.72</v>
      </c>
      <c r="H2084" s="41" t="n">
        <f aca="false">$J$5 + G2084</f>
        <v>759.28</v>
      </c>
      <c r="I2084" s="47" t="n">
        <f aca="false">IF(H2084&gt;$J$5,$J$2+$J$1,(IF(H2084&gt;739.99,H2084^3*2498.244218-H2084^2*5471052.355142+H2084*3994605728.77515-972400879260.135,H2084^3*1396.138889-H2084^2*3002770.071427+H2084*2152080038.43115-513963640099.415)))-$J$1</f>
        <v>82612240.9372559</v>
      </c>
      <c r="J2084" s="47" t="n">
        <f aca="false">I2084*100/$J$2</f>
        <v>93.9389829026491</v>
      </c>
      <c r="L2084" s="41" t="n">
        <f aca="false">[4]Plan1!$C2079</f>
        <v>-1.79</v>
      </c>
      <c r="M2084" s="41" t="n">
        <f aca="false">$O$5 + L2084</f>
        <v>836.99</v>
      </c>
      <c r="N2084" s="47" t="n">
        <f aca="false">IF(M2084&gt;$O$5,$O$2+$O$1,(M2084^3*3270.5936-M2084^2*8015778.389801+M2084*6549018422.82398-1783686174686.87))-$O$1</f>
        <v>30506873.1342773</v>
      </c>
      <c r="O2084" s="41" t="n">
        <f aca="false">N2084*100/$O$2</f>
        <v>78.0489052688336</v>
      </c>
      <c r="R2084" s="47" t="n">
        <f aca="false">SUM(D2084,I2084,N2084)</f>
        <v>240955974.810547</v>
      </c>
      <c r="S2084" s="41" t="n">
        <f aca="false">R2084*100/$R$2</f>
        <v>87.3002458667011</v>
      </c>
      <c r="U2084" s="41" t="n">
        <f aca="false">[1]Plan1!$B2079</f>
        <v>13.09</v>
      </c>
    </row>
    <row r="2085" customFormat="false" ht="15" hidden="false" customHeight="false" outlineLevel="0" collapsed="false">
      <c r="A2085" s="46" t="n">
        <v>44083</v>
      </c>
      <c r="B2085" s="41" t="n">
        <f aca="false">[2]Plan1!$C2080</f>
        <v>-1.96</v>
      </c>
      <c r="C2085" s="41" t="n">
        <f aca="false">$E$5 + B2085</f>
        <v>779.04</v>
      </c>
      <c r="D2085" s="47" t="n">
        <f aca="false">IF(C2085&gt;$E$5,$E$2+$E$1,(IF(C2085&gt;764.99,C2085^3*3486.59308-C2085^2*7860012.00812+C2085*5908819377.96283-1481278321001.59,IF(C2085&gt;752.99,C2085^3*3588.471445-C2085^2*8028757.56264+C2085*5988077680.84934-1488767378546.26,C2085^3*899.851852-C2085^2*1969009.674601+C2085*1435480406.01138-348666163343.76))))-$E$1</f>
        <v>127525601.95874</v>
      </c>
      <c r="E2085" s="47" t="n">
        <f aca="false">D2085*100/$E$2</f>
        <v>85.5996930544122</v>
      </c>
      <c r="G2085" s="41" t="n">
        <f aca="false">[3]Plan1!$C2080</f>
        <v>-0.74</v>
      </c>
      <c r="H2085" s="41" t="n">
        <f aca="false">$J$5 + G2085</f>
        <v>759.26</v>
      </c>
      <c r="I2085" s="47" t="n">
        <f aca="false">IF(H2085&gt;$J$5,$J$2+$J$1,(IF(H2085&gt;739.99,H2085^3*2498.244218-H2085^2*5471052.355142+H2085*3994605728.77515-972400879260.135,H2085^3*1396.138889-H2085^2*3002770.071427+H2085*2152080038.43115-513963640099.415)))-$J$1</f>
        <v>82467454.833252</v>
      </c>
      <c r="J2085" s="47" t="n">
        <f aca="false">I2085*100/$J$2</f>
        <v>93.7743455656848</v>
      </c>
      <c r="L2085" s="41" t="n">
        <f aca="false">[4]Plan1!$C2080</f>
        <v>-1.8</v>
      </c>
      <c r="M2085" s="41" t="n">
        <f aca="false">$O$5 + L2085</f>
        <v>836.98</v>
      </c>
      <c r="N2085" s="47" t="n">
        <f aca="false">IF(M2085&gt;$O$5,$O$2+$O$1,(M2085^3*3270.5936-M2085^2*8015778.389801+M2085*6549018422.82398-1783686174686.87))-$O$1</f>
        <v>30462583.5</v>
      </c>
      <c r="O2085" s="41" t="n">
        <f aca="false">N2085*100/$O$2</f>
        <v>77.9355944927705</v>
      </c>
      <c r="R2085" s="47" t="n">
        <f aca="false">SUM(D2085,I2085,N2085)</f>
        <v>240455640.291992</v>
      </c>
      <c r="S2085" s="41" t="n">
        <f aca="false">R2085*100/$R$2</f>
        <v>87.1189707332674</v>
      </c>
      <c r="U2085" s="41" t="n">
        <f aca="false">[1]Plan1!$B2080</f>
        <v>12.58</v>
      </c>
    </row>
    <row r="2086" customFormat="false" ht="15" hidden="false" customHeight="false" outlineLevel="0" collapsed="false">
      <c r="A2086" s="46" t="n">
        <v>44084</v>
      </c>
      <c r="B2086" s="41" t="n">
        <f aca="false">[2]Plan1!$C2081</f>
        <v>-1.99</v>
      </c>
      <c r="C2086" s="41" t="n">
        <f aca="false">$E$5 + B2086</f>
        <v>779.01</v>
      </c>
      <c r="D2086" s="47" t="n">
        <f aca="false">IF(C2086&gt;$E$5,$E$2+$E$1,(IF(C2086&gt;764.99,C2086^3*3486.59308-C2086^2*7860012.00812+C2086*5908819377.96283-1481278321001.59,IF(C2086&gt;752.99,C2086^3*3588.471445-C2086^2*8028757.56264+C2086*5988077680.84934-1488767378546.26,C2086^3*899.851852-C2086^2*1969009.674601+C2086*1435480406.01138-348666163343.76))))-$E$1</f>
        <v>127214862.614014</v>
      </c>
      <c r="E2086" s="47" t="n">
        <f aca="false">D2086*100/$E$2</f>
        <v>85.3911138191844</v>
      </c>
      <c r="G2086" s="41" t="n">
        <f aca="false">[3]Plan1!$C2081</f>
        <v>-0.76</v>
      </c>
      <c r="H2086" s="41" t="n">
        <f aca="false">$J$5 + G2086</f>
        <v>759.24</v>
      </c>
      <c r="I2086" s="47" t="n">
        <f aca="false">IF(H2086&gt;$J$5,$J$2+$J$1,(IF(H2086&gt;739.99,H2086^3*2498.244218-H2086^2*5471052.355142+H2086*3994605728.77515-972400879260.135,H2086^3*1396.138889-H2086^2*3002770.071427+H2086*2152080038.43115-513963640099.415)))-$J$1</f>
        <v>82322844.2478027</v>
      </c>
      <c r="J2086" s="47" t="n">
        <f aca="false">I2086*100/$J$2</f>
        <v>93.6099078121518</v>
      </c>
      <c r="L2086" s="41" t="n">
        <f aca="false">[4]Plan1!$C2081</f>
        <v>-1.81</v>
      </c>
      <c r="M2086" s="41" t="n">
        <f aca="false">$O$5 + L2086</f>
        <v>836.97</v>
      </c>
      <c r="N2086" s="47" t="n">
        <f aca="false">IF(M2086&gt;$O$5,$O$2+$O$1,(M2086^3*3270.5936-M2086^2*8015778.389801+M2086*6549018422.82398-1783686174686.87))-$O$1</f>
        <v>30418333.1645508</v>
      </c>
      <c r="O2086" s="41" t="n">
        <f aca="false">N2086*100/$O$2</f>
        <v>77.8223842589852</v>
      </c>
      <c r="R2086" s="47" t="n">
        <f aca="false">SUM(D2086,I2086,N2086)</f>
        <v>239956040.026367</v>
      </c>
      <c r="S2086" s="41" t="n">
        <f aca="false">R2086*100/$R$2</f>
        <v>86.9379616254483</v>
      </c>
      <c r="U2086" s="41" t="n">
        <f aca="false">[1]Plan1!$B2081</f>
        <v>14.16</v>
      </c>
    </row>
    <row r="2087" customFormat="false" ht="15" hidden="false" customHeight="false" outlineLevel="0" collapsed="false">
      <c r="A2087" s="46" t="n">
        <v>44085</v>
      </c>
      <c r="B2087" s="41" t="n">
        <f aca="false">[2]Plan1!$C2082</f>
        <v>-2.01</v>
      </c>
      <c r="C2087" s="41" t="n">
        <f aca="false">$E$5 + B2087</f>
        <v>778.99</v>
      </c>
      <c r="D2087" s="47" t="n">
        <f aca="false">IF(C2087&gt;$E$5,$E$2+$E$1,(IF(C2087&gt;764.99,C2087^3*3486.59308-C2087^2*7860012.00812+C2087*5908819377.96283-1481278321001.59,IF(C2087&gt;752.99,C2087^3*3588.471445-C2087^2*8028757.56264+C2087*5988077680.84934-1488767378546.26,C2087^3*899.851852-C2087^2*1969009.674601+C2087*1435480406.01138-348666163343.76))))-$E$1</f>
        <v>127007991.344482</v>
      </c>
      <c r="E2087" s="47" t="n">
        <f aca="false">D2087*100/$E$2</f>
        <v>85.2522545085702</v>
      </c>
      <c r="G2087" s="41" t="n">
        <f aca="false">[3]Plan1!$C2082</f>
        <v>-0.78</v>
      </c>
      <c r="H2087" s="41" t="n">
        <f aca="false">$J$5 + G2087</f>
        <v>759.22</v>
      </c>
      <c r="I2087" s="47" t="n">
        <f aca="false">IF(H2087&gt;$J$5,$J$2+$J$1,(IF(H2087&gt;739.99,H2087^3*2498.244218-H2087^2*5471052.355142+H2087*3994605728.77515-972400879260.135,H2087^3*1396.138889-H2087^2*3002770.071427+H2087*2152080038.43115-513963640099.415)))-$J$1</f>
        <v>82178409.0617676</v>
      </c>
      <c r="J2087" s="47" t="n">
        <f aca="false">I2087*100/$J$2</f>
        <v>93.4456695065742</v>
      </c>
      <c r="L2087" s="41" t="n">
        <f aca="false">[4]Plan1!$C2082</f>
        <v>-1.84</v>
      </c>
      <c r="M2087" s="41" t="n">
        <f aca="false">$O$5 + L2087</f>
        <v>836.94</v>
      </c>
      <c r="N2087" s="47" t="n">
        <f aca="false">IF(M2087&gt;$O$5,$O$2+$O$1,(M2087^3*3270.5936-M2087^2*8015778.389801+M2087*6549018422.82398-1783686174686.87))-$O$1</f>
        <v>30285817.7412109</v>
      </c>
      <c r="O2087" s="41" t="n">
        <f aca="false">N2087*100/$O$2</f>
        <v>77.4833562741312</v>
      </c>
      <c r="R2087" s="47" t="n">
        <f aca="false">SUM(D2087,I2087,N2087)</f>
        <v>239472218.147461</v>
      </c>
      <c r="S2087" s="41" t="n">
        <f aca="false">R2087*100/$R$2</f>
        <v>86.7626691513048</v>
      </c>
      <c r="U2087" s="41" t="n">
        <f aca="false">[1]Plan1!$B2082</f>
        <v>12.32</v>
      </c>
    </row>
    <row r="2088" customFormat="false" ht="15" hidden="false" customHeight="false" outlineLevel="0" collapsed="false">
      <c r="A2088" s="46" t="n">
        <v>44086</v>
      </c>
      <c r="B2088" s="41" t="n">
        <f aca="false">[2]Plan1!$C2083</f>
        <v>-2.04</v>
      </c>
      <c r="C2088" s="41" t="n">
        <f aca="false">$E$5 + B2088</f>
        <v>778.96</v>
      </c>
      <c r="D2088" s="47" t="n">
        <f aca="false">IF(C2088&gt;$E$5,$E$2+$E$1,(IF(C2088&gt;764.99,C2088^3*3486.59308-C2088^2*7860012.00812+C2088*5908819377.96283-1481278321001.59,IF(C2088&gt;752.99,C2088^3*3588.471445-C2088^2*8028757.56264+C2088*5988077680.84934-1488767378546.26,C2088^3*899.851852-C2088^2*1969009.674601+C2088*1435480406.01138-348666163343.76))))-$E$1</f>
        <v>126698116.466064</v>
      </c>
      <c r="E2088" s="47" t="n">
        <f aca="false">D2088*100/$E$2</f>
        <v>85.0442555336943</v>
      </c>
      <c r="G2088" s="41" t="n">
        <f aca="false">[3]Plan1!$C2083</f>
        <v>-0.8</v>
      </c>
      <c r="H2088" s="41" t="n">
        <f aca="false">$J$5 + G2088</f>
        <v>759.2</v>
      </c>
      <c r="I2088" s="47" t="n">
        <f aca="false">IF(H2088&gt;$J$5,$J$2+$J$1,(IF(H2088&gt;739.99,H2088^3*2498.244218-H2088^2*5471052.355142+H2088*3994605728.77515-972400879260.135,H2088^3*1396.138889-H2088^2*3002770.071427+H2088*2152080038.43115-513963640099.415)))-$J$1</f>
        <v>82034149.154541</v>
      </c>
      <c r="J2088" s="47" t="n">
        <f aca="false">I2088*100/$J$2</f>
        <v>93.2816305118109</v>
      </c>
      <c r="L2088" s="41" t="n">
        <f aca="false">[4]Plan1!$C2083</f>
        <v>-1.86</v>
      </c>
      <c r="M2088" s="41" t="n">
        <f aca="false">$O$5 + L2088</f>
        <v>836.92</v>
      </c>
      <c r="N2088" s="47" t="n">
        <f aca="false">IF(M2088&gt;$O$5,$O$2+$O$1,(M2088^3*3270.5936-M2088^2*8015778.389801+M2088*6549018422.82398-1783686174686.87))-$O$1</f>
        <v>30197670.2514648</v>
      </c>
      <c r="O2088" s="41" t="n">
        <f aca="false">N2088*100/$O$2</f>
        <v>77.257839386622</v>
      </c>
      <c r="R2088" s="47" t="n">
        <f aca="false">SUM(D2088,I2088,N2088)</f>
        <v>238929935.87207</v>
      </c>
      <c r="S2088" s="41" t="n">
        <f aca="false">R2088*100/$R$2</f>
        <v>86.5661960154634</v>
      </c>
      <c r="U2088" s="41" t="n">
        <f aca="false">[1]Plan1!$B2083</f>
        <v>12.32</v>
      </c>
    </row>
    <row r="2089" customFormat="false" ht="15" hidden="false" customHeight="false" outlineLevel="0" collapsed="false">
      <c r="A2089" s="46" t="n">
        <v>44087</v>
      </c>
      <c r="B2089" s="41" t="n">
        <f aca="false">[2]Plan1!$C2084</f>
        <v>-2.08</v>
      </c>
      <c r="C2089" s="41" t="n">
        <f aca="false">$E$5 + B2089</f>
        <v>778.92</v>
      </c>
      <c r="D2089" s="47" t="n">
        <f aca="false">IF(C2089&gt;$E$5,$E$2+$E$1,(IF(C2089&gt;764.99,C2089^3*3486.59308-C2089^2*7860012.00812+C2089*5908819377.96283-1481278321001.59,IF(C2089&gt;752.99,C2089^3*3588.471445-C2089^2*8028757.56264+C2089*5988077680.84934-1488767378546.26,C2089^3*899.851852-C2089^2*1969009.674601+C2089*1435480406.01138-348666163343.76))))-$E$1</f>
        <v>126285755.529053</v>
      </c>
      <c r="E2089" s="47" t="n">
        <f aca="false">D2089*100/$E$2</f>
        <v>84.7674642926127</v>
      </c>
      <c r="G2089" s="41" t="n">
        <f aca="false">[3]Plan1!$C2084</f>
        <v>-0.82</v>
      </c>
      <c r="H2089" s="41" t="n">
        <f aca="false">$J$5 + G2089</f>
        <v>759.18</v>
      </c>
      <c r="I2089" s="47" t="n">
        <f aca="false">IF(H2089&gt;$J$5,$J$2+$J$1,(IF(H2089&gt;739.99,H2089^3*2498.244218-H2089^2*5471052.355142+H2089*3994605728.77515-972400879260.135,H2089^3*1396.138889-H2089^2*3002770.071427+H2089*2152080038.43115-513963640099.415)))-$J$1</f>
        <v>81890064.4060059</v>
      </c>
      <c r="J2089" s="47" t="n">
        <f aca="false">I2089*100/$J$2</f>
        <v>93.1177906912756</v>
      </c>
      <c r="L2089" s="41" t="n">
        <f aca="false">[4]Plan1!$C2084</f>
        <v>-1.9</v>
      </c>
      <c r="M2089" s="41" t="n">
        <f aca="false">$O$5 + L2089</f>
        <v>836.88</v>
      </c>
      <c r="N2089" s="47" t="n">
        <f aca="false">IF(M2089&gt;$O$5,$O$2+$O$1,(M2089^3*3270.5936-M2089^2*8015778.389801+M2089*6549018422.82398-1783686174686.87))-$O$1</f>
        <v>30021845.2675781</v>
      </c>
      <c r="O2089" s="41" t="n">
        <f aca="false">N2089*100/$O$2</f>
        <v>76.8080080502256</v>
      </c>
      <c r="R2089" s="47" t="n">
        <f aca="false">SUM(D2089,I2089,N2089)</f>
        <v>238197665.202637</v>
      </c>
      <c r="S2089" s="41" t="n">
        <f aca="false">R2089*100/$R$2</f>
        <v>86.3008885893545</v>
      </c>
      <c r="U2089" s="41" t="n">
        <f aca="false">[1]Plan1!$B2084</f>
        <v>12.58</v>
      </c>
    </row>
    <row r="2090" customFormat="false" ht="15" hidden="false" customHeight="false" outlineLevel="0" collapsed="false">
      <c r="A2090" s="46" t="n">
        <v>44088</v>
      </c>
      <c r="B2090" s="41" t="n">
        <f aca="false">[2]Plan1!$C2085</f>
        <v>-2.11</v>
      </c>
      <c r="C2090" s="41" t="n">
        <f aca="false">$E$5 + B2090</f>
        <v>778.89</v>
      </c>
      <c r="D2090" s="47" t="n">
        <f aca="false">IF(C2090&gt;$E$5,$E$2+$E$1,(IF(C2090&gt;764.99,C2090^3*3486.59308-C2090^2*7860012.00812+C2090*5908819377.96283-1481278321001.59,IF(C2090&gt;752.99,C2090^3*3588.471445-C2090^2*8028757.56264+C2090*5988077680.84934-1488767378546.26,C2090^3*899.851852-C2090^2*1969009.674601+C2090*1435480406.01138-348666163343.76))))-$E$1</f>
        <v>125977088.270264</v>
      </c>
      <c r="E2090" s="47" t="n">
        <f aca="false">D2090*100/$E$2</f>
        <v>84.5602759147304</v>
      </c>
      <c r="G2090" s="41" t="n">
        <f aca="false">[3]Plan1!$C2085</f>
        <v>-0.85</v>
      </c>
      <c r="H2090" s="41" t="n">
        <f aca="false">$J$5 + G2090</f>
        <v>759.15</v>
      </c>
      <c r="I2090" s="47" t="n">
        <f aca="false">IF(H2090&gt;$J$5,$J$2+$J$1,(IF(H2090&gt;739.99,H2090^3*2498.244218-H2090^2*5471052.355142+H2090*3994605728.77515-972400879260.135,H2090^3*1396.138889-H2090^2*3002770.071427+H2090*2152080038.43115-513963640099.415)))-$J$1</f>
        <v>81674265.4438477</v>
      </c>
      <c r="J2090" s="47" t="n">
        <f aca="false">I2090*100/$J$2</f>
        <v>92.8724041143398</v>
      </c>
      <c r="L2090" s="41" t="n">
        <f aca="false">[4]Plan1!$C2085</f>
        <v>-1.93</v>
      </c>
      <c r="M2090" s="41" t="n">
        <f aca="false">$O$5 + L2090</f>
        <v>836.85</v>
      </c>
      <c r="N2090" s="47" t="n">
        <f aca="false">IF(M2090&gt;$O$5,$O$2+$O$1,(M2090^3*3270.5936-M2090^2*8015778.389801+M2090*6549018422.82398-1783686174686.87))-$O$1</f>
        <v>29890387.1591797</v>
      </c>
      <c r="O2090" s="41" t="n">
        <f aca="false">N2090*100/$O$2</f>
        <v>76.4716851041128</v>
      </c>
      <c r="R2090" s="47" t="n">
        <f aca="false">SUM(D2090,I2090,N2090)</f>
        <v>237541740.873291</v>
      </c>
      <c r="S2090" s="41" t="n">
        <f aca="false">R2090*100/$R$2</f>
        <v>86.0632420430639</v>
      </c>
      <c r="U2090" s="41" t="n">
        <f aca="false">[1]Plan1!$B2085</f>
        <v>12.32</v>
      </c>
    </row>
    <row r="2091" customFormat="false" ht="15" hidden="false" customHeight="false" outlineLevel="0" collapsed="false">
      <c r="A2091" s="46" t="n">
        <v>44089</v>
      </c>
      <c r="B2091" s="41" t="n">
        <f aca="false">[2]Plan1!$C2086</f>
        <v>-2.14</v>
      </c>
      <c r="C2091" s="41" t="n">
        <f aca="false">$E$5 + B2091</f>
        <v>778.86</v>
      </c>
      <c r="D2091" s="47" t="n">
        <f aca="false">IF(C2091&gt;$E$5,$E$2+$E$1,(IF(C2091&gt;764.99,C2091^3*3486.59308-C2091^2*7860012.00812+C2091*5908819377.96283-1481278321001.59,IF(C2091&gt;752.99,C2091^3*3588.471445-C2091^2*8028757.56264+C2091*5988077680.84934-1488767378546.26,C2091^3*899.851852-C2091^2*1969009.674601+C2091*1435480406.01138-348666163343.76))))-$E$1</f>
        <v>125668937.621826</v>
      </c>
      <c r="E2091" s="47" t="n">
        <f aca="false">D2091*100/$E$2</f>
        <v>84.3534343039823</v>
      </c>
      <c r="G2091" s="41" t="n">
        <f aca="false">[3]Plan1!$C2086</f>
        <v>-0.87</v>
      </c>
      <c r="H2091" s="41" t="n">
        <f aca="false">$J$5 + G2091</f>
        <v>759.13</v>
      </c>
      <c r="I2091" s="47" t="n">
        <f aca="false">IF(H2091&gt;$J$5,$J$2+$J$1,(IF(H2091&gt;739.99,H2091^3*2498.244218-H2091^2*5471052.355142+H2091*3994605728.77515-972400879260.135,H2091^3*1396.138889-H2091^2*3002770.071427+H2091*2152080038.43115-513963640099.415)))-$J$1</f>
        <v>81530618.0681152</v>
      </c>
      <c r="J2091" s="47" t="n">
        <f aca="false">I2091*100/$J$2</f>
        <v>92.7090616336149</v>
      </c>
      <c r="L2091" s="41" t="n">
        <f aca="false">[4]Plan1!$C2086</f>
        <v>-1.95</v>
      </c>
      <c r="M2091" s="41" t="n">
        <f aca="false">$O$5 + L2091</f>
        <v>836.83</v>
      </c>
      <c r="N2091" s="47" t="n">
        <f aca="false">IF(M2091&gt;$O$5,$O$2+$O$1,(M2091^3*3270.5936-M2091^2*8015778.389801+M2091*6549018422.82398-1783686174686.87))-$O$1</f>
        <v>29802943.6640625</v>
      </c>
      <c r="O2091" s="41" t="n">
        <f aca="false">N2091*100/$O$2</f>
        <v>76.2479693192555</v>
      </c>
      <c r="R2091" s="47" t="n">
        <f aca="false">SUM(D2091,I2091,N2091)</f>
        <v>237002499.354004</v>
      </c>
      <c r="S2091" s="41" t="n">
        <f aca="false">R2091*100/$R$2</f>
        <v>85.8678705970878</v>
      </c>
      <c r="U2091" s="41" t="n">
        <f aca="false">[1]Plan1!$B2086</f>
        <v>12.07</v>
      </c>
    </row>
    <row r="2092" customFormat="false" ht="15" hidden="false" customHeight="false" outlineLevel="0" collapsed="false">
      <c r="A2092" s="46" t="n">
        <v>44090</v>
      </c>
      <c r="B2092" s="41" t="n">
        <f aca="false">[2]Plan1!$C2087</f>
        <v>-2.18</v>
      </c>
      <c r="C2092" s="41" t="n">
        <f aca="false">$E$5 + B2092</f>
        <v>778.82</v>
      </c>
      <c r="D2092" s="47" t="n">
        <f aca="false">IF(C2092&gt;$E$5,$E$2+$E$1,(IF(C2092&gt;764.99,C2092^3*3486.59308-C2092^2*7860012.00812+C2092*5908819377.96283-1481278321001.59,IF(C2092&gt;752.99,C2092^3*3588.471445-C2092^2*8028757.56264+C2092*5988077680.84934-1488767378546.26,C2092^3*899.851852-C2092^2*1969009.674601+C2092*1435480406.01138-348666163343.76))))-$E$1</f>
        <v>125258872.728271</v>
      </c>
      <c r="E2092" s="47" t="n">
        <f aca="false">D2092*100/$E$2</f>
        <v>84.0781842484521</v>
      </c>
      <c r="G2092" s="41" t="n">
        <f aca="false">[3]Plan1!$C2087</f>
        <v>-0.89</v>
      </c>
      <c r="H2092" s="41" t="n">
        <f aca="false">$J$5 + G2092</f>
        <v>759.11</v>
      </c>
      <c r="I2092" s="47" t="n">
        <f aca="false">IF(H2092&gt;$J$5,$J$2+$J$1,(IF(H2092&gt;739.99,H2092^3*2498.244218-H2092^2*5471052.355142+H2092*3994605728.77515-972400879260.135,H2092^3*1396.138889-H2092^2*3002770.071427+H2092*2152080038.43115-513963640099.415)))-$J$1</f>
        <v>81387145.4313965</v>
      </c>
      <c r="J2092" s="47" t="n">
        <f aca="false">I2092*100/$J$2</f>
        <v>92.5459178498994</v>
      </c>
      <c r="L2092" s="41" t="n">
        <f aca="false">[4]Plan1!$C2087</f>
        <v>-1.96</v>
      </c>
      <c r="M2092" s="41" t="n">
        <f aca="false">$O$5 + L2092</f>
        <v>836.82</v>
      </c>
      <c r="N2092" s="47" t="n">
        <f aca="false">IF(M2092&gt;$O$5,$O$2+$O$1,(M2092^3*3270.5936-M2092^2*8015778.389801+M2092*6549018422.82398-1783686174686.87))-$O$1</f>
        <v>29759280.4296875</v>
      </c>
      <c r="O2092" s="41" t="n">
        <f aca="false">N2092*100/$O$2</f>
        <v>76.1362611271879</v>
      </c>
      <c r="R2092" s="47" t="n">
        <f aca="false">SUM(D2092,I2092,N2092)</f>
        <v>236405298.589355</v>
      </c>
      <c r="S2092" s="41" t="n">
        <f aca="false">R2092*100/$R$2</f>
        <v>85.6515000604096</v>
      </c>
      <c r="U2092" s="41" t="n">
        <f aca="false">[1]Plan1!$B2087</f>
        <v>11.58</v>
      </c>
    </row>
    <row r="2093" customFormat="false" ht="15" hidden="false" customHeight="false" outlineLevel="0" collapsed="false">
      <c r="A2093" s="46" t="n">
        <v>44091</v>
      </c>
      <c r="B2093" s="41" t="n">
        <f aca="false">[2]Plan1!$C2088</f>
        <v>-2.21</v>
      </c>
      <c r="C2093" s="41" t="n">
        <f aca="false">$E$5 + B2093</f>
        <v>778.79</v>
      </c>
      <c r="D2093" s="47" t="n">
        <f aca="false">IF(C2093&gt;$E$5,$E$2+$E$1,(IF(C2093&gt;764.99,C2093^3*3486.59308-C2093^2*7860012.00812+C2093*5908819377.96283-1481278321001.59,IF(C2093&gt;752.99,C2093^3*3588.471445-C2093^2*8028757.56264+C2093*5988077680.84934-1488767378546.26,C2093^3*899.851852-C2093^2*1969009.674601+C2093*1435480406.01138-348666163343.76))))-$E$1</f>
        <v>124951925.30542</v>
      </c>
      <c r="E2093" s="47" t="n">
        <f aca="false">D2093*100/$E$2</f>
        <v>83.8721502852606</v>
      </c>
      <c r="G2093" s="41" t="n">
        <f aca="false">[3]Plan1!$C2088</f>
        <v>-0.91</v>
      </c>
      <c r="H2093" s="41" t="n">
        <f aca="false">$J$5 + G2093</f>
        <v>759.09</v>
      </c>
      <c r="I2093" s="47" t="n">
        <f aca="false">IF(H2093&gt;$J$5,$J$2+$J$1,(IF(H2093&gt;739.99,H2093^3*2498.244218-H2093^2*5471052.355142+H2093*3994605728.77515-972400879260.135,H2093^3*1396.138889-H2093^2*3002770.071427+H2093*2152080038.43115-513963640099.415)))-$J$1</f>
        <v>81243847.4138184</v>
      </c>
      <c r="J2093" s="47" t="n">
        <f aca="false">I2093*100/$J$2</f>
        <v>92.3829726268848</v>
      </c>
      <c r="L2093" s="41" t="n">
        <f aca="false">[4]Plan1!$C2088</f>
        <v>-1.98</v>
      </c>
      <c r="M2093" s="41" t="n">
        <f aca="false">$O$5 + L2093</f>
        <v>836.8</v>
      </c>
      <c r="N2093" s="47" t="n">
        <f aca="false">IF(M2093&gt;$O$5,$O$2+$O$1,(M2093^3*3270.5936-M2093^2*8015778.389801+M2093*6549018422.82398-1783686174686.87))-$O$1</f>
        <v>29672070.8916016</v>
      </c>
      <c r="O2093" s="41" t="n">
        <f aca="false">N2093*100/$O$2</f>
        <v>75.9131438989276</v>
      </c>
      <c r="R2093" s="47" t="n">
        <f aca="false">SUM(D2093,I2093,N2093)</f>
        <v>235867843.61084</v>
      </c>
      <c r="S2093" s="41" t="n">
        <f aca="false">R2093*100/$R$2</f>
        <v>85.4567758922142</v>
      </c>
      <c r="U2093" s="41" t="n">
        <f aca="false">[1]Plan1!$B2088</f>
        <v>12.58</v>
      </c>
    </row>
    <row r="2094" customFormat="false" ht="15" hidden="false" customHeight="false" outlineLevel="0" collapsed="false">
      <c r="A2094" s="46" t="n">
        <v>44092</v>
      </c>
      <c r="B2094" s="41" t="n">
        <f aca="false">[2]Plan1!$C2089</f>
        <v>-2.24</v>
      </c>
      <c r="C2094" s="41" t="n">
        <f aca="false">$E$5 + B2094</f>
        <v>778.76</v>
      </c>
      <c r="D2094" s="47" t="n">
        <f aca="false">IF(C2094&gt;$E$5,$E$2+$E$1,(IF(C2094&gt;764.99,C2094^3*3486.59308-C2094^2*7860012.00812+C2094*5908819377.96283-1481278321001.59,IF(C2094&gt;752.99,C2094^3*3588.471445-C2094^2*8028757.56264+C2094*5988077680.84934-1488767378546.26,C2094^3*899.851852-C2094^2*1969009.674601+C2094*1435480406.01138-348666163343.76))))-$E$1</f>
        <v>124645492.608154</v>
      </c>
      <c r="E2094" s="47" t="n">
        <f aca="false">D2094*100/$E$2</f>
        <v>83.666461824082</v>
      </c>
      <c r="G2094" s="41" t="n">
        <f aca="false">[3]Plan1!$C2089</f>
        <v>-0.93</v>
      </c>
      <c r="H2094" s="41" t="n">
        <f aca="false">$J$5 + G2094</f>
        <v>759.07</v>
      </c>
      <c r="I2094" s="47" t="n">
        <f aca="false">IF(H2094&gt;$J$5,$J$2+$J$1,(IF(H2094&gt;739.99,H2094^3*2498.244218-H2094^2*5471052.355142+H2094*3994605728.77515-972400879260.135,H2094^3*1396.138889-H2094^2*3002770.071427+H2094*2152080038.43115-513963640099.415)))-$J$1</f>
        <v>81100723.8962402</v>
      </c>
      <c r="J2094" s="47" t="n">
        <f aca="false">I2094*100/$J$2</f>
        <v>92.2202258290955</v>
      </c>
      <c r="L2094" s="41" t="n">
        <f aca="false">[4]Plan1!$C2089</f>
        <v>-2.01</v>
      </c>
      <c r="M2094" s="41" t="n">
        <f aca="false">$O$5 + L2094</f>
        <v>836.77</v>
      </c>
      <c r="N2094" s="47" t="n">
        <f aca="false">IF(M2094&gt;$O$5,$O$2+$O$1,(M2094^3*3270.5936-M2094^2*8015778.389801+M2094*6549018422.82398-1783686174686.87))-$O$1</f>
        <v>29541548.6162109</v>
      </c>
      <c r="O2094" s="41" t="n">
        <f aca="false">N2094*100/$O$2</f>
        <v>75.5792151916951</v>
      </c>
      <c r="R2094" s="47" t="n">
        <f aca="false">SUM(D2094,I2094,N2094)</f>
        <v>235287765.120605</v>
      </c>
      <c r="S2094" s="41" t="n">
        <f aca="false">R2094*100/$R$2</f>
        <v>85.2466088902992</v>
      </c>
      <c r="U2094" s="41" t="n">
        <f aca="false">[1]Plan1!$B2089</f>
        <v>13.09</v>
      </c>
    </row>
    <row r="2095" customFormat="false" ht="15" hidden="false" customHeight="false" outlineLevel="0" collapsed="false">
      <c r="A2095" s="46" t="n">
        <v>44093</v>
      </c>
      <c r="B2095" s="41" t="n">
        <f aca="false">[2]Plan1!$C2090</f>
        <v>-2.27</v>
      </c>
      <c r="C2095" s="41" t="n">
        <f aca="false">$E$5 + B2095</f>
        <v>778.73</v>
      </c>
      <c r="D2095" s="47" t="n">
        <f aca="false">IF(C2095&gt;$E$5,$E$2+$E$1,(IF(C2095&gt;764.99,C2095^3*3486.59308-C2095^2*7860012.00812+C2095*5908819377.96283-1481278321001.59,IF(C2095&gt;752.99,C2095^3*3588.471445-C2095^2*8028757.56264+C2095*5988077680.84934-1488767378546.26,C2095^3*899.851852-C2095^2*1969009.674601+C2095*1435480406.01138-348666163343.76))))-$E$1</f>
        <v>124339574.075439</v>
      </c>
      <c r="E2095" s="47" t="n">
        <f aca="false">D2095*100/$E$2</f>
        <v>83.4611184883295</v>
      </c>
      <c r="G2095" s="41" t="n">
        <f aca="false">[3]Plan1!$C2090</f>
        <v>-0.95</v>
      </c>
      <c r="H2095" s="41" t="n">
        <f aca="false">$J$5 + G2095</f>
        <v>759.05</v>
      </c>
      <c r="I2095" s="47" t="n">
        <f aca="false">IF(H2095&gt;$J$5,$J$2+$J$1,(IF(H2095&gt;739.99,H2095^3*2498.244218-H2095^2*5471052.355142+H2095*3994605728.77515-972400879260.135,H2095^3*1396.138889-H2095^2*3002770.071427+H2095*2152080038.43115-513963640099.415)))-$J$1</f>
        <v>80957774.7580566</v>
      </c>
      <c r="J2095" s="47" t="n">
        <f aca="false">I2095*100/$J$2</f>
        <v>92.05767731939</v>
      </c>
      <c r="L2095" s="41" t="n">
        <f aca="false">[4]Plan1!$C2090</f>
        <v>-2.02</v>
      </c>
      <c r="M2095" s="41" t="n">
        <f aca="false">$O$5 + L2095</f>
        <v>836.76</v>
      </c>
      <c r="N2095" s="47" t="n">
        <f aca="false">IF(M2095&gt;$O$5,$O$2+$O$1,(M2095^3*3270.5936-M2095^2*8015778.389801+M2095*6549018422.82398-1783686174686.87))-$O$1</f>
        <v>29498118.9863281</v>
      </c>
      <c r="O2095" s="41" t="n">
        <f aca="false">N2095*100/$O$2</f>
        <v>75.4681046542872</v>
      </c>
      <c r="R2095" s="47" t="n">
        <f aca="false">SUM(D2095,I2095,N2095)</f>
        <v>234795467.819824</v>
      </c>
      <c r="S2095" s="41" t="n">
        <f aca="false">R2095*100/$R$2</f>
        <v>85.0682457041134</v>
      </c>
      <c r="U2095" s="41" t="n">
        <f aca="false">[1]Plan1!$B2090</f>
        <v>12.07</v>
      </c>
    </row>
    <row r="2096" customFormat="false" ht="15" hidden="false" customHeight="false" outlineLevel="0" collapsed="false">
      <c r="A2096" s="46" t="n">
        <v>44094</v>
      </c>
      <c r="B2096" s="41" t="n">
        <f aca="false">[2]Plan1!$C2091</f>
        <v>-2.31</v>
      </c>
      <c r="C2096" s="41" t="n">
        <f aca="false">$E$5 + B2096</f>
        <v>778.69</v>
      </c>
      <c r="D2096" s="47" t="n">
        <f aca="false">IF(C2096&gt;$E$5,$E$2+$E$1,(IF(C2096&gt;764.99,C2096^3*3486.59308-C2096^2*7860012.00812+C2096*5908819377.96283-1481278321001.59,IF(C2096&gt;752.99,C2096^3*3588.471445-C2096^2*8028757.56264+C2096*5988077680.84934-1488767378546.26,C2096^3*899.851852-C2096^2*1969009.674601+C2096*1435480406.01138-348666163343.76))))-$E$1</f>
        <v>123932481.528076</v>
      </c>
      <c r="E2096" s="47" t="n">
        <f aca="false">D2096*100/$E$2</f>
        <v>83.1878635766584</v>
      </c>
      <c r="G2096" s="41" t="n">
        <f aca="false">[3]Plan1!$C2091</f>
        <v>-0.98</v>
      </c>
      <c r="H2096" s="41" t="n">
        <f aca="false">$J$5 + G2096</f>
        <v>759.02</v>
      </c>
      <c r="I2096" s="47" t="n">
        <f aca="false">IF(H2096&gt;$J$5,$J$2+$J$1,(IF(H2096&gt;739.99,H2096^3*2498.244218-H2096^2*5471052.355142+H2096*3994605728.77515-972400879260.135,H2096^3*1396.138889-H2096^2*3002770.071427+H2096*2152080038.43115-513963640099.415)))-$J$1</f>
        <v>80743677.7497559</v>
      </c>
      <c r="J2096" s="47" t="n">
        <f aca="false">I2096*100/$J$2</f>
        <v>91.8142260466234</v>
      </c>
      <c r="L2096" s="41" t="n">
        <f aca="false">[4]Plan1!$C2091</f>
        <v>-2.04</v>
      </c>
      <c r="M2096" s="41" t="n">
        <f aca="false">$O$5 + L2096</f>
        <v>836.74</v>
      </c>
      <c r="N2096" s="47" t="n">
        <f aca="false">IF(M2096&gt;$O$5,$O$2+$O$1,(M2096^3*3270.5936-M2096^2*8015778.389801+M2096*6549018422.82398-1783686174686.87))-$O$1</f>
        <v>29411376.3046875</v>
      </c>
      <c r="O2096" s="41" t="n">
        <f aca="false">N2096*100/$O$2</f>
        <v>75.246181833409</v>
      </c>
      <c r="R2096" s="47" t="n">
        <f aca="false">SUM(D2096,I2096,N2096)</f>
        <v>234087535.58252</v>
      </c>
      <c r="S2096" s="41" t="n">
        <f aca="false">R2096*100/$R$2</f>
        <v>84.8117562834951</v>
      </c>
      <c r="U2096" s="41" t="n">
        <f aca="false">[1]Plan1!$B2091</f>
        <v>12.32</v>
      </c>
    </row>
    <row r="2097" customFormat="false" ht="15" hidden="false" customHeight="false" outlineLevel="0" collapsed="false">
      <c r="A2097" s="46" t="n">
        <v>44095</v>
      </c>
      <c r="B2097" s="41" t="n">
        <f aca="false">[2]Plan1!$C2092</f>
        <v>-2.34</v>
      </c>
      <c r="C2097" s="41" t="n">
        <f aca="false">$E$5 + B2097</f>
        <v>778.66</v>
      </c>
      <c r="D2097" s="47" t="n">
        <f aca="false">IF(C2097&gt;$E$5,$E$2+$E$1,(IF(C2097&gt;764.99,C2097^3*3486.59308-C2097^2*7860012.00812+C2097*5908819377.96283-1481278321001.59,IF(C2097&gt;752.99,C2097^3*3588.471445-C2097^2*8028757.56264+C2097*5988077680.84934-1488767378546.26,C2097^3*899.851852-C2097^2*1969009.674601+C2097*1435480406.01138-348666163343.76))))-$E$1</f>
        <v>123627760.511475</v>
      </c>
      <c r="E2097" s="47" t="n">
        <f aca="false">D2097*100/$E$2</f>
        <v>82.9833240560627</v>
      </c>
      <c r="G2097" s="41" t="n">
        <f aca="false">[3]Plan1!$C2092</f>
        <v>-1</v>
      </c>
      <c r="H2097" s="41" t="n">
        <f aca="false">$J$5 + G2097</f>
        <v>759</v>
      </c>
      <c r="I2097" s="47" t="n">
        <f aca="false">IF(H2097&gt;$J$5,$J$2+$J$1,(IF(H2097&gt;739.99,H2097^3*2498.244218-H2097^2*5471052.355142+H2097*3994605728.77515-972400879260.135,H2097^3*1396.138889-H2097^2*3002770.071427+H2097*2152080038.43115-513963640099.415)))-$J$1</f>
        <v>80601164.0356445</v>
      </c>
      <c r="J2097" s="47" t="n">
        <f aca="false">I2097*100/$J$2</f>
        <v>91.6521726608127</v>
      </c>
      <c r="L2097" s="41" t="n">
        <f aca="false">[4]Plan1!$C2092</f>
        <v>-2.06</v>
      </c>
      <c r="M2097" s="41" t="n">
        <f aca="false">$O$5 + L2097</f>
        <v>836.72</v>
      </c>
      <c r="N2097" s="47" t="n">
        <f aca="false">IF(M2097&gt;$O$5,$O$2+$O$1,(M2097^3*3270.5936-M2097^2*8015778.389801+M2097*6549018422.82398-1783686174686.87))-$O$1</f>
        <v>29324788.9296875</v>
      </c>
      <c r="O2097" s="41" t="n">
        <f aca="false">N2097*100/$O$2</f>
        <v>75.0246563496563</v>
      </c>
      <c r="R2097" s="47" t="n">
        <f aca="false">SUM(D2097,I2097,N2097)</f>
        <v>233553713.476807</v>
      </c>
      <c r="S2097" s="41" t="n">
        <f aca="false">R2097*100/$R$2</f>
        <v>84.6183483337049</v>
      </c>
      <c r="U2097" s="41" t="n">
        <f aca="false">[1]Plan1!$B2092</f>
        <v>14.43</v>
      </c>
    </row>
    <row r="2098" customFormat="false" ht="15" hidden="false" customHeight="false" outlineLevel="0" collapsed="false">
      <c r="A2098" s="46" t="n">
        <v>44096</v>
      </c>
      <c r="B2098" s="41" t="n">
        <f aca="false">[2]Plan1!$C2093</f>
        <v>-2.36</v>
      </c>
      <c r="C2098" s="41" t="n">
        <f aca="false">$E$5 + B2098</f>
        <v>778.64</v>
      </c>
      <c r="D2098" s="47" t="n">
        <f aca="false">IF(C2098&gt;$E$5,$E$2+$E$1,(IF(C2098&gt;764.99,C2098^3*3486.59308-C2098^2*7860012.00812+C2098*5908819377.96283-1481278321001.59,IF(C2098&gt;752.99,C2098^3*3588.471445-C2098^2*8028757.56264+C2098*5988077680.84934-1488767378546.26,C2098^3*899.851852-C2098^2*1969009.674601+C2098*1435480406.01138-348666163343.76))))-$E$1</f>
        <v>123424897.799561</v>
      </c>
      <c r="E2098" s="47" t="n">
        <f aca="false">D2098*100/$E$2</f>
        <v>82.8471554310548</v>
      </c>
      <c r="G2098" s="41" t="n">
        <f aca="false">[3]Plan1!$C2093</f>
        <v>-1.02</v>
      </c>
      <c r="H2098" s="41" t="n">
        <f aca="false">$J$5 + G2098</f>
        <v>758.98</v>
      </c>
      <c r="I2098" s="47" t="n">
        <f aca="false">IF(H2098&gt;$J$5,$J$2+$J$1,(IF(H2098&gt;739.99,H2098^3*2498.244218-H2098^2*5471052.355142+H2098*3994605728.77515-972400879260.135,H2098^3*1396.138889-H2098^2*3002770.071427+H2098*2152080038.43115-513963640099.415)))-$J$1</f>
        <v>80458824.2810059</v>
      </c>
      <c r="J2098" s="47" t="n">
        <f aca="false">I2098*100/$J$2</f>
        <v>91.4903170855896</v>
      </c>
      <c r="L2098" s="41" t="n">
        <f aca="false">[4]Plan1!$C2093</f>
        <v>-2.06</v>
      </c>
      <c r="M2098" s="41" t="n">
        <f aca="false">$O$5 + L2098</f>
        <v>836.72</v>
      </c>
      <c r="N2098" s="47" t="n">
        <f aca="false">IF(M2098&gt;$O$5,$O$2+$O$1,(M2098^3*3270.5936-M2098^2*8015778.389801+M2098*6549018422.82398-1783686174686.87))-$O$1</f>
        <v>29324788.9296875</v>
      </c>
      <c r="O2098" s="41" t="n">
        <f aca="false">N2098*100/$O$2</f>
        <v>75.0246563496563</v>
      </c>
      <c r="R2098" s="47" t="n">
        <f aca="false">SUM(D2098,I2098,N2098)</f>
        <v>233208511.010254</v>
      </c>
      <c r="S2098" s="41" t="n">
        <f aca="false">R2098*100/$R$2</f>
        <v>84.4932787635166</v>
      </c>
      <c r="U2098" s="41" t="n">
        <f aca="false">[1]Plan1!$B2093</f>
        <v>14.71</v>
      </c>
    </row>
    <row r="2099" customFormat="false" ht="15" hidden="false" customHeight="false" outlineLevel="0" collapsed="false">
      <c r="A2099" s="46" t="n">
        <v>44097</v>
      </c>
      <c r="B2099" s="41" t="n">
        <f aca="false">[2]Plan1!$C2094</f>
        <v>-2.37</v>
      </c>
      <c r="C2099" s="41" t="n">
        <f aca="false">$E$5 + B2099</f>
        <v>778.63</v>
      </c>
      <c r="D2099" s="47" t="n">
        <f aca="false">IF(C2099&gt;$E$5,$E$2+$E$1,(IF(C2099&gt;764.99,C2099^3*3486.59308-C2099^2*7860012.00812+C2099*5908819377.96283-1481278321001.59,IF(C2099&gt;752.99,C2099^3*3588.471445-C2099^2*8028757.56264+C2099*5988077680.84934-1488767378546.26,C2099^3*899.851852-C2099^2*1969009.674601+C2099*1435480406.01138-348666163343.76))))-$E$1</f>
        <v>123323551.772217</v>
      </c>
      <c r="E2099" s="47" t="n">
        <f aca="false">D2099*100/$E$2</f>
        <v>82.7791283941331</v>
      </c>
      <c r="G2099" s="41" t="n">
        <f aca="false">[3]Plan1!$C2094</f>
        <v>-1.03</v>
      </c>
      <c r="H2099" s="41" t="n">
        <f aca="false">$J$5 + G2099</f>
        <v>758.97</v>
      </c>
      <c r="I2099" s="47" t="n">
        <f aca="false">IF(H2099&gt;$J$5,$J$2+$J$1,(IF(H2099&gt;739.99,H2099^3*2498.244218-H2099^2*5471052.355142+H2099*3994605728.77515-972400879260.135,H2099^3*1396.138889-H2099^2*3002770.071427+H2099*2152080038.43115-513963640099.415)))-$J$1</f>
        <v>80387719.6010742</v>
      </c>
      <c r="J2099" s="47" t="n">
        <f aca="false">I2099*100/$J$2</f>
        <v>91.409463434404</v>
      </c>
      <c r="L2099" s="41" t="n">
        <f aca="false">[4]Plan1!$C2094</f>
        <v>-2.08</v>
      </c>
      <c r="M2099" s="41" t="n">
        <f aca="false">$O$5 + L2099</f>
        <v>836.7</v>
      </c>
      <c r="N2099" s="47" t="n">
        <f aca="false">IF(M2099&gt;$O$5,$O$2+$O$1,(M2099^3*3270.5936-M2099^2*8015778.389801+M2099*6549018422.82398-1783686174686.87))-$O$1</f>
        <v>29238356.7001953</v>
      </c>
      <c r="O2099" s="41" t="n">
        <f aca="false">N2099*100/$O$2</f>
        <v>74.8035277907864</v>
      </c>
      <c r="R2099" s="47" t="n">
        <f aca="false">SUM(D2099,I2099,N2099)</f>
        <v>232949628.073486</v>
      </c>
      <c r="S2099" s="41" t="n">
        <f aca="false">R2099*100/$R$2</f>
        <v>84.3994834382574</v>
      </c>
      <c r="U2099" s="41" t="n">
        <f aca="false">[1]Plan1!$B2094</f>
        <v>16.13</v>
      </c>
    </row>
    <row r="2100" customFormat="false" ht="15" hidden="false" customHeight="false" outlineLevel="0" collapsed="false">
      <c r="A2100" s="46" t="n">
        <v>44098</v>
      </c>
      <c r="B2100" s="41" t="n">
        <f aca="false">[2]Plan1!$C2095</f>
        <v>-2.4</v>
      </c>
      <c r="C2100" s="41" t="n">
        <f aca="false">$E$5 + B2100</f>
        <v>778.6</v>
      </c>
      <c r="D2100" s="47" t="n">
        <f aca="false">IF(C2100&gt;$E$5,$E$2+$E$1,(IF(C2100&gt;764.99,C2100^3*3486.59308-C2100^2*7860012.00812+C2100*5908819377.96283-1481278321001.59,IF(C2100&gt;752.99,C2100^3*3588.471445-C2100^2*8028757.56264+C2100*5988077680.84934-1488767378546.26,C2100^3*899.851852-C2100^2*1969009.674601+C2100*1435480406.01138-348666163343.76))))-$E$1</f>
        <v>123019854.746826</v>
      </c>
      <c r="E2100" s="47" t="n">
        <f aca="false">D2100*100/$E$2</f>
        <v>82.5752762126442</v>
      </c>
      <c r="G2100" s="41" t="n">
        <f aca="false">[3]Plan1!$C2095</f>
        <v>-1.03</v>
      </c>
      <c r="H2100" s="41" t="n">
        <f aca="false">$J$5 + G2100</f>
        <v>758.97</v>
      </c>
      <c r="I2100" s="47" t="n">
        <f aca="false">IF(H2100&gt;$J$5,$J$2+$J$1,(IF(H2100&gt;739.99,H2100^3*2498.244218-H2100^2*5471052.355142+H2100*3994605728.77515-972400879260.135,H2100^3*1396.138889-H2100^2*3002770.071427+H2100*2152080038.43115-513963640099.415)))-$J$1</f>
        <v>80387719.6010742</v>
      </c>
      <c r="J2100" s="47" t="n">
        <f aca="false">I2100*100/$J$2</f>
        <v>91.409463434404</v>
      </c>
      <c r="L2100" s="41" t="n">
        <f aca="false">[4]Plan1!$C2095</f>
        <v>-2.1</v>
      </c>
      <c r="M2100" s="41" t="n">
        <f aca="false">$O$5 + L2100</f>
        <v>836.68</v>
      </c>
      <c r="N2100" s="47" t="n">
        <f aca="false">IF(M2100&gt;$O$5,$O$2+$O$1,(M2100^3*3270.5936-M2100^2*8015778.389801+M2100*6549018422.82398-1783686174686.87))-$O$1</f>
        <v>29152079.4624023</v>
      </c>
      <c r="O2100" s="41" t="n">
        <f aca="false">N2100*100/$O$2</f>
        <v>74.5827957632947</v>
      </c>
      <c r="R2100" s="47" t="n">
        <f aca="false">SUM(D2100,I2100,N2100)</f>
        <v>232559653.810303</v>
      </c>
      <c r="S2100" s="41" t="n">
        <f aca="false">R2100*100/$R$2</f>
        <v>84.2581926938201</v>
      </c>
      <c r="U2100" s="41" t="n">
        <f aca="false">[1]Plan1!$B2095</f>
        <v>12.8</v>
      </c>
    </row>
    <row r="2101" customFormat="false" ht="15" hidden="false" customHeight="false" outlineLevel="0" collapsed="false">
      <c r="A2101" s="46" t="n">
        <v>44099</v>
      </c>
      <c r="B2101" s="41" t="n">
        <f aca="false">[2]Plan1!$C2096</f>
        <v>-2.42</v>
      </c>
      <c r="C2101" s="41" t="n">
        <f aca="false">$E$5 + B2101</f>
        <v>778.58</v>
      </c>
      <c r="D2101" s="47" t="n">
        <f aca="false">IF(C2101&gt;$E$5,$E$2+$E$1,(IF(C2101&gt;764.99,C2101^3*3486.59308-C2101^2*7860012.00812+C2101*5908819377.96283-1481278321001.59,IF(C2101&gt;752.99,C2101^3*3588.471445-C2101^2*8028757.56264+C2101*5988077680.84934-1488767378546.26,C2101^3*899.851852-C2101^2*1969009.674601+C2101*1435480406.01138-348666163343.76))))-$E$1</f>
        <v>122817674.071045</v>
      </c>
      <c r="E2101" s="47" t="n">
        <f aca="false">D2101*100/$E$2</f>
        <v>82.4395653944039</v>
      </c>
      <c r="G2101" s="41" t="n">
        <f aca="false">[3]Plan1!$C2096</f>
        <v>-1.04</v>
      </c>
      <c r="H2101" s="41" t="n">
        <f aca="false">$J$5 + G2101</f>
        <v>758.96</v>
      </c>
      <c r="I2101" s="47" t="n">
        <f aca="false">IF(H2101&gt;$J$5,$J$2+$J$1,(IF(H2101&gt;739.99,H2101^3*2498.244218-H2101^2*5471052.355142+H2101*3994605728.77515-972400879260.135,H2101^3*1396.138889-H2101^2*3002770.071427+H2101*2152080038.43115-513963640099.415)))-$J$1</f>
        <v>80316658.3662109</v>
      </c>
      <c r="J2101" s="47" t="n">
        <f aca="false">I2101*100/$J$2</f>
        <v>91.3286591849232</v>
      </c>
      <c r="L2101" s="41" t="n">
        <f aca="false">[4]Plan1!$C2096</f>
        <v>-2.12</v>
      </c>
      <c r="M2101" s="41" t="n">
        <f aca="false">$O$5 + L2101</f>
        <v>836.66</v>
      </c>
      <c r="N2101" s="47" t="n">
        <f aca="false">IF(M2101&gt;$O$5,$O$2+$O$1,(M2101^3*3270.5936-M2101^2*8015778.389801+M2101*6549018422.82398-1783686174686.87))-$O$1</f>
        <v>29065957.0581055</v>
      </c>
      <c r="O2101" s="41" t="n">
        <f aca="false">N2101*100/$O$2</f>
        <v>74.3624598624338</v>
      </c>
      <c r="R2101" s="47" t="n">
        <f aca="false">SUM(D2101,I2101,N2101)</f>
        <v>232200289.495361</v>
      </c>
      <c r="S2101" s="41" t="n">
        <f aca="false">R2101*100/$R$2</f>
        <v>84.1279921745145</v>
      </c>
      <c r="U2101" s="41" t="n">
        <f aca="false">[1]Plan1!$B2096</f>
        <v>11.94</v>
      </c>
    </row>
    <row r="2102" customFormat="false" ht="15" hidden="false" customHeight="false" outlineLevel="0" collapsed="false">
      <c r="A2102" s="46" t="n">
        <v>44100</v>
      </c>
      <c r="B2102" s="41" t="n">
        <f aca="false">[2]Plan1!$C2097</f>
        <v>-2.44</v>
      </c>
      <c r="C2102" s="41" t="n">
        <f aca="false">$E$5 + B2102</f>
        <v>778.56</v>
      </c>
      <c r="D2102" s="47" t="n">
        <f aca="false">IF(C2102&gt;$E$5,$E$2+$E$1,(IF(C2102&gt;764.99,C2102^3*3486.59308-C2102^2*7860012.00812+C2102*5908819377.96283-1481278321001.59,IF(C2102&gt;752.99,C2102^3*3588.471445-C2102^2*8028757.56264+C2102*5988077680.84934-1488767378546.26,C2102^3*899.851852-C2102^2*1969009.674601+C2102*1435480406.01138-348666163343.76))))-$E$1</f>
        <v>122615720.406006</v>
      </c>
      <c r="E2102" s="47" t="n">
        <f aca="false">D2102*100/$E$2</f>
        <v>82.3040069538003</v>
      </c>
      <c r="G2102" s="41" t="n">
        <f aca="false">[3]Plan1!$C2097</f>
        <v>-1.06</v>
      </c>
      <c r="H2102" s="41" t="n">
        <f aca="false">$J$5 + G2102</f>
        <v>758.94</v>
      </c>
      <c r="I2102" s="47" t="n">
        <f aca="false">IF(H2102&gt;$J$5,$J$2+$J$1,(IF(H2102&gt;739.99,H2102^3*2498.244218-H2102^2*5471052.355142+H2102*3994605728.77515-972400879260.135,H2102^3*1396.138889-H2102^2*3002770.071427+H2102*2152080038.43115-513963640099.415)))-$J$1</f>
        <v>80174666.1713867</v>
      </c>
      <c r="J2102" s="47" t="n">
        <f aca="false">I2102*100/$J$2</f>
        <v>91.1671988225051</v>
      </c>
      <c r="L2102" s="41" t="n">
        <f aca="false">[4]Plan1!$C2097</f>
        <v>-2.13</v>
      </c>
      <c r="M2102" s="41" t="n">
        <f aca="false">$O$5 + L2102</f>
        <v>836.65</v>
      </c>
      <c r="N2102" s="47" t="n">
        <f aca="false">IF(M2102&gt;$O$5,$O$2+$O$1,(M2102^3*3270.5936-M2102^2*8015778.389801+M2102*6549018422.82398-1783686174686.87))-$O$1</f>
        <v>29022953.8706055</v>
      </c>
      <c r="O2102" s="41" t="n">
        <f aca="false">N2102*100/$O$2</f>
        <v>74.2524403369101</v>
      </c>
      <c r="R2102" s="47" t="n">
        <f aca="false">SUM(D2102,I2102,N2102)</f>
        <v>231813340.447998</v>
      </c>
      <c r="S2102" s="41" t="n">
        <f aca="false">R2102*100/$R$2</f>
        <v>83.9877974895757</v>
      </c>
      <c r="U2102" s="41" t="n">
        <f aca="false">[1]Plan1!$B2097</f>
        <v>11.3</v>
      </c>
    </row>
    <row r="2103" customFormat="false" ht="15" hidden="false" customHeight="false" outlineLevel="0" collapsed="false">
      <c r="A2103" s="46" t="n">
        <v>44101</v>
      </c>
      <c r="B2103" s="41" t="n">
        <f aca="false">[2]Plan1!$C2098</f>
        <v>-2.47</v>
      </c>
      <c r="C2103" s="41" t="n">
        <f aca="false">$E$5 + B2103</f>
        <v>778.53</v>
      </c>
      <c r="D2103" s="47" t="n">
        <f aca="false">IF(C2103&gt;$E$5,$E$2+$E$1,(IF(C2103&gt;764.99,C2103^3*3486.59308-C2103^2*7860012.00812+C2103*5908819377.96283-1481278321001.59,IF(C2103&gt;752.99,C2103^3*3588.471445-C2103^2*8028757.56264+C2103*5988077680.84934-1488767378546.26,C2103^3*899.851852-C2103^2*1969009.674601+C2103*1435480406.01138-348666163343.76))))-$E$1</f>
        <v>122313215.185303</v>
      </c>
      <c r="E2103" s="47" t="n">
        <f aca="false">D2103*100/$E$2</f>
        <v>82.1009547537572</v>
      </c>
      <c r="G2103" s="41" t="n">
        <f aca="false">[3]Plan1!$C2098</f>
        <v>-1.08</v>
      </c>
      <c r="H2103" s="41" t="n">
        <f aca="false">$J$5 + G2103</f>
        <v>758.92</v>
      </c>
      <c r="I2103" s="47" t="n">
        <f aca="false">IF(H2103&gt;$J$5,$J$2+$J$1,(IF(H2103&gt;739.99,H2103^3*2498.244218-H2103^2*5471052.355142+H2103*3994605728.77515-972400879260.135,H2103^3*1396.138889-H2103^2*3002770.071427+H2103*2152080038.43115-513963640099.415)))-$J$1</f>
        <v>80032847.5773926</v>
      </c>
      <c r="J2103" s="47" t="n">
        <f aca="false">I2103*100/$J$2</f>
        <v>91.0059358628595</v>
      </c>
      <c r="L2103" s="41" t="n">
        <f aca="false">[4]Plan1!$C2098</f>
        <v>-2.14</v>
      </c>
      <c r="M2103" s="41" t="n">
        <f aca="false">$O$5 + L2103</f>
        <v>836.64</v>
      </c>
      <c r="N2103" s="47" t="n">
        <f aca="false">IF(M2103&gt;$O$5,$O$2+$O$1,(M2103^3*3270.5936-M2103^2*8015778.389801+M2103*6549018422.82398-1783686174686.87))-$O$1</f>
        <v>28979989.3325195</v>
      </c>
      <c r="O2103" s="41" t="n">
        <f aca="false">N2103*100/$O$2</f>
        <v>74.1425196922007</v>
      </c>
      <c r="R2103" s="47" t="n">
        <f aca="false">SUM(D2103,I2103,N2103)</f>
        <v>231326052.095215</v>
      </c>
      <c r="S2103" s="41" t="n">
        <f aca="false">R2103*100/$R$2</f>
        <v>83.8112490846673</v>
      </c>
      <c r="U2103" s="41" t="n">
        <f aca="false">[1]Plan1!$B2098</f>
        <v>10.89</v>
      </c>
    </row>
    <row r="2104" customFormat="false" ht="15" hidden="false" customHeight="false" outlineLevel="0" collapsed="false">
      <c r="A2104" s="46" t="n">
        <v>44102</v>
      </c>
      <c r="B2104" s="41" t="n">
        <f aca="false">[2]Plan1!$C2099</f>
        <v>-2.5</v>
      </c>
      <c r="C2104" s="41" t="n">
        <f aca="false">$E$5 + B2104</f>
        <v>778.5</v>
      </c>
      <c r="D2104" s="47" t="n">
        <f aca="false">IF(C2104&gt;$E$5,$E$2+$E$1,(IF(C2104&gt;764.99,C2104^3*3486.59308-C2104^2*7860012.00812+C2104*5908819377.96283-1481278321001.59,IF(C2104&gt;752.99,C2104^3*3588.471445-C2104^2*8028757.56264+C2104*5988077680.84934-1488767378546.26,C2104^3*899.851852-C2104^2*1969009.674601+C2104*1435480406.01138-348666163343.76))))-$E$1</f>
        <v>122011219.797607</v>
      </c>
      <c r="E2104" s="47" t="n">
        <f aca="false">D2104*100/$E$2</f>
        <v>81.8982447716555</v>
      </c>
      <c r="G2104" s="41" t="n">
        <f aca="false">[3]Plan1!$C2099</f>
        <v>-1.1</v>
      </c>
      <c r="H2104" s="41" t="n">
        <f aca="false">$J$5 + G2104</f>
        <v>758.9</v>
      </c>
      <c r="I2104" s="47" t="n">
        <f aca="false">IF(H2104&gt;$J$5,$J$2+$J$1,(IF(H2104&gt;739.99,H2104^3*2498.244218-H2104^2*5471052.355142+H2104*3994605728.77515-972400879260.135,H2104^3*1396.138889-H2104^2*3002770.071427+H2104*2152080038.43115-513963640099.415)))-$J$1</f>
        <v>79891202.4626465</v>
      </c>
      <c r="J2104" s="47" t="n">
        <f aca="false">I2104*100/$J$2</f>
        <v>90.8448701677347</v>
      </c>
      <c r="L2104" s="41" t="n">
        <f aca="false">[4]Plan1!$C2099</f>
        <v>-2.16</v>
      </c>
      <c r="M2104" s="41" t="n">
        <f aca="false">$O$5 + L2104</f>
        <v>836.62</v>
      </c>
      <c r="N2104" s="47" t="n">
        <f aca="false">IF(M2104&gt;$O$5,$O$2+$O$1,(M2104^3*3270.5936-M2104^2*8015778.389801+M2104*6549018422.82398-1783686174686.87))-$O$1</f>
        <v>28894176.1245117</v>
      </c>
      <c r="O2104" s="41" t="n">
        <f aca="false">N2104*100/$O$2</f>
        <v>73.9229748403525</v>
      </c>
      <c r="R2104" s="47" t="n">
        <f aca="false">SUM(D2104,I2104,N2104)</f>
        <v>230796598.384766</v>
      </c>
      <c r="S2104" s="41" t="n">
        <f aca="false">R2104*100/$R$2</f>
        <v>83.6194238388579</v>
      </c>
      <c r="U2104" s="41" t="n">
        <f aca="false">[1]Plan1!$B2099</f>
        <v>10.68</v>
      </c>
    </row>
    <row r="2105" customFormat="false" ht="15" hidden="false" customHeight="false" outlineLevel="0" collapsed="false">
      <c r="A2105" s="46" t="n">
        <v>44103</v>
      </c>
      <c r="B2105" s="41" t="n">
        <f aca="false">[2]Plan1!$C2100</f>
        <v>-2.53</v>
      </c>
      <c r="C2105" s="41" t="n">
        <f aca="false">$E$5 + B2105</f>
        <v>778.47</v>
      </c>
      <c r="D2105" s="47" t="n">
        <f aca="false">IF(C2105&gt;$E$5,$E$2+$E$1,(IF(C2105&gt;764.99,C2105^3*3486.59308-C2105^2*7860012.00812+C2105*5908819377.96283-1481278321001.59,IF(C2105&gt;752.99,C2105^3*3588.471445-C2105^2*8028757.56264+C2105*5988077680.84934-1488767378546.26,C2105^3*899.851852-C2105^2*1969009.674601+C2105*1435480406.01138-348666163343.76))))-$E$1</f>
        <v>121709733.676514</v>
      </c>
      <c r="E2105" s="47" t="n">
        <f aca="false">D2105*100/$E$2</f>
        <v>81.6958766273033</v>
      </c>
      <c r="G2105" s="41" t="n">
        <f aca="false">[3]Plan1!$C2100</f>
        <v>-1.12</v>
      </c>
      <c r="H2105" s="41" t="n">
        <f aca="false">$J$5 + G2105</f>
        <v>758.88</v>
      </c>
      <c r="I2105" s="47" t="n">
        <f aca="false">IF(H2105&gt;$J$5,$J$2+$J$1,(IF(H2105&gt;739.99,H2105^3*2498.244218-H2105^2*5471052.355142+H2105*3994605728.77515-972400879260.135,H2105^3*1396.138889-H2105^2*3002770.071427+H2105*2152080038.43115-513963640099.415)))-$J$1</f>
        <v>79749730.7084961</v>
      </c>
      <c r="J2105" s="47" t="n">
        <f aca="false">I2105*100/$J$2</f>
        <v>90.6840016022102</v>
      </c>
      <c r="L2105" s="41" t="n">
        <f aca="false">[4]Plan1!$C2100</f>
        <v>-2.18</v>
      </c>
      <c r="M2105" s="41" t="n">
        <f aca="false">$O$5 + L2105</f>
        <v>836.6</v>
      </c>
      <c r="N2105" s="47" t="n">
        <f aca="false">IF(M2105&gt;$O$5,$O$2+$O$1,(M2105^3*3270.5936-M2105^2*8015778.389801+M2105*6549018422.82398-1783686174686.87))-$O$1</f>
        <v>28808517.2802734</v>
      </c>
      <c r="O2105" s="41" t="n">
        <f aca="false">N2105*100/$O$2</f>
        <v>73.7038249133847</v>
      </c>
      <c r="R2105" s="47" t="n">
        <f aca="false">SUM(D2105,I2105,N2105)</f>
        <v>230267981.665283</v>
      </c>
      <c r="S2105" s="41" t="n">
        <f aca="false">R2105*100/$R$2</f>
        <v>83.4279018414626</v>
      </c>
      <c r="U2105" s="41" t="n">
        <f aca="false">[1]Plan1!$B2100</f>
        <v>10.48</v>
      </c>
    </row>
    <row r="2106" customFormat="false" ht="15" hidden="false" customHeight="false" outlineLevel="0" collapsed="false">
      <c r="A2106" s="46" t="n">
        <v>44104</v>
      </c>
      <c r="B2106" s="41" t="n">
        <f aca="false">[2]Plan1!$C2101</f>
        <v>-2.56</v>
      </c>
      <c r="C2106" s="41" t="n">
        <f aca="false">$E$5 + B2106</f>
        <v>778.44</v>
      </c>
      <c r="D2106" s="47" t="n">
        <f aca="false">IF(C2106&gt;$E$5,$E$2+$E$1,(IF(C2106&gt;764.99,C2106^3*3486.59308-C2106^2*7860012.00812+C2106*5908819377.96283-1481278321001.59,IF(C2106&gt;752.99,C2106^3*3588.471445-C2106^2*8028757.56264+C2106*5988077680.84934-1488767378546.26,C2106^3*899.851852-C2106^2*1969009.674601+C2106*1435480406.01138-348666163343.76))))-$E$1</f>
        <v>121408756.257568</v>
      </c>
      <c r="E2106" s="47" t="n">
        <f aca="false">D2106*100/$E$2</f>
        <v>81.4938499418197</v>
      </c>
      <c r="G2106" s="41" t="n">
        <f aca="false">[3]Plan1!$C2101</f>
        <v>-1.14</v>
      </c>
      <c r="H2106" s="41" t="n">
        <f aca="false">$J$5 + G2106</f>
        <v>758.86</v>
      </c>
      <c r="I2106" s="47" t="n">
        <f aca="false">IF(H2106&gt;$J$5,$J$2+$J$1,(IF(H2106&gt;739.99,H2106^3*2498.244218-H2106^2*5471052.355142+H2106*3994605728.77515-972400879260.135,H2106^3*1396.138889-H2106^2*3002770.071427+H2106*2152080038.43115-513963640099.415)))-$J$1</f>
        <v>79608432.1943359</v>
      </c>
      <c r="J2106" s="47" t="n">
        <f aca="false">I2106*100/$J$2</f>
        <v>90.5233300291447</v>
      </c>
      <c r="L2106" s="41" t="n">
        <f aca="false">[4]Plan1!$C2101</f>
        <v>-2.21</v>
      </c>
      <c r="M2106" s="41" t="n">
        <f aca="false">$O$5 + L2106</f>
        <v>836.57</v>
      </c>
      <c r="N2106" s="47" t="n">
        <f aca="false">IF(M2106&gt;$O$5,$O$2+$O$1,(M2106^3*3270.5936-M2106^2*8015778.389801+M2106*6549018422.82398-1783686174686.87))-$O$1</f>
        <v>28680318.1015625</v>
      </c>
      <c r="O2106" s="41" t="n">
        <f aca="false">N2106*100/$O$2</f>
        <v>73.3758396259149</v>
      </c>
      <c r="R2106" s="47" t="n">
        <f aca="false">SUM(D2106,I2106,N2106)</f>
        <v>229697506.553467</v>
      </c>
      <c r="S2106" s="41" t="n">
        <f aca="false">R2106*100/$R$2</f>
        <v>83.2212142191218</v>
      </c>
      <c r="U2106" s="41" t="n">
        <f aca="false">[1]Plan1!$B2101</f>
        <v>10.28</v>
      </c>
    </row>
    <row r="2107" customFormat="false" ht="15" hidden="false" customHeight="false" outlineLevel="0" collapsed="false">
      <c r="A2107" s="46" t="n">
        <v>44105</v>
      </c>
      <c r="B2107" s="41" t="n">
        <f aca="false">[2]Plan1!$C2102</f>
        <v>-2.6</v>
      </c>
      <c r="C2107" s="41" t="n">
        <f aca="false">$E$5 + B2107</f>
        <v>778.4</v>
      </c>
      <c r="D2107" s="47" t="n">
        <f aca="false">IF(C2107&gt;$E$5,$E$2+$E$1,(IF(C2107&gt;764.99,C2107^3*3486.59308-C2107^2*7860012.00812+C2107*5908819377.96283-1481278321001.59,IF(C2107&gt;752.99,C2107^3*3588.471445-C2107^2*8028757.56264+C2107*5988077680.84934-1488767378546.26,C2107^3*899.851852-C2107^2*1969009.674601+C2107*1435480406.01138-348666163343.76))))-$E$1</f>
        <v>121008243.371338</v>
      </c>
      <c r="E2107" s="47" t="n">
        <f aca="false">D2107*100/$E$2</f>
        <v>81.225011531343</v>
      </c>
      <c r="G2107" s="41" t="n">
        <f aca="false">[3]Plan1!$C2102</f>
        <v>-1.18</v>
      </c>
      <c r="H2107" s="41" t="n">
        <f aca="false">$J$5 + G2107</f>
        <v>758.82</v>
      </c>
      <c r="I2107" s="47" t="n">
        <f aca="false">IF(H2107&gt;$J$5,$J$2+$J$1,(IF(H2107&gt;739.99,H2107^3*2498.244218-H2107^2*5471052.355142+H2107*3994605728.77515-972400879260.135,H2107^3*1396.138889-H2107^2*3002770.071427+H2107*2152080038.43115-513963640099.415)))-$J$1</f>
        <v>79326354.4074707</v>
      </c>
      <c r="J2107" s="47" t="n">
        <f aca="false">I2107*100/$J$2</f>
        <v>90.2025773162667</v>
      </c>
      <c r="L2107" s="41" t="n">
        <f aca="false">[4]Plan1!$C2102</f>
        <v>-2.23</v>
      </c>
      <c r="M2107" s="41" t="n">
        <f aca="false">$O$5 + L2107</f>
        <v>836.55</v>
      </c>
      <c r="N2107" s="47" t="n">
        <f aca="false">IF(M2107&gt;$O$5,$O$2+$O$1,(M2107^3*3270.5936-M2107^2*8015778.389801+M2107*6549018422.82398-1783686174686.87))-$O$1</f>
        <v>28595044.4775391</v>
      </c>
      <c r="O2107" s="41" t="n">
        <f aca="false">N2107*100/$O$2</f>
        <v>73.1576752478732</v>
      </c>
      <c r="R2107" s="47" t="n">
        <f aca="false">SUM(D2107,I2107,N2107)</f>
        <v>228929642.256348</v>
      </c>
      <c r="S2107" s="41" t="n">
        <f aca="false">R2107*100/$R$2</f>
        <v>82.9430109415999</v>
      </c>
      <c r="U2107" s="41" t="n">
        <f aca="false">[1]Plan1!$B2102</f>
        <v>10.23</v>
      </c>
    </row>
    <row r="2108" customFormat="false" ht="15" hidden="false" customHeight="false" outlineLevel="0" collapsed="false">
      <c r="A2108" s="46" t="n">
        <v>44106</v>
      </c>
      <c r="B2108" s="41" t="n">
        <f aca="false">[2]Plan1!$C2103</f>
        <v>-2.64</v>
      </c>
      <c r="C2108" s="41" t="n">
        <f aca="false">$E$5 + B2108</f>
        <v>778.36</v>
      </c>
      <c r="D2108" s="47" t="n">
        <f aca="false">IF(C2108&gt;$E$5,$E$2+$E$1,(IF(C2108&gt;764.99,C2108^3*3486.59308-C2108^2*7860012.00812+C2108*5908819377.96283-1481278321001.59,IF(C2108&gt;752.99,C2108^3*3588.471445-C2108^2*8028757.56264+C2108*5988077680.84934-1488767378546.26,C2108^3*899.851852-C2108^2*1969009.674601+C2108*1435480406.01138-348666163343.76))))-$E$1</f>
        <v>120608632.499756</v>
      </c>
      <c r="E2108" s="47" t="n">
        <f aca="false">D2108*100/$E$2</f>
        <v>80.9567785849916</v>
      </c>
      <c r="G2108" s="41" t="n">
        <f aca="false">[3]Plan1!$C2103</f>
        <v>-1.2</v>
      </c>
      <c r="H2108" s="41" t="n">
        <f aca="false">$J$5 + G2108</f>
        <v>758.8</v>
      </c>
      <c r="I2108" s="47" t="n">
        <f aca="false">IF(H2108&gt;$J$5,$J$2+$J$1,(IF(H2108&gt;739.99,H2108^3*2498.244218-H2108^2*5471052.355142+H2108*3994605728.77515-972400879260.135,H2108^3*1396.138889-H2108^2*3002770.071427+H2108*2152080038.43115-513963640099.415)))-$J$1</f>
        <v>79185574.8950195</v>
      </c>
      <c r="J2108" s="47" t="n">
        <f aca="false">I2108*100/$J$2</f>
        <v>90.0424959038373</v>
      </c>
      <c r="L2108" s="41" t="n">
        <f aca="false">[4]Plan1!$C2103</f>
        <v>-2.25</v>
      </c>
      <c r="M2108" s="41" t="n">
        <f aca="false">$O$5 + L2108</f>
        <v>836.53</v>
      </c>
      <c r="N2108" s="47" t="n">
        <f aca="false">IF(M2108&gt;$O$5,$O$2+$O$1,(M2108^3*3270.5936-M2108^2*8015778.389801+M2108*6549018422.82398-1783686174686.87))-$O$1</f>
        <v>28509924.668457</v>
      </c>
      <c r="O2108" s="41" t="n">
        <f aca="false">N2108*100/$O$2</f>
        <v>72.9399043905879</v>
      </c>
      <c r="R2108" s="47" t="n">
        <f aca="false">SUM(D2108,I2108,N2108)</f>
        <v>228304132.063232</v>
      </c>
      <c r="S2108" s="41" t="n">
        <f aca="false">R2108*100/$R$2</f>
        <v>82.7163836762083</v>
      </c>
      <c r="U2108" s="41" t="n">
        <f aca="false">[1]Plan1!$B2103</f>
        <v>11.1</v>
      </c>
    </row>
    <row r="2109" customFormat="false" ht="15" hidden="false" customHeight="false" outlineLevel="0" collapsed="false">
      <c r="A2109" s="46" t="n">
        <v>44107</v>
      </c>
      <c r="B2109" s="41" t="n">
        <f aca="false">[2]Plan1!$C2104</f>
        <v>-2.67</v>
      </c>
      <c r="C2109" s="41" t="n">
        <f aca="false">$E$5 + B2109</f>
        <v>778.33</v>
      </c>
      <c r="D2109" s="47" t="n">
        <f aca="false">IF(C2109&gt;$E$5,$E$2+$E$1,(IF(C2109&gt;764.99,C2109^3*3486.59308-C2109^2*7860012.00812+C2109*5908819377.96283-1481278321001.59,IF(C2109&gt;752.99,C2109^3*3588.471445-C2109^2*8028757.56264+C2109*5988077680.84934-1488767378546.26,C2109^3*899.851852-C2109^2*1969009.674601+C2109*1435480406.01138-348666163343.76))))-$E$1</f>
        <v>120309515.48999</v>
      </c>
      <c r="E2109" s="47" t="n">
        <f aca="false">D2109*100/$E$2</f>
        <v>80.7560006719293</v>
      </c>
      <c r="G2109" s="41" t="n">
        <f aca="false">[3]Plan1!$C2104</f>
        <v>-1.24</v>
      </c>
      <c r="H2109" s="41" t="n">
        <f aca="false">$J$5 + G2109</f>
        <v>758.76</v>
      </c>
      <c r="I2109" s="47" t="n">
        <f aca="false">IF(H2109&gt;$J$5,$J$2+$J$1,(IF(H2109&gt;739.99,H2109^3*2498.244218-H2109^2*5471052.355142+H2109*3994605728.77515-972400879260.135,H2109^3*1396.138889-H2109^2*3002770.071427+H2109*2152080038.43115-513963640099.415)))-$J$1</f>
        <v>78904534.0314941</v>
      </c>
      <c r="J2109" s="47" t="n">
        <f aca="false">I2109*100/$J$2</f>
        <v>89.722922284067</v>
      </c>
      <c r="L2109" s="41" t="n">
        <f aca="false">[4]Plan1!$C2104</f>
        <v>-2.28</v>
      </c>
      <c r="M2109" s="41" t="n">
        <f aca="false">$O$5 + L2109</f>
        <v>836.5</v>
      </c>
      <c r="N2109" s="47" t="n">
        <f aca="false">IF(M2109&gt;$O$5,$O$2+$O$1,(M2109^3*3270.5936-M2109^2*8015778.389801+M2109*6549018422.82398-1783686174686.87))-$O$1</f>
        <v>28382533.0097656</v>
      </c>
      <c r="O2109" s="41" t="n">
        <f aca="false">N2109*100/$O$2</f>
        <v>72.61398506554</v>
      </c>
      <c r="R2109" s="47" t="n">
        <f aca="false">SUM(D2109,I2109,N2109)</f>
        <v>227596582.53125</v>
      </c>
      <c r="S2109" s="41" t="n">
        <f aca="false">R2109*100/$R$2</f>
        <v>82.46003291274</v>
      </c>
      <c r="U2109" s="41" t="n">
        <f aca="false">[1]Plan1!$B2104</f>
        <v>11.3</v>
      </c>
    </row>
    <row r="2110" customFormat="false" ht="15" hidden="false" customHeight="false" outlineLevel="0" collapsed="false">
      <c r="A2110" s="46" t="n">
        <v>44108</v>
      </c>
      <c r="B2110" s="41" t="n">
        <f aca="false">[2]Plan1!$C2105</f>
        <v>-2.71</v>
      </c>
      <c r="C2110" s="41" t="n">
        <f aca="false">$E$5 + B2110</f>
        <v>778.29</v>
      </c>
      <c r="D2110" s="47" t="n">
        <f aca="false">IF(C2110&gt;$E$5,$E$2+$E$1,(IF(C2110&gt;764.99,C2110^3*3486.59308-C2110^2*7860012.00812+C2110*5908819377.96283-1481278321001.59,IF(C2110&gt;752.99,C2110^3*3588.471445-C2110^2*8028757.56264+C2110*5988077680.84934-1488767378546.26,C2110^3*899.851852-C2110^2*1969009.674601+C2110*1435480406.01138-348666163343.76))))-$E$1</f>
        <v>119911479.926514</v>
      </c>
      <c r="E2110" s="47" t="n">
        <f aca="false">D2110*100/$E$2</f>
        <v>80.4888251280777</v>
      </c>
      <c r="G2110" s="41" t="n">
        <f aca="false">[3]Plan1!$C2105</f>
        <v>-1.28</v>
      </c>
      <c r="H2110" s="41" t="n">
        <f aca="false">$J$5 + G2110</f>
        <v>758.72</v>
      </c>
      <c r="I2110" s="47" t="n">
        <f aca="false">IF(H2110&gt;$J$5,$J$2+$J$1,(IF(H2110&gt;739.99,H2110^3*2498.244218-H2110^2*5471052.355142+H2110*3994605728.77515-972400879260.135,H2110^3*1396.138889-H2110^2*3002770.071427+H2110*2152080038.43115-513963640099.415)))-$J$1</f>
        <v>78624183.2512207</v>
      </c>
      <c r="J2110" s="47" t="n">
        <f aca="false">I2110*100/$J$2</f>
        <v>89.4041333630056</v>
      </c>
      <c r="L2110" s="41" t="n">
        <f aca="false">[4]Plan1!$C2105</f>
        <v>-2.3</v>
      </c>
      <c r="M2110" s="41" t="n">
        <f aca="false">$O$5 + L2110</f>
        <v>836.48</v>
      </c>
      <c r="N2110" s="47" t="n">
        <f aca="false">IF(M2110&gt;$O$5,$O$2+$O$1,(M2110^3*3270.5936-M2110^2*8015778.389801+M2110*6549018422.82398-1783686174686.87))-$O$1</f>
        <v>28297797.0458984</v>
      </c>
      <c r="O2110" s="41" t="n">
        <f aca="false">N2110*100/$O$2</f>
        <v>72.3971962393754</v>
      </c>
      <c r="R2110" s="47" t="n">
        <f aca="false">SUM(D2110,I2110,N2110)</f>
        <v>226833460.223633</v>
      </c>
      <c r="S2110" s="41" t="n">
        <f aca="false">R2110*100/$R$2</f>
        <v>82.1835476953316</v>
      </c>
      <c r="U2110" s="41" t="n">
        <f aca="false">[1]Plan1!$B2105</f>
        <v>10.48</v>
      </c>
    </row>
    <row r="2111" customFormat="false" ht="15" hidden="false" customHeight="false" outlineLevel="0" collapsed="false">
      <c r="A2111" s="46" t="n">
        <v>44109</v>
      </c>
      <c r="B2111" s="41" t="n">
        <f aca="false">[2]Plan1!$C2106</f>
        <v>-2.75</v>
      </c>
      <c r="C2111" s="41" t="n">
        <f aca="false">$E$5 + B2111</f>
        <v>778.25</v>
      </c>
      <c r="D2111" s="47" t="n">
        <f aca="false">IF(C2111&gt;$E$5,$E$2+$E$1,(IF(C2111&gt;764.99,C2111^3*3486.59308-C2111^2*7860012.00812+C2111*5908819377.96283-1481278321001.59,IF(C2111&gt;752.99,C2111^3*3588.471445-C2111^2*8028757.56264+C2111*5988077680.84934-1488767378546.26,C2111^3*899.851852-C2111^2*1969009.674601+C2111*1435480406.01138-348666163343.76))))-$E$1</f>
        <v>119514342.698486</v>
      </c>
      <c r="E2111" s="47" t="n">
        <f aca="false">D2111*100/$E$2</f>
        <v>80.2222525787427</v>
      </c>
      <c r="G2111" s="41" t="n">
        <f aca="false">[3]Plan1!$C2106</f>
        <v>-1.3</v>
      </c>
      <c r="H2111" s="41" t="n">
        <f aca="false">$J$5 + G2111</f>
        <v>758.7</v>
      </c>
      <c r="I2111" s="47" t="n">
        <f aca="false">IF(H2111&gt;$J$5,$J$2+$J$1,(IF(H2111&gt;739.99,H2111^3*2498.244218-H2111^2*5471052.355142+H2111*3994605728.77515-972400879260.135,H2111^3*1396.138889-H2111^2*3002770.071427+H2111*2152080038.43115-513963640099.415)))-$J$1</f>
        <v>78484266.3430176</v>
      </c>
      <c r="J2111" s="47" t="n">
        <f aca="false">I2111*100/$J$2</f>
        <v>89.2450328241706</v>
      </c>
      <c r="L2111" s="41" t="n">
        <f aca="false">[4]Plan1!$C2106</f>
        <v>-2.32</v>
      </c>
      <c r="M2111" s="41" t="n">
        <f aca="false">$O$5 + L2111</f>
        <v>836.46</v>
      </c>
      <c r="N2111" s="47" t="n">
        <f aca="false">IF(M2111&gt;$O$5,$O$2+$O$1,(M2111^3*3270.5936-M2111^2*8015778.389801+M2111*6549018422.82398-1783686174686.87))-$O$1</f>
        <v>28213214.3466797</v>
      </c>
      <c r="O2111" s="41" t="n">
        <f aca="false">N2111*100/$O$2</f>
        <v>72.1807995260954</v>
      </c>
      <c r="R2111" s="47" t="n">
        <f aca="false">SUM(D2111,I2111,N2111)</f>
        <v>226211823.388184</v>
      </c>
      <c r="S2111" s="41" t="n">
        <f aca="false">R2111*100/$R$2</f>
        <v>81.9583237779036</v>
      </c>
      <c r="U2111" s="41" t="n">
        <f aca="false">[1]Plan1!$B2106</f>
        <v>10.08</v>
      </c>
    </row>
    <row r="2112" customFormat="false" ht="15" hidden="false" customHeight="false" outlineLevel="0" collapsed="false">
      <c r="A2112" s="46" t="n">
        <v>44110</v>
      </c>
      <c r="B2112" s="41" t="n">
        <f aca="false">[2]Plan1!$C2107</f>
        <v>-2.78</v>
      </c>
      <c r="C2112" s="41" t="n">
        <f aca="false">$E$5 + B2112</f>
        <v>778.22</v>
      </c>
      <c r="D2112" s="47" t="n">
        <f aca="false">IF(C2112&gt;$E$5,$E$2+$E$1,(IF(C2112&gt;764.99,C2112^3*3486.59308-C2112^2*7860012.00812+C2112*5908819377.96283-1481278321001.59,IF(C2112&gt;752.99,C2112^3*3588.471445-C2112^2*8028757.56264+C2112*5988077680.84934-1488767378546.26,C2112^3*899.851852-C2112^2*1969009.674601+C2112*1435480406.01138-348666163343.76))))-$E$1</f>
        <v>119217078.503662</v>
      </c>
      <c r="E2112" s="47" t="n">
        <f aca="false">D2112*100/$E$2</f>
        <v>80.0227183405804</v>
      </c>
      <c r="G2112" s="41" t="n">
        <f aca="false">[3]Plan1!$C2107</f>
        <v>-1.33</v>
      </c>
      <c r="H2112" s="41" t="n">
        <f aca="false">$J$5 + G2112</f>
        <v>758.67</v>
      </c>
      <c r="I2112" s="47" t="n">
        <f aca="false">IF(H2112&gt;$J$5,$J$2+$J$1,(IF(H2112&gt;739.99,H2112^3*2498.244218-H2112^2*5471052.355142+H2112*3994605728.77515-972400879260.135,H2112^3*1396.138889-H2112^2*3002770.071427+H2112*2152080038.43115-513963640099.415)))-$J$1</f>
        <v>78274713.7443848</v>
      </c>
      <c r="J2112" s="47" t="n">
        <f aca="false">I2112*100/$J$2</f>
        <v>89.0067490328482</v>
      </c>
      <c r="L2112" s="41" t="n">
        <f aca="false">[4]Plan1!$C2107</f>
        <v>-2.35</v>
      </c>
      <c r="M2112" s="41" t="n">
        <f aca="false">$O$5 + L2112</f>
        <v>836.43</v>
      </c>
      <c r="N2112" s="47" t="n">
        <f aca="false">IF(M2112&gt;$O$5,$O$2+$O$1,(M2112^3*3270.5936-M2112^2*8015778.389801+M2112*6549018422.82398-1783686174686.87))-$O$1</f>
        <v>28086627.324707</v>
      </c>
      <c r="O2112" s="41" t="n">
        <f aca="false">N2112*100/$O$2</f>
        <v>71.8569387868214</v>
      </c>
      <c r="R2112" s="47" t="n">
        <f aca="false">SUM(D2112,I2112,N2112)</f>
        <v>225578419.572754</v>
      </c>
      <c r="S2112" s="41" t="n">
        <f aca="false">R2112*100/$R$2</f>
        <v>81.7288365910289</v>
      </c>
      <c r="U2112" s="41" t="n">
        <f aca="false">[1]Plan1!$B2107</f>
        <v>10.13</v>
      </c>
    </row>
    <row r="2113" customFormat="false" ht="15" hidden="false" customHeight="false" outlineLevel="0" collapsed="false">
      <c r="A2113" s="46" t="n">
        <v>44111</v>
      </c>
      <c r="B2113" s="41" t="n">
        <f aca="false">[2]Plan1!$C2108</f>
        <v>-2.82</v>
      </c>
      <c r="C2113" s="41" t="n">
        <f aca="false">$E$5 + B2113</f>
        <v>778.18</v>
      </c>
      <c r="D2113" s="47" t="n">
        <f aca="false">IF(C2113&gt;$E$5,$E$2+$E$1,(IF(C2113&gt;764.99,C2113^3*3486.59308-C2113^2*7860012.00812+C2113*5908819377.96283-1481278321001.59,IF(C2113&gt;752.99,C2113^3*3588.471445-C2113^2*8028757.56264+C2113*5988077680.84934-1488767378546.26,C2113^3*899.851852-C2113^2*1969009.674601+C2113*1435480406.01138-348666163343.76))))-$E$1</f>
        <v>118821510.139404</v>
      </c>
      <c r="E2113" s="47" t="n">
        <f aca="false">D2113*100/$E$2</f>
        <v>79.757198868079</v>
      </c>
      <c r="G2113" s="41" t="n">
        <f aca="false">[3]Plan1!$C2108</f>
        <v>-1.36</v>
      </c>
      <c r="H2113" s="41" t="n">
        <f aca="false">$J$5 + G2113</f>
        <v>758.64</v>
      </c>
      <c r="I2113" s="47" t="n">
        <f aca="false">IF(H2113&gt;$J$5,$J$2+$J$1,(IF(H2113&gt;739.99,H2113^3*2498.244218-H2113^2*5471052.355142+H2113*3994605728.77515-972400879260.135,H2113^3*1396.138889-H2113^2*3002770.071427+H2113*2152080038.43115-513963640099.415)))-$J$1</f>
        <v>78065548.1032715</v>
      </c>
      <c r="J2113" s="47" t="n">
        <f aca="false">I2113*100/$J$2</f>
        <v>88.7689052537491</v>
      </c>
      <c r="L2113" s="41" t="n">
        <f aca="false">[4]Plan1!$C2108</f>
        <v>-2.38</v>
      </c>
      <c r="M2113" s="41" t="n">
        <f aca="false">$O$5 + L2113</f>
        <v>836.4</v>
      </c>
      <c r="N2113" s="47" t="n">
        <f aca="false">IF(M2113&gt;$O$5,$O$2+$O$1,(M2113^3*3270.5936-M2113^2*8015778.389801+M2113*6549018422.82398-1783686174686.87))-$O$1</f>
        <v>27960384.2636719</v>
      </c>
      <c r="O2113" s="41" t="n">
        <f aca="false">N2113*100/$O$2</f>
        <v>71.5339580385745</v>
      </c>
      <c r="R2113" s="47" t="n">
        <f aca="false">SUM(D2113,I2113,N2113)</f>
        <v>224847442.506348</v>
      </c>
      <c r="S2113" s="41" t="n">
        <f aca="false">R2113*100/$R$2</f>
        <v>81.4639978474769</v>
      </c>
      <c r="U2113" s="41" t="n">
        <f aca="false">[1]Plan1!$B2108</f>
        <v>10.89</v>
      </c>
    </row>
    <row r="2114" customFormat="false" ht="15" hidden="false" customHeight="false" outlineLevel="0" collapsed="false">
      <c r="A2114" s="46" t="n">
        <v>44112</v>
      </c>
      <c r="B2114" s="41" t="n">
        <f aca="false">[2]Plan1!$C2109</f>
        <v>-2.84</v>
      </c>
      <c r="C2114" s="41" t="n">
        <f aca="false">$E$5 + B2114</f>
        <v>778.16</v>
      </c>
      <c r="D2114" s="47" t="n">
        <f aca="false">IF(C2114&gt;$E$5,$E$2+$E$1,(IF(C2114&gt;764.99,C2114^3*3486.59308-C2114^2*7860012.00812+C2114*5908819377.96283-1481278321001.59,IF(C2114&gt;752.99,C2114^3*3588.471445-C2114^2*8028757.56264+C2114*5988077680.84934-1488767378546.26,C2114^3*899.851852-C2114^2*1969009.674601+C2114*1435480406.01138-348666163343.76))))-$E$1</f>
        <v>118624061.535889</v>
      </c>
      <c r="E2114" s="47" t="n">
        <f aca="false">D2114*100/$E$2</f>
        <v>79.6246643840589</v>
      </c>
      <c r="G2114" s="41" t="n">
        <f aca="false">[3]Plan1!$C2109</f>
        <v>-1.38</v>
      </c>
      <c r="H2114" s="41" t="n">
        <f aca="false">$J$5 + G2114</f>
        <v>758.62</v>
      </c>
      <c r="I2114" s="47" t="n">
        <f aca="false">IF(H2114&gt;$J$5,$J$2+$J$1,(IF(H2114&gt;739.99,H2114^3*2498.244218-H2114^2*5471052.355142+H2114*3994605728.77515-972400879260.135,H2114^3*1396.138889-H2114^2*3002770.071427+H2114*2152080038.43115-513963640099.415)))-$J$1</f>
        <v>77926319.1198731</v>
      </c>
      <c r="J2114" s="47" t="n">
        <f aca="false">I2114*100/$J$2</f>
        <v>88.6105869592368</v>
      </c>
      <c r="L2114" s="41" t="n">
        <f aca="false">[4]Plan1!$C2109</f>
        <v>-2.39</v>
      </c>
      <c r="M2114" s="41" t="n">
        <f aca="false">$O$5 + L2114</f>
        <v>836.39</v>
      </c>
      <c r="N2114" s="47" t="n">
        <f aca="false">IF(M2114&gt;$O$5,$O$2+$O$1,(M2114^3*3270.5936-M2114^2*8015778.389801+M2114*6549018422.82398-1783686174686.87))-$O$1</f>
        <v>27918379.5874023</v>
      </c>
      <c r="O2114" s="41" t="n">
        <f aca="false">N2114*100/$O$2</f>
        <v>71.4264931081446</v>
      </c>
      <c r="R2114" s="47" t="n">
        <f aca="false">SUM(D2114,I2114,N2114)</f>
        <v>224468760.243164</v>
      </c>
      <c r="S2114" s="41" t="n">
        <f aca="false">R2114*100/$R$2</f>
        <v>81.3267982835014</v>
      </c>
      <c r="U2114" s="41" t="n">
        <f aca="false">[1]Plan1!$B2109</f>
        <v>11.1</v>
      </c>
    </row>
    <row r="2115" customFormat="false" ht="15" hidden="false" customHeight="false" outlineLevel="0" collapsed="false">
      <c r="A2115" s="46" t="n">
        <v>44113</v>
      </c>
      <c r="B2115" s="41" t="n">
        <f aca="false">[2]Plan1!$C2110</f>
        <v>-2.88</v>
      </c>
      <c r="C2115" s="41" t="n">
        <f aca="false">$E$5 + B2115</f>
        <v>778.12</v>
      </c>
      <c r="D2115" s="47" t="n">
        <f aca="false">IF(C2115&gt;$E$5,$E$2+$E$1,(IF(C2115&gt;764.99,C2115^3*3486.59308-C2115^2*7860012.00812+C2115*5908819377.96283-1481278321001.59,IF(C2115&gt;752.99,C2115^3*3588.471445-C2115^2*8028757.56264+C2115*5988077680.84934-1488767378546.26,C2115^3*899.851852-C2115^2*1969009.674601+C2115*1435480406.01138-348666163343.76))))-$E$1</f>
        <v>118229834.647217</v>
      </c>
      <c r="E2115" s="47" t="n">
        <f aca="false">D2115*100/$E$2</f>
        <v>79.3600453574024</v>
      </c>
      <c r="G2115" s="41" t="n">
        <f aca="false">[3]Plan1!$C2110</f>
        <v>-1.41</v>
      </c>
      <c r="H2115" s="41" t="n">
        <f aca="false">$J$5 + G2115</f>
        <v>758.59</v>
      </c>
      <c r="I2115" s="47" t="n">
        <f aca="false">IF(H2115&gt;$J$5,$J$2+$J$1,(IF(H2115&gt;739.99,H2115^3*2498.244218-H2115^2*5471052.355142+H2115*3994605728.77515-972400879260.135,H2115^3*1396.138889-H2115^2*3002770.071427+H2115*2152080038.43115-513963640099.415)))-$J$1</f>
        <v>77717797.5092773</v>
      </c>
      <c r="J2115" s="47" t="n">
        <f aca="false">I2115*100/$J$2</f>
        <v>88.3734755119459</v>
      </c>
      <c r="L2115" s="41" t="n">
        <f aca="false">[4]Plan1!$C2110</f>
        <v>-2.42</v>
      </c>
      <c r="M2115" s="41" t="n">
        <f aca="false">$O$5 + L2115</f>
        <v>836.36</v>
      </c>
      <c r="N2115" s="47" t="n">
        <f aca="false">IF(M2115&gt;$O$5,$O$2+$O$1,(M2115^3*3270.5936-M2115^2*8015778.389801+M2115*6549018422.82398-1783686174686.87))-$O$1</f>
        <v>27792594.3164063</v>
      </c>
      <c r="O2115" s="41" t="n">
        <f aca="false">N2115*100/$O$2</f>
        <v>71.1046835717501</v>
      </c>
      <c r="R2115" s="47" t="n">
        <f aca="false">SUM(D2115,I2115,N2115)</f>
        <v>223740226.4729</v>
      </c>
      <c r="S2115" s="41" t="n">
        <f aca="false">R2115*100/$R$2</f>
        <v>81.0628447653692</v>
      </c>
      <c r="U2115" s="41" t="n">
        <f aca="false">[1]Plan1!$B2110</f>
        <v>12.15</v>
      </c>
    </row>
    <row r="2116" customFormat="false" ht="15" hidden="false" customHeight="false" outlineLevel="0" collapsed="false">
      <c r="A2116" s="46" t="n">
        <v>44114</v>
      </c>
      <c r="B2116" s="41" t="n">
        <f aca="false">[2]Plan1!$C2111</f>
        <v>-2.92</v>
      </c>
      <c r="C2116" s="41" t="n">
        <f aca="false">$E$5 + B2116</f>
        <v>778.08</v>
      </c>
      <c r="D2116" s="47" t="n">
        <f aca="false">IF(C2116&gt;$E$5,$E$2+$E$1,(IF(C2116&gt;764.99,C2116^3*3486.59308-C2116^2*7860012.00812+C2116*5908819377.96283-1481278321001.59,IF(C2116&gt;752.99,C2116^3*3588.471445-C2116^2*8028757.56264+C2116*5988077680.84934-1488767378546.26,C2116^3*899.851852-C2116^2*1969009.674601+C2116*1435480406.01138-348666163343.76))))-$E$1</f>
        <v>117836500.405029</v>
      </c>
      <c r="E2116" s="47" t="n">
        <f aca="false">D2116*100/$E$2</f>
        <v>79.0960255066282</v>
      </c>
      <c r="G2116" s="41" t="n">
        <f aca="false">[3]Plan1!$C2111</f>
        <v>-1.44</v>
      </c>
      <c r="H2116" s="41" t="n">
        <f aca="false">$J$5 + G2116</f>
        <v>758.56</v>
      </c>
      <c r="I2116" s="47" t="n">
        <f aca="false">IF(H2116&gt;$J$5,$J$2+$J$1,(IF(H2116&gt;739.99,H2116^3*2498.244218-H2116^2*5471052.355142+H2116*3994605728.77515-972400879260.135,H2116^3*1396.138889-H2116^2*3002770.071427+H2116*2152080038.43115-513963640099.415)))-$J$1</f>
        <v>77509661.7756348</v>
      </c>
      <c r="J2116" s="47" t="n">
        <f aca="false">I2116*100/$J$2</f>
        <v>88.1368028481583</v>
      </c>
      <c r="L2116" s="41" t="n">
        <f aca="false">[4]Plan1!$C2111</f>
        <v>-2.46</v>
      </c>
      <c r="M2116" s="41" t="n">
        <f aca="false">$O$5 + L2116</f>
        <v>836.32</v>
      </c>
      <c r="N2116" s="47" t="n">
        <f aca="false">IF(M2116&gt;$O$5,$O$2+$O$1,(M2116^3*3270.5936-M2116^2*8015778.389801+M2116*6549018422.82398-1783686174686.87))-$O$1</f>
        <v>27625413.6582031</v>
      </c>
      <c r="O2116" s="41" t="n">
        <f aca="false">N2116*100/$O$2</f>
        <v>70.6769679124806</v>
      </c>
      <c r="R2116" s="47" t="n">
        <f aca="false">SUM(D2116,I2116,N2116)</f>
        <v>222971575.838867</v>
      </c>
      <c r="S2116" s="41" t="n">
        <f aca="false">R2116*100/$R$2</f>
        <v>80.7843565917954</v>
      </c>
      <c r="U2116" s="41" t="n">
        <f aca="false">[1]Plan1!$B2111</f>
        <v>12.15</v>
      </c>
    </row>
    <row r="2117" customFormat="false" ht="15" hidden="false" customHeight="false" outlineLevel="0" collapsed="false">
      <c r="A2117" s="46" t="n">
        <v>44115</v>
      </c>
      <c r="B2117" s="41" t="n">
        <f aca="false">[2]Plan1!$C2112</f>
        <v>-2.96</v>
      </c>
      <c r="C2117" s="41" t="n">
        <f aca="false">$E$5 + B2117</f>
        <v>778.04</v>
      </c>
      <c r="D2117" s="47" t="n">
        <f aca="false">IF(C2117&gt;$E$5,$E$2+$E$1,(IF(C2117&gt;764.99,C2117^3*3486.59308-C2117^2*7860012.00812+C2117*5908819377.96283-1481278321001.59,IF(C2117&gt;752.99,C2117^3*3588.471445-C2117^2*8028757.56264+C2117*5988077680.84934-1488767378546.26,C2117^3*899.851852-C2117^2*1969009.674601+C2117*1435480406.01138-348666163343.76))))-$E$1</f>
        <v>117444057.468018</v>
      </c>
      <c r="E2117" s="47" t="n">
        <f aca="false">D2117*100/$E$2</f>
        <v>78.8326039314025</v>
      </c>
      <c r="G2117" s="41" t="n">
        <f aca="false">[3]Plan1!$C2112</f>
        <v>-1.46</v>
      </c>
      <c r="H2117" s="41" t="n">
        <f aca="false">$J$5 + G2117</f>
        <v>758.54</v>
      </c>
      <c r="I2117" s="47" t="n">
        <f aca="false">IF(H2117&gt;$J$5,$J$2+$J$1,(IF(H2117&gt;739.99,H2117^3*2498.244218-H2117^2*5471052.355142+H2117*3994605728.77515-972400879260.135,H2117^3*1396.138889-H2117^2*3002770.071427+H2117*2152080038.43115-513963640099.415)))-$J$1</f>
        <v>77371118.798584</v>
      </c>
      <c r="J2117" s="47" t="n">
        <f aca="false">I2117*100/$J$2</f>
        <v>87.9792646164774</v>
      </c>
      <c r="L2117" s="41" t="n">
        <f aca="false">[4]Plan1!$C2112</f>
        <v>-2.48</v>
      </c>
      <c r="M2117" s="41" t="n">
        <f aca="false">$O$5 + L2117</f>
        <v>836.3</v>
      </c>
      <c r="N2117" s="47" t="n">
        <f aca="false">IF(M2117&gt;$O$5,$O$2+$O$1,(M2117^3*3270.5936-M2117^2*8015778.389801+M2117*6549018422.82398-1783686174686.87))-$O$1</f>
        <v>27542051.4199219</v>
      </c>
      <c r="O2117" s="41" t="n">
        <f aca="false">N2117*100/$O$2</f>
        <v>70.4636936313056</v>
      </c>
      <c r="R2117" s="47" t="n">
        <f aca="false">SUM(D2117,I2117,N2117)</f>
        <v>222357227.686523</v>
      </c>
      <c r="S2117" s="41" t="n">
        <f aca="false">R2117*100/$R$2</f>
        <v>80.5617734216145</v>
      </c>
      <c r="U2117" s="41" t="n">
        <f aca="false">[1]Plan1!$B2112</f>
        <v>11.72</v>
      </c>
    </row>
    <row r="2118" customFormat="false" ht="15" hidden="false" customHeight="false" outlineLevel="0" collapsed="false">
      <c r="A2118" s="46" t="n">
        <v>44116</v>
      </c>
      <c r="B2118" s="41" t="n">
        <f aca="false">[2]Plan1!$C2113</f>
        <v>-2.98</v>
      </c>
      <c r="C2118" s="41" t="n">
        <f aca="false">$E$5 + B2118</f>
        <v>778.02</v>
      </c>
      <c r="D2118" s="47" t="n">
        <f aca="false">IF(C2118&gt;$E$5,$E$2+$E$1,(IF(C2118&gt;764.99,C2118^3*3486.59308-C2118^2*7860012.00812+C2118*5908819377.96283-1481278321001.59,IF(C2118&gt;752.99,C2118^3*3588.471445-C2118^2*8028757.56264+C2118*5988077680.84934-1488767378546.26,C2118^3*899.851852-C2118^2*1969009.674601+C2118*1435480406.01138-348666163343.76))))-$E$1</f>
        <v>117248169.820068</v>
      </c>
      <c r="E2118" s="47" t="n">
        <f aca="false">D2118*100/$E$2</f>
        <v>78.7011172159504</v>
      </c>
      <c r="G2118" s="41" t="n">
        <f aca="false">[3]Plan1!$C2113</f>
        <v>-1.48</v>
      </c>
      <c r="H2118" s="41" t="n">
        <f aca="false">$J$5 + G2118</f>
        <v>758.52</v>
      </c>
      <c r="I2118" s="47" t="n">
        <f aca="false">IF(H2118&gt;$J$5,$J$2+$J$1,(IF(H2118&gt;739.99,H2118^3*2498.244218-H2118^2*5471052.355142+H2118*3994605728.77515-972400879260.135,H2118^3*1396.138889-H2118^2*3002770.071427+H2118*2152080038.43115-513963640099.415)))-$J$1</f>
        <v>77232747.0217285</v>
      </c>
      <c r="J2118" s="47" t="n">
        <f aca="false">I2118*100/$J$2</f>
        <v>87.8219210577896</v>
      </c>
      <c r="L2118" s="41" t="n">
        <f aca="false">[4]Plan1!$C2113</f>
        <v>-2.51</v>
      </c>
      <c r="M2118" s="41" t="n">
        <f aca="false">$O$5 + L2118</f>
        <v>836.27</v>
      </c>
      <c r="N2118" s="47" t="n">
        <f aca="false">IF(M2118&gt;$O$5,$O$2+$O$1,(M2118^3*3270.5936-M2118^2*8015778.389801+M2118*6549018422.82398-1783686174686.87))-$O$1</f>
        <v>27417292.7324219</v>
      </c>
      <c r="O2118" s="41" t="n">
        <f aca="false">N2118*100/$O$2</f>
        <v>70.1445105102007</v>
      </c>
      <c r="R2118" s="47" t="n">
        <f aca="false">SUM(D2118,I2118,N2118)</f>
        <v>221898209.574219</v>
      </c>
      <c r="S2118" s="41" t="n">
        <f aca="false">R2118*100/$R$2</f>
        <v>80.3954675473029</v>
      </c>
      <c r="U2118" s="41" t="n">
        <f aca="false">[1]Plan1!$B2113</f>
        <v>12.58</v>
      </c>
    </row>
    <row r="2119" customFormat="false" ht="15" hidden="false" customHeight="false" outlineLevel="0" collapsed="false">
      <c r="A2119" s="46" t="n">
        <v>44117</v>
      </c>
      <c r="B2119" s="41" t="n">
        <f aca="false">[2]Plan1!$C2114</f>
        <v>-3.02</v>
      </c>
      <c r="C2119" s="41" t="n">
        <f aca="false">$E$5 + B2119</f>
        <v>777.98</v>
      </c>
      <c r="D2119" s="47" t="n">
        <f aca="false">IF(C2119&gt;$E$5,$E$2+$E$1,(IF(C2119&gt;764.99,C2119^3*3486.59308-C2119^2*7860012.00812+C2119*5908819377.96283-1481278321001.59,IF(C2119&gt;752.99,C2119^3*3588.471445-C2119^2*8028757.56264+C2119*5988077680.84934-1488767378546.26,C2119^3*899.851852-C2119^2*1969009.674601+C2119*1435480406.01138-348666163343.76))))-$E$1</f>
        <v>116857061.331299</v>
      </c>
      <c r="E2119" s="47" t="n">
        <f aca="false">D2119*100/$E$2</f>
        <v>78.438591369568</v>
      </c>
      <c r="G2119" s="41" t="n">
        <f aca="false">[3]Plan1!$C2114</f>
        <v>-1.5</v>
      </c>
      <c r="H2119" s="41" t="n">
        <f aca="false">$J$5 + G2119</f>
        <v>758.5</v>
      </c>
      <c r="I2119" s="47" t="n">
        <f aca="false">IF(H2119&gt;$J$5,$J$2+$J$1,(IF(H2119&gt;739.99,H2119^3*2498.244218-H2119^2*5471052.355142+H2119*3994605728.77515-972400879260.135,H2119^3*1396.138889-H2119^2*3002770.071427+H2119*2152080038.43115-513963640099.415)))-$J$1</f>
        <v>77094546.3278809</v>
      </c>
      <c r="J2119" s="47" t="n">
        <f aca="false">I2119*100/$J$2</f>
        <v>87.6647720388404</v>
      </c>
      <c r="L2119" s="41" t="n">
        <f aca="false">[4]Plan1!$C2114</f>
        <v>-2.53</v>
      </c>
      <c r="M2119" s="41" t="n">
        <f aca="false">$O$5 + L2119</f>
        <v>836.25</v>
      </c>
      <c r="N2119" s="47" t="n">
        <f aca="false">IF(M2119&gt;$O$5,$O$2+$O$1,(M2119^3*3270.5936-M2119^2*8015778.389801+M2119*6549018422.82398-1783686174686.87))-$O$1</f>
        <v>27334309.828125</v>
      </c>
      <c r="O2119" s="41" t="n">
        <f aca="false">N2119*100/$O$2</f>
        <v>69.9322067185963</v>
      </c>
      <c r="R2119" s="47" t="n">
        <f aca="false">SUM(D2119,I2119,N2119)</f>
        <v>221285917.487305</v>
      </c>
      <c r="S2119" s="41" t="n">
        <f aca="false">R2119*100/$R$2</f>
        <v>80.1736293058073</v>
      </c>
      <c r="U2119" s="41" t="n">
        <f aca="false">[1]Plan1!$B2114</f>
        <v>11.72</v>
      </c>
    </row>
    <row r="2120" customFormat="false" ht="15" hidden="false" customHeight="false" outlineLevel="0" collapsed="false">
      <c r="A2120" s="46" t="n">
        <v>44118</v>
      </c>
      <c r="B2120" s="41" t="n">
        <f aca="false">[2]Plan1!$C2115</f>
        <v>-3.06</v>
      </c>
      <c r="C2120" s="41" t="n">
        <f aca="false">$E$5 + B2120</f>
        <v>777.94</v>
      </c>
      <c r="D2120" s="47" t="n">
        <f aca="false">IF(C2120&gt;$E$5,$E$2+$E$1,(IF(C2120&gt;764.99,C2120^3*3486.59308-C2120^2*7860012.00812+C2120*5908819377.96283-1481278321001.59,IF(C2120&gt;752.99,C2120^3*3588.471445-C2120^2*8028757.56264+C2120*5988077680.84934-1488767378546.26,C2120^3*899.851852-C2120^2*1969009.674601+C2120*1435480406.01138-348666163343.76))))-$E$1</f>
        <v>116466840.801025</v>
      </c>
      <c r="E2120" s="47" t="n">
        <f aca="false">D2120*100/$E$2</f>
        <v>78.1766615523243</v>
      </c>
      <c r="G2120" s="41" t="n">
        <f aca="false">[3]Plan1!$C2115</f>
        <v>-1.52</v>
      </c>
      <c r="H2120" s="41" t="n">
        <f aca="false">$J$5 + G2120</f>
        <v>758.48</v>
      </c>
      <c r="I2120" s="47" t="n">
        <f aca="false">IF(H2120&gt;$J$5,$J$2+$J$1,(IF(H2120&gt;739.99,H2120^3*2498.244218-H2120^2*5471052.355142+H2120*3994605728.77515-972400879260.135,H2120^3*1396.138889-H2120^2*3002770.071427+H2120*2152080038.43115-513963640099.415)))-$J$1</f>
        <v>76956516.5949707</v>
      </c>
      <c r="J2120" s="47" t="n">
        <f aca="false">I2120*100/$J$2</f>
        <v>87.5078174208226</v>
      </c>
      <c r="L2120" s="41" t="n">
        <f aca="false">[4]Plan1!$C2115</f>
        <v>-2.56</v>
      </c>
      <c r="M2120" s="41" t="n">
        <f aca="false">$O$5 + L2120</f>
        <v>836.22</v>
      </c>
      <c r="N2120" s="47" t="n">
        <f aca="false">IF(M2120&gt;$O$5,$O$2+$O$1,(M2120^3*3270.5936-M2120^2*8015778.389801+M2120*6549018422.82398-1783686174686.87))-$O$1</f>
        <v>27210119.40625</v>
      </c>
      <c r="O2120" s="41" t="n">
        <f aca="false">N2120*100/$O$2</f>
        <v>69.6144774505211</v>
      </c>
      <c r="R2120" s="47" t="n">
        <f aca="false">SUM(D2120,I2120,N2120)</f>
        <v>220633476.802246</v>
      </c>
      <c r="S2120" s="41" t="n">
        <f aca="false">R2120*100/$R$2</f>
        <v>79.9372449112562</v>
      </c>
      <c r="U2120" s="41" t="n">
        <f aca="false">[1]Plan1!$B2115</f>
        <v>11.51</v>
      </c>
    </row>
    <row r="2121" customFormat="false" ht="15" hidden="false" customHeight="false" outlineLevel="0" collapsed="false">
      <c r="A2121" s="46" t="n">
        <v>44119</v>
      </c>
      <c r="B2121" s="41" t="n">
        <f aca="false">[2]Plan1!$C2116</f>
        <v>-3.09</v>
      </c>
      <c r="C2121" s="41" t="n">
        <f aca="false">$E$5 + B2121</f>
        <v>777.91</v>
      </c>
      <c r="D2121" s="47" t="n">
        <f aca="false">IF(C2121&gt;$E$5,$E$2+$E$1,(IF(C2121&gt;764.99,C2121^3*3486.59308-C2121^2*7860012.00812+C2121*5908819377.96283-1481278321001.59,IF(C2121&gt;752.99,C2121^3*3588.471445-C2121^2*8028757.56264+C2121*5988077680.84934-1488767378546.26,C2121^3*899.851852-C2121^2*1969009.674601+C2121*1435480406.01138-348666163343.76))))-$E$1</f>
        <v>116174757.320068</v>
      </c>
      <c r="E2121" s="47" t="n">
        <f aca="false">D2121*100/$E$2</f>
        <v>77.9806047924882</v>
      </c>
      <c r="G2121" s="41" t="n">
        <f aca="false">[3]Plan1!$C2116</f>
        <v>-1.55</v>
      </c>
      <c r="H2121" s="41" t="n">
        <f aca="false">$J$5 + G2121</f>
        <v>758.45</v>
      </c>
      <c r="I2121" s="47" t="n">
        <f aca="false">IF(H2121&gt;$J$5,$J$2+$J$1,(IF(H2121&gt;739.99,H2121^3*2498.244218-H2121^2*5471052.355142+H2121*3994605728.77515-972400879260.135,H2121^3*1396.138889-H2121^2*3002770.071427+H2121*2152080038.43115-513963640099.415)))-$J$1</f>
        <v>76749792.2878418</v>
      </c>
      <c r="J2121" s="47" t="n">
        <f aca="false">I2121*100/$J$2</f>
        <v>87.2727497004384</v>
      </c>
      <c r="L2121" s="41" t="n">
        <f aca="false">[4]Plan1!$C2116</f>
        <v>-2.58</v>
      </c>
      <c r="M2121" s="41" t="n">
        <f aca="false">$O$5 + L2121</f>
        <v>836.2</v>
      </c>
      <c r="N2121" s="47" t="n">
        <f aca="false">IF(M2121&gt;$O$5,$O$2+$O$1,(M2121^3*3270.5936-M2121^2*8015778.389801+M2121*6549018422.82398-1783686174686.87))-$O$1</f>
        <v>27127514.8525391</v>
      </c>
      <c r="O2121" s="41" t="n">
        <f aca="false">N2121*100/$O$2</f>
        <v>69.403141632557</v>
      </c>
      <c r="R2121" s="47" t="n">
        <f aca="false">SUM(D2121,I2121,N2121)</f>
        <v>220052064.460449</v>
      </c>
      <c r="S2121" s="41" t="n">
        <f aca="false">R2121*100/$R$2</f>
        <v>79.7265946444234</v>
      </c>
      <c r="U2121" s="41" t="n">
        <f aca="false">[1]Plan1!$B2116</f>
        <v>17.15</v>
      </c>
    </row>
    <row r="2122" customFormat="false" ht="15" hidden="false" customHeight="false" outlineLevel="0" collapsed="false">
      <c r="A2122" s="46" t="n">
        <v>44120</v>
      </c>
      <c r="B2122" s="41" t="n">
        <f aca="false">[2]Plan1!$C2117</f>
        <v>-3.1</v>
      </c>
      <c r="C2122" s="41" t="n">
        <f aca="false">$E$5 + B2122</f>
        <v>777.9</v>
      </c>
      <c r="D2122" s="47" t="n">
        <f aca="false">IF(C2122&gt;$E$5,$E$2+$E$1,(IF(C2122&gt;764.99,C2122^3*3486.59308-C2122^2*7860012.00812+C2122*5908819377.96283-1481278321001.59,IF(C2122&gt;752.99,C2122^3*3588.471445-C2122^2*8028757.56264+C2122*5988077680.84934-1488767378546.26,C2122^3*899.851852-C2122^2*1969009.674601+C2122*1435480406.01138-348666163343.76))))-$E$1</f>
        <v>116077506.890381</v>
      </c>
      <c r="E2122" s="47" t="n">
        <f aca="false">D2122*100/$E$2</f>
        <v>77.9153268655245</v>
      </c>
      <c r="G2122" s="41" t="n">
        <f aca="false">[3]Plan1!$C2117</f>
        <v>-1.58</v>
      </c>
      <c r="H2122" s="41" t="n">
        <f aca="false">$J$5 + G2122</f>
        <v>758.42</v>
      </c>
      <c r="I2122" s="47" t="n">
        <f aca="false">IF(H2122&gt;$J$5,$J$2+$J$1,(IF(H2122&gt;739.99,H2122^3*2498.244218-H2122^2*5471052.355142+H2122*3994605728.77515-972400879260.135,H2122^3*1396.138889-H2122^2*3002770.071427+H2122*2152080038.43115-513963640099.415)))-$J$1</f>
        <v>76543451.9699707</v>
      </c>
      <c r="J2122" s="47" t="n">
        <f aca="false">I2122*100/$J$2</f>
        <v>87.0381186170456</v>
      </c>
      <c r="L2122" s="41" t="n">
        <f aca="false">[4]Plan1!$C2117</f>
        <v>-2.57</v>
      </c>
      <c r="M2122" s="41" t="n">
        <f aca="false">$O$5 + L2122</f>
        <v>836.21</v>
      </c>
      <c r="N2122" s="47" t="n">
        <f aca="false">IF(M2122&gt;$O$5,$O$2+$O$1,(M2122^3*3270.5936-M2122^2*8015778.389801+M2122*6549018422.82398-1783686174686.87))-$O$1</f>
        <v>27168798.2363281</v>
      </c>
      <c r="O2122" s="41" t="n">
        <f aca="false">N2122*100/$O$2</f>
        <v>69.508761205443</v>
      </c>
      <c r="R2122" s="47" t="n">
        <f aca="false">SUM(D2122,I2122,N2122)</f>
        <v>219789757.09668</v>
      </c>
      <c r="S2122" s="41" t="n">
        <f aca="false">R2122*100/$R$2</f>
        <v>79.631558622313</v>
      </c>
      <c r="U2122" s="41" t="n">
        <f aca="false">[1]Plan1!$B2117</f>
        <v>12.8</v>
      </c>
    </row>
    <row r="2123" customFormat="false" ht="15" hidden="false" customHeight="false" outlineLevel="0" collapsed="false">
      <c r="A2123" s="46" t="n">
        <v>44121</v>
      </c>
      <c r="B2123" s="41" t="n">
        <f aca="false">[2]Plan1!$C2118</f>
        <v>-3.14</v>
      </c>
      <c r="C2123" s="41" t="n">
        <f aca="false">$E$5 + B2123</f>
        <v>777.86</v>
      </c>
      <c r="D2123" s="47" t="n">
        <f aca="false">IF(C2123&gt;$E$5,$E$2+$E$1,(IF(C2123&gt;764.99,C2123^3*3486.59308-C2123^2*7860012.00812+C2123*5908819377.96283-1481278321001.59,IF(C2123&gt;752.99,C2123^3*3588.471445-C2123^2*8028757.56264+C2123*5988077680.84934-1488767378546.26,C2123^3*899.851852-C2123^2*1969009.674601+C2123*1435480406.01138-348666163343.76))))-$E$1</f>
        <v>115689058.26001</v>
      </c>
      <c r="E2123" s="47" t="n">
        <f aca="false">D2123*100/$E$2</f>
        <v>77.6545864101458</v>
      </c>
      <c r="G2123" s="41" t="n">
        <f aca="false">[3]Plan1!$C2118</f>
        <v>-1.6</v>
      </c>
      <c r="H2123" s="41" t="n">
        <f aca="false">$J$5 + G2123</f>
        <v>758.4</v>
      </c>
      <c r="I2123" s="47" t="n">
        <f aca="false">IF(H2123&gt;$J$5,$J$2+$J$1,(IF(H2123&gt;739.99,H2123^3*2498.244218-H2123^2*5471052.355142+H2123*3994605728.77515-972400879260.135,H2123^3*1396.138889-H2123^2*3002770.071427+H2123*2152080038.43115-513963640099.415)))-$J$1</f>
        <v>76406104.8864746</v>
      </c>
      <c r="J2123" s="47" t="n">
        <f aca="false">I2123*100/$J$2</f>
        <v>86.8819402446653</v>
      </c>
      <c r="L2123" s="41" t="n">
        <f aca="false">[4]Plan1!$C2118</f>
        <v>-2.6</v>
      </c>
      <c r="M2123" s="41" t="n">
        <f aca="false">$O$5 + L2123</f>
        <v>836.18</v>
      </c>
      <c r="N2123" s="47" t="n">
        <f aca="false">IF(M2123&gt;$O$5,$O$2+$O$1,(M2123^3*3270.5936-M2123^2*8015778.389801+M2123*6549018422.82398-1783686174686.87))-$O$1</f>
        <v>27045061.3657227</v>
      </c>
      <c r="O2123" s="41" t="n">
        <f aca="false">N2123*100/$O$2</f>
        <v>69.1921923047352</v>
      </c>
      <c r="R2123" s="47" t="n">
        <f aca="false">SUM(D2123,I2123,N2123)</f>
        <v>219140224.512207</v>
      </c>
      <c r="S2123" s="41" t="n">
        <f aca="false">R2123*100/$R$2</f>
        <v>79.3962278554894</v>
      </c>
      <c r="U2123" s="41" t="n">
        <f aca="false">[1]Plan1!$B2118</f>
        <v>13.02</v>
      </c>
    </row>
    <row r="2124" customFormat="false" ht="15" hidden="false" customHeight="false" outlineLevel="0" collapsed="false">
      <c r="A2124" s="46" t="n">
        <v>44122</v>
      </c>
      <c r="B2124" s="41" t="n">
        <f aca="false">[2]Plan1!$C2119</f>
        <v>-3.17</v>
      </c>
      <c r="C2124" s="41" t="n">
        <f aca="false">$E$5 + B2124</f>
        <v>777.83</v>
      </c>
      <c r="D2124" s="47" t="n">
        <f aca="false">IF(C2124&gt;$E$5,$E$2+$E$1,(IF(C2124&gt;764.99,C2124^3*3486.59308-C2124^2*7860012.00812+C2124*5908819377.96283-1481278321001.59,IF(C2124&gt;752.99,C2124^3*3588.471445-C2124^2*8028757.56264+C2124*5988077680.84934-1488767378546.26,C2124^3*899.851852-C2124^2*1969009.674601+C2124*1435480406.01138-348666163343.76))))-$E$1</f>
        <v>115398301.947998</v>
      </c>
      <c r="E2124" s="47" t="n">
        <f aca="false">D2124*100/$E$2</f>
        <v>77.4594204930314</v>
      </c>
      <c r="G2124" s="41" t="n">
        <f aca="false">[3]Plan1!$C2119</f>
        <v>-1.62</v>
      </c>
      <c r="H2124" s="41" t="n">
        <f aca="false">$J$5 + G2124</f>
        <v>758.38</v>
      </c>
      <c r="I2124" s="47" t="n">
        <f aca="false">IF(H2124&gt;$J$5,$J$2+$J$1,(IF(H2124&gt;739.99,H2124^3*2498.244218-H2124^2*5471052.355142+H2124*3994605728.77515-972400879260.135,H2124^3*1396.138889-H2124^2*3002770.071427+H2124*2152080038.43115-513963640099.415)))-$J$1</f>
        <v>76268928.1647949</v>
      </c>
      <c r="J2124" s="47" t="n">
        <f aca="false">I2124*100/$J$2</f>
        <v>86.7259555919515</v>
      </c>
      <c r="L2124" s="41" t="n">
        <f aca="false">[4]Plan1!$C2119</f>
        <v>-2.62</v>
      </c>
      <c r="M2124" s="41" t="n">
        <f aca="false">$O$5 + L2124</f>
        <v>836.16</v>
      </c>
      <c r="N2124" s="47" t="n">
        <f aca="false">IF(M2124&gt;$O$5,$O$2+$O$1,(M2124^3*3270.5936-M2124^2*8015778.389801+M2124*6549018422.82398-1783686174686.87))-$O$1</f>
        <v>26962758.7880859</v>
      </c>
      <c r="O2124" s="41" t="n">
        <f aca="false">N2124*100/$O$2</f>
        <v>68.9816290635576</v>
      </c>
      <c r="R2124" s="47" t="n">
        <f aca="false">SUM(D2124,I2124,N2124)</f>
        <v>218629988.900879</v>
      </c>
      <c r="S2124" s="41" t="n">
        <f aca="false">R2124*100/$R$2</f>
        <v>79.2113654782277</v>
      </c>
      <c r="U2124" s="41" t="n">
        <f aca="false">[1]Plan1!$B2119</f>
        <v>11.72</v>
      </c>
    </row>
    <row r="2125" customFormat="false" ht="15" hidden="false" customHeight="false" outlineLevel="0" collapsed="false">
      <c r="A2125" s="46" t="n">
        <v>44123</v>
      </c>
      <c r="B2125" s="41" t="n">
        <f aca="false">[2]Plan1!$C2120</f>
        <v>-3.2</v>
      </c>
      <c r="C2125" s="41" t="n">
        <f aca="false">$E$5 + B2125</f>
        <v>777.8</v>
      </c>
      <c r="D2125" s="47" t="n">
        <f aca="false">IF(C2125&gt;$E$5,$E$2+$E$1,(IF(C2125&gt;764.99,C2125^3*3486.59308-C2125^2*7860012.00812+C2125*5908819377.96283-1481278321001.59,IF(C2125&gt;752.99,C2125^3*3588.471445-C2125^2*8028757.56264+C2125*5988077680.84934-1488767378546.26,C2125^3*899.851852-C2125^2*1969009.674601+C2125*1435480406.01138-348666163343.76))))-$E$1</f>
        <v>115108042.287354</v>
      </c>
      <c r="E2125" s="47" t="n">
        <f aca="false">D2125*100/$E$2</f>
        <v>77.2645879458752</v>
      </c>
      <c r="G2125" s="41" t="n">
        <f aca="false">[3]Plan1!$C2120</f>
        <v>-1.64</v>
      </c>
      <c r="H2125" s="41" t="n">
        <f aca="false">$J$5 + G2125</f>
        <v>758.36</v>
      </c>
      <c r="I2125" s="47" t="n">
        <f aca="false">IF(H2125&gt;$J$5,$J$2+$J$1,(IF(H2125&gt;739.99,H2125^3*2498.244218-H2125^2*5471052.355142+H2125*3994605728.77515-972400879260.135,H2125^3*1396.138889-H2125^2*3002770.071427+H2125*2152080038.43115-513963640099.415)))-$J$1</f>
        <v>76131921.6853027</v>
      </c>
      <c r="J2125" s="47" t="n">
        <f aca="false">I2125*100/$J$2</f>
        <v>86.5701645228732</v>
      </c>
      <c r="L2125" s="41" t="n">
        <f aca="false">[4]Plan1!$C2120</f>
        <v>-2.64</v>
      </c>
      <c r="M2125" s="41" t="n">
        <f aca="false">$O$5 + L2125</f>
        <v>836.14</v>
      </c>
      <c r="N2125" s="47" t="n">
        <f aca="false">IF(M2125&gt;$O$5,$O$2+$O$1,(M2125^3*3270.5936-M2125^2*8015778.389801+M2125*6549018422.82398-1783686174686.87))-$O$1</f>
        <v>26880606.9628906</v>
      </c>
      <c r="O2125" s="41" t="n">
        <f aca="false">N2125*100/$O$2</f>
        <v>68.7714515080242</v>
      </c>
      <c r="R2125" s="47" t="n">
        <f aca="false">SUM(D2125,I2125,N2125)</f>
        <v>218120570.935547</v>
      </c>
      <c r="S2125" s="41" t="n">
        <f aca="false">R2125*100/$R$2</f>
        <v>79.0267993405448</v>
      </c>
      <c r="U2125" s="41" t="n">
        <f aca="false">[1]Plan1!$B2120</f>
        <v>11.72</v>
      </c>
    </row>
    <row r="2126" customFormat="false" ht="15" hidden="false" customHeight="false" outlineLevel="0" collapsed="false">
      <c r="A2126" s="46" t="n">
        <v>44124</v>
      </c>
      <c r="B2126" s="41" t="n">
        <f aca="false">[2]Plan1!$C2121</f>
        <v>-3.24</v>
      </c>
      <c r="C2126" s="41" t="n">
        <f aca="false">$E$5 + B2126</f>
        <v>777.76</v>
      </c>
      <c r="D2126" s="47" t="n">
        <f aca="false">IF(C2126&gt;$E$5,$E$2+$E$1,(IF(C2126&gt;764.99,C2126^3*3486.59308-C2126^2*7860012.00812+C2126*5908819377.96283-1481278321001.59,IF(C2126&gt;752.99,C2126^3*3588.471445-C2126^2*8028757.56264+C2126*5988077680.84934-1488767378546.26,C2126^3*899.851852-C2126^2*1969009.674601+C2126*1435480406.01138-348666163343.76))))-$E$1</f>
        <v>114721801.002686</v>
      </c>
      <c r="E2126" s="47" t="n">
        <f aca="false">D2126*100/$E$2</f>
        <v>77.0053291389792</v>
      </c>
      <c r="G2126" s="41" t="n">
        <f aca="false">[3]Plan1!$C2121</f>
        <v>-1.65</v>
      </c>
      <c r="H2126" s="41" t="n">
        <f aca="false">$J$5 + G2126</f>
        <v>758.35</v>
      </c>
      <c r="I2126" s="47" t="n">
        <f aca="false">IF(H2126&gt;$J$5,$J$2+$J$1,(IF(H2126&gt;739.99,H2126^3*2498.244218-H2126^2*5471052.355142+H2126*3994605728.77515-972400879260.135,H2126^3*1396.138889-H2126^2*3002770.071427+H2126*2152080038.43115-513963640099.415)))-$J$1</f>
        <v>76063482.248291</v>
      </c>
      <c r="J2126" s="47" t="n">
        <f aca="false">I2126*100/$J$2</f>
        <v>86.4923415388896</v>
      </c>
      <c r="L2126" s="41" t="n">
        <f aca="false">[4]Plan1!$C2121</f>
        <v>-2.66</v>
      </c>
      <c r="M2126" s="41" t="n">
        <f aca="false">$O$5 + L2126</f>
        <v>836.12</v>
      </c>
      <c r="N2126" s="47" t="n">
        <f aca="false">IF(M2126&gt;$O$5,$O$2+$O$1,(M2126^3*3270.5936-M2126^2*8015778.389801+M2126*6549018422.82398-1783686174686.87))-$O$1</f>
        <v>26798605.7333984</v>
      </c>
      <c r="O2126" s="41" t="n">
        <f aca="false">N2126*100/$O$2</f>
        <v>68.5616592371351</v>
      </c>
      <c r="R2126" s="47" t="n">
        <f aca="false">SUM(D2126,I2126,N2126)</f>
        <v>217583888.984375</v>
      </c>
      <c r="S2126" s="41" t="n">
        <f aca="false">R2126*100/$R$2</f>
        <v>78.8323552462393</v>
      </c>
      <c r="U2126" s="41" t="n">
        <f aca="false">[1]Plan1!$B2121</f>
        <v>11.94</v>
      </c>
    </row>
    <row r="2127" customFormat="false" ht="15" hidden="false" customHeight="false" outlineLevel="0" collapsed="false">
      <c r="A2127" s="46" t="n">
        <v>44125</v>
      </c>
      <c r="B2127" s="41" t="n">
        <f aca="false">[2]Plan1!$C2122</f>
        <v>-3.25</v>
      </c>
      <c r="C2127" s="41" t="n">
        <f aca="false">$E$5 + B2127</f>
        <v>777.75</v>
      </c>
      <c r="D2127" s="47" t="n">
        <f aca="false">IF(C2127&gt;$E$5,$E$2+$E$1,(IF(C2127&gt;764.99,C2127^3*3486.59308-C2127^2*7860012.00812+C2127*5908819377.96283-1481278321001.59,IF(C2127&gt;752.99,C2127^3*3588.471445-C2127^2*8028757.56264+C2127*5988077680.84934-1488767378546.26,C2127^3*899.851852-C2127^2*1969009.674601+C2127*1435480406.01138-348666163343.76))))-$E$1</f>
        <v>114625378.326416</v>
      </c>
      <c r="E2127" s="47" t="n">
        <f aca="false">D2127*100/$E$2</f>
        <v>76.9406068293772</v>
      </c>
      <c r="G2127" s="41" t="n">
        <f aca="false">[3]Plan1!$C2122</f>
        <v>-1.65</v>
      </c>
      <c r="H2127" s="41" t="n">
        <f aca="false">$J$5 + G2127</f>
        <v>758.35</v>
      </c>
      <c r="I2127" s="47" t="n">
        <f aca="false">IF(H2127&gt;$J$5,$J$2+$J$1,(IF(H2127&gt;739.99,H2127^3*2498.244218-H2127^2*5471052.355142+H2127*3994605728.77515-972400879260.135,H2127^3*1396.138889-H2127^2*3002770.071427+H2127*2152080038.43115-513963640099.415)))-$J$1</f>
        <v>76063482.248291</v>
      </c>
      <c r="J2127" s="47" t="n">
        <f aca="false">I2127*100/$J$2</f>
        <v>86.4923415388896</v>
      </c>
      <c r="L2127" s="41" t="n">
        <f aca="false">[4]Plan1!$C2122</f>
        <v>-2.64</v>
      </c>
      <c r="M2127" s="41" t="n">
        <f aca="false">$O$5 + L2127</f>
        <v>836.14</v>
      </c>
      <c r="N2127" s="47" t="n">
        <f aca="false">IF(M2127&gt;$O$5,$O$2+$O$1,(M2127^3*3270.5936-M2127^2*8015778.389801+M2127*6549018422.82398-1783686174686.87))-$O$1</f>
        <v>26880606.9628906</v>
      </c>
      <c r="O2127" s="41" t="n">
        <f aca="false">N2127*100/$O$2</f>
        <v>68.7714515080242</v>
      </c>
      <c r="R2127" s="47" t="n">
        <f aca="false">SUM(D2127,I2127,N2127)</f>
        <v>217569467.537598</v>
      </c>
      <c r="S2127" s="41" t="n">
        <f aca="false">R2127*100/$R$2</f>
        <v>78.8271302425829</v>
      </c>
      <c r="U2127" s="41" t="n">
        <f aca="false">[1]Plan1!$B2122</f>
        <v>13.68</v>
      </c>
    </row>
    <row r="2128" customFormat="false" ht="15" hidden="false" customHeight="false" outlineLevel="0" collapsed="false">
      <c r="A2128" s="46" t="n">
        <v>44126</v>
      </c>
      <c r="B2128" s="41" t="n">
        <f aca="false">[2]Plan1!$C2123</f>
        <v>-3.28</v>
      </c>
      <c r="C2128" s="41" t="n">
        <f aca="false">$E$5 + B2128</f>
        <v>777.72</v>
      </c>
      <c r="D2128" s="47" t="n">
        <f aca="false">IF(C2128&gt;$E$5,$E$2+$E$1,(IF(C2128&gt;764.99,C2128^3*3486.59308-C2128^2*7860012.00812+C2128*5908819377.96283-1481278321001.59,IF(C2128&gt;752.99,C2128^3*3588.471445-C2128^2*8028757.56264+C2128*5988077680.84934-1488767378546.26,C2128^3*899.851852-C2128^2*1969009.674601+C2128*1435480406.01138-348666163343.76))))-$E$1</f>
        <v>114336440.311768</v>
      </c>
      <c r="E2128" s="47" t="n">
        <f aca="false">D2128*100/$E$2</f>
        <v>76.746661417744</v>
      </c>
      <c r="G2128" s="41" t="n">
        <f aca="false">[3]Plan1!$C2123</f>
        <v>-1.66</v>
      </c>
      <c r="H2128" s="41" t="n">
        <f aca="false">$J$5 + G2128</f>
        <v>758.34</v>
      </c>
      <c r="I2128" s="47" t="n">
        <f aca="false">IF(H2128&gt;$J$5,$J$2+$J$1,(IF(H2128&gt;739.99,H2128^3*2498.244218-H2128^2*5471052.355142+H2128*3994605728.77515-972400879260.135,H2128^3*1396.138889-H2128^2*3002770.071427+H2128*2152080038.43115-513963640099.415)))-$J$1</f>
        <v>75995085.328125</v>
      </c>
      <c r="J2128" s="47" t="n">
        <f aca="false">I2128*100/$J$2</f>
        <v>86.4145669011219</v>
      </c>
      <c r="L2128" s="41" t="n">
        <f aca="false">[4]Plan1!$C2123</f>
        <v>-2.66</v>
      </c>
      <c r="M2128" s="41" t="n">
        <f aca="false">$O$5 + L2128</f>
        <v>836.12</v>
      </c>
      <c r="N2128" s="47" t="n">
        <f aca="false">IF(M2128&gt;$O$5,$O$2+$O$1,(M2128^3*3270.5936-M2128^2*8015778.389801+M2128*6549018422.82398-1783686174686.87))-$O$1</f>
        <v>26798605.7333984</v>
      </c>
      <c r="O2128" s="41" t="n">
        <f aca="false">N2128*100/$O$2</f>
        <v>68.5616592371351</v>
      </c>
      <c r="R2128" s="47" t="n">
        <f aca="false">SUM(D2128,I2128,N2128)</f>
        <v>217130131.373291</v>
      </c>
      <c r="S2128" s="41" t="n">
        <f aca="false">R2128*100/$R$2</f>
        <v>78.6679552929173</v>
      </c>
      <c r="U2128" s="41" t="n">
        <f aca="false">[1]Plan1!$B2123</f>
        <v>13.24</v>
      </c>
    </row>
    <row r="2129" customFormat="false" ht="15" hidden="false" customHeight="false" outlineLevel="0" collapsed="false">
      <c r="A2129" s="46" t="n">
        <v>44127</v>
      </c>
      <c r="B2129" s="41" t="n">
        <f aca="false">[2]Plan1!$C2124</f>
        <v>-3.3</v>
      </c>
      <c r="C2129" s="41" t="n">
        <f aca="false">$E$5 + B2129</f>
        <v>777.7</v>
      </c>
      <c r="D2129" s="47" t="n">
        <f aca="false">IF(C2129&gt;$E$5,$E$2+$E$1,(IF(C2129&gt;764.99,C2129^3*3486.59308-C2129^2*7860012.00812+C2129*5908819377.96283-1481278321001.59,IF(C2129&gt;752.99,C2129^3*3588.471445-C2129^2*8028757.56264+C2129*5988077680.84934-1488767378546.26,C2129^3*899.851852-C2129^2*1969009.674601+C2129*1435480406.01138-348666163343.76))))-$E$1</f>
        <v>114144089.77124</v>
      </c>
      <c r="E2129" s="47" t="n">
        <f aca="false">D2129*100/$E$2</f>
        <v>76.6175489338577</v>
      </c>
      <c r="G2129" s="41" t="n">
        <f aca="false">[3]Plan1!$C2124</f>
        <v>-1.67</v>
      </c>
      <c r="H2129" s="41" t="n">
        <f aca="false">$J$5 + G2129</f>
        <v>758.33</v>
      </c>
      <c r="I2129" s="47" t="n">
        <f aca="false">IF(H2129&gt;$J$5,$J$2+$J$1,(IF(H2129&gt;739.99,H2129^3*2498.244218-H2129^2*5471052.355142+H2129*3994605728.77515-972400879260.135,H2129^3*1396.138889-H2129^2*3002770.071427+H2129*2152080038.43115-513963640099.415)))-$J$1</f>
        <v>75926730.9084473</v>
      </c>
      <c r="J2129" s="47" t="n">
        <f aca="false">I2129*100/$J$2</f>
        <v>86.3368405909701</v>
      </c>
      <c r="L2129" s="41" t="n">
        <f aca="false">[4]Plan1!$C2124</f>
        <v>-2.68</v>
      </c>
      <c r="M2129" s="41" t="n">
        <f aca="false">$O$5 + L2129</f>
        <v>836.1</v>
      </c>
      <c r="N2129" s="47" t="n">
        <f aca="false">IF(M2129&gt;$O$5,$O$2+$O$1,(M2129^3*3270.5936-M2129^2*8015778.389801+M2129*6549018422.82398-1783686174686.87))-$O$1</f>
        <v>26716754.9404297</v>
      </c>
      <c r="O2129" s="41" t="n">
        <f aca="false">N2129*100/$O$2</f>
        <v>68.3522518436445</v>
      </c>
      <c r="R2129" s="47" t="n">
        <f aca="false">SUM(D2129,I2129,N2129)</f>
        <v>216787575.620117</v>
      </c>
      <c r="S2129" s="41" t="n">
        <f aca="false">R2129*100/$R$2</f>
        <v>78.5438446478144</v>
      </c>
      <c r="U2129" s="41" t="n">
        <f aca="false">[1]Plan1!$B2124</f>
        <v>14.13</v>
      </c>
    </row>
    <row r="2130" customFormat="false" ht="15" hidden="false" customHeight="false" outlineLevel="0" collapsed="false">
      <c r="A2130" s="46" t="n">
        <v>44128</v>
      </c>
      <c r="B2130" s="41" t="n">
        <f aca="false">[2]Plan1!$C2125</f>
        <v>-3.32</v>
      </c>
      <c r="C2130" s="41" t="n">
        <f aca="false">$E$5 + B2130</f>
        <v>777.68</v>
      </c>
      <c r="D2130" s="47" t="n">
        <f aca="false">IF(C2130&gt;$E$5,$E$2+$E$1,(IF(C2130&gt;764.99,C2130^3*3486.59308-C2130^2*7860012.00812+C2130*5908819377.96283-1481278321001.59,IF(C2130&gt;752.99,C2130^3*3588.471445-C2130^2*8028757.56264+C2130*5988077680.84934-1488767378546.26,C2130^3*899.851852-C2130^2*1969009.674601+C2130*1435480406.01138-348666163343.76))))-$E$1</f>
        <v>113951958.876709</v>
      </c>
      <c r="E2130" s="47" t="n">
        <f aca="false">D2130*100/$E$2</f>
        <v>76.4885838841301</v>
      </c>
      <c r="G2130" s="41" t="n">
        <f aca="false">[3]Plan1!$C2125</f>
        <v>-1.68</v>
      </c>
      <c r="H2130" s="41" t="n">
        <f aca="false">$J$5 + G2130</f>
        <v>758.32</v>
      </c>
      <c r="I2130" s="47" t="n">
        <f aca="false">IF(H2130&gt;$J$5,$J$2+$J$1,(IF(H2130&gt;739.99,H2130^3*2498.244218-H2130^2*5471052.355142+H2130*3994605728.77515-972400879260.135,H2130^3*1396.138889-H2130^2*3002770.071427+H2130*2152080038.43115-513963640099.415)))-$J$1</f>
        <v>75858418.973877</v>
      </c>
      <c r="J2130" s="47" t="n">
        <f aca="false">I2130*100/$J$2</f>
        <v>86.2591625909444</v>
      </c>
      <c r="L2130" s="41" t="n">
        <f aca="false">[4]Plan1!$C2125</f>
        <v>-2.7</v>
      </c>
      <c r="M2130" s="41" t="n">
        <f aca="false">$O$5 + L2130</f>
        <v>836.08</v>
      </c>
      <c r="N2130" s="47" t="n">
        <f aca="false">IF(M2130&gt;$O$5,$O$2+$O$1,(M2130^3*3270.5936-M2130^2*8015778.389801+M2130*6549018422.82398-1783686174686.87))-$O$1</f>
        <v>26635054.4306641</v>
      </c>
      <c r="O2130" s="41" t="n">
        <f aca="false">N2130*100/$O$2</f>
        <v>68.1432289352971</v>
      </c>
      <c r="R2130" s="47" t="n">
        <f aca="false">SUM(D2130,I2130,N2130)</f>
        <v>216445432.28125</v>
      </c>
      <c r="S2130" s="41" t="n">
        <f aca="false">R2130*100/$R$2</f>
        <v>78.4198834236603</v>
      </c>
      <c r="U2130" s="41" t="n">
        <f aca="false">[1]Plan1!$B2125</f>
        <v>14.13</v>
      </c>
    </row>
    <row r="2131" customFormat="false" ht="15" hidden="false" customHeight="false" outlineLevel="0" collapsed="false">
      <c r="A2131" s="46" t="n">
        <v>44129</v>
      </c>
      <c r="B2131" s="41" t="n">
        <f aca="false">[2]Plan1!$C2126</f>
        <v>-3.32</v>
      </c>
      <c r="C2131" s="41" t="n">
        <f aca="false">$E$5 + B2131</f>
        <v>777.68</v>
      </c>
      <c r="D2131" s="47" t="n">
        <f aca="false">IF(C2131&gt;$E$5,$E$2+$E$1,(IF(C2131&gt;764.99,C2131^3*3486.59308-C2131^2*7860012.00812+C2131*5908819377.96283-1481278321001.59,IF(C2131&gt;752.99,C2131^3*3588.471445-C2131^2*8028757.56264+C2131*5988077680.84934-1488767378546.26,C2131^3*899.851852-C2131^2*1969009.674601+C2131*1435480406.01138-348666163343.76))))-$E$1</f>
        <v>113951958.876709</v>
      </c>
      <c r="E2131" s="47" t="n">
        <f aca="false">D2131*100/$E$2</f>
        <v>76.4885838841301</v>
      </c>
      <c r="G2131" s="41" t="n">
        <f aca="false">[3]Plan1!$C2126</f>
        <v>-1.68</v>
      </c>
      <c r="H2131" s="41" t="n">
        <f aca="false">$J$5 + G2131</f>
        <v>758.32</v>
      </c>
      <c r="I2131" s="47" t="n">
        <f aca="false">IF(H2131&gt;$J$5,$J$2+$J$1,(IF(H2131&gt;739.99,H2131^3*2498.244218-H2131^2*5471052.355142+H2131*3994605728.77515-972400879260.135,H2131^3*1396.138889-H2131^2*3002770.071427+H2131*2152080038.43115-513963640099.415)))-$J$1</f>
        <v>75858418.973877</v>
      </c>
      <c r="J2131" s="47" t="n">
        <f aca="false">I2131*100/$J$2</f>
        <v>86.2591625909444</v>
      </c>
      <c r="L2131" s="41" t="n">
        <f aca="false">[4]Plan1!$C2126</f>
        <v>-2.68</v>
      </c>
      <c r="M2131" s="41" t="n">
        <f aca="false">$O$5 + L2131</f>
        <v>836.1</v>
      </c>
      <c r="N2131" s="47" t="n">
        <f aca="false">IF(M2131&gt;$O$5,$O$2+$O$1,(M2131^3*3270.5936-M2131^2*8015778.389801+M2131*6549018422.82398-1783686174686.87))-$O$1</f>
        <v>26716754.9404297</v>
      </c>
      <c r="O2131" s="41" t="n">
        <f aca="false">N2131*100/$O$2</f>
        <v>68.3522518436445</v>
      </c>
      <c r="R2131" s="47" t="n">
        <f aca="false">SUM(D2131,I2131,N2131)</f>
        <v>216527132.791016</v>
      </c>
      <c r="S2131" s="41" t="n">
        <f aca="false">R2131*100/$R$2</f>
        <v>78.4494841612871</v>
      </c>
      <c r="U2131" s="41" t="n">
        <f aca="false">[1]Plan1!$B2126</f>
        <v>19.61</v>
      </c>
    </row>
    <row r="2132" customFormat="false" ht="15" hidden="false" customHeight="false" outlineLevel="0" collapsed="false">
      <c r="A2132" s="46" t="n">
        <v>44130</v>
      </c>
      <c r="B2132" s="41" t="n">
        <f aca="false">[2]Plan1!$C2127</f>
        <v>-3.32</v>
      </c>
      <c r="C2132" s="41" t="n">
        <f aca="false">$E$5 + B2132</f>
        <v>777.68</v>
      </c>
      <c r="D2132" s="47" t="n">
        <f aca="false">IF(C2132&gt;$E$5,$E$2+$E$1,(IF(C2132&gt;764.99,C2132^3*3486.59308-C2132^2*7860012.00812+C2132*5908819377.96283-1481278321001.59,IF(C2132&gt;752.99,C2132^3*3588.471445-C2132^2*8028757.56264+C2132*5988077680.84934-1488767378546.26,C2132^3*899.851852-C2132^2*1969009.674601+C2132*1435480406.01138-348666163343.76))))-$E$1</f>
        <v>113951958.876709</v>
      </c>
      <c r="E2132" s="47" t="n">
        <f aca="false">D2132*100/$E$2</f>
        <v>76.4885838841301</v>
      </c>
      <c r="G2132" s="41" t="n">
        <f aca="false">[3]Plan1!$C2127</f>
        <v>-1.67</v>
      </c>
      <c r="H2132" s="41" t="n">
        <f aca="false">$J$5 + G2132</f>
        <v>758.33</v>
      </c>
      <c r="I2132" s="47" t="n">
        <f aca="false">IF(H2132&gt;$J$5,$J$2+$J$1,(IF(H2132&gt;739.99,H2132^3*2498.244218-H2132^2*5471052.355142+H2132*3994605728.77515-972400879260.135,H2132^3*1396.138889-H2132^2*3002770.071427+H2132*2152080038.43115-513963640099.415)))-$J$1</f>
        <v>75926730.9084473</v>
      </c>
      <c r="J2132" s="47" t="n">
        <f aca="false">I2132*100/$J$2</f>
        <v>86.3368405909701</v>
      </c>
      <c r="L2132" s="41" t="n">
        <f aca="false">[4]Plan1!$C2127</f>
        <v>-2.64</v>
      </c>
      <c r="M2132" s="41" t="n">
        <f aca="false">$O$5 + L2132</f>
        <v>836.14</v>
      </c>
      <c r="N2132" s="47" t="n">
        <f aca="false">IF(M2132&gt;$O$5,$O$2+$O$1,(M2132^3*3270.5936-M2132^2*8015778.389801+M2132*6549018422.82398-1783686174686.87))-$O$1</f>
        <v>26880606.9628906</v>
      </c>
      <c r="O2132" s="41" t="n">
        <f aca="false">N2132*100/$O$2</f>
        <v>68.7714515080242</v>
      </c>
      <c r="R2132" s="47" t="n">
        <f aca="false">SUM(D2132,I2132,N2132)</f>
        <v>216759296.748047</v>
      </c>
      <c r="S2132" s="41" t="n">
        <f aca="false">R2132*100/$R$2</f>
        <v>78.533598989924</v>
      </c>
      <c r="U2132" s="41" t="n">
        <f aca="false">[1]Plan1!$B2127</f>
        <v>59.51</v>
      </c>
    </row>
    <row r="2133" customFormat="false" ht="15" hidden="false" customHeight="false" outlineLevel="0" collapsed="false">
      <c r="A2133" s="46" t="n">
        <v>44131</v>
      </c>
      <c r="B2133" s="41" t="n">
        <f aca="false">[2]Plan1!$C2128</f>
        <v>-3.33</v>
      </c>
      <c r="C2133" s="41" t="n">
        <f aca="false">$E$5 + B2133</f>
        <v>777.67</v>
      </c>
      <c r="D2133" s="47" t="n">
        <f aca="false">IF(C2133&gt;$E$5,$E$2+$E$1,(IF(C2133&gt;764.99,C2133^3*3486.59308-C2133^2*7860012.00812+C2133*5908819377.96283-1481278321001.59,IF(C2133&gt;752.99,C2133^3*3588.471445-C2133^2*8028757.56264+C2133*5988077680.84934-1488767378546.26,C2133^3*899.851852-C2133^2*1969009.674601+C2133*1435480406.01138-348666163343.76))))-$E$1</f>
        <v>113855975.745361</v>
      </c>
      <c r="E2133" s="47" t="n">
        <f aca="false">D2133*100/$E$2</f>
        <v>76.424156612621</v>
      </c>
      <c r="G2133" s="41" t="n">
        <f aca="false">[3]Plan1!$C2128</f>
        <v>-1.68</v>
      </c>
      <c r="H2133" s="41" t="n">
        <f aca="false">$J$5 + G2133</f>
        <v>758.32</v>
      </c>
      <c r="I2133" s="47" t="n">
        <f aca="false">IF(H2133&gt;$J$5,$J$2+$J$1,(IF(H2133&gt;739.99,H2133^3*2498.244218-H2133^2*5471052.355142+H2133*3994605728.77515-972400879260.135,H2133^3*1396.138889-H2133^2*3002770.071427+H2133*2152080038.43115-513963640099.415)))-$J$1</f>
        <v>75858418.973877</v>
      </c>
      <c r="J2133" s="47" t="n">
        <f aca="false">I2133*100/$J$2</f>
        <v>86.2591625909444</v>
      </c>
      <c r="L2133" s="41" t="n">
        <f aca="false">[4]Plan1!$C2128</f>
        <v>-2.65</v>
      </c>
      <c r="M2133" s="41" t="n">
        <f aca="false">$O$5 + L2133</f>
        <v>836.13</v>
      </c>
      <c r="N2133" s="47" t="n">
        <f aca="false">IF(M2133&gt;$O$5,$O$2+$O$1,(M2133^3*3270.5936-M2133^2*8015778.389801+M2133*6549018422.82398-1783686174686.87))-$O$1</f>
        <v>26839587.5327148</v>
      </c>
      <c r="O2133" s="41" t="n">
        <f aca="false">N2133*100/$O$2</f>
        <v>68.6665072351097</v>
      </c>
      <c r="R2133" s="47" t="n">
        <f aca="false">SUM(D2133,I2133,N2133)</f>
        <v>216553982.251953</v>
      </c>
      <c r="S2133" s="41" t="n">
        <f aca="false">R2133*100/$R$2</f>
        <v>78.4592119322755</v>
      </c>
      <c r="U2133" s="41" t="n">
        <f aca="false">[1]Plan1!$B2128</f>
        <v>17.88</v>
      </c>
    </row>
    <row r="2134" customFormat="false" ht="15" hidden="false" customHeight="false" outlineLevel="0" collapsed="false">
      <c r="A2134" s="46" t="n">
        <v>44132</v>
      </c>
      <c r="B2134" s="41" t="n">
        <f aca="false">[2]Plan1!$C2129</f>
        <v>-3.34</v>
      </c>
      <c r="C2134" s="41" t="n">
        <f aca="false">$E$5 + B2134</f>
        <v>777.66</v>
      </c>
      <c r="D2134" s="47" t="n">
        <f aca="false">IF(C2134&gt;$E$5,$E$2+$E$1,(IF(C2134&gt;764.99,C2134^3*3486.59308-C2134^2*7860012.00812+C2134*5908819377.96283-1481278321001.59,IF(C2134&gt;752.99,C2134^3*3588.471445-C2134^2*8028757.56264+C2134*5988077680.84934-1488767378546.26,C2134^3*899.851852-C2134^2*1969009.674601+C2134*1435480406.01138-348666163343.76))))-$E$1</f>
        <v>113760047.462646</v>
      </c>
      <c r="E2134" s="47" t="n">
        <f aca="false">D2134*100/$E$2</f>
        <v>76.3597661574535</v>
      </c>
      <c r="G2134" s="41" t="n">
        <f aca="false">[3]Plan1!$C2129</f>
        <v>-1.7</v>
      </c>
      <c r="H2134" s="41" t="n">
        <f aca="false">$J$5 + G2134</f>
        <v>758.3</v>
      </c>
      <c r="I2134" s="47" t="n">
        <f aca="false">IF(H2134&gt;$J$5,$J$2+$J$1,(IF(H2134&gt;739.99,H2134^3*2498.244218-H2134^2*5471052.355142+H2134*3994605728.77515-972400879260.135,H2134^3*1396.138889-H2134^2*3002770.071427+H2134*2152080038.43115-513963640099.415)))-$J$1</f>
        <v>75721922.5021973</v>
      </c>
      <c r="J2134" s="47" t="n">
        <f aca="false">I2134*100/$J$2</f>
        <v>86.1039514554768</v>
      </c>
      <c r="L2134" s="41" t="n">
        <f aca="false">[4]Plan1!$C2129</f>
        <v>-2.66</v>
      </c>
      <c r="M2134" s="41" t="n">
        <f aca="false">$O$5 + L2134</f>
        <v>836.12</v>
      </c>
      <c r="N2134" s="47" t="n">
        <f aca="false">IF(M2134&gt;$O$5,$O$2+$O$1,(M2134^3*3270.5936-M2134^2*8015778.389801+M2134*6549018422.82398-1783686174686.87))-$O$1</f>
        <v>26798605.7333984</v>
      </c>
      <c r="O2134" s="41" t="n">
        <f aca="false">N2134*100/$O$2</f>
        <v>68.5616592371351</v>
      </c>
      <c r="R2134" s="47" t="n">
        <f aca="false">SUM(D2134,I2134,N2134)</f>
        <v>216280575.698242</v>
      </c>
      <c r="S2134" s="41" t="n">
        <f aca="false">R2134*100/$R$2</f>
        <v>78.3601545863047</v>
      </c>
      <c r="U2134" s="41" t="n">
        <f aca="false">[1]Plan1!$B2129</f>
        <v>13.02</v>
      </c>
    </row>
    <row r="2135" customFormat="false" ht="15" hidden="false" customHeight="false" outlineLevel="0" collapsed="false">
      <c r="A2135" s="46" t="n">
        <v>44133</v>
      </c>
      <c r="B2135" s="41" t="n">
        <f aca="false">[2]Plan1!$C2130</f>
        <v>-3.36</v>
      </c>
      <c r="C2135" s="41" t="n">
        <f aca="false">$E$5 + B2135</f>
        <v>777.64</v>
      </c>
      <c r="D2135" s="47" t="n">
        <f aca="false">IF(C2135&gt;$E$5,$E$2+$E$1,(IF(C2135&gt;764.99,C2135^3*3486.59308-C2135^2*7860012.00812+C2135*5908819377.96283-1481278321001.59,IF(C2135&gt;752.99,C2135^3*3588.471445-C2135^2*8028757.56264+C2135*5988077680.84934-1488767378546.26,C2135^3*899.851852-C2135^2*1969009.674601+C2135*1435480406.01138-348666163343.76))))-$E$1</f>
        <v>113568355.359619</v>
      </c>
      <c r="E2135" s="47" t="n">
        <f aca="false">D2135*100/$E$2</f>
        <v>76.2310956400981</v>
      </c>
      <c r="G2135" s="41" t="n">
        <f aca="false">[3]Plan1!$C2130</f>
        <v>-1.71</v>
      </c>
      <c r="H2135" s="41" t="n">
        <f aca="false">$J$5 + G2135</f>
        <v>758.29</v>
      </c>
      <c r="I2135" s="47" t="n">
        <f aca="false">IF(H2135&gt;$J$5,$J$2+$J$1,(IF(H2135&gt;739.99,H2135^3*2498.244218-H2135^2*5471052.355142+H2135*3994605728.77515-972400879260.135,H2135^3*1396.138889-H2135^2*3002770.071427+H2135*2152080038.43115-513963640099.415)))-$J$1</f>
        <v>75653737.9348145</v>
      </c>
      <c r="J2135" s="47" t="n">
        <f aca="false">I2135*100/$J$2</f>
        <v>86.0264182856108</v>
      </c>
      <c r="L2135" s="41" t="n">
        <f aca="false">[4]Plan1!$C2130</f>
        <v>-2.68</v>
      </c>
      <c r="M2135" s="41" t="n">
        <f aca="false">$O$5 + L2135</f>
        <v>836.1</v>
      </c>
      <c r="N2135" s="47" t="n">
        <f aca="false">IF(M2135&gt;$O$5,$O$2+$O$1,(M2135^3*3270.5936-M2135^2*8015778.389801+M2135*6549018422.82398-1783686174686.87))-$O$1</f>
        <v>26716754.9404297</v>
      </c>
      <c r="O2135" s="41" t="n">
        <f aca="false">N2135*100/$O$2</f>
        <v>68.3522518436445</v>
      </c>
      <c r="R2135" s="47" t="n">
        <f aca="false">SUM(D2135,I2135,N2135)</f>
        <v>215938848.234863</v>
      </c>
      <c r="S2135" s="41" t="n">
        <f aca="false">R2135*100/$R$2</f>
        <v>78.2363440371127</v>
      </c>
      <c r="U2135" s="41" t="n">
        <f aca="false">[1]Plan1!$B2130</f>
        <v>12.36</v>
      </c>
    </row>
    <row r="2136" customFormat="false" ht="15" hidden="false" customHeight="false" outlineLevel="0" collapsed="false">
      <c r="A2136" s="46" t="n">
        <v>44134</v>
      </c>
      <c r="B2136" s="41" t="n">
        <f aca="false">[2]Plan1!$C2131</f>
        <v>-3.4</v>
      </c>
      <c r="C2136" s="41" t="n">
        <f aca="false">$E$5 + B2136</f>
        <v>777.6</v>
      </c>
      <c r="D2136" s="47" t="n">
        <f aca="false">IF(C2136&gt;$E$5,$E$2+$E$1,(IF(C2136&gt;764.99,C2136^3*3486.59308-C2136^2*7860012.00812+C2136*5908819377.96283-1481278321001.59,IF(C2136&gt;752.99,C2136^3*3588.471445-C2136^2*8028757.56264+C2136*5988077680.84934-1488767378546.26,C2136^3*899.851852-C2136^2*1969009.674601+C2136*1435480406.01138-348666163343.76))))-$E$1</f>
        <v>113185628.421631</v>
      </c>
      <c r="E2136" s="47" t="n">
        <f aca="false">D2136*100/$E$2</f>
        <v>75.9741957869529</v>
      </c>
      <c r="G2136" s="41" t="n">
        <f aca="false">[3]Plan1!$C2131</f>
        <v>-1.74</v>
      </c>
      <c r="H2136" s="41" t="n">
        <f aca="false">$J$5 + G2136</f>
        <v>758.26</v>
      </c>
      <c r="I2136" s="47" t="n">
        <f aca="false">IF(H2136&gt;$J$5,$J$2+$J$1,(IF(H2136&gt;739.99,H2136^3*2498.244218-H2136^2*5471052.355142+H2136*3994605728.77515-972400879260.135,H2136^3*1396.138889-H2136^2*3002770.071427+H2136*2152080038.43115-513963640099.415)))-$J$1</f>
        <v>75449438.7268066</v>
      </c>
      <c r="J2136" s="47" t="n">
        <f aca="false">I2136*100/$J$2</f>
        <v>85.79410816316</v>
      </c>
      <c r="L2136" s="41" t="n">
        <f aca="false">[4]Plan1!$C2131</f>
        <v>-2.7</v>
      </c>
      <c r="M2136" s="41" t="n">
        <f aca="false">$O$5 + L2136</f>
        <v>836.08</v>
      </c>
      <c r="N2136" s="47" t="n">
        <f aca="false">IF(M2136&gt;$O$5,$O$2+$O$1,(M2136^3*3270.5936-M2136^2*8015778.389801+M2136*6549018422.82398-1783686174686.87))-$O$1</f>
        <v>26635054.4306641</v>
      </c>
      <c r="O2136" s="41" t="n">
        <f aca="false">N2136*100/$O$2</f>
        <v>68.1432289352971</v>
      </c>
      <c r="R2136" s="47" t="n">
        <f aca="false">SUM(D2136,I2136,N2136)</f>
        <v>215270121.579102</v>
      </c>
      <c r="S2136" s="41" t="n">
        <f aca="false">R2136*100/$R$2</f>
        <v>77.9940591072141</v>
      </c>
      <c r="U2136" s="41" t="n">
        <f aca="false">[1]Plan1!$B2131</f>
        <v>10.89</v>
      </c>
    </row>
    <row r="2137" customFormat="false" ht="15" hidden="false" customHeight="false" outlineLevel="0" collapsed="false">
      <c r="A2137" s="46" t="n">
        <v>44135</v>
      </c>
      <c r="B2137" s="41" t="n">
        <f aca="false">[2]Plan1!$C2132</f>
        <v>-3.41</v>
      </c>
      <c r="C2137" s="41" t="n">
        <f aca="false">$E$5 + B2137</f>
        <v>777.59</v>
      </c>
      <c r="D2137" s="47" t="n">
        <f aca="false">IF(C2137&gt;$E$5,$E$2+$E$1,(IF(C2137&gt;764.99,C2137^3*3486.59308-C2137^2*7860012.00812+C2137*5908819377.96283-1481278321001.59,IF(C2137&gt;752.99,C2137^3*3588.471445-C2137^2*8028757.56264+C2137*5988077680.84934-1488767378546.26,C2137^3*899.851852-C2137^2*1969009.674601+C2137*1435480406.01138-348666163343.76))))-$E$1</f>
        <v>113090083.495361</v>
      </c>
      <c r="E2137" s="47" t="n">
        <f aca="false">D2137*100/$E$2</f>
        <v>75.9100626541862</v>
      </c>
      <c r="G2137" s="41" t="n">
        <f aca="false">[3]Plan1!$C2132</f>
        <v>-1.71</v>
      </c>
      <c r="H2137" s="41" t="n">
        <f aca="false">$J$5 + G2137</f>
        <v>758.29</v>
      </c>
      <c r="I2137" s="47" t="n">
        <f aca="false">IF(H2137&gt;$J$5,$J$2+$J$1,(IF(H2137&gt;739.99,H2137^3*2498.244218-H2137^2*5471052.355142+H2137*3994605728.77515-972400879260.135,H2137^3*1396.138889-H2137^2*3002770.071427+H2137*2152080038.43115-513963640099.415)))-$J$1</f>
        <v>75653737.9348145</v>
      </c>
      <c r="J2137" s="47" t="n">
        <f aca="false">I2137*100/$J$2</f>
        <v>86.0264182856108</v>
      </c>
      <c r="L2137" s="41" t="n">
        <f aca="false">[4]Plan1!$C2132</f>
        <v>-2.68</v>
      </c>
      <c r="M2137" s="41" t="n">
        <f aca="false">$O$5 + L2137</f>
        <v>836.1</v>
      </c>
      <c r="N2137" s="47" t="n">
        <f aca="false">IF(M2137&gt;$O$5,$O$2+$O$1,(M2137^3*3270.5936-M2137^2*8015778.389801+M2137*6549018422.82398-1783686174686.87))-$O$1</f>
        <v>26716754.9404297</v>
      </c>
      <c r="O2137" s="41" t="n">
        <f aca="false">N2137*100/$O$2</f>
        <v>68.3522518436445</v>
      </c>
      <c r="R2137" s="47" t="n">
        <f aca="false">SUM(D2137,I2137,N2137)</f>
        <v>215460576.370605</v>
      </c>
      <c r="S2137" s="41" t="n">
        <f aca="false">R2137*100/$R$2</f>
        <v>78.0630623769519</v>
      </c>
      <c r="U2137" s="41" t="n">
        <f aca="false">[1]Plan1!$B2132</f>
        <v>23.24</v>
      </c>
    </row>
    <row r="2138" customFormat="false" ht="15" hidden="false" customHeight="false" outlineLevel="0" collapsed="false">
      <c r="A2138" s="46" t="n">
        <v>44136</v>
      </c>
      <c r="B2138" s="41" t="n">
        <f aca="false">[2]Plan1!$C2133</f>
        <v>-3.41</v>
      </c>
      <c r="C2138" s="41" t="n">
        <f aca="false">$E$5 + B2138</f>
        <v>777.59</v>
      </c>
      <c r="D2138" s="47" t="n">
        <f aca="false">IF(C2138&gt;$E$5,$E$2+$E$1,(IF(C2138&gt;764.99,C2138^3*3486.59308-C2138^2*7860012.00812+C2138*5908819377.96283-1481278321001.59,IF(C2138&gt;752.99,C2138^3*3588.471445-C2138^2*8028757.56264+C2138*5988077680.84934-1488767378546.26,C2138^3*899.851852-C2138^2*1969009.674601+C2138*1435480406.01138-348666163343.76))))-$E$1</f>
        <v>113090083.495361</v>
      </c>
      <c r="E2138" s="47" t="n">
        <f aca="false">D2138*100/$E$2</f>
        <v>75.9100626541862</v>
      </c>
      <c r="G2138" s="41" t="n">
        <f aca="false">[3]Plan1!$C2133</f>
        <v>-1.71</v>
      </c>
      <c r="H2138" s="41" t="n">
        <f aca="false">$J$5 + G2138</f>
        <v>758.29</v>
      </c>
      <c r="I2138" s="47" t="n">
        <f aca="false">IF(H2138&gt;$J$5,$J$2+$J$1,(IF(H2138&gt;739.99,H2138^3*2498.244218-H2138^2*5471052.355142+H2138*3994605728.77515-972400879260.135,H2138^3*1396.138889-H2138^2*3002770.071427+H2138*2152080038.43115-513963640099.415)))-$J$1</f>
        <v>75653737.9348145</v>
      </c>
      <c r="J2138" s="47" t="n">
        <f aca="false">I2138*100/$J$2</f>
        <v>86.0264182856108</v>
      </c>
      <c r="L2138" s="41" t="n">
        <f aca="false">[4]Plan1!$C2133</f>
        <v>-2.67</v>
      </c>
      <c r="M2138" s="41" t="n">
        <f aca="false">$O$5 + L2138</f>
        <v>836.11</v>
      </c>
      <c r="N2138" s="47" t="n">
        <f aca="false">IF(M2138&gt;$O$5,$O$2+$O$1,(M2138^3*3270.5936-M2138^2*8015778.389801+M2138*6549018422.82398-1783686174686.87))-$O$1</f>
        <v>26757661.5419922</v>
      </c>
      <c r="O2138" s="41" t="n">
        <f aca="false">N2138*100/$O$2</f>
        <v>68.4569074553871</v>
      </c>
      <c r="R2138" s="47" t="n">
        <f aca="false">SUM(D2138,I2138,N2138)</f>
        <v>215501482.972168</v>
      </c>
      <c r="S2138" s="41" t="n">
        <f aca="false">R2138*100/$R$2</f>
        <v>78.0778831606108</v>
      </c>
      <c r="U2138" s="41" t="n">
        <f aca="false">[1]Plan1!$B2133</f>
        <v>15.5</v>
      </c>
    </row>
    <row r="2139" customFormat="false" ht="15" hidden="false" customHeight="false" outlineLevel="0" collapsed="false">
      <c r="A2139" s="46" t="n">
        <v>44137</v>
      </c>
      <c r="B2139" s="41" t="n">
        <f aca="false">[2]Plan1!$C2134</f>
        <v>-3.43</v>
      </c>
      <c r="C2139" s="41" t="n">
        <f aca="false">$E$5 + B2139</f>
        <v>777.57</v>
      </c>
      <c r="D2139" s="47" t="n">
        <f aca="false">IF(C2139&gt;$E$5,$E$2+$E$1,(IF(C2139&gt;764.99,C2139^3*3486.59308-C2139^2*7860012.00812+C2139*5908819377.96283-1481278321001.59,IF(C2139&gt;752.99,C2139^3*3588.471445-C2139^2*8028757.56264+C2139*5988077680.84934-1488767378546.26,C2139^3*899.851852-C2139^2*1969009.674601+C2139*1435480406.01138-348666163343.76))))-$E$1</f>
        <v>112899157.665771</v>
      </c>
      <c r="E2139" s="47" t="n">
        <f aca="false">D2139*100/$E$2</f>
        <v>75.7819064866557</v>
      </c>
      <c r="G2139" s="41" t="n">
        <f aca="false">[3]Plan1!$C2134</f>
        <v>-1.71</v>
      </c>
      <c r="H2139" s="41" t="n">
        <f aca="false">$J$5 + G2139</f>
        <v>758.29</v>
      </c>
      <c r="I2139" s="47" t="n">
        <f aca="false">IF(H2139&gt;$J$5,$J$2+$J$1,(IF(H2139&gt;739.99,H2139^3*2498.244218-H2139^2*5471052.355142+H2139*3994605728.77515-972400879260.135,H2139^3*1396.138889-H2139^2*3002770.071427+H2139*2152080038.43115-513963640099.415)))-$J$1</f>
        <v>75653737.9348145</v>
      </c>
      <c r="J2139" s="47" t="n">
        <f aca="false">I2139*100/$J$2</f>
        <v>86.0264182856108</v>
      </c>
      <c r="L2139" s="41" t="n">
        <f aca="false">[4]Plan1!$C2134</f>
        <v>-2.68</v>
      </c>
      <c r="M2139" s="41" t="n">
        <f aca="false">$O$5 + L2139</f>
        <v>836.1</v>
      </c>
      <c r="N2139" s="47" t="n">
        <f aca="false">IF(M2139&gt;$O$5,$O$2+$O$1,(M2139^3*3270.5936-M2139^2*8015778.389801+M2139*6549018422.82398-1783686174686.87))-$O$1</f>
        <v>26716754.9404297</v>
      </c>
      <c r="O2139" s="41" t="n">
        <f aca="false">N2139*100/$O$2</f>
        <v>68.3522518436445</v>
      </c>
      <c r="R2139" s="47" t="n">
        <f aca="false">SUM(D2139,I2139,N2139)</f>
        <v>215269650.541016</v>
      </c>
      <c r="S2139" s="41" t="n">
        <f aca="false">R2139*100/$R$2</f>
        <v>77.9938884464088</v>
      </c>
      <c r="U2139" s="41" t="n">
        <f aca="false">[1]Plan1!$B2134</f>
        <v>14.58</v>
      </c>
    </row>
    <row r="2140" customFormat="false" ht="15" hidden="false" customHeight="false" outlineLevel="0" collapsed="false">
      <c r="A2140" s="46" t="n">
        <v>44138</v>
      </c>
      <c r="B2140" s="41" t="n">
        <f aca="false">[2]Plan1!$C2135</f>
        <v>-3.44</v>
      </c>
      <c r="C2140" s="41" t="n">
        <f aca="false">$E$5 + B2140</f>
        <v>777.56</v>
      </c>
      <c r="D2140" s="47" t="n">
        <f aca="false">IF(C2140&gt;$E$5,$E$2+$E$1,(IF(C2140&gt;764.99,C2140^3*3486.59308-C2140^2*7860012.00812+C2140*5908819377.96283-1481278321001.59,IF(C2140&gt;752.99,C2140^3*3588.471445-C2140^2*8028757.56264+C2140*5988077680.84934-1488767378546.26,C2140^3*899.851852-C2140^2*1969009.674601+C2140*1435480406.01138-348666163343.76))))-$E$1</f>
        <v>112803776.721436</v>
      </c>
      <c r="E2140" s="47" t="n">
        <f aca="false">D2140*100/$E$2</f>
        <v>75.7178834243608</v>
      </c>
      <c r="G2140" s="41" t="n">
        <f aca="false">[3]Plan1!$C2135</f>
        <v>-1.72</v>
      </c>
      <c r="H2140" s="41" t="n">
        <f aca="false">$J$5 + G2140</f>
        <v>758.28</v>
      </c>
      <c r="I2140" s="47" t="n">
        <f aca="false">IF(H2140&gt;$J$5,$J$2+$J$1,(IF(H2140&gt;739.99,H2140^3*2498.244218-H2140^2*5471052.355142+H2140*3994605728.77515-972400879260.135,H2140^3*1396.138889-H2140^2*3002770.071427+H2140*2152080038.43115-513963640099.415)))-$J$1</f>
        <v>75585595.7932129</v>
      </c>
      <c r="J2140" s="47" t="n">
        <f aca="false">I2140*100/$J$2</f>
        <v>85.9489333584107</v>
      </c>
      <c r="L2140" s="41" t="n">
        <f aca="false">[4]Plan1!$C2135</f>
        <v>-2.68</v>
      </c>
      <c r="M2140" s="41" t="n">
        <f aca="false">$O$5 + L2140</f>
        <v>836.1</v>
      </c>
      <c r="N2140" s="47" t="n">
        <f aca="false">IF(M2140&gt;$O$5,$O$2+$O$1,(M2140^3*3270.5936-M2140^2*8015778.389801+M2140*6549018422.82398-1783686174686.87))-$O$1</f>
        <v>26716754.9404297</v>
      </c>
      <c r="O2140" s="41" t="n">
        <f aca="false">N2140*100/$O$2</f>
        <v>68.3522518436445</v>
      </c>
      <c r="R2140" s="47" t="n">
        <f aca="false">SUM(D2140,I2140,N2140)</f>
        <v>215106127.455078</v>
      </c>
      <c r="S2140" s="41" t="n">
        <f aca="false">R2140*100/$R$2</f>
        <v>77.9346427455356</v>
      </c>
      <c r="U2140" s="41" t="n">
        <f aca="false">[1]Plan1!$B2135</f>
        <v>11.94</v>
      </c>
    </row>
    <row r="2141" customFormat="false" ht="15" hidden="false" customHeight="false" outlineLevel="0" collapsed="false">
      <c r="A2141" s="46" t="n">
        <v>44139</v>
      </c>
      <c r="B2141" s="41" t="n">
        <f aca="false">[2]Plan1!$C2136</f>
        <v>-3.44</v>
      </c>
      <c r="C2141" s="41" t="n">
        <f aca="false">$E$5 + B2141</f>
        <v>777.56</v>
      </c>
      <c r="D2141" s="47" t="n">
        <f aca="false">IF(C2141&gt;$E$5,$E$2+$E$1,(IF(C2141&gt;764.99,C2141^3*3486.59308-C2141^2*7860012.00812+C2141*5908819377.96283-1481278321001.59,IF(C2141&gt;752.99,C2141^3*3588.471445-C2141^2*8028757.56264+C2141*5988077680.84934-1488767378546.26,C2141^3*899.851852-C2141^2*1969009.674601+C2141*1435480406.01138-348666163343.76))))-$E$1</f>
        <v>112803776.721436</v>
      </c>
      <c r="E2141" s="47" t="n">
        <f aca="false">D2141*100/$E$2</f>
        <v>75.7178834243608</v>
      </c>
      <c r="G2141" s="41" t="n">
        <f aca="false">[3]Plan1!$C2136</f>
        <v>-1.7</v>
      </c>
      <c r="H2141" s="41" t="n">
        <f aca="false">$J$5 + G2141</f>
        <v>758.3</v>
      </c>
      <c r="I2141" s="47" t="n">
        <f aca="false">IF(H2141&gt;$J$5,$J$2+$J$1,(IF(H2141&gt;739.99,H2141^3*2498.244218-H2141^2*5471052.355142+H2141*3994605728.77515-972400879260.135,H2141^3*1396.138889-H2141^2*3002770.071427+H2141*2152080038.43115-513963640099.415)))-$J$1</f>
        <v>75721922.5021973</v>
      </c>
      <c r="J2141" s="47" t="n">
        <f aca="false">I2141*100/$J$2</f>
        <v>86.1039514554768</v>
      </c>
      <c r="L2141" s="41" t="n">
        <f aca="false">[4]Plan1!$C2136</f>
        <v>-2.68</v>
      </c>
      <c r="M2141" s="41" t="n">
        <f aca="false">$O$5 + L2141</f>
        <v>836.1</v>
      </c>
      <c r="N2141" s="47" t="n">
        <f aca="false">IF(M2141&gt;$O$5,$O$2+$O$1,(M2141^3*3270.5936-M2141^2*8015778.389801+M2141*6549018422.82398-1783686174686.87))-$O$1</f>
        <v>26716754.9404297</v>
      </c>
      <c r="O2141" s="41" t="n">
        <f aca="false">N2141*100/$O$2</f>
        <v>68.3522518436445</v>
      </c>
      <c r="R2141" s="47" t="n">
        <f aca="false">SUM(D2141,I2141,N2141)</f>
        <v>215242454.164063</v>
      </c>
      <c r="S2141" s="41" t="n">
        <f aca="false">R2141*100/$R$2</f>
        <v>77.9840349850179</v>
      </c>
      <c r="U2141" s="41" t="n">
        <f aca="false">[1]Plan1!$B2136</f>
        <v>17.64</v>
      </c>
    </row>
    <row r="2142" customFormat="false" ht="15" hidden="false" customHeight="false" outlineLevel="0" collapsed="false">
      <c r="A2142" s="46" t="n">
        <v>44140</v>
      </c>
      <c r="B2142" s="41" t="n">
        <f aca="false">[2]Plan1!$C2137</f>
        <v>-3.43</v>
      </c>
      <c r="C2142" s="41" t="n">
        <f aca="false">$E$5 + B2142</f>
        <v>777.57</v>
      </c>
      <c r="D2142" s="47" t="n">
        <f aca="false">IF(C2142&gt;$E$5,$E$2+$E$1,(IF(C2142&gt;764.99,C2142^3*3486.59308-C2142^2*7860012.00812+C2142*5908819377.96283-1481278321001.59,IF(C2142&gt;752.99,C2142^3*3588.471445-C2142^2*8028757.56264+C2142*5988077680.84934-1488767378546.26,C2142^3*899.851852-C2142^2*1969009.674601+C2142*1435480406.01138-348666163343.76))))-$E$1</f>
        <v>112899157.665771</v>
      </c>
      <c r="E2142" s="47" t="n">
        <f aca="false">D2142*100/$E$2</f>
        <v>75.7819064866557</v>
      </c>
      <c r="G2142" s="41" t="n">
        <f aca="false">[3]Plan1!$C2137</f>
        <v>-1.7</v>
      </c>
      <c r="H2142" s="41" t="n">
        <f aca="false">$J$5 + G2142</f>
        <v>758.3</v>
      </c>
      <c r="I2142" s="47" t="n">
        <f aca="false">IF(H2142&gt;$J$5,$J$2+$J$1,(IF(H2142&gt;739.99,H2142^3*2498.244218-H2142^2*5471052.355142+H2142*3994605728.77515-972400879260.135,H2142^3*1396.138889-H2142^2*3002770.071427+H2142*2152080038.43115-513963640099.415)))-$J$1</f>
        <v>75721922.5021973</v>
      </c>
      <c r="J2142" s="47" t="n">
        <f aca="false">I2142*100/$J$2</f>
        <v>86.1039514554768</v>
      </c>
      <c r="L2142" s="41" t="n">
        <f aca="false">[4]Plan1!$C2137</f>
        <v>-2.67</v>
      </c>
      <c r="M2142" s="41" t="n">
        <f aca="false">$O$5 + L2142</f>
        <v>836.11</v>
      </c>
      <c r="N2142" s="47" t="n">
        <f aca="false">IF(M2142&gt;$O$5,$O$2+$O$1,(M2142^3*3270.5936-M2142^2*8015778.389801+M2142*6549018422.82398-1783686174686.87))-$O$1</f>
        <v>26757661.5419922</v>
      </c>
      <c r="O2142" s="41" t="n">
        <f aca="false">N2142*100/$O$2</f>
        <v>68.4569074553871</v>
      </c>
      <c r="R2142" s="47" t="n">
        <f aca="false">SUM(D2142,I2142,N2142)</f>
        <v>215378741.709961</v>
      </c>
      <c r="S2142" s="41" t="n">
        <f aca="false">R2142*100/$R$2</f>
        <v>78.033413035406</v>
      </c>
      <c r="U2142" s="41" t="n">
        <f aca="false">[1]Plan1!$B2137</f>
        <v>16.2</v>
      </c>
    </row>
    <row r="2143" customFormat="false" ht="15" hidden="false" customHeight="false" outlineLevel="0" collapsed="false">
      <c r="A2143" s="46" t="n">
        <v>44141</v>
      </c>
      <c r="B2143" s="41" t="n">
        <f aca="false">[2]Plan1!$C2138</f>
        <v>-3.44</v>
      </c>
      <c r="C2143" s="41" t="n">
        <f aca="false">$E$5 + B2143</f>
        <v>777.56</v>
      </c>
      <c r="D2143" s="47" t="n">
        <f aca="false">IF(C2143&gt;$E$5,$E$2+$E$1,(IF(C2143&gt;764.99,C2143^3*3486.59308-C2143^2*7860012.00812+C2143*5908819377.96283-1481278321001.59,IF(C2143&gt;752.99,C2143^3*3588.471445-C2143^2*8028757.56264+C2143*5988077680.84934-1488767378546.26,C2143^3*899.851852-C2143^2*1969009.674601+C2143*1435480406.01138-348666163343.76))))-$E$1</f>
        <v>112803776.721436</v>
      </c>
      <c r="E2143" s="47" t="n">
        <f aca="false">D2143*100/$E$2</f>
        <v>75.7178834243608</v>
      </c>
      <c r="G2143" s="41" t="n">
        <f aca="false">[3]Plan1!$C2138</f>
        <v>-1.71</v>
      </c>
      <c r="H2143" s="41" t="n">
        <f aca="false">$J$5 + G2143</f>
        <v>758.29</v>
      </c>
      <c r="I2143" s="47" t="n">
        <f aca="false">IF(H2143&gt;$J$5,$J$2+$J$1,(IF(H2143&gt;739.99,H2143^3*2498.244218-H2143^2*5471052.355142+H2143*3994605728.77515-972400879260.135,H2143^3*1396.138889-H2143^2*3002770.071427+H2143*2152080038.43115-513963640099.415)))-$J$1</f>
        <v>75653737.9348145</v>
      </c>
      <c r="J2143" s="47" t="n">
        <f aca="false">I2143*100/$J$2</f>
        <v>86.0264182856108</v>
      </c>
      <c r="L2143" s="41" t="n">
        <f aca="false">[4]Plan1!$C2138</f>
        <v>-2.69</v>
      </c>
      <c r="M2143" s="41" t="n">
        <f aca="false">$O$5 + L2143</f>
        <v>836.09</v>
      </c>
      <c r="N2143" s="47" t="n">
        <f aca="false">IF(M2143&gt;$O$5,$O$2+$O$1,(M2143^3*3270.5936-M2143^2*8015778.389801+M2143*6549018422.82398-1783686174686.87))-$O$1</f>
        <v>26675885.9101563</v>
      </c>
      <c r="O2143" s="41" t="n">
        <f aca="false">N2143*100/$O$2</f>
        <v>68.247692354437</v>
      </c>
      <c r="R2143" s="47" t="n">
        <f aca="false">SUM(D2143,I2143,N2143)</f>
        <v>215133400.566406</v>
      </c>
      <c r="S2143" s="41" t="n">
        <f aca="false">R2143*100/$R$2</f>
        <v>77.9445240083944</v>
      </c>
      <c r="U2143" s="41" t="n">
        <f aca="false">[1]Plan1!$B2138</f>
        <v>13.02</v>
      </c>
    </row>
    <row r="2144" customFormat="false" ht="15" hidden="false" customHeight="false" outlineLevel="0" collapsed="false">
      <c r="A2144" s="46" t="n">
        <v>44142</v>
      </c>
      <c r="B2144" s="41" t="n">
        <f aca="false">[2]Plan1!$C2139</f>
        <v>-3.47</v>
      </c>
      <c r="C2144" s="41" t="n">
        <f aca="false">$E$5 + B2144</f>
        <v>777.53</v>
      </c>
      <c r="D2144" s="47" t="n">
        <f aca="false">IF(C2144&gt;$E$5,$E$2+$E$1,(IF(C2144&gt;764.99,C2144^3*3486.59308-C2144^2*7860012.00812+C2144*5908819377.96283-1481278321001.59,IF(C2144&gt;752.99,C2144^3*3588.471445-C2144^2*8028757.56264+C2144*5988077680.84934-1488767378546.26,C2144^3*899.851852-C2144^2*1969009.674601+C2144*1435480406.01138-348666163343.76))))-$E$1</f>
        <v>112517961.516846</v>
      </c>
      <c r="E2144" s="47" t="n">
        <f aca="false">D2144*100/$E$2</f>
        <v>75.5260341532545</v>
      </c>
      <c r="G2144" s="41" t="n">
        <f aca="false">[3]Plan1!$C2139</f>
        <v>-1.72</v>
      </c>
      <c r="H2144" s="41" t="n">
        <f aca="false">$J$5 + G2144</f>
        <v>758.28</v>
      </c>
      <c r="I2144" s="47" t="n">
        <f aca="false">IF(H2144&gt;$J$5,$J$2+$J$1,(IF(H2144&gt;739.99,H2144^3*2498.244218-H2144^2*5471052.355142+H2144*3994605728.77515-972400879260.135,H2144^3*1396.138889-H2144^2*3002770.071427+H2144*2152080038.43115-513963640099.415)))-$J$1</f>
        <v>75585595.7932129</v>
      </c>
      <c r="J2144" s="47" t="n">
        <f aca="false">I2144*100/$J$2</f>
        <v>85.9489333584107</v>
      </c>
      <c r="L2144" s="41" t="n">
        <f aca="false">[4]Plan1!$C2139</f>
        <v>-2.69</v>
      </c>
      <c r="M2144" s="41" t="n">
        <f aca="false">$O$5 + L2144</f>
        <v>836.09</v>
      </c>
      <c r="N2144" s="47" t="n">
        <f aca="false">IF(M2144&gt;$O$5,$O$2+$O$1,(M2144^3*3270.5936-M2144^2*8015778.389801+M2144*6549018422.82398-1783686174686.87))-$O$1</f>
        <v>26675885.9101563</v>
      </c>
      <c r="O2144" s="41" t="n">
        <f aca="false">N2144*100/$O$2</f>
        <v>68.247692354437</v>
      </c>
      <c r="R2144" s="47" t="n">
        <f aca="false">SUM(D2144,I2144,N2144)</f>
        <v>214779443.220215</v>
      </c>
      <c r="S2144" s="41" t="n">
        <f aca="false">R2144*100/$R$2</f>
        <v>77.8162824764169</v>
      </c>
      <c r="U2144" s="41" t="n">
        <f aca="false">[1]Plan1!$B2139</f>
        <v>11.51</v>
      </c>
    </row>
    <row r="2145" customFormat="false" ht="15" hidden="false" customHeight="false" outlineLevel="0" collapsed="false">
      <c r="A2145" s="46" t="n">
        <v>44143</v>
      </c>
      <c r="B2145" s="41" t="n">
        <f aca="false">[2]Plan1!$C2140</f>
        <v>-3.5</v>
      </c>
      <c r="C2145" s="41" t="n">
        <f aca="false">$E$5 + B2145</f>
        <v>777.5</v>
      </c>
      <c r="D2145" s="47" t="n">
        <f aca="false">IF(C2145&gt;$E$5,$E$2+$E$1,(IF(C2145&gt;764.99,C2145^3*3486.59308-C2145^2*7860012.00812+C2145*5908819377.96283-1481278321001.59,IF(C2145&gt;752.99,C2145^3*3588.471445-C2145^2*8028757.56264+C2145*5988077680.84934-1488767378546.26,C2145^3*899.851852-C2145^2*1969009.674601+C2145*1435480406.01138-348666163343.76))))-$E$1</f>
        <v>112232637.317139</v>
      </c>
      <c r="E2145" s="47" t="n">
        <f aca="false">D2145*100/$E$2</f>
        <v>75.3345144619864</v>
      </c>
      <c r="G2145" s="41" t="n">
        <f aca="false">[3]Plan1!$C2140</f>
        <v>-1.74</v>
      </c>
      <c r="H2145" s="41" t="n">
        <f aca="false">$J$5 + G2145</f>
        <v>758.26</v>
      </c>
      <c r="I2145" s="47" t="n">
        <f aca="false">IF(H2145&gt;$J$5,$J$2+$J$1,(IF(H2145&gt;739.99,H2145^3*2498.244218-H2145^2*5471052.355142+H2145*3994605728.77515-972400879260.135,H2145^3*1396.138889-H2145^2*3002770.071427+H2145*2152080038.43115-513963640099.415)))-$J$1</f>
        <v>75449438.7268066</v>
      </c>
      <c r="J2145" s="47" t="n">
        <f aca="false">I2145*100/$J$2</f>
        <v>85.79410816316</v>
      </c>
      <c r="L2145" s="41" t="n">
        <f aca="false">[4]Plan1!$C2140</f>
        <v>-2.71</v>
      </c>
      <c r="M2145" s="41" t="n">
        <f aca="false">$O$5 + L2145</f>
        <v>836.07</v>
      </c>
      <c r="N2145" s="47" t="n">
        <f aca="false">IF(M2145&gt;$O$5,$O$2+$O$1,(M2145^3*3270.5936-M2145^2*8015778.389801+M2145*6549018422.82398-1783686174686.87))-$O$1</f>
        <v>26594260.480957</v>
      </c>
      <c r="O2145" s="41" t="n">
        <f aca="false">N2145*100/$O$2</f>
        <v>68.0388615325085</v>
      </c>
      <c r="R2145" s="47" t="n">
        <f aca="false">SUM(D2145,I2145,N2145)</f>
        <v>214276336.524902</v>
      </c>
      <c r="S2145" s="41" t="n">
        <f aca="false">R2145*100/$R$2</f>
        <v>77.6340029615284</v>
      </c>
      <c r="U2145" s="41" t="n">
        <f aca="false">[1]Plan1!$B2140</f>
        <v>11.72</v>
      </c>
    </row>
    <row r="2146" customFormat="false" ht="15" hidden="false" customHeight="false" outlineLevel="0" collapsed="false">
      <c r="A2146" s="46" t="n">
        <v>44144</v>
      </c>
      <c r="B2146" s="41" t="n">
        <f aca="false">[2]Plan1!$C2141</f>
        <v>-3.53</v>
      </c>
      <c r="C2146" s="41" t="n">
        <f aca="false">$E$5 + B2146</f>
        <v>777.47</v>
      </c>
      <c r="D2146" s="47" t="n">
        <f aca="false">IF(C2146&gt;$E$5,$E$2+$E$1,(IF(C2146&gt;764.99,C2146^3*3486.59308-C2146^2*7860012.00812+C2146*5908819377.96283-1481278321001.59,IF(C2146&gt;752.99,C2146^3*3588.471445-C2146^2*8028757.56264+C2146*5988077680.84934-1488767378546.26,C2146^3*899.851852-C2146^2*1969009.674601+C2146*1435480406.01138-348666163343.76))))-$E$1</f>
        <v>111947803.556396</v>
      </c>
      <c r="E2146" s="47" t="n">
        <f aca="false">D2146*100/$E$2</f>
        <v>75.1433239706923</v>
      </c>
      <c r="G2146" s="41" t="n">
        <f aca="false">[3]Plan1!$C2141</f>
        <v>-1.76</v>
      </c>
      <c r="H2146" s="41" t="n">
        <f aca="false">$J$5 + G2146</f>
        <v>758.24</v>
      </c>
      <c r="I2146" s="47" t="n">
        <f aca="false">IF(H2146&gt;$J$5,$J$2+$J$1,(IF(H2146&gt;739.99,H2146^3*2498.244218-H2146^2*5471052.355142+H2146*3994605728.77515-972400879260.135,H2146^3*1396.138889-H2146^2*3002770.071427+H2146*2152080038.43115-513963640099.415)))-$J$1</f>
        <v>75313451.1838379</v>
      </c>
      <c r="J2146" s="47" t="n">
        <f aca="false">I2146*100/$J$2</f>
        <v>85.6394757342489</v>
      </c>
      <c r="L2146" s="41" t="n">
        <f aca="false">[4]Plan1!$C2141</f>
        <v>-2.72</v>
      </c>
      <c r="M2146" s="41" t="n">
        <f aca="false">$O$5 + L2146</f>
        <v>836.06</v>
      </c>
      <c r="N2146" s="47" t="n">
        <f aca="false">IF(M2146&gt;$O$5,$O$2+$O$1,(M2146^3*3270.5936-M2146^2*8015778.389801+M2146*6549018422.82398-1783686174686.87))-$O$1</f>
        <v>26553504.0439453</v>
      </c>
      <c r="O2146" s="41" t="n">
        <f aca="false">N2146*100/$O$2</f>
        <v>67.9345901023485</v>
      </c>
      <c r="R2146" s="47" t="n">
        <f aca="false">SUM(D2146,I2146,N2146)</f>
        <v>213814758.78418</v>
      </c>
      <c r="S2146" s="41" t="n">
        <f aca="false">R2146*100/$R$2</f>
        <v>77.4667697136981</v>
      </c>
      <c r="U2146" s="41" t="n">
        <f aca="false">[1]Plan1!$B2141</f>
        <v>12.58</v>
      </c>
    </row>
    <row r="2147" customFormat="false" ht="15" hidden="false" customHeight="false" outlineLevel="0" collapsed="false">
      <c r="A2147" s="46" t="n">
        <v>44145</v>
      </c>
      <c r="B2147" s="41" t="n">
        <f aca="false">[2]Plan1!$C2142</f>
        <v>-3.54</v>
      </c>
      <c r="C2147" s="41" t="n">
        <f aca="false">$E$5 + B2147</f>
        <v>777.46</v>
      </c>
      <c r="D2147" s="47" t="n">
        <f aca="false">IF(C2147&gt;$E$5,$E$2+$E$1,(IF(C2147&gt;764.99,C2147^3*3486.59308-C2147^2*7860012.00812+C2147*5908819377.96283-1481278321001.59,IF(C2147&gt;752.99,C2147^3*3588.471445-C2147^2*8028757.56264+C2147*5988077680.84934-1488767378546.26,C2147^3*899.851852-C2147^2*1969009.674601+C2147*1435480406.01138-348666163343.76))))-$E$1</f>
        <v>111852967.859131</v>
      </c>
      <c r="E2147" s="47" t="n">
        <f aca="false">D2147*100/$E$2</f>
        <v>75.0796668975098</v>
      </c>
      <c r="G2147" s="41" t="n">
        <f aca="false">[3]Plan1!$C2142</f>
        <v>-1.78</v>
      </c>
      <c r="H2147" s="41" t="n">
        <f aca="false">$J$5 + G2147</f>
        <v>758.22</v>
      </c>
      <c r="I2147" s="47" t="n">
        <f aca="false">IF(H2147&gt;$J$5,$J$2+$J$1,(IF(H2147&gt;739.99,H2147^3*2498.244218-H2147^2*5471052.355142+H2147*3994605728.77515-972400879260.135,H2147^3*1396.138889-H2147^2*3002770.071427+H2147*2152080038.43115-513963640099.415)))-$J$1</f>
        <v>75177633.0437012</v>
      </c>
      <c r="J2147" s="47" t="n">
        <f aca="false">I2147*100/$J$2</f>
        <v>85.4850359345361</v>
      </c>
      <c r="L2147" s="41" t="n">
        <f aca="false">[4]Plan1!$C2142</f>
        <v>-2.74</v>
      </c>
      <c r="M2147" s="41" t="n">
        <f aca="false">$O$5 + L2147</f>
        <v>836.04</v>
      </c>
      <c r="N2147" s="47" t="n">
        <f aca="false">IF(M2147&gt;$O$5,$O$2+$O$1,(M2147^3*3270.5936-M2147^2*8015778.389801+M2147*6549018422.82398-1783686174686.87))-$O$1</f>
        <v>26472103.625</v>
      </c>
      <c r="O2147" s="41" t="n">
        <f aca="false">N2147*100/$O$2</f>
        <v>67.7263349475464</v>
      </c>
      <c r="R2147" s="47" t="n">
        <f aca="false">SUM(D2147,I2147,N2147)</f>
        <v>213502704.527832</v>
      </c>
      <c r="S2147" s="41" t="n">
        <f aca="false">R2147*100/$R$2</f>
        <v>77.3537100009256</v>
      </c>
      <c r="U2147" s="41" t="n">
        <f aca="false">[1]Plan1!$B2142</f>
        <v>12.58</v>
      </c>
    </row>
    <row r="2148" customFormat="false" ht="15" hidden="false" customHeight="false" outlineLevel="0" collapsed="false">
      <c r="A2148" s="46" t="n">
        <v>44146</v>
      </c>
      <c r="B2148" s="41" t="n">
        <f aca="false">[2]Plan1!$C2143</f>
        <v>-3.56</v>
      </c>
      <c r="C2148" s="41" t="n">
        <f aca="false">$E$5 + B2148</f>
        <v>777.44</v>
      </c>
      <c r="D2148" s="47" t="n">
        <f aca="false">IF(C2148&gt;$E$5,$E$2+$E$1,(IF(C2148&gt;764.99,C2148^3*3486.59308-C2148^2*7860012.00812+C2148*5908819377.96283-1481278321001.59,IF(C2148&gt;752.99,C2148^3*3588.471445-C2148^2*8028757.56264+C2148*5988077680.84934-1488767378546.26,C2148^3*899.851852-C2148^2*1969009.674601+C2148*1435480406.01138-348666163343.76))))-$E$1</f>
        <v>111663459.670654</v>
      </c>
      <c r="E2148" s="47" t="n">
        <f aca="false">D2148*100/$E$2</f>
        <v>74.9524623008191</v>
      </c>
      <c r="G2148" s="41" t="n">
        <f aca="false">[3]Plan1!$C2143</f>
        <v>-1.78</v>
      </c>
      <c r="H2148" s="41" t="n">
        <f aca="false">$J$5 + G2148</f>
        <v>758.22</v>
      </c>
      <c r="I2148" s="47" t="n">
        <f aca="false">IF(H2148&gt;$J$5,$J$2+$J$1,(IF(H2148&gt;739.99,H2148^3*2498.244218-H2148^2*5471052.355142+H2148*3994605728.77515-972400879260.135,H2148^3*1396.138889-H2148^2*3002770.071427+H2148*2152080038.43115-513963640099.415)))-$J$1</f>
        <v>75177633.0437012</v>
      </c>
      <c r="J2148" s="47" t="n">
        <f aca="false">I2148*100/$J$2</f>
        <v>85.4850359345361</v>
      </c>
      <c r="L2148" s="41" t="n">
        <f aca="false">[4]Plan1!$C2143</f>
        <v>-2.73</v>
      </c>
      <c r="M2148" s="41" t="n">
        <f aca="false">$O$5 + L2148</f>
        <v>836.05</v>
      </c>
      <c r="N2148" s="47" t="n">
        <f aca="false">IF(M2148&gt;$O$5,$O$2+$O$1,(M2148^3*3270.5936-M2148^2*8015778.389801+M2148*6549018422.82398-1783686174686.87))-$O$1</f>
        <v>26512785.0976563</v>
      </c>
      <c r="O2148" s="41" t="n">
        <f aca="false">N2148*100/$O$2</f>
        <v>67.830414588602</v>
      </c>
      <c r="R2148" s="47" t="n">
        <f aca="false">SUM(D2148,I2148,N2148)</f>
        <v>213353877.812012</v>
      </c>
      <c r="S2148" s="41" t="n">
        <f aca="false">R2148*100/$R$2</f>
        <v>77.2997889105983</v>
      </c>
      <c r="U2148" s="41" t="n">
        <f aca="false">[1]Plan1!$B2143</f>
        <v>20.63</v>
      </c>
    </row>
    <row r="2149" customFormat="false" ht="15" hidden="false" customHeight="false" outlineLevel="0" collapsed="false">
      <c r="A2149" s="46" t="n">
        <v>44147</v>
      </c>
      <c r="B2149" s="41" t="n">
        <f aca="false">[2]Plan1!$C2144</f>
        <v>-3.57</v>
      </c>
      <c r="C2149" s="41" t="n">
        <f aca="false">$E$5 + B2149</f>
        <v>777.43</v>
      </c>
      <c r="D2149" s="47" t="n">
        <f aca="false">IF(C2149&gt;$E$5,$E$2+$E$1,(IF(C2149&gt;764.99,C2149^3*3486.59308-C2149^2*7860012.00812+C2149*5908819377.96283-1481278321001.59,IF(C2149&gt;752.99,C2149^3*3588.471445-C2149^2*8028757.56264+C2149*5988077680.84934-1488767378546.26,C2149^3*899.851852-C2149^2*1969009.674601+C2149*1435480406.01138-348666163343.76))))-$E$1</f>
        <v>111568787.138916</v>
      </c>
      <c r="E2149" s="47" t="n">
        <f aca="false">D2149*100/$E$2</f>
        <v>74.8889147501077</v>
      </c>
      <c r="G2149" s="41" t="n">
        <f aca="false">[3]Plan1!$C2144</f>
        <v>-1.79</v>
      </c>
      <c r="H2149" s="41" t="n">
        <f aca="false">$J$5 + G2149</f>
        <v>758.21</v>
      </c>
      <c r="I2149" s="47" t="n">
        <f aca="false">IF(H2149&gt;$J$5,$J$2+$J$1,(IF(H2149&gt;739.99,H2149^3*2498.244218-H2149^2*5471052.355142+H2149*3994605728.77515-972400879260.135,H2149^3*1396.138889-H2149^2*3002770.071427+H2149*2152080038.43115-513963640099.415)))-$J$1</f>
        <v>75109787.4616699</v>
      </c>
      <c r="J2149" s="47" t="n">
        <f aca="false">I2149*100/$J$2</f>
        <v>85.4078882273907</v>
      </c>
      <c r="L2149" s="41" t="n">
        <f aca="false">[4]Plan1!$C2144</f>
        <v>-2.74</v>
      </c>
      <c r="M2149" s="41" t="n">
        <f aca="false">$O$5 + L2149</f>
        <v>836.04</v>
      </c>
      <c r="N2149" s="47" t="n">
        <f aca="false">IF(M2149&gt;$O$5,$O$2+$O$1,(M2149^3*3270.5936-M2149^2*8015778.389801+M2149*6549018422.82398-1783686174686.87))-$O$1</f>
        <v>26472103.625</v>
      </c>
      <c r="O2149" s="41" t="n">
        <f aca="false">N2149*100/$O$2</f>
        <v>67.7263349475464</v>
      </c>
      <c r="R2149" s="47" t="n">
        <f aca="false">SUM(D2149,I2149,N2149)</f>
        <v>213150678.225586</v>
      </c>
      <c r="S2149" s="41" t="n">
        <f aca="false">R2149*100/$R$2</f>
        <v>77.2261681013657</v>
      </c>
      <c r="U2149" s="41" t="n">
        <f aca="false">[1]Plan1!$B2144</f>
        <v>27.07</v>
      </c>
    </row>
    <row r="2150" customFormat="false" ht="15" hidden="false" customHeight="false" outlineLevel="0" collapsed="false">
      <c r="A2150" s="46" t="n">
        <v>44148</v>
      </c>
      <c r="B2150" s="41" t="n">
        <f aca="false">[2]Plan1!$C2145</f>
        <v>-3.57</v>
      </c>
      <c r="C2150" s="41" t="n">
        <f aca="false">$E$5 + B2150</f>
        <v>777.43</v>
      </c>
      <c r="D2150" s="47" t="n">
        <f aca="false">IF(C2150&gt;$E$5,$E$2+$E$1,(IF(C2150&gt;764.99,C2150^3*3486.59308-C2150^2*7860012.00812+C2150*5908819377.96283-1481278321001.59,IF(C2150&gt;752.99,C2150^3*3588.471445-C2150^2*8028757.56264+C2150*5988077680.84934-1488767378546.26,C2150^3*899.851852-C2150^2*1969009.674601+C2150*1435480406.01138-348666163343.76))))-$E$1</f>
        <v>111568787.138916</v>
      </c>
      <c r="E2150" s="47" t="n">
        <f aca="false">D2150*100/$E$2</f>
        <v>74.8889147501077</v>
      </c>
      <c r="G2150" s="41" t="n">
        <f aca="false">[3]Plan1!$C2145</f>
        <v>-1.8</v>
      </c>
      <c r="H2150" s="41" t="n">
        <f aca="false">$J$5 + G2150</f>
        <v>758.2</v>
      </c>
      <c r="I2150" s="47" t="n">
        <f aca="false">IF(H2150&gt;$J$5,$J$2+$J$1,(IF(H2150&gt;739.99,H2150^3*2498.244218-H2150^2*5471052.355142+H2150*3994605728.77515-972400879260.135,H2150^3*1396.138889-H2150^2*3002770.071427+H2150*2152080038.43115-513963640099.415)))-$J$1</f>
        <v>75041984.1862793</v>
      </c>
      <c r="J2150" s="47" t="n">
        <f aca="false">I2150*100/$J$2</f>
        <v>85.3307886274356</v>
      </c>
      <c r="L2150" s="41" t="n">
        <f aca="false">[4]Plan1!$C2145</f>
        <v>-2.73</v>
      </c>
      <c r="M2150" s="41" t="n">
        <f aca="false">$O$5 + L2150</f>
        <v>836.05</v>
      </c>
      <c r="N2150" s="47" t="n">
        <f aca="false">IF(M2150&gt;$O$5,$O$2+$O$1,(M2150^3*3270.5936-M2150^2*8015778.389801+M2150*6549018422.82398-1783686174686.87))-$O$1</f>
        <v>26512785.0976563</v>
      </c>
      <c r="O2150" s="41" t="n">
        <f aca="false">N2150*100/$O$2</f>
        <v>67.830414588602</v>
      </c>
      <c r="R2150" s="47" t="n">
        <f aca="false">SUM(D2150,I2150,N2150)</f>
        <v>213123556.422852</v>
      </c>
      <c r="S2150" s="41" t="n">
        <f aca="false">R2150*100/$R$2</f>
        <v>77.2163416588012</v>
      </c>
      <c r="U2150" s="41" t="n">
        <f aca="false">[1]Plan1!$B2145</f>
        <v>31.69</v>
      </c>
    </row>
    <row r="2151" customFormat="false" ht="15" hidden="false" customHeight="false" outlineLevel="0" collapsed="false">
      <c r="A2151" s="46" t="n">
        <v>44149</v>
      </c>
      <c r="B2151" s="41" t="n">
        <f aca="false">[2]Plan1!$C2146</f>
        <v>-3.56</v>
      </c>
      <c r="C2151" s="41" t="n">
        <f aca="false">$E$5 + B2151</f>
        <v>777.44</v>
      </c>
      <c r="D2151" s="47" t="n">
        <f aca="false">IF(C2151&gt;$E$5,$E$2+$E$1,(IF(C2151&gt;764.99,C2151^3*3486.59308-C2151^2*7860012.00812+C2151*5908819377.96283-1481278321001.59,IF(C2151&gt;752.99,C2151^3*3588.471445-C2151^2*8028757.56264+C2151*5988077680.84934-1488767378546.26,C2151^3*899.851852-C2151^2*1969009.674601+C2151*1435480406.01138-348666163343.76))))-$E$1</f>
        <v>111663459.670654</v>
      </c>
      <c r="E2151" s="47" t="n">
        <f aca="false">D2151*100/$E$2</f>
        <v>74.9524623008191</v>
      </c>
      <c r="G2151" s="41" t="n">
        <f aca="false">[3]Plan1!$C2146</f>
        <v>-1.81</v>
      </c>
      <c r="H2151" s="41" t="n">
        <f aca="false">$J$5 + G2151</f>
        <v>758.19</v>
      </c>
      <c r="I2151" s="47" t="n">
        <f aca="false">IF(H2151&gt;$J$5,$J$2+$J$1,(IF(H2151&gt;739.99,H2151^3*2498.244218-H2151^2*5471052.355142+H2151*3994605728.77515-972400879260.135,H2151^3*1396.138889-H2151^2*3002770.071427+H2151*2152080038.43115-513963640099.415)))-$J$1</f>
        <v>74974223.201416</v>
      </c>
      <c r="J2151" s="47" t="n">
        <f aca="false">I2151*100/$J$2</f>
        <v>85.2537371163481</v>
      </c>
      <c r="L2151" s="41" t="n">
        <f aca="false">[4]Plan1!$C2146</f>
        <v>-2.72</v>
      </c>
      <c r="M2151" s="41" t="n">
        <f aca="false">$O$5 + L2151</f>
        <v>836.06</v>
      </c>
      <c r="N2151" s="47" t="n">
        <f aca="false">IF(M2151&gt;$O$5,$O$2+$O$1,(M2151^3*3270.5936-M2151^2*8015778.389801+M2151*6549018422.82398-1783686174686.87))-$O$1</f>
        <v>26553504.0439453</v>
      </c>
      <c r="O2151" s="41" t="n">
        <f aca="false">N2151*100/$O$2</f>
        <v>67.9345901023485</v>
      </c>
      <c r="R2151" s="47" t="n">
        <f aca="false">SUM(D2151,I2151,N2151)</f>
        <v>213191186.916016</v>
      </c>
      <c r="S2151" s="41" t="n">
        <f aca="false">R2151*100/$R$2</f>
        <v>77.2408447186898</v>
      </c>
      <c r="U2151" s="41" t="n">
        <f aca="false">[1]Plan1!$B2146</f>
        <v>23.24</v>
      </c>
    </row>
    <row r="2152" customFormat="false" ht="15" hidden="false" customHeight="false" outlineLevel="0" collapsed="false">
      <c r="A2152" s="46" t="n">
        <v>44150</v>
      </c>
      <c r="B2152" s="41" t="n">
        <f aca="false">[2]Plan1!$C2147</f>
        <v>-3.55</v>
      </c>
      <c r="C2152" s="41" t="n">
        <f aca="false">$E$5 + B2152</f>
        <v>777.45</v>
      </c>
      <c r="D2152" s="47" t="n">
        <f aca="false">IF(C2152&gt;$E$5,$E$2+$E$1,(IF(C2152&gt;764.99,C2152^3*3486.59308-C2152^2*7860012.00812+C2152*5908819377.96283-1481278321001.59,IF(C2152&gt;752.99,C2152^3*3588.471445-C2152^2*8028757.56264+C2152*5988077680.84934-1488767378546.26,C2152^3*899.851852-C2152^2*1969009.674601+C2152*1435480406.01138-348666163343.76))))-$E$1</f>
        <v>111758186.570068</v>
      </c>
      <c r="E2152" s="47" t="n">
        <f aca="false">D2152*100/$E$2</f>
        <v>75.0160463450369</v>
      </c>
      <c r="G2152" s="41" t="n">
        <f aca="false">[3]Plan1!$C2147</f>
        <v>-1.81</v>
      </c>
      <c r="H2152" s="41" t="n">
        <f aca="false">$J$5 + G2152</f>
        <v>758.19</v>
      </c>
      <c r="I2152" s="47" t="n">
        <f aca="false">IF(H2152&gt;$J$5,$J$2+$J$1,(IF(H2152&gt;739.99,H2152^3*2498.244218-H2152^2*5471052.355142+H2152*3994605728.77515-972400879260.135,H2152^3*1396.138889-H2152^2*3002770.071427+H2152*2152080038.43115-513963640099.415)))-$J$1</f>
        <v>74974223.201416</v>
      </c>
      <c r="J2152" s="47" t="n">
        <f aca="false">I2152*100/$J$2</f>
        <v>85.2537371163481</v>
      </c>
      <c r="L2152" s="41" t="n">
        <f aca="false">[4]Plan1!$C2147</f>
        <v>-2.71</v>
      </c>
      <c r="M2152" s="41" t="n">
        <f aca="false">$O$5 + L2152</f>
        <v>836.07</v>
      </c>
      <c r="N2152" s="47" t="n">
        <f aca="false">IF(M2152&gt;$O$5,$O$2+$O$1,(M2152^3*3270.5936-M2152^2*8015778.389801+M2152*6549018422.82398-1783686174686.87))-$O$1</f>
        <v>26594260.480957</v>
      </c>
      <c r="O2152" s="41" t="n">
        <f aca="false">N2152*100/$O$2</f>
        <v>68.0388615325085</v>
      </c>
      <c r="R2152" s="47" t="n">
        <f aca="false">SUM(D2152,I2152,N2152)</f>
        <v>213326670.252441</v>
      </c>
      <c r="S2152" s="41" t="n">
        <f aca="false">R2152*100/$R$2</f>
        <v>77.2899313976572</v>
      </c>
      <c r="U2152" s="41" t="n">
        <f aca="false">[1]Plan1!$B2147</f>
        <v>20.12</v>
      </c>
    </row>
    <row r="2153" customFormat="false" ht="15" hidden="false" customHeight="false" outlineLevel="0" collapsed="false">
      <c r="A2153" s="46" t="n">
        <v>44151</v>
      </c>
      <c r="B2153" s="41" t="n">
        <f aca="false">[2]Plan1!$C2148</f>
        <v>-3.55</v>
      </c>
      <c r="C2153" s="41" t="n">
        <f aca="false">$E$5 + B2153</f>
        <v>777.45</v>
      </c>
      <c r="D2153" s="47" t="n">
        <f aca="false">IF(C2153&gt;$E$5,$E$2+$E$1,(IF(C2153&gt;764.99,C2153^3*3486.59308-C2153^2*7860012.00812+C2153*5908819377.96283-1481278321001.59,IF(C2153&gt;752.99,C2153^3*3588.471445-C2153^2*8028757.56264+C2153*5988077680.84934-1488767378546.26,C2153^3*899.851852-C2153^2*1969009.674601+C2153*1435480406.01138-348666163343.76))))-$E$1</f>
        <v>111758186.570068</v>
      </c>
      <c r="E2153" s="47" t="n">
        <f aca="false">D2153*100/$E$2</f>
        <v>75.0160463450369</v>
      </c>
      <c r="G2153" s="41" t="n">
        <f aca="false">[3]Plan1!$C2148</f>
        <v>-1.82</v>
      </c>
      <c r="H2153" s="41" t="n">
        <f aca="false">$J$5 + G2153</f>
        <v>758.18</v>
      </c>
      <c r="I2153" s="47" t="n">
        <f aca="false">IF(H2153&gt;$J$5,$J$2+$J$1,(IF(H2153&gt;739.99,H2153^3*2498.244218-H2153^2*5471052.355142+H2153*3994605728.77515-972400879260.135,H2153^3*1396.138889-H2153^2*3002770.071427+H2153*2152080038.43115-513963640099.415)))-$J$1</f>
        <v>74906504.4919434</v>
      </c>
      <c r="J2153" s="47" t="n">
        <f aca="false">I2153*100/$J$2</f>
        <v>85.1767336769162</v>
      </c>
      <c r="L2153" s="41" t="n">
        <f aca="false">[4]Plan1!$C2148</f>
        <v>-2.71</v>
      </c>
      <c r="M2153" s="41" t="n">
        <f aca="false">$O$5 + L2153</f>
        <v>836.07</v>
      </c>
      <c r="N2153" s="47" t="n">
        <f aca="false">IF(M2153&gt;$O$5,$O$2+$O$1,(M2153^3*3270.5936-M2153^2*8015778.389801+M2153*6549018422.82398-1783686174686.87))-$O$1</f>
        <v>26594260.480957</v>
      </c>
      <c r="O2153" s="41" t="n">
        <f aca="false">N2153*100/$O$2</f>
        <v>68.0388615325085</v>
      </c>
      <c r="R2153" s="47" t="n">
        <f aca="false">SUM(D2153,I2153,N2153)</f>
        <v>213258951.542969</v>
      </c>
      <c r="S2153" s="41" t="n">
        <f aca="false">R2153*100/$R$2</f>
        <v>77.2653963763058</v>
      </c>
      <c r="U2153" s="41" t="n">
        <f aca="false">[1]Plan1!$B2148</f>
        <v>29.35</v>
      </c>
    </row>
    <row r="2154" customFormat="false" ht="15" hidden="false" customHeight="false" outlineLevel="0" collapsed="false">
      <c r="A2154" s="46" t="n">
        <v>44152</v>
      </c>
      <c r="B2154" s="41" t="n">
        <f aca="false">[2]Plan1!$C2149</f>
        <v>-3.52</v>
      </c>
      <c r="C2154" s="41" t="n">
        <f aca="false">$E$5 + B2154</f>
        <v>777.48</v>
      </c>
      <c r="D2154" s="47" t="n">
        <f aca="false">IF(C2154&gt;$E$5,$E$2+$E$1,(IF(C2154&gt;764.99,C2154^3*3486.59308-C2154^2*7860012.00812+C2154*5908819377.96283-1481278321001.59,IF(C2154&gt;752.99,C2154^3*3588.471445-C2154^2*8028757.56264+C2154*5988077680.84934-1488767378546.26,C2154^3*899.851852-C2154^2*1969009.674601+C2154*1435480406.01138-348666163343.76))))-$E$1</f>
        <v>112042693.685303</v>
      </c>
      <c r="E2154" s="47" t="n">
        <f aca="false">D2154*100/$E$2</f>
        <v>75.2070175803167</v>
      </c>
      <c r="G2154" s="41" t="n">
        <f aca="false">[3]Plan1!$C2149</f>
        <v>-1.84</v>
      </c>
      <c r="H2154" s="41" t="n">
        <f aca="false">$J$5 + G2154</f>
        <v>758.16</v>
      </c>
      <c r="I2154" s="47" t="n">
        <f aca="false">IF(H2154&gt;$J$5,$J$2+$J$1,(IF(H2154&gt;739.99,H2154^3*2498.244218-H2154^2*5471052.355142+H2154*3994605728.77515-972400879260.135,H2154^3*1396.138889-H2154^2*3002770.071427+H2154*2152080038.43115-513963640099.415)))-$J$1</f>
        <v>74771193.8410645</v>
      </c>
      <c r="J2154" s="47" t="n">
        <f aca="false">I2154*100/$J$2</f>
        <v>85.0228709469473</v>
      </c>
      <c r="L2154" s="41" t="n">
        <f aca="false">[4]Plan1!$C2149</f>
        <v>-2.68</v>
      </c>
      <c r="M2154" s="41" t="n">
        <f aca="false">$O$5 + L2154</f>
        <v>836.1</v>
      </c>
      <c r="N2154" s="47" t="n">
        <f aca="false">IF(M2154&gt;$O$5,$O$2+$O$1,(M2154^3*3270.5936-M2154^2*8015778.389801+M2154*6549018422.82398-1783686174686.87))-$O$1</f>
        <v>26716754.9404297</v>
      </c>
      <c r="O2154" s="41" t="n">
        <f aca="false">N2154*100/$O$2</f>
        <v>68.3522518436445</v>
      </c>
      <c r="R2154" s="47" t="n">
        <f aca="false">SUM(D2154,I2154,N2154)</f>
        <v>213530642.466797</v>
      </c>
      <c r="S2154" s="41" t="n">
        <f aca="false">R2154*100/$R$2</f>
        <v>77.3638321360689</v>
      </c>
      <c r="U2154" s="41" t="n">
        <f aca="false">[1]Plan1!$B2149</f>
        <v>29.64</v>
      </c>
    </row>
    <row r="2155" customFormat="false" ht="15" hidden="false" customHeight="false" outlineLevel="0" collapsed="false">
      <c r="A2155" s="46" t="n">
        <v>44153</v>
      </c>
      <c r="B2155" s="41" t="n">
        <f aca="false">[2]Plan1!$C2150</f>
        <v>-3.5</v>
      </c>
      <c r="C2155" s="41" t="n">
        <f aca="false">$E$5 + B2155</f>
        <v>777.5</v>
      </c>
      <c r="D2155" s="47" t="n">
        <f aca="false">IF(C2155&gt;$E$5,$E$2+$E$1,(IF(C2155&gt;764.99,C2155^3*3486.59308-C2155^2*7860012.00812+C2155*5908819377.96283-1481278321001.59,IF(C2155&gt;752.99,C2155^3*3588.471445-C2155^2*8028757.56264+C2155*5988077680.84934-1488767378546.26,C2155^3*899.851852-C2155^2*1969009.674601+C2155*1435480406.01138-348666163343.76))))-$E$1</f>
        <v>112232637.317139</v>
      </c>
      <c r="E2155" s="47" t="n">
        <f aca="false">D2155*100/$E$2</f>
        <v>75.3345144619864</v>
      </c>
      <c r="G2155" s="41" t="n">
        <f aca="false">[3]Plan1!$C2150</f>
        <v>-1.84</v>
      </c>
      <c r="H2155" s="41" t="n">
        <f aca="false">$J$5 + G2155</f>
        <v>758.16</v>
      </c>
      <c r="I2155" s="47" t="n">
        <f aca="false">IF(H2155&gt;$J$5,$J$2+$J$1,(IF(H2155&gt;739.99,H2155^3*2498.244218-H2155^2*5471052.355142+H2155*3994605728.77515-972400879260.135,H2155^3*1396.138889-H2155^2*3002770.071427+H2155*2152080038.43115-513963640099.415)))-$J$1</f>
        <v>74771193.8410645</v>
      </c>
      <c r="J2155" s="47" t="n">
        <f aca="false">I2155*100/$J$2</f>
        <v>85.0228709469473</v>
      </c>
      <c r="L2155" s="41" t="n">
        <f aca="false">[4]Plan1!$C2150</f>
        <v>-2.49</v>
      </c>
      <c r="M2155" s="41" t="n">
        <f aca="false">$O$5 + L2155</f>
        <v>836.29</v>
      </c>
      <c r="N2155" s="47" t="n">
        <f aca="false">IF(M2155&gt;$O$5,$O$2+$O$1,(M2155^3*3270.5936-M2155^2*8015778.389801+M2155*6549018422.82398-1783686174686.87))-$O$1</f>
        <v>27500427.2539063</v>
      </c>
      <c r="O2155" s="41" t="n">
        <f aca="false">N2155*100/$O$2</f>
        <v>70.357202199819</v>
      </c>
      <c r="R2155" s="47" t="n">
        <f aca="false">SUM(D2155,I2155,N2155)</f>
        <v>214504258.412109</v>
      </c>
      <c r="S2155" s="41" t="n">
        <f aca="false">R2155*100/$R$2</f>
        <v>77.7165808548851</v>
      </c>
      <c r="U2155" s="41" t="n">
        <f aca="false">[1]Plan1!$B2150</f>
        <v>31.69</v>
      </c>
    </row>
    <row r="2156" customFormat="false" ht="15" hidden="false" customHeight="false" outlineLevel="0" collapsed="false">
      <c r="A2156" s="46" t="n">
        <v>44154</v>
      </c>
      <c r="B2156" s="41" t="n">
        <f aca="false">[2]Plan1!$C2151</f>
        <v>-3.49</v>
      </c>
      <c r="C2156" s="41" t="n">
        <f aca="false">$E$5 + B2156</f>
        <v>777.51</v>
      </c>
      <c r="D2156" s="47" t="n">
        <f aca="false">IF(C2156&gt;$E$5,$E$2+$E$1,(IF(C2156&gt;764.99,C2156^3*3486.59308-C2156^2*7860012.00812+C2156*5908819377.96283-1481278321001.59,IF(C2156&gt;752.99,C2156^3*3588.471445-C2156^2*8028757.56264+C2156*5988077680.84934-1488767378546.26,C2156^3*899.851852-C2156^2*1969009.674601+C2156*1435480406.01138-348666163343.76))))-$E$1</f>
        <v>112327690.863037</v>
      </c>
      <c r="E2156" s="47" t="n">
        <f aca="false">D2156*100/$E$2</f>
        <v>75.398317762874</v>
      </c>
      <c r="G2156" s="41" t="n">
        <f aca="false">[3]Plan1!$C2151</f>
        <v>-1.84</v>
      </c>
      <c r="H2156" s="41" t="n">
        <f aca="false">$J$5 + G2156</f>
        <v>758.16</v>
      </c>
      <c r="I2156" s="47" t="n">
        <f aca="false">IF(H2156&gt;$J$5,$J$2+$J$1,(IF(H2156&gt;739.99,H2156^3*2498.244218-H2156^2*5471052.355142+H2156*3994605728.77515-972400879260.135,H2156^3*1396.138889-H2156^2*3002770.071427+H2156*2152080038.43115-513963640099.415)))-$J$1</f>
        <v>74771193.8410645</v>
      </c>
      <c r="J2156" s="47" t="n">
        <f aca="false">I2156*100/$J$2</f>
        <v>85.0228709469473</v>
      </c>
      <c r="L2156" s="41" t="n">
        <f aca="false">[4]Plan1!$C2151</f>
        <v>-2.38</v>
      </c>
      <c r="M2156" s="41" t="n">
        <f aca="false">$O$5 + L2156</f>
        <v>836.4</v>
      </c>
      <c r="N2156" s="47" t="n">
        <f aca="false">IF(M2156&gt;$O$5,$O$2+$O$1,(M2156^3*3270.5936-M2156^2*8015778.389801+M2156*6549018422.82398-1783686174686.87))-$O$1</f>
        <v>27960384.2636719</v>
      </c>
      <c r="O2156" s="41" t="n">
        <f aca="false">N2156*100/$O$2</f>
        <v>71.5339580385745</v>
      </c>
      <c r="R2156" s="47" t="n">
        <f aca="false">SUM(D2156,I2156,N2156)</f>
        <v>215059268.967773</v>
      </c>
      <c r="S2156" s="41" t="n">
        <f aca="false">R2156*100/$R$2</f>
        <v>77.9176655468343</v>
      </c>
      <c r="U2156" s="41" t="n">
        <f aca="false">[1]Plan1!$B2151</f>
        <v>50.63</v>
      </c>
    </row>
    <row r="2157" customFormat="false" ht="15" hidden="false" customHeight="false" outlineLevel="0" collapsed="false">
      <c r="A2157" s="46" t="n">
        <v>44155</v>
      </c>
      <c r="B2157" s="41" t="n">
        <f aca="false">[2]Plan1!$C2152</f>
        <v>-3.5</v>
      </c>
      <c r="C2157" s="41" t="n">
        <f aca="false">$E$5 + B2157</f>
        <v>777.5</v>
      </c>
      <c r="D2157" s="47" t="n">
        <f aca="false">IF(C2157&gt;$E$5,$E$2+$E$1,(IF(C2157&gt;764.99,C2157^3*3486.59308-C2157^2*7860012.00812+C2157*5908819377.96283-1481278321001.59,IF(C2157&gt;752.99,C2157^3*3588.471445-C2157^2*8028757.56264+C2157*5988077680.84934-1488767378546.26,C2157^3*899.851852-C2157^2*1969009.674601+C2157*1435480406.01138-348666163343.76))))-$E$1</f>
        <v>112232637.317139</v>
      </c>
      <c r="E2157" s="47" t="n">
        <f aca="false">D2157*100/$E$2</f>
        <v>75.3345144619864</v>
      </c>
      <c r="G2157" s="41" t="n">
        <f aca="false">[3]Plan1!$C2152</f>
        <v>-1.84</v>
      </c>
      <c r="H2157" s="41" t="n">
        <f aca="false">$J$5 + G2157</f>
        <v>758.16</v>
      </c>
      <c r="I2157" s="47" t="n">
        <f aca="false">IF(H2157&gt;$J$5,$J$2+$J$1,(IF(H2157&gt;739.99,H2157^3*2498.244218-H2157^2*5471052.355142+H2157*3994605728.77515-972400879260.135,H2157^3*1396.138889-H2157^2*3002770.071427+H2157*2152080038.43115-513963640099.415)))-$J$1</f>
        <v>74771193.8410645</v>
      </c>
      <c r="J2157" s="47" t="n">
        <f aca="false">I2157*100/$J$2</f>
        <v>85.0228709469473</v>
      </c>
      <c r="L2157" s="41" t="n">
        <f aca="false">[4]Plan1!$C2152</f>
        <v>-2.35</v>
      </c>
      <c r="M2157" s="41" t="n">
        <f aca="false">$O$5 + L2157</f>
        <v>836.43</v>
      </c>
      <c r="N2157" s="47" t="n">
        <f aca="false">IF(M2157&gt;$O$5,$O$2+$O$1,(M2157^3*3270.5936-M2157^2*8015778.389801+M2157*6549018422.82398-1783686174686.87))-$O$1</f>
        <v>28086627.324707</v>
      </c>
      <c r="O2157" s="41" t="n">
        <f aca="false">N2157*100/$O$2</f>
        <v>71.8569387868214</v>
      </c>
      <c r="R2157" s="47" t="n">
        <f aca="false">SUM(D2157,I2157,N2157)</f>
        <v>215090458.48291</v>
      </c>
      <c r="S2157" s="41" t="n">
        <f aca="false">R2157*100/$R$2</f>
        <v>77.9289657536129</v>
      </c>
      <c r="U2157" s="41" t="n">
        <f aca="false">[1]Plan1!$B2152</f>
        <v>25.96</v>
      </c>
    </row>
    <row r="2158" customFormat="false" ht="15" hidden="false" customHeight="false" outlineLevel="0" collapsed="false">
      <c r="A2158" s="46" t="n">
        <v>44156</v>
      </c>
      <c r="B2158" s="41" t="n">
        <f aca="false">[2]Plan1!$C2153</f>
        <v>-3.5</v>
      </c>
      <c r="C2158" s="41" t="n">
        <f aca="false">$E$5 + B2158</f>
        <v>777.5</v>
      </c>
      <c r="D2158" s="47" t="n">
        <f aca="false">IF(C2158&gt;$E$5,$E$2+$E$1,(IF(C2158&gt;764.99,C2158^3*3486.59308-C2158^2*7860012.00812+C2158*5908819377.96283-1481278321001.59,IF(C2158&gt;752.99,C2158^3*3588.471445-C2158^2*8028757.56264+C2158*5988077680.84934-1488767378546.26,C2158^3*899.851852-C2158^2*1969009.674601+C2158*1435480406.01138-348666163343.76))))-$E$1</f>
        <v>112232637.317139</v>
      </c>
      <c r="E2158" s="47" t="n">
        <f aca="false">D2158*100/$E$2</f>
        <v>75.3345144619864</v>
      </c>
      <c r="G2158" s="41" t="n">
        <f aca="false">[3]Plan1!$C2153</f>
        <v>-1.85</v>
      </c>
      <c r="H2158" s="41" t="n">
        <f aca="false">$J$5 + G2158</f>
        <v>758.15</v>
      </c>
      <c r="I2158" s="47" t="n">
        <f aca="false">IF(H2158&gt;$J$5,$J$2+$J$1,(IF(H2158&gt;739.99,H2158^3*2498.244218-H2158^2*5471052.355142+H2158*3994605728.77515-972400879260.135,H2158^3*1396.138889-H2158^2*3002770.071427+H2158*2152080038.43115-513963640099.415)))-$J$1</f>
        <v>74703601.8698731</v>
      </c>
      <c r="J2158" s="47" t="n">
        <f aca="false">I2158*100/$J$2</f>
        <v>84.9460116225412</v>
      </c>
      <c r="L2158" s="41" t="n">
        <f aca="false">[4]Plan1!$C2153</f>
        <v>-2.35</v>
      </c>
      <c r="M2158" s="41" t="n">
        <f aca="false">$O$5 + L2158</f>
        <v>836.43</v>
      </c>
      <c r="N2158" s="47" t="n">
        <f aca="false">IF(M2158&gt;$O$5,$O$2+$O$1,(M2158^3*3270.5936-M2158^2*8015778.389801+M2158*6549018422.82398-1783686174686.87))-$O$1</f>
        <v>28086627.324707</v>
      </c>
      <c r="O2158" s="41" t="n">
        <f aca="false">N2158*100/$O$2</f>
        <v>71.8569387868214</v>
      </c>
      <c r="R2158" s="47" t="n">
        <f aca="false">SUM(D2158,I2158,N2158)</f>
        <v>215022866.511719</v>
      </c>
      <c r="S2158" s="41" t="n">
        <f aca="false">R2158*100/$R$2</f>
        <v>77.9044766505381</v>
      </c>
      <c r="U2158" s="41" t="n">
        <f aca="false">[1]Plan1!$B2153</f>
        <v>19.11</v>
      </c>
    </row>
    <row r="2159" customFormat="false" ht="15" hidden="false" customHeight="false" outlineLevel="0" collapsed="false">
      <c r="A2159" s="46" t="n">
        <v>44157</v>
      </c>
      <c r="B2159" s="41" t="n">
        <f aca="false">[2]Plan1!$C2154</f>
        <v>-3.52</v>
      </c>
      <c r="C2159" s="41" t="n">
        <f aca="false">$E$5 + B2159</f>
        <v>777.48</v>
      </c>
      <c r="D2159" s="47" t="n">
        <f aca="false">IF(C2159&gt;$E$5,$E$2+$E$1,(IF(C2159&gt;764.99,C2159^3*3486.59308-C2159^2*7860012.00812+C2159*5908819377.96283-1481278321001.59,IF(C2159&gt;752.99,C2159^3*3588.471445-C2159^2*8028757.56264+C2159*5988077680.84934-1488767378546.26,C2159^3*899.851852-C2159^2*1969009.674601+C2159*1435480406.01138-348666163343.76))))-$E$1</f>
        <v>112042693.685303</v>
      </c>
      <c r="E2159" s="47" t="n">
        <f aca="false">D2159*100/$E$2</f>
        <v>75.2070175803167</v>
      </c>
      <c r="G2159" s="41" t="n">
        <f aca="false">[3]Plan1!$C2154</f>
        <v>-1.86</v>
      </c>
      <c r="H2159" s="41" t="n">
        <f aca="false">$J$5 + G2159</f>
        <v>758.14</v>
      </c>
      <c r="I2159" s="47" t="n">
        <f aca="false">IF(H2159&gt;$J$5,$J$2+$J$1,(IF(H2159&gt;739.99,H2159^3*2498.244218-H2159^2*5471052.355142+H2159*3994605728.77515-972400879260.135,H2159^3*1396.138889-H2159^2*3002770.071427+H2159*2152080038.43115-513963640099.415)))-$J$1</f>
        <v>74636052.1137695</v>
      </c>
      <c r="J2159" s="47" t="n">
        <f aca="false">I2159*100/$J$2</f>
        <v>84.8692003012202</v>
      </c>
      <c r="L2159" s="41" t="n">
        <f aca="false">[4]Plan1!$C2154</f>
        <v>-2.36</v>
      </c>
      <c r="M2159" s="41" t="n">
        <f aca="false">$O$5 + L2159</f>
        <v>836.42</v>
      </c>
      <c r="N2159" s="47" t="n">
        <f aca="false">IF(M2159&gt;$O$5,$O$2+$O$1,(M2159^3*3270.5936-M2159^2*8015778.389801+M2159*6549018422.82398-1783686174686.87))-$O$1</f>
        <v>28044508.1132813</v>
      </c>
      <c r="O2159" s="41" t="n">
        <f aca="false">N2159*100/$O$2</f>
        <v>71.7491808291933</v>
      </c>
      <c r="R2159" s="47" t="n">
        <f aca="false">SUM(D2159,I2159,N2159)</f>
        <v>214723253.912354</v>
      </c>
      <c r="S2159" s="41" t="n">
        <f aca="false">R2159*100/$R$2</f>
        <v>77.7959246479994</v>
      </c>
      <c r="U2159" s="41" t="n">
        <f aca="false">[1]Plan1!$B2154</f>
        <v>17.15</v>
      </c>
    </row>
    <row r="2160" customFormat="false" ht="15" hidden="false" customHeight="false" outlineLevel="0" collapsed="false">
      <c r="A2160" s="46" t="n">
        <v>44158</v>
      </c>
      <c r="B2160" s="41" t="n">
        <f aca="false">[2]Plan1!$C2155</f>
        <v>-3.54</v>
      </c>
      <c r="C2160" s="41" t="n">
        <f aca="false">$E$5 + B2160</f>
        <v>777.46</v>
      </c>
      <c r="D2160" s="47" t="n">
        <f aca="false">IF(C2160&gt;$E$5,$E$2+$E$1,(IF(C2160&gt;764.99,C2160^3*3486.59308-C2160^2*7860012.00812+C2160*5908819377.96283-1481278321001.59,IF(C2160&gt;752.99,C2160^3*3588.471445-C2160^2*8028757.56264+C2160*5988077680.84934-1488767378546.26,C2160^3*899.851852-C2160^2*1969009.674601+C2160*1435480406.01138-348666163343.76))))-$E$1</f>
        <v>111852967.859131</v>
      </c>
      <c r="E2160" s="47" t="n">
        <f aca="false">D2160*100/$E$2</f>
        <v>75.0796668975098</v>
      </c>
      <c r="G2160" s="41" t="n">
        <f aca="false">[3]Plan1!$C2155</f>
        <v>-1.88</v>
      </c>
      <c r="H2160" s="41" t="n">
        <f aca="false">$J$5 + G2160</f>
        <v>758.12</v>
      </c>
      <c r="I2160" s="47" t="n">
        <f aca="false">IF(H2160&gt;$J$5,$J$2+$J$1,(IF(H2160&gt;739.99,H2160^3*2498.244218-H2160^2*5471052.355142+H2160*3994605728.77515-972400879260.135,H2160^3*1396.138889-H2160^2*3002770.071427+H2160*2152080038.43115-513963640099.415)))-$J$1</f>
        <v>74501079.1896973</v>
      </c>
      <c r="J2160" s="47" t="n">
        <f aca="false">I2160*100/$J$2</f>
        <v>84.7157216028711</v>
      </c>
      <c r="L2160" s="41" t="n">
        <f aca="false">[4]Plan1!$C2155</f>
        <v>-2.38</v>
      </c>
      <c r="M2160" s="41" t="n">
        <f aca="false">$O$5 + L2160</f>
        <v>836.4</v>
      </c>
      <c r="N2160" s="47" t="n">
        <f aca="false">IF(M2160&gt;$O$5,$O$2+$O$1,(M2160^3*3270.5936-M2160^2*8015778.389801+M2160*6549018422.82398-1783686174686.87))-$O$1</f>
        <v>27960384.2636719</v>
      </c>
      <c r="O2160" s="41" t="n">
        <f aca="false">N2160*100/$O$2</f>
        <v>71.5339580385745</v>
      </c>
      <c r="R2160" s="47" t="n">
        <f aca="false">SUM(D2160,I2160,N2160)</f>
        <v>214314431.3125</v>
      </c>
      <c r="S2160" s="41" t="n">
        <f aca="false">R2160*100/$R$2</f>
        <v>77.6478050028603</v>
      </c>
      <c r="U2160" s="41" t="n">
        <f aca="false">[1]Plan1!$B2155</f>
        <v>15.27</v>
      </c>
    </row>
    <row r="2161" customFormat="false" ht="15" hidden="false" customHeight="false" outlineLevel="0" collapsed="false">
      <c r="A2161" s="46" t="n">
        <v>44159</v>
      </c>
      <c r="B2161" s="41" t="n">
        <f aca="false">[2]Plan1!$C2156</f>
        <v>-3.56</v>
      </c>
      <c r="C2161" s="41" t="n">
        <f aca="false">$E$5 + B2161</f>
        <v>777.44</v>
      </c>
      <c r="D2161" s="47" t="n">
        <f aca="false">IF(C2161&gt;$E$5,$E$2+$E$1,(IF(C2161&gt;764.99,C2161^3*3486.59308-C2161^2*7860012.00812+C2161*5908819377.96283-1481278321001.59,IF(C2161&gt;752.99,C2161^3*3588.471445-C2161^2*8028757.56264+C2161*5988077680.84934-1488767378546.26,C2161^3*899.851852-C2161^2*1969009.674601+C2161*1435480406.01138-348666163343.76))))-$E$1</f>
        <v>111663459.670654</v>
      </c>
      <c r="E2161" s="47" t="n">
        <f aca="false">D2161*100/$E$2</f>
        <v>74.9524623008191</v>
      </c>
      <c r="G2161" s="41" t="n">
        <f aca="false">[3]Plan1!$C2156</f>
        <v>-1.9</v>
      </c>
      <c r="H2161" s="41" t="n">
        <f aca="false">$J$5 + G2161</f>
        <v>758.1</v>
      </c>
      <c r="I2161" s="47" t="n">
        <f aca="false">IF(H2161&gt;$J$5,$J$2+$J$1,(IF(H2161&gt;739.99,H2161^3*2498.244218-H2161^2*5471052.355142+H2161*3994605728.77515-972400879260.135,H2161^3*1396.138889-H2161^2*3002770.071427+H2161*2152080038.43115-513963640099.415)))-$J$1</f>
        <v>74366274.9499512</v>
      </c>
      <c r="J2161" s="47" t="n">
        <f aca="false">I2161*100/$J$2</f>
        <v>84.5624347167022</v>
      </c>
      <c r="L2161" s="41" t="n">
        <f aca="false">[4]Plan1!$C2156</f>
        <v>-2.4</v>
      </c>
      <c r="M2161" s="41" t="n">
        <f aca="false">$O$5 + L2161</f>
        <v>836.38</v>
      </c>
      <c r="N2161" s="47" t="n">
        <f aca="false">IF(M2161&gt;$O$5,$O$2+$O$1,(M2161^3*3270.5936-M2161^2*8015778.389801+M2161*6549018422.82398-1783686174686.87))-$O$1</f>
        <v>27876413.0512695</v>
      </c>
      <c r="O2161" s="41" t="n">
        <f aca="false">N2161*100/$O$2</f>
        <v>71.3191257555918</v>
      </c>
      <c r="R2161" s="47" t="n">
        <f aca="false">SUM(D2161,I2161,N2161)</f>
        <v>213906147.671875</v>
      </c>
      <c r="S2161" s="41" t="n">
        <f aca="false">R2161*100/$R$2</f>
        <v>77.4998806268911</v>
      </c>
      <c r="U2161" s="41" t="n">
        <f aca="false">[1]Plan1!$B2156</f>
        <v>13.68</v>
      </c>
    </row>
    <row r="2162" customFormat="false" ht="15" hidden="false" customHeight="false" outlineLevel="0" collapsed="false">
      <c r="A2162" s="46" t="n">
        <v>44160</v>
      </c>
      <c r="B2162" s="41" t="n">
        <f aca="false">[2]Plan1!$C2157</f>
        <v>-3.58</v>
      </c>
      <c r="C2162" s="41" t="n">
        <f aca="false">$E$5 + B2162</f>
        <v>777.42</v>
      </c>
      <c r="D2162" s="47" t="n">
        <f aca="false">IF(C2162&gt;$E$5,$E$2+$E$1,(IF(C2162&gt;764.99,C2162^3*3486.59308-C2162^2*7860012.00812+C2162*5908819377.96283-1481278321001.59,IF(C2162&gt;752.99,C2162^3*3588.471445-C2162^2*8028757.56264+C2162*5988077680.84934-1488767378546.26,C2162^3*899.851852-C2162^2*1969009.674601+C2162*1435480406.01138-348666163343.76))))-$E$1</f>
        <v>111474168.952881</v>
      </c>
      <c r="E2162" s="47" t="n">
        <f aca="false">D2162*100/$E$2</f>
        <v>74.8254036781537</v>
      </c>
      <c r="G2162" s="41" t="n">
        <f aca="false">[3]Plan1!$C2157</f>
        <v>-1.92</v>
      </c>
      <c r="H2162" s="41" t="n">
        <f aca="false">$J$5 + G2162</f>
        <v>758.08</v>
      </c>
      <c r="I2162" s="47" t="n">
        <f aca="false">IF(H2162&gt;$J$5,$J$2+$J$1,(IF(H2162&gt;739.99,H2162^3*2498.244218-H2162^2*5471052.355142+H2162*3994605728.77515-972400879260.135,H2162^3*1396.138889-H2162^2*3002770.071427+H2162*2152080038.43115-513963640099.415)))-$J$1</f>
        <v>74231639.2722168</v>
      </c>
      <c r="J2162" s="47" t="n">
        <f aca="false">I2162*100/$J$2</f>
        <v>84.4093395036286</v>
      </c>
      <c r="L2162" s="41" t="n">
        <f aca="false">[4]Plan1!$C2157</f>
        <v>-2.42</v>
      </c>
      <c r="M2162" s="41" t="n">
        <f aca="false">$O$5 + L2162</f>
        <v>836.36</v>
      </c>
      <c r="N2162" s="47" t="n">
        <f aca="false">IF(M2162&gt;$O$5,$O$2+$O$1,(M2162^3*3270.5936-M2162^2*8015778.389801+M2162*6549018422.82398-1783686174686.87))-$O$1</f>
        <v>27792594.3164063</v>
      </c>
      <c r="O2162" s="41" t="n">
        <f aca="false">N2162*100/$O$2</f>
        <v>71.1046835717501</v>
      </c>
      <c r="R2162" s="47" t="n">
        <f aca="false">SUM(D2162,I2162,N2162)</f>
        <v>213498402.541504</v>
      </c>
      <c r="S2162" s="41" t="n">
        <f aca="false">R2162*100/$R$2</f>
        <v>77.3521513574246</v>
      </c>
      <c r="U2162" s="41" t="n">
        <f aca="false">[1]Plan1!$B2157</f>
        <v>13.24</v>
      </c>
    </row>
    <row r="2163" customFormat="false" ht="15" hidden="false" customHeight="false" outlineLevel="0" collapsed="false">
      <c r="A2163" s="46" t="n">
        <v>44161</v>
      </c>
      <c r="B2163" s="41" t="n">
        <f aca="false">[2]Plan1!$C2158</f>
        <v>-3.6</v>
      </c>
      <c r="C2163" s="41" t="n">
        <f aca="false">$E$5 + B2163</f>
        <v>777.4</v>
      </c>
      <c r="D2163" s="47" t="n">
        <f aca="false">IF(C2163&gt;$E$5,$E$2+$E$1,(IF(C2163&gt;764.99,C2163^3*3486.59308-C2163^2*7860012.00812+C2163*5908819377.96283-1481278321001.59,IF(C2163&gt;752.99,C2163^3*3588.471445-C2163^2*8028757.56264+C2163*5988077680.84934-1488767378546.26,C2163^3*899.851852-C2163^2*1969009.674601+C2163*1435480406.01138-348666163343.76))))-$E$1</f>
        <v>111285095.540283</v>
      </c>
      <c r="E2163" s="47" t="n">
        <f aca="false">D2163*100/$E$2</f>
        <v>74.6984909184057</v>
      </c>
      <c r="G2163" s="41" t="n">
        <f aca="false">[3]Plan1!$C2158</f>
        <v>-1.94</v>
      </c>
      <c r="H2163" s="41" t="n">
        <f aca="false">$J$5 + G2163</f>
        <v>758.06</v>
      </c>
      <c r="I2163" s="47" t="n">
        <f aca="false">IF(H2163&gt;$J$5,$J$2+$J$1,(IF(H2163&gt;739.99,H2163^3*2498.244218-H2163^2*5471052.355142+H2163*3994605728.77515-972400879260.135,H2163^3*1396.138889-H2163^2*3002770.071427+H2163*2152080038.43115-513963640099.415)))-$J$1</f>
        <v>74097172.0393066</v>
      </c>
      <c r="J2163" s="47" t="n">
        <f aca="false">I2163*100/$J$2</f>
        <v>84.2564358303956</v>
      </c>
      <c r="L2163" s="41" t="n">
        <f aca="false">[4]Plan1!$C2158</f>
        <v>-2.43</v>
      </c>
      <c r="M2163" s="41" t="n">
        <f aca="false">$O$5 + L2163</f>
        <v>836.35</v>
      </c>
      <c r="N2163" s="47" t="n">
        <f aca="false">IF(M2163&gt;$O$5,$O$2+$O$1,(M2163^3*3270.5936-M2163^2*8015778.389801+M2163*6549018422.82398-1783686174686.87))-$O$1</f>
        <v>27750742.0810547</v>
      </c>
      <c r="O2163" s="41" t="n">
        <f aca="false">N2163*100/$O$2</f>
        <v>70.9976086467696</v>
      </c>
      <c r="R2163" s="47" t="n">
        <f aca="false">SUM(D2163,I2163,N2163)</f>
        <v>213133009.660645</v>
      </c>
      <c r="S2163" s="41" t="n">
        <f aca="false">R2163*100/$R$2</f>
        <v>77.2197666412454</v>
      </c>
      <c r="U2163" s="41" t="n">
        <f aca="false">[1]Plan1!$B2158</f>
        <v>13.9</v>
      </c>
    </row>
    <row r="2164" customFormat="false" ht="15" hidden="false" customHeight="false" outlineLevel="0" collapsed="false">
      <c r="A2164" s="46" t="n">
        <v>44162</v>
      </c>
      <c r="B2164" s="41" t="n">
        <f aca="false">[2]Plan1!$C2159</f>
        <v>-3.63</v>
      </c>
      <c r="C2164" s="41" t="n">
        <f aca="false">$E$5 + B2164</f>
        <v>777.37</v>
      </c>
      <c r="D2164" s="47" t="n">
        <f aca="false">IF(C2164&gt;$E$5,$E$2+$E$1,(IF(C2164&gt;764.99,C2164^3*3486.59308-C2164^2*7860012.00812+C2164*5908819377.96283-1481278321001.59,IF(C2164&gt;752.99,C2164^3*3588.471445-C2164^2*8028757.56264+C2164*5988077680.84934-1488767378546.26,C2164^3*899.851852-C2164^2*1969009.674601+C2164*1435480406.01138-348666163343.76))))-$E$1</f>
        <v>111001892.498779</v>
      </c>
      <c r="E2164" s="47" t="n">
        <f aca="false">D2164*100/$E$2</f>
        <v>74.5083950235229</v>
      </c>
      <c r="G2164" s="41" t="n">
        <f aca="false">[3]Plan1!$C2159</f>
        <v>-1.96</v>
      </c>
      <c r="H2164" s="41" t="n">
        <f aca="false">$J$5 + G2164</f>
        <v>758.04</v>
      </c>
      <c r="I2164" s="47" t="n">
        <f aca="false">IF(H2164&gt;$J$5,$J$2+$J$1,(IF(H2164&gt;739.99,H2164^3*2498.244218-H2164^2*5471052.355142+H2164*3994605728.77515-972400879260.135,H2164^3*1396.138889-H2164^2*3002770.071427+H2164*2152080038.43115-513963640099.415)))-$J$1</f>
        <v>73962873.1291504</v>
      </c>
      <c r="J2164" s="47" t="n">
        <f aca="false">I2164*100/$J$2</f>
        <v>84.1037235581962</v>
      </c>
      <c r="L2164" s="41" t="n">
        <f aca="false">[4]Plan1!$C2159</f>
        <v>-2.46</v>
      </c>
      <c r="M2164" s="41" t="n">
        <f aca="false">$O$5 + L2164</f>
        <v>836.32</v>
      </c>
      <c r="N2164" s="47" t="n">
        <f aca="false">IF(M2164&gt;$O$5,$O$2+$O$1,(M2164^3*3270.5936-M2164^2*8015778.389801+M2164*6549018422.82398-1783686174686.87))-$O$1</f>
        <v>27625413.6582031</v>
      </c>
      <c r="O2164" s="41" t="n">
        <f aca="false">N2164*100/$O$2</f>
        <v>70.6769679124806</v>
      </c>
      <c r="R2164" s="47" t="n">
        <f aca="false">SUM(D2164,I2164,N2164)</f>
        <v>212590179.286133</v>
      </c>
      <c r="S2164" s="41" t="n">
        <f aca="false">R2164*100/$R$2</f>
        <v>77.0230949247792</v>
      </c>
      <c r="U2164" s="41" t="n">
        <f aca="false">[1]Plan1!$B2159</f>
        <v>13.02</v>
      </c>
    </row>
    <row r="2165" customFormat="false" ht="15" hidden="false" customHeight="false" outlineLevel="0" collapsed="false">
      <c r="A2165" s="46" t="n">
        <v>44163</v>
      </c>
      <c r="B2165" s="41" t="n">
        <f aca="false">[2]Plan1!$C2160</f>
        <v>-3.66</v>
      </c>
      <c r="C2165" s="41" t="n">
        <f aca="false">$E$5 + B2165</f>
        <v>777.34</v>
      </c>
      <c r="D2165" s="47" t="n">
        <f aca="false">IF(C2165&gt;$E$5,$E$2+$E$1,(IF(C2165&gt;764.99,C2165^3*3486.59308-C2165^2*7860012.00812+C2165*5908819377.96283-1481278321001.59,IF(C2165&gt;752.99,C2165^3*3588.471445-C2165^2*8028757.56264+C2165*5988077680.84934-1488767378546.26,C2165^3*899.851852-C2165^2*1969009.674601+C2165*1435480406.01138-348666163343.76))))-$E$1</f>
        <v>110719177.448975</v>
      </c>
      <c r="E2165" s="47" t="n">
        <f aca="false">D2165*100/$E$2</f>
        <v>74.318626685923</v>
      </c>
      <c r="G2165" s="41" t="n">
        <f aca="false">[3]Plan1!$C2160</f>
        <v>-1.98</v>
      </c>
      <c r="H2165" s="41" t="n">
        <f aca="false">$J$5 + G2165</f>
        <v>758.02</v>
      </c>
      <c r="I2165" s="47" t="n">
        <f aca="false">IF(H2165&gt;$J$5,$J$2+$J$1,(IF(H2165&gt;739.99,H2165^3*2498.244218-H2165^2*5471052.355142+H2165*3994605728.77515-972400879260.135,H2165^3*1396.138889-H2165^2*3002770.071427+H2165*2152080038.43115-513963640099.415)))-$J$1</f>
        <v>73828742.4240723</v>
      </c>
      <c r="J2165" s="47" t="n">
        <f aca="false">I2165*100/$J$2</f>
        <v>83.9512025532204</v>
      </c>
      <c r="L2165" s="41" t="n">
        <f aca="false">[4]Plan1!$C2160</f>
        <v>-2.48</v>
      </c>
      <c r="M2165" s="41" t="n">
        <f aca="false">$O$5 + L2165</f>
        <v>836.3</v>
      </c>
      <c r="N2165" s="47" t="n">
        <f aca="false">IF(M2165&gt;$O$5,$O$2+$O$1,(M2165^3*3270.5936-M2165^2*8015778.389801+M2165*6549018422.82398-1783686174686.87))-$O$1</f>
        <v>27542051.4199219</v>
      </c>
      <c r="O2165" s="41" t="n">
        <f aca="false">N2165*100/$O$2</f>
        <v>70.4636936313056</v>
      </c>
      <c r="R2165" s="47" t="n">
        <f aca="false">SUM(D2165,I2165,N2165)</f>
        <v>212089971.292969</v>
      </c>
      <c r="S2165" s="41" t="n">
        <f aca="false">R2165*100/$R$2</f>
        <v>76.8418656324902</v>
      </c>
      <c r="U2165" s="41" t="n">
        <f aca="false">[1]Plan1!$B2160</f>
        <v>12.15</v>
      </c>
    </row>
    <row r="2166" customFormat="false" ht="15" hidden="false" customHeight="false" outlineLevel="0" collapsed="false">
      <c r="A2166" s="46" t="n">
        <v>44164</v>
      </c>
      <c r="B2166" s="41" t="n">
        <f aca="false">[2]Plan1!$C2161</f>
        <v>-3.69</v>
      </c>
      <c r="C2166" s="41" t="n">
        <f aca="false">$E$5 + B2166</f>
        <v>777.31</v>
      </c>
      <c r="D2166" s="47" t="n">
        <f aca="false">IF(C2166&gt;$E$5,$E$2+$E$1,(IF(C2166&gt;764.99,C2166^3*3486.59308-C2166^2*7860012.00812+C2166*5908819377.96283-1481278321001.59,IF(C2166&gt;752.99,C2166^3*3588.471445-C2166^2*8028757.56264+C2166*5988077680.84934-1488767378546.26,C2166^3*899.851852-C2166^2*1969009.674601+C2166*1435480406.01138-348666163343.76))))-$E$1</f>
        <v>110436949.826416</v>
      </c>
      <c r="E2166" s="47" t="n">
        <f aca="false">D2166*100/$E$2</f>
        <v>74.1291855267249</v>
      </c>
      <c r="G2166" s="41" t="n">
        <f aca="false">[3]Plan1!$C2161</f>
        <v>-2</v>
      </c>
      <c r="H2166" s="41" t="n">
        <f aca="false">$J$5 + G2166</f>
        <v>758</v>
      </c>
      <c r="I2166" s="47" t="n">
        <f aca="false">IF(H2166&gt;$J$5,$J$2+$J$1,(IF(H2166&gt;739.99,H2166^3*2498.244218-H2166^2*5471052.355142+H2166*3994605728.77515-972400879260.135,H2166^3*1396.138889-H2166^2*3002770.071427+H2166*2152080038.43115-513963640099.415)))-$J$1</f>
        <v>73694779.802002</v>
      </c>
      <c r="J2166" s="47" t="n">
        <f aca="false">I2166*100/$J$2</f>
        <v>83.7988726766611</v>
      </c>
      <c r="L2166" s="41" t="n">
        <f aca="false">[4]Plan1!$C2161</f>
        <v>-2.5</v>
      </c>
      <c r="M2166" s="41" t="n">
        <f aca="false">$O$5 + L2166</f>
        <v>836.28</v>
      </c>
      <c r="N2166" s="47" t="n">
        <f aca="false">IF(M2166&gt;$O$5,$O$2+$O$1,(M2166^3*3270.5936-M2166^2*8015778.389801+M2166*6549018422.82398-1783686174686.87))-$O$1</f>
        <v>27458841.0322266</v>
      </c>
      <c r="O2166" s="41" t="n">
        <f aca="false">N2166*100/$O$2</f>
        <v>70.2508078452721</v>
      </c>
      <c r="R2166" s="47" t="n">
        <f aca="false">SUM(D2166,I2166,N2166)</f>
        <v>211590570.660645</v>
      </c>
      <c r="S2166" s="41" t="n">
        <f aca="false">R2166*100/$R$2</f>
        <v>76.660928853387</v>
      </c>
      <c r="U2166" s="41" t="n">
        <f aca="false">[1]Plan1!$B2161</f>
        <v>12.15</v>
      </c>
    </row>
    <row r="2167" customFormat="false" ht="15" hidden="false" customHeight="false" outlineLevel="0" collapsed="false">
      <c r="A2167" s="46" t="n">
        <v>44165</v>
      </c>
      <c r="B2167" s="41" t="n">
        <f aca="false">[2]Plan1!$C2162</f>
        <v>-3.72</v>
      </c>
      <c r="C2167" s="41" t="n">
        <f aca="false">$E$5 + B2167</f>
        <v>777.28</v>
      </c>
      <c r="D2167" s="47" t="n">
        <f aca="false">IF(C2167&gt;$E$5,$E$2+$E$1,(IF(C2167&gt;764.99,C2167^3*3486.59308-C2167^2*7860012.00812+C2167*5908819377.96283-1481278321001.59,IF(C2167&gt;752.99,C2167^3*3588.471445-C2167^2*8028757.56264+C2167*5988077680.84934-1488767378546.26,C2167^3*899.851852-C2167^2*1969009.674601+C2167*1435480406.01138-348666163343.76))))-$E$1</f>
        <v>110155209.065186</v>
      </c>
      <c r="E2167" s="47" t="n">
        <f aca="false">D2167*100/$E$2</f>
        <v>73.9400711660647</v>
      </c>
      <c r="G2167" s="41" t="n">
        <f aca="false">[3]Plan1!$C2162</f>
        <v>-2.02</v>
      </c>
      <c r="H2167" s="41" t="n">
        <f aca="false">$J$5 + G2167</f>
        <v>757.98</v>
      </c>
      <c r="I2167" s="47" t="n">
        <f aca="false">IF(H2167&gt;$J$5,$J$2+$J$1,(IF(H2167&gt;739.99,H2167^3*2498.244218-H2167^2*5471052.355142+H2167*3994605728.77515-972400879260.135,H2167^3*1396.138889-H2167^2*3002770.071427+H2167*2152080038.43115-513963640099.415)))-$J$1</f>
        <v>73560985.1437988</v>
      </c>
      <c r="J2167" s="47" t="n">
        <f aca="false">I2167*100/$J$2</f>
        <v>83.6467337930427</v>
      </c>
      <c r="L2167" s="41" t="n">
        <f aca="false">[4]Plan1!$C2162</f>
        <v>-2.52</v>
      </c>
      <c r="M2167" s="41" t="n">
        <f aca="false">$O$5 + L2167</f>
        <v>836.26</v>
      </c>
      <c r="N2167" s="47" t="n">
        <f aca="false">IF(M2167&gt;$O$5,$O$2+$O$1,(M2167^3*3270.5936-M2167^2*8015778.389801+M2167*6549018422.82398-1783686174686.87))-$O$1</f>
        <v>27375782.3374023</v>
      </c>
      <c r="O2167" s="41" t="n">
        <f aca="false">N2167*100/$O$2</f>
        <v>70.0383101508819</v>
      </c>
      <c r="R2167" s="47" t="n">
        <f aca="false">SUM(D2167,I2167,N2167)</f>
        <v>211091976.546387</v>
      </c>
      <c r="S2167" s="41" t="n">
        <f aca="false">R2167*100/$R$2</f>
        <v>76.4802842821262</v>
      </c>
      <c r="U2167" s="41" t="n">
        <f aca="false">[1]Plan1!$B2162</f>
        <v>11.72</v>
      </c>
    </row>
    <row r="2168" customFormat="false" ht="15" hidden="false" customHeight="false" outlineLevel="0" collapsed="false">
      <c r="A2168" s="46" t="n">
        <v>44166</v>
      </c>
      <c r="B2168" s="41" t="n">
        <f aca="false">[2]Plan1!$C2163</f>
        <v>-3.76</v>
      </c>
      <c r="C2168" s="41" t="n">
        <f aca="false">$E$5 + B2168</f>
        <v>777.24</v>
      </c>
      <c r="D2168" s="47" t="n">
        <f aca="false">IF(C2168&gt;$E$5,$E$2+$E$1,(IF(C2168&gt;764.99,C2168^3*3486.59308-C2168^2*7860012.00812+C2168*5908819377.96283-1481278321001.59,IF(C2168&gt;752.99,C2168^3*3588.471445-C2168^2*8028757.56264+C2168*5988077680.84934-1488767378546.26,C2168^3*899.851852-C2168^2*1969009.674601+C2168*1435480406.01138-348666163343.76))))-$E$1</f>
        <v>109780311.083252</v>
      </c>
      <c r="E2168" s="47" t="n">
        <f aca="false">D2168*100/$E$2</f>
        <v>73.6884263850377</v>
      </c>
      <c r="G2168" s="41" t="n">
        <f aca="false">[3]Plan1!$C2163</f>
        <v>-2.04</v>
      </c>
      <c r="H2168" s="41" t="n">
        <f aca="false">$J$5 + G2168</f>
        <v>757.96</v>
      </c>
      <c r="I2168" s="47" t="n">
        <f aca="false">IF(H2168&gt;$J$5,$J$2+$J$1,(IF(H2168&gt;739.99,H2168^3*2498.244218-H2168^2*5471052.355142+H2168*3994605728.77515-972400879260.135,H2168^3*1396.138889-H2168^2*3002770.071427+H2168*2152080038.43115-513963640099.415)))-$J$1</f>
        <v>73427358.3303223</v>
      </c>
      <c r="J2168" s="47" t="n">
        <f aca="false">I2168*100/$J$2</f>
        <v>83.4947857668895</v>
      </c>
      <c r="L2168" s="41" t="n">
        <f aca="false">[4]Plan1!$C2163</f>
        <v>-2.54</v>
      </c>
      <c r="M2168" s="41" t="n">
        <f aca="false">$O$5 + L2168</f>
        <v>836.24</v>
      </c>
      <c r="N2168" s="47" t="n">
        <f aca="false">IF(M2168&gt;$O$5,$O$2+$O$1,(M2168^3*3270.5936-M2168^2*8015778.389801+M2168*6549018422.82398-1783686174686.87))-$O$1</f>
        <v>27292875.1826172</v>
      </c>
      <c r="O2168" s="41" t="n">
        <f aca="false">N2168*100/$O$2</f>
        <v>69.8262001571289</v>
      </c>
      <c r="R2168" s="47" t="n">
        <f aca="false">SUM(D2168,I2168,N2168)</f>
        <v>210500544.596191</v>
      </c>
      <c r="S2168" s="41" t="n">
        <f aca="false">R2168*100/$R$2</f>
        <v>76.2660038323217</v>
      </c>
      <c r="U2168" s="41" t="n">
        <f aca="false">[1]Plan1!$B2163</f>
        <v>10.28</v>
      </c>
    </row>
    <row r="2169" customFormat="false" ht="15" hidden="false" customHeight="false" outlineLevel="0" collapsed="false">
      <c r="A2169" s="46" t="n">
        <v>44167</v>
      </c>
      <c r="B2169" s="41" t="n">
        <f aca="false">[2]Plan1!$C2164</f>
        <v>-3.79</v>
      </c>
      <c r="C2169" s="41" t="n">
        <f aca="false">$E$5 + B2169</f>
        <v>777.21</v>
      </c>
      <c r="D2169" s="47" t="n">
        <f aca="false">IF(C2169&gt;$E$5,$E$2+$E$1,(IF(C2169&gt;764.99,C2169^3*3486.59308-C2169^2*7860012.00812+C2169*5908819377.96283-1481278321001.59,IF(C2169&gt;752.99,C2169^3*3588.471445-C2169^2*8028757.56264+C2169*5988077680.84934-1488767378546.26,C2169^3*899.851852-C2169^2*1969009.674601+C2169*1435480406.01138-348666163343.76))))-$E$1</f>
        <v>109499704.137939</v>
      </c>
      <c r="E2169" s="47" t="n">
        <f aca="false">D2169*100/$E$2</f>
        <v>73.5000730817108</v>
      </c>
      <c r="G2169" s="41" t="n">
        <f aca="false">[3]Plan1!$C2164</f>
        <v>-2.07</v>
      </c>
      <c r="H2169" s="41" t="n">
        <f aca="false">$J$5 + G2169</f>
        <v>757.93</v>
      </c>
      <c r="I2169" s="47" t="n">
        <f aca="false">IF(H2169&gt;$J$5,$J$2+$J$1,(IF(H2169&gt;739.99,H2169^3*2498.244218-H2169^2*5471052.355142+H2169*3994605728.77515-972400879260.135,H2169^3*1396.138889-H2169^2*3002770.071427+H2169*2152080038.43115-513963640099.415)))-$J$1</f>
        <v>73227232.5554199</v>
      </c>
      <c r="J2169" s="47" t="n">
        <f aca="false">I2169*100/$J$2</f>
        <v>83.2672212857225</v>
      </c>
      <c r="L2169" s="41" t="n">
        <f aca="false">[4]Plan1!$C2164</f>
        <v>-2.56</v>
      </c>
      <c r="M2169" s="41" t="n">
        <f aca="false">$O$5 + L2169</f>
        <v>836.22</v>
      </c>
      <c r="N2169" s="47" t="n">
        <f aca="false">IF(M2169&gt;$O$5,$O$2+$O$1,(M2169^3*3270.5936-M2169^2*8015778.389801+M2169*6549018422.82398-1783686174686.87))-$O$1</f>
        <v>27210119.40625</v>
      </c>
      <c r="O2169" s="41" t="n">
        <f aca="false">N2169*100/$O$2</f>
        <v>69.6144774505211</v>
      </c>
      <c r="R2169" s="47" t="n">
        <f aca="false">SUM(D2169,I2169,N2169)</f>
        <v>209937056.099609</v>
      </c>
      <c r="S2169" s="41" t="n">
        <f aca="false">R2169*100/$R$2</f>
        <v>76.0618475156612</v>
      </c>
      <c r="U2169" s="41" t="n">
        <f aca="false">[1]Plan1!$B2164</f>
        <v>13.46</v>
      </c>
    </row>
    <row r="2170" customFormat="false" ht="15" hidden="false" customHeight="false" outlineLevel="0" collapsed="false">
      <c r="A2170" s="46" t="n">
        <v>44168</v>
      </c>
      <c r="B2170" s="41" t="n">
        <f aca="false">[2]Plan1!$C2165</f>
        <v>-3.8</v>
      </c>
      <c r="C2170" s="41" t="n">
        <f aca="false">$E$5 + B2170</f>
        <v>777.2</v>
      </c>
      <c r="D2170" s="47" t="n">
        <f aca="false">IF(C2170&gt;$E$5,$E$2+$E$1,(IF(C2170&gt;764.99,C2170^3*3486.59308-C2170^2*7860012.00812+C2170*5908819377.96283-1481278321001.59,IF(C2170&gt;752.99,C2170^3*3588.471445-C2170^2*8028757.56264+C2170*5988077680.84934-1488767378546.26,C2170^3*899.851852-C2170^2*1969009.674601+C2170*1435480406.01138-348666163343.76))))-$E$1</f>
        <v>109406276.289795</v>
      </c>
      <c r="E2170" s="47" t="n">
        <f aca="false">D2170*100/$E$2</f>
        <v>73.4373610066367</v>
      </c>
      <c r="G2170" s="41" t="n">
        <f aca="false">[3]Plan1!$C2165</f>
        <v>-2.08</v>
      </c>
      <c r="H2170" s="41" t="n">
        <f aca="false">$J$5 + G2170</f>
        <v>757.92</v>
      </c>
      <c r="I2170" s="47" t="n">
        <f aca="false">IF(H2170&gt;$J$5,$J$2+$J$1,(IF(H2170&gt;739.99,H2170^3*2498.244218-H2170^2*5471052.355142+H2170*3994605728.77515-972400879260.135,H2170^3*1396.138889-H2170^2*3002770.071427+H2170*2152080038.43115-513963640099.415)))-$J$1</f>
        <v>73160607.7553711</v>
      </c>
      <c r="J2170" s="47" t="n">
        <f aca="false">I2170*100/$J$2</f>
        <v>83.1914617386908</v>
      </c>
      <c r="L2170" s="41" t="n">
        <f aca="false">[4]Plan1!$C2165</f>
        <v>-2.58</v>
      </c>
      <c r="M2170" s="41" t="n">
        <f aca="false">$O$5 + L2170</f>
        <v>836.2</v>
      </c>
      <c r="N2170" s="47" t="n">
        <f aca="false">IF(M2170&gt;$O$5,$O$2+$O$1,(M2170^3*3270.5936-M2170^2*8015778.389801+M2170*6549018422.82398-1783686174686.87))-$O$1</f>
        <v>27127514.8525391</v>
      </c>
      <c r="O2170" s="41" t="n">
        <f aca="false">N2170*100/$O$2</f>
        <v>69.403141632557</v>
      </c>
      <c r="R2170" s="47" t="n">
        <f aca="false">SUM(D2170,I2170,N2170)</f>
        <v>209694398.897705</v>
      </c>
      <c r="S2170" s="41" t="n">
        <f aca="false">R2170*100/$R$2</f>
        <v>75.9739309018307</v>
      </c>
      <c r="U2170" s="41" t="n">
        <f aca="false">[1]Plan1!$B2165</f>
        <v>16.67</v>
      </c>
    </row>
    <row r="2171" customFormat="false" ht="15" hidden="false" customHeight="false" outlineLevel="0" collapsed="false">
      <c r="A2171" s="46" t="n">
        <v>44169</v>
      </c>
      <c r="B2171" s="41" t="n">
        <f aca="false">[2]Plan1!$C2166</f>
        <v>-3.82</v>
      </c>
      <c r="C2171" s="41" t="n">
        <f aca="false">$E$5 + B2171</f>
        <v>777.18</v>
      </c>
      <c r="D2171" s="47" t="n">
        <f aca="false">IF(C2171&gt;$E$5,$E$2+$E$1,(IF(C2171&gt;764.99,C2171^3*3486.59308-C2171^2*7860012.00812+C2171*5908819377.96283-1481278321001.59,IF(C2171&gt;752.99,C2171^3*3588.471445-C2171^2*8028757.56264+C2171*5988077680.84934-1488767378546.26,C2171^3*899.851852-C2171^2*1969009.674601+C2171*1435480406.01138-348666163343.76))))-$E$1</f>
        <v>109219582.171631</v>
      </c>
      <c r="E2171" s="47" t="n">
        <f aca="false">D2171*100/$E$2</f>
        <v>73.312045313439</v>
      </c>
      <c r="G2171" s="41" t="n">
        <f aca="false">[3]Plan1!$C2166</f>
        <v>-2.1</v>
      </c>
      <c r="H2171" s="41" t="n">
        <f aca="false">$J$5 + G2171</f>
        <v>757.9</v>
      </c>
      <c r="I2171" s="47" t="n">
        <f aca="false">IF(H2171&gt;$J$5,$J$2+$J$1,(IF(H2171&gt;739.99,H2171^3*2498.244218-H2171^2*5471052.355142+H2171*3994605728.77515-972400879260.135,H2171^3*1396.138889-H2171^2*3002770.071427+H2171*2152080038.43115-513963640099.415)))-$J$1</f>
        <v>73027483.755127</v>
      </c>
      <c r="J2171" s="47" t="n">
        <f aca="false">I2171*100/$J$2</f>
        <v>83.0400854651387</v>
      </c>
      <c r="L2171" s="41" t="n">
        <f aca="false">[4]Plan1!$C2166</f>
        <v>-2.58</v>
      </c>
      <c r="M2171" s="41" t="n">
        <f aca="false">$O$5 + L2171</f>
        <v>836.2</v>
      </c>
      <c r="N2171" s="47" t="n">
        <f aca="false">IF(M2171&gt;$O$5,$O$2+$O$1,(M2171^3*3270.5936-M2171^2*8015778.389801+M2171*6549018422.82398-1783686174686.87))-$O$1</f>
        <v>27127514.8525391</v>
      </c>
      <c r="O2171" s="41" t="n">
        <f aca="false">N2171*100/$O$2</f>
        <v>69.403141632557</v>
      </c>
      <c r="R2171" s="47" t="n">
        <f aca="false">SUM(D2171,I2171,N2171)</f>
        <v>209374580.779297</v>
      </c>
      <c r="S2171" s="41" t="n">
        <f aca="false">R2171*100/$R$2</f>
        <v>75.8580582807362</v>
      </c>
      <c r="U2171" s="41" t="n">
        <f aca="false">[1]Plan1!$B2166</f>
        <v>12.15</v>
      </c>
    </row>
    <row r="2172" customFormat="false" ht="15" hidden="false" customHeight="false" outlineLevel="0" collapsed="false">
      <c r="A2172" s="46" t="n">
        <v>44170</v>
      </c>
      <c r="B2172" s="41" t="n">
        <f aca="false">[2]Plan1!$C2167</f>
        <v>-3.84</v>
      </c>
      <c r="C2172" s="41" t="n">
        <f aca="false">$E$5 + B2172</f>
        <v>777.16</v>
      </c>
      <c r="D2172" s="47" t="n">
        <f aca="false">IF(C2172&gt;$E$5,$E$2+$E$1,(IF(C2172&gt;764.99,C2172^3*3486.59308-C2172^2*7860012.00812+C2172*5908819377.96283-1481278321001.59,IF(C2172&gt;752.99,C2172^3*3588.471445-C2172^2*8028757.56264+C2172*5988077680.84934-1488767378546.26,C2172^3*899.851852-C2172^2*1969009.674601+C2172*1435480406.01138-348666163343.76))))-$E$1</f>
        <v>109033103.347412</v>
      </c>
      <c r="E2172" s="47" t="n">
        <f aca="false">D2172*100/$E$2</f>
        <v>73.1868741331498</v>
      </c>
      <c r="G2172" s="41" t="n">
        <f aca="false">[3]Plan1!$C2167</f>
        <v>-2.12</v>
      </c>
      <c r="H2172" s="41" t="n">
        <f aca="false">$J$5 + G2172</f>
        <v>757.88</v>
      </c>
      <c r="I2172" s="47" t="n">
        <f aca="false">IF(H2172&gt;$J$5,$J$2+$J$1,(IF(H2172&gt;739.99,H2172^3*2498.244218-H2172^2*5471052.355142+H2172*3994605728.77515-972400879260.135,H2172^3*1396.138889-H2172^2*3002770.071427+H2172*2152080038.43115-513963640099.415)))-$J$1</f>
        <v>72894527.1179199</v>
      </c>
      <c r="J2172" s="47" t="n">
        <f aca="false">I2172*100/$J$2</f>
        <v>82.8888995013193</v>
      </c>
      <c r="L2172" s="41" t="n">
        <f aca="false">[4]Plan1!$C2167</f>
        <v>-2.61</v>
      </c>
      <c r="M2172" s="41" t="n">
        <f aca="false">$O$5 + L2172</f>
        <v>836.17</v>
      </c>
      <c r="N2172" s="47" t="n">
        <f aca="false">IF(M2172&gt;$O$5,$O$2+$O$1,(M2172^3*3270.5936-M2172^2*8015778.389801+M2172*6549018422.82398-1783686174686.87))-$O$1</f>
        <v>27003891.2236328</v>
      </c>
      <c r="O2172" s="41" t="n">
        <f aca="false">N2172*100/$O$2</f>
        <v>69.0868624498618</v>
      </c>
      <c r="R2172" s="47" t="n">
        <f aca="false">SUM(D2172,I2172,N2172)</f>
        <v>208931521.688965</v>
      </c>
      <c r="S2172" s="41" t="n">
        <f aca="false">R2172*100/$R$2</f>
        <v>75.6975344856742</v>
      </c>
      <c r="U2172" s="41" t="n">
        <f aca="false">[1]Plan1!$B2167</f>
        <v>10.48</v>
      </c>
    </row>
    <row r="2173" customFormat="false" ht="15" hidden="false" customHeight="false" outlineLevel="0" collapsed="false">
      <c r="A2173" s="46" t="n">
        <v>44171</v>
      </c>
      <c r="B2173" s="41" t="n">
        <f aca="false">[2]Plan1!$C2168</f>
        <v>-3.86</v>
      </c>
      <c r="C2173" s="41" t="n">
        <f aca="false">$E$5 + B2173</f>
        <v>777.14</v>
      </c>
      <c r="D2173" s="47" t="n">
        <f aca="false">IF(C2173&gt;$E$5,$E$2+$E$1,(IF(C2173&gt;764.99,C2173^3*3486.59308-C2173^2*7860012.00812+C2173*5908819377.96283-1481278321001.59,IF(C2173&gt;752.99,C2173^3*3588.471445-C2173^2*8028757.56264+C2173*5988077680.84934-1488767378546.26,C2173^3*899.851852-C2173^2*1969009.674601+C2173*1435480406.01138-348666163343.76))))-$E$1</f>
        <v>108846839.653076</v>
      </c>
      <c r="E2173" s="47" t="n">
        <f aca="false">D2173*100/$E$2</f>
        <v>73.0618473556444</v>
      </c>
      <c r="G2173" s="41" t="n">
        <f aca="false">[3]Plan1!$C2168</f>
        <v>-2.14</v>
      </c>
      <c r="H2173" s="41" t="n">
        <f aca="false">$J$5 + G2173</f>
        <v>757.86</v>
      </c>
      <c r="I2173" s="47" t="n">
        <f aca="false">IF(H2173&gt;$J$5,$J$2+$J$1,(IF(H2173&gt;739.99,H2173^3*2498.244218-H2173^2*5471052.355142+H2173*3994605728.77515-972400879260.135,H2173^3*1396.138889-H2173^2*3002770.071427+H2173*2152080038.43115-513963640099.415)))-$J$1</f>
        <v>72761737.7258301</v>
      </c>
      <c r="J2173" s="47" t="n">
        <f aca="false">I2173*100/$J$2</f>
        <v>82.7379037131448</v>
      </c>
      <c r="L2173" s="41" t="n">
        <f aca="false">[4]Plan1!$C2168</f>
        <v>-2.63</v>
      </c>
      <c r="M2173" s="41" t="n">
        <f aca="false">$O$5 + L2173</f>
        <v>836.15</v>
      </c>
      <c r="N2173" s="47" t="n">
        <f aca="false">IF(M2173&gt;$O$5,$O$2+$O$1,(M2173^3*3270.5936-M2173^2*8015778.389801+M2173*6549018422.82398-1783686174686.87))-$O$1</f>
        <v>26921664.0410156</v>
      </c>
      <c r="O2173" s="41" t="n">
        <f aca="false">N2173*100/$O$2</f>
        <v>68.8764920996013</v>
      </c>
      <c r="R2173" s="47" t="n">
        <f aca="false">SUM(D2173,I2173,N2173)</f>
        <v>208530241.419922</v>
      </c>
      <c r="S2173" s="41" t="n">
        <f aca="false">R2173*100/$R$2</f>
        <v>75.5521474863418</v>
      </c>
      <c r="U2173" s="41" t="n">
        <f aca="false">[1]Plan1!$B2168</f>
        <v>16.2</v>
      </c>
    </row>
    <row r="2174" customFormat="false" ht="15" hidden="false" customHeight="false" outlineLevel="0" collapsed="false">
      <c r="A2174" s="46" t="n">
        <v>44172</v>
      </c>
      <c r="B2174" s="41" t="n">
        <f aca="false">[2]Plan1!$C2169</f>
        <v>-3.88</v>
      </c>
      <c r="C2174" s="41" t="n">
        <f aca="false">$E$5 + B2174</f>
        <v>777.12</v>
      </c>
      <c r="D2174" s="47" t="n">
        <f aca="false">IF(C2174&gt;$E$5,$E$2+$E$1,(IF(C2174&gt;764.99,C2174^3*3486.59308-C2174^2*7860012.00812+C2174*5908819377.96283-1481278321001.59,IF(C2174&gt;752.99,C2174^3*3588.471445-C2174^2*8028757.56264+C2174*5988077680.84934-1488767378546.26,C2174^3*899.851852-C2174^2*1969009.674601+C2174*1435480406.01138-348666163343.76))))-$E$1</f>
        <v>108660790.918701</v>
      </c>
      <c r="E2174" s="47" t="n">
        <f aca="false">D2174*100/$E$2</f>
        <v>72.9369648668653</v>
      </c>
      <c r="G2174" s="41" t="n">
        <f aca="false">[3]Plan1!$C2169</f>
        <v>-2.14</v>
      </c>
      <c r="H2174" s="41" t="n">
        <f aca="false">$J$5 + G2174</f>
        <v>757.86</v>
      </c>
      <c r="I2174" s="47" t="n">
        <f aca="false">IF(H2174&gt;$J$5,$J$2+$J$1,(IF(H2174&gt;739.99,H2174^3*2498.244218-H2174^2*5471052.355142+H2174*3994605728.77515-972400879260.135,H2174^3*1396.138889-H2174^2*3002770.071427+H2174*2152080038.43115-513963640099.415)))-$J$1</f>
        <v>72761737.7258301</v>
      </c>
      <c r="J2174" s="47" t="n">
        <f aca="false">I2174*100/$J$2</f>
        <v>82.7379037131448</v>
      </c>
      <c r="L2174" s="41" t="n">
        <f aca="false">[4]Plan1!$C2169</f>
        <v>-2.62</v>
      </c>
      <c r="M2174" s="41" t="n">
        <f aca="false">$O$5 + L2174</f>
        <v>836.16</v>
      </c>
      <c r="N2174" s="47" t="n">
        <f aca="false">IF(M2174&gt;$O$5,$O$2+$O$1,(M2174^3*3270.5936-M2174^2*8015778.389801+M2174*6549018422.82398-1783686174686.87))-$O$1</f>
        <v>26962758.7880859</v>
      </c>
      <c r="O2174" s="41" t="n">
        <f aca="false">N2174*100/$O$2</f>
        <v>68.9816290635576</v>
      </c>
      <c r="R2174" s="47" t="n">
        <f aca="false">SUM(D2174,I2174,N2174)</f>
        <v>208385287.432617</v>
      </c>
      <c r="S2174" s="41" t="n">
        <f aca="false">R2174*100/$R$2</f>
        <v>75.4996295160321</v>
      </c>
      <c r="U2174" s="41" t="n">
        <f aca="false">[1]Plan1!$B2169</f>
        <v>22.45</v>
      </c>
    </row>
    <row r="2175" customFormat="false" ht="15" hidden="false" customHeight="false" outlineLevel="0" collapsed="false">
      <c r="A2175" s="46" t="n">
        <v>44173</v>
      </c>
      <c r="B2175" s="41" t="n">
        <f aca="false">[2]Plan1!$C2170</f>
        <v>-3.9</v>
      </c>
      <c r="C2175" s="41" t="n">
        <f aca="false">$E$5 + B2175</f>
        <v>777.1</v>
      </c>
      <c r="D2175" s="47" t="n">
        <f aca="false">IF(C2175&gt;$E$5,$E$2+$E$1,(IF(C2175&gt;764.99,C2175^3*3486.59308-C2175^2*7860012.00812+C2175*5908819377.96283-1481278321001.59,IF(C2175&gt;752.99,C2175^3*3588.471445-C2175^2*8028757.56264+C2175*5988077680.84934-1488767378546.26,C2175^3*899.851852-C2175^2*1969009.674601+C2175*1435480406.01138-348666163343.76))))-$E$1</f>
        <v>108474956.976807</v>
      </c>
      <c r="E2175" s="47" t="n">
        <f aca="false">D2175*100/$E$2</f>
        <v>72.8122265543936</v>
      </c>
      <c r="G2175" s="41" t="n">
        <f aca="false">[3]Plan1!$C2170</f>
        <v>-2.14</v>
      </c>
      <c r="H2175" s="41" t="n">
        <f aca="false">$J$5 + G2175</f>
        <v>757.86</v>
      </c>
      <c r="I2175" s="47" t="n">
        <f aca="false">IF(H2175&gt;$J$5,$J$2+$J$1,(IF(H2175&gt;739.99,H2175^3*2498.244218-H2175^2*5471052.355142+H2175*3994605728.77515-972400879260.135,H2175^3*1396.138889-H2175^2*3002770.071427+H2175*2152080038.43115-513963640099.415)))-$J$1</f>
        <v>72761737.7258301</v>
      </c>
      <c r="J2175" s="47" t="n">
        <f aca="false">I2175*100/$J$2</f>
        <v>82.7379037131448</v>
      </c>
      <c r="L2175" s="41" t="n">
        <f aca="false">[4]Plan1!$C2170</f>
        <v>-2.53</v>
      </c>
      <c r="M2175" s="41" t="n">
        <f aca="false">$O$5 + L2175</f>
        <v>836.25</v>
      </c>
      <c r="N2175" s="47" t="n">
        <f aca="false">IF(M2175&gt;$O$5,$O$2+$O$1,(M2175^3*3270.5936-M2175^2*8015778.389801+M2175*6549018422.82398-1783686174686.87))-$O$1</f>
        <v>27334309.828125</v>
      </c>
      <c r="O2175" s="41" t="n">
        <f aca="false">N2175*100/$O$2</f>
        <v>69.9322067185963</v>
      </c>
      <c r="R2175" s="47" t="n">
        <f aca="false">SUM(D2175,I2175,N2175)</f>
        <v>208571004.530762</v>
      </c>
      <c r="S2175" s="41" t="n">
        <f aca="false">R2175*100/$R$2</f>
        <v>75.5669162821827</v>
      </c>
      <c r="U2175" s="41" t="n">
        <f aca="false">[1]Plan1!$B2170</f>
        <v>15.97</v>
      </c>
    </row>
    <row r="2176" customFormat="false" ht="15" hidden="false" customHeight="false" outlineLevel="0" collapsed="false">
      <c r="A2176" s="46" t="n">
        <v>44174</v>
      </c>
      <c r="B2176" s="41" t="n">
        <f aca="false">[2]Plan1!$C2171</f>
        <v>-3.88</v>
      </c>
      <c r="C2176" s="41" t="n">
        <f aca="false">$E$5 + B2176</f>
        <v>777.12</v>
      </c>
      <c r="D2176" s="47" t="n">
        <f aca="false">IF(C2176&gt;$E$5,$E$2+$E$1,(IF(C2176&gt;764.99,C2176^3*3486.59308-C2176^2*7860012.00812+C2176*5908819377.96283-1481278321001.59,IF(C2176&gt;752.99,C2176^3*3588.471445-C2176^2*8028757.56264+C2176*5988077680.84934-1488767378546.26,C2176^3*899.851852-C2176^2*1969009.674601+C2176*1435480406.01138-348666163343.76))))-$E$1</f>
        <v>108660790.918701</v>
      </c>
      <c r="E2176" s="47" t="n">
        <f aca="false">D2176*100/$E$2</f>
        <v>72.9369648668653</v>
      </c>
      <c r="G2176" s="41" t="n">
        <f aca="false">[3]Plan1!$C2171</f>
        <v>-2.15</v>
      </c>
      <c r="H2176" s="41" t="n">
        <f aca="false">$J$5 + G2176</f>
        <v>757.85</v>
      </c>
      <c r="I2176" s="47" t="n">
        <f aca="false">IF(H2176&gt;$J$5,$J$2+$J$1,(IF(H2176&gt;739.99,H2176^3*2498.244218-H2176^2*5471052.355142+H2176*3994605728.77515-972400879260.135,H2176^3*1396.138889-H2176^2*3002770.071427+H2176*2152080038.43115-513963640099.415)))-$J$1</f>
        <v>72695405.7087402</v>
      </c>
      <c r="J2176" s="47" t="n">
        <f aca="false">I2176*100/$J$2</f>
        <v>82.6624770917554</v>
      </c>
      <c r="L2176" s="41" t="n">
        <f aca="false">[4]Plan1!$C2171</f>
        <v>-2.49</v>
      </c>
      <c r="M2176" s="41" t="n">
        <f aca="false">$O$5 + L2176</f>
        <v>836.29</v>
      </c>
      <c r="N2176" s="47" t="n">
        <f aca="false">IF(M2176&gt;$O$5,$O$2+$O$1,(M2176^3*3270.5936-M2176^2*8015778.389801+M2176*6549018422.82398-1783686174686.87))-$O$1</f>
        <v>27500427.2539063</v>
      </c>
      <c r="O2176" s="41" t="n">
        <f aca="false">N2176*100/$O$2</f>
        <v>70.357202199819</v>
      </c>
      <c r="R2176" s="47" t="n">
        <f aca="false">SUM(D2176,I2176,N2176)</f>
        <v>208856623.881348</v>
      </c>
      <c r="S2176" s="41" t="n">
        <f aca="false">R2176*100/$R$2</f>
        <v>75.6703984205694</v>
      </c>
      <c r="U2176" s="41" t="n">
        <f aca="false">[1]Plan1!$B2171</f>
        <v>180.31</v>
      </c>
    </row>
    <row r="2177" customFormat="false" ht="15" hidden="false" customHeight="false" outlineLevel="0" collapsed="false">
      <c r="A2177" s="46" t="n">
        <v>44175</v>
      </c>
      <c r="B2177" s="41" t="n">
        <f aca="false">[2]Plan1!$C2172</f>
        <v>-3.85</v>
      </c>
      <c r="C2177" s="41" t="n">
        <f aca="false">$E$5 + B2177</f>
        <v>777.15</v>
      </c>
      <c r="D2177" s="47" t="n">
        <f aca="false">IF(C2177&gt;$E$5,$E$2+$E$1,(IF(C2177&gt;764.99,C2177^3*3486.59308-C2177^2*7860012.00812+C2177*5908819377.96283-1481278321001.59,IF(C2177&gt;752.99,C2177^3*3588.471445-C2177^2*8028757.56264+C2177*5988077680.84934-1488767378546.26,C2177^3*899.851852-C2177^2*1969009.674601+C2177*1435480406.01138-348666163343.76))))-$E$1</f>
        <v>108939944.618896</v>
      </c>
      <c r="E2177" s="47" t="n">
        <f aca="false">D2177*100/$E$2</f>
        <v>73.1243427006861</v>
      </c>
      <c r="G2177" s="41" t="n">
        <f aca="false">[3]Plan1!$C2172</f>
        <v>-2.16</v>
      </c>
      <c r="H2177" s="41" t="n">
        <f aca="false">$J$5 + G2177</f>
        <v>757.84</v>
      </c>
      <c r="I2177" s="47" t="n">
        <f aca="false">IF(H2177&gt;$J$5,$J$2+$J$1,(IF(H2177&gt;739.99,H2177^3*2498.244218-H2177^2*5471052.355142+H2177*3994605728.77515-972400879260.135,H2177^3*1396.138889-H2177^2*3002770.071427+H2177*2152080038.43115-513963640099.415)))-$J$1</f>
        <v>72629115.458252</v>
      </c>
      <c r="J2177" s="47" t="n">
        <f aca="false">I2177*100/$J$2</f>
        <v>82.5870979634739</v>
      </c>
      <c r="L2177" s="41" t="n">
        <f aca="false">[4]Plan1!$C2172</f>
        <v>-2.46</v>
      </c>
      <c r="M2177" s="41" t="n">
        <f aca="false">$O$5 + L2177</f>
        <v>836.32</v>
      </c>
      <c r="N2177" s="47" t="n">
        <f aca="false">IF(M2177&gt;$O$5,$O$2+$O$1,(M2177^3*3270.5936-M2177^2*8015778.389801+M2177*6549018422.82398-1783686174686.87))-$O$1</f>
        <v>27625413.6582031</v>
      </c>
      <c r="O2177" s="41" t="n">
        <f aca="false">N2177*100/$O$2</f>
        <v>70.6769679124806</v>
      </c>
      <c r="R2177" s="47" t="n">
        <f aca="false">SUM(D2177,I2177,N2177)</f>
        <v>209194473.735352</v>
      </c>
      <c r="S2177" s="41" t="n">
        <f aca="false">R2177*100/$R$2</f>
        <v>75.7928040813701</v>
      </c>
      <c r="U2177" s="41" t="n">
        <f aca="false">[1]Plan1!$B2172</f>
        <v>86.12</v>
      </c>
    </row>
    <row r="2178" customFormat="false" ht="15" hidden="false" customHeight="false" outlineLevel="0" collapsed="false">
      <c r="A2178" s="46" t="n">
        <v>44176</v>
      </c>
      <c r="B2178" s="41" t="n">
        <f aca="false">[2]Plan1!$C2173</f>
        <v>-3.79</v>
      </c>
      <c r="C2178" s="41" t="n">
        <f aca="false">$E$5 + B2178</f>
        <v>777.21</v>
      </c>
      <c r="D2178" s="47" t="n">
        <f aca="false">IF(C2178&gt;$E$5,$E$2+$E$1,(IF(C2178&gt;764.99,C2178^3*3486.59308-C2178^2*7860012.00812+C2178*5908819377.96283-1481278321001.59,IF(C2178&gt;752.99,C2178^3*3588.471445-C2178^2*8028757.56264+C2178*5988077680.84934-1488767378546.26,C2178^3*899.851852-C2178^2*1969009.674601+C2178*1435480406.01138-348666163343.76))))-$E$1</f>
        <v>109499704.137939</v>
      </c>
      <c r="E2178" s="47" t="n">
        <f aca="false">D2178*100/$E$2</f>
        <v>73.5000730817108</v>
      </c>
      <c r="G2178" s="41" t="n">
        <f aca="false">[3]Plan1!$C2173</f>
        <v>-2.16</v>
      </c>
      <c r="H2178" s="41" t="n">
        <f aca="false">$J$5 + G2178</f>
        <v>757.84</v>
      </c>
      <c r="I2178" s="47" t="n">
        <f aca="false">IF(H2178&gt;$J$5,$J$2+$J$1,(IF(H2178&gt;739.99,H2178^3*2498.244218-H2178^2*5471052.355142+H2178*3994605728.77515-972400879260.135,H2178^3*1396.138889-H2178^2*3002770.071427+H2178*2152080038.43115-513963640099.415)))-$J$1</f>
        <v>72629115.458252</v>
      </c>
      <c r="J2178" s="47" t="n">
        <f aca="false">I2178*100/$J$2</f>
        <v>82.5870979634739</v>
      </c>
      <c r="L2178" s="41" t="n">
        <f aca="false">[4]Plan1!$C2173</f>
        <v>-2.44</v>
      </c>
      <c r="M2178" s="41" t="n">
        <f aca="false">$O$5 + L2178</f>
        <v>836.34</v>
      </c>
      <c r="N2178" s="47" t="n">
        <f aca="false">IF(M2178&gt;$O$5,$O$2+$O$1,(M2178^3*3270.5936-M2178^2*8015778.389801+M2178*6549018422.82398-1783686174686.87))-$O$1</f>
        <v>27708927.9052734</v>
      </c>
      <c r="O2178" s="41" t="n">
        <f aca="false">N2178*100/$O$2</f>
        <v>70.8906310935447</v>
      </c>
      <c r="R2178" s="47" t="n">
        <f aca="false">SUM(D2178,I2178,N2178)</f>
        <v>209837747.501465</v>
      </c>
      <c r="S2178" s="41" t="n">
        <f aca="false">R2178*100/$R$2</f>
        <v>76.0258672290486</v>
      </c>
      <c r="U2178" s="41" t="n">
        <f aca="false">[1]Plan1!$B2173</f>
        <v>50.2</v>
      </c>
    </row>
    <row r="2179" customFormat="false" ht="15" hidden="false" customHeight="false" outlineLevel="0" collapsed="false">
      <c r="A2179" s="46" t="n">
        <v>44177</v>
      </c>
      <c r="B2179" s="41" t="n">
        <f aca="false">[2]Plan1!$C2174</f>
        <v>-3.74</v>
      </c>
      <c r="C2179" s="41" t="n">
        <f aca="false">$E$5 + B2179</f>
        <v>777.26</v>
      </c>
      <c r="D2179" s="47" t="n">
        <f aca="false">IF(C2179&gt;$E$5,$E$2+$E$1,(IF(C2179&gt;764.99,C2179^3*3486.59308-C2179^2*7860012.00812+C2179*5908819377.96283-1481278321001.59,IF(C2179&gt;752.99,C2179^3*3588.471445-C2179^2*8028757.56264+C2179*5988077680.84934-1488767378546.26,C2179^3*899.851852-C2179^2*1969009.674601+C2179*1435480406.01138-348666163343.76))))-$E$1</f>
        <v>109967652.091064</v>
      </c>
      <c r="E2179" s="47" t="n">
        <f aca="false">D2179*100/$E$2</f>
        <v>73.81417629344</v>
      </c>
      <c r="G2179" s="41" t="n">
        <f aca="false">[3]Plan1!$C2174</f>
        <v>-2.12</v>
      </c>
      <c r="H2179" s="41" t="n">
        <f aca="false">$J$5 + G2179</f>
        <v>757.88</v>
      </c>
      <c r="I2179" s="47" t="n">
        <f aca="false">IF(H2179&gt;$J$5,$J$2+$J$1,(IF(H2179&gt;739.99,H2179^3*2498.244218-H2179^2*5471052.355142+H2179*3994605728.77515-972400879260.135,H2179^3*1396.138889-H2179^2*3002770.071427+H2179*2152080038.43115-513963640099.415)))-$J$1</f>
        <v>72894527.1179199</v>
      </c>
      <c r="J2179" s="47" t="n">
        <f aca="false">I2179*100/$J$2</f>
        <v>82.8888995013193</v>
      </c>
      <c r="L2179" s="41" t="n">
        <f aca="false">[4]Plan1!$C2174</f>
        <v>-2.43</v>
      </c>
      <c r="M2179" s="41" t="n">
        <f aca="false">$O$5 + L2179</f>
        <v>836.35</v>
      </c>
      <c r="N2179" s="47" t="n">
        <f aca="false">IF(M2179&gt;$O$5,$O$2+$O$1,(M2179^3*3270.5936-M2179^2*8015778.389801+M2179*6549018422.82398-1783686174686.87))-$O$1</f>
        <v>27750742.0810547</v>
      </c>
      <c r="O2179" s="41" t="n">
        <f aca="false">N2179*100/$O$2</f>
        <v>70.9976086467696</v>
      </c>
      <c r="R2179" s="47" t="n">
        <f aca="false">SUM(D2179,I2179,N2179)</f>
        <v>210612921.290039</v>
      </c>
      <c r="S2179" s="41" t="n">
        <f aca="false">R2179*100/$R$2</f>
        <v>76.3067187928463</v>
      </c>
      <c r="U2179" s="41" t="n">
        <f aca="false">[1]Plan1!$B2174</f>
        <v>24.32</v>
      </c>
    </row>
    <row r="2180" customFormat="false" ht="15" hidden="false" customHeight="false" outlineLevel="0" collapsed="false">
      <c r="A2180" s="46" t="n">
        <v>44178</v>
      </c>
      <c r="B2180" s="41" t="n">
        <f aca="false">[2]Plan1!$C2175</f>
        <v>-3.69</v>
      </c>
      <c r="C2180" s="41" t="n">
        <f aca="false">$E$5 + B2180</f>
        <v>777.31</v>
      </c>
      <c r="D2180" s="47" t="n">
        <f aca="false">IF(C2180&gt;$E$5,$E$2+$E$1,(IF(C2180&gt;764.99,C2180^3*3486.59308-C2180^2*7860012.00812+C2180*5908819377.96283-1481278321001.59,IF(C2180&gt;752.99,C2180^3*3588.471445-C2180^2*8028757.56264+C2180*5988077680.84934-1488767378546.26,C2180^3*899.851852-C2180^2*1969009.674601+C2180*1435480406.01138-348666163343.76))))-$E$1</f>
        <v>110436949.826416</v>
      </c>
      <c r="E2180" s="47" t="n">
        <f aca="false">D2180*100/$E$2</f>
        <v>74.1291855267249</v>
      </c>
      <c r="G2180" s="41" t="n">
        <f aca="false">[3]Plan1!$C2175</f>
        <v>-2.1</v>
      </c>
      <c r="H2180" s="41" t="n">
        <f aca="false">$J$5 + G2180</f>
        <v>757.9</v>
      </c>
      <c r="I2180" s="47" t="n">
        <f aca="false">IF(H2180&gt;$J$5,$J$2+$J$1,(IF(H2180&gt;739.99,H2180^3*2498.244218-H2180^2*5471052.355142+H2180*3994605728.77515-972400879260.135,H2180^3*1396.138889-H2180^2*3002770.071427+H2180*2152080038.43115-513963640099.415)))-$J$1</f>
        <v>73027483.755127</v>
      </c>
      <c r="J2180" s="47" t="n">
        <f aca="false">I2180*100/$J$2</f>
        <v>83.0400854651387</v>
      </c>
      <c r="L2180" s="41" t="n">
        <f aca="false">[4]Plan1!$C2175</f>
        <v>-2.42</v>
      </c>
      <c r="M2180" s="41" t="n">
        <f aca="false">$O$5 + L2180</f>
        <v>836.36</v>
      </c>
      <c r="N2180" s="47" t="n">
        <f aca="false">IF(M2180&gt;$O$5,$O$2+$O$1,(M2180^3*3270.5936-M2180^2*8015778.389801+M2180*6549018422.82398-1783686174686.87))-$O$1</f>
        <v>27792594.3164063</v>
      </c>
      <c r="O2180" s="41" t="n">
        <f aca="false">N2180*100/$O$2</f>
        <v>71.1046835717501</v>
      </c>
      <c r="R2180" s="47" t="n">
        <f aca="false">SUM(D2180,I2180,N2180)</f>
        <v>211257027.897949</v>
      </c>
      <c r="S2180" s="41" t="n">
        <f aca="false">R2180*100/$R$2</f>
        <v>76.5400836856619</v>
      </c>
      <c r="U2180" s="41" t="n">
        <f aca="false">[1]Plan1!$B2175</f>
        <v>28.49</v>
      </c>
    </row>
    <row r="2181" customFormat="false" ht="15" hidden="false" customHeight="false" outlineLevel="0" collapsed="false">
      <c r="A2181" s="46" t="n">
        <v>44179</v>
      </c>
      <c r="B2181" s="41" t="n">
        <f aca="false">[2]Plan1!$C2176</f>
        <v>-3.66</v>
      </c>
      <c r="C2181" s="41" t="n">
        <f aca="false">$E$5 + B2181</f>
        <v>777.34</v>
      </c>
      <c r="D2181" s="47" t="n">
        <f aca="false">IF(C2181&gt;$E$5,$E$2+$E$1,(IF(C2181&gt;764.99,C2181^3*3486.59308-C2181^2*7860012.00812+C2181*5908819377.96283-1481278321001.59,IF(C2181&gt;752.99,C2181^3*3588.471445-C2181^2*8028757.56264+C2181*5988077680.84934-1488767378546.26,C2181^3*899.851852-C2181^2*1969009.674601+C2181*1435480406.01138-348666163343.76))))-$E$1</f>
        <v>110719177.448975</v>
      </c>
      <c r="E2181" s="47" t="n">
        <f aca="false">D2181*100/$E$2</f>
        <v>74.318626685923</v>
      </c>
      <c r="G2181" s="41" t="n">
        <f aca="false">[3]Plan1!$C2176</f>
        <v>-2.11</v>
      </c>
      <c r="H2181" s="41" t="n">
        <f aca="false">$J$5 + G2181</f>
        <v>757.89</v>
      </c>
      <c r="I2181" s="47" t="n">
        <f aca="false">IF(H2181&gt;$J$5,$J$2+$J$1,(IF(H2181&gt;739.99,H2181^3*2498.244218-H2181^2*5471052.355142+H2181*3994605728.77515-972400879260.135,H2181^3*1396.138889-H2181^2*3002770.071427+H2181*2152080038.43115-513963640099.415)))-$J$1</f>
        <v>72960984.5234375</v>
      </c>
      <c r="J2181" s="47" t="n">
        <f aca="false">I2181*100/$J$2</f>
        <v>82.9644687028061</v>
      </c>
      <c r="L2181" s="41" t="n">
        <f aca="false">[4]Plan1!$C2176</f>
        <v>-2.44</v>
      </c>
      <c r="M2181" s="41" t="n">
        <f aca="false">$O$5 + L2181</f>
        <v>836.34</v>
      </c>
      <c r="N2181" s="47" t="n">
        <f aca="false">IF(M2181&gt;$O$5,$O$2+$O$1,(M2181^3*3270.5936-M2181^2*8015778.389801+M2181*6549018422.82398-1783686174686.87))-$O$1</f>
        <v>27708927.9052734</v>
      </c>
      <c r="O2181" s="41" t="n">
        <f aca="false">N2181*100/$O$2</f>
        <v>70.8906310935447</v>
      </c>
      <c r="R2181" s="47" t="n">
        <f aca="false">SUM(D2181,I2181,N2181)</f>
        <v>211389089.877686</v>
      </c>
      <c r="S2181" s="41" t="n">
        <f aca="false">R2181*100/$R$2</f>
        <v>76.5879307801765</v>
      </c>
      <c r="U2181" s="41" t="n">
        <f aca="false">[1]Plan1!$B2176</f>
        <v>15.5</v>
      </c>
    </row>
    <row r="2182" customFormat="false" ht="15" hidden="false" customHeight="false" outlineLevel="0" collapsed="false">
      <c r="A2182" s="46" t="n">
        <v>44180</v>
      </c>
      <c r="B2182" s="41" t="n">
        <f aca="false">[2]Plan1!$C2177</f>
        <v>-3.67</v>
      </c>
      <c r="C2182" s="41" t="n">
        <f aca="false">$E$5 + B2182</f>
        <v>777.33</v>
      </c>
      <c r="D2182" s="47" t="n">
        <f aca="false">IF(C2182&gt;$E$5,$E$2+$E$1,(IF(C2182&gt;764.99,C2182^3*3486.59308-C2182^2*7860012.00812+C2182*5908819377.96283-1481278321001.59,IF(C2182&gt;752.99,C2182^3*3588.471445-C2182^2*8028757.56264+C2182*5988077680.84934-1488767378546.26,C2182^3*899.851852-C2182^2*1969009.674601+C2182*1435480406.01138-348666163343.76))))-$E$1</f>
        <v>110625047.444092</v>
      </c>
      <c r="E2182" s="47" t="n">
        <f aca="false">D2182*100/$E$2</f>
        <v>74.2554432984195</v>
      </c>
      <c r="G2182" s="41" t="n">
        <f aca="false">[3]Plan1!$C2177</f>
        <v>-2.12</v>
      </c>
      <c r="H2182" s="41" t="n">
        <f aca="false">$J$5 + G2182</f>
        <v>757.88</v>
      </c>
      <c r="I2182" s="47" t="n">
        <f aca="false">IF(H2182&gt;$J$5,$J$2+$J$1,(IF(H2182&gt;739.99,H2182^3*2498.244218-H2182^2*5471052.355142+H2182*3994605728.77515-972400879260.135,H2182^3*1396.138889-H2182^2*3002770.071427+H2182*2152080038.43115-513963640099.415)))-$J$1</f>
        <v>72894527.1179199</v>
      </c>
      <c r="J2182" s="47" t="n">
        <f aca="false">I2182*100/$J$2</f>
        <v>82.8888995013193</v>
      </c>
      <c r="L2182" s="41" t="n">
        <f aca="false">[4]Plan1!$C2177</f>
        <v>-2.44</v>
      </c>
      <c r="M2182" s="41" t="n">
        <f aca="false">$O$5 + L2182</f>
        <v>836.34</v>
      </c>
      <c r="N2182" s="47" t="n">
        <f aca="false">IF(M2182&gt;$O$5,$O$2+$O$1,(M2182^3*3270.5936-M2182^2*8015778.389801+M2182*6549018422.82398-1783686174686.87))-$O$1</f>
        <v>27708927.9052734</v>
      </c>
      <c r="O2182" s="41" t="n">
        <f aca="false">N2182*100/$O$2</f>
        <v>70.8906310935447</v>
      </c>
      <c r="R2182" s="47" t="n">
        <f aca="false">SUM(D2182,I2182,N2182)</f>
        <v>211228502.467285</v>
      </c>
      <c r="S2182" s="41" t="n">
        <f aca="false">R2182*100/$R$2</f>
        <v>76.5297486976526</v>
      </c>
      <c r="U2182" s="41" t="n">
        <f aca="false">[1]Plan1!$B2177</f>
        <v>14.81</v>
      </c>
    </row>
    <row r="2183" customFormat="false" ht="15" hidden="false" customHeight="false" outlineLevel="0" collapsed="false">
      <c r="A2183" s="46" t="n">
        <v>44181</v>
      </c>
      <c r="B2183" s="41" t="n">
        <f aca="false">[2]Plan1!$C2178</f>
        <v>-3.68</v>
      </c>
      <c r="C2183" s="41" t="n">
        <f aca="false">$E$5 + B2183</f>
        <v>777.32</v>
      </c>
      <c r="D2183" s="47" t="n">
        <f aca="false">IF(C2183&gt;$E$5,$E$2+$E$1,(IF(C2183&gt;764.99,C2183^3*3486.59308-C2183^2*7860012.00812+C2183*5908819377.96283-1481278321001.59,IF(C2183&gt;752.99,C2183^3*3588.471445-C2183^2*8028757.56264+C2183*5988077680.84934-1488767378546.26,C2183^3*899.851852-C2183^2*1969009.674601+C2183*1435480406.01138-348666163343.76))))-$E$1</f>
        <v>110530971.576904</v>
      </c>
      <c r="E2183" s="47" t="n">
        <f aca="false">D2183*100/$E$2</f>
        <v>74.1922962500512</v>
      </c>
      <c r="G2183" s="41" t="n">
        <f aca="false">[3]Plan1!$C2178</f>
        <v>-2.14</v>
      </c>
      <c r="H2183" s="41" t="n">
        <f aca="false">$J$5 + G2183</f>
        <v>757.86</v>
      </c>
      <c r="I2183" s="47" t="n">
        <f aca="false">IF(H2183&gt;$J$5,$J$2+$J$1,(IF(H2183&gt;739.99,H2183^3*2498.244218-H2183^2*5471052.355142+H2183*3994605728.77515-972400879260.135,H2183^3*1396.138889-H2183^2*3002770.071427+H2183*2152080038.43115-513963640099.415)))-$J$1</f>
        <v>72761737.7258301</v>
      </c>
      <c r="J2183" s="47" t="n">
        <f aca="false">I2183*100/$J$2</f>
        <v>82.7379037131448</v>
      </c>
      <c r="L2183" s="41" t="n">
        <f aca="false">[4]Plan1!$C2178</f>
        <v>-2.47</v>
      </c>
      <c r="M2183" s="41" t="n">
        <f aca="false">$O$5 + L2183</f>
        <v>836.31</v>
      </c>
      <c r="N2183" s="47" t="n">
        <f aca="false">IF(M2183&gt;$O$5,$O$2+$O$1,(M2183^3*3270.5936-M2183^2*8015778.389801+M2183*6549018422.82398-1783686174686.87))-$O$1</f>
        <v>27583713.5478516</v>
      </c>
      <c r="O2183" s="41" t="n">
        <f aca="false">N2183*100/$O$2</f>
        <v>70.5702821847037</v>
      </c>
      <c r="R2183" s="47" t="n">
        <f aca="false">SUM(D2183,I2183,N2183)</f>
        <v>210876422.850586</v>
      </c>
      <c r="S2183" s="41" t="n">
        <f aca="false">R2183*100/$R$2</f>
        <v>76.4021874818468</v>
      </c>
      <c r="U2183" s="41" t="n">
        <f aca="false">[1]Plan1!$B2178</f>
        <v>16.44</v>
      </c>
    </row>
    <row r="2184" customFormat="false" ht="15" hidden="false" customHeight="false" outlineLevel="0" collapsed="false">
      <c r="A2184" s="46" t="n">
        <v>44182</v>
      </c>
      <c r="B2184" s="41" t="n">
        <f aca="false">[2]Plan1!$C2179</f>
        <v>-3.71</v>
      </c>
      <c r="C2184" s="41" t="n">
        <f aca="false">$E$5 + B2184</f>
        <v>777.29</v>
      </c>
      <c r="D2184" s="47" t="n">
        <f aca="false">IF(C2184&gt;$E$5,$E$2+$E$1,(IF(C2184&gt;764.99,C2184^3*3486.59308-C2184^2*7860012.00812+C2184*5908819377.96283-1481278321001.59,IF(C2184&gt;752.99,C2184^3*3588.471445-C2184^2*8028757.56264+C2184*5988077680.84934-1488767378546.26,C2184^3*899.851852-C2184^2*1969009.674601+C2184*1435480406.01138-348666163343.76))))-$E$1</f>
        <v>110249068.591553</v>
      </c>
      <c r="E2184" s="47" t="n">
        <f aca="false">D2184*100/$E$2</f>
        <v>74.003072998825</v>
      </c>
      <c r="G2184" s="41" t="n">
        <f aca="false">[3]Plan1!$C2179</f>
        <v>-2.16</v>
      </c>
      <c r="H2184" s="41" t="n">
        <f aca="false">$J$5 + G2184</f>
        <v>757.84</v>
      </c>
      <c r="I2184" s="47" t="n">
        <f aca="false">IF(H2184&gt;$J$5,$J$2+$J$1,(IF(H2184&gt;739.99,H2184^3*2498.244218-H2184^2*5471052.355142+H2184*3994605728.77515-972400879260.135,H2184^3*1396.138889-H2184^2*3002770.071427+H2184*2152080038.43115-513963640099.415)))-$J$1</f>
        <v>72629115.458252</v>
      </c>
      <c r="J2184" s="47" t="n">
        <f aca="false">I2184*100/$J$2</f>
        <v>82.5870979634739</v>
      </c>
      <c r="L2184" s="41" t="n">
        <f aca="false">[4]Plan1!$C2179</f>
        <v>-2.49</v>
      </c>
      <c r="M2184" s="41" t="n">
        <f aca="false">$O$5 + L2184</f>
        <v>836.29</v>
      </c>
      <c r="N2184" s="47" t="n">
        <f aca="false">IF(M2184&gt;$O$5,$O$2+$O$1,(M2184^3*3270.5936-M2184^2*8015778.389801+M2184*6549018422.82398-1783686174686.87))-$O$1</f>
        <v>27500427.2539063</v>
      </c>
      <c r="O2184" s="41" t="n">
        <f aca="false">N2184*100/$O$2</f>
        <v>70.357202199819</v>
      </c>
      <c r="R2184" s="47" t="n">
        <f aca="false">SUM(D2184,I2184,N2184)</f>
        <v>210378611.303711</v>
      </c>
      <c r="S2184" s="41" t="n">
        <f aca="false">R2184*100/$R$2</f>
        <v>76.2218264409071</v>
      </c>
      <c r="U2184" s="41" t="n">
        <f aca="false">[1]Plan1!$B2179</f>
        <v>15.97</v>
      </c>
    </row>
    <row r="2185" customFormat="false" ht="15" hidden="false" customHeight="false" outlineLevel="0" collapsed="false">
      <c r="A2185" s="46" t="n">
        <v>44183</v>
      </c>
      <c r="B2185" s="41" t="n">
        <f aca="false">[2]Plan1!$C2180</f>
        <v>-3.64</v>
      </c>
      <c r="C2185" s="41" t="n">
        <f aca="false">$E$5 + B2185</f>
        <v>777.36</v>
      </c>
      <c r="D2185" s="47" t="n">
        <f aca="false">IF(C2185&gt;$E$5,$E$2+$E$1,(IF(C2185&gt;764.99,C2185^3*3486.59308-C2185^2*7860012.00812+C2185*5908819377.96283-1481278321001.59,IF(C2185&gt;752.99,C2185^3*3588.471445-C2185^2*8028757.56264+C2185*5988077680.84934-1488767378546.26,C2185^3*899.851852-C2185^2*1969009.674601+C2185*1435480406.01138-348666163343.76))))-$E$1</f>
        <v>110907599.955322</v>
      </c>
      <c r="E2185" s="47" t="n">
        <f aca="false">D2185*100/$E$2</f>
        <v>74.4451025343814</v>
      </c>
      <c r="G2185" s="41" t="n">
        <f aca="false">[3]Plan1!$C2180</f>
        <v>-2.16</v>
      </c>
      <c r="H2185" s="41" t="n">
        <f aca="false">$J$5 + G2185</f>
        <v>757.84</v>
      </c>
      <c r="I2185" s="47" t="n">
        <f aca="false">IF(H2185&gt;$J$5,$J$2+$J$1,(IF(H2185&gt;739.99,H2185^3*2498.244218-H2185^2*5471052.355142+H2185*3994605728.77515-972400879260.135,H2185^3*1396.138889-H2185^2*3002770.071427+H2185*2152080038.43115-513963640099.415)))-$J$1</f>
        <v>72629115.458252</v>
      </c>
      <c r="J2185" s="47" t="n">
        <f aca="false">I2185*100/$J$2</f>
        <v>82.5870979634739</v>
      </c>
      <c r="L2185" s="41" t="n">
        <f aca="false">[4]Plan1!$C2180</f>
        <v>-2.46</v>
      </c>
      <c r="M2185" s="41" t="n">
        <f aca="false">$O$5 + L2185</f>
        <v>836.32</v>
      </c>
      <c r="N2185" s="47" t="n">
        <f aca="false">IF(M2185&gt;$O$5,$O$2+$O$1,(M2185^3*3270.5936-M2185^2*8015778.389801+M2185*6549018422.82398-1783686174686.87))-$O$1</f>
        <v>27625413.6582031</v>
      </c>
      <c r="O2185" s="41" t="n">
        <f aca="false">N2185*100/$O$2</f>
        <v>70.6769679124806</v>
      </c>
      <c r="R2185" s="47" t="n">
        <f aca="false">SUM(D2185,I2185,N2185)</f>
        <v>211162129.071777</v>
      </c>
      <c r="S2185" s="41" t="n">
        <f aca="false">R2185*100/$R$2</f>
        <v>76.5057010941375</v>
      </c>
      <c r="U2185" s="41" t="n">
        <f aca="false">[1]Plan1!$B2180</f>
        <v>23.78</v>
      </c>
    </row>
    <row r="2186" customFormat="false" ht="15" hidden="false" customHeight="false" outlineLevel="0" collapsed="false">
      <c r="A2186" s="46" t="n">
        <v>44184</v>
      </c>
      <c r="B2186" s="41" t="n">
        <f aca="false">[2]Plan1!$C2181</f>
        <v>-3.58</v>
      </c>
      <c r="C2186" s="41" t="n">
        <f aca="false">$E$5 + B2186</f>
        <v>777.42</v>
      </c>
      <c r="D2186" s="47" t="n">
        <f aca="false">IF(C2186&gt;$E$5,$E$2+$E$1,(IF(C2186&gt;764.99,C2186^3*3486.59308-C2186^2*7860012.00812+C2186*5908819377.96283-1481278321001.59,IF(C2186&gt;752.99,C2186^3*3588.471445-C2186^2*8028757.56264+C2186*5988077680.84934-1488767378546.26,C2186^3*899.851852-C2186^2*1969009.674601+C2186*1435480406.01138-348666163343.76))))-$E$1</f>
        <v>111474168.952881</v>
      </c>
      <c r="E2186" s="47" t="n">
        <f aca="false">D2186*100/$E$2</f>
        <v>74.8254036781537</v>
      </c>
      <c r="G2186" s="41" t="n">
        <f aca="false">[3]Plan1!$C2181</f>
        <v>-2.16</v>
      </c>
      <c r="H2186" s="41" t="n">
        <f aca="false">$J$5 + G2186</f>
        <v>757.84</v>
      </c>
      <c r="I2186" s="47" t="n">
        <f aca="false">IF(H2186&gt;$J$5,$J$2+$J$1,(IF(H2186&gt;739.99,H2186^3*2498.244218-H2186^2*5471052.355142+H2186*3994605728.77515-972400879260.135,H2186^3*1396.138889-H2186^2*3002770.071427+H2186*2152080038.43115-513963640099.415)))-$J$1</f>
        <v>72629115.458252</v>
      </c>
      <c r="J2186" s="47" t="n">
        <f aca="false">I2186*100/$J$2</f>
        <v>82.5870979634739</v>
      </c>
      <c r="L2186" s="41" t="n">
        <f aca="false">[4]Plan1!$C2181</f>
        <v>-2.41</v>
      </c>
      <c r="M2186" s="41" t="n">
        <f aca="false">$O$5 + L2186</f>
        <v>836.37</v>
      </c>
      <c r="N2186" s="47" t="n">
        <f aca="false">IF(M2186&gt;$O$5,$O$2+$O$1,(M2186^3*3270.5936-M2186^2*8015778.389801+M2186*6549018422.82398-1783686174686.87))-$O$1</f>
        <v>27834484.6328125</v>
      </c>
      <c r="O2186" s="41" t="n">
        <f aca="false">N2186*100/$O$2</f>
        <v>71.211855923452</v>
      </c>
      <c r="R2186" s="47" t="n">
        <f aca="false">SUM(D2186,I2186,N2186)</f>
        <v>211937769.043945</v>
      </c>
      <c r="S2186" s="41" t="n">
        <f aca="false">R2186*100/$R$2</f>
        <v>76.7867215599199</v>
      </c>
      <c r="U2186" s="41" t="n">
        <f aca="false">[1]Plan1!$B2181</f>
        <v>19.36</v>
      </c>
    </row>
    <row r="2187" customFormat="false" ht="15" hidden="false" customHeight="false" outlineLevel="0" collapsed="false">
      <c r="A2187" s="46" t="n">
        <v>44185</v>
      </c>
      <c r="B2187" s="41" t="n">
        <f aca="false">[2]Plan1!$C2182</f>
        <v>-3.52</v>
      </c>
      <c r="C2187" s="41" t="n">
        <f aca="false">$E$5 + B2187</f>
        <v>777.48</v>
      </c>
      <c r="D2187" s="47" t="n">
        <f aca="false">IF(C2187&gt;$E$5,$E$2+$E$1,(IF(C2187&gt;764.99,C2187^3*3486.59308-C2187^2*7860012.00812+C2187*5908819377.96283-1481278321001.59,IF(C2187&gt;752.99,C2187^3*3588.471445-C2187^2*8028757.56264+C2187*5988077680.84934-1488767378546.26,C2187^3*899.851852-C2187^2*1969009.674601+C2187*1435480406.01138-348666163343.76))))-$E$1</f>
        <v>112042693.685303</v>
      </c>
      <c r="E2187" s="47" t="n">
        <f aca="false">D2187*100/$E$2</f>
        <v>75.2070175803167</v>
      </c>
      <c r="G2187" s="41" t="n">
        <f aca="false">[3]Plan1!$C2182</f>
        <v>-2.15</v>
      </c>
      <c r="H2187" s="41" t="n">
        <f aca="false">$J$5 + G2187</f>
        <v>757.85</v>
      </c>
      <c r="I2187" s="47" t="n">
        <f aca="false">IF(H2187&gt;$J$5,$J$2+$J$1,(IF(H2187&gt;739.99,H2187^3*2498.244218-H2187^2*5471052.355142+H2187*3994605728.77515-972400879260.135,H2187^3*1396.138889-H2187^2*3002770.071427+H2187*2152080038.43115-513963640099.415)))-$J$1</f>
        <v>72695405.7087402</v>
      </c>
      <c r="J2187" s="47" t="n">
        <f aca="false">I2187*100/$J$2</f>
        <v>82.6624770917554</v>
      </c>
      <c r="L2187" s="41" t="n">
        <f aca="false">[4]Plan1!$C2182</f>
        <v>-2.32</v>
      </c>
      <c r="M2187" s="41" t="n">
        <f aca="false">$O$5 + L2187</f>
        <v>836.46</v>
      </c>
      <c r="N2187" s="47" t="n">
        <f aca="false">IF(M2187&gt;$O$5,$O$2+$O$1,(M2187^3*3270.5936-M2187^2*8015778.389801+M2187*6549018422.82398-1783686174686.87))-$O$1</f>
        <v>28213214.3466797</v>
      </c>
      <c r="O2187" s="41" t="n">
        <f aca="false">N2187*100/$O$2</f>
        <v>72.1807995260954</v>
      </c>
      <c r="R2187" s="47" t="n">
        <f aca="false">SUM(D2187,I2187,N2187)</f>
        <v>212951313.740723</v>
      </c>
      <c r="S2187" s="41" t="n">
        <f aca="false">R2187*100/$R$2</f>
        <v>77.1539367796094</v>
      </c>
      <c r="U2187" s="41" t="n">
        <f aca="false">[1]Plan1!$B2182</f>
        <v>29.06</v>
      </c>
    </row>
    <row r="2188" customFormat="false" ht="15" hidden="false" customHeight="false" outlineLevel="0" collapsed="false">
      <c r="A2188" s="46" t="n">
        <v>44186</v>
      </c>
      <c r="B2188" s="41" t="n">
        <f aca="false">[2]Plan1!$C2183</f>
        <v>-3.49</v>
      </c>
      <c r="C2188" s="41" t="n">
        <f aca="false">$E$5 + B2188</f>
        <v>777.51</v>
      </c>
      <c r="D2188" s="47" t="n">
        <f aca="false">IF(C2188&gt;$E$5,$E$2+$E$1,(IF(C2188&gt;764.99,C2188^3*3486.59308-C2188^2*7860012.00812+C2188*5908819377.96283-1481278321001.59,IF(C2188&gt;752.99,C2188^3*3588.471445-C2188^2*8028757.56264+C2188*5988077680.84934-1488767378546.26,C2188^3*899.851852-C2188^2*1969009.674601+C2188*1435480406.01138-348666163343.76))))-$E$1</f>
        <v>112327690.863037</v>
      </c>
      <c r="E2188" s="47" t="n">
        <f aca="false">D2188*100/$E$2</f>
        <v>75.398317762874</v>
      </c>
      <c r="G2188" s="41" t="n">
        <f aca="false">[3]Plan1!$C2183</f>
        <v>-2.16</v>
      </c>
      <c r="H2188" s="41" t="n">
        <f aca="false">$J$5 + G2188</f>
        <v>757.84</v>
      </c>
      <c r="I2188" s="47" t="n">
        <f aca="false">IF(H2188&gt;$J$5,$J$2+$J$1,(IF(H2188&gt;739.99,H2188^3*2498.244218-H2188^2*5471052.355142+H2188*3994605728.77515-972400879260.135,H2188^3*1396.138889-H2188^2*3002770.071427+H2188*2152080038.43115-513963640099.415)))-$J$1</f>
        <v>72629115.458252</v>
      </c>
      <c r="J2188" s="47" t="n">
        <f aca="false">I2188*100/$J$2</f>
        <v>82.5870979634739</v>
      </c>
      <c r="L2188" s="41" t="n">
        <f aca="false">[4]Plan1!$C2183</f>
        <v>-2.36</v>
      </c>
      <c r="M2188" s="41" t="n">
        <f aca="false">$O$5 + L2188</f>
        <v>836.42</v>
      </c>
      <c r="N2188" s="47" t="n">
        <f aca="false">IF(M2188&gt;$O$5,$O$2+$O$1,(M2188^3*3270.5936-M2188^2*8015778.389801+M2188*6549018422.82398-1783686174686.87))-$O$1</f>
        <v>28044508.1132813</v>
      </c>
      <c r="O2188" s="41" t="n">
        <f aca="false">N2188*100/$O$2</f>
        <v>71.7491808291933</v>
      </c>
      <c r="R2188" s="47" t="n">
        <f aca="false">SUM(D2188,I2188,N2188)</f>
        <v>213001314.43457</v>
      </c>
      <c r="S2188" s="41" t="n">
        <f aca="false">R2188*100/$R$2</f>
        <v>77.1720524244687</v>
      </c>
      <c r="U2188" s="41" t="n">
        <f aca="false">[1]Plan1!$B2183</f>
        <v>21.66</v>
      </c>
    </row>
    <row r="2189" customFormat="false" ht="15" hidden="false" customHeight="false" outlineLevel="0" collapsed="false">
      <c r="A2189" s="46" t="n">
        <v>44187</v>
      </c>
      <c r="B2189" s="41" t="n">
        <f aca="false">[2]Plan1!$C2184</f>
        <v>-3.5</v>
      </c>
      <c r="C2189" s="41" t="n">
        <f aca="false">$E$5 + B2189</f>
        <v>777.5</v>
      </c>
      <c r="D2189" s="47" t="n">
        <f aca="false">IF(C2189&gt;$E$5,$E$2+$E$1,(IF(C2189&gt;764.99,C2189^3*3486.59308-C2189^2*7860012.00812+C2189*5908819377.96283-1481278321001.59,IF(C2189&gt;752.99,C2189^3*3588.471445-C2189^2*8028757.56264+C2189*5988077680.84934-1488767378546.26,C2189^3*899.851852-C2189^2*1969009.674601+C2189*1435480406.01138-348666163343.76))))-$E$1</f>
        <v>112232637.317139</v>
      </c>
      <c r="E2189" s="47" t="n">
        <f aca="false">D2189*100/$E$2</f>
        <v>75.3345144619864</v>
      </c>
      <c r="G2189" s="41" t="n">
        <f aca="false">[3]Plan1!$C2184</f>
        <v>-2.13</v>
      </c>
      <c r="H2189" s="41" t="n">
        <f aca="false">$J$5 + G2189</f>
        <v>757.87</v>
      </c>
      <c r="I2189" s="47" t="n">
        <f aca="false">IF(H2189&gt;$J$5,$J$2+$J$1,(IF(H2189&gt;739.99,H2189^3*2498.244218-H2189^2*5471052.355142+H2189*3994605728.77515-972400879260.135,H2189^3*1396.138889-H2189^2*3002770.071427+H2189*2152080038.43115-513963640099.415)))-$J$1</f>
        <v>72828111.5236816</v>
      </c>
      <c r="J2189" s="47" t="n">
        <f aca="false">I2189*100/$J$2</f>
        <v>82.8133778437436</v>
      </c>
      <c r="L2189" s="41" t="n">
        <f aca="false">[4]Plan1!$C2184</f>
        <v>-2.28</v>
      </c>
      <c r="M2189" s="41" t="n">
        <f aca="false">$O$5 + L2189</f>
        <v>836.5</v>
      </c>
      <c r="N2189" s="47" t="n">
        <f aca="false">IF(M2189&gt;$O$5,$O$2+$O$1,(M2189^3*3270.5936-M2189^2*8015778.389801+M2189*6549018422.82398-1783686174686.87))-$O$1</f>
        <v>28382533.0097656</v>
      </c>
      <c r="O2189" s="41" t="n">
        <f aca="false">N2189*100/$O$2</f>
        <v>72.61398506554</v>
      </c>
      <c r="R2189" s="47" t="n">
        <f aca="false">SUM(D2189,I2189,N2189)</f>
        <v>213443281.850586</v>
      </c>
      <c r="S2189" s="41" t="n">
        <f aca="false">R2189*100/$R$2</f>
        <v>77.3321806973351</v>
      </c>
      <c r="U2189" s="41" t="n">
        <f aca="false">[1]Plan1!$B2184</f>
        <v>17.39</v>
      </c>
    </row>
    <row r="2190" customFormat="false" ht="15" hidden="false" customHeight="false" outlineLevel="0" collapsed="false">
      <c r="A2190" s="46" t="n">
        <v>44188</v>
      </c>
      <c r="B2190" s="41" t="n">
        <f aca="false">[2]Plan1!$C2185</f>
        <v>-3.48</v>
      </c>
      <c r="C2190" s="41" t="n">
        <f aca="false">$E$5 + B2190</f>
        <v>777.52</v>
      </c>
      <c r="D2190" s="47" t="n">
        <f aca="false">IF(C2190&gt;$E$5,$E$2+$E$1,(IF(C2190&gt;764.99,C2190^3*3486.59308-C2190^2*7860012.00812+C2190*5908819377.96283-1481278321001.59,IF(C2190&gt;752.99,C2190^3*3588.471445-C2190^2*8028757.56264+C2190*5988077680.84934-1488767378546.26,C2190^3*899.851852-C2190^2*1969009.674601+C2190*1435480406.01138-348666163343.76))))-$E$1</f>
        <v>112422798.922607</v>
      </c>
      <c r="E2190" s="47" t="n">
        <f aca="false">D2190*100/$E$2</f>
        <v>75.4621576552656</v>
      </c>
      <c r="G2190" s="41" t="n">
        <f aca="false">[3]Plan1!$C2185</f>
        <v>-2.05</v>
      </c>
      <c r="H2190" s="41" t="n">
        <f aca="false">$J$5 + G2190</f>
        <v>757.95</v>
      </c>
      <c r="I2190" s="47" t="n">
        <f aca="false">IF(H2190&gt;$J$5,$J$2+$J$1,(IF(H2190&gt;739.99,H2190^3*2498.244218-H2190^2*5471052.355142+H2190*3994605728.77515-972400879260.135,H2190^3*1396.138889-H2190^2*3002770.071427+H2190*2152080038.43115-513963640099.415)))-$J$1</f>
        <v>73360607.8278809</v>
      </c>
      <c r="J2190" s="47" t="n">
        <f aca="false">I2190*100/$J$2</f>
        <v>83.4188832827486</v>
      </c>
      <c r="L2190" s="41" t="n">
        <f aca="false">[4]Plan1!$C2185</f>
        <v>-2.24</v>
      </c>
      <c r="M2190" s="41" t="n">
        <f aca="false">$O$5 + L2190</f>
        <v>836.54</v>
      </c>
      <c r="N2190" s="47" t="n">
        <f aca="false">IF(M2190&gt;$O$5,$O$2+$O$1,(M2190^3*3270.5936-M2190^2*8015778.389801+M2190*6549018422.82398-1783686174686.87))-$O$1</f>
        <v>28552465.3564453</v>
      </c>
      <c r="O2190" s="41" t="n">
        <f aca="false">N2190*100/$O$2</f>
        <v>73.0487406555258</v>
      </c>
      <c r="R2190" s="47" t="n">
        <f aca="false">SUM(D2190,I2190,N2190)</f>
        <v>214335872.106934</v>
      </c>
      <c r="S2190" s="41" t="n">
        <f aca="false">R2190*100/$R$2</f>
        <v>77.655573171411</v>
      </c>
      <c r="U2190" s="41" t="n">
        <f aca="false">[1]Plan1!$B2185</f>
        <v>63.19</v>
      </c>
    </row>
    <row r="2191" customFormat="false" ht="15" hidden="false" customHeight="false" outlineLevel="0" collapsed="false">
      <c r="A2191" s="46" t="n">
        <v>44189</v>
      </c>
      <c r="B2191" s="41" t="n">
        <f aca="false">[2]Plan1!$C2186</f>
        <v>-3.41</v>
      </c>
      <c r="C2191" s="41" t="n">
        <f aca="false">$E$5 + B2191</f>
        <v>777.59</v>
      </c>
      <c r="D2191" s="47" t="n">
        <f aca="false">IF(C2191&gt;$E$5,$E$2+$E$1,(IF(C2191&gt;764.99,C2191^3*3486.59308-C2191^2*7860012.00812+C2191*5908819377.96283-1481278321001.59,IF(C2191&gt;752.99,C2191^3*3588.471445-C2191^2*8028757.56264+C2191*5988077680.84934-1488767378546.26,C2191^3*899.851852-C2191^2*1969009.674601+C2191*1435480406.01138-348666163343.76))))-$E$1</f>
        <v>113090083.495361</v>
      </c>
      <c r="E2191" s="47" t="n">
        <f aca="false">D2191*100/$E$2</f>
        <v>75.9100626541862</v>
      </c>
      <c r="G2191" s="41" t="n">
        <f aca="false">[3]Plan1!$C2186</f>
        <v>-2.01</v>
      </c>
      <c r="H2191" s="41" t="n">
        <f aca="false">$J$5 + G2191</f>
        <v>757.99</v>
      </c>
      <c r="I2191" s="47" t="n">
        <f aca="false">IF(H2191&gt;$J$5,$J$2+$J$1,(IF(H2191&gt;739.99,H2191^3*2498.244218-H2191^2*5471052.355142+H2191*3994605728.77515-972400879260.135,H2191^3*1396.138889-H2191^2*3002770.071427+H2191*2152080038.43115-513963640099.415)))-$J$1</f>
        <v>73627861.4851074</v>
      </c>
      <c r="J2191" s="47" t="n">
        <f aca="false">I2191*100/$J$2</f>
        <v>83.7227793694791</v>
      </c>
      <c r="L2191" s="41" t="n">
        <f aca="false">[4]Plan1!$C2186</f>
        <v>-2.22</v>
      </c>
      <c r="M2191" s="41" t="n">
        <f aca="false">$O$5 + L2191</f>
        <v>836.56</v>
      </c>
      <c r="N2191" s="47" t="n">
        <f aca="false">IF(M2191&gt;$O$5,$O$2+$O$1,(M2191^3*3270.5936-M2191^2*8015778.389801+M2191*6549018422.82398-1783686174686.87))-$O$1</f>
        <v>28637662.0532227</v>
      </c>
      <c r="O2191" s="41" t="n">
        <f aca="false">N2191*100/$O$2</f>
        <v>73.2667082225958</v>
      </c>
      <c r="R2191" s="47" t="n">
        <f aca="false">SUM(D2191,I2191,N2191)</f>
        <v>215355607.033691</v>
      </c>
      <c r="S2191" s="41" t="n">
        <f aca="false">R2191*100/$R$2</f>
        <v>78.0250311601362</v>
      </c>
      <c r="U2191" s="41" t="n">
        <f aca="false">[1]Plan1!$B2186</f>
        <v>31.99</v>
      </c>
    </row>
    <row r="2192" customFormat="false" ht="15" hidden="false" customHeight="false" outlineLevel="0" collapsed="false">
      <c r="A2192" s="46" t="n">
        <v>44190</v>
      </c>
      <c r="B2192" s="41" t="n">
        <f aca="false">[2]Plan1!$C2187</f>
        <v>-3.34</v>
      </c>
      <c r="C2192" s="41" t="n">
        <f aca="false">$E$5 + B2192</f>
        <v>777.66</v>
      </c>
      <c r="D2192" s="47" t="n">
        <f aca="false">IF(C2192&gt;$E$5,$E$2+$E$1,(IF(C2192&gt;764.99,C2192^3*3486.59308-C2192^2*7860012.00812+C2192*5908819377.96283-1481278321001.59,IF(C2192&gt;752.99,C2192^3*3588.471445-C2192^2*8028757.56264+C2192*5988077680.84934-1488767378546.26,C2192^3*899.851852-C2192^2*1969009.674601+C2192*1435480406.01138-348666163343.76))))-$E$1</f>
        <v>113760047.462646</v>
      </c>
      <c r="E2192" s="47" t="n">
        <f aca="false">D2192*100/$E$2</f>
        <v>76.3597661574535</v>
      </c>
      <c r="G2192" s="41" t="n">
        <f aca="false">[3]Plan1!$C2187</f>
        <v>-1.91</v>
      </c>
      <c r="H2192" s="41" t="n">
        <f aca="false">$J$5 + G2192</f>
        <v>758.09</v>
      </c>
      <c r="I2192" s="47" t="n">
        <f aca="false">IF(H2192&gt;$J$5,$J$2+$J$1,(IF(H2192&gt;739.99,H2192^3*2498.244218-H2192^2*5471052.355142+H2192*3994605728.77515-972400879260.135,H2192^3*1396.138889-H2192^2*3002770.071427+H2192*2152080038.43115-513963640099.415)))-$J$1</f>
        <v>74298936.0478516</v>
      </c>
      <c r="J2192" s="47" t="n">
        <f aca="false">I2192*100/$J$2</f>
        <v>84.4858631590098</v>
      </c>
      <c r="L2192" s="41" t="n">
        <f aca="false">[4]Plan1!$C2187</f>
        <v>-2.11</v>
      </c>
      <c r="M2192" s="41" t="n">
        <f aca="false">$O$5 + L2192</f>
        <v>836.67</v>
      </c>
      <c r="N2192" s="47" t="n">
        <f aca="false">IF(M2192&gt;$O$5,$O$2+$O$1,(M2192^3*3270.5936-M2192^2*8015778.389801+M2192*6549018422.82398-1783686174686.87))-$O$1</f>
        <v>29108998.9169922</v>
      </c>
      <c r="O2192" s="41" t="n">
        <f aca="false">N2192*100/$O$2</f>
        <v>74.4725783249867</v>
      </c>
      <c r="R2192" s="47" t="n">
        <f aca="false">SUM(D2192,I2192,N2192)</f>
        <v>217167982.42749</v>
      </c>
      <c r="S2192" s="41" t="n">
        <f aca="false">R2192*100/$R$2</f>
        <v>78.6816690277209</v>
      </c>
      <c r="U2192" s="41" t="n">
        <f aca="false">[1]Plan1!$B2187</f>
        <v>84.59</v>
      </c>
    </row>
    <row r="2193" customFormat="false" ht="15" hidden="false" customHeight="false" outlineLevel="0" collapsed="false">
      <c r="A2193" s="46" t="n">
        <v>44191</v>
      </c>
      <c r="B2193" s="41" t="n">
        <f aca="false">[2]Plan1!$C2188</f>
        <v>-3.25</v>
      </c>
      <c r="C2193" s="41" t="n">
        <f aca="false">$E$5 + B2193</f>
        <v>777.75</v>
      </c>
      <c r="D2193" s="47" t="n">
        <f aca="false">IF(C2193&gt;$E$5,$E$2+$E$1,(IF(C2193&gt;764.99,C2193^3*3486.59308-C2193^2*7860012.00812+C2193*5908819377.96283-1481278321001.59,IF(C2193&gt;752.99,C2193^3*3588.471445-C2193^2*8028757.56264+C2193*5988077680.84934-1488767378546.26,C2193^3*899.851852-C2193^2*1969009.674601+C2193*1435480406.01138-348666163343.76))))-$E$1</f>
        <v>114625378.326416</v>
      </c>
      <c r="E2193" s="47" t="n">
        <f aca="false">D2193*100/$E$2</f>
        <v>76.9406068293772</v>
      </c>
      <c r="G2193" s="41" t="n">
        <f aca="false">[3]Plan1!$C2188</f>
        <v>-1.83</v>
      </c>
      <c r="H2193" s="41" t="n">
        <f aca="false">$J$5 + G2193</f>
        <v>758.17</v>
      </c>
      <c r="I2193" s="47" t="n">
        <f aca="false">IF(H2193&gt;$J$5,$J$2+$J$1,(IF(H2193&gt;739.99,H2193^3*2498.244218-H2193^2*5471052.355142+H2193*3994605728.77515-972400879260.135,H2193^3*1396.138889-H2193^2*3002770.071427+H2193*2152080038.43115-513963640099.415)))-$J$1</f>
        <v>74838828.0439453</v>
      </c>
      <c r="J2193" s="47" t="n">
        <f aca="false">I2193*100/$J$2</f>
        <v>85.099778293316</v>
      </c>
      <c r="L2193" s="41" t="n">
        <f aca="false">[4]Plan1!$C2188</f>
        <v>-2.08</v>
      </c>
      <c r="M2193" s="41" t="n">
        <f aca="false">$O$5 + L2193</f>
        <v>836.7</v>
      </c>
      <c r="N2193" s="47" t="n">
        <f aca="false">IF(M2193&gt;$O$5,$O$2+$O$1,(M2193^3*3270.5936-M2193^2*8015778.389801+M2193*6549018422.82398-1783686174686.87))-$O$1</f>
        <v>29238356.7001953</v>
      </c>
      <c r="O2193" s="41" t="n">
        <f aca="false">N2193*100/$O$2</f>
        <v>74.8035277907864</v>
      </c>
      <c r="R2193" s="47" t="n">
        <f aca="false">SUM(D2193,I2193,N2193)</f>
        <v>218702563.070557</v>
      </c>
      <c r="S2193" s="41" t="n">
        <f aca="false">R2193*100/$R$2</f>
        <v>79.2376596710213</v>
      </c>
      <c r="U2193" s="41" t="n">
        <f aca="false">[1]Plan1!$B2188</f>
        <v>30.22</v>
      </c>
    </row>
    <row r="2194" customFormat="false" ht="15" hidden="false" customHeight="false" outlineLevel="0" collapsed="false">
      <c r="A2194" s="46" t="n">
        <v>44192</v>
      </c>
      <c r="B2194" s="41" t="n">
        <f aca="false">[2]Plan1!$C2189</f>
        <v>-3.2</v>
      </c>
      <c r="C2194" s="41" t="n">
        <f aca="false">$E$5 + B2194</f>
        <v>777.8</v>
      </c>
      <c r="D2194" s="47" t="n">
        <f aca="false">IF(C2194&gt;$E$5,$E$2+$E$1,(IF(C2194&gt;764.99,C2194^3*3486.59308-C2194^2*7860012.00812+C2194*5908819377.96283-1481278321001.59,IF(C2194&gt;752.99,C2194^3*3588.471445-C2194^2*8028757.56264+C2194*5988077680.84934-1488767378546.26,C2194^3*899.851852-C2194^2*1969009.674601+C2194*1435480406.01138-348666163343.76))))-$E$1</f>
        <v>115108042.287354</v>
      </c>
      <c r="E2194" s="47" t="n">
        <f aca="false">D2194*100/$E$2</f>
        <v>77.2645879458752</v>
      </c>
      <c r="G2194" s="41" t="n">
        <f aca="false">[3]Plan1!$C2189</f>
        <v>-1.81</v>
      </c>
      <c r="H2194" s="41" t="n">
        <f aca="false">$J$5 + G2194</f>
        <v>758.19</v>
      </c>
      <c r="I2194" s="47" t="n">
        <f aca="false">IF(H2194&gt;$J$5,$J$2+$J$1,(IF(H2194&gt;739.99,H2194^3*2498.244218-H2194^2*5471052.355142+H2194*3994605728.77515-972400879260.135,H2194^3*1396.138889-H2194^2*3002770.071427+H2194*2152080038.43115-513963640099.415)))-$J$1</f>
        <v>74974223.201416</v>
      </c>
      <c r="J2194" s="47" t="n">
        <f aca="false">I2194*100/$J$2</f>
        <v>85.2537371163481</v>
      </c>
      <c r="L2194" s="41" t="n">
        <f aca="false">[4]Plan1!$C2189</f>
        <v>-2.08</v>
      </c>
      <c r="M2194" s="41" t="n">
        <f aca="false">$O$5 + L2194</f>
        <v>836.7</v>
      </c>
      <c r="N2194" s="47" t="n">
        <f aca="false">IF(M2194&gt;$O$5,$O$2+$O$1,(M2194^3*3270.5936-M2194^2*8015778.389801+M2194*6549018422.82398-1783686174686.87))-$O$1</f>
        <v>29238356.7001953</v>
      </c>
      <c r="O2194" s="41" t="n">
        <f aca="false">N2194*100/$O$2</f>
        <v>74.8035277907864</v>
      </c>
      <c r="R2194" s="47" t="n">
        <f aca="false">SUM(D2194,I2194,N2194)</f>
        <v>219320622.188965</v>
      </c>
      <c r="S2194" s="41" t="n">
        <f aca="false">R2194*100/$R$2</f>
        <v>79.4615873534106</v>
      </c>
      <c r="U2194" s="41" t="n">
        <f aca="false">[1]Plan1!$B2189</f>
        <v>26.79</v>
      </c>
    </row>
    <row r="2195" customFormat="false" ht="15" hidden="false" customHeight="false" outlineLevel="0" collapsed="false">
      <c r="A2195" s="46" t="n">
        <v>44193</v>
      </c>
      <c r="B2195" s="41" t="n">
        <f aca="false">[2]Plan1!$C2190</f>
        <v>-3.16</v>
      </c>
      <c r="C2195" s="41" t="n">
        <f aca="false">$E$5 + B2195</f>
        <v>777.84</v>
      </c>
      <c r="D2195" s="47" t="n">
        <f aca="false">IF(C2195&gt;$E$5,$E$2+$E$1,(IF(C2195&gt;764.99,C2195^3*3486.59308-C2195^2*7860012.00812+C2195*5908819377.96283-1481278321001.59,IF(C2195&gt;752.99,C2195^3*3588.471445-C2195^2*8028757.56264+C2195*5988077680.84934-1488767378546.26,C2195^3*899.851852-C2195^2*1969009.674601+C2195*1435480406.01138-348666163343.76))))-$E$1</f>
        <v>115495165.506592</v>
      </c>
      <c r="E2195" s="47" t="n">
        <f aca="false">D2195*100/$E$2</f>
        <v>77.5244387384381</v>
      </c>
      <c r="G2195" s="41" t="n">
        <f aca="false">[3]Plan1!$C2190</f>
        <v>-1.78</v>
      </c>
      <c r="H2195" s="41" t="n">
        <f aca="false">$J$5 + G2195</f>
        <v>758.22</v>
      </c>
      <c r="I2195" s="47" t="n">
        <f aca="false">IF(H2195&gt;$J$5,$J$2+$J$1,(IF(H2195&gt;739.99,H2195^3*2498.244218-H2195^2*5471052.355142+H2195*3994605728.77515-972400879260.135,H2195^3*1396.138889-H2195^2*3002770.071427+H2195*2152080038.43115-513963640099.415)))-$J$1</f>
        <v>75177633.0437012</v>
      </c>
      <c r="J2195" s="47" t="n">
        <f aca="false">I2195*100/$J$2</f>
        <v>85.4850359345361</v>
      </c>
      <c r="L2195" s="41" t="n">
        <f aca="false">[4]Plan1!$C2190</f>
        <v>-2.1</v>
      </c>
      <c r="M2195" s="41" t="n">
        <f aca="false">$O$5 + L2195</f>
        <v>836.68</v>
      </c>
      <c r="N2195" s="47" t="n">
        <f aca="false">IF(M2195&gt;$O$5,$O$2+$O$1,(M2195^3*3270.5936-M2195^2*8015778.389801+M2195*6549018422.82398-1783686174686.87))-$O$1</f>
        <v>29152079.4624023</v>
      </c>
      <c r="O2195" s="41" t="n">
        <f aca="false">N2195*100/$O$2</f>
        <v>74.5827957632947</v>
      </c>
      <c r="R2195" s="47" t="n">
        <f aca="false">SUM(D2195,I2195,N2195)</f>
        <v>219824878.012695</v>
      </c>
      <c r="S2195" s="41" t="n">
        <f aca="false">R2195*100/$R$2</f>
        <v>79.644283206568</v>
      </c>
      <c r="U2195" s="41" t="n">
        <f aca="false">[1]Plan1!$B2190</f>
        <v>20.63</v>
      </c>
    </row>
    <row r="2196" customFormat="false" ht="15" hidden="false" customHeight="false" outlineLevel="0" collapsed="false">
      <c r="A2196" s="46" t="n">
        <v>44194</v>
      </c>
      <c r="B2196" s="41" t="n">
        <f aca="false">[2]Plan1!$C2191</f>
        <v>-3.14</v>
      </c>
      <c r="C2196" s="41" t="n">
        <f aca="false">$E$5 + B2196</f>
        <v>777.86</v>
      </c>
      <c r="D2196" s="47" t="n">
        <f aca="false">IF(C2196&gt;$E$5,$E$2+$E$1,(IF(C2196&gt;764.99,C2196^3*3486.59308-C2196^2*7860012.00812+C2196*5908819377.96283-1481278321001.59,IF(C2196&gt;752.99,C2196^3*3588.471445-C2196^2*8028757.56264+C2196*5988077680.84934-1488767378546.26,C2196^3*899.851852-C2196^2*1969009.674601+C2196*1435480406.01138-348666163343.76))))-$E$1</f>
        <v>115689058.26001</v>
      </c>
      <c r="E2196" s="47" t="n">
        <f aca="false">D2196*100/$E$2</f>
        <v>77.6545864101458</v>
      </c>
      <c r="G2196" s="41" t="n">
        <f aca="false">[3]Plan1!$C2191</f>
        <v>-1.78</v>
      </c>
      <c r="H2196" s="41" t="n">
        <f aca="false">$J$5 + G2196</f>
        <v>758.22</v>
      </c>
      <c r="I2196" s="47" t="n">
        <f aca="false">IF(H2196&gt;$J$5,$J$2+$J$1,(IF(H2196&gt;739.99,H2196^3*2498.244218-H2196^2*5471052.355142+H2196*3994605728.77515-972400879260.135,H2196^3*1396.138889-H2196^2*3002770.071427+H2196*2152080038.43115-513963640099.415)))-$J$1</f>
        <v>75177633.0437012</v>
      </c>
      <c r="J2196" s="47" t="n">
        <f aca="false">I2196*100/$J$2</f>
        <v>85.4850359345361</v>
      </c>
      <c r="L2196" s="41" t="n">
        <f aca="false">[4]Plan1!$C2191</f>
        <v>-2.12</v>
      </c>
      <c r="M2196" s="41" t="n">
        <f aca="false">$O$5 + L2196</f>
        <v>836.66</v>
      </c>
      <c r="N2196" s="47" t="n">
        <f aca="false">IF(M2196&gt;$O$5,$O$2+$O$1,(M2196^3*3270.5936-M2196^2*8015778.389801+M2196*6549018422.82398-1783686174686.87))-$O$1</f>
        <v>29065957.0581055</v>
      </c>
      <c r="O2196" s="41" t="n">
        <f aca="false">N2196*100/$O$2</f>
        <v>74.3624598624338</v>
      </c>
      <c r="R2196" s="47" t="n">
        <f aca="false">SUM(D2196,I2196,N2196)</f>
        <v>219932648.361816</v>
      </c>
      <c r="S2196" s="41" t="n">
        <f aca="false">R2196*100/$R$2</f>
        <v>79.6833292521488</v>
      </c>
      <c r="U2196" s="41" t="n">
        <f aca="false">[1]Plan1!$B2191</f>
        <v>19.11</v>
      </c>
    </row>
    <row r="2197" customFormat="false" ht="15" hidden="false" customHeight="false" outlineLevel="0" collapsed="false">
      <c r="A2197" s="46" t="n">
        <v>44195</v>
      </c>
      <c r="B2197" s="41" t="n">
        <f aca="false">[2]Plan1!$C2192</f>
        <v>-3.12</v>
      </c>
      <c r="C2197" s="41" t="n">
        <f aca="false">$E$5 + B2197</f>
        <v>777.88</v>
      </c>
      <c r="D2197" s="47" t="n">
        <f aca="false">IF(C2197&gt;$E$5,$E$2+$E$1,(IF(C2197&gt;764.99,C2197^3*3486.59308-C2197^2*7860012.00812+C2197*5908819377.96283-1481278321001.59,IF(C2197&gt;752.99,C2197^3*3588.471445-C2197^2*8028757.56264+C2197*5988077680.84934-1488767378546.26,C2197^3*899.851852-C2197^2*1969009.674601+C2197*1435480406.01138-348666163343.76))))-$E$1</f>
        <v>115883171.998291</v>
      </c>
      <c r="E2197" s="47" t="n">
        <f aca="false">D2197*100/$E$2</f>
        <v>77.7848824147072</v>
      </c>
      <c r="G2197" s="41" t="n">
        <f aca="false">[3]Plan1!$C2192</f>
        <v>-1.78</v>
      </c>
      <c r="H2197" s="41" t="n">
        <f aca="false">$J$5 + G2197</f>
        <v>758.22</v>
      </c>
      <c r="I2197" s="47" t="n">
        <f aca="false">IF(H2197&gt;$J$5,$J$2+$J$1,(IF(H2197&gt;739.99,H2197^3*2498.244218-H2197^2*5471052.355142+H2197*3994605728.77515-972400879260.135,H2197^3*1396.138889-H2197^2*3002770.071427+H2197*2152080038.43115-513963640099.415)))-$J$1</f>
        <v>75177633.0437012</v>
      </c>
      <c r="J2197" s="47" t="n">
        <f aca="false">I2197*100/$J$2</f>
        <v>85.4850359345361</v>
      </c>
      <c r="L2197" s="41" t="n">
        <f aca="false">[4]Plan1!$C2192</f>
        <v>-2.13</v>
      </c>
      <c r="M2197" s="41" t="n">
        <f aca="false">$O$5 + L2197</f>
        <v>836.65</v>
      </c>
      <c r="N2197" s="47" t="n">
        <f aca="false">IF(M2197&gt;$O$5,$O$2+$O$1,(M2197^3*3270.5936-M2197^2*8015778.389801+M2197*6549018422.82398-1783686174686.87))-$O$1</f>
        <v>29022953.8706055</v>
      </c>
      <c r="O2197" s="41" t="n">
        <f aca="false">N2197*100/$O$2</f>
        <v>74.2524403369101</v>
      </c>
      <c r="R2197" s="47" t="n">
        <f aca="false">SUM(D2197,I2197,N2197)</f>
        <v>220083758.912598</v>
      </c>
      <c r="S2197" s="41" t="n">
        <f aca="false">R2197*100/$R$2</f>
        <v>79.7380777938549</v>
      </c>
      <c r="U2197" s="41" t="n">
        <f aca="false">[1]Plan1!$B2192</f>
        <v>14.81</v>
      </c>
    </row>
    <row r="2198" customFormat="false" ht="15" hidden="false" customHeight="false" outlineLevel="0" collapsed="false">
      <c r="A2198" s="46" t="n">
        <v>44196</v>
      </c>
      <c r="B2198" s="41" t="n">
        <f aca="false">[2]Plan1!$C2193</f>
        <v>-3.13</v>
      </c>
      <c r="C2198" s="41" t="n">
        <f aca="false">$E$5 + B2198</f>
        <v>777.87</v>
      </c>
      <c r="D2198" s="47" t="n">
        <f aca="false">IF(C2198&gt;$E$5,$E$2+$E$1,(IF(C2198&gt;764.99,C2198^3*3486.59308-C2198^2*7860012.00812+C2198*5908819377.96283-1481278321001.59,IF(C2198&gt;752.99,C2198^3*3588.471445-C2198^2*8028757.56264+C2198*5988077680.84934-1488767378546.26,C2198^3*899.851852-C2198^2*1969009.674601+C2198*1435480406.01138-348666163343.76))))-$E$1</f>
        <v>115786087.49585</v>
      </c>
      <c r="E2198" s="47" t="n">
        <f aca="false">D2198*100/$E$2</f>
        <v>77.719715863978</v>
      </c>
      <c r="G2198" s="41" t="n">
        <f aca="false">[3]Plan1!$C2193</f>
        <v>-1.79</v>
      </c>
      <c r="H2198" s="41" t="n">
        <f aca="false">$J$5 + G2198</f>
        <v>758.21</v>
      </c>
      <c r="I2198" s="47" t="n">
        <f aca="false">IF(H2198&gt;$J$5,$J$2+$J$1,(IF(H2198&gt;739.99,H2198^3*2498.244218-H2198^2*5471052.355142+H2198*3994605728.77515-972400879260.135,H2198^3*1396.138889-H2198^2*3002770.071427+H2198*2152080038.43115-513963640099.415)))-$J$1</f>
        <v>75109787.4616699</v>
      </c>
      <c r="J2198" s="47" t="n">
        <f aca="false">I2198*100/$J$2</f>
        <v>85.4078882273907</v>
      </c>
      <c r="L2198" s="41" t="n">
        <f aca="false">[4]Plan1!$C2193</f>
        <v>-2.14</v>
      </c>
      <c r="M2198" s="41" t="n">
        <f aca="false">$O$5 + L2198</f>
        <v>836.64</v>
      </c>
      <c r="N2198" s="47" t="n">
        <f aca="false">IF(M2198&gt;$O$5,$O$2+$O$1,(M2198^3*3270.5936-M2198^2*8015778.389801+M2198*6549018422.82398-1783686174686.87))-$O$1</f>
        <v>28979989.3325195</v>
      </c>
      <c r="O2198" s="41" t="n">
        <f aca="false">N2198*100/$O$2</f>
        <v>74.1425196922007</v>
      </c>
      <c r="R2198" s="47" t="n">
        <f aca="false">SUM(D2198,I2198,N2198)</f>
        <v>219875864.290039</v>
      </c>
      <c r="S2198" s="41" t="n">
        <f aca="false">R2198*100/$R$2</f>
        <v>79.662755936084</v>
      </c>
      <c r="U2198" s="41" t="n">
        <f aca="false">[1]Plan1!$B2193</f>
        <v>15.73</v>
      </c>
    </row>
    <row r="2199" customFormat="false" ht="15" hidden="false" customHeight="false" outlineLevel="0" collapsed="false">
      <c r="A2199" s="46" t="n">
        <v>44197</v>
      </c>
      <c r="B2199" s="41" t="n">
        <f aca="false">[2]Plan1!$C2194</f>
        <v>-3.14</v>
      </c>
      <c r="C2199" s="41" t="n">
        <f aca="false">$E$5 + B2199</f>
        <v>777.86</v>
      </c>
      <c r="D2199" s="47" t="n">
        <f aca="false">IF(C2199&gt;$E$5,$E$2+$E$1,(IF(C2199&gt;764.99,C2199^3*3486.59308-C2199^2*7860012.00812+C2199*5908819377.96283-1481278321001.59,IF(C2199&gt;752.99,C2199^3*3588.471445-C2199^2*8028757.56264+C2199*5988077680.84934-1488767378546.26,C2199^3*899.851852-C2199^2*1969009.674601+C2199*1435480406.01138-348666163343.76))))-$E$1</f>
        <v>115689058.26001</v>
      </c>
      <c r="E2199" s="47" t="n">
        <f aca="false">D2199*100/$E$2</f>
        <v>77.6545864101458</v>
      </c>
      <c r="G2199" s="41" t="n">
        <f aca="false">[3]Plan1!$C2194</f>
        <v>-1.8</v>
      </c>
      <c r="H2199" s="41" t="n">
        <f aca="false">$J$5 + G2199</f>
        <v>758.2</v>
      </c>
      <c r="I2199" s="47" t="n">
        <f aca="false">IF(H2199&gt;$J$5,$J$2+$J$1,(IF(H2199&gt;739.99,H2199^3*2498.244218-H2199^2*5471052.355142+H2199*3994605728.77515-972400879260.135,H2199^3*1396.138889-H2199^2*3002770.071427+H2199*2152080038.43115-513963640099.415)))-$J$1</f>
        <v>75041984.1862793</v>
      </c>
      <c r="J2199" s="47" t="n">
        <f aca="false">I2199*100/$J$2</f>
        <v>85.3307886274356</v>
      </c>
      <c r="L2199" s="41" t="n">
        <f aca="false">[4]Plan1!$C2194</f>
        <v>-2.18</v>
      </c>
      <c r="M2199" s="41" t="n">
        <f aca="false">$O$5 + L2199</f>
        <v>836.6</v>
      </c>
      <c r="N2199" s="47" t="n">
        <f aca="false">IF(M2199&gt;$O$5,$O$2+$O$1,(M2199^3*3270.5936-M2199^2*8015778.389801+M2199*6549018422.82398-1783686174686.87))-$O$1</f>
        <v>28808517.2802734</v>
      </c>
      <c r="O2199" s="41" t="n">
        <f aca="false">N2199*100/$O$2</f>
        <v>73.7038249133847</v>
      </c>
      <c r="R2199" s="47" t="n">
        <f aca="false">SUM(D2199,I2199,N2199)</f>
        <v>219539559.726563</v>
      </c>
      <c r="S2199" s="41" t="n">
        <f aca="false">R2199*100/$R$2</f>
        <v>79.5409101462019</v>
      </c>
      <c r="U2199" s="41" t="n">
        <f aca="false">[1]Plan1!$B2194</f>
        <v>17.15</v>
      </c>
    </row>
    <row r="2200" customFormat="false" ht="15" hidden="false" customHeight="false" outlineLevel="0" collapsed="false">
      <c r="A2200" s="46" t="n">
        <v>44198</v>
      </c>
      <c r="B2200" s="41" t="n">
        <f aca="false">[2]Plan1!$C2195</f>
        <v>-3.1</v>
      </c>
      <c r="C2200" s="41" t="n">
        <f aca="false">$E$5 + B2200</f>
        <v>777.9</v>
      </c>
      <c r="D2200" s="47" t="n">
        <f aca="false">IF(C2200&gt;$E$5,$E$2+$E$1,(IF(C2200&gt;764.99,C2200^3*3486.59308-C2200^2*7860012.00812+C2200*5908819377.96283-1481278321001.59,IF(C2200&gt;752.99,C2200^3*3588.471445-C2200^2*8028757.56264+C2200*5988077680.84934-1488767378546.26,C2200^3*899.851852-C2200^2*1969009.674601+C2200*1435480406.01138-348666163343.76))))-$E$1</f>
        <v>116077506.890381</v>
      </c>
      <c r="E2200" s="47" t="n">
        <f aca="false">D2200*100/$E$2</f>
        <v>77.9153268655245</v>
      </c>
      <c r="G2200" s="41" t="n">
        <f aca="false">[3]Plan1!$C2195</f>
        <v>-1.8</v>
      </c>
      <c r="H2200" s="41" t="n">
        <f aca="false">$J$5 + G2200</f>
        <v>758.2</v>
      </c>
      <c r="I2200" s="47" t="n">
        <f aca="false">IF(H2200&gt;$J$5,$J$2+$J$1,(IF(H2200&gt;739.99,H2200^3*2498.244218-H2200^2*5471052.355142+H2200*3994605728.77515-972400879260.135,H2200^3*1396.138889-H2200^2*3002770.071427+H2200*2152080038.43115-513963640099.415)))-$J$1</f>
        <v>75041984.1862793</v>
      </c>
      <c r="J2200" s="47" t="n">
        <f aca="false">I2200*100/$J$2</f>
        <v>85.3307886274356</v>
      </c>
      <c r="L2200" s="41" t="n">
        <f aca="false">[4]Plan1!$C2195</f>
        <v>-2.1</v>
      </c>
      <c r="M2200" s="41" t="n">
        <f aca="false">$O$5 + L2200</f>
        <v>836.68</v>
      </c>
      <c r="N2200" s="47" t="n">
        <f aca="false">IF(M2200&gt;$O$5,$O$2+$O$1,(M2200^3*3270.5936-M2200^2*8015778.389801+M2200*6549018422.82398-1783686174686.87))-$O$1</f>
        <v>29152079.4624023</v>
      </c>
      <c r="O2200" s="41" t="n">
        <f aca="false">N2200*100/$O$2</f>
        <v>74.5827957632947</v>
      </c>
      <c r="R2200" s="47" t="n">
        <f aca="false">SUM(D2200,I2200,N2200)</f>
        <v>220271570.539063</v>
      </c>
      <c r="S2200" s="41" t="n">
        <f aca="false">R2200*100/$R$2</f>
        <v>79.8061234240988</v>
      </c>
      <c r="U2200" s="41" t="n">
        <f aca="false">[1]Plan1!$B2195</f>
        <v>34.39</v>
      </c>
    </row>
    <row r="2201" customFormat="false" ht="15" hidden="false" customHeight="false" outlineLevel="0" collapsed="false">
      <c r="A2201" s="46" t="n">
        <v>44199</v>
      </c>
      <c r="B2201" s="41" t="n">
        <f aca="false">[2]Plan1!$C2196</f>
        <v>-3</v>
      </c>
      <c r="C2201" s="41" t="n">
        <f aca="false">$E$5 + B2201</f>
        <v>778</v>
      </c>
      <c r="D2201" s="47" t="n">
        <f aca="false">IF(C2201&gt;$E$5,$E$2+$E$1,(IF(C2201&gt;764.99,C2201^3*3486.59308-C2201^2*7860012.00812+C2201*5908819377.96283-1481278321001.59,IF(C2201&gt;752.99,C2201^3*3588.471445-C2201^2*8028757.56264+C2201*5988077680.84934-1488767378546.26,C2201^3*899.851852-C2201^2*1969009.674601+C2201*1435480406.01138-348666163343.76))))-$E$1</f>
        <v>117052504.496826</v>
      </c>
      <c r="E2201" s="47" t="n">
        <f aca="false">D2201*100/$E$2</f>
        <v>78.5697797327026</v>
      </c>
      <c r="G2201" s="41" t="n">
        <f aca="false">[3]Plan1!$C2196</f>
        <v>-1.75</v>
      </c>
      <c r="H2201" s="41" t="n">
        <f aca="false">$J$5 + G2201</f>
        <v>758.25</v>
      </c>
      <c r="I2201" s="47" t="n">
        <f aca="false">IF(H2201&gt;$J$5,$J$2+$J$1,(IF(H2201&gt;739.99,H2201^3*2498.244218-H2201^2*5471052.355142+H2201*3994605728.77515-972400879260.135,H2201^3*1396.138889-H2201^2*3002770.071427+H2201*2152080038.43115-513963640099.415)))-$J$1</f>
        <v>75381423.7724609</v>
      </c>
      <c r="J2201" s="47" t="n">
        <f aca="false">I2201*100/$J$2</f>
        <v>85.716767861518</v>
      </c>
      <c r="L2201" s="41" t="n">
        <f aca="false">[4]Plan1!$C2196</f>
        <v>-2</v>
      </c>
      <c r="M2201" s="41" t="n">
        <f aca="false">$O$5 + L2201</f>
        <v>836.78</v>
      </c>
      <c r="N2201" s="47" t="n">
        <f aca="false">IF(M2201&gt;$O$5,$O$2+$O$1,(M2201^3*3270.5936-M2201^2*8015778.389801+M2201*6549018422.82398-1783686174686.87))-$O$1</f>
        <v>29585017.1303711</v>
      </c>
      <c r="O2201" s="41" t="n">
        <f aca="false">N2201*100/$O$2</f>
        <v>75.6904252107924</v>
      </c>
      <c r="R2201" s="47" t="n">
        <f aca="false">SUM(D2201,I2201,N2201)</f>
        <v>222018945.399658</v>
      </c>
      <c r="S2201" s="41" t="n">
        <f aca="false">R2201*100/$R$2</f>
        <v>80.4392110869851</v>
      </c>
      <c r="U2201" s="41" t="n">
        <f aca="false">[1]Plan1!$B2196</f>
        <v>81.56</v>
      </c>
    </row>
    <row r="2202" customFormat="false" ht="15" hidden="false" customHeight="false" outlineLevel="0" collapsed="false">
      <c r="A2202" s="46" t="n">
        <v>44200</v>
      </c>
      <c r="B2202" s="41" t="n">
        <f aca="false">[2]Plan1!$C2197</f>
        <v>-2.89</v>
      </c>
      <c r="C2202" s="41" t="n">
        <f aca="false">$E$5 + B2202</f>
        <v>778.11</v>
      </c>
      <c r="D2202" s="47" t="n">
        <f aca="false">IF(C2202&gt;$E$5,$E$2+$E$1,(IF(C2202&gt;764.99,C2202^3*3486.59308-C2202^2*7860012.00812+C2202*5908819377.96283-1481278321001.59,IF(C2202&gt;752.99,C2202^3*3588.471445-C2202^2*8028757.56264+C2202*5988077680.84934-1488767378546.26,C2202^3*899.851852-C2202^2*1969009.674601+C2202*1435480406.01138-348666163343.76))))-$E$1</f>
        <v>118131417.453857</v>
      </c>
      <c r="E2202" s="47" t="n">
        <f aca="false">D2202*100/$E$2</f>
        <v>79.293984257408</v>
      </c>
      <c r="G2202" s="41" t="n">
        <f aca="false">[3]Plan1!$C2197</f>
        <v>-1.68</v>
      </c>
      <c r="H2202" s="41" t="n">
        <f aca="false">$J$5 + G2202</f>
        <v>758.32</v>
      </c>
      <c r="I2202" s="47" t="n">
        <f aca="false">IF(H2202&gt;$J$5,$J$2+$J$1,(IF(H2202&gt;739.99,H2202^3*2498.244218-H2202^2*5471052.355142+H2202*3994605728.77515-972400879260.135,H2202^3*1396.138889-H2202^2*3002770.071427+H2202*2152080038.43115-513963640099.415)))-$J$1</f>
        <v>75858418.973877</v>
      </c>
      <c r="J2202" s="47" t="n">
        <f aca="false">I2202*100/$J$2</f>
        <v>86.2591625909444</v>
      </c>
      <c r="L2202" s="41" t="n">
        <f aca="false">[4]Plan1!$C2197</f>
        <v>-1.82</v>
      </c>
      <c r="M2202" s="41" t="n">
        <f aca="false">$O$5 + L2202</f>
        <v>836.96</v>
      </c>
      <c r="N2202" s="47" t="n">
        <f aca="false">IF(M2202&gt;$O$5,$O$2+$O$1,(M2202^3*3270.5936-M2202^2*8015778.389801+M2202*6549018422.82398-1783686174686.87))-$O$1</f>
        <v>30374122.1035156</v>
      </c>
      <c r="O2202" s="41" t="n">
        <f aca="false">N2202*100/$O$2</f>
        <v>77.7092745050167</v>
      </c>
      <c r="R2202" s="47" t="n">
        <f aca="false">SUM(D2202,I2202,N2202)</f>
        <v>224363958.53125</v>
      </c>
      <c r="S2202" s="41" t="n">
        <f aca="false">R2202*100/$R$2</f>
        <v>81.2888277985423</v>
      </c>
      <c r="U2202" s="41" t="n">
        <f aca="false">[1]Plan1!$B2197</f>
        <v>84.08</v>
      </c>
    </row>
    <row r="2203" customFormat="false" ht="15" hidden="false" customHeight="false" outlineLevel="0" collapsed="false">
      <c r="A2203" s="46" t="n">
        <v>44201</v>
      </c>
      <c r="B2203" s="41" t="n">
        <f aca="false">[2]Plan1!$C2198</f>
        <v>-2.84</v>
      </c>
      <c r="C2203" s="41" t="n">
        <f aca="false">$E$5 + B2203</f>
        <v>778.16</v>
      </c>
      <c r="D2203" s="47" t="n">
        <f aca="false">IF(C2203&gt;$E$5,$E$2+$E$1,(IF(C2203&gt;764.99,C2203^3*3486.59308-C2203^2*7860012.00812+C2203*5908819377.96283-1481278321001.59,IF(C2203&gt;752.99,C2203^3*3588.471445-C2203^2*8028757.56264+C2203*5988077680.84934-1488767378546.26,C2203^3*899.851852-C2203^2*1969009.674601+C2203*1435480406.01138-348666163343.76))))-$E$1</f>
        <v>118624061.535889</v>
      </c>
      <c r="E2203" s="47" t="n">
        <f aca="false">D2203*100/$E$2</f>
        <v>79.6246643840589</v>
      </c>
      <c r="G2203" s="41" t="n">
        <f aca="false">[3]Plan1!$C2198</f>
        <v>-1.64</v>
      </c>
      <c r="H2203" s="41" t="n">
        <f aca="false">$J$5 + G2203</f>
        <v>758.36</v>
      </c>
      <c r="I2203" s="47" t="n">
        <f aca="false">IF(H2203&gt;$J$5,$J$2+$J$1,(IF(H2203&gt;739.99,H2203^3*2498.244218-H2203^2*5471052.355142+H2203*3994605728.77515-972400879260.135,H2203^3*1396.138889-H2203^2*3002770.071427+H2203*2152080038.43115-513963640099.415)))-$J$1</f>
        <v>76131921.6853027</v>
      </c>
      <c r="J2203" s="47" t="n">
        <f aca="false">I2203*100/$J$2</f>
        <v>86.5701645228732</v>
      </c>
      <c r="L2203" s="41" t="n">
        <f aca="false">[4]Plan1!$C2198</f>
        <v>-1.78</v>
      </c>
      <c r="M2203" s="41" t="n">
        <f aca="false">$O$5 + L2203</f>
        <v>837</v>
      </c>
      <c r="N2203" s="47" t="n">
        <f aca="false">IF(M2203&gt;$O$5,$O$2+$O$1,(M2203^3*3270.5936-M2203^2*8015778.389801+M2203*6549018422.82398-1783686174686.87))-$O$1</f>
        <v>30551202.0859375</v>
      </c>
      <c r="O2203" s="41" t="n">
        <f aca="false">N2203*100/$O$2</f>
        <v>78.1623166346449</v>
      </c>
      <c r="R2203" s="47" t="n">
        <f aca="false">SUM(D2203,I2203,N2203)</f>
        <v>225307185.307129</v>
      </c>
      <c r="S2203" s="41" t="n">
        <f aca="false">R2203*100/$R$2</f>
        <v>81.6305662821264</v>
      </c>
      <c r="U2203" s="41" t="n">
        <f aca="false">[1]Plan1!$B2198</f>
        <v>50.2</v>
      </c>
    </row>
    <row r="2204" customFormat="false" ht="15" hidden="false" customHeight="false" outlineLevel="0" collapsed="false">
      <c r="A2204" s="46" t="n">
        <v>44202</v>
      </c>
      <c r="B2204" s="41" t="n">
        <f aca="false">[2]Plan1!$C2199</f>
        <v>-2.83</v>
      </c>
      <c r="C2204" s="41" t="n">
        <f aca="false">$E$5 + B2204</f>
        <v>778.17</v>
      </c>
      <c r="D2204" s="47" t="n">
        <f aca="false">IF(C2204&gt;$E$5,$E$2+$E$1,(IF(C2204&gt;764.99,C2204^3*3486.59308-C2204^2*7860012.00812+C2204*5908819377.96283-1481278321001.59,IF(C2204&gt;752.99,C2204^3*3588.471445-C2204^2*8028757.56264+C2204*5988077680.84934-1488767378546.26,C2204^3*899.851852-C2204^2*1969009.674601+C2204*1435480406.01138-348666163343.76))))-$E$1</f>
        <v>118722757.889893</v>
      </c>
      <c r="E2204" s="47" t="n">
        <f aca="false">D2204*100/$E$2</f>
        <v>79.6909128665484</v>
      </c>
      <c r="G2204" s="41" t="n">
        <f aca="false">[3]Plan1!$C2199</f>
        <v>-1.64</v>
      </c>
      <c r="H2204" s="41" t="n">
        <f aca="false">$J$5 + G2204</f>
        <v>758.36</v>
      </c>
      <c r="I2204" s="47" t="n">
        <f aca="false">IF(H2204&gt;$J$5,$J$2+$J$1,(IF(H2204&gt;739.99,H2204^3*2498.244218-H2204^2*5471052.355142+H2204*3994605728.77515-972400879260.135,H2204^3*1396.138889-H2204^2*3002770.071427+H2204*2152080038.43115-513963640099.415)))-$J$1</f>
        <v>76131921.6853027</v>
      </c>
      <c r="J2204" s="47" t="n">
        <f aca="false">I2204*100/$J$2</f>
        <v>86.5701645228732</v>
      </c>
      <c r="L2204" s="41" t="n">
        <f aca="false">[4]Plan1!$C2199</f>
        <v>-1.77</v>
      </c>
      <c r="M2204" s="41" t="n">
        <f aca="false">$O$5 + L2204</f>
        <v>837.01</v>
      </c>
      <c r="N2204" s="47" t="n">
        <f aca="false">IF(M2204&gt;$O$5,$O$2+$O$1,(M2204^3*3270.5936-M2204^2*8015778.389801+M2204*6549018422.82398-1783686174686.87))-$O$1</f>
        <v>30595570.3730469</v>
      </c>
      <c r="O2204" s="41" t="n">
        <f aca="false">N2204*100/$O$2</f>
        <v>78.2758286364255</v>
      </c>
      <c r="R2204" s="47" t="n">
        <f aca="false">SUM(D2204,I2204,N2204)</f>
        <v>225450249.948242</v>
      </c>
      <c r="S2204" s="41" t="n">
        <f aca="false">R2204*100/$R$2</f>
        <v>81.6823997274429</v>
      </c>
      <c r="U2204" s="41" t="n">
        <f aca="false">[1]Plan1!$B2199</f>
        <v>28.21</v>
      </c>
    </row>
    <row r="2205" customFormat="false" ht="15" hidden="false" customHeight="false" outlineLevel="0" collapsed="false">
      <c r="A2205" s="46" t="n">
        <v>44203</v>
      </c>
      <c r="B2205" s="41" t="n">
        <f aca="false">[2]Plan1!$C2200</f>
        <v>-2.82</v>
      </c>
      <c r="C2205" s="41" t="n">
        <f aca="false">$E$5 + B2205</f>
        <v>778.18</v>
      </c>
      <c r="D2205" s="47" t="n">
        <f aca="false">IF(C2205&gt;$E$5,$E$2+$E$1,(IF(C2205&gt;764.99,C2205^3*3486.59308-C2205^2*7860012.00812+C2205*5908819377.96283-1481278321001.59,IF(C2205&gt;752.99,C2205^3*3588.471445-C2205^2*8028757.56264+C2205*5988077680.84934-1488767378546.26,C2205^3*899.851852-C2205^2*1969009.674601+C2205*1435480406.01138-348666163343.76))))-$E$1</f>
        <v>118821510.139404</v>
      </c>
      <c r="E2205" s="47" t="n">
        <f aca="false">D2205*100/$E$2</f>
        <v>79.757198868079</v>
      </c>
      <c r="G2205" s="41" t="n">
        <f aca="false">[3]Plan1!$C2200</f>
        <v>-1.64</v>
      </c>
      <c r="H2205" s="41" t="n">
        <f aca="false">$J$5 + G2205</f>
        <v>758.36</v>
      </c>
      <c r="I2205" s="47" t="n">
        <f aca="false">IF(H2205&gt;$J$5,$J$2+$J$1,(IF(H2205&gt;739.99,H2205^3*2498.244218-H2205^2*5471052.355142+H2205*3994605728.77515-972400879260.135,H2205^3*1396.138889-H2205^2*3002770.071427+H2205*2152080038.43115-513963640099.415)))-$J$1</f>
        <v>76131921.6853027</v>
      </c>
      <c r="J2205" s="47" t="n">
        <f aca="false">I2205*100/$J$2</f>
        <v>86.5701645228732</v>
      </c>
      <c r="L2205" s="41" t="n">
        <f aca="false">[4]Plan1!$C2200</f>
        <v>-1.76</v>
      </c>
      <c r="M2205" s="41" t="n">
        <f aca="false">$O$5 + L2205</f>
        <v>837.02</v>
      </c>
      <c r="N2205" s="47" t="n">
        <f aca="false">IF(M2205&gt;$O$5,$O$2+$O$1,(M2205^3*3270.5936-M2205^2*8015778.389801+M2205*6549018422.82398-1783686174686.87))-$O$1</f>
        <v>30639978.015625</v>
      </c>
      <c r="O2205" s="41" t="n">
        <f aca="false">N2205*100/$O$2</f>
        <v>78.3894413253936</v>
      </c>
      <c r="R2205" s="47" t="n">
        <f aca="false">SUM(D2205,I2205,N2205)</f>
        <v>225593409.840332</v>
      </c>
      <c r="S2205" s="41" t="n">
        <f aca="false">R2205*100/$R$2</f>
        <v>81.7342676829377</v>
      </c>
      <c r="U2205" s="41" t="n">
        <f aca="false">[1]Plan1!$B2200</f>
        <v>25.13</v>
      </c>
    </row>
    <row r="2206" customFormat="false" ht="15" hidden="false" customHeight="false" outlineLevel="0" collapsed="false">
      <c r="A2206" s="46" t="n">
        <v>44204</v>
      </c>
      <c r="B2206" s="41" t="n">
        <f aca="false">[2]Plan1!$C2201</f>
        <v>-2.69</v>
      </c>
      <c r="C2206" s="41" t="n">
        <f aca="false">$E$5 + B2206</f>
        <v>778.31</v>
      </c>
      <c r="D2206" s="47" t="n">
        <f aca="false">IF(C2206&gt;$E$5,$E$2+$E$1,(IF(C2206&gt;764.99,C2206^3*3486.59308-C2206^2*7860012.00812+C2206*5908819377.96283-1481278321001.59,IF(C2206&gt;752.99,C2206^3*3588.471445-C2206^2*8028757.56264+C2206*5988077680.84934-1488767378546.26,C2206^3*899.851852-C2206^2*1969009.674601+C2206*1435480406.01138-348666163343.76))))-$E$1</f>
        <v>120110385.332764</v>
      </c>
      <c r="E2206" s="47" t="n">
        <f aca="false">D2206*100/$E$2</f>
        <v>80.6223374696024</v>
      </c>
      <c r="G2206" s="41" t="n">
        <f aca="false">[3]Plan1!$C2201</f>
        <v>-1.52</v>
      </c>
      <c r="H2206" s="41" t="n">
        <f aca="false">$J$5 + G2206</f>
        <v>758.48</v>
      </c>
      <c r="I2206" s="47" t="n">
        <f aca="false">IF(H2206&gt;$J$5,$J$2+$J$1,(IF(H2206&gt;739.99,H2206^3*2498.244218-H2206^2*5471052.355142+H2206*3994605728.77515-972400879260.135,H2206^3*1396.138889-H2206^2*3002770.071427+H2206*2152080038.43115-513963640099.415)))-$J$1</f>
        <v>76956516.5949707</v>
      </c>
      <c r="J2206" s="47" t="n">
        <f aca="false">I2206*100/$J$2</f>
        <v>87.5078174208226</v>
      </c>
      <c r="L2206" s="41" t="n">
        <f aca="false">[4]Plan1!$C2201</f>
        <v>-1.59</v>
      </c>
      <c r="M2206" s="41" t="n">
        <f aca="false">$O$5 + L2206</f>
        <v>837.19</v>
      </c>
      <c r="N2206" s="47" t="n">
        <f aca="false">IF(M2206&gt;$O$5,$O$2+$O$1,(M2206^3*3270.5936-M2206^2*8015778.389801+M2206*6549018422.82398-1783686174686.87))-$O$1</f>
        <v>31400948.4423828</v>
      </c>
      <c r="O2206" s="41" t="n">
        <f aca="false">N2206*100/$O$2</f>
        <v>80.3363110845126</v>
      </c>
      <c r="R2206" s="47" t="n">
        <f aca="false">SUM(D2206,I2206,N2206)</f>
        <v>228467850.370117</v>
      </c>
      <c r="S2206" s="41" t="n">
        <f aca="false">R2206*100/$R$2</f>
        <v>82.7757001071669</v>
      </c>
      <c r="U2206" s="41" t="n">
        <f aca="false">[1]Plan1!$B2201</f>
        <v>85.1</v>
      </c>
    </row>
    <row r="2207" customFormat="false" ht="15" hidden="false" customHeight="false" outlineLevel="0" collapsed="false">
      <c r="A2207" s="46" t="n">
        <v>44205</v>
      </c>
      <c r="B2207" s="41" t="n">
        <f aca="false">[2]Plan1!$C2202</f>
        <v>-2.62</v>
      </c>
      <c r="C2207" s="41" t="n">
        <f aca="false">$E$5 + B2207</f>
        <v>778.38</v>
      </c>
      <c r="D2207" s="47" t="n">
        <f aca="false">IF(C2207&gt;$E$5,$E$2+$E$1,(IF(C2207&gt;764.99,C2207^3*3486.59308-C2207^2*7860012.00812+C2207*5908819377.96283-1481278321001.59,IF(C2207&gt;752.99,C2207^3*3588.471445-C2207^2*8028757.56264+C2207*5988077680.84934-1488767378546.26,C2207^3*899.851852-C2207^2*1969009.674601+C2207*1435480406.01138-348666163343.76))))-$E$1</f>
        <v>120808325.266357</v>
      </c>
      <c r="E2207" s="47" t="n">
        <f aca="false">D2207*100/$E$2</f>
        <v>81.0908194306236</v>
      </c>
      <c r="G2207" s="41" t="n">
        <f aca="false">[3]Plan1!$C2202</f>
        <v>-1.45</v>
      </c>
      <c r="H2207" s="41" t="n">
        <f aca="false">$J$5 + G2207</f>
        <v>758.55</v>
      </c>
      <c r="I2207" s="47" t="n">
        <f aca="false">IF(H2207&gt;$J$5,$J$2+$J$1,(IF(H2207&gt;739.99,H2207^3*2498.244218-H2207^2*5471052.355142+H2207*3994605728.77515-972400879260.135,H2207^3*1396.138889-H2207^2*3002770.071427+H2207*2152080038.43115-513963640099.415)))-$J$1</f>
        <v>77440368.8796387</v>
      </c>
      <c r="J2207" s="47" t="n">
        <f aca="false">I2207*100/$J$2</f>
        <v>88.0580093897264</v>
      </c>
      <c r="L2207" s="41" t="n">
        <f aca="false">[4]Plan1!$C2202</f>
        <v>-1.54</v>
      </c>
      <c r="M2207" s="41" t="n">
        <f aca="false">$O$5 + L2207</f>
        <v>837.24</v>
      </c>
      <c r="N2207" s="47" t="n">
        <f aca="false">IF(M2207&gt;$O$5,$O$2+$O$1,(M2207^3*3270.5936-M2207^2*8015778.389801+M2207*6549018422.82398-1783686174686.87))-$O$1</f>
        <v>31626942.9667969</v>
      </c>
      <c r="O2207" s="41" t="n">
        <f aca="false">N2207*100/$O$2</f>
        <v>80.9144963724518</v>
      </c>
      <c r="R2207" s="47" t="n">
        <f aca="false">SUM(D2207,I2207,N2207)</f>
        <v>229875637.112793</v>
      </c>
      <c r="S2207" s="41" t="n">
        <f aca="false">R2207*100/$R$2</f>
        <v>83.2857523225565</v>
      </c>
      <c r="U2207" s="41" t="n">
        <f aca="false">[1]Plan1!$B2202</f>
        <v>31.4</v>
      </c>
    </row>
    <row r="2208" customFormat="false" ht="15" hidden="false" customHeight="false" outlineLevel="0" collapsed="false">
      <c r="A2208" s="46" t="n">
        <v>44206</v>
      </c>
      <c r="B2208" s="41" t="n">
        <f aca="false">[2]Plan1!$C2203</f>
        <v>-2.57</v>
      </c>
      <c r="C2208" s="41" t="n">
        <f aca="false">$E$5 + B2208</f>
        <v>778.43</v>
      </c>
      <c r="D2208" s="47" t="n">
        <f aca="false">IF(C2208&gt;$E$5,$E$2+$E$1,(IF(C2208&gt;764.99,C2208^3*3486.59308-C2208^2*7860012.00812+C2208*5908819377.96283-1481278321001.59,IF(C2208&gt;752.99,C2208^3*3588.471445-C2208^2*8028757.56264+C2208*5988077680.84934-1488767378546.26,C2208^3*899.851852-C2208^2*1969009.674601+C2208*1435480406.01138-348666163343.76))))-$E$1</f>
        <v>121308543.398193</v>
      </c>
      <c r="E2208" s="47" t="n">
        <f aca="false">D2208*100/$E$2</f>
        <v>81.4265835273049</v>
      </c>
      <c r="G2208" s="41" t="n">
        <f aca="false">[3]Plan1!$C2203</f>
        <v>-1.43</v>
      </c>
      <c r="H2208" s="41" t="n">
        <f aca="false">$J$5 + G2208</f>
        <v>758.57</v>
      </c>
      <c r="I2208" s="47" t="n">
        <f aca="false">IF(H2208&gt;$J$5,$J$2+$J$1,(IF(H2208&gt;739.99,H2208^3*2498.244218-H2208^2*5471052.355142+H2208*3994605728.77515-972400879260.135,H2208^3*1396.138889-H2208^2*3002770.071427+H2208*2152080038.43115-513963640099.415)))-$J$1</f>
        <v>77578997.5036621</v>
      </c>
      <c r="J2208" s="47" t="n">
        <f aca="false">I2208*100/$J$2</f>
        <v>88.2156450112059</v>
      </c>
      <c r="L2208" s="41" t="n">
        <f aca="false">[4]Plan1!$C2203</f>
        <v>-1.42</v>
      </c>
      <c r="M2208" s="41" t="n">
        <f aca="false">$O$5 + L2208</f>
        <v>837.36</v>
      </c>
      <c r="N2208" s="47" t="n">
        <f aca="false">IF(M2208&gt;$O$5,$O$2+$O$1,(M2208^3*3270.5936-M2208^2*8015778.389801+M2208*6549018422.82398-1783686174686.87))-$O$1</f>
        <v>32173394.8500977</v>
      </c>
      <c r="O2208" s="41" t="n">
        <f aca="false">N2208*100/$O$2</f>
        <v>82.3125410388453</v>
      </c>
      <c r="R2208" s="47" t="n">
        <f aca="false">SUM(D2208,I2208,N2208)</f>
        <v>231060935.751953</v>
      </c>
      <c r="S2208" s="41" t="n">
        <f aca="false">R2208*100/$R$2</f>
        <v>83.7151953471817</v>
      </c>
      <c r="U2208" s="41" t="n">
        <f aca="false">[1]Plan1!$B2203</f>
        <v>32.58</v>
      </c>
    </row>
    <row r="2209" customFormat="false" ht="15" hidden="false" customHeight="false" outlineLevel="0" collapsed="false">
      <c r="A2209" s="46" t="n">
        <v>44207</v>
      </c>
      <c r="B2209" s="41" t="n">
        <f aca="false">[2]Plan1!$C2204</f>
        <v>-2.54</v>
      </c>
      <c r="C2209" s="41" t="n">
        <f aca="false">$E$5 + B2209</f>
        <v>778.46</v>
      </c>
      <c r="D2209" s="47" t="n">
        <f aca="false">IF(C2209&gt;$E$5,$E$2+$E$1,(IF(C2209&gt;764.99,C2209^3*3486.59308-C2209^2*7860012.00812+C2209*5908819377.96283-1481278321001.59,IF(C2209&gt;752.99,C2209^3*3588.471445-C2209^2*8028757.56264+C2209*5988077680.84934-1488767378546.26,C2209^3*899.851852-C2209^2*1969009.674601+C2209*1435480406.01138-348666163343.76))))-$E$1</f>
        <v>121609351.375244</v>
      </c>
      <c r="E2209" s="47" t="n">
        <f aca="false">D2209*100/$E$2</f>
        <v>81.6284964773978</v>
      </c>
      <c r="G2209" s="41" t="n">
        <f aca="false">[3]Plan1!$C2204</f>
        <v>-1.42</v>
      </c>
      <c r="H2209" s="41" t="n">
        <f aca="false">$J$5 + G2209</f>
        <v>758.58</v>
      </c>
      <c r="I2209" s="47" t="n">
        <f aca="false">IF(H2209&gt;$J$5,$J$2+$J$1,(IF(H2209&gt;739.99,H2209^3*2498.244218-H2209^2*5471052.355142+H2209*3994605728.77515-972400879260.135,H2209^3*1396.138889-H2209^2*3002770.071427+H2209*2152080038.43115-513963640099.415)))-$J$1</f>
        <v>77648376.076416</v>
      </c>
      <c r="J2209" s="47" t="n">
        <f aca="false">I2209*100/$J$2</f>
        <v>88.2945358933052</v>
      </c>
      <c r="L2209" s="41" t="n">
        <f aca="false">[4]Plan1!$C2204</f>
        <v>-1.38</v>
      </c>
      <c r="M2209" s="41" t="n">
        <f aca="false">$O$5 + L2209</f>
        <v>837.4</v>
      </c>
      <c r="N2209" s="47" t="n">
        <f aca="false">IF(M2209&gt;$O$5,$O$2+$O$1,(M2209^3*3270.5936-M2209^2*8015778.389801+M2209*6549018422.82398-1783686174686.87))-$O$1</f>
        <v>32356825.1738281</v>
      </c>
      <c r="O2209" s="41" t="n">
        <f aca="false">N2209*100/$O$2</f>
        <v>82.7818299068737</v>
      </c>
      <c r="R2209" s="47" t="n">
        <f aca="false">SUM(D2209,I2209,N2209)</f>
        <v>231614552.625488</v>
      </c>
      <c r="S2209" s="41" t="n">
        <f aca="false">R2209*100/$R$2</f>
        <v>83.915775097128</v>
      </c>
      <c r="U2209" s="41" t="n">
        <f aca="false">[1]Plan1!$B2204</f>
        <v>51.94</v>
      </c>
    </row>
    <row r="2210" customFormat="false" ht="15" hidden="false" customHeight="false" outlineLevel="0" collapsed="false">
      <c r="A2210" s="46" t="n">
        <v>44208</v>
      </c>
      <c r="B2210" s="41" t="n">
        <f aca="false">[2]Plan1!$C2205</f>
        <v>-2.49</v>
      </c>
      <c r="C2210" s="41" t="n">
        <f aca="false">$E$5 + B2210</f>
        <v>778.51</v>
      </c>
      <c r="D2210" s="47" t="n">
        <f aca="false">IF(C2210&gt;$E$5,$E$2+$E$1,(IF(C2210&gt;764.99,C2210^3*3486.59308-C2210^2*7860012.00812+C2210*5908819377.96283-1481278321001.59,IF(C2210&gt;752.99,C2210^3*3588.471445-C2210^2*8028757.56264+C2210*5988077680.84934-1488767378546.26,C2210^3*899.851852-C2210^2*1969009.674601+C2210*1435480406.01138-348666163343.76))))-$E$1</f>
        <v>122111828.314209</v>
      </c>
      <c r="E2210" s="47" t="n">
        <f aca="false">D2210*100/$E$2</f>
        <v>81.9657767652903</v>
      </c>
      <c r="G2210" s="41" t="n">
        <f aca="false">[3]Plan1!$C2205</f>
        <v>-1.4</v>
      </c>
      <c r="H2210" s="41" t="n">
        <f aca="false">$J$5 + G2210</f>
        <v>758.6</v>
      </c>
      <c r="I2210" s="47" t="n">
        <f aca="false">IF(H2210&gt;$J$5,$J$2+$J$1,(IF(H2210&gt;739.99,H2210^3*2498.244218-H2210^2*5471052.355142+H2210*3994605728.77515-972400879260.135,H2210^3*1396.138889-H2210^2*3002770.071427+H2210*2152080038.43115-513963640099.415)))-$J$1</f>
        <v>77787261.8166504</v>
      </c>
      <c r="J2210" s="47" t="n">
        <f aca="false">I2210*100/$J$2</f>
        <v>88.4524638835071</v>
      </c>
      <c r="L2210" s="41" t="n">
        <f aca="false">[4]Plan1!$C2205</f>
        <v>-1.34</v>
      </c>
      <c r="M2210" s="41" t="n">
        <f aca="false">$O$5 + L2210</f>
        <v>837.44</v>
      </c>
      <c r="N2210" s="47" t="n">
        <f aca="false">IF(M2210&gt;$O$5,$O$2+$O$1,(M2210^3*3270.5936-M2210^2*8015778.389801+M2210*6549018422.82398-1783686174686.87))-$O$1</f>
        <v>32540897.4414063</v>
      </c>
      <c r="O2210" s="41" t="n">
        <f aca="false">N2210*100/$O$2</f>
        <v>83.252761126589</v>
      </c>
      <c r="R2210" s="47" t="n">
        <f aca="false">SUM(D2210,I2210,N2210)</f>
        <v>232439987.572266</v>
      </c>
      <c r="S2210" s="41" t="n">
        <f aca="false">R2210*100/$R$2</f>
        <v>84.2148366740708</v>
      </c>
      <c r="U2210" s="41" t="n">
        <f aca="false">[1]Plan1!$B2205</f>
        <v>27.92</v>
      </c>
    </row>
    <row r="2211" customFormat="false" ht="15" hidden="false" customHeight="false" outlineLevel="0" collapsed="false">
      <c r="A2211" s="46" t="n">
        <v>44209</v>
      </c>
      <c r="B2211" s="41" t="n">
        <f aca="false">[2]Plan1!$C2206</f>
        <v>-2.46</v>
      </c>
      <c r="C2211" s="41" t="n">
        <f aca="false">$E$5 + B2211</f>
        <v>778.54</v>
      </c>
      <c r="D2211" s="47" t="n">
        <f aca="false">IF(C2211&gt;$E$5,$E$2+$E$1,(IF(C2211&gt;764.99,C2211^3*3486.59308-C2211^2*7860012.00812+C2211*5908819377.96283-1481278321001.59,IF(C2211&gt;752.99,C2211^3*3588.471445-C2211^2*8028757.56264+C2211*5988077680.84934-1488767378546.26,C2211^3*899.851852-C2211^2*1969009.674601+C2211*1435480406.01138-348666163343.76))))-$E$1</f>
        <v>122413993.582764</v>
      </c>
      <c r="E2211" s="47" t="n">
        <f aca="false">D2211*100/$E$2</f>
        <v>82.1686007774314</v>
      </c>
      <c r="G2211" s="41" t="n">
        <f aca="false">[3]Plan1!$C2206</f>
        <v>-1.39</v>
      </c>
      <c r="H2211" s="41" t="n">
        <f aca="false">$J$5 + G2211</f>
        <v>758.61</v>
      </c>
      <c r="I2211" s="47" t="n">
        <f aca="false">IF(H2211&gt;$J$5,$J$2+$J$1,(IF(H2211&gt;739.99,H2211^3*2498.244218-H2211^2*5471052.355142+H2211*3994605728.77515-972400879260.135,H2211^3*1396.138889-H2211^2*3002770.071427+H2211*2152080038.43115-513963640099.415)))-$J$1</f>
        <v>77856769.015625</v>
      </c>
      <c r="J2211" s="47" t="n">
        <f aca="false">I2211*100/$J$2</f>
        <v>88.531501027422</v>
      </c>
      <c r="L2211" s="41" t="n">
        <f aca="false">[4]Plan1!$C2206</f>
        <v>-1.35</v>
      </c>
      <c r="M2211" s="41" t="n">
        <f aca="false">$O$5 + L2211</f>
        <v>837.43</v>
      </c>
      <c r="N2211" s="47" t="n">
        <f aca="false">IF(M2211&gt;$O$5,$O$2+$O$1,(M2211^3*3270.5936-M2211^2*8015778.389801+M2211*6549018422.82398-1783686174686.87))-$O$1</f>
        <v>32494819.1230469</v>
      </c>
      <c r="O2211" s="41" t="n">
        <f aca="false">N2211*100/$O$2</f>
        <v>83.1348741740734</v>
      </c>
      <c r="R2211" s="47" t="n">
        <f aca="false">SUM(D2211,I2211,N2211)</f>
        <v>232765581.721436</v>
      </c>
      <c r="S2211" s="41" t="n">
        <f aca="false">R2211*100/$R$2</f>
        <v>84.3328019965644</v>
      </c>
      <c r="U2211" s="41" t="n">
        <f aca="false">[1]Plan1!$B2206</f>
        <v>29.35</v>
      </c>
    </row>
    <row r="2212" customFormat="false" ht="15" hidden="false" customHeight="false" outlineLevel="0" collapsed="false">
      <c r="A2212" s="46" t="n">
        <v>44210</v>
      </c>
      <c r="B2212" s="41" t="n">
        <f aca="false">[2]Plan1!$C2207</f>
        <v>-2.36</v>
      </c>
      <c r="C2212" s="41" t="n">
        <f aca="false">$E$5 + B2212</f>
        <v>778.64</v>
      </c>
      <c r="D2212" s="47" t="n">
        <f aca="false">IF(C2212&gt;$E$5,$E$2+$E$1,(IF(C2212&gt;764.99,C2212^3*3486.59308-C2212^2*7860012.00812+C2212*5908819377.96283-1481278321001.59,IF(C2212&gt;752.99,C2212^3*3588.471445-C2212^2*8028757.56264+C2212*5988077680.84934-1488767378546.26,C2212^3*899.851852-C2212^2*1969009.674601+C2212*1435480406.01138-348666163343.76))))-$E$1</f>
        <v>123424897.799561</v>
      </c>
      <c r="E2212" s="47" t="n">
        <f aca="false">D2212*100/$E$2</f>
        <v>82.8471554310548</v>
      </c>
      <c r="G2212" s="41" t="n">
        <f aca="false">[3]Plan1!$C2207</f>
        <v>-1.38</v>
      </c>
      <c r="H2212" s="41" t="n">
        <f aca="false">$J$5 + G2212</f>
        <v>758.62</v>
      </c>
      <c r="I2212" s="47" t="n">
        <f aca="false">IF(H2212&gt;$J$5,$J$2+$J$1,(IF(H2212&gt;739.99,H2212^3*2498.244218-H2212^2*5471052.355142+H2212*3994605728.77515-972400879260.135,H2212^3*1396.138889-H2212^2*3002770.071427+H2212*2152080038.43115-513963640099.415)))-$J$1</f>
        <v>77926319.1198731</v>
      </c>
      <c r="J2212" s="47" t="n">
        <f aca="false">I2212*100/$J$2</f>
        <v>88.6105869592368</v>
      </c>
      <c r="L2212" s="41" t="n">
        <f aca="false">[4]Plan1!$C2207</f>
        <v>-1.34</v>
      </c>
      <c r="M2212" s="41" t="n">
        <f aca="false">$O$5 + L2212</f>
        <v>837.44</v>
      </c>
      <c r="N2212" s="47" t="n">
        <f aca="false">IF(M2212&gt;$O$5,$O$2+$O$1,(M2212^3*3270.5936-M2212^2*8015778.389801+M2212*6549018422.82398-1783686174686.87))-$O$1</f>
        <v>32540897.4414063</v>
      </c>
      <c r="O2212" s="41" t="n">
        <f aca="false">N2212*100/$O$2</f>
        <v>83.252761126589</v>
      </c>
      <c r="R2212" s="47" t="n">
        <f aca="false">SUM(D2212,I2212,N2212)</f>
        <v>233892114.36084</v>
      </c>
      <c r="S2212" s="41" t="n">
        <f aca="false">R2212*100/$R$2</f>
        <v>84.7409536370215</v>
      </c>
      <c r="U2212" s="41" t="n">
        <f aca="false">[1]Plan1!$B2207</f>
        <v>24.86</v>
      </c>
    </row>
    <row r="2213" customFormat="false" ht="15" hidden="false" customHeight="false" outlineLevel="0" collapsed="false">
      <c r="A2213" s="46" t="n">
        <v>44211</v>
      </c>
      <c r="B2213" s="41" t="n">
        <f aca="false">[2]Plan1!$C2208</f>
        <v>-2.3</v>
      </c>
      <c r="C2213" s="41" t="n">
        <f aca="false">$E$5 + B2213</f>
        <v>778.7</v>
      </c>
      <c r="D2213" s="47" t="n">
        <f aca="false">IF(C2213&gt;$E$5,$E$2+$E$1,(IF(C2213&gt;764.99,C2213^3*3486.59308-C2213^2*7860012.00812+C2213*5908819377.96283-1481278321001.59,IF(C2213&gt;752.99,C2213^3*3588.471445-C2213^2*8028757.56264+C2213*5988077680.84934-1488767378546.26,C2213^3*899.851852-C2213^2*1969009.674601+C2213*1435480406.01138-348666163343.76))))-$E$1</f>
        <v>124034169.138428</v>
      </c>
      <c r="E2213" s="47" t="n">
        <f aca="false">D2213*100/$E$2</f>
        <v>83.2561198961726</v>
      </c>
      <c r="G2213" s="41" t="n">
        <f aca="false">[3]Plan1!$C2208</f>
        <v>-1.36</v>
      </c>
      <c r="H2213" s="41" t="n">
        <f aca="false">$J$5 + G2213</f>
        <v>758.64</v>
      </c>
      <c r="I2213" s="47" t="n">
        <f aca="false">IF(H2213&gt;$J$5,$J$2+$J$1,(IF(H2213&gt;739.99,H2213^3*2498.244218-H2213^2*5471052.355142+H2213*3994605728.77515-972400879260.135,H2213^3*1396.138889-H2213^2*3002770.071427+H2213*2152080038.43115-513963640099.415)))-$J$1</f>
        <v>78065548.1032715</v>
      </c>
      <c r="J2213" s="47" t="n">
        <f aca="false">I2213*100/$J$2</f>
        <v>88.7689052537491</v>
      </c>
      <c r="L2213" s="41" t="n">
        <f aca="false">[4]Plan1!$C2208</f>
        <v>-1.36</v>
      </c>
      <c r="M2213" s="41" t="n">
        <f aca="false">$O$5 + L2213</f>
        <v>837.42</v>
      </c>
      <c r="N2213" s="47" t="n">
        <f aca="false">IF(M2213&gt;$O$5,$O$2+$O$1,(M2213^3*3270.5936-M2213^2*8015778.389801+M2213*6549018422.82398-1783686174686.87))-$O$1</f>
        <v>32448780.9873047</v>
      </c>
      <c r="O2213" s="41" t="n">
        <f aca="false">N2213*100/$O$2</f>
        <v>83.0170900249251</v>
      </c>
      <c r="R2213" s="47" t="n">
        <f aca="false">SUM(D2213,I2213,N2213)</f>
        <v>234548498.229004</v>
      </c>
      <c r="S2213" s="41" t="n">
        <f aca="false">R2213*100/$R$2</f>
        <v>84.9787666778424</v>
      </c>
      <c r="U2213" s="41" t="n">
        <f aca="false">[1]Plan1!$B2208</f>
        <v>21.4</v>
      </c>
    </row>
    <row r="2214" customFormat="false" ht="15" hidden="false" customHeight="false" outlineLevel="0" collapsed="false">
      <c r="A2214" s="46" t="n">
        <v>44212</v>
      </c>
      <c r="B2214" s="41" t="n">
        <f aca="false">[2]Plan1!$C2209</f>
        <v>-2.28</v>
      </c>
      <c r="C2214" s="41" t="n">
        <f aca="false">$E$5 + B2214</f>
        <v>778.72</v>
      </c>
      <c r="D2214" s="47" t="n">
        <f aca="false">IF(C2214&gt;$E$5,$E$2+$E$1,(IF(C2214&gt;764.99,C2214^3*3486.59308-C2214^2*7860012.00812+C2214*5908819377.96283-1481278321001.59,IF(C2214&gt;752.99,C2214^3*3588.471445-C2214^2*8028757.56264+C2214*5988077680.84934-1488767378546.26,C2214^3*899.851852-C2214^2*1969009.674601+C2214*1435480406.01138-348666163343.76))))-$E$1</f>
        <v>124237715.391846</v>
      </c>
      <c r="E2214" s="47" t="n">
        <f aca="false">D2214*100/$E$2</f>
        <v>83.3927473384065</v>
      </c>
      <c r="G2214" s="41" t="n">
        <f aca="false">[3]Plan1!$C2209</f>
        <v>-1.35</v>
      </c>
      <c r="H2214" s="41" t="n">
        <f aca="false">$J$5 + G2214</f>
        <v>758.65</v>
      </c>
      <c r="I2214" s="47" t="n">
        <f aca="false">IF(H2214&gt;$J$5,$J$2+$J$1,(IF(H2214&gt;739.99,H2214^3*2498.244218-H2214^2*5471052.355142+H2214*3994605728.77515-972400879260.135,H2214^3*1396.138889-H2214^2*3002770.071427+H2214*2152080038.43115-513963640099.415)))-$J$1</f>
        <v>78135227.0131836</v>
      </c>
      <c r="J2214" s="47" t="n">
        <f aca="false">I2214*100/$J$2</f>
        <v>88.8481376514258</v>
      </c>
      <c r="L2214" s="41" t="n">
        <f aca="false">[4]Plan1!$C2209</f>
        <v>-1.14</v>
      </c>
      <c r="M2214" s="41" t="n">
        <f aca="false">$O$5 + L2214</f>
        <v>837.64</v>
      </c>
      <c r="N2214" s="47" t="n">
        <f aca="false">IF(M2214&gt;$O$5,$O$2+$O$1,(M2214^3*3270.5936-M2214^2*8015778.389801+M2214*6549018422.82398-1783686174686.87))-$O$1</f>
        <v>33470931.8623047</v>
      </c>
      <c r="O2214" s="41" t="n">
        <f aca="false">N2214*100/$O$2</f>
        <v>85.6321648791124</v>
      </c>
      <c r="R2214" s="47" t="n">
        <f aca="false">SUM(D2214,I2214,N2214)</f>
        <v>235843874.267334</v>
      </c>
      <c r="S2214" s="41" t="n">
        <f aca="false">R2214*100/$R$2</f>
        <v>85.4480916104363</v>
      </c>
      <c r="U2214" s="41" t="n">
        <f aca="false">[1]Plan1!$B2209</f>
        <v>25.13</v>
      </c>
    </row>
    <row r="2215" customFormat="false" ht="15" hidden="false" customHeight="false" outlineLevel="0" collapsed="false">
      <c r="A2215" s="46" t="n">
        <v>44213</v>
      </c>
      <c r="B2215" s="41" t="n">
        <f aca="false">[2]Plan1!$C2210</f>
        <v>-2.27</v>
      </c>
      <c r="C2215" s="41" t="n">
        <f aca="false">$E$5 + B2215</f>
        <v>778.73</v>
      </c>
      <c r="D2215" s="47" t="n">
        <f aca="false">IF(C2215&gt;$E$5,$E$2+$E$1,(IF(C2215&gt;764.99,C2215^3*3486.59308-C2215^2*7860012.00812+C2215*5908819377.96283-1481278321001.59,IF(C2215&gt;752.99,C2215^3*3588.471445-C2215^2*8028757.56264+C2215*5988077680.84934-1488767378546.26,C2215^3*899.851852-C2215^2*1969009.674601+C2215*1435480406.01138-348666163343.76))))-$E$1</f>
        <v>124339574.075439</v>
      </c>
      <c r="E2215" s="47" t="n">
        <f aca="false">D2215*100/$E$2</f>
        <v>83.4611184883295</v>
      </c>
      <c r="G2215" s="41" t="n">
        <f aca="false">[3]Plan1!$C2210</f>
        <v>-1.34</v>
      </c>
      <c r="H2215" s="41" t="n">
        <f aca="false">$J$5 + G2215</f>
        <v>758.66</v>
      </c>
      <c r="I2215" s="47" t="n">
        <f aca="false">IF(H2215&gt;$J$5,$J$2+$J$1,(IF(H2215&gt;739.99,H2215^3*2498.244218-H2215^2*5471052.355142+H2215*3994605728.77515-972400879260.135,H2215^3*1396.138889-H2215^2*3002770.071427+H2215*2152080038.43115-513963640099.415)))-$J$1</f>
        <v>78204948.8894043</v>
      </c>
      <c r="J2215" s="47" t="n">
        <f aca="false">I2215*100/$J$2</f>
        <v>88.9274189064061</v>
      </c>
      <c r="L2215" s="41" t="n">
        <f aca="false">[4]Plan1!$C2210</f>
        <v>-1.13</v>
      </c>
      <c r="M2215" s="41" t="n">
        <f aca="false">$O$5 + L2215</f>
        <v>837.65</v>
      </c>
      <c r="N2215" s="47" t="n">
        <f aca="false">IF(M2215&gt;$O$5,$O$2+$O$1,(M2215^3*3270.5936-M2215^2*8015778.389801+M2215*6549018422.82398-1783686174686.87))-$O$1</f>
        <v>33517858.4980469</v>
      </c>
      <c r="O2215" s="41" t="n">
        <f aca="false">N2215*100/$O$2</f>
        <v>85.752222170186</v>
      </c>
      <c r="R2215" s="47" t="n">
        <f aca="false">SUM(D2215,I2215,N2215)</f>
        <v>236062381.462891</v>
      </c>
      <c r="S2215" s="41" t="n">
        <f aca="false">R2215*100/$R$2</f>
        <v>85.5272584869196</v>
      </c>
      <c r="U2215" s="41" t="n">
        <f aca="false">[1]Plan1!$B2210</f>
        <v>19.61</v>
      </c>
    </row>
    <row r="2216" customFormat="false" ht="15" hidden="false" customHeight="false" outlineLevel="0" collapsed="false">
      <c r="A2216" s="46" t="n">
        <v>44214</v>
      </c>
      <c r="B2216" s="41" t="n">
        <f aca="false">[2]Plan1!$C2211</f>
        <v>-2.26</v>
      </c>
      <c r="C2216" s="41" t="n">
        <f aca="false">$E$5 + B2216</f>
        <v>778.74</v>
      </c>
      <c r="D2216" s="47" t="n">
        <f aca="false">IF(C2216&gt;$E$5,$E$2+$E$1,(IF(C2216&gt;764.99,C2216^3*3486.59308-C2216^2*7860012.00812+C2216*5908819377.96283-1481278321001.59,IF(C2216&gt;752.99,C2216^3*3588.471445-C2216^2*8028757.56264+C2216*5988077680.84934-1488767378546.26,C2216^3*899.851852-C2216^2*1969009.674601+C2216*1435480406.01138-348666163343.76))))-$E$1</f>
        <v>124441489.826904</v>
      </c>
      <c r="E2216" s="47" t="n">
        <f aca="false">D2216*100/$E$2</f>
        <v>83.5295279442255</v>
      </c>
      <c r="G2216" s="41" t="n">
        <f aca="false">[3]Plan1!$C2211</f>
        <v>-1.34</v>
      </c>
      <c r="H2216" s="41" t="n">
        <f aca="false">$J$5 + G2216</f>
        <v>758.66</v>
      </c>
      <c r="I2216" s="47" t="n">
        <f aca="false">IF(H2216&gt;$J$5,$J$2+$J$1,(IF(H2216&gt;739.99,H2216^3*2498.244218-H2216^2*5471052.355142+H2216*3994605728.77515-972400879260.135,H2216^3*1396.138889-H2216^2*3002770.071427+H2216*2152080038.43115-513963640099.415)))-$J$1</f>
        <v>78204948.8894043</v>
      </c>
      <c r="J2216" s="47" t="n">
        <f aca="false">I2216*100/$J$2</f>
        <v>88.9274189064061</v>
      </c>
      <c r="L2216" s="41" t="n">
        <f aca="false">[4]Plan1!$C2211</f>
        <v>-1.1</v>
      </c>
      <c r="M2216" s="41" t="n">
        <f aca="false">$O$5 + L2216</f>
        <v>837.68</v>
      </c>
      <c r="N2216" s="47" t="n">
        <f aca="false">IF(M2216&gt;$O$5,$O$2+$O$1,(M2216^3*3270.5936-M2216^2*8015778.389801+M2216*6549018422.82398-1783686174686.87))-$O$1</f>
        <v>33658882.1557617</v>
      </c>
      <c r="O2216" s="41" t="n">
        <f aca="false">N2216*100/$O$2</f>
        <v>86.1130176556231</v>
      </c>
      <c r="R2216" s="47" t="n">
        <f aca="false">SUM(D2216,I2216,N2216)</f>
        <v>236305320.87207</v>
      </c>
      <c r="S2216" s="41" t="n">
        <f aca="false">R2216*100/$R$2</f>
        <v>85.6152773466668</v>
      </c>
      <c r="U2216" s="41" t="n">
        <f aca="false">[1]Plan1!$B2211</f>
        <v>18.62</v>
      </c>
    </row>
    <row r="2217" customFormat="false" ht="15" hidden="false" customHeight="false" outlineLevel="0" collapsed="false">
      <c r="A2217" s="46" t="n">
        <v>44215</v>
      </c>
      <c r="B2217" s="41" t="n">
        <f aca="false">[2]Plan1!$C2212</f>
        <v>-2.27</v>
      </c>
      <c r="C2217" s="41" t="n">
        <f aca="false">$E$5 + B2217</f>
        <v>778.73</v>
      </c>
      <c r="D2217" s="47" t="n">
        <f aca="false">IF(C2217&gt;$E$5,$E$2+$E$1,(IF(C2217&gt;764.99,C2217^3*3486.59308-C2217^2*7860012.00812+C2217*5908819377.96283-1481278321001.59,IF(C2217&gt;752.99,C2217^3*3588.471445-C2217^2*8028757.56264+C2217*5988077680.84934-1488767378546.26,C2217^3*899.851852-C2217^2*1969009.674601+C2217*1435480406.01138-348666163343.76))))-$E$1</f>
        <v>124339574.075439</v>
      </c>
      <c r="E2217" s="47" t="n">
        <f aca="false">D2217*100/$E$2</f>
        <v>83.4611184883295</v>
      </c>
      <c r="G2217" s="41" t="n">
        <f aca="false">[3]Plan1!$C2212</f>
        <v>-1.35</v>
      </c>
      <c r="H2217" s="41" t="n">
        <f aca="false">$J$5 + G2217</f>
        <v>758.65</v>
      </c>
      <c r="I2217" s="47" t="n">
        <f aca="false">IF(H2217&gt;$J$5,$J$2+$J$1,(IF(H2217&gt;739.99,H2217^3*2498.244218-H2217^2*5471052.355142+H2217*3994605728.77515-972400879260.135,H2217^3*1396.138889-H2217^2*3002770.071427+H2217*2152080038.43115-513963640099.415)))-$J$1</f>
        <v>78135227.0131836</v>
      </c>
      <c r="J2217" s="47" t="n">
        <f aca="false">I2217*100/$J$2</f>
        <v>88.8481376514258</v>
      </c>
      <c r="L2217" s="41" t="n">
        <f aca="false">[4]Plan1!$C2212</f>
        <v>-1.11</v>
      </c>
      <c r="M2217" s="41" t="n">
        <f aca="false">$O$5 + L2217</f>
        <v>837.67</v>
      </c>
      <c r="N2217" s="47" t="n">
        <f aca="false">IF(M2217&gt;$O$5,$O$2+$O$1,(M2217^3*3270.5936-M2217^2*8015778.389801+M2217*6549018422.82398-1783686174686.87))-$O$1</f>
        <v>33611833.6240234</v>
      </c>
      <c r="O2217" s="41" t="n">
        <f aca="false">N2217*100/$O$2</f>
        <v>85.9926485053495</v>
      </c>
      <c r="R2217" s="47" t="n">
        <f aca="false">SUM(D2217,I2217,N2217)</f>
        <v>236086634.712646</v>
      </c>
      <c r="S2217" s="41" t="n">
        <f aca="false">R2217*100/$R$2</f>
        <v>85.536045630166</v>
      </c>
      <c r="U2217" s="41" t="n">
        <f aca="false">[1]Plan1!$B2212</f>
        <v>16.67</v>
      </c>
    </row>
    <row r="2218" customFormat="false" ht="15" hidden="false" customHeight="false" outlineLevel="0" collapsed="false">
      <c r="A2218" s="46" t="n">
        <v>44216</v>
      </c>
      <c r="B2218" s="41" t="n">
        <f aca="false">[2]Plan1!$C2213</f>
        <v>-2.28</v>
      </c>
      <c r="C2218" s="41" t="n">
        <f aca="false">$E$5 + B2218</f>
        <v>778.72</v>
      </c>
      <c r="D2218" s="47" t="n">
        <f aca="false">IF(C2218&gt;$E$5,$E$2+$E$1,(IF(C2218&gt;764.99,C2218^3*3486.59308-C2218^2*7860012.00812+C2218*5908819377.96283-1481278321001.59,IF(C2218&gt;752.99,C2218^3*3588.471445-C2218^2*8028757.56264+C2218*5988077680.84934-1488767378546.26,C2218^3*899.851852-C2218^2*1969009.674601+C2218*1435480406.01138-348666163343.76))))-$E$1</f>
        <v>124237715.391846</v>
      </c>
      <c r="E2218" s="47" t="n">
        <f aca="false">D2218*100/$E$2</f>
        <v>83.3927473384065</v>
      </c>
      <c r="G2218" s="41" t="n">
        <f aca="false">[3]Plan1!$C2213</f>
        <v>-1.35</v>
      </c>
      <c r="H2218" s="41" t="n">
        <f aca="false">$J$5 + G2218</f>
        <v>758.65</v>
      </c>
      <c r="I2218" s="47" t="n">
        <f aca="false">IF(H2218&gt;$J$5,$J$2+$J$1,(IF(H2218&gt;739.99,H2218^3*2498.244218-H2218^2*5471052.355142+H2218*3994605728.77515-972400879260.135,H2218^3*1396.138889-H2218^2*3002770.071427+H2218*2152080038.43115-513963640099.415)))-$J$1</f>
        <v>78135227.0131836</v>
      </c>
      <c r="J2218" s="47" t="n">
        <f aca="false">I2218*100/$J$2</f>
        <v>88.8481376514258</v>
      </c>
      <c r="L2218" s="41" t="n">
        <f aca="false">[4]Plan1!$C2213</f>
        <v>-1.12</v>
      </c>
      <c r="M2218" s="41" t="n">
        <f aca="false">$O$5 + L2218</f>
        <v>837.66</v>
      </c>
      <c r="N2218" s="47" t="n">
        <f aca="false">IF(M2218&gt;$O$5,$O$2+$O$1,(M2218^3*3270.5936-M2218^2*8015778.389801+M2218*6549018422.82398-1783686174686.87))-$O$1</f>
        <v>33564825.7460938</v>
      </c>
      <c r="O2218" s="41" t="n">
        <f aca="false">N2218*100/$O$2</f>
        <v>85.8723833639411</v>
      </c>
      <c r="R2218" s="47" t="n">
        <f aca="false">SUM(D2218,I2218,N2218)</f>
        <v>235937768.151123</v>
      </c>
      <c r="S2218" s="41" t="n">
        <f aca="false">R2218*100/$R$2</f>
        <v>85.482110103427</v>
      </c>
      <c r="U2218" s="41" t="n">
        <f aca="false">[1]Plan1!$B2213</f>
        <v>12.58</v>
      </c>
    </row>
    <row r="2219" customFormat="false" ht="15" hidden="false" customHeight="false" outlineLevel="0" collapsed="false">
      <c r="A2219" s="46" t="n">
        <v>44217</v>
      </c>
      <c r="B2219" s="41" t="n">
        <f aca="false">[2]Plan1!$C2214</f>
        <v>-2.28</v>
      </c>
      <c r="C2219" s="41" t="n">
        <f aca="false">$E$5 + B2219</f>
        <v>778.72</v>
      </c>
      <c r="D2219" s="47" t="n">
        <f aca="false">IF(C2219&gt;$E$5,$E$2+$E$1,(IF(C2219&gt;764.99,C2219^3*3486.59308-C2219^2*7860012.00812+C2219*5908819377.96283-1481278321001.59,IF(C2219&gt;752.99,C2219^3*3588.471445-C2219^2*8028757.56264+C2219*5988077680.84934-1488767378546.26,C2219^3*899.851852-C2219^2*1969009.674601+C2219*1435480406.01138-348666163343.76))))-$E$1</f>
        <v>124237715.391846</v>
      </c>
      <c r="E2219" s="47" t="n">
        <f aca="false">D2219*100/$E$2</f>
        <v>83.3927473384065</v>
      </c>
      <c r="G2219" s="41" t="n">
        <f aca="false">[3]Plan1!$C2214</f>
        <v>-1.37</v>
      </c>
      <c r="H2219" s="41" t="n">
        <f aca="false">$J$5 + G2219</f>
        <v>758.63</v>
      </c>
      <c r="I2219" s="47" t="n">
        <f aca="false">IF(H2219&gt;$J$5,$J$2+$J$1,(IF(H2219&gt;739.99,H2219^3*2498.244218-H2219^2*5471052.355142+H2219*3994605728.77515-972400879260.135,H2219^3*1396.138889-H2219^2*3002770.071427+H2219*2152080038.43115-513963640099.415)))-$J$1</f>
        <v>77995912.1437988</v>
      </c>
      <c r="J2219" s="47" t="n">
        <f aca="false">I2219*100/$J$2</f>
        <v>88.6897216953309</v>
      </c>
      <c r="L2219" s="41" t="n">
        <f aca="false">[4]Plan1!$C2214</f>
        <v>-1.14</v>
      </c>
      <c r="M2219" s="41" t="n">
        <f aca="false">$O$5 + L2219</f>
        <v>837.64</v>
      </c>
      <c r="N2219" s="47" t="n">
        <f aca="false">IF(M2219&gt;$O$5,$O$2+$O$1,(M2219^3*3270.5936-M2219^2*8015778.389801+M2219*6549018422.82398-1783686174686.87))-$O$1</f>
        <v>33470931.8623047</v>
      </c>
      <c r="O2219" s="41" t="n">
        <f aca="false">N2219*100/$O$2</f>
        <v>85.6321648791124</v>
      </c>
      <c r="R2219" s="47" t="n">
        <f aca="false">SUM(D2219,I2219,N2219)</f>
        <v>235704559.397949</v>
      </c>
      <c r="S2219" s="41" t="n">
        <f aca="false">R2219*100/$R$2</f>
        <v>85.3976167369257</v>
      </c>
      <c r="U2219" s="41" t="n">
        <f aca="false">[1]Plan1!$B2214</f>
        <v>14.58</v>
      </c>
    </row>
    <row r="2220" customFormat="false" ht="15" hidden="false" customHeight="false" outlineLevel="0" collapsed="false">
      <c r="A2220" s="46" t="n">
        <v>44218</v>
      </c>
      <c r="B2220" s="41" t="n">
        <f aca="false">[2]Plan1!$C2215</f>
        <v>-2.3</v>
      </c>
      <c r="C2220" s="41" t="n">
        <f aca="false">$E$5 + B2220</f>
        <v>778.7</v>
      </c>
      <c r="D2220" s="47" t="n">
        <f aca="false">IF(C2220&gt;$E$5,$E$2+$E$1,(IF(C2220&gt;764.99,C2220^3*3486.59308-C2220^2*7860012.00812+C2220*5908819377.96283-1481278321001.59,IF(C2220&gt;752.99,C2220^3*3588.471445-C2220^2*8028757.56264+C2220*5988077680.84934-1488767378546.26,C2220^3*899.851852-C2220^2*1969009.674601+C2220*1435480406.01138-348666163343.76))))-$E$1</f>
        <v>124034169.138428</v>
      </c>
      <c r="E2220" s="47" t="n">
        <f aca="false">D2220*100/$E$2</f>
        <v>83.2561198961726</v>
      </c>
      <c r="G2220" s="41" t="n">
        <f aca="false">[3]Plan1!$C2215</f>
        <v>-1.38</v>
      </c>
      <c r="H2220" s="41" t="n">
        <f aca="false">$J$5 + G2220</f>
        <v>758.62</v>
      </c>
      <c r="I2220" s="47" t="n">
        <f aca="false">IF(H2220&gt;$J$5,$J$2+$J$1,(IF(H2220&gt;739.99,H2220^3*2498.244218-H2220^2*5471052.355142+H2220*3994605728.77515-972400879260.135,H2220^3*1396.138889-H2220^2*3002770.071427+H2220*2152080038.43115-513963640099.415)))-$J$1</f>
        <v>77926319.1198731</v>
      </c>
      <c r="J2220" s="47" t="n">
        <f aca="false">I2220*100/$J$2</f>
        <v>88.6105869592368</v>
      </c>
      <c r="L2220" s="41" t="n">
        <f aca="false">[4]Plan1!$C2215</f>
        <v>-1.17</v>
      </c>
      <c r="M2220" s="41" t="n">
        <f aca="false">$O$5 + L2220</f>
        <v>837.61</v>
      </c>
      <c r="N2220" s="47" t="n">
        <f aca="false">IF(M2220&gt;$O$5,$O$2+$O$1,(M2220^3*3270.5936-M2220^2*8015778.389801+M2220*6549018422.82398-1783686174686.87))-$O$1</f>
        <v>33330395.4316406</v>
      </c>
      <c r="O2220" s="41" t="n">
        <f aca="false">N2220*100/$O$2</f>
        <v>85.2726159172952</v>
      </c>
      <c r="R2220" s="47" t="n">
        <f aca="false">SUM(D2220,I2220,N2220)</f>
        <v>235290883.689941</v>
      </c>
      <c r="S2220" s="41" t="n">
        <f aca="false">R2220*100/$R$2</f>
        <v>85.247738772511</v>
      </c>
      <c r="U2220" s="41" t="n">
        <f aca="false">[1]Plan1!$B2215</f>
        <v>13.46</v>
      </c>
    </row>
    <row r="2221" customFormat="false" ht="15" hidden="false" customHeight="false" outlineLevel="0" collapsed="false">
      <c r="A2221" s="46" t="n">
        <v>44219</v>
      </c>
      <c r="B2221" s="41" t="n">
        <f aca="false">[2]Plan1!$C2216</f>
        <v>-2.32</v>
      </c>
      <c r="C2221" s="41" t="n">
        <f aca="false">$E$5 + B2221</f>
        <v>778.68</v>
      </c>
      <c r="D2221" s="47" t="n">
        <f aca="false">IF(C2221&gt;$E$5,$E$2+$E$1,(IF(C2221&gt;764.99,C2221^3*3486.59308-C2221^2*7860012.00812+C2221*5908819377.96283-1481278321001.59,IF(C2221&gt;752.99,C2221^3*3588.471445-C2221^2*8028757.56264+C2221*5988077680.84934-1488767378546.26,C2221^3*899.851852-C2221^2*1969009.674601+C2221*1435480406.01138-348666163343.76))))-$E$1</f>
        <v>123830850.901123</v>
      </c>
      <c r="E2221" s="47" t="n">
        <f aca="false">D2221*100/$E$2</f>
        <v>83.1196455064161</v>
      </c>
      <c r="G2221" s="41" t="n">
        <f aca="false">[3]Plan1!$C2216</f>
        <v>-1.4</v>
      </c>
      <c r="H2221" s="41" t="n">
        <f aca="false">$J$5 + G2221</f>
        <v>758.6</v>
      </c>
      <c r="I2221" s="47" t="n">
        <f aca="false">IF(H2221&gt;$J$5,$J$2+$J$1,(IF(H2221&gt;739.99,H2221^3*2498.244218-H2221^2*5471052.355142+H2221*3994605728.77515-972400879260.135,H2221^3*1396.138889-H2221^2*3002770.071427+H2221*2152080038.43115-513963640099.415)))-$J$1</f>
        <v>77787261.8166504</v>
      </c>
      <c r="J2221" s="47" t="n">
        <f aca="false">I2221*100/$J$2</f>
        <v>88.4524638835071</v>
      </c>
      <c r="L2221" s="41" t="n">
        <f aca="false">[4]Plan1!$C2216</f>
        <v>-1.18</v>
      </c>
      <c r="M2221" s="41" t="n">
        <f aca="false">$O$5 + L2221</f>
        <v>837.6</v>
      </c>
      <c r="N2221" s="47" t="n">
        <f aca="false">IF(M2221&gt;$O$5,$O$2+$O$1,(M2221^3*3270.5936-M2221^2*8015778.389801+M2221*6549018422.82398-1783686174686.87))-$O$1</f>
        <v>33283631.0478516</v>
      </c>
      <c r="O2221" s="41" t="n">
        <f aca="false">N2221*100/$O$2</f>
        <v>85.1529737322622</v>
      </c>
      <c r="R2221" s="47" t="n">
        <f aca="false">SUM(D2221,I2221,N2221)</f>
        <v>234901743.765625</v>
      </c>
      <c r="S2221" s="41" t="n">
        <f aca="false">R2221*100/$R$2</f>
        <v>85.106750315611</v>
      </c>
      <c r="U2221" s="41" t="n">
        <f aca="false">[1]Plan1!$B2216</f>
        <v>13.24</v>
      </c>
    </row>
    <row r="2222" customFormat="false" ht="15" hidden="false" customHeight="false" outlineLevel="0" collapsed="false">
      <c r="A2222" s="46" t="n">
        <v>44220</v>
      </c>
      <c r="B2222" s="41" t="n">
        <f aca="false">[2]Plan1!$C2217</f>
        <v>-2.33</v>
      </c>
      <c r="C2222" s="41" t="n">
        <f aca="false">$E$5 + B2222</f>
        <v>778.67</v>
      </c>
      <c r="D2222" s="47" t="n">
        <f aca="false">IF(C2222&gt;$E$5,$E$2+$E$1,(IF(C2222&gt;764.99,C2222^3*3486.59308-C2222^2*7860012.00812+C2222*5908819377.96283-1481278321001.59,IF(C2222&gt;752.99,C2222^3*3588.471445-C2222^2*8028757.56264+C2222*5988077680.84934-1488767378546.26,C2222^3*899.851852-C2222^2*1969009.674601+C2222*1435480406.01138-348666163343.76))))-$E$1</f>
        <v>123729277.235107</v>
      </c>
      <c r="E2222" s="47" t="n">
        <f aca="false">D2222*100/$E$2</f>
        <v>83.0514656703691</v>
      </c>
      <c r="G2222" s="41" t="n">
        <f aca="false">[3]Plan1!$C2217</f>
        <v>-1.42</v>
      </c>
      <c r="H2222" s="41" t="n">
        <f aca="false">$J$5 + G2222</f>
        <v>758.58</v>
      </c>
      <c r="I2222" s="47" t="n">
        <f aca="false">IF(H2222&gt;$J$5,$J$2+$J$1,(IF(H2222&gt;739.99,H2222^3*2498.244218-H2222^2*5471052.355142+H2222*3994605728.77515-972400879260.135,H2222^3*1396.138889-H2222^2*3002770.071427+H2222*2152080038.43115-513963640099.415)))-$J$1</f>
        <v>77648376.076416</v>
      </c>
      <c r="J2222" s="47" t="n">
        <f aca="false">I2222*100/$J$2</f>
        <v>88.2945358933052</v>
      </c>
      <c r="L2222" s="41" t="n">
        <f aca="false">[4]Plan1!$C2217</f>
        <v>-1.2</v>
      </c>
      <c r="M2222" s="41" t="n">
        <f aca="false">$O$5 + L2222</f>
        <v>837.58</v>
      </c>
      <c r="N2222" s="47" t="n">
        <f aca="false">IF(M2222&gt;$O$5,$O$2+$O$1,(M2222^3*3270.5936-M2222^2*8015778.389801+M2222*6549018422.82398-1783686174686.87))-$O$1</f>
        <v>33190223.8017578</v>
      </c>
      <c r="O2222" s="41" t="n">
        <f aca="false">N2222*100/$O$2</f>
        <v>84.9140002632441</v>
      </c>
      <c r="R2222" s="47" t="n">
        <f aca="false">SUM(D2222,I2222,N2222)</f>
        <v>234567877.113281</v>
      </c>
      <c r="S2222" s="41" t="n">
        <f aca="false">R2222*100/$R$2</f>
        <v>84.9857878001174</v>
      </c>
      <c r="U2222" s="41" t="n">
        <f aca="false">[1]Plan1!$B2217</f>
        <v>13.68</v>
      </c>
    </row>
    <row r="2223" customFormat="false" ht="15" hidden="false" customHeight="false" outlineLevel="0" collapsed="false">
      <c r="A2223" s="46" t="n">
        <v>44221</v>
      </c>
      <c r="B2223" s="41" t="n">
        <f aca="false">[2]Plan1!$C2218</f>
        <v>-2.34</v>
      </c>
      <c r="C2223" s="41" t="n">
        <f aca="false">$E$5 + B2223</f>
        <v>778.66</v>
      </c>
      <c r="D2223" s="47" t="n">
        <f aca="false">IF(C2223&gt;$E$5,$E$2+$E$1,(IF(C2223&gt;764.99,C2223^3*3486.59308-C2223^2*7860012.00812+C2223*5908819377.96283-1481278321001.59,IF(C2223&gt;752.99,C2223^3*3588.471445-C2223^2*8028757.56264+C2223*5988077680.84934-1488767378546.26,C2223^3*899.851852-C2223^2*1969009.674601+C2223*1435480406.01138-348666163343.76))))-$E$1</f>
        <v>123627760.511475</v>
      </c>
      <c r="E2223" s="47" t="n">
        <f aca="false">D2223*100/$E$2</f>
        <v>82.9833240560627</v>
      </c>
      <c r="G2223" s="41" t="n">
        <f aca="false">[3]Plan1!$C2218</f>
        <v>-1.42</v>
      </c>
      <c r="H2223" s="41" t="n">
        <f aca="false">$J$5 + G2223</f>
        <v>758.58</v>
      </c>
      <c r="I2223" s="47" t="n">
        <f aca="false">IF(H2223&gt;$J$5,$J$2+$J$1,(IF(H2223&gt;739.99,H2223^3*2498.244218-H2223^2*5471052.355142+H2223*3994605728.77515-972400879260.135,H2223^3*1396.138889-H2223^2*3002770.071427+H2223*2152080038.43115-513963640099.415)))-$J$1</f>
        <v>77648376.076416</v>
      </c>
      <c r="J2223" s="47" t="n">
        <f aca="false">I2223*100/$J$2</f>
        <v>88.2945358933052</v>
      </c>
      <c r="L2223" s="41" t="n">
        <f aca="false">[4]Plan1!$C2218</f>
        <v>-1.22</v>
      </c>
      <c r="M2223" s="41" t="n">
        <f aca="false">$O$5 + L2223</f>
        <v>837.56</v>
      </c>
      <c r="N2223" s="47" t="n">
        <f aca="false">IF(M2223&gt;$O$5,$O$2+$O$1,(M2223^3*3270.5936-M2223^2*8015778.389801+M2223*6549018422.82398-1783686174686.87))-$O$1</f>
        <v>33096978.4521484</v>
      </c>
      <c r="O2223" s="41" t="n">
        <f aca="false">N2223*100/$O$2</f>
        <v>84.675440990834</v>
      </c>
      <c r="R2223" s="47" t="n">
        <f aca="false">SUM(D2223,I2223,N2223)</f>
        <v>234373115.040039</v>
      </c>
      <c r="S2223" s="41" t="n">
        <f aca="false">R2223*100/$R$2</f>
        <v>84.9152239683099</v>
      </c>
      <c r="U2223" s="41" t="n">
        <f aca="false">[1]Plan1!$B2218</f>
        <v>13.24</v>
      </c>
    </row>
    <row r="2224" customFormat="false" ht="15" hidden="false" customHeight="false" outlineLevel="0" collapsed="false">
      <c r="A2224" s="46" t="n">
        <v>44222</v>
      </c>
      <c r="B2224" s="41" t="n">
        <f aca="false">[2]Plan1!$C2219</f>
        <v>-2.36</v>
      </c>
      <c r="C2224" s="41" t="n">
        <f aca="false">$E$5 + B2224</f>
        <v>778.64</v>
      </c>
      <c r="D2224" s="47" t="n">
        <f aca="false">IF(C2224&gt;$E$5,$E$2+$E$1,(IF(C2224&gt;764.99,C2224^3*3486.59308-C2224^2*7860012.00812+C2224*5908819377.96283-1481278321001.59,IF(C2224&gt;752.99,C2224^3*3588.471445-C2224^2*8028757.56264+C2224*5988077680.84934-1488767378546.26,C2224^3*899.851852-C2224^2*1969009.674601+C2224*1435480406.01138-348666163343.76))))-$E$1</f>
        <v>123424897.799561</v>
      </c>
      <c r="E2224" s="47" t="n">
        <f aca="false">D2224*100/$E$2</f>
        <v>82.8471554310548</v>
      </c>
      <c r="G2224" s="41" t="n">
        <f aca="false">[3]Plan1!$C2219</f>
        <v>-1.44</v>
      </c>
      <c r="H2224" s="41" t="n">
        <f aca="false">$J$5 + G2224</f>
        <v>758.56</v>
      </c>
      <c r="I2224" s="47" t="n">
        <f aca="false">IF(H2224&gt;$J$5,$J$2+$J$1,(IF(H2224&gt;739.99,H2224^3*2498.244218-H2224^2*5471052.355142+H2224*3994605728.77515-972400879260.135,H2224^3*1396.138889-H2224^2*3002770.071427+H2224*2152080038.43115-513963640099.415)))-$J$1</f>
        <v>77509661.7756348</v>
      </c>
      <c r="J2224" s="47" t="n">
        <f aca="false">I2224*100/$J$2</f>
        <v>88.1368028481583</v>
      </c>
      <c r="L2224" s="41" t="n">
        <f aca="false">[4]Plan1!$C2219</f>
        <v>-1.24</v>
      </c>
      <c r="M2224" s="41" t="n">
        <f aca="false">$O$5 + L2224</f>
        <v>837.54</v>
      </c>
      <c r="N2224" s="47" t="n">
        <f aca="false">IF(M2224&gt;$O$5,$O$2+$O$1,(M2224^3*3270.5936-M2224^2*8015778.389801+M2224*6549018422.82398-1783686174686.87))-$O$1</f>
        <v>33003894.8466797</v>
      </c>
      <c r="O2224" s="41" t="n">
        <f aca="false">N2224*100/$O$2</f>
        <v>84.437295525275</v>
      </c>
      <c r="R2224" s="47" t="n">
        <f aca="false">SUM(D2224,I2224,N2224)</f>
        <v>233938454.421875</v>
      </c>
      <c r="S2224" s="41" t="n">
        <f aca="false">R2224*100/$R$2</f>
        <v>84.7577430058057</v>
      </c>
      <c r="U2224" s="41" t="n">
        <f aca="false">[1]Plan1!$B2219</f>
        <v>12.36</v>
      </c>
    </row>
    <row r="2225" customFormat="false" ht="15" hidden="false" customHeight="false" outlineLevel="0" collapsed="false">
      <c r="A2225" s="46" t="n">
        <v>44223</v>
      </c>
      <c r="B2225" s="41" t="n">
        <f aca="false">[2]Plan1!$C2220</f>
        <v>-2.38</v>
      </c>
      <c r="C2225" s="41" t="n">
        <f aca="false">$E$5 + B2225</f>
        <v>778.62</v>
      </c>
      <c r="D2225" s="47" t="n">
        <f aca="false">IF(C2225&gt;$E$5,$E$2+$E$1,(IF(C2225&gt;764.99,C2225^3*3486.59308-C2225^2*7860012.00812+C2225*5908819377.96283-1481278321001.59,IF(C2225&gt;752.99,C2225^3*3588.471445-C2225^2*8028757.56264+C2225*5988077680.84934-1488767378546.26,C2225^3*899.851852-C2225^2*1969009.674601+C2225*1435480406.01138-348666163343.76))))-$E$1</f>
        <v>123222262.601318</v>
      </c>
      <c r="E2225" s="47" t="n">
        <f aca="false">D2225*100/$E$2</f>
        <v>82.7111395212678</v>
      </c>
      <c r="G2225" s="41" t="n">
        <f aca="false">[3]Plan1!$C2220</f>
        <v>-1.46</v>
      </c>
      <c r="H2225" s="41" t="n">
        <f aca="false">$J$5 + G2225</f>
        <v>758.54</v>
      </c>
      <c r="I2225" s="47" t="n">
        <f aca="false">IF(H2225&gt;$J$5,$J$2+$J$1,(IF(H2225&gt;739.99,H2225^3*2498.244218-H2225^2*5471052.355142+H2225*3994605728.77515-972400879260.135,H2225^3*1396.138889-H2225^2*3002770.071427+H2225*2152080038.43115-513963640099.415)))-$J$1</f>
        <v>77371118.798584</v>
      </c>
      <c r="J2225" s="47" t="n">
        <f aca="false">I2225*100/$J$2</f>
        <v>87.9792646164774</v>
      </c>
      <c r="L2225" s="41" t="n">
        <f aca="false">[4]Plan1!$C2220</f>
        <v>-1.25</v>
      </c>
      <c r="M2225" s="41" t="n">
        <f aca="false">$O$5 + L2225</f>
        <v>837.53</v>
      </c>
      <c r="N2225" s="47" t="n">
        <f aca="false">IF(M2225&gt;$O$5,$O$2+$O$1,(M2225^3*3270.5936-M2225^2*8015778.389801+M2225*6549018422.82398-1783686174686.87))-$O$1</f>
        <v>32957413.6484375</v>
      </c>
      <c r="O2225" s="41" t="n">
        <f aca="false">N2225*100/$O$2</f>
        <v>84.3183778432688</v>
      </c>
      <c r="R2225" s="47" t="n">
        <f aca="false">SUM(D2225,I2225,N2225)</f>
        <v>233550795.04834</v>
      </c>
      <c r="S2225" s="41" t="n">
        <f aca="false">R2225*100/$R$2</f>
        <v>84.6172909641049</v>
      </c>
      <c r="U2225" s="41" t="n">
        <f aca="false">[1]Plan1!$B2220</f>
        <v>13.46</v>
      </c>
    </row>
    <row r="2226" customFormat="false" ht="15" hidden="false" customHeight="false" outlineLevel="0" collapsed="false">
      <c r="A2226" s="46" t="n">
        <v>44224</v>
      </c>
      <c r="B2226" s="41" t="n">
        <f aca="false">[2]Plan1!$C2221</f>
        <v>-2.4</v>
      </c>
      <c r="C2226" s="41" t="n">
        <f aca="false">$E$5 + B2226</f>
        <v>778.6</v>
      </c>
      <c r="D2226" s="47" t="n">
        <f aca="false">IF(C2226&gt;$E$5,$E$2+$E$1,(IF(C2226&gt;764.99,C2226^3*3486.59308-C2226^2*7860012.00812+C2226*5908819377.96283-1481278321001.59,IF(C2226&gt;752.99,C2226^3*3588.471445-C2226^2*8028757.56264+C2226*5988077680.84934-1488767378546.26,C2226^3*899.851852-C2226^2*1969009.674601+C2226*1435480406.01138-348666163343.76))))-$E$1</f>
        <v>123019854.746826</v>
      </c>
      <c r="E2226" s="47" t="n">
        <f aca="false">D2226*100/$E$2</f>
        <v>82.5752762126442</v>
      </c>
      <c r="G2226" s="41" t="n">
        <f aca="false">[3]Plan1!$C2221</f>
        <v>-1.47</v>
      </c>
      <c r="H2226" s="41" t="n">
        <f aca="false">$J$5 + G2226</f>
        <v>758.53</v>
      </c>
      <c r="I2226" s="47" t="n">
        <f aca="false">IF(H2226&gt;$J$5,$J$2+$J$1,(IF(H2226&gt;739.99,H2226^3*2498.244218-H2226^2*5471052.355142+H2226*3994605728.77515-972400879260.135,H2226^3*1396.138889-H2226^2*3002770.071427+H2226*2152080038.43115-513963640099.415)))-$J$1</f>
        <v>77301911.5178223</v>
      </c>
      <c r="J2226" s="47" t="n">
        <f aca="false">I2226*100/$J$2</f>
        <v>87.9005685117542</v>
      </c>
      <c r="L2226" s="41" t="n">
        <f aca="false">[4]Plan1!$C2221</f>
        <v>-1.26</v>
      </c>
      <c r="M2226" s="41" t="n">
        <f aca="false">$O$5 + L2226</f>
        <v>837.52</v>
      </c>
      <c r="N2226" s="47" t="n">
        <f aca="false">IF(M2226&gt;$O$5,$O$2+$O$1,(M2226^3*3270.5936-M2226^2*8015778.389801+M2226*6549018422.82398-1783686174686.87))-$O$1</f>
        <v>32910972.8251953</v>
      </c>
      <c r="O2226" s="41" t="n">
        <f aca="false">N2226*100/$O$2</f>
        <v>84.1995634568227</v>
      </c>
      <c r="R2226" s="47" t="n">
        <f aca="false">SUM(D2226,I2226,N2226)</f>
        <v>233232739.089844</v>
      </c>
      <c r="S2226" s="41" t="n">
        <f aca="false">R2226*100/$R$2</f>
        <v>84.5020567874139</v>
      </c>
      <c r="U2226" s="41" t="n">
        <f aca="false">[1]Plan1!$B2221</f>
        <v>13.02</v>
      </c>
    </row>
    <row r="2227" customFormat="false" ht="15" hidden="false" customHeight="false" outlineLevel="0" collapsed="false">
      <c r="A2227" s="46" t="n">
        <v>44225</v>
      </c>
      <c r="B2227" s="41" t="n">
        <f aca="false">[2]Plan1!$C2222</f>
        <v>-2.41</v>
      </c>
      <c r="C2227" s="41" t="n">
        <f aca="false">$E$5 + B2227</f>
        <v>778.59</v>
      </c>
      <c r="D2227" s="47" t="n">
        <f aca="false">IF(C2227&gt;$E$5,$E$2+$E$1,(IF(C2227&gt;764.99,C2227^3*3486.59308-C2227^2*7860012.00812+C2227*5908819377.96283-1481278321001.59,IF(C2227&gt;752.99,C2227^3*3588.471445-C2227^2*8028757.56264+C2227*5988077680.84934-1488767378546.26,C2227^3*899.851852-C2227^2*1969009.674601+C2227*1435480406.01138-348666163343.76))))-$E$1</f>
        <v>122918736.022705</v>
      </c>
      <c r="E2227" s="47" t="n">
        <f aca="false">D2227*100/$E$2</f>
        <v>82.5074017496825</v>
      </c>
      <c r="G2227" s="41" t="n">
        <f aca="false">[3]Plan1!$C2222</f>
        <v>-1.49</v>
      </c>
      <c r="H2227" s="41" t="n">
        <f aca="false">$J$5 + G2227</f>
        <v>758.51</v>
      </c>
      <c r="I2227" s="47" t="n">
        <f aca="false">IF(H2227&gt;$J$5,$J$2+$J$1,(IF(H2227&gt;739.99,H2227^3*2498.244218-H2227^2*5471052.355142+H2227*3994605728.77515-972400879260.135,H2227^3*1396.138889-H2227^2*3002770.071427+H2227*2152080038.43115-513963640099.415)))-$J$1</f>
        <v>77163625.2973633</v>
      </c>
      <c r="J2227" s="47" t="n">
        <f aca="false">I2227*100/$J$2</f>
        <v>87.7433222398702</v>
      </c>
      <c r="L2227" s="41" t="n">
        <f aca="false">[4]Plan1!$C2222</f>
        <v>-1.28</v>
      </c>
      <c r="M2227" s="41" t="n">
        <f aca="false">$O$5 + L2227</f>
        <v>837.5</v>
      </c>
      <c r="N2227" s="47" t="n">
        <f aca="false">IF(M2227&gt;$O$5,$O$2+$O$1,(M2227^3*3270.5936-M2227^2*8015778.389801+M2227*6549018422.82398-1783686174686.87))-$O$1</f>
        <v>32818212.2314453</v>
      </c>
      <c r="O2227" s="41" t="n">
        <f aca="false">N2227*100/$O$2</f>
        <v>83.9622443857266</v>
      </c>
      <c r="R2227" s="47" t="n">
        <f aca="false">SUM(D2227,I2227,N2227)</f>
        <v>232900573.551514</v>
      </c>
      <c r="S2227" s="41" t="n">
        <f aca="false">R2227*100/$R$2</f>
        <v>84.3817105989142</v>
      </c>
      <c r="U2227" s="41" t="n">
        <f aca="false">[1]Plan1!$B2222</f>
        <v>12.58</v>
      </c>
    </row>
    <row r="2228" customFormat="false" ht="15" hidden="false" customHeight="false" outlineLevel="0" collapsed="false">
      <c r="A2228" s="46" t="n">
        <v>44226</v>
      </c>
      <c r="B2228" s="41" t="n">
        <f aca="false">[2]Plan1!$C2223</f>
        <v>-2.44</v>
      </c>
      <c r="C2228" s="41" t="n">
        <f aca="false">$E$5 + B2228</f>
        <v>778.56</v>
      </c>
      <c r="D2228" s="47" t="n">
        <f aca="false">IF(C2228&gt;$E$5,$E$2+$E$1,(IF(C2228&gt;764.99,C2228^3*3486.59308-C2228^2*7860012.00812+C2228*5908819377.96283-1481278321001.59,IF(C2228&gt;752.99,C2228^3*3588.471445-C2228^2*8028757.56264+C2228*5988077680.84934-1488767378546.26,C2228^3*899.851852-C2228^2*1969009.674601+C2228*1435480406.01138-348666163343.76))))-$E$1</f>
        <v>122615720.406006</v>
      </c>
      <c r="E2228" s="47" t="n">
        <f aca="false">D2228*100/$E$2</f>
        <v>82.3040069538003</v>
      </c>
      <c r="G2228" s="41" t="n">
        <f aca="false">[3]Plan1!$C2223</f>
        <v>-1.52</v>
      </c>
      <c r="H2228" s="41" t="n">
        <f aca="false">$J$5 + G2228</f>
        <v>758.48</v>
      </c>
      <c r="I2228" s="47" t="n">
        <f aca="false">IF(H2228&gt;$J$5,$J$2+$J$1,(IF(H2228&gt;739.99,H2228^3*2498.244218-H2228^2*5471052.355142+H2228*3994605728.77515-972400879260.135,H2228^3*1396.138889-H2228^2*3002770.071427+H2228*2152080038.43115-513963640099.415)))-$J$1</f>
        <v>76956516.5949707</v>
      </c>
      <c r="J2228" s="47" t="n">
        <f aca="false">I2228*100/$J$2</f>
        <v>87.5078174208226</v>
      </c>
      <c r="L2228" s="41" t="n">
        <f aca="false">[4]Plan1!$C2223</f>
        <v>-1.3</v>
      </c>
      <c r="M2228" s="41" t="n">
        <f aca="false">$O$5 + L2228</f>
        <v>837.48</v>
      </c>
      <c r="N2228" s="47" t="n">
        <f aca="false">IF(M2228&gt;$O$5,$O$2+$O$1,(M2228^3*3270.5936-M2228^2*8015778.389801+M2228*6549018422.82398-1783686174686.87))-$O$1</f>
        <v>32725612.90625</v>
      </c>
      <c r="O2228" s="41" t="n">
        <f aca="false">N2228*100/$O$2</f>
        <v>83.7253379047406</v>
      </c>
      <c r="R2228" s="47" t="n">
        <f aca="false">SUM(D2228,I2228,N2228)</f>
        <v>232297849.907227</v>
      </c>
      <c r="S2228" s="41" t="n">
        <f aca="false">R2228*100/$R$2</f>
        <v>84.1633390794808</v>
      </c>
      <c r="U2228" s="41" t="n">
        <f aca="false">[1]Plan1!$B2223</f>
        <v>11.3</v>
      </c>
    </row>
    <row r="2229" customFormat="false" ht="15" hidden="false" customHeight="false" outlineLevel="0" collapsed="false">
      <c r="A2229" s="46" t="n">
        <v>44227</v>
      </c>
      <c r="B2229" s="41" t="n">
        <f aca="false">[2]Plan1!$C2224</f>
        <v>-2.46</v>
      </c>
      <c r="C2229" s="41" t="n">
        <f aca="false">$E$5 + B2229</f>
        <v>778.54</v>
      </c>
      <c r="D2229" s="47" t="n">
        <f aca="false">IF(C2229&gt;$E$5,$E$2+$E$1,(IF(C2229&gt;764.99,C2229^3*3486.59308-C2229^2*7860012.00812+C2229*5908819377.96283-1481278321001.59,IF(C2229&gt;752.99,C2229^3*3588.471445-C2229^2*8028757.56264+C2229*5988077680.84934-1488767378546.26,C2229^3*899.851852-C2229^2*1969009.674601+C2229*1435480406.01138-348666163343.76))))-$E$1</f>
        <v>122413993.582764</v>
      </c>
      <c r="E2229" s="47" t="n">
        <f aca="false">D2229*100/$E$2</f>
        <v>82.1686007774314</v>
      </c>
      <c r="G2229" s="41" t="n">
        <f aca="false">[3]Plan1!$C2224</f>
        <v>-1.54</v>
      </c>
      <c r="H2229" s="41" t="n">
        <f aca="false">$J$5 + G2229</f>
        <v>758.46</v>
      </c>
      <c r="I2229" s="47" t="n">
        <f aca="false">IF(H2229&gt;$J$5,$J$2+$J$1,(IF(H2229&gt;739.99,H2229^3*2498.244218-H2229^2*5471052.355142+H2229*3994605728.77515-972400879260.135,H2229^3*1396.138889-H2229^2*3002770.071427+H2229*2152080038.43115-513963640099.415)))-$J$1</f>
        <v>76818657.7050781</v>
      </c>
      <c r="J2229" s="47" t="n">
        <f aca="false">I2229*100/$J$2</f>
        <v>87.3510570696485</v>
      </c>
      <c r="L2229" s="41" t="n">
        <f aca="false">[4]Plan1!$C2224</f>
        <v>-1.32</v>
      </c>
      <c r="M2229" s="41" t="n">
        <f aca="false">$O$5 + L2229</f>
        <v>837.46</v>
      </c>
      <c r="N2229" s="47" t="n">
        <f aca="false">IF(M2229&gt;$O$5,$O$2+$O$1,(M2229^3*3270.5936-M2229^2*8015778.389801+M2229*6549018422.82398-1783686174686.87))-$O$1</f>
        <v>32633174.6962891</v>
      </c>
      <c r="O2229" s="41" t="n">
        <f aca="false">N2229*100/$O$2</f>
        <v>83.4888436216096</v>
      </c>
      <c r="R2229" s="47" t="n">
        <f aca="false">SUM(D2229,I2229,N2229)</f>
        <v>231865825.984131</v>
      </c>
      <c r="S2229" s="41" t="n">
        <f aca="false">R2229*100/$R$2</f>
        <v>84.0068134123493</v>
      </c>
      <c r="U2229" s="41" t="n">
        <f aca="false">[1]Plan1!$B2224</f>
        <v>11.1</v>
      </c>
    </row>
    <row r="2230" customFormat="false" ht="15" hidden="false" customHeight="false" outlineLevel="0" collapsed="false">
      <c r="A2230" s="46" t="n">
        <v>44228</v>
      </c>
      <c r="B2230" s="41" t="n">
        <f aca="false">[2]Plan1!$C2225</f>
        <v>-2.49</v>
      </c>
      <c r="C2230" s="41" t="n">
        <f aca="false">$E$5 + B2230</f>
        <v>778.51</v>
      </c>
      <c r="D2230" s="47" t="n">
        <f aca="false">IF(C2230&gt;$E$5,$E$2+$E$1,(IF(C2230&gt;764.99,C2230^3*3486.59308-C2230^2*7860012.00812+C2230*5908819377.96283-1481278321001.59,IF(C2230&gt;752.99,C2230^3*3588.471445-C2230^2*8028757.56264+C2230*5988077680.84934-1488767378546.26,C2230^3*899.851852-C2230^2*1969009.674601+C2230*1435480406.01138-348666163343.76))))-$E$1</f>
        <v>122111828.314209</v>
      </c>
      <c r="E2230" s="47" t="n">
        <f aca="false">D2230*100/$E$2</f>
        <v>81.9657767652903</v>
      </c>
      <c r="G2230" s="41" t="n">
        <f aca="false">[3]Plan1!$C2225</f>
        <v>-1.57</v>
      </c>
      <c r="H2230" s="41" t="n">
        <f aca="false">$J$5 + G2230</f>
        <v>758.43</v>
      </c>
      <c r="I2230" s="47" t="n">
        <f aca="false">IF(H2230&gt;$J$5,$J$2+$J$1,(IF(H2230&gt;739.99,H2230^3*2498.244218-H2230^2*5471052.355142+H2230*3994605728.77515-972400879260.135,H2230^3*1396.138889-H2230^2*3002770.071427+H2230*2152080038.43115-513963640099.415)))-$J$1</f>
        <v>76612189.435791</v>
      </c>
      <c r="J2230" s="47" t="n">
        <f aca="false">I2230*100/$J$2</f>
        <v>87.1162804917654</v>
      </c>
      <c r="L2230" s="41" t="n">
        <f aca="false">[4]Plan1!$C2225</f>
        <v>-1.34</v>
      </c>
      <c r="M2230" s="41" t="n">
        <f aca="false">$O$5 + L2230</f>
        <v>837.44</v>
      </c>
      <c r="N2230" s="47" t="n">
        <f aca="false">IF(M2230&gt;$O$5,$O$2+$O$1,(M2230^3*3270.5936-M2230^2*8015778.389801+M2230*6549018422.82398-1783686174686.87))-$O$1</f>
        <v>32540897.4414063</v>
      </c>
      <c r="O2230" s="41" t="n">
        <f aca="false">N2230*100/$O$2</f>
        <v>83.252761126589</v>
      </c>
      <c r="R2230" s="47" t="n">
        <f aca="false">SUM(D2230,I2230,N2230)</f>
        <v>231264915.191406</v>
      </c>
      <c r="S2230" s="41" t="n">
        <f aca="false">R2230*100/$R$2</f>
        <v>83.7890987033031</v>
      </c>
      <c r="U2230" s="41" t="n">
        <f aca="false">[1]Plan1!$B2225</f>
        <v>12.8</v>
      </c>
    </row>
    <row r="2231" customFormat="false" ht="15" hidden="false" customHeight="false" outlineLevel="0" collapsed="false">
      <c r="A2231" s="46" t="n">
        <v>44229</v>
      </c>
      <c r="B2231" s="41" t="n">
        <f aca="false">[2]Plan1!$C2226</f>
        <v>-2.5</v>
      </c>
      <c r="C2231" s="41" t="n">
        <f aca="false">$E$5 + B2231</f>
        <v>778.5</v>
      </c>
      <c r="D2231" s="47" t="n">
        <f aca="false">IF(C2231&gt;$E$5,$E$2+$E$1,(IF(C2231&gt;764.99,C2231^3*3486.59308-C2231^2*7860012.00812+C2231*5908819377.96283-1481278321001.59,IF(C2231&gt;752.99,C2231^3*3588.471445-C2231^2*8028757.56264+C2231*5988077680.84934-1488767378546.26,C2231^3*899.851852-C2231^2*1969009.674601+C2231*1435480406.01138-348666163343.76))))-$E$1</f>
        <v>122011219.797607</v>
      </c>
      <c r="E2231" s="47" t="n">
        <f aca="false">D2231*100/$E$2</f>
        <v>81.8982447716555</v>
      </c>
      <c r="G2231" s="41" t="n">
        <f aca="false">[3]Plan1!$C2226</f>
        <v>-1.59</v>
      </c>
      <c r="H2231" s="41" t="n">
        <f aca="false">$J$5 + G2231</f>
        <v>758.41</v>
      </c>
      <c r="I2231" s="47" t="n">
        <f aca="false">IF(H2231&gt;$J$5,$J$2+$J$1,(IF(H2231&gt;739.99,H2231^3*2498.244218-H2231^2*5471052.355142+H2231*3994605728.77515-972400879260.135,H2231^3*1396.138889-H2231^2*3002770.071427+H2231*2152080038.43115-513963640099.415)))-$J$1</f>
        <v>76474757.1254883</v>
      </c>
      <c r="J2231" s="47" t="n">
        <f aca="false">I2231*100/$J$2</f>
        <v>86.9600052073605</v>
      </c>
      <c r="L2231" s="41" t="n">
        <f aca="false">[4]Plan1!$C2226</f>
        <v>-1.36</v>
      </c>
      <c r="M2231" s="41" t="n">
        <f aca="false">$O$5 + L2231</f>
        <v>837.42</v>
      </c>
      <c r="N2231" s="47" t="n">
        <f aca="false">IF(M2231&gt;$O$5,$O$2+$O$1,(M2231^3*3270.5936-M2231^2*8015778.389801+M2231*6549018422.82398-1783686174686.87))-$O$1</f>
        <v>32448780.9873047</v>
      </c>
      <c r="O2231" s="41" t="n">
        <f aca="false">N2231*100/$O$2</f>
        <v>83.0170900249251</v>
      </c>
      <c r="R2231" s="47" t="n">
        <f aca="false">SUM(D2231,I2231,N2231)</f>
        <v>230934757.9104</v>
      </c>
      <c r="S2231" s="41" t="n">
        <f aca="false">R2231*100/$R$2</f>
        <v>83.669480122236</v>
      </c>
      <c r="U2231" s="41" t="n">
        <f aca="false">[1]Plan1!$B2226</f>
        <v>11.94</v>
      </c>
    </row>
    <row r="2232" customFormat="false" ht="15" hidden="false" customHeight="false" outlineLevel="0" collapsed="false">
      <c r="A2232" s="46" t="n">
        <v>44230</v>
      </c>
      <c r="B2232" s="41" t="n">
        <f aca="false">[2]Plan1!$C2227</f>
        <v>-2.52</v>
      </c>
      <c r="C2232" s="41" t="n">
        <f aca="false">$E$5 + B2232</f>
        <v>778.48</v>
      </c>
      <c r="D2232" s="47" t="n">
        <f aca="false">IF(C2232&gt;$E$5,$E$2+$E$1,(IF(C2232&gt;764.99,C2232^3*3486.59308-C2232^2*7860012.00812+C2232*5908819377.96283-1481278321001.59,IF(C2232&gt;752.99,C2232^3*3588.471445-C2232^2*8028757.56264+C2232*5988077680.84934-1488767378546.26,C2232^3*899.851852-C2232^2*1969009.674601+C2232*1435480406.01138-348666163343.76))))-$E$1</f>
        <v>121810172.500244</v>
      </c>
      <c r="E2232" s="47" t="n">
        <f aca="false">D2232*100/$E$2</f>
        <v>81.763294717083</v>
      </c>
      <c r="G2232" s="41" t="n">
        <f aca="false">[3]Plan1!$C2227</f>
        <v>-1.6</v>
      </c>
      <c r="H2232" s="41" t="n">
        <f aca="false">$J$5 + G2232</f>
        <v>758.4</v>
      </c>
      <c r="I2232" s="47" t="n">
        <f aca="false">IF(H2232&gt;$J$5,$J$2+$J$1,(IF(H2232&gt;739.99,H2232^3*2498.244218-H2232^2*5471052.355142+H2232*3994605728.77515-972400879260.135,H2232^3*1396.138889-H2232^2*3002770.071427+H2232*2152080038.43115-513963640099.415)))-$J$1</f>
        <v>76406104.8864746</v>
      </c>
      <c r="J2232" s="47" t="n">
        <f aca="false">I2232*100/$J$2</f>
        <v>86.8819402446653</v>
      </c>
      <c r="L2232" s="41" t="n">
        <f aca="false">[4]Plan1!$C2227</f>
        <v>-1.38</v>
      </c>
      <c r="M2232" s="41" t="n">
        <f aca="false">$O$5 + L2232</f>
        <v>837.4</v>
      </c>
      <c r="N2232" s="47" t="n">
        <f aca="false">IF(M2232&gt;$O$5,$O$2+$O$1,(M2232^3*3270.5936-M2232^2*8015778.389801+M2232*6549018422.82398-1783686174686.87))-$O$1</f>
        <v>32356825.1738281</v>
      </c>
      <c r="O2232" s="41" t="n">
        <f aca="false">N2232*100/$O$2</f>
        <v>82.7818299068737</v>
      </c>
      <c r="R2232" s="47" t="n">
        <f aca="false">SUM(D2232,I2232,N2232)</f>
        <v>230573102.560547</v>
      </c>
      <c r="S2232" s="41" t="n">
        <f aca="false">R2232*100/$R$2</f>
        <v>83.5384495429526</v>
      </c>
      <c r="U2232" s="41" t="n">
        <f aca="false">[1]Plan1!$B2227</f>
        <v>13.68</v>
      </c>
    </row>
    <row r="2233" customFormat="false" ht="15" hidden="false" customHeight="false" outlineLevel="0" collapsed="false">
      <c r="A2233" s="46" t="n">
        <v>44231</v>
      </c>
      <c r="B2233" s="41" t="n">
        <f aca="false">[2]Plan1!$C2228</f>
        <v>-2.53</v>
      </c>
      <c r="C2233" s="41" t="n">
        <f aca="false">$E$5 + B2233</f>
        <v>778.47</v>
      </c>
      <c r="D2233" s="47" t="n">
        <f aca="false">IF(C2233&gt;$E$5,$E$2+$E$1,(IF(C2233&gt;764.99,C2233^3*3486.59308-C2233^2*7860012.00812+C2233*5908819377.96283-1481278321001.59,IF(C2233&gt;752.99,C2233^3*3588.471445-C2233^2*8028757.56264+C2233*5988077680.84934-1488767378546.26,C2233^3*899.851852-C2233^2*1969009.674601+C2233*1435480406.01138-348666163343.76))))-$E$1</f>
        <v>121709733.676514</v>
      </c>
      <c r="E2233" s="47" t="n">
        <f aca="false">D2233*100/$E$2</f>
        <v>81.6958766273033</v>
      </c>
      <c r="G2233" s="41" t="n">
        <f aca="false">[3]Plan1!$C2228</f>
        <v>-1.62</v>
      </c>
      <c r="H2233" s="41" t="n">
        <f aca="false">$J$5 + G2233</f>
        <v>758.38</v>
      </c>
      <c r="I2233" s="47" t="n">
        <f aca="false">IF(H2233&gt;$J$5,$J$2+$J$1,(IF(H2233&gt;739.99,H2233^3*2498.244218-H2233^2*5471052.355142+H2233*3994605728.77515-972400879260.135,H2233^3*1396.138889-H2233^2*3002770.071427+H2233*2152080038.43115-513963640099.415)))-$J$1</f>
        <v>76268928.1647949</v>
      </c>
      <c r="J2233" s="47" t="n">
        <f aca="false">I2233*100/$J$2</f>
        <v>86.7259555919515</v>
      </c>
      <c r="L2233" s="41" t="n">
        <f aca="false">[4]Plan1!$C2228</f>
        <v>-1.4</v>
      </c>
      <c r="M2233" s="41" t="n">
        <f aca="false">$O$5 + L2233</f>
        <v>837.38</v>
      </c>
      <c r="N2233" s="47" t="n">
        <f aca="false">IF(M2233&gt;$O$5,$O$2+$O$1,(M2233^3*3270.5936-M2233^2*8015778.389801+M2233*6549018422.82398-1783686174686.87))-$O$1</f>
        <v>32265029.8476563</v>
      </c>
      <c r="O2233" s="41" t="n">
        <f aca="false">N2233*100/$O$2</f>
        <v>82.5469803801793</v>
      </c>
      <c r="R2233" s="47" t="n">
        <f aca="false">SUM(D2233,I2233,N2233)</f>
        <v>230243691.688965</v>
      </c>
      <c r="S2233" s="41" t="n">
        <f aca="false">R2233*100/$R$2</f>
        <v>83.4191013918935</v>
      </c>
      <c r="U2233" s="41" t="n">
        <f aca="false">[1]Plan1!$B2228</f>
        <v>12.58</v>
      </c>
    </row>
    <row r="2234" customFormat="false" ht="15" hidden="false" customHeight="false" outlineLevel="0" collapsed="false">
      <c r="A2234" s="46" t="n">
        <v>44232</v>
      </c>
      <c r="B2234" s="41" t="n">
        <f aca="false">[2]Plan1!$C2229</f>
        <v>-2.54</v>
      </c>
      <c r="C2234" s="41" t="n">
        <f aca="false">$E$5 + B2234</f>
        <v>778.46</v>
      </c>
      <c r="D2234" s="47" t="n">
        <f aca="false">IF(C2234&gt;$E$5,$E$2+$E$1,(IF(C2234&gt;764.99,C2234^3*3486.59308-C2234^2*7860012.00812+C2234*5908819377.96283-1481278321001.59,IF(C2234&gt;752.99,C2234^3*3588.471445-C2234^2*8028757.56264+C2234*5988077680.84934-1488767378546.26,C2234^3*899.851852-C2234^2*1969009.674601+C2234*1435480406.01138-348666163343.76))))-$E$1</f>
        <v>121609351.375244</v>
      </c>
      <c r="E2234" s="47" t="n">
        <f aca="false">D2234*100/$E$2</f>
        <v>81.6284964773978</v>
      </c>
      <c r="G2234" s="41" t="n">
        <f aca="false">[3]Plan1!$C2229</f>
        <v>-1.63</v>
      </c>
      <c r="H2234" s="41" t="n">
        <f aca="false">$J$5 + G2234</f>
        <v>758.37</v>
      </c>
      <c r="I2234" s="47" t="n">
        <f aca="false">IF(H2234&gt;$J$5,$J$2+$J$1,(IF(H2234&gt;739.99,H2234^3*2498.244218-H2234^2*5471052.355142+H2234*3994605728.77515-972400879260.135,H2234^3*1396.138889-H2234^2*3002770.071427+H2234*2152080038.43115-513963640099.415)))-$J$1</f>
        <v>76200403.6518555</v>
      </c>
      <c r="J2234" s="47" t="n">
        <f aca="false">I2234*100/$J$2</f>
        <v>86.6480358675087</v>
      </c>
      <c r="L2234" s="41" t="n">
        <f aca="false">[4]Plan1!$C2229</f>
        <v>-1.41</v>
      </c>
      <c r="M2234" s="41" t="n">
        <f aca="false">$O$5 + L2234</f>
        <v>837.37</v>
      </c>
      <c r="N2234" s="47" t="n">
        <f aca="false">IF(M2234&gt;$O$5,$O$2+$O$1,(M2234^3*3270.5936-M2234^2*8015778.389801+M2234*6549018422.82398-1783686174686.87))-$O$1</f>
        <v>32219192.3173828</v>
      </c>
      <c r="O2234" s="41" t="n">
        <f aca="false">N2234*100/$O$2</f>
        <v>82.4297094608582</v>
      </c>
      <c r="R2234" s="47" t="n">
        <f aca="false">SUM(D2234,I2234,N2234)</f>
        <v>230028947.344482</v>
      </c>
      <c r="S2234" s="41" t="n">
        <f aca="false">R2234*100/$R$2</f>
        <v>83.341297825966</v>
      </c>
      <c r="U2234" s="41" t="n">
        <f aca="false">[1]Plan1!$B2229</f>
        <v>59.97</v>
      </c>
    </row>
    <row r="2235" customFormat="false" ht="15" hidden="false" customHeight="false" outlineLevel="0" collapsed="false">
      <c r="A2235" s="46" t="n">
        <v>44233</v>
      </c>
      <c r="B2235" s="41" t="n">
        <f aca="false">[2]Plan1!$C2230</f>
        <v>-2.52</v>
      </c>
      <c r="C2235" s="41" t="n">
        <f aca="false">$E$5 + B2235</f>
        <v>778.48</v>
      </c>
      <c r="D2235" s="47" t="n">
        <f aca="false">IF(C2235&gt;$E$5,$E$2+$E$1,(IF(C2235&gt;764.99,C2235^3*3486.59308-C2235^2*7860012.00812+C2235*5908819377.96283-1481278321001.59,IF(C2235&gt;752.99,C2235^3*3588.471445-C2235^2*8028757.56264+C2235*5988077680.84934-1488767378546.26,C2235^3*899.851852-C2235^2*1969009.674601+C2235*1435480406.01138-348666163343.76))))-$E$1</f>
        <v>121810172.500244</v>
      </c>
      <c r="E2235" s="47" t="n">
        <f aca="false">D2235*100/$E$2</f>
        <v>81.763294717083</v>
      </c>
      <c r="G2235" s="41" t="n">
        <f aca="false">[3]Plan1!$C2230</f>
        <v>-1.6</v>
      </c>
      <c r="H2235" s="41" t="n">
        <f aca="false">$J$5 + G2235</f>
        <v>758.4</v>
      </c>
      <c r="I2235" s="47" t="n">
        <f aca="false">IF(H2235&gt;$J$5,$J$2+$J$1,(IF(H2235&gt;739.99,H2235^3*2498.244218-H2235^2*5471052.355142+H2235*3994605728.77515-972400879260.135,H2235^3*1396.138889-H2235^2*3002770.071427+H2235*2152080038.43115-513963640099.415)))-$J$1</f>
        <v>76406104.8864746</v>
      </c>
      <c r="J2235" s="47" t="n">
        <f aca="false">I2235*100/$J$2</f>
        <v>86.8819402446653</v>
      </c>
      <c r="L2235" s="41" t="n">
        <f aca="false">[4]Plan1!$C2230</f>
        <v>-1.33</v>
      </c>
      <c r="M2235" s="41" t="n">
        <f aca="false">$O$5 + L2235</f>
        <v>837.45</v>
      </c>
      <c r="N2235" s="47" t="n">
        <f aca="false">IF(M2235&gt;$O$5,$O$2+$O$1,(M2235^3*3270.5936-M2235^2*8015778.389801+M2235*6549018422.82398-1783686174686.87))-$O$1</f>
        <v>32587015.9580078</v>
      </c>
      <c r="O2235" s="41" t="n">
        <f aca="false">N2235*100/$O$2</f>
        <v>83.3707509224468</v>
      </c>
      <c r="R2235" s="47" t="n">
        <f aca="false">SUM(D2235,I2235,N2235)</f>
        <v>230803293.344727</v>
      </c>
      <c r="S2235" s="41" t="n">
        <f aca="false">R2235*100/$R$2</f>
        <v>83.6218494755375</v>
      </c>
      <c r="U2235" s="41" t="n">
        <f aca="false">[1]Plan1!$B2230</f>
        <v>52.37</v>
      </c>
    </row>
    <row r="2236" customFormat="false" ht="15" hidden="false" customHeight="false" outlineLevel="0" collapsed="false">
      <c r="A2236" s="46" t="n">
        <v>44234</v>
      </c>
      <c r="B2236" s="41" t="n">
        <f aca="false">[2]Plan1!$C2231</f>
        <v>-2.48</v>
      </c>
      <c r="C2236" s="41" t="n">
        <f aca="false">$E$5 + B2236</f>
        <v>778.52</v>
      </c>
      <c r="D2236" s="47" t="n">
        <f aca="false">IF(C2236&gt;$E$5,$E$2+$E$1,(IF(C2236&gt;764.99,C2236^3*3486.59308-C2236^2*7860012.00812+C2236*5908819377.96283-1481278321001.59,IF(C2236&gt;752.99,C2236^3*3588.471445-C2236^2*8028757.56264+C2236*5988077680.84934-1488767378546.26,C2236^3*899.851852-C2236^2*1969009.674601+C2236*1435480406.01138-348666163343.76))))-$E$1</f>
        <v>122212493.436279</v>
      </c>
      <c r="E2236" s="47" t="n">
        <f aca="false">D2236*100/$E$2</f>
        <v>82.0333467545172</v>
      </c>
      <c r="G2236" s="41" t="n">
        <f aca="false">[3]Plan1!$C2231</f>
        <v>-1.56</v>
      </c>
      <c r="H2236" s="41" t="n">
        <f aca="false">$J$5 + G2236</f>
        <v>758.44</v>
      </c>
      <c r="I2236" s="47" t="n">
        <f aca="false">IF(H2236&gt;$J$5,$J$2+$J$1,(IF(H2236&gt;739.99,H2236^3*2498.244218-H2236^2*5471052.355142+H2236*3994605728.77515-972400879260.135,H2236^3*1396.138889-H2236^2*3002770.071427+H2236*2152080038.43115-513963640099.415)))-$J$1</f>
        <v>76680969.5368652</v>
      </c>
      <c r="J2236" s="47" t="n">
        <f aca="false">I2236*100/$J$2</f>
        <v>87.1944908473441</v>
      </c>
      <c r="L2236" s="41" t="n">
        <f aca="false">[4]Plan1!$C2231</f>
        <v>-1.3</v>
      </c>
      <c r="M2236" s="41" t="n">
        <f aca="false">$O$5 + L2236</f>
        <v>837.48</v>
      </c>
      <c r="N2236" s="47" t="n">
        <f aca="false">IF(M2236&gt;$O$5,$O$2+$O$1,(M2236^3*3270.5936-M2236^2*8015778.389801+M2236*6549018422.82398-1783686174686.87))-$O$1</f>
        <v>32725612.90625</v>
      </c>
      <c r="O2236" s="41" t="n">
        <f aca="false">N2236*100/$O$2</f>
        <v>83.7253379047406</v>
      </c>
      <c r="R2236" s="47" t="n">
        <f aca="false">SUM(D2236,I2236,N2236)</f>
        <v>231619075.879395</v>
      </c>
      <c r="S2236" s="41" t="n">
        <f aca="false">R2236*100/$R$2</f>
        <v>83.9174139076138</v>
      </c>
      <c r="U2236" s="41" t="n">
        <f aca="false">[1]Plan1!$B2231</f>
        <v>97.07</v>
      </c>
    </row>
    <row r="2237" customFormat="false" ht="15" hidden="false" customHeight="false" outlineLevel="0" collapsed="false">
      <c r="A2237" s="46" t="n">
        <v>44235</v>
      </c>
      <c r="B2237" s="41" t="n">
        <f aca="false">[2]Plan1!$C2232</f>
        <v>-2.26</v>
      </c>
      <c r="C2237" s="41" t="n">
        <f aca="false">$E$5 + B2237</f>
        <v>778.74</v>
      </c>
      <c r="D2237" s="47" t="n">
        <f aca="false">IF(C2237&gt;$E$5,$E$2+$E$1,(IF(C2237&gt;764.99,C2237^3*3486.59308-C2237^2*7860012.00812+C2237*5908819377.96283-1481278321001.59,IF(C2237&gt;752.99,C2237^3*3588.471445-C2237^2*8028757.56264+C2237*5988077680.84934-1488767378546.26,C2237^3*899.851852-C2237^2*1969009.674601+C2237*1435480406.01138-348666163343.76))))-$E$1</f>
        <v>124441489.826904</v>
      </c>
      <c r="E2237" s="47" t="n">
        <f aca="false">D2237*100/$E$2</f>
        <v>83.5295279442255</v>
      </c>
      <c r="G2237" s="41" t="n">
        <f aca="false">[3]Plan1!$C2232</f>
        <v>-1.42</v>
      </c>
      <c r="H2237" s="41" t="n">
        <f aca="false">$J$5 + G2237</f>
        <v>758.58</v>
      </c>
      <c r="I2237" s="47" t="n">
        <f aca="false">IF(H2237&gt;$J$5,$J$2+$J$1,(IF(H2237&gt;739.99,H2237^3*2498.244218-H2237^2*5471052.355142+H2237*3994605728.77515-972400879260.135,H2237^3*1396.138889-H2237^2*3002770.071427+H2237*2152080038.43115-513963640099.415)))-$J$1</f>
        <v>77648376.076416</v>
      </c>
      <c r="J2237" s="47" t="n">
        <f aca="false">I2237*100/$J$2</f>
        <v>88.2945358933052</v>
      </c>
      <c r="L2237" s="41" t="n">
        <f aca="false">[4]Plan1!$C2232</f>
        <v>-0.6</v>
      </c>
      <c r="M2237" s="41" t="n">
        <f aca="false">$O$5 + L2237</f>
        <v>838.18</v>
      </c>
      <c r="N2237" s="47" t="n">
        <f aca="false">IF(M2237&gt;$O$5,$O$2+$O$1,(M2237^3*3270.5936-M2237^2*8015778.389801+M2237*6549018422.82398-1783686174686.87))-$O$1</f>
        <v>36063572.6416016</v>
      </c>
      <c r="O2237" s="41" t="n">
        <f aca="false">N2237*100/$O$2</f>
        <v>92.2651873356845</v>
      </c>
      <c r="R2237" s="47" t="n">
        <f aca="false">SUM(D2237,I2237,N2237)</f>
        <v>238153438.544922</v>
      </c>
      <c r="S2237" s="41" t="n">
        <f aca="false">R2237*100/$R$2</f>
        <v>86.2848649232247</v>
      </c>
      <c r="U2237" s="41" t="n">
        <f aca="false">[1]Plan1!$B2232</f>
        <v>102.42</v>
      </c>
    </row>
    <row r="2238" customFormat="false" ht="15" hidden="false" customHeight="false" outlineLevel="0" collapsed="false">
      <c r="A2238" s="46" t="n">
        <v>44236</v>
      </c>
      <c r="B2238" s="41" t="n">
        <f aca="false">[2]Plan1!$C2233</f>
        <v>-2.22</v>
      </c>
      <c r="C2238" s="41" t="n">
        <f aca="false">$E$5 + B2238</f>
        <v>778.78</v>
      </c>
      <c r="D2238" s="47" t="n">
        <f aca="false">IF(C2238&gt;$E$5,$E$2+$E$1,(IF(C2238&gt;764.99,C2238^3*3486.59308-C2238^2*7860012.00812+C2238*5908819377.96283-1481278321001.59,IF(C2238&gt;752.99,C2238^3*3588.471445-C2238^2*8028757.56264+C2238*5988077680.84934-1488767378546.26,C2238^3*899.851852-C2238^2*1969009.674601+C2238*1435480406.01138-348666163343.76))))-$E$1</f>
        <v>124849723.909424</v>
      </c>
      <c r="E2238" s="47" t="n">
        <f aca="false">D2238*100/$E$2</f>
        <v>83.8035490946555</v>
      </c>
      <c r="G2238" s="41" t="n">
        <f aca="false">[3]Plan1!$C2233</f>
        <v>-1.39</v>
      </c>
      <c r="H2238" s="41" t="n">
        <f aca="false">$J$5 + G2238</f>
        <v>758.61</v>
      </c>
      <c r="I2238" s="47" t="n">
        <f aca="false">IF(H2238&gt;$J$5,$J$2+$J$1,(IF(H2238&gt;739.99,H2238^3*2498.244218-H2238^2*5471052.355142+H2238*3994605728.77515-972400879260.135,H2238^3*1396.138889-H2238^2*3002770.071427+H2238*2152080038.43115-513963640099.415)))-$J$1</f>
        <v>77856769.015625</v>
      </c>
      <c r="J2238" s="47" t="n">
        <f aca="false">I2238*100/$J$2</f>
        <v>88.531501027422</v>
      </c>
      <c r="L2238" s="41" t="n">
        <f aca="false">[4]Plan1!$C2233</f>
        <v>-0.48</v>
      </c>
      <c r="M2238" s="41" t="n">
        <f aca="false">$O$5 + L2238</f>
        <v>838.3</v>
      </c>
      <c r="N2238" s="47" t="n">
        <f aca="false">IF(M2238&gt;$O$5,$O$2+$O$1,(M2238^3*3270.5936-M2238^2*8015778.389801+M2238*6549018422.82398-1783686174686.87))-$O$1</f>
        <v>36656100.4404297</v>
      </c>
      <c r="O2238" s="41" t="n">
        <f aca="false">N2238*100/$O$2</f>
        <v>93.7811128071785</v>
      </c>
      <c r="R2238" s="47" t="n">
        <f aca="false">SUM(D2238,I2238,N2238)</f>
        <v>239362593.365479</v>
      </c>
      <c r="S2238" s="41" t="n">
        <f aca="false">R2238*100/$R$2</f>
        <v>86.722951230105</v>
      </c>
      <c r="U2238" s="41" t="n">
        <f aca="false">[1]Plan1!$B2233</f>
        <v>29.06</v>
      </c>
    </row>
    <row r="2239" customFormat="false" ht="15" hidden="false" customHeight="false" outlineLevel="0" collapsed="false">
      <c r="A2239" s="46" t="n">
        <v>44237</v>
      </c>
      <c r="B2239" s="41" t="n">
        <f aca="false">[2]Plan1!$C2234</f>
        <v>-2.2</v>
      </c>
      <c r="C2239" s="41" t="n">
        <f aca="false">$E$5 + B2239</f>
        <v>778.8</v>
      </c>
      <c r="D2239" s="47" t="n">
        <f aca="false">IF(C2239&gt;$E$5,$E$2+$E$1,(IF(C2239&gt;764.99,C2239^3*3486.59308-C2239^2*7860012.00812+C2239*5908819377.96283-1481278321001.59,IF(C2239&gt;752.99,C2239^3*3588.471445-C2239^2*8028757.56264+C2239*5988077680.84934-1488767378546.26,C2239^3*899.851852-C2239^2*1969009.674601+C2239*1435480406.01138-348666163343.76))))-$E$1</f>
        <v>125054183.892334</v>
      </c>
      <c r="E2239" s="47" t="n">
        <f aca="false">D2239*100/$E$2</f>
        <v>83.940789864432</v>
      </c>
      <c r="G2239" s="41" t="n">
        <f aca="false">[3]Plan1!$C2234</f>
        <v>-1.38</v>
      </c>
      <c r="H2239" s="41" t="n">
        <f aca="false">$J$5 + G2239</f>
        <v>758.62</v>
      </c>
      <c r="I2239" s="47" t="n">
        <f aca="false">IF(H2239&gt;$J$5,$J$2+$J$1,(IF(H2239&gt;739.99,H2239^3*2498.244218-H2239^2*5471052.355142+H2239*3994605728.77515-972400879260.135,H2239^3*1396.138889-H2239^2*3002770.071427+H2239*2152080038.43115-513963640099.415)))-$J$1</f>
        <v>77926319.1198731</v>
      </c>
      <c r="J2239" s="47" t="n">
        <f aca="false">I2239*100/$J$2</f>
        <v>88.6105869592368</v>
      </c>
      <c r="L2239" s="41" t="n">
        <f aca="false">[4]Plan1!$C2234</f>
        <v>-0.48</v>
      </c>
      <c r="M2239" s="41" t="n">
        <f aca="false">$O$5 + L2239</f>
        <v>838.3</v>
      </c>
      <c r="N2239" s="47" t="n">
        <f aca="false">IF(M2239&gt;$O$5,$O$2+$O$1,(M2239^3*3270.5936-M2239^2*8015778.389801+M2239*6549018422.82398-1783686174686.87))-$O$1</f>
        <v>36656100.4404297</v>
      </c>
      <c r="O2239" s="41" t="n">
        <f aca="false">N2239*100/$O$2</f>
        <v>93.7811128071785</v>
      </c>
      <c r="R2239" s="47" t="n">
        <f aca="false">SUM(D2239,I2239,N2239)</f>
        <v>239636603.452637</v>
      </c>
      <c r="S2239" s="41" t="n">
        <f aca="false">R2239*100/$R$2</f>
        <v>86.8222272409932</v>
      </c>
      <c r="U2239" s="41" t="n">
        <f aca="false">[1]Plan1!$B2234</f>
        <v>34.39</v>
      </c>
    </row>
    <row r="2240" customFormat="false" ht="15" hidden="false" customHeight="false" outlineLevel="0" collapsed="false">
      <c r="A2240" s="46" t="n">
        <v>44238</v>
      </c>
      <c r="B2240" s="41" t="n">
        <f aca="false">[2]Plan1!$C2235</f>
        <v>-2.14</v>
      </c>
      <c r="C2240" s="41" t="n">
        <f aca="false">$E$5 + B2240</f>
        <v>778.86</v>
      </c>
      <c r="D2240" s="47" t="n">
        <f aca="false">IF(C2240&gt;$E$5,$E$2+$E$1,(IF(C2240&gt;764.99,C2240^3*3486.59308-C2240^2*7860012.00812+C2240*5908819377.96283-1481278321001.59,IF(C2240&gt;752.99,C2240^3*3588.471445-C2240^2*8028757.56264+C2240*5988077680.84934-1488767378546.26,C2240^3*899.851852-C2240^2*1969009.674601+C2240*1435480406.01138-348666163343.76))))-$E$1</f>
        <v>125668937.621826</v>
      </c>
      <c r="E2240" s="47" t="n">
        <f aca="false">D2240*100/$E$2</f>
        <v>84.3534343039823</v>
      </c>
      <c r="G2240" s="41" t="n">
        <f aca="false">[3]Plan1!$C2235</f>
        <v>-1.38</v>
      </c>
      <c r="H2240" s="41" t="n">
        <f aca="false">$J$5 + G2240</f>
        <v>758.62</v>
      </c>
      <c r="I2240" s="47" t="n">
        <f aca="false">IF(H2240&gt;$J$5,$J$2+$J$1,(IF(H2240&gt;739.99,H2240^3*2498.244218-H2240^2*5471052.355142+H2240*3994605728.77515-972400879260.135,H2240^3*1396.138889-H2240^2*3002770.071427+H2240*2152080038.43115-513963640099.415)))-$J$1</f>
        <v>77926319.1198731</v>
      </c>
      <c r="J2240" s="47" t="n">
        <f aca="false">I2240*100/$J$2</f>
        <v>88.6105869592368</v>
      </c>
      <c r="L2240" s="41" t="n">
        <f aca="false">[4]Plan1!$C2235</f>
        <v>-0.49</v>
      </c>
      <c r="M2240" s="41" t="n">
        <f aca="false">$O$5 + L2240</f>
        <v>838.29</v>
      </c>
      <c r="N2240" s="47" t="n">
        <f aca="false">IF(M2240&gt;$O$5,$O$2+$O$1,(M2240^3*3270.5936-M2240^2*8015778.389801+M2240*6549018422.82398-1783686174686.87))-$O$1</f>
        <v>36606493.2099609</v>
      </c>
      <c r="O2240" s="41" t="n">
        <f aca="false">N2240*100/$O$2</f>
        <v>93.6541974719207</v>
      </c>
      <c r="R2240" s="47" t="n">
        <f aca="false">SUM(D2240,I2240,N2240)</f>
        <v>240201749.95166</v>
      </c>
      <c r="S2240" s="41" t="n">
        <f aca="false">R2240*100/$R$2</f>
        <v>87.0269842649858</v>
      </c>
      <c r="U2240" s="41" t="n">
        <f aca="false">[1]Plan1!$B2235</f>
        <v>31.4</v>
      </c>
    </row>
    <row r="2241" customFormat="false" ht="15" hidden="false" customHeight="false" outlineLevel="0" collapsed="false">
      <c r="A2241" s="46" t="n">
        <v>44239</v>
      </c>
      <c r="B2241" s="41" t="n">
        <f aca="false">[2]Plan1!$C2236</f>
        <v>-2.01</v>
      </c>
      <c r="C2241" s="41" t="n">
        <f aca="false">$E$5 + B2241</f>
        <v>778.99</v>
      </c>
      <c r="D2241" s="47" t="n">
        <f aca="false">IF(C2241&gt;$E$5,$E$2+$E$1,(IF(C2241&gt;764.99,C2241^3*3486.59308-C2241^2*7860012.00812+C2241*5908819377.96283-1481278321001.59,IF(C2241&gt;752.99,C2241^3*3588.471445-C2241^2*8028757.56264+C2241*5988077680.84934-1488767378546.26,C2241^3*899.851852-C2241^2*1969009.674601+C2241*1435480406.01138-348666163343.76))))-$E$1</f>
        <v>127007991.344482</v>
      </c>
      <c r="E2241" s="47" t="n">
        <f aca="false">D2241*100/$E$2</f>
        <v>85.2522545085702</v>
      </c>
      <c r="G2241" s="41" t="n">
        <f aca="false">[3]Plan1!$C2236</f>
        <v>-1.34</v>
      </c>
      <c r="H2241" s="41" t="n">
        <f aca="false">$J$5 + G2241</f>
        <v>758.66</v>
      </c>
      <c r="I2241" s="47" t="n">
        <f aca="false">IF(H2241&gt;$J$5,$J$2+$J$1,(IF(H2241&gt;739.99,H2241^3*2498.244218-H2241^2*5471052.355142+H2241*3994605728.77515-972400879260.135,H2241^3*1396.138889-H2241^2*3002770.071427+H2241*2152080038.43115-513963640099.415)))-$J$1</f>
        <v>78204948.8894043</v>
      </c>
      <c r="J2241" s="47" t="n">
        <f aca="false">I2241*100/$J$2</f>
        <v>88.9274189064061</v>
      </c>
      <c r="L2241" s="41" t="n">
        <f aca="false">[4]Plan1!$C2236</f>
        <v>-0.43</v>
      </c>
      <c r="M2241" s="41" t="n">
        <f aca="false">$O$5 + L2241</f>
        <v>838.35</v>
      </c>
      <c r="N2241" s="47" t="n">
        <f aca="false">IF(M2241&gt;$O$5,$O$2+$O$1,(M2241^3*3270.5936-M2241^2*8015778.389801+M2241*6549018422.82398-1783686174686.87))-$O$1</f>
        <v>36904765.2949219</v>
      </c>
      <c r="O2241" s="41" t="n">
        <f aca="false">N2241*100/$O$2</f>
        <v>94.4172979575387</v>
      </c>
      <c r="R2241" s="47" t="n">
        <f aca="false">SUM(D2241,I2241,N2241)</f>
        <v>242117705.528809</v>
      </c>
      <c r="S2241" s="41" t="n">
        <f aca="false">R2241*100/$R$2</f>
        <v>87.721150048118</v>
      </c>
      <c r="U2241" s="41" t="n">
        <f aca="false">[1]Plan1!$B2236</f>
        <v>32.58</v>
      </c>
    </row>
    <row r="2242" customFormat="false" ht="15" hidden="false" customHeight="false" outlineLevel="0" collapsed="false">
      <c r="A2242" s="46" t="n">
        <v>44240</v>
      </c>
      <c r="B2242" s="41" t="n">
        <f aca="false">[2]Plan1!$C2237</f>
        <v>-1.94</v>
      </c>
      <c r="C2242" s="41" t="n">
        <f aca="false">$E$5 + B2242</f>
        <v>779.06</v>
      </c>
      <c r="D2242" s="47" t="n">
        <f aca="false">IF(C2242&gt;$E$5,$E$2+$E$1,(IF(C2242&gt;764.99,C2242^3*3486.59308-C2242^2*7860012.00812+C2242*5908819377.96283-1481278321001.59,IF(C2242&gt;752.99,C2242^3*3588.471445-C2242^2*8028757.56264+C2242*5988077680.84934-1488767378546.26,C2242^3*899.851852-C2242^2*1969009.674601+C2242*1435480406.01138-348666163343.76))))-$E$1</f>
        <v>127733050.064209</v>
      </c>
      <c r="E2242" s="47" t="n">
        <f aca="false">D2242*100/$E$2</f>
        <v>85.7389395577033</v>
      </c>
      <c r="G2242" s="41" t="n">
        <f aca="false">[3]Plan1!$C2237</f>
        <v>-1.28</v>
      </c>
      <c r="H2242" s="41" t="n">
        <f aca="false">$J$5 + G2242</f>
        <v>758.72</v>
      </c>
      <c r="I2242" s="47" t="n">
        <f aca="false">IF(H2242&gt;$J$5,$J$2+$J$1,(IF(H2242&gt;739.99,H2242^3*2498.244218-H2242^2*5471052.355142+H2242*3994605728.77515-972400879260.135,H2242^3*1396.138889-H2242^2*3002770.071427+H2242*2152080038.43115-513963640099.415)))-$J$1</f>
        <v>78624183.2512207</v>
      </c>
      <c r="J2242" s="47" t="n">
        <f aca="false">I2242*100/$J$2</f>
        <v>89.4041333630056</v>
      </c>
      <c r="L2242" s="41" t="n">
        <f aca="false">[4]Plan1!$C2237</f>
        <v>-0.44</v>
      </c>
      <c r="M2242" s="41" t="n">
        <f aca="false">$O$5 + L2242</f>
        <v>838.34</v>
      </c>
      <c r="N2242" s="47" t="n">
        <f aca="false">IF(M2242&gt;$O$5,$O$2+$O$1,(M2242^3*3270.5936-M2242^2*8015778.389801+M2242*6549018422.82398-1783686174686.87))-$O$1</f>
        <v>36854948.4301758</v>
      </c>
      <c r="O2242" s="41" t="n">
        <f aca="false">N2242*100/$O$2</f>
        <v>94.2898462931139</v>
      </c>
      <c r="R2242" s="47" t="n">
        <f aca="false">SUM(D2242,I2242,N2242)</f>
        <v>243212181.745605</v>
      </c>
      <c r="S2242" s="41" t="n">
        <f aca="false">R2242*100/$R$2</f>
        <v>88.1176873943977</v>
      </c>
      <c r="U2242" s="41" t="n">
        <f aca="false">[1]Plan1!$B2237</f>
        <v>26.24</v>
      </c>
    </row>
    <row r="2243" customFormat="false" ht="15" hidden="false" customHeight="false" outlineLevel="0" collapsed="false">
      <c r="A2243" s="46" t="n">
        <v>44241</v>
      </c>
      <c r="B2243" s="41" t="n">
        <f aca="false">[2]Plan1!$C2238</f>
        <v>-1.87</v>
      </c>
      <c r="C2243" s="41" t="n">
        <f aca="false">$E$5 + B2243</f>
        <v>779.13</v>
      </c>
      <c r="D2243" s="47" t="n">
        <f aca="false">IF(C2243&gt;$E$5,$E$2+$E$1,(IF(C2243&gt;764.99,C2243^3*3486.59308-C2243^2*7860012.00812+C2243*5908819377.96283-1481278321001.59,IF(C2243&gt;752.99,C2243^3*3588.471445-C2243^2*8028757.56264+C2243*5988077680.84934-1488767378546.26,C2243^3*899.851852-C2243^2*1969009.674601+C2243*1435480406.01138-348666163343.76))))-$E$1</f>
        <v>128460938.863037</v>
      </c>
      <c r="E2243" s="47" t="n">
        <f aca="false">D2243*100/$E$2</f>
        <v>86.2275242559946</v>
      </c>
      <c r="G2243" s="41" t="n">
        <f aca="false">[3]Plan1!$C2238</f>
        <v>-1.23</v>
      </c>
      <c r="H2243" s="41" t="n">
        <f aca="false">$J$5 + G2243</f>
        <v>758.77</v>
      </c>
      <c r="I2243" s="47" t="n">
        <f aca="false">IF(H2243&gt;$J$5,$J$2+$J$1,(IF(H2243&gt;739.99,H2243^3*2498.244218-H2243^2*5471052.355142+H2243*3994605728.77515-972400879260.135,H2243^3*1396.138889-H2243^2*3002770.071427+H2243*2152080038.43115-513963640099.415)))-$J$1</f>
        <v>78974729.5144043</v>
      </c>
      <c r="J2243" s="47" t="n">
        <f aca="false">I2243*100/$J$2</f>
        <v>89.802742080675</v>
      </c>
      <c r="L2243" s="41" t="n">
        <f aca="false">[4]Plan1!$C2238</f>
        <v>-0.31</v>
      </c>
      <c r="M2243" s="41" t="n">
        <f aca="false">$O$5 + L2243</f>
        <v>838.47</v>
      </c>
      <c r="N2243" s="47" t="n">
        <f aca="false">IF(M2243&gt;$O$5,$O$2+$O$1,(M2243^3*3270.5936-M2243^2*8015778.389801+M2243*6549018422.82398-1783686174686.87))-$O$1</f>
        <v>37505848.1479492</v>
      </c>
      <c r="O2243" s="41" t="n">
        <f aca="false">N2243*100/$O$2</f>
        <v>95.9551107136398</v>
      </c>
      <c r="R2243" s="47" t="n">
        <f aca="false">SUM(D2243,I2243,N2243)</f>
        <v>244941516.525391</v>
      </c>
      <c r="S2243" s="41" t="n">
        <f aca="false">R2243*100/$R$2</f>
        <v>88.7442389940407</v>
      </c>
      <c r="U2243" s="41" t="n">
        <f aca="false">[1]Plan1!$B2238</f>
        <v>67.4</v>
      </c>
    </row>
    <row r="2244" customFormat="false" ht="15" hidden="false" customHeight="false" outlineLevel="0" collapsed="false">
      <c r="A2244" s="46" t="n">
        <v>44242</v>
      </c>
      <c r="B2244" s="41" t="n">
        <f aca="false">[2]Plan1!$C2239</f>
        <v>-1.78</v>
      </c>
      <c r="C2244" s="41" t="n">
        <f aca="false">$E$5 + B2244</f>
        <v>779.22</v>
      </c>
      <c r="D2244" s="47" t="n">
        <f aca="false">IF(C2244&gt;$E$5,$E$2+$E$1,(IF(C2244&gt;764.99,C2244^3*3486.59308-C2244^2*7860012.00812+C2244*5908819377.96283-1481278321001.59,IF(C2244&gt;752.99,C2244^3*3588.471445-C2244^2*8028757.56264+C2244*5988077680.84934-1488767378546.26,C2244^3*899.851852-C2244^2*1969009.674601+C2244*1435480406.01138-348666163343.76))))-$E$1</f>
        <v>129400965.919678</v>
      </c>
      <c r="E2244" s="47" t="n">
        <f aca="false">D2244*100/$E$2</f>
        <v>86.8585036536634</v>
      </c>
      <c r="G2244" s="41" t="n">
        <f aca="false">[3]Plan1!$C2239</f>
        <v>-1.21</v>
      </c>
      <c r="H2244" s="41" t="n">
        <f aca="false">$J$5 + G2244</f>
        <v>758.79</v>
      </c>
      <c r="I2244" s="47" t="n">
        <f aca="false">IF(H2244&gt;$J$5,$J$2+$J$1,(IF(H2244&gt;739.99,H2244^3*2498.244218-H2244^2*5471052.355142+H2244*3994605728.77515-972400879260.135,H2244^3*1396.138889-H2244^2*3002770.071427+H2244*2152080038.43115-513963640099.415)))-$J$1</f>
        <v>79115249.9316406</v>
      </c>
      <c r="J2244" s="47" t="n">
        <f aca="false">I2244*100/$J$2</f>
        <v>89.9625288740421</v>
      </c>
      <c r="L2244" s="41" t="n">
        <f aca="false">[4]Plan1!$C2239</f>
        <v>-0.23</v>
      </c>
      <c r="M2244" s="41" t="n">
        <f aca="false">$O$5 + L2244</f>
        <v>838.55</v>
      </c>
      <c r="N2244" s="47" t="n">
        <f aca="false">IF(M2244&gt;$O$5,$O$2+$O$1,(M2244^3*3270.5936-M2244^2*8015778.389801+M2244*6549018422.82398-1783686174686.87))-$O$1</f>
        <v>37909945.6455078</v>
      </c>
      <c r="O2244" s="41" t="n">
        <f aca="false">N2244*100/$O$2</f>
        <v>96.9889553547311</v>
      </c>
      <c r="R2244" s="47" t="n">
        <f aca="false">SUM(D2244,I2244,N2244)</f>
        <v>246426161.496826</v>
      </c>
      <c r="S2244" s="41" t="n">
        <f aca="false">R2244*100/$R$2</f>
        <v>89.2821375505425</v>
      </c>
      <c r="U2244" s="41" t="n">
        <f aca="false">[1]Plan1!$B2239</f>
        <v>50.63</v>
      </c>
    </row>
    <row r="2245" customFormat="false" ht="15" hidden="false" customHeight="false" outlineLevel="0" collapsed="false">
      <c r="A2245" s="46" t="n">
        <v>44243</v>
      </c>
      <c r="B2245" s="41" t="n">
        <f aca="false">[2]Plan1!$C2240</f>
        <v>-1.75</v>
      </c>
      <c r="C2245" s="41" t="n">
        <f aca="false">$E$5 + B2245</f>
        <v>779.25</v>
      </c>
      <c r="D2245" s="47" t="n">
        <f aca="false">IF(C2245&gt;$E$5,$E$2+$E$1,(IF(C2245&gt;764.99,C2245^3*3486.59308-C2245^2*7860012.00812+C2245*5908819377.96283-1481278321001.59,IF(C2245&gt;752.99,C2245^3*3588.471445-C2245^2*8028757.56264+C2245*5988077680.84934-1488767378546.26,C2245^3*899.851852-C2245^2*1969009.674601+C2245*1435480406.01138-348666163343.76))))-$E$1</f>
        <v>129715353.16626</v>
      </c>
      <c r="E2245" s="47" t="n">
        <f aca="false">D2245*100/$E$2</f>
        <v>87.0695314895983</v>
      </c>
      <c r="G2245" s="41" t="n">
        <f aca="false">[3]Plan1!$C2240</f>
        <v>-1.2</v>
      </c>
      <c r="H2245" s="41" t="n">
        <f aca="false">$J$5 + G2245</f>
        <v>758.8</v>
      </c>
      <c r="I2245" s="47" t="n">
        <f aca="false">IF(H2245&gt;$J$5,$J$2+$J$1,(IF(H2245&gt;739.99,H2245^3*2498.244218-H2245^2*5471052.355142+H2245*3994605728.77515-972400879260.135,H2245^3*1396.138889-H2245^2*3002770.071427+H2245*2152080038.43115-513963640099.415)))-$J$1</f>
        <v>79185574.8950195</v>
      </c>
      <c r="J2245" s="47" t="n">
        <f aca="false">I2245*100/$J$2</f>
        <v>90.0424959038373</v>
      </c>
      <c r="L2245" s="41" t="n">
        <f aca="false">[4]Plan1!$C2240</f>
        <v>-0.23</v>
      </c>
      <c r="M2245" s="41" t="n">
        <f aca="false">$O$5 + L2245</f>
        <v>838.55</v>
      </c>
      <c r="N2245" s="47" t="n">
        <f aca="false">IF(M2245&gt;$O$5,$O$2+$O$1,(M2245^3*3270.5936-M2245^2*8015778.389801+M2245*6549018422.82398-1783686174686.87))-$O$1</f>
        <v>37909945.6455078</v>
      </c>
      <c r="O2245" s="41" t="n">
        <f aca="false">N2245*100/$O$2</f>
        <v>96.9889553547311</v>
      </c>
      <c r="R2245" s="47" t="n">
        <f aca="false">SUM(D2245,I2245,N2245)</f>
        <v>246810873.706787</v>
      </c>
      <c r="S2245" s="41" t="n">
        <f aca="false">R2245*100/$R$2</f>
        <v>89.4215218116878</v>
      </c>
      <c r="U2245" s="41" t="n">
        <f aca="false">[1]Plan1!$B2240</f>
        <v>25.68</v>
      </c>
    </row>
    <row r="2246" customFormat="false" ht="15" hidden="false" customHeight="false" outlineLevel="0" collapsed="false">
      <c r="A2246" s="46" t="n">
        <v>44244</v>
      </c>
      <c r="B2246" s="41" t="n">
        <f aca="false">[2]Plan1!$C2241</f>
        <v>-1.74</v>
      </c>
      <c r="C2246" s="41" t="n">
        <f aca="false">$E$5 + B2246</f>
        <v>779.26</v>
      </c>
      <c r="D2246" s="47" t="n">
        <f aca="false">IF(C2246&gt;$E$5,$E$2+$E$1,(IF(C2246&gt;764.99,C2246^3*3486.59308-C2246^2*7860012.00812+C2246*5908819377.96283-1481278321001.59,IF(C2246&gt;752.99,C2246^3*3588.471445-C2246^2*8028757.56264+C2246*5988077680.84934-1488767378546.26,C2246^3*899.851852-C2246^2*1969009.674601+C2246*1435480406.01138-348666163343.76))))-$E$1</f>
        <v>129820265.194092</v>
      </c>
      <c r="E2246" s="47" t="n">
        <f aca="false">D2246*100/$E$2</f>
        <v>87.1399521521335</v>
      </c>
      <c r="G2246" s="41" t="n">
        <f aca="false">[3]Plan1!$C2241</f>
        <v>-1.19</v>
      </c>
      <c r="H2246" s="41" t="n">
        <f aca="false">$J$5 + G2246</f>
        <v>758.81</v>
      </c>
      <c r="I2246" s="47" t="n">
        <f aca="false">IF(H2246&gt;$J$5,$J$2+$J$1,(IF(H2246&gt;739.99,H2246^3*2498.244218-H2246^2*5471052.355142+H2246*3994605728.77515-972400879260.135,H2246^3*1396.138889-H2246^2*3002770.071427+H2246*2152080038.43115-513963640099.415)))-$J$1</f>
        <v>79255943.0488281</v>
      </c>
      <c r="J2246" s="47" t="n">
        <f aca="false">I2246*100/$J$2</f>
        <v>90.1225120457858</v>
      </c>
      <c r="L2246" s="41" t="n">
        <f aca="false">[4]Plan1!$C2241</f>
        <v>-0.2</v>
      </c>
      <c r="M2246" s="41" t="n">
        <f aca="false">$O$5 + L2246</f>
        <v>838.58</v>
      </c>
      <c r="N2246" s="47" t="n">
        <f aca="false">IF(M2246&gt;$O$5,$O$2+$O$1,(M2246^3*3270.5936-M2246^2*8015778.389801+M2246*6549018422.82398-1783686174686.87))-$O$1</f>
        <v>38062180.9052734</v>
      </c>
      <c r="O2246" s="41" t="n">
        <f aca="false">N2246*100/$O$2</f>
        <v>97.3784346473392</v>
      </c>
      <c r="R2246" s="47" t="n">
        <f aca="false">SUM(D2246,I2246,N2246)</f>
        <v>247138389.148193</v>
      </c>
      <c r="S2246" s="41" t="n">
        <f aca="false">R2246*100/$R$2</f>
        <v>89.5401832334782</v>
      </c>
      <c r="U2246" s="41" t="n">
        <f aca="false">[1]Plan1!$B2241</f>
        <v>21.4</v>
      </c>
    </row>
    <row r="2247" customFormat="false" ht="15" hidden="false" customHeight="false" outlineLevel="0" collapsed="false">
      <c r="A2247" s="46" t="n">
        <v>44245</v>
      </c>
      <c r="B2247" s="41" t="n">
        <f aca="false">[2]Plan1!$C2242</f>
        <v>-1.71</v>
      </c>
      <c r="C2247" s="41" t="n">
        <f aca="false">$E$5 + B2247</f>
        <v>779.29</v>
      </c>
      <c r="D2247" s="47" t="n">
        <f aca="false">IF(C2247&gt;$E$5,$E$2+$E$1,(IF(C2247&gt;764.99,C2247^3*3486.59308-C2247^2*7860012.00812+C2247*5908819377.96283-1481278321001.59,IF(C2247&gt;752.99,C2247^3*3588.471445-C2247^2*8028757.56264+C2247*5988077680.84934-1488767378546.26,C2247^3*899.851852-C2247^2*1969009.674601+C2247*1435480406.01138-348666163343.76))))-$E$1</f>
        <v>130135350.415771</v>
      </c>
      <c r="E2247" s="47" t="n">
        <f aca="false">D2247*100/$E$2</f>
        <v>87.3514484936328</v>
      </c>
      <c r="G2247" s="41" t="n">
        <f aca="false">[3]Plan1!$C2242</f>
        <v>-1.18</v>
      </c>
      <c r="H2247" s="41" t="n">
        <f aca="false">$J$5 + G2247</f>
        <v>758.82</v>
      </c>
      <c r="I2247" s="47" t="n">
        <f aca="false">IF(H2247&gt;$J$5,$J$2+$J$1,(IF(H2247&gt;739.99,H2247^3*2498.244218-H2247^2*5471052.355142+H2247*3994605728.77515-972400879260.135,H2247^3*1396.138889-H2247^2*3002770.071427+H2247*2152080038.43115-513963640099.415)))-$J$1</f>
        <v>79326354.4074707</v>
      </c>
      <c r="J2247" s="47" t="n">
        <f aca="false">I2247*100/$J$2</f>
        <v>90.2025773162667</v>
      </c>
      <c r="L2247" s="41" t="n">
        <f aca="false">[4]Plan1!$C2242</f>
        <v>-0.08</v>
      </c>
      <c r="M2247" s="41" t="n">
        <f aca="false">$O$5 + L2247</f>
        <v>838.7</v>
      </c>
      <c r="N2247" s="47" t="n">
        <f aca="false">IF(M2247&gt;$O$5,$O$2+$O$1,(M2247^3*3270.5936-M2247^2*8015778.389801+M2247*6549018422.82398-1783686174686.87))-$O$1</f>
        <v>38674946.5693359</v>
      </c>
      <c r="O2247" s="41" t="n">
        <f aca="false">N2247*100/$O$2</f>
        <v>98.9461367535466</v>
      </c>
      <c r="R2247" s="47" t="n">
        <f aca="false">SUM(D2247,I2247,N2247)</f>
        <v>248136651.392578</v>
      </c>
      <c r="S2247" s="41" t="n">
        <f aca="false">R2247*100/$R$2</f>
        <v>89.9018615004013</v>
      </c>
      <c r="U2247" s="41" t="n">
        <f aca="false">[1]Plan1!$B2242</f>
        <v>51.5</v>
      </c>
    </row>
    <row r="2248" customFormat="false" ht="15" hidden="false" customHeight="false" outlineLevel="0" collapsed="false">
      <c r="A2248" s="46" t="n">
        <v>44246</v>
      </c>
      <c r="B2248" s="41" t="n">
        <f aca="false">[2]Plan1!$C2243</f>
        <v>-1.62</v>
      </c>
      <c r="C2248" s="41" t="n">
        <f aca="false">$E$5 + B2248</f>
        <v>779.38</v>
      </c>
      <c r="D2248" s="47" t="n">
        <f aca="false">IF(C2248&gt;$E$5,$E$2+$E$1,(IF(C2248&gt;764.99,C2248^3*3486.59308-C2248^2*7860012.00812+C2248*5908819377.96283-1481278321001.59,IF(C2248&gt;752.99,C2248^3*3588.471445-C2248^2*8028757.56264+C2248*5988077680.84934-1488767378546.26,C2248^3*899.851852-C2248^2*1969009.674601+C2248*1435480406.01138-348666163343.76))))-$E$1</f>
        <v>131083753.184326</v>
      </c>
      <c r="E2248" s="47" t="n">
        <f aca="false">D2248*100/$E$2</f>
        <v>87.9880499652847</v>
      </c>
      <c r="G2248" s="41" t="n">
        <f aca="false">[3]Plan1!$C2243</f>
        <v>-1.14</v>
      </c>
      <c r="H2248" s="41" t="n">
        <f aca="false">$J$5 + G2248</f>
        <v>758.86</v>
      </c>
      <c r="I2248" s="47" t="n">
        <f aca="false">IF(H2248&gt;$J$5,$J$2+$J$1,(IF(H2248&gt;739.99,H2248^3*2498.244218-H2248^2*5471052.355142+H2248*3994605728.77515-972400879260.135,H2248^3*1396.138889-H2248^2*3002770.071427+H2248*2152080038.43115-513963640099.415)))-$J$1</f>
        <v>79608432.1943359</v>
      </c>
      <c r="J2248" s="47" t="n">
        <f aca="false">I2248*100/$J$2</f>
        <v>90.5233300291447</v>
      </c>
      <c r="L2248" s="41" t="n">
        <f aca="false">[4]Plan1!$C2243</f>
        <v>-0.04</v>
      </c>
      <c r="M2248" s="41" t="n">
        <f aca="false">$O$5 + L2248</f>
        <v>838.74</v>
      </c>
      <c r="N2248" s="47" t="n">
        <f aca="false">IF(M2248&gt;$O$5,$O$2+$O$1,(M2248^3*3270.5936-M2248^2*8015778.389801+M2248*6549018422.82398-1783686174686.87))-$O$1</f>
        <v>38880565.6328125</v>
      </c>
      <c r="O2248" s="41" t="n">
        <f aca="false">N2248*100/$O$2</f>
        <v>99.4721933813796</v>
      </c>
      <c r="R2248" s="47" t="n">
        <f aca="false">SUM(D2248,I2248,N2248)</f>
        <v>249572751.011475</v>
      </c>
      <c r="S2248" s="41" t="n">
        <f aca="false">R2248*100/$R$2</f>
        <v>90.4221716936526</v>
      </c>
      <c r="U2248" s="41" t="n">
        <f aca="false">[1]Plan1!$B2243</f>
        <v>146.54</v>
      </c>
    </row>
    <row r="2249" customFormat="false" ht="15" hidden="false" customHeight="false" outlineLevel="0" collapsed="false">
      <c r="A2249" s="46" t="n">
        <v>44247</v>
      </c>
      <c r="B2249" s="41" t="n">
        <f aca="false">[2]Plan1!$C2244</f>
        <v>-1.55</v>
      </c>
      <c r="C2249" s="41" t="n">
        <f aca="false">$E$5 + B2249</f>
        <v>779.45</v>
      </c>
      <c r="D2249" s="47" t="n">
        <f aca="false">IF(C2249&gt;$E$5,$E$2+$E$1,(IF(C2249&gt;764.99,C2249^3*3486.59308-C2249^2*7860012.00812+C2249*5908819377.96283-1481278321001.59,IF(C2249&gt;752.99,C2249^3*3588.471445-C2249^2*8028757.56264+C2249*5988077680.84934-1488767378546.26,C2249^3*899.851852-C2249^2*1969009.674601+C2249*1435480406.01138-348666163343.76))))-$E$1</f>
        <v>131824670.864014</v>
      </c>
      <c r="E2249" s="47" t="n">
        <f aca="false">D2249*100/$E$2</f>
        <v>88.4853801090809</v>
      </c>
      <c r="G2249" s="41" t="n">
        <f aca="false">[3]Plan1!$C2244</f>
        <v>-0.99</v>
      </c>
      <c r="H2249" s="41" t="n">
        <f aca="false">$J$5 + G2249</f>
        <v>759.01</v>
      </c>
      <c r="I2249" s="47" t="n">
        <f aca="false">IF(H2249&gt;$J$5,$J$2+$J$1,(IF(H2249&gt;739.99,H2249^3*2498.244218-H2249^2*5471052.355142+H2249*3994605728.77515-972400879260.135,H2249^3*1396.138889-H2249^2*3002770.071427+H2249*2152080038.43115-513963640099.415)))-$J$1</f>
        <v>80672399.1398926</v>
      </c>
      <c r="J2249" s="47" t="n">
        <f aca="false">I2249*100/$J$2</f>
        <v>91.7331746184415</v>
      </c>
      <c r="L2249" s="41" t="n">
        <f aca="false">[4]Plan1!$C2244</f>
        <v>-0.04</v>
      </c>
      <c r="M2249" s="41" t="n">
        <f aca="false">$O$5 + L2249</f>
        <v>838.74</v>
      </c>
      <c r="N2249" s="47" t="n">
        <f aca="false">IF(M2249&gt;$O$5,$O$2+$O$1,(M2249^3*3270.5936-M2249^2*8015778.389801+M2249*6549018422.82398-1783686174686.87))-$O$1</f>
        <v>38880565.6328125</v>
      </c>
      <c r="O2249" s="41" t="n">
        <f aca="false">N2249*100/$O$2</f>
        <v>99.4721933813796</v>
      </c>
      <c r="R2249" s="47" t="n">
        <f aca="false">SUM(D2249,I2249,N2249)</f>
        <v>251377635.636719</v>
      </c>
      <c r="S2249" s="41" t="n">
        <f aca="false">R2249*100/$R$2</f>
        <v>91.0760955968417</v>
      </c>
      <c r="U2249" s="41" t="n">
        <f aca="false">[1]Plan1!$B2244</f>
        <v>78.06</v>
      </c>
    </row>
    <row r="2250" customFormat="false" ht="15" hidden="false" customHeight="false" outlineLevel="0" collapsed="false">
      <c r="A2250" s="46" t="n">
        <v>44248</v>
      </c>
      <c r="B2250" s="41" t="n">
        <f aca="false">[2]Plan1!$C2245</f>
        <v>-1.5</v>
      </c>
      <c r="C2250" s="41" t="n">
        <f aca="false">$E$5 + B2250</f>
        <v>779.5</v>
      </c>
      <c r="D2250" s="47" t="n">
        <f aca="false">IF(C2250&gt;$E$5,$E$2+$E$1,(IF(C2250&gt;764.99,C2250^3*3486.59308-C2250^2*7860012.00812+C2250*5908819377.96283-1481278321001.59,IF(C2250&gt;752.99,C2250^3*3588.471445-C2250^2*8028757.56264+C2250*5988077680.84934-1488767378546.26,C2250^3*899.851852-C2250^2*1969009.674601+C2250*1435480406.01138-348666163343.76))))-$E$1</f>
        <v>132355654.537842</v>
      </c>
      <c r="E2250" s="47" t="n">
        <f aca="false">D2250*100/$E$2</f>
        <v>88.841795125348</v>
      </c>
      <c r="G2250" s="41" t="n">
        <f aca="false">[3]Plan1!$C2245</f>
        <v>-0.96</v>
      </c>
      <c r="H2250" s="41" t="n">
        <f aca="false">$J$5 + G2250</f>
        <v>759.04</v>
      </c>
      <c r="I2250" s="47" t="n">
        <f aca="false">IF(H2250&gt;$J$5,$J$2+$J$1,(IF(H2250&gt;739.99,H2250^3*2498.244218-H2250^2*5471052.355142+H2250*3994605728.77515-972400879260.135,H2250^3*1396.138889-H2250^2*3002770.071427+H2250*2152080038.43115-513963640099.415)))-$J$1</f>
        <v>80886365.5441895</v>
      </c>
      <c r="J2250" s="47" t="n">
        <f aca="false">I2250*100/$J$2</f>
        <v>91.9764773804408</v>
      </c>
      <c r="L2250" s="41" t="n">
        <f aca="false">[4]Plan1!$C2245</f>
        <v>-0.05</v>
      </c>
      <c r="M2250" s="41" t="n">
        <f aca="false">$O$5 + L2250</f>
        <v>838.73</v>
      </c>
      <c r="N2250" s="47" t="n">
        <f aca="false">IF(M2250&gt;$O$5,$O$2+$O$1,(M2250^3*3270.5936-M2250^2*8015778.389801+M2250*6549018422.82398-1783686174686.87))-$O$1</f>
        <v>38829096.7900391</v>
      </c>
      <c r="O2250" s="41" t="n">
        <f aca="false">N2250*100/$O$2</f>
        <v>99.3405152898151</v>
      </c>
      <c r="R2250" s="47" t="n">
        <f aca="false">SUM(D2250,I2250,N2250)</f>
        <v>252071116.87207</v>
      </c>
      <c r="S2250" s="41" t="n">
        <f aca="false">R2250*100/$R$2</f>
        <v>91.3273493057308</v>
      </c>
      <c r="U2250" s="41" t="n">
        <f aca="false">[1]Plan1!$B2245</f>
        <v>64.58</v>
      </c>
    </row>
    <row r="2251" customFormat="false" ht="15" hidden="false" customHeight="false" outlineLevel="0" collapsed="false">
      <c r="A2251" s="46" t="n">
        <v>44249</v>
      </c>
      <c r="B2251" s="41" t="n">
        <f aca="false">[2]Plan1!$C2246</f>
        <v>-1.4</v>
      </c>
      <c r="C2251" s="41" t="n">
        <f aca="false">$E$5 + B2251</f>
        <v>779.6</v>
      </c>
      <c r="D2251" s="47" t="n">
        <f aca="false">IF(C2251&gt;$E$5,$E$2+$E$1,(IF(C2251&gt;764.99,C2251^3*3486.59308-C2251^2*7860012.00812+C2251*5908819377.96283-1481278321001.59,IF(C2251&gt;752.99,C2251^3*3588.471445-C2251^2*8028757.56264+C2251*5988077680.84934-1488767378546.26,C2251^3*899.851852-C2251^2*1969009.674601+C2251*1435480406.01138-348666163343.76))))-$E$1</f>
        <v>133422025.290771</v>
      </c>
      <c r="E2251" s="47" t="n">
        <f aca="false">D2251*100/$E$2</f>
        <v>89.5575808791962</v>
      </c>
      <c r="G2251" s="41" t="n">
        <f aca="false">[3]Plan1!$C2246</f>
        <v>-0.88</v>
      </c>
      <c r="H2251" s="41" t="n">
        <f aca="false">$J$5 + G2251</f>
        <v>759.12</v>
      </c>
      <c r="I2251" s="47" t="n">
        <f aca="false">IF(H2251&gt;$J$5,$J$2+$J$1,(IF(H2251&gt;739.99,H2251^3*2498.244218-H2251^2*5471052.355142+H2251*3994605728.77515-972400879260.135,H2251^3*1396.138889-H2251^2*3002770.071427+H2251*2152080038.43115-513963640099.415)))-$J$1</f>
        <v>81458859.9152832</v>
      </c>
      <c r="J2251" s="47" t="n">
        <f aca="false">I2251*100/$J$2</f>
        <v>92.6274649136187</v>
      </c>
      <c r="L2251" s="41" t="n">
        <f aca="false">[4]Plan1!$C2246</f>
        <v>-0.01</v>
      </c>
      <c r="M2251" s="41" t="n">
        <f aca="false">$O$5 + L2251</f>
        <v>838.77</v>
      </c>
      <c r="N2251" s="47" t="n">
        <f aca="false">IF(M2251&gt;$O$5,$O$2+$O$1,(M2251^3*3270.5936-M2251^2*8015778.389801+M2251*6549018422.82398-1783686174686.87))-$O$1</f>
        <v>39035228.7485352</v>
      </c>
      <c r="O2251" s="41" t="n">
        <f aca="false">N2251*100/$O$2</f>
        <v>99.8678841103012</v>
      </c>
      <c r="R2251" s="47" t="n">
        <f aca="false">SUM(D2251,I2251,N2251)</f>
        <v>253916113.95459</v>
      </c>
      <c r="S2251" s="41" t="n">
        <f aca="false">R2251*100/$R$2</f>
        <v>91.995806267854</v>
      </c>
      <c r="U2251" s="41" t="n">
        <f aca="false">[1]Plan1!$B2246</f>
        <v>69.3</v>
      </c>
    </row>
    <row r="2252" customFormat="false" ht="15" hidden="false" customHeight="false" outlineLevel="0" collapsed="false">
      <c r="A2252" s="46" t="n">
        <v>44250</v>
      </c>
      <c r="B2252" s="41" t="n">
        <f aca="false">[2]Plan1!$C2247</f>
        <v>-1.27</v>
      </c>
      <c r="C2252" s="41" t="n">
        <f aca="false">$E$5 + B2252</f>
        <v>779.73</v>
      </c>
      <c r="D2252" s="47" t="n">
        <f aca="false">IF(C2252&gt;$E$5,$E$2+$E$1,(IF(C2252&gt;764.99,C2252^3*3486.59308-C2252^2*7860012.00812+C2252*5908819377.96283-1481278321001.59,IF(C2252&gt;752.99,C2252^3*3588.471445-C2252^2*8028757.56264+C2252*5988077680.84934-1488767378546.26,C2252^3*899.851852-C2252^2*1969009.674601+C2252*1435480406.01138-348666163343.76))))-$E$1</f>
        <v>134817113.907959</v>
      </c>
      <c r="E2252" s="47" t="n">
        <f aca="false">D2252*100/$E$2</f>
        <v>90.4940136862618</v>
      </c>
      <c r="G2252" s="41" t="n">
        <f aca="false">[3]Plan1!$C2247</f>
        <v>-0.72</v>
      </c>
      <c r="H2252" s="41" t="n">
        <f aca="false">$J$5 + G2252</f>
        <v>759.28</v>
      </c>
      <c r="I2252" s="47" t="n">
        <f aca="false">IF(H2252&gt;$J$5,$J$2+$J$1,(IF(H2252&gt;739.99,H2252^3*2498.244218-H2252^2*5471052.355142+H2252*3994605728.77515-972400879260.135,H2252^3*1396.138889-H2252^2*3002770.071427+H2252*2152080038.43115-513963640099.415)))-$J$1</f>
        <v>82612240.9372559</v>
      </c>
      <c r="J2252" s="47" t="n">
        <f aca="false">I2252*100/$J$2</f>
        <v>93.9389829026491</v>
      </c>
      <c r="L2252" s="41" t="n">
        <f aca="false">[4]Plan1!$C2247</f>
        <v>0</v>
      </c>
      <c r="M2252" s="41" t="n">
        <f aca="false">$O$5 + L2252</f>
        <v>838.78</v>
      </c>
      <c r="N2252" s="47" t="n">
        <f aca="false">IF(M2252&gt;$O$5,$O$2+$O$1,(M2252^3*3270.5936-M2252^2*8015778.389801+M2252*6549018422.82398-1783686174686.87))-$O$1</f>
        <v>39086868.7128906</v>
      </c>
      <c r="O2252" s="41" t="n">
        <f aca="false">N2252*100/$O$2</f>
        <v>100</v>
      </c>
      <c r="R2252" s="47" t="n">
        <f aca="false">SUM(D2252,I2252,N2252)</f>
        <v>256516223.558105</v>
      </c>
      <c r="S2252" s="41" t="n">
        <f aca="false">R2252*100/$R$2</f>
        <v>92.9378464386601</v>
      </c>
      <c r="U2252" s="41" t="n">
        <f aca="false">[1]Plan1!$B2247</f>
        <v>74.62</v>
      </c>
    </row>
    <row r="2253" customFormat="false" ht="15" hidden="false" customHeight="false" outlineLevel="0" collapsed="false">
      <c r="A2253" s="46" t="n">
        <v>44251</v>
      </c>
      <c r="B2253" s="41" t="n">
        <f aca="false">[2]Plan1!$C2248</f>
        <v>-1.04</v>
      </c>
      <c r="C2253" s="41" t="n">
        <f aca="false">$E$5 + B2253</f>
        <v>779.96</v>
      </c>
      <c r="D2253" s="47" t="n">
        <f aca="false">IF(C2253&gt;$E$5,$E$2+$E$1,(IF(C2253&gt;764.99,C2253^3*3486.59308-C2253^2*7860012.00812+C2253*5908819377.96283-1481278321001.59,IF(C2253&gt;752.99,C2253^3*3588.471445-C2253^2*8028757.56264+C2253*5988077680.84934-1488767378546.26,C2253^3*899.851852-C2253^2*1969009.674601+C2253*1435480406.01138-348666163343.76))))-$E$1</f>
        <v>137309868.034912</v>
      </c>
      <c r="E2253" s="47" t="n">
        <f aca="false">D2253*100/$E$2</f>
        <v>92.1672383944764</v>
      </c>
      <c r="G2253" s="41" t="n">
        <f aca="false">[3]Plan1!$C2248</f>
        <v>-0.61</v>
      </c>
      <c r="H2253" s="41" t="n">
        <f aca="false">$J$5 + G2253</f>
        <v>759.39</v>
      </c>
      <c r="I2253" s="47" t="n">
        <f aca="false">IF(H2253&gt;$J$5,$J$2+$J$1,(IF(H2253&gt;739.99,H2253^3*2498.244218-H2253^2*5471052.355142+H2253*3994605728.77515-972400879260.135,H2253^3*1396.138889-H2253^2*3002770.071427+H2253*2152080038.43115-513963640099.415)))-$J$1</f>
        <v>83411707.2631836</v>
      </c>
      <c r="J2253" s="47" t="n">
        <f aca="false">I2253*100/$J$2</f>
        <v>94.848061904387</v>
      </c>
      <c r="L2253" s="41" t="n">
        <f aca="false">[4]Plan1!$C2248</f>
        <v>0</v>
      </c>
      <c r="M2253" s="41" t="n">
        <f aca="false">$O$5 + L2253</f>
        <v>838.78</v>
      </c>
      <c r="N2253" s="47" t="n">
        <f aca="false">IF(M2253&gt;$O$5,$O$2+$O$1,(M2253^3*3270.5936-M2253^2*8015778.389801+M2253*6549018422.82398-1783686174686.87))-$O$1</f>
        <v>39086868.7128906</v>
      </c>
      <c r="O2253" s="41" t="n">
        <f aca="false">N2253*100/$O$2</f>
        <v>100</v>
      </c>
      <c r="R2253" s="47" t="n">
        <f aca="false">SUM(D2253,I2253,N2253)</f>
        <v>259808444.010986</v>
      </c>
      <c r="S2253" s="41" t="n">
        <f aca="false">R2253*100/$R$2</f>
        <v>94.1306438167283</v>
      </c>
      <c r="U2253" s="41" t="n">
        <f aca="false">[1]Plan1!$B2248</f>
        <v>62.72</v>
      </c>
    </row>
    <row r="2254" customFormat="false" ht="15" hidden="false" customHeight="false" outlineLevel="0" collapsed="false">
      <c r="A2254" s="46" t="n">
        <v>44252</v>
      </c>
      <c r="B2254" s="41" t="n">
        <f aca="false">[2]Plan1!$C2249</f>
        <v>-0.97</v>
      </c>
      <c r="C2254" s="41" t="n">
        <f aca="false">$E$5 + B2254</f>
        <v>780.03</v>
      </c>
      <c r="D2254" s="47" t="n">
        <f aca="false">IF(C2254&gt;$E$5,$E$2+$E$1,(IF(C2254&gt;764.99,C2254^3*3486.59308-C2254^2*7860012.00812+C2254*5908819377.96283-1481278321001.59,IF(C2254&gt;752.99,C2254^3*3588.471445-C2254^2*8028757.56264+C2254*5988077680.84934-1488767378546.26,C2254^3*899.851852-C2254^2*1969009.674601+C2254*1435480406.01138-348666163343.76))))-$E$1</f>
        <v>138074782.764893</v>
      </c>
      <c r="E2254" s="47" t="n">
        <f aca="false">D2254*100/$E$2</f>
        <v>92.6806762069112</v>
      </c>
      <c r="G2254" s="41" t="n">
        <f aca="false">[3]Plan1!$C2249</f>
        <v>-0.58</v>
      </c>
      <c r="H2254" s="41" t="n">
        <f aca="false">$J$5 + G2254</f>
        <v>759.42</v>
      </c>
      <c r="I2254" s="47" t="n">
        <f aca="false">IF(H2254&gt;$J$5,$J$2+$J$1,(IF(H2254&gt;739.99,H2254^3*2498.244218-H2254^2*5471052.355142+H2254*3994605728.77515-972400879260.135,H2254^3*1396.138889-H2254^2*3002770.071427+H2254*2152080038.43115-513963640099.415)))-$J$1</f>
        <v>83630668.2600098</v>
      </c>
      <c r="J2254" s="47" t="n">
        <f aca="false">I2254*100/$J$2</f>
        <v>95.097044054052</v>
      </c>
      <c r="L2254" s="41" t="n">
        <f aca="false">[4]Plan1!$C2249</f>
        <v>0</v>
      </c>
      <c r="M2254" s="41" t="n">
        <f aca="false">$O$5 + L2254</f>
        <v>838.78</v>
      </c>
      <c r="N2254" s="47" t="n">
        <f aca="false">IF(M2254&gt;$O$5,$O$2+$O$1,(M2254^3*3270.5936-M2254^2*8015778.389801+M2254*6549018422.82398-1783686174686.87))-$O$1</f>
        <v>39086868.7128906</v>
      </c>
      <c r="O2254" s="41" t="n">
        <f aca="false">N2254*100/$O$2</f>
        <v>100</v>
      </c>
      <c r="R2254" s="47" t="n">
        <f aca="false">SUM(D2254,I2254,N2254)</f>
        <v>260792319.737793</v>
      </c>
      <c r="S2254" s="41" t="n">
        <f aca="false">R2254*100/$R$2</f>
        <v>94.4871097351187</v>
      </c>
      <c r="U2254" s="41" t="n">
        <f aca="false">[1]Plan1!$B2249</f>
        <v>56.35</v>
      </c>
    </row>
    <row r="2255" customFormat="false" ht="15" hidden="false" customHeight="false" outlineLevel="0" collapsed="false">
      <c r="A2255" s="46" t="n">
        <v>44253</v>
      </c>
      <c r="B2255" s="41" t="n">
        <f aca="false">[2]Plan1!$C2250</f>
        <v>-0.93</v>
      </c>
      <c r="C2255" s="41" t="n">
        <f aca="false">$E$5 + B2255</f>
        <v>780.07</v>
      </c>
      <c r="D2255" s="47" t="n">
        <f aca="false">IF(C2255&gt;$E$5,$E$2+$E$1,(IF(C2255&gt;764.99,C2255^3*3486.59308-C2255^2*7860012.00812+C2255*5908819377.96283-1481278321001.59,IF(C2255&gt;752.99,C2255^3*3588.471445-C2255^2*8028757.56264+C2255*5988077680.84934-1488767378546.26,C2255^3*899.851852-C2255^2*1969009.674601+C2255*1435480406.01138-348666163343.76))))-$E$1</f>
        <v>138513191.72583</v>
      </c>
      <c r="E2255" s="47" t="n">
        <f aca="false">D2255*100/$E$2</f>
        <v>92.9749518026516</v>
      </c>
      <c r="G2255" s="41" t="n">
        <f aca="false">[3]Plan1!$C2250</f>
        <v>-0.55</v>
      </c>
      <c r="H2255" s="41" t="n">
        <f aca="false">$J$5 + G2255</f>
        <v>759.45</v>
      </c>
      <c r="I2255" s="47" t="n">
        <f aca="false">IF(H2255&gt;$J$5,$J$2+$J$1,(IF(H2255&gt;739.99,H2255^3*2498.244218-H2255^2*5471052.355142+H2255*3994605728.77515-972400879260.135,H2255^3*1396.138889-H2255^2*3002770.071427+H2255*2152080038.43115-513963640099.415)))-$J$1</f>
        <v>83850026.3312988</v>
      </c>
      <c r="J2255" s="47" t="n">
        <f aca="false">I2255*100/$J$2</f>
        <v>95.3464777199906</v>
      </c>
      <c r="L2255" s="41" t="n">
        <f aca="false">[4]Plan1!$C2250</f>
        <v>0</v>
      </c>
      <c r="M2255" s="41" t="n">
        <f aca="false">$O$5 + L2255</f>
        <v>838.78</v>
      </c>
      <c r="N2255" s="47" t="n">
        <f aca="false">IF(M2255&gt;$O$5,$O$2+$O$1,(M2255^3*3270.5936-M2255^2*8015778.389801+M2255*6549018422.82398-1783686174686.87))-$O$1</f>
        <v>39086868.7128906</v>
      </c>
      <c r="O2255" s="41" t="n">
        <f aca="false">N2255*100/$O$2</f>
        <v>100</v>
      </c>
      <c r="R2255" s="47" t="n">
        <f aca="false">SUM(D2255,I2255,N2255)</f>
        <v>261450086.77002</v>
      </c>
      <c r="S2255" s="41" t="n">
        <f aca="false">R2255*100/$R$2</f>
        <v>94.7254239071642</v>
      </c>
      <c r="U2255" s="41" t="n">
        <f aca="false">[1]Plan1!$B2250</f>
        <v>32.58</v>
      </c>
    </row>
    <row r="2256" customFormat="false" ht="15" hidden="false" customHeight="false" outlineLevel="0" collapsed="false">
      <c r="A2256" s="46" t="n">
        <v>44254</v>
      </c>
      <c r="B2256" s="41" t="n">
        <f aca="false">[2]Plan1!$C2251</f>
        <v>-0.88</v>
      </c>
      <c r="C2256" s="41" t="n">
        <f aca="false">$E$5 + B2256</f>
        <v>780.12</v>
      </c>
      <c r="D2256" s="47" t="n">
        <f aca="false">IF(C2256&gt;$E$5,$E$2+$E$1,(IF(C2256&gt;764.99,C2256^3*3486.59308-C2256^2*7860012.00812+C2256*5908819377.96283-1481278321001.59,IF(C2256&gt;752.99,C2256^3*3588.471445-C2256^2*8028757.56264+C2256*5988077680.84934-1488767378546.26,C2256^3*899.851852-C2256^2*1969009.674601+C2256*1435480406.01138-348666163343.76))))-$E$1</f>
        <v>139062550.150146</v>
      </c>
      <c r="E2256" s="47" t="n">
        <f aca="false">D2256*100/$E$2</f>
        <v>93.3437006011364</v>
      </c>
      <c r="G2256" s="41" t="n">
        <f aca="false">[3]Plan1!$C2251</f>
        <v>-0.49</v>
      </c>
      <c r="H2256" s="41" t="n">
        <f aca="false">$J$5 + G2256</f>
        <v>759.51</v>
      </c>
      <c r="I2256" s="47" t="n">
        <f aca="false">IF(H2256&gt;$J$5,$J$2+$J$1,(IF(H2256&gt;739.99,H2256^3*2498.244218-H2256^2*5471052.355142+H2256*3994605728.77515-972400879260.135,H2256^3*1396.138889-H2256^2*3002770.071427+H2256*2152080038.43115-513963640099.415)))-$J$1</f>
        <v>84289935.3210449</v>
      </c>
      <c r="J2256" s="47" t="n">
        <f aca="false">I2256*100/$J$2</f>
        <v>95.8467014470998</v>
      </c>
      <c r="L2256" s="41" t="n">
        <f aca="false">[4]Plan1!$C2251</f>
        <v>0</v>
      </c>
      <c r="M2256" s="41" t="n">
        <f aca="false">$O$5 + L2256</f>
        <v>838.78</v>
      </c>
      <c r="N2256" s="47" t="n">
        <f aca="false">IF(M2256&gt;$O$5,$O$2+$O$1,(M2256^3*3270.5936-M2256^2*8015778.389801+M2256*6549018422.82398-1783686174686.87))-$O$1</f>
        <v>39086868.7128906</v>
      </c>
      <c r="O2256" s="41" t="n">
        <f aca="false">N2256*100/$O$2</f>
        <v>100</v>
      </c>
      <c r="R2256" s="47" t="n">
        <f aca="false">SUM(D2256,I2256,N2256)</f>
        <v>262439354.184082</v>
      </c>
      <c r="S2256" s="41" t="n">
        <f aca="false">R2256*100/$R$2</f>
        <v>95.0838432762771</v>
      </c>
      <c r="U2256" s="41" t="n">
        <f aca="false">[1]Plan1!$B2251</f>
        <v>34.39</v>
      </c>
    </row>
    <row r="2257" customFormat="false" ht="15" hidden="false" customHeight="false" outlineLevel="0" collapsed="false">
      <c r="A2257" s="46" t="n">
        <v>44255</v>
      </c>
      <c r="B2257" s="41" t="n">
        <f aca="false">[2]Plan1!$C2252</f>
        <v>-0.73</v>
      </c>
      <c r="C2257" s="41" t="n">
        <f aca="false">$E$5 + B2257</f>
        <v>780.27</v>
      </c>
      <c r="D2257" s="47" t="n">
        <f aca="false">IF(C2257&gt;$E$5,$E$2+$E$1,(IF(C2257&gt;764.99,C2257^3*3486.59308-C2257^2*7860012.00812+C2257*5908819377.96283-1481278321001.59,IF(C2257&gt;752.99,C2257^3*3588.471445-C2257^2*8028757.56264+C2257*5988077680.84934-1488767378546.26,C2257^3*899.851852-C2257^2*1969009.674601+C2257*1435480406.01138-348666163343.76))))-$E$1</f>
        <v>140719632.013428</v>
      </c>
      <c r="E2257" s="47" t="n">
        <f aca="false">D2257*100/$E$2</f>
        <v>94.4559925384746</v>
      </c>
      <c r="G2257" s="41" t="n">
        <f aca="false">[3]Plan1!$C2252</f>
        <v>-0.49</v>
      </c>
      <c r="H2257" s="41" t="n">
        <f aca="false">$J$5 + G2257</f>
        <v>759.51</v>
      </c>
      <c r="I2257" s="47" t="n">
        <f aca="false">IF(H2257&gt;$J$5,$J$2+$J$1,(IF(H2257&gt;739.99,H2257^3*2498.244218-H2257^2*5471052.355142+H2257*3994605728.77515-972400879260.135,H2257^3*1396.138889-H2257^2*3002770.071427+H2257*2152080038.43115-513963640099.415)))-$J$1</f>
        <v>84289935.3210449</v>
      </c>
      <c r="J2257" s="47" t="n">
        <f aca="false">I2257*100/$J$2</f>
        <v>95.8467014470998</v>
      </c>
      <c r="L2257" s="41" t="n">
        <f aca="false">[4]Plan1!$C2252</f>
        <v>0</v>
      </c>
      <c r="M2257" s="41" t="n">
        <f aca="false">$O$5 + L2257</f>
        <v>838.78</v>
      </c>
      <c r="N2257" s="47" t="n">
        <f aca="false">IF(M2257&gt;$O$5,$O$2+$O$1,(M2257^3*3270.5936-M2257^2*8015778.389801+M2257*6549018422.82398-1783686174686.87))-$O$1</f>
        <v>39086868.7128906</v>
      </c>
      <c r="O2257" s="41" t="n">
        <f aca="false">N2257*100/$O$2</f>
        <v>100</v>
      </c>
      <c r="R2257" s="47" t="n">
        <f aca="false">SUM(D2257,I2257,N2257)</f>
        <v>264096436.047363</v>
      </c>
      <c r="S2257" s="41" t="n">
        <f aca="false">R2257*100/$R$2</f>
        <v>95.6842170756794</v>
      </c>
      <c r="U2257" s="41" t="n">
        <f aca="false">[1]Plan1!$B2252</f>
        <v>29.35</v>
      </c>
    </row>
    <row r="2258" customFormat="false" ht="15" hidden="false" customHeight="false" outlineLevel="0" collapsed="false">
      <c r="A2258" s="46" t="n">
        <v>44256</v>
      </c>
      <c r="B2258" s="41" t="n">
        <f aca="false">[2]Plan1!$C2253</f>
        <v>-0.62</v>
      </c>
      <c r="C2258" s="41" t="n">
        <f aca="false">$E$5 + B2258</f>
        <v>780.38</v>
      </c>
      <c r="D2258" s="47" t="n">
        <f aca="false">IF(C2258&gt;$E$5,$E$2+$E$1,(IF(C2258&gt;764.99,C2258^3*3486.59308-C2258^2*7860012.00812+C2258*5908819377.96283-1481278321001.59,IF(C2258&gt;752.99,C2258^3*3588.471445-C2258^2*8028757.56264+C2258*5988077680.84934-1488767378546.26,C2258^3*899.851852-C2258^2*1969009.674601+C2258*1435480406.01138-348666163343.76))))-$E$1</f>
        <v>141943442.572021</v>
      </c>
      <c r="E2258" s="47" t="n">
        <f aca="false">D2258*100/$E$2</f>
        <v>95.2774574566035</v>
      </c>
      <c r="G2258" s="41" t="n">
        <f aca="false">[3]Plan1!$C2253</f>
        <v>-0.35</v>
      </c>
      <c r="H2258" s="41" t="n">
        <f aca="false">$J$5 + G2258</f>
        <v>759.65</v>
      </c>
      <c r="I2258" s="47" t="n">
        <f aca="false">IF(H2258&gt;$J$5,$J$2+$J$1,(IF(H2258&gt;739.99,H2258^3*2498.244218-H2258^2*5471052.355142+H2258*3994605728.77515-972400879260.135,H2258^3*1396.138889-H2258^2*3002770.071427+H2258*2152080038.43115-513963640099.415)))-$J$1</f>
        <v>85322590.8435059</v>
      </c>
      <c r="J2258" s="47" t="n">
        <f aca="false">I2258*100/$J$2</f>
        <v>97.0209415883697</v>
      </c>
      <c r="L2258" s="41" t="n">
        <f aca="false">[4]Plan1!$C2253</f>
        <v>0</v>
      </c>
      <c r="M2258" s="41" t="n">
        <f aca="false">$O$5 + L2258</f>
        <v>838.78</v>
      </c>
      <c r="N2258" s="47" t="n">
        <f aca="false">IF(M2258&gt;$O$5,$O$2+$O$1,(M2258^3*3270.5936-M2258^2*8015778.389801+M2258*6549018422.82398-1783686174686.87))-$O$1</f>
        <v>39086868.7128906</v>
      </c>
      <c r="O2258" s="41" t="n">
        <f aca="false">N2258*100/$O$2</f>
        <v>100</v>
      </c>
      <c r="R2258" s="47" t="n">
        <f aca="false">SUM(D2258,I2258,N2258)</f>
        <v>266352902.128418</v>
      </c>
      <c r="S2258" s="41" t="n">
        <f aca="false">R2258*100/$R$2</f>
        <v>96.5017524940098</v>
      </c>
      <c r="U2258" s="41" t="n">
        <f aca="false">[1]Plan1!$B2253</f>
        <v>29.35</v>
      </c>
    </row>
    <row r="2259" customFormat="false" ht="15" hidden="false" customHeight="false" outlineLevel="0" collapsed="false">
      <c r="A2259" s="46" t="n">
        <v>44257</v>
      </c>
      <c r="B2259" s="41" t="n">
        <f aca="false">[2]Plan1!$C2254</f>
        <v>-0.57</v>
      </c>
      <c r="C2259" s="41" t="n">
        <f aca="false">$E$5 + B2259</f>
        <v>780.43</v>
      </c>
      <c r="D2259" s="47" t="n">
        <f aca="false">IF(C2259&gt;$E$5,$E$2+$E$1,(IF(C2259&gt;764.99,C2259^3*3486.59308-C2259^2*7860012.00812+C2259*5908819377.96283-1481278321001.59,IF(C2259&gt;752.99,C2259^3*3588.471445-C2259^2*8028757.56264+C2259*5988077680.84934-1488767378546.26,C2259^3*899.851852-C2259^2*1969009.674601+C2259*1435480406.01138-348666163343.76))))-$E$1</f>
        <v>142502139.151123</v>
      </c>
      <c r="E2259" s="47" t="n">
        <f aca="false">D2259*100/$E$2</f>
        <v>95.6524743547564</v>
      </c>
      <c r="G2259" s="41" t="n">
        <f aca="false">[3]Plan1!$C2254</f>
        <v>-0.32</v>
      </c>
      <c r="H2259" s="41" t="n">
        <f aca="false">$J$5 + G2259</f>
        <v>759.68</v>
      </c>
      <c r="I2259" s="47" t="n">
        <f aca="false">IF(H2259&gt;$J$5,$J$2+$J$1,(IF(H2259&gt;739.99,H2259^3*2498.244218-H2259^2*5471052.355142+H2259*3994605728.77515-972400879260.135,H2259^3*1396.138889-H2259^2*3002770.071427+H2259*2152080038.43115-513963640099.415)))-$J$1</f>
        <v>85545006.6066895</v>
      </c>
      <c r="J2259" s="47" t="n">
        <f aca="false">I2259*100/$J$2</f>
        <v>97.2738521781073</v>
      </c>
      <c r="L2259" s="41" t="n">
        <f aca="false">[4]Plan1!$C2254</f>
        <v>0</v>
      </c>
      <c r="M2259" s="41" t="n">
        <f aca="false">$O$5 + L2259</f>
        <v>838.78</v>
      </c>
      <c r="N2259" s="47" t="n">
        <f aca="false">IF(M2259&gt;$O$5,$O$2+$O$1,(M2259^3*3270.5936-M2259^2*8015778.389801+M2259*6549018422.82398-1783686174686.87))-$O$1</f>
        <v>39086868.7128906</v>
      </c>
      <c r="O2259" s="41" t="n">
        <f aca="false">N2259*100/$O$2</f>
        <v>100</v>
      </c>
      <c r="R2259" s="47" t="n">
        <f aca="false">SUM(D2259,I2259,N2259)</f>
        <v>267134014.470703</v>
      </c>
      <c r="S2259" s="41" t="n">
        <f aca="false">R2259*100/$R$2</f>
        <v>96.7847556425502</v>
      </c>
      <c r="U2259" s="41" t="n">
        <f aca="false">[1]Plan1!$B2254</f>
        <v>27.07</v>
      </c>
    </row>
    <row r="2260" customFormat="false" ht="15" hidden="false" customHeight="false" outlineLevel="0" collapsed="false">
      <c r="A2260" s="46" t="n">
        <v>44258</v>
      </c>
      <c r="B2260" s="41" t="n">
        <f aca="false">[2]Plan1!$C2255</f>
        <v>-0.54</v>
      </c>
      <c r="C2260" s="41" t="n">
        <f aca="false">$E$5 + B2260</f>
        <v>780.46</v>
      </c>
      <c r="D2260" s="47" t="n">
        <f aca="false">IF(C2260&gt;$E$5,$E$2+$E$1,(IF(C2260&gt;764.99,C2260^3*3486.59308-C2260^2*7860012.00812+C2260*5908819377.96283-1481278321001.59,IF(C2260&gt;752.99,C2260^3*3588.471445-C2260^2*8028757.56264+C2260*5988077680.84934-1488767378546.26,C2260^3*899.851852-C2260^2*1969009.674601+C2260*1435480406.01138-348666163343.76))))-$E$1</f>
        <v>142838084.4021</v>
      </c>
      <c r="E2260" s="47" t="n">
        <f aca="false">D2260*100/$E$2</f>
        <v>95.8779726854836</v>
      </c>
      <c r="G2260" s="41" t="n">
        <f aca="false">[3]Plan1!$C2255</f>
        <v>-0.3</v>
      </c>
      <c r="H2260" s="41" t="n">
        <f aca="false">$J$5 + G2260</f>
        <v>759.7</v>
      </c>
      <c r="I2260" s="47" t="n">
        <f aca="false">IF(H2260&gt;$J$5,$J$2+$J$1,(IF(H2260&gt;739.99,H2260^3*2498.244218-H2260^2*5471052.355142+H2260*3994605728.77515-972400879260.135,H2260^3*1396.138889-H2260^2*3002770.071427+H2260*2152080038.43115-513963640099.415)))-$J$1</f>
        <v>85693506.3034668</v>
      </c>
      <c r="J2260" s="47" t="n">
        <f aca="false">I2260*100/$J$2</f>
        <v>97.4427122685533</v>
      </c>
      <c r="L2260" s="41" t="n">
        <f aca="false">[4]Plan1!$C2255</f>
        <v>0</v>
      </c>
      <c r="M2260" s="41" t="n">
        <f aca="false">$O$5 + L2260</f>
        <v>838.78</v>
      </c>
      <c r="N2260" s="47" t="n">
        <f aca="false">IF(M2260&gt;$O$5,$O$2+$O$1,(M2260^3*3270.5936-M2260^2*8015778.389801+M2260*6549018422.82398-1783686174686.87))-$O$1</f>
        <v>39086868.7128906</v>
      </c>
      <c r="O2260" s="41" t="n">
        <f aca="false">N2260*100/$O$2</f>
        <v>100</v>
      </c>
      <c r="R2260" s="47" t="n">
        <f aca="false">SUM(D2260,I2260,N2260)</f>
        <v>267618459.418457</v>
      </c>
      <c r="S2260" s="41" t="n">
        <f aca="false">R2260*100/$R$2</f>
        <v>96.9602738594404</v>
      </c>
      <c r="U2260" s="41" t="n">
        <f aca="false">[1]Plan1!$B2255</f>
        <v>24.05</v>
      </c>
    </row>
    <row r="2261" customFormat="false" ht="15" hidden="false" customHeight="false" outlineLevel="0" collapsed="false">
      <c r="A2261" s="46" t="n">
        <v>44259</v>
      </c>
      <c r="B2261" s="41" t="n">
        <f aca="false">[2]Plan1!$C2256</f>
        <v>-0.52</v>
      </c>
      <c r="C2261" s="41" t="n">
        <f aca="false">$E$5 + B2261</f>
        <v>780.48</v>
      </c>
      <c r="D2261" s="47" t="n">
        <f aca="false">IF(C2261&gt;$E$5,$E$2+$E$1,(IF(C2261&gt;764.99,C2261^3*3486.59308-C2261^2*7860012.00812+C2261*5908819377.96283-1481278321001.59,IF(C2261&gt;752.99,C2261^3*3588.471445-C2261^2*8028757.56264+C2261*5988077680.84934-1488767378546.26,C2261^3*899.851852-C2261^2*1969009.674601+C2261*1435480406.01138-348666163343.76))))-$E$1</f>
        <v>143062351.296631</v>
      </c>
      <c r="E2261" s="47" t="n">
        <f aca="false">D2261*100/$E$2</f>
        <v>96.0285085546681</v>
      </c>
      <c r="G2261" s="41" t="n">
        <f aca="false">[3]Plan1!$C2256</f>
        <v>-0.28</v>
      </c>
      <c r="H2261" s="41" t="n">
        <f aca="false">$J$5 + G2261</f>
        <v>759.72</v>
      </c>
      <c r="I2261" s="47" t="n">
        <f aca="false">IF(H2261&gt;$J$5,$J$2+$J$1,(IF(H2261&gt;739.99,H2261^3*2498.244218-H2261^2*5471052.355142+H2261*3994605728.77515-972400879260.135,H2261^3*1396.138889-H2261^2*3002770.071427+H2261*2152080038.43115-513963640099.415)))-$J$1</f>
        <v>85842184.1574707</v>
      </c>
      <c r="J2261" s="47" t="n">
        <f aca="false">I2261*100/$J$2</f>
        <v>97.6117749428837</v>
      </c>
      <c r="L2261" s="41" t="n">
        <f aca="false">[4]Plan1!$C2256</f>
        <v>-0.01</v>
      </c>
      <c r="M2261" s="41" t="n">
        <f aca="false">$O$5 + L2261</f>
        <v>838.77</v>
      </c>
      <c r="N2261" s="47" t="n">
        <f aca="false">IF(M2261&gt;$O$5,$O$2+$O$1,(M2261^3*3270.5936-M2261^2*8015778.389801+M2261*6549018422.82398-1783686174686.87))-$O$1</f>
        <v>39035228.7485352</v>
      </c>
      <c r="O2261" s="41" t="n">
        <f aca="false">N2261*100/$O$2</f>
        <v>99.8678841103012</v>
      </c>
      <c r="R2261" s="47" t="n">
        <f aca="false">SUM(D2261,I2261,N2261)</f>
        <v>267939764.202637</v>
      </c>
      <c r="S2261" s="41" t="n">
        <f aca="false">R2261*100/$R$2</f>
        <v>97.0766851112431</v>
      </c>
      <c r="U2261" s="41" t="n">
        <f aca="false">[1]Plan1!$B2256</f>
        <v>24.86</v>
      </c>
    </row>
    <row r="2262" customFormat="false" ht="15" hidden="false" customHeight="false" outlineLevel="0" collapsed="false">
      <c r="A2262" s="46" t="n">
        <v>44260</v>
      </c>
      <c r="B2262" s="41" t="n">
        <f aca="false">[2]Plan1!$C2257</f>
        <v>-0.5</v>
      </c>
      <c r="C2262" s="41" t="n">
        <f aca="false">$E$5 + B2262</f>
        <v>780.5</v>
      </c>
      <c r="D2262" s="47" t="n">
        <f aca="false">IF(C2262&gt;$E$5,$E$2+$E$1,(IF(C2262&gt;764.99,C2262^3*3486.59308-C2262^2*7860012.00812+C2262*5908819377.96283-1481278321001.59,IF(C2262&gt;752.99,C2262^3*3588.471445-C2262^2*8028757.56264+C2262*5988077680.84934-1488767378546.26,C2262^3*899.851852-C2262^2*1969009.674601+C2262*1435480406.01138-348666163343.76))))-$E$1</f>
        <v>143286861.098389</v>
      </c>
      <c r="E2262" s="47" t="n">
        <f aca="false">D2262*100/$E$2</f>
        <v>96.1792074717718</v>
      </c>
      <c r="G2262" s="41" t="n">
        <f aca="false">[3]Plan1!$C2257</f>
        <v>-0.28</v>
      </c>
      <c r="H2262" s="41" t="n">
        <f aca="false">$J$5 + G2262</f>
        <v>759.72</v>
      </c>
      <c r="I2262" s="47" t="n">
        <f aca="false">IF(H2262&gt;$J$5,$J$2+$J$1,(IF(H2262&gt;739.99,H2262^3*2498.244218-H2262^2*5471052.355142+H2262*3994605728.77515-972400879260.135,H2262^3*1396.138889-H2262^2*3002770.071427+H2262*2152080038.43115-513963640099.415)))-$J$1</f>
        <v>85842184.1574707</v>
      </c>
      <c r="J2262" s="47" t="n">
        <f aca="false">I2262*100/$J$2</f>
        <v>97.6117749428837</v>
      </c>
      <c r="L2262" s="41" t="n">
        <f aca="false">[4]Plan1!$C2257</f>
        <v>-0.02</v>
      </c>
      <c r="M2262" s="41" t="n">
        <f aca="false">$O$5 + L2262</f>
        <v>838.76</v>
      </c>
      <c r="N2262" s="47" t="n">
        <f aca="false">IF(M2262&gt;$O$5,$O$2+$O$1,(M2262^3*3270.5936-M2262^2*8015778.389801+M2262*6549018422.82398-1783686174686.87))-$O$1</f>
        <v>38983631.5927734</v>
      </c>
      <c r="O2262" s="41" t="n">
        <f aca="false">N2262*100/$O$2</f>
        <v>99.7358777422784</v>
      </c>
      <c r="R2262" s="47" t="n">
        <f aca="false">SUM(D2262,I2262,N2262)</f>
        <v>268112676.848633</v>
      </c>
      <c r="S2262" s="41" t="n">
        <f aca="false">R2262*100/$R$2</f>
        <v>97.1393327236163</v>
      </c>
      <c r="U2262" s="41" t="n">
        <f aca="false">[1]Plan1!$B2257</f>
        <v>22.71</v>
      </c>
    </row>
    <row r="2263" customFormat="false" ht="15" hidden="false" customHeight="false" outlineLevel="0" collapsed="false">
      <c r="A2263" s="46" t="n">
        <v>44261</v>
      </c>
      <c r="B2263" s="41" t="n">
        <f aca="false">[2]Plan1!$C2258</f>
        <v>-0.48</v>
      </c>
      <c r="C2263" s="41" t="n">
        <f aca="false">$E$5 + B2263</f>
        <v>780.52</v>
      </c>
      <c r="D2263" s="47" t="n">
        <f aca="false">IF(C2263&gt;$E$5,$E$2+$E$1,(IF(C2263&gt;764.99,C2263^3*3486.59308-C2263^2*7860012.00812+C2263*5908819377.96283-1481278321001.59,IF(C2263&gt;752.99,C2263^3*3588.471445-C2263^2*8028757.56264+C2263*5988077680.84934-1488767378546.26,C2263^3*899.851852-C2263^2*1969009.674601+C2263*1435480406.01138-348666163343.76))))-$E$1</f>
        <v>143511613.977295</v>
      </c>
      <c r="E2263" s="47" t="n">
        <f aca="false">D2263*100/$E$2</f>
        <v>96.3300695508522</v>
      </c>
      <c r="G2263" s="41" t="n">
        <f aca="false">[3]Plan1!$C2258</f>
        <v>-0.27</v>
      </c>
      <c r="H2263" s="41" t="n">
        <f aca="false">$J$5 + G2263</f>
        <v>759.73</v>
      </c>
      <c r="I2263" s="47" t="n">
        <f aca="false">IF(H2263&gt;$J$5,$J$2+$J$1,(IF(H2263&gt;739.99,H2263^3*2498.244218-H2263^2*5471052.355142+H2263*3994605728.77515-972400879260.135,H2263^3*1396.138889-H2263^2*3002770.071427+H2263*2152080038.43115-513963640099.415)))-$J$1</f>
        <v>85916589.9304199</v>
      </c>
      <c r="J2263" s="47" t="n">
        <f aca="false">I2263*100/$J$2</f>
        <v>97.696382291064</v>
      </c>
      <c r="L2263" s="41" t="n">
        <f aca="false">[4]Plan1!$C2258</f>
        <v>-0.03</v>
      </c>
      <c r="M2263" s="41" t="n">
        <f aca="false">$O$5 + L2263</f>
        <v>838.75</v>
      </c>
      <c r="N2263" s="47" t="n">
        <f aca="false">IF(M2263&gt;$O$5,$O$2+$O$1,(M2263^3*3270.5936-M2263^2*8015778.389801+M2263*6549018422.82398-1783686174686.87))-$O$1</f>
        <v>38932077.2275391</v>
      </c>
      <c r="O2263" s="41" t="n">
        <f aca="false">N2263*100/$O$2</f>
        <v>99.6039808497106</v>
      </c>
      <c r="R2263" s="47" t="n">
        <f aca="false">SUM(D2263,I2263,N2263)</f>
        <v>268360281.135254</v>
      </c>
      <c r="S2263" s="41" t="n">
        <f aca="false">R2263*100/$R$2</f>
        <v>97.2290417051705</v>
      </c>
      <c r="U2263" s="41" t="n">
        <f aca="false">[1]Plan1!$B2258</f>
        <v>23.78</v>
      </c>
    </row>
    <row r="2264" customFormat="false" ht="15" hidden="false" customHeight="false" outlineLevel="0" collapsed="false">
      <c r="A2264" s="46" t="n">
        <v>44262</v>
      </c>
      <c r="B2264" s="41" t="n">
        <f aca="false">[2]Plan1!$C2259</f>
        <v>-0.43</v>
      </c>
      <c r="C2264" s="41" t="n">
        <f aca="false">$E$5 + B2264</f>
        <v>780.57</v>
      </c>
      <c r="D2264" s="47" t="n">
        <f aca="false">IF(C2264&gt;$E$5,$E$2+$E$1,(IF(C2264&gt;764.99,C2264^3*3486.59308-C2264^2*7860012.00812+C2264*5908819377.96283-1481278321001.59,IF(C2264&gt;752.99,C2264^3*3588.471445-C2264^2*8028757.56264+C2264*5988077680.84934-1488767378546.26,C2264^3*899.851852-C2264^2*1969009.674601+C2264*1435480406.01138-348666163343.76))))-$E$1</f>
        <v>144074560.734131</v>
      </c>
      <c r="E2264" s="47" t="n">
        <f aca="false">D2264*100/$E$2</f>
        <v>96.7079393185771</v>
      </c>
      <c r="G2264" s="41" t="n">
        <f aca="false">[3]Plan1!$C2259</f>
        <v>-0.24</v>
      </c>
      <c r="H2264" s="41" t="n">
        <f aca="false">$J$5 + G2264</f>
        <v>759.76</v>
      </c>
      <c r="I2264" s="47" t="n">
        <f aca="false">IF(H2264&gt;$J$5,$J$2+$J$1,(IF(H2264&gt;739.99,H2264^3*2498.244218-H2264^2*5471052.355142+H2264*3994605728.77515-972400879260.135,H2264^3*1396.138889-H2264^2*3002770.071427+H2264*2152080038.43115-513963640099.415)))-$J$1</f>
        <v>86140074.8146973</v>
      </c>
      <c r="J2264" s="47" t="n">
        <f aca="false">I2264*100/$J$2</f>
        <v>97.9505085862104</v>
      </c>
      <c r="L2264" s="41" t="n">
        <f aca="false">[4]Plan1!$C2259</f>
        <v>-0.03</v>
      </c>
      <c r="M2264" s="41" t="n">
        <f aca="false">$O$5 + L2264</f>
        <v>838.75</v>
      </c>
      <c r="N2264" s="47" t="n">
        <f aca="false">IF(M2264&gt;$O$5,$O$2+$O$1,(M2264^3*3270.5936-M2264^2*8015778.389801+M2264*6549018422.82398-1783686174686.87))-$O$1</f>
        <v>38932077.2275391</v>
      </c>
      <c r="O2264" s="41" t="n">
        <f aca="false">N2264*100/$O$2</f>
        <v>99.6039808497106</v>
      </c>
      <c r="R2264" s="47" t="n">
        <f aca="false">SUM(D2264,I2264,N2264)</f>
        <v>269146712.776367</v>
      </c>
      <c r="S2264" s="41" t="n">
        <f aca="false">R2264*100/$R$2</f>
        <v>97.5139720775364</v>
      </c>
      <c r="U2264" s="41" t="n">
        <f aca="false">[1]Plan1!$B2259</f>
        <v>27.36</v>
      </c>
    </row>
    <row r="2265" customFormat="false" ht="15" hidden="false" customHeight="false" outlineLevel="0" collapsed="false">
      <c r="A2265" s="46" t="n">
        <v>44263</v>
      </c>
      <c r="B2265" s="41" t="n">
        <f aca="false">[2]Plan1!$C2260</f>
        <v>-0.35</v>
      </c>
      <c r="C2265" s="41" t="n">
        <f aca="false">$E$5 + B2265</f>
        <v>780.65</v>
      </c>
      <c r="D2265" s="47" t="n">
        <f aca="false">IF(C2265&gt;$E$5,$E$2+$E$1,(IF(C2265&gt;764.99,C2265^3*3486.59308-C2265^2*7860012.00812+C2265*5908819377.96283-1481278321001.59,IF(C2265&gt;752.99,C2265^3*3588.471445-C2265^2*8028757.56264+C2265*5988077680.84934-1488767378546.26,C2265^3*899.851852-C2265^2*1969009.674601+C2265*1435480406.01138-348666163343.76))))-$E$1</f>
        <v>144978444.241455</v>
      </c>
      <c r="E2265" s="47" t="n">
        <f aca="false">D2265*100/$E$2</f>
        <v>97.3146578879898</v>
      </c>
      <c r="G2265" s="41" t="n">
        <f aca="false">[3]Plan1!$C2260</f>
        <v>-0.16</v>
      </c>
      <c r="H2265" s="41" t="n">
        <f aca="false">$J$5 + G2265</f>
        <v>759.84</v>
      </c>
      <c r="I2265" s="47" t="n">
        <f aca="false">IF(H2265&gt;$J$5,$J$2+$J$1,(IF(H2265&gt;739.99,H2265^3*2498.244218-H2265^2*5471052.355142+H2265*3994605728.77515-972400879260.135,H2265^3*1396.138889-H2265^2*3002770.071427+H2265*2152080038.43115-513963640099.415)))-$J$1</f>
        <v>86737999.2868652</v>
      </c>
      <c r="J2265" s="47" t="n">
        <f aca="false">I2265*100/$J$2</f>
        <v>98.6304128731638</v>
      </c>
      <c r="L2265" s="41" t="n">
        <f aca="false">[4]Plan1!$C2260</f>
        <v>0</v>
      </c>
      <c r="M2265" s="41" t="n">
        <f aca="false">$O$5 + L2265</f>
        <v>838.78</v>
      </c>
      <c r="N2265" s="47" t="n">
        <f aca="false">IF(M2265&gt;$O$5,$O$2+$O$1,(M2265^3*3270.5936-M2265^2*8015778.389801+M2265*6549018422.82398-1783686174686.87))-$O$1</f>
        <v>39086868.7128906</v>
      </c>
      <c r="O2265" s="41" t="n">
        <f aca="false">N2265*100/$O$2</f>
        <v>100</v>
      </c>
      <c r="R2265" s="47" t="n">
        <f aca="false">SUM(D2265,I2265,N2265)</f>
        <v>270803312.241211</v>
      </c>
      <c r="S2265" s="41" t="n">
        <f aca="false">R2265*100/$R$2</f>
        <v>98.1141711001886</v>
      </c>
      <c r="U2265" s="41" t="n">
        <f aca="false">[1]Plan1!$B2260</f>
        <v>34.09</v>
      </c>
    </row>
    <row r="2266" customFormat="false" ht="15" hidden="false" customHeight="false" outlineLevel="0" collapsed="false">
      <c r="A2266" s="46" t="n">
        <v>44264</v>
      </c>
      <c r="B2266" s="41" t="n">
        <f aca="false">[2]Plan1!$C2261</f>
        <v>-0.22</v>
      </c>
      <c r="C2266" s="41" t="n">
        <f aca="false">$E$5 + B2266</f>
        <v>780.78</v>
      </c>
      <c r="D2266" s="47" t="n">
        <f aca="false">IF(C2266&gt;$E$5,$E$2+$E$1,(IF(C2266&gt;764.99,C2266^3*3486.59308-C2266^2*7860012.00812+C2266*5908819377.96283-1481278321001.59,IF(C2266&gt;752.99,C2266^3*3588.471445-C2266^2*8028757.56264+C2266*5988077680.84934-1488767378546.26,C2266^3*899.851852-C2266^2*1969009.674601+C2266*1435480406.01138-348666163343.76))))-$E$1</f>
        <v>146455597.522217</v>
      </c>
      <c r="E2266" s="47" t="n">
        <f aca="false">D2266*100/$E$2</f>
        <v>98.3061753988692</v>
      </c>
      <c r="G2266" s="41" t="n">
        <f aca="false">[3]Plan1!$C2261</f>
        <v>-0.07</v>
      </c>
      <c r="H2266" s="41" t="n">
        <f aca="false">$J$5 + G2266</f>
        <v>759.93</v>
      </c>
      <c r="I2266" s="47" t="n">
        <f aca="false">IF(H2266&gt;$J$5,$J$2+$J$1,(IF(H2266&gt;739.99,H2266^3*2498.244218-H2266^2*5471052.355142+H2266*3994605728.77515-972400879260.135,H2266^3*1396.138889-H2266^2*3002770.071427+H2266*2152080038.43115-513963640099.415)))-$J$1</f>
        <v>87414088.0048828</v>
      </c>
      <c r="J2266" s="47" t="n">
        <f aca="false">I2266*100/$J$2</f>
        <v>99.3991982952995</v>
      </c>
      <c r="L2266" s="41" t="n">
        <f aca="false">[4]Plan1!$C2261</f>
        <v>0</v>
      </c>
      <c r="M2266" s="41" t="n">
        <f aca="false">$O$5 + L2266</f>
        <v>838.78</v>
      </c>
      <c r="N2266" s="47" t="n">
        <f aca="false">IF(M2266&gt;$O$5,$O$2+$O$1,(M2266^3*3270.5936-M2266^2*8015778.389801+M2266*6549018422.82398-1783686174686.87))-$O$1</f>
        <v>39086868.7128906</v>
      </c>
      <c r="O2266" s="41" t="n">
        <f aca="false">N2266*100/$O$2</f>
        <v>100</v>
      </c>
      <c r="R2266" s="47" t="n">
        <f aca="false">SUM(D2266,I2266,N2266)</f>
        <v>272956554.23999</v>
      </c>
      <c r="S2266" s="41" t="n">
        <f aca="false">R2266*100/$R$2</f>
        <v>98.8943076211931</v>
      </c>
      <c r="U2266" s="41" t="n">
        <f aca="false">[1]Plan1!$B2261</f>
        <v>34.09</v>
      </c>
    </row>
    <row r="2267" customFormat="false" ht="15" hidden="false" customHeight="false" outlineLevel="0" collapsed="false">
      <c r="A2267" s="46" t="n">
        <v>44265</v>
      </c>
      <c r="B2267" s="41" t="n">
        <f aca="false">[2]Plan1!$C2262</f>
        <v>-0.1</v>
      </c>
      <c r="C2267" s="41" t="n">
        <f aca="false">$E$5 + B2267</f>
        <v>780.9</v>
      </c>
      <c r="D2267" s="47" t="n">
        <f aca="false">IF(C2267&gt;$E$5,$E$2+$E$1,(IF(C2267&gt;764.99,C2267^3*3486.59308-C2267^2*7860012.00812+C2267*5908819377.96283-1481278321001.59,IF(C2267&gt;752.99,C2267^3*3588.471445-C2267^2*8028757.56264+C2267*5988077680.84934-1488767378546.26,C2267^3*899.851852-C2267^2*1969009.674601+C2267*1435480406.01138-348666163343.76))))-$E$1</f>
        <v>147828325.813232</v>
      </c>
      <c r="E2267" s="47" t="n">
        <f aca="false">D2267*100/$E$2</f>
        <v>99.2275991643972</v>
      </c>
      <c r="G2267" s="41" t="n">
        <f aca="false">[3]Plan1!$C2262</f>
        <v>0</v>
      </c>
      <c r="H2267" s="41" t="n">
        <f aca="false">$J$5 + G2267</f>
        <v>760</v>
      </c>
      <c r="I2267" s="47" t="n">
        <f aca="false">IF(H2267&gt;$J$5,$J$2+$J$1,(IF(H2267&gt;739.99,H2267^3*2498.244218-H2267^2*5471052.355142+H2267*3994605728.77515-972400879260.135,H2267^3*1396.138889-H2267^2*3002770.071427+H2267*2152080038.43115-513963640099.415)))-$J$1</f>
        <v>87942447.7277832</v>
      </c>
      <c r="J2267" s="47" t="n">
        <f aca="false">I2267*100/$J$2</f>
        <v>99.9999999974793</v>
      </c>
      <c r="L2267" s="41" t="n">
        <f aca="false">[4]Plan1!$C2262</f>
        <v>0</v>
      </c>
      <c r="M2267" s="41" t="n">
        <f aca="false">$O$5 + L2267</f>
        <v>838.78</v>
      </c>
      <c r="N2267" s="47" t="n">
        <f aca="false">IF(M2267&gt;$O$5,$O$2+$O$1,(M2267^3*3270.5936-M2267^2*8015778.389801+M2267*6549018422.82398-1783686174686.87))-$O$1</f>
        <v>39086868.7128906</v>
      </c>
      <c r="O2267" s="41" t="n">
        <f aca="false">N2267*100/$O$2</f>
        <v>100</v>
      </c>
      <c r="R2267" s="47" t="n">
        <f aca="false">SUM(D2267,I2267,N2267)</f>
        <v>274857642.253906</v>
      </c>
      <c r="S2267" s="41" t="n">
        <f aca="false">R2267*100/$R$2</f>
        <v>99.5830867691665</v>
      </c>
      <c r="U2267" s="41" t="n">
        <f aca="false">[1]Plan1!$B2262</f>
        <v>28.78</v>
      </c>
    </row>
    <row r="2268" customFormat="false" ht="15" hidden="false" customHeight="false" outlineLevel="0" collapsed="false">
      <c r="A2268" s="46" t="n">
        <v>44266</v>
      </c>
      <c r="B2268" s="41" t="n">
        <f aca="false">[2]Plan1!$C2263</f>
        <v>-0.02</v>
      </c>
      <c r="C2268" s="41" t="n">
        <f aca="false">$E$5 + B2268</f>
        <v>780.98</v>
      </c>
      <c r="D2268" s="47" t="n">
        <f aca="false">IF(C2268&gt;$E$5,$E$2+$E$1,(IF(C2268&gt;764.99,C2268^3*3486.59308-C2268^2*7860012.00812+C2268*5908819377.96283-1481278321001.59,IF(C2268&gt;752.99,C2268^3*3588.471445-C2268^2*8028757.56264+C2268*5988077680.84934-1488767378546.26,C2268^3*899.851852-C2268^2*1969009.674601+C2268*1435480406.01138-348666163343.76))))-$E$1</f>
        <v>148748404.249756</v>
      </c>
      <c r="E2268" s="47" t="n">
        <f aca="false">D2268*100/$E$2</f>
        <v>99.8451883429048</v>
      </c>
      <c r="G2268" s="41" t="n">
        <f aca="false">[3]Plan1!$C2263</f>
        <v>0</v>
      </c>
      <c r="H2268" s="41" t="n">
        <f aca="false">$J$5 + G2268</f>
        <v>760</v>
      </c>
      <c r="I2268" s="47" t="n">
        <f aca="false">IF(H2268&gt;$J$5,$J$2+$J$1,(IF(H2268&gt;739.99,H2268^3*2498.244218-H2268^2*5471052.355142+H2268*3994605728.77515-972400879260.135,H2268^3*1396.138889-H2268^2*3002770.071427+H2268*2152080038.43115-513963640099.415)))-$J$1</f>
        <v>87942447.7277832</v>
      </c>
      <c r="J2268" s="47" t="n">
        <f aca="false">I2268*100/$J$2</f>
        <v>99.9999999974793</v>
      </c>
      <c r="L2268" s="41" t="n">
        <f aca="false">[4]Plan1!$C2263</f>
        <v>0</v>
      </c>
      <c r="M2268" s="41" t="n">
        <f aca="false">$O$5 + L2268</f>
        <v>838.78</v>
      </c>
      <c r="N2268" s="47" t="n">
        <f aca="false">IF(M2268&gt;$O$5,$O$2+$O$1,(M2268^3*3270.5936-M2268^2*8015778.389801+M2268*6549018422.82398-1783686174686.87))-$O$1</f>
        <v>39086868.7128906</v>
      </c>
      <c r="O2268" s="41" t="n">
        <f aca="false">N2268*100/$O$2</f>
        <v>100</v>
      </c>
      <c r="R2268" s="47" t="n">
        <f aca="false">SUM(D2268,I2268,N2268)</f>
        <v>275777720.69043</v>
      </c>
      <c r="S2268" s="41" t="n">
        <f aca="false">R2268*100/$R$2</f>
        <v>99.9164384272372</v>
      </c>
      <c r="U2268" s="41" t="n">
        <f aca="false">[1]Plan1!$B2263</f>
        <v>25.13</v>
      </c>
    </row>
    <row r="2269" customFormat="false" ht="15" hidden="false" customHeight="false" outlineLevel="0" collapsed="false">
      <c r="A2269" s="46" t="n">
        <v>44267</v>
      </c>
      <c r="B2269" s="41" t="n">
        <f aca="false">[2]Plan1!$C2264</f>
        <v>0</v>
      </c>
      <c r="C2269" s="41" t="n">
        <f aca="false">$E$5 + B2269</f>
        <v>781</v>
      </c>
      <c r="D2269" s="47" t="n">
        <f aca="false">IF(C2269&gt;$E$5,$E$2+$E$1,(IF(C2269&gt;764.99,C2269^3*3486.59308-C2269^2*7860012.00812+C2269*5908819377.96283-1481278321001.59,IF(C2269&gt;752.99,C2269^3*3588.471445-C2269^2*8028757.56264+C2269*5988077680.84934-1488767378546.26,C2269^3*899.851852-C2269^2*1969009.674601+C2269*1435480406.01138-348666163343.76))))-$E$1</f>
        <v>148979041.172119</v>
      </c>
      <c r="E2269" s="47" t="n">
        <f aca="false">D2269*100/$E$2</f>
        <v>100</v>
      </c>
      <c r="G2269" s="41" t="n">
        <f aca="false">[3]Plan1!$C2264</f>
        <v>0</v>
      </c>
      <c r="H2269" s="41" t="n">
        <f aca="false">$J$5 + G2269</f>
        <v>760</v>
      </c>
      <c r="I2269" s="47" t="n">
        <f aca="false">IF(H2269&gt;$J$5,$J$2+$J$1,(IF(H2269&gt;739.99,H2269^3*2498.244218-H2269^2*5471052.355142+H2269*3994605728.77515-972400879260.135,H2269^3*1396.138889-H2269^2*3002770.071427+H2269*2152080038.43115-513963640099.415)))-$J$1</f>
        <v>87942447.7277832</v>
      </c>
      <c r="J2269" s="47" t="n">
        <f aca="false">I2269*100/$J$2</f>
        <v>99.9999999974793</v>
      </c>
      <c r="L2269" s="41" t="n">
        <f aca="false">[4]Plan1!$C2264</f>
        <v>0</v>
      </c>
      <c r="M2269" s="41" t="n">
        <f aca="false">$O$5 + L2269</f>
        <v>838.78</v>
      </c>
      <c r="N2269" s="47" t="n">
        <f aca="false">IF(M2269&gt;$O$5,$O$2+$O$1,(M2269^3*3270.5936-M2269^2*8015778.389801+M2269*6549018422.82398-1783686174686.87))-$O$1</f>
        <v>39086868.7128906</v>
      </c>
      <c r="O2269" s="41" t="n">
        <f aca="false">N2269*100/$O$2</f>
        <v>100</v>
      </c>
      <c r="R2269" s="47" t="n">
        <f aca="false">SUM(D2269,I2269,N2269)</f>
        <v>276008357.612793</v>
      </c>
      <c r="S2269" s="41" t="n">
        <f aca="false">R2269*100/$R$2</f>
        <v>99.9999999991969</v>
      </c>
      <c r="U2269" s="41" t="n">
        <f aca="false">[1]Plan1!$B2264</f>
        <v>23.78</v>
      </c>
    </row>
    <row r="2270" customFormat="false" ht="15" hidden="false" customHeight="false" outlineLevel="0" collapsed="false">
      <c r="A2270" s="46" t="n">
        <v>44268</v>
      </c>
      <c r="B2270" s="41" t="n">
        <f aca="false">[2]Plan1!$C2265</f>
        <v>0</v>
      </c>
      <c r="C2270" s="41" t="n">
        <f aca="false">$E$5 + B2270</f>
        <v>781</v>
      </c>
      <c r="D2270" s="47" t="n">
        <f aca="false">IF(C2270&gt;$E$5,$E$2+$E$1,(IF(C2270&gt;764.99,C2270^3*3486.59308-C2270^2*7860012.00812+C2270*5908819377.96283-1481278321001.59,IF(C2270&gt;752.99,C2270^3*3588.471445-C2270^2*8028757.56264+C2270*5988077680.84934-1488767378546.26,C2270^3*899.851852-C2270^2*1969009.674601+C2270*1435480406.01138-348666163343.76))))-$E$1</f>
        <v>148979041.172119</v>
      </c>
      <c r="E2270" s="47" t="n">
        <f aca="false">D2270*100/$E$2</f>
        <v>100</v>
      </c>
      <c r="G2270" s="41" t="n">
        <f aca="false">[3]Plan1!$C2265</f>
        <v>0</v>
      </c>
      <c r="H2270" s="41" t="n">
        <f aca="false">$J$5 + G2270</f>
        <v>760</v>
      </c>
      <c r="I2270" s="47" t="n">
        <f aca="false">IF(H2270&gt;$J$5,$J$2+$J$1,(IF(H2270&gt;739.99,H2270^3*2498.244218-H2270^2*5471052.355142+H2270*3994605728.77515-972400879260.135,H2270^3*1396.138889-H2270^2*3002770.071427+H2270*2152080038.43115-513963640099.415)))-$J$1</f>
        <v>87942447.7277832</v>
      </c>
      <c r="J2270" s="47" t="n">
        <f aca="false">I2270*100/$J$2</f>
        <v>99.9999999974793</v>
      </c>
      <c r="L2270" s="41" t="n">
        <f aca="false">[4]Plan1!$C2265</f>
        <v>0</v>
      </c>
      <c r="M2270" s="41" t="n">
        <f aca="false">$O$5 + L2270</f>
        <v>838.78</v>
      </c>
      <c r="N2270" s="47" t="n">
        <f aca="false">IF(M2270&gt;$O$5,$O$2+$O$1,(M2270^3*3270.5936-M2270^2*8015778.389801+M2270*6549018422.82398-1783686174686.87))-$O$1</f>
        <v>39086868.7128906</v>
      </c>
      <c r="O2270" s="41" t="n">
        <f aca="false">N2270*100/$O$2</f>
        <v>100</v>
      </c>
      <c r="R2270" s="47" t="n">
        <f aca="false">SUM(D2270,I2270,N2270)</f>
        <v>276008357.612793</v>
      </c>
      <c r="S2270" s="41" t="n">
        <f aca="false">R2270*100/$R$2</f>
        <v>99.9999999991969</v>
      </c>
      <c r="U2270" s="41" t="n">
        <f aca="false">[1]Plan1!$B2265</f>
        <v>29.93</v>
      </c>
    </row>
    <row r="2271" customFormat="false" ht="15" hidden="false" customHeight="false" outlineLevel="0" collapsed="false">
      <c r="A2271" s="46" t="n">
        <v>44269</v>
      </c>
      <c r="B2271" s="41" t="n">
        <f aca="false">[2]Plan1!$C2266</f>
        <v>0</v>
      </c>
      <c r="C2271" s="41" t="n">
        <f aca="false">$E$5 + B2271</f>
        <v>781</v>
      </c>
      <c r="D2271" s="47" t="n">
        <f aca="false">IF(C2271&gt;$E$5,$E$2+$E$1,(IF(C2271&gt;764.99,C2271^3*3486.59308-C2271^2*7860012.00812+C2271*5908819377.96283-1481278321001.59,IF(C2271&gt;752.99,C2271^3*3588.471445-C2271^2*8028757.56264+C2271*5988077680.84934-1488767378546.26,C2271^3*899.851852-C2271^2*1969009.674601+C2271*1435480406.01138-348666163343.76))))-$E$1</f>
        <v>148979041.172119</v>
      </c>
      <c r="E2271" s="47" t="n">
        <f aca="false">D2271*100/$E$2</f>
        <v>100</v>
      </c>
      <c r="G2271" s="41" t="n">
        <f aca="false">[3]Plan1!$C2266</f>
        <v>0</v>
      </c>
      <c r="H2271" s="41" t="n">
        <f aca="false">$J$5 + G2271</f>
        <v>760</v>
      </c>
      <c r="I2271" s="47" t="n">
        <f aca="false">IF(H2271&gt;$J$5,$J$2+$J$1,(IF(H2271&gt;739.99,H2271^3*2498.244218-H2271^2*5471052.355142+H2271*3994605728.77515-972400879260.135,H2271^3*1396.138889-H2271^2*3002770.071427+H2271*2152080038.43115-513963640099.415)))-$J$1</f>
        <v>87942447.7277832</v>
      </c>
      <c r="J2271" s="47" t="n">
        <f aca="false">I2271*100/$J$2</f>
        <v>99.9999999974793</v>
      </c>
      <c r="L2271" s="41" t="n">
        <f aca="false">[4]Plan1!$C2266</f>
        <v>0</v>
      </c>
      <c r="M2271" s="41" t="n">
        <f aca="false">$O$5 + L2271</f>
        <v>838.78</v>
      </c>
      <c r="N2271" s="47" t="n">
        <f aca="false">IF(M2271&gt;$O$5,$O$2+$O$1,(M2271^3*3270.5936-M2271^2*8015778.389801+M2271*6549018422.82398-1783686174686.87))-$O$1</f>
        <v>39086868.7128906</v>
      </c>
      <c r="O2271" s="41" t="n">
        <f aca="false">N2271*100/$O$2</f>
        <v>100</v>
      </c>
      <c r="R2271" s="47" t="n">
        <f aca="false">SUM(D2271,I2271,N2271)</f>
        <v>276008357.612793</v>
      </c>
      <c r="S2271" s="41" t="n">
        <f aca="false">R2271*100/$R$2</f>
        <v>99.9999999991969</v>
      </c>
      <c r="U2271" s="41" t="n">
        <f aca="false">[1]Plan1!$B2266</f>
        <v>25.13</v>
      </c>
    </row>
    <row r="2272" customFormat="false" ht="15" hidden="false" customHeight="false" outlineLevel="0" collapsed="false">
      <c r="A2272" s="46" t="n">
        <v>44270</v>
      </c>
      <c r="B2272" s="41" t="n">
        <f aca="false">[2]Plan1!$C2267</f>
        <v>0</v>
      </c>
      <c r="C2272" s="41" t="n">
        <f aca="false">$E$5 + B2272</f>
        <v>781</v>
      </c>
      <c r="D2272" s="47" t="n">
        <f aca="false">IF(C2272&gt;$E$5,$E$2+$E$1,(IF(C2272&gt;764.99,C2272^3*3486.59308-C2272^2*7860012.00812+C2272*5908819377.96283-1481278321001.59,IF(C2272&gt;752.99,C2272^3*3588.471445-C2272^2*8028757.56264+C2272*5988077680.84934-1488767378546.26,C2272^3*899.851852-C2272^2*1969009.674601+C2272*1435480406.01138-348666163343.76))))-$E$1</f>
        <v>148979041.172119</v>
      </c>
      <c r="E2272" s="47" t="n">
        <f aca="false">D2272*100/$E$2</f>
        <v>100</v>
      </c>
      <c r="G2272" s="41" t="n">
        <f aca="false">[3]Plan1!$C2267</f>
        <v>0</v>
      </c>
      <c r="H2272" s="41" t="n">
        <f aca="false">$J$5 + G2272</f>
        <v>760</v>
      </c>
      <c r="I2272" s="47" t="n">
        <f aca="false">IF(H2272&gt;$J$5,$J$2+$J$1,(IF(H2272&gt;739.99,H2272^3*2498.244218-H2272^2*5471052.355142+H2272*3994605728.77515-972400879260.135,H2272^3*1396.138889-H2272^2*3002770.071427+H2272*2152080038.43115-513963640099.415)))-$J$1</f>
        <v>87942447.7277832</v>
      </c>
      <c r="J2272" s="47" t="n">
        <f aca="false">I2272*100/$J$2</f>
        <v>99.9999999974793</v>
      </c>
      <c r="L2272" s="41" t="n">
        <f aca="false">[4]Plan1!$C2267</f>
        <v>0</v>
      </c>
      <c r="M2272" s="41" t="n">
        <f aca="false">$O$5 + L2272</f>
        <v>838.78</v>
      </c>
      <c r="N2272" s="47" t="n">
        <f aca="false">IF(M2272&gt;$O$5,$O$2+$O$1,(M2272^3*3270.5936-M2272^2*8015778.389801+M2272*6549018422.82398-1783686174686.87))-$O$1</f>
        <v>39086868.7128906</v>
      </c>
      <c r="O2272" s="41" t="n">
        <f aca="false">N2272*100/$O$2</f>
        <v>100</v>
      </c>
      <c r="R2272" s="47" t="n">
        <f aca="false">SUM(D2272,I2272,N2272)</f>
        <v>276008357.612793</v>
      </c>
      <c r="S2272" s="41" t="n">
        <f aca="false">R2272*100/$R$2</f>
        <v>99.9999999991969</v>
      </c>
      <c r="U2272" s="41" t="n">
        <f aca="false">[1]Plan1!$B2267</f>
        <v>22.18</v>
      </c>
    </row>
    <row r="2273" customFormat="false" ht="15" hidden="false" customHeight="false" outlineLevel="0" collapsed="false">
      <c r="A2273" s="46" t="n">
        <v>44271</v>
      </c>
      <c r="B2273" s="41" t="n">
        <f aca="false">[2]Plan1!$C2268</f>
        <v>0</v>
      </c>
      <c r="C2273" s="41" t="n">
        <f aca="false">$E$5 + B2273</f>
        <v>781</v>
      </c>
      <c r="D2273" s="47" t="n">
        <f aca="false">IF(C2273&gt;$E$5,$E$2+$E$1,(IF(C2273&gt;764.99,C2273^3*3486.59308-C2273^2*7860012.00812+C2273*5908819377.96283-1481278321001.59,IF(C2273&gt;752.99,C2273^3*3588.471445-C2273^2*8028757.56264+C2273*5988077680.84934-1488767378546.26,C2273^3*899.851852-C2273^2*1969009.674601+C2273*1435480406.01138-348666163343.76))))-$E$1</f>
        <v>148979041.172119</v>
      </c>
      <c r="E2273" s="47" t="n">
        <f aca="false">D2273*100/$E$2</f>
        <v>100</v>
      </c>
      <c r="G2273" s="41" t="n">
        <f aca="false">[3]Plan1!$C2268</f>
        <v>0</v>
      </c>
      <c r="H2273" s="41" t="n">
        <f aca="false">$J$5 + G2273</f>
        <v>760</v>
      </c>
      <c r="I2273" s="47" t="n">
        <f aca="false">IF(H2273&gt;$J$5,$J$2+$J$1,(IF(H2273&gt;739.99,H2273^3*2498.244218-H2273^2*5471052.355142+H2273*3994605728.77515-972400879260.135,H2273^3*1396.138889-H2273^2*3002770.071427+H2273*2152080038.43115-513963640099.415)))-$J$1</f>
        <v>87942447.7277832</v>
      </c>
      <c r="J2273" s="47" t="n">
        <f aca="false">I2273*100/$J$2</f>
        <v>99.9999999974793</v>
      </c>
      <c r="L2273" s="41" t="n">
        <f aca="false">[4]Plan1!$C2268</f>
        <v>-0.01</v>
      </c>
      <c r="M2273" s="41" t="n">
        <f aca="false">$O$5 + L2273</f>
        <v>838.77</v>
      </c>
      <c r="N2273" s="47" t="n">
        <f aca="false">IF(M2273&gt;$O$5,$O$2+$O$1,(M2273^3*3270.5936-M2273^2*8015778.389801+M2273*6549018422.82398-1783686174686.87))-$O$1</f>
        <v>39035228.7485352</v>
      </c>
      <c r="O2273" s="41" t="n">
        <f aca="false">N2273*100/$O$2</f>
        <v>99.8678841103012</v>
      </c>
      <c r="R2273" s="47" t="n">
        <f aca="false">SUM(D2273,I2273,N2273)</f>
        <v>275956717.648438</v>
      </c>
      <c r="S2273" s="41" t="n">
        <f aca="false">R2273*100/$R$2</f>
        <v>99.9812904337324</v>
      </c>
      <c r="U2273" s="41" t="n">
        <f aca="false">[1]Plan1!$B2268</f>
        <v>20.63</v>
      </c>
    </row>
    <row r="2274" customFormat="false" ht="15" hidden="false" customHeight="false" outlineLevel="0" collapsed="false">
      <c r="A2274" s="46" t="n">
        <v>44272</v>
      </c>
      <c r="B2274" s="41" t="n">
        <f aca="false">[2]Plan1!$C2269</f>
        <v>0</v>
      </c>
      <c r="C2274" s="41" t="n">
        <f aca="false">$E$5 + B2274</f>
        <v>781</v>
      </c>
      <c r="D2274" s="47" t="n">
        <f aca="false">IF(C2274&gt;$E$5,$E$2+$E$1,(IF(C2274&gt;764.99,C2274^3*3486.59308-C2274^2*7860012.00812+C2274*5908819377.96283-1481278321001.59,IF(C2274&gt;752.99,C2274^3*3588.471445-C2274^2*8028757.56264+C2274*5988077680.84934-1488767378546.26,C2274^3*899.851852-C2274^2*1969009.674601+C2274*1435480406.01138-348666163343.76))))-$E$1</f>
        <v>148979041.172119</v>
      </c>
      <c r="E2274" s="47" t="n">
        <f aca="false">D2274*100/$E$2</f>
        <v>100</v>
      </c>
      <c r="G2274" s="41" t="n">
        <f aca="false">[3]Plan1!$C2269</f>
        <v>0</v>
      </c>
      <c r="H2274" s="41" t="n">
        <f aca="false">$J$5 + G2274</f>
        <v>760</v>
      </c>
      <c r="I2274" s="47" t="n">
        <f aca="false">IF(H2274&gt;$J$5,$J$2+$J$1,(IF(H2274&gt;739.99,H2274^3*2498.244218-H2274^2*5471052.355142+H2274*3994605728.77515-972400879260.135,H2274^3*1396.138889-H2274^2*3002770.071427+H2274*2152080038.43115-513963640099.415)))-$J$1</f>
        <v>87942447.7277832</v>
      </c>
      <c r="J2274" s="47" t="n">
        <f aca="false">I2274*100/$J$2</f>
        <v>99.9999999974793</v>
      </c>
      <c r="L2274" s="41" t="n">
        <f aca="false">[4]Plan1!$C2269</f>
        <v>-0.02</v>
      </c>
      <c r="M2274" s="41" t="n">
        <f aca="false">$O$5 + L2274</f>
        <v>838.76</v>
      </c>
      <c r="N2274" s="47" t="n">
        <f aca="false">IF(M2274&gt;$O$5,$O$2+$O$1,(M2274^3*3270.5936-M2274^2*8015778.389801+M2274*6549018422.82398-1783686174686.87))-$O$1</f>
        <v>38983631.5927734</v>
      </c>
      <c r="O2274" s="41" t="n">
        <f aca="false">N2274*100/$O$2</f>
        <v>99.7358777422784</v>
      </c>
      <c r="R2274" s="47" t="n">
        <f aca="false">SUM(D2274,I2274,N2274)</f>
        <v>275905120.492676</v>
      </c>
      <c r="S2274" s="41" t="n">
        <f aca="false">R2274*100/$R$2</f>
        <v>99.9625963781583</v>
      </c>
      <c r="U2274" s="41" t="n">
        <f aca="false">[1]Plan1!$B2269</f>
        <v>19.61</v>
      </c>
    </row>
    <row r="2275" customFormat="false" ht="15" hidden="false" customHeight="false" outlineLevel="0" collapsed="false">
      <c r="A2275" s="46" t="n">
        <v>44273</v>
      </c>
      <c r="B2275" s="41" t="n">
        <f aca="false">[2]Plan1!$C2270</f>
        <v>0</v>
      </c>
      <c r="C2275" s="41" t="n">
        <f aca="false">$E$5 + B2275</f>
        <v>781</v>
      </c>
      <c r="D2275" s="47" t="n">
        <f aca="false">IF(C2275&gt;$E$5,$E$2+$E$1,(IF(C2275&gt;764.99,C2275^3*3486.59308-C2275^2*7860012.00812+C2275*5908819377.96283-1481278321001.59,IF(C2275&gt;752.99,C2275^3*3588.471445-C2275^2*8028757.56264+C2275*5988077680.84934-1488767378546.26,C2275^3*899.851852-C2275^2*1969009.674601+C2275*1435480406.01138-348666163343.76))))-$E$1</f>
        <v>148979041.172119</v>
      </c>
      <c r="E2275" s="47" t="n">
        <f aca="false">D2275*100/$E$2</f>
        <v>100</v>
      </c>
      <c r="G2275" s="41" t="n">
        <f aca="false">[3]Plan1!$C2270</f>
        <v>0</v>
      </c>
      <c r="H2275" s="41" t="n">
        <f aca="false">$J$5 + G2275</f>
        <v>760</v>
      </c>
      <c r="I2275" s="47" t="n">
        <f aca="false">IF(H2275&gt;$J$5,$J$2+$J$1,(IF(H2275&gt;739.99,H2275^3*2498.244218-H2275^2*5471052.355142+H2275*3994605728.77515-972400879260.135,H2275^3*1396.138889-H2275^2*3002770.071427+H2275*2152080038.43115-513963640099.415)))-$J$1</f>
        <v>87942447.7277832</v>
      </c>
      <c r="J2275" s="47" t="n">
        <f aca="false">I2275*100/$J$2</f>
        <v>99.9999999974793</v>
      </c>
      <c r="L2275" s="41" t="n">
        <f aca="false">[4]Plan1!$C2270</f>
        <v>-0.03</v>
      </c>
      <c r="M2275" s="41" t="n">
        <f aca="false">$O$5 + L2275</f>
        <v>838.75</v>
      </c>
      <c r="N2275" s="47" t="n">
        <f aca="false">IF(M2275&gt;$O$5,$O$2+$O$1,(M2275^3*3270.5936-M2275^2*8015778.389801+M2275*6549018422.82398-1783686174686.87))-$O$1</f>
        <v>38932077.2275391</v>
      </c>
      <c r="O2275" s="41" t="n">
        <f aca="false">N2275*100/$O$2</f>
        <v>99.6039808497106</v>
      </c>
      <c r="R2275" s="47" t="n">
        <f aca="false">SUM(D2275,I2275,N2275)</f>
        <v>275853566.127441</v>
      </c>
      <c r="S2275" s="41" t="n">
        <f aca="false">R2275*100/$R$2</f>
        <v>99.943917825929</v>
      </c>
      <c r="U2275" s="41" t="n">
        <f aca="false">[1]Plan1!$B2270</f>
        <v>20.12</v>
      </c>
    </row>
    <row r="2276" customFormat="false" ht="15" hidden="false" customHeight="false" outlineLevel="0" collapsed="false">
      <c r="A2276" s="46" t="n">
        <v>44274</v>
      </c>
      <c r="B2276" s="41" t="n">
        <f aca="false">[2]Plan1!$C2271</f>
        <v>0</v>
      </c>
      <c r="C2276" s="41" t="n">
        <f aca="false">$E$5 + B2276</f>
        <v>781</v>
      </c>
      <c r="D2276" s="47" t="n">
        <f aca="false">IF(C2276&gt;$E$5,$E$2+$E$1,(IF(C2276&gt;764.99,C2276^3*3486.59308-C2276^2*7860012.00812+C2276*5908819377.96283-1481278321001.59,IF(C2276&gt;752.99,C2276^3*3588.471445-C2276^2*8028757.56264+C2276*5988077680.84934-1488767378546.26,C2276^3*899.851852-C2276^2*1969009.674601+C2276*1435480406.01138-348666163343.76))))-$E$1</f>
        <v>148979041.172119</v>
      </c>
      <c r="E2276" s="47" t="n">
        <f aca="false">D2276*100/$E$2</f>
        <v>100</v>
      </c>
      <c r="G2276" s="41" t="n">
        <f aca="false">[3]Plan1!$C2271</f>
        <v>0</v>
      </c>
      <c r="H2276" s="41" t="n">
        <f aca="false">$J$5 + G2276</f>
        <v>760</v>
      </c>
      <c r="I2276" s="47" t="n">
        <f aca="false">IF(H2276&gt;$J$5,$J$2+$J$1,(IF(H2276&gt;739.99,H2276^3*2498.244218-H2276^2*5471052.355142+H2276*3994605728.77515-972400879260.135,H2276^3*1396.138889-H2276^2*3002770.071427+H2276*2152080038.43115-513963640099.415)))-$J$1</f>
        <v>87942447.7277832</v>
      </c>
      <c r="J2276" s="47" t="n">
        <f aca="false">I2276*100/$J$2</f>
        <v>99.9999999974793</v>
      </c>
      <c r="L2276" s="41" t="n">
        <f aca="false">[4]Plan1!$C2271</f>
        <v>-0.04</v>
      </c>
      <c r="M2276" s="41" t="n">
        <f aca="false">$O$5 + L2276</f>
        <v>838.74</v>
      </c>
      <c r="N2276" s="47" t="n">
        <f aca="false">IF(M2276&gt;$O$5,$O$2+$O$1,(M2276^3*3270.5936-M2276^2*8015778.389801+M2276*6549018422.82398-1783686174686.87))-$O$1</f>
        <v>38880565.6328125</v>
      </c>
      <c r="O2276" s="41" t="n">
        <f aca="false">N2276*100/$O$2</f>
        <v>99.4721933813796</v>
      </c>
      <c r="R2276" s="47" t="n">
        <f aca="false">SUM(D2276,I2276,N2276)</f>
        <v>275802054.532715</v>
      </c>
      <c r="S2276" s="41" t="n">
        <f aca="false">R2276*100/$R$2</f>
        <v>99.9252547697912</v>
      </c>
      <c r="U2276" s="41" t="n">
        <f aca="false">[1]Plan1!$B2271</f>
        <v>19.87</v>
      </c>
    </row>
    <row r="2277" customFormat="false" ht="15" hidden="false" customHeight="false" outlineLevel="0" collapsed="false">
      <c r="A2277" s="46" t="n">
        <v>44275</v>
      </c>
      <c r="B2277" s="41" t="n">
        <f aca="false">[2]Plan1!$C2272</f>
        <v>0</v>
      </c>
      <c r="C2277" s="41" t="n">
        <f aca="false">$E$5 + B2277</f>
        <v>781</v>
      </c>
      <c r="D2277" s="47" t="n">
        <f aca="false">IF(C2277&gt;$E$5,$E$2+$E$1,(IF(C2277&gt;764.99,C2277^3*3486.59308-C2277^2*7860012.00812+C2277*5908819377.96283-1481278321001.59,IF(C2277&gt;752.99,C2277^3*3588.471445-C2277^2*8028757.56264+C2277*5988077680.84934-1488767378546.26,C2277^3*899.851852-C2277^2*1969009.674601+C2277*1435480406.01138-348666163343.76))))-$E$1</f>
        <v>148979041.172119</v>
      </c>
      <c r="E2277" s="47" t="n">
        <f aca="false">D2277*100/$E$2</f>
        <v>100</v>
      </c>
      <c r="G2277" s="41" t="n">
        <f aca="false">[3]Plan1!$C2272</f>
        <v>0</v>
      </c>
      <c r="H2277" s="41" t="n">
        <f aca="false">$J$5 + G2277</f>
        <v>760</v>
      </c>
      <c r="I2277" s="47" t="n">
        <f aca="false">IF(H2277&gt;$J$5,$J$2+$J$1,(IF(H2277&gt;739.99,H2277^3*2498.244218-H2277^2*5471052.355142+H2277*3994605728.77515-972400879260.135,H2277^3*1396.138889-H2277^2*3002770.071427+H2277*2152080038.43115-513963640099.415)))-$J$1</f>
        <v>87942447.7277832</v>
      </c>
      <c r="J2277" s="47" t="n">
        <f aca="false">I2277*100/$J$2</f>
        <v>99.9999999974793</v>
      </c>
      <c r="L2277" s="41" t="n">
        <f aca="false">[4]Plan1!$C2272</f>
        <v>-0.06</v>
      </c>
      <c r="M2277" s="41" t="n">
        <f aca="false">$O$5 + L2277</f>
        <v>838.72</v>
      </c>
      <c r="N2277" s="47" t="n">
        <f aca="false">IF(M2277&gt;$O$5,$O$2+$O$1,(M2277^3*3270.5936-M2277^2*8015778.389801+M2277*6549018422.82398-1783686174686.87))-$O$1</f>
        <v>38777670.6777344</v>
      </c>
      <c r="O2277" s="41" t="n">
        <f aca="false">N2277*100/$O$2</f>
        <v>99.2089465200515</v>
      </c>
      <c r="R2277" s="47" t="n">
        <f aca="false">SUM(D2277,I2277,N2277)</f>
        <v>275699159.577637</v>
      </c>
      <c r="S2277" s="41" t="n">
        <f aca="false">R2277*100/$R$2</f>
        <v>99.887975117839</v>
      </c>
      <c r="U2277" s="41" t="n">
        <f aca="false">[1]Plan1!$B2272</f>
        <v>19.61</v>
      </c>
    </row>
    <row r="2278" customFormat="false" ht="15" hidden="false" customHeight="false" outlineLevel="0" collapsed="false">
      <c r="A2278" s="46" t="n">
        <v>44276</v>
      </c>
      <c r="B2278" s="41" t="n">
        <f aca="false">[2]Plan1!$C2273</f>
        <v>0</v>
      </c>
      <c r="C2278" s="41" t="n">
        <f aca="false">$E$5 + B2278</f>
        <v>781</v>
      </c>
      <c r="D2278" s="47" t="n">
        <f aca="false">IF(C2278&gt;$E$5,$E$2+$E$1,(IF(C2278&gt;764.99,C2278^3*3486.59308-C2278^2*7860012.00812+C2278*5908819377.96283-1481278321001.59,IF(C2278&gt;752.99,C2278^3*3588.471445-C2278^2*8028757.56264+C2278*5988077680.84934-1488767378546.26,C2278^3*899.851852-C2278^2*1969009.674601+C2278*1435480406.01138-348666163343.76))))-$E$1</f>
        <v>148979041.172119</v>
      </c>
      <c r="E2278" s="47" t="n">
        <f aca="false">D2278*100/$E$2</f>
        <v>100</v>
      </c>
      <c r="G2278" s="41" t="n">
        <f aca="false">[3]Plan1!$C2273</f>
        <v>0</v>
      </c>
      <c r="H2278" s="41" t="n">
        <f aca="false">$J$5 + G2278</f>
        <v>760</v>
      </c>
      <c r="I2278" s="47" t="n">
        <f aca="false">IF(H2278&gt;$J$5,$J$2+$J$1,(IF(H2278&gt;739.99,H2278^3*2498.244218-H2278^2*5471052.355142+H2278*3994605728.77515-972400879260.135,H2278^3*1396.138889-H2278^2*3002770.071427+H2278*2152080038.43115-513963640099.415)))-$J$1</f>
        <v>87942447.7277832</v>
      </c>
      <c r="J2278" s="47" t="n">
        <f aca="false">I2278*100/$J$2</f>
        <v>99.9999999974793</v>
      </c>
      <c r="L2278" s="41" t="n">
        <f aca="false">[4]Plan1!$C2273</f>
        <v>-0.07</v>
      </c>
      <c r="M2278" s="41" t="n">
        <f aca="false">$O$5 + L2278</f>
        <v>838.71</v>
      </c>
      <c r="N2278" s="47" t="n">
        <f aca="false">IF(M2278&gt;$O$5,$O$2+$O$1,(M2278^3*3270.5936-M2278^2*8015778.389801+M2278*6549018422.82398-1783686174686.87))-$O$1</f>
        <v>38726287.2773438</v>
      </c>
      <c r="O2278" s="41" t="n">
        <f aca="false">N2278*100/$O$2</f>
        <v>99.0774870246182</v>
      </c>
      <c r="R2278" s="47" t="n">
        <f aca="false">SUM(D2278,I2278,N2278)</f>
        <v>275647776.177246</v>
      </c>
      <c r="S2278" s="41" t="n">
        <f aca="false">R2278*100/$R$2</f>
        <v>99.8693585075179</v>
      </c>
      <c r="U2278" s="41" t="n">
        <f aca="false">[1]Plan1!$B2273</f>
        <v>19.36</v>
      </c>
    </row>
    <row r="2279" customFormat="false" ht="15" hidden="false" customHeight="false" outlineLevel="0" collapsed="false">
      <c r="A2279" s="46" t="n">
        <v>44277</v>
      </c>
      <c r="B2279" s="41" t="n">
        <f aca="false">[2]Plan1!$C2274</f>
        <v>0</v>
      </c>
      <c r="C2279" s="41" t="n">
        <f aca="false">$E$5 + B2279</f>
        <v>781</v>
      </c>
      <c r="D2279" s="47" t="n">
        <f aca="false">IF(C2279&gt;$E$5,$E$2+$E$1,(IF(C2279&gt;764.99,C2279^3*3486.59308-C2279^2*7860012.00812+C2279*5908819377.96283-1481278321001.59,IF(C2279&gt;752.99,C2279^3*3588.471445-C2279^2*8028757.56264+C2279*5988077680.84934-1488767378546.26,C2279^3*899.851852-C2279^2*1969009.674601+C2279*1435480406.01138-348666163343.76))))-$E$1</f>
        <v>148979041.172119</v>
      </c>
      <c r="E2279" s="47" t="n">
        <f aca="false">D2279*100/$E$2</f>
        <v>100</v>
      </c>
      <c r="G2279" s="41" t="n">
        <f aca="false">[3]Plan1!$C2274</f>
        <v>0</v>
      </c>
      <c r="H2279" s="41" t="n">
        <f aca="false">$J$5 + G2279</f>
        <v>760</v>
      </c>
      <c r="I2279" s="47" t="n">
        <f aca="false">IF(H2279&gt;$J$5,$J$2+$J$1,(IF(H2279&gt;739.99,H2279^3*2498.244218-H2279^2*5471052.355142+H2279*3994605728.77515-972400879260.135,H2279^3*1396.138889-H2279^2*3002770.071427+H2279*2152080038.43115-513963640099.415)))-$J$1</f>
        <v>87942447.7277832</v>
      </c>
      <c r="J2279" s="47" t="n">
        <f aca="false">I2279*100/$J$2</f>
        <v>99.9999999974793</v>
      </c>
      <c r="L2279" s="41" t="n">
        <f aca="false">[4]Plan1!$C2274</f>
        <v>-0.08</v>
      </c>
      <c r="M2279" s="41" t="n">
        <f aca="false">$O$5 + L2279</f>
        <v>838.7</v>
      </c>
      <c r="N2279" s="47" t="n">
        <f aca="false">IF(M2279&gt;$O$5,$O$2+$O$1,(M2279^3*3270.5936-M2279^2*8015778.389801+M2279*6549018422.82398-1783686174686.87))-$O$1</f>
        <v>38674946.5693359</v>
      </c>
      <c r="O2279" s="41" t="n">
        <f aca="false">N2279*100/$O$2</f>
        <v>98.9461367535466</v>
      </c>
      <c r="R2279" s="47" t="n">
        <f aca="false">SUM(D2279,I2279,N2279)</f>
        <v>275596435.469238</v>
      </c>
      <c r="S2279" s="41" t="n">
        <f aca="false">R2279*100/$R$2</f>
        <v>99.8507573649832</v>
      </c>
      <c r="U2279" s="41" t="n">
        <f aca="false">[1]Plan1!$B2274</f>
        <v>19.11</v>
      </c>
    </row>
    <row r="2280" customFormat="false" ht="15" hidden="false" customHeight="false" outlineLevel="0" collapsed="false">
      <c r="A2280" s="46" t="n">
        <v>44278</v>
      </c>
      <c r="B2280" s="41" t="n">
        <f aca="false">[2]Plan1!$C2275</f>
        <v>0</v>
      </c>
      <c r="C2280" s="41" t="n">
        <f aca="false">$E$5 + B2280</f>
        <v>781</v>
      </c>
      <c r="D2280" s="47" t="n">
        <f aca="false">IF(C2280&gt;$E$5,$E$2+$E$1,(IF(C2280&gt;764.99,C2280^3*3486.59308-C2280^2*7860012.00812+C2280*5908819377.96283-1481278321001.59,IF(C2280&gt;752.99,C2280^3*3588.471445-C2280^2*8028757.56264+C2280*5988077680.84934-1488767378546.26,C2280^3*899.851852-C2280^2*1969009.674601+C2280*1435480406.01138-348666163343.76))))-$E$1</f>
        <v>148979041.172119</v>
      </c>
      <c r="E2280" s="47" t="n">
        <f aca="false">D2280*100/$E$2</f>
        <v>100</v>
      </c>
      <c r="G2280" s="41" t="n">
        <f aca="false">[3]Plan1!$C2275</f>
        <v>0</v>
      </c>
      <c r="H2280" s="41" t="n">
        <f aca="false">$J$5 + G2280</f>
        <v>760</v>
      </c>
      <c r="I2280" s="47" t="n">
        <f aca="false">IF(H2280&gt;$J$5,$J$2+$J$1,(IF(H2280&gt;739.99,H2280^3*2498.244218-H2280^2*5471052.355142+H2280*3994605728.77515-972400879260.135,H2280^3*1396.138889-H2280^2*3002770.071427+H2280*2152080038.43115-513963640099.415)))-$J$1</f>
        <v>87942447.7277832</v>
      </c>
      <c r="J2280" s="47" t="n">
        <f aca="false">I2280*100/$J$2</f>
        <v>99.9999999974793</v>
      </c>
      <c r="L2280" s="41" t="n">
        <f aca="false">[4]Plan1!$C2275</f>
        <v>-0.09</v>
      </c>
      <c r="M2280" s="41" t="n">
        <f aca="false">$O$5 + L2280</f>
        <v>838.69</v>
      </c>
      <c r="N2280" s="47" t="n">
        <f aca="false">IF(M2280&gt;$O$5,$O$2+$O$1,(M2280^3*3270.5936-M2280^2*8015778.389801+M2280*6549018422.82398-1783686174686.87))-$O$1</f>
        <v>38623648.5332031</v>
      </c>
      <c r="O2280" s="41" t="n">
        <f aca="false">N2280*100/$O$2</f>
        <v>98.8148956543692</v>
      </c>
      <c r="R2280" s="47" t="n">
        <f aca="false">SUM(D2280,I2280,N2280)</f>
        <v>275545137.433105</v>
      </c>
      <c r="S2280" s="41" t="n">
        <f aca="false">R2280*100/$R$2</f>
        <v>99.8321716828045</v>
      </c>
      <c r="U2280" s="41" t="n">
        <f aca="false">[1]Plan1!$B2275</f>
        <v>15.97</v>
      </c>
    </row>
    <row r="2281" customFormat="false" ht="15" hidden="false" customHeight="false" outlineLevel="0" collapsed="false">
      <c r="A2281" s="46" t="n">
        <v>44279</v>
      </c>
      <c r="B2281" s="41" t="n">
        <f aca="false">[2]Plan1!$C2276</f>
        <v>0</v>
      </c>
      <c r="C2281" s="41" t="n">
        <f aca="false">$E$5 + B2281</f>
        <v>781</v>
      </c>
      <c r="D2281" s="47" t="n">
        <f aca="false">IF(C2281&gt;$E$5,$E$2+$E$1,(IF(C2281&gt;764.99,C2281^3*3486.59308-C2281^2*7860012.00812+C2281*5908819377.96283-1481278321001.59,IF(C2281&gt;752.99,C2281^3*3588.471445-C2281^2*8028757.56264+C2281*5988077680.84934-1488767378546.26,C2281^3*899.851852-C2281^2*1969009.674601+C2281*1435480406.01138-348666163343.76))))-$E$1</f>
        <v>148979041.172119</v>
      </c>
      <c r="E2281" s="47" t="n">
        <f aca="false">D2281*100/$E$2</f>
        <v>100</v>
      </c>
      <c r="G2281" s="41" t="n">
        <f aca="false">[3]Plan1!$C2276</f>
        <v>0</v>
      </c>
      <c r="H2281" s="41" t="n">
        <f aca="false">$J$5 + G2281</f>
        <v>760</v>
      </c>
      <c r="I2281" s="47" t="n">
        <f aca="false">IF(H2281&gt;$J$5,$J$2+$J$1,(IF(H2281&gt;739.99,H2281^3*2498.244218-H2281^2*5471052.355142+H2281*3994605728.77515-972400879260.135,H2281^3*1396.138889-H2281^2*3002770.071427+H2281*2152080038.43115-513963640099.415)))-$J$1</f>
        <v>87942447.7277832</v>
      </c>
      <c r="J2281" s="47" t="n">
        <f aca="false">I2281*100/$J$2</f>
        <v>99.9999999974793</v>
      </c>
      <c r="L2281" s="41" t="n">
        <f aca="false">[4]Plan1!$C2276</f>
        <v>-0.1</v>
      </c>
      <c r="M2281" s="41" t="n">
        <f aca="false">$O$5 + L2281</f>
        <v>838.68</v>
      </c>
      <c r="N2281" s="47" t="n">
        <f aca="false">IF(M2281&gt;$O$5,$O$2+$O$1,(M2281^3*3270.5936-M2281^2*8015778.389801+M2281*6549018422.82398-1783686174686.87))-$O$1</f>
        <v>38572393.1494141</v>
      </c>
      <c r="O2281" s="41" t="n">
        <f aca="false">N2281*100/$O$2</f>
        <v>98.6837636771173</v>
      </c>
      <c r="R2281" s="47" t="n">
        <f aca="false">SUM(D2281,I2281,N2281)</f>
        <v>275493882.049316</v>
      </c>
      <c r="S2281" s="41" t="n">
        <f aca="false">R2281*100/$R$2</f>
        <v>99.8136014539057</v>
      </c>
      <c r="U2281" s="41" t="n">
        <f aca="false">[1]Plan1!$B2276</f>
        <v>16.91</v>
      </c>
    </row>
    <row r="2282" customFormat="false" ht="15" hidden="false" customHeight="false" outlineLevel="0" collapsed="false">
      <c r="A2282" s="46" t="n">
        <v>44280</v>
      </c>
      <c r="B2282" s="41" t="n">
        <f aca="false">[2]Plan1!$C2277</f>
        <v>0</v>
      </c>
      <c r="C2282" s="41" t="n">
        <f aca="false">$E$5 + B2282</f>
        <v>781</v>
      </c>
      <c r="D2282" s="47" t="n">
        <f aca="false">IF(C2282&gt;$E$5,$E$2+$E$1,(IF(C2282&gt;764.99,C2282^3*3486.59308-C2282^2*7860012.00812+C2282*5908819377.96283-1481278321001.59,IF(C2282&gt;752.99,C2282^3*3588.471445-C2282^2*8028757.56264+C2282*5988077680.84934-1488767378546.26,C2282^3*899.851852-C2282^2*1969009.674601+C2282*1435480406.01138-348666163343.76))))-$E$1</f>
        <v>148979041.172119</v>
      </c>
      <c r="E2282" s="47" t="n">
        <f aca="false">D2282*100/$E$2</f>
        <v>100</v>
      </c>
      <c r="G2282" s="41" t="n">
        <f aca="false">[3]Plan1!$C2277</f>
        <v>0</v>
      </c>
      <c r="H2282" s="41" t="n">
        <f aca="false">$J$5 + G2282</f>
        <v>760</v>
      </c>
      <c r="I2282" s="47" t="n">
        <f aca="false">IF(H2282&gt;$J$5,$J$2+$J$1,(IF(H2282&gt;739.99,H2282^3*2498.244218-H2282^2*5471052.355142+H2282*3994605728.77515-972400879260.135,H2282^3*1396.138889-H2282^2*3002770.071427+H2282*2152080038.43115-513963640099.415)))-$J$1</f>
        <v>87942447.7277832</v>
      </c>
      <c r="J2282" s="47" t="n">
        <f aca="false">I2282*100/$J$2</f>
        <v>99.9999999974793</v>
      </c>
      <c r="L2282" s="41" t="n">
        <f aca="false">[4]Plan1!$C2277</f>
        <v>-0.11</v>
      </c>
      <c r="M2282" s="41" t="n">
        <f aca="false">$O$5 + L2282</f>
        <v>838.67</v>
      </c>
      <c r="N2282" s="47" t="n">
        <f aca="false">IF(M2282&gt;$O$5,$O$2+$O$1,(M2282^3*3270.5936-M2282^2*8015778.389801+M2282*6549018422.82398-1783686174686.87))-$O$1</f>
        <v>38521180.3994141</v>
      </c>
      <c r="O2282" s="41" t="n">
        <f aca="false">N2282*100/$O$2</f>
        <v>98.5527407743205</v>
      </c>
      <c r="R2282" s="47" t="n">
        <f aca="false">SUM(D2282,I2282,N2282)</f>
        <v>275442669.299316</v>
      </c>
      <c r="S2282" s="41" t="n">
        <f aca="false">R2282*100/$R$2</f>
        <v>99.7950466715641</v>
      </c>
      <c r="U2282" s="41" t="n">
        <f aca="false">[1]Plan1!$B2277</f>
        <v>17.39</v>
      </c>
    </row>
    <row r="2283" customFormat="false" ht="15" hidden="false" customHeight="false" outlineLevel="0" collapsed="false">
      <c r="A2283" s="46" t="n">
        <v>44281</v>
      </c>
      <c r="B2283" s="41" t="n">
        <f aca="false">[2]Plan1!$C2278</f>
        <v>0</v>
      </c>
      <c r="C2283" s="41" t="n">
        <f aca="false">$E$5 + B2283</f>
        <v>781</v>
      </c>
      <c r="D2283" s="47" t="n">
        <f aca="false">IF(C2283&gt;$E$5,$E$2+$E$1,(IF(C2283&gt;764.99,C2283^3*3486.59308-C2283^2*7860012.00812+C2283*5908819377.96283-1481278321001.59,IF(C2283&gt;752.99,C2283^3*3588.471445-C2283^2*8028757.56264+C2283*5988077680.84934-1488767378546.26,C2283^3*899.851852-C2283^2*1969009.674601+C2283*1435480406.01138-348666163343.76))))-$E$1</f>
        <v>148979041.172119</v>
      </c>
      <c r="E2283" s="47" t="n">
        <f aca="false">D2283*100/$E$2</f>
        <v>100</v>
      </c>
      <c r="G2283" s="41" t="n">
        <f aca="false">[3]Plan1!$C2278</f>
        <v>0</v>
      </c>
      <c r="H2283" s="41" t="n">
        <f aca="false">$J$5 + G2283</f>
        <v>760</v>
      </c>
      <c r="I2283" s="47" t="n">
        <f aca="false">IF(H2283&gt;$J$5,$J$2+$J$1,(IF(H2283&gt;739.99,H2283^3*2498.244218-H2283^2*5471052.355142+H2283*3994605728.77515-972400879260.135,H2283^3*1396.138889-H2283^2*3002770.071427+H2283*2152080038.43115-513963640099.415)))-$J$1</f>
        <v>87942447.7277832</v>
      </c>
      <c r="J2283" s="47" t="n">
        <f aca="false">I2283*100/$J$2</f>
        <v>99.9999999974793</v>
      </c>
      <c r="L2283" s="41" t="n">
        <f aca="false">[4]Plan1!$C2278</f>
        <v>-0.12</v>
      </c>
      <c r="M2283" s="41" t="n">
        <f aca="false">$O$5 + L2283</f>
        <v>838.66</v>
      </c>
      <c r="N2283" s="47" t="n">
        <f aca="false">IF(M2283&gt;$O$5,$O$2+$O$1,(M2283^3*3270.5936-M2283^2*8015778.389801+M2283*6549018422.82398-1783686174686.87))-$O$1</f>
        <v>38470010.2631836</v>
      </c>
      <c r="O2283" s="41" t="n">
        <f aca="false">N2283*100/$O$2</f>
        <v>98.4218268947608</v>
      </c>
      <c r="R2283" s="47" t="n">
        <f aca="false">SUM(D2283,I2283,N2283)</f>
        <v>275391499.163086</v>
      </c>
      <c r="S2283" s="41" t="n">
        <f aca="false">R2283*100/$R$2</f>
        <v>99.7765073285266</v>
      </c>
      <c r="U2283" s="41" t="n">
        <f aca="false">[1]Plan1!$B2278</f>
        <v>16.67</v>
      </c>
    </row>
    <row r="2284" customFormat="false" ht="15" hidden="false" customHeight="false" outlineLevel="0" collapsed="false">
      <c r="A2284" s="46" t="n">
        <v>44282</v>
      </c>
      <c r="B2284" s="41" t="n">
        <f aca="false">[2]Plan1!$C2279</f>
        <v>0</v>
      </c>
      <c r="C2284" s="41" t="n">
        <f aca="false">$E$5 + B2284</f>
        <v>781</v>
      </c>
      <c r="D2284" s="47" t="n">
        <f aca="false">IF(C2284&gt;$E$5,$E$2+$E$1,(IF(C2284&gt;764.99,C2284^3*3486.59308-C2284^2*7860012.00812+C2284*5908819377.96283-1481278321001.59,IF(C2284&gt;752.99,C2284^3*3588.471445-C2284^2*8028757.56264+C2284*5988077680.84934-1488767378546.26,C2284^3*899.851852-C2284^2*1969009.674601+C2284*1435480406.01138-348666163343.76))))-$E$1</f>
        <v>148979041.172119</v>
      </c>
      <c r="E2284" s="47" t="n">
        <f aca="false">D2284*100/$E$2</f>
        <v>100</v>
      </c>
      <c r="G2284" s="41" t="n">
        <f aca="false">[3]Plan1!$C2279</f>
        <v>0</v>
      </c>
      <c r="H2284" s="41" t="n">
        <f aca="false">$J$5 + G2284</f>
        <v>760</v>
      </c>
      <c r="I2284" s="47" t="n">
        <f aca="false">IF(H2284&gt;$J$5,$J$2+$J$1,(IF(H2284&gt;739.99,H2284^3*2498.244218-H2284^2*5471052.355142+H2284*3994605728.77515-972400879260.135,H2284^3*1396.138889-H2284^2*3002770.071427+H2284*2152080038.43115-513963640099.415)))-$J$1</f>
        <v>87942447.7277832</v>
      </c>
      <c r="J2284" s="47" t="n">
        <f aca="false">I2284*100/$J$2</f>
        <v>99.9999999974793</v>
      </c>
      <c r="L2284" s="41" t="n">
        <f aca="false">[4]Plan1!$C2279</f>
        <v>-0.14</v>
      </c>
      <c r="M2284" s="41" t="n">
        <f aca="false">$O$5 + L2284</f>
        <v>838.64</v>
      </c>
      <c r="N2284" s="47" t="n">
        <f aca="false">IF(M2284&gt;$O$5,$O$2+$O$1,(M2284^3*3270.5936-M2284^2*8015778.389801+M2284*6549018422.82398-1783686174686.87))-$O$1</f>
        <v>38367797.7519531</v>
      </c>
      <c r="O2284" s="41" t="n">
        <f aca="false">N2284*100/$O$2</f>
        <v>98.1603260004802</v>
      </c>
      <c r="R2284" s="47" t="n">
        <f aca="false">SUM(D2284,I2284,N2284)</f>
        <v>275289286.651855</v>
      </c>
      <c r="S2284" s="41" t="n">
        <f aca="false">R2284*100/$R$2</f>
        <v>99.7394749313508</v>
      </c>
      <c r="U2284" s="41" t="n">
        <f aca="false">[1]Plan1!$B2279</f>
        <v>17.39</v>
      </c>
    </row>
    <row r="2285" customFormat="false" ht="15" hidden="false" customHeight="false" outlineLevel="0" collapsed="false">
      <c r="A2285" s="46" t="n">
        <v>44283</v>
      </c>
      <c r="B2285" s="41" t="n">
        <f aca="false">[2]Plan1!$C2280</f>
        <v>0</v>
      </c>
      <c r="C2285" s="41" t="n">
        <f aca="false">$E$5 + B2285</f>
        <v>781</v>
      </c>
      <c r="D2285" s="47" t="n">
        <f aca="false">IF(C2285&gt;$E$5,$E$2+$E$1,(IF(C2285&gt;764.99,C2285^3*3486.59308-C2285^2*7860012.00812+C2285*5908819377.96283-1481278321001.59,IF(C2285&gt;752.99,C2285^3*3588.471445-C2285^2*8028757.56264+C2285*5988077680.84934-1488767378546.26,C2285^3*899.851852-C2285^2*1969009.674601+C2285*1435480406.01138-348666163343.76))))-$E$1</f>
        <v>148979041.172119</v>
      </c>
      <c r="E2285" s="47" t="n">
        <f aca="false">D2285*100/$E$2</f>
        <v>100</v>
      </c>
      <c r="G2285" s="41" t="n">
        <f aca="false">[3]Plan1!$C2280</f>
        <v>0</v>
      </c>
      <c r="H2285" s="41" t="n">
        <f aca="false">$J$5 + G2285</f>
        <v>760</v>
      </c>
      <c r="I2285" s="47" t="n">
        <f aca="false">IF(H2285&gt;$J$5,$J$2+$J$1,(IF(H2285&gt;739.99,H2285^3*2498.244218-H2285^2*5471052.355142+H2285*3994605728.77515-972400879260.135,H2285^3*1396.138889-H2285^2*3002770.071427+H2285*2152080038.43115-513963640099.415)))-$J$1</f>
        <v>87942447.7277832</v>
      </c>
      <c r="J2285" s="47" t="n">
        <f aca="false">I2285*100/$J$2</f>
        <v>99.9999999974793</v>
      </c>
      <c r="L2285" s="41" t="n">
        <f aca="false">[4]Plan1!$C2280</f>
        <v>-0.15</v>
      </c>
      <c r="M2285" s="41" t="n">
        <f aca="false">$O$5 + L2285</f>
        <v>838.63</v>
      </c>
      <c r="N2285" s="47" t="n">
        <f aca="false">IF(M2285&gt;$O$5,$O$2+$O$1,(M2285^3*3270.5936-M2285^2*8015778.389801+M2285*6549018422.82398-1783686174686.87))-$O$1</f>
        <v>38316755.3398438</v>
      </c>
      <c r="O2285" s="41" t="n">
        <f aca="false">N2285*100/$O$2</f>
        <v>98.0297388908187</v>
      </c>
      <c r="R2285" s="47" t="n">
        <f aca="false">SUM(D2285,I2285,N2285)</f>
        <v>275238244.239746</v>
      </c>
      <c r="S2285" s="41" t="n">
        <f aca="false">R2285*100/$R$2</f>
        <v>99.7209818637674</v>
      </c>
      <c r="U2285" s="41" t="n">
        <f aca="false">[1]Plan1!$B2280</f>
        <v>18.12</v>
      </c>
    </row>
    <row r="2286" customFormat="false" ht="15" hidden="false" customHeight="false" outlineLevel="0" collapsed="false">
      <c r="A2286" s="46" t="n">
        <v>44284</v>
      </c>
      <c r="B2286" s="41" t="n">
        <f aca="false">[2]Plan1!$C2281</f>
        <v>0</v>
      </c>
      <c r="C2286" s="41" t="n">
        <f aca="false">$E$5 + B2286</f>
        <v>781</v>
      </c>
      <c r="D2286" s="47" t="n">
        <f aca="false">IF(C2286&gt;$E$5,$E$2+$E$1,(IF(C2286&gt;764.99,C2286^3*3486.59308-C2286^2*7860012.00812+C2286*5908819377.96283-1481278321001.59,IF(C2286&gt;752.99,C2286^3*3588.471445-C2286^2*8028757.56264+C2286*5988077680.84934-1488767378546.26,C2286^3*899.851852-C2286^2*1969009.674601+C2286*1435480406.01138-348666163343.76))))-$E$1</f>
        <v>148979041.172119</v>
      </c>
      <c r="E2286" s="47" t="n">
        <f aca="false">D2286*100/$E$2</f>
        <v>100</v>
      </c>
      <c r="G2286" s="41" t="n">
        <f aca="false">[3]Plan1!$C2281</f>
        <v>0</v>
      </c>
      <c r="H2286" s="41" t="n">
        <f aca="false">$J$5 + G2286</f>
        <v>760</v>
      </c>
      <c r="I2286" s="47" t="n">
        <f aca="false">IF(H2286&gt;$J$5,$J$2+$J$1,(IF(H2286&gt;739.99,H2286^3*2498.244218-H2286^2*5471052.355142+H2286*3994605728.77515-972400879260.135,H2286^3*1396.138889-H2286^2*3002770.071427+H2286*2152080038.43115-513963640099.415)))-$J$1</f>
        <v>87942447.7277832</v>
      </c>
      <c r="J2286" s="47" t="n">
        <f aca="false">I2286*100/$J$2</f>
        <v>99.9999999974793</v>
      </c>
      <c r="L2286" s="41" t="n">
        <f aca="false">[4]Plan1!$C2281</f>
        <v>-0.11</v>
      </c>
      <c r="M2286" s="41" t="n">
        <f aca="false">$O$5 + L2286</f>
        <v>838.67</v>
      </c>
      <c r="N2286" s="47" t="n">
        <f aca="false">IF(M2286&gt;$O$5,$O$2+$O$1,(M2286^3*3270.5936-M2286^2*8015778.389801+M2286*6549018422.82398-1783686174686.87))-$O$1</f>
        <v>38521180.3994141</v>
      </c>
      <c r="O2286" s="41" t="n">
        <f aca="false">N2286*100/$O$2</f>
        <v>98.5527407743205</v>
      </c>
      <c r="R2286" s="47" t="n">
        <f aca="false">SUM(D2286,I2286,N2286)</f>
        <v>275442669.299316</v>
      </c>
      <c r="S2286" s="41" t="n">
        <f aca="false">R2286*100/$R$2</f>
        <v>99.7950466715641</v>
      </c>
      <c r="U2286" s="41" t="n">
        <f aca="false">[1]Plan1!$B2281</f>
        <v>21.66</v>
      </c>
    </row>
    <row r="2287" customFormat="false" ht="15" hidden="false" customHeight="false" outlineLevel="0" collapsed="false">
      <c r="A2287" s="46" t="n">
        <v>44285</v>
      </c>
      <c r="B2287" s="41" t="n">
        <f aca="false">[2]Plan1!$C2282</f>
        <v>0</v>
      </c>
      <c r="C2287" s="41" t="n">
        <f aca="false">$E$5 + B2287</f>
        <v>781</v>
      </c>
      <c r="D2287" s="47" t="n">
        <f aca="false">IF(C2287&gt;$E$5,$E$2+$E$1,(IF(C2287&gt;764.99,C2287^3*3486.59308-C2287^2*7860012.00812+C2287*5908819377.96283-1481278321001.59,IF(C2287&gt;752.99,C2287^3*3588.471445-C2287^2*8028757.56264+C2287*5988077680.84934-1488767378546.26,C2287^3*899.851852-C2287^2*1969009.674601+C2287*1435480406.01138-348666163343.76))))-$E$1</f>
        <v>148979041.172119</v>
      </c>
      <c r="E2287" s="47" t="n">
        <f aca="false">D2287*100/$E$2</f>
        <v>100</v>
      </c>
      <c r="G2287" s="41" t="n">
        <f aca="false">[3]Plan1!$C2282</f>
        <v>0</v>
      </c>
      <c r="H2287" s="41" t="n">
        <f aca="false">$J$5 + G2287</f>
        <v>760</v>
      </c>
      <c r="I2287" s="47" t="n">
        <f aca="false">IF(H2287&gt;$J$5,$J$2+$J$1,(IF(H2287&gt;739.99,H2287^3*2498.244218-H2287^2*5471052.355142+H2287*3994605728.77515-972400879260.135,H2287^3*1396.138889-H2287^2*3002770.071427+H2287*2152080038.43115-513963640099.415)))-$J$1</f>
        <v>87942447.7277832</v>
      </c>
      <c r="J2287" s="47" t="n">
        <f aca="false">I2287*100/$J$2</f>
        <v>99.9999999974793</v>
      </c>
      <c r="L2287" s="41" t="n">
        <f aca="false">[4]Plan1!$C2282</f>
        <v>-0.04</v>
      </c>
      <c r="M2287" s="41" t="n">
        <f aca="false">$O$5 + L2287</f>
        <v>838.74</v>
      </c>
      <c r="N2287" s="47" t="n">
        <f aca="false">IF(M2287&gt;$O$5,$O$2+$O$1,(M2287^3*3270.5936-M2287^2*8015778.389801+M2287*6549018422.82398-1783686174686.87))-$O$1</f>
        <v>38880565.6328125</v>
      </c>
      <c r="O2287" s="41" t="n">
        <f aca="false">N2287*100/$O$2</f>
        <v>99.4721933813796</v>
      </c>
      <c r="R2287" s="47" t="n">
        <f aca="false">SUM(D2287,I2287,N2287)</f>
        <v>275802054.532715</v>
      </c>
      <c r="S2287" s="41" t="n">
        <f aca="false">R2287*100/$R$2</f>
        <v>99.9252547697912</v>
      </c>
      <c r="U2287" s="41" t="n">
        <f aca="false">[1]Plan1!$B2282</f>
        <v>18.37</v>
      </c>
    </row>
    <row r="2288" customFormat="false" ht="15" hidden="false" customHeight="false" outlineLevel="0" collapsed="false">
      <c r="A2288" s="46" t="n">
        <v>44286</v>
      </c>
      <c r="B2288" s="41" t="n">
        <f aca="false">[2]Plan1!$C2283</f>
        <v>0</v>
      </c>
      <c r="C2288" s="41" t="n">
        <f aca="false">$E$5 + B2288</f>
        <v>781</v>
      </c>
      <c r="D2288" s="47" t="n">
        <f aca="false">IF(C2288&gt;$E$5,$E$2+$E$1,(IF(C2288&gt;764.99,C2288^3*3486.59308-C2288^2*7860012.00812+C2288*5908819377.96283-1481278321001.59,IF(C2288&gt;752.99,C2288^3*3588.471445-C2288^2*8028757.56264+C2288*5988077680.84934-1488767378546.26,C2288^3*899.851852-C2288^2*1969009.674601+C2288*1435480406.01138-348666163343.76))))-$E$1</f>
        <v>148979041.172119</v>
      </c>
      <c r="E2288" s="47" t="n">
        <f aca="false">D2288*100/$E$2</f>
        <v>100</v>
      </c>
      <c r="G2288" s="41" t="n">
        <f aca="false">[3]Plan1!$C2283</f>
        <v>0</v>
      </c>
      <c r="H2288" s="41" t="n">
        <f aca="false">$J$5 + G2288</f>
        <v>760</v>
      </c>
      <c r="I2288" s="47" t="n">
        <f aca="false">IF(H2288&gt;$J$5,$J$2+$J$1,(IF(H2288&gt;739.99,H2288^3*2498.244218-H2288^2*5471052.355142+H2288*3994605728.77515-972400879260.135,H2288^3*1396.138889-H2288^2*3002770.071427+H2288*2152080038.43115-513963640099.415)))-$J$1</f>
        <v>87942447.7277832</v>
      </c>
      <c r="J2288" s="47" t="n">
        <f aca="false">I2288*100/$J$2</f>
        <v>99.9999999974793</v>
      </c>
      <c r="L2288" s="41" t="n">
        <f aca="false">[4]Plan1!$C2283</f>
        <v>0</v>
      </c>
      <c r="M2288" s="41" t="n">
        <f aca="false">$O$5 + L2288</f>
        <v>838.78</v>
      </c>
      <c r="N2288" s="47" t="n">
        <f aca="false">IF(M2288&gt;$O$5,$O$2+$O$1,(M2288^3*3270.5936-M2288^2*8015778.389801+M2288*6549018422.82398-1783686174686.87))-$O$1</f>
        <v>39086868.7128906</v>
      </c>
      <c r="O2288" s="41" t="n">
        <f aca="false">N2288*100/$O$2</f>
        <v>100</v>
      </c>
      <c r="R2288" s="47" t="n">
        <f aca="false">SUM(D2288,I2288,N2288)</f>
        <v>276008357.612793</v>
      </c>
      <c r="S2288" s="41" t="n">
        <f aca="false">R2288*100/$R$2</f>
        <v>99.9999999991969</v>
      </c>
      <c r="U2288" s="41" t="n">
        <f aca="false">[1]Plan1!$B2283</f>
        <v>21.66</v>
      </c>
    </row>
    <row r="2289" customFormat="false" ht="15" hidden="false" customHeight="false" outlineLevel="0" collapsed="false">
      <c r="A2289" s="46" t="n">
        <v>44287</v>
      </c>
      <c r="B2289" s="41" t="n">
        <f aca="false">[2]Plan1!$C2284</f>
        <v>0</v>
      </c>
      <c r="C2289" s="41" t="n">
        <f aca="false">$E$5 + B2289</f>
        <v>781</v>
      </c>
      <c r="D2289" s="47" t="n">
        <f aca="false">IF(C2289&gt;$E$5,$E$2+$E$1,(IF(C2289&gt;764.99,C2289^3*3486.59308-C2289^2*7860012.00812+C2289*5908819377.96283-1481278321001.59,IF(C2289&gt;752.99,C2289^3*3588.471445-C2289^2*8028757.56264+C2289*5988077680.84934-1488767378546.26,C2289^3*899.851852-C2289^2*1969009.674601+C2289*1435480406.01138-348666163343.76))))-$E$1</f>
        <v>148979041.172119</v>
      </c>
      <c r="E2289" s="47" t="n">
        <f aca="false">D2289*100/$E$2</f>
        <v>100</v>
      </c>
      <c r="G2289" s="41" t="n">
        <f aca="false">[3]Plan1!$C2284</f>
        <v>0</v>
      </c>
      <c r="H2289" s="41" t="n">
        <f aca="false">$J$5 + G2289</f>
        <v>760</v>
      </c>
      <c r="I2289" s="47" t="n">
        <f aca="false">IF(H2289&gt;$J$5,$J$2+$J$1,(IF(H2289&gt;739.99,H2289^3*2498.244218-H2289^2*5471052.355142+H2289*3994605728.77515-972400879260.135,H2289^3*1396.138889-H2289^2*3002770.071427+H2289*2152080038.43115-513963640099.415)))-$J$1</f>
        <v>87942447.7277832</v>
      </c>
      <c r="J2289" s="47" t="n">
        <f aca="false">I2289*100/$J$2</f>
        <v>99.9999999974793</v>
      </c>
      <c r="L2289" s="41" t="n">
        <f aca="false">[4]Plan1!$C2284</f>
        <v>0</v>
      </c>
      <c r="M2289" s="41" t="n">
        <f aca="false">$O$5 + L2289</f>
        <v>838.78</v>
      </c>
      <c r="N2289" s="47" t="n">
        <f aca="false">IF(M2289&gt;$O$5,$O$2+$O$1,(M2289^3*3270.5936-M2289^2*8015778.389801+M2289*6549018422.82398-1783686174686.87))-$O$1</f>
        <v>39086868.7128906</v>
      </c>
      <c r="O2289" s="41" t="n">
        <f aca="false">N2289*100/$O$2</f>
        <v>100</v>
      </c>
      <c r="R2289" s="47" t="n">
        <f aca="false">SUM(D2289,I2289,N2289)</f>
        <v>276008357.612793</v>
      </c>
      <c r="S2289" s="41" t="n">
        <f aca="false">R2289*100/$R$2</f>
        <v>99.9999999991969</v>
      </c>
      <c r="U2289" s="41" t="n">
        <f aca="false">[1]Plan1!$B2284</f>
        <v>18.62</v>
      </c>
    </row>
    <row r="2290" customFormat="false" ht="15" hidden="false" customHeight="false" outlineLevel="0" collapsed="false">
      <c r="A2290" s="46" t="n">
        <v>44288</v>
      </c>
      <c r="B2290" s="41" t="n">
        <f aca="false">[2]Plan1!$C2285</f>
        <v>0</v>
      </c>
      <c r="C2290" s="41" t="n">
        <f aca="false">$E$5 + B2290</f>
        <v>781</v>
      </c>
      <c r="D2290" s="47" t="n">
        <f aca="false">IF(C2290&gt;$E$5,$E$2+$E$1,(IF(C2290&gt;764.99,C2290^3*3486.59308-C2290^2*7860012.00812+C2290*5908819377.96283-1481278321001.59,IF(C2290&gt;752.99,C2290^3*3588.471445-C2290^2*8028757.56264+C2290*5988077680.84934-1488767378546.26,C2290^3*899.851852-C2290^2*1969009.674601+C2290*1435480406.01138-348666163343.76))))-$E$1</f>
        <v>148979041.172119</v>
      </c>
      <c r="E2290" s="47" t="n">
        <f aca="false">D2290*100/$E$2</f>
        <v>100</v>
      </c>
      <c r="G2290" s="41" t="n">
        <f aca="false">[3]Plan1!$C2285</f>
        <v>0</v>
      </c>
      <c r="H2290" s="41" t="n">
        <f aca="false">$J$5 + G2290</f>
        <v>760</v>
      </c>
      <c r="I2290" s="47" t="n">
        <f aca="false">IF(H2290&gt;$J$5,$J$2+$J$1,(IF(H2290&gt;739.99,H2290^3*2498.244218-H2290^2*5471052.355142+H2290*3994605728.77515-972400879260.135,H2290^3*1396.138889-H2290^2*3002770.071427+H2290*2152080038.43115-513963640099.415)))-$J$1</f>
        <v>87942447.7277832</v>
      </c>
      <c r="J2290" s="47" t="n">
        <f aca="false">I2290*100/$J$2</f>
        <v>99.9999999974793</v>
      </c>
      <c r="L2290" s="41" t="n">
        <f aca="false">[4]Plan1!$C2285</f>
        <v>0</v>
      </c>
      <c r="M2290" s="41" t="n">
        <f aca="false">$O$5 + L2290</f>
        <v>838.78</v>
      </c>
      <c r="N2290" s="47" t="n">
        <f aca="false">IF(M2290&gt;$O$5,$O$2+$O$1,(M2290^3*3270.5936-M2290^2*8015778.389801+M2290*6549018422.82398-1783686174686.87))-$O$1</f>
        <v>39086868.7128906</v>
      </c>
      <c r="O2290" s="41" t="n">
        <f aca="false">N2290*100/$O$2</f>
        <v>100</v>
      </c>
      <c r="R2290" s="47" t="n">
        <f aca="false">SUM(D2290,I2290,N2290)</f>
        <v>276008357.612793</v>
      </c>
      <c r="S2290" s="41" t="n">
        <f aca="false">R2290*100/$R$2</f>
        <v>99.9999999991969</v>
      </c>
      <c r="U2290" s="41" t="n">
        <f aca="false">[1]Plan1!$B2285</f>
        <v>15.27</v>
      </c>
    </row>
    <row r="2291" customFormat="false" ht="15" hidden="false" customHeight="false" outlineLevel="0" collapsed="false">
      <c r="A2291" s="46" t="n">
        <v>44289</v>
      </c>
      <c r="B2291" s="41" t="n">
        <f aca="false">[2]Plan1!$C2286</f>
        <v>0</v>
      </c>
      <c r="C2291" s="41" t="n">
        <f aca="false">$E$5 + B2291</f>
        <v>781</v>
      </c>
      <c r="D2291" s="47" t="n">
        <f aca="false">IF(C2291&gt;$E$5,$E$2+$E$1,(IF(C2291&gt;764.99,C2291^3*3486.59308-C2291^2*7860012.00812+C2291*5908819377.96283-1481278321001.59,IF(C2291&gt;752.99,C2291^3*3588.471445-C2291^2*8028757.56264+C2291*5988077680.84934-1488767378546.26,C2291^3*899.851852-C2291^2*1969009.674601+C2291*1435480406.01138-348666163343.76))))-$E$1</f>
        <v>148979041.172119</v>
      </c>
      <c r="E2291" s="47" t="n">
        <f aca="false">D2291*100/$E$2</f>
        <v>100</v>
      </c>
      <c r="G2291" s="41" t="n">
        <f aca="false">[3]Plan1!$C2286</f>
        <v>0</v>
      </c>
      <c r="H2291" s="41" t="n">
        <f aca="false">$J$5 + G2291</f>
        <v>760</v>
      </c>
      <c r="I2291" s="47" t="n">
        <f aca="false">IF(H2291&gt;$J$5,$J$2+$J$1,(IF(H2291&gt;739.99,H2291^3*2498.244218-H2291^2*5471052.355142+H2291*3994605728.77515-972400879260.135,H2291^3*1396.138889-H2291^2*3002770.071427+H2291*2152080038.43115-513963640099.415)))-$J$1</f>
        <v>87942447.7277832</v>
      </c>
      <c r="J2291" s="47" t="n">
        <f aca="false">I2291*100/$J$2</f>
        <v>99.9999999974793</v>
      </c>
      <c r="L2291" s="41" t="n">
        <f aca="false">[4]Plan1!$C2286</f>
        <v>0</v>
      </c>
      <c r="M2291" s="41" t="n">
        <f aca="false">$O$5 + L2291</f>
        <v>838.78</v>
      </c>
      <c r="N2291" s="47" t="n">
        <f aca="false">IF(M2291&gt;$O$5,$O$2+$O$1,(M2291^3*3270.5936-M2291^2*8015778.389801+M2291*6549018422.82398-1783686174686.87))-$O$1</f>
        <v>39086868.7128906</v>
      </c>
      <c r="O2291" s="41" t="n">
        <f aca="false">N2291*100/$O$2</f>
        <v>100</v>
      </c>
      <c r="R2291" s="47" t="n">
        <f aca="false">SUM(D2291,I2291,N2291)</f>
        <v>276008357.612793</v>
      </c>
      <c r="S2291" s="41" t="n">
        <f aca="false">R2291*100/$R$2</f>
        <v>99.9999999991969</v>
      </c>
      <c r="U2291" s="41" t="n">
        <f aca="false">[1]Plan1!$B2286</f>
        <v>16.44</v>
      </c>
    </row>
    <row r="2292" customFormat="false" ht="15" hidden="false" customHeight="false" outlineLevel="0" collapsed="false">
      <c r="A2292" s="46" t="n">
        <v>44290</v>
      </c>
      <c r="B2292" s="41" t="n">
        <f aca="false">[2]Plan1!$C2287</f>
        <v>0</v>
      </c>
      <c r="C2292" s="41" t="n">
        <f aca="false">$E$5 + B2292</f>
        <v>781</v>
      </c>
      <c r="D2292" s="47" t="n">
        <f aca="false">IF(C2292&gt;$E$5,$E$2+$E$1,(IF(C2292&gt;764.99,C2292^3*3486.59308-C2292^2*7860012.00812+C2292*5908819377.96283-1481278321001.59,IF(C2292&gt;752.99,C2292^3*3588.471445-C2292^2*8028757.56264+C2292*5988077680.84934-1488767378546.26,C2292^3*899.851852-C2292^2*1969009.674601+C2292*1435480406.01138-348666163343.76))))-$E$1</f>
        <v>148979041.172119</v>
      </c>
      <c r="E2292" s="47" t="n">
        <f aca="false">D2292*100/$E$2</f>
        <v>100</v>
      </c>
      <c r="G2292" s="41" t="n">
        <f aca="false">[3]Plan1!$C2287</f>
        <v>0</v>
      </c>
      <c r="H2292" s="41" t="n">
        <f aca="false">$J$5 + G2292</f>
        <v>760</v>
      </c>
      <c r="I2292" s="47" t="n">
        <f aca="false">IF(H2292&gt;$J$5,$J$2+$J$1,(IF(H2292&gt;739.99,H2292^3*2498.244218-H2292^2*5471052.355142+H2292*3994605728.77515-972400879260.135,H2292^3*1396.138889-H2292^2*3002770.071427+H2292*2152080038.43115-513963640099.415)))-$J$1</f>
        <v>87942447.7277832</v>
      </c>
      <c r="J2292" s="47" t="n">
        <f aca="false">I2292*100/$J$2</f>
        <v>99.9999999974793</v>
      </c>
      <c r="L2292" s="41" t="n">
        <f aca="false">[4]Plan1!$C2287</f>
        <v>0</v>
      </c>
      <c r="M2292" s="41" t="n">
        <f aca="false">$O$5 + L2292</f>
        <v>838.78</v>
      </c>
      <c r="N2292" s="47" t="n">
        <f aca="false">IF(M2292&gt;$O$5,$O$2+$O$1,(M2292^3*3270.5936-M2292^2*8015778.389801+M2292*6549018422.82398-1783686174686.87))-$O$1</f>
        <v>39086868.7128906</v>
      </c>
      <c r="O2292" s="41" t="n">
        <f aca="false">N2292*100/$O$2</f>
        <v>100</v>
      </c>
      <c r="R2292" s="47" t="n">
        <f aca="false">SUM(D2292,I2292,N2292)</f>
        <v>276008357.612793</v>
      </c>
      <c r="S2292" s="41" t="n">
        <f aca="false">R2292*100/$R$2</f>
        <v>99.9999999991969</v>
      </c>
      <c r="U2292" s="41" t="n">
        <f aca="false">[1]Plan1!$B2287</f>
        <v>16.91</v>
      </c>
    </row>
    <row r="2293" customFormat="false" ht="15" hidden="false" customHeight="false" outlineLevel="0" collapsed="false">
      <c r="A2293" s="46" t="n">
        <v>44291</v>
      </c>
      <c r="B2293" s="41" t="n">
        <f aca="false">[2]Plan1!$C2288</f>
        <v>0</v>
      </c>
      <c r="C2293" s="41" t="n">
        <f aca="false">$E$5 + B2293</f>
        <v>781</v>
      </c>
      <c r="D2293" s="47" t="n">
        <f aca="false">IF(C2293&gt;$E$5,$E$2+$E$1,(IF(C2293&gt;764.99,C2293^3*3486.59308-C2293^2*7860012.00812+C2293*5908819377.96283-1481278321001.59,IF(C2293&gt;752.99,C2293^3*3588.471445-C2293^2*8028757.56264+C2293*5988077680.84934-1488767378546.26,C2293^3*899.851852-C2293^2*1969009.674601+C2293*1435480406.01138-348666163343.76))))-$E$1</f>
        <v>148979041.172119</v>
      </c>
      <c r="E2293" s="47" t="n">
        <f aca="false">D2293*100/$E$2</f>
        <v>100</v>
      </c>
      <c r="G2293" s="41" t="n">
        <f aca="false">[3]Plan1!$C2288</f>
        <v>0</v>
      </c>
      <c r="H2293" s="41" t="n">
        <f aca="false">$J$5 + G2293</f>
        <v>760</v>
      </c>
      <c r="I2293" s="47" t="n">
        <f aca="false">IF(H2293&gt;$J$5,$J$2+$J$1,(IF(H2293&gt;739.99,H2293^3*2498.244218-H2293^2*5471052.355142+H2293*3994605728.77515-972400879260.135,H2293^3*1396.138889-H2293^2*3002770.071427+H2293*2152080038.43115-513963640099.415)))-$J$1</f>
        <v>87942447.7277832</v>
      </c>
      <c r="J2293" s="47" t="n">
        <f aca="false">I2293*100/$J$2</f>
        <v>99.9999999974793</v>
      </c>
      <c r="L2293" s="41" t="n">
        <f aca="false">[4]Plan1!$C2288</f>
        <v>0</v>
      </c>
      <c r="M2293" s="41" t="n">
        <f aca="false">$O$5 + L2293</f>
        <v>838.78</v>
      </c>
      <c r="N2293" s="47" t="n">
        <f aca="false">IF(M2293&gt;$O$5,$O$2+$O$1,(M2293^3*3270.5936-M2293^2*8015778.389801+M2293*6549018422.82398-1783686174686.87))-$O$1</f>
        <v>39086868.7128906</v>
      </c>
      <c r="O2293" s="41" t="n">
        <f aca="false">N2293*100/$O$2</f>
        <v>100</v>
      </c>
      <c r="R2293" s="47" t="n">
        <f aca="false">SUM(D2293,I2293,N2293)</f>
        <v>276008357.612793</v>
      </c>
      <c r="S2293" s="41" t="n">
        <f aca="false">R2293*100/$R$2</f>
        <v>99.9999999991969</v>
      </c>
      <c r="U2293" s="41" t="n">
        <f aca="false">[1]Plan1!$B2288</f>
        <v>19.36</v>
      </c>
    </row>
    <row r="2294" customFormat="false" ht="15" hidden="false" customHeight="false" outlineLevel="0" collapsed="false">
      <c r="A2294" s="46" t="n">
        <v>44292</v>
      </c>
      <c r="B2294" s="41" t="n">
        <f aca="false">[2]Plan1!$C2289</f>
        <v>0</v>
      </c>
      <c r="C2294" s="41" t="n">
        <f aca="false">$E$5 + B2294</f>
        <v>781</v>
      </c>
      <c r="D2294" s="47" t="n">
        <f aca="false">IF(C2294&gt;$E$5,$E$2+$E$1,(IF(C2294&gt;764.99,C2294^3*3486.59308-C2294^2*7860012.00812+C2294*5908819377.96283-1481278321001.59,IF(C2294&gt;752.99,C2294^3*3588.471445-C2294^2*8028757.56264+C2294*5988077680.84934-1488767378546.26,C2294^3*899.851852-C2294^2*1969009.674601+C2294*1435480406.01138-348666163343.76))))-$E$1</f>
        <v>148979041.172119</v>
      </c>
      <c r="E2294" s="47" t="n">
        <f aca="false">D2294*100/$E$2</f>
        <v>100</v>
      </c>
      <c r="G2294" s="41" t="n">
        <f aca="false">[3]Plan1!$C2289</f>
        <v>0</v>
      </c>
      <c r="H2294" s="41" t="n">
        <f aca="false">$J$5 + G2294</f>
        <v>760</v>
      </c>
      <c r="I2294" s="47" t="n">
        <f aca="false">IF(H2294&gt;$J$5,$J$2+$J$1,(IF(H2294&gt;739.99,H2294^3*2498.244218-H2294^2*5471052.355142+H2294*3994605728.77515-972400879260.135,H2294^3*1396.138889-H2294^2*3002770.071427+H2294*2152080038.43115-513963640099.415)))-$J$1</f>
        <v>87942447.7277832</v>
      </c>
      <c r="J2294" s="47" t="n">
        <f aca="false">I2294*100/$J$2</f>
        <v>99.9999999974793</v>
      </c>
      <c r="L2294" s="41" t="n">
        <f aca="false">[4]Plan1!$C2289</f>
        <v>0</v>
      </c>
      <c r="M2294" s="41" t="n">
        <f aca="false">$O$5 + L2294</f>
        <v>838.78</v>
      </c>
      <c r="N2294" s="47" t="n">
        <f aca="false">IF(M2294&gt;$O$5,$O$2+$O$1,(M2294^3*3270.5936-M2294^2*8015778.389801+M2294*6549018422.82398-1783686174686.87))-$O$1</f>
        <v>39086868.7128906</v>
      </c>
      <c r="O2294" s="41" t="n">
        <f aca="false">N2294*100/$O$2</f>
        <v>100</v>
      </c>
      <c r="R2294" s="47" t="n">
        <f aca="false">SUM(D2294,I2294,N2294)</f>
        <v>276008357.612793</v>
      </c>
      <c r="S2294" s="41" t="n">
        <f aca="false">R2294*100/$R$2</f>
        <v>99.9999999991969</v>
      </c>
      <c r="U2294" s="41" t="n">
        <f aca="false">[1]Plan1!$B2289</f>
        <v>19.11</v>
      </c>
    </row>
    <row r="2295" customFormat="false" ht="15" hidden="false" customHeight="false" outlineLevel="0" collapsed="false">
      <c r="A2295" s="46" t="n">
        <v>44293</v>
      </c>
      <c r="B2295" s="41" t="n">
        <f aca="false">[2]Plan1!$C2290</f>
        <v>0</v>
      </c>
      <c r="C2295" s="41" t="n">
        <f aca="false">$E$5 + B2295</f>
        <v>781</v>
      </c>
      <c r="D2295" s="47" t="n">
        <f aca="false">IF(C2295&gt;$E$5,$E$2+$E$1,(IF(C2295&gt;764.99,C2295^3*3486.59308-C2295^2*7860012.00812+C2295*5908819377.96283-1481278321001.59,IF(C2295&gt;752.99,C2295^3*3588.471445-C2295^2*8028757.56264+C2295*5988077680.84934-1488767378546.26,C2295^3*899.851852-C2295^2*1969009.674601+C2295*1435480406.01138-348666163343.76))))-$E$1</f>
        <v>148979041.172119</v>
      </c>
      <c r="E2295" s="47" t="n">
        <f aca="false">D2295*100/$E$2</f>
        <v>100</v>
      </c>
      <c r="G2295" s="41" t="n">
        <f aca="false">[3]Plan1!$C2290</f>
        <v>0</v>
      </c>
      <c r="H2295" s="41" t="n">
        <f aca="false">$J$5 + G2295</f>
        <v>760</v>
      </c>
      <c r="I2295" s="47" t="n">
        <f aca="false">IF(H2295&gt;$J$5,$J$2+$J$1,(IF(H2295&gt;739.99,H2295^3*2498.244218-H2295^2*5471052.355142+H2295*3994605728.77515-972400879260.135,H2295^3*1396.138889-H2295^2*3002770.071427+H2295*2152080038.43115-513963640099.415)))-$J$1</f>
        <v>87942447.7277832</v>
      </c>
      <c r="J2295" s="47" t="n">
        <f aca="false">I2295*100/$J$2</f>
        <v>99.9999999974793</v>
      </c>
      <c r="L2295" s="41" t="n">
        <f aca="false">[4]Plan1!$C2290</f>
        <v>-0.02</v>
      </c>
      <c r="M2295" s="41" t="n">
        <f aca="false">$O$5 + L2295</f>
        <v>838.76</v>
      </c>
      <c r="N2295" s="47" t="n">
        <f aca="false">IF(M2295&gt;$O$5,$O$2+$O$1,(M2295^3*3270.5936-M2295^2*8015778.389801+M2295*6549018422.82398-1783686174686.87))-$O$1</f>
        <v>38983631.5927734</v>
      </c>
      <c r="O2295" s="41" t="n">
        <f aca="false">N2295*100/$O$2</f>
        <v>99.7358777422784</v>
      </c>
      <c r="R2295" s="47" t="n">
        <f aca="false">SUM(D2295,I2295,N2295)</f>
        <v>275905120.492676</v>
      </c>
      <c r="S2295" s="41" t="n">
        <f aca="false">R2295*100/$R$2</f>
        <v>99.9625963781583</v>
      </c>
      <c r="U2295" s="41" t="n">
        <f aca="false">[1]Plan1!$B2290</f>
        <v>18.62</v>
      </c>
    </row>
    <row r="2296" customFormat="false" ht="15" hidden="false" customHeight="false" outlineLevel="0" collapsed="false">
      <c r="A2296" s="46" t="n">
        <v>44294</v>
      </c>
      <c r="B2296" s="41" t="n">
        <f aca="false">[2]Plan1!$C2291</f>
        <v>0</v>
      </c>
      <c r="C2296" s="41" t="n">
        <f aca="false">$E$5 + B2296</f>
        <v>781</v>
      </c>
      <c r="D2296" s="47" t="n">
        <f aca="false">IF(C2296&gt;$E$5,$E$2+$E$1,(IF(C2296&gt;764.99,C2296^3*3486.59308-C2296^2*7860012.00812+C2296*5908819377.96283-1481278321001.59,IF(C2296&gt;752.99,C2296^3*3588.471445-C2296^2*8028757.56264+C2296*5988077680.84934-1488767378546.26,C2296^3*899.851852-C2296^2*1969009.674601+C2296*1435480406.01138-348666163343.76))))-$E$1</f>
        <v>148979041.172119</v>
      </c>
      <c r="E2296" s="47" t="n">
        <f aca="false">D2296*100/$E$2</f>
        <v>100</v>
      </c>
      <c r="G2296" s="41" t="n">
        <f aca="false">[3]Plan1!$C2291</f>
        <v>0</v>
      </c>
      <c r="H2296" s="41" t="n">
        <f aca="false">$J$5 + G2296</f>
        <v>760</v>
      </c>
      <c r="I2296" s="47" t="n">
        <f aca="false">IF(H2296&gt;$J$5,$J$2+$J$1,(IF(H2296&gt;739.99,H2296^3*2498.244218-H2296^2*5471052.355142+H2296*3994605728.77515-972400879260.135,H2296^3*1396.138889-H2296^2*3002770.071427+H2296*2152080038.43115-513963640099.415)))-$J$1</f>
        <v>87942447.7277832</v>
      </c>
      <c r="J2296" s="47" t="n">
        <f aca="false">I2296*100/$J$2</f>
        <v>99.9999999974793</v>
      </c>
      <c r="L2296" s="41" t="n">
        <f aca="false">[4]Plan1!$C2291</f>
        <v>-0.02</v>
      </c>
      <c r="M2296" s="41" t="n">
        <f aca="false">$O$5 + L2296</f>
        <v>838.76</v>
      </c>
      <c r="N2296" s="47" t="n">
        <f aca="false">IF(M2296&gt;$O$5,$O$2+$O$1,(M2296^3*3270.5936-M2296^2*8015778.389801+M2296*6549018422.82398-1783686174686.87))-$O$1</f>
        <v>38983631.5927734</v>
      </c>
      <c r="O2296" s="41" t="n">
        <f aca="false">N2296*100/$O$2</f>
        <v>99.7358777422784</v>
      </c>
      <c r="R2296" s="47" t="n">
        <f aca="false">SUM(D2296,I2296,N2296)</f>
        <v>275905120.492676</v>
      </c>
      <c r="S2296" s="41" t="n">
        <f aca="false">R2296*100/$R$2</f>
        <v>99.9625963781583</v>
      </c>
      <c r="U2296" s="41" t="n">
        <f aca="false">[1]Plan1!$B2291</f>
        <v>16.91</v>
      </c>
    </row>
    <row r="2297" customFormat="false" ht="15" hidden="false" customHeight="false" outlineLevel="0" collapsed="false">
      <c r="A2297" s="46" t="n">
        <v>44295</v>
      </c>
      <c r="B2297" s="41" t="n">
        <f aca="false">[2]Plan1!$C2292</f>
        <v>0</v>
      </c>
      <c r="C2297" s="41" t="n">
        <f aca="false">$E$5 + B2297</f>
        <v>781</v>
      </c>
      <c r="D2297" s="47" t="n">
        <f aca="false">IF(C2297&gt;$E$5,$E$2+$E$1,(IF(C2297&gt;764.99,C2297^3*3486.59308-C2297^2*7860012.00812+C2297*5908819377.96283-1481278321001.59,IF(C2297&gt;752.99,C2297^3*3588.471445-C2297^2*8028757.56264+C2297*5988077680.84934-1488767378546.26,C2297^3*899.851852-C2297^2*1969009.674601+C2297*1435480406.01138-348666163343.76))))-$E$1</f>
        <v>148979041.172119</v>
      </c>
      <c r="E2297" s="47" t="n">
        <f aca="false">D2297*100/$E$2</f>
        <v>100</v>
      </c>
      <c r="G2297" s="41" t="n">
        <f aca="false">[3]Plan1!$C2292</f>
        <v>-0.02</v>
      </c>
      <c r="H2297" s="41" t="n">
        <f aca="false">$J$5 + G2297</f>
        <v>759.98</v>
      </c>
      <c r="I2297" s="47" t="n">
        <f aca="false">IF(H2297&gt;$J$5,$J$2+$J$1,(IF(H2297&gt;739.99,H2297^3*2498.244218-H2297^2*5471052.355142+H2297*3994605728.77515-972400879260.135,H2297^3*1396.138889-H2297^2*3002770.071427+H2297*2152080038.43115-513963640099.415)))-$J$1</f>
        <v>87791263.0876465</v>
      </c>
      <c r="J2297" s="47" t="n">
        <f aca="false">I2297*100/$J$2</f>
        <v>99.8280868383176</v>
      </c>
      <c r="L2297" s="41" t="n">
        <f aca="false">[4]Plan1!$C2292</f>
        <v>-0.03</v>
      </c>
      <c r="M2297" s="41" t="n">
        <f aca="false">$O$5 + L2297</f>
        <v>838.75</v>
      </c>
      <c r="N2297" s="47" t="n">
        <f aca="false">IF(M2297&gt;$O$5,$O$2+$O$1,(M2297^3*3270.5936-M2297^2*8015778.389801+M2297*6549018422.82398-1783686174686.87))-$O$1</f>
        <v>38932077.2275391</v>
      </c>
      <c r="O2297" s="41" t="n">
        <f aca="false">N2297*100/$O$2</f>
        <v>99.6039808497106</v>
      </c>
      <c r="R2297" s="47" t="n">
        <f aca="false">SUM(D2297,I2297,N2297)</f>
        <v>275702381.487305</v>
      </c>
      <c r="S2297" s="41" t="n">
        <f aca="false">R2297*100/$R$2</f>
        <v>99.8891424410663</v>
      </c>
      <c r="U2297" s="41" t="n">
        <f aca="false">[1]Plan1!$B2292</f>
        <v>19.91</v>
      </c>
    </row>
    <row r="2298" customFormat="false" ht="15" hidden="false" customHeight="false" outlineLevel="0" collapsed="false">
      <c r="A2298" s="46" t="n">
        <v>44296</v>
      </c>
      <c r="B2298" s="41" t="n">
        <f aca="false">[2]Plan1!$C2293</f>
        <v>0</v>
      </c>
      <c r="C2298" s="41" t="n">
        <f aca="false">$E$5 + B2298</f>
        <v>781</v>
      </c>
      <c r="D2298" s="47" t="n">
        <f aca="false">IF(C2298&gt;$E$5,$E$2+$E$1,(IF(C2298&gt;764.99,C2298^3*3486.59308-C2298^2*7860012.00812+C2298*5908819377.96283-1481278321001.59,IF(C2298&gt;752.99,C2298^3*3588.471445-C2298^2*8028757.56264+C2298*5988077680.84934-1488767378546.26,C2298^3*899.851852-C2298^2*1969009.674601+C2298*1435480406.01138-348666163343.76))))-$E$1</f>
        <v>148979041.172119</v>
      </c>
      <c r="E2298" s="47" t="n">
        <f aca="false">D2298*100/$E$2</f>
        <v>100</v>
      </c>
      <c r="G2298" s="41" t="n">
        <f aca="false">[3]Plan1!$C2293</f>
        <v>-0.03</v>
      </c>
      <c r="H2298" s="41" t="n">
        <f aca="false">$J$5 + G2298</f>
        <v>759.97</v>
      </c>
      <c r="I2298" s="47" t="n">
        <f aca="false">IF(H2298&gt;$J$5,$J$2+$J$1,(IF(H2298&gt;739.99,H2298^3*2498.244218-H2298^2*5471052.355142+H2298*3994605728.77515-972400879260.135,H2298^3*1396.138889-H2298^2*3002770.071427+H2298*2152080038.43115-513963640099.415)))-$J$1</f>
        <v>87715738.2128906</v>
      </c>
      <c r="J2298" s="47" t="n">
        <f aca="false">I2298*100/$J$2</f>
        <v>99.7422069512945</v>
      </c>
      <c r="L2298" s="41" t="n">
        <f aca="false">[4]Plan1!$C2293</f>
        <v>-0.03</v>
      </c>
      <c r="M2298" s="41" t="n">
        <f aca="false">$O$5 + L2298</f>
        <v>838.75</v>
      </c>
      <c r="N2298" s="47" t="n">
        <f aca="false">IF(M2298&gt;$O$5,$O$2+$O$1,(M2298^3*3270.5936-M2298^2*8015778.389801+M2298*6549018422.82398-1783686174686.87))-$O$1</f>
        <v>38932077.2275391</v>
      </c>
      <c r="O2298" s="41" t="n">
        <f aca="false">N2298*100/$O$2</f>
        <v>99.6039808497106</v>
      </c>
      <c r="R2298" s="47" t="n">
        <f aca="false">SUM(D2298,I2298,N2298)</f>
        <v>275626856.612549</v>
      </c>
      <c r="S2298" s="41" t="n">
        <f aca="false">R2298*100/$R$2</f>
        <v>99.8617791846025</v>
      </c>
      <c r="U2298" s="41" t="n">
        <f aca="false">[1]Plan1!$B2293</f>
        <v>16.2</v>
      </c>
    </row>
    <row r="2299" customFormat="false" ht="15" hidden="false" customHeight="false" outlineLevel="0" collapsed="false">
      <c r="A2299" s="46" t="n">
        <v>44297</v>
      </c>
      <c r="B2299" s="41" t="n">
        <f aca="false">[2]Plan1!$C2294</f>
        <v>0</v>
      </c>
      <c r="C2299" s="41" t="n">
        <f aca="false">$E$5 + B2299</f>
        <v>781</v>
      </c>
      <c r="D2299" s="47" t="n">
        <f aca="false">IF(C2299&gt;$E$5,$E$2+$E$1,(IF(C2299&gt;764.99,C2299^3*3486.59308-C2299^2*7860012.00812+C2299*5908819377.96283-1481278321001.59,IF(C2299&gt;752.99,C2299^3*3588.471445-C2299^2*8028757.56264+C2299*5988077680.84934-1488767378546.26,C2299^3*899.851852-C2299^2*1969009.674601+C2299*1435480406.01138-348666163343.76))))-$E$1</f>
        <v>148979041.172119</v>
      </c>
      <c r="E2299" s="47" t="n">
        <f aca="false">D2299*100/$E$2</f>
        <v>100</v>
      </c>
      <c r="G2299" s="41" t="n">
        <f aca="false">[3]Plan1!$C2294</f>
        <v>-0.05</v>
      </c>
      <c r="H2299" s="41" t="n">
        <f aca="false">$J$5 + G2299</f>
        <v>759.95</v>
      </c>
      <c r="I2299" s="47" t="n">
        <f aca="false">IF(H2299&gt;$J$5,$J$2+$J$1,(IF(H2299&gt;739.99,H2299^3*2498.244218-H2299^2*5471052.355142+H2299*3994605728.77515-972400879260.135,H2299^3*1396.138889-H2299^2*3002770.071427+H2299*2152080038.43115-513963640099.415)))-$J$1</f>
        <v>87564823.2810059</v>
      </c>
      <c r="J2299" s="47" t="n">
        <f aca="false">I2299*100/$J$2</f>
        <v>99.5706004793572</v>
      </c>
      <c r="L2299" s="41" t="n">
        <f aca="false">[4]Plan1!$C2294</f>
        <v>-0.04</v>
      </c>
      <c r="M2299" s="41" t="n">
        <f aca="false">$O$5 + L2299</f>
        <v>838.74</v>
      </c>
      <c r="N2299" s="47" t="n">
        <f aca="false">IF(M2299&gt;$O$5,$O$2+$O$1,(M2299^3*3270.5936-M2299^2*8015778.389801+M2299*6549018422.82398-1783686174686.87))-$O$1</f>
        <v>38880565.6328125</v>
      </c>
      <c r="O2299" s="41" t="n">
        <f aca="false">N2299*100/$O$2</f>
        <v>99.4721933813796</v>
      </c>
      <c r="R2299" s="47" t="n">
        <f aca="false">SUM(D2299,I2299,N2299)</f>
        <v>275424430.085938</v>
      </c>
      <c r="S2299" s="41" t="n">
        <f aca="false">R2299*100/$R$2</f>
        <v>99.7884384610242</v>
      </c>
      <c r="U2299" s="41" t="n">
        <f aca="false">[1]Plan1!$B2294</f>
        <v>16.2</v>
      </c>
    </row>
    <row r="2300" customFormat="false" ht="15" hidden="false" customHeight="false" outlineLevel="0" collapsed="false">
      <c r="A2300" s="46" t="n">
        <v>44298</v>
      </c>
      <c r="B2300" s="41" t="n">
        <f aca="false">[2]Plan1!$C2295</f>
        <v>0</v>
      </c>
      <c r="C2300" s="41" t="n">
        <f aca="false">$E$5 + B2300</f>
        <v>781</v>
      </c>
      <c r="D2300" s="47" t="n">
        <f aca="false">IF(C2300&gt;$E$5,$E$2+$E$1,(IF(C2300&gt;764.99,C2300^3*3486.59308-C2300^2*7860012.00812+C2300*5908819377.96283-1481278321001.59,IF(C2300&gt;752.99,C2300^3*3588.471445-C2300^2*8028757.56264+C2300*5988077680.84934-1488767378546.26,C2300^3*899.851852-C2300^2*1969009.674601+C2300*1435480406.01138-348666163343.76))))-$E$1</f>
        <v>148979041.172119</v>
      </c>
      <c r="E2300" s="47" t="n">
        <f aca="false">D2300*100/$E$2</f>
        <v>100</v>
      </c>
      <c r="G2300" s="41" t="n">
        <f aca="false">[3]Plan1!$C2295</f>
        <v>-0.06</v>
      </c>
      <c r="H2300" s="41" t="n">
        <f aca="false">$J$5 + G2300</f>
        <v>759.94</v>
      </c>
      <c r="I2300" s="47" t="n">
        <f aca="false">IF(H2300&gt;$J$5,$J$2+$J$1,(IF(H2300&gt;739.99,H2300^3*2498.244218-H2300^2*5471052.355142+H2300*3994605728.77515-972400879260.135,H2300^3*1396.138889-H2300^2*3002770.071427+H2300*2152080038.43115-513963640099.415)))-$J$1</f>
        <v>87489433.1931152</v>
      </c>
      <c r="J2300" s="47" t="n">
        <f aca="false">I2300*100/$J$2</f>
        <v>99.4848738594636</v>
      </c>
      <c r="L2300" s="41" t="n">
        <f aca="false">[4]Plan1!$C2295</f>
        <v>-0.05</v>
      </c>
      <c r="M2300" s="41" t="n">
        <f aca="false">$O$5 + L2300</f>
        <v>838.73</v>
      </c>
      <c r="N2300" s="47" t="n">
        <f aca="false">IF(M2300&gt;$O$5,$O$2+$O$1,(M2300^3*3270.5936-M2300^2*8015778.389801+M2300*6549018422.82398-1783686174686.87))-$O$1</f>
        <v>38829096.7900391</v>
      </c>
      <c r="O2300" s="41" t="n">
        <f aca="false">N2300*100/$O$2</f>
        <v>99.3405152898151</v>
      </c>
      <c r="R2300" s="47" t="n">
        <f aca="false">SUM(D2300,I2300,N2300)</f>
        <v>275297571.155273</v>
      </c>
      <c r="S2300" s="41" t="n">
        <f aca="false">R2300*100/$R$2</f>
        <v>99.7424764721337</v>
      </c>
      <c r="U2300" s="41" t="n">
        <f aca="false">[1]Plan1!$B2295</f>
        <v>15.73</v>
      </c>
    </row>
    <row r="2301" customFormat="false" ht="15" hidden="false" customHeight="false" outlineLevel="0" collapsed="false">
      <c r="A2301" s="46" t="n">
        <v>44299</v>
      </c>
      <c r="B2301" s="41" t="n">
        <f aca="false">[2]Plan1!$C2296</f>
        <v>-0.02</v>
      </c>
      <c r="C2301" s="41" t="n">
        <f aca="false">$E$5 + B2301</f>
        <v>780.98</v>
      </c>
      <c r="D2301" s="47" t="n">
        <f aca="false">IF(C2301&gt;$E$5,$E$2+$E$1,(IF(C2301&gt;764.99,C2301^3*3486.59308-C2301^2*7860012.00812+C2301*5908819377.96283-1481278321001.59,IF(C2301&gt;752.99,C2301^3*3588.471445-C2301^2*8028757.56264+C2301*5988077680.84934-1488767378546.26,C2301^3*899.851852-C2301^2*1969009.674601+C2301*1435480406.01138-348666163343.76))))-$E$1</f>
        <v>148748404.249756</v>
      </c>
      <c r="E2301" s="47" t="n">
        <f aca="false">D2301*100/$E$2</f>
        <v>99.8451883429048</v>
      </c>
      <c r="G2301" s="41" t="n">
        <f aca="false">[3]Plan1!$C2296</f>
        <v>-0.06</v>
      </c>
      <c r="H2301" s="41" t="n">
        <f aca="false">$J$5 + G2301</f>
        <v>759.94</v>
      </c>
      <c r="I2301" s="47" t="n">
        <f aca="false">IF(H2301&gt;$J$5,$J$2+$J$1,(IF(H2301&gt;739.99,H2301^3*2498.244218-H2301^2*5471052.355142+H2301*3994605728.77515-972400879260.135,H2301^3*1396.138889-H2301^2*3002770.071427+H2301*2152080038.43115-513963640099.415)))-$J$1</f>
        <v>87489433.1931152</v>
      </c>
      <c r="J2301" s="47" t="n">
        <f aca="false">I2301*100/$J$2</f>
        <v>99.4848738594636</v>
      </c>
      <c r="L2301" s="41" t="n">
        <f aca="false">[4]Plan1!$C2296</f>
        <v>-0.06</v>
      </c>
      <c r="M2301" s="41" t="n">
        <f aca="false">$O$5 + L2301</f>
        <v>838.72</v>
      </c>
      <c r="N2301" s="47" t="n">
        <f aca="false">IF(M2301&gt;$O$5,$O$2+$O$1,(M2301^3*3270.5936-M2301^2*8015778.389801+M2301*6549018422.82398-1783686174686.87))-$O$1</f>
        <v>38777670.6777344</v>
      </c>
      <c r="O2301" s="41" t="n">
        <f aca="false">N2301*100/$O$2</f>
        <v>99.2089465200515</v>
      </c>
      <c r="R2301" s="47" t="n">
        <f aca="false">SUM(D2301,I2301,N2301)</f>
        <v>275015508.120605</v>
      </c>
      <c r="S2301" s="41" t="n">
        <f aca="false">R2301*100/$R$2</f>
        <v>99.6402828149903</v>
      </c>
      <c r="U2301" s="41" t="n">
        <f aca="false">[1]Plan1!$B2296</f>
        <v>14.81</v>
      </c>
    </row>
    <row r="2302" customFormat="false" ht="15" hidden="false" customHeight="false" outlineLevel="0" collapsed="false">
      <c r="A2302" s="46" t="n">
        <v>44300</v>
      </c>
      <c r="B2302" s="41" t="n">
        <f aca="false">[2]Plan1!$C2297</f>
        <v>-0.03</v>
      </c>
      <c r="C2302" s="41" t="n">
        <f aca="false">$E$5 + B2302</f>
        <v>780.97</v>
      </c>
      <c r="D2302" s="47" t="n">
        <f aca="false">IF(C2302&gt;$E$5,$E$2+$E$1,(IF(C2302&gt;764.99,C2302^3*3486.59308-C2302^2*7860012.00812+C2302*5908819377.96283-1481278321001.59,IF(C2302&gt;752.99,C2302^3*3588.471445-C2302^2*8028757.56264+C2302*5988077680.84934-1488767378546.26,C2302^3*899.851852-C2302^2*1969009.674601+C2302*1435480406.01138-348666163343.76))))-$E$1</f>
        <v>148633178.458252</v>
      </c>
      <c r="E2302" s="47" t="n">
        <f aca="false">D2302*100/$E$2</f>
        <v>99.7678447175214</v>
      </c>
      <c r="G2302" s="41" t="n">
        <f aca="false">[3]Plan1!$C2297</f>
        <v>-0.08</v>
      </c>
      <c r="H2302" s="41" t="n">
        <f aca="false">$J$5 + G2302</f>
        <v>759.92</v>
      </c>
      <c r="I2302" s="47" t="n">
        <f aca="false">IF(H2302&gt;$J$5,$J$2+$J$1,(IF(H2302&gt;739.99,H2302^3*2498.244218-H2302^2*5471052.355142+H2302*3994605728.77515-972400879260.135,H2302^3*1396.138889-H2302^2*3002770.071427+H2302*2152080038.43115-513963640099.415)))-$J$1</f>
        <v>87338787.699707</v>
      </c>
      <c r="J2302" s="47" t="n">
        <f aca="false">I2302*100/$J$2</f>
        <v>99.3135737679871</v>
      </c>
      <c r="L2302" s="41" t="n">
        <f aca="false">[4]Plan1!$C2297</f>
        <v>-0.07</v>
      </c>
      <c r="M2302" s="41" t="n">
        <f aca="false">$O$5 + L2302</f>
        <v>838.71</v>
      </c>
      <c r="N2302" s="47" t="n">
        <f aca="false">IF(M2302&gt;$O$5,$O$2+$O$1,(M2302^3*3270.5936-M2302^2*8015778.389801+M2302*6549018422.82398-1783686174686.87))-$O$1</f>
        <v>38726287.2773438</v>
      </c>
      <c r="O2302" s="41" t="n">
        <f aca="false">N2302*100/$O$2</f>
        <v>99.0774870246182</v>
      </c>
      <c r="R2302" s="47" t="n">
        <f aca="false">SUM(D2302,I2302,N2302)</f>
        <v>274698253.435303</v>
      </c>
      <c r="S2302" s="41" t="n">
        <f aca="false">R2302*100/$R$2</f>
        <v>99.5253389458828</v>
      </c>
      <c r="U2302" s="41" t="n">
        <f aca="false">[1]Plan1!$B2297</f>
        <v>14.58</v>
      </c>
    </row>
    <row r="2303" customFormat="false" ht="15" hidden="false" customHeight="false" outlineLevel="0" collapsed="false">
      <c r="A2303" s="46" t="n">
        <v>44301</v>
      </c>
      <c r="B2303" s="41" t="n">
        <f aca="false">[2]Plan1!$C2298</f>
        <v>-0.05</v>
      </c>
      <c r="C2303" s="41" t="n">
        <f aca="false">$E$5 + B2303</f>
        <v>780.95</v>
      </c>
      <c r="D2303" s="47" t="n">
        <f aca="false">IF(C2303&gt;$E$5,$E$2+$E$1,(IF(C2303&gt;764.99,C2303^3*3486.59308-C2303^2*7860012.00812+C2303*5908819377.96283-1481278321001.59,IF(C2303&gt;752.99,C2303^3*3588.471445-C2303^2*8028757.56264+C2303*5988077680.84934-1488767378546.26,C2303^3*899.851852-C2303^2*1969009.674601+C2303*1435480406.01138-348666163343.76))))-$E$1</f>
        <v>148402912.111572</v>
      </c>
      <c r="E2303" s="47" t="n">
        <f aca="false">D2303*100/$E$2</f>
        <v>99.6132818039276</v>
      </c>
      <c r="G2303" s="41" t="n">
        <f aca="false">[3]Plan1!$C2298</f>
        <v>-0.09</v>
      </c>
      <c r="H2303" s="41" t="n">
        <f aca="false">$J$5 + G2303</f>
        <v>759.91</v>
      </c>
      <c r="I2303" s="47" t="n">
        <f aca="false">IF(H2303&gt;$J$5,$J$2+$J$1,(IF(H2303&gt;739.99,H2303^3*2498.244218-H2303^2*5471052.355142+H2303*3994605728.77515-972400879260.135,H2303^3*1396.138889-H2303^2*3002770.071427+H2303*2152080038.43115-513963640099.415)))-$J$1</f>
        <v>87263532.2648926</v>
      </c>
      <c r="J2303" s="47" t="n">
        <f aca="false">I2303*100/$J$2</f>
        <v>99.2280002630904</v>
      </c>
      <c r="L2303" s="41" t="n">
        <f aca="false">[4]Plan1!$C2298</f>
        <v>-0.08</v>
      </c>
      <c r="M2303" s="41" t="n">
        <f aca="false">$O$5 + L2303</f>
        <v>838.7</v>
      </c>
      <c r="N2303" s="47" t="n">
        <f aca="false">IF(M2303&gt;$O$5,$O$2+$O$1,(M2303^3*3270.5936-M2303^2*8015778.389801+M2303*6549018422.82398-1783686174686.87))-$O$1</f>
        <v>38674946.5693359</v>
      </c>
      <c r="O2303" s="41" t="n">
        <f aca="false">N2303*100/$O$2</f>
        <v>98.9461367535466</v>
      </c>
      <c r="R2303" s="47" t="n">
        <f aca="false">SUM(D2303,I2303,N2303)</f>
        <v>274341390.945801</v>
      </c>
      <c r="S2303" s="41" t="n">
        <f aca="false">R2303*100/$R$2</f>
        <v>99.396044857622</v>
      </c>
      <c r="U2303" s="41" t="n">
        <f aca="false">[1]Plan1!$B2298</f>
        <v>14.81</v>
      </c>
    </row>
    <row r="2304" customFormat="false" ht="15" hidden="false" customHeight="false" outlineLevel="0" collapsed="false">
      <c r="A2304" s="46" t="n">
        <v>44302</v>
      </c>
      <c r="B2304" s="41" t="n">
        <f aca="false">[2]Plan1!$C2299</f>
        <v>-0.06</v>
      </c>
      <c r="C2304" s="41" t="n">
        <f aca="false">$E$5 + B2304</f>
        <v>780.94</v>
      </c>
      <c r="D2304" s="47" t="n">
        <f aca="false">IF(C2304&gt;$E$5,$E$2+$E$1,(IF(C2304&gt;764.99,C2304^3*3486.59308-C2304^2*7860012.00812+C2304*5908819377.96283-1481278321001.59,IF(C2304&gt;752.99,C2304^3*3588.471445-C2304^2*8028757.56264+C2304*5988077680.84934-1488767378546.26,C2304^3*899.851852-C2304^2*1969009.674601+C2304*1435480406.01138-348666163343.76))))-$E$1</f>
        <v>148287871.513916</v>
      </c>
      <c r="E2304" s="47" t="n">
        <f aca="false">D2304*100/$E$2</f>
        <v>99.5360624872028</v>
      </c>
      <c r="G2304" s="41" t="n">
        <f aca="false">[3]Plan1!$C2299</f>
        <v>-0.1</v>
      </c>
      <c r="H2304" s="41" t="n">
        <f aca="false">$J$5 + G2304</f>
        <v>759.9</v>
      </c>
      <c r="I2304" s="47" t="n">
        <f aca="false">IF(H2304&gt;$J$5,$J$2+$J$1,(IF(H2304&gt;739.99,H2304^3*2498.244218-H2304^2*5471052.355142+H2304*3994605728.77515-972400879260.135,H2304^3*1396.138889-H2304^2*3002770.071427+H2304*2152080038.43115-513963640099.415)))-$J$1</f>
        <v>87188321.6823731</v>
      </c>
      <c r="J2304" s="47" t="n">
        <f aca="false">I2304*100/$J$2</f>
        <v>99.1424777600661</v>
      </c>
      <c r="L2304" s="41" t="n">
        <f aca="false">[4]Plan1!$C2299</f>
        <v>-0.09</v>
      </c>
      <c r="M2304" s="41" t="n">
        <f aca="false">$O$5 + L2304</f>
        <v>838.69</v>
      </c>
      <c r="N2304" s="47" t="n">
        <f aca="false">IF(M2304&gt;$O$5,$O$2+$O$1,(M2304^3*3270.5936-M2304^2*8015778.389801+M2304*6549018422.82398-1783686174686.87))-$O$1</f>
        <v>38623648.5332031</v>
      </c>
      <c r="O2304" s="41" t="n">
        <f aca="false">N2304*100/$O$2</f>
        <v>98.8148956543692</v>
      </c>
      <c r="R2304" s="47" t="n">
        <f aca="false">SUM(D2304,I2304,N2304)</f>
        <v>274099841.729492</v>
      </c>
      <c r="S2304" s="41" t="n">
        <f aca="false">R2304*100/$R$2</f>
        <v>99.3085296756921</v>
      </c>
      <c r="U2304" s="41" t="n">
        <f aca="false">[1]Plan1!$B2299</f>
        <v>13.46</v>
      </c>
    </row>
    <row r="2305" customFormat="false" ht="15" hidden="false" customHeight="false" outlineLevel="0" collapsed="false">
      <c r="A2305" s="46" t="n">
        <v>44303</v>
      </c>
      <c r="B2305" s="41" t="n">
        <f aca="false">[2]Plan1!$C2300</f>
        <v>-0.07</v>
      </c>
      <c r="C2305" s="41" t="n">
        <f aca="false">$E$5 + B2305</f>
        <v>780.93</v>
      </c>
      <c r="D2305" s="47" t="n">
        <f aca="false">IF(C2305&gt;$E$5,$E$2+$E$1,(IF(C2305&gt;764.99,C2305^3*3486.59308-C2305^2*7860012.00812+C2305*5908819377.96283-1481278321001.59,IF(C2305&gt;752.99,C2305^3*3588.471445-C2305^2*8028757.56264+C2305*5988077680.84934-1488767378546.26,C2305^3*899.851852-C2305^2*1969009.674601+C2305*1435480406.01138-348666163343.76))))-$E$1</f>
        <v>148172892.606689</v>
      </c>
      <c r="E2305" s="47" t="n">
        <f aca="false">D2305*100/$E$2</f>
        <v>99.4588845792757</v>
      </c>
      <c r="G2305" s="41" t="n">
        <f aca="false">[3]Plan1!$C2300</f>
        <v>-0.11</v>
      </c>
      <c r="H2305" s="41" t="n">
        <f aca="false">$J$5 + G2305</f>
        <v>759.89</v>
      </c>
      <c r="I2305" s="47" t="n">
        <f aca="false">IF(H2305&gt;$J$5,$J$2+$J$1,(IF(H2305&gt;739.99,H2305^3*2498.244218-H2305^2*5471052.355142+H2305*3994605728.77515-972400879260.135,H2305^3*1396.138889-H2305^2*3002770.071427+H2305*2152080038.43115-513963640099.415)))-$J$1</f>
        <v>87113155.9401856</v>
      </c>
      <c r="J2305" s="47" t="n">
        <f aca="false">I2305*100/$J$2</f>
        <v>99.0570062453111</v>
      </c>
      <c r="L2305" s="41" t="n">
        <f aca="false">[4]Plan1!$C2300</f>
        <v>-0.11</v>
      </c>
      <c r="M2305" s="41" t="n">
        <f aca="false">$O$5 + L2305</f>
        <v>838.67</v>
      </c>
      <c r="N2305" s="47" t="n">
        <f aca="false">IF(M2305&gt;$O$5,$O$2+$O$1,(M2305^3*3270.5936-M2305^2*8015778.389801+M2305*6549018422.82398-1783686174686.87))-$O$1</f>
        <v>38521180.3994141</v>
      </c>
      <c r="O2305" s="41" t="n">
        <f aca="false">N2305*100/$O$2</f>
        <v>98.5527407743205</v>
      </c>
      <c r="R2305" s="47" t="n">
        <f aca="false">SUM(D2305,I2305,N2305)</f>
        <v>273807228.946289</v>
      </c>
      <c r="S2305" s="41" t="n">
        <f aca="false">R2305*100/$R$2</f>
        <v>99.2025137616337</v>
      </c>
      <c r="U2305" s="41" t="n">
        <f aca="false">[1]Plan1!$B2300</f>
        <v>13.24</v>
      </c>
    </row>
    <row r="2306" customFormat="false" ht="15" hidden="false" customHeight="false" outlineLevel="0" collapsed="false">
      <c r="A2306" s="46" t="n">
        <v>44304</v>
      </c>
      <c r="B2306" s="41" t="n">
        <f aca="false">[2]Plan1!$C2301</f>
        <v>-0.09</v>
      </c>
      <c r="C2306" s="41" t="n">
        <f aca="false">$E$5 + B2306</f>
        <v>780.91</v>
      </c>
      <c r="D2306" s="47" t="n">
        <f aca="false">IF(C2306&gt;$E$5,$E$2+$E$1,(IF(C2306&gt;764.99,C2306^3*3486.59308-C2306^2*7860012.00812+C2306*5908819377.96283-1481278321001.59,IF(C2306&gt;752.99,C2306^3*3588.471445-C2306^2*8028757.56264+C2306*5988077680.84934-1488767378546.26,C2306^3*899.851852-C2306^2*1969009.674601+C2306*1435480406.01138-348666163343.76))))-$E$1</f>
        <v>147943119.7771</v>
      </c>
      <c r="E2306" s="47" t="n">
        <f aca="false">D2306*100/$E$2</f>
        <v>99.3046529318023</v>
      </c>
      <c r="G2306" s="41" t="n">
        <f aca="false">[3]Plan1!$C2301</f>
        <v>-0.13</v>
      </c>
      <c r="H2306" s="41" t="n">
        <f aca="false">$J$5 + G2306</f>
        <v>759.87</v>
      </c>
      <c r="I2306" s="47" t="n">
        <f aca="false">IF(H2306&gt;$J$5,$J$2+$J$1,(IF(H2306&gt;739.99,H2306^3*2498.244218-H2306^2*5471052.355142+H2306*3994605728.77515-972400879260.135,H2306^3*1396.138889-H2306^2*3002770.071427+H2306*2152080038.43115-513963640099.415)))-$J$1</f>
        <v>86962958.9123535</v>
      </c>
      <c r="J2306" s="47" t="n">
        <f aca="false">I2306*100/$J$2</f>
        <v>98.8862161073186</v>
      </c>
      <c r="L2306" s="41" t="n">
        <f aca="false">[4]Plan1!$C2301</f>
        <v>-0.12</v>
      </c>
      <c r="M2306" s="41" t="n">
        <f aca="false">$O$5 + L2306</f>
        <v>838.66</v>
      </c>
      <c r="N2306" s="47" t="n">
        <f aca="false">IF(M2306&gt;$O$5,$O$2+$O$1,(M2306^3*3270.5936-M2306^2*8015778.389801+M2306*6549018422.82398-1783686174686.87))-$O$1</f>
        <v>38470010.2631836</v>
      </c>
      <c r="O2306" s="41" t="n">
        <f aca="false">N2306*100/$O$2</f>
        <v>98.4218268947608</v>
      </c>
      <c r="R2306" s="47" t="n">
        <f aca="false">SUM(D2306,I2306,N2306)</f>
        <v>273376088.952637</v>
      </c>
      <c r="S2306" s="41" t="n">
        <f aca="false">R2306*100/$R$2</f>
        <v>99.0463083490955</v>
      </c>
      <c r="U2306" s="41" t="n">
        <f aca="false">[1]Plan1!$B2301</f>
        <v>13.46</v>
      </c>
    </row>
    <row r="2307" customFormat="false" ht="15" hidden="false" customHeight="false" outlineLevel="0" collapsed="false">
      <c r="A2307" s="46" t="n">
        <v>44305</v>
      </c>
      <c r="B2307" s="41" t="n">
        <f aca="false">[2]Plan1!$C2302</f>
        <v>-0.1</v>
      </c>
      <c r="C2307" s="41" t="n">
        <f aca="false">$E$5 + B2307</f>
        <v>780.9</v>
      </c>
      <c r="D2307" s="47" t="n">
        <f aca="false">IF(C2307&gt;$E$5,$E$2+$E$1,(IF(C2307&gt;764.99,C2307^3*3486.59308-C2307^2*7860012.00812+C2307*5908819377.96283-1481278321001.59,IF(C2307&gt;752.99,C2307^3*3588.471445-C2307^2*8028757.56264+C2307*5988077680.84934-1488767378546.26,C2307^3*899.851852-C2307^2*1969009.674601+C2307*1435480406.01138-348666163343.76))))-$E$1</f>
        <v>147828325.813232</v>
      </c>
      <c r="E2307" s="47" t="n">
        <f aca="false">D2307*100/$E$2</f>
        <v>99.2275991643972</v>
      </c>
      <c r="G2307" s="41" t="n">
        <f aca="false">[3]Plan1!$C2302</f>
        <v>-0.13</v>
      </c>
      <c r="H2307" s="41" t="n">
        <f aca="false">$J$5 + G2307</f>
        <v>759.87</v>
      </c>
      <c r="I2307" s="47" t="n">
        <f aca="false">IF(H2307&gt;$J$5,$J$2+$J$1,(IF(H2307&gt;739.99,H2307^3*2498.244218-H2307^2*5471052.355142+H2307*3994605728.77515-972400879260.135,H2307^3*1396.138889-H2307^2*3002770.071427+H2307*2152080038.43115-513963640099.415)))-$J$1</f>
        <v>86962958.9123535</v>
      </c>
      <c r="J2307" s="47" t="n">
        <f aca="false">I2307*100/$J$2</f>
        <v>98.8862161073186</v>
      </c>
      <c r="L2307" s="41" t="n">
        <f aca="false">[4]Plan1!$C2302</f>
        <v>-0.13</v>
      </c>
      <c r="M2307" s="41" t="n">
        <f aca="false">$O$5 + L2307</f>
        <v>838.65</v>
      </c>
      <c r="N2307" s="47" t="n">
        <f aca="false">IF(M2307&gt;$O$5,$O$2+$O$1,(M2307^3*3270.5936-M2307^2*8015778.389801+M2307*6549018422.82398-1783686174686.87))-$O$1</f>
        <v>38418882.7202148</v>
      </c>
      <c r="O2307" s="41" t="n">
        <f aca="false">N2307*100/$O$2</f>
        <v>98.2910219859708</v>
      </c>
      <c r="R2307" s="47" t="n">
        <f aca="false">SUM(D2307,I2307,N2307)</f>
        <v>273210167.445801</v>
      </c>
      <c r="S2307" s="41" t="n">
        <f aca="false">R2307*100/$R$2</f>
        <v>98.9861936814566</v>
      </c>
      <c r="U2307" s="41" t="n">
        <f aca="false">[1]Plan1!$B2302</f>
        <v>14.13</v>
      </c>
    </row>
    <row r="2308" customFormat="false" ht="15" hidden="false" customHeight="false" outlineLevel="0" collapsed="false">
      <c r="A2308" s="46" t="n">
        <v>44306</v>
      </c>
      <c r="B2308" s="41" t="n">
        <f aca="false">[2]Plan1!$C2303</f>
        <v>-0.11</v>
      </c>
      <c r="C2308" s="41" t="n">
        <f aca="false">$E$5 + B2308</f>
        <v>780.89</v>
      </c>
      <c r="D2308" s="47" t="n">
        <f aca="false">IF(C2308&gt;$E$5,$E$2+$E$1,(IF(C2308&gt;764.99,C2308^3*3486.59308-C2308^2*7860012.00812+C2308*5908819377.96283-1481278321001.59,IF(C2308&gt;752.99,C2308^3*3588.471445-C2308^2*8028757.56264+C2308*5988077680.84934-1488767378546.26,C2308^3*899.851852-C2308^2*1969009.674601+C2308*1435480406.01138-348666163343.76))))-$E$1</f>
        <v>147713593.453857</v>
      </c>
      <c r="E2308" s="47" t="n">
        <f aca="false">D2308*100/$E$2</f>
        <v>99.1505867481053</v>
      </c>
      <c r="G2308" s="41" t="n">
        <f aca="false">[3]Plan1!$C2303</f>
        <v>-0.14</v>
      </c>
      <c r="H2308" s="41" t="n">
        <f aca="false">$J$5 + G2308</f>
        <v>759.86</v>
      </c>
      <c r="I2308" s="47" t="n">
        <f aca="false">IF(H2308&gt;$J$5,$J$2+$J$1,(IF(H2308&gt;739.99,H2308^3*2498.244218-H2308^2*5471052.355142+H2308*3994605728.77515-972400879260.135,H2308^3*1396.138889-H2308^2*3002770.071427+H2308*2152080038.43115-513963640099.415)))-$J$1</f>
        <v>86887927.5959473</v>
      </c>
      <c r="J2308" s="47" t="n">
        <f aca="false">I2308*100/$J$2</f>
        <v>98.8008974491018</v>
      </c>
      <c r="L2308" s="41" t="n">
        <f aca="false">[4]Plan1!$C2303</f>
        <v>-0.14</v>
      </c>
      <c r="M2308" s="41" t="n">
        <f aca="false">$O$5 + L2308</f>
        <v>838.64</v>
      </c>
      <c r="N2308" s="47" t="n">
        <f aca="false">IF(M2308&gt;$O$5,$O$2+$O$1,(M2308^3*3270.5936-M2308^2*8015778.389801+M2308*6549018422.82398-1783686174686.87))-$O$1</f>
        <v>38367797.7519531</v>
      </c>
      <c r="O2308" s="41" t="n">
        <f aca="false">N2308*100/$O$2</f>
        <v>98.1603260004802</v>
      </c>
      <c r="R2308" s="47" t="n">
        <f aca="false">SUM(D2308,I2308,N2308)</f>
        <v>272969318.801758</v>
      </c>
      <c r="S2308" s="41" t="n">
        <f aca="false">R2308*100/$R$2</f>
        <v>98.8989323223716</v>
      </c>
      <c r="U2308" s="41" t="n">
        <f aca="false">[1]Plan1!$B2303</f>
        <v>13.46</v>
      </c>
    </row>
    <row r="2309" customFormat="false" ht="15" hidden="false" customHeight="false" outlineLevel="0" collapsed="false">
      <c r="A2309" s="46" t="n">
        <v>44307</v>
      </c>
      <c r="B2309" s="41" t="n">
        <f aca="false">[2]Plan1!$C2304</f>
        <v>-0.12</v>
      </c>
      <c r="C2309" s="41" t="n">
        <f aca="false">$E$5 + B2309</f>
        <v>780.88</v>
      </c>
      <c r="D2309" s="47" t="n">
        <f aca="false">IF(C2309&gt;$E$5,$E$2+$E$1,(IF(C2309&gt;764.99,C2309^3*3486.59308-C2309^2*7860012.00812+C2309*5908819377.96283-1481278321001.59,IF(C2309&gt;752.99,C2309^3*3588.471445-C2309^2*8028757.56264+C2309*5988077680.84934-1488767378546.26,C2309^3*899.851852-C2309^2*1969009.674601+C2309*1435480406.01138-348666163343.76))))-$E$1</f>
        <v>147598922.680908</v>
      </c>
      <c r="E2309" s="47" t="n">
        <f aca="false">D2309*100/$E$2</f>
        <v>99.0736156708001</v>
      </c>
      <c r="G2309" s="41" t="n">
        <f aca="false">[3]Plan1!$C2304</f>
        <v>-0.14</v>
      </c>
      <c r="H2309" s="41" t="n">
        <f aca="false">$J$5 + G2309</f>
        <v>759.86</v>
      </c>
      <c r="I2309" s="47" t="n">
        <f aca="false">IF(H2309&gt;$J$5,$J$2+$J$1,(IF(H2309&gt;739.99,H2309^3*2498.244218-H2309^2*5471052.355142+H2309*3994605728.77515-972400879260.135,H2309^3*1396.138889-H2309^2*3002770.071427+H2309*2152080038.43115-513963640099.415)))-$J$1</f>
        <v>86887927.5959473</v>
      </c>
      <c r="J2309" s="47" t="n">
        <f aca="false">I2309*100/$J$2</f>
        <v>98.8008974491018</v>
      </c>
      <c r="L2309" s="41" t="n">
        <f aca="false">[4]Plan1!$C2304</f>
        <v>-0.16</v>
      </c>
      <c r="M2309" s="41" t="n">
        <f aca="false">$O$5 + L2309</f>
        <v>838.62</v>
      </c>
      <c r="N2309" s="47" t="n">
        <f aca="false">IF(M2309&gt;$O$5,$O$2+$O$1,(M2309^3*3270.5936-M2309^2*8015778.389801+M2309*6549018422.82398-1783686174686.87))-$O$1</f>
        <v>38265755.4609375</v>
      </c>
      <c r="O2309" s="41" t="n">
        <f aca="false">N2309*100/$O$2</f>
        <v>97.8992605982727</v>
      </c>
      <c r="R2309" s="47" t="n">
        <f aca="false">SUM(D2309,I2309,N2309)</f>
        <v>272752605.737793</v>
      </c>
      <c r="S2309" s="41" t="n">
        <f aca="false">R2309*100/$R$2</f>
        <v>98.8204154738829</v>
      </c>
      <c r="U2309" s="41" t="n">
        <f aca="false">[1]Plan1!$B2304</f>
        <v>13.02</v>
      </c>
    </row>
    <row r="2310" customFormat="false" ht="15" hidden="false" customHeight="false" outlineLevel="0" collapsed="false">
      <c r="A2310" s="46" t="n">
        <v>44308</v>
      </c>
      <c r="B2310" s="41" t="n">
        <f aca="false">[2]Plan1!$C2305</f>
        <v>-0.14</v>
      </c>
      <c r="C2310" s="41" t="n">
        <f aca="false">$E$5 + B2310</f>
        <v>780.86</v>
      </c>
      <c r="D2310" s="47" t="n">
        <f aca="false">IF(C2310&gt;$E$5,$E$2+$E$1,(IF(C2310&gt;764.99,C2310^3*3486.59308-C2310^2*7860012.00812+C2310*5908819377.96283-1481278321001.59,IF(C2310&gt;752.99,C2310^3*3588.471445-C2310^2*8028757.56264+C2310*5988077680.84934-1488767378546.26,C2310^3*899.851852-C2310^2*1969009.674601+C2310*1435480406.01138-348666163343.76))))-$E$1</f>
        <v>147369765.806396</v>
      </c>
      <c r="E2310" s="47" t="n">
        <f aca="false">D2310*100/$E$2</f>
        <v>98.9197974741539</v>
      </c>
      <c r="G2310" s="41" t="n">
        <f aca="false">[3]Plan1!$C2305</f>
        <v>-0.15</v>
      </c>
      <c r="H2310" s="41" t="n">
        <f aca="false">$J$5 + G2310</f>
        <v>759.85</v>
      </c>
      <c r="I2310" s="47" t="n">
        <f aca="false">IF(H2310&gt;$J$5,$J$2+$J$1,(IF(H2310&gt;739.99,H2310^3*2498.244218-H2310^2*5471052.355142+H2310*3994605728.77515-972400879260.135,H2310^3*1396.138889-H2310^2*3002770.071427+H2310*2152080038.43115-513963640099.415)))-$J$1</f>
        <v>86812941.0598145</v>
      </c>
      <c r="J2310" s="47" t="n">
        <f aca="false">I2310*100/$J$2</f>
        <v>98.7156297108612</v>
      </c>
      <c r="L2310" s="41" t="n">
        <f aca="false">[4]Plan1!$C2305</f>
        <v>-0.17</v>
      </c>
      <c r="M2310" s="41" t="n">
        <f aca="false">$O$5 + L2310</f>
        <v>838.61</v>
      </c>
      <c r="N2310" s="47" t="n">
        <f aca="false">IF(M2310&gt;$O$5,$O$2+$O$1,(M2310^3*3270.5936-M2310^2*8015778.389801+M2310*6549018422.82398-1783686174686.87))-$O$1</f>
        <v>38214798.0976563</v>
      </c>
      <c r="O2310" s="41" t="n">
        <f aca="false">N2310*100/$O$2</f>
        <v>97.7688910778705</v>
      </c>
      <c r="R2310" s="47" t="n">
        <f aca="false">SUM(D2310,I2310,N2310)</f>
        <v>272397504.963867</v>
      </c>
      <c r="S2310" s="41" t="n">
        <f aca="false">R2310*100/$R$2</f>
        <v>98.6917596690391</v>
      </c>
      <c r="U2310" s="41" t="n">
        <f aca="false">[1]Plan1!$B2305</f>
        <v>13.24</v>
      </c>
    </row>
    <row r="2311" customFormat="false" ht="15" hidden="false" customHeight="false" outlineLevel="0" collapsed="false">
      <c r="A2311" s="46" t="n">
        <v>44309</v>
      </c>
      <c r="B2311" s="41" t="n">
        <f aca="false">[2]Plan1!$C2306</f>
        <v>-0.16</v>
      </c>
      <c r="C2311" s="41" t="n">
        <f aca="false">$E$5 + B2311</f>
        <v>780.84</v>
      </c>
      <c r="D2311" s="47" t="n">
        <f aca="false">IF(C2311&gt;$E$5,$E$2+$E$1,(IF(C2311&gt;764.99,C2311^3*3486.59308-C2311^2*7860012.00812+C2311*5908819377.96283-1481278321001.59,IF(C2311&gt;752.99,C2311^3*3588.471445-C2311^2*8028757.56264+C2311*5988077680.84934-1488767378546.26,C2311^3*899.851852-C2311^2*1969009.674601+C2311*1435480406.01138-348666163343.76))))-$E$1</f>
        <v>147140855.020264</v>
      </c>
      <c r="E2311" s="47" t="n">
        <f aca="false">D2311*100/$E$2</f>
        <v>98.7661444607288</v>
      </c>
      <c r="G2311" s="41" t="n">
        <f aca="false">[3]Plan1!$C2306</f>
        <v>-0.16</v>
      </c>
      <c r="H2311" s="41" t="n">
        <f aca="false">$J$5 + G2311</f>
        <v>759.84</v>
      </c>
      <c r="I2311" s="47" t="n">
        <f aca="false">IF(H2311&gt;$J$5,$J$2+$J$1,(IF(H2311&gt;739.99,H2311^3*2498.244218-H2311^2*5471052.355142+H2311*3994605728.77515-972400879260.135,H2311^3*1396.138889-H2311^2*3002770.071427+H2311*2152080038.43115-513963640099.415)))-$J$1</f>
        <v>86737999.2868652</v>
      </c>
      <c r="J2311" s="47" t="n">
        <f aca="false">I2311*100/$J$2</f>
        <v>98.6304128731638</v>
      </c>
      <c r="L2311" s="41" t="n">
        <f aca="false">[4]Plan1!$C2306</f>
        <v>-0.18</v>
      </c>
      <c r="M2311" s="41" t="n">
        <f aca="false">$O$5 + L2311</f>
        <v>838.6</v>
      </c>
      <c r="N2311" s="47" t="n">
        <f aca="false">IF(M2311&gt;$O$5,$O$2+$O$1,(M2311^3*3270.5936-M2311^2*8015778.389801+M2311*6549018422.82398-1783686174686.87))-$O$1</f>
        <v>38163883.2299805</v>
      </c>
      <c r="O2311" s="41" t="n">
        <f aca="false">N2311*100/$O$2</f>
        <v>97.6386302783939</v>
      </c>
      <c r="R2311" s="47" t="n">
        <f aca="false">SUM(D2311,I2311,N2311)</f>
        <v>272042737.537109</v>
      </c>
      <c r="S2311" s="41" t="n">
        <f aca="false">R2311*100/$R$2</f>
        <v>98.5632246384975</v>
      </c>
      <c r="U2311" s="41" t="n">
        <f aca="false">[1]Plan1!$B2306</f>
        <v>13.46</v>
      </c>
    </row>
    <row r="2312" customFormat="false" ht="15" hidden="false" customHeight="false" outlineLevel="0" collapsed="false">
      <c r="A2312" s="46" t="n">
        <v>44310</v>
      </c>
      <c r="B2312" s="41" t="n">
        <f aca="false">[2]Plan1!$C2307</f>
        <v>-0.17</v>
      </c>
      <c r="C2312" s="41" t="n">
        <f aca="false">$E$5 + B2312</f>
        <v>780.83</v>
      </c>
      <c r="D2312" s="47" t="n">
        <f aca="false">IF(C2312&gt;$E$5,$E$2+$E$1,(IF(C2312&gt;764.99,C2312^3*3486.59308-C2312^2*7860012.00812+C2312*5908819377.96283-1481278321001.59,IF(C2312&gt;752.99,C2312^3*3588.471445-C2312^2*8028757.56264+C2312*5988077680.84934-1488767378546.26,C2312^3*899.851852-C2312^2*1969009.674601+C2312*1435480406.01138-348666163343.76))))-$E$1</f>
        <v>147026491.857666</v>
      </c>
      <c r="E2312" s="47" t="n">
        <f aca="false">D2312*100/$E$2</f>
        <v>98.6893798623679</v>
      </c>
      <c r="G2312" s="41" t="n">
        <f aca="false">[3]Plan1!$C2307</f>
        <v>-0.18</v>
      </c>
      <c r="H2312" s="41" t="n">
        <f aca="false">$J$5 + G2312</f>
        <v>759.82</v>
      </c>
      <c r="I2312" s="47" t="n">
        <f aca="false">IF(H2312&gt;$J$5,$J$2+$J$1,(IF(H2312&gt;739.99,H2312^3*2498.244218-H2312^2*5471052.355142+H2312*3994605728.77515-972400879260.135,H2312^3*1396.138889-H2312^2*3002770.071427+H2312*2152080038.43115-513963640099.415)))-$J$1</f>
        <v>86588249.9748535</v>
      </c>
      <c r="J2312" s="47" t="n">
        <f aca="false">I2312*100/$J$2</f>
        <v>98.4601318361025</v>
      </c>
      <c r="L2312" s="41" t="n">
        <f aca="false">[4]Plan1!$C2307</f>
        <v>-0.19</v>
      </c>
      <c r="M2312" s="41" t="n">
        <f aca="false">$O$5 + L2312</f>
        <v>838.59</v>
      </c>
      <c r="N2312" s="47" t="n">
        <f aca="false">IF(M2312&gt;$O$5,$O$2+$O$1,(M2312^3*3270.5936-M2312^2*8015778.389801+M2312*6549018422.82398-1783686174686.87))-$O$1</f>
        <v>38113010.8393555</v>
      </c>
      <c r="O2312" s="41" t="n">
        <f aca="false">N2312*100/$O$2</f>
        <v>97.5084781523725</v>
      </c>
      <c r="R2312" s="47" t="n">
        <f aca="false">SUM(D2312,I2312,N2312)</f>
        <v>271727752.671875</v>
      </c>
      <c r="S2312" s="41" t="n">
        <f aca="false">R2312*100/$R$2</f>
        <v>98.449103143063</v>
      </c>
      <c r="U2312" s="41" t="n">
        <f aca="false">[1]Plan1!$B2307</f>
        <v>12.15</v>
      </c>
    </row>
    <row r="2313" customFormat="false" ht="15" hidden="false" customHeight="false" outlineLevel="0" collapsed="false">
      <c r="A2313" s="46" t="n">
        <v>44311</v>
      </c>
      <c r="B2313" s="41" t="n">
        <f aca="false">[2]Plan1!$C2308</f>
        <v>-0.19</v>
      </c>
      <c r="C2313" s="41" t="n">
        <f aca="false">$E$5 + B2313</f>
        <v>780.81</v>
      </c>
      <c r="D2313" s="47" t="n">
        <f aca="false">IF(C2313&gt;$E$5,$E$2+$E$1,(IF(C2313&gt;764.99,C2313^3*3486.59308-C2313^2*7860012.00812+C2313*5908819377.96283-1481278321001.59,IF(C2313&gt;752.99,C2313^3*3588.471445-C2313^2*8028757.56264+C2313*5988077680.84934-1488767378546.26,C2313^3*899.851852-C2313^2*1969009.674601+C2313*1435480406.01138-348666163343.76))))-$E$1</f>
        <v>146797949.891846</v>
      </c>
      <c r="E2313" s="47" t="n">
        <f aca="false">D2313*100/$E$2</f>
        <v>98.5359744141772</v>
      </c>
      <c r="G2313" s="41" t="n">
        <f aca="false">[3]Plan1!$C2308</f>
        <v>-0.19</v>
      </c>
      <c r="H2313" s="41" t="n">
        <f aca="false">$J$5 + G2313</f>
        <v>759.81</v>
      </c>
      <c r="I2313" s="47" t="n">
        <f aca="false">IF(H2313&gt;$J$5,$J$2+$J$1,(IF(H2313&gt;739.99,H2313^3*2498.244218-H2313^2*5471052.355142+H2313*3994605728.77515-972400879260.135,H2313^3*1396.138889-H2313^2*3002770.071427+H2313*2152080038.43115-513963640099.415)))-$J$1</f>
        <v>86513442.404541</v>
      </c>
      <c r="J2313" s="47" t="n">
        <f aca="false">I2313*100/$J$2</f>
        <v>98.375067601204</v>
      </c>
      <c r="L2313" s="41" t="n">
        <f aca="false">[4]Plan1!$C2308</f>
        <v>-0.21</v>
      </c>
      <c r="M2313" s="41" t="n">
        <f aca="false">$O$5 + L2313</f>
        <v>838.57</v>
      </c>
      <c r="N2313" s="47" t="n">
        <f aca="false">IF(M2313&gt;$O$5,$O$2+$O$1,(M2313^3*3270.5936-M2313^2*8015778.389801+M2313*6549018422.82398-1783686174686.87))-$O$1</f>
        <v>38011393.4082031</v>
      </c>
      <c r="O2313" s="41" t="n">
        <f aca="false">N2313*100/$O$2</f>
        <v>97.248499713325</v>
      </c>
      <c r="R2313" s="47" t="n">
        <f aca="false">SUM(D2313,I2313,N2313)</f>
        <v>271322785.70459</v>
      </c>
      <c r="S2313" s="41" t="n">
        <f aca="false">R2313*100/$R$2</f>
        <v>98.3023804239452</v>
      </c>
      <c r="U2313" s="41" t="n">
        <f aca="false">[1]Plan1!$B2308</f>
        <v>13.46</v>
      </c>
    </row>
    <row r="2314" customFormat="false" ht="15" hidden="false" customHeight="false" outlineLevel="0" collapsed="false">
      <c r="A2314" s="46" t="n">
        <v>44312</v>
      </c>
      <c r="B2314" s="41" t="n">
        <f aca="false">[2]Plan1!$C2309</f>
        <v>-0.2</v>
      </c>
      <c r="C2314" s="41" t="n">
        <f aca="false">$E$5 + B2314</f>
        <v>780.8</v>
      </c>
      <c r="D2314" s="47" t="n">
        <f aca="false">IF(C2314&gt;$E$5,$E$2+$E$1,(IF(C2314&gt;764.99,C2314^3*3486.59308-C2314^2*7860012.00812+C2314*5908819377.96283-1481278321001.59,IF(C2314&gt;752.99,C2314^3*3588.471445-C2314^2*8028757.56264+C2314*5988077680.84934-1488767378546.26,C2314^3*899.851852-C2314^2*1969009.674601+C2314*1435480406.01138-348666163343.76))))-$E$1</f>
        <v>146683771.045654</v>
      </c>
      <c r="E2314" s="47" t="n">
        <f aca="false">D2314*100/$E$2</f>
        <v>98.4593335355052</v>
      </c>
      <c r="G2314" s="41" t="n">
        <f aca="false">[3]Plan1!$C2309</f>
        <v>-0.2</v>
      </c>
      <c r="H2314" s="41" t="n">
        <f aca="false">$J$5 + G2314</f>
        <v>759.8</v>
      </c>
      <c r="I2314" s="47" t="n">
        <f aca="false">IF(H2314&gt;$J$5,$J$2+$J$1,(IF(H2314&gt;739.99,H2314^3*2498.244218-H2314^2*5471052.355142+H2314*3994605728.77515-972400879260.135,H2314^3*1396.138889-H2314^2*3002770.071427+H2314*2152080038.43115-513963640099.415)))-$J$1</f>
        <v>86438679.5383301</v>
      </c>
      <c r="J2314" s="47" t="n">
        <f aca="false">I2314*100/$J$2</f>
        <v>98.2900541996661</v>
      </c>
      <c r="L2314" s="41" t="n">
        <f aca="false">[4]Plan1!$C2309</f>
        <v>-0.23</v>
      </c>
      <c r="M2314" s="41" t="n">
        <f aca="false">$O$5 + L2314</f>
        <v>838.55</v>
      </c>
      <c r="N2314" s="47" t="n">
        <f aca="false">IF(M2314&gt;$O$5,$O$2+$O$1,(M2314^3*3270.5936-M2314^2*8015778.389801+M2314*6549018422.82398-1783686174686.87))-$O$1</f>
        <v>37909945.6455078</v>
      </c>
      <c r="O2314" s="41" t="n">
        <f aca="false">N2314*100/$O$2</f>
        <v>96.9889553547311</v>
      </c>
      <c r="R2314" s="47" t="n">
        <f aca="false">SUM(D2314,I2314,N2314)</f>
        <v>271032396.229492</v>
      </c>
      <c r="S2314" s="41" t="n">
        <f aca="false">R2314*100/$R$2</f>
        <v>98.1971700319096</v>
      </c>
      <c r="U2314" s="41" t="n">
        <f aca="false">[1]Plan1!$B2309</f>
        <v>13.24</v>
      </c>
    </row>
    <row r="2315" customFormat="false" ht="15" hidden="false" customHeight="false" outlineLevel="0" collapsed="false">
      <c r="A2315" s="46" t="n">
        <v>44313</v>
      </c>
      <c r="B2315" s="41" t="n">
        <f aca="false">[2]Plan1!$C2310</f>
        <v>-0.22</v>
      </c>
      <c r="C2315" s="41" t="n">
        <f aca="false">$E$5 + B2315</f>
        <v>780.78</v>
      </c>
      <c r="D2315" s="47" t="n">
        <f aca="false">IF(C2315&gt;$E$5,$E$2+$E$1,(IF(C2315&gt;764.99,C2315^3*3486.59308-C2315^2*7860012.00812+C2315*5908819377.96283-1481278321001.59,IF(C2315&gt;752.99,C2315^3*3588.471445-C2315^2*8028757.56264+C2315*5988077680.84934-1488767378546.26,C2315^3*899.851852-C2315^2*1969009.674601+C2315*1435480406.01138-348666163343.76))))-$E$1</f>
        <v>146455597.522217</v>
      </c>
      <c r="E2315" s="47" t="n">
        <f aca="false">D2315*100/$E$2</f>
        <v>98.3061753988692</v>
      </c>
      <c r="G2315" s="41" t="n">
        <f aca="false">[3]Plan1!$C2310</f>
        <v>-0.21</v>
      </c>
      <c r="H2315" s="41" t="n">
        <f aca="false">$J$5 + G2315</f>
        <v>759.79</v>
      </c>
      <c r="I2315" s="47" t="n">
        <f aca="false">IF(H2315&gt;$J$5,$J$2+$J$1,(IF(H2315&gt;739.99,H2315^3*2498.244218-H2315^2*5471052.355142+H2315*3994605728.77515-972400879260.135,H2315^3*1396.138889-H2315^2*3002770.071427+H2315*2152080038.43115-513963640099.415)))-$J$1</f>
        <v>86363961.361084</v>
      </c>
      <c r="J2315" s="47" t="n">
        <f aca="false">I2315*100/$J$2</f>
        <v>98.2050916142768</v>
      </c>
      <c r="L2315" s="41" t="n">
        <f aca="false">[4]Plan1!$C2310</f>
        <v>-0.24</v>
      </c>
      <c r="M2315" s="41" t="n">
        <f aca="false">$O$5 + L2315</f>
        <v>838.54</v>
      </c>
      <c r="N2315" s="47" t="n">
        <f aca="false">IF(M2315&gt;$O$5,$O$2+$O$1,(M2315^3*3270.5936-M2315^2*8015778.389801+M2315*6549018422.82398-1783686174686.87))-$O$1</f>
        <v>37859285.3408203</v>
      </c>
      <c r="O2315" s="41" t="n">
        <f aca="false">N2315*100/$O$2</f>
        <v>96.8593458302137</v>
      </c>
      <c r="R2315" s="47" t="n">
        <f aca="false">SUM(D2315,I2315,N2315)</f>
        <v>270678844.224121</v>
      </c>
      <c r="S2315" s="41" t="n">
        <f aca="false">R2315*100/$R$2</f>
        <v>98.0690753581012</v>
      </c>
      <c r="U2315" s="41" t="n">
        <f aca="false">[1]Plan1!$B2310</f>
        <v>12.36</v>
      </c>
    </row>
    <row r="2316" customFormat="false" ht="15" hidden="false" customHeight="false" outlineLevel="0" collapsed="false">
      <c r="A2316" s="46" t="n">
        <v>44314</v>
      </c>
      <c r="B2316" s="41" t="n">
        <f aca="false">[2]Plan1!$C2311</f>
        <v>-0.23</v>
      </c>
      <c r="C2316" s="41" t="n">
        <f aca="false">$E$5 + B2316</f>
        <v>780.77</v>
      </c>
      <c r="D2316" s="47" t="n">
        <f aca="false">IF(C2316&gt;$E$5,$E$2+$E$1,(IF(C2316&gt;764.99,C2316^3*3486.59308-C2316^2*7860012.00812+C2316*5908819377.96283-1481278321001.59,IF(C2316&gt;752.99,C2316^3*3588.471445-C2316^2*8028757.56264+C2316*5988077680.84934-1488767378546.26,C2316^3*899.851852-C2316^2*1969009.674601+C2316*1435480406.01138-348666163343.76))))-$E$1</f>
        <v>146341602.80249</v>
      </c>
      <c r="E2316" s="47" t="n">
        <f aca="false">D2316*100/$E$2</f>
        <v>98.2296581123907</v>
      </c>
      <c r="G2316" s="41" t="n">
        <f aca="false">[3]Plan1!$C2311</f>
        <v>-0.22</v>
      </c>
      <c r="H2316" s="41" t="n">
        <f aca="false">$J$5 + G2316</f>
        <v>759.78</v>
      </c>
      <c r="I2316" s="47" t="n">
        <f aca="false">IF(H2316&gt;$J$5,$J$2+$J$1,(IF(H2316&gt;739.99,H2316^3*2498.244218-H2316^2*5471052.355142+H2316*3994605728.77515-972400879260.135,H2316^3*1396.138889-H2316^2*3002770.071427+H2316*2152080038.43115-513963640099.415)))-$J$1</f>
        <v>86289287.8579102</v>
      </c>
      <c r="J2316" s="47" t="n">
        <f aca="false">I2316*100/$J$2</f>
        <v>98.1201798281015</v>
      </c>
      <c r="L2316" s="41" t="n">
        <f aca="false">[4]Plan1!$C2311</f>
        <v>-0.25</v>
      </c>
      <c r="M2316" s="41" t="n">
        <f aca="false">$O$5 + L2316</f>
        <v>838.53</v>
      </c>
      <c r="N2316" s="47" t="n">
        <f aca="false">IF(M2316&gt;$O$5,$O$2+$O$1,(M2316^3*3270.5936-M2316^2*8015778.389801+M2316*6549018422.82398-1783686174686.87))-$O$1</f>
        <v>37808667.3945313</v>
      </c>
      <c r="O2316" s="41" t="n">
        <f aca="false">N2316*100/$O$2</f>
        <v>96.729844675591</v>
      </c>
      <c r="R2316" s="47" t="n">
        <f aca="false">SUM(D2316,I2316,N2316)</f>
        <v>270439558.054932</v>
      </c>
      <c r="S2316" s="41" t="n">
        <f aca="false">R2316*100/$R$2</f>
        <v>97.9823800959514</v>
      </c>
      <c r="U2316" s="41" t="n">
        <f aca="false">[1]Plan1!$B2311</f>
        <v>13.68</v>
      </c>
    </row>
    <row r="2317" customFormat="false" ht="15" hidden="false" customHeight="false" outlineLevel="0" collapsed="false">
      <c r="A2317" s="46" t="n">
        <v>44315</v>
      </c>
      <c r="B2317" s="41" t="n">
        <f aca="false">[2]Plan1!$C2312</f>
        <v>-0.24</v>
      </c>
      <c r="C2317" s="41" t="n">
        <f aca="false">$E$5 + B2317</f>
        <v>780.76</v>
      </c>
      <c r="D2317" s="47" t="n">
        <f aca="false">IF(C2317&gt;$E$5,$E$2+$E$1,(IF(C2317&gt;764.99,C2317^3*3486.59308-C2317^2*7860012.00812+C2317*5908819377.96283-1481278321001.59,IF(C2317&gt;752.99,C2317^3*3588.471445-C2317^2*8028757.56264+C2317*5988077680.84934-1488767378546.26,C2317^3*899.851852-C2317^2*1969009.674601+C2317*1435480406.01138-348666163343.76))))-$E$1</f>
        <v>146227669.418213</v>
      </c>
      <c r="E2317" s="47" t="n">
        <f aca="false">D2317*100/$E$2</f>
        <v>98.1531819964344</v>
      </c>
      <c r="G2317" s="41" t="n">
        <f aca="false">[3]Plan1!$C2312</f>
        <v>-0.23</v>
      </c>
      <c r="H2317" s="41" t="n">
        <f aca="false">$J$5 + G2317</f>
        <v>759.77</v>
      </c>
      <c r="I2317" s="47" t="n">
        <f aca="false">IF(H2317&gt;$J$5,$J$2+$J$1,(IF(H2317&gt;739.99,H2317^3*2498.244218-H2317^2*5471052.355142+H2317*3994605728.77515-972400879260.135,H2317^3*1396.138889-H2317^2*3002770.071427+H2317*2152080038.43115-513963640099.415)))-$J$1</f>
        <v>86214659.0148926</v>
      </c>
      <c r="J2317" s="47" t="n">
        <f aca="false">I2317*100/$J$2</f>
        <v>98.0353188253162</v>
      </c>
      <c r="L2317" s="41" t="n">
        <f aca="false">[4]Plan1!$C2312</f>
        <v>-0.27</v>
      </c>
      <c r="M2317" s="41" t="n">
        <f aca="false">$O$5 + L2317</f>
        <v>838.51</v>
      </c>
      <c r="N2317" s="47" t="n">
        <f aca="false">IF(M2317&gt;$O$5,$O$2+$O$1,(M2317^3*3270.5936-M2317^2*8015778.389801+M2317*6549018422.82398-1783686174686.87))-$O$1</f>
        <v>37707558.5</v>
      </c>
      <c r="O2317" s="41" t="n">
        <f aca="false">N2317*100/$O$2</f>
        <v>96.4711672786525</v>
      </c>
      <c r="R2317" s="47" t="n">
        <f aca="false">SUM(D2317,I2317,N2317)</f>
        <v>270149886.933105</v>
      </c>
      <c r="S2317" s="41" t="n">
        <f aca="false">R2317*100/$R$2</f>
        <v>97.8774299689592</v>
      </c>
      <c r="U2317" s="41" t="n">
        <f aca="false">[1]Plan1!$B2312</f>
        <v>13.46</v>
      </c>
    </row>
    <row r="2318" customFormat="false" ht="15" hidden="false" customHeight="false" outlineLevel="0" collapsed="false">
      <c r="A2318" s="46" t="n">
        <v>44316</v>
      </c>
      <c r="B2318" s="41" t="n">
        <f aca="false">[2]Plan1!$C2313</f>
        <v>-0.25</v>
      </c>
      <c r="C2318" s="41" t="n">
        <f aca="false">$E$5 + B2318</f>
        <v>780.75</v>
      </c>
      <c r="D2318" s="47" t="n">
        <f aca="false">IF(C2318&gt;$E$5,$E$2+$E$1,(IF(C2318&gt;764.99,C2318^3*3486.59308-C2318^2*7860012.00812+C2318*5908819377.96283-1481278321001.59,IF(C2318&gt;752.99,C2318^3*3588.471445-C2318^2*8028757.56264+C2318*5988077680.84934-1488767378546.26,C2318^3*899.851852-C2318^2*1969009.674601+C2318*1435480406.01138-348666163343.76))))-$E$1</f>
        <v>146113797.346436</v>
      </c>
      <c r="E2318" s="47" t="n">
        <f aca="false">D2318*100/$E$2</f>
        <v>98.076747035596</v>
      </c>
      <c r="G2318" s="41" t="n">
        <f aca="false">[3]Plan1!$C2313</f>
        <v>-0.24</v>
      </c>
      <c r="H2318" s="41" t="n">
        <f aca="false">$J$5 + G2318</f>
        <v>759.76</v>
      </c>
      <c r="I2318" s="47" t="n">
        <f aca="false">IF(H2318&gt;$J$5,$J$2+$J$1,(IF(H2318&gt;739.99,H2318^3*2498.244218-H2318^2*5471052.355142+H2318*3994605728.77515-972400879260.135,H2318^3*1396.138889-H2318^2*3002770.071427+H2318*2152080038.43115-513963640099.415)))-$J$1</f>
        <v>86140074.8146973</v>
      </c>
      <c r="J2318" s="47" t="n">
        <f aca="false">I2318*100/$J$2</f>
        <v>97.9505085862104</v>
      </c>
      <c r="L2318" s="41" t="n">
        <f aca="false">[4]Plan1!$C2313</f>
        <v>-0.28</v>
      </c>
      <c r="M2318" s="41" t="n">
        <f aca="false">$O$5 + L2318</f>
        <v>838.5</v>
      </c>
      <c r="N2318" s="47" t="n">
        <f aca="false">IF(M2318&gt;$O$5,$O$2+$O$1,(M2318^3*3270.5936-M2318^2*8015778.389801+M2318*6549018422.82398-1783686174686.87))-$O$1</f>
        <v>37657067.5117188</v>
      </c>
      <c r="O2318" s="41" t="n">
        <f aca="false">N2318*100/$O$2</f>
        <v>96.3419909339008</v>
      </c>
      <c r="R2318" s="47" t="n">
        <f aca="false">SUM(D2318,I2318,N2318)</f>
        <v>269910939.672852</v>
      </c>
      <c r="S2318" s="41" t="n">
        <f aca="false">R2318*100/$R$2</f>
        <v>97.7908574961839</v>
      </c>
      <c r="U2318" s="41" t="n">
        <f aca="false">[1]Plan1!$B2313</f>
        <v>12.36</v>
      </c>
    </row>
    <row r="2319" customFormat="false" ht="15" hidden="false" customHeight="false" outlineLevel="0" collapsed="false">
      <c r="A2319" s="46" t="n">
        <v>44317</v>
      </c>
      <c r="B2319" s="41" t="n">
        <f aca="false">[2]Plan1!$C2314</f>
        <v>-0.27</v>
      </c>
      <c r="C2319" s="41" t="n">
        <f aca="false">$E$5 + B2319</f>
        <v>780.73</v>
      </c>
      <c r="D2319" s="47" t="n">
        <f aca="false">IF(C2319&gt;$E$5,$E$2+$E$1,(IF(C2319&gt;764.99,C2319^3*3486.59308-C2319^2*7860012.00812+C2319*5908819377.96283-1481278321001.59,IF(C2319&gt;752.99,C2319^3*3588.471445-C2319^2*8028757.56264+C2319*5988077680.84934-1488767378546.26,C2319^3*899.851852-C2319^2*1969009.674601+C2319*1435480406.01138-348666163343.76))))-$E$1</f>
        <v>145886237.057373</v>
      </c>
      <c r="E2319" s="47" t="n">
        <f aca="false">D2319*100/$E$2</f>
        <v>97.924000523555</v>
      </c>
      <c r="G2319" s="41" t="n">
        <f aca="false">[3]Plan1!$C2314</f>
        <v>-0.26</v>
      </c>
      <c r="H2319" s="41" t="n">
        <f aca="false">$J$5 + G2319</f>
        <v>759.74</v>
      </c>
      <c r="I2319" s="47" t="n">
        <f aca="false">IF(H2319&gt;$J$5,$J$2+$J$1,(IF(H2319&gt;739.99,H2319^3*2498.244218-H2319^2*5471052.355142+H2319*3994605728.77515-972400879260.135,H2319^3*1396.138889-H2319^2*3002770.071427+H2319*2152080038.43115-513963640099.415)))-$J$1</f>
        <v>85991040.2878418</v>
      </c>
      <c r="J2319" s="47" t="n">
        <f aca="false">I2319*100/$J$2</f>
        <v>97.781040336574</v>
      </c>
      <c r="L2319" s="41" t="n">
        <f aca="false">[4]Plan1!$C2314</f>
        <v>-0.3</v>
      </c>
      <c r="M2319" s="41" t="n">
        <f aca="false">$O$5 + L2319</f>
        <v>838.48</v>
      </c>
      <c r="N2319" s="47" t="n">
        <f aca="false">IF(M2319&gt;$O$5,$O$2+$O$1,(M2319^3*3270.5936-M2319^2*8015778.389801+M2319*6549018422.82398-1783686174686.87))-$O$1</f>
        <v>37556212.3564453</v>
      </c>
      <c r="O2319" s="41" t="n">
        <f aca="false">N2319*100/$O$2</f>
        <v>96.0839627044863</v>
      </c>
      <c r="R2319" s="47" t="n">
        <f aca="false">SUM(D2319,I2319,N2319)</f>
        <v>269433489.70166</v>
      </c>
      <c r="S2319" s="41" t="n">
        <f aca="false">R2319*100/$R$2</f>
        <v>97.6178736143489</v>
      </c>
      <c r="U2319" s="41" t="n">
        <f aca="false">[1]Plan1!$B2314</f>
        <v>13.02</v>
      </c>
    </row>
    <row r="2320" customFormat="false" ht="15" hidden="false" customHeight="false" outlineLevel="0" collapsed="false">
      <c r="A2320" s="46" t="n">
        <v>44318</v>
      </c>
      <c r="B2320" s="41" t="n">
        <f aca="false">[2]Plan1!$C2315</f>
        <v>-0.29</v>
      </c>
      <c r="C2320" s="41" t="n">
        <f aca="false">$E$5 + B2320</f>
        <v>780.71</v>
      </c>
      <c r="D2320" s="47" t="n">
        <f aca="false">IF(C2320&gt;$E$5,$E$2+$E$1,(IF(C2320&gt;764.99,C2320^3*3486.59308-C2320^2*7860012.00812+C2320*5908819377.96283-1481278321001.59,IF(C2320&gt;752.99,C2320^3*3588.471445-C2320^2*8028757.56264+C2320*5988077680.84934-1488767378546.26,C2320^3*899.851852-C2320^2*1969009.674601+C2320*1435480406.01138-348666163343.76))))-$E$1</f>
        <v>145658921.770264</v>
      </c>
      <c r="E2320" s="47" t="n">
        <f aca="false">D2320*100/$E$2</f>
        <v>97.7714184654877</v>
      </c>
      <c r="G2320" s="41" t="n">
        <f aca="false">[3]Plan1!$C2315</f>
        <v>-0.27</v>
      </c>
      <c r="H2320" s="41" t="n">
        <f aca="false">$J$5 + G2320</f>
        <v>759.73</v>
      </c>
      <c r="I2320" s="47" t="n">
        <f aca="false">IF(H2320&gt;$J$5,$J$2+$J$1,(IF(H2320&gt;739.99,H2320^3*2498.244218-H2320^2*5471052.355142+H2320*3994605728.77515-972400879260.135,H2320^3*1396.138889-H2320^2*3002770.071427+H2320*2152080038.43115-513963640099.415)))-$J$1</f>
        <v>85916589.9304199</v>
      </c>
      <c r="J2320" s="47" t="n">
        <f aca="false">I2320*100/$J$2</f>
        <v>97.696382291064</v>
      </c>
      <c r="L2320" s="41" t="n">
        <f aca="false">[4]Plan1!$C2315</f>
        <v>-0.31</v>
      </c>
      <c r="M2320" s="41" t="n">
        <f aca="false">$O$5 + L2320</f>
        <v>838.47</v>
      </c>
      <c r="N2320" s="47" t="n">
        <f aca="false">IF(M2320&gt;$O$5,$O$2+$O$1,(M2320^3*3270.5936-M2320^2*8015778.389801+M2320*6549018422.82398-1783686174686.87))-$O$1</f>
        <v>37505848.1479492</v>
      </c>
      <c r="O2320" s="41" t="n">
        <f aca="false">N2320*100/$O$2</f>
        <v>95.9551107136398</v>
      </c>
      <c r="R2320" s="47" t="n">
        <f aca="false">SUM(D2320,I2320,N2320)</f>
        <v>269081359.848633</v>
      </c>
      <c r="S2320" s="41" t="n">
        <f aca="false">R2320*100/$R$2</f>
        <v>97.4902941975261</v>
      </c>
      <c r="U2320" s="41" t="n">
        <f aca="false">[1]Plan1!$B2315</f>
        <v>13.24</v>
      </c>
    </row>
    <row r="2321" customFormat="false" ht="15" hidden="false" customHeight="false" outlineLevel="0" collapsed="false">
      <c r="A2321" s="46" t="n">
        <v>44319</v>
      </c>
      <c r="B2321" s="41" t="n">
        <f aca="false">[2]Plan1!$C2316</f>
        <v>-0.3</v>
      </c>
      <c r="C2321" s="41" t="n">
        <f aca="false">$E$5 + B2321</f>
        <v>780.7</v>
      </c>
      <c r="D2321" s="47" t="n">
        <f aca="false">IF(C2321&gt;$E$5,$E$2+$E$1,(IF(C2321&gt;764.99,C2321^3*3486.59308-C2321^2*7860012.00812+C2321*5908819377.96283-1481278321001.59,IF(C2321&gt;752.99,C2321^3*3588.471445-C2321^2*8028757.56264+C2321*5988077680.84934-1488767378546.26,C2321^3*899.851852-C2321^2*1969009.674601+C2321*1435480406.01138-348666163343.76))))-$E$1</f>
        <v>145545355.949463</v>
      </c>
      <c r="E2321" s="47" t="n">
        <f aca="false">D2321*100/$E$2</f>
        <v>97.6951890711331</v>
      </c>
      <c r="G2321" s="41" t="n">
        <f aca="false">[3]Plan1!$C2316</f>
        <v>-0.28</v>
      </c>
      <c r="H2321" s="41" t="n">
        <f aca="false">$J$5 + G2321</f>
        <v>759.72</v>
      </c>
      <c r="I2321" s="47" t="n">
        <f aca="false">IF(H2321&gt;$J$5,$J$2+$J$1,(IF(H2321&gt;739.99,H2321^3*2498.244218-H2321^2*5471052.355142+H2321*3994605728.77515-972400879260.135,H2321^3*1396.138889-H2321^2*3002770.071427+H2321*2152080038.43115-513963640099.415)))-$J$1</f>
        <v>85842184.1574707</v>
      </c>
      <c r="J2321" s="47" t="n">
        <f aca="false">I2321*100/$J$2</f>
        <v>97.6117749428837</v>
      </c>
      <c r="L2321" s="41" t="n">
        <f aca="false">[4]Plan1!$C2316</f>
        <v>-0.33</v>
      </c>
      <c r="M2321" s="41" t="n">
        <f aca="false">$O$5 + L2321</f>
        <v>838.45</v>
      </c>
      <c r="N2321" s="47" t="n">
        <f aca="false">IF(M2321&gt;$O$5,$O$2+$O$1,(M2321^3*3270.5936-M2321^2*8015778.389801+M2321*6549018422.82398-1783686174686.87))-$O$1</f>
        <v>37405246.3779297</v>
      </c>
      <c r="O2321" s="41" t="n">
        <f aca="false">N2321*100/$O$2</f>
        <v>95.6977307460643</v>
      </c>
      <c r="R2321" s="47" t="n">
        <f aca="false">SUM(D2321,I2321,N2321)</f>
        <v>268792786.484863</v>
      </c>
      <c r="S2321" s="41" t="n">
        <f aca="false">R2321*100/$R$2</f>
        <v>97.3857417969165</v>
      </c>
      <c r="U2321" s="41" t="n">
        <f aca="false">[1]Plan1!$B2316</f>
        <v>13.68</v>
      </c>
    </row>
    <row r="2322" customFormat="false" ht="15" hidden="false" customHeight="false" outlineLevel="0" collapsed="false">
      <c r="A2322" s="46" t="n">
        <v>44320</v>
      </c>
      <c r="B2322" s="41" t="n">
        <f aca="false">[2]Plan1!$C2317</f>
        <v>-0.32</v>
      </c>
      <c r="C2322" s="41" t="n">
        <f aca="false">$E$5 + B2322</f>
        <v>780.68</v>
      </c>
      <c r="D2322" s="47" t="n">
        <f aca="false">IF(C2322&gt;$E$5,$E$2+$E$1,(IF(C2322&gt;764.99,C2322^3*3486.59308-C2322^2*7860012.00812+C2322*5908819377.96283-1481278321001.59,IF(C2322&gt;752.99,C2322^3*3588.471445-C2322^2*8028757.56264+C2322*5988077680.84934-1488767378546.26,C2322^3*899.851852-C2322^2*1969009.674601+C2322*1435480406.01138-348666163343.76))))-$E$1</f>
        <v>145318407.851318</v>
      </c>
      <c r="E2322" s="47" t="n">
        <f aca="false">D2322*100/$E$2</f>
        <v>97.542853483282</v>
      </c>
      <c r="G2322" s="41" t="n">
        <f aca="false">[3]Plan1!$C2317</f>
        <v>-0.29</v>
      </c>
      <c r="H2322" s="41" t="n">
        <f aca="false">$J$5 + G2322</f>
        <v>759.71</v>
      </c>
      <c r="I2322" s="47" t="n">
        <f aca="false">IF(H2322&gt;$J$5,$J$2+$J$1,(IF(H2322&gt;739.99,H2322^3*2498.244218-H2322^2*5471052.355142+H2322*3994605728.77515-972400879260.135,H2322^3*1396.138889-H2322^2*3002770.071427+H2322*2152080038.43115-513963640099.415)))-$J$1</f>
        <v>85767822.953125</v>
      </c>
      <c r="J2322" s="47" t="n">
        <f aca="false">I2322*100/$J$2</f>
        <v>97.5272182739881</v>
      </c>
      <c r="L2322" s="41" t="n">
        <f aca="false">[4]Plan1!$C2317</f>
        <v>-0.33</v>
      </c>
      <c r="M2322" s="41" t="n">
        <f aca="false">$O$5 + L2322</f>
        <v>838.45</v>
      </c>
      <c r="N2322" s="47" t="n">
        <f aca="false">IF(M2322&gt;$O$5,$O$2+$O$1,(M2322^3*3270.5936-M2322^2*8015778.389801+M2322*6549018422.82398-1783686174686.87))-$O$1</f>
        <v>37405246.3779297</v>
      </c>
      <c r="O2322" s="41" t="n">
        <f aca="false">N2322*100/$O$2</f>
        <v>95.6977307460643</v>
      </c>
      <c r="R2322" s="47" t="n">
        <f aca="false">SUM(D2322,I2322,N2322)</f>
        <v>268491477.182373</v>
      </c>
      <c r="S2322" s="41" t="n">
        <f aca="false">R2322*100/$R$2</f>
        <v>97.2765750654835</v>
      </c>
      <c r="U2322" s="41" t="n">
        <f aca="false">[1]Plan1!$B2317</f>
        <v>11.94</v>
      </c>
    </row>
    <row r="2323" customFormat="false" ht="15" hidden="false" customHeight="false" outlineLevel="0" collapsed="false">
      <c r="A2323" s="46" t="n">
        <v>44321</v>
      </c>
      <c r="B2323" s="41" t="n">
        <f aca="false">[2]Plan1!$C2318</f>
        <v>-0.34</v>
      </c>
      <c r="C2323" s="41" t="n">
        <f aca="false">$E$5 + B2323</f>
        <v>780.66</v>
      </c>
      <c r="D2323" s="47" t="n">
        <f aca="false">IF(C2323&gt;$E$5,$E$2+$E$1,(IF(C2323&gt;764.99,C2323^3*3486.59308-C2323^2*7860012.00812+C2323*5908819377.96283-1481278321001.59,IF(C2323&gt;752.99,C2323^3*3588.471445-C2323^2*8028757.56264+C2323*5988077680.84934-1488767378546.26,C2323^3*899.851852-C2323^2*1969009.674601+C2323*1435480406.01138-348666163343.76))))-$E$1</f>
        <v>145091704.33374</v>
      </c>
      <c r="E2323" s="47" t="n">
        <f aca="false">D2323*100/$E$2</f>
        <v>97.3906820665548</v>
      </c>
      <c r="G2323" s="41" t="n">
        <f aca="false">[3]Plan1!$C2318</f>
        <v>-0.3</v>
      </c>
      <c r="H2323" s="41" t="n">
        <f aca="false">$J$5 + G2323</f>
        <v>759.7</v>
      </c>
      <c r="I2323" s="47" t="n">
        <f aca="false">IF(H2323&gt;$J$5,$J$2+$J$1,(IF(H2323&gt;739.99,H2323^3*2498.244218-H2323^2*5471052.355142+H2323*3994605728.77515-972400879260.135,H2323^3*1396.138889-H2323^2*3002770.071427+H2323*2152080038.43115-513963640099.415)))-$J$1</f>
        <v>85693506.3034668</v>
      </c>
      <c r="J2323" s="47" t="n">
        <f aca="false">I2323*100/$J$2</f>
        <v>97.4427122685533</v>
      </c>
      <c r="L2323" s="41" t="n">
        <f aca="false">[4]Plan1!$C2318</f>
        <v>-0.35</v>
      </c>
      <c r="M2323" s="41" t="n">
        <f aca="false">$O$5 + L2323</f>
        <v>838.43</v>
      </c>
      <c r="N2323" s="47" t="n">
        <f aca="false">IF(M2323&gt;$O$5,$O$2+$O$1,(M2323^3*3270.5936-M2323^2*8015778.389801+M2323*6549018422.82398-1783686174686.87))-$O$1</f>
        <v>37304813.3344727</v>
      </c>
      <c r="O2323" s="41" t="n">
        <f aca="false">N2323*100/$O$2</f>
        <v>95.4407824491957</v>
      </c>
      <c r="R2323" s="47" t="n">
        <f aca="false">SUM(D2323,I2323,N2323)</f>
        <v>268090023.97168</v>
      </c>
      <c r="S2323" s="41" t="n">
        <f aca="false">R2323*100/$R$2</f>
        <v>97.1311254080303</v>
      </c>
      <c r="U2323" s="41" t="n">
        <f aca="false">[1]Plan1!$B2318</f>
        <v>12.8</v>
      </c>
    </row>
    <row r="2324" customFormat="false" ht="15" hidden="false" customHeight="false" outlineLevel="0" collapsed="false">
      <c r="A2324" s="46" t="n">
        <v>44322</v>
      </c>
      <c r="B2324" s="41" t="n">
        <f aca="false">[2]Plan1!$C2319</f>
        <v>-0.36</v>
      </c>
      <c r="C2324" s="41" t="n">
        <f aca="false">$E$5 + B2324</f>
        <v>780.64</v>
      </c>
      <c r="D2324" s="47" t="n">
        <f aca="false">IF(C2324&gt;$E$5,$E$2+$E$1,(IF(C2324&gt;764.99,C2324^3*3486.59308-C2324^2*7860012.00812+C2324*5908819377.96283-1481278321001.59,IF(C2324&gt;752.99,C2324^3*3588.471445-C2324^2*8028757.56264+C2324*5988077680.84934-1488767378546.26,C2324^3*899.851852-C2324^2*1969009.674601+C2324*1435480406.01138-348666163343.76))))-$E$1</f>
        <v>144865245.232178</v>
      </c>
      <c r="E2324" s="47" t="n">
        <f aca="false">D2324*100/$E$2</f>
        <v>97.2386747104994</v>
      </c>
      <c r="G2324" s="41" t="n">
        <f aca="false">[3]Plan1!$C2319</f>
        <v>-0.32</v>
      </c>
      <c r="H2324" s="41" t="n">
        <f aca="false">$J$5 + G2324</f>
        <v>759.68</v>
      </c>
      <c r="I2324" s="47" t="n">
        <f aca="false">IF(H2324&gt;$J$5,$J$2+$J$1,(IF(H2324&gt;739.99,H2324^3*2498.244218-H2324^2*5471052.355142+H2324*3994605728.77515-972400879260.135,H2324^3*1396.138889-H2324^2*3002770.071427+H2324*2152080038.43115-513963640099.415)))-$J$1</f>
        <v>85545006.6066895</v>
      </c>
      <c r="J2324" s="47" t="n">
        <f aca="false">I2324*100/$J$2</f>
        <v>97.2738521781073</v>
      </c>
      <c r="L2324" s="41" t="n">
        <f aca="false">[4]Plan1!$C2319</f>
        <v>-0.36</v>
      </c>
      <c r="M2324" s="41" t="n">
        <f aca="false">$O$5 + L2324</f>
        <v>838.42</v>
      </c>
      <c r="N2324" s="47" t="n">
        <f aca="false">IF(M2324&gt;$O$5,$O$2+$O$1,(M2324^3*3270.5936-M2324^2*8015778.389801+M2324*6549018422.82398-1783686174686.87))-$O$1</f>
        <v>37254660.0351563</v>
      </c>
      <c r="O2324" s="41" t="n">
        <f aca="false">N2324*100/$O$2</f>
        <v>95.3124700492314</v>
      </c>
      <c r="R2324" s="47" t="n">
        <f aca="false">SUM(D2324,I2324,N2324)</f>
        <v>267664911.874023</v>
      </c>
      <c r="S2324" s="41" t="n">
        <f aca="false">R2324*100/$R$2</f>
        <v>96.9771039496478</v>
      </c>
      <c r="U2324" s="41" t="n">
        <f aca="false">[1]Plan1!$B2319</f>
        <v>13.24</v>
      </c>
    </row>
    <row r="2325" customFormat="false" ht="15" hidden="false" customHeight="false" outlineLevel="0" collapsed="false">
      <c r="A2325" s="46" t="n">
        <v>44323</v>
      </c>
      <c r="B2325" s="41" t="n">
        <f aca="false">[2]Plan1!$C2320</f>
        <v>-0.37</v>
      </c>
      <c r="C2325" s="41" t="n">
        <f aca="false">$E$5 + B2325</f>
        <v>780.63</v>
      </c>
      <c r="D2325" s="47" t="n">
        <f aca="false">IF(C2325&gt;$E$5,$E$2+$E$1,(IF(C2325&gt;764.99,C2325^3*3486.59308-C2325^2*7860012.00812+C2325*5908819377.96283-1481278321001.59,IF(C2325&gt;752.99,C2325^3*3588.471445-C2325^2*8028757.56264+C2325*5988077680.84934-1488767378546.26,C2325^3*899.851852-C2325^2*1969009.674601+C2325*1435480406.01138-348666163343.76))))-$E$1</f>
        <v>144752107.286377</v>
      </c>
      <c r="E2325" s="47" t="n">
        <f aca="false">D2325*100/$E$2</f>
        <v>97.1627325209735</v>
      </c>
      <c r="G2325" s="41" t="n">
        <f aca="false">[3]Plan1!$C2320</f>
        <v>-0.33</v>
      </c>
      <c r="H2325" s="41" t="n">
        <f aca="false">$J$5 + G2325</f>
        <v>759.67</v>
      </c>
      <c r="I2325" s="47" t="n">
        <f aca="false">IF(H2325&gt;$J$5,$J$2+$J$1,(IF(H2325&gt;739.99,H2325^3*2498.244218-H2325^2*5471052.355142+H2325*3994605728.77515-972400879260.135,H2325^3*1396.138889-H2325^2*3002770.071427+H2325*2152080038.43115-513963640099.415)))-$J$1</f>
        <v>85470823.5300293</v>
      </c>
      <c r="J2325" s="47" t="n">
        <f aca="false">I2325*100/$J$2</f>
        <v>97.1894980595047</v>
      </c>
      <c r="L2325" s="41" t="n">
        <f aca="false">[4]Plan1!$C2320</f>
        <v>-0.37</v>
      </c>
      <c r="M2325" s="41" t="n">
        <f aca="false">$O$5 + L2325</f>
        <v>838.41</v>
      </c>
      <c r="N2325" s="47" t="n">
        <f aca="false">IF(M2325&gt;$O$5,$O$2+$O$1,(M2325^3*3270.5936-M2325^2*8015778.389801+M2325*6549018422.82398-1783686174686.87))-$O$1</f>
        <v>37204548.8623047</v>
      </c>
      <c r="O2325" s="41" t="n">
        <f aca="false">N2325*100/$O$2</f>
        <v>95.1842654257819</v>
      </c>
      <c r="R2325" s="47" t="n">
        <f aca="false">SUM(D2325,I2325,N2325)</f>
        <v>267427479.678711</v>
      </c>
      <c r="S2325" s="41" t="n">
        <f aca="false">R2325*100/$R$2</f>
        <v>96.8910803968235</v>
      </c>
      <c r="U2325" s="41" t="n">
        <f aca="false">[1]Plan1!$B2320</f>
        <v>13.24</v>
      </c>
    </row>
    <row r="2326" customFormat="false" ht="15" hidden="false" customHeight="false" outlineLevel="0" collapsed="false">
      <c r="A2326" s="46" t="n">
        <v>44324</v>
      </c>
      <c r="B2326" s="41" t="n">
        <f aca="false">[2]Plan1!$C2321</f>
        <v>-0.39</v>
      </c>
      <c r="C2326" s="41" t="n">
        <f aca="false">$E$5 + B2326</f>
        <v>780.61</v>
      </c>
      <c r="D2326" s="47" t="n">
        <f aca="false">IF(C2326&gt;$E$5,$E$2+$E$1,(IF(C2326&gt;764.99,C2326^3*3486.59308-C2326^2*7860012.00812+C2326*5908819377.96283-1481278321001.59,IF(C2326&gt;752.99,C2326^3*3588.471445-C2326^2*8028757.56264+C2326*5988077680.84934-1488767378546.26,C2326^3*899.851852-C2326^2*1969009.674601+C2326*1435480406.01138-348666163343.76))))-$E$1</f>
        <v>144526014.493896</v>
      </c>
      <c r="E2326" s="47" t="n">
        <f aca="false">D2326*100/$E$2</f>
        <v>97.0109710445258</v>
      </c>
      <c r="G2326" s="41" t="n">
        <f aca="false">[3]Plan1!$C2321</f>
        <v>-0.35</v>
      </c>
      <c r="H2326" s="41" t="n">
        <f aca="false">$J$5 + G2326</f>
        <v>759.65</v>
      </c>
      <c r="I2326" s="47" t="n">
        <f aca="false">IF(H2326&gt;$J$5,$J$2+$J$1,(IF(H2326&gt;739.99,H2326^3*2498.244218-H2326^2*5471052.355142+H2326*3994605728.77515-972400879260.135,H2326^3*1396.138889-H2326^2*3002770.071427+H2326*2152080038.43115-513963640099.415)))-$J$1</f>
        <v>85322590.8435059</v>
      </c>
      <c r="J2326" s="47" t="n">
        <f aca="false">I2326*100/$J$2</f>
        <v>97.0209415883697</v>
      </c>
      <c r="L2326" s="41" t="n">
        <f aca="false">[4]Plan1!$C2321</f>
        <v>-0.39</v>
      </c>
      <c r="M2326" s="41" t="n">
        <f aca="false">$O$5 + L2326</f>
        <v>838.39</v>
      </c>
      <c r="N2326" s="47" t="n">
        <f aca="false">IF(M2326&gt;$O$5,$O$2+$O$1,(M2326^3*3270.5936-M2326^2*8015778.389801+M2326*6549018422.82398-1783686174686.87))-$O$1</f>
        <v>37104452.8017578</v>
      </c>
      <c r="O2326" s="41" t="n">
        <f aca="false">N2326*100/$O$2</f>
        <v>94.9281792673277</v>
      </c>
      <c r="R2326" s="47" t="n">
        <f aca="false">SUM(D2326,I2326,N2326)</f>
        <v>266953058.13916</v>
      </c>
      <c r="S2326" s="41" t="n">
        <f aca="false">R2326*100/$R$2</f>
        <v>96.719193739604</v>
      </c>
      <c r="U2326" s="41" t="n">
        <f aca="false">[1]Plan1!$B2321</f>
        <v>13.02</v>
      </c>
    </row>
    <row r="2327" customFormat="false" ht="15" hidden="false" customHeight="false" outlineLevel="0" collapsed="false">
      <c r="A2327" s="46" t="n">
        <v>44325</v>
      </c>
      <c r="B2327" s="41" t="n">
        <f aca="false">[2]Plan1!$C2322</f>
        <v>-0.41</v>
      </c>
      <c r="C2327" s="41" t="n">
        <f aca="false">$E$5 + B2327</f>
        <v>780.59</v>
      </c>
      <c r="D2327" s="47" t="n">
        <f aca="false">IF(C2327&gt;$E$5,$E$2+$E$1,(IF(C2327&gt;764.99,C2327^3*3486.59308-C2327^2*7860012.00812+C2327*5908819377.96283-1481278321001.59,IF(C2327&gt;752.99,C2327^3*3588.471445-C2327^2*8028757.56264+C2327*5988077680.84934-1488767378546.26,C2327^3*899.851852-C2327^2*1969009.674601+C2327*1435480406.01138-348666163343.76))))-$E$1</f>
        <v>144300165.698975</v>
      </c>
      <c r="E2327" s="47" t="n">
        <f aca="false">D2327*100/$E$2</f>
        <v>96.8593733478666</v>
      </c>
      <c r="G2327" s="41" t="n">
        <f aca="false">[3]Plan1!$C2322</f>
        <v>-0.36</v>
      </c>
      <c r="H2327" s="41" t="n">
        <f aca="false">$J$5 + G2327</f>
        <v>759.64</v>
      </c>
      <c r="I2327" s="47" t="n">
        <f aca="false">IF(H2327&gt;$J$5,$J$2+$J$1,(IF(H2327&gt;739.99,H2327^3*2498.244218-H2327^2*5471052.355142+H2327*3994605728.77515-972400879260.135,H2327^3*1396.138889-H2327^2*3002770.071427+H2327*2152080038.43115-513963640099.415)))-$J$1</f>
        <v>85248541.2041016</v>
      </c>
      <c r="J2327" s="47" t="n">
        <f aca="false">I2327*100/$J$2</f>
        <v>96.936739202246</v>
      </c>
      <c r="L2327" s="41" t="n">
        <f aca="false">[4]Plan1!$C2322</f>
        <v>-0.4</v>
      </c>
      <c r="M2327" s="41" t="n">
        <f aca="false">$O$5 + L2327</f>
        <v>838.38</v>
      </c>
      <c r="N2327" s="47" t="n">
        <f aca="false">IF(M2327&gt;$O$5,$O$2+$O$1,(M2327^3*3270.5936-M2327^2*8015778.389801+M2327*6549018422.82398-1783686174686.87))-$O$1</f>
        <v>37054467.8779297</v>
      </c>
      <c r="O2327" s="41" t="n">
        <f aca="false">N2327*100/$O$2</f>
        <v>94.8002976398807</v>
      </c>
      <c r="R2327" s="47" t="n">
        <f aca="false">SUM(D2327,I2327,N2327)</f>
        <v>266603174.781006</v>
      </c>
      <c r="S2327" s="41" t="n">
        <f aca="false">R2327*100/$R$2</f>
        <v>96.5924282455524</v>
      </c>
      <c r="U2327" s="41" t="n">
        <f aca="false">[1]Plan1!$B2322</f>
        <v>13.02</v>
      </c>
    </row>
    <row r="2328" customFormat="false" ht="15" hidden="false" customHeight="false" outlineLevel="0" collapsed="false">
      <c r="A2328" s="46" t="n">
        <v>44326</v>
      </c>
      <c r="B2328" s="41" t="n">
        <f aca="false">[2]Plan1!$C2323</f>
        <v>-0.43</v>
      </c>
      <c r="C2328" s="41" t="n">
        <f aca="false">$E$5 + B2328</f>
        <v>780.57</v>
      </c>
      <c r="D2328" s="47" t="n">
        <f aca="false">IF(C2328&gt;$E$5,$E$2+$E$1,(IF(C2328&gt;764.99,C2328^3*3486.59308-C2328^2*7860012.00812+C2328*5908819377.96283-1481278321001.59,IF(C2328&gt;752.99,C2328^3*3588.471445-C2328^2*8028757.56264+C2328*5988077680.84934-1488767378546.26,C2328^3*899.851852-C2328^2*1969009.674601+C2328*1435480406.01138-348666163343.76))))-$E$1</f>
        <v>144074560.734131</v>
      </c>
      <c r="E2328" s="47" t="n">
        <f aca="false">D2328*100/$E$2</f>
        <v>96.7079393185771</v>
      </c>
      <c r="G2328" s="41" t="n">
        <f aca="false">[3]Plan1!$C2323</f>
        <v>-0.37</v>
      </c>
      <c r="H2328" s="41" t="n">
        <f aca="false">$J$5 + G2328</f>
        <v>759.63</v>
      </c>
      <c r="I2328" s="47" t="n">
        <f aca="false">IF(H2328&gt;$J$5,$J$2+$J$1,(IF(H2328&gt;739.99,H2328^3*2498.244218-H2328^2*5471052.355142+H2328*3994605728.77515-972400879260.135,H2328^3*1396.138889-H2328^2*3002770.071427+H2328*2152080038.43115-513963640099.415)))-$J$1</f>
        <v>85174536.013916</v>
      </c>
      <c r="J2328" s="47" t="n">
        <f aca="false">I2328*100/$J$2</f>
        <v>96.8525873596537</v>
      </c>
      <c r="L2328" s="41" t="n">
        <f aca="false">[4]Plan1!$C2323</f>
        <v>-0.42</v>
      </c>
      <c r="M2328" s="41" t="n">
        <f aca="false">$O$5 + L2328</f>
        <v>838.36</v>
      </c>
      <c r="N2328" s="47" t="n">
        <f aca="false">IF(M2328&gt;$O$5,$O$2+$O$1,(M2328^3*3270.5936-M2328^2*8015778.389801+M2328*6549018422.82398-1783686174686.87))-$O$1</f>
        <v>36954624.1435547</v>
      </c>
      <c r="O2328" s="41" t="n">
        <f aca="false">N2328*100/$O$2</f>
        <v>94.5448570337058</v>
      </c>
      <c r="R2328" s="47" t="n">
        <f aca="false">SUM(D2328,I2328,N2328)</f>
        <v>266203720.891602</v>
      </c>
      <c r="S2328" s="41" t="n">
        <f aca="false">R2328*100/$R$2</f>
        <v>96.4477029579358</v>
      </c>
      <c r="U2328" s="41" t="n">
        <f aca="false">[1]Plan1!$B2323</f>
        <v>13.9</v>
      </c>
    </row>
    <row r="2329" customFormat="false" ht="15" hidden="false" customHeight="false" outlineLevel="0" collapsed="false">
      <c r="A2329" s="46" t="n">
        <v>44327</v>
      </c>
      <c r="B2329" s="41" t="n">
        <f aca="false">[2]Plan1!$C2324</f>
        <v>-0.45</v>
      </c>
      <c r="C2329" s="41" t="n">
        <f aca="false">$E$5 + B2329</f>
        <v>780.55</v>
      </c>
      <c r="D2329" s="47" t="n">
        <f aca="false">IF(C2329&gt;$E$5,$E$2+$E$1,(IF(C2329&gt;764.99,C2329^3*3486.59308-C2329^2*7860012.00812+C2329*5908819377.96283-1481278321001.59,IF(C2329&gt;752.99,C2329^3*3588.471445-C2329^2*8028757.56264+C2329*5988077680.84934-1488767378546.26,C2329^3*899.851852-C2329^2*1969009.674601+C2329*1435480406.01138-348666163343.76))))-$E$1</f>
        <v>143849199.432373</v>
      </c>
      <c r="E2329" s="47" t="n">
        <f aca="false">D2329*100/$E$2</f>
        <v>96.5566688445663</v>
      </c>
      <c r="G2329" s="41" t="n">
        <f aca="false">[3]Plan1!$C2324</f>
        <v>-0.39</v>
      </c>
      <c r="H2329" s="41" t="n">
        <f aca="false">$J$5 + G2329</f>
        <v>759.61</v>
      </c>
      <c r="I2329" s="47" t="n">
        <f aca="false">IF(H2329&gt;$J$5,$J$2+$J$1,(IF(H2329&gt;739.99,H2329^3*2498.244218-H2329^2*5471052.355142+H2329*3994605728.77515-972400879260.135,H2329^3*1396.138889-H2329^2*3002770.071427+H2329*2152080038.43115-513963640099.415)))-$J$1</f>
        <v>85026658.921875</v>
      </c>
      <c r="J2329" s="47" t="n">
        <f aca="false">I2329*100/$J$2</f>
        <v>96.6844352376033</v>
      </c>
      <c r="L2329" s="41" t="n">
        <f aca="false">[4]Plan1!$C2324</f>
        <v>-0.44</v>
      </c>
      <c r="M2329" s="41" t="n">
        <f aca="false">$O$5 + L2329</f>
        <v>838.34</v>
      </c>
      <c r="N2329" s="47" t="n">
        <f aca="false">IF(M2329&gt;$O$5,$O$2+$O$1,(M2329^3*3270.5936-M2329^2*8015778.389801+M2329*6549018422.82398-1783686174686.87))-$O$1</f>
        <v>36854948.4301758</v>
      </c>
      <c r="O2329" s="41" t="n">
        <f aca="false">N2329*100/$O$2</f>
        <v>94.2898462931139</v>
      </c>
      <c r="R2329" s="47" t="n">
        <f aca="false">SUM(D2329,I2329,N2329)</f>
        <v>265730806.784424</v>
      </c>
      <c r="S2329" s="41" t="n">
        <f aca="false">R2329*100/$R$2</f>
        <v>96.2763624553277</v>
      </c>
      <c r="U2329" s="41" t="n">
        <f aca="false">[1]Plan1!$B2324</f>
        <v>12.36</v>
      </c>
    </row>
    <row r="2330" customFormat="false" ht="15" hidden="false" customHeight="false" outlineLevel="0" collapsed="false">
      <c r="A2330" s="46" t="n">
        <v>44328</v>
      </c>
      <c r="B2330" s="41" t="n">
        <f aca="false">[2]Plan1!$C2325</f>
        <v>-0.47</v>
      </c>
      <c r="C2330" s="41" t="n">
        <f aca="false">$E$5 + B2330</f>
        <v>780.53</v>
      </c>
      <c r="D2330" s="47" t="n">
        <f aca="false">IF(C2330&gt;$E$5,$E$2+$E$1,(IF(C2330&gt;764.99,C2330^3*3486.59308-C2330^2*7860012.00812+C2330*5908819377.96283-1481278321001.59,IF(C2330&gt;752.99,C2330^3*3588.471445-C2330^2*8028757.56264+C2330*5988077680.84934-1488767378546.26,C2330^3*899.851852-C2330^2*1969009.674601+C2330*1435480406.01138-348666163343.76))))-$E$1</f>
        <v>143624081.623779</v>
      </c>
      <c r="E2330" s="47" t="n">
        <f aca="false">D2330*100/$E$2</f>
        <v>96.4055618117766</v>
      </c>
      <c r="G2330" s="41" t="n">
        <f aca="false">[3]Plan1!$C2325</f>
        <v>-0.4</v>
      </c>
      <c r="H2330" s="41" t="n">
        <f aca="false">$J$5 + G2330</f>
        <v>759.6</v>
      </c>
      <c r="I2330" s="47" t="n">
        <f aca="false">IF(H2330&gt;$J$5,$J$2+$J$1,(IF(H2330&gt;739.99,H2330^3*2498.244218-H2330^2*5471052.355142+H2330*3994605728.77515-972400879260.135,H2330^3*1396.138889-H2330^2*3002770.071427+H2330*2152080038.43115-513963640099.415)))-$J$1</f>
        <v>84952786.9902344</v>
      </c>
      <c r="J2330" s="47" t="n">
        <f aca="false">I2330*100/$J$2</f>
        <v>96.6004349242763</v>
      </c>
      <c r="L2330" s="41" t="n">
        <f aca="false">[4]Plan1!$C2325</f>
        <v>-0.45</v>
      </c>
      <c r="M2330" s="41" t="n">
        <f aca="false">$O$5 + L2330</f>
        <v>838.33</v>
      </c>
      <c r="N2330" s="47" t="n">
        <f aca="false">IF(M2330&gt;$O$5,$O$2+$O$1,(M2330^3*3270.5936-M2330^2*8015778.389801+M2330*6549018422.82398-1783686174686.87))-$O$1</f>
        <v>36805173.5341797</v>
      </c>
      <c r="O2330" s="41" t="n">
        <f aca="false">N2330*100/$O$2</f>
        <v>94.1625020017057</v>
      </c>
      <c r="R2330" s="47" t="n">
        <f aca="false">SUM(D2330,I2330,N2330)</f>
        <v>265382042.148193</v>
      </c>
      <c r="S2330" s="41" t="n">
        <f aca="false">R2330*100/$R$2</f>
        <v>96.1500022830329</v>
      </c>
      <c r="U2330" s="41" t="n">
        <f aca="false">[1]Plan1!$B2325</f>
        <v>10.08</v>
      </c>
    </row>
    <row r="2331" customFormat="false" ht="15" hidden="false" customHeight="false" outlineLevel="0" collapsed="false">
      <c r="A2331" s="46" t="n">
        <v>44329</v>
      </c>
      <c r="B2331" s="41" t="n">
        <f aca="false">[2]Plan1!$C2326</f>
        <v>-0.48</v>
      </c>
      <c r="C2331" s="41" t="n">
        <f aca="false">$E$5 + B2331</f>
        <v>780.52</v>
      </c>
      <c r="D2331" s="47" t="n">
        <f aca="false">IF(C2331&gt;$E$5,$E$2+$E$1,(IF(C2331&gt;764.99,C2331^3*3486.59308-C2331^2*7860012.00812+C2331*5908819377.96283-1481278321001.59,IF(C2331&gt;752.99,C2331^3*3588.471445-C2331^2*8028757.56264+C2331*5988077680.84934-1488767378546.26,C2331^3*899.851852-C2331^2*1969009.674601+C2331*1435480406.01138-348666163343.76))))-$E$1</f>
        <v>143511613.977295</v>
      </c>
      <c r="E2331" s="47" t="n">
        <f aca="false">D2331*100/$E$2</f>
        <v>96.3300695508522</v>
      </c>
      <c r="G2331" s="41" t="n">
        <f aca="false">[3]Plan1!$C2326</f>
        <v>-0.42</v>
      </c>
      <c r="H2331" s="41" t="n">
        <f aca="false">$J$5 + G2331</f>
        <v>759.58</v>
      </c>
      <c r="I2331" s="47" t="n">
        <f aca="false">IF(H2331&gt;$J$5,$J$2+$J$1,(IF(H2331&gt;739.99,H2331^3*2498.244218-H2331^2*5471052.355142+H2331*3994605728.77515-972400879260.135,H2331^3*1396.138889-H2331^2*3002770.071427+H2331*2152080038.43115-513963640099.415)))-$J$1</f>
        <v>84805176.2785645</v>
      </c>
      <c r="J2331" s="47" t="n">
        <f aca="false">I2331*100/$J$2</f>
        <v>96.4325857052927</v>
      </c>
      <c r="L2331" s="41" t="n">
        <f aca="false">[4]Plan1!$C2326</f>
        <v>-0.47</v>
      </c>
      <c r="M2331" s="41" t="n">
        <f aca="false">$O$5 + L2331</f>
        <v>838.31</v>
      </c>
      <c r="N2331" s="47" t="n">
        <f aca="false">IF(M2331&gt;$O$5,$O$2+$O$1,(M2331^3*3270.5936-M2331^2*8015778.389801+M2331*6549018422.82398-1783686174686.87))-$O$1</f>
        <v>36705749.5576172</v>
      </c>
      <c r="O2331" s="41" t="n">
        <f aca="false">N2331*100/$O$2</f>
        <v>93.9081353055837</v>
      </c>
      <c r="R2331" s="47" t="n">
        <f aca="false">SUM(D2331,I2331,N2331)</f>
        <v>265022539.813477</v>
      </c>
      <c r="S2331" s="41" t="n">
        <f aca="false">R2331*100/$R$2</f>
        <v>96.0197517580766</v>
      </c>
      <c r="U2331" s="41" t="n">
        <f aca="false">[1]Plan1!$B2326</f>
        <v>11.1</v>
      </c>
    </row>
    <row r="2332" customFormat="false" ht="15" hidden="false" customHeight="false" outlineLevel="0" collapsed="false">
      <c r="A2332" s="46" t="n">
        <v>44330</v>
      </c>
      <c r="B2332" s="41" t="n">
        <f aca="false">[2]Plan1!$C2327</f>
        <v>-0.5</v>
      </c>
      <c r="C2332" s="41" t="n">
        <f aca="false">$E$5 + B2332</f>
        <v>780.5</v>
      </c>
      <c r="D2332" s="47" t="n">
        <f aca="false">IF(C2332&gt;$E$5,$E$2+$E$1,(IF(C2332&gt;764.99,C2332^3*3486.59308-C2332^2*7860012.00812+C2332*5908819377.96283-1481278321001.59,IF(C2332&gt;752.99,C2332^3*3588.471445-C2332^2*8028757.56264+C2332*5988077680.84934-1488767378546.26,C2332^3*899.851852-C2332^2*1969009.674601+C2332*1435480406.01138-348666163343.76))))-$E$1</f>
        <v>143286861.098389</v>
      </c>
      <c r="E2332" s="47" t="n">
        <f aca="false">D2332*100/$E$2</f>
        <v>96.1792074717718</v>
      </c>
      <c r="G2332" s="41" t="n">
        <f aca="false">[3]Plan1!$C2327</f>
        <v>-0.44</v>
      </c>
      <c r="H2332" s="41" t="n">
        <f aca="false">$J$5 + G2332</f>
        <v>759.56</v>
      </c>
      <c r="I2332" s="47" t="n">
        <f aca="false">IF(H2332&gt;$J$5,$J$2+$J$1,(IF(H2332&gt;739.99,H2332^3*2498.244218-H2332^2*5471052.355142+H2332*3994605728.77515-972400879260.135,H2332^3*1396.138889-H2332^2*3002770.071427+H2332*2152080038.43115-513963640099.415)))-$J$1</f>
        <v>84657743.0041504</v>
      </c>
      <c r="J2332" s="47" t="n">
        <f aca="false">I2332*100/$J$2</f>
        <v>96.2649382515094</v>
      </c>
      <c r="L2332" s="41" t="n">
        <f aca="false">[4]Plan1!$C2327</f>
        <v>-0.48</v>
      </c>
      <c r="M2332" s="41" t="n">
        <f aca="false">$O$5 + L2332</f>
        <v>838.3</v>
      </c>
      <c r="N2332" s="47" t="n">
        <f aca="false">IF(M2332&gt;$O$5,$O$2+$O$1,(M2332^3*3270.5936-M2332^2*8015778.389801+M2332*6549018422.82398-1783686174686.87))-$O$1</f>
        <v>36656100.4404297</v>
      </c>
      <c r="O2332" s="41" t="n">
        <f aca="false">N2332*100/$O$2</f>
        <v>93.7811128071785</v>
      </c>
      <c r="R2332" s="47" t="n">
        <f aca="false">SUM(D2332,I2332,N2332)</f>
        <v>264600704.542969</v>
      </c>
      <c r="S2332" s="41" t="n">
        <f aca="false">R2332*100/$R$2</f>
        <v>95.8669175199568</v>
      </c>
      <c r="U2332" s="41" t="n">
        <f aca="false">[1]Plan1!$B2327</f>
        <v>11.3</v>
      </c>
    </row>
    <row r="2333" customFormat="false" ht="15" hidden="false" customHeight="false" outlineLevel="0" collapsed="false">
      <c r="A2333" s="46" t="n">
        <v>44331</v>
      </c>
      <c r="B2333" s="41" t="n">
        <f aca="false">[2]Plan1!$C2328</f>
        <v>-0.53</v>
      </c>
      <c r="C2333" s="41" t="n">
        <f aca="false">$E$5 + B2333</f>
        <v>780.47</v>
      </c>
      <c r="D2333" s="47" t="n">
        <f aca="false">IF(C2333&gt;$E$5,$E$2+$E$1,(IF(C2333&gt;764.99,C2333^3*3486.59308-C2333^2*7860012.00812+C2333*5908819377.96283-1481278321001.59,IF(C2333&gt;752.99,C2333^3*3588.471445-C2333^2*8028757.56264+C2333*5988077680.84934-1488767378546.26,C2333^3*899.851852-C2333^2*1969009.674601+C2333*1435480406.01138-348666163343.76))))-$E$1</f>
        <v>142950187.495361</v>
      </c>
      <c r="E2333" s="47" t="n">
        <f aca="false">D2333*100/$E$2</f>
        <v>95.9532202453952</v>
      </c>
      <c r="G2333" s="41" t="n">
        <f aca="false">[3]Plan1!$C2328</f>
        <v>-0.45</v>
      </c>
      <c r="H2333" s="41" t="n">
        <f aca="false">$J$5 + G2333</f>
        <v>759.55</v>
      </c>
      <c r="I2333" s="47" t="n">
        <f aca="false">IF(H2333&gt;$J$5,$J$2+$J$1,(IF(H2333&gt;739.99,H2333^3*2498.244218-H2333^2*5471052.355142+H2333*3994605728.77515-972400879260.135,H2333^3*1396.138889-H2333^2*3002770.071427+H2333*2152080038.43115-513963640099.415)))-$J$1</f>
        <v>84584092.8693848</v>
      </c>
      <c r="J2333" s="47" t="n">
        <f aca="false">I2333*100/$J$2</f>
        <v>96.1811901450298</v>
      </c>
      <c r="L2333" s="41" t="n">
        <f aca="false">[4]Plan1!$C2328</f>
        <v>-0.5</v>
      </c>
      <c r="M2333" s="41" t="n">
        <f aca="false">$O$5 + L2333</f>
        <v>838.28</v>
      </c>
      <c r="N2333" s="47" t="n">
        <f aca="false">IF(M2333&gt;$O$5,$O$2+$O$1,(M2333^3*3270.5936-M2333^2*8015778.389801+M2333*6549018422.82398-1783686174686.87))-$O$1</f>
        <v>36556927.8481445</v>
      </c>
      <c r="O2333" s="41" t="n">
        <f aca="false">N2333*100/$O$2</f>
        <v>93.5273892535891</v>
      </c>
      <c r="R2333" s="47" t="n">
        <f aca="false">SUM(D2333,I2333,N2333)</f>
        <v>264091208.212891</v>
      </c>
      <c r="S2333" s="41" t="n">
        <f aca="false">R2333*100/$R$2</f>
        <v>95.6823229901097</v>
      </c>
      <c r="U2333" s="41" t="n">
        <f aca="false">[1]Plan1!$B2328</f>
        <v>11.3</v>
      </c>
    </row>
    <row r="2334" customFormat="false" ht="15" hidden="false" customHeight="false" outlineLevel="0" collapsed="false">
      <c r="A2334" s="46" t="n">
        <v>44332</v>
      </c>
      <c r="B2334" s="41" t="n">
        <f aca="false">[2]Plan1!$C2329</f>
        <v>-0.55</v>
      </c>
      <c r="C2334" s="41" t="n">
        <f aca="false">$E$5 + B2334</f>
        <v>780.45</v>
      </c>
      <c r="D2334" s="47" t="n">
        <f aca="false">IF(C2334&gt;$E$5,$E$2+$E$1,(IF(C2334&gt;764.99,C2334^3*3486.59308-C2334^2*7860012.00812+C2334*5908819377.96283-1481278321001.59,IF(C2334&gt;752.99,C2334^3*3588.471445-C2334^2*8028757.56264+C2334*5988077680.84934-1488767378546.26,C2334^3*899.851852-C2334^2*1969009.674601+C2334*1435480406.01138-348666163343.76))))-$E$1</f>
        <v>142726041.994873</v>
      </c>
      <c r="E2334" s="47" t="n">
        <f aca="false">D2334*100/$E$2</f>
        <v>95.8027658601845</v>
      </c>
      <c r="G2334" s="41" t="n">
        <f aca="false">[3]Plan1!$C2329</f>
        <v>-0.46</v>
      </c>
      <c r="H2334" s="41" t="n">
        <f aca="false">$J$5 + G2334</f>
        <v>759.54</v>
      </c>
      <c r="I2334" s="47" t="n">
        <f aca="false">IF(H2334&gt;$J$5,$J$2+$J$1,(IF(H2334&gt;739.99,H2334^3*2498.244218-H2334^2*5471052.355142+H2334*3994605728.77515-972400879260.135,H2334^3*1396.138889-H2334^2*3002770.071427+H2334*2152080038.43115-513963640099.415)))-$J$1</f>
        <v>84510487.0480957</v>
      </c>
      <c r="J2334" s="47" t="n">
        <f aca="false">I2334*100/$J$2</f>
        <v>96.0974924277283</v>
      </c>
      <c r="L2334" s="41" t="n">
        <f aca="false">[4]Plan1!$C2329</f>
        <v>-0.52</v>
      </c>
      <c r="M2334" s="41" t="n">
        <f aca="false">$O$5 + L2334</f>
        <v>838.26</v>
      </c>
      <c r="N2334" s="47" t="n">
        <f aca="false">IF(M2334&gt;$O$5,$O$2+$O$1,(M2334^3*3270.5936-M2334^2*8015778.389801+M2334*6549018422.82398-1783686174686.87))-$O$1</f>
        <v>36457922.6489258</v>
      </c>
      <c r="O2334" s="41" t="n">
        <f aca="false">N2334*100/$O$2</f>
        <v>93.274093959085</v>
      </c>
      <c r="R2334" s="47" t="n">
        <f aca="false">SUM(D2334,I2334,N2334)</f>
        <v>263694451.691895</v>
      </c>
      <c r="S2334" s="41" t="n">
        <f aca="false">R2334*100/$R$2</f>
        <v>95.5385749802942</v>
      </c>
      <c r="U2334" s="41" t="n">
        <f aca="false">[1]Plan1!$B2329</f>
        <v>11.94</v>
      </c>
    </row>
    <row r="2335" customFormat="false" ht="15" hidden="false" customHeight="false" outlineLevel="0" collapsed="false">
      <c r="A2335" s="46" t="n">
        <v>44333</v>
      </c>
      <c r="B2335" s="41" t="n">
        <f aca="false">[2]Plan1!$C2330</f>
        <v>-0.56</v>
      </c>
      <c r="C2335" s="41" t="n">
        <f aca="false">$E$5 + B2335</f>
        <v>780.44</v>
      </c>
      <c r="D2335" s="47" t="n">
        <f aca="false">IF(C2335&gt;$E$5,$E$2+$E$1,(IF(C2335&gt;764.99,C2335^3*3486.59308-C2335^2*7860012.00812+C2335*5908819377.96283-1481278321001.59,IF(C2335&gt;752.99,C2335^3*3588.471445-C2335^2*8028757.56264+C2335*5988077680.84934-1488767378546.26,C2335^3*899.851852-C2335^2*1969009.674601+C2335*1435480406.01138-348666163343.76))))-$E$1</f>
        <v>142614060.250732</v>
      </c>
      <c r="E2335" s="47" t="n">
        <f aca="false">D2335*100/$E$2</f>
        <v>95.7275997540936</v>
      </c>
      <c r="G2335" s="41" t="n">
        <f aca="false">[3]Plan1!$C2330</f>
        <v>-0.47</v>
      </c>
      <c r="H2335" s="41" t="n">
        <f aca="false">$J$5 + G2335</f>
        <v>759.53</v>
      </c>
      <c r="I2335" s="47" t="n">
        <f aca="false">IF(H2335&gt;$J$5,$J$2+$J$1,(IF(H2335&gt;739.99,H2335^3*2498.244218-H2335^2*5471052.355142+H2335*3994605728.77515-972400879260.135,H2335^3*1396.138889-H2335^2*3002770.071427+H2335*2152080038.43115-513963640099.415)))-$J$1</f>
        <v>84436925.5263672</v>
      </c>
      <c r="J2335" s="47" t="n">
        <f aca="false">I2335*100/$J$2</f>
        <v>96.0138450837809</v>
      </c>
      <c r="L2335" s="41" t="n">
        <f aca="false">[4]Plan1!$C2330</f>
        <v>-0.54</v>
      </c>
      <c r="M2335" s="41" t="n">
        <f aca="false">$O$5 + L2335</f>
        <v>838.24</v>
      </c>
      <c r="N2335" s="47" t="n">
        <f aca="false">IF(M2335&gt;$O$5,$O$2+$O$1,(M2335^3*3270.5936-M2335^2*8015778.389801+M2335*6549018422.82398-1783686174686.87))-$O$1</f>
        <v>36359084.6855469</v>
      </c>
      <c r="O2335" s="41" t="n">
        <f aca="false">N2335*100/$O$2</f>
        <v>93.0212265214171</v>
      </c>
      <c r="R2335" s="47" t="n">
        <f aca="false">SUM(D2335,I2335,N2335)</f>
        <v>263410070.462646</v>
      </c>
      <c r="S2335" s="41" t="n">
        <f aca="false">R2335*100/$R$2</f>
        <v>95.4355414230116</v>
      </c>
      <c r="U2335" s="41" t="n">
        <f aca="false">[1]Plan1!$B2330</f>
        <v>13.02</v>
      </c>
    </row>
    <row r="2336" customFormat="false" ht="15" hidden="false" customHeight="false" outlineLevel="0" collapsed="false">
      <c r="A2336" s="46" t="n">
        <v>44334</v>
      </c>
      <c r="B2336" s="41" t="n">
        <f aca="false">[2]Plan1!$C2331</f>
        <v>-0.58</v>
      </c>
      <c r="C2336" s="41" t="n">
        <f aca="false">$E$5 + B2336</f>
        <v>780.42</v>
      </c>
      <c r="D2336" s="47" t="n">
        <f aca="false">IF(C2336&gt;$E$5,$E$2+$E$1,(IF(C2336&gt;764.99,C2336^3*3486.59308-C2336^2*7860012.00812+C2336*5908819377.96283-1481278321001.59,IF(C2336&gt;752.99,C2336^3*3588.471445-C2336^2*8028757.56264+C2336*5988077680.84934-1488767378546.26,C2336^3*899.851852-C2336^2*1969009.674601+C2336*1435480406.01138-348666163343.76))))-$E$1</f>
        <v>142390278.673584</v>
      </c>
      <c r="E2336" s="47" t="n">
        <f aca="false">D2336*100/$E$2</f>
        <v>95.5773896470962</v>
      </c>
      <c r="G2336" s="41" t="n">
        <f aca="false">[3]Plan1!$C2331</f>
        <v>-0.48</v>
      </c>
      <c r="H2336" s="41" t="n">
        <f aca="false">$J$5 + G2336</f>
        <v>759.52</v>
      </c>
      <c r="I2336" s="47" t="n">
        <f aca="false">IF(H2336&gt;$J$5,$J$2+$J$1,(IF(H2336&gt;739.99,H2336^3*2498.244218-H2336^2*5471052.355142+H2336*3994605728.77515-972400879260.135,H2336^3*1396.138889-H2336^2*3002770.071427+H2336*2152080038.43115-513963640099.415)))-$J$1</f>
        <v>84363408.2888184</v>
      </c>
      <c r="J2336" s="47" t="n">
        <f aca="false">I2336*100/$J$2</f>
        <v>95.9302480956978</v>
      </c>
      <c r="L2336" s="41" t="n">
        <f aca="false">[4]Plan1!$C2331</f>
        <v>-0.55</v>
      </c>
      <c r="M2336" s="41" t="n">
        <f aca="false">$O$5 + L2336</f>
        <v>838.23</v>
      </c>
      <c r="N2336" s="47" t="n">
        <f aca="false">IF(M2336&gt;$O$5,$O$2+$O$1,(M2336^3*3270.5936-M2336^2*8015778.389801+M2336*6549018422.82398-1783686174686.87))-$O$1</f>
        <v>36309728.3681641</v>
      </c>
      <c r="O2336" s="41" t="n">
        <f aca="false">N2336*100/$O$2</f>
        <v>92.8949531231939</v>
      </c>
      <c r="R2336" s="47" t="n">
        <f aca="false">SUM(D2336,I2336,N2336)</f>
        <v>263063415.330566</v>
      </c>
      <c r="S2336" s="41" t="n">
        <f aca="false">R2336*100/$R$2</f>
        <v>95.3099455406711</v>
      </c>
      <c r="U2336" s="41" t="n">
        <f aca="false">[1]Plan1!$B2331</f>
        <v>12.58</v>
      </c>
    </row>
    <row r="2337" customFormat="false" ht="15" hidden="false" customHeight="false" outlineLevel="0" collapsed="false">
      <c r="A2337" s="46" t="n">
        <v>44335</v>
      </c>
      <c r="B2337" s="41" t="n">
        <f aca="false">[2]Plan1!$C2332</f>
        <v>-0.6</v>
      </c>
      <c r="C2337" s="41" t="n">
        <f aca="false">$E$5 + B2337</f>
        <v>780.4</v>
      </c>
      <c r="D2337" s="47" t="n">
        <f aca="false">IF(C2337&gt;$E$5,$E$2+$E$1,(IF(C2337&gt;764.99,C2337^3*3486.59308-C2337^2*7860012.00812+C2337*5908819377.96283-1481278321001.59,IF(C2337&gt;752.99,C2337^3*3588.471445-C2337^2*8028757.56264+C2337*5988077680.84934-1488767378546.26,C2337^3*899.851852-C2337^2*1969009.674601+C2337*1435480406.01138-348666163343.76))))-$E$1</f>
        <v>142166739.504639</v>
      </c>
      <c r="E2337" s="47" t="n">
        <f aca="false">D2337*100/$E$2</f>
        <v>95.4273422530556</v>
      </c>
      <c r="G2337" s="41" t="n">
        <f aca="false">[3]Plan1!$C2332</f>
        <v>-0.5</v>
      </c>
      <c r="H2337" s="41" t="n">
        <f aca="false">$J$5 + G2337</f>
        <v>759.5</v>
      </c>
      <c r="I2337" s="47" t="n">
        <f aca="false">IF(H2337&gt;$J$5,$J$2+$J$1,(IF(H2337&gt;739.99,H2337^3*2498.244218-H2337^2*5471052.355142+H2337*3994605728.77515-972400879260.135,H2337^3*1396.138889-H2337^2*3002770.071427+H2337*2152080038.43115-513963640099.415)))-$J$1</f>
        <v>84216506.6071777</v>
      </c>
      <c r="J2337" s="47" t="n">
        <f aca="false">I2337*100/$J$2</f>
        <v>95.7632051199421</v>
      </c>
      <c r="L2337" s="41" t="n">
        <f aca="false">[4]Plan1!$C2332</f>
        <v>-0.57</v>
      </c>
      <c r="M2337" s="41" t="n">
        <f aca="false">$O$5 + L2337</f>
        <v>838.21</v>
      </c>
      <c r="N2337" s="47" t="n">
        <f aca="false">IF(M2337&gt;$O$5,$O$2+$O$1,(M2337^3*3270.5936-M2337^2*8015778.389801+M2337*6549018422.82398-1783686174686.87))-$O$1</f>
        <v>36211140.9643555</v>
      </c>
      <c r="O2337" s="41" t="n">
        <f aca="false">N2337*100/$O$2</f>
        <v>92.6427267181248</v>
      </c>
      <c r="R2337" s="47" t="n">
        <f aca="false">SUM(D2337,I2337,N2337)</f>
        <v>262594387.076172</v>
      </c>
      <c r="S2337" s="41" t="n">
        <f aca="false">R2337*100/$R$2</f>
        <v>95.140012913106</v>
      </c>
      <c r="U2337" s="41" t="n">
        <f aca="false">[1]Plan1!$B2332</f>
        <v>12.36</v>
      </c>
    </row>
    <row r="2338" customFormat="false" ht="15" hidden="false" customHeight="false" outlineLevel="0" collapsed="false">
      <c r="A2338" s="46" t="n">
        <v>44336</v>
      </c>
      <c r="B2338" s="41" t="n">
        <f aca="false">[2]Plan1!$C2333</f>
        <v>-0.62</v>
      </c>
      <c r="C2338" s="41" t="n">
        <f aca="false">$E$5 + B2338</f>
        <v>780.38</v>
      </c>
      <c r="D2338" s="47" t="n">
        <f aca="false">IF(C2338&gt;$E$5,$E$2+$E$1,(IF(C2338&gt;764.99,C2338^3*3486.59308-C2338^2*7860012.00812+C2338*5908819377.96283-1481278321001.59,IF(C2338&gt;752.99,C2338^3*3588.471445-C2338^2*8028757.56264+C2338*5988077680.84934-1488767378546.26,C2338^3*899.851852-C2338^2*1969009.674601+C2338*1435480406.01138-348666163343.76))))-$E$1</f>
        <v>141943442.572021</v>
      </c>
      <c r="E2338" s="47" t="n">
        <f aca="false">D2338*100/$E$2</f>
        <v>95.2774574566035</v>
      </c>
      <c r="G2338" s="41" t="n">
        <f aca="false">[3]Plan1!$C2333</f>
        <v>-0.51</v>
      </c>
      <c r="H2338" s="41" t="n">
        <f aca="false">$J$5 + G2338</f>
        <v>759.49</v>
      </c>
      <c r="I2338" s="47" t="n">
        <f aca="false">IF(H2338&gt;$J$5,$J$2+$J$1,(IF(H2338&gt;739.99,H2338^3*2498.244218-H2338^2*5471052.355142+H2338*3994605728.77515-972400879260.135,H2338^3*1396.138889-H2338^2*3002770.071427+H2338*2152080038.43115-513963640099.415)))-$J$1</f>
        <v>84143122.1335449</v>
      </c>
      <c r="J2338" s="47" t="n">
        <f aca="false">I2338*100/$J$2</f>
        <v>95.6797590986781</v>
      </c>
      <c r="L2338" s="41" t="n">
        <f aca="false">[4]Plan1!$C2333</f>
        <v>-0.58</v>
      </c>
      <c r="M2338" s="41" t="n">
        <f aca="false">$O$5 + L2338</f>
        <v>838.2</v>
      </c>
      <c r="N2338" s="47" t="n">
        <f aca="false">IF(M2338&gt;$O$5,$O$2+$O$1,(M2338^3*3270.5936-M2338^2*8015778.389801+M2338*6549018422.82398-1783686174686.87))-$O$1</f>
        <v>36161909.8388672</v>
      </c>
      <c r="O2338" s="41" t="n">
        <f aca="false">N2338*100/$O$2</f>
        <v>92.5167736113413</v>
      </c>
      <c r="R2338" s="47" t="n">
        <f aca="false">SUM(D2338,I2338,N2338)</f>
        <v>262248474.544434</v>
      </c>
      <c r="S2338" s="41" t="n">
        <f aca="false">R2338*100/$R$2</f>
        <v>95.0146860807132</v>
      </c>
      <c r="U2338" s="41" t="n">
        <f aca="false">[1]Plan1!$B2333</f>
        <v>13.9</v>
      </c>
    </row>
    <row r="2339" customFormat="false" ht="15" hidden="false" customHeight="false" outlineLevel="0" collapsed="false">
      <c r="A2339" s="46" t="n">
        <v>44337</v>
      </c>
      <c r="B2339" s="41" t="n">
        <f aca="false">[2]Plan1!$C2334</f>
        <v>-0.62</v>
      </c>
      <c r="C2339" s="41" t="n">
        <f aca="false">$E$5 + B2339</f>
        <v>780.38</v>
      </c>
      <c r="D2339" s="47" t="n">
        <f aca="false">IF(C2339&gt;$E$5,$E$2+$E$1,(IF(C2339&gt;764.99,C2339^3*3486.59308-C2339^2*7860012.00812+C2339*5908819377.96283-1481278321001.59,IF(C2339&gt;752.99,C2339^3*3588.471445-C2339^2*8028757.56264+C2339*5988077680.84934-1488767378546.26,C2339^3*899.851852-C2339^2*1969009.674601+C2339*1435480406.01138-348666163343.76))))-$E$1</f>
        <v>141943442.572021</v>
      </c>
      <c r="E2339" s="47" t="n">
        <f aca="false">D2339*100/$E$2</f>
        <v>95.2774574566035</v>
      </c>
      <c r="G2339" s="41" t="n">
        <f aca="false">[3]Plan1!$C2334</f>
        <v>-0.53</v>
      </c>
      <c r="H2339" s="41" t="n">
        <f aca="false">$J$5 + G2339</f>
        <v>759.47</v>
      </c>
      <c r="I2339" s="47" t="n">
        <f aca="false">IF(H2339&gt;$J$5,$J$2+$J$1,(IF(H2339&gt;739.99,H2339^3*2498.244218-H2339^2*5471052.355142+H2339*3994605728.77515-972400879260.135,H2339^3*1396.138889-H2339^2*3002770.071427+H2339*2152080038.43115-513963640099.415)))-$J$1</f>
        <v>83996485.84375</v>
      </c>
      <c r="J2339" s="47" t="n">
        <f aca="false">I2339*100/$J$2</f>
        <v>95.5130179019296</v>
      </c>
      <c r="L2339" s="41" t="n">
        <f aca="false">[4]Plan1!$C2334</f>
        <v>-0.6</v>
      </c>
      <c r="M2339" s="41" t="n">
        <f aca="false">$O$5 + L2339</f>
        <v>838.18</v>
      </c>
      <c r="N2339" s="47" t="n">
        <f aca="false">IF(M2339&gt;$O$5,$O$2+$O$1,(M2339^3*3270.5936-M2339^2*8015778.389801+M2339*6549018422.82398-1783686174686.87))-$O$1</f>
        <v>36063572.6416016</v>
      </c>
      <c r="O2339" s="41" t="n">
        <f aca="false">N2339*100/$O$2</f>
        <v>92.2651873356845</v>
      </c>
      <c r="R2339" s="47" t="n">
        <f aca="false">SUM(D2339,I2339,N2339)</f>
        <v>262003501.057373</v>
      </c>
      <c r="S2339" s="41" t="n">
        <f aca="false">R2339*100/$R$2</f>
        <v>94.9259302585427</v>
      </c>
      <c r="U2339" s="41" t="n">
        <f aca="false">[1]Plan1!$B2334</f>
        <v>11.94</v>
      </c>
    </row>
    <row r="2340" customFormat="false" ht="15" hidden="false" customHeight="false" outlineLevel="0" collapsed="false">
      <c r="A2340" s="46" t="n">
        <v>44338</v>
      </c>
      <c r="B2340" s="41" t="n">
        <f aca="false">[2]Plan1!$C2335</f>
        <v>-0.65</v>
      </c>
      <c r="C2340" s="41" t="n">
        <f aca="false">$E$5 + B2340</f>
        <v>780.35</v>
      </c>
      <c r="D2340" s="47" t="n">
        <f aca="false">IF(C2340&gt;$E$5,$E$2+$E$1,(IF(C2340&gt;764.99,C2340^3*3486.59308-C2340^2*7860012.00812+C2340*5908819377.96283-1481278321001.59,IF(C2340&gt;752.99,C2340^3*3588.471445-C2340^2*8028757.56264+C2340*5988077680.84934-1488767378546.26,C2340^3*899.851852-C2340^2*1969009.674601+C2340*1435480406.01138-348666163343.76))))-$E$1</f>
        <v>141608951.010498</v>
      </c>
      <c r="E2340" s="47" t="n">
        <f aca="false">D2340*100/$E$2</f>
        <v>95.0529348936364</v>
      </c>
      <c r="G2340" s="41" t="n">
        <f aca="false">[3]Plan1!$C2335</f>
        <v>-0.55</v>
      </c>
      <c r="H2340" s="41" t="n">
        <f aca="false">$J$5 + G2340</f>
        <v>759.45</v>
      </c>
      <c r="I2340" s="47" t="n">
        <f aca="false">IF(H2340&gt;$J$5,$J$2+$J$1,(IF(H2340&gt;739.99,H2340^3*2498.244218-H2340^2*5471052.355142+H2340*3994605728.77515-972400879260.135,H2340^3*1396.138889-H2340^2*3002770.071427+H2340*2152080038.43115-513963640099.415)))-$J$1</f>
        <v>83850026.3312988</v>
      </c>
      <c r="J2340" s="47" t="n">
        <f aca="false">I2340*100/$J$2</f>
        <v>95.3464777199906</v>
      </c>
      <c r="L2340" s="41" t="n">
        <f aca="false">[4]Plan1!$C2335</f>
        <v>-0.62</v>
      </c>
      <c r="M2340" s="41" t="n">
        <f aca="false">$O$5 + L2340</f>
        <v>838.16</v>
      </c>
      <c r="N2340" s="47" t="n">
        <f aca="false">IF(M2340&gt;$O$5,$O$2+$O$1,(M2340^3*3270.5936-M2340^2*8015778.389801+M2340*6549018422.82398-1783686174686.87))-$O$1</f>
        <v>35965402.0527344</v>
      </c>
      <c r="O2340" s="41" t="n">
        <f aca="false">N2340*100/$O$2</f>
        <v>92.0140273116153</v>
      </c>
      <c r="R2340" s="47" t="n">
        <f aca="false">SUM(D2340,I2340,N2340)</f>
        <v>261424379.394531</v>
      </c>
      <c r="S2340" s="41" t="n">
        <f aca="false">R2340*100/$R$2</f>
        <v>94.7161099227217</v>
      </c>
      <c r="U2340" s="41" t="n">
        <f aca="false">[1]Plan1!$B2335</f>
        <v>11.3</v>
      </c>
    </row>
    <row r="2341" customFormat="false" ht="15" hidden="false" customHeight="false" outlineLevel="0" collapsed="false">
      <c r="A2341" s="46" t="n">
        <v>44339</v>
      </c>
      <c r="B2341" s="41" t="n">
        <f aca="false">[2]Plan1!$C2336</f>
        <v>-0.68</v>
      </c>
      <c r="C2341" s="41" t="n">
        <f aca="false">$E$5 + B2341</f>
        <v>780.32</v>
      </c>
      <c r="D2341" s="47" t="n">
        <f aca="false">IF(C2341&gt;$E$5,$E$2+$E$1,(IF(C2341&gt;764.99,C2341^3*3486.59308-C2341^2*7860012.00812+C2341*5908819377.96283-1481278321001.59,IF(C2341&gt;752.99,C2341^3*3588.471445-C2341^2*8028757.56264+C2341*5988077680.84934-1488767378546.26,C2341^3*899.851852-C2341^2*1969009.674601+C2341*1435480406.01138-348666163343.76))))-$E$1</f>
        <v>141275003.546631</v>
      </c>
      <c r="E2341" s="47" t="n">
        <f aca="false">D2341*100/$E$2</f>
        <v>94.8287775482543</v>
      </c>
      <c r="G2341" s="41" t="n">
        <f aca="false">[3]Plan1!$C2336</f>
        <v>-0.57</v>
      </c>
      <c r="H2341" s="41" t="n">
        <f aca="false">$J$5 + G2341</f>
        <v>759.43</v>
      </c>
      <c r="I2341" s="47" t="n">
        <f aca="false">IF(H2341&gt;$J$5,$J$2+$J$1,(IF(H2341&gt;739.99,H2341^3*2498.244218-H2341^2*5471052.355142+H2341*3994605728.77515-972400879260.135,H2341^3*1396.138889-H2341^2*3002770.071427+H2341*2152080038.43115-513963640099.415)))-$J$1</f>
        <v>83703743.4777832</v>
      </c>
      <c r="J2341" s="47" t="n">
        <f aca="false">I2341*100/$J$2</f>
        <v>95.1801384182182</v>
      </c>
      <c r="L2341" s="41" t="n">
        <f aca="false">[4]Plan1!$C2336</f>
        <v>-0.63</v>
      </c>
      <c r="M2341" s="41" t="n">
        <f aca="false">$O$5 + L2341</f>
        <v>838.15</v>
      </c>
      <c r="N2341" s="47" t="n">
        <f aca="false">IF(M2341&gt;$O$5,$O$2+$O$1,(M2341^3*3270.5936-M2341^2*8015778.389801+M2341*6549018422.82398-1783686174686.87))-$O$1</f>
        <v>35916379.1875</v>
      </c>
      <c r="O2341" s="41" t="n">
        <f aca="false">N2341*100/$O$2</f>
        <v>91.8886070186917</v>
      </c>
      <c r="R2341" s="47" t="n">
        <f aca="false">SUM(D2341,I2341,N2341)</f>
        <v>260895126.211914</v>
      </c>
      <c r="S2341" s="41" t="n">
        <f aca="false">R2341*100/$R$2</f>
        <v>94.524357329724</v>
      </c>
      <c r="U2341" s="41" t="n">
        <f aca="false">[1]Plan1!$B2336</f>
        <v>11.94</v>
      </c>
    </row>
    <row r="2342" customFormat="false" ht="15" hidden="false" customHeight="false" outlineLevel="0" collapsed="false">
      <c r="A2342" s="46" t="n">
        <v>44340</v>
      </c>
      <c r="B2342" s="41" t="n">
        <f aca="false">[2]Plan1!$C2337</f>
        <v>-0.69</v>
      </c>
      <c r="C2342" s="41" t="n">
        <f aca="false">$E$5 + B2342</f>
        <v>780.31</v>
      </c>
      <c r="D2342" s="47" t="n">
        <f aca="false">IF(C2342&gt;$E$5,$E$2+$E$1,(IF(C2342&gt;764.99,C2342^3*3486.59308-C2342^2*7860012.00812+C2342*5908819377.96283-1481278321001.59,IF(C2342&gt;752.99,C2342^3*3588.471445-C2342^2*8028757.56264+C2342*5988077680.84934-1488767378546.26,C2342^3*899.851852-C2342^2*1969009.674601+C2342*1435480406.01138-348666163343.76))))-$E$1</f>
        <v>141163808.53833</v>
      </c>
      <c r="E2342" s="47" t="n">
        <f aca="false">D2342*100/$E$2</f>
        <v>94.7541395270763</v>
      </c>
      <c r="G2342" s="41" t="n">
        <f aca="false">[3]Plan1!$C2337</f>
        <v>-0.59</v>
      </c>
      <c r="H2342" s="41" t="n">
        <f aca="false">$J$5 + G2342</f>
        <v>759.41</v>
      </c>
      <c r="I2342" s="47" t="n">
        <f aca="false">IF(H2342&gt;$J$5,$J$2+$J$1,(IF(H2342&gt;739.99,H2342^3*2498.244218-H2342^2*5471052.355142+H2342*3994605728.77515-972400879260.135,H2342^3*1396.138889-H2342^2*3002770.071427+H2342*2152080038.43115-513963640099.415)))-$J$1</f>
        <v>83557637.1608887</v>
      </c>
      <c r="J2342" s="47" t="n">
        <f aca="false">I2342*100/$J$2</f>
        <v>95.0139998575278</v>
      </c>
      <c r="L2342" s="41" t="n">
        <f aca="false">[4]Plan1!$C2337</f>
        <v>-0.65</v>
      </c>
      <c r="M2342" s="41" t="n">
        <f aca="false">$O$5 + L2342</f>
        <v>838.13</v>
      </c>
      <c r="N2342" s="47" t="n">
        <f aca="false">IF(M2342&gt;$O$5,$O$2+$O$1,(M2342^3*3270.5936-M2342^2*8015778.389801+M2342*6549018422.82398-1783686174686.87))-$O$1</f>
        <v>35818458.2167969</v>
      </c>
      <c r="O2342" s="41" t="n">
        <f aca="false">N2342*100/$O$2</f>
        <v>91.6380856187239</v>
      </c>
      <c r="R2342" s="47" t="n">
        <f aca="false">SUM(D2342,I2342,N2342)</f>
        <v>260539903.916016</v>
      </c>
      <c r="S2342" s="41" t="n">
        <f aca="false">R2342*100/$R$2</f>
        <v>94.3956574965131</v>
      </c>
      <c r="U2342" s="41" t="n">
        <f aca="false">[1]Plan1!$B2337</f>
        <v>11.94</v>
      </c>
    </row>
    <row r="2343" customFormat="false" ht="15" hidden="false" customHeight="false" outlineLevel="0" collapsed="false">
      <c r="A2343" s="46" t="n">
        <v>44341</v>
      </c>
      <c r="B2343" s="41" t="n">
        <f aca="false">[2]Plan1!$C2338</f>
        <v>-0.71</v>
      </c>
      <c r="C2343" s="41" t="n">
        <f aca="false">$E$5 + B2343</f>
        <v>780.29</v>
      </c>
      <c r="D2343" s="47" t="n">
        <f aca="false">IF(C2343&gt;$E$5,$E$2+$E$1,(IF(C2343&gt;764.99,C2343^3*3486.59308-C2343^2*7860012.00812+C2343*5908819377.96283-1481278321001.59,IF(C2343&gt;752.99,C2343^3*3588.471445-C2343^2*8028757.56264+C2343*5988077680.84934-1488767378546.26,C2343^3*899.851852-C2343^2*1969009.674601+C2343*1435480406.01138-348666163343.76))))-$E$1</f>
        <v>140941599.615967</v>
      </c>
      <c r="E2343" s="47" t="n">
        <f aca="false">D2343*100/$E$2</f>
        <v>94.6049850415762</v>
      </c>
      <c r="G2343" s="41" t="n">
        <f aca="false">[3]Plan1!$C2338</f>
        <v>-0.6</v>
      </c>
      <c r="H2343" s="41" t="n">
        <f aca="false">$J$5 + G2343</f>
        <v>759.4</v>
      </c>
      <c r="I2343" s="47" t="n">
        <f aca="false">IF(H2343&gt;$J$5,$J$2+$J$1,(IF(H2343&gt;739.99,H2343^3*2498.244218-H2343^2*5471052.355142+H2343*3994605728.77515-972400879260.135,H2343^3*1396.138889-H2343^2*3002770.071427+H2343*2152080038.43115-513963640099.415)))-$J$1</f>
        <v>83484650.1669922</v>
      </c>
      <c r="J2343" s="47" t="n">
        <f aca="false">I2343*100/$J$2</f>
        <v>94.9310058133768</v>
      </c>
      <c r="L2343" s="41" t="n">
        <f aca="false">[4]Plan1!$C2338</f>
        <v>-0.66</v>
      </c>
      <c r="M2343" s="41" t="n">
        <f aca="false">$O$5 + L2343</f>
        <v>838.12</v>
      </c>
      <c r="N2343" s="47" t="n">
        <f aca="false">IF(M2343&gt;$O$5,$O$2+$O$1,(M2343^3*3270.5936-M2343^2*8015778.389801+M2343*6549018422.82398-1783686174686.87))-$O$1</f>
        <v>35769560.0712891</v>
      </c>
      <c r="O2343" s="41" t="n">
        <f aca="false">N2343*100/$O$2</f>
        <v>91.5129844092435</v>
      </c>
      <c r="R2343" s="47" t="n">
        <f aca="false">SUM(D2343,I2343,N2343)</f>
        <v>260195809.854248</v>
      </c>
      <c r="S2343" s="41" t="n">
        <f aca="false">R2343*100/$R$2</f>
        <v>94.2709895101011</v>
      </c>
      <c r="U2343" s="41" t="n">
        <f aca="false">[1]Plan1!$B2338</f>
        <v>11.3</v>
      </c>
    </row>
    <row r="2344" customFormat="false" ht="15" hidden="false" customHeight="false" outlineLevel="0" collapsed="false">
      <c r="A2344" s="46" t="n">
        <v>44342</v>
      </c>
      <c r="B2344" s="41" t="n">
        <f aca="false">[2]Plan1!$C2339</f>
        <v>-0.72</v>
      </c>
      <c r="C2344" s="41" t="n">
        <f aca="false">$E$5 + B2344</f>
        <v>780.28</v>
      </c>
      <c r="D2344" s="47" t="n">
        <f aca="false">IF(C2344&gt;$E$5,$E$2+$E$1,(IF(C2344&gt;764.99,C2344^3*3486.59308-C2344^2*7860012.00812+C2344*5908819377.96283-1481278321001.59,IF(C2344&gt;752.99,C2344^3*3588.471445-C2344^2*8028757.56264+C2344*5988077680.84934-1488767378546.26,C2344^3*899.851852-C2344^2*1969009.674601+C2344*1435480406.01138-348666163343.76))))-$E$1</f>
        <v>140830585.660889</v>
      </c>
      <c r="E2344" s="47" t="n">
        <f aca="false">D2344*100/$E$2</f>
        <v>94.5304685497229</v>
      </c>
      <c r="G2344" s="41" t="n">
        <f aca="false">[3]Plan1!$C2339</f>
        <v>-0.62</v>
      </c>
      <c r="H2344" s="41" t="n">
        <f aca="false">$J$5 + G2344</f>
        <v>759.38</v>
      </c>
      <c r="I2344" s="47" t="n">
        <f aca="false">IF(H2344&gt;$J$5,$J$2+$J$1,(IF(H2344&gt;739.99,H2344^3*2498.244218-H2344^2*5471052.355142+H2344*3994605728.77515-972400879260.135,H2344^3*1396.138889-H2344^2*3002770.071427+H2344*2152080038.43115-513963640099.415)))-$J$1</f>
        <v>83338808.4333496</v>
      </c>
      <c r="J2344" s="47" t="n">
        <f aca="false">I2344*100/$J$2</f>
        <v>94.7651681122358</v>
      </c>
      <c r="L2344" s="41" t="n">
        <f aca="false">[4]Plan1!$C2339</f>
        <v>-0.68</v>
      </c>
      <c r="M2344" s="41" t="n">
        <f aca="false">$O$5 + L2344</f>
        <v>838.1</v>
      </c>
      <c r="N2344" s="47" t="n">
        <f aca="false">IF(M2344&gt;$O$5,$O$2+$O$1,(M2344^3*3270.5936-M2344^2*8015778.389801+M2344*6549018422.82398-1783686174686.87))-$O$1</f>
        <v>35671888.3647461</v>
      </c>
      <c r="O2344" s="41" t="n">
        <f aca="false">N2344*100/$O$2</f>
        <v>91.263100727692</v>
      </c>
      <c r="R2344" s="47" t="n">
        <f aca="false">SUM(D2344,I2344,N2344)</f>
        <v>259841282.458984</v>
      </c>
      <c r="S2344" s="41" t="n">
        <f aca="false">R2344*100/$R$2</f>
        <v>94.1425414448588</v>
      </c>
      <c r="U2344" s="41" t="n">
        <f aca="false">[1]Plan1!$B2339</f>
        <v>11.3</v>
      </c>
    </row>
    <row r="2345" customFormat="false" ht="15" hidden="false" customHeight="false" outlineLevel="0" collapsed="false">
      <c r="A2345" s="46" t="n">
        <v>44343</v>
      </c>
      <c r="B2345" s="41" t="n">
        <f aca="false">[2]Plan1!$C2340</f>
        <v>-0.75</v>
      </c>
      <c r="C2345" s="41" t="n">
        <f aca="false">$E$5 + B2345</f>
        <v>780.25</v>
      </c>
      <c r="D2345" s="47" t="n">
        <f aca="false">IF(C2345&gt;$E$5,$E$2+$E$1,(IF(C2345&gt;764.99,C2345^3*3486.59308-C2345^2*7860012.00812+C2345*5908819377.96283-1481278321001.59,IF(C2345&gt;752.99,C2345^3*3588.471445-C2345^2*8028757.56264+C2345*5988077680.84934-1488767378546.26,C2345^3*899.851852-C2345^2*1969009.674601+C2345*1435480406.01138-348666163343.76))))-$E$1</f>
        <v>140497905.562256</v>
      </c>
      <c r="E2345" s="47" t="n">
        <f aca="false">D2345*100/$E$2</f>
        <v>94.3071619046973</v>
      </c>
      <c r="G2345" s="41" t="n">
        <f aca="false">[3]Plan1!$C2340</f>
        <v>-0.63</v>
      </c>
      <c r="H2345" s="41" t="n">
        <f aca="false">$J$5 + G2345</f>
        <v>759.37</v>
      </c>
      <c r="I2345" s="47" t="n">
        <f aca="false">IF(H2345&gt;$J$5,$J$2+$J$1,(IF(H2345&gt;739.99,H2345^3*2498.244218-H2345^2*5471052.355142+H2345*3994605728.77515-972400879260.135,H2345^3*1396.138889-H2345^2*3002770.071427+H2345*2152080038.43115-513963640099.415)))-$J$1</f>
        <v>83265953.6628418</v>
      </c>
      <c r="J2345" s="47" t="n">
        <f aca="false">I2345*100/$J$2</f>
        <v>94.6823244202664</v>
      </c>
      <c r="L2345" s="41" t="n">
        <f aca="false">[4]Plan1!$C2340</f>
        <v>-0.7</v>
      </c>
      <c r="M2345" s="41" t="n">
        <f aca="false">$O$5 + L2345</f>
        <v>838.08</v>
      </c>
      <c r="N2345" s="47" t="n">
        <f aca="false">IF(M2345&gt;$O$5,$O$2+$O$1,(M2345^3*3270.5936-M2345^2*8015778.389801+M2345*6549018422.82398-1783686174686.87))-$O$1</f>
        <v>35574382.6367188</v>
      </c>
      <c r="O2345" s="41" t="n">
        <f aca="false">N2345*100/$O$2</f>
        <v>91.0136416862335</v>
      </c>
      <c r="R2345" s="47" t="n">
        <f aca="false">SUM(D2345,I2345,N2345)</f>
        <v>259338241.861816</v>
      </c>
      <c r="S2345" s="41" t="n">
        <f aca="false">R2345*100/$R$2</f>
        <v>93.9602858778481</v>
      </c>
      <c r="U2345" s="41" t="n">
        <f aca="false">[1]Plan1!$B2340</f>
        <v>11.72</v>
      </c>
    </row>
    <row r="2346" customFormat="false" ht="15" hidden="false" customHeight="false" outlineLevel="0" collapsed="false">
      <c r="A2346" s="46" t="n">
        <v>44344</v>
      </c>
      <c r="B2346" s="41" t="n">
        <f aca="false">[2]Plan1!$C2341</f>
        <v>-0.77</v>
      </c>
      <c r="C2346" s="41" t="n">
        <f aca="false">$E$5 + B2346</f>
        <v>780.23</v>
      </c>
      <c r="D2346" s="47" t="n">
        <f aca="false">IF(C2346&gt;$E$5,$E$2+$E$1,(IF(C2346&gt;764.99,C2346^3*3486.59308-C2346^2*7860012.00812+C2346*5908819377.96283-1481278321001.59,IF(C2346&gt;752.99,C2346^3*3588.471445-C2346^2*8028757.56264+C2346*5988077680.84934-1488767378546.26,C2346^3*899.851852-C2346^2*1969009.674601+C2346*1435480406.01138-348666163343.76))))-$E$1</f>
        <v>140276420.095459</v>
      </c>
      <c r="E2346" s="47" t="n">
        <f aca="false">D2346*100/$E$2</f>
        <v>94.1584930281531</v>
      </c>
      <c r="G2346" s="41" t="n">
        <f aca="false">[3]Plan1!$C2341</f>
        <v>-0.65</v>
      </c>
      <c r="H2346" s="41" t="n">
        <f aca="false">$J$5 + G2346</f>
        <v>759.35</v>
      </c>
      <c r="I2346" s="47" t="n">
        <f aca="false">IF(H2346&gt;$J$5,$J$2+$J$1,(IF(H2346&gt;739.99,H2346^3*2498.244218-H2346^2*5471052.355142+H2346*3994605728.77515-972400879260.135,H2346^3*1396.138889-H2346^2*3002770.071427+H2346*2152080038.43115-513963640099.415)))-$J$1</f>
        <v>83120376.2414551</v>
      </c>
      <c r="J2346" s="47" t="n">
        <f aca="false">I2346*100/$J$2</f>
        <v>94.5167872705231</v>
      </c>
      <c r="L2346" s="41" t="n">
        <f aca="false">[4]Plan1!$C2341</f>
        <v>-0.72</v>
      </c>
      <c r="M2346" s="41" t="n">
        <f aca="false">$O$5 + L2346</f>
        <v>838.06</v>
      </c>
      <c r="N2346" s="47" t="n">
        <f aca="false">IF(M2346&gt;$O$5,$O$2+$O$1,(M2346^3*3270.5936-M2346^2*8015778.389801+M2346*6549018422.82398-1783686174686.87))-$O$1</f>
        <v>35477042.7338867</v>
      </c>
      <c r="O2346" s="41" t="n">
        <f aca="false">N2346*100/$O$2</f>
        <v>90.7646068926126</v>
      </c>
      <c r="R2346" s="47" t="n">
        <f aca="false">SUM(D2346,I2346,N2346)</f>
        <v>258873839.070801</v>
      </c>
      <c r="S2346" s="41" t="n">
        <f aca="false">R2346*100/$R$2</f>
        <v>93.7920290920651</v>
      </c>
      <c r="U2346" s="41" t="n">
        <f aca="false">[1]Plan1!$B2341</f>
        <v>11.3</v>
      </c>
    </row>
    <row r="2347" customFormat="false" ht="15" hidden="false" customHeight="false" outlineLevel="0" collapsed="false">
      <c r="A2347" s="46" t="n">
        <v>44345</v>
      </c>
      <c r="B2347" s="41" t="n">
        <f aca="false">[2]Plan1!$C2342</f>
        <v>-0.79</v>
      </c>
      <c r="C2347" s="41" t="n">
        <f aca="false">$E$5 + B2347</f>
        <v>780.21</v>
      </c>
      <c r="D2347" s="47" t="n">
        <f aca="false">IF(C2347&gt;$E$5,$E$2+$E$1,(IF(C2347&gt;764.99,C2347^3*3486.59308-C2347^2*7860012.00812+C2347*5908819377.96283-1481278321001.59,IF(C2347&gt;752.99,C2347^3*3588.471445-C2347^2*8028757.56264+C2347*5988077680.84934-1488767378546.26,C2347^3*899.851852-C2347^2*1969009.674601+C2347*1435480406.01138-348666163343.76))))-$E$1</f>
        <v>140055175.446533</v>
      </c>
      <c r="E2347" s="47" t="n">
        <f aca="false">D2347*100/$E$2</f>
        <v>94.0099857970788</v>
      </c>
      <c r="G2347" s="41" t="n">
        <f aca="false">[3]Plan1!$C2342</f>
        <v>-0.66</v>
      </c>
      <c r="H2347" s="41" t="n">
        <f aca="false">$J$5 + G2347</f>
        <v>759.34</v>
      </c>
      <c r="I2347" s="47" t="n">
        <f aca="false">IF(H2347&gt;$J$5,$J$2+$J$1,(IF(H2347&gt;739.99,H2347^3*2498.244218-H2347^2*5471052.355142+H2347*3994605728.77515-972400879260.135,H2347^3*1396.138889-H2347^2*3002770.071427+H2347*2152080038.43115-513963640099.415)))-$J$1</f>
        <v>83047653.5600586</v>
      </c>
      <c r="J2347" s="47" t="n">
        <f aca="false">I2347*100/$J$2</f>
        <v>94.4340937780475</v>
      </c>
      <c r="L2347" s="41" t="n">
        <f aca="false">[4]Plan1!$C2342</f>
        <v>-0.74</v>
      </c>
      <c r="M2347" s="41" t="n">
        <f aca="false">$O$5 + L2347</f>
        <v>838.04</v>
      </c>
      <c r="N2347" s="47" t="n">
        <f aca="false">IF(M2347&gt;$O$5,$O$2+$O$1,(M2347^3*3270.5936-M2347^2*8015778.389801+M2347*6549018422.82398-1783686174686.87))-$O$1</f>
        <v>35379868.4956055</v>
      </c>
      <c r="O2347" s="41" t="n">
        <f aca="false">N2347*100/$O$2</f>
        <v>90.5159959358356</v>
      </c>
      <c r="R2347" s="47" t="n">
        <f aca="false">SUM(D2347,I2347,N2347)</f>
        <v>258482697.502197</v>
      </c>
      <c r="S2347" s="41" t="n">
        <f aca="false">R2347*100/$R$2</f>
        <v>93.650315423688</v>
      </c>
      <c r="U2347" s="41" t="n">
        <f aca="false">[1]Plan1!$B2342</f>
        <v>11.1</v>
      </c>
    </row>
    <row r="2348" customFormat="false" ht="15" hidden="false" customHeight="false" outlineLevel="0" collapsed="false">
      <c r="A2348" s="46" t="n">
        <v>44346</v>
      </c>
      <c r="B2348" s="41" t="n">
        <f aca="false">[2]Plan1!$C2343</f>
        <v>-0.82</v>
      </c>
      <c r="C2348" s="41" t="n">
        <f aca="false">$E$5 + B2348</f>
        <v>780.18</v>
      </c>
      <c r="D2348" s="47" t="n">
        <f aca="false">IF(C2348&gt;$E$5,$E$2+$E$1,(IF(C2348&gt;764.99,C2348^3*3486.59308-C2348^2*7860012.00812+C2348*5908819377.96283-1481278321001.59,IF(C2348&gt;752.99,C2348^3*3588.471445-C2348^2*8028757.56264+C2348*5988077680.84934-1488767378546.26,C2348^3*899.851852-C2348^2*1969009.674601+C2348*1435480406.01138-348666163343.76))))-$E$1</f>
        <v>139723759.638428</v>
      </c>
      <c r="E2348" s="47" t="n">
        <f aca="false">D2348*100/$E$2</f>
        <v>93.7875277885576</v>
      </c>
      <c r="G2348" s="41" t="n">
        <f aca="false">[3]Plan1!$C2343</f>
        <v>-0.69</v>
      </c>
      <c r="H2348" s="41" t="n">
        <f aca="false">$J$5 + G2348</f>
        <v>759.31</v>
      </c>
      <c r="I2348" s="47" t="n">
        <f aca="false">IF(H2348&gt;$J$5,$J$2+$J$1,(IF(H2348&gt;739.99,H2348^3*2498.244218-H2348^2*5471052.355142+H2348*3994605728.77515-972400879260.135,H2348^3*1396.138889-H2348^2*3002770.071427+H2348*2152080038.43115-513963640099.415)))-$J$1</f>
        <v>82829749.4523926</v>
      </c>
      <c r="J2348" s="47" t="n">
        <f aca="false">I2348*100/$J$2</f>
        <v>94.1863134247703</v>
      </c>
      <c r="L2348" s="41" t="n">
        <f aca="false">[4]Plan1!$C2343</f>
        <v>-0.75</v>
      </c>
      <c r="M2348" s="41" t="n">
        <f aca="false">$O$5 + L2348</f>
        <v>838.03</v>
      </c>
      <c r="N2348" s="47" t="n">
        <f aca="false">IF(M2348&gt;$O$5,$O$2+$O$1,(M2348^3*3270.5936-M2348^2*8015778.389801+M2348*6549018422.82398-1783686174686.87))-$O$1</f>
        <v>35331343.4526367</v>
      </c>
      <c r="O2348" s="41" t="n">
        <f aca="false">N2348*100/$O$2</f>
        <v>90.3918492733716</v>
      </c>
      <c r="R2348" s="47" t="n">
        <f aca="false">SUM(D2348,I2348,N2348)</f>
        <v>257884852.543457</v>
      </c>
      <c r="S2348" s="41" t="n">
        <f aca="false">R2348*100/$R$2</f>
        <v>93.4337114904208</v>
      </c>
      <c r="U2348" s="41" t="n">
        <f aca="false">[1]Plan1!$B2343</f>
        <v>11.3</v>
      </c>
    </row>
    <row r="2349" customFormat="false" ht="15" hidden="false" customHeight="false" outlineLevel="0" collapsed="false">
      <c r="A2349" s="46" t="n">
        <v>44347</v>
      </c>
      <c r="B2349" s="41" t="n">
        <f aca="false">[2]Plan1!$C2344</f>
        <v>-0.84</v>
      </c>
      <c r="C2349" s="41" t="n">
        <f aca="false">$E$5 + B2349</f>
        <v>780.16</v>
      </c>
      <c r="D2349" s="47" t="n">
        <f aca="false">IF(C2349&gt;$E$5,$E$2+$E$1,(IF(C2349&gt;764.99,C2349^3*3486.59308-C2349^2*7860012.00812+C2349*5908819377.96283-1481278321001.59,IF(C2349&gt;752.99,C2349^3*3588.471445-C2349^2*8028757.56264+C2349*5988077680.84934-1488767378546.26,C2349^3*899.851852-C2349^2*1969009.674601+C2349*1435480406.01138-348666163343.76))))-$E$1</f>
        <v>139503116.300537</v>
      </c>
      <c r="E2349" s="47" t="n">
        <f aca="false">D2349*100/$E$2</f>
        <v>93.6394241787111</v>
      </c>
      <c r="G2349" s="41" t="n">
        <f aca="false">[3]Plan1!$C2344</f>
        <v>-0.7</v>
      </c>
      <c r="H2349" s="41" t="n">
        <f aca="false">$J$5 + G2349</f>
        <v>759.3</v>
      </c>
      <c r="I2349" s="47" t="n">
        <f aca="false">IF(H2349&gt;$J$5,$J$2+$J$1,(IF(H2349&gt;739.99,H2349^3*2498.244218-H2349^2*5471052.355142+H2349*3994605728.77515-972400879260.135,H2349^3*1396.138889-H2349^2*3002770.071427+H2349*2152080038.43115-513963640099.415)))-$J$1</f>
        <v>82757202.6794434</v>
      </c>
      <c r="J2349" s="47" t="n">
        <f aca="false">I2349*100/$J$2</f>
        <v>94.1038199590756</v>
      </c>
      <c r="L2349" s="41" t="n">
        <f aca="false">[4]Plan1!$C2344</f>
        <v>-0.78</v>
      </c>
      <c r="M2349" s="41" t="n">
        <f aca="false">$O$5 + L2349</f>
        <v>838</v>
      </c>
      <c r="N2349" s="47" t="n">
        <f aca="false">IF(M2349&gt;$O$5,$O$2+$O$1,(M2349^3*3270.5936-M2349^2*8015778.389801+M2349*6549018422.82398-1783686174686.87))-$O$1</f>
        <v>35186016.3901367</v>
      </c>
      <c r="O2349" s="41" t="n">
        <f aca="false">N2349*100/$O$2</f>
        <v>90.0200439400575</v>
      </c>
      <c r="R2349" s="47" t="n">
        <f aca="false">SUM(D2349,I2349,N2349)</f>
        <v>257446335.370117</v>
      </c>
      <c r="S2349" s="41" t="n">
        <f aca="false">R2349*100/$R$2</f>
        <v>93.2748332676275</v>
      </c>
      <c r="U2349" s="41" t="n">
        <f aca="false">[1]Plan1!$B2344</f>
        <v>11.72</v>
      </c>
    </row>
    <row r="2350" customFormat="false" ht="15" hidden="false" customHeight="false" outlineLevel="0" collapsed="false">
      <c r="A2350" s="46" t="n">
        <v>44348</v>
      </c>
      <c r="B2350" s="41" t="n">
        <f aca="false">[2]Plan1!$C2345</f>
        <v>-0.83</v>
      </c>
      <c r="C2350" s="41" t="n">
        <f aca="false">$E$5 + B2350</f>
        <v>780.17</v>
      </c>
      <c r="D2350" s="47" t="n">
        <f aca="false">IF(C2350&gt;$E$5,$E$2+$E$1,(IF(C2350&gt;764.99,C2350^3*3486.59308-C2350^2*7860012.00812+C2350*5908819377.96283-1481278321001.59,IF(C2350&gt;752.99,C2350^3*3588.471445-C2350^2*8028757.56264+C2350*5988077680.84934-1488767378546.26,C2350^3*899.851852-C2350^2*1969009.674601+C2350*1435480406.01138-348666163343.76))))-$E$1</f>
        <v>139613407.929932</v>
      </c>
      <c r="E2350" s="47" t="n">
        <f aca="false">D2350*100/$E$2</f>
        <v>93.7134558200257</v>
      </c>
      <c r="G2350" s="41" t="n">
        <f aca="false">[3]Plan1!$C2345</f>
        <v>-0.68</v>
      </c>
      <c r="H2350" s="41" t="n">
        <f aca="false">$J$5 + G2350</f>
        <v>759.32</v>
      </c>
      <c r="I2350" s="47" t="n">
        <f aca="false">IF(H2350&gt;$J$5,$J$2+$J$1,(IF(H2350&gt;739.99,H2350^3*2498.244218-H2350^2*5471052.355142+H2350*3994605728.77515-972400879260.135,H2350^3*1396.138889-H2350^2*3002770.071427+H2350*2152080038.43115-513963640099.415)))-$J$1</f>
        <v>82902340.1799316</v>
      </c>
      <c r="J2350" s="47" t="n">
        <f aca="false">I2350*100/$J$2</f>
        <v>94.2688568715503</v>
      </c>
      <c r="L2350" s="41" t="n">
        <f aca="false">[4]Plan1!$C2345</f>
        <v>-0.76</v>
      </c>
      <c r="M2350" s="41" t="n">
        <f aca="false">$O$5 + L2350</f>
        <v>838.02</v>
      </c>
      <c r="N2350" s="47" t="n">
        <f aca="false">IF(M2350&gt;$O$5,$O$2+$O$1,(M2350^3*3270.5936-M2350^2*8015778.389801+M2350*6549018422.82398-1783686174686.87))-$O$1</f>
        <v>35282859.7680664</v>
      </c>
      <c r="O2350" s="41" t="n">
        <f aca="false">N2350*100/$O$2</f>
        <v>90.2678084223983</v>
      </c>
      <c r="R2350" s="47" t="n">
        <f aca="false">SUM(D2350,I2350,N2350)</f>
        <v>257798607.87793</v>
      </c>
      <c r="S2350" s="41" t="n">
        <f aca="false">R2350*100/$R$2</f>
        <v>93.4024643694015</v>
      </c>
      <c r="U2350" s="41" t="n">
        <f aca="false">[1]Plan1!$B2345</f>
        <v>15.97</v>
      </c>
    </row>
    <row r="2351" customFormat="false" ht="15" hidden="false" customHeight="false" outlineLevel="0" collapsed="false">
      <c r="A2351" s="46" t="n">
        <v>44349</v>
      </c>
      <c r="B2351" s="41" t="n">
        <f aca="false">[2]Plan1!$C2346</f>
        <v>-0.83</v>
      </c>
      <c r="C2351" s="41" t="n">
        <f aca="false">$E$5 + B2351</f>
        <v>780.17</v>
      </c>
      <c r="D2351" s="47" t="n">
        <f aca="false">IF(C2351&gt;$E$5,$E$2+$E$1,(IF(C2351&gt;764.99,C2351^3*3486.59308-C2351^2*7860012.00812+C2351*5908819377.96283-1481278321001.59,IF(C2351&gt;752.99,C2351^3*3588.471445-C2351^2*8028757.56264+C2351*5988077680.84934-1488767378546.26,C2351^3*899.851852-C2351^2*1969009.674601+C2351*1435480406.01138-348666163343.76))))-$E$1</f>
        <v>139613407.929932</v>
      </c>
      <c r="E2351" s="47" t="n">
        <f aca="false">D2351*100/$E$2</f>
        <v>93.7134558200257</v>
      </c>
      <c r="G2351" s="41" t="n">
        <f aca="false">[3]Plan1!$C2346</f>
        <v>-0.69</v>
      </c>
      <c r="H2351" s="41" t="n">
        <f aca="false">$J$5 + G2351</f>
        <v>759.31</v>
      </c>
      <c r="I2351" s="47" t="n">
        <f aca="false">IF(H2351&gt;$J$5,$J$2+$J$1,(IF(H2351&gt;739.99,H2351^3*2498.244218-H2351^2*5471052.355142+H2351*3994605728.77515-972400879260.135,H2351^3*1396.138889-H2351^2*3002770.071427+H2351*2152080038.43115-513963640099.415)))-$J$1</f>
        <v>82829749.4523926</v>
      </c>
      <c r="J2351" s="47" t="n">
        <f aca="false">I2351*100/$J$2</f>
        <v>94.1863134247703</v>
      </c>
      <c r="L2351" s="41" t="n">
        <f aca="false">[4]Plan1!$C2346</f>
        <v>-0.77</v>
      </c>
      <c r="M2351" s="41" t="n">
        <f aca="false">$O$5 + L2351</f>
        <v>838.01</v>
      </c>
      <c r="N2351" s="47" t="n">
        <f aca="false">IF(M2351&gt;$O$5,$O$2+$O$1,(M2351^3*3270.5936-M2351^2*8015778.389801+M2351*6549018422.82398-1783686174686.87))-$O$1</f>
        <v>35234417.4208984</v>
      </c>
      <c r="O2351" s="41" t="n">
        <f aca="false">N2351*100/$O$2</f>
        <v>90.143873329199</v>
      </c>
      <c r="R2351" s="47" t="n">
        <f aca="false">SUM(D2351,I2351,N2351)</f>
        <v>257677574.803223</v>
      </c>
      <c r="S2351" s="41" t="n">
        <f aca="false">R2351*100/$R$2</f>
        <v>93.3586131339705</v>
      </c>
      <c r="U2351" s="41" t="n">
        <f aca="false">[1]Plan1!$B2346</f>
        <v>14.35</v>
      </c>
    </row>
    <row r="2352" customFormat="false" ht="15" hidden="false" customHeight="false" outlineLevel="0" collapsed="false">
      <c r="A2352" s="46" t="n">
        <v>44350</v>
      </c>
      <c r="B2352" s="41" t="n">
        <f aca="false">[2]Plan1!$C2347</f>
        <v>-0.85</v>
      </c>
      <c r="C2352" s="41" t="n">
        <f aca="false">$E$5 + B2352</f>
        <v>780.15</v>
      </c>
      <c r="D2352" s="47" t="n">
        <f aca="false">IF(C2352&gt;$E$5,$E$2+$E$1,(IF(C2352&gt;764.99,C2352^3*3486.59308-C2352^2*7860012.00812+C2352*5908819377.96283-1481278321001.59,IF(C2352&gt;752.99,C2352^3*3588.471445-C2352^2*8028757.56264+C2352*5988077680.84934-1488767378546.26,C2352^3*899.851852-C2352^2*1969009.674601+C2352*1435480406.01138-348666163343.76))))-$E$1</f>
        <v>139392884.728271</v>
      </c>
      <c r="E2352" s="47" t="n">
        <f aca="false">D2352*100/$E$2</f>
        <v>93.5654328498648</v>
      </c>
      <c r="G2352" s="41" t="n">
        <f aca="false">[3]Plan1!$C2347</f>
        <v>-0.7</v>
      </c>
      <c r="H2352" s="41" t="n">
        <f aca="false">$J$5 + G2352</f>
        <v>759.3</v>
      </c>
      <c r="I2352" s="47" t="n">
        <f aca="false">IF(H2352&gt;$J$5,$J$2+$J$1,(IF(H2352&gt;739.99,H2352^3*2498.244218-H2352^2*5471052.355142+H2352*3994605728.77515-972400879260.135,H2352^3*1396.138889-H2352^2*3002770.071427+H2352*2152080038.43115-513963640099.415)))-$J$1</f>
        <v>82757202.6794434</v>
      </c>
      <c r="J2352" s="47" t="n">
        <f aca="false">I2352*100/$J$2</f>
        <v>94.1038199590756</v>
      </c>
      <c r="L2352" s="41" t="n">
        <f aca="false">[4]Plan1!$C2347</f>
        <v>-0.78</v>
      </c>
      <c r="M2352" s="41" t="n">
        <f aca="false">$O$5 + L2352</f>
        <v>838</v>
      </c>
      <c r="N2352" s="47" t="n">
        <f aca="false">IF(M2352&gt;$O$5,$O$2+$O$1,(M2352^3*3270.5936-M2352^2*8015778.389801+M2352*6549018422.82398-1783686174686.87))-$O$1</f>
        <v>35186016.3901367</v>
      </c>
      <c r="O2352" s="41" t="n">
        <f aca="false">N2352*100/$O$2</f>
        <v>90.0200439400575</v>
      </c>
      <c r="R2352" s="47" t="n">
        <f aca="false">SUM(D2352,I2352,N2352)</f>
        <v>257336103.797852</v>
      </c>
      <c r="S2352" s="41" t="n">
        <f aca="false">R2352*100/$R$2</f>
        <v>93.234895501533</v>
      </c>
      <c r="U2352" s="41" t="n">
        <f aca="false">[1]Plan1!$B2347</f>
        <v>13.68</v>
      </c>
    </row>
    <row r="2353" customFormat="false" ht="15" hidden="false" customHeight="false" outlineLevel="0" collapsed="false">
      <c r="A2353" s="46" t="n">
        <v>44351</v>
      </c>
      <c r="B2353" s="41" t="n">
        <f aca="false">[2]Plan1!$C2348</f>
        <v>-0.86</v>
      </c>
      <c r="C2353" s="41" t="n">
        <f aca="false">$E$5 + B2353</f>
        <v>780.14</v>
      </c>
      <c r="D2353" s="47" t="n">
        <f aca="false">IF(C2353&gt;$E$5,$E$2+$E$1,(IF(C2353&gt;764.99,C2353^3*3486.59308-C2353^2*7860012.00812+C2353*5908819377.96283-1481278321001.59,IF(C2353&gt;752.99,C2353^3*3588.471445-C2353^2*8028757.56264+C2353*5988077680.84934-1488767378546.26,C2353^3*899.851852-C2353^2*1969009.674601+C2353*1435480406.01138-348666163343.76))))-$E$1</f>
        <v>139282713.192627</v>
      </c>
      <c r="E2353" s="47" t="n">
        <f aca="false">D2353*100/$E$2</f>
        <v>93.4914818197214</v>
      </c>
      <c r="G2353" s="41" t="n">
        <f aca="false">[3]Plan1!$C2348</f>
        <v>-0.71</v>
      </c>
      <c r="H2353" s="41" t="n">
        <f aca="false">$J$5 + G2353</f>
        <v>759.29</v>
      </c>
      <c r="I2353" s="47" t="n">
        <f aca="false">IF(H2353&gt;$J$5,$J$2+$J$1,(IF(H2353&gt;739.99,H2353^3*2498.244218-H2353^2*5471052.355142+H2353*3994605728.77515-972400879260.135,H2353^3*1396.138889-H2353^2*3002770.071427+H2353*2152080038.43115-513963640099.415)))-$J$1</f>
        <v>82684699.8461914</v>
      </c>
      <c r="J2353" s="47" t="n">
        <f aca="false">I2353*100/$J$2</f>
        <v>94.0213764575318</v>
      </c>
      <c r="L2353" s="41" t="n">
        <f aca="false">[4]Plan1!$C2348</f>
        <v>-0.8</v>
      </c>
      <c r="M2353" s="41" t="n">
        <f aca="false">$O$5 + L2353</f>
        <v>837.98</v>
      </c>
      <c r="N2353" s="47" t="n">
        <f aca="false">IF(M2353&gt;$O$5,$O$2+$O$1,(M2353^3*3270.5936-M2353^2*8015778.389801+M2353*6549018422.82398-1783686174686.87))-$O$1</f>
        <v>35089338.2099609</v>
      </c>
      <c r="O2353" s="41" t="n">
        <f aca="false">N2353*100/$O$2</f>
        <v>89.7727021003059</v>
      </c>
      <c r="R2353" s="47" t="n">
        <f aca="false">SUM(D2353,I2353,N2353)</f>
        <v>257056751.248779</v>
      </c>
      <c r="S2353" s="41" t="n">
        <f aca="false">R2353*100/$R$2</f>
        <v>93.133683874651</v>
      </c>
      <c r="U2353" s="41" t="n">
        <f aca="false">[1]Plan1!$B2348</f>
        <v>13.02</v>
      </c>
    </row>
    <row r="2354" customFormat="false" ht="15" hidden="false" customHeight="false" outlineLevel="0" collapsed="false">
      <c r="A2354" s="46" t="n">
        <v>44352</v>
      </c>
      <c r="B2354" s="41" t="n">
        <f aca="false">[2]Plan1!$C2349</f>
        <v>-0.88</v>
      </c>
      <c r="C2354" s="41" t="n">
        <f aca="false">$E$5 + B2354</f>
        <v>780.12</v>
      </c>
      <c r="D2354" s="47" t="n">
        <f aca="false">IF(C2354&gt;$E$5,$E$2+$E$1,(IF(C2354&gt;764.99,C2354^3*3486.59308-C2354^2*7860012.00812+C2354*5908819377.96283-1481278321001.59,IF(C2354&gt;752.99,C2354^3*3588.471445-C2354^2*8028757.56264+C2354*5988077680.84934-1488767378546.26,C2354^3*899.851852-C2354^2*1969009.674601+C2354*1435480406.01138-348666163343.76))))-$E$1</f>
        <v>139062550.150146</v>
      </c>
      <c r="E2354" s="47" t="n">
        <f aca="false">D2354*100/$E$2</f>
        <v>93.3437006011364</v>
      </c>
      <c r="G2354" s="41" t="n">
        <f aca="false">[3]Plan1!$C2349</f>
        <v>-0.73</v>
      </c>
      <c r="H2354" s="41" t="n">
        <f aca="false">$J$5 + G2354</f>
        <v>759.27</v>
      </c>
      <c r="I2354" s="47" t="n">
        <f aca="false">IF(H2354&gt;$J$5,$J$2+$J$1,(IF(H2354&gt;739.99,H2354^3*2498.244218-H2354^2*5471052.355142+H2354*3994605728.77515-972400879260.135,H2354^3*1396.138889-H2354^2*3002770.071427+H2354*2152080038.43115-513963640099.415)))-$J$1</f>
        <v>82539825.9377441</v>
      </c>
      <c r="J2354" s="47" t="n">
        <f aca="false">I2354*100/$J$2</f>
        <v>93.8566392774932</v>
      </c>
      <c r="L2354" s="41" t="n">
        <f aca="false">[4]Plan1!$C2349</f>
        <v>-0.82</v>
      </c>
      <c r="M2354" s="41" t="n">
        <f aca="false">$O$5 + L2354</f>
        <v>837.96</v>
      </c>
      <c r="N2354" s="47" t="n">
        <f aca="false">IF(M2354&gt;$O$5,$O$2+$O$1,(M2354^3*3270.5936-M2354^2*8015778.389801+M2354*6549018422.82398-1783686174686.87))-$O$1</f>
        <v>34992825.0664063</v>
      </c>
      <c r="O2354" s="41" t="n">
        <f aca="false">N2354*100/$O$2</f>
        <v>89.5257824909004</v>
      </c>
      <c r="R2354" s="47" t="n">
        <f aca="false">SUM(D2354,I2354,N2354)</f>
        <v>256595201.154297</v>
      </c>
      <c r="S2354" s="41" t="n">
        <f aca="false">R2354*100/$R$2</f>
        <v>92.9664606432711</v>
      </c>
      <c r="U2354" s="41" t="n">
        <f aca="false">[1]Plan1!$B2349</f>
        <v>12.15</v>
      </c>
    </row>
    <row r="2355" customFormat="false" ht="15" hidden="false" customHeight="false" outlineLevel="0" collapsed="false">
      <c r="A2355" s="46" t="n">
        <v>44353</v>
      </c>
      <c r="B2355" s="41" t="n">
        <f aca="false">[2]Plan1!$C2350</f>
        <v>-0.9</v>
      </c>
      <c r="C2355" s="41" t="n">
        <f aca="false">$E$5 + B2355</f>
        <v>780.1</v>
      </c>
      <c r="D2355" s="47" t="n">
        <f aca="false">IF(C2355&gt;$E$5,$E$2+$E$1,(IF(C2355&gt;764.99,C2355^3*3486.59308-C2355^2*7860012.00812+C2355*5908819377.96283-1481278321001.59,IF(C2355&gt;752.99,C2355^3*3588.471445-C2355^2*8028757.56264+C2355*5988077680.84934-1488767378546.26,C2355^3*899.851852-C2355^2*1969009.674601+C2355*1435480406.01138-348666163343.76))))-$E$1</f>
        <v>138842627.005615</v>
      </c>
      <c r="E2355" s="47" t="n">
        <f aca="false">D2355*100/$E$2</f>
        <v>93.1960804105371</v>
      </c>
      <c r="G2355" s="41" t="n">
        <f aca="false">[3]Plan1!$C2350</f>
        <v>-0.74</v>
      </c>
      <c r="H2355" s="41" t="n">
        <f aca="false">$J$5 + G2355</f>
        <v>759.26</v>
      </c>
      <c r="I2355" s="47" t="n">
        <f aca="false">IF(H2355&gt;$J$5,$J$2+$J$1,(IF(H2355&gt;739.99,H2355^3*2498.244218-H2355^2*5471052.355142+H2355*3994605728.77515-972400879260.135,H2355^3*1396.138889-H2355^2*3002770.071427+H2355*2152080038.43115-513963640099.415)))-$J$1</f>
        <v>82467454.833252</v>
      </c>
      <c r="J2355" s="47" t="n">
        <f aca="false">I2355*100/$J$2</f>
        <v>93.7743455656848</v>
      </c>
      <c r="L2355" s="41" t="n">
        <f aca="false">[4]Plan1!$C2350</f>
        <v>-0.84</v>
      </c>
      <c r="M2355" s="41" t="n">
        <f aca="false">$O$5 + L2355</f>
        <v>837.94</v>
      </c>
      <c r="N2355" s="47" t="n">
        <f aca="false">IF(M2355&gt;$O$5,$O$2+$O$1,(M2355^3*3270.5936-M2355^2*8015778.389801+M2355*6549018422.82398-1783686174686.87))-$O$1</f>
        <v>34896476.8046875</v>
      </c>
      <c r="O2355" s="41" t="n">
        <f aca="false">N2355*100/$O$2</f>
        <v>89.2792847158382</v>
      </c>
      <c r="R2355" s="47" t="n">
        <f aca="false">SUM(D2355,I2355,N2355)</f>
        <v>256206558.643555</v>
      </c>
      <c r="S2355" s="41" t="n">
        <f aca="false">R2355*100/$R$2</f>
        <v>92.8256524032234</v>
      </c>
      <c r="U2355" s="41" t="n">
        <f aca="false">[1]Plan1!$B2350</f>
        <v>12.58</v>
      </c>
    </row>
    <row r="2356" customFormat="false" ht="15" hidden="false" customHeight="false" outlineLevel="0" collapsed="false">
      <c r="A2356" s="46" t="n">
        <v>44354</v>
      </c>
      <c r="B2356" s="41" t="n">
        <f aca="false">[2]Plan1!$C2351</f>
        <v>-0.92</v>
      </c>
      <c r="C2356" s="41" t="n">
        <f aca="false">$E$5 + B2356</f>
        <v>780.08</v>
      </c>
      <c r="D2356" s="47" t="n">
        <f aca="false">IF(C2356&gt;$E$5,$E$2+$E$1,(IF(C2356&gt;764.99,C2356^3*3486.59308-C2356^2*7860012.00812+C2356*5908819377.96283-1481278321001.59,IF(C2356&gt;752.99,C2356^3*3588.471445-C2356^2*8028757.56264+C2356*5988077680.84934-1488767378546.26,C2356^3*899.851852-C2356^2*1969009.674601+C2356*1435480406.01138-348666163343.76))))-$E$1</f>
        <v>138622943.587646</v>
      </c>
      <c r="E2356" s="47" t="n">
        <f aca="false">D2356*100/$E$2</f>
        <v>93.0486211328828</v>
      </c>
      <c r="G2356" s="41" t="n">
        <f aca="false">[3]Plan1!$C2351</f>
        <v>-0.75</v>
      </c>
      <c r="H2356" s="41" t="n">
        <f aca="false">$J$5 + G2356</f>
        <v>759.25</v>
      </c>
      <c r="I2356" s="47" t="n">
        <f aca="false">IF(H2356&gt;$J$5,$J$2+$J$1,(IF(H2356&gt;739.99,H2356^3*2498.244218-H2356^2*5471052.355142+H2356*3994605728.77515-972400879260.135,H2356^3*1396.138889-H2356^2*3002770.071427+H2356*2152080038.43115-513963640099.415)))-$J$1</f>
        <v>82395127.6086426</v>
      </c>
      <c r="J2356" s="47" t="n">
        <f aca="false">I2356*100/$J$2</f>
        <v>93.6921017500118</v>
      </c>
      <c r="L2356" s="41" t="n">
        <f aca="false">[4]Plan1!$C2351</f>
        <v>-0.86</v>
      </c>
      <c r="M2356" s="41" t="n">
        <f aca="false">$O$5 + L2356</f>
        <v>837.92</v>
      </c>
      <c r="N2356" s="47" t="n">
        <f aca="false">IF(M2356&gt;$O$5,$O$2+$O$1,(M2356^3*3270.5936-M2356^2*8015778.389801+M2356*6549018422.82398-1783686174686.87))-$O$1</f>
        <v>34800293.2670898</v>
      </c>
      <c r="O2356" s="41" t="n">
        <f aca="false">N2356*100/$O$2</f>
        <v>89.033208371621</v>
      </c>
      <c r="R2356" s="47" t="n">
        <f aca="false">SUM(D2356,I2356,N2356)</f>
        <v>255818364.463379</v>
      </c>
      <c r="S2356" s="41" t="n">
        <f aca="false">R2356*100/$R$2</f>
        <v>92.6850065968681</v>
      </c>
      <c r="U2356" s="41" t="n">
        <f aca="false">[1]Plan1!$B2351</f>
        <v>11.72</v>
      </c>
    </row>
    <row r="2357" customFormat="false" ht="15" hidden="false" customHeight="false" outlineLevel="0" collapsed="false">
      <c r="A2357" s="46" t="n">
        <v>44355</v>
      </c>
      <c r="B2357" s="41" t="n">
        <f aca="false">[2]Plan1!$C2352</f>
        <v>-0.94</v>
      </c>
      <c r="C2357" s="41" t="n">
        <f aca="false">$E$5 + B2357</f>
        <v>780.06</v>
      </c>
      <c r="D2357" s="47" t="n">
        <f aca="false">IF(C2357&gt;$E$5,$E$2+$E$1,(IF(C2357&gt;764.99,C2357^3*3486.59308-C2357^2*7860012.00812+C2357*5908819377.96283-1481278321001.59,IF(C2357&gt;752.99,C2357^3*3588.471445-C2357^2*8028757.56264+C2357*5988077680.84934-1488767378546.26,C2357^3*899.851852-C2357^2*1969009.674601+C2357*1435480406.01138-348666163343.76))))-$E$1</f>
        <v>138403499.733154</v>
      </c>
      <c r="E2357" s="47" t="n">
        <f aca="false">D2357*100/$E$2</f>
        <v>92.9013226587044</v>
      </c>
      <c r="G2357" s="41" t="n">
        <f aca="false">[3]Plan1!$C2352</f>
        <v>-0.76</v>
      </c>
      <c r="H2357" s="41" t="n">
        <f aca="false">$J$5 + G2357</f>
        <v>759.24</v>
      </c>
      <c r="I2357" s="47" t="n">
        <f aca="false">IF(H2357&gt;$J$5,$J$2+$J$1,(IF(H2357&gt;739.99,H2357^3*2498.244218-H2357^2*5471052.355142+H2357*3994605728.77515-972400879260.135,H2357^3*1396.138889-H2357^2*3002770.071427+H2357*2152080038.43115-513963640099.415)))-$J$1</f>
        <v>82322844.2478027</v>
      </c>
      <c r="J2357" s="47" t="n">
        <f aca="false">I2357*100/$J$2</f>
        <v>93.6099078121518</v>
      </c>
      <c r="L2357" s="41" t="n">
        <f aca="false">[4]Plan1!$C2352</f>
        <v>-0.88</v>
      </c>
      <c r="M2357" s="41" t="n">
        <f aca="false">$O$5 + L2357</f>
        <v>837.9</v>
      </c>
      <c r="N2357" s="47" t="n">
        <f aca="false">IF(M2357&gt;$O$5,$O$2+$O$1,(M2357^3*3270.5936-M2357^2*8015778.389801+M2357*6549018422.82398-1783686174686.87))-$O$1</f>
        <v>34704274.296875</v>
      </c>
      <c r="O2357" s="41" t="n">
        <f aca="false">N2357*100/$O$2</f>
        <v>88.787553057249</v>
      </c>
      <c r="R2357" s="47" t="n">
        <f aca="false">SUM(D2357,I2357,N2357)</f>
        <v>255430618.277832</v>
      </c>
      <c r="S2357" s="41" t="n">
        <f aca="false">R2357*100/$R$2</f>
        <v>92.5445231024923</v>
      </c>
      <c r="U2357" s="41" t="n">
        <f aca="false">[1]Plan1!$B2352</f>
        <v>12.15</v>
      </c>
    </row>
    <row r="2358" customFormat="false" ht="15" hidden="false" customHeight="false" outlineLevel="0" collapsed="false">
      <c r="A2358" s="46" t="n">
        <v>44356</v>
      </c>
      <c r="B2358" s="41" t="n">
        <f aca="false">[2]Plan1!$C2353</f>
        <v>-0.96</v>
      </c>
      <c r="C2358" s="41" t="n">
        <f aca="false">$E$5 + B2358</f>
        <v>780.04</v>
      </c>
      <c r="D2358" s="47" t="n">
        <f aca="false">IF(C2358&gt;$E$5,$E$2+$E$1,(IF(C2358&gt;764.99,C2358^3*3486.59308-C2358^2*7860012.00812+C2358*5908819377.96283-1481278321001.59,IF(C2358&gt;752.99,C2358^3*3588.471445-C2358^2*8028757.56264+C2358*5988077680.84934-1488767378546.26,C2358^3*899.851852-C2358^2*1969009.674601+C2358*1435480406.01138-348666163343.76))))-$E$1</f>
        <v>138184295.272705</v>
      </c>
      <c r="E2358" s="47" t="n">
        <f aca="false">D2358*100/$E$2</f>
        <v>92.754184874272</v>
      </c>
      <c r="G2358" s="41" t="n">
        <f aca="false">[3]Plan1!$C2353</f>
        <v>-0.78</v>
      </c>
      <c r="H2358" s="41" t="n">
        <f aca="false">$J$5 + G2358</f>
        <v>759.22</v>
      </c>
      <c r="I2358" s="47" t="n">
        <f aca="false">IF(H2358&gt;$J$5,$J$2+$J$1,(IF(H2358&gt;739.99,H2358^3*2498.244218-H2358^2*5471052.355142+H2358*3994605728.77515-972400879260.135,H2358^3*1396.138889-H2358^2*3002770.071427+H2358*2152080038.43115-513963640099.415)))-$J$1</f>
        <v>82178409.0617676</v>
      </c>
      <c r="J2358" s="47" t="n">
        <f aca="false">I2358*100/$J$2</f>
        <v>93.4456695065742</v>
      </c>
      <c r="L2358" s="41" t="n">
        <f aca="false">[4]Plan1!$C2353</f>
        <v>-0.9</v>
      </c>
      <c r="M2358" s="41" t="n">
        <f aca="false">$O$5 + L2358</f>
        <v>837.88</v>
      </c>
      <c r="N2358" s="47" t="n">
        <f aca="false">IF(M2358&gt;$O$5,$O$2+$O$1,(M2358^3*3270.5936-M2358^2*8015778.389801+M2358*6549018422.82398-1783686174686.87))-$O$1</f>
        <v>34608419.7363281</v>
      </c>
      <c r="O2358" s="41" t="n">
        <f aca="false">N2358*100/$O$2</f>
        <v>88.5423183692238</v>
      </c>
      <c r="R2358" s="47" t="n">
        <f aca="false">SUM(D2358,I2358,N2358)</f>
        <v>254971124.070801</v>
      </c>
      <c r="S2358" s="41" t="n">
        <f aca="false">R2358*100/$R$2</f>
        <v>92.3780447353146</v>
      </c>
      <c r="U2358" s="41" t="n">
        <f aca="false">[1]Plan1!$B2353</f>
        <v>11.72</v>
      </c>
    </row>
    <row r="2359" customFormat="false" ht="15" hidden="false" customHeight="false" outlineLevel="0" collapsed="false">
      <c r="A2359" s="46" t="n">
        <v>44357</v>
      </c>
      <c r="B2359" s="41" t="n">
        <f aca="false">[2]Plan1!$C2354</f>
        <v>-0.98</v>
      </c>
      <c r="C2359" s="41" t="n">
        <f aca="false">$E$5 + B2359</f>
        <v>780.02</v>
      </c>
      <c r="D2359" s="47" t="n">
        <f aca="false">IF(C2359&gt;$E$5,$E$2+$E$1,(IF(C2359&gt;764.99,C2359^3*3486.59308-C2359^2*7860012.00812+C2359*5908819377.96283-1481278321001.59,IF(C2359&gt;752.99,C2359^3*3588.471445-C2359^2*8028757.56264+C2359*5988077680.84934-1488767378546.26,C2359^3*899.851852-C2359^2*1969009.674601+C2359*1435480406.01138-348666163343.76))))-$E$1</f>
        <v>137965330.041748</v>
      </c>
      <c r="E2359" s="47" t="n">
        <f aca="false">D2359*100/$E$2</f>
        <v>92.6072076691334</v>
      </c>
      <c r="G2359" s="41" t="n">
        <f aca="false">[3]Plan1!$C2354</f>
        <v>-0.79</v>
      </c>
      <c r="H2359" s="41" t="n">
        <f aca="false">$J$5 + G2359</f>
        <v>759.21</v>
      </c>
      <c r="I2359" s="47" t="n">
        <f aca="false">IF(H2359&gt;$J$5,$J$2+$J$1,(IF(H2359&gt;739.99,H2359^3*2498.244218-H2359^2*5471052.355142+H2359*3994605728.77515-972400879260.135,H2359^3*1396.138889-H2359^2*3002770.071427+H2359*2152080038.43115-513963640099.415)))-$J$1</f>
        <v>82106257.2055664</v>
      </c>
      <c r="J2359" s="47" t="n">
        <f aca="false">I2359*100/$J$2</f>
        <v>93.3636251035998</v>
      </c>
      <c r="L2359" s="41" t="n">
        <f aca="false">[4]Plan1!$C2354</f>
        <v>-0.91</v>
      </c>
      <c r="M2359" s="41" t="n">
        <f aca="false">$O$5 + L2359</f>
        <v>837.87</v>
      </c>
      <c r="N2359" s="47" t="n">
        <f aca="false">IF(M2359&gt;$O$5,$O$2+$O$1,(M2359^3*3270.5936-M2359^2*8015778.389801+M2359*6549018422.82398-1783686174686.87))-$O$1</f>
        <v>34560554.0605469</v>
      </c>
      <c r="O2359" s="41" t="n">
        <f aca="false">N2359*100/$O$2</f>
        <v>88.4198586343884</v>
      </c>
      <c r="R2359" s="47" t="n">
        <f aca="false">SUM(D2359,I2359,N2359)</f>
        <v>254632141.307861</v>
      </c>
      <c r="S2359" s="41" t="n">
        <f aca="false">R2359*100/$R$2</f>
        <v>92.2552286126912</v>
      </c>
      <c r="U2359" s="41" t="n">
        <f aca="false">[1]Plan1!$B2354</f>
        <v>12.15</v>
      </c>
    </row>
    <row r="2360" customFormat="false" ht="15" hidden="false" customHeight="false" outlineLevel="0" collapsed="false">
      <c r="A2360" s="46" t="n">
        <v>44358</v>
      </c>
      <c r="B2360" s="41" t="n">
        <f aca="false">[2]Plan1!$C2355</f>
        <v>-0.99</v>
      </c>
      <c r="C2360" s="41" t="n">
        <f aca="false">$E$5 + B2360</f>
        <v>780.01</v>
      </c>
      <c r="D2360" s="47" t="n">
        <f aca="false">IF(C2360&gt;$E$5,$E$2+$E$1,(IF(C2360&gt;764.99,C2360^3*3486.59308-C2360^2*7860012.00812+C2360*5908819377.96283-1481278321001.59,IF(C2360&gt;752.99,C2360^3*3588.471445-C2360^2*8028757.56264+C2360*5988077680.84934-1488767378546.26,C2360^3*899.851852-C2360^2*1969009.674601+C2360*1435480406.01138-348666163343.76))))-$E$1</f>
        <v>137855937.083252</v>
      </c>
      <c r="E2360" s="47" t="n">
        <f aca="false">D2360*100/$E$2</f>
        <v>92.5337792475008</v>
      </c>
      <c r="G2360" s="41" t="n">
        <f aca="false">[3]Plan1!$C2355</f>
        <v>-0.81</v>
      </c>
      <c r="H2360" s="41" t="n">
        <f aca="false">$J$5 + G2360</f>
        <v>759.19</v>
      </c>
      <c r="I2360" s="47" t="n">
        <f aca="false">IF(H2360&gt;$J$5,$J$2+$J$1,(IF(H2360&gt;739.99,H2360^3*2498.244218-H2360^2*5471052.355142+H2360*3994605728.77515-972400879260.135,H2360^3*1396.138889-H2360^2*3002770.071427+H2360*2152080038.43115-513963640099.415)))-$J$1</f>
        <v>81962084.8928223</v>
      </c>
      <c r="J2360" s="47" t="n">
        <f aca="false">I2360*100/$J$2</f>
        <v>93.1996857131626</v>
      </c>
      <c r="L2360" s="41" t="n">
        <f aca="false">[4]Plan1!$C2355</f>
        <v>-0.93</v>
      </c>
      <c r="M2360" s="41" t="n">
        <f aca="false">$O$5 + L2360</f>
        <v>837.85</v>
      </c>
      <c r="N2360" s="47" t="n">
        <f aca="false">IF(M2360&gt;$O$5,$O$2+$O$1,(M2360^3*3270.5936-M2360^2*8015778.389801+M2360*6549018422.82398-1783686174686.87))-$O$1</f>
        <v>34464945.8212891</v>
      </c>
      <c r="O2360" s="41" t="n">
        <f aca="false">N2360*100/$O$2</f>
        <v>88.1752541357265</v>
      </c>
      <c r="R2360" s="47" t="n">
        <f aca="false">SUM(D2360,I2360,N2360)</f>
        <v>254282967.797363</v>
      </c>
      <c r="S2360" s="41" t="n">
        <f aca="false">R2360*100/$R$2</f>
        <v>92.1287203020316</v>
      </c>
      <c r="U2360" s="41" t="n">
        <f aca="false">[1]Plan1!$B2355</f>
        <v>12.15</v>
      </c>
    </row>
    <row r="2361" customFormat="false" ht="15" hidden="false" customHeight="false" outlineLevel="0" collapsed="false">
      <c r="A2361" s="46" t="n">
        <v>44359</v>
      </c>
      <c r="B2361" s="41" t="n">
        <f aca="false">[2]Plan1!$C2356</f>
        <v>-1.02</v>
      </c>
      <c r="C2361" s="41" t="n">
        <f aca="false">$E$5 + B2361</f>
        <v>779.98</v>
      </c>
      <c r="D2361" s="47" t="n">
        <f aca="false">IF(C2361&gt;$E$5,$E$2+$E$1,(IF(C2361&gt;764.99,C2361^3*3486.59308-C2361^2*7860012.00812+C2361*5908819377.96283-1481278321001.59,IF(C2361&gt;752.99,C2361^3*3588.471445-C2361^2*8028757.56264+C2361*5988077680.84934-1488767378546.26,C2361^3*899.851852-C2361^2*1969009.674601+C2361*1435480406.01138-348666163343.76))))-$E$1</f>
        <v>137528116.588623</v>
      </c>
      <c r="E2361" s="47" t="n">
        <f aca="false">D2361*100/$E$2</f>
        <v>92.3137345405073</v>
      </c>
      <c r="G2361" s="41" t="n">
        <f aca="false">[3]Plan1!$C2356</f>
        <v>-0.82</v>
      </c>
      <c r="H2361" s="41" t="n">
        <f aca="false">$J$5 + G2361</f>
        <v>759.18</v>
      </c>
      <c r="I2361" s="47" t="n">
        <f aca="false">IF(H2361&gt;$J$5,$J$2+$J$1,(IF(H2361&gt;739.99,H2361^3*2498.244218-H2361^2*5471052.355142+H2361*3994605728.77515-972400879260.135,H2361^3*1396.138889-H2361^2*3002770.071427+H2361*2152080038.43115-513963640099.415)))-$J$1</f>
        <v>81890064.4060059</v>
      </c>
      <c r="J2361" s="47" t="n">
        <f aca="false">I2361*100/$J$2</f>
        <v>93.1177906912756</v>
      </c>
      <c r="L2361" s="41" t="n">
        <f aca="false">[4]Plan1!$C2356</f>
        <v>-0.94</v>
      </c>
      <c r="M2361" s="41" t="n">
        <f aca="false">$O$5 + L2361</f>
        <v>837.84</v>
      </c>
      <c r="N2361" s="47" t="n">
        <f aca="false">IF(M2361&gt;$O$5,$O$2+$O$1,(M2361^3*3270.5936-M2361^2*8015778.389801+M2361*6549018422.82398-1783686174686.87))-$O$1</f>
        <v>34417203.2167969</v>
      </c>
      <c r="O2361" s="41" t="n">
        <f aca="false">N2361*100/$O$2</f>
        <v>88.0531092669654</v>
      </c>
      <c r="R2361" s="47" t="n">
        <f aca="false">SUM(D2361,I2361,N2361)</f>
        <v>253835384.211426</v>
      </c>
      <c r="S2361" s="41" t="n">
        <f aca="false">R2361*100/$R$2</f>
        <v>91.9665572466063</v>
      </c>
      <c r="U2361" s="41" t="n">
        <f aca="false">[1]Plan1!$B2356</f>
        <v>12.15</v>
      </c>
    </row>
    <row r="2362" customFormat="false" ht="15" hidden="false" customHeight="false" outlineLevel="0" collapsed="false">
      <c r="A2362" s="46" t="n">
        <v>44360</v>
      </c>
      <c r="B2362" s="41" t="n">
        <f aca="false">[2]Plan1!$C2357</f>
        <v>-1.04</v>
      </c>
      <c r="C2362" s="41" t="n">
        <f aca="false">$E$5 + B2362</f>
        <v>779.96</v>
      </c>
      <c r="D2362" s="47" t="n">
        <f aca="false">IF(C2362&gt;$E$5,$E$2+$E$1,(IF(C2362&gt;764.99,C2362^3*3486.59308-C2362^2*7860012.00812+C2362*5908819377.96283-1481278321001.59,IF(C2362&gt;752.99,C2362^3*3588.471445-C2362^2*8028757.56264+C2362*5988077680.84934-1488767378546.26,C2362^3*899.851852-C2362^2*1969009.674601+C2362*1435480406.01138-348666163343.76))))-$E$1</f>
        <v>137309868.034912</v>
      </c>
      <c r="E2362" s="47" t="n">
        <f aca="false">D2362*100/$E$2</f>
        <v>92.1672383944764</v>
      </c>
      <c r="G2362" s="41" t="n">
        <f aca="false">[3]Plan1!$C2357</f>
        <v>-0.84</v>
      </c>
      <c r="H2362" s="41" t="n">
        <f aca="false">$J$5 + G2362</f>
        <v>759.16</v>
      </c>
      <c r="I2362" s="47" t="n">
        <f aca="false">IF(H2362&gt;$J$5,$J$2+$J$1,(IF(H2362&gt;739.99,H2362^3*2498.244218-H2362^2*5471052.355142+H2362*3994605728.77515-972400879260.135,H2362^3*1396.138889-H2362^2*3002770.071427+H2362*2152080038.43115-513963640099.415)))-$J$1</f>
        <v>81746154.6960449</v>
      </c>
      <c r="J2362" s="47" t="n">
        <f aca="false">I2362*100/$J$2</f>
        <v>92.9541499083823</v>
      </c>
      <c r="L2362" s="41" t="n">
        <f aca="false">[4]Plan1!$C2357</f>
        <v>-0.96</v>
      </c>
      <c r="M2362" s="41" t="n">
        <f aca="false">$O$5 + L2362</f>
        <v>837.82</v>
      </c>
      <c r="N2362" s="47" t="n">
        <f aca="false">IF(M2362&gt;$O$5,$O$2+$O$1,(M2362^3*3270.5936-M2362^2*8015778.389801+M2362*6549018422.82398-1783686174686.87))-$O$1</f>
        <v>34321840.9462891</v>
      </c>
      <c r="O2362" s="41" t="n">
        <f aca="false">N2362*100/$O$2</f>
        <v>87.8091340557294</v>
      </c>
      <c r="R2362" s="47" t="n">
        <f aca="false">SUM(D2362,I2362,N2362)</f>
        <v>253377863.677246</v>
      </c>
      <c r="S2362" s="41" t="n">
        <f aca="false">R2362*100/$R$2</f>
        <v>91.8007939566346</v>
      </c>
      <c r="U2362" s="41" t="n">
        <f aca="false">[1]Plan1!$B2357</f>
        <v>11.94</v>
      </c>
    </row>
    <row r="2363" customFormat="false" ht="15" hidden="false" customHeight="false" outlineLevel="0" collapsed="false">
      <c r="A2363" s="46" t="n">
        <v>44361</v>
      </c>
      <c r="B2363" s="41" t="n">
        <f aca="false">[2]Plan1!$C2358</f>
        <v>-1.06</v>
      </c>
      <c r="C2363" s="41" t="n">
        <f aca="false">$E$5 + B2363</f>
        <v>779.94</v>
      </c>
      <c r="D2363" s="47" t="n">
        <f aca="false">IF(C2363&gt;$E$5,$E$2+$E$1,(IF(C2363&gt;764.99,C2363^3*3486.59308-C2363^2*7860012.00812+C2363*5908819377.96283-1481278321001.59,IF(C2363&gt;752.99,C2363^3*3588.471445-C2363^2*8028757.56264+C2363*5988077680.84934-1488767378546.26,C2363^3*899.851852-C2363^2*1969009.674601+C2363*1435480406.01138-348666163343.76))))-$E$1</f>
        <v>137091858.03833</v>
      </c>
      <c r="E2363" s="47" t="n">
        <f aca="false">D2363*100/$E$2</f>
        <v>92.0209023764253</v>
      </c>
      <c r="G2363" s="41" t="n">
        <f aca="false">[3]Plan1!$C2358</f>
        <v>-0.85</v>
      </c>
      <c r="H2363" s="41" t="n">
        <f aca="false">$J$5 + G2363</f>
        <v>759.15</v>
      </c>
      <c r="I2363" s="47" t="n">
        <f aca="false">IF(H2363&gt;$J$5,$J$2+$J$1,(IF(H2363&gt;739.99,H2363^3*2498.244218-H2363^2*5471052.355142+H2363*3994605728.77515-972400879260.135,H2363^3*1396.138889-H2363^2*3002770.071427+H2363*2152080038.43115-513963640099.415)))-$J$1</f>
        <v>81674265.4438477</v>
      </c>
      <c r="J2363" s="47" t="n">
        <f aca="false">I2363*100/$J$2</f>
        <v>92.8724041143398</v>
      </c>
      <c r="L2363" s="41" t="n">
        <f aca="false">[4]Plan1!$C2358</f>
        <v>-0.98</v>
      </c>
      <c r="M2363" s="41" t="n">
        <f aca="false">$O$5 + L2363</f>
        <v>837.8</v>
      </c>
      <c r="N2363" s="47" t="n">
        <f aca="false">IF(M2363&gt;$O$5,$O$2+$O$1,(M2363^3*3270.5936-M2363^2*8015778.389801+M2363*6549018422.82398-1783686174686.87))-$O$1</f>
        <v>34226642.4560547</v>
      </c>
      <c r="O2363" s="41" t="n">
        <f aca="false">N2363*100/$O$2</f>
        <v>87.5655778605948</v>
      </c>
      <c r="R2363" s="47" t="n">
        <f aca="false">SUM(D2363,I2363,N2363)</f>
        <v>252992765.938232</v>
      </c>
      <c r="S2363" s="41" t="n">
        <f aca="false">R2363*100/$R$2</f>
        <v>91.6612700152796</v>
      </c>
      <c r="U2363" s="41" t="n">
        <f aca="false">[1]Plan1!$B2358</f>
        <v>11.94</v>
      </c>
    </row>
    <row r="2364" customFormat="false" ht="15" hidden="false" customHeight="false" outlineLevel="0" collapsed="false">
      <c r="A2364" s="46" t="n">
        <v>44362</v>
      </c>
      <c r="B2364" s="41" t="n">
        <f aca="false">[2]Plan1!$C2359</f>
        <v>-1.08</v>
      </c>
      <c r="C2364" s="41" t="n">
        <f aca="false">$E$5 + B2364</f>
        <v>779.92</v>
      </c>
      <c r="D2364" s="47" t="n">
        <f aca="false">IF(C2364&gt;$E$5,$E$2+$E$1,(IF(C2364&gt;764.99,C2364^3*3486.59308-C2364^2*7860012.00812+C2364*5908819377.96283-1481278321001.59,IF(C2364&gt;752.99,C2364^3*3588.471445-C2364^2*8028757.56264+C2364*5988077680.84934-1488767378546.26,C2364^3*899.851852-C2364^2*1969009.674601+C2364*1435480406.01138-348666163343.76))))-$E$1</f>
        <v>136874086.431885</v>
      </c>
      <c r="E2364" s="47" t="n">
        <f aca="false">D2364*100/$E$2</f>
        <v>91.8747263742629</v>
      </c>
      <c r="G2364" s="41" t="n">
        <f aca="false">[3]Plan1!$C2359</f>
        <v>-0.86</v>
      </c>
      <c r="H2364" s="41" t="n">
        <f aca="false">$J$5 + G2364</f>
        <v>759.14</v>
      </c>
      <c r="I2364" s="47" t="n">
        <f aca="false">IF(H2364&gt;$J$5,$J$2+$J$1,(IF(H2364&gt;739.99,H2364^3*2498.244218-H2364^2*5471052.355142+H2364*3994605728.77515-972400879260.135,H2364^3*1396.138889-H2364^2*3002770.071427+H2364*2152080038.43115-513963640099.415)))-$J$1</f>
        <v>81602419.9055176</v>
      </c>
      <c r="J2364" s="47" t="n">
        <f aca="false">I2364*100/$J$2</f>
        <v>92.7907080276552</v>
      </c>
      <c r="L2364" s="41" t="n">
        <f aca="false">[4]Plan1!$C2359</f>
        <v>-1</v>
      </c>
      <c r="M2364" s="41" t="n">
        <f aca="false">$O$5 + L2364</f>
        <v>837.78</v>
      </c>
      <c r="N2364" s="47" t="n">
        <f aca="false">IF(M2364&gt;$O$5,$O$2+$O$1,(M2364^3*3270.5936-M2364^2*8015778.389801+M2364*6549018422.82398-1783686174686.87))-$O$1</f>
        <v>34131607.5917969</v>
      </c>
      <c r="O2364" s="41" t="n">
        <f aca="false">N2364*100/$O$2</f>
        <v>87.3224402868079</v>
      </c>
      <c r="R2364" s="47" t="n">
        <f aca="false">SUM(D2364,I2364,N2364)</f>
        <v>252608113.929199</v>
      </c>
      <c r="S2364" s="41" t="n">
        <f aca="false">R2364*100/$R$2</f>
        <v>91.5219075654042</v>
      </c>
      <c r="U2364" s="41" t="n">
        <f aca="false">[1]Plan1!$B2359</f>
        <v>12.15</v>
      </c>
    </row>
    <row r="2365" customFormat="false" ht="15" hidden="false" customHeight="false" outlineLevel="0" collapsed="false">
      <c r="A2365" s="46" t="n">
        <v>44363</v>
      </c>
      <c r="B2365" s="41" t="n">
        <f aca="false">[2]Plan1!$C2360</f>
        <v>-1.1</v>
      </c>
      <c r="C2365" s="41" t="n">
        <f aca="false">$E$5 + B2365</f>
        <v>779.9</v>
      </c>
      <c r="D2365" s="47" t="n">
        <f aca="false">IF(C2365&gt;$E$5,$E$2+$E$1,(IF(C2365&gt;764.99,C2365^3*3486.59308-C2365^2*7860012.00812+C2365*5908819377.96283-1481278321001.59,IF(C2365&gt;752.99,C2365^3*3588.471445-C2365^2*8028757.56264+C2365*5988077680.84934-1488767378546.26,C2365^3*899.851852-C2365^2*1969009.674601+C2365*1435480406.01138-348666163343.76))))-$E$1</f>
        <v>136656553.049072</v>
      </c>
      <c r="E2365" s="47" t="n">
        <f aca="false">D2365*100/$E$2</f>
        <v>91.7287102762259</v>
      </c>
      <c r="G2365" s="41" t="n">
        <f aca="false">[3]Plan1!$C2360</f>
        <v>-0.87</v>
      </c>
      <c r="H2365" s="41" t="n">
        <f aca="false">$J$5 + G2365</f>
        <v>759.13</v>
      </c>
      <c r="I2365" s="47" t="n">
        <f aca="false">IF(H2365&gt;$J$5,$J$2+$J$1,(IF(H2365&gt;739.99,H2365^3*2498.244218-H2365^2*5471052.355142+H2365*3994605728.77515-972400879260.135,H2365^3*1396.138889-H2365^2*3002770.071427+H2365*2152080038.43115-513963640099.415)))-$J$1</f>
        <v>81530618.0681152</v>
      </c>
      <c r="J2365" s="47" t="n">
        <f aca="false">I2365*100/$J$2</f>
        <v>92.7090616336149</v>
      </c>
      <c r="L2365" s="41" t="n">
        <f aca="false">[4]Plan1!$C2360</f>
        <v>-1.02</v>
      </c>
      <c r="M2365" s="41" t="n">
        <f aca="false">$O$5 + L2365</f>
        <v>837.76</v>
      </c>
      <c r="N2365" s="47" t="n">
        <f aca="false">IF(M2365&gt;$O$5,$O$2+$O$1,(M2365^3*3270.5936-M2365^2*8015778.389801+M2365*6549018422.82398-1783686174686.87))-$O$1</f>
        <v>34036736.1962891</v>
      </c>
      <c r="O2365" s="41" t="n">
        <f aca="false">N2365*100/$O$2</f>
        <v>87.0797209321195</v>
      </c>
      <c r="R2365" s="47" t="n">
        <f aca="false">SUM(D2365,I2365,N2365)</f>
        <v>252223907.313477</v>
      </c>
      <c r="S2365" s="41" t="n">
        <f aca="false">R2365*100/$R$2</f>
        <v>91.3827064850301</v>
      </c>
      <c r="U2365" s="41" t="n">
        <f aca="false">[1]Plan1!$B2360</f>
        <v>12.15</v>
      </c>
    </row>
    <row r="2366" customFormat="false" ht="15" hidden="false" customHeight="false" outlineLevel="0" collapsed="false">
      <c r="A2366" s="46" t="n">
        <v>44364</v>
      </c>
      <c r="B2366" s="41" t="n">
        <f aca="false">[2]Plan1!$C2361</f>
        <v>-1.12</v>
      </c>
      <c r="C2366" s="41" t="n">
        <f aca="false">$E$5 + B2366</f>
        <v>779.88</v>
      </c>
      <c r="D2366" s="47" t="n">
        <f aca="false">IF(C2366&gt;$E$5,$E$2+$E$1,(IF(C2366&gt;764.99,C2366^3*3486.59308-C2366^2*7860012.00812+C2366*5908819377.96283-1481278321001.59,IF(C2366&gt;752.99,C2366^3*3588.471445-C2366^2*8028757.56264+C2366*5988077680.84934-1488767378546.26,C2366^3*899.851852-C2366^2*1969009.674601+C2366*1435480406.01138-348666163343.76))))-$E$1</f>
        <v>136439257.721924</v>
      </c>
      <c r="E2366" s="47" t="n">
        <f aca="false">D2366*100/$E$2</f>
        <v>91.5828539695677</v>
      </c>
      <c r="G2366" s="41" t="n">
        <f aca="false">[3]Plan1!$C2361</f>
        <v>-0.88</v>
      </c>
      <c r="H2366" s="41" t="n">
        <f aca="false">$J$5 + G2366</f>
        <v>759.12</v>
      </c>
      <c r="I2366" s="47" t="n">
        <f aca="false">IF(H2366&gt;$J$5,$J$2+$J$1,(IF(H2366&gt;739.99,H2366^3*2498.244218-H2366^2*5471052.355142+H2366*3994605728.77515-972400879260.135,H2366^3*1396.138889-H2366^2*3002770.071427+H2366*2152080038.43115-513963640099.415)))-$J$1</f>
        <v>81458859.9152832</v>
      </c>
      <c r="J2366" s="47" t="n">
        <f aca="false">I2366*100/$J$2</f>
        <v>92.6274649136187</v>
      </c>
      <c r="L2366" s="41" t="n">
        <f aca="false">[4]Plan1!$C2361</f>
        <v>-1.04</v>
      </c>
      <c r="M2366" s="41" t="n">
        <f aca="false">$O$5 + L2366</f>
        <v>837.74</v>
      </c>
      <c r="N2366" s="47" t="n">
        <f aca="false">IF(M2366&gt;$O$5,$O$2+$O$1,(M2366^3*3270.5936-M2366^2*8015778.389801+M2366*6549018422.82398-1783686174686.87))-$O$1</f>
        <v>33942028.1113281</v>
      </c>
      <c r="O2366" s="41" t="n">
        <f aca="false">N2366*100/$O$2</f>
        <v>86.8374193917822</v>
      </c>
      <c r="R2366" s="47" t="n">
        <f aca="false">SUM(D2366,I2366,N2366)</f>
        <v>251840145.748535</v>
      </c>
      <c r="S2366" s="41" t="n">
        <f aca="false">R2366*100/$R$2</f>
        <v>91.2436666500565</v>
      </c>
      <c r="U2366" s="41" t="n">
        <f aca="false">[1]Plan1!$B2361</f>
        <v>11.51</v>
      </c>
    </row>
    <row r="2367" customFormat="false" ht="15" hidden="false" customHeight="false" outlineLevel="0" collapsed="false">
      <c r="A2367" s="46" t="n">
        <v>44365</v>
      </c>
      <c r="B2367" s="41" t="n">
        <f aca="false">[2]Plan1!$C2362</f>
        <v>-1.14</v>
      </c>
      <c r="C2367" s="41" t="n">
        <f aca="false">$E$5 + B2367</f>
        <v>779.86</v>
      </c>
      <c r="D2367" s="47" t="n">
        <f aca="false">IF(C2367&gt;$E$5,$E$2+$E$1,(IF(C2367&gt;764.99,C2367^3*3486.59308-C2367^2*7860012.00812+C2367*5908819377.96283-1481278321001.59,IF(C2367&gt;752.99,C2367^3*3588.471445-C2367^2*8028757.56264+C2367*5988077680.84934-1488767378546.26,C2367^3*899.851852-C2367^2*1969009.674601+C2367*1435480406.01138-348666163343.76))))-$E$1</f>
        <v>136222200.283936</v>
      </c>
      <c r="E2367" s="47" t="n">
        <f aca="false">D2367*100/$E$2</f>
        <v>91.437157342525</v>
      </c>
      <c r="G2367" s="41" t="n">
        <f aca="false">[3]Plan1!$C2362</f>
        <v>-0.9</v>
      </c>
      <c r="H2367" s="41" t="n">
        <f aca="false">$J$5 + G2367</f>
        <v>759.1</v>
      </c>
      <c r="I2367" s="47" t="n">
        <f aca="false">IF(H2367&gt;$J$5,$J$2+$J$1,(IF(H2367&gt;739.99,H2367^3*2498.244218-H2367^2*5471052.355142+H2367*3994605728.77515-972400879260.135,H2367^3*1396.138889-H2367^2*3002770.071427+H2367*2152080038.43115-513963640099.415)))-$J$1</f>
        <v>81315474.6027832</v>
      </c>
      <c r="J2367" s="47" t="n">
        <f aca="false">I2367*100/$J$2</f>
        <v>92.4644204269105</v>
      </c>
      <c r="L2367" s="41" t="n">
        <f aca="false">[4]Plan1!$C2362</f>
        <v>-1.06</v>
      </c>
      <c r="M2367" s="41" t="n">
        <f aca="false">$O$5 + L2367</f>
        <v>837.72</v>
      </c>
      <c r="N2367" s="47" t="n">
        <f aca="false">IF(M2367&gt;$O$5,$O$2+$O$1,(M2367^3*3270.5936-M2367^2*8015778.389801+M2367*6549018422.82398-1783686174686.87))-$O$1</f>
        <v>33847483.1816406</v>
      </c>
      <c r="O2367" s="41" t="n">
        <f aca="false">N2367*100/$O$2</f>
        <v>86.5955352685439</v>
      </c>
      <c r="R2367" s="47" t="n">
        <f aca="false">SUM(D2367,I2367,N2367)</f>
        <v>251385158.068359</v>
      </c>
      <c r="S2367" s="41" t="n">
        <f aca="false">R2367*100/$R$2</f>
        <v>91.0788210330225</v>
      </c>
      <c r="U2367" s="41" t="n">
        <f aca="false">[1]Plan1!$B2362</f>
        <v>11.3</v>
      </c>
    </row>
    <row r="2368" customFormat="false" ht="15" hidden="false" customHeight="false" outlineLevel="0" collapsed="false">
      <c r="A2368" s="46" t="n">
        <v>44366</v>
      </c>
      <c r="B2368" s="41" t="n">
        <f aca="false">[2]Plan1!$C2363</f>
        <v>-1.17</v>
      </c>
      <c r="C2368" s="41" t="n">
        <f aca="false">$E$5 + B2368</f>
        <v>779.83</v>
      </c>
      <c r="D2368" s="47" t="n">
        <f aca="false">IF(C2368&gt;$E$5,$E$2+$E$1,(IF(C2368&gt;764.99,C2368^3*3486.59308-C2368^2*7860012.00812+C2368*5908819377.96283-1481278321001.59,IF(C2368&gt;752.99,C2368^3*3588.471445-C2368^2*8028757.56264+C2368*5988077680.84934-1488767378546.26,C2368^3*899.851852-C2368^2*1969009.674601+C2368*1435480406.01138-348666163343.76))))-$E$1</f>
        <v>135897059.800537</v>
      </c>
      <c r="E2368" s="47" t="n">
        <f aca="false">D2368*100/$E$2</f>
        <v>91.2189115538286</v>
      </c>
      <c r="G2368" s="41" t="n">
        <f aca="false">[3]Plan1!$C2363</f>
        <v>-0.92</v>
      </c>
      <c r="H2368" s="41" t="n">
        <f aca="false">$J$5 + G2368</f>
        <v>759.08</v>
      </c>
      <c r="I2368" s="47" t="n">
        <f aca="false">IF(H2368&gt;$J$5,$J$2+$J$1,(IF(H2368&gt;739.99,H2368^3*2498.244218-H2368^2*5471052.355142+H2368*3994605728.77515-972400879260.135,H2368^3*1396.138889-H2368^2*3002770.071427+H2368*2152080038.43115-513963640099.415)))-$J$1</f>
        <v>81172263.8508301</v>
      </c>
      <c r="J2368" s="47" t="n">
        <f aca="false">I2368*100/$J$2</f>
        <v>92.3015744342758</v>
      </c>
      <c r="L2368" s="41" t="n">
        <f aca="false">[4]Plan1!$C2363</f>
        <v>-1.09</v>
      </c>
      <c r="M2368" s="41" t="n">
        <f aca="false">$O$5 + L2368</f>
        <v>837.69</v>
      </c>
      <c r="N2368" s="47" t="n">
        <f aca="false">IF(M2368&gt;$O$5,$O$2+$O$1,(M2368^3*3270.5936-M2368^2*8015778.389801+M2368*6549018422.82398-1783686174686.87))-$O$1</f>
        <v>33705971.3574219</v>
      </c>
      <c r="O2368" s="41" t="n">
        <f aca="false">N2368*100/$O$2</f>
        <v>86.2334908559863</v>
      </c>
      <c r="R2368" s="47" t="n">
        <f aca="false">SUM(D2368,I2368,N2368)</f>
        <v>250775295.008789</v>
      </c>
      <c r="S2368" s="41" t="n">
        <f aca="false">R2368*100/$R$2</f>
        <v>90.8578628472487</v>
      </c>
      <c r="U2368" s="41" t="n">
        <f aca="false">[1]Plan1!$B2363</f>
        <v>10.48</v>
      </c>
    </row>
    <row r="2369" customFormat="false" ht="15" hidden="false" customHeight="false" outlineLevel="0" collapsed="false">
      <c r="A2369" s="46" t="n">
        <v>44367</v>
      </c>
      <c r="B2369" s="41" t="n">
        <f aca="false">[2]Plan1!$C2364</f>
        <v>-1.2</v>
      </c>
      <c r="C2369" s="41" t="n">
        <f aca="false">$E$5 + B2369</f>
        <v>779.8</v>
      </c>
      <c r="D2369" s="47" t="n">
        <f aca="false">IF(C2369&gt;$E$5,$E$2+$E$1,(IF(C2369&gt;764.99,C2369^3*3486.59308-C2369^2*7860012.00812+C2369*5908819377.96283-1481278321001.59,IF(C2369&gt;752.99,C2369^3*3588.471445-C2369^2*8028757.56264+C2369*5988077680.84934-1488767378546.26,C2369^3*899.851852-C2369^2*1969009.674601+C2369*1435480406.01138-348666163343.76))))-$E$1</f>
        <v>135572453.625732</v>
      </c>
      <c r="E2369" s="47" t="n">
        <f aca="false">D2369*100/$E$2</f>
        <v>91.0010244119523</v>
      </c>
      <c r="G2369" s="41" t="n">
        <f aca="false">[3]Plan1!$C2364</f>
        <v>-0.94</v>
      </c>
      <c r="H2369" s="41" t="n">
        <f aca="false">$J$5 + G2369</f>
        <v>759.06</v>
      </c>
      <c r="I2369" s="47" t="n">
        <f aca="false">IF(H2369&gt;$J$5,$J$2+$J$1,(IF(H2369&gt;739.99,H2369^3*2498.244218-H2369^2*5471052.355142+H2369*3994605728.77515-972400879260.135,H2369^3*1396.138889-H2369^2*3002770.071427+H2369*2152080038.43115-513963640099.415)))-$J$1</f>
        <v>81029227.5371094</v>
      </c>
      <c r="J2369" s="47" t="n">
        <f aca="false">I2369*100/$J$2</f>
        <v>92.1389267966301</v>
      </c>
      <c r="L2369" s="41" t="n">
        <f aca="false">[4]Plan1!$C2364</f>
        <v>-1.11</v>
      </c>
      <c r="M2369" s="41" t="n">
        <f aca="false">$O$5 + L2369</f>
        <v>837.67</v>
      </c>
      <c r="N2369" s="47" t="n">
        <f aca="false">IF(M2369&gt;$O$5,$O$2+$O$1,(M2369^3*3270.5936-M2369^2*8015778.389801+M2369*6549018422.82398-1783686174686.87))-$O$1</f>
        <v>33611833.6240234</v>
      </c>
      <c r="O2369" s="41" t="n">
        <f aca="false">N2369*100/$O$2</f>
        <v>85.9926485053495</v>
      </c>
      <c r="R2369" s="47" t="n">
        <f aca="false">SUM(D2369,I2369,N2369)</f>
        <v>250213514.786865</v>
      </c>
      <c r="S2369" s="41" t="n">
        <f aca="false">R2369*100/$R$2</f>
        <v>90.65432545194</v>
      </c>
      <c r="U2369" s="41" t="n">
        <f aca="false">[1]Plan1!$B2364</f>
        <v>11.51</v>
      </c>
    </row>
    <row r="2370" customFormat="false" ht="15" hidden="false" customHeight="false" outlineLevel="0" collapsed="false">
      <c r="A2370" s="46" t="n">
        <v>44368</v>
      </c>
      <c r="B2370" s="41" t="n">
        <f aca="false">[2]Plan1!$C2365</f>
        <v>-1.22</v>
      </c>
      <c r="C2370" s="41" t="n">
        <f aca="false">$E$5 + B2370</f>
        <v>779.78</v>
      </c>
      <c r="D2370" s="47" t="n">
        <f aca="false">IF(C2370&gt;$E$5,$E$2+$E$1,(IF(C2370&gt;764.99,C2370^3*3486.59308-C2370^2*7860012.00812+C2370*5908819377.96283-1481278321001.59,IF(C2370&gt;752.99,C2370^3*3588.471445-C2370^2*8028757.56264+C2370*5988077680.84934-1488767378546.26,C2370^3*899.851852-C2370^2*1969009.674601+C2370*1435480406.01138-348666163343.76))))-$E$1</f>
        <v>135356346.069092</v>
      </c>
      <c r="E2370" s="47" t="n">
        <f aca="false">D2370*100/$E$2</f>
        <v>90.8559653788558</v>
      </c>
      <c r="G2370" s="41" t="n">
        <f aca="false">[3]Plan1!$C2365</f>
        <v>-0.96</v>
      </c>
      <c r="H2370" s="41" t="n">
        <f aca="false">$J$5 + G2370</f>
        <v>759.04</v>
      </c>
      <c r="I2370" s="47" t="n">
        <f aca="false">IF(H2370&gt;$J$5,$J$2+$J$1,(IF(H2370&gt;739.99,H2370^3*2498.244218-H2370^2*5471052.355142+H2370*3994605728.77515-972400879260.135,H2370^3*1396.138889-H2370^2*3002770.071427+H2370*2152080038.43115-513963640099.415)))-$J$1</f>
        <v>80886365.5441895</v>
      </c>
      <c r="J2370" s="47" t="n">
        <f aca="false">I2370*100/$J$2</f>
        <v>91.9764773804408</v>
      </c>
      <c r="L2370" s="41" t="n">
        <f aca="false">[4]Plan1!$C2365</f>
        <v>-1.12</v>
      </c>
      <c r="M2370" s="41" t="n">
        <f aca="false">$O$5 + L2370</f>
        <v>837.66</v>
      </c>
      <c r="N2370" s="47" t="n">
        <f aca="false">IF(M2370&gt;$O$5,$O$2+$O$1,(M2370^3*3270.5936-M2370^2*8015778.389801+M2370*6549018422.82398-1783686174686.87))-$O$1</f>
        <v>33564825.7460938</v>
      </c>
      <c r="O2370" s="41" t="n">
        <f aca="false">N2370*100/$O$2</f>
        <v>85.8723833639411</v>
      </c>
      <c r="R2370" s="47" t="n">
        <f aca="false">SUM(D2370,I2370,N2370)</f>
        <v>249807537.359375</v>
      </c>
      <c r="S2370" s="41" t="n">
        <f aca="false">R2370*100/$R$2</f>
        <v>90.5072366351381</v>
      </c>
      <c r="U2370" s="41" t="n">
        <f aca="false">[1]Plan1!$B2365</f>
        <v>11.3</v>
      </c>
    </row>
    <row r="2371" customFormat="false" ht="15" hidden="false" customHeight="false" outlineLevel="0" collapsed="false">
      <c r="A2371" s="46" t="n">
        <v>44369</v>
      </c>
      <c r="B2371" s="41" t="n">
        <f aca="false">[2]Plan1!$C2366</f>
        <v>-1.24</v>
      </c>
      <c r="C2371" s="41" t="n">
        <f aca="false">$E$5 + B2371</f>
        <v>779.76</v>
      </c>
      <c r="D2371" s="47" t="n">
        <f aca="false">IF(C2371&gt;$E$5,$E$2+$E$1,(IF(C2371&gt;764.99,C2371^3*3486.59308-C2371^2*7860012.00812+C2371*5908819377.96283-1481278321001.59,IF(C2371&gt;752.99,C2371^3*3588.471445-C2371^2*8028757.56264+C2371*5988077680.84934-1488767378546.26,C2371^3*899.851852-C2371^2*1969009.674601+C2371*1435480406.01138-348666163343.76))))-$E$1</f>
        <v>135140475.561279</v>
      </c>
      <c r="E2371" s="47" t="n">
        <f aca="false">D2371*100/$E$2</f>
        <v>90.7110654613143</v>
      </c>
      <c r="G2371" s="41" t="n">
        <f aca="false">[3]Plan1!$C2366</f>
        <v>-0.98</v>
      </c>
      <c r="H2371" s="41" t="n">
        <f aca="false">$J$5 + G2371</f>
        <v>759.02</v>
      </c>
      <c r="I2371" s="47" t="n">
        <f aca="false">IF(H2371&gt;$J$5,$J$2+$J$1,(IF(H2371&gt;739.99,H2371^3*2498.244218-H2371^2*5471052.355142+H2371*3994605728.77515-972400879260.135,H2371^3*1396.138889-H2371^2*3002770.071427+H2371*2152080038.43115-513963640099.415)))-$J$1</f>
        <v>80743677.7497559</v>
      </c>
      <c r="J2371" s="47" t="n">
        <f aca="false">I2371*100/$J$2</f>
        <v>91.8142260466234</v>
      </c>
      <c r="L2371" s="41" t="n">
        <f aca="false">[4]Plan1!$C2366</f>
        <v>-1.14</v>
      </c>
      <c r="M2371" s="41" t="n">
        <f aca="false">$O$5 + L2371</f>
        <v>837.64</v>
      </c>
      <c r="N2371" s="47" t="n">
        <f aca="false">IF(M2371&gt;$O$5,$O$2+$O$1,(M2371^3*3270.5936-M2371^2*8015778.389801+M2371*6549018422.82398-1783686174686.87))-$O$1</f>
        <v>33470931.8623047</v>
      </c>
      <c r="O2371" s="41" t="n">
        <f aca="false">N2371*100/$O$2</f>
        <v>85.6321648791124</v>
      </c>
      <c r="R2371" s="47" t="n">
        <f aca="false">SUM(D2371,I2371,N2371)</f>
        <v>249355085.17334</v>
      </c>
      <c r="S2371" s="41" t="n">
        <f aca="false">R2371*100/$R$2</f>
        <v>90.3433096475843</v>
      </c>
      <c r="U2371" s="41" t="n">
        <f aca="false">[1]Plan1!$B2366</f>
        <v>11.3</v>
      </c>
    </row>
    <row r="2372" customFormat="false" ht="15" hidden="false" customHeight="false" outlineLevel="0" collapsed="false">
      <c r="A2372" s="46" t="n">
        <v>44370</v>
      </c>
      <c r="B2372" s="41" t="n">
        <f aca="false">[2]Plan1!$C2367</f>
        <v>-1.26</v>
      </c>
      <c r="C2372" s="41" t="n">
        <f aca="false">$E$5 + B2372</f>
        <v>779.74</v>
      </c>
      <c r="D2372" s="47" t="n">
        <f aca="false">IF(C2372&gt;$E$5,$E$2+$E$1,(IF(C2372&gt;764.99,C2372^3*3486.59308-C2372^2*7860012.00812+C2372*5908819377.96283-1481278321001.59,IF(C2372&gt;752.99,C2372^3*3588.471445-C2372^2*8028757.56264+C2372*5988077680.84934-1488767378546.26,C2372^3*899.851852-C2372^2*1969009.674601+C2372*1435480406.01138-348666163343.76))))-$E$1</f>
        <v>134924841.939209</v>
      </c>
      <c r="E2372" s="47" t="n">
        <f aca="false">D2372*100/$E$2</f>
        <v>90.5663245498588</v>
      </c>
      <c r="G2372" s="41" t="n">
        <f aca="false">[3]Plan1!$C2367</f>
        <v>-1</v>
      </c>
      <c r="H2372" s="41" t="n">
        <f aca="false">$J$5 + G2372</f>
        <v>759</v>
      </c>
      <c r="I2372" s="47" t="n">
        <f aca="false">IF(H2372&gt;$J$5,$J$2+$J$1,(IF(H2372&gt;739.99,H2372^3*2498.244218-H2372^2*5471052.355142+H2372*3994605728.77515-972400879260.135,H2372^3*1396.138889-H2372^2*3002770.071427+H2372*2152080038.43115-513963640099.415)))-$J$1</f>
        <v>80601164.0356445</v>
      </c>
      <c r="J2372" s="47" t="n">
        <f aca="false">I2372*100/$J$2</f>
        <v>91.6521726608127</v>
      </c>
      <c r="L2372" s="41" t="n">
        <f aca="false">[4]Plan1!$C2367</f>
        <v>-1.16</v>
      </c>
      <c r="M2372" s="41" t="n">
        <f aca="false">$O$5 + L2372</f>
        <v>837.62</v>
      </c>
      <c r="N2372" s="47" t="n">
        <f aca="false">IF(M2372&gt;$O$5,$O$2+$O$1,(M2372^3*3270.5936-M2372^2*8015778.389801+M2372*6549018422.82398-1783686174686.87))-$O$1</f>
        <v>33377200.3486328</v>
      </c>
      <c r="O2372" s="41" t="n">
        <f aca="false">N2372*100/$O$2</f>
        <v>85.3923618026358</v>
      </c>
      <c r="R2372" s="47" t="n">
        <f aca="false">SUM(D2372,I2372,N2372)</f>
        <v>248903206.323486</v>
      </c>
      <c r="S2372" s="41" t="n">
        <f aca="false">R2372*100/$R$2</f>
        <v>90.1795903842409</v>
      </c>
      <c r="U2372" s="41" t="n">
        <f aca="false">[1]Plan1!$B2367</f>
        <v>10.89</v>
      </c>
    </row>
    <row r="2373" customFormat="false" ht="15" hidden="false" customHeight="false" outlineLevel="0" collapsed="false">
      <c r="A2373" s="46" t="n">
        <v>44371</v>
      </c>
      <c r="B2373" s="41" t="n">
        <f aca="false">[2]Plan1!$C2368</f>
        <v>-1.29</v>
      </c>
      <c r="C2373" s="41" t="n">
        <f aca="false">$E$5 + B2373</f>
        <v>779.71</v>
      </c>
      <c r="D2373" s="47" t="n">
        <f aca="false">IF(C2373&gt;$E$5,$E$2+$E$1,(IF(C2373&gt;764.99,C2373^3*3486.59308-C2373^2*7860012.00812+C2373*5908819377.96283-1481278321001.59,IF(C2373&gt;752.99,C2373^3*3588.471445-C2373^2*8028757.56264+C2373*5988077680.84934-1488767378546.26,C2373^3*899.851852-C2373^2*1969009.674601+C2373*1435480406.01138-348666163343.76))))-$E$1</f>
        <v>134601835.298584</v>
      </c>
      <c r="E2373" s="47" t="n">
        <f aca="false">D2373*100/$E$2</f>
        <v>90.3495110718798</v>
      </c>
      <c r="G2373" s="41" t="n">
        <f aca="false">[3]Plan1!$C2368</f>
        <v>-1.01</v>
      </c>
      <c r="H2373" s="41" t="n">
        <f aca="false">$J$5 + G2373</f>
        <v>758.99</v>
      </c>
      <c r="I2373" s="47" t="n">
        <f aca="false">IF(H2373&gt;$J$5,$J$2+$J$1,(IF(H2373&gt;739.99,H2373^3*2498.244218-H2373^2*5471052.355142+H2373*3994605728.77515-972400879260.135,H2373^3*1396.138889-H2373^2*3002770.071427+H2373*2152080038.43115-513963640099.415)))-$J$1</f>
        <v>80529972.4206543</v>
      </c>
      <c r="J2373" s="47" t="n">
        <f aca="false">I2373*100/$J$2</f>
        <v>91.5712201551367</v>
      </c>
      <c r="L2373" s="41" t="n">
        <f aca="false">[4]Plan1!$C2368</f>
        <v>-1.18</v>
      </c>
      <c r="M2373" s="41" t="n">
        <f aca="false">$O$5 + L2373</f>
        <v>837.6</v>
      </c>
      <c r="N2373" s="47" t="n">
        <f aca="false">IF(M2373&gt;$O$5,$O$2+$O$1,(M2373^3*3270.5936-M2373^2*8015778.389801+M2373*6549018422.82398-1783686174686.87))-$O$1</f>
        <v>33283631.0478516</v>
      </c>
      <c r="O2373" s="41" t="n">
        <f aca="false">N2373*100/$O$2</f>
        <v>85.1529737322622</v>
      </c>
      <c r="R2373" s="47" t="n">
        <f aca="false">SUM(D2373,I2373,N2373)</f>
        <v>248415438.76709</v>
      </c>
      <c r="S2373" s="41" t="n">
        <f aca="false">R2373*100/$R$2</f>
        <v>90.0028683600923</v>
      </c>
      <c r="U2373" s="41" t="n">
        <f aca="false">[1]Plan1!$B2368</f>
        <v>11.72</v>
      </c>
    </row>
    <row r="2374" customFormat="false" ht="15" hidden="false" customHeight="false" outlineLevel="0" collapsed="false">
      <c r="A2374" s="46" t="n">
        <v>44372</v>
      </c>
      <c r="B2374" s="41" t="n">
        <f aca="false">[2]Plan1!$C2369</f>
        <v>-1.31</v>
      </c>
      <c r="C2374" s="41" t="n">
        <f aca="false">$E$5 + B2374</f>
        <v>779.69</v>
      </c>
      <c r="D2374" s="47" t="n">
        <f aca="false">IF(C2374&gt;$E$5,$E$2+$E$1,(IF(C2374&gt;764.99,C2374^3*3486.59308-C2374^2*7860012.00812+C2374*5908819377.96283-1481278321001.59,IF(C2374&gt;752.99,C2374^3*3588.471445-C2374^2*8028757.56264+C2374*5988077680.84934-1488767378546.26,C2374^3*899.851852-C2374^2*1969009.674601+C2374*1435480406.01138-348666163343.76))))-$E$1</f>
        <v>134386793.155029</v>
      </c>
      <c r="E2374" s="47" t="n">
        <f aca="false">D2374*100/$E$2</f>
        <v>90.2051671817172</v>
      </c>
      <c r="G2374" s="41" t="n">
        <f aca="false">[3]Plan1!$C2369</f>
        <v>-1.01</v>
      </c>
      <c r="H2374" s="41" t="n">
        <f aca="false">$J$5 + G2374</f>
        <v>758.99</v>
      </c>
      <c r="I2374" s="47" t="n">
        <f aca="false">IF(H2374&gt;$J$5,$J$2+$J$1,(IF(H2374&gt;739.99,H2374^3*2498.244218-H2374^2*5471052.355142+H2374*3994605728.77515-972400879260.135,H2374^3*1396.138889-H2374^2*3002770.071427+H2374*2152080038.43115-513963640099.415)))-$J$1</f>
        <v>80529972.4206543</v>
      </c>
      <c r="J2374" s="47" t="n">
        <f aca="false">I2374*100/$J$2</f>
        <v>91.5712201551367</v>
      </c>
      <c r="L2374" s="41" t="n">
        <f aca="false">[4]Plan1!$C2369</f>
        <v>-1.22</v>
      </c>
      <c r="M2374" s="41" t="n">
        <f aca="false">$O$5 + L2374</f>
        <v>837.56</v>
      </c>
      <c r="N2374" s="47" t="n">
        <f aca="false">IF(M2374&gt;$O$5,$O$2+$O$1,(M2374^3*3270.5936-M2374^2*8015778.389801+M2374*6549018422.82398-1783686174686.87))-$O$1</f>
        <v>33096978.4521484</v>
      </c>
      <c r="O2374" s="41" t="n">
        <f aca="false">N2374*100/$O$2</f>
        <v>84.675440990834</v>
      </c>
      <c r="R2374" s="47" t="n">
        <f aca="false">SUM(D2374,I2374,N2374)</f>
        <v>248013744.027832</v>
      </c>
      <c r="S2374" s="41" t="n">
        <f aca="false">R2374*100/$R$2</f>
        <v>89.8573311949394</v>
      </c>
      <c r="U2374" s="41" t="n">
        <f aca="false">[1]Plan1!$B2369</f>
        <v>11.51</v>
      </c>
    </row>
    <row r="2375" customFormat="false" ht="15" hidden="false" customHeight="false" outlineLevel="0" collapsed="false">
      <c r="A2375" s="46" t="n">
        <v>44373</v>
      </c>
      <c r="B2375" s="41" t="n">
        <f aca="false">[2]Plan1!$C2370</f>
        <v>-1.34</v>
      </c>
      <c r="C2375" s="41" t="n">
        <f aca="false">$E$5 + B2375</f>
        <v>779.66</v>
      </c>
      <c r="D2375" s="47" t="n">
        <f aca="false">IF(C2375&gt;$E$5,$E$2+$E$1,(IF(C2375&gt;764.99,C2375^3*3486.59308-C2375^2*7860012.00812+C2375*5908819377.96283-1481278321001.59,IF(C2375&gt;752.99,C2375^3*3588.471445-C2375^2*8028757.56264+C2375*5988077680.84934-1488767378546.26,C2375^3*899.851852-C2375^2*1969009.674601+C2375*1435480406.01138-348666163343.76))))-$E$1</f>
        <v>134064672.948486</v>
      </c>
      <c r="E2375" s="47" t="n">
        <f aca="false">D2375*100/$E$2</f>
        <v>89.9889487096365</v>
      </c>
      <c r="G2375" s="41" t="n">
        <f aca="false">[3]Plan1!$C2370</f>
        <v>-1.04</v>
      </c>
      <c r="H2375" s="41" t="n">
        <f aca="false">$J$5 + G2375</f>
        <v>758.96</v>
      </c>
      <c r="I2375" s="47" t="n">
        <f aca="false">IF(H2375&gt;$J$5,$J$2+$J$1,(IF(H2375&gt;739.99,H2375^3*2498.244218-H2375^2*5471052.355142+H2375*3994605728.77515-972400879260.135,H2375^3*1396.138889-H2375^2*3002770.071427+H2375*2152080038.43115-513963640099.415)))-$J$1</f>
        <v>80316658.3662109</v>
      </c>
      <c r="J2375" s="47" t="n">
        <f aca="false">I2375*100/$J$2</f>
        <v>91.3286591849232</v>
      </c>
      <c r="L2375" s="41" t="n">
        <f aca="false">[4]Plan1!$C2370</f>
        <v>-1.24</v>
      </c>
      <c r="M2375" s="41" t="n">
        <f aca="false">$O$5 + L2375</f>
        <v>837.54</v>
      </c>
      <c r="N2375" s="47" t="n">
        <f aca="false">IF(M2375&gt;$O$5,$O$2+$O$1,(M2375^3*3270.5936-M2375^2*8015778.389801+M2375*6549018422.82398-1783686174686.87))-$O$1</f>
        <v>33003894.8466797</v>
      </c>
      <c r="O2375" s="41" t="n">
        <f aca="false">N2375*100/$O$2</f>
        <v>84.437295525275</v>
      </c>
      <c r="R2375" s="47" t="n">
        <f aca="false">SUM(D2375,I2375,N2375)</f>
        <v>247385226.161377</v>
      </c>
      <c r="S2375" s="41" t="n">
        <f aca="false">R2375*100/$R$2</f>
        <v>89.629614225828</v>
      </c>
      <c r="U2375" s="41" t="n">
        <f aca="false">[1]Plan1!$B2370</f>
        <v>11.3</v>
      </c>
    </row>
    <row r="2376" customFormat="false" ht="15" hidden="false" customHeight="false" outlineLevel="0" collapsed="false">
      <c r="A2376" s="46" t="n">
        <v>44374</v>
      </c>
      <c r="B2376" s="41" t="n">
        <f aca="false">[2]Plan1!$C2371</f>
        <v>-1.36</v>
      </c>
      <c r="C2376" s="41" t="n">
        <f aca="false">$E$5 + B2376</f>
        <v>779.64</v>
      </c>
      <c r="D2376" s="47" t="n">
        <f aca="false">IF(C2376&gt;$E$5,$E$2+$E$1,(IF(C2376&gt;764.99,C2376^3*3486.59308-C2376^2*7860012.00812+C2376*5908819377.96283-1481278321001.59,IF(C2376&gt;752.99,C2376^3*3588.471445-C2376^2*8028757.56264+C2376*5988077680.84934-1488767378546.26,C2376^3*899.851852-C2376^2*1969009.674601+C2376*1435480406.01138-348666163343.76))))-$E$1</f>
        <v>133850221.238037</v>
      </c>
      <c r="E2376" s="47" t="n">
        <f aca="false">D2376*100/$E$2</f>
        <v>89.8450011390507</v>
      </c>
      <c r="G2376" s="41" t="n">
        <f aca="false">[3]Plan1!$C2371</f>
        <v>-1.06</v>
      </c>
      <c r="H2376" s="41" t="n">
        <f aca="false">$J$5 + G2376</f>
        <v>758.94</v>
      </c>
      <c r="I2376" s="47" t="n">
        <f aca="false">IF(H2376&gt;$J$5,$J$2+$J$1,(IF(H2376&gt;739.99,H2376^3*2498.244218-H2376^2*5471052.355142+H2376*3994605728.77515-972400879260.135,H2376^3*1396.138889-H2376^2*3002770.071427+H2376*2152080038.43115-513963640099.415)))-$J$1</f>
        <v>80174666.1713867</v>
      </c>
      <c r="J2376" s="47" t="n">
        <f aca="false">I2376*100/$J$2</f>
        <v>91.1671988225051</v>
      </c>
      <c r="L2376" s="41" t="n">
        <f aca="false">[4]Plan1!$C2371</f>
        <v>-1.26</v>
      </c>
      <c r="M2376" s="41" t="n">
        <f aca="false">$O$5 + L2376</f>
        <v>837.52</v>
      </c>
      <c r="N2376" s="47" t="n">
        <f aca="false">IF(M2376&gt;$O$5,$O$2+$O$1,(M2376^3*3270.5936-M2376^2*8015778.389801+M2376*6549018422.82398-1783686174686.87))-$O$1</f>
        <v>32910972.8251953</v>
      </c>
      <c r="O2376" s="41" t="n">
        <f aca="false">N2376*100/$O$2</f>
        <v>84.1995634568227</v>
      </c>
      <c r="R2376" s="47" t="n">
        <f aca="false">SUM(D2376,I2376,N2376)</f>
        <v>246935860.234619</v>
      </c>
      <c r="S2376" s="41" t="n">
        <f aca="false">R2376*100/$R$2</f>
        <v>89.4668054142975</v>
      </c>
      <c r="U2376" s="41" t="n">
        <f aca="false">[1]Plan1!$B2371</f>
        <v>11.72</v>
      </c>
    </row>
    <row r="2377" customFormat="false" ht="15" hidden="false" customHeight="false" outlineLevel="0" collapsed="false">
      <c r="A2377" s="46" t="n">
        <v>44375</v>
      </c>
      <c r="B2377" s="41" t="n">
        <f aca="false">[2]Plan1!$C2372</f>
        <v>-1.38</v>
      </c>
      <c r="C2377" s="41" t="n">
        <f aca="false">$E$5 + B2377</f>
        <v>779.62</v>
      </c>
      <c r="D2377" s="47" t="n">
        <f aca="false">IF(C2377&gt;$E$5,$E$2+$E$1,(IF(C2377&gt;764.99,C2377^3*3486.59308-C2377^2*7860012.00812+C2377*5908819377.96283-1481278321001.59,IF(C2377&gt;752.99,C2377^3*3588.471445-C2377^2*8028757.56264+C2377*5988077680.84934-1488767378546.26,C2377^3*899.851852-C2377^2*1969009.674601+C2377*1435480406.01138-348666163343.76))))-$E$1</f>
        <v>133636005.406494</v>
      </c>
      <c r="E2377" s="47" t="n">
        <f aca="false">D2377*100/$E$2</f>
        <v>89.701211898727</v>
      </c>
      <c r="G2377" s="41" t="n">
        <f aca="false">[3]Plan1!$C2372</f>
        <v>-1.08</v>
      </c>
      <c r="H2377" s="41" t="n">
        <f aca="false">$J$5 + G2377</f>
        <v>758.92</v>
      </c>
      <c r="I2377" s="47" t="n">
        <f aca="false">IF(H2377&gt;$J$5,$J$2+$J$1,(IF(H2377&gt;739.99,H2377^3*2498.244218-H2377^2*5471052.355142+H2377*3994605728.77515-972400879260.135,H2377^3*1396.138889-H2377^2*3002770.071427+H2377*2152080038.43115-513963640099.415)))-$J$1</f>
        <v>80032847.5773926</v>
      </c>
      <c r="J2377" s="47" t="n">
        <f aca="false">I2377*100/$J$2</f>
        <v>91.0059358628595</v>
      </c>
      <c r="L2377" s="41" t="n">
        <f aca="false">[4]Plan1!$C2372</f>
        <v>-1.29</v>
      </c>
      <c r="M2377" s="41" t="n">
        <f aca="false">$O$5 + L2377</f>
        <v>837.49</v>
      </c>
      <c r="N2377" s="47" t="n">
        <f aca="false">IF(M2377&gt;$O$5,$O$2+$O$1,(M2377^3*3270.5936-M2377^2*8015778.389801+M2377*6549018422.82398-1783686174686.87))-$O$1</f>
        <v>32771892.4194336</v>
      </c>
      <c r="O2377" s="41" t="n">
        <f aca="false">N2377*100/$O$2</f>
        <v>83.8437395948927</v>
      </c>
      <c r="R2377" s="47" t="n">
        <f aca="false">SUM(D2377,I2377,N2377)</f>
        <v>246440745.40332</v>
      </c>
      <c r="S2377" s="41" t="n">
        <f aca="false">R2377*100/$R$2</f>
        <v>89.2874214146328</v>
      </c>
      <c r="U2377" s="41" t="n">
        <f aca="false">[1]Plan1!$B2372</f>
        <v>11.3</v>
      </c>
    </row>
    <row r="2378" customFormat="false" ht="15" hidden="false" customHeight="false" outlineLevel="0" collapsed="false">
      <c r="A2378" s="46" t="n">
        <v>44376</v>
      </c>
      <c r="B2378" s="41" t="n">
        <f aca="false">[2]Plan1!$C2373</f>
        <v>-1.4</v>
      </c>
      <c r="C2378" s="41" t="n">
        <f aca="false">$E$5 + B2378</f>
        <v>779.6</v>
      </c>
      <c r="D2378" s="47" t="n">
        <f aca="false">IF(C2378&gt;$E$5,$E$2+$E$1,(IF(C2378&gt;764.99,C2378^3*3486.59308-C2378^2*7860012.00812+C2378*5908819377.96283-1481278321001.59,IF(C2378&gt;752.99,C2378^3*3588.471445-C2378^2*8028757.56264+C2378*5988077680.84934-1488767378546.26,C2378^3*899.851852-C2378^2*1969009.674601+C2378*1435480406.01138-348666163343.76))))-$E$1</f>
        <v>133422025.290771</v>
      </c>
      <c r="E2378" s="47" t="n">
        <f aca="false">D2378*100/$E$2</f>
        <v>89.5575808791962</v>
      </c>
      <c r="G2378" s="41" t="n">
        <f aca="false">[3]Plan1!$C2373</f>
        <v>-1.11</v>
      </c>
      <c r="H2378" s="41" t="n">
        <f aca="false">$J$5 + G2378</f>
        <v>758.89</v>
      </c>
      <c r="I2378" s="47" t="n">
        <f aca="false">IF(H2378&gt;$J$5,$J$2+$J$1,(IF(H2378&gt;739.99,H2378^3*2498.244218-H2378^2*5471052.355142+H2378*3994605728.77515-972400879260.135,H2378^3*1396.138889-H2378^2*3002770.071427+H2378*2152080038.43115-513963640099.415)))-$J$1</f>
        <v>79820444.9230957</v>
      </c>
      <c r="J2378" s="47" t="n">
        <f aca="false">I2378*100/$J$2</f>
        <v>90.7644112524132</v>
      </c>
      <c r="L2378" s="41" t="n">
        <f aca="false">[4]Plan1!$C2373</f>
        <v>-1.32</v>
      </c>
      <c r="M2378" s="41" t="n">
        <f aca="false">$O$5 + L2378</f>
        <v>837.46</v>
      </c>
      <c r="N2378" s="47" t="n">
        <f aca="false">IF(M2378&gt;$O$5,$O$2+$O$1,(M2378^3*3270.5936-M2378^2*8015778.389801+M2378*6549018422.82398-1783686174686.87))-$O$1</f>
        <v>32633174.6962891</v>
      </c>
      <c r="O2378" s="41" t="n">
        <f aca="false">N2378*100/$O$2</f>
        <v>83.4888436216096</v>
      </c>
      <c r="R2378" s="47" t="n">
        <f aca="false">SUM(D2378,I2378,N2378)</f>
        <v>245875644.910156</v>
      </c>
      <c r="S2378" s="41" t="n">
        <f aca="false">R2378*100/$R$2</f>
        <v>89.082681058925</v>
      </c>
      <c r="U2378" s="41" t="n">
        <f aca="false">[1]Plan1!$B2373</f>
        <v>9.88</v>
      </c>
    </row>
    <row r="2379" customFormat="false" ht="15" hidden="false" customHeight="false" outlineLevel="0" collapsed="false">
      <c r="A2379" s="46" t="n">
        <v>44377</v>
      </c>
      <c r="B2379" s="41" t="n">
        <f aca="false">[2]Plan1!$C2374</f>
        <v>-1.42</v>
      </c>
      <c r="C2379" s="41" t="n">
        <f aca="false">$E$5 + B2379</f>
        <v>779.58</v>
      </c>
      <c r="D2379" s="47" t="n">
        <f aca="false">IF(C2379&gt;$E$5,$E$2+$E$1,(IF(C2379&gt;764.99,C2379^3*3486.59308-C2379^2*7860012.00812+C2379*5908819377.96283-1481278321001.59,IF(C2379&gt;752.99,C2379^3*3588.471445-C2379^2*8028757.56264+C2379*5988077680.84934-1488767378546.26,C2379^3*899.851852-C2379^2*1969009.674601+C2379*1435480406.01138-348666163343.76))))-$E$1</f>
        <v>133208280.718018</v>
      </c>
      <c r="E2379" s="47" t="n">
        <f aca="false">D2379*100/$E$2</f>
        <v>89.4141079644344</v>
      </c>
      <c r="G2379" s="41" t="n">
        <f aca="false">[3]Plan1!$C2374</f>
        <v>-1.13</v>
      </c>
      <c r="H2379" s="41" t="n">
        <f aca="false">$J$5 + G2379</f>
        <v>758.87</v>
      </c>
      <c r="I2379" s="47" t="n">
        <f aca="false">IF(H2379&gt;$J$5,$J$2+$J$1,(IF(H2379&gt;739.99,H2379^3*2498.244218-H2379^2*5471052.355142+H2379*3994605728.77515-972400879260.135,H2379^3*1396.138889-H2379^2*3002770.071427+H2379*2152080038.43115-513963640099.415)))-$J$1</f>
        <v>79679059.8039551</v>
      </c>
      <c r="J2379" s="47" t="n">
        <f aca="false">I2379*100/$J$2</f>
        <v>90.6036412001914</v>
      </c>
      <c r="L2379" s="41" t="n">
        <f aca="false">[4]Plan1!$C2374</f>
        <v>-1.34</v>
      </c>
      <c r="M2379" s="41" t="n">
        <f aca="false">$O$5 + L2379</f>
        <v>837.44</v>
      </c>
      <c r="N2379" s="47" t="n">
        <f aca="false">IF(M2379&gt;$O$5,$O$2+$O$1,(M2379^3*3270.5936-M2379^2*8015778.389801+M2379*6549018422.82398-1783686174686.87))-$O$1</f>
        <v>32540897.4414063</v>
      </c>
      <c r="O2379" s="41" t="n">
        <f aca="false">N2379*100/$O$2</f>
        <v>83.252761126589</v>
      </c>
      <c r="R2379" s="47" t="n">
        <f aca="false">SUM(D2379,I2379,N2379)</f>
        <v>245428237.963379</v>
      </c>
      <c r="S2379" s="41" t="n">
        <f aca="false">R2379*100/$R$2</f>
        <v>88.9205820012576</v>
      </c>
      <c r="U2379" s="41" t="n">
        <f aca="false">[1]Plan1!$B2374</f>
        <v>10.68</v>
      </c>
    </row>
    <row r="2380" customFormat="false" ht="15" hidden="false" customHeight="false" outlineLevel="0" collapsed="false">
      <c r="A2380" s="46" t="n">
        <v>44378</v>
      </c>
      <c r="B2380" s="41" t="n">
        <f aca="false">[2]Plan1!$C2375</f>
        <v>-1.45</v>
      </c>
      <c r="C2380" s="41" t="n">
        <f aca="false">$E$5 + B2380</f>
        <v>779.55</v>
      </c>
      <c r="D2380" s="47" t="n">
        <f aca="false">IF(C2380&gt;$E$5,$E$2+$E$1,(IF(C2380&gt;764.99,C2380^3*3486.59308-C2380^2*7860012.00812+C2380*5908819377.96283-1481278321001.59,IF(C2380&gt;752.99,C2380^3*3588.471445-C2380^2*8028757.56264+C2380*5988077680.84934-1488767378546.26,C2380^3*899.851852-C2380^2*1969009.674601+C2380*1435480406.01138-348666163343.76))))-$E$1</f>
        <v>132888105.142822</v>
      </c>
      <c r="E2380" s="47" t="n">
        <f aca="false">D2380*100/$E$2</f>
        <v>89.1991947976719</v>
      </c>
      <c r="G2380" s="41" t="n">
        <f aca="false">[3]Plan1!$C2375</f>
        <v>-1.15</v>
      </c>
      <c r="H2380" s="41" t="n">
        <f aca="false">$J$5 + G2380</f>
        <v>758.85</v>
      </c>
      <c r="I2380" s="47" t="n">
        <f aca="false">IF(H2380&gt;$J$5,$J$2+$J$1,(IF(H2380&gt;739.99,H2380^3*2498.244218-H2380^2*5471052.355142+H2380*3994605728.77515-972400879260.135,H2380^3*1396.138889-H2380^2*3002770.071427+H2380*2152080038.43115-513963640099.415)))-$J$1</f>
        <v>79537847.8649902</v>
      </c>
      <c r="J2380" s="47" t="n">
        <f aca="false">I2380*100/$J$2</f>
        <v>90.4430680724131</v>
      </c>
      <c r="L2380" s="41" t="n">
        <f aca="false">[4]Plan1!$C2375</f>
        <v>-1.36</v>
      </c>
      <c r="M2380" s="41" t="n">
        <f aca="false">$O$5 + L2380</f>
        <v>837.42</v>
      </c>
      <c r="N2380" s="47" t="n">
        <f aca="false">IF(M2380&gt;$O$5,$O$2+$O$1,(M2380^3*3270.5936-M2380^2*8015778.389801+M2380*6549018422.82398-1783686174686.87))-$O$1</f>
        <v>32448780.9873047</v>
      </c>
      <c r="O2380" s="41" t="n">
        <f aca="false">N2380*100/$O$2</f>
        <v>83.0170900249251</v>
      </c>
      <c r="R2380" s="47" t="n">
        <f aca="false">SUM(D2380,I2380,N2380)</f>
        <v>244874733.995117</v>
      </c>
      <c r="S2380" s="41" t="n">
        <f aca="false">R2380*100/$R$2</f>
        <v>88.7200431577803</v>
      </c>
      <c r="U2380" s="41" t="n">
        <f aca="false">[1]Plan1!$B2375</f>
        <v>10.28</v>
      </c>
    </row>
    <row r="2381" customFormat="false" ht="15" hidden="false" customHeight="false" outlineLevel="0" collapsed="false">
      <c r="A2381" s="46" t="n">
        <v>44379</v>
      </c>
      <c r="B2381" s="41" t="n">
        <f aca="false">[2]Plan1!$C2376</f>
        <v>-1.47</v>
      </c>
      <c r="C2381" s="41" t="n">
        <f aca="false">$E$5 + B2381</f>
        <v>779.53</v>
      </c>
      <c r="D2381" s="47" t="n">
        <f aca="false">IF(C2381&gt;$E$5,$E$2+$E$1,(IF(C2381&gt;764.99,C2381^3*3486.59308-C2381^2*7860012.00812+C2381*5908819377.96283-1481278321001.59,IF(C2381&gt;752.99,C2381^3*3588.471445-C2381^2*8028757.56264+C2381*5988077680.84934-1488767378546.26,C2381^3*899.851852-C2381^2*1969009.674601+C2381*1435480406.01138-348666163343.76))))-$E$1</f>
        <v>132674948.701904</v>
      </c>
      <c r="E2381" s="47" t="n">
        <f aca="false">D2381*100/$E$2</f>
        <v>89.0561166577934</v>
      </c>
      <c r="G2381" s="41" t="n">
        <f aca="false">[3]Plan1!$C2376</f>
        <v>-1.17</v>
      </c>
      <c r="H2381" s="41" t="n">
        <f aca="false">$J$5 + G2381</f>
        <v>758.83</v>
      </c>
      <c r="I2381" s="47" t="n">
        <f aca="false">IF(H2381&gt;$J$5,$J$2+$J$1,(IF(H2381&gt;739.99,H2381^3*2498.244218-H2381^2*5471052.355142+H2381*3994605728.77515-972400879260.135,H2381^3*1396.138889-H2381^2*3002770.071427+H2381*2152080038.43115-513963640099.415)))-$J$1</f>
        <v>79396808.9865723</v>
      </c>
      <c r="J2381" s="47" t="n">
        <f aca="false">I2381*100/$J$2</f>
        <v>90.2826917330474</v>
      </c>
      <c r="L2381" s="41" t="n">
        <f aca="false">[4]Plan1!$C2376</f>
        <v>-1.38</v>
      </c>
      <c r="M2381" s="41" t="n">
        <f aca="false">$O$5 + L2381</f>
        <v>837.4</v>
      </c>
      <c r="N2381" s="47" t="n">
        <f aca="false">IF(M2381&gt;$O$5,$O$2+$O$1,(M2381^3*3270.5936-M2381^2*8015778.389801+M2381*6549018422.82398-1783686174686.87))-$O$1</f>
        <v>32356825.1738281</v>
      </c>
      <c r="O2381" s="41" t="n">
        <f aca="false">N2381*100/$O$2</f>
        <v>82.7818299068737</v>
      </c>
      <c r="R2381" s="47" t="n">
        <f aca="false">SUM(D2381,I2381,N2381)</f>
        <v>244428582.862305</v>
      </c>
      <c r="S2381" s="41" t="n">
        <f aca="false">R2381*100/$R$2</f>
        <v>88.5583990913949</v>
      </c>
      <c r="U2381" s="41" t="n">
        <f aca="false">[1]Plan1!$B2376</f>
        <v>10.89</v>
      </c>
    </row>
    <row r="2382" customFormat="false" ht="15" hidden="false" customHeight="false" outlineLevel="0" collapsed="false">
      <c r="A2382" s="46" t="n">
        <v>44380</v>
      </c>
      <c r="B2382" s="41" t="n">
        <f aca="false">[2]Plan1!$C2377</f>
        <v>-1.5</v>
      </c>
      <c r="C2382" s="41" t="n">
        <f aca="false">$E$5 + B2382</f>
        <v>779.5</v>
      </c>
      <c r="D2382" s="47" t="n">
        <f aca="false">IF(C2382&gt;$E$5,$E$2+$E$1,(IF(C2382&gt;764.99,C2382^3*3486.59308-C2382^2*7860012.00812+C2382*5908819377.96283-1481278321001.59,IF(C2382&gt;752.99,C2382^3*3588.471445-C2382^2*8028757.56264+C2382*5988077680.84934-1488767378546.26,C2382^3*899.851852-C2382^2*1969009.674601+C2382*1435480406.01138-348666163343.76))))-$E$1</f>
        <v>132355654.537842</v>
      </c>
      <c r="E2382" s="47" t="n">
        <f aca="false">D2382*100/$E$2</f>
        <v>88.841795125348</v>
      </c>
      <c r="G2382" s="41" t="n">
        <f aca="false">[3]Plan1!$C2377</f>
        <v>-1.18</v>
      </c>
      <c r="H2382" s="41" t="n">
        <f aca="false">$J$5 + G2382</f>
        <v>758.82</v>
      </c>
      <c r="I2382" s="47" t="n">
        <f aca="false">IF(H2382&gt;$J$5,$J$2+$J$1,(IF(H2382&gt;739.99,H2382^3*2498.244218-H2382^2*5471052.355142+H2382*3994605728.77515-972400879260.135,H2382^3*1396.138889-H2382^2*3002770.071427+H2382*2152080038.43115-513963640099.415)))-$J$1</f>
        <v>79326354.4074707</v>
      </c>
      <c r="J2382" s="47" t="n">
        <f aca="false">I2382*100/$J$2</f>
        <v>90.2025773162667</v>
      </c>
      <c r="L2382" s="41" t="n">
        <f aca="false">[4]Plan1!$C2377</f>
        <v>-1.42</v>
      </c>
      <c r="M2382" s="41" t="n">
        <f aca="false">$O$5 + L2382</f>
        <v>837.36</v>
      </c>
      <c r="N2382" s="47" t="n">
        <f aca="false">IF(M2382&gt;$O$5,$O$2+$O$1,(M2382^3*3270.5936-M2382^2*8015778.389801+M2382*6549018422.82398-1783686174686.87))-$O$1</f>
        <v>32173394.8500977</v>
      </c>
      <c r="O2382" s="41" t="n">
        <f aca="false">N2382*100/$O$2</f>
        <v>82.3125410388453</v>
      </c>
      <c r="R2382" s="47" t="n">
        <f aca="false">SUM(D2382,I2382,N2382)</f>
        <v>243855403.79541</v>
      </c>
      <c r="S2382" s="41" t="n">
        <f aca="false">R2382*100/$R$2</f>
        <v>88.3507318048506</v>
      </c>
      <c r="U2382" s="41" t="n">
        <f aca="false">[1]Plan1!$B2377</f>
        <v>10.08</v>
      </c>
    </row>
    <row r="2383" customFormat="false" ht="15" hidden="false" customHeight="false" outlineLevel="0" collapsed="false">
      <c r="A2383" s="46" t="n">
        <v>44381</v>
      </c>
      <c r="B2383" s="41" t="n">
        <f aca="false">[2]Plan1!$C2378</f>
        <v>-1.53</v>
      </c>
      <c r="C2383" s="41" t="n">
        <f aca="false">$E$5 + B2383</f>
        <v>779.47</v>
      </c>
      <c r="D2383" s="47" t="n">
        <f aca="false">IF(C2383&gt;$E$5,$E$2+$E$1,(IF(C2383&gt;764.99,C2383^3*3486.59308-C2383^2*7860012.00812+C2383*5908819377.96283-1481278321001.59,IF(C2383&gt;752.99,C2383^3*3588.471445-C2383^2*8028757.56264+C2383*5988077680.84934-1488767378546.26,C2383^3*899.851852-C2383^2*1969009.674601+C2383*1435480406.01138-348666163343.76))))-$E$1</f>
        <v>132036888.468994</v>
      </c>
      <c r="E2383" s="47" t="n">
        <f aca="false">D2383*100/$E$2</f>
        <v>88.6278280690831</v>
      </c>
      <c r="G2383" s="41" t="n">
        <f aca="false">[3]Plan1!$C2378</f>
        <v>-1.2</v>
      </c>
      <c r="H2383" s="41" t="n">
        <f aca="false">$J$5 + G2383</f>
        <v>758.8</v>
      </c>
      <c r="I2383" s="47" t="n">
        <f aca="false">IF(H2383&gt;$J$5,$J$2+$J$1,(IF(H2383&gt;739.99,H2383^3*2498.244218-H2383^2*5471052.355142+H2383*3994605728.77515-972400879260.135,H2383^3*1396.138889-H2383^2*3002770.071427+H2383*2152080038.43115-513963640099.415)))-$J$1</f>
        <v>79185574.8950195</v>
      </c>
      <c r="J2383" s="47" t="n">
        <f aca="false">I2383*100/$J$2</f>
        <v>90.0424959038373</v>
      </c>
      <c r="L2383" s="41" t="n">
        <f aca="false">[4]Plan1!$C2378</f>
        <v>-1.44</v>
      </c>
      <c r="M2383" s="41" t="n">
        <f aca="false">$O$5 + L2383</f>
        <v>837.34</v>
      </c>
      <c r="N2383" s="47" t="n">
        <f aca="false">IF(M2383&gt;$O$5,$O$2+$O$1,(M2383^3*3270.5936-M2383^2*8015778.389801+M2383*6549018422.82398-1783686174686.87))-$O$1</f>
        <v>32081920.0234375</v>
      </c>
      <c r="O2383" s="41" t="n">
        <f aca="false">N2383*100/$O$2</f>
        <v>82.0785114793734</v>
      </c>
      <c r="R2383" s="47" t="n">
        <f aca="false">SUM(D2383,I2383,N2383)</f>
        <v>243304383.387451</v>
      </c>
      <c r="S2383" s="41" t="n">
        <f aca="false">R2383*100/$R$2</f>
        <v>88.1510927748153</v>
      </c>
      <c r="U2383" s="41" t="n">
        <f aca="false">[1]Plan1!$B2378</f>
        <v>11.1</v>
      </c>
    </row>
    <row r="2384" customFormat="false" ht="15" hidden="false" customHeight="false" outlineLevel="0" collapsed="false">
      <c r="A2384" s="46" t="n">
        <v>44382</v>
      </c>
      <c r="B2384" s="41" t="n">
        <f aca="false">[2]Plan1!$C2379</f>
        <v>-1.56</v>
      </c>
      <c r="C2384" s="41" t="n">
        <f aca="false">$E$5 + B2384</f>
        <v>779.44</v>
      </c>
      <c r="D2384" s="47" t="n">
        <f aca="false">IF(C2384&gt;$E$5,$E$2+$E$1,(IF(C2384&gt;764.99,C2384^3*3486.59308-C2384^2*7860012.00812+C2384*5908819377.96283-1481278321001.59,IF(C2384&gt;752.99,C2384^3*3588.471445-C2384^2*8028757.56264+C2384*5988077680.84934-1488767378546.26,C2384^3*899.851852-C2384^2*1969009.674601+C2384*1435480406.01138-348666163343.76))))-$E$1</f>
        <v>131718649.931396</v>
      </c>
      <c r="E2384" s="47" t="n">
        <f aca="false">D2384*100/$E$2</f>
        <v>88.4142151104455</v>
      </c>
      <c r="G2384" s="41" t="n">
        <f aca="false">[3]Plan1!$C2379</f>
        <v>-1.21</v>
      </c>
      <c r="H2384" s="41" t="n">
        <f aca="false">$J$5 + G2384</f>
        <v>758.79</v>
      </c>
      <c r="I2384" s="47" t="n">
        <f aca="false">IF(H2384&gt;$J$5,$J$2+$J$1,(IF(H2384&gt;739.99,H2384^3*2498.244218-H2384^2*5471052.355142+H2384*3994605728.77515-972400879260.135,H2384^3*1396.138889-H2384^2*3002770.071427+H2384*2152080038.43115-513963640099.415)))-$J$1</f>
        <v>79115249.9316406</v>
      </c>
      <c r="J2384" s="47" t="n">
        <f aca="false">I2384*100/$J$2</f>
        <v>89.9625288740421</v>
      </c>
      <c r="L2384" s="41" t="n">
        <f aca="false">[4]Plan1!$C2379</f>
        <v>-1.46</v>
      </c>
      <c r="M2384" s="41" t="n">
        <f aca="false">$O$5 + L2384</f>
        <v>837.32</v>
      </c>
      <c r="N2384" s="47" t="n">
        <f aca="false">IF(M2384&gt;$O$5,$O$2+$O$1,(M2384^3*3270.5936-M2384^2*8015778.389801+M2384*6549018422.82398-1783686174686.87))-$O$1</f>
        <v>31990605.2104492</v>
      </c>
      <c r="O2384" s="41" t="n">
        <f aca="false">N2384*100/$O$2</f>
        <v>81.8448912995144</v>
      </c>
      <c r="R2384" s="47" t="n">
        <f aca="false">SUM(D2384,I2384,N2384)</f>
        <v>242824505.073486</v>
      </c>
      <c r="S2384" s="41" t="n">
        <f aca="false">R2384*100/$R$2</f>
        <v>87.9772290852838</v>
      </c>
      <c r="U2384" s="41" t="n">
        <f aca="false">[1]Plan1!$B2379</f>
        <v>10.08</v>
      </c>
    </row>
    <row r="2385" customFormat="false" ht="15" hidden="false" customHeight="false" outlineLevel="0" collapsed="false">
      <c r="A2385" s="46" t="n">
        <v>44383</v>
      </c>
      <c r="B2385" s="41" t="n">
        <f aca="false">[2]Plan1!$C2380</f>
        <v>-1.59</v>
      </c>
      <c r="C2385" s="41" t="n">
        <f aca="false">$E$5 + B2385</f>
        <v>779.41</v>
      </c>
      <c r="D2385" s="47" t="n">
        <f aca="false">IF(C2385&gt;$E$5,$E$2+$E$1,(IF(C2385&gt;764.99,C2385^3*3486.59308-C2385^2*7860012.00812+C2385*5908819377.96283-1481278321001.59,IF(C2385&gt;752.99,C2385^3*3588.471445-C2385^2*8028757.56264+C2385*5988077680.84934-1488767378546.26,C2385^3*899.851852-C2385^2*1969009.674601+C2385*1435480406.01138-348666163343.76))))-$E$1</f>
        <v>131400938.357666</v>
      </c>
      <c r="E2385" s="47" t="n">
        <f aca="false">D2385*100/$E$2</f>
        <v>88.2009558685879</v>
      </c>
      <c r="G2385" s="41" t="n">
        <f aca="false">[3]Plan1!$C2380</f>
        <v>-1.23</v>
      </c>
      <c r="H2385" s="41" t="n">
        <f aca="false">$J$5 + G2385</f>
        <v>758.77</v>
      </c>
      <c r="I2385" s="47" t="n">
        <f aca="false">IF(H2385&gt;$J$5,$J$2+$J$1,(IF(H2385&gt;739.99,H2385^3*2498.244218-H2385^2*5471052.355142+H2385*3994605728.77515-972400879260.135,H2385^3*1396.138889-H2385^2*3002770.071427+H2385*2152080038.43115-513963640099.415)))-$J$1</f>
        <v>78974729.5144043</v>
      </c>
      <c r="J2385" s="47" t="n">
        <f aca="false">I2385*100/$J$2</f>
        <v>89.802742080675</v>
      </c>
      <c r="L2385" s="41" t="n">
        <f aca="false">[4]Plan1!$C2380</f>
        <v>-1.48</v>
      </c>
      <c r="M2385" s="41" t="n">
        <f aca="false">$O$5 + L2385</f>
        <v>837.3</v>
      </c>
      <c r="N2385" s="47" t="n">
        <f aca="false">IF(M2385&gt;$O$5,$O$2+$O$1,(M2385^3*3270.5936-M2385^2*8015778.389801+M2385*6549018422.82398-1783686174686.87))-$O$1</f>
        <v>31899450.2558594</v>
      </c>
      <c r="O2385" s="41" t="n">
        <f aca="false">N2385*100/$O$2</f>
        <v>81.6116801020163</v>
      </c>
      <c r="R2385" s="47" t="n">
        <f aca="false">SUM(D2385,I2385,N2385)</f>
        <v>242275118.12793</v>
      </c>
      <c r="S2385" s="41" t="n">
        <f aca="false">R2385*100/$R$2</f>
        <v>87.7781818715313</v>
      </c>
      <c r="U2385" s="41" t="n">
        <f aca="false">[1]Plan1!$B2380</f>
        <v>11.1</v>
      </c>
    </row>
    <row r="2386" customFormat="false" ht="15" hidden="false" customHeight="false" outlineLevel="0" collapsed="false">
      <c r="A2386" s="46" t="n">
        <v>44384</v>
      </c>
      <c r="B2386" s="41" t="n">
        <f aca="false">[2]Plan1!$C2381</f>
        <v>-1.62</v>
      </c>
      <c r="C2386" s="41" t="n">
        <f aca="false">$E$5 + B2386</f>
        <v>779.38</v>
      </c>
      <c r="D2386" s="47" t="n">
        <f aca="false">IF(C2386&gt;$E$5,$E$2+$E$1,(IF(C2386&gt;764.99,C2386^3*3486.59308-C2386^2*7860012.00812+C2386*5908819377.96283-1481278321001.59,IF(C2386&gt;752.99,C2386^3*3588.471445-C2386^2*8028757.56264+C2386*5988077680.84934-1488767378546.26,C2386^3*899.851852-C2386^2*1969009.674601+C2386*1435480406.01138-348666163343.76))))-$E$1</f>
        <v>131083753.184326</v>
      </c>
      <c r="E2386" s="47" t="n">
        <f aca="false">D2386*100/$E$2</f>
        <v>87.9880499652847</v>
      </c>
      <c r="G2386" s="41" t="n">
        <f aca="false">[3]Plan1!$C2381</f>
        <v>-1.24</v>
      </c>
      <c r="H2386" s="41" t="n">
        <f aca="false">$J$5 + G2386</f>
        <v>758.76</v>
      </c>
      <c r="I2386" s="47" t="n">
        <f aca="false">IF(H2386&gt;$J$5,$J$2+$J$1,(IF(H2386&gt;739.99,H2386^3*2498.244218-H2386^2*5471052.355142+H2386*3994605728.77515-972400879260.135,H2386^3*1396.138889-H2386^2*3002770.071427+H2386*2152080038.43115-513963640099.415)))-$J$1</f>
        <v>78904534.0314941</v>
      </c>
      <c r="J2386" s="47" t="n">
        <f aca="false">I2386*100/$J$2</f>
        <v>89.722922284067</v>
      </c>
      <c r="L2386" s="41" t="n">
        <f aca="false">[4]Plan1!$C2381</f>
        <v>-1.52</v>
      </c>
      <c r="M2386" s="41" t="n">
        <f aca="false">$O$5 + L2386</f>
        <v>837.26</v>
      </c>
      <c r="N2386" s="47" t="n">
        <f aca="false">IF(M2386&gt;$O$5,$O$2+$O$1,(M2386^3*3270.5936-M2386^2*8015778.389801+M2386*6549018422.82398-1783686174686.87))-$O$1</f>
        <v>31717619.2910156</v>
      </c>
      <c r="O2386" s="41" t="n">
        <f aca="false">N2386*100/$O$2</f>
        <v>81.1464830401095</v>
      </c>
      <c r="R2386" s="47" t="n">
        <f aca="false">SUM(D2386,I2386,N2386)</f>
        <v>241705906.506836</v>
      </c>
      <c r="S2386" s="41" t="n">
        <f aca="false">R2386*100/$R$2</f>
        <v>87.5719520218223</v>
      </c>
      <c r="U2386" s="41" t="n">
        <f aca="false">[1]Plan1!$B2381</f>
        <v>10.28</v>
      </c>
    </row>
    <row r="2387" customFormat="false" ht="15" hidden="false" customHeight="false" outlineLevel="0" collapsed="false">
      <c r="A2387" s="46" t="n">
        <v>44385</v>
      </c>
      <c r="B2387" s="41" t="n">
        <f aca="false">[2]Plan1!$C2382</f>
        <v>-1.64</v>
      </c>
      <c r="C2387" s="41" t="n">
        <f aca="false">$E$5 + B2387</f>
        <v>779.36</v>
      </c>
      <c r="D2387" s="47" t="n">
        <f aca="false">IF(C2387&gt;$E$5,$E$2+$E$1,(IF(C2387&gt;764.99,C2387^3*3486.59308-C2387^2*7860012.00812+C2387*5908819377.96283-1481278321001.59,IF(C2387&gt;752.99,C2387^3*3588.471445-C2387^2*8028757.56264+C2387*5988077680.84934-1488767378546.26,C2387^3*899.851852-C2387^2*1969009.674601+C2387*1435480406.01138-348666163343.76))))-$E$1</f>
        <v>130872588.568115</v>
      </c>
      <c r="E2387" s="47" t="n">
        <f aca="false">D2387*100/$E$2</f>
        <v>87.846308808576</v>
      </c>
      <c r="G2387" s="41" t="n">
        <f aca="false">[3]Plan1!$C2382</f>
        <v>-1.26</v>
      </c>
      <c r="H2387" s="41" t="n">
        <f aca="false">$J$5 + G2387</f>
        <v>758.74</v>
      </c>
      <c r="I2387" s="47" t="n">
        <f aca="false">IF(H2387&gt;$J$5,$J$2+$J$1,(IF(H2387&gt;739.99,H2387^3*2498.244218-H2387^2*5471052.355142+H2387*3994605728.77515-972400879260.135,H2387^3*1396.138889-H2387^2*3002770.071427+H2387*2152080038.43115-513963640099.415)))-$J$1</f>
        <v>78764272.4414063</v>
      </c>
      <c r="J2387" s="47" t="n">
        <f aca="false">I2387*100/$J$2</f>
        <v>89.5634298049419</v>
      </c>
      <c r="L2387" s="41" t="n">
        <f aca="false">[4]Plan1!$C2382</f>
        <v>-1.54</v>
      </c>
      <c r="M2387" s="41" t="n">
        <f aca="false">$O$5 + L2387</f>
        <v>837.24</v>
      </c>
      <c r="N2387" s="47" t="n">
        <f aca="false">IF(M2387&gt;$O$5,$O$2+$O$1,(M2387^3*3270.5936-M2387^2*8015778.389801+M2387*6549018422.82398-1783686174686.87))-$O$1</f>
        <v>31626942.9667969</v>
      </c>
      <c r="O2387" s="41" t="n">
        <f aca="false">N2387*100/$O$2</f>
        <v>80.9144963724518</v>
      </c>
      <c r="R2387" s="47" t="n">
        <f aca="false">SUM(D2387,I2387,N2387)</f>
        <v>241263803.976318</v>
      </c>
      <c r="S2387" s="41" t="n">
        <f aca="false">R2387*100/$R$2</f>
        <v>87.4117747959086</v>
      </c>
      <c r="U2387" s="41" t="n">
        <f aca="false">[1]Plan1!$B2382</f>
        <v>10.48</v>
      </c>
    </row>
    <row r="2388" customFormat="false" ht="15" hidden="false" customHeight="false" outlineLevel="0" collapsed="false">
      <c r="A2388" s="46" t="n">
        <v>44386</v>
      </c>
      <c r="B2388" s="41" t="n">
        <f aca="false">[2]Plan1!$C2383</f>
        <v>-1.66</v>
      </c>
      <c r="C2388" s="41" t="n">
        <f aca="false">$E$5 + B2388</f>
        <v>779.34</v>
      </c>
      <c r="D2388" s="47" t="n">
        <f aca="false">IF(C2388&gt;$E$5,$E$2+$E$1,(IF(C2388&gt;764.99,C2388^3*3486.59308-C2388^2*7860012.00812+C2388*5908819377.96283-1481278321001.59,IF(C2388&gt;752.99,C2388^3*3588.471445-C2388^2*8028757.56264+C2388*5988077680.84934-1488767378546.26,C2388^3*899.851852-C2388^2*1969009.674601+C2388*1435480406.01138-348666163343.76))))-$E$1</f>
        <v>130661657.487061</v>
      </c>
      <c r="E2388" s="47" t="n">
        <f aca="false">D2388*100/$E$2</f>
        <v>87.7047244089214</v>
      </c>
      <c r="G2388" s="41" t="n">
        <f aca="false">[3]Plan1!$C2383</f>
        <v>-1.28</v>
      </c>
      <c r="H2388" s="41" t="n">
        <f aca="false">$J$5 + G2388</f>
        <v>758.72</v>
      </c>
      <c r="I2388" s="47" t="n">
        <f aca="false">IF(H2388&gt;$J$5,$J$2+$J$1,(IF(H2388&gt;739.99,H2388^3*2498.244218-H2388^2*5471052.355142+H2388*3994605728.77515-972400879260.135,H2388^3*1396.138889-H2388^2*3002770.071427+H2388*2152080038.43115-513963640099.415)))-$J$1</f>
        <v>78624183.2512207</v>
      </c>
      <c r="J2388" s="47" t="n">
        <f aca="false">I2388*100/$J$2</f>
        <v>89.4041333630056</v>
      </c>
      <c r="L2388" s="41" t="n">
        <f aca="false">[4]Plan1!$C2383</f>
        <v>-1.56</v>
      </c>
      <c r="M2388" s="41" t="n">
        <f aca="false">$O$5 + L2388</f>
        <v>837.22</v>
      </c>
      <c r="N2388" s="47" t="n">
        <f aca="false">IF(M2388&gt;$O$5,$O$2+$O$1,(M2388^3*3270.5936-M2388^2*8015778.389801+M2388*6549018422.82398-1783686174686.87))-$O$1</f>
        <v>31536425.8725586</v>
      </c>
      <c r="O2388" s="41" t="n">
        <f aca="false">N2388*100/$O$2</f>
        <v>80.682917079408</v>
      </c>
      <c r="R2388" s="47" t="n">
        <f aca="false">SUM(D2388,I2388,N2388)</f>
        <v>240822266.61084</v>
      </c>
      <c r="S2388" s="41" t="n">
        <f aca="false">R2388*100/$R$2</f>
        <v>87.2518023337362</v>
      </c>
      <c r="U2388" s="41" t="n">
        <f aca="false">[1]Plan1!$B2383</f>
        <v>10.48</v>
      </c>
    </row>
    <row r="2389" customFormat="false" ht="15" hidden="false" customHeight="false" outlineLevel="0" collapsed="false">
      <c r="A2389" s="46" t="n">
        <v>44387</v>
      </c>
      <c r="B2389" s="41" t="n">
        <f aca="false">[2]Plan1!$C2384</f>
        <v>-1.69</v>
      </c>
      <c r="C2389" s="41" t="n">
        <f aca="false">$E$5 + B2389</f>
        <v>779.31</v>
      </c>
      <c r="D2389" s="47" t="n">
        <f aca="false">IF(C2389&gt;$E$5,$E$2+$E$1,(IF(C2389&gt;764.99,C2389^3*3486.59308-C2389^2*7860012.00812+C2389*5908819377.96283-1481278321001.59,IF(C2389&gt;752.99,C2389^3*3588.471445-C2389^2*8028757.56264+C2389*5988077680.84934-1488767378546.26,C2389^3*899.851852-C2389^2*1969009.674601+C2389*1435480406.01138-348666163343.76))))-$E$1</f>
        <v>130345698.384521</v>
      </c>
      <c r="E2389" s="47" t="n">
        <f aca="false">D2389*100/$E$2</f>
        <v>87.4926414876909</v>
      </c>
      <c r="G2389" s="41" t="n">
        <f aca="false">[3]Plan1!$C2384</f>
        <v>-1.3</v>
      </c>
      <c r="H2389" s="41" t="n">
        <f aca="false">$J$5 + G2389</f>
        <v>758.7</v>
      </c>
      <c r="I2389" s="47" t="n">
        <f aca="false">IF(H2389&gt;$J$5,$J$2+$J$1,(IF(H2389&gt;739.99,H2389^3*2498.244218-H2389^2*5471052.355142+H2389*3994605728.77515-972400879260.135,H2389^3*1396.138889-H2389^2*3002770.071427+H2389*2152080038.43115-513963640099.415)))-$J$1</f>
        <v>78484266.3430176</v>
      </c>
      <c r="J2389" s="47" t="n">
        <f aca="false">I2389*100/$J$2</f>
        <v>89.2450328241706</v>
      </c>
      <c r="L2389" s="41" t="n">
        <f aca="false">[4]Plan1!$C2384</f>
        <v>-1.58</v>
      </c>
      <c r="M2389" s="41" t="n">
        <f aca="false">$O$5 + L2389</f>
        <v>837.2</v>
      </c>
      <c r="N2389" s="47" t="n">
        <f aca="false">IF(M2389&gt;$O$5,$O$2+$O$1,(M2389^3*3270.5936-M2389^2*8015778.389801+M2389*6549018422.82398-1783686174686.87))-$O$1</f>
        <v>31446067.8505859</v>
      </c>
      <c r="O2389" s="41" t="n">
        <f aca="false">N2389*100/$O$2</f>
        <v>80.4517447574797</v>
      </c>
      <c r="R2389" s="47" t="n">
        <f aca="false">SUM(D2389,I2389,N2389)</f>
        <v>240276032.578125</v>
      </c>
      <c r="S2389" s="41" t="n">
        <f aca="false">R2389*100/$R$2</f>
        <v>87.053897445118</v>
      </c>
      <c r="U2389" s="41" t="n">
        <f aca="false">[1]Plan1!$B2384</f>
        <v>10.08</v>
      </c>
    </row>
    <row r="2390" customFormat="false" ht="15" hidden="false" customHeight="false" outlineLevel="0" collapsed="false">
      <c r="A2390" s="46" t="n">
        <v>44388</v>
      </c>
      <c r="B2390" s="41" t="n">
        <f aca="false">[2]Plan1!$C2385</f>
        <v>-1.72</v>
      </c>
      <c r="C2390" s="41" t="n">
        <f aca="false">$E$5 + B2390</f>
        <v>779.28</v>
      </c>
      <c r="D2390" s="47" t="n">
        <f aca="false">IF(C2390&gt;$E$5,$E$2+$E$1,(IF(C2390&gt;764.99,C2390^3*3486.59308-C2390^2*7860012.00812+C2390*5908819377.96283-1481278321001.59,IF(C2390&gt;752.99,C2390^3*3588.471445-C2390^2*8028757.56264+C2390*5988077680.84934-1488767378546.26,C2390^3*899.851852-C2390^2*1969009.674601+C2390*1435480406.01138-348666163343.76))))-$E$1</f>
        <v>130030263.798584</v>
      </c>
      <c r="E2390" s="47" t="n">
        <f aca="false">D2390*100/$E$2</f>
        <v>87.2809106405491</v>
      </c>
      <c r="G2390" s="41" t="n">
        <f aca="false">[3]Plan1!$C2385</f>
        <v>-1.32</v>
      </c>
      <c r="H2390" s="41" t="n">
        <f aca="false">$J$5 + G2390</f>
        <v>758.68</v>
      </c>
      <c r="I2390" s="47" t="n">
        <f aca="false">IF(H2390&gt;$J$5,$J$2+$J$1,(IF(H2390&gt;739.99,H2390^3*2498.244218-H2390^2*5471052.355142+H2390*3994605728.77515-972400879260.135,H2390^3*1396.138889-H2390^2*3002770.071427+H2390*2152080038.43115-513963640099.415)))-$J$1</f>
        <v>78344521.5952148</v>
      </c>
      <c r="J2390" s="47" t="n">
        <f aca="false">I2390*100/$J$2</f>
        <v>89.086128050185</v>
      </c>
      <c r="L2390" s="41" t="n">
        <f aca="false">[4]Plan1!$C2385</f>
        <v>-1.62</v>
      </c>
      <c r="M2390" s="41" t="n">
        <f aca="false">$O$5 + L2390</f>
        <v>837.16</v>
      </c>
      <c r="N2390" s="47" t="n">
        <f aca="false">IF(M2390&gt;$O$5,$O$2+$O$1,(M2390^3*3270.5936-M2390^2*8015778.389801+M2390*6549018422.82398-1783686174686.87))-$O$1</f>
        <v>31265828.3959961</v>
      </c>
      <c r="O2390" s="41" t="n">
        <f aca="false">N2390*100/$O$2</f>
        <v>79.9906194217211</v>
      </c>
      <c r="R2390" s="47" t="n">
        <f aca="false">SUM(D2390,I2390,N2390)</f>
        <v>239640613.789795</v>
      </c>
      <c r="S2390" s="41" t="n">
        <f aca="false">R2390*100/$R$2</f>
        <v>86.8236802177048</v>
      </c>
      <c r="U2390" s="41" t="n">
        <f aca="false">[1]Plan1!$B2385</f>
        <v>10.89</v>
      </c>
    </row>
    <row r="2391" customFormat="false" ht="15" hidden="false" customHeight="false" outlineLevel="0" collapsed="false">
      <c r="A2391" s="46" t="n">
        <v>44389</v>
      </c>
      <c r="B2391" s="41" t="n">
        <f aca="false">[2]Plan1!$C2386</f>
        <v>-1.74</v>
      </c>
      <c r="C2391" s="41" t="n">
        <f aca="false">$E$5 + B2391</f>
        <v>779.26</v>
      </c>
      <c r="D2391" s="47" t="n">
        <f aca="false">IF(C2391&gt;$E$5,$E$2+$E$1,(IF(C2391&gt;764.99,C2391^3*3486.59308-C2391^2*7860012.00812+C2391*5908819377.96283-1481278321001.59,IF(C2391&gt;752.99,C2391^3*3588.471445-C2391^2*8028757.56264+C2391*5988077680.84934-1488767378546.26,C2391^3*899.851852-C2391^2*1969009.674601+C2391*1435480406.01138-348666163343.76))))-$E$1</f>
        <v>129820265.194092</v>
      </c>
      <c r="E2391" s="47" t="n">
        <f aca="false">D2391*100/$E$2</f>
        <v>87.1399521521335</v>
      </c>
      <c r="G2391" s="41" t="n">
        <f aca="false">[3]Plan1!$C2386</f>
        <v>-1.34</v>
      </c>
      <c r="H2391" s="41" t="n">
        <f aca="false">$J$5 + G2391</f>
        <v>758.66</v>
      </c>
      <c r="I2391" s="47" t="n">
        <f aca="false">IF(H2391&gt;$J$5,$J$2+$J$1,(IF(H2391&gt;739.99,H2391^3*2498.244218-H2391^2*5471052.355142+H2391*3994605728.77515-972400879260.135,H2391^3*1396.138889-H2391^2*3002770.071427+H2391*2152080038.43115-513963640099.415)))-$J$1</f>
        <v>78204948.8894043</v>
      </c>
      <c r="J2391" s="47" t="n">
        <f aca="false">I2391*100/$J$2</f>
        <v>88.9274189064061</v>
      </c>
      <c r="L2391" s="41" t="n">
        <f aca="false">[4]Plan1!$C2386</f>
        <v>-1.64</v>
      </c>
      <c r="M2391" s="41" t="n">
        <f aca="false">$O$5 + L2391</f>
        <v>837.14</v>
      </c>
      <c r="N2391" s="47" t="n">
        <f aca="false">IF(M2391&gt;$O$5,$O$2+$O$1,(M2391^3*3270.5936-M2391^2*8015778.389801+M2391*6549018422.82398-1783686174686.87))-$O$1</f>
        <v>31175946.6499023</v>
      </c>
      <c r="O2391" s="41" t="n">
        <f aca="false">N2391*100/$O$2</f>
        <v>79.7606656058911</v>
      </c>
      <c r="R2391" s="47" t="n">
        <f aca="false">SUM(D2391,I2391,N2391)</f>
        <v>239201160.733398</v>
      </c>
      <c r="S2391" s="41" t="n">
        <f aca="false">R2391*100/$R$2</f>
        <v>86.6644629171151</v>
      </c>
      <c r="U2391" s="41" t="n">
        <f aca="false">[1]Plan1!$B2386</f>
        <v>10.28</v>
      </c>
    </row>
    <row r="2392" customFormat="false" ht="15" hidden="false" customHeight="false" outlineLevel="0" collapsed="false">
      <c r="A2392" s="46" t="n">
        <v>44390</v>
      </c>
      <c r="B2392" s="41" t="n">
        <f aca="false">[2]Plan1!$C2387</f>
        <v>-1.76</v>
      </c>
      <c r="C2392" s="41" t="n">
        <f aca="false">$E$5 + B2392</f>
        <v>779.24</v>
      </c>
      <c r="D2392" s="47" t="n">
        <f aca="false">IF(C2392&gt;$E$5,$E$2+$E$1,(IF(C2392&gt;764.99,C2392^3*3486.59308-C2392^2*7860012.00812+C2392*5908819377.96283-1481278321001.59,IF(C2392&gt;752.99,C2392^3*3588.471445-C2392^2*8028757.56264+C2392*5988077680.84934-1488767378546.26,C2392^3*899.851852-C2392^2*1969009.674601+C2392*1435480406.01138-348666163343.76))))-$E$1</f>
        <v>129610499.290771</v>
      </c>
      <c r="E2392" s="47" t="n">
        <f aca="false">D2392*100/$E$2</f>
        <v>86.9991498609723</v>
      </c>
      <c r="G2392" s="41" t="n">
        <f aca="false">[3]Plan1!$C2387</f>
        <v>-1.36</v>
      </c>
      <c r="H2392" s="41" t="n">
        <f aca="false">$J$5 + G2392</f>
        <v>758.64</v>
      </c>
      <c r="I2392" s="47" t="n">
        <f aca="false">IF(H2392&gt;$J$5,$J$2+$J$1,(IF(H2392&gt;739.99,H2392^3*2498.244218-H2392^2*5471052.355142+H2392*3994605728.77515-972400879260.135,H2392^3*1396.138889-H2392^2*3002770.071427+H2392*2152080038.43115-513963640099.415)))-$J$1</f>
        <v>78065548.1032715</v>
      </c>
      <c r="J2392" s="47" t="n">
        <f aca="false">I2392*100/$J$2</f>
        <v>88.7689052537491</v>
      </c>
      <c r="L2392" s="41" t="n">
        <f aca="false">[4]Plan1!$C2387</f>
        <v>-1.66</v>
      </c>
      <c r="M2392" s="41" t="n">
        <f aca="false">$O$5 + L2392</f>
        <v>837.12</v>
      </c>
      <c r="N2392" s="47" t="n">
        <f aca="false">IF(M2392&gt;$O$5,$O$2+$O$1,(M2392^3*3270.5936-M2392^2*8015778.389801+M2392*6549018422.82398-1783686174686.87))-$O$1</f>
        <v>31086223.3486328</v>
      </c>
      <c r="O2392" s="41" t="n">
        <f aca="false">N2392*100/$O$2</f>
        <v>79.5311171559281</v>
      </c>
      <c r="R2392" s="47" t="n">
        <f aca="false">SUM(D2392,I2392,N2392)</f>
        <v>238762270.742676</v>
      </c>
      <c r="S2392" s="41" t="n">
        <f aca="false">R2392*100/$R$2</f>
        <v>86.5054496196501</v>
      </c>
      <c r="U2392" s="41" t="n">
        <f aca="false">[1]Plan1!$B2387</f>
        <v>10.68</v>
      </c>
    </row>
    <row r="2393" customFormat="false" ht="15" hidden="false" customHeight="false" outlineLevel="0" collapsed="false">
      <c r="A2393" s="46" t="n">
        <v>44391</v>
      </c>
      <c r="B2393" s="41" t="n">
        <f aca="false">[2]Plan1!$C2388</f>
        <v>-1.8</v>
      </c>
      <c r="C2393" s="41" t="n">
        <f aca="false">$E$5 + B2393</f>
        <v>779.2</v>
      </c>
      <c r="D2393" s="47" t="n">
        <f aca="false">IF(C2393&gt;$E$5,$E$2+$E$1,(IF(C2393&gt;764.99,C2393^3*3486.59308-C2393^2*7860012.00812+C2393*5908819377.96283-1481278321001.59,IF(C2393&gt;752.99,C2393^3*3588.471445-C2393^2*8028757.56264+C2393*5988077680.84934-1488767378546.26,C2393^3*899.851852-C2393^2*1969009.674601+C2393*1435480406.01138-348666163343.76))))-$E$1</f>
        <v>129191664.915283</v>
      </c>
      <c r="E2393" s="47" t="n">
        <f aca="false">D2393*100/$E$2</f>
        <v>86.718013419099</v>
      </c>
      <c r="G2393" s="41" t="n">
        <f aca="false">[3]Plan1!$C2388</f>
        <v>-1.38</v>
      </c>
      <c r="H2393" s="41" t="n">
        <f aca="false">$J$5 + G2393</f>
        <v>758.62</v>
      </c>
      <c r="I2393" s="47" t="n">
        <f aca="false">IF(H2393&gt;$J$5,$J$2+$J$1,(IF(H2393&gt;739.99,H2393^3*2498.244218-H2393^2*5471052.355142+H2393*3994605728.77515-972400879260.135,H2393^3*1396.138889-H2393^2*3002770.071427+H2393*2152080038.43115-513963640099.415)))-$J$1</f>
        <v>77926319.1198731</v>
      </c>
      <c r="J2393" s="47" t="n">
        <f aca="false">I2393*100/$J$2</f>
        <v>88.6105869592368</v>
      </c>
      <c r="L2393" s="41" t="n">
        <f aca="false">[4]Plan1!$C2388</f>
        <v>-1.69</v>
      </c>
      <c r="M2393" s="41" t="n">
        <f aca="false">$O$5 + L2393</f>
        <v>837.09</v>
      </c>
      <c r="N2393" s="47" t="n">
        <f aca="false">IF(M2393&gt;$O$5,$O$2+$O$1,(M2393^3*3270.5936-M2393^2*8015778.389801+M2393*6549018422.82398-1783686174686.87))-$O$1</f>
        <v>30951935.1367188</v>
      </c>
      <c r="O2393" s="41" t="n">
        <f aca="false">N2393*100/$O$2</f>
        <v>79.1875536617519</v>
      </c>
      <c r="R2393" s="47" t="n">
        <f aca="false">SUM(D2393,I2393,N2393)</f>
        <v>238069919.171875</v>
      </c>
      <c r="S2393" s="41" t="n">
        <f aca="false">R2393*100/$R$2</f>
        <v>86.2546051971176</v>
      </c>
      <c r="U2393" s="41" t="n">
        <f aca="false">[1]Plan1!$B2388</f>
        <v>10.89</v>
      </c>
    </row>
    <row r="2394" customFormat="false" ht="15" hidden="false" customHeight="false" outlineLevel="0" collapsed="false">
      <c r="A2394" s="46" t="n">
        <v>44392</v>
      </c>
      <c r="B2394" s="41" t="n">
        <f aca="false">[2]Plan1!$C2389</f>
        <v>-1.83</v>
      </c>
      <c r="C2394" s="41" t="n">
        <f aca="false">$E$5 + B2394</f>
        <v>779.17</v>
      </c>
      <c r="D2394" s="47" t="n">
        <f aca="false">IF(C2394&gt;$E$5,$E$2+$E$1,(IF(C2394&gt;764.99,C2394^3*3486.59308-C2394^2*7860012.00812+C2394*5908819377.96283-1481278321001.59,IF(C2394&gt;752.99,C2394^3*3588.471445-C2394^2*8028757.56264+C2394*5988077680.84934-1488767378546.26,C2394^3*899.851852-C2394^2*1969009.674601+C2394*1435480406.01138-348666163343.76))))-$E$1</f>
        <v>128878148.727783</v>
      </c>
      <c r="E2394" s="47" t="n">
        <f aca="false">D2394*100/$E$2</f>
        <v>86.5075702688187</v>
      </c>
      <c r="G2394" s="41" t="n">
        <f aca="false">[3]Plan1!$C2389</f>
        <v>-1.4</v>
      </c>
      <c r="H2394" s="41" t="n">
        <f aca="false">$J$5 + G2394</f>
        <v>758.6</v>
      </c>
      <c r="I2394" s="47" t="n">
        <f aca="false">IF(H2394&gt;$J$5,$J$2+$J$1,(IF(H2394&gt;739.99,H2394^3*2498.244218-H2394^2*5471052.355142+H2394*3994605728.77515-972400879260.135,H2394^3*1396.138889-H2394^2*3002770.071427+H2394*2152080038.43115-513963640099.415)))-$J$1</f>
        <v>77787261.8166504</v>
      </c>
      <c r="J2394" s="47" t="n">
        <f aca="false">I2394*100/$J$2</f>
        <v>88.4524638835071</v>
      </c>
      <c r="L2394" s="41" t="n">
        <f aca="false">[4]Plan1!$C2389</f>
        <v>-1.71</v>
      </c>
      <c r="M2394" s="41" t="n">
        <f aca="false">$O$5 + L2394</f>
        <v>837.07</v>
      </c>
      <c r="N2394" s="47" t="n">
        <f aca="false">IF(M2394&gt;$O$5,$O$2+$O$1,(M2394^3*3270.5936-M2394^2*8015778.389801+M2394*6549018422.82398-1783686174686.87))-$O$1</f>
        <v>30862607.2592773</v>
      </c>
      <c r="O2394" s="41" t="n">
        <f aca="false">N2394*100/$O$2</f>
        <v>78.9590168656796</v>
      </c>
      <c r="R2394" s="47" t="n">
        <f aca="false">SUM(D2394,I2394,N2394)</f>
        <v>237528017.803711</v>
      </c>
      <c r="S2394" s="41" t="n">
        <f aca="false">R2394*100/$R$2</f>
        <v>86.0582700669619</v>
      </c>
      <c r="U2394" s="41" t="n">
        <f aca="false">[1]Plan1!$B2389</f>
        <v>10.08</v>
      </c>
    </row>
    <row r="2395" customFormat="false" ht="15" hidden="false" customHeight="false" outlineLevel="0" collapsed="false">
      <c r="A2395" s="46" t="n">
        <v>44393</v>
      </c>
      <c r="B2395" s="41" t="n">
        <f aca="false">[2]Plan1!$C2390</f>
        <v>-1.85</v>
      </c>
      <c r="C2395" s="41" t="n">
        <f aca="false">$E$5 + B2395</f>
        <v>779.15</v>
      </c>
      <c r="D2395" s="47" t="n">
        <f aca="false">IF(C2395&gt;$E$5,$E$2+$E$1,(IF(C2395&gt;764.99,C2395^3*3486.59308-C2395^2*7860012.00812+C2395*5908819377.96283-1481278321001.59,IF(C2395&gt;752.99,C2395^3*3588.471445-C2395^2*8028757.56264+C2395*5988077680.84934-1488767378546.26,C2395^3*899.851852-C2395^2*1969009.674601+C2395*1435480406.01138-348666163343.76))))-$E$1</f>
        <v>128669427.905029</v>
      </c>
      <c r="E2395" s="47" t="n">
        <f aca="false">D2395*100/$E$2</f>
        <v>86.3674694726854</v>
      </c>
      <c r="G2395" s="41" t="n">
        <f aca="false">[3]Plan1!$C2390</f>
        <v>-1.42</v>
      </c>
      <c r="H2395" s="41" t="n">
        <f aca="false">$J$5 + G2395</f>
        <v>758.58</v>
      </c>
      <c r="I2395" s="47" t="n">
        <f aca="false">IF(H2395&gt;$J$5,$J$2+$J$1,(IF(H2395&gt;739.99,H2395^3*2498.244218-H2395^2*5471052.355142+H2395*3994605728.77515-972400879260.135,H2395^3*1396.138889-H2395^2*3002770.071427+H2395*2152080038.43115-513963640099.415)))-$J$1</f>
        <v>77648376.076416</v>
      </c>
      <c r="J2395" s="47" t="n">
        <f aca="false">I2395*100/$J$2</f>
        <v>88.2945358933052</v>
      </c>
      <c r="L2395" s="41" t="n">
        <f aca="false">[4]Plan1!$C2390</f>
        <v>-1.74</v>
      </c>
      <c r="M2395" s="41" t="n">
        <f aca="false">$O$5 + L2395</f>
        <v>837.04</v>
      </c>
      <c r="N2395" s="47" t="n">
        <f aca="false">IF(M2395&gt;$O$5,$O$2+$O$1,(M2395^3*3270.5936-M2395^2*8015778.389801+M2395*6549018422.82398-1783686174686.87))-$O$1</f>
        <v>30728911.4492188</v>
      </c>
      <c r="O2395" s="41" t="n">
        <f aca="false">N2395*100/$O$2</f>
        <v>78.616968974761</v>
      </c>
      <c r="R2395" s="47" t="n">
        <f aca="false">SUM(D2395,I2395,N2395)</f>
        <v>237046715.430664</v>
      </c>
      <c r="S2395" s="41" t="n">
        <f aca="false">R2395*100/$R$2</f>
        <v>85.8838904296184</v>
      </c>
      <c r="U2395" s="41" t="n">
        <f aca="false">[1]Plan1!$B2390</f>
        <v>10.28</v>
      </c>
    </row>
    <row r="2396" customFormat="false" ht="15" hidden="false" customHeight="false" outlineLevel="0" collapsed="false">
      <c r="A2396" s="46" t="n">
        <v>44394</v>
      </c>
      <c r="B2396" s="41" t="n">
        <f aca="false">[2]Plan1!$C2391</f>
        <v>-1.88</v>
      </c>
      <c r="C2396" s="41" t="n">
        <f aca="false">$E$5 + B2396</f>
        <v>779.12</v>
      </c>
      <c r="D2396" s="47" t="n">
        <f aca="false">IF(C2396&gt;$E$5,$E$2+$E$1,(IF(C2396&gt;764.99,C2396^3*3486.59308-C2396^2*7860012.00812+C2396*5908819377.96283-1481278321001.59,IF(C2396&gt;752.99,C2396^3*3588.471445-C2396^2*8028757.56264+C2396*5988077680.84934-1488767378546.26,C2396^3*899.851852-C2396^2*1969009.674601+C2396*1435480406.01138-348666163343.76))))-$E$1</f>
        <v>128356781.204834</v>
      </c>
      <c r="E2396" s="47" t="n">
        <f aca="false">D2396*100/$E$2</f>
        <v>86.1576099530271</v>
      </c>
      <c r="G2396" s="41" t="n">
        <f aca="false">[3]Plan1!$C2391</f>
        <v>-1.44</v>
      </c>
      <c r="H2396" s="41" t="n">
        <f aca="false">$J$5 + G2396</f>
        <v>758.56</v>
      </c>
      <c r="I2396" s="47" t="n">
        <f aca="false">IF(H2396&gt;$J$5,$J$2+$J$1,(IF(H2396&gt;739.99,H2396^3*2498.244218-H2396^2*5471052.355142+H2396*3994605728.77515-972400879260.135,H2396^3*1396.138889-H2396^2*3002770.071427+H2396*2152080038.43115-513963640099.415)))-$J$1</f>
        <v>77509661.7756348</v>
      </c>
      <c r="J2396" s="47" t="n">
        <f aca="false">I2396*100/$J$2</f>
        <v>88.1368028481583</v>
      </c>
      <c r="L2396" s="41" t="n">
        <f aca="false">[4]Plan1!$C2391</f>
        <v>-1.76</v>
      </c>
      <c r="M2396" s="41" t="n">
        <f aca="false">$O$5 + L2396</f>
        <v>837.02</v>
      </c>
      <c r="N2396" s="47" t="n">
        <f aca="false">IF(M2396&gt;$O$5,$O$2+$O$1,(M2396^3*3270.5936-M2396^2*8015778.389801+M2396*6549018422.82398-1783686174686.87))-$O$1</f>
        <v>30639978.015625</v>
      </c>
      <c r="O2396" s="41" t="n">
        <f aca="false">N2396*100/$O$2</f>
        <v>78.3894413253936</v>
      </c>
      <c r="R2396" s="47" t="n">
        <f aca="false">SUM(D2396,I2396,N2396)</f>
        <v>236506420.996094</v>
      </c>
      <c r="S2396" s="41" t="n">
        <f aca="false">R2396*100/$R$2</f>
        <v>85.6881375041494</v>
      </c>
      <c r="U2396" s="41" t="n">
        <f aca="false">[1]Plan1!$B2391</f>
        <v>9.88</v>
      </c>
    </row>
    <row r="2397" customFormat="false" ht="15" hidden="false" customHeight="false" outlineLevel="0" collapsed="false">
      <c r="A2397" s="46" t="n">
        <v>44395</v>
      </c>
      <c r="B2397" s="41" t="n">
        <f aca="false">[2]Plan1!$C2392</f>
        <v>-1.91</v>
      </c>
      <c r="C2397" s="41" t="n">
        <f aca="false">$E$5 + B2397</f>
        <v>779.09</v>
      </c>
      <c r="D2397" s="47" t="n">
        <f aca="false">IF(C2397&gt;$E$5,$E$2+$E$1,(IF(C2397&gt;764.99,C2397^3*3486.59308-C2397^2*7860012.00812+C2397*5908819377.96283-1481278321001.59,IF(C2397&gt;752.99,C2397^3*3588.471445-C2397^2*8028757.56264+C2397*5988077680.84934-1488767378546.26,C2397^3*899.851852-C2397^2*1969009.674601+C2397*1435480406.01138-348666163343.76))))-$E$1</f>
        <v>128044655.447021</v>
      </c>
      <c r="E2397" s="47" t="n">
        <f aca="false">D2397*100/$E$2</f>
        <v>85.9481001083156</v>
      </c>
      <c r="G2397" s="41" t="n">
        <f aca="false">[3]Plan1!$C2392</f>
        <v>-1.46</v>
      </c>
      <c r="H2397" s="41" t="n">
        <f aca="false">$J$5 + G2397</f>
        <v>758.54</v>
      </c>
      <c r="I2397" s="47" t="n">
        <f aca="false">IF(H2397&gt;$J$5,$J$2+$J$1,(IF(H2397&gt;739.99,H2397^3*2498.244218-H2397^2*5471052.355142+H2397*3994605728.77515-972400879260.135,H2397^3*1396.138889-H2397^2*3002770.071427+H2397*2152080038.43115-513963640099.415)))-$J$1</f>
        <v>77371118.798584</v>
      </c>
      <c r="J2397" s="47" t="n">
        <f aca="false">I2397*100/$J$2</f>
        <v>87.9792646164774</v>
      </c>
      <c r="L2397" s="41" t="n">
        <f aca="false">[4]Plan1!$C2392</f>
        <v>-1.78</v>
      </c>
      <c r="M2397" s="41" t="n">
        <f aca="false">$O$5 + L2397</f>
        <v>837</v>
      </c>
      <c r="N2397" s="47" t="n">
        <f aca="false">IF(M2397&gt;$O$5,$O$2+$O$1,(M2397^3*3270.5936-M2397^2*8015778.389801+M2397*6549018422.82398-1783686174686.87))-$O$1</f>
        <v>30551202.0859375</v>
      </c>
      <c r="O2397" s="41" t="n">
        <f aca="false">N2397*100/$O$2</f>
        <v>78.1623166346449</v>
      </c>
      <c r="R2397" s="47" t="n">
        <f aca="false">SUM(D2397,I2397,N2397)</f>
        <v>235966976.331543</v>
      </c>
      <c r="S2397" s="41" t="n">
        <f aca="false">R2397*100/$R$2</f>
        <v>85.4926924570457</v>
      </c>
      <c r="U2397" s="41" t="n">
        <f aca="false">[1]Plan1!$B2392</f>
        <v>10.68</v>
      </c>
    </row>
    <row r="2398" customFormat="false" ht="15" hidden="false" customHeight="false" outlineLevel="0" collapsed="false">
      <c r="A2398" s="46" t="n">
        <v>44396</v>
      </c>
      <c r="B2398" s="41" t="n">
        <f aca="false">[2]Plan1!$C2393</f>
        <v>-1.93</v>
      </c>
      <c r="C2398" s="41" t="n">
        <f aca="false">$E$5 + B2398</f>
        <v>779.07</v>
      </c>
      <c r="D2398" s="47" t="n">
        <f aca="false">IF(C2398&gt;$E$5,$E$2+$E$1,(IF(C2398&gt;764.99,C2398^3*3486.59308-C2398^2*7860012.00812+C2398*5908819377.96283-1481278321001.59,IF(C2398&gt;752.99,C2398^3*3588.471445-C2398^2*8028757.56264+C2398*5988077680.84934-1488767378546.26,C2398^3*899.851852-C2398^2*1969009.674601+C2398*1435480406.01138-348666163343.76))))-$E$1</f>
        <v>127836860.739014</v>
      </c>
      <c r="E2398" s="47" t="n">
        <f aca="false">D2398*100/$E$2</f>
        <v>85.8086209531452</v>
      </c>
      <c r="G2398" s="41" t="n">
        <f aca="false">[3]Plan1!$C2393</f>
        <v>-1.48</v>
      </c>
      <c r="H2398" s="41" t="n">
        <f aca="false">$J$5 + G2398</f>
        <v>758.52</v>
      </c>
      <c r="I2398" s="47" t="n">
        <f aca="false">IF(H2398&gt;$J$5,$J$2+$J$1,(IF(H2398&gt;739.99,H2398^3*2498.244218-H2398^2*5471052.355142+H2398*3994605728.77515-972400879260.135,H2398^3*1396.138889-H2398^2*3002770.071427+H2398*2152080038.43115-513963640099.415)))-$J$1</f>
        <v>77232747.0217285</v>
      </c>
      <c r="J2398" s="47" t="n">
        <f aca="false">I2398*100/$J$2</f>
        <v>87.8219210577896</v>
      </c>
      <c r="L2398" s="41" t="n">
        <f aca="false">[4]Plan1!$C2393</f>
        <v>-1.81</v>
      </c>
      <c r="M2398" s="41" t="n">
        <f aca="false">$O$5 + L2398</f>
        <v>836.97</v>
      </c>
      <c r="N2398" s="47" t="n">
        <f aca="false">IF(M2398&gt;$O$5,$O$2+$O$1,(M2398^3*3270.5936-M2398^2*8015778.389801+M2398*6549018422.82398-1783686174686.87))-$O$1</f>
        <v>30418333.1645508</v>
      </c>
      <c r="O2398" s="41" t="n">
        <f aca="false">N2398*100/$O$2</f>
        <v>77.8223842589852</v>
      </c>
      <c r="R2398" s="47" t="n">
        <f aca="false">SUM(D2398,I2398,N2398)</f>
        <v>235487940.925293</v>
      </c>
      <c r="S2398" s="41" t="n">
        <f aca="false">R2398*100/$R$2</f>
        <v>85.3191341596125</v>
      </c>
      <c r="U2398" s="41" t="n">
        <f aca="false">[1]Plan1!$B2393</f>
        <v>10.08</v>
      </c>
    </row>
    <row r="2399" customFormat="false" ht="15" hidden="false" customHeight="false" outlineLevel="0" collapsed="false">
      <c r="A2399" s="46" t="n">
        <v>44397</v>
      </c>
      <c r="B2399" s="41" t="n">
        <f aca="false">[2]Plan1!$C2394</f>
        <v>-1.96</v>
      </c>
      <c r="C2399" s="41" t="n">
        <f aca="false">$E$5 + B2399</f>
        <v>779.04</v>
      </c>
      <c r="D2399" s="47" t="n">
        <f aca="false">IF(C2399&gt;$E$5,$E$2+$E$1,(IF(C2399&gt;764.99,C2399^3*3486.59308-C2399^2*7860012.00812+C2399*5908819377.96283-1481278321001.59,IF(C2399&gt;752.99,C2399^3*3588.471445-C2399^2*8028757.56264+C2399*5988077680.84934-1488767378546.26,C2399^3*899.851852-C2399^2*1969009.674601+C2399*1435480406.01138-348666163343.76))))-$E$1</f>
        <v>127525601.95874</v>
      </c>
      <c r="E2399" s="47" t="n">
        <f aca="false">D2399*100/$E$2</f>
        <v>85.5996930544122</v>
      </c>
      <c r="G2399" s="41" t="n">
        <f aca="false">[3]Plan1!$C2394</f>
        <v>-1.5</v>
      </c>
      <c r="H2399" s="41" t="n">
        <f aca="false">$J$5 + G2399</f>
        <v>758.5</v>
      </c>
      <c r="I2399" s="47" t="n">
        <f aca="false">IF(H2399&gt;$J$5,$J$2+$J$1,(IF(H2399&gt;739.99,H2399^3*2498.244218-H2399^2*5471052.355142+H2399*3994605728.77515-972400879260.135,H2399^3*1396.138889-H2399^2*3002770.071427+H2399*2152080038.43115-513963640099.415)))-$J$1</f>
        <v>77094546.3278809</v>
      </c>
      <c r="J2399" s="47" t="n">
        <f aca="false">I2399*100/$J$2</f>
        <v>87.6647720388404</v>
      </c>
      <c r="L2399" s="41" t="n">
        <f aca="false">[4]Plan1!$C2394</f>
        <v>-1.84</v>
      </c>
      <c r="M2399" s="41" t="n">
        <f aca="false">$O$5 + L2399</f>
        <v>836.94</v>
      </c>
      <c r="N2399" s="47" t="n">
        <f aca="false">IF(M2399&gt;$O$5,$O$2+$O$1,(M2399^3*3270.5936-M2399^2*8015778.389801+M2399*6549018422.82398-1783686174686.87))-$O$1</f>
        <v>30285817.7412109</v>
      </c>
      <c r="O2399" s="41" t="n">
        <f aca="false">N2399*100/$O$2</f>
        <v>77.4833562741312</v>
      </c>
      <c r="R2399" s="47" t="n">
        <f aca="false">SUM(D2399,I2399,N2399)</f>
        <v>234905966.027832</v>
      </c>
      <c r="S2399" s="41" t="n">
        <f aca="false">R2399*100/$R$2</f>
        <v>85.1082800744356</v>
      </c>
      <c r="U2399" s="41" t="n">
        <f aca="false">[1]Plan1!$B2394</f>
        <v>10.48</v>
      </c>
    </row>
    <row r="2400" customFormat="false" ht="15" hidden="false" customHeight="false" outlineLevel="0" collapsed="false">
      <c r="A2400" s="46" t="n">
        <v>44398</v>
      </c>
      <c r="B2400" s="41" t="n">
        <f aca="false">[2]Plan1!$C2395</f>
        <v>-2</v>
      </c>
      <c r="C2400" s="41" t="n">
        <f aca="false">$E$5 + B2400</f>
        <v>779</v>
      </c>
      <c r="D2400" s="47" t="n">
        <f aca="false">IF(C2400&gt;$E$5,$E$2+$E$1,(IF(C2400&gt;764.99,C2400^3*3486.59308-C2400^2*7860012.00812+C2400*5908819377.96283-1481278321001.59,IF(C2400&gt;752.99,C2400^3*3588.471445-C2400^2*8028757.56264+C2400*5988077680.84934-1488767378546.26,C2400^3*899.851852-C2400^2*1969009.674601+C2400*1435480406.01138-348666163343.76))))-$E$1</f>
        <v>127111398.162842</v>
      </c>
      <c r="E2400" s="47" t="n">
        <f aca="false">D2400*100/$E$2</f>
        <v>85.3216648212865</v>
      </c>
      <c r="G2400" s="41" t="n">
        <f aca="false">[3]Plan1!$C2395</f>
        <v>-1.52</v>
      </c>
      <c r="H2400" s="41" t="n">
        <f aca="false">$J$5 + G2400</f>
        <v>758.48</v>
      </c>
      <c r="I2400" s="47" t="n">
        <f aca="false">IF(H2400&gt;$J$5,$J$2+$J$1,(IF(H2400&gt;739.99,H2400^3*2498.244218-H2400^2*5471052.355142+H2400*3994605728.77515-972400879260.135,H2400^3*1396.138889-H2400^2*3002770.071427+H2400*2152080038.43115-513963640099.415)))-$J$1</f>
        <v>76956516.5949707</v>
      </c>
      <c r="J2400" s="47" t="n">
        <f aca="false">I2400*100/$J$2</f>
        <v>87.5078174208226</v>
      </c>
      <c r="L2400" s="41" t="n">
        <f aca="false">[4]Plan1!$C2395</f>
        <v>-1.87</v>
      </c>
      <c r="M2400" s="41" t="n">
        <f aca="false">$O$5 + L2400</f>
        <v>836.91</v>
      </c>
      <c r="N2400" s="47" t="n">
        <f aca="false">IF(M2400&gt;$O$5,$O$2+$O$1,(M2400^3*3270.5936-M2400^2*8015778.389801+M2400*6549018422.82398-1783686174686.87))-$O$1</f>
        <v>30153655.2851563</v>
      </c>
      <c r="O2400" s="41" t="n">
        <f aca="false">N2400*100/$O$2</f>
        <v>77.14523132218</v>
      </c>
      <c r="R2400" s="47" t="n">
        <f aca="false">SUM(D2400,I2400,N2400)</f>
        <v>234221570.042969</v>
      </c>
      <c r="S2400" s="41" t="n">
        <f aca="false">R2400*100/$R$2</f>
        <v>84.8603180232944</v>
      </c>
      <c r="U2400" s="41" t="n">
        <f aca="false">[1]Plan1!$B2395</f>
        <v>10.28</v>
      </c>
    </row>
    <row r="2401" customFormat="false" ht="15" hidden="false" customHeight="false" outlineLevel="0" collapsed="false">
      <c r="A2401" s="46" t="n">
        <v>44399</v>
      </c>
      <c r="B2401" s="41" t="n">
        <f aca="false">[2]Plan1!$C2396</f>
        <v>-2.02</v>
      </c>
      <c r="C2401" s="41" t="n">
        <f aca="false">$E$5 + B2401</f>
        <v>778.98</v>
      </c>
      <c r="D2401" s="47" t="n">
        <f aca="false">IF(C2401&gt;$E$5,$E$2+$E$1,(IF(C2401&gt;764.99,C2401^3*3486.59308-C2401^2*7860012.00812+C2401*5908819377.96283-1481278321001.59,IF(C2401&gt;752.99,C2401^3*3588.471445-C2401^2*8028757.56264+C2401*5988077680.84934-1488767378546.26,C2401^3*899.851852-C2401^2*1969009.674601+C2401*1435480406.01138-348666163343.76))))-$E$1</f>
        <v>126904642.136475</v>
      </c>
      <c r="E2401" s="47" t="n">
        <f aca="false">D2401*100/$E$2</f>
        <v>85.1828828659588</v>
      </c>
      <c r="G2401" s="41" t="n">
        <f aca="false">[3]Plan1!$C2396</f>
        <v>-1.54</v>
      </c>
      <c r="H2401" s="41" t="n">
        <f aca="false">$J$5 + G2401</f>
        <v>758.46</v>
      </c>
      <c r="I2401" s="47" t="n">
        <f aca="false">IF(H2401&gt;$J$5,$J$2+$J$1,(IF(H2401&gt;739.99,H2401^3*2498.244218-H2401^2*5471052.355142+H2401*3994605728.77515-972400879260.135,H2401^3*1396.138889-H2401^2*3002770.071427+H2401*2152080038.43115-513963640099.415)))-$J$1</f>
        <v>76818657.7050781</v>
      </c>
      <c r="J2401" s="47" t="n">
        <f aca="false">I2401*100/$J$2</f>
        <v>87.3510570696485</v>
      </c>
      <c r="L2401" s="41" t="n">
        <f aca="false">[4]Plan1!$C2396</f>
        <v>-1.9</v>
      </c>
      <c r="M2401" s="41" t="n">
        <f aca="false">$O$5 + L2401</f>
        <v>836.88</v>
      </c>
      <c r="N2401" s="47" t="n">
        <f aca="false">IF(M2401&gt;$O$5,$O$2+$O$1,(M2401^3*3270.5936-M2401^2*8015778.389801+M2401*6549018422.82398-1783686174686.87))-$O$1</f>
        <v>30021845.2675781</v>
      </c>
      <c r="O2401" s="41" t="n">
        <f aca="false">N2401*100/$O$2</f>
        <v>76.8080080502256</v>
      </c>
      <c r="R2401" s="47" t="n">
        <f aca="false">SUM(D2401,I2401,N2401)</f>
        <v>233745145.109131</v>
      </c>
      <c r="S2401" s="41" t="n">
        <f aca="false">R2401*100/$R$2</f>
        <v>84.6877055205591</v>
      </c>
      <c r="U2401" s="41" t="n">
        <f aca="false">[1]Plan1!$B2396</f>
        <v>10.28</v>
      </c>
    </row>
    <row r="2402" customFormat="false" ht="15" hidden="false" customHeight="false" outlineLevel="0" collapsed="false">
      <c r="A2402" s="46" t="n">
        <v>44400</v>
      </c>
      <c r="B2402" s="41" t="n">
        <f aca="false">[2]Plan1!$C2397</f>
        <v>-2.04</v>
      </c>
      <c r="C2402" s="41" t="n">
        <f aca="false">$E$5 + B2402</f>
        <v>778.96</v>
      </c>
      <c r="D2402" s="47" t="n">
        <f aca="false">IF(C2402&gt;$E$5,$E$2+$E$1,(IF(C2402&gt;764.99,C2402^3*3486.59308-C2402^2*7860012.00812+C2402*5908819377.96283-1481278321001.59,IF(C2402&gt;752.99,C2402^3*3588.471445-C2402^2*8028757.56264+C2402*5988077680.84934-1488767378546.26,C2402^3*899.851852-C2402^2*1969009.674601+C2402*1435480406.01138-348666163343.76))))-$E$1</f>
        <v>126698116.466064</v>
      </c>
      <c r="E2402" s="47" t="n">
        <f aca="false">D2402*100/$E$2</f>
        <v>85.0442555336943</v>
      </c>
      <c r="G2402" s="41" t="n">
        <f aca="false">[3]Plan1!$C2397</f>
        <v>-1.57</v>
      </c>
      <c r="H2402" s="41" t="n">
        <f aca="false">$J$5 + G2402</f>
        <v>758.43</v>
      </c>
      <c r="I2402" s="47" t="n">
        <f aca="false">IF(H2402&gt;$J$5,$J$2+$J$1,(IF(H2402&gt;739.99,H2402^3*2498.244218-H2402^2*5471052.355142+H2402*3994605728.77515-972400879260.135,H2402^3*1396.138889-H2402^2*3002770.071427+H2402*2152080038.43115-513963640099.415)))-$J$1</f>
        <v>76612189.435791</v>
      </c>
      <c r="J2402" s="47" t="n">
        <f aca="false">I2402*100/$J$2</f>
        <v>87.1162804917654</v>
      </c>
      <c r="L2402" s="41" t="n">
        <f aca="false">[4]Plan1!$C2397</f>
        <v>-1.93</v>
      </c>
      <c r="M2402" s="41" t="n">
        <f aca="false">$O$5 + L2402</f>
        <v>836.85</v>
      </c>
      <c r="N2402" s="47" t="n">
        <f aca="false">IF(M2402&gt;$O$5,$O$2+$O$1,(M2402^3*3270.5936-M2402^2*8015778.389801+M2402*6549018422.82398-1783686174686.87))-$O$1</f>
        <v>29890387.1591797</v>
      </c>
      <c r="O2402" s="41" t="n">
        <f aca="false">N2402*100/$O$2</f>
        <v>76.4716851041128</v>
      </c>
      <c r="R2402" s="47" t="n">
        <f aca="false">SUM(D2402,I2402,N2402)</f>
        <v>233200693.061035</v>
      </c>
      <c r="S2402" s="41" t="n">
        <f aca="false">R2402*100/$R$2</f>
        <v>84.4904462589916</v>
      </c>
      <c r="U2402" s="41" t="n">
        <f aca="false">[1]Plan1!$B2397</f>
        <v>10.28</v>
      </c>
    </row>
    <row r="2403" customFormat="false" ht="15" hidden="false" customHeight="false" outlineLevel="0" collapsed="false">
      <c r="A2403" s="46" t="n">
        <v>44401</v>
      </c>
      <c r="B2403" s="41" t="n">
        <f aca="false">[2]Plan1!$C2398</f>
        <v>-2.07</v>
      </c>
      <c r="C2403" s="41" t="n">
        <f aca="false">$E$5 + B2403</f>
        <v>778.93</v>
      </c>
      <c r="D2403" s="47" t="n">
        <f aca="false">IF(C2403&gt;$E$5,$E$2+$E$1,(IF(C2403&gt;764.99,C2403^3*3486.59308-C2403^2*7860012.00812+C2403*5908819377.96283-1481278321001.59,IF(C2403&gt;752.99,C2403^3*3588.471445-C2403^2*8028757.56264+C2403*5988077680.84934-1488767378546.26,C2403^3*899.851852-C2403^2*1969009.674601+C2403*1435480406.01138-348666163343.76))))-$E$1</f>
        <v>126388759.515381</v>
      </c>
      <c r="E2403" s="47" t="n">
        <f aca="false">D2403*100/$E$2</f>
        <v>84.8366042102264</v>
      </c>
      <c r="G2403" s="41" t="n">
        <f aca="false">[3]Plan1!$C2398</f>
        <v>-1.59</v>
      </c>
      <c r="H2403" s="41" t="n">
        <f aca="false">$J$5 + G2403</f>
        <v>758.41</v>
      </c>
      <c r="I2403" s="47" t="n">
        <f aca="false">IF(H2403&gt;$J$5,$J$2+$J$1,(IF(H2403&gt;739.99,H2403^3*2498.244218-H2403^2*5471052.355142+H2403*3994605728.77515-972400879260.135,H2403^3*1396.138889-H2403^2*3002770.071427+H2403*2152080038.43115-513963640099.415)))-$J$1</f>
        <v>76474757.1254883</v>
      </c>
      <c r="J2403" s="47" t="n">
        <f aca="false">I2403*100/$J$2</f>
        <v>86.9600052073605</v>
      </c>
      <c r="L2403" s="41" t="n">
        <f aca="false">[4]Plan1!$C2398</f>
        <v>-1.96</v>
      </c>
      <c r="M2403" s="41" t="n">
        <f aca="false">$O$5 + L2403</f>
        <v>836.82</v>
      </c>
      <c r="N2403" s="47" t="n">
        <f aca="false">IF(M2403&gt;$O$5,$O$2+$O$1,(M2403^3*3270.5936-M2403^2*8015778.389801+M2403*6549018422.82398-1783686174686.87))-$O$1</f>
        <v>29759280.4296875</v>
      </c>
      <c r="O2403" s="41" t="n">
        <f aca="false">N2403*100/$O$2</f>
        <v>76.1362611271879</v>
      </c>
      <c r="R2403" s="47" t="n">
        <f aca="false">SUM(D2403,I2403,N2403)</f>
        <v>232622797.070557</v>
      </c>
      <c r="S2403" s="41" t="n">
        <f aca="false">R2403*100/$R$2</f>
        <v>84.2810699939133</v>
      </c>
      <c r="U2403" s="41" t="n">
        <f aca="false">[1]Plan1!$B2398</f>
        <v>10.08</v>
      </c>
    </row>
    <row r="2404" customFormat="false" ht="15" hidden="false" customHeight="false" outlineLevel="0" collapsed="false">
      <c r="A2404" s="46" t="n">
        <v>44402</v>
      </c>
      <c r="B2404" s="41" t="n">
        <f aca="false">[2]Plan1!$C2399</f>
        <v>-2.11</v>
      </c>
      <c r="C2404" s="41" t="n">
        <f aca="false">$E$5 + B2404</f>
        <v>778.89</v>
      </c>
      <c r="D2404" s="47" t="n">
        <f aca="false">IF(C2404&gt;$E$5,$E$2+$E$1,(IF(C2404&gt;764.99,C2404^3*3486.59308-C2404^2*7860012.00812+C2404*5908819377.96283-1481278321001.59,IF(C2404&gt;752.99,C2404^3*3588.471445-C2404^2*8028757.56264+C2404*5988077680.84934-1488767378546.26,C2404^3*899.851852-C2404^2*1969009.674601+C2404*1435480406.01138-348666163343.76))))-$E$1</f>
        <v>125977088.270264</v>
      </c>
      <c r="E2404" s="47" t="n">
        <f aca="false">D2404*100/$E$2</f>
        <v>84.5602759147304</v>
      </c>
      <c r="G2404" s="41" t="n">
        <f aca="false">[3]Plan1!$C2399</f>
        <v>-1.61</v>
      </c>
      <c r="H2404" s="41" t="n">
        <f aca="false">$J$5 + G2404</f>
        <v>758.39</v>
      </c>
      <c r="I2404" s="47" t="n">
        <f aca="false">IF(H2404&gt;$J$5,$J$2+$J$1,(IF(H2404&gt;739.99,H2404^3*2498.244218-H2404^2*5471052.355142+H2404*3994605728.77515-972400879260.135,H2404^3*1396.138889-H2404^2*3002770.071427+H2404*2152080038.43115-513963640099.415)))-$J$1</f>
        <v>76337495.2375488</v>
      </c>
      <c r="J2404" s="47" t="n">
        <f aca="false">I2404*100/$J$2</f>
        <v>86.8039237114703</v>
      </c>
      <c r="L2404" s="41" t="n">
        <f aca="false">[4]Plan1!$C2399</f>
        <v>-1.98</v>
      </c>
      <c r="M2404" s="41" t="n">
        <f aca="false">$O$5 + L2404</f>
        <v>836.8</v>
      </c>
      <c r="N2404" s="47" t="n">
        <f aca="false">IF(M2404&gt;$O$5,$O$2+$O$1,(M2404^3*3270.5936-M2404^2*8015778.389801+M2404*6549018422.82398-1783686174686.87))-$O$1</f>
        <v>29672070.8916016</v>
      </c>
      <c r="O2404" s="41" t="n">
        <f aca="false">N2404*100/$O$2</f>
        <v>75.9131438989276</v>
      </c>
      <c r="R2404" s="47" t="n">
        <f aca="false">SUM(D2404,I2404,N2404)</f>
        <v>231986654.399414</v>
      </c>
      <c r="S2404" s="41" t="n">
        <f aca="false">R2404*100/$R$2</f>
        <v>84.0505904980605</v>
      </c>
      <c r="U2404" s="41" t="n">
        <f aca="false">[1]Plan1!$B2399</f>
        <v>10.08</v>
      </c>
    </row>
    <row r="2405" customFormat="false" ht="15" hidden="false" customHeight="false" outlineLevel="0" collapsed="false">
      <c r="A2405" s="46" t="n">
        <v>44403</v>
      </c>
      <c r="B2405" s="41" t="n">
        <f aca="false">[2]Plan1!$C2400</f>
        <v>-2.14</v>
      </c>
      <c r="C2405" s="41" t="n">
        <f aca="false">$E$5 + B2405</f>
        <v>778.86</v>
      </c>
      <c r="D2405" s="47" t="n">
        <f aca="false">IF(C2405&gt;$E$5,$E$2+$E$1,(IF(C2405&gt;764.99,C2405^3*3486.59308-C2405^2*7860012.00812+C2405*5908819377.96283-1481278321001.59,IF(C2405&gt;752.99,C2405^3*3588.471445-C2405^2*8028757.56264+C2405*5988077680.84934-1488767378546.26,C2405^3*899.851852-C2405^2*1969009.674601+C2405*1435480406.01138-348666163343.76))))-$E$1</f>
        <v>125668937.621826</v>
      </c>
      <c r="E2405" s="47" t="n">
        <f aca="false">D2405*100/$E$2</f>
        <v>84.3534343039823</v>
      </c>
      <c r="G2405" s="41" t="n">
        <f aca="false">[3]Plan1!$C2400</f>
        <v>-1.62</v>
      </c>
      <c r="H2405" s="41" t="n">
        <f aca="false">$J$5 + G2405</f>
        <v>758.38</v>
      </c>
      <c r="I2405" s="47" t="n">
        <f aca="false">IF(H2405&gt;$J$5,$J$2+$J$1,(IF(H2405&gt;739.99,H2405^3*2498.244218-H2405^2*5471052.355142+H2405*3994605728.77515-972400879260.135,H2405^3*1396.138889-H2405^2*3002770.071427+H2405*2152080038.43115-513963640099.415)))-$J$1</f>
        <v>76268928.1647949</v>
      </c>
      <c r="J2405" s="47" t="n">
        <f aca="false">I2405*100/$J$2</f>
        <v>86.7259555919515</v>
      </c>
      <c r="L2405" s="41" t="n">
        <f aca="false">[4]Plan1!$C2400</f>
        <v>-2</v>
      </c>
      <c r="M2405" s="41" t="n">
        <f aca="false">$O$5 + L2405</f>
        <v>836.78</v>
      </c>
      <c r="N2405" s="47" t="n">
        <f aca="false">IF(M2405&gt;$O$5,$O$2+$O$1,(M2405^3*3270.5936-M2405^2*8015778.389801+M2405*6549018422.82398-1783686174686.87))-$O$1</f>
        <v>29585017.1303711</v>
      </c>
      <c r="O2405" s="41" t="n">
        <f aca="false">N2405*100/$O$2</f>
        <v>75.6904252107924</v>
      </c>
      <c r="R2405" s="47" t="n">
        <f aca="false">SUM(D2405,I2405,N2405)</f>
        <v>231522882.916992</v>
      </c>
      <c r="S2405" s="41" t="n">
        <f aca="false">R2405*100/$R$2</f>
        <v>83.882562440349</v>
      </c>
      <c r="U2405" s="41" t="n">
        <f aca="false">[1]Plan1!$B2400</f>
        <v>10.48</v>
      </c>
    </row>
    <row r="2406" customFormat="false" ht="15" hidden="false" customHeight="false" outlineLevel="0" collapsed="false">
      <c r="A2406" s="46" t="n">
        <v>44404</v>
      </c>
      <c r="B2406" s="41" t="n">
        <f aca="false">[2]Plan1!$C2401</f>
        <v>-2.17</v>
      </c>
      <c r="C2406" s="41" t="n">
        <f aca="false">$E$5 + B2406</f>
        <v>778.83</v>
      </c>
      <c r="D2406" s="47" t="n">
        <f aca="false">IF(C2406&gt;$E$5,$E$2+$E$1,(IF(C2406&gt;764.99,C2406^3*3486.59308-C2406^2*7860012.00812+C2406*5908819377.96283-1481278321001.59,IF(C2406&gt;752.99,C2406^3*3588.471445-C2406^2*8028757.56264+C2406*5988077680.84934-1488767378546.26,C2406^3*899.851852-C2406^2*1969009.674601+C2406*1435480406.01138-348666163343.76))))-$E$1</f>
        <v>125361303.017334</v>
      </c>
      <c r="E2406" s="47" t="n">
        <f aca="false">D2406*100/$E$2</f>
        <v>84.1469390801765</v>
      </c>
      <c r="G2406" s="41" t="n">
        <f aca="false">[3]Plan1!$C2401</f>
        <v>-1.64</v>
      </c>
      <c r="H2406" s="41" t="n">
        <f aca="false">$J$5 + G2406</f>
        <v>758.36</v>
      </c>
      <c r="I2406" s="47" t="n">
        <f aca="false">IF(H2406&gt;$J$5,$J$2+$J$1,(IF(H2406&gt;739.99,H2406^3*2498.244218-H2406^2*5471052.355142+H2406*3994605728.77515-972400879260.135,H2406^3*1396.138889-H2406^2*3002770.071427+H2406*2152080038.43115-513963640099.415)))-$J$1</f>
        <v>76131921.6853027</v>
      </c>
      <c r="J2406" s="47" t="n">
        <f aca="false">I2406*100/$J$2</f>
        <v>86.5701645228732</v>
      </c>
      <c r="L2406" s="41" t="n">
        <f aca="false">[4]Plan1!$C2401</f>
        <v>-2.03</v>
      </c>
      <c r="M2406" s="41" t="n">
        <f aca="false">$O$5 + L2406</f>
        <v>836.75</v>
      </c>
      <c r="N2406" s="47" t="n">
        <f aca="false">IF(M2406&gt;$O$5,$O$2+$O$1,(M2406^3*3270.5936-M2406^2*8015778.389801+M2406*6549018422.82398-1783686174686.87))-$O$1</f>
        <v>29454728.2231445</v>
      </c>
      <c r="O2406" s="41" t="n">
        <f aca="false">N2406*100/$O$2</f>
        <v>75.3570935535968</v>
      </c>
      <c r="R2406" s="47" t="n">
        <f aca="false">SUM(D2406,I2406,N2406)</f>
        <v>230947952.925781</v>
      </c>
      <c r="S2406" s="41" t="n">
        <f aca="false">R2406*100/$R$2</f>
        <v>83.6742607801461</v>
      </c>
      <c r="U2406" s="41" t="n">
        <f aca="false">[1]Plan1!$B2401</f>
        <v>9.88</v>
      </c>
    </row>
    <row r="2407" customFormat="false" ht="15" hidden="false" customHeight="false" outlineLevel="0" collapsed="false">
      <c r="A2407" s="46" t="n">
        <v>44405</v>
      </c>
      <c r="B2407" s="41" t="n">
        <f aca="false">[2]Plan1!$C2402</f>
        <v>-2.21</v>
      </c>
      <c r="C2407" s="41" t="n">
        <f aca="false">$E$5 + B2407</f>
        <v>778.79</v>
      </c>
      <c r="D2407" s="47" t="n">
        <f aca="false">IF(C2407&gt;$E$5,$E$2+$E$1,(IF(C2407&gt;764.99,C2407^3*3486.59308-C2407^2*7860012.00812+C2407*5908819377.96283-1481278321001.59,IF(C2407&gt;752.99,C2407^3*3588.471445-C2407^2*8028757.56264+C2407*5988077680.84934-1488767378546.26,C2407^3*899.851852-C2407^2*1969009.674601+C2407*1435480406.01138-348666163343.76))))-$E$1</f>
        <v>124951925.30542</v>
      </c>
      <c r="E2407" s="47" t="n">
        <f aca="false">D2407*100/$E$2</f>
        <v>83.8721502852606</v>
      </c>
      <c r="G2407" s="41" t="n">
        <f aca="false">[3]Plan1!$C2402</f>
        <v>-1.66</v>
      </c>
      <c r="H2407" s="41" t="n">
        <f aca="false">$J$5 + G2407</f>
        <v>758.34</v>
      </c>
      <c r="I2407" s="47" t="n">
        <f aca="false">IF(H2407&gt;$J$5,$J$2+$J$1,(IF(H2407&gt;739.99,H2407^3*2498.244218-H2407^2*5471052.355142+H2407*3994605728.77515-972400879260.135,H2407^3*1396.138889-H2407^2*3002770.071427+H2407*2152080038.43115-513963640099.415)))-$J$1</f>
        <v>75995085.328125</v>
      </c>
      <c r="J2407" s="47" t="n">
        <f aca="false">I2407*100/$J$2</f>
        <v>86.4145669011219</v>
      </c>
      <c r="L2407" s="41" t="n">
        <f aca="false">[4]Plan1!$C2402</f>
        <v>-2.05</v>
      </c>
      <c r="M2407" s="41" t="n">
        <f aca="false">$O$5 + L2407</f>
        <v>836.73</v>
      </c>
      <c r="N2407" s="47" t="n">
        <f aca="false">IF(M2407&gt;$O$5,$O$2+$O$1,(M2407^3*3270.5936-M2407^2*8015778.389801+M2407*6549018422.82398-1783686174686.87))-$O$1</f>
        <v>29368063.2128906</v>
      </c>
      <c r="O2407" s="41" t="n">
        <f aca="false">N2407*100/$O$2</f>
        <v>75.1353694475025</v>
      </c>
      <c r="R2407" s="47" t="n">
        <f aca="false">SUM(D2407,I2407,N2407)</f>
        <v>230315073.846436</v>
      </c>
      <c r="S2407" s="41" t="n">
        <f aca="false">R2407*100/$R$2</f>
        <v>83.444963709284</v>
      </c>
      <c r="U2407" s="41" t="n">
        <f aca="false">[1]Plan1!$B2402</f>
        <v>9.88</v>
      </c>
    </row>
    <row r="2408" customFormat="false" ht="15" hidden="false" customHeight="false" outlineLevel="0" collapsed="false">
      <c r="A2408" s="46" t="n">
        <v>44406</v>
      </c>
      <c r="B2408" s="41" t="n">
        <f aca="false">[2]Plan1!$C2403</f>
        <v>-2.23</v>
      </c>
      <c r="C2408" s="41" t="n">
        <f aca="false">$E$5 + B2408</f>
        <v>778.77</v>
      </c>
      <c r="D2408" s="47" t="n">
        <f aca="false">IF(C2408&gt;$E$5,$E$2+$E$1,(IF(C2408&gt;764.99,C2408^3*3486.59308-C2408^2*7860012.00812+C2408*5908819377.96283-1481278321001.59,IF(C2408&gt;752.99,C2408^3*3588.471445-C2408^2*8028757.56264+C2408*5988077680.84934-1488767378546.26,C2408^3*899.851852-C2408^2*1969009.674601+C2408*1435480406.01138-348666163343.76))))-$E$1</f>
        <v>124747579.68335</v>
      </c>
      <c r="E2408" s="47" t="n">
        <f aca="false">D2408*100/$E$2</f>
        <v>83.7349862785234</v>
      </c>
      <c r="G2408" s="41" t="n">
        <f aca="false">[3]Plan1!$C2403</f>
        <v>-1.68</v>
      </c>
      <c r="H2408" s="41" t="n">
        <f aca="false">$J$5 + G2408</f>
        <v>758.32</v>
      </c>
      <c r="I2408" s="47" t="n">
        <f aca="false">IF(H2408&gt;$J$5,$J$2+$J$1,(IF(H2408&gt;739.99,H2408^3*2498.244218-H2408^2*5471052.355142+H2408*3994605728.77515-972400879260.135,H2408^3*1396.138889-H2408^2*3002770.071427+H2408*2152080038.43115-513963640099.415)))-$J$1</f>
        <v>75858418.973877</v>
      </c>
      <c r="J2408" s="47" t="n">
        <f aca="false">I2408*100/$J$2</f>
        <v>86.2591625909444</v>
      </c>
      <c r="L2408" s="41" t="n">
        <f aca="false">[4]Plan1!$C2403</f>
        <v>-2.08</v>
      </c>
      <c r="M2408" s="41" t="n">
        <f aca="false">$O$5 + L2408</f>
        <v>836.7</v>
      </c>
      <c r="N2408" s="47" t="n">
        <f aca="false">IF(M2408&gt;$O$5,$O$2+$O$1,(M2408^3*3270.5936-M2408^2*8015778.389801+M2408*6549018422.82398-1783686174686.87))-$O$1</f>
        <v>29238356.7001953</v>
      </c>
      <c r="O2408" s="41" t="n">
        <f aca="false">N2408*100/$O$2</f>
        <v>74.8035277907864</v>
      </c>
      <c r="R2408" s="47" t="n">
        <f aca="false">SUM(D2408,I2408,N2408)</f>
        <v>229844355.357422</v>
      </c>
      <c r="S2408" s="41" t="n">
        <f aca="false">R2408*100/$R$2</f>
        <v>83.2744186964151</v>
      </c>
      <c r="U2408" s="41" t="n">
        <f aca="false">[1]Plan1!$B2403</f>
        <v>9.88</v>
      </c>
    </row>
    <row r="2409" customFormat="false" ht="15" hidden="false" customHeight="false" outlineLevel="0" collapsed="false">
      <c r="A2409" s="46" t="n">
        <v>44407</v>
      </c>
      <c r="B2409" s="41" t="n">
        <f aca="false">[2]Plan1!$C2404</f>
        <v>-2.26</v>
      </c>
      <c r="C2409" s="41" t="n">
        <f aca="false">$E$5 + B2409</f>
        <v>778.74</v>
      </c>
      <c r="D2409" s="47" t="n">
        <f aca="false">IF(C2409&gt;$E$5,$E$2+$E$1,(IF(C2409&gt;764.99,C2409^3*3486.59308-C2409^2*7860012.00812+C2409*5908819377.96283-1481278321001.59,IF(C2409&gt;752.99,C2409^3*3588.471445-C2409^2*8028757.56264+C2409*5988077680.84934-1488767378546.26,C2409^3*899.851852-C2409^2*1969009.674601+C2409*1435480406.01138-348666163343.76))))-$E$1</f>
        <v>124441489.826904</v>
      </c>
      <c r="E2409" s="47" t="n">
        <f aca="false">D2409*100/$E$2</f>
        <v>83.5295279442255</v>
      </c>
      <c r="G2409" s="41" t="n">
        <f aca="false">[3]Plan1!$C2404</f>
        <v>-1.71</v>
      </c>
      <c r="H2409" s="41" t="n">
        <f aca="false">$J$5 + G2409</f>
        <v>758.29</v>
      </c>
      <c r="I2409" s="47" t="n">
        <f aca="false">IF(H2409&gt;$J$5,$J$2+$J$1,(IF(H2409&gt;739.99,H2409^3*2498.244218-H2409^2*5471052.355142+H2409*3994605728.77515-972400879260.135,H2409^3*1396.138889-H2409^2*3002770.071427+H2409*2152080038.43115-513963640099.415)))-$J$1</f>
        <v>75653737.9348145</v>
      </c>
      <c r="J2409" s="47" t="n">
        <f aca="false">I2409*100/$J$2</f>
        <v>86.0264182856108</v>
      </c>
      <c r="L2409" s="41" t="n">
        <f aca="false">[4]Plan1!$C2404</f>
        <v>-2.11</v>
      </c>
      <c r="M2409" s="41" t="n">
        <f aca="false">$O$5 + L2409</f>
        <v>836.67</v>
      </c>
      <c r="N2409" s="47" t="n">
        <f aca="false">IF(M2409&gt;$O$5,$O$2+$O$1,(M2409^3*3270.5936-M2409^2*8015778.389801+M2409*6549018422.82398-1783686174686.87))-$O$1</f>
        <v>29108998.9169922</v>
      </c>
      <c r="O2409" s="41" t="n">
        <f aca="false">N2409*100/$O$2</f>
        <v>74.4725783249867</v>
      </c>
      <c r="R2409" s="47" t="n">
        <f aca="false">SUM(D2409,I2409,N2409)</f>
        <v>229204226.678711</v>
      </c>
      <c r="S2409" s="41" t="n">
        <f aca="false">R2409*100/$R$2</f>
        <v>83.0424950386526</v>
      </c>
      <c r="U2409" s="41" t="n">
        <f aca="false">[1]Plan1!$B2404</f>
        <v>9.88</v>
      </c>
    </row>
    <row r="2410" customFormat="false" ht="15" hidden="false" customHeight="false" outlineLevel="0" collapsed="false">
      <c r="A2410" s="46" t="n">
        <v>44408</v>
      </c>
      <c r="B2410" s="41" t="n">
        <f aca="false">[2]Plan1!$C2405</f>
        <v>-2.29</v>
      </c>
      <c r="C2410" s="41" t="n">
        <f aca="false">$E$5 + B2410</f>
        <v>778.71</v>
      </c>
      <c r="D2410" s="47" t="n">
        <f aca="false">IF(C2410&gt;$E$5,$E$2+$E$1,(IF(C2410&gt;764.99,C2410^3*3486.59308-C2410^2*7860012.00812+C2410*5908819377.96283-1481278321001.59,IF(C2410&gt;752.99,C2410^3*3588.471445-C2410^2*8028757.56264+C2410*5988077680.84934-1488767378546.26,C2410^3*899.851852-C2410^2*1969009.674601+C2410*1435480406.01138-348666163343.76))))-$E$1</f>
        <v>124135913.753662</v>
      </c>
      <c r="E2410" s="47" t="n">
        <f aca="false">D2410*100/$E$2</f>
        <v>83.3244144793797</v>
      </c>
      <c r="G2410" s="41" t="n">
        <f aca="false">[3]Plan1!$C2405</f>
        <v>-1.74</v>
      </c>
      <c r="H2410" s="41" t="n">
        <f aca="false">$J$5 + G2410</f>
        <v>758.26</v>
      </c>
      <c r="I2410" s="47" t="n">
        <f aca="false">IF(H2410&gt;$J$5,$J$2+$J$1,(IF(H2410&gt;739.99,H2410^3*2498.244218-H2410^2*5471052.355142+H2410*3994605728.77515-972400879260.135,H2410^3*1396.138889-H2410^2*3002770.071427+H2410*2152080038.43115-513963640099.415)))-$J$1</f>
        <v>75449438.7268066</v>
      </c>
      <c r="J2410" s="47" t="n">
        <f aca="false">I2410*100/$J$2</f>
        <v>85.79410816316</v>
      </c>
      <c r="L2410" s="41" t="n">
        <f aca="false">[4]Plan1!$C2405</f>
        <v>-2.15</v>
      </c>
      <c r="M2410" s="41" t="n">
        <f aca="false">$O$5 + L2410</f>
        <v>836.63</v>
      </c>
      <c r="N2410" s="47" t="n">
        <f aca="false">IF(M2410&gt;$O$5,$O$2+$O$1,(M2410^3*3270.5936-M2410^2*8015778.389801+M2410*6549018422.82398-1783686174686.87))-$O$1</f>
        <v>28937063.4233398</v>
      </c>
      <c r="O2410" s="41" t="n">
        <f aca="false">N2410*100/$O$2</f>
        <v>74.0326978758382</v>
      </c>
      <c r="R2410" s="47" t="n">
        <f aca="false">SUM(D2410,I2410,N2410)</f>
        <v>228522415.903809</v>
      </c>
      <c r="S2410" s="41" t="n">
        <f aca="false">R2410*100/$R$2</f>
        <v>82.7954696294245</v>
      </c>
      <c r="U2410" s="41" t="n">
        <f aca="false">[1]Plan1!$B2405</f>
        <v>9.48</v>
      </c>
    </row>
    <row r="2411" customFormat="false" ht="15" hidden="false" customHeight="false" outlineLevel="0" collapsed="false">
      <c r="A2411" s="46" t="n">
        <v>44409</v>
      </c>
      <c r="B2411" s="41" t="n">
        <f aca="false">[2]Plan1!$C2406</f>
        <v>-2.31</v>
      </c>
      <c r="C2411" s="41" t="n">
        <f aca="false">$E$5 + B2411</f>
        <v>778.69</v>
      </c>
      <c r="D2411" s="47" t="n">
        <f aca="false">IF(C2411&gt;$E$5,$E$2+$E$1,(IF(C2411&gt;764.99,C2411^3*3486.59308-C2411^2*7860012.00812+C2411*5908819377.96283-1481278321001.59,IF(C2411&gt;752.99,C2411^3*3588.471445-C2411^2*8028757.56264+C2411*5988077680.84934-1488767378546.26,C2411^3*899.851852-C2411^2*1969009.674601+C2411*1435480406.01138-348666163343.76))))-$E$1</f>
        <v>123932481.528076</v>
      </c>
      <c r="E2411" s="47" t="n">
        <f aca="false">D2411*100/$E$2</f>
        <v>83.1878635766584</v>
      </c>
      <c r="G2411" s="41" t="n">
        <f aca="false">[3]Plan1!$C2406</f>
        <v>-1.77</v>
      </c>
      <c r="H2411" s="41" t="n">
        <f aca="false">$J$5 + G2411</f>
        <v>758.23</v>
      </c>
      <c r="I2411" s="47" t="n">
        <f aca="false">IF(H2411&gt;$J$5,$J$2+$J$1,(IF(H2411&gt;739.99,H2411^3*2498.244218-H2411^2*5471052.355142+H2411*3994605728.77515-972400879260.135,H2411^3*1396.138889-H2411^2*3002770.071427+H2411*2152080038.43115-513963640099.415)))-$J$1</f>
        <v>75245520.9458008</v>
      </c>
      <c r="J2411" s="47" t="n">
        <f aca="false">I2411*100/$J$2</f>
        <v>85.5622317641406</v>
      </c>
      <c r="L2411" s="41" t="n">
        <f aca="false">[4]Plan1!$C2406</f>
        <v>-2.18</v>
      </c>
      <c r="M2411" s="41" t="n">
        <f aca="false">$O$5 + L2411</f>
        <v>836.6</v>
      </c>
      <c r="N2411" s="47" t="n">
        <f aca="false">IF(M2411&gt;$O$5,$O$2+$O$1,(M2411^3*3270.5936-M2411^2*8015778.389801+M2411*6549018422.82398-1783686174686.87))-$O$1</f>
        <v>28808517.2802734</v>
      </c>
      <c r="O2411" s="41" t="n">
        <f aca="false">N2411*100/$O$2</f>
        <v>73.7038249133847</v>
      </c>
      <c r="R2411" s="47" t="n">
        <f aca="false">SUM(D2411,I2411,N2411)</f>
        <v>227986519.75415</v>
      </c>
      <c r="S2411" s="41" t="n">
        <f aca="false">R2411*100/$R$2</f>
        <v>82.6013102371913</v>
      </c>
      <c r="U2411" s="41" t="n">
        <f aca="false">[1]Plan1!$B2406</f>
        <v>9.88</v>
      </c>
    </row>
    <row r="2412" customFormat="false" ht="15" hidden="false" customHeight="false" outlineLevel="0" collapsed="false">
      <c r="A2412" s="46" t="n">
        <v>44410</v>
      </c>
      <c r="B2412" s="41" t="n">
        <f aca="false">[2]Plan1!$C2407</f>
        <v>-2.34</v>
      </c>
      <c r="C2412" s="41" t="n">
        <f aca="false">$E$5 + B2412</f>
        <v>778.66</v>
      </c>
      <c r="D2412" s="47" t="n">
        <f aca="false">IF(C2412&gt;$E$5,$E$2+$E$1,(IF(C2412&gt;764.99,C2412^3*3486.59308-C2412^2*7860012.00812+C2412*5908819377.96283-1481278321001.59,IF(C2412&gt;752.99,C2412^3*3588.471445-C2412^2*8028757.56264+C2412*5988077680.84934-1488767378546.26,C2412^3*899.851852-C2412^2*1969009.674601+C2412*1435480406.01138-348666163343.76))))-$E$1</f>
        <v>123627760.511475</v>
      </c>
      <c r="E2412" s="47" t="n">
        <f aca="false">D2412*100/$E$2</f>
        <v>82.9833240560627</v>
      </c>
      <c r="G2412" s="41" t="n">
        <f aca="false">[3]Plan1!$C2407</f>
        <v>-1.8</v>
      </c>
      <c r="H2412" s="41" t="n">
        <f aca="false">$J$5 + G2412</f>
        <v>758.2</v>
      </c>
      <c r="I2412" s="47" t="n">
        <f aca="false">IF(H2412&gt;$J$5,$J$2+$J$1,(IF(H2412&gt;739.99,H2412^3*2498.244218-H2412^2*5471052.355142+H2412*3994605728.77515-972400879260.135,H2412^3*1396.138889-H2412^2*3002770.071427+H2412*2152080038.43115-513963640099.415)))-$J$1</f>
        <v>75041984.1862793</v>
      </c>
      <c r="J2412" s="47" t="n">
        <f aca="false">I2412*100/$J$2</f>
        <v>85.3307886274356</v>
      </c>
      <c r="L2412" s="41" t="n">
        <f aca="false">[4]Plan1!$C2407</f>
        <v>-2.2</v>
      </c>
      <c r="M2412" s="41" t="n">
        <f aca="false">$O$5 + L2412</f>
        <v>836.58</v>
      </c>
      <c r="N2412" s="47" t="n">
        <f aca="false">IF(M2412&gt;$O$5,$O$2+$O$1,(M2412^3*3270.5936-M2412^2*8015778.389801+M2412*6549018422.82398-1783686174686.87))-$O$1</f>
        <v>28723012.6425781</v>
      </c>
      <c r="O2412" s="41" t="n">
        <f aca="false">N2412*100/$O$2</f>
        <v>73.4850695090483</v>
      </c>
      <c r="R2412" s="47" t="n">
        <f aca="false">SUM(D2412,I2412,N2412)</f>
        <v>227392757.340332</v>
      </c>
      <c r="S2412" s="41" t="n">
        <f aca="false">R2412*100/$R$2</f>
        <v>82.3861854420767</v>
      </c>
      <c r="U2412" s="41" t="n">
        <f aca="false">[1]Plan1!$B2407</f>
        <v>10.08</v>
      </c>
    </row>
    <row r="2413" customFormat="false" ht="15" hidden="false" customHeight="false" outlineLevel="0" collapsed="false">
      <c r="A2413" s="46" t="n">
        <v>44411</v>
      </c>
      <c r="B2413" s="41" t="n">
        <f aca="false">[2]Plan1!$C2408</f>
        <v>-2.37</v>
      </c>
      <c r="C2413" s="41" t="n">
        <f aca="false">$E$5 + B2413</f>
        <v>778.63</v>
      </c>
      <c r="D2413" s="47" t="n">
        <f aca="false">IF(C2413&gt;$E$5,$E$2+$E$1,(IF(C2413&gt;764.99,C2413^3*3486.59308-C2413^2*7860012.00812+C2413*5908819377.96283-1481278321001.59,IF(C2413&gt;752.99,C2413^3*3588.471445-C2413^2*8028757.56264+C2413*5988077680.84934-1488767378546.26,C2413^3*899.851852-C2413^2*1969009.674601+C2413*1435480406.01138-348666163343.76))))-$E$1</f>
        <v>123323551.772217</v>
      </c>
      <c r="E2413" s="47" t="n">
        <f aca="false">D2413*100/$E$2</f>
        <v>82.7791283941331</v>
      </c>
      <c r="G2413" s="41" t="n">
        <f aca="false">[3]Plan1!$C2408</f>
        <v>-1.82</v>
      </c>
      <c r="H2413" s="41" t="n">
        <f aca="false">$J$5 + G2413</f>
        <v>758.18</v>
      </c>
      <c r="I2413" s="47" t="n">
        <f aca="false">IF(H2413&gt;$J$5,$J$2+$J$1,(IF(H2413&gt;739.99,H2413^3*2498.244218-H2413^2*5471052.355142+H2413*3994605728.77515-972400879260.135,H2413^3*1396.138889-H2413^2*3002770.071427+H2413*2152080038.43115-513963640099.415)))-$J$1</f>
        <v>74906504.4919434</v>
      </c>
      <c r="J2413" s="47" t="n">
        <f aca="false">I2413*100/$J$2</f>
        <v>85.1767336769162</v>
      </c>
      <c r="L2413" s="41" t="n">
        <f aca="false">[4]Plan1!$C2408</f>
        <v>-2.23</v>
      </c>
      <c r="M2413" s="41" t="n">
        <f aca="false">$O$5 + L2413</f>
        <v>836.55</v>
      </c>
      <c r="N2413" s="47" t="n">
        <f aca="false">IF(M2413&gt;$O$5,$O$2+$O$1,(M2413^3*3270.5936-M2413^2*8015778.389801+M2413*6549018422.82398-1783686174686.87))-$O$1</f>
        <v>28595044.4775391</v>
      </c>
      <c r="O2413" s="41" t="n">
        <f aca="false">N2413*100/$O$2</f>
        <v>73.1576752478732</v>
      </c>
      <c r="R2413" s="47" t="n">
        <f aca="false">SUM(D2413,I2413,N2413)</f>
        <v>226825100.741699</v>
      </c>
      <c r="S2413" s="41" t="n">
        <f aca="false">R2413*100/$R$2</f>
        <v>82.1805189892425</v>
      </c>
      <c r="U2413" s="41" t="n">
        <f aca="false">[1]Plan1!$B2408</f>
        <v>10.08</v>
      </c>
    </row>
    <row r="2414" customFormat="false" ht="15" hidden="false" customHeight="false" outlineLevel="0" collapsed="false">
      <c r="A2414" s="46" t="n">
        <v>44412</v>
      </c>
      <c r="B2414" s="41" t="n">
        <f aca="false">[2]Plan1!$C2409</f>
        <v>-2.4</v>
      </c>
      <c r="C2414" s="41" t="n">
        <f aca="false">$E$5 + B2414</f>
        <v>778.6</v>
      </c>
      <c r="D2414" s="47" t="n">
        <f aca="false">IF(C2414&gt;$E$5,$E$2+$E$1,(IF(C2414&gt;764.99,C2414^3*3486.59308-C2414^2*7860012.00812+C2414*5908819377.96283-1481278321001.59,IF(C2414&gt;752.99,C2414^3*3588.471445-C2414^2*8028757.56264+C2414*5988077680.84934-1488767378546.26,C2414^3*899.851852-C2414^2*1969009.674601+C2414*1435480406.01138-348666163343.76))))-$E$1</f>
        <v>123019854.746826</v>
      </c>
      <c r="E2414" s="47" t="n">
        <f aca="false">D2414*100/$E$2</f>
        <v>82.5752762126442</v>
      </c>
      <c r="G2414" s="41" t="n">
        <f aca="false">[3]Plan1!$C2409</f>
        <v>-1.85</v>
      </c>
      <c r="H2414" s="41" t="n">
        <f aca="false">$J$5 + G2414</f>
        <v>758.15</v>
      </c>
      <c r="I2414" s="47" t="n">
        <f aca="false">IF(H2414&gt;$J$5,$J$2+$J$1,(IF(H2414&gt;739.99,H2414^3*2498.244218-H2414^2*5471052.355142+H2414*3994605728.77515-972400879260.135,H2414^3*1396.138889-H2414^2*3002770.071427+H2414*2152080038.43115-513963640099.415)))-$J$1</f>
        <v>74703601.8698731</v>
      </c>
      <c r="J2414" s="47" t="n">
        <f aca="false">I2414*100/$J$2</f>
        <v>84.9460116225412</v>
      </c>
      <c r="L2414" s="41" t="n">
        <f aca="false">[4]Plan1!$C2409</f>
        <v>-2.26</v>
      </c>
      <c r="M2414" s="41" t="n">
        <f aca="false">$O$5 + L2414</f>
        <v>836.52</v>
      </c>
      <c r="N2414" s="47" t="n">
        <f aca="false">IF(M2414&gt;$O$5,$O$2+$O$1,(M2414^3*3270.5936-M2414^2*8015778.389801+M2414*6549018422.82398-1783686174686.87))-$O$1</f>
        <v>28467422.3945313</v>
      </c>
      <c r="O2414" s="41" t="n">
        <f aca="false">N2414*100/$O$2</f>
        <v>72.83116640434</v>
      </c>
      <c r="R2414" s="47" t="n">
        <f aca="false">SUM(D2414,I2414,N2414)</f>
        <v>226190879.01123</v>
      </c>
      <c r="S2414" s="41" t="n">
        <f aca="false">R2414*100/$R$2</f>
        <v>81.9507354653126</v>
      </c>
      <c r="U2414" s="41" t="n">
        <f aca="false">[1]Plan1!$B2409</f>
        <v>10.08</v>
      </c>
    </row>
    <row r="2415" customFormat="false" ht="15" hidden="false" customHeight="false" outlineLevel="0" collapsed="false">
      <c r="A2415" s="46" t="n">
        <v>44413</v>
      </c>
      <c r="B2415" s="41" t="n">
        <f aca="false">[2]Plan1!$C2410</f>
        <v>-2.42</v>
      </c>
      <c r="C2415" s="41" t="n">
        <f aca="false">$E$5 + B2415</f>
        <v>778.58</v>
      </c>
      <c r="D2415" s="47" t="n">
        <f aca="false">IF(C2415&gt;$E$5,$E$2+$E$1,(IF(C2415&gt;764.99,C2415^3*3486.59308-C2415^2*7860012.00812+C2415*5908819377.96283-1481278321001.59,IF(C2415&gt;752.99,C2415^3*3588.471445-C2415^2*8028757.56264+C2415*5988077680.84934-1488767378546.26,C2415^3*899.851852-C2415^2*1969009.674601+C2415*1435480406.01138-348666163343.76))))-$E$1</f>
        <v>122817674.071045</v>
      </c>
      <c r="E2415" s="47" t="n">
        <f aca="false">D2415*100/$E$2</f>
        <v>82.4395653944039</v>
      </c>
      <c r="G2415" s="41" t="n">
        <f aca="false">[3]Plan1!$C2410</f>
        <v>-1.87</v>
      </c>
      <c r="H2415" s="41" t="n">
        <f aca="false">$J$5 + G2415</f>
        <v>758.13</v>
      </c>
      <c r="I2415" s="47" t="n">
        <f aca="false">IF(H2415&gt;$J$5,$J$2+$J$1,(IF(H2415&gt;739.99,H2415^3*2498.244218-H2415^2*5471052.355142+H2415*3994605728.77515-972400879260.135,H2415^3*1396.138889-H2415^2*3002770.071427+H2415*2152080038.43115-513963640099.415)))-$J$1</f>
        <v>74568544.559082</v>
      </c>
      <c r="J2415" s="47" t="n">
        <f aca="false">I2415*100/$J$2</f>
        <v>84.7924369674376</v>
      </c>
      <c r="L2415" s="41" t="n">
        <f aca="false">[4]Plan1!$C2410</f>
        <v>-2.28</v>
      </c>
      <c r="M2415" s="41" t="n">
        <f aca="false">$O$5 + L2415</f>
        <v>836.5</v>
      </c>
      <c r="N2415" s="47" t="n">
        <f aca="false">IF(M2415&gt;$O$5,$O$2+$O$1,(M2415^3*3270.5936-M2415^2*8015778.389801+M2415*6549018422.82398-1783686174686.87))-$O$1</f>
        <v>28382533.0097656</v>
      </c>
      <c r="O2415" s="41" t="n">
        <f aca="false">N2415*100/$O$2</f>
        <v>72.61398506554</v>
      </c>
      <c r="R2415" s="47" t="n">
        <f aca="false">SUM(D2415,I2415,N2415)</f>
        <v>225768751.639893</v>
      </c>
      <c r="S2415" s="41" t="n">
        <f aca="false">R2415*100/$R$2</f>
        <v>81.7977953967634</v>
      </c>
      <c r="U2415" s="41" t="n">
        <f aca="false">[1]Plan1!$B2410</f>
        <v>9.68</v>
      </c>
    </row>
    <row r="2416" customFormat="false" ht="15" hidden="false" customHeight="false" outlineLevel="0" collapsed="false">
      <c r="A2416" s="46" t="n">
        <v>44414</v>
      </c>
      <c r="B2416" s="41" t="n">
        <f aca="false">[2]Plan1!$C2411</f>
        <v>-2.46</v>
      </c>
      <c r="C2416" s="41" t="n">
        <f aca="false">$E$5 + B2416</f>
        <v>778.54</v>
      </c>
      <c r="D2416" s="47" t="n">
        <f aca="false">IF(C2416&gt;$E$5,$E$2+$E$1,(IF(C2416&gt;764.99,C2416^3*3486.59308-C2416^2*7860012.00812+C2416*5908819377.96283-1481278321001.59,IF(C2416&gt;752.99,C2416^3*3588.471445-C2416^2*8028757.56264+C2416*5988077680.84934-1488767378546.26,C2416^3*899.851852-C2416^2*1969009.674601+C2416*1435480406.01138-348666163343.76))))-$E$1</f>
        <v>122413993.582764</v>
      </c>
      <c r="E2416" s="47" t="n">
        <f aca="false">D2416*100/$E$2</f>
        <v>82.1686007774314</v>
      </c>
      <c r="G2416" s="41" t="n">
        <f aca="false">[3]Plan1!$C2411</f>
        <v>-1.89</v>
      </c>
      <c r="H2416" s="41" t="n">
        <f aca="false">$J$5 + G2416</f>
        <v>758.11</v>
      </c>
      <c r="I2416" s="47" t="n">
        <f aca="false">IF(H2416&gt;$J$5,$J$2+$J$1,(IF(H2416&gt;739.99,H2416^3*2498.244218-H2416^2*5471052.355142+H2416*3994605728.77515-972400879260.135,H2416^3*1396.138889-H2416^2*3002770.071427+H2416*2152080038.43115-513963640099.415)))-$J$1</f>
        <v>74433655.9914551</v>
      </c>
      <c r="J2416" s="47" t="n">
        <f aca="false">I2416*100/$J$2</f>
        <v>84.6390541914191</v>
      </c>
      <c r="L2416" s="41" t="n">
        <f aca="false">[4]Plan1!$C2411</f>
        <v>-2.31</v>
      </c>
      <c r="M2416" s="41" t="n">
        <f aca="false">$O$5 + L2416</f>
        <v>836.47</v>
      </c>
      <c r="N2416" s="47" t="n">
        <f aca="false">IF(M2416&gt;$O$5,$O$2+$O$1,(M2416^3*3270.5936-M2416^2*8015778.389801+M2416*6549018422.82398-1783686174686.87))-$O$1</f>
        <v>28255486.5498047</v>
      </c>
      <c r="O2416" s="41" t="n">
        <f aca="false">N2416*100/$O$2</f>
        <v>72.2889488982938</v>
      </c>
      <c r="R2416" s="47" t="n">
        <f aca="false">SUM(D2416,I2416,N2416)</f>
        <v>225103136.124023</v>
      </c>
      <c r="S2416" s="41" t="n">
        <f aca="false">R2416*100/$R$2</f>
        <v>81.5566376573309</v>
      </c>
      <c r="U2416" s="41" t="n">
        <f aca="false">[1]Plan1!$B2411</f>
        <v>9.48</v>
      </c>
    </row>
    <row r="2417" customFormat="false" ht="15" hidden="false" customHeight="false" outlineLevel="0" collapsed="false">
      <c r="A2417" s="46" t="n">
        <v>44415</v>
      </c>
      <c r="B2417" s="41" t="n">
        <f aca="false">[2]Plan1!$C2412</f>
        <v>-2.49</v>
      </c>
      <c r="C2417" s="41" t="n">
        <f aca="false">$E$5 + B2417</f>
        <v>778.51</v>
      </c>
      <c r="D2417" s="47" t="n">
        <f aca="false">IF(C2417&gt;$E$5,$E$2+$E$1,(IF(C2417&gt;764.99,C2417^3*3486.59308-C2417^2*7860012.00812+C2417*5908819377.96283-1481278321001.59,IF(C2417&gt;752.99,C2417^3*3588.471445-C2417^2*8028757.56264+C2417*5988077680.84934-1488767378546.26,C2417^3*899.851852-C2417^2*1969009.674601+C2417*1435480406.01138-348666163343.76))))-$E$1</f>
        <v>122111828.314209</v>
      </c>
      <c r="E2417" s="47" t="n">
        <f aca="false">D2417*100/$E$2</f>
        <v>81.9657767652903</v>
      </c>
      <c r="G2417" s="41" t="n">
        <f aca="false">[3]Plan1!$C2412</f>
        <v>-1.92</v>
      </c>
      <c r="H2417" s="41" t="n">
        <f aca="false">$J$5 + G2417</f>
        <v>758.08</v>
      </c>
      <c r="I2417" s="47" t="n">
        <f aca="false">IF(H2417&gt;$J$5,$J$2+$J$1,(IF(H2417&gt;739.99,H2417^3*2498.244218-H2417^2*5471052.355142+H2417*3994605728.77515-972400879260.135,H2417^3*1396.138889-H2417^2*3002770.071427+H2417*2152080038.43115-513963640099.415)))-$J$1</f>
        <v>74231639.2722168</v>
      </c>
      <c r="J2417" s="47" t="n">
        <f aca="false">I2417*100/$J$2</f>
        <v>84.4093395036286</v>
      </c>
      <c r="L2417" s="41" t="n">
        <f aca="false">[4]Plan1!$C2412</f>
        <v>-2.34</v>
      </c>
      <c r="M2417" s="41" t="n">
        <f aca="false">$O$5 + L2417</f>
        <v>836.44</v>
      </c>
      <c r="N2417" s="47" t="n">
        <f aca="false">IF(M2417&gt;$O$5,$O$2+$O$1,(M2417^3*3270.5936-M2417^2*8015778.389801+M2417*6549018422.82398-1783686174686.87))-$O$1</f>
        <v>28128784.7548828</v>
      </c>
      <c r="O2417" s="41" t="n">
        <f aca="false">N2417*100/$O$2</f>
        <v>71.9647945234511</v>
      </c>
      <c r="R2417" s="47" t="n">
        <f aca="false">SUM(D2417,I2417,N2417)</f>
        <v>224472252.341309</v>
      </c>
      <c r="S2417" s="41" t="n">
        <f aca="false">R2417*100/$R$2</f>
        <v>81.3280634981401</v>
      </c>
      <c r="U2417" s="41" t="n">
        <f aca="false">[1]Plan1!$B2412</f>
        <v>9.68</v>
      </c>
    </row>
    <row r="2418" customFormat="false" ht="15" hidden="false" customHeight="false" outlineLevel="0" collapsed="false">
      <c r="A2418" s="46" t="n">
        <v>44416</v>
      </c>
      <c r="B2418" s="41" t="n">
        <f aca="false">[2]Plan1!$C2413</f>
        <v>-2.52</v>
      </c>
      <c r="C2418" s="41" t="n">
        <f aca="false">$E$5 + B2418</f>
        <v>778.48</v>
      </c>
      <c r="D2418" s="47" t="n">
        <f aca="false">IF(C2418&gt;$E$5,$E$2+$E$1,(IF(C2418&gt;764.99,C2418^3*3486.59308-C2418^2*7860012.00812+C2418*5908819377.96283-1481278321001.59,IF(C2418&gt;752.99,C2418^3*3588.471445-C2418^2*8028757.56264+C2418*5988077680.84934-1488767378546.26,C2418^3*899.851852-C2418^2*1969009.674601+C2418*1435480406.01138-348666163343.76))))-$E$1</f>
        <v>121810172.500244</v>
      </c>
      <c r="E2418" s="47" t="n">
        <f aca="false">D2418*100/$E$2</f>
        <v>81.763294717083</v>
      </c>
      <c r="G2418" s="41" t="n">
        <f aca="false">[3]Plan1!$C2413</f>
        <v>-1.94</v>
      </c>
      <c r="H2418" s="41" t="n">
        <f aca="false">$J$5 + G2418</f>
        <v>758.06</v>
      </c>
      <c r="I2418" s="47" t="n">
        <f aca="false">IF(H2418&gt;$J$5,$J$2+$J$1,(IF(H2418&gt;739.99,H2418^3*2498.244218-H2418^2*5471052.355142+H2418*3994605728.77515-972400879260.135,H2418^3*1396.138889-H2418^2*3002770.071427+H2418*2152080038.43115-513963640099.415)))-$J$1</f>
        <v>74097172.0393066</v>
      </c>
      <c r="J2418" s="47" t="n">
        <f aca="false">I2418*100/$J$2</f>
        <v>84.2564358303956</v>
      </c>
      <c r="L2418" s="41" t="n">
        <f aca="false">[4]Plan1!$C2413</f>
        <v>-2.37</v>
      </c>
      <c r="M2418" s="41" t="n">
        <f aca="false">$O$5 + L2418</f>
        <v>836.41</v>
      </c>
      <c r="N2418" s="47" t="n">
        <f aca="false">IF(M2418&gt;$O$5,$O$2+$O$1,(M2418^3*3270.5936-M2418^2*8015778.389801+M2418*6549018422.82398-1783686174686.87))-$O$1</f>
        <v>28002427.0996094</v>
      </c>
      <c r="O2418" s="41" t="n">
        <f aca="false">N2418*100/$O$2</f>
        <v>71.6415205968503</v>
      </c>
      <c r="R2418" s="47" t="n">
        <f aca="false">SUM(D2418,I2418,N2418)</f>
        <v>223909771.63916</v>
      </c>
      <c r="S2418" s="41" t="n">
        <f aca="false">R2418*100/$R$2</f>
        <v>81.1242723133337</v>
      </c>
      <c r="U2418" s="41" t="n">
        <f aca="false">[1]Plan1!$B2413</f>
        <v>9.09</v>
      </c>
    </row>
    <row r="2419" customFormat="false" ht="15" hidden="false" customHeight="false" outlineLevel="0" collapsed="false">
      <c r="A2419" s="46" t="n">
        <v>44417</v>
      </c>
      <c r="B2419" s="41" t="n">
        <f aca="false">[2]Plan1!$C2414</f>
        <v>-2.56</v>
      </c>
      <c r="C2419" s="41" t="n">
        <f aca="false">$E$5 + B2419</f>
        <v>778.44</v>
      </c>
      <c r="D2419" s="47" t="n">
        <f aca="false">IF(C2419&gt;$E$5,$E$2+$E$1,(IF(C2419&gt;764.99,C2419^3*3486.59308-C2419^2*7860012.00812+C2419*5908819377.96283-1481278321001.59,IF(C2419&gt;752.99,C2419^3*3588.471445-C2419^2*8028757.56264+C2419*5988077680.84934-1488767378546.26,C2419^3*899.851852-C2419^2*1969009.674601+C2419*1435480406.01138-348666163343.76))))-$E$1</f>
        <v>121408756.257568</v>
      </c>
      <c r="E2419" s="47" t="n">
        <f aca="false">D2419*100/$E$2</f>
        <v>81.4938499418197</v>
      </c>
      <c r="G2419" s="41" t="n">
        <f aca="false">[3]Plan1!$C2414</f>
        <v>-1.96</v>
      </c>
      <c r="H2419" s="41" t="n">
        <f aca="false">$J$5 + G2419</f>
        <v>758.04</v>
      </c>
      <c r="I2419" s="47" t="n">
        <f aca="false">IF(H2419&gt;$J$5,$J$2+$J$1,(IF(H2419&gt;739.99,H2419^3*2498.244218-H2419^2*5471052.355142+H2419*3994605728.77515-972400879260.135,H2419^3*1396.138889-H2419^2*3002770.071427+H2419*2152080038.43115-513963640099.415)))-$J$1</f>
        <v>73962873.1291504</v>
      </c>
      <c r="J2419" s="47" t="n">
        <f aca="false">I2419*100/$J$2</f>
        <v>84.1037235581962</v>
      </c>
      <c r="L2419" s="41" t="n">
        <f aca="false">[4]Plan1!$C2414</f>
        <v>-2.4</v>
      </c>
      <c r="M2419" s="41" t="n">
        <f aca="false">$O$5 + L2419</f>
        <v>836.38</v>
      </c>
      <c r="N2419" s="47" t="n">
        <f aca="false">IF(M2419&gt;$O$5,$O$2+$O$1,(M2419^3*3270.5936-M2419^2*8015778.389801+M2419*6549018422.82398-1783686174686.87))-$O$1</f>
        <v>27876413.0512695</v>
      </c>
      <c r="O2419" s="41" t="n">
        <f aca="false">N2419*100/$O$2</f>
        <v>71.3191257555918</v>
      </c>
      <c r="R2419" s="47" t="n">
        <f aca="false">SUM(D2419,I2419,N2419)</f>
        <v>223248042.437988</v>
      </c>
      <c r="S2419" s="41" t="n">
        <f aca="false">R2419*100/$R$2</f>
        <v>80.8845226162992</v>
      </c>
      <c r="U2419" s="41" t="n">
        <f aca="false">[1]Plan1!$B2414</f>
        <v>9.68</v>
      </c>
    </row>
    <row r="2420" customFormat="false" ht="15" hidden="false" customHeight="false" outlineLevel="0" collapsed="false">
      <c r="A2420" s="46" t="n">
        <v>44418</v>
      </c>
      <c r="B2420" s="41" t="n">
        <f aca="false">[2]Plan1!$C2415</f>
        <v>-2.58</v>
      </c>
      <c r="C2420" s="41" t="n">
        <f aca="false">$E$5 + B2420</f>
        <v>778.42</v>
      </c>
      <c r="D2420" s="47" t="n">
        <f aca="false">IF(C2420&gt;$E$5,$E$2+$E$1,(IF(C2420&gt;764.99,C2420^3*3486.59308-C2420^2*7860012.00812+C2420*5908819377.96283-1481278321001.59,IF(C2420&gt;752.99,C2420^3*3588.471445-C2420^2*8028757.56264+C2420*5988077680.84934-1488767378546.26,C2420^3*899.851852-C2420^2*1969009.674601+C2420*1435480406.01138-348666163343.76))))-$E$1</f>
        <v>121208386.978271</v>
      </c>
      <c r="E2420" s="47" t="n">
        <f aca="false">D2420*100/$E$2</f>
        <v>81.3593549969466</v>
      </c>
      <c r="G2420" s="41" t="n">
        <f aca="false">[3]Plan1!$C2415</f>
        <v>-1.98</v>
      </c>
      <c r="H2420" s="41" t="n">
        <f aca="false">$J$5 + G2420</f>
        <v>758.02</v>
      </c>
      <c r="I2420" s="47" t="n">
        <f aca="false">IF(H2420&gt;$J$5,$J$2+$J$1,(IF(H2420&gt;739.99,H2420^3*2498.244218-H2420^2*5471052.355142+H2420*3994605728.77515-972400879260.135,H2420^3*1396.138889-H2420^2*3002770.071427+H2420*2152080038.43115-513963640099.415)))-$J$1</f>
        <v>73828742.4240723</v>
      </c>
      <c r="J2420" s="47" t="n">
        <f aca="false">I2420*100/$J$2</f>
        <v>83.9512025532204</v>
      </c>
      <c r="L2420" s="41" t="n">
        <f aca="false">[4]Plan1!$C2415</f>
        <v>-2.43</v>
      </c>
      <c r="M2420" s="41" t="n">
        <f aca="false">$O$5 + L2420</f>
        <v>836.35</v>
      </c>
      <c r="N2420" s="47" t="n">
        <f aca="false">IF(M2420&gt;$O$5,$O$2+$O$1,(M2420^3*3270.5936-M2420^2*8015778.389801+M2420*6549018422.82398-1783686174686.87))-$O$1</f>
        <v>27750742.0810547</v>
      </c>
      <c r="O2420" s="41" t="n">
        <f aca="false">N2420*100/$O$2</f>
        <v>70.9976086467696</v>
      </c>
      <c r="R2420" s="47" t="n">
        <f aca="false">SUM(D2420,I2420,N2420)</f>
        <v>222787871.483398</v>
      </c>
      <c r="S2420" s="41" t="n">
        <f aca="false">R2420*100/$R$2</f>
        <v>80.7177990581554</v>
      </c>
      <c r="U2420" s="41" t="n">
        <f aca="false">[1]Plan1!$B2415</f>
        <v>9.28</v>
      </c>
    </row>
    <row r="2421" customFormat="false" ht="15" hidden="false" customHeight="false" outlineLevel="0" collapsed="false">
      <c r="A2421" s="46" t="n">
        <v>44419</v>
      </c>
      <c r="B2421" s="41" t="n">
        <f aca="false">[2]Plan1!$C2416</f>
        <v>-2.62</v>
      </c>
      <c r="C2421" s="41" t="n">
        <f aca="false">$E$5 + B2421</f>
        <v>778.38</v>
      </c>
      <c r="D2421" s="47" t="n">
        <f aca="false">IF(C2421&gt;$E$5,$E$2+$E$1,(IF(C2421&gt;764.99,C2421^3*3486.59308-C2421^2*7860012.00812+C2421*5908819377.96283-1481278321001.59,IF(C2421&gt;752.99,C2421^3*3588.471445-C2421^2*8028757.56264+C2421*5988077680.84934-1488767378546.26,C2421^3*899.851852-C2421^2*1969009.674601+C2421*1435480406.01138-348666163343.76))))-$E$1</f>
        <v>120808325.266357</v>
      </c>
      <c r="E2421" s="47" t="n">
        <f aca="false">D2421*100/$E$2</f>
        <v>81.0908194306236</v>
      </c>
      <c r="G2421" s="41" t="n">
        <f aca="false">[3]Plan1!$C2416</f>
        <v>-2.01</v>
      </c>
      <c r="H2421" s="41" t="n">
        <f aca="false">$J$5 + G2421</f>
        <v>757.99</v>
      </c>
      <c r="I2421" s="47" t="n">
        <f aca="false">IF(H2421&gt;$J$5,$J$2+$J$1,(IF(H2421&gt;739.99,H2421^3*2498.244218-H2421^2*5471052.355142+H2421*3994605728.77515-972400879260.135,H2421^3*1396.138889-H2421^2*3002770.071427+H2421*2152080038.43115-513963640099.415)))-$J$1</f>
        <v>73627861.4851074</v>
      </c>
      <c r="J2421" s="47" t="n">
        <f aca="false">I2421*100/$J$2</f>
        <v>83.7227793694791</v>
      </c>
      <c r="L2421" s="41" t="n">
        <f aca="false">[4]Plan1!$C2416</f>
        <v>-2.46</v>
      </c>
      <c r="M2421" s="41" t="n">
        <f aca="false">$O$5 + L2421</f>
        <v>836.32</v>
      </c>
      <c r="N2421" s="47" t="n">
        <f aca="false">IF(M2421&gt;$O$5,$O$2+$O$1,(M2421^3*3270.5936-M2421^2*8015778.389801+M2421*6549018422.82398-1783686174686.87))-$O$1</f>
        <v>27625413.6582031</v>
      </c>
      <c r="O2421" s="41" t="n">
        <f aca="false">N2421*100/$O$2</f>
        <v>70.6769679124806</v>
      </c>
      <c r="R2421" s="47" t="n">
        <f aca="false">SUM(D2421,I2421,N2421)</f>
        <v>222061600.409668</v>
      </c>
      <c r="S2421" s="41" t="n">
        <f aca="false">R2421*100/$R$2</f>
        <v>80.4546653327834</v>
      </c>
      <c r="U2421" s="41" t="n">
        <f aca="false">[1]Plan1!$B2416</f>
        <v>9.68</v>
      </c>
    </row>
    <row r="2422" customFormat="false" ht="15" hidden="false" customHeight="false" outlineLevel="0" collapsed="false">
      <c r="A2422" s="46" t="n">
        <v>44420</v>
      </c>
      <c r="B2422" s="41" t="n">
        <f aca="false">[2]Plan1!$C2417</f>
        <v>-2.64</v>
      </c>
      <c r="C2422" s="41" t="n">
        <f aca="false">$E$5 + B2422</f>
        <v>778.36</v>
      </c>
      <c r="D2422" s="47" t="n">
        <f aca="false">IF(C2422&gt;$E$5,$E$2+$E$1,(IF(C2422&gt;764.99,C2422^3*3486.59308-C2422^2*7860012.00812+C2422*5908819377.96283-1481278321001.59,IF(C2422&gt;752.99,C2422^3*3588.471445-C2422^2*8028757.56264+C2422*5988077680.84934-1488767378546.26,C2422^3*899.851852-C2422^2*1969009.674601+C2422*1435480406.01138-348666163343.76))))-$E$1</f>
        <v>120608632.499756</v>
      </c>
      <c r="E2422" s="47" t="n">
        <f aca="false">D2422*100/$E$2</f>
        <v>80.9567785849916</v>
      </c>
      <c r="G2422" s="41" t="n">
        <f aca="false">[3]Plan1!$C2417</f>
        <v>-2.04</v>
      </c>
      <c r="H2422" s="41" t="n">
        <f aca="false">$J$5 + G2422</f>
        <v>757.96</v>
      </c>
      <c r="I2422" s="47" t="n">
        <f aca="false">IF(H2422&gt;$J$5,$J$2+$J$1,(IF(H2422&gt;739.99,H2422^3*2498.244218-H2422^2*5471052.355142+H2422*3994605728.77515-972400879260.135,H2422^3*1396.138889-H2422^2*3002770.071427+H2422*2152080038.43115-513963640099.415)))-$J$1</f>
        <v>73427358.3303223</v>
      </c>
      <c r="J2422" s="47" t="n">
        <f aca="false">I2422*100/$J$2</f>
        <v>83.4947857668895</v>
      </c>
      <c r="L2422" s="41" t="n">
        <f aca="false">[4]Plan1!$C2417</f>
        <v>-2.49</v>
      </c>
      <c r="M2422" s="41" t="n">
        <f aca="false">$O$5 + L2422</f>
        <v>836.29</v>
      </c>
      <c r="N2422" s="47" t="n">
        <f aca="false">IF(M2422&gt;$O$5,$O$2+$O$1,(M2422^3*3270.5936-M2422^2*8015778.389801+M2422*6549018422.82398-1783686174686.87))-$O$1</f>
        <v>27500427.2539063</v>
      </c>
      <c r="O2422" s="41" t="n">
        <f aca="false">N2422*100/$O$2</f>
        <v>70.357202199819</v>
      </c>
      <c r="R2422" s="47" t="n">
        <f aca="false">SUM(D2422,I2422,N2422)</f>
        <v>221536418.083984</v>
      </c>
      <c r="S2422" s="41" t="n">
        <f aca="false">R2422*100/$R$2</f>
        <v>80.2643876432882</v>
      </c>
      <c r="U2422" s="41" t="n">
        <f aca="false">[1]Plan1!$B2417</f>
        <v>9.48</v>
      </c>
    </row>
    <row r="2423" customFormat="false" ht="15" hidden="false" customHeight="false" outlineLevel="0" collapsed="false">
      <c r="A2423" s="46" t="n">
        <v>44421</v>
      </c>
      <c r="B2423" s="41" t="n">
        <f aca="false">[2]Plan1!$C2418</f>
        <v>-2.68</v>
      </c>
      <c r="C2423" s="41" t="n">
        <f aca="false">$E$5 + B2423</f>
        <v>778.32</v>
      </c>
      <c r="D2423" s="47" t="n">
        <f aca="false">IF(C2423&gt;$E$5,$E$2+$E$1,(IF(C2423&gt;764.99,C2423^3*3486.59308-C2423^2*7860012.00812+C2423*5908819377.96283-1481278321001.59,IF(C2423&gt;752.99,C2423^3*3588.471445-C2423^2*8028757.56264+C2423*5988077680.84934-1488767378546.26,C2423^3*899.851852-C2423^2*1969009.674601+C2423*1435480406.01138-348666163343.76))))-$E$1</f>
        <v>120209922.307373</v>
      </c>
      <c r="E2423" s="47" t="n">
        <f aca="false">D2423*100/$E$2</f>
        <v>80.6891502063647</v>
      </c>
      <c r="G2423" s="41" t="n">
        <f aca="false">[3]Plan1!$C2418</f>
        <v>-2.08</v>
      </c>
      <c r="H2423" s="41" t="n">
        <f aca="false">$J$5 + G2423</f>
        <v>757.92</v>
      </c>
      <c r="I2423" s="47" t="n">
        <f aca="false">IF(H2423&gt;$J$5,$J$2+$J$1,(IF(H2423&gt;739.99,H2423^3*2498.244218-H2423^2*5471052.355142+H2423*3994605728.77515-972400879260.135,H2423^3*1396.138889-H2423^2*3002770.071427+H2423*2152080038.43115-513963640099.415)))-$J$1</f>
        <v>73160607.7553711</v>
      </c>
      <c r="J2423" s="47" t="n">
        <f aca="false">I2423*100/$J$2</f>
        <v>83.1914617386908</v>
      </c>
      <c r="L2423" s="41" t="n">
        <f aca="false">[4]Plan1!$C2418</f>
        <v>-2.52</v>
      </c>
      <c r="M2423" s="41" t="n">
        <f aca="false">$O$5 + L2423</f>
        <v>836.26</v>
      </c>
      <c r="N2423" s="47" t="n">
        <f aca="false">IF(M2423&gt;$O$5,$O$2+$O$1,(M2423^3*3270.5936-M2423^2*8015778.389801+M2423*6549018422.82398-1783686174686.87))-$O$1</f>
        <v>27375782.3374023</v>
      </c>
      <c r="O2423" s="41" t="n">
        <f aca="false">N2423*100/$O$2</f>
        <v>70.0383101508819</v>
      </c>
      <c r="R2423" s="47" t="n">
        <f aca="false">SUM(D2423,I2423,N2423)</f>
        <v>220746312.400146</v>
      </c>
      <c r="S2423" s="41" t="n">
        <f aca="false">R2423*100/$R$2</f>
        <v>79.9781261363305</v>
      </c>
      <c r="U2423" s="41" t="n">
        <f aca="false">[1]Plan1!$B2418</f>
        <v>9.68</v>
      </c>
    </row>
    <row r="2424" customFormat="false" ht="15" hidden="false" customHeight="false" outlineLevel="0" collapsed="false">
      <c r="A2424" s="46" t="n">
        <v>44422</v>
      </c>
      <c r="B2424" s="41" t="n">
        <f aca="false">[2]Plan1!$C2419</f>
        <v>-2.72</v>
      </c>
      <c r="C2424" s="41" t="n">
        <f aca="false">$E$5 + B2424</f>
        <v>778.28</v>
      </c>
      <c r="D2424" s="47" t="n">
        <f aca="false">IF(C2424&gt;$E$5,$E$2+$E$1,(IF(C2424&gt;764.99,C2424^3*3486.59308-C2424^2*7860012.00812+C2424*5908819377.96283-1481278321001.59,IF(C2424&gt;752.99,C2424^3*3588.471445-C2424^2*8028757.56264+C2424*5988077680.84934-1488767378546.26,C2424^3*899.851852-C2424^2*1969009.674601+C2424*1435480406.01138-348666163343.76))))-$E$1</f>
        <v>119812111.453857</v>
      </c>
      <c r="E2424" s="47" t="n">
        <f aca="false">D2424*100/$E$2</f>
        <v>80.4221254957841</v>
      </c>
      <c r="G2424" s="41" t="n">
        <f aca="false">[3]Plan1!$C2419</f>
        <v>-2.1</v>
      </c>
      <c r="H2424" s="41" t="n">
        <f aca="false">$J$5 + G2424</f>
        <v>757.9</v>
      </c>
      <c r="I2424" s="47" t="n">
        <f aca="false">IF(H2424&gt;$J$5,$J$2+$J$1,(IF(H2424&gt;739.99,H2424^3*2498.244218-H2424^2*5471052.355142+H2424*3994605728.77515-972400879260.135,H2424^3*1396.138889-H2424^2*3002770.071427+H2424*2152080038.43115-513963640099.415)))-$J$1</f>
        <v>73027483.755127</v>
      </c>
      <c r="J2424" s="47" t="n">
        <f aca="false">I2424*100/$J$2</f>
        <v>83.0400854651387</v>
      </c>
      <c r="L2424" s="41" t="n">
        <f aca="false">[4]Plan1!$C2419</f>
        <v>-2.55</v>
      </c>
      <c r="M2424" s="41" t="n">
        <f aca="false">$O$5 + L2424</f>
        <v>836.23</v>
      </c>
      <c r="N2424" s="47" t="n">
        <f aca="false">IF(M2424&gt;$O$5,$O$2+$O$1,(M2424^3*3270.5936-M2424^2*8015778.389801+M2424*6549018422.82398-1783686174686.87))-$O$1</f>
        <v>27251478.3813477</v>
      </c>
      <c r="O2424" s="41" t="n">
        <f aca="false">N2424*100/$O$2</f>
        <v>69.7202904165109</v>
      </c>
      <c r="R2424" s="47" t="n">
        <f aca="false">SUM(D2424,I2424,N2424)</f>
        <v>220091073.590332</v>
      </c>
      <c r="S2424" s="41" t="n">
        <f aca="false">R2424*100/$R$2</f>
        <v>79.7407279591606</v>
      </c>
      <c r="U2424" s="41" t="n">
        <f aca="false">[1]Plan1!$B2419</f>
        <v>9.68</v>
      </c>
    </row>
    <row r="2425" customFormat="false" ht="15" hidden="false" customHeight="false" outlineLevel="0" collapsed="false">
      <c r="A2425" s="46" t="n">
        <v>44423</v>
      </c>
      <c r="B2425" s="41" t="n">
        <f aca="false">[2]Plan1!$C2420</f>
        <v>-2.75</v>
      </c>
      <c r="C2425" s="41" t="n">
        <f aca="false">$E$5 + B2425</f>
        <v>778.25</v>
      </c>
      <c r="D2425" s="47" t="n">
        <f aca="false">IF(C2425&gt;$E$5,$E$2+$E$1,(IF(C2425&gt;764.99,C2425^3*3486.59308-C2425^2*7860012.00812+C2425*5908819377.96283-1481278321001.59,IF(C2425&gt;752.99,C2425^3*3588.471445-C2425^2*8028757.56264+C2425*5988077680.84934-1488767378546.26,C2425^3*899.851852-C2425^2*1969009.674601+C2425*1435480406.01138-348666163343.76))))-$E$1</f>
        <v>119514342.698486</v>
      </c>
      <c r="E2425" s="47" t="n">
        <f aca="false">D2425*100/$E$2</f>
        <v>80.2222525787427</v>
      </c>
      <c r="G2425" s="41" t="n">
        <f aca="false">[3]Plan1!$C2420</f>
        <v>-2.13</v>
      </c>
      <c r="H2425" s="41" t="n">
        <f aca="false">$J$5 + G2425</f>
        <v>757.87</v>
      </c>
      <c r="I2425" s="47" t="n">
        <f aca="false">IF(H2425&gt;$J$5,$J$2+$J$1,(IF(H2425&gt;739.99,H2425^3*2498.244218-H2425^2*5471052.355142+H2425*3994605728.77515-972400879260.135,H2425^3*1396.138889-H2425^2*3002770.071427+H2425*2152080038.43115-513963640099.415)))-$J$1</f>
        <v>72828111.5236816</v>
      </c>
      <c r="J2425" s="47" t="n">
        <f aca="false">I2425*100/$J$2</f>
        <v>82.8133778437436</v>
      </c>
      <c r="L2425" s="41" t="n">
        <f aca="false">[4]Plan1!$C2420</f>
        <v>-2.57</v>
      </c>
      <c r="M2425" s="41" t="n">
        <f aca="false">$O$5 + L2425</f>
        <v>836.21</v>
      </c>
      <c r="N2425" s="47" t="n">
        <f aca="false">IF(M2425&gt;$O$5,$O$2+$O$1,(M2425^3*3270.5936-M2425^2*8015778.389801+M2425*6549018422.82398-1783686174686.87))-$O$1</f>
        <v>27168798.2363281</v>
      </c>
      <c r="O2425" s="41" t="n">
        <f aca="false">N2425*100/$O$2</f>
        <v>69.508761205443</v>
      </c>
      <c r="R2425" s="47" t="n">
        <f aca="false">SUM(D2425,I2425,N2425)</f>
        <v>219511252.458496</v>
      </c>
      <c r="S2425" s="41" t="n">
        <f aca="false">R2425*100/$R$2</f>
        <v>79.5306542002186</v>
      </c>
      <c r="U2425" s="41" t="n">
        <f aca="false">[1]Plan1!$B2420</f>
        <v>9.68</v>
      </c>
    </row>
    <row r="2426" customFormat="false" ht="15" hidden="false" customHeight="false" outlineLevel="0" collapsed="false">
      <c r="A2426" s="46" t="n">
        <v>44424</v>
      </c>
      <c r="B2426" s="41" t="n">
        <f aca="false">[2]Plan1!$C2421</f>
        <v>-2.78</v>
      </c>
      <c r="C2426" s="41" t="n">
        <f aca="false">$E$5 + B2426</f>
        <v>778.22</v>
      </c>
      <c r="D2426" s="47" t="n">
        <f aca="false">IF(C2426&gt;$E$5,$E$2+$E$1,(IF(C2426&gt;764.99,C2426^3*3486.59308-C2426^2*7860012.00812+C2426*5908819377.96283-1481278321001.59,IF(C2426&gt;752.99,C2426^3*3588.471445-C2426^2*8028757.56264+C2426*5988077680.84934-1488767378546.26,C2426^3*899.851852-C2426^2*1969009.674601+C2426*1435480406.01138-348666163343.76))))-$E$1</f>
        <v>119217078.503662</v>
      </c>
      <c r="E2426" s="47" t="n">
        <f aca="false">D2426*100/$E$2</f>
        <v>80.0227183405804</v>
      </c>
      <c r="G2426" s="41" t="n">
        <f aca="false">[3]Plan1!$C2421</f>
        <v>-2.16</v>
      </c>
      <c r="H2426" s="41" t="n">
        <f aca="false">$J$5 + G2426</f>
        <v>757.84</v>
      </c>
      <c r="I2426" s="47" t="n">
        <f aca="false">IF(H2426&gt;$J$5,$J$2+$J$1,(IF(H2426&gt;739.99,H2426^3*2498.244218-H2426^2*5471052.355142+H2426*3994605728.77515-972400879260.135,H2426^3*1396.138889-H2426^2*3002770.071427+H2426*2152080038.43115-513963640099.415)))-$J$1</f>
        <v>72629115.458252</v>
      </c>
      <c r="J2426" s="47" t="n">
        <f aca="false">I2426*100/$J$2</f>
        <v>82.5870979634739</v>
      </c>
      <c r="L2426" s="41" t="n">
        <f aca="false">[4]Plan1!$C2421</f>
        <v>-2.6</v>
      </c>
      <c r="M2426" s="41" t="n">
        <f aca="false">$O$5 + L2426</f>
        <v>836.18</v>
      </c>
      <c r="N2426" s="47" t="n">
        <f aca="false">IF(M2426&gt;$O$5,$O$2+$O$1,(M2426^3*3270.5936-M2426^2*8015778.389801+M2426*6549018422.82398-1783686174686.87))-$O$1</f>
        <v>27045061.3657227</v>
      </c>
      <c r="O2426" s="41" t="n">
        <f aca="false">N2426*100/$O$2</f>
        <v>69.1921923047352</v>
      </c>
      <c r="R2426" s="47" t="n">
        <f aca="false">SUM(D2426,I2426,N2426)</f>
        <v>218891255.327637</v>
      </c>
      <c r="S2426" s="41" t="n">
        <f aca="false">R2426*100/$R$2</f>
        <v>79.3060243606671</v>
      </c>
      <c r="U2426" s="41" t="n">
        <f aca="false">[1]Plan1!$B2421</f>
        <v>9.68</v>
      </c>
    </row>
    <row r="2427" customFormat="false" ht="15" hidden="false" customHeight="false" outlineLevel="0" collapsed="false">
      <c r="A2427" s="46" t="n">
        <v>44425</v>
      </c>
      <c r="B2427" s="41" t="n">
        <f aca="false">[2]Plan1!$C2422</f>
        <v>-2.8</v>
      </c>
      <c r="C2427" s="41" t="n">
        <f aca="false">$E$5 + B2427</f>
        <v>778.2</v>
      </c>
      <c r="D2427" s="47" t="n">
        <f aca="false">IF(C2427&gt;$E$5,$E$2+$E$1,(IF(C2427&gt;764.99,C2427^3*3486.59308-C2427^2*7860012.00812+C2427*5908819377.96283-1481278321001.59,IF(C2427&gt;752.99,C2427^3*3588.471445-C2427^2*8028757.56264+C2427*5988077680.84934-1488767378546.26,C2427^3*899.851852-C2427^2*1969009.674601+C2427*1435480406.01138-348666163343.76))))-$E$1</f>
        <v>119019182.405029</v>
      </c>
      <c r="E2427" s="47" t="n">
        <f aca="false">D2427*100/$E$2</f>
        <v>79.8898834820152</v>
      </c>
      <c r="G2427" s="41" t="n">
        <f aca="false">[3]Plan1!$C2422</f>
        <v>-2.18</v>
      </c>
      <c r="H2427" s="41" t="n">
        <f aca="false">$J$5 + G2427</f>
        <v>757.82</v>
      </c>
      <c r="I2427" s="47" t="n">
        <f aca="false">IF(H2427&gt;$J$5,$J$2+$J$1,(IF(H2427&gt;739.99,H2427^3*2498.244218-H2427^2*5471052.355142+H2427*3994605728.77515-972400879260.135,H2427^3*1396.138889-H2427^2*3002770.071427+H2427*2152080038.43115-513963640099.415)))-$J$1</f>
        <v>72496660.1955566</v>
      </c>
      <c r="J2427" s="47" t="n">
        <f aca="false">I2427*100/$J$2</f>
        <v>82.4364821162758</v>
      </c>
      <c r="L2427" s="41" t="n">
        <f aca="false">[4]Plan1!$C2422</f>
        <v>-2.63</v>
      </c>
      <c r="M2427" s="41" t="n">
        <f aca="false">$O$5 + L2427</f>
        <v>836.15</v>
      </c>
      <c r="N2427" s="47" t="n">
        <f aca="false">IF(M2427&gt;$O$5,$O$2+$O$1,(M2427^3*3270.5936-M2427^2*8015778.389801+M2427*6549018422.82398-1783686174686.87))-$O$1</f>
        <v>26921664.0410156</v>
      </c>
      <c r="O2427" s="41" t="n">
        <f aca="false">N2427*100/$O$2</f>
        <v>68.8764920996013</v>
      </c>
      <c r="R2427" s="47" t="n">
        <f aca="false">SUM(D2427,I2427,N2427)</f>
        <v>218437506.641602</v>
      </c>
      <c r="S2427" s="41" t="n">
        <f aca="false">R2427*100/$R$2</f>
        <v>79.1416276409605</v>
      </c>
      <c r="U2427" s="41" t="n">
        <f aca="false">[1]Plan1!$B2422</f>
        <v>10.68</v>
      </c>
    </row>
    <row r="2428" customFormat="false" ht="15" hidden="false" customHeight="false" outlineLevel="0" collapsed="false">
      <c r="A2428" s="46" t="n">
        <v>44426</v>
      </c>
      <c r="B2428" s="41" t="n">
        <f aca="false">[2]Plan1!$C2423</f>
        <v>-2.82</v>
      </c>
      <c r="C2428" s="41" t="n">
        <f aca="false">$E$5 + B2428</f>
        <v>778.18</v>
      </c>
      <c r="D2428" s="47" t="n">
        <f aca="false">IF(C2428&gt;$E$5,$E$2+$E$1,(IF(C2428&gt;764.99,C2428^3*3486.59308-C2428^2*7860012.00812+C2428*5908819377.96283-1481278321001.59,IF(C2428&gt;752.99,C2428^3*3588.471445-C2428^2*8028757.56264+C2428*5988077680.84934-1488767378546.26,C2428^3*899.851852-C2428^2*1969009.674601+C2428*1435480406.01138-348666163343.76))))-$E$1</f>
        <v>118821510.139404</v>
      </c>
      <c r="E2428" s="47" t="n">
        <f aca="false">D2428*100/$E$2</f>
        <v>79.757198868079</v>
      </c>
      <c r="G2428" s="41" t="n">
        <f aca="false">[3]Plan1!$C2423</f>
        <v>-2.2</v>
      </c>
      <c r="H2428" s="41" t="n">
        <f aca="false">$J$5 + G2428</f>
        <v>757.8</v>
      </c>
      <c r="I2428" s="47" t="n">
        <f aca="false">IF(H2428&gt;$J$5,$J$2+$J$1,(IF(H2428&gt;739.99,H2428^3*2498.244218-H2428^2*5471052.355142+H2428*3994605728.77515-972400879260.135,H2428^3*1396.138889-H2428^2*3002770.071427+H2428*2152080038.43115-513963640099.415)))-$J$1</f>
        <v>72364371.8171387</v>
      </c>
      <c r="J2428" s="47" t="n">
        <f aca="false">I2428*100/$J$2</f>
        <v>82.286056034409</v>
      </c>
      <c r="L2428" s="41" t="n">
        <f aca="false">[4]Plan1!$C2423</f>
        <v>-2.63</v>
      </c>
      <c r="M2428" s="41" t="n">
        <f aca="false">$O$5 + L2428</f>
        <v>836.15</v>
      </c>
      <c r="N2428" s="47" t="n">
        <f aca="false">IF(M2428&gt;$O$5,$O$2+$O$1,(M2428^3*3270.5936-M2428^2*8015778.389801+M2428*6549018422.82398-1783686174686.87))-$O$1</f>
        <v>26921664.0410156</v>
      </c>
      <c r="O2428" s="41" t="n">
        <f aca="false">N2428*100/$O$2</f>
        <v>68.8764920996013</v>
      </c>
      <c r="R2428" s="47" t="n">
        <f aca="false">SUM(D2428,I2428,N2428)</f>
        <v>218107545.997559</v>
      </c>
      <c r="S2428" s="41" t="n">
        <f aca="false">R2428*100/$R$2</f>
        <v>79.0220803030124</v>
      </c>
      <c r="U2428" s="41" t="n">
        <f aca="false">[1]Plan1!$B2423</f>
        <v>11.1</v>
      </c>
    </row>
    <row r="2429" customFormat="false" ht="15" hidden="false" customHeight="false" outlineLevel="0" collapsed="false">
      <c r="A2429" s="46" t="n">
        <v>44427</v>
      </c>
      <c r="B2429" s="41" t="n">
        <f aca="false">[2]Plan1!$C2424</f>
        <v>-2.85</v>
      </c>
      <c r="C2429" s="41" t="n">
        <f aca="false">$E$5 + B2429</f>
        <v>778.15</v>
      </c>
      <c r="D2429" s="47" t="n">
        <f aca="false">IF(C2429&gt;$E$5,$E$2+$E$1,(IF(C2429&gt;764.99,C2429^3*3486.59308-C2429^2*7860012.00812+C2429*5908819377.96283-1481278321001.59,IF(C2429&gt;752.99,C2429^3*3588.471445-C2429^2*8028757.56264+C2429*5988077680.84934-1488767378546.26,C2429^3*899.851852-C2429^2*1969009.674601+C2429*1435480406.01138-348666163343.76))))-$E$1</f>
        <v>118525421.054443</v>
      </c>
      <c r="E2429" s="47" t="n">
        <f aca="false">D2429*100/$E$2</f>
        <v>79.5584534052063</v>
      </c>
      <c r="G2429" s="41" t="n">
        <f aca="false">[3]Plan1!$C2424</f>
        <v>-2.22</v>
      </c>
      <c r="H2429" s="41" t="n">
        <f aca="false">$J$5 + G2429</f>
        <v>757.78</v>
      </c>
      <c r="I2429" s="47" t="n">
        <f aca="false">IF(H2429&gt;$J$5,$J$2+$J$1,(IF(H2429&gt;739.99,H2429^3*2498.244218-H2429^2*5471052.355142+H2429*3994605728.77515-972400879260.135,H2429^3*1396.138889-H2429^2*3002770.071427+H2429*2152080038.43115-513963640099.415)))-$J$1</f>
        <v>72232250.2041016</v>
      </c>
      <c r="J2429" s="47" t="n">
        <f aca="false">I2429*100/$J$2</f>
        <v>82.1358195826756</v>
      </c>
      <c r="L2429" s="41" t="n">
        <f aca="false">[4]Plan1!$C2424</f>
        <v>-2.66</v>
      </c>
      <c r="M2429" s="41" t="n">
        <f aca="false">$O$5 + L2429</f>
        <v>836.12</v>
      </c>
      <c r="N2429" s="47" t="n">
        <f aca="false">IF(M2429&gt;$O$5,$O$2+$O$1,(M2429^3*3270.5936-M2429^2*8015778.389801+M2429*6549018422.82398-1783686174686.87))-$O$1</f>
        <v>26798605.7333984</v>
      </c>
      <c r="O2429" s="41" t="n">
        <f aca="false">N2429*100/$O$2</f>
        <v>68.5616592371351</v>
      </c>
      <c r="R2429" s="47" t="n">
        <f aca="false">SUM(D2429,I2429,N2429)</f>
        <v>217556276.991943</v>
      </c>
      <c r="S2429" s="41" t="n">
        <f aca="false">R2429*100/$R$2</f>
        <v>78.8223512040899</v>
      </c>
      <c r="U2429" s="41" t="n">
        <f aca="false">[1]Plan1!$B2424</f>
        <v>11.1</v>
      </c>
    </row>
    <row r="2430" customFormat="false" ht="15" hidden="false" customHeight="false" outlineLevel="0" collapsed="false">
      <c r="A2430" s="46" t="n">
        <v>44428</v>
      </c>
      <c r="B2430" s="41" t="n">
        <f aca="false">[2]Plan1!$C2425</f>
        <v>-2.88</v>
      </c>
      <c r="C2430" s="41" t="n">
        <f aca="false">$E$5 + B2430</f>
        <v>778.12</v>
      </c>
      <c r="D2430" s="47" t="n">
        <f aca="false">IF(C2430&gt;$E$5,$E$2+$E$1,(IF(C2430&gt;764.99,C2430^3*3486.59308-C2430^2*7860012.00812+C2430*5908819377.96283-1481278321001.59,IF(C2430&gt;752.99,C2430^3*3588.471445-C2430^2*8028757.56264+C2430*5988077680.84934-1488767378546.26,C2430^3*899.851852-C2430^2*1969009.674601+C2430*1435480406.01138-348666163343.76))))-$E$1</f>
        <v>118229834.647217</v>
      </c>
      <c r="E2430" s="47" t="n">
        <f aca="false">D2430*100/$E$2</f>
        <v>79.3600453574024</v>
      </c>
      <c r="G2430" s="41" t="n">
        <f aca="false">[3]Plan1!$C2425</f>
        <v>-2.24</v>
      </c>
      <c r="H2430" s="41" t="n">
        <f aca="false">$J$5 + G2430</f>
        <v>757.76</v>
      </c>
      <c r="I2430" s="47" t="n">
        <f aca="false">IF(H2430&gt;$J$5,$J$2+$J$1,(IF(H2430&gt;739.99,H2430^3*2498.244218-H2430^2*5471052.355142+H2430*3994605728.77515-972400879260.135,H2430^3*1396.138889-H2430^2*3002770.071427+H2430*2152080038.43115-513963640099.415)))-$J$1</f>
        <v>72100295.236084</v>
      </c>
      <c r="J2430" s="47" t="n">
        <f aca="false">I2430*100/$J$2</f>
        <v>81.9857726242117</v>
      </c>
      <c r="L2430" s="41" t="n">
        <f aca="false">[4]Plan1!$C2425</f>
        <v>-2.69</v>
      </c>
      <c r="M2430" s="41" t="n">
        <f aca="false">$O$5 + L2430</f>
        <v>836.09</v>
      </c>
      <c r="N2430" s="47" t="n">
        <f aca="false">IF(M2430&gt;$O$5,$O$2+$O$1,(M2430^3*3270.5936-M2430^2*8015778.389801+M2430*6549018422.82398-1783686174686.87))-$O$1</f>
        <v>26675885.9101563</v>
      </c>
      <c r="O2430" s="41" t="n">
        <f aca="false">N2430*100/$O$2</f>
        <v>68.247692354437</v>
      </c>
      <c r="R2430" s="47" t="n">
        <f aca="false">SUM(D2430,I2430,N2430)</f>
        <v>217006015.793457</v>
      </c>
      <c r="S2430" s="41" t="n">
        <f aca="false">R2430*100/$R$2</f>
        <v>78.6229872416211</v>
      </c>
      <c r="U2430" s="41" t="n">
        <f aca="false">[1]Plan1!$B2425</f>
        <v>10.68</v>
      </c>
    </row>
    <row r="2431" customFormat="false" ht="15" hidden="false" customHeight="false" outlineLevel="0" collapsed="false">
      <c r="A2431" s="46" t="n">
        <v>44429</v>
      </c>
      <c r="B2431" s="41" t="n">
        <f aca="false">[2]Plan1!$C2426</f>
        <v>-2.91</v>
      </c>
      <c r="C2431" s="41" t="n">
        <f aca="false">$E$5 + B2431</f>
        <v>778.09</v>
      </c>
      <c r="D2431" s="47" t="n">
        <f aca="false">IF(C2431&gt;$E$5,$E$2+$E$1,(IF(C2431&gt;764.99,C2431^3*3486.59308-C2431^2*7860012.00812+C2431*5908819377.96283-1481278321001.59,IF(C2431&gt;752.99,C2431^3*3588.471445-C2431^2*8028757.56264+C2431*5988077680.84934-1488767378546.26,C2431^3*899.851852-C2431^2*1969009.674601+C2431*1435480406.01138-348666163343.76))))-$E$1</f>
        <v>117934750.35376</v>
      </c>
      <c r="E2431" s="47" t="n">
        <f aca="false">D2431*100/$E$2</f>
        <v>79.1619743461142</v>
      </c>
      <c r="G2431" s="41" t="n">
        <f aca="false">[3]Plan1!$C2426</f>
        <v>-2.26</v>
      </c>
      <c r="H2431" s="41" t="n">
        <f aca="false">$J$5 + G2431</f>
        <v>757.74</v>
      </c>
      <c r="I2431" s="47" t="n">
        <f aca="false">IF(H2431&gt;$J$5,$J$2+$J$1,(IF(H2431&gt;739.99,H2431^3*2498.244218-H2431^2*5471052.355142+H2431*3994605728.77515-972400879260.135,H2431^3*1396.138889-H2431^2*3002770.071427+H2431*2152080038.43115-513963640099.415)))-$J$1</f>
        <v>71968506.7922363</v>
      </c>
      <c r="J2431" s="47" t="n">
        <f aca="false">I2431*100/$J$2</f>
        <v>81.8359150215983</v>
      </c>
      <c r="L2431" s="41" t="n">
        <f aca="false">[4]Plan1!$C2426</f>
        <v>-2.72</v>
      </c>
      <c r="M2431" s="41" t="n">
        <f aca="false">$O$5 + L2431</f>
        <v>836.06</v>
      </c>
      <c r="N2431" s="47" t="n">
        <f aca="false">IF(M2431&gt;$O$5,$O$2+$O$1,(M2431^3*3270.5936-M2431^2*8015778.389801+M2431*6549018422.82398-1783686174686.87))-$O$1</f>
        <v>26553504.0439453</v>
      </c>
      <c r="O2431" s="41" t="n">
        <f aca="false">N2431*100/$O$2</f>
        <v>67.9345901023485</v>
      </c>
      <c r="R2431" s="47" t="n">
        <f aca="false">SUM(D2431,I2431,N2431)</f>
        <v>216456761.189941</v>
      </c>
      <c r="S2431" s="41" t="n">
        <f aca="false">R2431*100/$R$2</f>
        <v>78.4239879764316</v>
      </c>
      <c r="U2431" s="41" t="n">
        <f aca="false">[1]Plan1!$B2426</f>
        <v>10.48</v>
      </c>
    </row>
    <row r="2432" customFormat="false" ht="15" hidden="false" customHeight="false" outlineLevel="0" collapsed="false">
      <c r="A2432" s="46" t="n">
        <v>44430</v>
      </c>
      <c r="B2432" s="41" t="n">
        <f aca="false">[2]Plan1!$C2427</f>
        <v>-2.95</v>
      </c>
      <c r="C2432" s="41" t="n">
        <f aca="false">$E$5 + B2432</f>
        <v>778.05</v>
      </c>
      <c r="D2432" s="47" t="n">
        <f aca="false">IF(C2432&gt;$E$5,$E$2+$E$1,(IF(C2432&gt;764.99,C2432^3*3486.59308-C2432^2*7860012.00812+C2432*5908819377.96283-1481278321001.59,IF(C2432&gt;752.99,C2432^3*3588.471445-C2432^2*8028757.56264+C2432*5988077680.84934-1488767378546.26,C2432^3*899.851852-C2432^2*1969009.674601+C2432*1435480406.01138-348666163343.76))))-$E$1</f>
        <v>117542084.716064</v>
      </c>
      <c r="E2432" s="47" t="n">
        <f aca="false">D2432*100/$E$2</f>
        <v>78.8984032863155</v>
      </c>
      <c r="G2432" s="41" t="n">
        <f aca="false">[3]Plan1!$C2427</f>
        <v>-2.29</v>
      </c>
      <c r="H2432" s="41" t="n">
        <f aca="false">$J$5 + G2432</f>
        <v>757.71</v>
      </c>
      <c r="I2432" s="47" t="n">
        <f aca="false">IF(H2432&gt;$J$5,$J$2+$J$1,(IF(H2432&gt;739.99,H2432^3*2498.244218-H2432^2*5471052.355142+H2432*3994605728.77515-972400879260.135,H2432^3*1396.138889-H2432^2*3002770.071427+H2432*2152080038.43115-513963640099.415)))-$J$1</f>
        <v>71771136.0993652</v>
      </c>
      <c r="J2432" s="47" t="n">
        <f aca="false">I2432*100/$J$2</f>
        <v>81.6114833643433</v>
      </c>
      <c r="L2432" s="41" t="n">
        <f aca="false">[4]Plan1!$C2427</f>
        <v>-2.74</v>
      </c>
      <c r="M2432" s="41" t="n">
        <f aca="false">$O$5 + L2432</f>
        <v>836.04</v>
      </c>
      <c r="N2432" s="47" t="n">
        <f aca="false">IF(M2432&gt;$O$5,$O$2+$O$1,(M2432^3*3270.5936-M2432^2*8015778.389801+M2432*6549018422.82398-1783686174686.87))-$O$1</f>
        <v>26472103.625</v>
      </c>
      <c r="O2432" s="41" t="n">
        <f aca="false">N2432*100/$O$2</f>
        <v>67.7263349475464</v>
      </c>
      <c r="R2432" s="47" t="n">
        <f aca="false">SUM(D2432,I2432,N2432)</f>
        <v>215785324.44043</v>
      </c>
      <c r="S2432" s="41" t="n">
        <f aca="false">R2432*100/$R$2</f>
        <v>78.1807211582404</v>
      </c>
      <c r="U2432" s="41" t="n">
        <f aca="false">[1]Plan1!$B2427</f>
        <v>10.48</v>
      </c>
    </row>
    <row r="2433" customFormat="false" ht="15" hidden="false" customHeight="false" outlineLevel="0" collapsed="false">
      <c r="A2433" s="46" t="n">
        <v>44431</v>
      </c>
      <c r="B2433" s="41" t="n">
        <f aca="false">[2]Plan1!$C2428</f>
        <v>-3</v>
      </c>
      <c r="C2433" s="41" t="n">
        <f aca="false">$E$5 + B2433</f>
        <v>778</v>
      </c>
      <c r="D2433" s="47" t="n">
        <f aca="false">IF(C2433&gt;$E$5,$E$2+$E$1,(IF(C2433&gt;764.99,C2433^3*3486.59308-C2433^2*7860012.00812+C2433*5908819377.96283-1481278321001.59,IF(C2433&gt;752.99,C2433^3*3588.471445-C2433^2*8028757.56264+C2433*5988077680.84934-1488767378546.26,C2433^3*899.851852-C2433^2*1969009.674601+C2433*1435480406.01138-348666163343.76))))-$E$1</f>
        <v>117052504.496826</v>
      </c>
      <c r="E2433" s="47" t="n">
        <f aca="false">D2433*100/$E$2</f>
        <v>78.5697797327026</v>
      </c>
      <c r="G2433" s="41" t="n">
        <f aca="false">[3]Plan1!$C2428</f>
        <v>-2.31</v>
      </c>
      <c r="H2433" s="41" t="n">
        <f aca="false">$J$5 + G2433</f>
        <v>757.69</v>
      </c>
      <c r="I2433" s="47" t="n">
        <f aca="false">IF(H2433&gt;$J$5,$J$2+$J$1,(IF(H2433&gt;739.99,H2433^3*2498.244218-H2433^2*5471052.355142+H2433*3994605728.77515-972400879260.135,H2433^3*1396.138889-H2433^2*3002770.071427+H2433*2152080038.43115-513963640099.415)))-$J$1</f>
        <v>71639763.4440918</v>
      </c>
      <c r="J2433" s="47" t="n">
        <f aca="false">I2433*100/$J$2</f>
        <v>81.4620985579563</v>
      </c>
      <c r="L2433" s="41" t="n">
        <f aca="false">[4]Plan1!$C2428</f>
        <v>-2.77</v>
      </c>
      <c r="M2433" s="41" t="n">
        <f aca="false">$O$5 + L2433</f>
        <v>836.01</v>
      </c>
      <c r="N2433" s="47" t="n">
        <f aca="false">IF(M2433&gt;$O$5,$O$2+$O$1,(M2433^3*3270.5936-M2433^2*8015778.389801+M2433*6549018422.82398-1783686174686.87))-$O$1</f>
        <v>26350283.8408203</v>
      </c>
      <c r="O2433" s="41" t="n">
        <f aca="false">N2433*100/$O$2</f>
        <v>67.4146707283568</v>
      </c>
      <c r="R2433" s="47" t="n">
        <f aca="false">SUM(D2433,I2433,N2433)</f>
        <v>215042551.781738</v>
      </c>
      <c r="S2433" s="41" t="n">
        <f aca="false">R2433*100/$R$2</f>
        <v>77.9116087787785</v>
      </c>
      <c r="U2433" s="41" t="n">
        <f aca="false">[1]Plan1!$B2428</f>
        <v>10.28</v>
      </c>
    </row>
    <row r="2434" customFormat="false" ht="15" hidden="false" customHeight="false" outlineLevel="0" collapsed="false">
      <c r="A2434" s="46" t="n">
        <v>44432</v>
      </c>
      <c r="B2434" s="41" t="n">
        <f aca="false">[2]Plan1!$C2429</f>
        <v>-3.02</v>
      </c>
      <c r="C2434" s="41" t="n">
        <f aca="false">$E$5 + B2434</f>
        <v>777.98</v>
      </c>
      <c r="D2434" s="47" t="n">
        <f aca="false">IF(C2434&gt;$E$5,$E$2+$E$1,(IF(C2434&gt;764.99,C2434^3*3486.59308-C2434^2*7860012.00812+C2434*5908819377.96283-1481278321001.59,IF(C2434&gt;752.99,C2434^3*3588.471445-C2434^2*8028757.56264+C2434*5988077680.84934-1488767378546.26,C2434^3*899.851852-C2434^2*1969009.674601+C2434*1435480406.01138-348666163343.76))))-$E$1</f>
        <v>116857061.331299</v>
      </c>
      <c r="E2434" s="47" t="n">
        <f aca="false">D2434*100/$E$2</f>
        <v>78.438591369568</v>
      </c>
      <c r="G2434" s="41" t="n">
        <f aca="false">[3]Plan1!$C2429</f>
        <v>-2.33</v>
      </c>
      <c r="H2434" s="41" t="n">
        <f aca="false">$J$5 + G2434</f>
        <v>757.67</v>
      </c>
      <c r="I2434" s="47" t="n">
        <f aca="false">IF(H2434&gt;$J$5,$J$2+$J$1,(IF(H2434&gt;739.99,H2434^3*2498.244218-H2434^2*5471052.355142+H2434*3994605728.77515-972400879260.135,H2434^3*1396.138889-H2434^2*3002770.071427+H2434*2152080038.43115-513963640099.415)))-$J$1</f>
        <v>71508556.8933106</v>
      </c>
      <c r="J2434" s="47" t="n">
        <f aca="false">I2434*100/$J$2</f>
        <v>81.3129026302013</v>
      </c>
      <c r="L2434" s="41" t="n">
        <f aca="false">[4]Plan1!$C2429</f>
        <v>-2.8</v>
      </c>
      <c r="M2434" s="41" t="n">
        <f aca="false">$O$5 + L2434</f>
        <v>835.98</v>
      </c>
      <c r="N2434" s="47" t="n">
        <f aca="false">IF(M2434&gt;$O$5,$O$2+$O$1,(M2434^3*3270.5936-M2434^2*8015778.389801+M2434*6549018422.82398-1783686174686.87))-$O$1</f>
        <v>26228800.6005859</v>
      </c>
      <c r="O2434" s="41" t="n">
        <f aca="false">N2434*100/$O$2</f>
        <v>67.1038675245322</v>
      </c>
      <c r="R2434" s="47" t="n">
        <f aca="false">SUM(D2434,I2434,N2434)</f>
        <v>214594418.825195</v>
      </c>
      <c r="S2434" s="41" t="n">
        <f aca="false">R2434*100/$R$2</f>
        <v>77.7492466820597</v>
      </c>
      <c r="U2434" s="41" t="n">
        <f aca="false">[1]Plan1!$B2429</f>
        <v>10.28</v>
      </c>
    </row>
    <row r="2435" customFormat="false" ht="15" hidden="false" customHeight="false" outlineLevel="0" collapsed="false">
      <c r="A2435" s="46" t="n">
        <v>44433</v>
      </c>
      <c r="B2435" s="41" t="n">
        <f aca="false">[2]Plan1!$C2430</f>
        <v>-3.05</v>
      </c>
      <c r="C2435" s="41" t="n">
        <f aca="false">$E$5 + B2435</f>
        <v>777.95</v>
      </c>
      <c r="D2435" s="47" t="n">
        <f aca="false">IF(C2435&gt;$E$5,$E$2+$E$1,(IF(C2435&gt;764.99,C2435^3*3486.59308-C2435^2*7860012.00812+C2435*5908819377.96283-1481278321001.59,IF(C2435&gt;752.99,C2435^3*3588.471445-C2435^2*8028757.56264+C2435*5988077680.84934-1488767378546.26,C2435^3*899.851852-C2435^2*1969009.674601+C2435*1435480406.01138-348666163343.76))))-$E$1</f>
        <v>116564312.760498</v>
      </c>
      <c r="E2435" s="47" t="n">
        <f aca="false">D2435*100/$E$2</f>
        <v>78.2420881779126</v>
      </c>
      <c r="G2435" s="41" t="n">
        <f aca="false">[3]Plan1!$C2430</f>
        <v>-2.36</v>
      </c>
      <c r="H2435" s="41" t="n">
        <f aca="false">$J$5 + G2435</f>
        <v>757.64</v>
      </c>
      <c r="I2435" s="47" t="n">
        <f aca="false">IF(H2435&gt;$J$5,$J$2+$J$1,(IF(H2435&gt;739.99,H2435^3*2498.244218-H2435^2*5471052.355142+H2435*3994605728.77515-972400879260.135,H2435^3*1396.138889-H2435^2*3002770.071427+H2435*2152080038.43115-513963640099.415)))-$J$1</f>
        <v>71312058.2541504</v>
      </c>
      <c r="J2435" s="47" t="n">
        <f aca="false">I2435*100/$J$2</f>
        <v>81.0894625915939</v>
      </c>
      <c r="L2435" s="41" t="n">
        <f aca="false">[4]Plan1!$C2430</f>
        <v>-2.83</v>
      </c>
      <c r="M2435" s="41" t="n">
        <f aca="false">$O$5 + L2435</f>
        <v>835.95</v>
      </c>
      <c r="N2435" s="47" t="n">
        <f aca="false">IF(M2435&gt;$O$5,$O$2+$O$1,(M2435^3*3270.5936-M2435^2*8015778.389801+M2435*6549018422.82398-1783686174686.87))-$O$1</f>
        <v>26107653.3730469</v>
      </c>
      <c r="O2435" s="41" t="n">
        <f aca="false">N2435*100/$O$2</f>
        <v>66.7939239769205</v>
      </c>
      <c r="R2435" s="47" t="n">
        <f aca="false">SUM(D2435,I2435,N2435)</f>
        <v>213984024.387695</v>
      </c>
      <c r="S2435" s="41" t="n">
        <f aca="false">R2435*100/$R$2</f>
        <v>77.5280959738803</v>
      </c>
      <c r="U2435" s="41" t="n">
        <f aca="false">[1]Plan1!$B2430</f>
        <v>10.28</v>
      </c>
    </row>
    <row r="2436" customFormat="false" ht="15" hidden="false" customHeight="false" outlineLevel="0" collapsed="false">
      <c r="A2436" s="46" t="n">
        <v>44434</v>
      </c>
      <c r="B2436" s="41" t="n">
        <f aca="false">[2]Plan1!$C2431</f>
        <v>-3.09</v>
      </c>
      <c r="C2436" s="41" t="n">
        <f aca="false">$E$5 + B2436</f>
        <v>777.91</v>
      </c>
      <c r="D2436" s="47" t="n">
        <f aca="false">IF(C2436&gt;$E$5,$E$2+$E$1,(IF(C2436&gt;764.99,C2436^3*3486.59308-C2436^2*7860012.00812+C2436*5908819377.96283-1481278321001.59,IF(C2436&gt;752.99,C2436^3*3588.471445-C2436^2*8028757.56264+C2436*5988077680.84934-1488767378546.26,C2436^3*899.851852-C2436^2*1969009.674601+C2436*1435480406.01138-348666163343.76))))-$E$1</f>
        <v>116174757.320068</v>
      </c>
      <c r="E2436" s="47" t="n">
        <f aca="false">D2436*100/$E$2</f>
        <v>77.9806047924882</v>
      </c>
      <c r="G2436" s="41" t="n">
        <f aca="false">[3]Plan1!$C2431</f>
        <v>-2.38</v>
      </c>
      <c r="H2436" s="41" t="n">
        <f aca="false">$J$5 + G2436</f>
        <v>757.62</v>
      </c>
      <c r="I2436" s="47" t="n">
        <f aca="false">IF(H2436&gt;$J$5,$J$2+$J$1,(IF(H2436&gt;739.99,H2436^3*2498.244218-H2436^2*5471052.355142+H2436*3994605728.77515-972400879260.135,H2436^3*1396.138889-H2436^2*3002770.071427+H2436*2152080038.43115-513963640099.415)))-$J$1</f>
        <v>71181266.442627</v>
      </c>
      <c r="J2436" s="47" t="n">
        <f aca="false">I2436*100/$J$2</f>
        <v>80.9407382668799</v>
      </c>
      <c r="L2436" s="41" t="n">
        <f aca="false">[4]Plan1!$C2431</f>
        <v>-2.86</v>
      </c>
      <c r="M2436" s="41" t="n">
        <f aca="false">$O$5 + L2436</f>
        <v>835.92</v>
      </c>
      <c r="N2436" s="47" t="n">
        <f aca="false">IF(M2436&gt;$O$5,$O$2+$O$1,(M2436^3*3270.5936-M2436^2*8015778.389801+M2436*6549018422.82398-1783686174686.87))-$O$1</f>
        <v>25986841.6298828</v>
      </c>
      <c r="O2436" s="41" t="n">
        <f aca="false">N2436*100/$O$2</f>
        <v>66.4848387338649</v>
      </c>
      <c r="R2436" s="47" t="n">
        <f aca="false">SUM(D2436,I2436,N2436)</f>
        <v>213342865.392578</v>
      </c>
      <c r="S2436" s="41" t="n">
        <f aca="false">R2436*100/$R$2</f>
        <v>77.2957990243758</v>
      </c>
      <c r="U2436" s="41" t="n">
        <f aca="false">[1]Plan1!$B2431</f>
        <v>10.08</v>
      </c>
    </row>
    <row r="2437" customFormat="false" ht="15" hidden="false" customHeight="false" outlineLevel="0" collapsed="false">
      <c r="A2437" s="46" t="n">
        <v>44435</v>
      </c>
      <c r="B2437" s="41" t="n">
        <f aca="false">[2]Plan1!$C2432</f>
        <v>-3.13</v>
      </c>
      <c r="C2437" s="41" t="n">
        <f aca="false">$E$5 + B2437</f>
        <v>777.87</v>
      </c>
      <c r="D2437" s="47" t="n">
        <f aca="false">IF(C2437&gt;$E$5,$E$2+$E$1,(IF(C2437&gt;764.99,C2437^3*3486.59308-C2437^2*7860012.00812+C2437*5908819377.96283-1481278321001.59,IF(C2437&gt;752.99,C2437^3*3588.471445-C2437^2*8028757.56264+C2437*5988077680.84934-1488767378546.26,C2437^3*899.851852-C2437^2*1969009.674601+C2437*1435480406.01138-348666163343.76))))-$E$1</f>
        <v>115786087.49585</v>
      </c>
      <c r="E2437" s="47" t="n">
        <f aca="false">D2437*100/$E$2</f>
        <v>77.719715863978</v>
      </c>
      <c r="G2437" s="41" t="n">
        <f aca="false">[3]Plan1!$C2432</f>
        <v>-2.42</v>
      </c>
      <c r="H2437" s="41" t="n">
        <f aca="false">$J$5 + G2437</f>
        <v>757.58</v>
      </c>
      <c r="I2437" s="47" t="n">
        <f aca="false">IF(H2437&gt;$J$5,$J$2+$J$1,(IF(H2437&gt;739.99,H2437^3*2498.244218-H2437^2*5471052.355142+H2437*3994605728.77515-972400879260.135,H2437^3*1396.138889-H2437^2*3002770.071427+H2437*2152080038.43115-513963640099.415)))-$J$1</f>
        <v>70920179.7563477</v>
      </c>
      <c r="J2437" s="47" t="n">
        <f aca="false">I2437*100/$J$2</f>
        <v>80.6438546878819</v>
      </c>
      <c r="L2437" s="41" t="n">
        <f aca="false">[4]Plan1!$C2432</f>
        <v>-2.88</v>
      </c>
      <c r="M2437" s="41" t="n">
        <f aca="false">$O$5 + L2437</f>
        <v>835.9</v>
      </c>
      <c r="N2437" s="47" t="n">
        <f aca="false">IF(M2437&gt;$O$5,$O$2+$O$1,(M2437^3*3270.5936-M2437^2*8015778.389801+M2437*6549018422.82398-1783686174686.87))-$O$1</f>
        <v>25906486.5859375</v>
      </c>
      <c r="O2437" s="41" t="n">
        <f aca="false">N2437*100/$O$2</f>
        <v>66.2792580706106</v>
      </c>
      <c r="R2437" s="47" t="n">
        <f aca="false">SUM(D2437,I2437,N2437)</f>
        <v>212612753.838135</v>
      </c>
      <c r="S2437" s="41" t="n">
        <f aca="false">R2437*100/$R$2</f>
        <v>77.031273862619</v>
      </c>
      <c r="U2437" s="41" t="n">
        <f aca="false">[1]Plan1!$B2432</f>
        <v>10.48</v>
      </c>
    </row>
    <row r="2438" customFormat="false" ht="15" hidden="false" customHeight="false" outlineLevel="0" collapsed="false">
      <c r="A2438" s="46" t="n">
        <v>44436</v>
      </c>
      <c r="B2438" s="41" t="n">
        <f aca="false">[2]Plan1!$C2433</f>
        <v>-3.17</v>
      </c>
      <c r="C2438" s="41" t="n">
        <f aca="false">$E$5 + B2438</f>
        <v>777.83</v>
      </c>
      <c r="D2438" s="47" t="n">
        <f aca="false">IF(C2438&gt;$E$5,$E$2+$E$1,(IF(C2438&gt;764.99,C2438^3*3486.59308-C2438^2*7860012.00812+C2438*5908819377.96283-1481278321001.59,IF(C2438&gt;752.99,C2438^3*3588.471445-C2438^2*8028757.56264+C2438*5988077680.84934-1488767378546.26,C2438^3*899.851852-C2438^2*1969009.674601+C2438*1435480406.01138-348666163343.76))))-$E$1</f>
        <v>115398301.947998</v>
      </c>
      <c r="E2438" s="47" t="n">
        <f aca="false">D2438*100/$E$2</f>
        <v>77.4594204930314</v>
      </c>
      <c r="G2438" s="41" t="n">
        <f aca="false">[3]Plan1!$C2433</f>
        <v>-2.44</v>
      </c>
      <c r="H2438" s="41" t="n">
        <f aca="false">$J$5 + G2438</f>
        <v>757.56</v>
      </c>
      <c r="I2438" s="47" t="n">
        <f aca="false">IF(H2438&gt;$J$5,$J$2+$J$1,(IF(H2438&gt;739.99,H2438^3*2498.244218-H2438^2*5471052.355142+H2438*3994605728.77515-972400879260.135,H2438^3*1396.138889-H2438^2*3002770.071427+H2438*2152080038.43115-513963640099.415)))-$J$1</f>
        <v>70789884.6418457</v>
      </c>
      <c r="J2438" s="47" t="n">
        <f aca="false">I2438*100/$J$2</f>
        <v>80.4956951609808</v>
      </c>
      <c r="L2438" s="41" t="n">
        <f aca="false">[4]Plan1!$C2433</f>
        <v>-2.91</v>
      </c>
      <c r="M2438" s="41" t="n">
        <f aca="false">$O$5 + L2438</f>
        <v>835.87</v>
      </c>
      <c r="N2438" s="47" t="n">
        <f aca="false">IF(M2438&gt;$O$5,$O$2+$O$1,(M2438^3*3270.5936-M2438^2*8015778.389801+M2438*6549018422.82398-1783686174686.87))-$O$1</f>
        <v>25786232.8037109</v>
      </c>
      <c r="O2438" s="41" t="n">
        <f aca="false">N2438*100/$O$2</f>
        <v>65.9716003170313</v>
      </c>
      <c r="R2438" s="47" t="n">
        <f aca="false">SUM(D2438,I2438,N2438)</f>
        <v>211974419.393555</v>
      </c>
      <c r="S2438" s="41" t="n">
        <f aca="false">R2438*100/$R$2</f>
        <v>76.8000002700017</v>
      </c>
      <c r="U2438" s="41" t="n">
        <f aca="false">[1]Plan1!$B2433</f>
        <v>10.28</v>
      </c>
    </row>
    <row r="2439" customFormat="false" ht="15" hidden="false" customHeight="false" outlineLevel="0" collapsed="false">
      <c r="A2439" s="46" t="n">
        <v>44437</v>
      </c>
      <c r="B2439" s="41" t="n">
        <f aca="false">[2]Plan1!$C2434</f>
        <v>-3.2</v>
      </c>
      <c r="C2439" s="41" t="n">
        <f aca="false">$E$5 + B2439</f>
        <v>777.8</v>
      </c>
      <c r="D2439" s="47" t="n">
        <f aca="false">IF(C2439&gt;$E$5,$E$2+$E$1,(IF(C2439&gt;764.99,C2439^3*3486.59308-C2439^2*7860012.00812+C2439*5908819377.96283-1481278321001.59,IF(C2439&gt;752.99,C2439^3*3588.471445-C2439^2*8028757.56264+C2439*5988077680.84934-1488767378546.26,C2439^3*899.851852-C2439^2*1969009.674601+C2439*1435480406.01138-348666163343.76))))-$E$1</f>
        <v>115108042.287354</v>
      </c>
      <c r="E2439" s="47" t="n">
        <f aca="false">D2439*100/$E$2</f>
        <v>77.2645879458752</v>
      </c>
      <c r="G2439" s="41" t="n">
        <f aca="false">[3]Plan1!$C2434</f>
        <v>-2.46</v>
      </c>
      <c r="H2439" s="41" t="n">
        <f aca="false">$J$5 + G2439</f>
        <v>757.54</v>
      </c>
      <c r="I2439" s="47" t="n">
        <f aca="false">IF(H2439&gt;$J$5,$J$2+$J$1,(IF(H2439&gt;739.99,H2439^3*2498.244218-H2439^2*5471052.355142+H2439*3994605728.77515-972400879260.135,H2439^3*1396.138889-H2439^2*3002770.071427+H2439*2152080038.43115-513963640099.415)))-$J$1</f>
        <v>70659754.8532715</v>
      </c>
      <c r="J2439" s="47" t="n">
        <f aca="false">I2439*100/$J$2</f>
        <v>80.3477236274004</v>
      </c>
      <c r="L2439" s="41" t="n">
        <f aca="false">[4]Plan1!$C2434</f>
        <v>-2.94</v>
      </c>
      <c r="M2439" s="41" t="n">
        <f aca="false">$O$5 + L2439</f>
        <v>835.84</v>
      </c>
      <c r="N2439" s="47" t="n">
        <f aca="false">IF(M2439&gt;$O$5,$O$2+$O$1,(M2439^3*3270.5936-M2439^2*8015778.389801+M2439*6549018422.82398-1783686174686.87))-$O$1</f>
        <v>25666313.0917969</v>
      </c>
      <c r="O2439" s="41" t="n">
        <f aca="false">N2439*100/$O$2</f>
        <v>65.664797250265</v>
      </c>
      <c r="R2439" s="47" t="n">
        <f aca="false">SUM(D2439,I2439,N2439)</f>
        <v>211434110.232422</v>
      </c>
      <c r="S2439" s="41" t="n">
        <f aca="false">R2439*100/$R$2</f>
        <v>76.6042420089832</v>
      </c>
      <c r="U2439" s="41" t="n">
        <f aca="false">[1]Plan1!$B2434</f>
        <v>10.28</v>
      </c>
    </row>
    <row r="2440" customFormat="false" ht="15" hidden="false" customHeight="false" outlineLevel="0" collapsed="false">
      <c r="A2440" s="46" t="n">
        <v>44438</v>
      </c>
      <c r="B2440" s="41" t="n">
        <f aca="false">[2]Plan1!$C2435</f>
        <v>-3.24</v>
      </c>
      <c r="C2440" s="41" t="n">
        <f aca="false">$E$5 + B2440</f>
        <v>777.76</v>
      </c>
      <c r="D2440" s="47" t="n">
        <f aca="false">IF(C2440&gt;$E$5,$E$2+$E$1,(IF(C2440&gt;764.99,C2440^3*3486.59308-C2440^2*7860012.00812+C2440*5908819377.96283-1481278321001.59,IF(C2440&gt;752.99,C2440^3*3588.471445-C2440^2*8028757.56264+C2440*5988077680.84934-1488767378546.26,C2440^3*899.851852-C2440^2*1969009.674601+C2440*1435480406.01138-348666163343.76))))-$E$1</f>
        <v>114721801.002686</v>
      </c>
      <c r="E2440" s="47" t="n">
        <f aca="false">D2440*100/$E$2</f>
        <v>77.0053291389792</v>
      </c>
      <c r="G2440" s="41" t="n">
        <f aca="false">[3]Plan1!$C2435</f>
        <v>-2.48</v>
      </c>
      <c r="H2440" s="41" t="n">
        <f aca="false">$J$5 + G2440</f>
        <v>757.52</v>
      </c>
      <c r="I2440" s="47" t="n">
        <f aca="false">IF(H2440&gt;$J$5,$J$2+$J$1,(IF(H2440&gt;739.99,H2440^3*2498.244218-H2440^2*5471052.355142+H2440*3994605728.77515-972400879260.135,H2440^3*1396.138889-H2440^2*3002770.071427+H2440*2152080038.43115-513963640099.415)))-$J$1</f>
        <v>70529790.270752</v>
      </c>
      <c r="J2440" s="47" t="n">
        <f aca="false">I2440*100/$J$2</f>
        <v>80.1999399508322</v>
      </c>
      <c r="L2440" s="41" t="n">
        <f aca="false">[4]Plan1!$C2435</f>
        <v>-2.98</v>
      </c>
      <c r="M2440" s="41" t="n">
        <f aca="false">$O$5 + L2440</f>
        <v>835.8</v>
      </c>
      <c r="N2440" s="47" t="n">
        <f aca="false">IF(M2440&gt;$O$5,$O$2+$O$1,(M2440^3*3270.5936-M2440^2*8015778.389801+M2440*6549018422.82398-1783686174686.87))-$O$1</f>
        <v>25506938.894043</v>
      </c>
      <c r="O2440" s="41" t="n">
        <f aca="false">N2440*100/$O$2</f>
        <v>65.2570536703825</v>
      </c>
      <c r="R2440" s="47" t="n">
        <f aca="false">SUM(D2440,I2440,N2440)</f>
        <v>210758530.16748</v>
      </c>
      <c r="S2440" s="41" t="n">
        <f aca="false">R2440*100/$R$2</f>
        <v>76.3594740350063</v>
      </c>
      <c r="U2440" s="41" t="n">
        <f aca="false">[1]Plan1!$B2435</f>
        <v>10.48</v>
      </c>
    </row>
    <row r="2441" customFormat="false" ht="15" hidden="false" customHeight="false" outlineLevel="0" collapsed="false">
      <c r="A2441" s="46" t="n">
        <v>44439</v>
      </c>
      <c r="B2441" s="41" t="n">
        <f aca="false">[2]Plan1!$C2436</f>
        <v>-3.3</v>
      </c>
      <c r="C2441" s="41" t="n">
        <f aca="false">$E$5 + B2441</f>
        <v>777.7</v>
      </c>
      <c r="D2441" s="47" t="n">
        <f aca="false">IF(C2441&gt;$E$5,$E$2+$E$1,(IF(C2441&gt;764.99,C2441^3*3486.59308-C2441^2*7860012.00812+C2441*5908819377.96283-1481278321001.59,IF(C2441&gt;752.99,C2441^3*3588.471445-C2441^2*8028757.56264+C2441*5988077680.84934-1488767378546.26,C2441^3*899.851852-C2441^2*1969009.674601+C2441*1435480406.01138-348666163343.76))))-$E$1</f>
        <v>114144089.77124</v>
      </c>
      <c r="E2441" s="47" t="n">
        <f aca="false">D2441*100/$E$2</f>
        <v>76.6175489338577</v>
      </c>
      <c r="G2441" s="41" t="n">
        <f aca="false">[3]Plan1!$C2436</f>
        <v>-2.51</v>
      </c>
      <c r="H2441" s="41" t="n">
        <f aca="false">$J$5 + G2441</f>
        <v>757.49</v>
      </c>
      <c r="I2441" s="47" t="n">
        <f aca="false">IF(H2441&gt;$J$5,$J$2+$J$1,(IF(H2441&gt;739.99,H2441^3*2498.244218-H2441^2*5471052.355142+H2441*3994605728.77515-972400879260.135,H2441^3*1396.138889-H2441^2*3002770.071427+H2441*2152080038.43115-513963640099.415)))-$J$1</f>
        <v>70335152.8952637</v>
      </c>
      <c r="J2441" s="47" t="n">
        <f aca="false">I2441*100/$J$2</f>
        <v>79.9786163687483</v>
      </c>
      <c r="L2441" s="41" t="n">
        <f aca="false">[4]Plan1!$C2436</f>
        <v>-3</v>
      </c>
      <c r="M2441" s="41" t="n">
        <f aca="false">$O$5 + L2441</f>
        <v>835.78</v>
      </c>
      <c r="N2441" s="47" t="n">
        <f aca="false">IF(M2441&gt;$O$5,$O$2+$O$1,(M2441^3*3270.5936-M2441^2*8015778.389801+M2441*6549018422.82398-1783686174686.87))-$O$1</f>
        <v>25427473.7626953</v>
      </c>
      <c r="O2441" s="41" t="n">
        <f aca="false">N2441*100/$O$2</f>
        <v>65.0537497630489</v>
      </c>
      <c r="R2441" s="47" t="n">
        <f aca="false">SUM(D2441,I2441,N2441)</f>
        <v>209906716.429199</v>
      </c>
      <c r="S2441" s="41" t="n">
        <f aca="false">R2441*100/$R$2</f>
        <v>76.0508552143148</v>
      </c>
      <c r="U2441" s="41" t="n">
        <f aca="false">[1]Plan1!$B2436</f>
        <v>10.08</v>
      </c>
    </row>
    <row r="2442" customFormat="false" ht="15" hidden="false" customHeight="false" outlineLevel="0" collapsed="false">
      <c r="A2442" s="46" t="n">
        <v>44440</v>
      </c>
      <c r="B2442" s="41" t="n">
        <f aca="false">[2]Plan1!$C2437</f>
        <v>-3.32</v>
      </c>
      <c r="C2442" s="41" t="n">
        <f aca="false">$E$5 + B2442</f>
        <v>777.68</v>
      </c>
      <c r="D2442" s="47" t="n">
        <f aca="false">IF(C2442&gt;$E$5,$E$2+$E$1,(IF(C2442&gt;764.99,C2442^3*3486.59308-C2442^2*7860012.00812+C2442*5908819377.96283-1481278321001.59,IF(C2442&gt;752.99,C2442^3*3588.471445-C2442^2*8028757.56264+C2442*5988077680.84934-1488767378546.26,C2442^3*899.851852-C2442^2*1969009.674601+C2442*1435480406.01138-348666163343.76))))-$E$1</f>
        <v>113951958.876709</v>
      </c>
      <c r="E2442" s="47" t="n">
        <f aca="false">D2442*100/$E$2</f>
        <v>76.4885838841301</v>
      </c>
      <c r="G2442" s="41" t="n">
        <f aca="false">[3]Plan1!$C2437</f>
        <v>-2.53</v>
      </c>
      <c r="H2442" s="41" t="n">
        <f aca="false">$J$5 + G2442</f>
        <v>757.47</v>
      </c>
      <c r="I2442" s="47" t="n">
        <f aca="false">IF(H2442&gt;$J$5,$J$2+$J$1,(IF(H2442&gt;739.99,H2442^3*2498.244218-H2442^2*5471052.355142+H2442*3994605728.77515-972400879260.135,H2442^3*1396.138889-H2442^2*3002770.071427+H2442*2152080038.43115-513963640099.415)))-$J$1</f>
        <v>70205600.8034668</v>
      </c>
      <c r="J2442" s="47" t="n">
        <f aca="false">I2442*100/$J$2</f>
        <v>79.8313017383952</v>
      </c>
      <c r="L2442" s="41" t="n">
        <f aca="false">[4]Plan1!$C2437</f>
        <v>-3.01</v>
      </c>
      <c r="M2442" s="41" t="n">
        <f aca="false">$O$5 + L2442</f>
        <v>835.77</v>
      </c>
      <c r="N2442" s="47" t="n">
        <f aca="false">IF(M2442&gt;$O$5,$O$2+$O$1,(M2442^3*3270.5936-M2442^2*8015778.389801+M2442*6549018422.82398-1783686174686.87))-$O$1</f>
        <v>25387796.6210938</v>
      </c>
      <c r="O2442" s="41" t="n">
        <f aca="false">N2442*100/$O$2</f>
        <v>64.9522396065485</v>
      </c>
      <c r="R2442" s="47" t="n">
        <f aca="false">SUM(D2442,I2442,N2442)</f>
        <v>209545356.30127</v>
      </c>
      <c r="S2442" s="41" t="n">
        <f aca="false">R2442*100/$R$2</f>
        <v>75.9199315962577</v>
      </c>
      <c r="U2442" s="41" t="n">
        <f aca="false">[1]Plan1!$B2437</f>
        <v>10.08</v>
      </c>
    </row>
    <row r="2443" customFormat="false" ht="15" hidden="false" customHeight="false" outlineLevel="0" collapsed="false">
      <c r="A2443" s="46" t="n">
        <v>44441</v>
      </c>
      <c r="B2443" s="41" t="n">
        <f aca="false">[2]Plan1!$C2438</f>
        <v>-3.35</v>
      </c>
      <c r="C2443" s="41" t="n">
        <f aca="false">$E$5 + B2443</f>
        <v>777.65</v>
      </c>
      <c r="D2443" s="47" t="n">
        <f aca="false">IF(C2443&gt;$E$5,$E$2+$E$1,(IF(C2443&gt;764.99,C2443^3*3486.59308-C2443^2*7860012.00812+C2443*5908819377.96283-1481278321001.59,IF(C2443&gt;752.99,C2443^3*3588.471445-C2443^2*8028757.56264+C2443*5988077680.84934-1488767378546.26,C2443^3*899.851852-C2443^2*1969009.674601+C2443*1435480406.01138-348666163343.76))))-$E$1</f>
        <v>113664174.007568</v>
      </c>
      <c r="E2443" s="47" t="n">
        <f aca="false">D2443*100/$E$2</f>
        <v>76.2954125045344</v>
      </c>
      <c r="G2443" s="41" t="n">
        <f aca="false">[3]Plan1!$C2438</f>
        <v>-2.55</v>
      </c>
      <c r="H2443" s="41" t="n">
        <f aca="false">$J$5 + G2443</f>
        <v>757.45</v>
      </c>
      <c r="I2443" s="47" t="n">
        <f aca="false">IF(H2443&gt;$J$5,$J$2+$J$1,(IF(H2443&gt;739.99,H2443^3*2498.244218-H2443^2*5471052.355142+H2443*3994605728.77515-972400879260.135,H2443^3*1396.138889-H2443^2*3002770.071427+H2443*2152080038.43115-513963640099.415)))-$J$1</f>
        <v>70076213.4968262</v>
      </c>
      <c r="J2443" s="47" t="n">
        <f aca="false">I2443*100/$J$2</f>
        <v>79.6841744864476</v>
      </c>
      <c r="L2443" s="41" t="n">
        <f aca="false">[4]Plan1!$C2438</f>
        <v>-3.03</v>
      </c>
      <c r="M2443" s="41" t="n">
        <f aca="false">$O$5 + L2443</f>
        <v>835.75</v>
      </c>
      <c r="N2443" s="47" t="n">
        <f aca="false">IF(M2443&gt;$O$5,$O$2+$O$1,(M2443^3*3270.5936-M2443^2*8015778.389801+M2443*6549018422.82398-1783686174686.87))-$O$1</f>
        <v>25308553.0854492</v>
      </c>
      <c r="O2443" s="41" t="n">
        <f aca="false">N2443*100/$O$2</f>
        <v>64.749502630541</v>
      </c>
      <c r="R2443" s="47" t="n">
        <f aca="false">SUM(D2443,I2443,N2443)</f>
        <v>209048940.589844</v>
      </c>
      <c r="S2443" s="41" t="n">
        <f aca="false">R2443*100/$R$2</f>
        <v>75.7400762774857</v>
      </c>
      <c r="U2443" s="41" t="n">
        <f aca="false">[1]Plan1!$B2438</f>
        <v>10.48</v>
      </c>
    </row>
    <row r="2444" customFormat="false" ht="15" hidden="false" customHeight="false" outlineLevel="0" collapsed="false">
      <c r="A2444" s="46" t="n">
        <v>44442</v>
      </c>
      <c r="B2444" s="41" t="n">
        <f aca="false">[2]Plan1!$C2439</f>
        <v>-3.38</v>
      </c>
      <c r="C2444" s="41" t="n">
        <f aca="false">$E$5 + B2444</f>
        <v>777.62</v>
      </c>
      <c r="D2444" s="47" t="n">
        <f aca="false">IF(C2444&gt;$E$5,$E$2+$E$1,(IF(C2444&gt;764.99,C2444^3*3486.59308-C2444^2*7860012.00812+C2444*5908819377.96283-1481278321001.59,IF(C2444&gt;752.99,C2444^3*3588.471445-C2444^2*8028757.56264+C2444*5988077680.84934-1488767378546.26,C2444^3*899.851852-C2444^2*1969009.674601+C2444*1435480406.01138-348666163343.76))))-$E$1</f>
        <v>113376882.403076</v>
      </c>
      <c r="E2444" s="47" t="n">
        <f aca="false">D2444*100/$E$2</f>
        <v>76.1025722216115</v>
      </c>
      <c r="G2444" s="41" t="n">
        <f aca="false">[3]Plan1!$C2439</f>
        <v>-2.58</v>
      </c>
      <c r="H2444" s="41" t="n">
        <f aca="false">$J$5 + G2444</f>
        <v>757.42</v>
      </c>
      <c r="I2444" s="47" t="n">
        <f aca="false">IF(H2444&gt;$J$5,$J$2+$J$1,(IF(H2444&gt;739.99,H2444^3*2498.244218-H2444^2*5471052.355142+H2444*3994605728.77515-972400879260.135,H2444^3*1396.138889-H2444^2*3002770.071427+H2444*2152080038.43115-513963640099.415)))-$J$1</f>
        <v>69882441.2497559</v>
      </c>
      <c r="J2444" s="47" t="n">
        <f aca="false">I2444*100/$J$2</f>
        <v>79.4638346482102</v>
      </c>
      <c r="L2444" s="41" t="n">
        <f aca="false">[4]Plan1!$C2439</f>
        <v>-3.06</v>
      </c>
      <c r="M2444" s="41" t="n">
        <f aca="false">$O$5 + L2444</f>
        <v>835.72</v>
      </c>
      <c r="N2444" s="47" t="n">
        <f aca="false">IF(M2444&gt;$O$5,$O$2+$O$1,(M2444^3*3270.5936-M2444^2*8015778.389801+M2444*6549018422.82398-1783686174686.87))-$O$1</f>
        <v>25189964.3583984</v>
      </c>
      <c r="O2444" s="41" t="n">
        <f aca="false">N2444*100/$O$2</f>
        <v>64.4461047607299</v>
      </c>
      <c r="R2444" s="47" t="n">
        <f aca="false">SUM(D2444,I2444,N2444)</f>
        <v>208449288.01123</v>
      </c>
      <c r="S2444" s="41" t="n">
        <f aca="false">R2444*100/$R$2</f>
        <v>75.5228174293135</v>
      </c>
      <c r="U2444" s="41" t="n">
        <f aca="false">[1]Plan1!$B2439</f>
        <v>10.08</v>
      </c>
    </row>
    <row r="2445" customFormat="false" ht="15" hidden="false" customHeight="false" outlineLevel="0" collapsed="false">
      <c r="A2445" s="46" t="n">
        <v>44443</v>
      </c>
      <c r="B2445" s="41" t="n">
        <f aca="false">[2]Plan1!$C2440</f>
        <v>-3.41</v>
      </c>
      <c r="C2445" s="41" t="n">
        <f aca="false">$E$5 + B2445</f>
        <v>777.59</v>
      </c>
      <c r="D2445" s="47" t="n">
        <f aca="false">IF(C2445&gt;$E$5,$E$2+$E$1,(IF(C2445&gt;764.99,C2445^3*3486.59308-C2445^2*7860012.00812+C2445*5908819377.96283-1481278321001.59,IF(C2445&gt;752.99,C2445^3*3588.471445-C2445^2*8028757.56264+C2445*5988077680.84934-1488767378546.26,C2445^3*899.851852-C2445^2*1969009.674601+C2445*1435480406.01138-348666163343.76))))-$E$1</f>
        <v>113090083.495361</v>
      </c>
      <c r="E2445" s="47" t="n">
        <f aca="false">D2445*100/$E$2</f>
        <v>75.9100626541862</v>
      </c>
      <c r="G2445" s="41" t="n">
        <f aca="false">[3]Plan1!$C2440</f>
        <v>-2.6</v>
      </c>
      <c r="H2445" s="41" t="n">
        <f aca="false">$J$5 + G2445</f>
        <v>757.4</v>
      </c>
      <c r="I2445" s="47" t="n">
        <f aca="false">IF(H2445&gt;$J$5,$J$2+$J$1,(IF(H2445&gt;739.99,H2445^3*2498.244218-H2445^2*5471052.355142+H2445*3994605728.77515-972400879260.135,H2445^3*1396.138889-H2445^2*3002770.071427+H2445*2152080038.43115-513963640099.415)))-$J$1</f>
        <v>69753465.3840332</v>
      </c>
      <c r="J2445" s="47" t="n">
        <f aca="false">I2445*100/$J$2</f>
        <v>79.3171752487372</v>
      </c>
      <c r="L2445" s="41" t="n">
        <f aca="false">[4]Plan1!$C2440</f>
        <v>-3.08</v>
      </c>
      <c r="M2445" s="41" t="n">
        <f aca="false">$O$5 + L2445</f>
        <v>835.7</v>
      </c>
      <c r="N2445" s="47" t="n">
        <f aca="false">IF(M2445&gt;$O$5,$O$2+$O$1,(M2445^3*3270.5936-M2445^2*8015778.389801+M2445*6549018422.82398-1783686174686.87))-$O$1</f>
        <v>25111089.3632813</v>
      </c>
      <c r="O2445" s="41" t="n">
        <f aca="false">N2445*100/$O$2</f>
        <v>64.2443106602698</v>
      </c>
      <c r="R2445" s="47" t="n">
        <f aca="false">SUM(D2445,I2445,N2445)</f>
        <v>207954638.242676</v>
      </c>
      <c r="S2445" s="41" t="n">
        <f aca="false">R2445*100/$R$2</f>
        <v>75.3436019255408</v>
      </c>
      <c r="U2445" s="41" t="n">
        <f aca="false">[1]Plan1!$B2440</f>
        <v>10.08</v>
      </c>
    </row>
    <row r="2446" customFormat="false" ht="15" hidden="false" customHeight="false" outlineLevel="0" collapsed="false">
      <c r="A2446" s="46" t="n">
        <v>44444</v>
      </c>
      <c r="B2446" s="41" t="n">
        <f aca="false">[2]Plan1!$C2441</f>
        <v>-3.46</v>
      </c>
      <c r="C2446" s="41" t="n">
        <f aca="false">$E$5 + B2446</f>
        <v>777.54</v>
      </c>
      <c r="D2446" s="47" t="n">
        <f aca="false">IF(C2446&gt;$E$5,$E$2+$E$1,(IF(C2446&gt;764.99,C2446^3*3486.59308-C2446^2*7860012.00812+C2446*5908819377.96283-1481278321001.59,IF(C2446&gt;752.99,C2446^3*3588.471445-C2446^2*8028757.56264+C2446*5988077680.84934-1488767378546.26,C2446^3*899.851852-C2446^2*1969009.674601+C2446*1435480406.01138-348666163343.76))))-$E$1</f>
        <v>112613178.668701</v>
      </c>
      <c r="E2446" s="47" t="n">
        <f aca="false">D2446*100/$E$2</f>
        <v>75.5899472722452</v>
      </c>
      <c r="G2446" s="41" t="n">
        <f aca="false">[3]Plan1!$C2441</f>
        <v>-2.63</v>
      </c>
      <c r="H2446" s="41" t="n">
        <f aca="false">$J$5 + G2446</f>
        <v>757.37</v>
      </c>
      <c r="I2446" s="47" t="n">
        <f aca="false">IF(H2446&gt;$J$5,$J$2+$J$1,(IF(H2446&gt;739.99,H2446^3*2498.244218-H2446^2*5471052.355142+H2446*3994605728.77515-972400879260.135,H2446^3*1396.138889-H2446^2*3002770.071427+H2446*2152080038.43115-513963640099.415)))-$J$1</f>
        <v>69560309.736084</v>
      </c>
      <c r="J2446" s="47" t="n">
        <f aca="false">I2446*100/$J$2</f>
        <v>79.0975365498665</v>
      </c>
      <c r="L2446" s="41" t="n">
        <f aca="false">[4]Plan1!$C2441</f>
        <v>-3.11</v>
      </c>
      <c r="M2446" s="41" t="n">
        <f aca="false">$O$5 + L2446</f>
        <v>835.67</v>
      </c>
      <c r="N2446" s="47" t="n">
        <f aca="false">IF(M2446&gt;$O$5,$O$2+$O$1,(M2446^3*3270.5936-M2446^2*8015778.389801+M2446*6549018422.82398-1783686174686.87))-$O$1</f>
        <v>24993052.7119141</v>
      </c>
      <c r="O2446" s="41" t="n">
        <f aca="false">N2446*100/$O$2</f>
        <v>63.9423252230781</v>
      </c>
      <c r="R2446" s="47" t="n">
        <f aca="false">SUM(D2446,I2446,N2446)</f>
        <v>207166541.116699</v>
      </c>
      <c r="S2446" s="41" t="n">
        <f aca="false">R2446*100/$R$2</f>
        <v>75.0580681349025</v>
      </c>
      <c r="U2446" s="41" t="n">
        <f aca="false">[1]Plan1!$B2441</f>
        <v>10.28</v>
      </c>
    </row>
    <row r="2447" customFormat="false" ht="15" hidden="false" customHeight="false" outlineLevel="0" collapsed="false">
      <c r="A2447" s="46" t="n">
        <v>44445</v>
      </c>
      <c r="B2447" s="41" t="n">
        <f aca="false">[2]Plan1!$C2442</f>
        <v>-3.49</v>
      </c>
      <c r="C2447" s="41" t="n">
        <f aca="false">$E$5 + B2447</f>
        <v>777.51</v>
      </c>
      <c r="D2447" s="47" t="n">
        <f aca="false">IF(C2447&gt;$E$5,$E$2+$E$1,(IF(C2447&gt;764.99,C2447^3*3486.59308-C2447^2*7860012.00812+C2447*5908819377.96283-1481278321001.59,IF(C2447&gt;752.99,C2447^3*3588.471445-C2447^2*8028757.56264+C2447*5988077680.84934-1488767378546.26,C2447^3*899.851852-C2447^2*1969009.674601+C2447*1435480406.01138-348666163343.76))))-$E$1</f>
        <v>112327690.863037</v>
      </c>
      <c r="E2447" s="47" t="n">
        <f aca="false">D2447*100/$E$2</f>
        <v>75.398317762874</v>
      </c>
      <c r="G2447" s="41" t="n">
        <f aca="false">[3]Plan1!$C2442</f>
        <v>-2.66</v>
      </c>
      <c r="H2447" s="41" t="n">
        <f aca="false">$J$5 + G2447</f>
        <v>757.34</v>
      </c>
      <c r="I2447" s="47" t="n">
        <f aca="false">IF(H2447&gt;$J$5,$J$2+$J$1,(IF(H2447&gt;739.99,H2447^3*2498.244218-H2447^2*5471052.355142+H2447*3994605728.77515-972400879260.135,H2447^3*1396.138889-H2447^2*3002770.071427+H2447*2152080038.43115-513963640099.415)))-$J$1</f>
        <v>69367523.5080566</v>
      </c>
      <c r="J2447" s="47" t="n">
        <f aca="false">I2447*100/$J$2</f>
        <v>78.8783179210887</v>
      </c>
      <c r="L2447" s="41" t="n">
        <f aca="false">[4]Plan1!$C2442</f>
        <v>-3.14</v>
      </c>
      <c r="M2447" s="41" t="n">
        <f aca="false">$O$5 + L2447</f>
        <v>835.64</v>
      </c>
      <c r="N2447" s="47" t="n">
        <f aca="false">IF(M2447&gt;$O$5,$O$2+$O$1,(M2447^3*3270.5936-M2447^2*8015778.389801+M2447*6549018422.82398-1783686174686.87))-$O$1</f>
        <v>24875346.5986328</v>
      </c>
      <c r="O2447" s="41" t="n">
        <f aca="false">N2447*100/$O$2</f>
        <v>63.6411854358369</v>
      </c>
      <c r="R2447" s="47" t="n">
        <f aca="false">SUM(D2447,I2447,N2447)</f>
        <v>206570560.969727</v>
      </c>
      <c r="S2447" s="41" t="n">
        <f aca="false">R2447*100/$R$2</f>
        <v>74.8421398376138</v>
      </c>
      <c r="U2447" s="41" t="n">
        <f aca="false">[1]Plan1!$B2442</f>
        <v>9.88</v>
      </c>
    </row>
    <row r="2448" customFormat="false" ht="15" hidden="false" customHeight="false" outlineLevel="0" collapsed="false">
      <c r="A2448" s="46" t="n">
        <v>44446</v>
      </c>
      <c r="B2448" s="41" t="n">
        <f aca="false">[2]Plan1!$C2443</f>
        <v>-3.52</v>
      </c>
      <c r="C2448" s="41" t="n">
        <f aca="false">$E$5 + B2448</f>
        <v>777.48</v>
      </c>
      <c r="D2448" s="47" t="n">
        <f aca="false">IF(C2448&gt;$E$5,$E$2+$E$1,(IF(C2448&gt;764.99,C2448^3*3486.59308-C2448^2*7860012.00812+C2448*5908819377.96283-1481278321001.59,IF(C2448&gt;752.99,C2448^3*3588.471445-C2448^2*8028757.56264+C2448*5988077680.84934-1488767378546.26,C2448^3*899.851852-C2448^2*1969009.674601+C2448*1435480406.01138-348666163343.76))))-$E$1</f>
        <v>112042693.685303</v>
      </c>
      <c r="E2448" s="47" t="n">
        <f aca="false">D2448*100/$E$2</f>
        <v>75.2070175803167</v>
      </c>
      <c r="G2448" s="41" t="n">
        <f aca="false">[3]Plan1!$C2443</f>
        <v>-2.68</v>
      </c>
      <c r="H2448" s="41" t="n">
        <f aca="false">$J$5 + G2448</f>
        <v>757.32</v>
      </c>
      <c r="I2448" s="47" t="n">
        <f aca="false">IF(H2448&gt;$J$5,$J$2+$J$1,(IF(H2448&gt;739.99,H2448^3*2498.244218-H2448^2*5471052.355142+H2448*3994605728.77515-972400879260.135,H2448^3*1396.138889-H2448^2*3002770.071427+H2448*2152080038.43115-513963640099.415)))-$J$1</f>
        <v>69239204.3894043</v>
      </c>
      <c r="J2448" s="47" t="n">
        <f aca="false">I2448*100/$J$2</f>
        <v>78.7324053135089</v>
      </c>
      <c r="L2448" s="41" t="n">
        <f aca="false">[4]Plan1!$C2443</f>
        <v>-3.17</v>
      </c>
      <c r="M2448" s="41" t="n">
        <f aca="false">$O$5 + L2448</f>
        <v>835.61</v>
      </c>
      <c r="N2448" s="47" t="n">
        <f aca="false">IF(M2448&gt;$O$5,$O$2+$O$1,(M2448^3*3270.5936-M2448^2*8015778.389801+M2448*6549018422.82398-1783686174686.87))-$O$1</f>
        <v>24757970.4941406</v>
      </c>
      <c r="O2448" s="41" t="n">
        <f aca="false">N2448*100/$O$2</f>
        <v>63.340889944391</v>
      </c>
      <c r="R2448" s="47" t="n">
        <f aca="false">SUM(D2448,I2448,N2448)</f>
        <v>206039868.568848</v>
      </c>
      <c r="S2448" s="41" t="n">
        <f aca="false">R2448*100/$R$2</f>
        <v>74.649865804514</v>
      </c>
      <c r="U2448" s="41" t="n">
        <f aca="false">[1]Plan1!$B2443</f>
        <v>9.88</v>
      </c>
    </row>
    <row r="2449" customFormat="false" ht="15" hidden="false" customHeight="false" outlineLevel="0" collapsed="false">
      <c r="A2449" s="46" t="n">
        <v>44447</v>
      </c>
      <c r="B2449" s="41" t="n">
        <f aca="false">[2]Plan1!$C2444</f>
        <v>-3.57</v>
      </c>
      <c r="C2449" s="41" t="n">
        <f aca="false">$E$5 + B2449</f>
        <v>777.43</v>
      </c>
      <c r="D2449" s="47" t="n">
        <f aca="false">IF(C2449&gt;$E$5,$E$2+$E$1,(IF(C2449&gt;764.99,C2449^3*3486.59308-C2449^2*7860012.00812+C2449*5908819377.96283-1481278321001.59,IF(C2449&gt;752.99,C2449^3*3588.471445-C2449^2*8028757.56264+C2449*5988077680.84934-1488767378546.26,C2449^3*899.851852-C2449^2*1969009.674601+C2449*1435480406.01138-348666163343.76))))-$E$1</f>
        <v>111568787.138916</v>
      </c>
      <c r="E2449" s="47" t="n">
        <f aca="false">D2449*100/$E$2</f>
        <v>74.8889147501077</v>
      </c>
      <c r="G2449" s="41" t="n">
        <f aca="false">[3]Plan1!$C2444</f>
        <v>-2.71</v>
      </c>
      <c r="H2449" s="41" t="n">
        <f aca="false">$J$5 + G2449</f>
        <v>757.29</v>
      </c>
      <c r="I2449" s="47" t="n">
        <f aca="false">IF(H2449&gt;$J$5,$J$2+$J$1,(IF(H2449&gt;739.99,H2449^3*2498.244218-H2449^2*5471052.355142+H2449*3994605728.77515-972400879260.135,H2449^3*1396.138889-H2449^2*3002770.071427+H2449*2152080038.43115-513963640099.415)))-$J$1</f>
        <v>69047032.9621582</v>
      </c>
      <c r="J2449" s="47" t="n">
        <f aca="false">I2449*100/$J$2</f>
        <v>78.5138857791924</v>
      </c>
      <c r="L2449" s="41" t="n">
        <f aca="false">[4]Plan1!$C2444</f>
        <v>-3.19</v>
      </c>
      <c r="M2449" s="41" t="n">
        <f aca="false">$O$5 + L2449</f>
        <v>835.59</v>
      </c>
      <c r="N2449" s="47" t="n">
        <f aca="false">IF(M2449&gt;$O$5,$O$2+$O$1,(M2449^3*3270.5936-M2449^2*8015778.389801+M2449*6549018422.82398-1783686174686.87))-$O$1</f>
        <v>24679902.8339844</v>
      </c>
      <c r="O2449" s="41" t="n">
        <f aca="false">N2449*100/$O$2</f>
        <v>63.1411613328982</v>
      </c>
      <c r="R2449" s="47" t="n">
        <f aca="false">SUM(D2449,I2449,N2449)</f>
        <v>205295722.935059</v>
      </c>
      <c r="S2449" s="41" t="n">
        <f aca="false">R2449*100/$R$2</f>
        <v>74.3802559853696</v>
      </c>
      <c r="U2449" s="41" t="n">
        <f aca="false">[1]Plan1!$B2444</f>
        <v>9.88</v>
      </c>
    </row>
    <row r="2450" customFormat="false" ht="15" hidden="false" customHeight="false" outlineLevel="0" collapsed="false">
      <c r="A2450" s="46" t="n">
        <v>44448</v>
      </c>
      <c r="B2450" s="41" t="n">
        <f aca="false">[2]Plan1!$C2445</f>
        <v>-3.6</v>
      </c>
      <c r="C2450" s="41" t="n">
        <f aca="false">$E$5 + B2450</f>
        <v>777.4</v>
      </c>
      <c r="D2450" s="47" t="n">
        <f aca="false">IF(C2450&gt;$E$5,$E$2+$E$1,(IF(C2450&gt;764.99,C2450^3*3486.59308-C2450^2*7860012.00812+C2450*5908819377.96283-1481278321001.59,IF(C2450&gt;752.99,C2450^3*3588.471445-C2450^2*8028757.56264+C2450*5988077680.84934-1488767378546.26,C2450^3*899.851852-C2450^2*1969009.674601+C2450*1435480406.01138-348666163343.76))))-$E$1</f>
        <v>111285095.540283</v>
      </c>
      <c r="E2450" s="47" t="n">
        <f aca="false">D2450*100/$E$2</f>
        <v>74.6984909184057</v>
      </c>
      <c r="G2450" s="41" t="n">
        <f aca="false">[3]Plan1!$C2445</f>
        <v>-2.73</v>
      </c>
      <c r="H2450" s="41" t="n">
        <f aca="false">$J$5 + G2450</f>
        <v>757.27</v>
      </c>
      <c r="I2450" s="47" t="n">
        <f aca="false">IF(H2450&gt;$J$5,$J$2+$J$1,(IF(H2450&gt;739.99,H2450^3*2498.244218-H2450^2*5471052.355142+H2450*3994605728.77515-972400879260.135,H2450^3*1396.138889-H2450^2*3002770.071427+H2450*2152080038.43115-513963640099.415)))-$J$1</f>
        <v>68919123.3356934</v>
      </c>
      <c r="J2450" s="47" t="n">
        <f aca="false">I2450*100/$J$2</f>
        <v>78.3684388081716</v>
      </c>
      <c r="L2450" s="41" t="n">
        <f aca="false">[4]Plan1!$C2445</f>
        <v>-3.22</v>
      </c>
      <c r="M2450" s="41" t="n">
        <f aca="false">$O$5 + L2450</f>
        <v>835.56</v>
      </c>
      <c r="N2450" s="47" t="n">
        <f aca="false">IF(M2450&gt;$O$5,$O$2+$O$1,(M2450^3*3270.5936-M2450^2*8015778.389801+M2450*6549018422.82398-1783686174686.87))-$O$1</f>
        <v>24563075.5654297</v>
      </c>
      <c r="O2450" s="41" t="n">
        <f aca="false">N2450*100/$O$2</f>
        <v>62.8422699854924</v>
      </c>
      <c r="R2450" s="47" t="n">
        <f aca="false">SUM(D2450,I2450,N2450)</f>
        <v>204767294.441406</v>
      </c>
      <c r="S2450" s="41" t="n">
        <f aca="false">R2450*100/$R$2</f>
        <v>74.1888021836737</v>
      </c>
      <c r="U2450" s="41" t="n">
        <f aca="false">[1]Plan1!$B2445</f>
        <v>10.08</v>
      </c>
    </row>
    <row r="2451" customFormat="false" ht="15" hidden="false" customHeight="false" outlineLevel="0" collapsed="false">
      <c r="A2451" s="46" t="n">
        <v>44449</v>
      </c>
      <c r="B2451" s="41" t="n">
        <f aca="false">[2]Plan1!$C2446</f>
        <v>-3.63</v>
      </c>
      <c r="C2451" s="41" t="n">
        <f aca="false">$E$5 + B2451</f>
        <v>777.37</v>
      </c>
      <c r="D2451" s="47" t="n">
        <f aca="false">IF(C2451&gt;$E$5,$E$2+$E$1,(IF(C2451&gt;764.99,C2451^3*3486.59308-C2451^2*7860012.00812+C2451*5908819377.96283-1481278321001.59,IF(C2451&gt;752.99,C2451^3*3588.471445-C2451^2*8028757.56264+C2451*5988077680.84934-1488767378546.26,C2451^3*899.851852-C2451^2*1969009.674601+C2451*1435480406.01138-348666163343.76))))-$E$1</f>
        <v>111001892.498779</v>
      </c>
      <c r="E2451" s="47" t="n">
        <f aca="false">D2451*100/$E$2</f>
        <v>74.5083950235229</v>
      </c>
      <c r="G2451" s="41" t="n">
        <f aca="false">[3]Plan1!$C2446</f>
        <v>-2.76</v>
      </c>
      <c r="H2451" s="41" t="n">
        <f aca="false">$J$5 + G2451</f>
        <v>757.24</v>
      </c>
      <c r="I2451" s="47" t="n">
        <f aca="false">IF(H2451&gt;$J$5,$J$2+$J$1,(IF(H2451&gt;739.99,H2451^3*2498.244218-H2451^2*5471052.355142+H2451*3994605728.77515-972400879260.135,H2451^3*1396.138889-H2451^2*3002770.071427+H2451*2152080038.43115-513963640099.415)))-$J$1</f>
        <v>68727565.5837402</v>
      </c>
      <c r="J2451" s="47" t="n">
        <f aca="false">I2451*100/$J$2</f>
        <v>78.1506170885156</v>
      </c>
      <c r="L2451" s="41" t="n">
        <f aca="false">[4]Plan1!$C2446</f>
        <v>-3.25</v>
      </c>
      <c r="M2451" s="41" t="n">
        <f aca="false">$O$5 + L2451</f>
        <v>835.53</v>
      </c>
      <c r="N2451" s="47" t="n">
        <f aca="false">IF(M2451&gt;$O$5,$O$2+$O$1,(M2451^3*3270.5936-M2451^2*8015778.389801+M2451*6549018422.82398-1783686174686.87))-$O$1</f>
        <v>24446576.8935547</v>
      </c>
      <c r="O2451" s="41" t="n">
        <f aca="false">N2451*100/$O$2</f>
        <v>62.5442193211358</v>
      </c>
      <c r="R2451" s="47" t="n">
        <f aca="false">SUM(D2451,I2451,N2451)</f>
        <v>204176034.976074</v>
      </c>
      <c r="S2451" s="41" t="n">
        <f aca="false">R2451*100/$R$2</f>
        <v>73.9745842264926</v>
      </c>
      <c r="U2451" s="41" t="n">
        <f aca="false">[1]Plan1!$B2446</f>
        <v>9.48</v>
      </c>
    </row>
    <row r="2452" customFormat="false" ht="15" hidden="false" customHeight="false" outlineLevel="0" collapsed="false">
      <c r="A2452" s="46" t="n">
        <v>44450</v>
      </c>
      <c r="B2452" s="41" t="n">
        <f aca="false">[2]Plan1!$C2447</f>
        <v>-3.67</v>
      </c>
      <c r="C2452" s="41" t="n">
        <f aca="false">$E$5 + B2452</f>
        <v>777.33</v>
      </c>
      <c r="D2452" s="47" t="n">
        <f aca="false">IF(C2452&gt;$E$5,$E$2+$E$1,(IF(C2452&gt;764.99,C2452^3*3486.59308-C2452^2*7860012.00812+C2452*5908819377.96283-1481278321001.59,IF(C2452&gt;752.99,C2452^3*3588.471445-C2452^2*8028757.56264+C2452*5988077680.84934-1488767378546.26,C2452^3*899.851852-C2452^2*1969009.674601+C2452*1435480406.01138-348666163343.76))))-$E$1</f>
        <v>110625047.444092</v>
      </c>
      <c r="E2452" s="47" t="n">
        <f aca="false">D2452*100/$E$2</f>
        <v>74.2554432984195</v>
      </c>
      <c r="G2452" s="41" t="n">
        <f aca="false">[3]Plan1!$C2447</f>
        <v>-2.8</v>
      </c>
      <c r="H2452" s="41" t="n">
        <f aca="false">$J$5 + G2452</f>
        <v>757.2</v>
      </c>
      <c r="I2452" s="47" t="n">
        <f aca="false">IF(H2452&gt;$J$5,$J$2+$J$1,(IF(H2452&gt;739.99,H2452^3*2498.244218-H2452^2*5471052.355142+H2452*3994605728.77515-972400879260.135,H2452^3*1396.138889-H2452^2*3002770.071427+H2452*2152080038.43115-513963640099.415)))-$J$1</f>
        <v>68472727.1044922</v>
      </c>
      <c r="J2452" s="47" t="n">
        <f aca="false">I2452*100/$J$2</f>
        <v>77.8608383913949</v>
      </c>
      <c r="L2452" s="41" t="n">
        <f aca="false">[4]Plan1!$C2447</f>
        <v>-3.27</v>
      </c>
      <c r="M2452" s="41" t="n">
        <f aca="false">$O$5 + L2452</f>
        <v>835.51</v>
      </c>
      <c r="N2452" s="47" t="n">
        <f aca="false">IF(M2452&gt;$O$5,$O$2+$O$1,(M2452^3*3270.5936-M2452^2*8015778.389801+M2452*6549018422.82398-1783686174686.87))-$O$1</f>
        <v>24369093.4042969</v>
      </c>
      <c r="O2452" s="41" t="n">
        <f aca="false">N2452*100/$O$2</f>
        <v>62.3459852547874</v>
      </c>
      <c r="R2452" s="47" t="n">
        <f aca="false">SUM(D2452,I2452,N2452)</f>
        <v>203466867.952881</v>
      </c>
      <c r="S2452" s="41" t="n">
        <f aca="false">R2452*100/$R$2</f>
        <v>73.7176474332298</v>
      </c>
      <c r="U2452" s="41" t="n">
        <f aca="false">[1]Plan1!$B2447</f>
        <v>9.68</v>
      </c>
    </row>
    <row r="2453" customFormat="false" ht="15" hidden="false" customHeight="false" outlineLevel="0" collapsed="false">
      <c r="A2453" s="46" t="n">
        <v>44451</v>
      </c>
      <c r="B2453" s="41" t="n">
        <f aca="false">[2]Plan1!$C2448</f>
        <v>-3.71</v>
      </c>
      <c r="C2453" s="41" t="n">
        <f aca="false">$E$5 + B2453</f>
        <v>777.29</v>
      </c>
      <c r="D2453" s="47" t="n">
        <f aca="false">IF(C2453&gt;$E$5,$E$2+$E$1,(IF(C2453&gt;764.99,C2453^3*3486.59308-C2453^2*7860012.00812+C2453*5908819377.96283-1481278321001.59,IF(C2453&gt;752.99,C2453^3*3588.471445-C2453^2*8028757.56264+C2453*5988077680.84934-1488767378546.26,C2453^3*899.851852-C2453^2*1969009.674601+C2453*1435480406.01138-348666163343.76))))-$E$1</f>
        <v>110249068.591553</v>
      </c>
      <c r="E2453" s="47" t="n">
        <f aca="false">D2453*100/$E$2</f>
        <v>74.003072998825</v>
      </c>
      <c r="G2453" s="41" t="n">
        <f aca="false">[3]Plan1!$C2448</f>
        <v>-2.83</v>
      </c>
      <c r="H2453" s="41" t="n">
        <f aca="false">$J$5 + G2453</f>
        <v>757.17</v>
      </c>
      <c r="I2453" s="47" t="n">
        <f aca="false">IF(H2453&gt;$J$5,$J$2+$J$1,(IF(H2453&gt;739.99,H2453^3*2498.244218-H2453^2*5471052.355142+H2453*3994605728.77515-972400879260.135,H2453^3*1396.138889-H2453^2*3002770.071427+H2453*2152080038.43115-513963640099.415)))-$J$1</f>
        <v>68282026.6115723</v>
      </c>
      <c r="J2453" s="47" t="n">
        <f aca="false">I2453*100/$J$2</f>
        <v>77.6439914672503</v>
      </c>
      <c r="L2453" s="41" t="n">
        <f aca="false">[4]Plan1!$C2448</f>
        <v>-3.3</v>
      </c>
      <c r="M2453" s="41" t="n">
        <f aca="false">$O$5 + L2453</f>
        <v>835.48</v>
      </c>
      <c r="N2453" s="47" t="n">
        <f aca="false">IF(M2453&gt;$O$5,$O$2+$O$1,(M2453^3*3270.5936-M2453^2*8015778.389801+M2453*6549018422.82398-1783686174686.87))-$O$1</f>
        <v>24253141.2158203</v>
      </c>
      <c r="O2453" s="41" t="n">
        <f aca="false">N2453*100/$O$2</f>
        <v>62.0493327157255</v>
      </c>
      <c r="R2453" s="47" t="n">
        <f aca="false">SUM(D2453,I2453,N2453)</f>
        <v>202784236.418945</v>
      </c>
      <c r="S2453" s="41" t="n">
        <f aca="false">R2453*100/$R$2</f>
        <v>73.470324656545</v>
      </c>
      <c r="U2453" s="41" t="n">
        <f aca="false">[1]Plan1!$B2448</f>
        <v>9.68</v>
      </c>
    </row>
    <row r="2454" customFormat="false" ht="15" hidden="false" customHeight="false" outlineLevel="0" collapsed="false">
      <c r="A2454" s="46" t="n">
        <v>44452</v>
      </c>
      <c r="B2454" s="41" t="n">
        <f aca="false">[2]Plan1!$C2449</f>
        <v>-3.8</v>
      </c>
      <c r="C2454" s="41" t="n">
        <f aca="false">$E$5 + B2454</f>
        <v>777.2</v>
      </c>
      <c r="D2454" s="47" t="n">
        <f aca="false">IF(C2454&gt;$E$5,$E$2+$E$1,(IF(C2454&gt;764.99,C2454^3*3486.59308-C2454^2*7860012.00812+C2454*5908819377.96283-1481278321001.59,IF(C2454&gt;752.99,C2454^3*3588.471445-C2454^2*8028757.56264+C2454*5988077680.84934-1488767378546.26,C2454^3*899.851852-C2454^2*1969009.674601+C2454*1435480406.01138-348666163343.76))))-$E$1</f>
        <v>109406276.289795</v>
      </c>
      <c r="E2454" s="47" t="n">
        <f aca="false">D2454*100/$E$2</f>
        <v>73.4373610066367</v>
      </c>
      <c r="G2454" s="41" t="n">
        <f aca="false">[3]Plan1!$C2449</f>
        <v>-2.87</v>
      </c>
      <c r="H2454" s="41" t="n">
        <f aca="false">$J$5 + G2454</f>
        <v>757.13</v>
      </c>
      <c r="I2454" s="47" t="n">
        <f aca="false">IF(H2454&gt;$J$5,$J$2+$J$1,(IF(H2454&gt;739.99,H2454^3*2498.244218-H2454^2*5471052.355142+H2454*3994605728.77515-972400879260.135,H2454^3*1396.138889-H2454^2*3002770.071427+H2454*2152080038.43115-513963640099.415)))-$J$1</f>
        <v>68028329.6740723</v>
      </c>
      <c r="J2454" s="47" t="n">
        <f aca="false">I2454*100/$J$2</f>
        <v>77.3555108255937</v>
      </c>
      <c r="L2454" s="41" t="n">
        <f aca="false">[4]Plan1!$C2449</f>
        <v>-3.33</v>
      </c>
      <c r="M2454" s="41" t="n">
        <f aca="false">$O$5 + L2454</f>
        <v>835.45</v>
      </c>
      <c r="N2454" s="47" t="n">
        <f aca="false">IF(M2454&gt;$O$5,$O$2+$O$1,(M2454^3*3270.5936-M2454^2*8015778.389801+M2454*6549018422.82398-1783686174686.87))-$O$1</f>
        <v>24137516.2080078</v>
      </c>
      <c r="O2454" s="41" t="n">
        <f aca="false">N2454*100/$O$2</f>
        <v>61.7535172369728</v>
      </c>
      <c r="R2454" s="47" t="n">
        <f aca="false">SUM(D2454,I2454,N2454)</f>
        <v>201572122.171875</v>
      </c>
      <c r="S2454" s="41" t="n">
        <f aca="false">R2454*100/$R$2</f>
        <v>73.0311661261497</v>
      </c>
      <c r="U2454" s="41" t="n">
        <f aca="false">[1]Plan1!$B2449</f>
        <v>9.48</v>
      </c>
    </row>
    <row r="2455" customFormat="false" ht="15" hidden="false" customHeight="false" outlineLevel="0" collapsed="false">
      <c r="A2455" s="46" t="n">
        <v>44453</v>
      </c>
      <c r="B2455" s="41" t="n">
        <f aca="false">[2]Plan1!$C2450</f>
        <v>-3.8</v>
      </c>
      <c r="C2455" s="41" t="n">
        <f aca="false">$E$5 + B2455</f>
        <v>777.2</v>
      </c>
      <c r="D2455" s="47" t="n">
        <f aca="false">IF(C2455&gt;$E$5,$E$2+$E$1,(IF(C2455&gt;764.99,C2455^3*3486.59308-C2455^2*7860012.00812+C2455*5908819377.96283-1481278321001.59,IF(C2455&gt;752.99,C2455^3*3588.471445-C2455^2*8028757.56264+C2455*5988077680.84934-1488767378546.26,C2455^3*899.851852-C2455^2*1969009.674601+C2455*1435480406.01138-348666163343.76))))-$E$1</f>
        <v>109406276.289795</v>
      </c>
      <c r="E2455" s="47" t="n">
        <f aca="false">D2455*100/$E$2</f>
        <v>73.4373610066367</v>
      </c>
      <c r="G2455" s="41" t="n">
        <f aca="false">[3]Plan1!$C2450</f>
        <v>-2.91</v>
      </c>
      <c r="H2455" s="41" t="n">
        <f aca="false">$J$5 + G2455</f>
        <v>757.09</v>
      </c>
      <c r="I2455" s="47" t="n">
        <f aca="false">IF(H2455&gt;$J$5,$J$2+$J$1,(IF(H2455&gt;739.99,H2455^3*2498.244218-H2455^2*5471052.355142+H2455*3994605728.77515-972400879260.135,H2455^3*1396.138889-H2455^2*3002770.071427+H2455*2152080038.43115-513963640099.415)))-$J$1</f>
        <v>67775283.7268066</v>
      </c>
      <c r="J2455" s="47" t="n">
        <f aca="false">I2455*100/$J$2</f>
        <v>77.0677704296901</v>
      </c>
      <c r="L2455" s="41" t="n">
        <f aca="false">[4]Plan1!$C2450</f>
        <v>-3.36</v>
      </c>
      <c r="M2455" s="41" t="n">
        <f aca="false">$O$5 + L2455</f>
        <v>835.42</v>
      </c>
      <c r="N2455" s="47" t="n">
        <f aca="false">IF(M2455&gt;$O$5,$O$2+$O$1,(M2455^3*3270.5936-M2455^2*8015778.389801+M2455*6549018422.82398-1783686174686.87))-$O$1</f>
        <v>24022217.8535156</v>
      </c>
      <c r="O2455" s="41" t="n">
        <f aca="false">N2455*100/$O$2</f>
        <v>61.4585374693708</v>
      </c>
      <c r="R2455" s="47" t="n">
        <f aca="false">SUM(D2455,I2455,N2455)</f>
        <v>201203777.870117</v>
      </c>
      <c r="S2455" s="41" t="n">
        <f aca="false">R2455*100/$R$2</f>
        <v>72.897712086953</v>
      </c>
      <c r="U2455" s="41" t="n">
        <f aca="false">[1]Plan1!$B2450</f>
        <v>9.68</v>
      </c>
    </row>
    <row r="2456" customFormat="false" ht="15" hidden="false" customHeight="false" outlineLevel="0" collapsed="false">
      <c r="A2456" s="46" t="n">
        <v>44454</v>
      </c>
      <c r="B2456" s="41" t="n">
        <f aca="false">[2]Plan1!$C2451</f>
        <v>-3.82</v>
      </c>
      <c r="C2456" s="41" t="n">
        <f aca="false">$E$5 + B2456</f>
        <v>777.18</v>
      </c>
      <c r="D2456" s="47" t="n">
        <f aca="false">IF(C2456&gt;$E$5,$E$2+$E$1,(IF(C2456&gt;764.99,C2456^3*3486.59308-C2456^2*7860012.00812+C2456*5908819377.96283-1481278321001.59,IF(C2456&gt;752.99,C2456^3*3588.471445-C2456^2*8028757.56264+C2456*5988077680.84934-1488767378546.26,C2456^3*899.851852-C2456^2*1969009.674601+C2456*1435480406.01138-348666163343.76))))-$E$1</f>
        <v>109219582.171631</v>
      </c>
      <c r="E2456" s="47" t="n">
        <f aca="false">D2456*100/$E$2</f>
        <v>73.312045313439</v>
      </c>
      <c r="G2456" s="41" t="n">
        <f aca="false">[3]Plan1!$C2451</f>
        <v>-2.94</v>
      </c>
      <c r="H2456" s="41" t="n">
        <f aca="false">$J$5 + G2456</f>
        <v>757.06</v>
      </c>
      <c r="I2456" s="47" t="n">
        <f aca="false">IF(H2456&gt;$J$5,$J$2+$J$1,(IF(H2456&gt;739.99,H2456^3*2498.244218-H2456^2*5471052.355142+H2456*3994605728.77515-972400879260.135,H2456^3*1396.138889-H2456^2*3002770.071427+H2456*2152080038.43115-513963640099.415)))-$J$1</f>
        <v>67585925.9020996</v>
      </c>
      <c r="J2456" s="47" t="n">
        <f aca="false">I2456*100/$J$2</f>
        <v>76.8524502633827</v>
      </c>
      <c r="L2456" s="41" t="n">
        <f aca="false">[4]Plan1!$C2451</f>
        <v>-3.38</v>
      </c>
      <c r="M2456" s="41" t="n">
        <f aca="false">$O$5 + L2456</f>
        <v>835.4</v>
      </c>
      <c r="N2456" s="47" t="n">
        <f aca="false">IF(M2456&gt;$O$5,$O$2+$O$1,(M2456^3*3270.5936-M2456^2*8015778.389801+M2456*6549018422.82398-1783686174686.87))-$O$1</f>
        <v>23945533.4960938</v>
      </c>
      <c r="O2456" s="41" t="n">
        <f aca="false">N2456*100/$O$2</f>
        <v>61.2623479050822</v>
      </c>
      <c r="R2456" s="47" t="n">
        <f aca="false">SUM(D2456,I2456,N2456)</f>
        <v>200751041.569824</v>
      </c>
      <c r="S2456" s="41" t="n">
        <f aca="false">R2456*100/$R$2</f>
        <v>72.7336821625677</v>
      </c>
      <c r="U2456" s="41" t="n">
        <f aca="false">[1]Plan1!$B2451</f>
        <v>9.68</v>
      </c>
    </row>
    <row r="2457" customFormat="false" ht="15" hidden="false" customHeight="false" outlineLevel="0" collapsed="false">
      <c r="A2457" s="46" t="n">
        <v>44455</v>
      </c>
      <c r="B2457" s="41" t="n">
        <f aca="false">[2]Plan1!$C2452</f>
        <v>-3.87</v>
      </c>
      <c r="C2457" s="41" t="n">
        <f aca="false">$E$5 + B2457</f>
        <v>777.13</v>
      </c>
      <c r="D2457" s="47" t="n">
        <f aca="false">IF(C2457&gt;$E$5,$E$2+$E$1,(IF(C2457&gt;764.99,C2457^3*3486.59308-C2457^2*7860012.00812+C2457*5908819377.96283-1481278321001.59,IF(C2457&gt;752.99,C2457^3*3588.471445-C2457^2*8028757.56264+C2457*5988077680.84934-1488767378546.26,C2457^3*899.851852-C2457^2*1969009.674601+C2457*1435480406.01138-348666163343.76))))-$E$1</f>
        <v>108753788.426514</v>
      </c>
      <c r="E2457" s="47" t="n">
        <f aca="false">D2457*100/$E$2</f>
        <v>72.9993880822926</v>
      </c>
      <c r="G2457" s="41" t="n">
        <f aca="false">[3]Plan1!$C2452</f>
        <v>-2.98</v>
      </c>
      <c r="H2457" s="41" t="n">
        <f aca="false">$J$5 + G2457</f>
        <v>757.02</v>
      </c>
      <c r="I2457" s="47" t="n">
        <f aca="false">IF(H2457&gt;$J$5,$J$2+$J$1,(IF(H2457&gt;739.99,H2457^3*2498.244218-H2457^2*5471052.355142+H2457*3994605728.77515-972400879260.135,H2457^3*1396.138889-H2457^2*3002770.071427+H2457*2152080038.43115-513963640099.415)))-$J$1</f>
        <v>67334016.8803711</v>
      </c>
      <c r="J2457" s="47" t="n">
        <f aca="false">I2457*100/$J$2</f>
        <v>76.5660026738161</v>
      </c>
      <c r="L2457" s="41" t="n">
        <f aca="false">[4]Plan1!$C2452</f>
        <v>-3.4</v>
      </c>
      <c r="M2457" s="41" t="n">
        <f aca="false">$O$5 + L2457</f>
        <v>835.38</v>
      </c>
      <c r="N2457" s="47" t="n">
        <f aca="false">IF(M2457&gt;$O$5,$O$2+$O$1,(M2457^3*3270.5936-M2457^2*8015778.389801+M2457*6549018422.82398-1783686174686.87))-$O$1</f>
        <v>23868993.9257813</v>
      </c>
      <c r="O2457" s="41" t="n">
        <f aca="false">N2457*100/$O$2</f>
        <v>61.0665287647087</v>
      </c>
      <c r="R2457" s="47" t="n">
        <f aca="false">SUM(D2457,I2457,N2457)</f>
        <v>199956799.232666</v>
      </c>
      <c r="S2457" s="41" t="n">
        <f aca="false">R2457*100/$R$2</f>
        <v>72.4459219135588</v>
      </c>
      <c r="U2457" s="41" t="n">
        <f aca="false">[1]Plan1!$B2452</f>
        <v>10.28</v>
      </c>
    </row>
    <row r="2458" customFormat="false" ht="15" hidden="false" customHeight="false" outlineLevel="0" collapsed="false">
      <c r="A2458" s="46" t="n">
        <v>44456</v>
      </c>
      <c r="B2458" s="41" t="n">
        <f aca="false">[2]Plan1!$C2453</f>
        <v>-3.9</v>
      </c>
      <c r="C2458" s="41" t="n">
        <f aca="false">$E$5 + B2458</f>
        <v>777.1</v>
      </c>
      <c r="D2458" s="47" t="n">
        <f aca="false">IF(C2458&gt;$E$5,$E$2+$E$1,(IF(C2458&gt;764.99,C2458^3*3486.59308-C2458^2*7860012.00812+C2458*5908819377.96283-1481278321001.59,IF(C2458&gt;752.99,C2458^3*3588.471445-C2458^2*8028757.56264+C2458*5988077680.84934-1488767378546.26,C2458^3*899.851852-C2458^2*1969009.674601+C2458*1435480406.01138-348666163343.76))))-$E$1</f>
        <v>108474956.976807</v>
      </c>
      <c r="E2458" s="47" t="n">
        <f aca="false">D2458*100/$E$2</f>
        <v>72.8122265543936</v>
      </c>
      <c r="G2458" s="41" t="n">
        <f aca="false">[3]Plan1!$C2453</f>
        <v>-3.02</v>
      </c>
      <c r="H2458" s="41" t="n">
        <f aca="false">$J$5 + G2458</f>
        <v>756.98</v>
      </c>
      <c r="I2458" s="47" t="n">
        <f aca="false">IF(H2458&gt;$J$5,$J$2+$J$1,(IF(H2458&gt;739.99,H2458^3*2498.244218-H2458^2*5471052.355142+H2458*3994605728.77515-972400879260.135,H2458^3*1396.138889-H2458^2*3002770.071427+H2458*2152080038.43115-513963640099.415)))-$J$1</f>
        <v>67082756.2111816</v>
      </c>
      <c r="J2458" s="47" t="n">
        <f aca="false">I2458*100/$J$2</f>
        <v>76.2802923306597</v>
      </c>
      <c r="L2458" s="41" t="n">
        <f aca="false">[4]Plan1!$C2453</f>
        <v>-3.42</v>
      </c>
      <c r="M2458" s="41" t="n">
        <f aca="false">$O$5 + L2458</f>
        <v>835.36</v>
      </c>
      <c r="N2458" s="47" t="n">
        <f aca="false">IF(M2458&gt;$O$5,$O$2+$O$1,(M2458^3*3270.5936-M2458^2*8015778.389801+M2458*6549018422.82398-1783686174686.87))-$O$1</f>
        <v>23792598.9848633</v>
      </c>
      <c r="O2458" s="41" t="n">
        <f aca="false">N2458*100/$O$2</f>
        <v>60.871079644752</v>
      </c>
      <c r="R2458" s="47" t="n">
        <f aca="false">SUM(D2458,I2458,N2458)</f>
        <v>199350312.172852</v>
      </c>
      <c r="S2458" s="41" t="n">
        <f aca="false">R2458*100/$R$2</f>
        <v>72.2261868790638</v>
      </c>
      <c r="U2458" s="41" t="n">
        <f aca="false">[1]Plan1!$B2453</f>
        <v>9.88</v>
      </c>
    </row>
    <row r="2459" customFormat="false" ht="15" hidden="false" customHeight="false" outlineLevel="0" collapsed="false">
      <c r="A2459" s="46" t="n">
        <v>44457</v>
      </c>
      <c r="B2459" s="41" t="n">
        <f aca="false">[2]Plan1!$C2454</f>
        <v>-3.94</v>
      </c>
      <c r="C2459" s="41" t="n">
        <f aca="false">$E$5 + B2459</f>
        <v>777.06</v>
      </c>
      <c r="D2459" s="47" t="n">
        <f aca="false">IF(C2459&gt;$E$5,$E$2+$E$1,(IF(C2459&gt;764.99,C2459^3*3486.59308-C2459^2*7860012.00812+C2459*5908819377.96283-1481278321001.59,IF(C2459&gt;752.99,C2459^3*3588.471445-C2459^2*8028757.56264+C2459*5988077680.84934-1488767378546.26,C2459^3*899.851852-C2459^2*1969009.674601+C2459*1435480406.01138-348666163343.76))))-$E$1</f>
        <v>108103932.803955</v>
      </c>
      <c r="E2459" s="47" t="n">
        <f aca="false">D2459*100/$E$2</f>
        <v>72.5631820109918</v>
      </c>
      <c r="G2459" s="41" t="n">
        <f aca="false">[3]Plan1!$C2454</f>
        <v>-3.04</v>
      </c>
      <c r="H2459" s="41" t="n">
        <f aca="false">$J$5 + G2459</f>
        <v>756.96</v>
      </c>
      <c r="I2459" s="47" t="n">
        <f aca="false">IF(H2459&gt;$J$5,$J$2+$J$1,(IF(H2459&gt;739.99,H2459^3*2498.244218-H2459^2*5471052.355142+H2459*3994605728.77515-972400879260.135,H2459^3*1396.138889-H2459^2*3002770.071427+H2459*2152080038.43115-513963640099.415)))-$J$1</f>
        <v>66957368.7087402</v>
      </c>
      <c r="J2459" s="47" t="n">
        <f aca="false">I2459*100/$J$2</f>
        <v>76.1377132852977</v>
      </c>
      <c r="L2459" s="41" t="n">
        <f aca="false">[4]Plan1!$C2454</f>
        <v>-3.46</v>
      </c>
      <c r="M2459" s="41" t="n">
        <f aca="false">$O$5 + L2459</f>
        <v>835.32</v>
      </c>
      <c r="N2459" s="47" t="n">
        <f aca="false">IF(M2459&gt;$O$5,$O$2+$O$1,(M2459^3*3270.5936-M2459^2*8015778.389801+M2459*6549018422.82398-1783686174686.87))-$O$1</f>
        <v>23640242.3647461</v>
      </c>
      <c r="O2459" s="41" t="n">
        <f aca="false">N2459*100/$O$2</f>
        <v>60.4812898633389</v>
      </c>
      <c r="R2459" s="47" t="n">
        <f aca="false">SUM(D2459,I2459,N2459)</f>
        <v>198701543.877441</v>
      </c>
      <c r="S2459" s="41" t="n">
        <f aca="false">R2459*100/$R$2</f>
        <v>71.9911330201821</v>
      </c>
      <c r="U2459" s="41" t="n">
        <f aca="false">[1]Plan1!$B2454</f>
        <v>9.48</v>
      </c>
    </row>
    <row r="2460" customFormat="false" ht="15" hidden="false" customHeight="false" outlineLevel="0" collapsed="false">
      <c r="A2460" s="46" t="n">
        <v>44458</v>
      </c>
      <c r="B2460" s="41" t="n">
        <f aca="false">[2]Plan1!$C2455</f>
        <v>-4</v>
      </c>
      <c r="C2460" s="41" t="n">
        <f aca="false">$E$5 + B2460</f>
        <v>777</v>
      </c>
      <c r="D2460" s="47" t="n">
        <f aca="false">IF(C2460&gt;$E$5,$E$2+$E$1,(IF(C2460&gt;764.99,C2460^3*3486.59308-C2460^2*7860012.00812+C2460*5908819377.96283-1481278321001.59,IF(C2460&gt;752.99,C2460^3*3588.471445-C2460^2*8028757.56264+C2460*5988077680.84934-1488767378546.26,C2460^3*899.851852-C2460^2*1969009.674601+C2460*1435480406.01138-348666163343.76))))-$E$1</f>
        <v>107549003.312256</v>
      </c>
      <c r="E2460" s="47" t="n">
        <f aca="false">D2460*100/$E$2</f>
        <v>72.1906937150991</v>
      </c>
      <c r="G2460" s="41" t="n">
        <f aca="false">[3]Plan1!$C2455</f>
        <v>-3.08</v>
      </c>
      <c r="H2460" s="41" t="n">
        <f aca="false">$J$5 + G2460</f>
        <v>756.92</v>
      </c>
      <c r="I2460" s="47" t="n">
        <f aca="false">IF(H2460&gt;$J$5,$J$2+$J$1,(IF(H2460&gt;739.99,H2460^3*2498.244218-H2460^2*5471052.355142+H2460*3994605728.77515-972400879260.135,H2460^3*1396.138889-H2460^2*3002770.071427+H2460*2152080038.43115-513963640099.415)))-$J$1</f>
        <v>66707078.7697754</v>
      </c>
      <c r="J2460" s="47" t="n">
        <f aca="false">I2460*100/$J$2</f>
        <v>75.8531067665739</v>
      </c>
      <c r="L2460" s="41" t="n">
        <f aca="false">[4]Plan1!$C2455</f>
        <v>-3.49</v>
      </c>
      <c r="M2460" s="41" t="n">
        <f aca="false">$O$5 + L2460</f>
        <v>835.29</v>
      </c>
      <c r="N2460" s="47" t="n">
        <f aca="false">IF(M2460&gt;$O$5,$O$2+$O$1,(M2460^3*3270.5936-M2460^2*8015778.389801+M2460*6549018422.82398-1783686174686.87))-$O$1</f>
        <v>23526353.3847656</v>
      </c>
      <c r="O2460" s="41" t="n">
        <f aca="false">N2460*100/$O$2</f>
        <v>60.1899158450797</v>
      </c>
      <c r="R2460" s="47" t="n">
        <f aca="false">SUM(D2460,I2460,N2460)</f>
        <v>197782435.466797</v>
      </c>
      <c r="S2460" s="41" t="n">
        <f aca="false">R2460*100/$R$2</f>
        <v>71.6581328101209</v>
      </c>
      <c r="U2460" s="41" t="n">
        <f aca="false">[1]Plan1!$B2455</f>
        <v>9.28</v>
      </c>
    </row>
    <row r="2461" customFormat="false" ht="15" hidden="false" customHeight="false" outlineLevel="0" collapsed="false">
      <c r="A2461" s="46" t="n">
        <v>44459</v>
      </c>
      <c r="B2461" s="41" t="n">
        <f aca="false">[2]Plan1!$C2456</f>
        <v>-4.07</v>
      </c>
      <c r="C2461" s="41" t="n">
        <f aca="false">$E$5 + B2461</f>
        <v>776.93</v>
      </c>
      <c r="D2461" s="47" t="n">
        <f aca="false">IF(C2461&gt;$E$5,$E$2+$E$1,(IF(C2461&gt;764.99,C2461^3*3486.59308-C2461^2*7860012.00812+C2461*5908819377.96283-1481278321001.59,IF(C2461&gt;752.99,C2461^3*3588.471445-C2461^2*8028757.56264+C2461*5988077680.84934-1488767378546.26,C2461^3*899.851852-C2461^2*1969009.674601+C2461*1435480406.01138-348666163343.76))))-$E$1</f>
        <v>106904017.106201</v>
      </c>
      <c r="E2461" s="47" t="n">
        <f aca="false">D2461*100/$E$2</f>
        <v>71.7577561683274</v>
      </c>
      <c r="G2461" s="41" t="n">
        <f aca="false">[3]Plan1!$C2456</f>
        <v>-3.12</v>
      </c>
      <c r="H2461" s="41" t="n">
        <f aca="false">$J$5 + G2461</f>
        <v>756.88</v>
      </c>
      <c r="I2461" s="47" t="n">
        <f aca="false">IF(H2461&gt;$J$5,$J$2+$J$1,(IF(H2461&gt;739.99,H2461^3*2498.244218-H2461^2*5471052.355142+H2461*3994605728.77515-972400879260.135,H2461^3*1396.138889-H2461^2*3002770.071427+H2461*2152080038.43115-513963640099.415)))-$J$1</f>
        <v>66457434.7844238</v>
      </c>
      <c r="J2461" s="47" t="n">
        <f aca="false">I2461*100/$J$2</f>
        <v>75.5692347664245</v>
      </c>
      <c r="L2461" s="41" t="n">
        <f aca="false">[4]Plan1!$C2456</f>
        <v>-3.52</v>
      </c>
      <c r="M2461" s="41" t="n">
        <f aca="false">$O$5 + L2461</f>
        <v>835.26</v>
      </c>
      <c r="N2461" s="47" t="n">
        <f aca="false">IF(M2461&gt;$O$5,$O$2+$O$1,(M2461^3*3270.5936-M2461^2*8015778.389801+M2461*6549018422.82398-1783686174686.87))-$O$1</f>
        <v>23412788.2304688</v>
      </c>
      <c r="O2461" s="41" t="n">
        <f aca="false">N2461*100/$O$2</f>
        <v>59.8993703037342</v>
      </c>
      <c r="R2461" s="47" t="n">
        <f aca="false">SUM(D2461,I2461,N2461)</f>
        <v>196774240.121094</v>
      </c>
      <c r="S2461" s="41" t="n">
        <f aca="false">R2461*100/$R$2</f>
        <v>71.292855702422</v>
      </c>
      <c r="U2461" s="41" t="n">
        <f aca="false">[1]Plan1!$B2456</f>
        <v>9.68</v>
      </c>
    </row>
    <row r="2462" customFormat="false" ht="15" hidden="false" customHeight="false" outlineLevel="0" collapsed="false">
      <c r="A2462" s="46" t="n">
        <v>44460</v>
      </c>
      <c r="B2462" s="41" t="n">
        <f aca="false">[2]Plan1!$C2457</f>
        <v>-4.12</v>
      </c>
      <c r="C2462" s="41" t="n">
        <f aca="false">$E$5 + B2462</f>
        <v>776.88</v>
      </c>
      <c r="D2462" s="47" t="n">
        <f aca="false">IF(C2462&gt;$E$5,$E$2+$E$1,(IF(C2462&gt;764.99,C2462^3*3486.59308-C2462^2*7860012.00812+C2462*5908819377.96283-1481278321001.59,IF(C2462&gt;752.99,C2462^3*3588.471445-C2462^2*8028757.56264+C2462*5988077680.84934-1488767378546.26,C2462^3*899.851852-C2462^2*1969009.674601+C2462*1435480406.01138-348666163343.76))))-$E$1</f>
        <v>106444912.116455</v>
      </c>
      <c r="E2462" s="47" t="n">
        <f aca="false">D2462*100/$E$2</f>
        <v>71.4495886662855</v>
      </c>
      <c r="G2462" s="41" t="n">
        <f aca="false">[3]Plan1!$C2457</f>
        <v>-3.16</v>
      </c>
      <c r="H2462" s="41" t="n">
        <f aca="false">$J$5 + G2462</f>
        <v>756.84</v>
      </c>
      <c r="I2462" s="47" t="n">
        <f aca="false">IF(H2462&gt;$J$5,$J$2+$J$1,(IF(H2462&gt;739.99,H2462^3*2498.244218-H2462^2*5471052.355142+H2462*3994605728.77515-972400879260.135,H2462^3*1396.138889-H2462^2*3002770.071427+H2462*2152080038.43115-513963640099.415)))-$J$1</f>
        <v>66208435.7941895</v>
      </c>
      <c r="J2462" s="47" t="n">
        <f aca="false">I2462*100/$J$2</f>
        <v>75.2860961949364</v>
      </c>
      <c r="L2462" s="41" t="n">
        <f aca="false">[4]Plan1!$C2457</f>
        <v>-3.55</v>
      </c>
      <c r="M2462" s="41" t="n">
        <f aca="false">$O$5 + L2462</f>
        <v>835.23</v>
      </c>
      <c r="N2462" s="47" t="n">
        <f aca="false">IF(M2462&gt;$O$5,$O$2+$O$1,(M2462^3*3270.5936-M2462^2*8015778.389801+M2462*6549018422.82398-1783686174686.87))-$O$1</f>
        <v>23299546.3745117</v>
      </c>
      <c r="O2462" s="41" t="n">
        <f aca="false">N2462*100/$O$2</f>
        <v>59.6096518901441</v>
      </c>
      <c r="R2462" s="47" t="n">
        <f aca="false">SUM(D2462,I2462,N2462)</f>
        <v>195952894.285156</v>
      </c>
      <c r="S2462" s="41" t="n">
        <f aca="false">R2462*100/$R$2</f>
        <v>70.9952756425156</v>
      </c>
      <c r="U2462" s="41" t="n">
        <f aca="false">[1]Plan1!$B2457</f>
        <v>9.28</v>
      </c>
    </row>
    <row r="2463" customFormat="false" ht="15" hidden="false" customHeight="false" outlineLevel="0" collapsed="false">
      <c r="A2463" s="46" t="n">
        <v>44461</v>
      </c>
      <c r="B2463" s="41" t="n">
        <f aca="false">[2]Plan1!$C2458</f>
        <v>-4.16</v>
      </c>
      <c r="C2463" s="41" t="n">
        <f aca="false">$E$5 + B2463</f>
        <v>776.84</v>
      </c>
      <c r="D2463" s="47" t="n">
        <f aca="false">IF(C2463&gt;$E$5,$E$2+$E$1,(IF(C2463&gt;764.99,C2463^3*3486.59308-C2463^2*7860012.00812+C2463*5908819377.96283-1481278321001.59,IF(C2463&gt;752.99,C2463^3*3588.471445-C2463^2*8028757.56264+C2463*5988077680.84934-1488767378546.26,C2463^3*899.851852-C2463^2*1969009.674601+C2463*1435480406.01138-348666163343.76))))-$E$1</f>
        <v>106078585.783447</v>
      </c>
      <c r="E2463" s="47" t="n">
        <f aca="false">D2463*100/$E$2</f>
        <v>71.2036974790918</v>
      </c>
      <c r="G2463" s="41" t="n">
        <f aca="false">[3]Plan1!$C2458</f>
        <v>-3.18</v>
      </c>
      <c r="H2463" s="41" t="n">
        <f aca="false">$J$5 + G2463</f>
        <v>756.82</v>
      </c>
      <c r="I2463" s="47" t="n">
        <f aca="false">IF(H2463&gt;$J$5,$J$2+$J$1,(IF(H2463&gt;739.99,H2463^3*2498.244218-H2463^2*5471052.355142+H2463*3994605728.77515-972400879260.135,H2463^3*1396.138889-H2463^2*3002770.071427+H2463*2152080038.43115-513963640099.415)))-$J$1</f>
        <v>66084177.8723145</v>
      </c>
      <c r="J2463" s="47" t="n">
        <f aca="false">I2463*100/$J$2</f>
        <v>75.1448016038915</v>
      </c>
      <c r="L2463" s="41" t="n">
        <f aca="false">[4]Plan1!$C2458</f>
        <v>-3.58</v>
      </c>
      <c r="M2463" s="41" t="n">
        <f aca="false">$O$5 + L2463</f>
        <v>835.2</v>
      </c>
      <c r="N2463" s="47" t="n">
        <f aca="false">IF(M2463&gt;$O$5,$O$2+$O$1,(M2463^3*3270.5936-M2463^2*8015778.389801+M2463*6549018422.82398-1783686174686.87))-$O$1</f>
        <v>23186627.2856445</v>
      </c>
      <c r="O2463" s="41" t="n">
        <f aca="false">N2463*100/$O$2</f>
        <v>59.3207592451573</v>
      </c>
      <c r="R2463" s="47" t="n">
        <f aca="false">SUM(D2463,I2463,N2463)</f>
        <v>195349390.941406</v>
      </c>
      <c r="S2463" s="41" t="n">
        <f aca="false">R2463*100/$R$2</f>
        <v>70.776621631831</v>
      </c>
      <c r="U2463" s="41" t="n">
        <f aca="false">[1]Plan1!$B2458</f>
        <v>9.48</v>
      </c>
    </row>
    <row r="2464" customFormat="false" ht="15" hidden="false" customHeight="false" outlineLevel="0" collapsed="false">
      <c r="A2464" s="46" t="n">
        <v>44462</v>
      </c>
      <c r="B2464" s="41" t="n">
        <f aca="false">[2]Plan1!$C2459</f>
        <v>-4.21</v>
      </c>
      <c r="C2464" s="41" t="n">
        <f aca="false">$E$5 + B2464</f>
        <v>776.79</v>
      </c>
      <c r="D2464" s="47" t="n">
        <f aca="false">IF(C2464&gt;$E$5,$E$2+$E$1,(IF(C2464&gt;764.99,C2464^3*3486.59308-C2464^2*7860012.00812+C2464*5908819377.96283-1481278321001.59,IF(C2464&gt;752.99,C2464^3*3588.471445-C2464^2*8028757.56264+C2464*5988077680.84934-1488767378546.26,C2464^3*899.851852-C2464^2*1969009.674601+C2464*1435480406.01138-348666163343.76))))-$E$1</f>
        <v>105621872.743896</v>
      </c>
      <c r="E2464" s="47" t="n">
        <f aca="false">D2464*100/$E$2</f>
        <v>70.897135538595</v>
      </c>
      <c r="G2464" s="41" t="n">
        <f aca="false">[3]Plan1!$C2459</f>
        <v>-3.22</v>
      </c>
      <c r="H2464" s="41" t="n">
        <f aca="false">$J$5 + G2464</f>
        <v>756.78</v>
      </c>
      <c r="I2464" s="47" t="n">
        <f aca="false">IF(H2464&gt;$J$5,$J$2+$J$1,(IF(H2464&gt;739.99,H2464^3*2498.244218-H2464^2*5471052.355142+H2464*3994605728.77515-972400879260.135,H2464^3*1396.138889-H2464^2*3002770.071427+H2464*2152080038.43115-513963640099.415)))-$J$1</f>
        <v>65836144.5759277</v>
      </c>
      <c r="J2464" s="47" t="n">
        <f aca="false">I2464*100/$J$2</f>
        <v>74.8627611299349</v>
      </c>
      <c r="L2464" s="41" t="n">
        <f aca="false">[4]Plan1!$C2459</f>
        <v>-3.62</v>
      </c>
      <c r="M2464" s="41" t="n">
        <f aca="false">$O$5 + L2464</f>
        <v>835.16</v>
      </c>
      <c r="N2464" s="47" t="n">
        <f aca="false">IF(M2464&gt;$O$5,$O$2+$O$1,(M2464^3*3270.5936-M2464^2*8015778.389801+M2464*6549018422.82398-1783686174686.87))-$O$1</f>
        <v>23036569.668457</v>
      </c>
      <c r="O2464" s="41" t="n">
        <f aca="false">N2464*100/$O$2</f>
        <v>58.9368512419613</v>
      </c>
      <c r="R2464" s="47" t="n">
        <f aca="false">SUM(D2464,I2464,N2464)</f>
        <v>194494586.988281</v>
      </c>
      <c r="S2464" s="41" t="n">
        <f aca="false">R2464*100/$R$2</f>
        <v>70.4669194327703</v>
      </c>
      <c r="U2464" s="41" t="n">
        <f aca="false">[1]Plan1!$B2459</f>
        <v>9.68</v>
      </c>
    </row>
    <row r="2465" customFormat="false" ht="15" hidden="false" customHeight="false" outlineLevel="0" collapsed="false">
      <c r="A2465" s="46" t="n">
        <v>44463</v>
      </c>
      <c r="B2465" s="41" t="n">
        <f aca="false">[2]Plan1!$C2460</f>
        <v>-4.26</v>
      </c>
      <c r="C2465" s="41" t="n">
        <f aca="false">$E$5 + B2465</f>
        <v>776.74</v>
      </c>
      <c r="D2465" s="47" t="n">
        <f aca="false">IF(C2465&gt;$E$5,$E$2+$E$1,(IF(C2465&gt;764.99,C2465^3*3486.59308-C2465^2*7860012.00812+C2465*5908819377.96283-1481278321001.59,IF(C2465&gt;752.99,C2465^3*3588.471445-C2465^2*8028757.56264+C2465*5988077680.84934-1488767378546.26,C2465^3*899.851852-C2465^2*1969009.674601+C2465*1435480406.01138-348666163343.76))))-$E$1</f>
        <v>105166484.903076</v>
      </c>
      <c r="E2465" s="47" t="n">
        <f aca="false">D2465*100/$E$2</f>
        <v>70.5914631183422</v>
      </c>
      <c r="G2465" s="41" t="n">
        <f aca="false">[3]Plan1!$C2460</f>
        <v>-3.26</v>
      </c>
      <c r="H2465" s="41" t="n">
        <f aca="false">$J$5 + G2465</f>
        <v>756.74</v>
      </c>
      <c r="I2465" s="47" t="n">
        <f aca="false">IF(H2465&gt;$J$5,$J$2+$J$1,(IF(H2465&gt;739.99,H2465^3*2498.244218-H2465^2*5471052.355142+H2465*3994605728.77515-972400879260.135,H2465^3*1396.138889-H2465^2*3002770.071427+H2465*2152080038.43115-513963640099.415)))-$J$1</f>
        <v>65588753.8757324</v>
      </c>
      <c r="J2465" s="47" t="n">
        <f aca="false">I2465*100/$J$2</f>
        <v>74.5814513568036</v>
      </c>
      <c r="L2465" s="41" t="n">
        <f aca="false">[4]Plan1!$C2460</f>
        <v>-3.65</v>
      </c>
      <c r="M2465" s="41" t="n">
        <f aca="false">$O$5 + L2465</f>
        <v>835.13</v>
      </c>
      <c r="N2465" s="47" t="n">
        <f aca="false">IF(M2465&gt;$O$5,$O$2+$O$1,(M2465^3*3270.5936-M2465^2*8015778.389801+M2465*6549018422.82398-1783686174686.87))-$O$1</f>
        <v>22924401.6435547</v>
      </c>
      <c r="O2465" s="41" t="n">
        <f aca="false">N2465*100/$O$2</f>
        <v>58.6498801220021</v>
      </c>
      <c r="R2465" s="47" t="n">
        <f aca="false">SUM(D2465,I2465,N2465)</f>
        <v>193679640.422363</v>
      </c>
      <c r="S2465" s="41" t="n">
        <f aca="false">R2465*100/$R$2</f>
        <v>70.1716578787507</v>
      </c>
      <c r="U2465" s="41" t="n">
        <f aca="false">[1]Plan1!$B2460</f>
        <v>9.88</v>
      </c>
    </row>
    <row r="2466" customFormat="false" ht="15" hidden="false" customHeight="false" outlineLevel="0" collapsed="false">
      <c r="A2466" s="46" t="n">
        <v>44464</v>
      </c>
      <c r="B2466" s="41" t="n">
        <f aca="false">[2]Plan1!$C2461</f>
        <v>-4.3</v>
      </c>
      <c r="C2466" s="41" t="n">
        <f aca="false">$E$5 + B2466</f>
        <v>776.7</v>
      </c>
      <c r="D2466" s="47" t="n">
        <f aca="false">IF(C2466&gt;$E$5,$E$2+$E$1,(IF(C2466&gt;764.99,C2466^3*3486.59308-C2466^2*7860012.00812+C2466*5908819377.96283-1481278321001.59,IF(C2466&gt;752.99,C2466^3*3588.471445-C2466^2*8028757.56264+C2466*5988077680.84934-1488767378546.26,C2466^3*899.851852-C2466^2*1969009.674601+C2466*1435480406.01138-348666163343.76))))-$E$1</f>
        <v>104803127.018311</v>
      </c>
      <c r="E2466" s="47" t="n">
        <f aca="false">D2466*100/$E$2</f>
        <v>70.3475644585664</v>
      </c>
      <c r="G2466" s="41" t="n">
        <f aca="false">[3]Plan1!$C2461</f>
        <v>-3.3</v>
      </c>
      <c r="H2466" s="41" t="n">
        <f aca="false">$J$5 + G2466</f>
        <v>756.7</v>
      </c>
      <c r="I2466" s="47" t="n">
        <f aca="false">IF(H2466&gt;$J$5,$J$2+$J$1,(IF(H2466&gt;739.99,H2466^3*2498.244218-H2466^2*5471052.355142+H2466*3994605728.77515-972400879260.135,H2466^3*1396.138889-H2466^2*3002770.071427+H2466*2152080038.43115-513963640099.415)))-$J$1</f>
        <v>65342004.8137207</v>
      </c>
      <c r="J2466" s="47" t="n">
        <f aca="false">I2466*100/$J$2</f>
        <v>74.3008711951401</v>
      </c>
      <c r="L2466" s="41" t="n">
        <f aca="false">[4]Plan1!$C2461</f>
        <v>-3.68</v>
      </c>
      <c r="M2466" s="41" t="n">
        <f aca="false">$O$5 + L2466</f>
        <v>835.1</v>
      </c>
      <c r="N2466" s="47" t="n">
        <f aca="false">IF(M2466&gt;$O$5,$O$2+$O$1,(M2466^3*3270.5936-M2466^2*8015778.389801+M2466*6549018422.82398-1783686174686.87))-$O$1</f>
        <v>22812554.6210938</v>
      </c>
      <c r="O2466" s="41" t="n">
        <f aca="false">N2466*100/$O$2</f>
        <v>58.3637302559627</v>
      </c>
      <c r="R2466" s="47" t="n">
        <f aca="false">SUM(D2466,I2466,N2466)</f>
        <v>192957686.453125</v>
      </c>
      <c r="S2466" s="41" t="n">
        <f aca="false">R2466*100/$R$2</f>
        <v>69.9100882743095</v>
      </c>
      <c r="U2466" s="41" t="n">
        <f aca="false">[1]Plan1!$B2461</f>
        <v>9.48</v>
      </c>
    </row>
    <row r="2467" customFormat="false" ht="15" hidden="false" customHeight="false" outlineLevel="0" collapsed="false">
      <c r="A2467" s="46" t="n">
        <v>44465</v>
      </c>
      <c r="B2467" s="41" t="n">
        <f aca="false">[2]Plan1!$C2462</f>
        <v>-4.34</v>
      </c>
      <c r="C2467" s="41" t="n">
        <f aca="false">$E$5 + B2467</f>
        <v>776.66</v>
      </c>
      <c r="D2467" s="47" t="n">
        <f aca="false">IF(C2467&gt;$E$5,$E$2+$E$1,(IF(C2467&gt;764.99,C2467^3*3486.59308-C2467^2*7860012.00812+C2467*5908819377.96283-1481278321001.59,IF(C2467&gt;752.99,C2467^3*3588.471445-C2467^2*8028757.56264+C2467*5988077680.84934-1488767378546.26,C2467^3*899.851852-C2467^2*1969009.674601+C2467*1435480406.01138-348666163343.76))))-$E$1</f>
        <v>104440614.246826</v>
      </c>
      <c r="E2467" s="47" t="n">
        <f aca="false">D2467*100/$E$2</f>
        <v>70.1042330687063</v>
      </c>
      <c r="G2467" s="41" t="n">
        <f aca="false">[3]Plan1!$C2462</f>
        <v>-3.33</v>
      </c>
      <c r="H2467" s="41" t="n">
        <f aca="false">$J$5 + G2467</f>
        <v>756.67</v>
      </c>
      <c r="I2467" s="47" t="n">
        <f aca="false">IF(H2467&gt;$J$5,$J$2+$J$1,(IF(H2467&gt;739.99,H2467^3*2498.244218-H2467^2*5471052.355142+H2467*3994605728.77515-972400879260.135,H2467^3*1396.138889-H2467^2*3002770.071427+H2467*2152080038.43115-513963640099.415)))-$J$1</f>
        <v>65157363.5136719</v>
      </c>
      <c r="J2467" s="47" t="n">
        <f aca="false">I2467*100/$J$2</f>
        <v>74.0909142234901</v>
      </c>
      <c r="L2467" s="41" t="n">
        <f aca="false">[4]Plan1!$C2462</f>
        <v>-3.71</v>
      </c>
      <c r="M2467" s="41" t="n">
        <f aca="false">$O$5 + L2467</f>
        <v>835.07</v>
      </c>
      <c r="N2467" s="47" t="n">
        <f aca="false">IF(M2467&gt;$O$5,$O$2+$O$1,(M2467^3*3270.5936-M2467^2*8015778.389801+M2467*6549018422.82398-1783686174686.87))-$O$1</f>
        <v>22701028.0703125</v>
      </c>
      <c r="O2467" s="41" t="n">
        <f aca="false">N2467*100/$O$2</f>
        <v>58.0784002859401</v>
      </c>
      <c r="R2467" s="47" t="n">
        <f aca="false">SUM(D2467,I2467,N2467)</f>
        <v>192299005.830811</v>
      </c>
      <c r="S2467" s="41" t="n">
        <f aca="false">R2467*100/$R$2</f>
        <v>69.6714431013857</v>
      </c>
      <c r="U2467" s="41" t="n">
        <f aca="false">[1]Plan1!$B2462</f>
        <v>9.88</v>
      </c>
    </row>
    <row r="2468" customFormat="false" ht="15" hidden="false" customHeight="false" outlineLevel="0" collapsed="false">
      <c r="A2468" s="46" t="n">
        <v>44466</v>
      </c>
      <c r="B2468" s="41" t="n">
        <f aca="false">[2]Plan1!$C2463</f>
        <v>-4.39</v>
      </c>
      <c r="C2468" s="41" t="n">
        <f aca="false">$E$5 + B2468</f>
        <v>776.61</v>
      </c>
      <c r="D2468" s="47" t="n">
        <f aca="false">IF(C2468&gt;$E$5,$E$2+$E$1,(IF(C2468&gt;764.99,C2468^3*3486.59308-C2468^2*7860012.00812+C2468*5908819377.96283-1481278321001.59,IF(C2468&gt;752.99,C2468^3*3588.471445-C2468^2*8028757.56264+C2468*5988077680.84934-1488767378546.26,C2468^3*899.851852-C2468^2*1969009.674601+C2468*1435480406.01138-348666163343.76))))-$E$1</f>
        <v>103988659.686279</v>
      </c>
      <c r="E2468" s="47" t="n">
        <f aca="false">D2468*100/$E$2</f>
        <v>69.8008651875661</v>
      </c>
      <c r="G2468" s="41" t="n">
        <f aca="false">[3]Plan1!$C2463</f>
        <v>-3.36</v>
      </c>
      <c r="H2468" s="41" t="n">
        <f aca="false">$J$5 + G2468</f>
        <v>756.64</v>
      </c>
      <c r="I2468" s="47" t="n">
        <f aca="false">IF(H2468&gt;$J$5,$J$2+$J$1,(IF(H2468&gt;739.99,H2468^3*2498.244218-H2468^2*5471052.355142+H2468*3994605728.77515-972400879260.135,H2468^3*1396.138889-H2468^2*3002770.071427+H2468*2152080038.43115-513963640099.415)))-$J$1</f>
        <v>64973082.1901856</v>
      </c>
      <c r="J2468" s="47" t="n">
        <f aca="false">I2468*100/$J$2</f>
        <v>73.88136658382</v>
      </c>
      <c r="L2468" s="41" t="n">
        <f aca="false">[4]Plan1!$C2463</f>
        <v>-3.73</v>
      </c>
      <c r="M2468" s="41" t="n">
        <f aca="false">$O$5 + L2468</f>
        <v>835.05</v>
      </c>
      <c r="N2468" s="47" t="n">
        <f aca="false">IF(M2468&gt;$O$5,$O$2+$O$1,(M2468^3*3270.5936-M2468^2*8015778.389801+M2468*6549018422.82398-1783686174686.87))-$O$1</f>
        <v>22626854.8125</v>
      </c>
      <c r="O2468" s="41" t="n">
        <f aca="false">N2468*100/$O$2</f>
        <v>57.8886351288555</v>
      </c>
      <c r="R2468" s="47" t="n">
        <f aca="false">SUM(D2468,I2468,N2468)</f>
        <v>191588596.688965</v>
      </c>
      <c r="S2468" s="41" t="n">
        <f aca="false">R2468*100/$R$2</f>
        <v>69.4140562787603</v>
      </c>
      <c r="U2468" s="41" t="n">
        <f aca="false">[1]Plan1!$B2463</f>
        <v>9.48</v>
      </c>
    </row>
    <row r="2469" customFormat="false" ht="15" hidden="false" customHeight="false" outlineLevel="0" collapsed="false">
      <c r="A2469" s="46" t="n">
        <v>44467</v>
      </c>
      <c r="B2469" s="41" t="n">
        <f aca="false">[2]Plan1!$C2464</f>
        <v>-4.43</v>
      </c>
      <c r="C2469" s="41" t="n">
        <f aca="false">$E$5 + B2469</f>
        <v>776.57</v>
      </c>
      <c r="D2469" s="47" t="n">
        <f aca="false">IF(C2469&gt;$E$5,$E$2+$E$1,(IF(C2469&gt;764.99,C2469^3*3486.59308-C2469^2*7860012.00812+C2469*5908819377.96283-1481278321001.59,IF(C2469&gt;752.99,C2469^3*3588.471445-C2469^2*8028757.56264+C2469*5988077680.84934-1488767378546.26,C2469^3*899.851852-C2469^2*1969009.674601+C2469*1435480406.01138-348666163343.76))))-$E$1</f>
        <v>103628043.529541</v>
      </c>
      <c r="E2469" s="47" t="n">
        <f aca="false">D2469*100/$E$2</f>
        <v>69.5588068725836</v>
      </c>
      <c r="G2469" s="41" t="n">
        <f aca="false">[3]Plan1!$C2464</f>
        <v>-3.38</v>
      </c>
      <c r="H2469" s="41" t="n">
        <f aca="false">$J$5 + G2469</f>
        <v>756.62</v>
      </c>
      <c r="I2469" s="47" t="n">
        <f aca="false">IF(H2469&gt;$J$5,$J$2+$J$1,(IF(H2469&gt;739.99,H2469^3*2498.244218-H2469^2*5471052.355142+H2469*3994605728.77515-972400879260.135,H2469^3*1396.138889-H2469^2*3002770.071427+H2469*2152080038.43115-513963640099.415)))-$J$1</f>
        <v>64850427.7617188</v>
      </c>
      <c r="J2469" s="47" t="n">
        <f aca="false">I2469*100/$J$2</f>
        <v>73.7418953368479</v>
      </c>
      <c r="L2469" s="41" t="n">
        <f aca="false">[4]Plan1!$C2464</f>
        <v>-3.62</v>
      </c>
      <c r="M2469" s="41" t="n">
        <f aca="false">$O$5 + L2469</f>
        <v>835.16</v>
      </c>
      <c r="N2469" s="47" t="n">
        <f aca="false">IF(M2469&gt;$O$5,$O$2+$O$1,(M2469^3*3270.5936-M2469^2*8015778.389801+M2469*6549018422.82398-1783686174686.87))-$O$1</f>
        <v>23036569.668457</v>
      </c>
      <c r="O2469" s="41" t="n">
        <f aca="false">N2469*100/$O$2</f>
        <v>58.9368512419613</v>
      </c>
      <c r="R2469" s="47" t="n">
        <f aca="false">SUM(D2469,I2469,N2469)</f>
        <v>191515040.959717</v>
      </c>
      <c r="S2469" s="41" t="n">
        <f aca="false">R2469*100/$R$2</f>
        <v>69.3874064592101</v>
      </c>
      <c r="U2469" s="41" t="n">
        <f aca="false">[1]Plan1!$B2464</f>
        <v>10.08</v>
      </c>
    </row>
    <row r="2470" customFormat="false" ht="15" hidden="false" customHeight="false" outlineLevel="0" collapsed="false">
      <c r="A2470" s="46" t="n">
        <v>44468</v>
      </c>
      <c r="B2470" s="41" t="n">
        <f aca="false">[2]Plan1!$C2465</f>
        <v>-4.46</v>
      </c>
      <c r="C2470" s="41" t="n">
        <f aca="false">$E$5 + B2470</f>
        <v>776.54</v>
      </c>
      <c r="D2470" s="47" t="n">
        <f aca="false">IF(C2470&gt;$E$5,$E$2+$E$1,(IF(C2470&gt;764.99,C2470^3*3486.59308-C2470^2*7860012.00812+C2470*5908819377.96283-1481278321001.59,IF(C2470&gt;752.99,C2470^3*3588.471445-C2470^2*8028757.56264+C2470*5988077680.84934-1488767378546.26,C2470^3*899.851852-C2470^2*1969009.674601+C2470*1435480406.01138-348666163343.76))))-$E$1</f>
        <v>103358133.237061</v>
      </c>
      <c r="E2470" s="47" t="n">
        <f aca="false">D2470*100/$E$2</f>
        <v>69.3776335408472</v>
      </c>
      <c r="G2470" s="41" t="n">
        <f aca="false">[3]Plan1!$C2465</f>
        <v>-3.41</v>
      </c>
      <c r="H2470" s="41" t="n">
        <f aca="false">$J$5 + G2470</f>
        <v>756.59</v>
      </c>
      <c r="I2470" s="47" t="n">
        <f aca="false">IF(H2470&gt;$J$5,$J$2+$J$1,(IF(H2470&gt;739.99,H2470^3*2498.244218-H2470^2*5471052.355142+H2470*3994605728.77515-972400879260.135,H2470^3*1396.138889-H2470^2*3002770.071427+H2470*2152080038.43115-513963640099.415)))-$J$1</f>
        <v>64666745.5002441</v>
      </c>
      <c r="J2470" s="47" t="n">
        <f aca="false">I2470*100/$J$2</f>
        <v>73.5330288949693</v>
      </c>
      <c r="L2470" s="41" t="n">
        <f aca="false">[4]Plan1!$C2465</f>
        <v>-3.62</v>
      </c>
      <c r="M2470" s="41" t="n">
        <f aca="false">$O$5 + L2470</f>
        <v>835.16</v>
      </c>
      <c r="N2470" s="47" t="n">
        <f aca="false">IF(M2470&gt;$O$5,$O$2+$O$1,(M2470^3*3270.5936-M2470^2*8015778.389801+M2470*6549018422.82398-1783686174686.87))-$O$1</f>
        <v>23036569.668457</v>
      </c>
      <c r="O2470" s="41" t="n">
        <f aca="false">N2470*100/$O$2</f>
        <v>58.9368512419613</v>
      </c>
      <c r="R2470" s="47" t="n">
        <f aca="false">SUM(D2470,I2470,N2470)</f>
        <v>191061448.405762</v>
      </c>
      <c r="S2470" s="41" t="n">
        <f aca="false">R2470*100/$R$2</f>
        <v>69.2230663073847</v>
      </c>
      <c r="U2470" s="41" t="n">
        <f aca="false">[1]Plan1!$B2465</f>
        <v>9.68</v>
      </c>
    </row>
    <row r="2471" customFormat="false" ht="15" hidden="false" customHeight="false" outlineLevel="0" collapsed="false">
      <c r="A2471" s="46" t="n">
        <v>44469</v>
      </c>
      <c r="B2471" s="41" t="n">
        <f aca="false">[2]Plan1!$C2466</f>
        <v>-4.5</v>
      </c>
      <c r="C2471" s="41" t="n">
        <f aca="false">$E$5 + B2471</f>
        <v>776.5</v>
      </c>
      <c r="D2471" s="47" t="n">
        <f aca="false">IF(C2471&gt;$E$5,$E$2+$E$1,(IF(C2471&gt;764.99,C2471^3*3486.59308-C2471^2*7860012.00812+C2471*5908819377.96283-1481278321001.59,IF(C2471&gt;752.99,C2471^3*3588.471445-C2471^2*8028757.56264+C2471*5988077680.84934-1488767378546.26,C2471^3*899.851852-C2471^2*1969009.674601+C2471*1435480406.01138-348666163343.76))))-$E$1</f>
        <v>102998987.537842</v>
      </c>
      <c r="E2471" s="47" t="n">
        <f aca="false">D2471*100/$E$2</f>
        <v>69.1365622489439</v>
      </c>
      <c r="G2471" s="41" t="n">
        <f aca="false">[3]Plan1!$C2466</f>
        <v>-3.43</v>
      </c>
      <c r="H2471" s="41" t="n">
        <f aca="false">$J$5 + G2471</f>
        <v>756.57</v>
      </c>
      <c r="I2471" s="47" t="n">
        <f aca="false">IF(H2471&gt;$J$5,$J$2+$J$1,(IF(H2471&gt;739.99,H2471^3*2498.244218-H2471^2*5471052.355142+H2471*3994605728.77515-972400879260.135,H2471^3*1396.138889-H2471^2*3002770.071427+H2471*2152080038.43115-513963640099.415)))-$J$1</f>
        <v>64544490.0715332</v>
      </c>
      <c r="J2471" s="47" t="n">
        <f aca="false">I2471*100/$J$2</f>
        <v>73.3940113535355</v>
      </c>
      <c r="L2471" s="41" t="n">
        <f aca="false">[4]Plan1!$C2466</f>
        <v>-3.63</v>
      </c>
      <c r="M2471" s="41" t="n">
        <f aca="false">$O$5 + L2471</f>
        <v>835.15</v>
      </c>
      <c r="N2471" s="47" t="n">
        <f aca="false">IF(M2471&gt;$O$5,$O$2+$O$1,(M2471^3*3270.5936-M2471^2*8015778.389801+M2471*6549018422.82398-1783686174686.87))-$O$1</f>
        <v>22999144.6279297</v>
      </c>
      <c r="O2471" s="41" t="n">
        <f aca="false">N2471*100/$O$2</f>
        <v>58.8411028697848</v>
      </c>
      <c r="R2471" s="47" t="n">
        <f aca="false">SUM(D2471,I2471,N2471)</f>
        <v>190542622.237305</v>
      </c>
      <c r="S2471" s="41" t="n">
        <f aca="false">R2471*100/$R$2</f>
        <v>69.0350915036722</v>
      </c>
      <c r="U2471" s="41" t="n">
        <f aca="false">[1]Plan1!$B2466</f>
        <v>10.68</v>
      </c>
    </row>
    <row r="2472" customFormat="false" ht="15" hidden="false" customHeight="false" outlineLevel="0" collapsed="false">
      <c r="A2472" s="46" t="n">
        <v>44470</v>
      </c>
      <c r="B2472" s="41" t="n">
        <f aca="false">[2]Plan1!$C2467</f>
        <v>-4.52</v>
      </c>
      <c r="C2472" s="41" t="n">
        <f aca="false">$E$5 + B2472</f>
        <v>776.48</v>
      </c>
      <c r="D2472" s="47" t="n">
        <f aca="false">IF(C2472&gt;$E$5,$E$2+$E$1,(IF(C2472&gt;764.99,C2472^3*3486.59308-C2472^2*7860012.00812+C2472*5908819377.96283-1481278321001.59,IF(C2472&gt;752.99,C2472^3*3588.471445-C2472^2*8028757.56264+C2472*5988077680.84934-1488767378546.26,C2472^3*899.851852-C2472^2*1969009.674601+C2472*1435480406.01138-348666163343.76))))-$E$1</f>
        <v>102819729.18042</v>
      </c>
      <c r="E2472" s="47" t="n">
        <f aca="false">D2472*100/$E$2</f>
        <v>69.0162377012682</v>
      </c>
      <c r="G2472" s="41" t="n">
        <f aca="false">[3]Plan1!$C2467</f>
        <v>-3.45</v>
      </c>
      <c r="H2472" s="41" t="n">
        <f aca="false">$J$5 + G2472</f>
        <v>756.55</v>
      </c>
      <c r="I2472" s="47" t="n">
        <f aca="false">IF(H2472&gt;$J$5,$J$2+$J$1,(IF(H2472&gt;739.99,H2472^3*2498.244218-H2472^2*5471052.355142+H2472*3994605728.77515-972400879260.135,H2472^3*1396.138889-H2472^2*3002770.071427+H2472*2152080038.43115-513963640099.415)))-$J$1</f>
        <v>64422394.032959</v>
      </c>
      <c r="J2472" s="47" t="n">
        <f aca="false">I2472*100/$J$2</f>
        <v>73.255175055791</v>
      </c>
      <c r="L2472" s="41" t="n">
        <f aca="false">[4]Plan1!$C2467</f>
        <v>-3.66</v>
      </c>
      <c r="M2472" s="41" t="n">
        <f aca="false">$O$5 + L2472</f>
        <v>835.12</v>
      </c>
      <c r="N2472" s="47" t="n">
        <f aca="false">IF(M2472&gt;$O$5,$O$2+$O$1,(M2472^3*3270.5936-M2472^2*8015778.389801+M2472*6549018422.82398-1783686174686.87))-$O$1</f>
        <v>22887083.6630859</v>
      </c>
      <c r="O2472" s="41" t="n">
        <f aca="false">N2472*100/$O$2</f>
        <v>58.5544056527043</v>
      </c>
      <c r="R2472" s="47" t="n">
        <f aca="false">SUM(D2472,I2472,N2472)</f>
        <v>190129206.876465</v>
      </c>
      <c r="S2472" s="41" t="n">
        <f aca="false">R2472*100/$R$2</f>
        <v>68.8853078650853</v>
      </c>
      <c r="U2472" s="41" t="n">
        <f aca="false">[1]Plan1!$B2467</f>
        <v>10.68</v>
      </c>
    </row>
    <row r="2473" customFormat="false" ht="15" hidden="false" customHeight="false" outlineLevel="0" collapsed="false">
      <c r="A2473" s="46" t="n">
        <v>44471</v>
      </c>
      <c r="B2473" s="41" t="n">
        <f aca="false">[2]Plan1!$C2468</f>
        <v>-4.51</v>
      </c>
      <c r="C2473" s="41" t="n">
        <f aca="false">$E$5 + B2473</f>
        <v>776.49</v>
      </c>
      <c r="D2473" s="47" t="n">
        <f aca="false">IF(C2473&gt;$E$5,$E$2+$E$1,(IF(C2473&gt;764.99,C2473^3*3486.59308-C2473^2*7860012.00812+C2473*5908819377.96283-1481278321001.59,IF(C2473&gt;752.99,C2473^3*3588.471445-C2473^2*8028757.56264+C2473*5988077680.84934-1488767378546.26,C2473^3*899.851852-C2473^2*1969009.674601+C2473*1435480406.01138-348666163343.76))))-$E$1</f>
        <v>102909332.168701</v>
      </c>
      <c r="E2473" s="47" t="n">
        <f aca="false">D2473*100/$E$2</f>
        <v>69.0763823951636</v>
      </c>
      <c r="G2473" s="41" t="n">
        <f aca="false">[3]Plan1!$C2468</f>
        <v>-3.44</v>
      </c>
      <c r="H2473" s="41" t="n">
        <f aca="false">$J$5 + G2473</f>
        <v>756.56</v>
      </c>
      <c r="I2473" s="47" t="n">
        <f aca="false">IF(H2473&gt;$J$5,$J$2+$J$1,(IF(H2473&gt;739.99,H2473^3*2498.244218-H2473^2*5471052.355142+H2473*3994605728.77515-972400879260.135,H2473^3*1396.138889-H2473^2*3002770.071427+H2473*2152080038.43115-513963640099.415)))-$J$1</f>
        <v>64483422.1354981</v>
      </c>
      <c r="J2473" s="47" t="n">
        <f aca="false">I2473*100/$J$2</f>
        <v>73.3245705571835</v>
      </c>
      <c r="L2473" s="41" t="n">
        <f aca="false">[4]Plan1!$C2468</f>
        <v>-3.62</v>
      </c>
      <c r="M2473" s="41" t="n">
        <f aca="false">$O$5 + L2473</f>
        <v>835.16</v>
      </c>
      <c r="N2473" s="47" t="n">
        <f aca="false">IF(M2473&gt;$O$5,$O$2+$O$1,(M2473^3*3270.5936-M2473^2*8015778.389801+M2473*6549018422.82398-1783686174686.87))-$O$1</f>
        <v>23036569.668457</v>
      </c>
      <c r="O2473" s="41" t="n">
        <f aca="false">N2473*100/$O$2</f>
        <v>58.9368512419613</v>
      </c>
      <c r="R2473" s="47" t="n">
        <f aca="false">SUM(D2473,I2473,N2473)</f>
        <v>190429323.972656</v>
      </c>
      <c r="S2473" s="41" t="n">
        <f aca="false">R2473*100/$R$2</f>
        <v>68.9940426507942</v>
      </c>
      <c r="U2473" s="41" t="n">
        <f aca="false">[1]Plan1!$B2468</f>
        <v>13.9</v>
      </c>
    </row>
    <row r="2474" customFormat="false" ht="15" hidden="false" customHeight="false" outlineLevel="0" collapsed="false">
      <c r="A2474" s="46" t="n">
        <v>44472</v>
      </c>
      <c r="B2474" s="41" t="n">
        <f aca="false">[2]Plan1!$C2469</f>
        <v>-4.51</v>
      </c>
      <c r="C2474" s="41" t="n">
        <f aca="false">$E$5 + B2474</f>
        <v>776.49</v>
      </c>
      <c r="D2474" s="47" t="n">
        <f aca="false">IF(C2474&gt;$E$5,$E$2+$E$1,(IF(C2474&gt;764.99,C2474^3*3486.59308-C2474^2*7860012.00812+C2474*5908819377.96283-1481278321001.59,IF(C2474&gt;752.99,C2474^3*3588.471445-C2474^2*8028757.56264+C2474*5988077680.84934-1488767378546.26,C2474^3*899.851852-C2474^2*1969009.674601+C2474*1435480406.01138-348666163343.76))))-$E$1</f>
        <v>102909332.168701</v>
      </c>
      <c r="E2474" s="47" t="n">
        <f aca="false">D2474*100/$E$2</f>
        <v>69.0763823951636</v>
      </c>
      <c r="G2474" s="41" t="n">
        <f aca="false">[3]Plan1!$C2469</f>
        <v>-3.44</v>
      </c>
      <c r="H2474" s="41" t="n">
        <f aca="false">$J$5 + G2474</f>
        <v>756.56</v>
      </c>
      <c r="I2474" s="47" t="n">
        <f aca="false">IF(H2474&gt;$J$5,$J$2+$J$1,(IF(H2474&gt;739.99,H2474^3*2498.244218-H2474^2*5471052.355142+H2474*3994605728.77515-972400879260.135,H2474^3*1396.138889-H2474^2*3002770.071427+H2474*2152080038.43115-513963640099.415)))-$J$1</f>
        <v>64483422.1354981</v>
      </c>
      <c r="J2474" s="47" t="n">
        <f aca="false">I2474*100/$J$2</f>
        <v>73.3245705571835</v>
      </c>
      <c r="L2474" s="41" t="n">
        <f aca="false">[4]Plan1!$C2469</f>
        <v>-3.6</v>
      </c>
      <c r="M2474" s="41" t="n">
        <f aca="false">$O$5 + L2474</f>
        <v>835.18</v>
      </c>
      <c r="N2474" s="47" t="n">
        <f aca="false">IF(M2474&gt;$O$5,$O$2+$O$1,(M2474^3*3270.5936-M2474^2*8015778.389801+M2474*6549018422.82398-1783686174686.87))-$O$1</f>
        <v>23111526.9482422</v>
      </c>
      <c r="O2474" s="41" t="n">
        <f aca="false">N2474*100/$O$2</f>
        <v>59.1286222439716</v>
      </c>
      <c r="R2474" s="47" t="n">
        <f aca="false">SUM(D2474,I2474,N2474)</f>
        <v>190504281.252441</v>
      </c>
      <c r="S2474" s="41" t="n">
        <f aca="false">R2474*100/$R$2</f>
        <v>69.0212002631335</v>
      </c>
      <c r="U2474" s="41" t="n">
        <f aca="false">[1]Plan1!$B2469</f>
        <v>21.66</v>
      </c>
    </row>
    <row r="2475" customFormat="false" ht="15" hidden="false" customHeight="false" outlineLevel="0" collapsed="false">
      <c r="A2475" s="46" t="n">
        <v>44473</v>
      </c>
      <c r="B2475" s="41" t="n">
        <f aca="false">[2]Plan1!$C2470</f>
        <v>-4.52</v>
      </c>
      <c r="C2475" s="41" t="n">
        <f aca="false">$E$5 + B2475</f>
        <v>776.48</v>
      </c>
      <c r="D2475" s="47" t="n">
        <f aca="false">IF(C2475&gt;$E$5,$E$2+$E$1,(IF(C2475&gt;764.99,C2475^3*3486.59308-C2475^2*7860012.00812+C2475*5908819377.96283-1481278321001.59,IF(C2475&gt;752.99,C2475^3*3588.471445-C2475^2*8028757.56264+C2475*5988077680.84934-1488767378546.26,C2475^3*899.851852-C2475^2*1969009.674601+C2475*1435480406.01138-348666163343.76))))-$E$1</f>
        <v>102819729.18042</v>
      </c>
      <c r="E2475" s="47" t="n">
        <f aca="false">D2475*100/$E$2</f>
        <v>69.0162377012682</v>
      </c>
      <c r="G2475" s="41" t="n">
        <f aca="false">[3]Plan1!$C2470</f>
        <v>-3.44</v>
      </c>
      <c r="H2475" s="41" t="n">
        <f aca="false">$J$5 + G2475</f>
        <v>756.56</v>
      </c>
      <c r="I2475" s="47" t="n">
        <f aca="false">IF(H2475&gt;$J$5,$J$2+$J$1,(IF(H2475&gt;739.99,H2475^3*2498.244218-H2475^2*5471052.355142+H2475*3994605728.77515-972400879260.135,H2475^3*1396.138889-H2475^2*3002770.071427+H2475*2152080038.43115-513963640099.415)))-$J$1</f>
        <v>64483422.1354981</v>
      </c>
      <c r="J2475" s="47" t="n">
        <f aca="false">I2475*100/$J$2</f>
        <v>73.3245705571835</v>
      </c>
      <c r="L2475" s="41" t="n">
        <f aca="false">[4]Plan1!$C2470</f>
        <v>-3.61</v>
      </c>
      <c r="M2475" s="41" t="n">
        <f aca="false">$O$5 + L2475</f>
        <v>835.17</v>
      </c>
      <c r="N2475" s="47" t="n">
        <f aca="false">IF(M2475&gt;$O$5,$O$2+$O$1,(M2475^3*3270.5936-M2475^2*8015778.389801+M2475*6549018422.82398-1783686174686.87))-$O$1</f>
        <v>23074030.4350586</v>
      </c>
      <c r="O2475" s="41" t="n">
        <f aca="false">N2475*100/$O$2</f>
        <v>59.0326910158678</v>
      </c>
      <c r="R2475" s="47" t="n">
        <f aca="false">SUM(D2475,I2475,N2475)</f>
        <v>190377181.750977</v>
      </c>
      <c r="S2475" s="41" t="n">
        <f aca="false">R2475*100/$R$2</f>
        <v>68.9751511135486</v>
      </c>
      <c r="U2475" s="41" t="n">
        <f aca="false">[1]Plan1!$B2470</f>
        <v>12.58</v>
      </c>
    </row>
    <row r="2476" customFormat="false" ht="15" hidden="false" customHeight="false" outlineLevel="0" collapsed="false">
      <c r="A2476" s="46" t="n">
        <v>44474</v>
      </c>
      <c r="B2476" s="41" t="n">
        <f aca="false">[2]Plan1!$C2471</f>
        <v>-4.56</v>
      </c>
      <c r="C2476" s="41" t="n">
        <f aca="false">$E$5 + B2476</f>
        <v>776.44</v>
      </c>
      <c r="D2476" s="47" t="n">
        <f aca="false">IF(C2476&gt;$E$5,$E$2+$E$1,(IF(C2476&gt;764.99,C2476^3*3486.59308-C2476^2*7860012.00812+C2476*5908819377.96283-1481278321001.59,IF(C2476&gt;752.99,C2476^3*3588.471445-C2476^2*8028757.56264+C2476*5988077680.84934-1488767378546.26,C2476^3*899.851852-C2476^2*1969009.674601+C2476*1435480406.01138-348666163343.76))))-$E$1</f>
        <v>102461840.612549</v>
      </c>
      <c r="E2476" s="47" t="n">
        <f aca="false">D2476*100/$E$2</f>
        <v>68.7760102403749</v>
      </c>
      <c r="G2476" s="41" t="n">
        <f aca="false">[3]Plan1!$C2471</f>
        <v>-3.46</v>
      </c>
      <c r="H2476" s="41" t="n">
        <f aca="false">$J$5 + G2476</f>
        <v>756.54</v>
      </c>
      <c r="I2476" s="47" t="n">
        <f aca="false">IF(H2476&gt;$J$5,$J$2+$J$1,(IF(H2476&gt;739.99,H2476^3*2498.244218-H2476^2*5471052.355142+H2476*3994605728.77515-972400879260.135,H2476^3*1396.138889-H2476^2*3002770.071427+H2476*2152080038.43115-513963640099.415)))-$J$1</f>
        <v>64361405.7478027</v>
      </c>
      <c r="J2476" s="47" t="n">
        <f aca="false">I2476*100/$J$2</f>
        <v>73.1858248310355</v>
      </c>
      <c r="L2476" s="41" t="n">
        <f aca="false">[4]Plan1!$C2471</f>
        <v>-3.64</v>
      </c>
      <c r="M2476" s="41" t="n">
        <f aca="false">$O$5 + L2476</f>
        <v>835.14</v>
      </c>
      <c r="N2476" s="47" t="n">
        <f aca="false">IF(M2476&gt;$O$5,$O$2+$O$1,(M2476^3*3270.5936-M2476^2*8015778.389801+M2476*6549018422.82398-1783686174686.87))-$O$1</f>
        <v>22961755.2929688</v>
      </c>
      <c r="O2476" s="41" t="n">
        <f aca="false">N2476*100/$O$2</f>
        <v>58.7454458468711</v>
      </c>
      <c r="R2476" s="47" t="n">
        <f aca="false">SUM(D2476,I2476,N2476)</f>
        <v>189785001.65332</v>
      </c>
      <c r="S2476" s="41" t="n">
        <f aca="false">R2476*100/$R$2</f>
        <v>68.7605996040316</v>
      </c>
      <c r="U2476" s="41" t="n">
        <f aca="false">[1]Plan1!$B2471</f>
        <v>13.9</v>
      </c>
    </row>
    <row r="2477" customFormat="false" ht="15" hidden="false" customHeight="false" outlineLevel="0" collapsed="false">
      <c r="A2477" s="46" t="n">
        <v>44475</v>
      </c>
      <c r="B2477" s="41" t="n">
        <f aca="false">[2]Plan1!$C2472</f>
        <v>-4.58</v>
      </c>
      <c r="C2477" s="41" t="n">
        <f aca="false">$E$5 + B2477</f>
        <v>776.42</v>
      </c>
      <c r="D2477" s="47" t="n">
        <f aca="false">IF(C2477&gt;$E$5,$E$2+$E$1,(IF(C2477&gt;764.99,C2477^3*3486.59308-C2477^2*7860012.00812+C2477*5908819377.96283-1481278321001.59,IF(C2477&gt;752.99,C2477^3*3588.471445-C2477^2*8028757.56264+C2477*5988077680.84934-1488767378546.26,C2477^3*899.851852-C2477^2*1969009.674601+C2477*1435480406.01138-348666163343.76))))-$E$1</f>
        <v>102283210.06665</v>
      </c>
      <c r="E2477" s="47" t="n">
        <f aca="false">D2477*100/$E$2</f>
        <v>68.6561071019918</v>
      </c>
      <c r="G2477" s="41" t="n">
        <f aca="false">[3]Plan1!$C2472</f>
        <v>-3.49</v>
      </c>
      <c r="H2477" s="41" t="n">
        <f aca="false">$J$5 + G2477</f>
        <v>756.51</v>
      </c>
      <c r="I2477" s="47" t="n">
        <f aca="false">IF(H2477&gt;$J$5,$J$2+$J$1,(IF(H2477&gt;739.99,H2477^3*2498.244218-H2477^2*5471052.355142+H2477*3994605728.77515-972400879260.135,H2477^3*1396.138889-H2477^2*3002770.071427+H2477*2152080038.43115-513963640099.415)))-$J$1</f>
        <v>64178679.6464844</v>
      </c>
      <c r="J2477" s="47" t="n">
        <f aca="false">I2477*100/$J$2</f>
        <v>72.9780456458582</v>
      </c>
      <c r="L2477" s="41" t="n">
        <f aca="false">[4]Plan1!$C2472</f>
        <v>-3.64</v>
      </c>
      <c r="M2477" s="41" t="n">
        <f aca="false">$O$5 + L2477</f>
        <v>835.14</v>
      </c>
      <c r="N2477" s="47" t="n">
        <f aca="false">IF(M2477&gt;$O$5,$O$2+$O$1,(M2477^3*3270.5936-M2477^2*8015778.389801+M2477*6549018422.82398-1783686174686.87))-$O$1</f>
        <v>22961755.2929688</v>
      </c>
      <c r="O2477" s="41" t="n">
        <f aca="false">N2477*100/$O$2</f>
        <v>58.7454458468711</v>
      </c>
      <c r="R2477" s="47" t="n">
        <f aca="false">SUM(D2477,I2477,N2477)</f>
        <v>189423645.006104</v>
      </c>
      <c r="S2477" s="41" t="n">
        <f aca="false">R2477*100/$R$2</f>
        <v>68.6296772470641</v>
      </c>
      <c r="U2477" s="41" t="n">
        <f aca="false">[1]Plan1!$B2472</f>
        <v>14.35</v>
      </c>
    </row>
    <row r="2478" customFormat="false" ht="15" hidden="false" customHeight="false" outlineLevel="0" collapsed="false">
      <c r="A2478" s="46" t="n">
        <v>44476</v>
      </c>
      <c r="B2478" s="41" t="n">
        <f aca="false">[2]Plan1!$C2473</f>
        <v>-4.6</v>
      </c>
      <c r="C2478" s="41" t="n">
        <f aca="false">$E$5 + B2478</f>
        <v>776.4</v>
      </c>
      <c r="D2478" s="47" t="n">
        <f aca="false">IF(C2478&gt;$E$5,$E$2+$E$1,(IF(C2478&gt;764.99,C2478^3*3486.59308-C2478^2*7860012.00812+C2478*5908819377.96283-1481278321001.59,IF(C2478&gt;752.99,C2478^3*3588.471445-C2478^2*8028757.56264+C2478*5988077680.84934-1488767378546.26,C2478^3*899.851852-C2478^2*1969009.674601+C2478*1435480406.01138-348666163343.76))))-$E$1</f>
        <v>102104788.455811</v>
      </c>
      <c r="E2478" s="47" t="n">
        <f aca="false">D2478*100/$E$2</f>
        <v>68.5363442082074</v>
      </c>
      <c r="G2478" s="41" t="n">
        <f aca="false">[3]Plan1!$C2473</f>
        <v>-3.5</v>
      </c>
      <c r="H2478" s="41" t="n">
        <f aca="false">$J$5 + G2478</f>
        <v>756.5</v>
      </c>
      <c r="I2478" s="47" t="n">
        <f aca="false">IF(H2478&gt;$J$5,$J$2+$J$1,(IF(H2478&gt;739.99,H2478^3*2498.244218-H2478^2*5471052.355142+H2478*3994605728.77515-972400879260.135,H2478^3*1396.138889-H2478^2*3002770.071427+H2478*2152080038.43115-513963640099.415)))-$J$1</f>
        <v>64117850.4812012</v>
      </c>
      <c r="J2478" s="47" t="n">
        <f aca="false">I2478*100/$J$2</f>
        <v>72.9088763574732</v>
      </c>
      <c r="L2478" s="41" t="n">
        <f aca="false">[4]Plan1!$C2473</f>
        <v>-3.68</v>
      </c>
      <c r="M2478" s="41" t="n">
        <f aca="false">$O$5 + L2478</f>
        <v>835.1</v>
      </c>
      <c r="N2478" s="47" t="n">
        <f aca="false">IF(M2478&gt;$O$5,$O$2+$O$1,(M2478^3*3270.5936-M2478^2*8015778.389801+M2478*6549018422.82398-1783686174686.87))-$O$1</f>
        <v>22812554.6210938</v>
      </c>
      <c r="O2478" s="41" t="n">
        <f aca="false">N2478*100/$O$2</f>
        <v>58.3637302559627</v>
      </c>
      <c r="R2478" s="47" t="n">
        <f aca="false">SUM(D2478,I2478,N2478)</f>
        <v>189035193.558105</v>
      </c>
      <c r="S2478" s="41" t="n">
        <f aca="false">R2478*100/$R$2</f>
        <v>68.4889382305522</v>
      </c>
      <c r="U2478" s="41" t="n">
        <f aca="false">[1]Plan1!$B2473</f>
        <v>15.27</v>
      </c>
    </row>
    <row r="2479" customFormat="false" ht="15" hidden="false" customHeight="false" outlineLevel="0" collapsed="false">
      <c r="A2479" s="46" t="n">
        <v>44477</v>
      </c>
      <c r="B2479" s="41" t="n">
        <f aca="false">[2]Plan1!$C2474</f>
        <v>-4.6</v>
      </c>
      <c r="C2479" s="41" t="n">
        <f aca="false">$E$5 + B2479</f>
        <v>776.4</v>
      </c>
      <c r="D2479" s="47" t="n">
        <f aca="false">IF(C2479&gt;$E$5,$E$2+$E$1,(IF(C2479&gt;764.99,C2479^3*3486.59308-C2479^2*7860012.00812+C2479*5908819377.96283-1481278321001.59,IF(C2479&gt;752.99,C2479^3*3588.471445-C2479^2*8028757.56264+C2479*5988077680.84934-1488767378546.26,C2479^3*899.851852-C2479^2*1969009.674601+C2479*1435480406.01138-348666163343.76))))-$E$1</f>
        <v>102104788.455811</v>
      </c>
      <c r="E2479" s="47" t="n">
        <f aca="false">D2479*100/$E$2</f>
        <v>68.5363442082074</v>
      </c>
      <c r="G2479" s="41" t="n">
        <f aca="false">[3]Plan1!$C2474</f>
        <v>-3.5</v>
      </c>
      <c r="H2479" s="41" t="n">
        <f aca="false">$J$5 + G2479</f>
        <v>756.5</v>
      </c>
      <c r="I2479" s="47" t="n">
        <f aca="false">IF(H2479&gt;$J$5,$J$2+$J$1,(IF(H2479&gt;739.99,H2479^3*2498.244218-H2479^2*5471052.355142+H2479*3994605728.77515-972400879260.135,H2479^3*1396.138889-H2479^2*3002770.071427+H2479*2152080038.43115-513963640099.415)))-$J$1</f>
        <v>64117850.4812012</v>
      </c>
      <c r="J2479" s="47" t="n">
        <f aca="false">I2479*100/$J$2</f>
        <v>72.9088763574732</v>
      </c>
      <c r="L2479" s="41" t="n">
        <f aca="false">[4]Plan1!$C2474</f>
        <v>-3.68</v>
      </c>
      <c r="M2479" s="41" t="n">
        <f aca="false">$O$5 + L2479</f>
        <v>835.1</v>
      </c>
      <c r="N2479" s="47" t="n">
        <f aca="false">IF(M2479&gt;$O$5,$O$2+$O$1,(M2479^3*3270.5936-M2479^2*8015778.389801+M2479*6549018422.82398-1783686174686.87))-$O$1</f>
        <v>22812554.6210938</v>
      </c>
      <c r="O2479" s="41" t="n">
        <f aca="false">N2479*100/$O$2</f>
        <v>58.3637302559627</v>
      </c>
      <c r="R2479" s="47" t="n">
        <f aca="false">SUM(D2479,I2479,N2479)</f>
        <v>189035193.558105</v>
      </c>
      <c r="S2479" s="41" t="n">
        <f aca="false">R2479*100/$R$2</f>
        <v>68.4889382305522</v>
      </c>
      <c r="U2479" s="41" t="n">
        <f aca="false">[1]Plan1!$B2474</f>
        <v>12.58</v>
      </c>
    </row>
    <row r="2480" customFormat="false" ht="15" hidden="false" customHeight="false" outlineLevel="0" collapsed="false">
      <c r="A2480" s="46" t="n">
        <v>44478</v>
      </c>
      <c r="B2480" s="41" t="n">
        <f aca="false">[2]Plan1!$C2475</f>
        <v>-4.61</v>
      </c>
      <c r="C2480" s="41" t="n">
        <f aca="false">$E$5 + B2480</f>
        <v>776.39</v>
      </c>
      <c r="D2480" s="47" t="n">
        <f aca="false">IF(C2480&gt;$E$5,$E$2+$E$1,(IF(C2480&gt;764.99,C2480^3*3486.59308-C2480^2*7860012.00812+C2480*5908819377.96283-1481278321001.59,IF(C2480&gt;752.99,C2480^3*3588.471445-C2480^2*8028757.56264+C2480*5988077680.84934-1488767378546.26,C2480^3*899.851852-C2480^2*1969009.674601+C2480*1435480406.01138-348666163343.76))))-$E$1</f>
        <v>102015655.949951</v>
      </c>
      <c r="E2480" s="47" t="n">
        <f aca="false">D2480*100/$E$2</f>
        <v>68.4765153187488</v>
      </c>
      <c r="G2480" s="41" t="n">
        <f aca="false">[3]Plan1!$C2475</f>
        <v>-3.52</v>
      </c>
      <c r="H2480" s="41" t="n">
        <f aca="false">$J$5 + G2480</f>
        <v>756.48</v>
      </c>
      <c r="I2480" s="47" t="n">
        <f aca="false">IF(H2480&gt;$J$5,$J$2+$J$1,(IF(H2480&gt;739.99,H2480^3*2498.244218-H2480^2*5471052.355142+H2480*3994605728.77515-972400879260.135,H2480^3*1396.138889-H2480^2*3002770.071427+H2480*2152080038.43115-513963640099.415)))-$J$1</f>
        <v>63996311.3625488</v>
      </c>
      <c r="J2480" s="47" t="n">
        <f aca="false">I2480*100/$J$2</f>
        <v>72.7706733374418</v>
      </c>
      <c r="L2480" s="41" t="n">
        <f aca="false">[4]Plan1!$C2475</f>
        <v>-3.7</v>
      </c>
      <c r="M2480" s="41" t="n">
        <f aca="false">$O$5 + L2480</f>
        <v>835.08</v>
      </c>
      <c r="N2480" s="47" t="n">
        <f aca="false">IF(M2480&gt;$O$5,$O$2+$O$1,(M2480^3*3270.5936-M2480^2*8015778.389801+M2480*6549018422.82398-1783686174686.87))-$O$1</f>
        <v>22738168.0102539</v>
      </c>
      <c r="O2480" s="41" t="n">
        <f aca="false">N2480*100/$O$2</f>
        <v>58.1734192556463</v>
      </c>
      <c r="R2480" s="47" t="n">
        <f aca="false">SUM(D2480,I2480,N2480)</f>
        <v>188750135.322754</v>
      </c>
      <c r="S2480" s="41" t="n">
        <f aca="false">R2480*100/$R$2</f>
        <v>68.3856593886306</v>
      </c>
      <c r="U2480" s="41" t="n">
        <f aca="false">[1]Plan1!$B2475</f>
        <v>11.94</v>
      </c>
    </row>
    <row r="2481" customFormat="false" ht="15" hidden="false" customHeight="false" outlineLevel="0" collapsed="false">
      <c r="A2481" s="46" t="n">
        <v>44479</v>
      </c>
      <c r="B2481" s="41" t="n">
        <f aca="false">[2]Plan1!$C2476</f>
        <v>-4.63</v>
      </c>
      <c r="C2481" s="41" t="n">
        <f aca="false">$E$5 + B2481</f>
        <v>776.37</v>
      </c>
      <c r="D2481" s="47" t="n">
        <f aca="false">IF(C2481&gt;$E$5,$E$2+$E$1,(IF(C2481&gt;764.99,C2481^3*3486.59308-C2481^2*7860012.00812+C2481*5908819377.96283-1481278321001.59,IF(C2481&gt;752.99,C2481^3*3588.471445-C2481^2*8028757.56264+C2481*5988077680.84934-1488767378546.26,C2481^3*899.851852-C2481^2*1969009.674601+C2481*1435480406.01138-348666163343.76))))-$E$1</f>
        <v>101837547.429443</v>
      </c>
      <c r="E2481" s="47" t="n">
        <f aca="false">D2481*100/$E$2</f>
        <v>68.3569625822655</v>
      </c>
      <c r="G2481" s="41" t="n">
        <f aca="false">[3]Plan1!$C2476</f>
        <v>-3.52</v>
      </c>
      <c r="H2481" s="41" t="n">
        <f aca="false">$J$5 + G2481</f>
        <v>756.48</v>
      </c>
      <c r="I2481" s="47" t="n">
        <f aca="false">IF(H2481&gt;$J$5,$J$2+$J$1,(IF(H2481&gt;739.99,H2481^3*2498.244218-H2481^2*5471052.355142+H2481*3994605728.77515-972400879260.135,H2481^3*1396.138889-H2481^2*3002770.071427+H2481*2152080038.43115-513963640099.415)))-$J$1</f>
        <v>63996311.3625488</v>
      </c>
      <c r="J2481" s="47" t="n">
        <f aca="false">I2481*100/$J$2</f>
        <v>72.7706733374418</v>
      </c>
      <c r="L2481" s="41" t="n">
        <f aca="false">[4]Plan1!$C2476</f>
        <v>-3.7</v>
      </c>
      <c r="M2481" s="41" t="n">
        <f aca="false">$O$5 + L2481</f>
        <v>835.08</v>
      </c>
      <c r="N2481" s="47" t="n">
        <f aca="false">IF(M2481&gt;$O$5,$O$2+$O$1,(M2481^3*3270.5936-M2481^2*8015778.389801+M2481*6549018422.82398-1783686174686.87))-$O$1</f>
        <v>22738168.0102539</v>
      </c>
      <c r="O2481" s="41" t="n">
        <f aca="false">N2481*100/$O$2</f>
        <v>58.1734192556463</v>
      </c>
      <c r="R2481" s="47" t="n">
        <f aca="false">SUM(D2481,I2481,N2481)</f>
        <v>188572026.802246</v>
      </c>
      <c r="S2481" s="41" t="n">
        <f aca="false">R2481*100/$R$2</f>
        <v>68.3211292700332</v>
      </c>
      <c r="U2481" s="41" t="n">
        <f aca="false">[1]Plan1!$B2476</f>
        <v>13.24</v>
      </c>
    </row>
    <row r="2482" customFormat="false" ht="15" hidden="false" customHeight="false" outlineLevel="0" collapsed="false">
      <c r="A2482" s="46" t="n">
        <v>44480</v>
      </c>
      <c r="B2482" s="41" t="n">
        <f aca="false">[2]Plan1!$C2477</f>
        <v>-4.61</v>
      </c>
      <c r="C2482" s="41" t="n">
        <f aca="false">$E$5 + B2482</f>
        <v>776.39</v>
      </c>
      <c r="D2482" s="47" t="n">
        <f aca="false">IF(C2482&gt;$E$5,$E$2+$E$1,(IF(C2482&gt;764.99,C2482^3*3486.59308-C2482^2*7860012.00812+C2482*5908819377.96283-1481278321001.59,IF(C2482&gt;752.99,C2482^3*3588.471445-C2482^2*8028757.56264+C2482*5988077680.84934-1488767378546.26,C2482^3*899.851852-C2482^2*1969009.674601+C2482*1435480406.01138-348666163343.76))))-$E$1</f>
        <v>102015655.949951</v>
      </c>
      <c r="E2482" s="47" t="n">
        <f aca="false">D2482*100/$E$2</f>
        <v>68.4765153187488</v>
      </c>
      <c r="G2482" s="41" t="n">
        <f aca="false">[3]Plan1!$C2477</f>
        <v>-3.52</v>
      </c>
      <c r="H2482" s="41" t="n">
        <f aca="false">$J$5 + G2482</f>
        <v>756.48</v>
      </c>
      <c r="I2482" s="47" t="n">
        <f aca="false">IF(H2482&gt;$J$5,$J$2+$J$1,(IF(H2482&gt;739.99,H2482^3*2498.244218-H2482^2*5471052.355142+H2482*3994605728.77515-972400879260.135,H2482^3*1396.138889-H2482^2*3002770.071427+H2482*2152080038.43115-513963640099.415)))-$J$1</f>
        <v>63996311.3625488</v>
      </c>
      <c r="J2482" s="47" t="n">
        <f aca="false">I2482*100/$J$2</f>
        <v>72.7706733374418</v>
      </c>
      <c r="L2482" s="41" t="n">
        <f aca="false">[4]Plan1!$C2477</f>
        <v>-3.66</v>
      </c>
      <c r="M2482" s="41" t="n">
        <f aca="false">$O$5 + L2482</f>
        <v>835.12</v>
      </c>
      <c r="N2482" s="47" t="n">
        <f aca="false">IF(M2482&gt;$O$5,$O$2+$O$1,(M2482^3*3270.5936-M2482^2*8015778.389801+M2482*6549018422.82398-1783686174686.87))-$O$1</f>
        <v>22887083.6630859</v>
      </c>
      <c r="O2482" s="41" t="n">
        <f aca="false">N2482*100/$O$2</f>
        <v>58.5544056527043</v>
      </c>
      <c r="R2482" s="47" t="n">
        <f aca="false">SUM(D2482,I2482,N2482)</f>
        <v>188899050.975586</v>
      </c>
      <c r="S2482" s="41" t="n">
        <f aca="false">R2482*100/$R$2</f>
        <v>68.4396127015371</v>
      </c>
      <c r="U2482" s="41" t="n">
        <f aca="false">[1]Plan1!$B2477</f>
        <v>21.66</v>
      </c>
    </row>
    <row r="2483" customFormat="false" ht="15" hidden="false" customHeight="false" outlineLevel="0" collapsed="false">
      <c r="A2483" s="46" t="n">
        <v>44481</v>
      </c>
      <c r="B2483" s="41" t="n">
        <f aca="false">[2]Plan1!$C2478</f>
        <v>-4.54</v>
      </c>
      <c r="C2483" s="41" t="n">
        <f aca="false">$E$5 + B2483</f>
        <v>776.46</v>
      </c>
      <c r="D2483" s="47" t="n">
        <f aca="false">IF(C2483&gt;$E$5,$E$2+$E$1,(IF(C2483&gt;764.99,C2483^3*3486.59308-C2483^2*7860012.00812+C2483*5908819377.96283-1481278321001.59,IF(C2483&gt;752.99,C2483^3*3588.471445-C2483^2*8028757.56264+C2483*5988077680.84934-1488767378546.26,C2483^3*899.851852-C2483^2*1969009.674601+C2483*1435480406.01138-348666163343.76))))-$E$1</f>
        <v>102640680.260986</v>
      </c>
      <c r="E2483" s="47" t="n">
        <f aca="false">D2483*100/$E$2</f>
        <v>68.8960537357756</v>
      </c>
      <c r="G2483" s="41" t="n">
        <f aca="false">[3]Plan1!$C2478</f>
        <v>-3.5</v>
      </c>
      <c r="H2483" s="41" t="n">
        <f aca="false">$J$5 + G2483</f>
        <v>756.5</v>
      </c>
      <c r="I2483" s="47" t="n">
        <f aca="false">IF(H2483&gt;$J$5,$J$2+$J$1,(IF(H2483&gt;739.99,H2483^3*2498.244218-H2483^2*5471052.355142+H2483*3994605728.77515-972400879260.135,H2483^3*1396.138889-H2483^2*3002770.071427+H2483*2152080038.43115-513963640099.415)))-$J$1</f>
        <v>64117850.4812012</v>
      </c>
      <c r="J2483" s="47" t="n">
        <f aca="false">I2483*100/$J$2</f>
        <v>72.9088763574732</v>
      </c>
      <c r="L2483" s="41" t="n">
        <f aca="false">[4]Plan1!$C2478</f>
        <v>-3.62</v>
      </c>
      <c r="M2483" s="41" t="n">
        <f aca="false">$O$5 + L2483</f>
        <v>835.16</v>
      </c>
      <c r="N2483" s="47" t="n">
        <f aca="false">IF(M2483&gt;$O$5,$O$2+$O$1,(M2483^3*3270.5936-M2483^2*8015778.389801+M2483*6549018422.82398-1783686174686.87))-$O$1</f>
        <v>23036569.668457</v>
      </c>
      <c r="O2483" s="41" t="n">
        <f aca="false">N2483*100/$O$2</f>
        <v>58.9368512419613</v>
      </c>
      <c r="R2483" s="47" t="n">
        <f aca="false">SUM(D2483,I2483,N2483)</f>
        <v>189795100.410645</v>
      </c>
      <c r="S2483" s="41" t="n">
        <f aca="false">R2483*100/$R$2</f>
        <v>68.7642584632819</v>
      </c>
      <c r="U2483" s="41" t="n">
        <f aca="false">[1]Plan1!$B2478</f>
        <v>27.92</v>
      </c>
    </row>
    <row r="2484" customFormat="false" ht="15" hidden="false" customHeight="false" outlineLevel="0" collapsed="false">
      <c r="A2484" s="46" t="n">
        <v>44482</v>
      </c>
      <c r="B2484" s="41" t="n">
        <f aca="false">[2]Plan1!$C2479</f>
        <v>-4.51</v>
      </c>
      <c r="C2484" s="41" t="n">
        <f aca="false">$E$5 + B2484</f>
        <v>776.49</v>
      </c>
      <c r="D2484" s="47" t="n">
        <f aca="false">IF(C2484&gt;$E$5,$E$2+$E$1,(IF(C2484&gt;764.99,C2484^3*3486.59308-C2484^2*7860012.00812+C2484*5908819377.96283-1481278321001.59,IF(C2484&gt;752.99,C2484^3*3588.471445-C2484^2*8028757.56264+C2484*5988077680.84934-1488767378546.26,C2484^3*899.851852-C2484^2*1969009.674601+C2484*1435480406.01138-348666163343.76))))-$E$1</f>
        <v>102909332.168701</v>
      </c>
      <c r="E2484" s="47" t="n">
        <f aca="false">D2484*100/$E$2</f>
        <v>69.0763823951636</v>
      </c>
      <c r="G2484" s="41" t="n">
        <f aca="false">[3]Plan1!$C2479</f>
        <v>-3.49</v>
      </c>
      <c r="H2484" s="41" t="n">
        <f aca="false">$J$5 + G2484</f>
        <v>756.51</v>
      </c>
      <c r="I2484" s="47" t="n">
        <f aca="false">IF(H2484&gt;$J$5,$J$2+$J$1,(IF(H2484&gt;739.99,H2484^3*2498.244218-H2484^2*5471052.355142+H2484*3994605728.77515-972400879260.135,H2484^3*1396.138889-H2484^2*3002770.071427+H2484*2152080038.43115-513963640099.415)))-$J$1</f>
        <v>64178679.6464844</v>
      </c>
      <c r="J2484" s="47" t="n">
        <f aca="false">I2484*100/$J$2</f>
        <v>72.9780456458582</v>
      </c>
      <c r="L2484" s="41" t="n">
        <f aca="false">[4]Plan1!$C2479</f>
        <v>-3.62</v>
      </c>
      <c r="M2484" s="41" t="n">
        <f aca="false">$O$5 + L2484</f>
        <v>835.16</v>
      </c>
      <c r="N2484" s="47" t="n">
        <f aca="false">IF(M2484&gt;$O$5,$O$2+$O$1,(M2484^3*3270.5936-M2484^2*8015778.389801+M2484*6549018422.82398-1783686174686.87))-$O$1</f>
        <v>23036569.668457</v>
      </c>
      <c r="O2484" s="41" t="n">
        <f aca="false">N2484*100/$O$2</f>
        <v>58.9368512419613</v>
      </c>
      <c r="R2484" s="47" t="n">
        <f aca="false">SUM(D2484,I2484,N2484)</f>
        <v>190124581.483643</v>
      </c>
      <c r="S2484" s="41" t="n">
        <f aca="false">R2484*100/$R$2</f>
        <v>68.8836320488664</v>
      </c>
      <c r="U2484" s="41" t="n">
        <f aca="false">[1]Plan1!$B2479</f>
        <v>15.27</v>
      </c>
    </row>
    <row r="2485" customFormat="false" ht="15" hidden="false" customHeight="false" outlineLevel="0" collapsed="false">
      <c r="A2485" s="46" t="n">
        <v>44483</v>
      </c>
      <c r="B2485" s="41" t="n">
        <f aca="false">[2]Plan1!$C2480</f>
        <v>-4.47</v>
      </c>
      <c r="C2485" s="41" t="n">
        <f aca="false">$E$5 + B2485</f>
        <v>776.53</v>
      </c>
      <c r="D2485" s="47" t="n">
        <f aca="false">IF(C2485&gt;$E$5,$E$2+$E$1,(IF(C2485&gt;764.99,C2485^3*3486.59308-C2485^2*7860012.00812+C2485*5908819377.96283-1481278321001.59,IF(C2485&gt;752.99,C2485^3*3588.471445-C2485^2*8028757.56264+C2485*5988077680.84934-1488767378546.26,C2485^3*899.851852-C2485^2*1969009.674601+C2485*1435480406.01138-348666163343.76))))-$E$1</f>
        <v>103268268.136475</v>
      </c>
      <c r="E2485" s="47" t="n">
        <f aca="false">D2485*100/$E$2</f>
        <v>69.3173129079052</v>
      </c>
      <c r="G2485" s="41" t="n">
        <f aca="false">[3]Plan1!$C2480</f>
        <v>-3.5</v>
      </c>
      <c r="H2485" s="41" t="n">
        <f aca="false">$J$5 + G2485</f>
        <v>756.5</v>
      </c>
      <c r="I2485" s="47" t="n">
        <f aca="false">IF(H2485&gt;$J$5,$J$2+$J$1,(IF(H2485&gt;739.99,H2485^3*2498.244218-H2485^2*5471052.355142+H2485*3994605728.77515-972400879260.135,H2485^3*1396.138889-H2485^2*3002770.071427+H2485*2152080038.43115-513963640099.415)))-$J$1</f>
        <v>64117850.4812012</v>
      </c>
      <c r="J2485" s="47" t="n">
        <f aca="false">I2485*100/$J$2</f>
        <v>72.9088763574732</v>
      </c>
      <c r="L2485" s="41" t="n">
        <f aca="false">[4]Plan1!$C2480</f>
        <v>-3.62</v>
      </c>
      <c r="M2485" s="41" t="n">
        <f aca="false">$O$5 + L2485</f>
        <v>835.16</v>
      </c>
      <c r="N2485" s="47" t="n">
        <f aca="false">IF(M2485&gt;$O$5,$O$2+$O$1,(M2485^3*3270.5936-M2485^2*8015778.389801+M2485*6549018422.82398-1783686174686.87))-$O$1</f>
        <v>23036569.668457</v>
      </c>
      <c r="O2485" s="41" t="n">
        <f aca="false">N2485*100/$O$2</f>
        <v>58.9368512419613</v>
      </c>
      <c r="R2485" s="47" t="n">
        <f aca="false">SUM(D2485,I2485,N2485)</f>
        <v>190422688.286133</v>
      </c>
      <c r="S2485" s="41" t="n">
        <f aca="false">R2485*100/$R$2</f>
        <v>68.9916384893475</v>
      </c>
      <c r="U2485" s="41" t="n">
        <f aca="false">[1]Plan1!$B2480</f>
        <v>13.24</v>
      </c>
    </row>
    <row r="2486" customFormat="false" ht="15" hidden="false" customHeight="false" outlineLevel="0" collapsed="false">
      <c r="A2486" s="46" t="n">
        <v>44484</v>
      </c>
      <c r="B2486" s="41" t="n">
        <f aca="false">[2]Plan1!$C2481</f>
        <v>-4.54</v>
      </c>
      <c r="C2486" s="41" t="n">
        <f aca="false">$E$5 + B2486</f>
        <v>776.46</v>
      </c>
      <c r="D2486" s="47" t="n">
        <f aca="false">IF(C2486&gt;$E$5,$E$2+$E$1,(IF(C2486&gt;764.99,C2486^3*3486.59308-C2486^2*7860012.00812+C2486*5908819377.96283-1481278321001.59,IF(C2486&gt;752.99,C2486^3*3588.471445-C2486^2*8028757.56264+C2486*5988077680.84934-1488767378546.26,C2486^3*899.851852-C2486^2*1969009.674601+C2486*1435480406.01138-348666163343.76))))-$E$1</f>
        <v>102640680.260986</v>
      </c>
      <c r="E2486" s="47" t="n">
        <f aca="false">D2486*100/$E$2</f>
        <v>68.8960537357756</v>
      </c>
      <c r="G2486" s="41" t="n">
        <f aca="false">[3]Plan1!$C2481</f>
        <v>-3.51</v>
      </c>
      <c r="H2486" s="41" t="n">
        <f aca="false">$J$5 + G2486</f>
        <v>756.49</v>
      </c>
      <c r="I2486" s="47" t="n">
        <f aca="false">IF(H2486&gt;$J$5,$J$2+$J$1,(IF(H2486&gt;739.99,H2486^3*2498.244218-H2486^2*5471052.355142+H2486*3994605728.77515-972400879260.135,H2486^3*1396.138889-H2486^2*3002770.071427+H2486*2152080038.43115-513963640099.415)))-$J$1</f>
        <v>64057061.0578613</v>
      </c>
      <c r="J2486" s="47" t="n">
        <f aca="false">I2486*100/$J$2</f>
        <v>72.8397522599424</v>
      </c>
      <c r="L2486" s="41" t="n">
        <f aca="false">[4]Plan1!$C2481</f>
        <v>-3.64</v>
      </c>
      <c r="M2486" s="41" t="n">
        <f aca="false">$O$5 + L2486</f>
        <v>835.14</v>
      </c>
      <c r="N2486" s="47" t="n">
        <f aca="false">IF(M2486&gt;$O$5,$O$2+$O$1,(M2486^3*3270.5936-M2486^2*8015778.389801+M2486*6549018422.82398-1783686174686.87))-$O$1</f>
        <v>22961755.2929688</v>
      </c>
      <c r="O2486" s="41" t="n">
        <f aca="false">N2486*100/$O$2</f>
        <v>58.7454458468711</v>
      </c>
      <c r="R2486" s="47" t="n">
        <f aca="false">SUM(D2486,I2486,N2486)</f>
        <v>189659496.611816</v>
      </c>
      <c r="S2486" s="41" t="n">
        <f aca="false">R2486*100/$R$2</f>
        <v>68.7151281398381</v>
      </c>
      <c r="U2486" s="41" t="n">
        <f aca="false">[1]Plan1!$B2481</f>
        <v>11.51</v>
      </c>
    </row>
    <row r="2487" customFormat="false" ht="15" hidden="false" customHeight="false" outlineLevel="0" collapsed="false">
      <c r="A2487" s="46" t="n">
        <v>44485</v>
      </c>
      <c r="B2487" s="41" t="n">
        <f aca="false">[2]Plan1!$C2482</f>
        <v>-4.54</v>
      </c>
      <c r="C2487" s="41" t="n">
        <f aca="false">$E$5 + B2487</f>
        <v>776.46</v>
      </c>
      <c r="D2487" s="47" t="n">
        <f aca="false">IF(C2487&gt;$E$5,$E$2+$E$1,(IF(C2487&gt;764.99,C2487^3*3486.59308-C2487^2*7860012.00812+C2487*5908819377.96283-1481278321001.59,IF(C2487&gt;752.99,C2487^3*3588.471445-C2487^2*8028757.56264+C2487*5988077680.84934-1488767378546.26,C2487^3*899.851852-C2487^2*1969009.674601+C2487*1435480406.01138-348666163343.76))))-$E$1</f>
        <v>102640680.260986</v>
      </c>
      <c r="E2487" s="47" t="n">
        <f aca="false">D2487*100/$E$2</f>
        <v>68.8960537357756</v>
      </c>
      <c r="G2487" s="41" t="n">
        <f aca="false">[3]Plan1!$C2482</f>
        <v>-3.53</v>
      </c>
      <c r="H2487" s="41" t="n">
        <f aca="false">$J$5 + G2487</f>
        <v>756.47</v>
      </c>
      <c r="I2487" s="47" t="n">
        <f aca="false">IF(H2487&gt;$J$5,$J$2+$J$1,(IF(H2487&gt;739.99,H2487^3*2498.244218-H2487^2*5471052.355142+H2487*3994605728.77515-972400879260.135,H2487^3*1396.138889-H2487^2*3002770.071427+H2487*2152080038.43115-513963640099.415)))-$J$1</f>
        <v>63935601.380127</v>
      </c>
      <c r="J2487" s="47" t="n">
        <f aca="false">I2487*100/$J$2</f>
        <v>72.7016395727594</v>
      </c>
      <c r="L2487" s="41" t="n">
        <f aca="false">[4]Plan1!$C2482</f>
        <v>-3.66</v>
      </c>
      <c r="M2487" s="41" t="n">
        <f aca="false">$O$5 + L2487</f>
        <v>835.12</v>
      </c>
      <c r="N2487" s="47" t="n">
        <f aca="false">IF(M2487&gt;$O$5,$O$2+$O$1,(M2487^3*3270.5936-M2487^2*8015778.389801+M2487*6549018422.82398-1783686174686.87))-$O$1</f>
        <v>22887083.6630859</v>
      </c>
      <c r="O2487" s="41" t="n">
        <f aca="false">N2487*100/$O$2</f>
        <v>58.5544056527043</v>
      </c>
      <c r="R2487" s="47" t="n">
        <f aca="false">SUM(D2487,I2487,N2487)</f>
        <v>189463365.304199</v>
      </c>
      <c r="S2487" s="41" t="n">
        <f aca="false">R2487*100/$R$2</f>
        <v>68.6440682236414</v>
      </c>
      <c r="U2487" s="41" t="n">
        <f aca="false">[1]Plan1!$B2482</f>
        <v>10.08</v>
      </c>
    </row>
    <row r="2488" customFormat="false" ht="15" hidden="false" customHeight="false" outlineLevel="0" collapsed="false">
      <c r="A2488" s="46" t="n">
        <v>44486</v>
      </c>
      <c r="B2488" s="41" t="n">
        <f aca="false">[2]Plan1!$C2483</f>
        <v>-4.56</v>
      </c>
      <c r="C2488" s="41" t="n">
        <f aca="false">$E$5 + B2488</f>
        <v>776.44</v>
      </c>
      <c r="D2488" s="47" t="n">
        <f aca="false">IF(C2488&gt;$E$5,$E$2+$E$1,(IF(C2488&gt;764.99,C2488^3*3486.59308-C2488^2*7860012.00812+C2488*5908819377.96283-1481278321001.59,IF(C2488&gt;752.99,C2488^3*3588.471445-C2488^2*8028757.56264+C2488*5988077680.84934-1488767378546.26,C2488^3*899.851852-C2488^2*1969009.674601+C2488*1435480406.01138-348666163343.76))))-$E$1</f>
        <v>102461840.612549</v>
      </c>
      <c r="E2488" s="47" t="n">
        <f aca="false">D2488*100/$E$2</f>
        <v>68.7760102403749</v>
      </c>
      <c r="G2488" s="41" t="n">
        <f aca="false">[3]Plan1!$C2483</f>
        <v>-3.55</v>
      </c>
      <c r="H2488" s="41" t="n">
        <f aca="false">$J$5 + G2488</f>
        <v>756.45</v>
      </c>
      <c r="I2488" s="47" t="n">
        <f aca="false">IF(H2488&gt;$J$5,$J$2+$J$1,(IF(H2488&gt;739.99,H2488^3*2498.244218-H2488^2*5471052.355142+H2488*3994605728.77515-972400879260.135,H2488^3*1396.138889-H2488^2*3002770.071427+H2488*2152080038.43115-513963640099.415)))-$J$1</f>
        <v>63814300.4934082</v>
      </c>
      <c r="J2488" s="47" t="n">
        <f aca="false">I2488*100/$J$2</f>
        <v>72.5637074480008</v>
      </c>
      <c r="L2488" s="41" t="n">
        <f aca="false">[4]Plan1!$C2483</f>
        <v>-3.69</v>
      </c>
      <c r="M2488" s="41" t="n">
        <f aca="false">$O$5 + L2488</f>
        <v>835.09</v>
      </c>
      <c r="N2488" s="47" t="n">
        <f aca="false">IF(M2488&gt;$O$5,$O$2+$O$1,(M2488^3*3270.5936-M2488^2*8015778.389801+M2488*6549018422.82398-1783686174686.87))-$O$1</f>
        <v>22775343.5214844</v>
      </c>
      <c r="O2488" s="41" t="n">
        <f aca="false">N2488*100/$O$2</f>
        <v>58.2685292310796</v>
      </c>
      <c r="R2488" s="47" t="n">
        <f aca="false">SUM(D2488,I2488,N2488)</f>
        <v>189051484.627441</v>
      </c>
      <c r="S2488" s="41" t="n">
        <f aca="false">R2488*100/$R$2</f>
        <v>68.4948406131745</v>
      </c>
      <c r="U2488" s="41" t="n">
        <f aca="false">[1]Plan1!$B2483</f>
        <v>11.94</v>
      </c>
    </row>
    <row r="2489" customFormat="false" ht="15" hidden="false" customHeight="false" outlineLevel="0" collapsed="false">
      <c r="A2489" s="46" t="n">
        <v>44487</v>
      </c>
      <c r="B2489" s="41" t="n">
        <f aca="false">[2]Plan1!$C2484</f>
        <v>-4.56</v>
      </c>
      <c r="C2489" s="41" t="n">
        <f aca="false">$E$5 + B2489</f>
        <v>776.44</v>
      </c>
      <c r="D2489" s="47" t="n">
        <f aca="false">IF(C2489&gt;$E$5,$E$2+$E$1,(IF(C2489&gt;764.99,C2489^3*3486.59308-C2489^2*7860012.00812+C2489*5908819377.96283-1481278321001.59,IF(C2489&gt;752.99,C2489^3*3588.471445-C2489^2*8028757.56264+C2489*5988077680.84934-1488767378546.26,C2489^3*899.851852-C2489^2*1969009.674601+C2489*1435480406.01138-348666163343.76))))-$E$1</f>
        <v>102461840.612549</v>
      </c>
      <c r="E2489" s="47" t="n">
        <f aca="false">D2489*100/$E$2</f>
        <v>68.7760102403749</v>
      </c>
      <c r="G2489" s="41" t="n">
        <f aca="false">[3]Plan1!$C2484</f>
        <v>-3.57</v>
      </c>
      <c r="H2489" s="41" t="n">
        <f aca="false">$J$5 + G2489</f>
        <v>756.43</v>
      </c>
      <c r="I2489" s="47" t="n">
        <f aca="false">IF(H2489&gt;$J$5,$J$2+$J$1,(IF(H2489&gt;739.99,H2489^3*2498.244218-H2489^2*5471052.355142+H2489*3994605728.77515-972400879260.135,H2489^3*1396.138889-H2489^2*3002770.071427+H2489*2152080038.43115-513963640099.415)))-$J$1</f>
        <v>63693158.2766113</v>
      </c>
      <c r="J2489" s="47" t="n">
        <f aca="false">I2489*100/$J$2</f>
        <v>72.4259557479699</v>
      </c>
      <c r="L2489" s="41" t="n">
        <f aca="false">[4]Plan1!$C2484</f>
        <v>-3.69</v>
      </c>
      <c r="M2489" s="41" t="n">
        <f aca="false">$O$5 + L2489</f>
        <v>835.09</v>
      </c>
      <c r="N2489" s="47" t="n">
        <f aca="false">IF(M2489&gt;$O$5,$O$2+$O$1,(M2489^3*3270.5936-M2489^2*8015778.389801+M2489*6549018422.82398-1783686174686.87))-$O$1</f>
        <v>22775343.5214844</v>
      </c>
      <c r="O2489" s="41" t="n">
        <f aca="false">N2489*100/$O$2</f>
        <v>58.2685292310796</v>
      </c>
      <c r="R2489" s="47" t="n">
        <f aca="false">SUM(D2489,I2489,N2489)</f>
        <v>188930342.410645</v>
      </c>
      <c r="S2489" s="41" t="n">
        <f aca="false">R2489*100/$R$2</f>
        <v>68.4509498347054</v>
      </c>
      <c r="U2489" s="41" t="n">
        <f aca="false">[1]Plan1!$B2484</f>
        <v>13.02</v>
      </c>
    </row>
    <row r="2490" customFormat="false" ht="15" hidden="false" customHeight="false" outlineLevel="0" collapsed="false">
      <c r="A2490" s="46" t="n">
        <v>44488</v>
      </c>
      <c r="B2490" s="41" t="n">
        <f aca="false">[2]Plan1!$C2485</f>
        <v>-4.54</v>
      </c>
      <c r="C2490" s="41" t="n">
        <f aca="false">$E$5 + B2490</f>
        <v>776.46</v>
      </c>
      <c r="D2490" s="47" t="n">
        <f aca="false">IF(C2490&gt;$E$5,$E$2+$E$1,(IF(C2490&gt;764.99,C2490^3*3486.59308-C2490^2*7860012.00812+C2490*5908819377.96283-1481278321001.59,IF(C2490&gt;752.99,C2490^3*3588.471445-C2490^2*8028757.56264+C2490*5988077680.84934-1488767378546.26,C2490^3*899.851852-C2490^2*1969009.674601+C2490*1435480406.01138-348666163343.76))))-$E$1</f>
        <v>102640680.260986</v>
      </c>
      <c r="E2490" s="47" t="n">
        <f aca="false">D2490*100/$E$2</f>
        <v>68.8960537357756</v>
      </c>
      <c r="G2490" s="41" t="n">
        <f aca="false">[3]Plan1!$C2485</f>
        <v>-3.55</v>
      </c>
      <c r="H2490" s="41" t="n">
        <f aca="false">$J$5 + G2490</f>
        <v>756.45</v>
      </c>
      <c r="I2490" s="47" t="n">
        <f aca="false">IF(H2490&gt;$J$5,$J$2+$J$1,(IF(H2490&gt;739.99,H2490^3*2498.244218-H2490^2*5471052.355142+H2490*3994605728.77515-972400879260.135,H2490^3*1396.138889-H2490^2*3002770.071427+H2490*2152080038.43115-513963640099.415)))-$J$1</f>
        <v>63814300.4934082</v>
      </c>
      <c r="J2490" s="47" t="n">
        <f aca="false">I2490*100/$J$2</f>
        <v>72.5637074480008</v>
      </c>
      <c r="L2490" s="41" t="n">
        <f aca="false">[4]Plan1!$C2485</f>
        <v>-3.35</v>
      </c>
      <c r="M2490" s="41" t="n">
        <f aca="false">$O$5 + L2490</f>
        <v>835.43</v>
      </c>
      <c r="N2490" s="47" t="n">
        <f aca="false">IF(M2490&gt;$O$5,$O$2+$O$1,(M2490^3*3270.5936-M2490^2*8015778.389801+M2490*6549018422.82398-1783686174686.87))-$O$1</f>
        <v>24060614.3759766</v>
      </c>
      <c r="O2490" s="41" t="n">
        <f aca="false">N2490*100/$O$2</f>
        <v>61.5567712847807</v>
      </c>
      <c r="R2490" s="47" t="n">
        <f aca="false">SUM(D2490,I2490,N2490)</f>
        <v>190515595.130371</v>
      </c>
      <c r="S2490" s="41" t="n">
        <f aca="false">R2490*100/$R$2</f>
        <v>69.0252993701415</v>
      </c>
      <c r="U2490" s="41" t="n">
        <f aca="false">[1]Plan1!$B2485</f>
        <v>70.61</v>
      </c>
    </row>
    <row r="2491" customFormat="false" ht="15" hidden="false" customHeight="false" outlineLevel="0" collapsed="false">
      <c r="A2491" s="46" t="n">
        <v>44489</v>
      </c>
      <c r="B2491" s="41" t="n">
        <f aca="false">[2]Plan1!$C2486</f>
        <v>-4.51</v>
      </c>
      <c r="C2491" s="41" t="n">
        <f aca="false">$E$5 + B2491</f>
        <v>776.49</v>
      </c>
      <c r="D2491" s="47" t="n">
        <f aca="false">IF(C2491&gt;$E$5,$E$2+$E$1,(IF(C2491&gt;764.99,C2491^3*3486.59308-C2491^2*7860012.00812+C2491*5908819377.96283-1481278321001.59,IF(C2491&gt;752.99,C2491^3*3588.471445-C2491^2*8028757.56264+C2491*5988077680.84934-1488767378546.26,C2491^3*899.851852-C2491^2*1969009.674601+C2491*1435480406.01138-348666163343.76))))-$E$1</f>
        <v>102909332.168701</v>
      </c>
      <c r="E2491" s="47" t="n">
        <f aca="false">D2491*100/$E$2</f>
        <v>69.0763823951636</v>
      </c>
      <c r="G2491" s="41" t="n">
        <f aca="false">[3]Plan1!$C2486</f>
        <v>-3.46</v>
      </c>
      <c r="H2491" s="41" t="n">
        <f aca="false">$J$5 + G2491</f>
        <v>756.54</v>
      </c>
      <c r="I2491" s="47" t="n">
        <f aca="false">IF(H2491&gt;$J$5,$J$2+$J$1,(IF(H2491&gt;739.99,H2491^3*2498.244218-H2491^2*5471052.355142+H2491*3994605728.77515-972400879260.135,H2491^3*1396.138889-H2491^2*3002770.071427+H2491*2152080038.43115-513963640099.415)))-$J$1</f>
        <v>64361405.7478027</v>
      </c>
      <c r="J2491" s="47" t="n">
        <f aca="false">I2491*100/$J$2</f>
        <v>73.1858248310355</v>
      </c>
      <c r="L2491" s="41" t="n">
        <f aca="false">[4]Plan1!$C2486</f>
        <v>-3.17</v>
      </c>
      <c r="M2491" s="41" t="n">
        <f aca="false">$O$5 + L2491</f>
        <v>835.61</v>
      </c>
      <c r="N2491" s="47" t="n">
        <f aca="false">IF(M2491&gt;$O$5,$O$2+$O$1,(M2491^3*3270.5936-M2491^2*8015778.389801+M2491*6549018422.82398-1783686174686.87))-$O$1</f>
        <v>24757970.4941406</v>
      </c>
      <c r="O2491" s="41" t="n">
        <f aca="false">N2491*100/$O$2</f>
        <v>63.340889944391</v>
      </c>
      <c r="R2491" s="47" t="n">
        <f aca="false">SUM(D2491,I2491,N2491)</f>
        <v>192028708.410645</v>
      </c>
      <c r="S2491" s="41" t="n">
        <f aca="false">R2491*100/$R$2</f>
        <v>69.5735122189654</v>
      </c>
      <c r="U2491" s="41" t="n">
        <f aca="false">[1]Plan1!$B2486</f>
        <v>72.17</v>
      </c>
    </row>
    <row r="2492" customFormat="false" ht="15" hidden="false" customHeight="false" outlineLevel="0" collapsed="false">
      <c r="A2492" s="46" t="n">
        <v>44490</v>
      </c>
      <c r="B2492" s="41" t="n">
        <f aca="false">[2]Plan1!$C2487</f>
        <v>-4.4</v>
      </c>
      <c r="C2492" s="41" t="n">
        <f aca="false">$E$5 + B2492</f>
        <v>776.6</v>
      </c>
      <c r="D2492" s="47" t="n">
        <f aca="false">IF(C2492&gt;$E$5,$E$2+$E$1,(IF(C2492&gt;764.99,C2492^3*3486.59308-C2492^2*7860012.00812+C2492*5908819377.96283-1481278321001.59,IF(C2492&gt;752.99,C2492^3*3588.471445-C2492^2*8028757.56264+C2492*5988077680.84934-1488767378546.26,C2492^3*899.851852-C2492^2*1969009.674601+C2492*1435480406.01138-348666163343.76))))-$E$1</f>
        <v>103898426.751709</v>
      </c>
      <c r="E2492" s="47" t="n">
        <f aca="false">D2492*100/$E$2</f>
        <v>69.740297651448</v>
      </c>
      <c r="G2492" s="41" t="n">
        <f aca="false">[3]Plan1!$C2487</f>
        <v>-3.36</v>
      </c>
      <c r="H2492" s="41" t="n">
        <f aca="false">$J$5 + G2492</f>
        <v>756.64</v>
      </c>
      <c r="I2492" s="47" t="n">
        <f aca="false">IF(H2492&gt;$J$5,$J$2+$J$1,(IF(H2492&gt;739.99,H2492^3*2498.244218-H2492^2*5471052.355142+H2492*3994605728.77515-972400879260.135,H2492^3*1396.138889-H2492^2*3002770.071427+H2492*2152080038.43115-513963640099.415)))-$J$1</f>
        <v>64973082.1901856</v>
      </c>
      <c r="J2492" s="47" t="n">
        <f aca="false">I2492*100/$J$2</f>
        <v>73.88136658382</v>
      </c>
      <c r="L2492" s="41" t="n">
        <f aca="false">[4]Plan1!$C2487</f>
        <v>-3.05</v>
      </c>
      <c r="M2492" s="41" t="n">
        <f aca="false">$O$5 + L2492</f>
        <v>835.73</v>
      </c>
      <c r="N2492" s="47" t="n">
        <f aca="false">IF(M2492&gt;$O$5,$O$2+$O$1,(M2492^3*3270.5936-M2492^2*8015778.389801+M2492*6549018422.82398-1783686174686.87))-$O$1</f>
        <v>25229457.0830078</v>
      </c>
      <c r="O2492" s="41" t="n">
        <f aca="false">N2492*100/$O$2</f>
        <v>64.5471431040658</v>
      </c>
      <c r="R2492" s="47" t="n">
        <f aca="false">SUM(D2492,I2492,N2492)</f>
        <v>194100966.024902</v>
      </c>
      <c r="S2492" s="41" t="n">
        <f aca="false">R2492*100/$R$2</f>
        <v>70.3243074601546</v>
      </c>
      <c r="U2492" s="41" t="n">
        <f aca="false">[1]Plan1!$B2487</f>
        <v>52.46</v>
      </c>
    </row>
    <row r="2493" customFormat="false" ht="15" hidden="false" customHeight="false" outlineLevel="0" collapsed="false">
      <c r="A2493" s="46" t="n">
        <v>44491</v>
      </c>
      <c r="B2493" s="41" t="n">
        <f aca="false">[2]Plan1!$C2488</f>
        <v>-4.39</v>
      </c>
      <c r="C2493" s="41" t="n">
        <f aca="false">$E$5 + B2493</f>
        <v>776.61</v>
      </c>
      <c r="D2493" s="47" t="n">
        <f aca="false">IF(C2493&gt;$E$5,$E$2+$E$1,(IF(C2493&gt;764.99,C2493^3*3486.59308-C2493^2*7860012.00812+C2493*5908819377.96283-1481278321001.59,IF(C2493&gt;752.99,C2493^3*3588.471445-C2493^2*8028757.56264+C2493*5988077680.84934-1488767378546.26,C2493^3*899.851852-C2493^2*1969009.674601+C2493*1435480406.01138-348666163343.76))))-$E$1</f>
        <v>103988659.686279</v>
      </c>
      <c r="E2493" s="47" t="n">
        <f aca="false">D2493*100/$E$2</f>
        <v>69.8008651875661</v>
      </c>
      <c r="G2493" s="41" t="n">
        <f aca="false">[3]Plan1!$C2488</f>
        <v>-3.35</v>
      </c>
      <c r="H2493" s="41" t="n">
        <f aca="false">$J$5 + G2493</f>
        <v>756.65</v>
      </c>
      <c r="I2493" s="47" t="n">
        <f aca="false">IF(H2493&gt;$J$5,$J$2+$J$1,(IF(H2493&gt;739.99,H2493^3*2498.244218-H2493^2*5471052.355142+H2493*3994605728.77515-972400879260.135,H2493^3*1396.138889-H2493^2*3002770.071427+H2493*2152080038.43115-513963640099.415)))-$J$1</f>
        <v>65034469.3254395</v>
      </c>
      <c r="J2493" s="47" t="n">
        <f aca="false">I2493*100/$J$2</f>
        <v>73.9511703439363</v>
      </c>
      <c r="L2493" s="41" t="n">
        <f aca="false">[4]Plan1!$C2488</f>
        <v>-3.04</v>
      </c>
      <c r="M2493" s="41" t="n">
        <f aca="false">$O$5 + L2493</f>
        <v>835.74</v>
      </c>
      <c r="N2493" s="47" t="n">
        <f aca="false">IF(M2493&gt;$O$5,$O$2+$O$1,(M2493^3*3270.5936-M2493^2*8015778.389801+M2493*6549018422.82398-1783686174686.87))-$O$1</f>
        <v>25268986.6523438</v>
      </c>
      <c r="O2493" s="41" t="n">
        <f aca="false">N2493*100/$O$2</f>
        <v>64.6482757110963</v>
      </c>
      <c r="R2493" s="47" t="n">
        <f aca="false">SUM(D2493,I2493,N2493)</f>
        <v>194292115.664063</v>
      </c>
      <c r="S2493" s="41" t="n">
        <f aca="false">R2493*100/$R$2</f>
        <v>70.3935624786663</v>
      </c>
      <c r="U2493" s="41" t="n">
        <f aca="false">[1]Plan1!$B2488</f>
        <v>27.64</v>
      </c>
    </row>
    <row r="2494" customFormat="false" ht="15" hidden="false" customHeight="false" outlineLevel="0" collapsed="false">
      <c r="A2494" s="46" t="n">
        <v>44492</v>
      </c>
      <c r="B2494" s="41" t="n">
        <f aca="false">[2]Plan1!$C2489</f>
        <v>-4.39</v>
      </c>
      <c r="C2494" s="41" t="n">
        <f aca="false">$E$5 + B2494</f>
        <v>776.61</v>
      </c>
      <c r="D2494" s="47" t="n">
        <f aca="false">IF(C2494&gt;$E$5,$E$2+$E$1,(IF(C2494&gt;764.99,C2494^3*3486.59308-C2494^2*7860012.00812+C2494*5908819377.96283-1481278321001.59,IF(C2494&gt;752.99,C2494^3*3588.471445-C2494^2*8028757.56264+C2494*5988077680.84934-1488767378546.26,C2494^3*899.851852-C2494^2*1969009.674601+C2494*1435480406.01138-348666163343.76))))-$E$1</f>
        <v>103988659.686279</v>
      </c>
      <c r="E2494" s="47" t="n">
        <f aca="false">D2494*100/$E$2</f>
        <v>69.8008651875661</v>
      </c>
      <c r="G2494" s="41" t="n">
        <f aca="false">[3]Plan1!$C2489</f>
        <v>-3.34</v>
      </c>
      <c r="H2494" s="41" t="n">
        <f aca="false">$J$5 + G2494</f>
        <v>756.66</v>
      </c>
      <c r="I2494" s="47" t="n">
        <f aca="false">IF(H2494&gt;$J$5,$J$2+$J$1,(IF(H2494&gt;739.99,H2494^3*2498.244218-H2494^2*5471052.355142+H2494*3994605728.77515-972400879260.135,H2494^3*1396.138889-H2494^2*3002770.071427+H2494*2152080038.43115-513963640099.415)))-$J$1</f>
        <v>65095896.4279785</v>
      </c>
      <c r="J2494" s="47" t="n">
        <f aca="false">I2494*100/$J$2</f>
        <v>74.0210195511447</v>
      </c>
      <c r="L2494" s="41" t="n">
        <f aca="false">[4]Plan1!$C2489</f>
        <v>-3.05</v>
      </c>
      <c r="M2494" s="41" t="n">
        <f aca="false">$O$5 + L2494</f>
        <v>835.73</v>
      </c>
      <c r="N2494" s="47" t="n">
        <f aca="false">IF(M2494&gt;$O$5,$O$2+$O$1,(M2494^3*3270.5936-M2494^2*8015778.389801+M2494*6549018422.82398-1783686174686.87))-$O$1</f>
        <v>25229457.0830078</v>
      </c>
      <c r="O2494" s="41" t="n">
        <f aca="false">N2494*100/$O$2</f>
        <v>64.5471431040658</v>
      </c>
      <c r="R2494" s="47" t="n">
        <f aca="false">SUM(D2494,I2494,N2494)</f>
        <v>194314013.197266</v>
      </c>
      <c r="S2494" s="41" t="n">
        <f aca="false">R2494*100/$R$2</f>
        <v>70.4014961272675</v>
      </c>
      <c r="U2494" s="41" t="n">
        <f aca="false">[1]Plan1!$B2489</f>
        <v>22.98</v>
      </c>
    </row>
    <row r="2495" customFormat="false" ht="15" hidden="false" customHeight="false" outlineLevel="0" collapsed="false">
      <c r="A2495" s="46" t="n">
        <v>44493</v>
      </c>
      <c r="B2495" s="41" t="n">
        <f aca="false">[2]Plan1!$C2490</f>
        <v>-4.42</v>
      </c>
      <c r="C2495" s="41" t="n">
        <f aca="false">$E$5 + B2495</f>
        <v>776.58</v>
      </c>
      <c r="D2495" s="47" t="n">
        <f aca="false">IF(C2495&gt;$E$5,$E$2+$E$1,(IF(C2495&gt;764.99,C2495^3*3486.59308-C2495^2*7860012.00812+C2495*5908819377.96283-1481278321001.59,IF(C2495&gt;752.99,C2495^3*3588.471445-C2495^2*8028757.56264+C2495*5988077680.84934-1488767378546.26,C2495^3*899.851852-C2495^2*1969009.674601+C2495*1435480406.01138-348666163343.76))))-$E$1</f>
        <v>103718118.69458</v>
      </c>
      <c r="E2495" s="47" t="n">
        <f aca="false">D2495*100/$E$2</f>
        <v>69.6192685082139</v>
      </c>
      <c r="G2495" s="41" t="n">
        <f aca="false">[3]Plan1!$C2490</f>
        <v>-3.36</v>
      </c>
      <c r="H2495" s="41" t="n">
        <f aca="false">$J$5 + G2495</f>
        <v>756.64</v>
      </c>
      <c r="I2495" s="47" t="n">
        <f aca="false">IF(H2495&gt;$J$5,$J$2+$J$1,(IF(H2495&gt;739.99,H2495^3*2498.244218-H2495^2*5471052.355142+H2495*3994605728.77515-972400879260.135,H2495^3*1396.138889-H2495^2*3002770.071427+H2495*2152080038.43115-513963640099.415)))-$J$1</f>
        <v>64973082.1901856</v>
      </c>
      <c r="J2495" s="47" t="n">
        <f aca="false">I2495*100/$J$2</f>
        <v>73.88136658382</v>
      </c>
      <c r="L2495" s="41" t="n">
        <f aca="false">[4]Plan1!$C2490</f>
        <v>-3.05</v>
      </c>
      <c r="M2495" s="41" t="n">
        <f aca="false">$O$5 + L2495</f>
        <v>835.73</v>
      </c>
      <c r="N2495" s="47" t="n">
        <f aca="false">IF(M2495&gt;$O$5,$O$2+$O$1,(M2495^3*3270.5936-M2495^2*8015778.389801+M2495*6549018422.82398-1783686174686.87))-$O$1</f>
        <v>25229457.0830078</v>
      </c>
      <c r="O2495" s="41" t="n">
        <f aca="false">N2495*100/$O$2</f>
        <v>64.5471431040658</v>
      </c>
      <c r="R2495" s="47" t="n">
        <f aca="false">SUM(D2495,I2495,N2495)</f>
        <v>193920657.967773</v>
      </c>
      <c r="S2495" s="41" t="n">
        <f aca="false">R2495*100/$R$2</f>
        <v>70.2589804321302</v>
      </c>
      <c r="U2495" s="41" t="n">
        <f aca="false">[1]Plan1!$B2490</f>
        <v>19.36</v>
      </c>
    </row>
    <row r="2496" customFormat="false" ht="15" hidden="false" customHeight="false" outlineLevel="0" collapsed="false">
      <c r="A2496" s="46" t="n">
        <v>44494</v>
      </c>
      <c r="B2496" s="41" t="n">
        <f aca="false">[2]Plan1!$C2491</f>
        <v>-4.4</v>
      </c>
      <c r="C2496" s="41" t="n">
        <f aca="false">$E$5 + B2496</f>
        <v>776.6</v>
      </c>
      <c r="D2496" s="47" t="n">
        <f aca="false">IF(C2496&gt;$E$5,$E$2+$E$1,(IF(C2496&gt;764.99,C2496^3*3486.59308-C2496^2*7860012.00812+C2496*5908819377.96283-1481278321001.59,IF(C2496&gt;752.99,C2496^3*3588.471445-C2496^2*8028757.56264+C2496*5988077680.84934-1488767378546.26,C2496^3*899.851852-C2496^2*1969009.674601+C2496*1435480406.01138-348666163343.76))))-$E$1</f>
        <v>103898426.751709</v>
      </c>
      <c r="E2496" s="47" t="n">
        <f aca="false">D2496*100/$E$2</f>
        <v>69.740297651448</v>
      </c>
      <c r="G2496" s="41" t="n">
        <f aca="false">[3]Plan1!$C2491</f>
        <v>-3.36</v>
      </c>
      <c r="H2496" s="41" t="n">
        <f aca="false">$J$5 + G2496</f>
        <v>756.64</v>
      </c>
      <c r="I2496" s="47" t="n">
        <f aca="false">IF(H2496&gt;$J$5,$J$2+$J$1,(IF(H2496&gt;739.99,H2496^3*2498.244218-H2496^2*5471052.355142+H2496*3994605728.77515-972400879260.135,H2496^3*1396.138889-H2496^2*3002770.071427+H2496*2152080038.43115-513963640099.415)))-$J$1</f>
        <v>64973082.1901856</v>
      </c>
      <c r="J2496" s="47" t="n">
        <f aca="false">I2496*100/$J$2</f>
        <v>73.88136658382</v>
      </c>
      <c r="L2496" s="41" t="n">
        <f aca="false">[4]Plan1!$C2491</f>
        <v>-3.08</v>
      </c>
      <c r="M2496" s="41" t="n">
        <f aca="false">$O$5 + L2496</f>
        <v>835.7</v>
      </c>
      <c r="N2496" s="47" t="n">
        <f aca="false">IF(M2496&gt;$O$5,$O$2+$O$1,(M2496^3*3270.5936-M2496^2*8015778.389801+M2496*6549018422.82398-1783686174686.87))-$O$1</f>
        <v>25111089.3632813</v>
      </c>
      <c r="O2496" s="41" t="n">
        <f aca="false">N2496*100/$O$2</f>
        <v>64.2443106602698</v>
      </c>
      <c r="R2496" s="47" t="n">
        <f aca="false">SUM(D2496,I2496,N2496)</f>
        <v>193982598.305176</v>
      </c>
      <c r="S2496" s="41" t="n">
        <f aca="false">R2496*100/$R$2</f>
        <v>70.2814219038079</v>
      </c>
      <c r="U2496" s="41" t="n">
        <f aca="false">[1]Plan1!$B2491</f>
        <v>20.12</v>
      </c>
    </row>
    <row r="2497" customFormat="false" ht="15" hidden="false" customHeight="false" outlineLevel="0" collapsed="false">
      <c r="A2497" s="46" t="n">
        <v>44495</v>
      </c>
      <c r="B2497" s="41" t="n">
        <f aca="false">[2]Plan1!$C2492</f>
        <v>-4.37</v>
      </c>
      <c r="C2497" s="41" t="n">
        <f aca="false">$E$5 + B2497</f>
        <v>776.63</v>
      </c>
      <c r="D2497" s="47" t="n">
        <f aca="false">IF(C2497&gt;$E$5,$E$2+$E$1,(IF(C2497&gt;764.99,C2497^3*3486.59308-C2497^2*7860012.00812+C2497*5908819377.96283-1481278321001.59,IF(C2497&gt;752.99,C2497^3*3588.471445-C2497^2*8028757.56264+C2497*5988077680.84934-1488767378546.26,C2497^3*899.851852-C2497^2*1969009.674601+C2497*1435480406.01138-348666163343.76))))-$E$1</f>
        <v>104169283.469971</v>
      </c>
      <c r="E2497" s="47" t="n">
        <f aca="false">D2497*100/$E$2</f>
        <v>69.9221062576322</v>
      </c>
      <c r="G2497" s="41" t="n">
        <f aca="false">[3]Plan1!$C2492</f>
        <v>-3.35</v>
      </c>
      <c r="H2497" s="41" t="n">
        <f aca="false">$J$5 + G2497</f>
        <v>756.65</v>
      </c>
      <c r="I2497" s="47" t="n">
        <f aca="false">IF(H2497&gt;$J$5,$J$2+$J$1,(IF(H2497&gt;739.99,H2497^3*2498.244218-H2497^2*5471052.355142+H2497*3994605728.77515-972400879260.135,H2497^3*1396.138889-H2497^2*3002770.071427+H2497*2152080038.43115-513963640099.415)))-$J$1</f>
        <v>65034469.3254395</v>
      </c>
      <c r="J2497" s="47" t="n">
        <f aca="false">I2497*100/$J$2</f>
        <v>73.9511703439363</v>
      </c>
      <c r="L2497" s="41" t="n">
        <f aca="false">[4]Plan1!$C2492</f>
        <v>-3.1</v>
      </c>
      <c r="M2497" s="41" t="n">
        <f aca="false">$O$5 + L2497</f>
        <v>835.68</v>
      </c>
      <c r="N2497" s="47" t="n">
        <f aca="false">IF(M2497&gt;$O$5,$O$2+$O$1,(M2497^3*3270.5936-M2497^2*8015778.389801+M2497*6549018422.82398-1783686174686.87))-$O$1</f>
        <v>25032361.5097656</v>
      </c>
      <c r="O2497" s="41" t="n">
        <f aca="false">N2497*100/$O$2</f>
        <v>64.042893007467</v>
      </c>
      <c r="R2497" s="47" t="n">
        <f aca="false">SUM(D2497,I2497,N2497)</f>
        <v>194236114.305176</v>
      </c>
      <c r="S2497" s="41" t="n">
        <f aca="false">R2497*100/$R$2</f>
        <v>70.3732727456413</v>
      </c>
      <c r="U2497" s="41" t="n">
        <f aca="false">[1]Plan1!$B2492</f>
        <v>16.44</v>
      </c>
    </row>
    <row r="2498" customFormat="false" ht="15" hidden="false" customHeight="false" outlineLevel="0" collapsed="false">
      <c r="A2498" s="46" t="n">
        <v>44496</v>
      </c>
      <c r="B2498" s="41" t="n">
        <f aca="false">[2]Plan1!$C2493</f>
        <v>-4.21</v>
      </c>
      <c r="C2498" s="41" t="n">
        <f aca="false">$E$5 + B2498</f>
        <v>776.79</v>
      </c>
      <c r="D2498" s="47" t="n">
        <f aca="false">IF(C2498&gt;$E$5,$E$2+$E$1,(IF(C2498&gt;764.99,C2498^3*3486.59308-C2498^2*7860012.00812+C2498*5908819377.96283-1481278321001.59,IF(C2498&gt;752.99,C2498^3*3588.471445-C2498^2*8028757.56264+C2498*5988077680.84934-1488767378546.26,C2498^3*899.851852-C2498^2*1969009.674601+C2498*1435480406.01138-348666163343.76))))-$E$1</f>
        <v>105621872.743896</v>
      </c>
      <c r="E2498" s="47" t="n">
        <f aca="false">D2498*100/$E$2</f>
        <v>70.897135538595</v>
      </c>
      <c r="G2498" s="41" t="n">
        <f aca="false">[3]Plan1!$C2493</f>
        <v>-3.35</v>
      </c>
      <c r="H2498" s="41" t="n">
        <f aca="false">$J$5 + G2498</f>
        <v>756.65</v>
      </c>
      <c r="I2498" s="47" t="n">
        <f aca="false">IF(H2498&gt;$J$5,$J$2+$J$1,(IF(H2498&gt;739.99,H2498^3*2498.244218-H2498^2*5471052.355142+H2498*3994605728.77515-972400879260.135,H2498^3*1396.138889-H2498^2*3002770.071427+H2498*2152080038.43115-513963640099.415)))-$J$1</f>
        <v>65034469.3254395</v>
      </c>
      <c r="J2498" s="47" t="n">
        <f aca="false">I2498*100/$J$2</f>
        <v>73.9511703439363</v>
      </c>
      <c r="L2498" s="41" t="n">
        <f aca="false">[4]Plan1!$C2493</f>
        <v>-3.12</v>
      </c>
      <c r="M2498" s="41" t="n">
        <f aca="false">$O$5 + L2498</f>
        <v>835.66</v>
      </c>
      <c r="N2498" s="47" t="n">
        <f aca="false">IF(M2498&gt;$O$5,$O$2+$O$1,(M2498^3*3270.5936-M2498^2*8015778.389801+M2498*6549018422.82398-1783686174686.87))-$O$1</f>
        <v>24953780.640625</v>
      </c>
      <c r="O2498" s="41" t="n">
        <f aca="false">N2498*100/$O$2</f>
        <v>63.8418514000724</v>
      </c>
      <c r="R2498" s="47" t="n">
        <f aca="false">SUM(D2498,I2498,N2498)</f>
        <v>195610122.709961</v>
      </c>
      <c r="S2498" s="41" t="n">
        <f aca="false">R2498*100/$R$2</f>
        <v>70.8710868033959</v>
      </c>
      <c r="U2498" s="41" t="n">
        <f aca="false">[1]Plan1!$B2493</f>
        <v>21.14</v>
      </c>
    </row>
    <row r="2499" customFormat="false" ht="15" hidden="false" customHeight="false" outlineLevel="0" collapsed="false">
      <c r="A2499" s="46" t="n">
        <v>44497</v>
      </c>
      <c r="B2499" s="41" t="n">
        <f aca="false">[2]Plan1!$C2494</f>
        <v>-4.1</v>
      </c>
      <c r="C2499" s="41" t="n">
        <f aca="false">$E$5 + B2499</f>
        <v>776.9</v>
      </c>
      <c r="D2499" s="47" t="n">
        <f aca="false">IF(C2499&gt;$E$5,$E$2+$E$1,(IF(C2499&gt;764.99,C2499^3*3486.59308-C2499^2*7860012.00812+C2499*5908819377.96283-1481278321001.59,IF(C2499&gt;752.99,C2499^3*3588.471445-C2499^2*8028757.56264+C2499*5988077680.84934-1488767378546.26,C2499^3*899.851852-C2499^2*1969009.674601+C2499*1435480406.01138-348666163343.76))))-$E$1</f>
        <v>106628394.377686</v>
      </c>
      <c r="E2499" s="47" t="n">
        <f aca="false">D2499*100/$E$2</f>
        <v>71.5727484475452</v>
      </c>
      <c r="G2499" s="41" t="n">
        <f aca="false">[3]Plan1!$C2494</f>
        <v>-3.33</v>
      </c>
      <c r="H2499" s="41" t="n">
        <f aca="false">$J$5 + G2499</f>
        <v>756.67</v>
      </c>
      <c r="I2499" s="47" t="n">
        <f aca="false">IF(H2499&gt;$J$5,$J$2+$J$1,(IF(H2499&gt;739.99,H2499^3*2498.244218-H2499^2*5471052.355142+H2499*3994605728.77515-972400879260.135,H2499^3*1396.138889-H2499^2*3002770.071427+H2499*2152080038.43115-513963640099.415)))-$J$1</f>
        <v>65157363.5136719</v>
      </c>
      <c r="J2499" s="47" t="n">
        <f aca="false">I2499*100/$J$2</f>
        <v>74.0909142234901</v>
      </c>
      <c r="L2499" s="41" t="n">
        <f aca="false">[4]Plan1!$C2494</f>
        <v>-3.14</v>
      </c>
      <c r="M2499" s="41" t="n">
        <f aca="false">$O$5 + L2499</f>
        <v>835.64</v>
      </c>
      <c r="N2499" s="47" t="n">
        <f aca="false">IF(M2499&gt;$O$5,$O$2+$O$1,(M2499^3*3270.5936-M2499^2*8015778.389801+M2499*6549018422.82398-1783686174686.87))-$O$1</f>
        <v>24875346.5986328</v>
      </c>
      <c r="O2499" s="41" t="n">
        <f aca="false">N2499*100/$O$2</f>
        <v>63.6411854358369</v>
      </c>
      <c r="R2499" s="47" t="n">
        <f aca="false">SUM(D2499,I2499,N2499)</f>
        <v>196661104.48999</v>
      </c>
      <c r="S2499" s="41" t="n">
        <f aca="false">R2499*100/$R$2</f>
        <v>71.2518657729572</v>
      </c>
      <c r="U2499" s="41" t="n">
        <f aca="false">[1]Plan1!$B2494</f>
        <v>17.64</v>
      </c>
    </row>
    <row r="2500" customFormat="false" ht="15" hidden="false" customHeight="false" outlineLevel="0" collapsed="false">
      <c r="A2500" s="46" t="n">
        <v>44498</v>
      </c>
      <c r="B2500" s="41" t="n">
        <f aca="false">[2]Plan1!$C2495</f>
        <v>-4.1</v>
      </c>
      <c r="C2500" s="41" t="n">
        <f aca="false">$E$5 + B2500</f>
        <v>776.9</v>
      </c>
      <c r="D2500" s="47" t="n">
        <f aca="false">IF(C2500&gt;$E$5,$E$2+$E$1,(IF(C2500&gt;764.99,C2500^3*3486.59308-C2500^2*7860012.00812+C2500*5908819377.96283-1481278321001.59,IF(C2500&gt;752.99,C2500^3*3588.471445-C2500^2*8028757.56264+C2500*5988077680.84934-1488767378546.26,C2500^3*899.851852-C2500^2*1969009.674601+C2500*1435480406.01138-348666163343.76))))-$E$1</f>
        <v>106628394.377686</v>
      </c>
      <c r="E2500" s="47" t="n">
        <f aca="false">D2500*100/$E$2</f>
        <v>71.5727484475452</v>
      </c>
      <c r="G2500" s="41" t="n">
        <f aca="false">[3]Plan1!$C2495</f>
        <v>-3.34</v>
      </c>
      <c r="H2500" s="41" t="n">
        <f aca="false">$J$5 + G2500</f>
        <v>756.66</v>
      </c>
      <c r="I2500" s="47" t="n">
        <f aca="false">IF(H2500&gt;$J$5,$J$2+$J$1,(IF(H2500&gt;739.99,H2500^3*2498.244218-H2500^2*5471052.355142+H2500*3994605728.77515-972400879260.135,H2500^3*1396.138889-H2500^2*3002770.071427+H2500*2152080038.43115-513963640099.415)))-$J$1</f>
        <v>65095896.4279785</v>
      </c>
      <c r="J2500" s="47" t="n">
        <f aca="false">I2500*100/$J$2</f>
        <v>74.0210195511447</v>
      </c>
      <c r="L2500" s="41" t="n">
        <f aca="false">[4]Plan1!$C2495</f>
        <v>-3.16</v>
      </c>
      <c r="M2500" s="41" t="n">
        <f aca="false">$O$5 + L2500</f>
        <v>835.62</v>
      </c>
      <c r="N2500" s="47" t="n">
        <f aca="false">IF(M2500&gt;$O$5,$O$2+$O$1,(M2500^3*3270.5936-M2500^2*8015778.389801+M2500*6549018422.82398-1783686174686.87))-$O$1</f>
        <v>24797059.2275391</v>
      </c>
      <c r="O2500" s="41" t="n">
        <f aca="false">N2500*100/$O$2</f>
        <v>63.4408947150099</v>
      </c>
      <c r="R2500" s="47" t="n">
        <f aca="false">SUM(D2500,I2500,N2500)</f>
        <v>196521350.033203</v>
      </c>
      <c r="S2500" s="41" t="n">
        <f aca="false">R2500*100/$R$2</f>
        <v>71.2012316334714</v>
      </c>
      <c r="U2500" s="41" t="n">
        <f aca="false">[1]Plan1!$B2495</f>
        <v>16.67</v>
      </c>
    </row>
    <row r="2501" customFormat="false" ht="15" hidden="false" customHeight="false" outlineLevel="0" collapsed="false">
      <c r="A2501" s="46" t="n">
        <v>44499</v>
      </c>
      <c r="B2501" s="41" t="n">
        <f aca="false">[2]Plan1!$C2496</f>
        <v>-4.1</v>
      </c>
      <c r="C2501" s="41" t="n">
        <f aca="false">$E$5 + B2501</f>
        <v>776.9</v>
      </c>
      <c r="D2501" s="47" t="n">
        <f aca="false">IF(C2501&gt;$E$5,$E$2+$E$1,(IF(C2501&gt;764.99,C2501^3*3486.59308-C2501^2*7860012.00812+C2501*5908819377.96283-1481278321001.59,IF(C2501&gt;752.99,C2501^3*3588.471445-C2501^2*8028757.56264+C2501*5988077680.84934-1488767378546.26,C2501^3*899.851852-C2501^2*1969009.674601+C2501*1435480406.01138-348666163343.76))))-$E$1</f>
        <v>106628394.377686</v>
      </c>
      <c r="E2501" s="47" t="n">
        <f aca="false">D2501*100/$E$2</f>
        <v>71.5727484475452</v>
      </c>
      <c r="G2501" s="41" t="n">
        <f aca="false">[3]Plan1!$C2496</f>
        <v>-3.34</v>
      </c>
      <c r="H2501" s="41" t="n">
        <f aca="false">$J$5 + G2501</f>
        <v>756.66</v>
      </c>
      <c r="I2501" s="47" t="n">
        <f aca="false">IF(H2501&gt;$J$5,$J$2+$J$1,(IF(H2501&gt;739.99,H2501^3*2498.244218-H2501^2*5471052.355142+H2501*3994605728.77515-972400879260.135,H2501^3*1396.138889-H2501^2*3002770.071427+H2501*2152080038.43115-513963640099.415)))-$J$1</f>
        <v>65095896.4279785</v>
      </c>
      <c r="J2501" s="47" t="n">
        <f aca="false">I2501*100/$J$2</f>
        <v>74.0210195511447</v>
      </c>
      <c r="L2501" s="41" t="n">
        <f aca="false">[4]Plan1!$C2496</f>
        <v>-3.18</v>
      </c>
      <c r="M2501" s="41" t="n">
        <f aca="false">$O$5 + L2501</f>
        <v>835.6</v>
      </c>
      <c r="N2501" s="47" t="n">
        <f aca="false">IF(M2501&gt;$O$5,$O$2+$O$1,(M2501^3*3270.5936-M2501^2*8015778.389801+M2501*6549018422.82398-1783686174686.87))-$O$1</f>
        <v>24718918.3701172</v>
      </c>
      <c r="O2501" s="41" t="n">
        <f aca="false">N2501*100/$O$2</f>
        <v>63.2409788353423</v>
      </c>
      <c r="R2501" s="47" t="n">
        <f aca="false">SUM(D2501,I2501,N2501)</f>
        <v>196443209.175781</v>
      </c>
      <c r="S2501" s="41" t="n">
        <f aca="false">R2501*100/$R$2</f>
        <v>71.1729205859013</v>
      </c>
      <c r="U2501" s="41" t="n">
        <f aca="false">[1]Plan1!$B2496</f>
        <v>17.88</v>
      </c>
    </row>
    <row r="2502" customFormat="false" ht="15" hidden="false" customHeight="false" outlineLevel="0" collapsed="false">
      <c r="A2502" s="46" t="n">
        <v>44500</v>
      </c>
      <c r="B2502" s="41" t="n">
        <f aca="false">[2]Plan1!$C2497</f>
        <v>-4.12</v>
      </c>
      <c r="C2502" s="41" t="n">
        <f aca="false">$E$5 + B2502</f>
        <v>776.88</v>
      </c>
      <c r="D2502" s="47" t="n">
        <f aca="false">IF(C2502&gt;$E$5,$E$2+$E$1,(IF(C2502&gt;764.99,C2502^3*3486.59308-C2502^2*7860012.00812+C2502*5908819377.96283-1481278321001.59,IF(C2502&gt;752.99,C2502^3*3588.471445-C2502^2*8028757.56264+C2502*5988077680.84934-1488767378546.26,C2502^3*899.851852-C2502^2*1969009.674601+C2502*1435480406.01138-348666163343.76))))-$E$1</f>
        <v>106444912.116455</v>
      </c>
      <c r="E2502" s="47" t="n">
        <f aca="false">D2502*100/$E$2</f>
        <v>71.4495886662855</v>
      </c>
      <c r="G2502" s="41" t="n">
        <f aca="false">[3]Plan1!$C2497</f>
        <v>-3.36</v>
      </c>
      <c r="H2502" s="41" t="n">
        <f aca="false">$J$5 + G2502</f>
        <v>756.64</v>
      </c>
      <c r="I2502" s="47" t="n">
        <f aca="false">IF(H2502&gt;$J$5,$J$2+$J$1,(IF(H2502&gt;739.99,H2502^3*2498.244218-H2502^2*5471052.355142+H2502*3994605728.77515-972400879260.135,H2502^3*1396.138889-H2502^2*3002770.071427+H2502*2152080038.43115-513963640099.415)))-$J$1</f>
        <v>64973082.1901856</v>
      </c>
      <c r="J2502" s="47" t="n">
        <f aca="false">I2502*100/$J$2</f>
        <v>73.88136658382</v>
      </c>
      <c r="L2502" s="41" t="n">
        <f aca="false">[4]Plan1!$C2497</f>
        <v>-3.2</v>
      </c>
      <c r="M2502" s="41" t="n">
        <f aca="false">$O$5 + L2502</f>
        <v>835.58</v>
      </c>
      <c r="N2502" s="47" t="n">
        <f aca="false">IF(M2502&gt;$O$5,$O$2+$O$1,(M2502^3*3270.5936-M2502^2*8015778.389801+M2502*6549018422.82398-1783686174686.87))-$O$1</f>
        <v>24640923.8676758</v>
      </c>
      <c r="O2502" s="41" t="n">
        <f aca="false">N2502*100/$O$2</f>
        <v>63.0414373908375</v>
      </c>
      <c r="R2502" s="47" t="n">
        <f aca="false">SUM(D2502,I2502,N2502)</f>
        <v>196058918.174316</v>
      </c>
      <c r="S2502" s="41" t="n">
        <f aca="false">R2502*100/$R$2</f>
        <v>71.0336889319088</v>
      </c>
      <c r="U2502" s="41" t="n">
        <f aca="false">[1]Plan1!$B2497</f>
        <v>16.67</v>
      </c>
    </row>
    <row r="2503" customFormat="false" ht="15" hidden="false" customHeight="false" outlineLevel="0" collapsed="false">
      <c r="A2503" s="46" t="n">
        <v>44501</v>
      </c>
      <c r="B2503" s="41" t="n">
        <f aca="false">[2]Plan1!$C2498</f>
        <v>-4.1</v>
      </c>
      <c r="C2503" s="41" t="n">
        <f aca="false">$E$5 + B2503</f>
        <v>776.9</v>
      </c>
      <c r="D2503" s="47" t="n">
        <f aca="false">IF(C2503&gt;$E$5,$E$2+$E$1,(IF(C2503&gt;764.99,C2503^3*3486.59308-C2503^2*7860012.00812+C2503*5908819377.96283-1481278321001.59,IF(C2503&gt;752.99,C2503^3*3588.471445-C2503^2*8028757.56264+C2503*5988077680.84934-1488767378546.26,C2503^3*899.851852-C2503^2*1969009.674601+C2503*1435480406.01138-348666163343.76))))-$E$1</f>
        <v>106628394.377686</v>
      </c>
      <c r="E2503" s="47" t="n">
        <f aca="false">D2503*100/$E$2</f>
        <v>71.5727484475452</v>
      </c>
      <c r="G2503" s="41" t="n">
        <f aca="false">[3]Plan1!$C2498</f>
        <v>-3.36</v>
      </c>
      <c r="H2503" s="41" t="n">
        <f aca="false">$J$5 + G2503</f>
        <v>756.64</v>
      </c>
      <c r="I2503" s="47" t="n">
        <f aca="false">IF(H2503&gt;$J$5,$J$2+$J$1,(IF(H2503&gt;739.99,H2503^3*2498.244218-H2503^2*5471052.355142+H2503*3994605728.77515-972400879260.135,H2503^3*1396.138889-H2503^2*3002770.071427+H2503*2152080038.43115-513963640099.415)))-$J$1</f>
        <v>64973082.1901856</v>
      </c>
      <c r="J2503" s="47" t="n">
        <f aca="false">I2503*100/$J$2</f>
        <v>73.88136658382</v>
      </c>
      <c r="L2503" s="41" t="n">
        <f aca="false">[4]Plan1!$C2498</f>
        <v>-3.2</v>
      </c>
      <c r="M2503" s="41" t="n">
        <f aca="false">$O$5 + L2503</f>
        <v>835.58</v>
      </c>
      <c r="N2503" s="47" t="n">
        <f aca="false">IF(M2503&gt;$O$5,$O$2+$O$1,(M2503^3*3270.5936-M2503^2*8015778.389801+M2503*6549018422.82398-1783686174686.87))-$O$1</f>
        <v>24640923.8676758</v>
      </c>
      <c r="O2503" s="41" t="n">
        <f aca="false">N2503*100/$O$2</f>
        <v>63.0414373908375</v>
      </c>
      <c r="R2503" s="47" t="n">
        <f aca="false">SUM(D2503,I2503,N2503)</f>
        <v>196242400.435547</v>
      </c>
      <c r="S2503" s="41" t="n">
        <f aca="false">R2503*100/$R$2</f>
        <v>71.1001659990585</v>
      </c>
      <c r="U2503" s="41" t="n">
        <f aca="false">[1]Plan1!$B2498</f>
        <v>24.32</v>
      </c>
    </row>
    <row r="2504" customFormat="false" ht="15" hidden="false" customHeight="false" outlineLevel="0" collapsed="false">
      <c r="A2504" s="46" t="n">
        <v>44502</v>
      </c>
      <c r="B2504" s="41" t="n">
        <f aca="false">[2]Plan1!$C2499</f>
        <v>-4.03</v>
      </c>
      <c r="C2504" s="41" t="n">
        <f aca="false">$E$5 + B2504</f>
        <v>776.97</v>
      </c>
      <c r="D2504" s="47" t="n">
        <f aca="false">IF(C2504&gt;$E$5,$E$2+$E$1,(IF(C2504&gt;764.99,C2504^3*3486.59308-C2504^2*7860012.00812+C2504*5908819377.96283-1481278321001.59,IF(C2504&gt;752.99,C2504^3*3588.471445-C2504^2*8028757.56264+C2504*5988077680.84934-1488767378546.26,C2504^3*899.851852-C2504^2*1969009.674601+C2504*1435480406.01138-348666163343.76))))-$E$1</f>
        <v>107272260.388428</v>
      </c>
      <c r="E2504" s="47" t="n">
        <f aca="false">D2504*100/$E$2</f>
        <v>72.0049340796157</v>
      </c>
      <c r="G2504" s="41" t="n">
        <f aca="false">[3]Plan1!$C2499</f>
        <v>-3.26</v>
      </c>
      <c r="H2504" s="41" t="n">
        <f aca="false">$J$5 + G2504</f>
        <v>756.74</v>
      </c>
      <c r="I2504" s="47" t="n">
        <f aca="false">IF(H2504&gt;$J$5,$J$2+$J$1,(IF(H2504&gt;739.99,H2504^3*2498.244218-H2504^2*5471052.355142+H2504*3994605728.77515-972400879260.135,H2504^3*1396.138889-H2504^2*3002770.071427+H2504*2152080038.43115-513963640099.415)))-$J$1</f>
        <v>65588753.8757324</v>
      </c>
      <c r="J2504" s="47" t="n">
        <f aca="false">I2504*100/$J$2</f>
        <v>74.5814513568036</v>
      </c>
      <c r="L2504" s="41" t="n">
        <f aca="false">[4]Plan1!$C2499</f>
        <v>-3</v>
      </c>
      <c r="M2504" s="41" t="n">
        <f aca="false">$O$5 + L2504</f>
        <v>835.78</v>
      </c>
      <c r="N2504" s="47" t="n">
        <f aca="false">IF(M2504&gt;$O$5,$O$2+$O$1,(M2504^3*3270.5936-M2504^2*8015778.389801+M2504*6549018422.82398-1783686174686.87))-$O$1</f>
        <v>25427473.7626953</v>
      </c>
      <c r="O2504" s="41" t="n">
        <f aca="false">N2504*100/$O$2</f>
        <v>65.0537497630489</v>
      </c>
      <c r="R2504" s="47" t="n">
        <f aca="false">SUM(D2504,I2504,N2504)</f>
        <v>198288488.026855</v>
      </c>
      <c r="S2504" s="41" t="n">
        <f aca="false">R2504*100/$R$2</f>
        <v>71.8414796349893</v>
      </c>
      <c r="U2504" s="41" t="n">
        <f aca="false">[1]Plan1!$B2499</f>
        <v>99.98</v>
      </c>
    </row>
    <row r="2505" customFormat="false" ht="15" hidden="false" customHeight="false" outlineLevel="0" collapsed="false">
      <c r="A2505" s="46" t="n">
        <v>44503</v>
      </c>
      <c r="B2505" s="41" t="n">
        <f aca="false">[2]Plan1!$C2500</f>
        <v>-4.02</v>
      </c>
      <c r="C2505" s="41" t="n">
        <f aca="false">$E$5 + B2505</f>
        <v>776.98</v>
      </c>
      <c r="D2505" s="47" t="n">
        <f aca="false">IF(C2505&gt;$E$5,$E$2+$E$1,(IF(C2505&gt;764.99,C2505^3*3486.59308-C2505^2*7860012.00812+C2505*5908819377.96283-1481278321001.59,IF(C2505&gt;752.99,C2505^3*3588.471445-C2505^2*8028757.56264+C2505*5988077680.84934-1488767378546.26,C2505^3*899.851852-C2505^2*1969009.674601+C2505*1435480406.01138-348666163343.76))))-$E$1</f>
        <v>107364454.616943</v>
      </c>
      <c r="E2505" s="47" t="n">
        <f aca="false">D2505*100/$E$2</f>
        <v>72.0668181055768</v>
      </c>
      <c r="G2505" s="41" t="n">
        <f aca="false">[3]Plan1!$C2500</f>
        <v>-3.25</v>
      </c>
      <c r="H2505" s="41" t="n">
        <f aca="false">$J$5 + G2505</f>
        <v>756.75</v>
      </c>
      <c r="I2505" s="47" t="n">
        <f aca="false">IF(H2505&gt;$J$5,$J$2+$J$1,(IF(H2505&gt;739.99,H2505^3*2498.244218-H2505^2*5471052.355142+H2505*3994605728.77515-972400879260.135,H2505^3*1396.138889-H2505^2*3002770.071427+H2505*2152080038.43115-513963640099.415)))-$J$1</f>
        <v>65650541.3598633</v>
      </c>
      <c r="J2505" s="47" t="n">
        <f aca="false">I2505*100/$J$2</f>
        <v>74.6517103565538</v>
      </c>
      <c r="L2505" s="41" t="n">
        <f aca="false">[4]Plan1!$C2500</f>
        <v>-2.97</v>
      </c>
      <c r="M2505" s="41" t="n">
        <f aca="false">$O$5 + L2505</f>
        <v>835.81</v>
      </c>
      <c r="N2505" s="47" t="n">
        <f aca="false">IF(M2505&gt;$O$5,$O$2+$O$1,(M2505^3*3270.5936-M2505^2*8015778.389801+M2505*6549018422.82398-1783686174686.87))-$O$1</f>
        <v>25546726.9228516</v>
      </c>
      <c r="O2505" s="41" t="n">
        <f aca="false">N2505*100/$O$2</f>
        <v>65.3588475211534</v>
      </c>
      <c r="R2505" s="47" t="n">
        <f aca="false">SUM(D2505,I2505,N2505)</f>
        <v>198561722.899658</v>
      </c>
      <c r="S2505" s="41" t="n">
        <f aca="false">R2505*100/$R$2</f>
        <v>71.940474779616</v>
      </c>
      <c r="U2505" s="41" t="n">
        <f aca="false">[1]Plan1!$B2500</f>
        <v>35.31</v>
      </c>
    </row>
    <row r="2506" customFormat="false" ht="15" hidden="false" customHeight="false" outlineLevel="0" collapsed="false">
      <c r="A2506" s="46" t="n">
        <v>44504</v>
      </c>
      <c r="B2506" s="41" t="n">
        <f aca="false">[2]Plan1!$C2501</f>
        <v>-4</v>
      </c>
      <c r="C2506" s="41" t="n">
        <f aca="false">$E$5 + B2506</f>
        <v>777</v>
      </c>
      <c r="D2506" s="47" t="n">
        <f aca="false">IF(C2506&gt;$E$5,$E$2+$E$1,(IF(C2506&gt;764.99,C2506^3*3486.59308-C2506^2*7860012.00812+C2506*5908819377.96283-1481278321001.59,IF(C2506&gt;752.99,C2506^3*3588.471445-C2506^2*8028757.56264+C2506*5988077680.84934-1488767378546.26,C2506^3*899.851852-C2506^2*1969009.674601+C2506*1435480406.01138-348666163343.76))))-$E$1</f>
        <v>107549003.312256</v>
      </c>
      <c r="E2506" s="47" t="n">
        <f aca="false">D2506*100/$E$2</f>
        <v>72.1906937150991</v>
      </c>
      <c r="G2506" s="41" t="n">
        <f aca="false">[3]Plan1!$C2501</f>
        <v>-3.26</v>
      </c>
      <c r="H2506" s="41" t="n">
        <f aca="false">$J$5 + G2506</f>
        <v>756.74</v>
      </c>
      <c r="I2506" s="47" t="n">
        <f aca="false">IF(H2506&gt;$J$5,$J$2+$J$1,(IF(H2506&gt;739.99,H2506^3*2498.244218-H2506^2*5471052.355142+H2506*3994605728.77515-972400879260.135,H2506^3*1396.138889-H2506^2*3002770.071427+H2506*2152080038.43115-513963640099.415)))-$J$1</f>
        <v>65588753.8757324</v>
      </c>
      <c r="J2506" s="47" t="n">
        <f aca="false">I2506*100/$J$2</f>
        <v>74.5814513568036</v>
      </c>
      <c r="L2506" s="41" t="n">
        <f aca="false">[4]Plan1!$C2501</f>
        <v>-2.98</v>
      </c>
      <c r="M2506" s="41" t="n">
        <f aca="false">$O$5 + L2506</f>
        <v>835.8</v>
      </c>
      <c r="N2506" s="47" t="n">
        <f aca="false">IF(M2506&gt;$O$5,$O$2+$O$1,(M2506^3*3270.5936-M2506^2*8015778.389801+M2506*6549018422.82398-1783686174686.87))-$O$1</f>
        <v>25506938.894043</v>
      </c>
      <c r="O2506" s="41" t="n">
        <f aca="false">N2506*100/$O$2</f>
        <v>65.2570536703825</v>
      </c>
      <c r="R2506" s="47" t="n">
        <f aca="false">SUM(D2506,I2506,N2506)</f>
        <v>198644696.082031</v>
      </c>
      <c r="S2506" s="41" t="n">
        <f aca="false">R2506*100/$R$2</f>
        <v>71.9705366165437</v>
      </c>
      <c r="U2506" s="41" t="n">
        <f aca="false">[1]Plan1!$B2501</f>
        <v>24.32</v>
      </c>
    </row>
    <row r="2507" customFormat="false" ht="15" hidden="false" customHeight="false" outlineLevel="0" collapsed="false">
      <c r="A2507" s="46" t="n">
        <v>44505</v>
      </c>
      <c r="B2507" s="41" t="n">
        <f aca="false">[2]Plan1!$C2502</f>
        <v>-4.03</v>
      </c>
      <c r="C2507" s="41" t="n">
        <f aca="false">$E$5 + B2507</f>
        <v>776.97</v>
      </c>
      <c r="D2507" s="47" t="n">
        <f aca="false">IF(C2507&gt;$E$5,$E$2+$E$1,(IF(C2507&gt;764.99,C2507^3*3486.59308-C2507^2*7860012.00812+C2507*5908819377.96283-1481278321001.59,IF(C2507&gt;752.99,C2507^3*3588.471445-C2507^2*8028757.56264+C2507*5988077680.84934-1488767378546.26,C2507^3*899.851852-C2507^2*1969009.674601+C2507*1435480406.01138-348666163343.76))))-$E$1</f>
        <v>107272260.388428</v>
      </c>
      <c r="E2507" s="47" t="n">
        <f aca="false">D2507*100/$E$2</f>
        <v>72.0049340796157</v>
      </c>
      <c r="G2507" s="41" t="n">
        <f aca="false">[3]Plan1!$C2502</f>
        <v>-3.26</v>
      </c>
      <c r="H2507" s="41" t="n">
        <f aca="false">$J$5 + G2507</f>
        <v>756.74</v>
      </c>
      <c r="I2507" s="47" t="n">
        <f aca="false">IF(H2507&gt;$J$5,$J$2+$J$1,(IF(H2507&gt;739.99,H2507^3*2498.244218-H2507^2*5471052.355142+H2507*3994605728.77515-972400879260.135,H2507^3*1396.138889-H2507^2*3002770.071427+H2507*2152080038.43115-513963640099.415)))-$J$1</f>
        <v>65588753.8757324</v>
      </c>
      <c r="J2507" s="47" t="n">
        <f aca="false">I2507*100/$J$2</f>
        <v>74.5814513568036</v>
      </c>
      <c r="L2507" s="41" t="n">
        <f aca="false">[4]Plan1!$C2502</f>
        <v>-2.99</v>
      </c>
      <c r="M2507" s="41" t="n">
        <f aca="false">$O$5 + L2507</f>
        <v>835.79</v>
      </c>
      <c r="N2507" s="47" t="n">
        <f aca="false">IF(M2507&gt;$O$5,$O$2+$O$1,(M2507^3*3270.5936-M2507^2*8015778.389801+M2507*6549018422.82398-1783686174686.87))-$O$1</f>
        <v>25467187.8476563</v>
      </c>
      <c r="O2507" s="41" t="n">
        <f aca="false">N2507*100/$O$2</f>
        <v>65.1553544355865</v>
      </c>
      <c r="R2507" s="47" t="n">
        <f aca="false">SUM(D2507,I2507,N2507)</f>
        <v>198328202.111816</v>
      </c>
      <c r="S2507" s="41" t="n">
        <f aca="false">R2507*100/$R$2</f>
        <v>71.8558683604989</v>
      </c>
      <c r="U2507" s="41" t="n">
        <f aca="false">[1]Plan1!$B2502</f>
        <v>17.39</v>
      </c>
    </row>
    <row r="2508" customFormat="false" ht="15" hidden="false" customHeight="false" outlineLevel="0" collapsed="false">
      <c r="A2508" s="46" t="n">
        <v>44506</v>
      </c>
      <c r="B2508" s="41" t="n">
        <f aca="false">[2]Plan1!$C2503</f>
        <v>-4.04</v>
      </c>
      <c r="C2508" s="41" t="n">
        <f aca="false">$E$5 + B2508</f>
        <v>776.96</v>
      </c>
      <c r="D2508" s="47" t="n">
        <f aca="false">IF(C2508&gt;$E$5,$E$2+$E$1,(IF(C2508&gt;764.99,C2508^3*3486.59308-C2508^2*7860012.00812+C2508*5908819377.96283-1481278321001.59,IF(C2508&gt;752.99,C2508^3*3588.471445-C2508^2*8028757.56264+C2508*5988077680.84934-1488767378546.26,C2508^3*899.851852-C2508^2*1969009.674601+C2508*1435480406.01138-348666163343.76))))-$E$1</f>
        <v>107180119.541748</v>
      </c>
      <c r="E2508" s="47" t="n">
        <f aca="false">D2508*100/$E$2</f>
        <v>71.9430858854302</v>
      </c>
      <c r="G2508" s="41" t="n">
        <f aca="false">[3]Plan1!$C2503</f>
        <v>-3.28</v>
      </c>
      <c r="H2508" s="41" t="n">
        <f aca="false">$J$5 + G2508</f>
        <v>756.72</v>
      </c>
      <c r="I2508" s="47" t="n">
        <f aca="false">IF(H2508&gt;$J$5,$J$2+$J$1,(IF(H2508&gt;739.99,H2508^3*2498.244218-H2508^2*5471052.355142+H2508*3994605728.77515-972400879260.135,H2508^3*1396.138889-H2508^2*3002770.071427+H2508*2152080038.43115-513963640099.415)))-$J$1</f>
        <v>65465299.1994629</v>
      </c>
      <c r="J2508" s="47" t="n">
        <f aca="false">I2508*100/$J$2</f>
        <v>74.4410701422068</v>
      </c>
      <c r="L2508" s="41" t="n">
        <f aca="false">[4]Plan1!$C2503</f>
        <v>-3</v>
      </c>
      <c r="M2508" s="41" t="n">
        <f aca="false">$O$5 + L2508</f>
        <v>835.78</v>
      </c>
      <c r="N2508" s="47" t="n">
        <f aca="false">IF(M2508&gt;$O$5,$O$2+$O$1,(M2508^3*3270.5936-M2508^2*8015778.389801+M2508*6549018422.82398-1783686174686.87))-$O$1</f>
        <v>25427473.7626953</v>
      </c>
      <c r="O2508" s="41" t="n">
        <f aca="false">N2508*100/$O$2</f>
        <v>65.0537497630489</v>
      </c>
      <c r="R2508" s="47" t="n">
        <f aca="false">SUM(D2508,I2508,N2508)</f>
        <v>198072892.503906</v>
      </c>
      <c r="S2508" s="41" t="n">
        <f aca="false">R2508*100/$R$2</f>
        <v>71.7633676804049</v>
      </c>
      <c r="U2508" s="41" t="n">
        <f aca="false">[1]Plan1!$B2503</f>
        <v>16.67</v>
      </c>
    </row>
    <row r="2509" customFormat="false" ht="15" hidden="false" customHeight="false" outlineLevel="0" collapsed="false">
      <c r="A2509" s="46" t="n">
        <v>44507</v>
      </c>
      <c r="B2509" s="41" t="n">
        <f aca="false">[2]Plan1!$C2504</f>
        <v>-4.07</v>
      </c>
      <c r="C2509" s="41" t="n">
        <f aca="false">$E$5 + B2509</f>
        <v>776.93</v>
      </c>
      <c r="D2509" s="47" t="n">
        <f aca="false">IF(C2509&gt;$E$5,$E$2+$E$1,(IF(C2509&gt;764.99,C2509^3*3486.59308-C2509^2*7860012.00812+C2509*5908819377.96283-1481278321001.59,IF(C2509&gt;752.99,C2509^3*3588.471445-C2509^2*8028757.56264+C2509*5988077680.84934-1488767378546.26,C2509^3*899.851852-C2509^2*1969009.674601+C2509*1435480406.01138-348666163343.76))))-$E$1</f>
        <v>106904017.106201</v>
      </c>
      <c r="E2509" s="47" t="n">
        <f aca="false">D2509*100/$E$2</f>
        <v>71.7577561683274</v>
      </c>
      <c r="G2509" s="41" t="n">
        <f aca="false">[3]Plan1!$C2504</f>
        <v>-3.29</v>
      </c>
      <c r="H2509" s="41" t="n">
        <f aca="false">$J$5 + G2509</f>
        <v>756.71</v>
      </c>
      <c r="I2509" s="47" t="n">
        <f aca="false">IF(H2509&gt;$J$5,$J$2+$J$1,(IF(H2509&gt;739.99,H2509^3*2498.244218-H2509^2*5471052.355142+H2509*3994605728.77515-972400879260.135,H2509^3*1396.138889-H2509^2*3002770.071427+H2509*2152080038.43115-513963640099.415)))-$J$1</f>
        <v>65403631.9777832</v>
      </c>
      <c r="J2509" s="47" t="n">
        <f aca="false">I2509*100/$J$2</f>
        <v>74.3709478937688</v>
      </c>
      <c r="L2509" s="41" t="n">
        <f aca="false">[4]Plan1!$C2504</f>
        <v>-3.02</v>
      </c>
      <c r="M2509" s="41" t="n">
        <f aca="false">$O$5 + L2509</f>
        <v>835.76</v>
      </c>
      <c r="N2509" s="47" t="n">
        <f aca="false">IF(M2509&gt;$O$5,$O$2+$O$1,(M2509^3*3270.5936-M2509^2*8015778.389801+M2509*6549018422.82398-1783686174686.87))-$O$1</f>
        <v>25348156.4018555</v>
      </c>
      <c r="O2509" s="41" t="n">
        <f aca="false">N2509*100/$O$2</f>
        <v>64.8508239123688</v>
      </c>
      <c r="R2509" s="47" t="n">
        <f aca="false">SUM(D2509,I2509,N2509)</f>
        <v>197655805.48584</v>
      </c>
      <c r="S2509" s="41" t="n">
        <f aca="false">R2509*100/$R$2</f>
        <v>71.6122537715108</v>
      </c>
      <c r="U2509" s="41" t="n">
        <f aca="false">[1]Plan1!$B2504</f>
        <v>15.97</v>
      </c>
    </row>
    <row r="2510" customFormat="false" ht="15" hidden="false" customHeight="false" outlineLevel="0" collapsed="false">
      <c r="A2510" s="46" t="n">
        <v>44508</v>
      </c>
      <c r="B2510" s="41" t="n">
        <f aca="false">[2]Plan1!$C2505</f>
        <v>-4.03</v>
      </c>
      <c r="C2510" s="41" t="n">
        <f aca="false">$E$5 + B2510</f>
        <v>776.97</v>
      </c>
      <c r="D2510" s="47" t="n">
        <f aca="false">IF(C2510&gt;$E$5,$E$2+$E$1,(IF(C2510&gt;764.99,C2510^3*3486.59308-C2510^2*7860012.00812+C2510*5908819377.96283-1481278321001.59,IF(C2510&gt;752.99,C2510^3*3588.471445-C2510^2*8028757.56264+C2510*5988077680.84934-1488767378546.26,C2510^3*899.851852-C2510^2*1969009.674601+C2510*1435480406.01138-348666163343.76))))-$E$1</f>
        <v>107272260.388428</v>
      </c>
      <c r="E2510" s="47" t="n">
        <f aca="false">D2510*100/$E$2</f>
        <v>72.0049340796157</v>
      </c>
      <c r="G2510" s="41" t="n">
        <f aca="false">[3]Plan1!$C2505</f>
        <v>-3.3</v>
      </c>
      <c r="H2510" s="41" t="n">
        <f aca="false">$J$5 + G2510</f>
        <v>756.7</v>
      </c>
      <c r="I2510" s="47" t="n">
        <f aca="false">IF(H2510&gt;$J$5,$J$2+$J$1,(IF(H2510&gt;739.99,H2510^3*2498.244218-H2510^2*5471052.355142+H2510*3994605728.77515-972400879260.135,H2510^3*1396.138889-H2510^2*3002770.071427+H2510*2152080038.43115-513963640099.415)))-$J$1</f>
        <v>65342004.8137207</v>
      </c>
      <c r="J2510" s="47" t="n">
        <f aca="false">I2510*100/$J$2</f>
        <v>74.3008711951401</v>
      </c>
      <c r="L2510" s="41" t="n">
        <f aca="false">[4]Plan1!$C2505</f>
        <v>-3.01</v>
      </c>
      <c r="M2510" s="41" t="n">
        <f aca="false">$O$5 + L2510</f>
        <v>835.77</v>
      </c>
      <c r="N2510" s="47" t="n">
        <f aca="false">IF(M2510&gt;$O$5,$O$2+$O$1,(M2510^3*3270.5936-M2510^2*8015778.389801+M2510*6549018422.82398-1783686174686.87))-$O$1</f>
        <v>25387796.6210938</v>
      </c>
      <c r="O2510" s="41" t="n">
        <f aca="false">N2510*100/$O$2</f>
        <v>64.9522396065485</v>
      </c>
      <c r="R2510" s="47" t="n">
        <f aca="false">SUM(D2510,I2510,N2510)</f>
        <v>198002061.823242</v>
      </c>
      <c r="S2510" s="41" t="n">
        <f aca="false">R2510*100/$R$2</f>
        <v>71.7377051674013</v>
      </c>
      <c r="U2510" s="41" t="n">
        <f aca="false">[1]Plan1!$B2505</f>
        <v>29.64</v>
      </c>
    </row>
    <row r="2511" customFormat="false" ht="15" hidden="false" customHeight="false" outlineLevel="0" collapsed="false">
      <c r="A2511" s="46" t="n">
        <v>44509</v>
      </c>
      <c r="B2511" s="41" t="n">
        <f aca="false">[2]Plan1!$C2506</f>
        <v>-3.94</v>
      </c>
      <c r="C2511" s="41" t="n">
        <f aca="false">$E$5 + B2511</f>
        <v>777.06</v>
      </c>
      <c r="D2511" s="47" t="n">
        <f aca="false">IF(C2511&gt;$E$5,$E$2+$E$1,(IF(C2511&gt;764.99,C2511^3*3486.59308-C2511^2*7860012.00812+C2511*5908819377.96283-1481278321001.59,IF(C2511&gt;752.99,C2511^3*3588.471445-C2511^2*8028757.56264+C2511*5988077680.84934-1488767378546.26,C2511^3*899.851852-C2511^2*1969009.674601+C2511*1435480406.01138-348666163343.76))))-$E$1</f>
        <v>108103932.803955</v>
      </c>
      <c r="E2511" s="47" t="n">
        <f aca="false">D2511*100/$E$2</f>
        <v>72.5631820109918</v>
      </c>
      <c r="G2511" s="41" t="n">
        <f aca="false">[3]Plan1!$C2506</f>
        <v>-3.24</v>
      </c>
      <c r="H2511" s="41" t="n">
        <f aca="false">$J$5 + G2511</f>
        <v>756.76</v>
      </c>
      <c r="I2511" s="47" t="n">
        <f aca="false">IF(H2511&gt;$J$5,$J$2+$J$1,(IF(H2511&gt;739.99,H2511^3*2498.244218-H2511^2*5471052.355142+H2511*3994605728.77515-972400879260.135,H2511^3*1396.138889-H2511^2*3002770.071427+H2511*2152080038.43115-513963640099.415)))-$J$1</f>
        <v>65712368.9611816</v>
      </c>
      <c r="J2511" s="47" t="n">
        <f aca="false">I2511*100/$J$2</f>
        <v>74.722014973851</v>
      </c>
      <c r="L2511" s="41" t="n">
        <f aca="false">[4]Plan1!$C2506</f>
        <v>-2.92</v>
      </c>
      <c r="M2511" s="41" t="n">
        <f aca="false">$O$5 + L2511</f>
        <v>835.86</v>
      </c>
      <c r="N2511" s="47" t="n">
        <f aca="false">IF(M2511&gt;$O$5,$O$2+$O$1,(M2511^3*3270.5936-M2511^2*8015778.389801+M2511*6549018422.82398-1783686174686.87))-$O$1</f>
        <v>25746222.4736328</v>
      </c>
      <c r="O2511" s="41" t="n">
        <f aca="false">N2511*100/$O$2</f>
        <v>65.8692377298105</v>
      </c>
      <c r="R2511" s="47" t="n">
        <f aca="false">SUM(D2511,I2511,N2511)</f>
        <v>199562524.23877</v>
      </c>
      <c r="S2511" s="41" t="n">
        <f aca="false">R2511*100/$R$2</f>
        <v>72.3030729805398</v>
      </c>
      <c r="U2511" s="41" t="n">
        <f aca="false">[1]Plan1!$B2506</f>
        <v>30.51</v>
      </c>
    </row>
    <row r="2512" customFormat="false" ht="15" hidden="false" customHeight="false" outlineLevel="0" collapsed="false">
      <c r="A2512" s="46" t="n">
        <v>44510</v>
      </c>
      <c r="B2512" s="41" t="n">
        <f aca="false">[2]Plan1!$C2507</f>
        <v>-3.89</v>
      </c>
      <c r="C2512" s="41" t="n">
        <f aca="false">$E$5 + B2512</f>
        <v>777.11</v>
      </c>
      <c r="D2512" s="47" t="n">
        <f aca="false">IF(C2512&gt;$E$5,$E$2+$E$1,(IF(C2512&gt;764.99,C2512^3*3486.59308-C2512^2*7860012.00812+C2512*5908819377.96283-1481278321001.59,IF(C2512&gt;752.99,C2512^3*3588.471445-C2512^2*8028757.56264+C2512*5988077680.84934-1488767378546.26,C2512^3*899.851852-C2512^2*1969009.674601+C2512*1435480406.01138-348666163343.76))))-$E$1</f>
        <v>108567847.109131</v>
      </c>
      <c r="E2512" s="47" t="n">
        <f aca="false">D2512*100/$E$2</f>
        <v>72.8745776955967</v>
      </c>
      <c r="G2512" s="41" t="n">
        <f aca="false">[3]Plan1!$C2507</f>
        <v>-3.25</v>
      </c>
      <c r="H2512" s="41" t="n">
        <f aca="false">$J$5 + G2512</f>
        <v>756.75</v>
      </c>
      <c r="I2512" s="47" t="n">
        <f aca="false">IF(H2512&gt;$J$5,$J$2+$J$1,(IF(H2512&gt;739.99,H2512^3*2498.244218-H2512^2*5471052.355142+H2512*3994605728.77515-972400879260.135,H2512^3*1396.138889-H2512^2*3002770.071427+H2512*2152080038.43115-513963640099.415)))-$J$1</f>
        <v>65650541.3598633</v>
      </c>
      <c r="J2512" s="47" t="n">
        <f aca="false">I2512*100/$J$2</f>
        <v>74.6517103565538</v>
      </c>
      <c r="L2512" s="41" t="n">
        <f aca="false">[4]Plan1!$C2507</f>
        <v>-2.9</v>
      </c>
      <c r="M2512" s="41" t="n">
        <f aca="false">$O$5 + L2512</f>
        <v>835.88</v>
      </c>
      <c r="N2512" s="47" t="n">
        <f aca="false">IF(M2512&gt;$O$5,$O$2+$O$1,(M2512^3*3270.5936-M2512^2*8015778.389801+M2512*6549018422.82398-1783686174686.87))-$O$1</f>
        <v>25826280.2524414</v>
      </c>
      <c r="O2512" s="41" t="n">
        <f aca="false">N2512*100/$O$2</f>
        <v>66.0740578687595</v>
      </c>
      <c r="R2512" s="47" t="n">
        <f aca="false">SUM(D2512,I2512,N2512)</f>
        <v>200044668.721436</v>
      </c>
      <c r="S2512" s="41" t="n">
        <f aca="false">R2512*100/$R$2</f>
        <v>72.4777577208252</v>
      </c>
      <c r="U2512" s="41" t="n">
        <f aca="false">[1]Plan1!$B2507</f>
        <v>27.64</v>
      </c>
    </row>
    <row r="2513" customFormat="false" ht="15" hidden="false" customHeight="false" outlineLevel="0" collapsed="false">
      <c r="A2513" s="46" t="n">
        <v>44511</v>
      </c>
      <c r="B2513" s="41" t="n">
        <f aca="false">[2]Plan1!$C2508</f>
        <v>-3.87</v>
      </c>
      <c r="C2513" s="41" t="n">
        <f aca="false">$E$5 + B2513</f>
        <v>777.13</v>
      </c>
      <c r="D2513" s="47" t="n">
        <f aca="false">IF(C2513&gt;$E$5,$E$2+$E$1,(IF(C2513&gt;764.99,C2513^3*3486.59308-C2513^2*7860012.00812+C2513*5908819377.96283-1481278321001.59,IF(C2513&gt;752.99,C2513^3*3588.471445-C2513^2*8028757.56264+C2513*5988077680.84934-1488767378546.26,C2513^3*899.851852-C2513^2*1969009.674601+C2513*1435480406.01138-348666163343.76))))-$E$1</f>
        <v>108753788.426514</v>
      </c>
      <c r="E2513" s="47" t="n">
        <f aca="false">D2513*100/$E$2</f>
        <v>72.9993880822926</v>
      </c>
      <c r="G2513" s="41" t="n">
        <f aca="false">[3]Plan1!$C2508</f>
        <v>-3.21</v>
      </c>
      <c r="H2513" s="41" t="n">
        <f aca="false">$J$5 + G2513</f>
        <v>756.79</v>
      </c>
      <c r="I2513" s="47" t="n">
        <f aca="false">IF(H2513&gt;$J$5,$J$2+$J$1,(IF(H2513&gt;739.99,H2513^3*2498.244218-H2513^2*5471052.355142+H2513*3994605728.77515-972400879260.135,H2513^3*1396.138889-H2513^2*3002770.071427+H2513*2152080038.43115-513963640099.415)))-$J$1</f>
        <v>65898092.6193848</v>
      </c>
      <c r="J2513" s="47" t="n">
        <f aca="false">I2513*100/$J$2</f>
        <v>74.9332027028681</v>
      </c>
      <c r="L2513" s="41" t="n">
        <f aca="false">[4]Plan1!$C2508</f>
        <v>-2.88</v>
      </c>
      <c r="M2513" s="41" t="n">
        <f aca="false">$O$5 + L2513</f>
        <v>835.9</v>
      </c>
      <c r="N2513" s="47" t="n">
        <f aca="false">IF(M2513&gt;$O$5,$O$2+$O$1,(M2513^3*3270.5936-M2513^2*8015778.389801+M2513*6549018422.82398-1783686174686.87))-$O$1</f>
        <v>25906486.5859375</v>
      </c>
      <c r="O2513" s="41" t="n">
        <f aca="false">N2513*100/$O$2</f>
        <v>66.2792580706106</v>
      </c>
      <c r="R2513" s="47" t="n">
        <f aca="false">SUM(D2513,I2513,N2513)</f>
        <v>200558367.631836</v>
      </c>
      <c r="S2513" s="41" t="n">
        <f aca="false">R2513*100/$R$2</f>
        <v>72.6638748785951</v>
      </c>
      <c r="U2513" s="41" t="n">
        <f aca="false">[1]Plan1!$B2508</f>
        <v>32.29</v>
      </c>
    </row>
    <row r="2514" customFormat="false" ht="15" hidden="false" customHeight="false" outlineLevel="0" collapsed="false">
      <c r="A2514" s="46" t="n">
        <v>44512</v>
      </c>
      <c r="B2514" s="41" t="n">
        <f aca="false">[2]Plan1!$C2509</f>
        <v>-3.8</v>
      </c>
      <c r="C2514" s="41" t="n">
        <f aca="false">$E$5 + B2514</f>
        <v>777.2</v>
      </c>
      <c r="D2514" s="47" t="n">
        <f aca="false">IF(C2514&gt;$E$5,$E$2+$E$1,(IF(C2514&gt;764.99,C2514^3*3486.59308-C2514^2*7860012.00812+C2514*5908819377.96283-1481278321001.59,IF(C2514&gt;752.99,C2514^3*3588.471445-C2514^2*8028757.56264+C2514*5988077680.84934-1488767378546.26,C2514^3*899.851852-C2514^2*1969009.674601+C2514*1435480406.01138-348666163343.76))))-$E$1</f>
        <v>109406276.289795</v>
      </c>
      <c r="E2514" s="47" t="n">
        <f aca="false">D2514*100/$E$2</f>
        <v>73.4373610066367</v>
      </c>
      <c r="G2514" s="41" t="n">
        <f aca="false">[3]Plan1!$C2509</f>
        <v>-3</v>
      </c>
      <c r="H2514" s="41" t="n">
        <f aca="false">$J$5 + G2514</f>
        <v>757</v>
      </c>
      <c r="I2514" s="47" t="n">
        <f aca="false">IF(H2514&gt;$J$5,$J$2+$J$1,(IF(H2514&gt;739.99,H2514^3*2498.244218-H2514^2*5471052.355142+H2514*3994605728.77515-972400879260.135,H2514^3*1396.138889-H2514^2*3002770.071427+H2514*2152080038.43115-513963640099.415)))-$J$1</f>
        <v>67208305.5617676</v>
      </c>
      <c r="J2514" s="47" t="n">
        <f aca="false">I2514*100/$J$2</f>
        <v>76.4230554147297</v>
      </c>
      <c r="L2514" s="41" t="n">
        <f aca="false">[4]Plan1!$C2509</f>
        <v>-2.76</v>
      </c>
      <c r="M2514" s="41" t="n">
        <f aca="false">$O$5 + L2514</f>
        <v>836.02</v>
      </c>
      <c r="N2514" s="47" t="n">
        <f aca="false">IF(M2514&gt;$O$5,$O$2+$O$1,(M2514^3*3270.5936-M2514^2*8015778.389801+M2514*6549018422.82398-1783686174686.87))-$O$1</f>
        <v>26390853.0151367</v>
      </c>
      <c r="O2514" s="41" t="n">
        <f aca="false">N2514*100/$O$2</f>
        <v>67.5184630648942</v>
      </c>
      <c r="R2514" s="47" t="n">
        <f aca="false">SUM(D2514,I2514,N2514)</f>
        <v>203005434.866699</v>
      </c>
      <c r="S2514" s="41" t="n">
        <f aca="false">R2514*100/$R$2</f>
        <v>73.5504665948781</v>
      </c>
      <c r="U2514" s="41" t="n">
        <f aca="false">[1]Plan1!$B2509</f>
        <v>56.38</v>
      </c>
    </row>
    <row r="2515" customFormat="false" ht="15" hidden="false" customHeight="false" outlineLevel="0" collapsed="false">
      <c r="A2515" s="46" t="n">
        <v>44513</v>
      </c>
      <c r="B2515" s="41" t="n">
        <f aca="false">[2]Plan1!$C2510</f>
        <v>-3.73</v>
      </c>
      <c r="C2515" s="41" t="n">
        <f aca="false">$E$5 + B2515</f>
        <v>777.27</v>
      </c>
      <c r="D2515" s="47" t="n">
        <f aca="false">IF(C2515&gt;$E$5,$E$2+$E$1,(IF(C2515&gt;764.99,C2515^3*3486.59308-C2515^2*7860012.00812+C2515*5908819377.96283-1481278321001.59,IF(C2515&gt;752.99,C2515^3*3588.471445-C2515^2*8028757.56264+C2515*5988077680.84934-1488767378546.26,C2515^3*899.851852-C2515^2*1969009.674601+C2515*1435480406.01138-348666163343.76))))-$E$1</f>
        <v>110061403.571045</v>
      </c>
      <c r="E2515" s="47" t="n">
        <f aca="false">D2515*100/$E$2</f>
        <v>73.8771056016453</v>
      </c>
      <c r="G2515" s="41" t="n">
        <f aca="false">[3]Plan1!$C2510</f>
        <v>-2.94</v>
      </c>
      <c r="H2515" s="41" t="n">
        <f aca="false">$J$5 + G2515</f>
        <v>757.06</v>
      </c>
      <c r="I2515" s="47" t="n">
        <f aca="false">IF(H2515&gt;$J$5,$J$2+$J$1,(IF(H2515&gt;739.99,H2515^3*2498.244218-H2515^2*5471052.355142+H2515*3994605728.77515-972400879260.135,H2515^3*1396.138889-H2515^2*3002770.071427+H2515*2152080038.43115-513963640099.415)))-$J$1</f>
        <v>67585925.9020996</v>
      </c>
      <c r="J2515" s="47" t="n">
        <f aca="false">I2515*100/$J$2</f>
        <v>76.8524502633827</v>
      </c>
      <c r="L2515" s="41" t="n">
        <f aca="false">[4]Plan1!$C2510</f>
        <v>-2.68</v>
      </c>
      <c r="M2515" s="41" t="n">
        <f aca="false">$O$5 + L2515</f>
        <v>836.1</v>
      </c>
      <c r="N2515" s="47" t="n">
        <f aca="false">IF(M2515&gt;$O$5,$O$2+$O$1,(M2515^3*3270.5936-M2515^2*8015778.389801+M2515*6549018422.82398-1783686174686.87))-$O$1</f>
        <v>26716754.9404297</v>
      </c>
      <c r="O2515" s="41" t="n">
        <f aca="false">N2515*100/$O$2</f>
        <v>68.3522518436445</v>
      </c>
      <c r="R2515" s="47" t="n">
        <f aca="false">SUM(D2515,I2515,N2515)</f>
        <v>204364084.413574</v>
      </c>
      <c r="S2515" s="41" t="n">
        <f aca="false">R2515*100/$R$2</f>
        <v>74.0427160175459</v>
      </c>
      <c r="U2515" s="41" t="n">
        <f aca="false">[1]Plan1!$B2510</f>
        <v>40.99</v>
      </c>
    </row>
    <row r="2516" customFormat="false" ht="15" hidden="false" customHeight="false" outlineLevel="0" collapsed="false">
      <c r="A2516" s="46" t="n">
        <v>44514</v>
      </c>
      <c r="B2516" s="41" t="n">
        <f aca="false">[2]Plan1!$C2511</f>
        <v>-3.71</v>
      </c>
      <c r="C2516" s="41" t="n">
        <f aca="false">$E$5 + B2516</f>
        <v>777.29</v>
      </c>
      <c r="D2516" s="47" t="n">
        <f aca="false">IF(C2516&gt;$E$5,$E$2+$E$1,(IF(C2516&gt;764.99,C2516^3*3486.59308-C2516^2*7860012.00812+C2516*5908819377.96283-1481278321001.59,IF(C2516&gt;752.99,C2516^3*3588.471445-C2516^2*8028757.56264+C2516*5988077680.84934-1488767378546.26,C2516^3*899.851852-C2516^2*1969009.674601+C2516*1435480406.01138-348666163343.76))))-$E$1</f>
        <v>110249068.591553</v>
      </c>
      <c r="E2516" s="47" t="n">
        <f aca="false">D2516*100/$E$2</f>
        <v>74.003072998825</v>
      </c>
      <c r="G2516" s="41" t="n">
        <f aca="false">[3]Plan1!$C2511</f>
        <v>-2.92</v>
      </c>
      <c r="H2516" s="41" t="n">
        <f aca="false">$J$5 + G2516</f>
        <v>757.08</v>
      </c>
      <c r="I2516" s="47" t="n">
        <f aca="false">IF(H2516&gt;$J$5,$J$2+$J$1,(IF(H2516&gt;739.99,H2516^3*2498.244218-H2516^2*5471052.355142+H2516*3994605728.77515-972400879260.135,H2516^3*1396.138889-H2516^2*3002770.071427+H2516*2152080038.43115-513963640099.415)))-$J$1</f>
        <v>67712123.8452148</v>
      </c>
      <c r="J2516" s="47" t="n">
        <f aca="false">I2516*100/$J$2</f>
        <v>76.9959508667577</v>
      </c>
      <c r="L2516" s="41" t="n">
        <f aca="false">[4]Plan1!$C2511</f>
        <v>-2.68</v>
      </c>
      <c r="M2516" s="41" t="n">
        <f aca="false">$O$5 + L2516</f>
        <v>836.1</v>
      </c>
      <c r="N2516" s="47" t="n">
        <f aca="false">IF(M2516&gt;$O$5,$O$2+$O$1,(M2516^3*3270.5936-M2516^2*8015778.389801+M2516*6549018422.82398-1783686174686.87))-$O$1</f>
        <v>26716754.9404297</v>
      </c>
      <c r="O2516" s="41" t="n">
        <f aca="false">N2516*100/$O$2</f>
        <v>68.3522518436445</v>
      </c>
      <c r="R2516" s="47" t="n">
        <f aca="false">SUM(D2516,I2516,N2516)</f>
        <v>204677947.377197</v>
      </c>
      <c r="S2516" s="41" t="n">
        <f aca="false">R2516*100/$R$2</f>
        <v>74.1564310391979</v>
      </c>
      <c r="U2516" s="41" t="n">
        <f aca="false">[1]Plan1!$B2511</f>
        <v>27.64</v>
      </c>
    </row>
    <row r="2517" customFormat="false" ht="15" hidden="false" customHeight="false" outlineLevel="0" collapsed="false">
      <c r="A2517" s="46" t="n">
        <v>44515</v>
      </c>
      <c r="B2517" s="41" t="n">
        <f aca="false">[2]Plan1!$C2512</f>
        <v>-3.71</v>
      </c>
      <c r="C2517" s="41" t="n">
        <f aca="false">$E$5 + B2517</f>
        <v>777.29</v>
      </c>
      <c r="D2517" s="47" t="n">
        <f aca="false">IF(C2517&gt;$E$5,$E$2+$E$1,(IF(C2517&gt;764.99,C2517^3*3486.59308-C2517^2*7860012.00812+C2517*5908819377.96283-1481278321001.59,IF(C2517&gt;752.99,C2517^3*3588.471445-C2517^2*8028757.56264+C2517*5988077680.84934-1488767378546.26,C2517^3*899.851852-C2517^2*1969009.674601+C2517*1435480406.01138-348666163343.76))))-$E$1</f>
        <v>110249068.591553</v>
      </c>
      <c r="E2517" s="47" t="n">
        <f aca="false">D2517*100/$E$2</f>
        <v>74.003072998825</v>
      </c>
      <c r="G2517" s="41" t="n">
        <f aca="false">[3]Plan1!$C2512</f>
        <v>-2.91</v>
      </c>
      <c r="H2517" s="41" t="n">
        <f aca="false">$J$5 + G2517</f>
        <v>757.09</v>
      </c>
      <c r="I2517" s="47" t="n">
        <f aca="false">IF(H2517&gt;$J$5,$J$2+$J$1,(IF(H2517&gt;739.99,H2517^3*2498.244218-H2517^2*5471052.355142+H2517*3994605728.77515-972400879260.135,H2517^3*1396.138889-H2517^2*3002770.071427+H2517*2152080038.43115-513963640099.415)))-$J$1</f>
        <v>67775283.7268066</v>
      </c>
      <c r="J2517" s="47" t="n">
        <f aca="false">I2517*100/$J$2</f>
        <v>77.0677704296901</v>
      </c>
      <c r="L2517" s="41" t="n">
        <f aca="false">[4]Plan1!$C2512</f>
        <v>-2.69</v>
      </c>
      <c r="M2517" s="41" t="n">
        <f aca="false">$O$5 + L2517</f>
        <v>836.09</v>
      </c>
      <c r="N2517" s="47" t="n">
        <f aca="false">IF(M2517&gt;$O$5,$O$2+$O$1,(M2517^3*3270.5936-M2517^2*8015778.389801+M2517*6549018422.82398-1783686174686.87))-$O$1</f>
        <v>26675885.9101563</v>
      </c>
      <c r="O2517" s="41" t="n">
        <f aca="false">N2517*100/$O$2</f>
        <v>68.247692354437</v>
      </c>
      <c r="R2517" s="47" t="n">
        <f aca="false">SUM(D2517,I2517,N2517)</f>
        <v>204700238.228516</v>
      </c>
      <c r="S2517" s="41" t="n">
        <f aca="false">R2517*100/$R$2</f>
        <v>74.1645071900474</v>
      </c>
      <c r="U2517" s="41" t="n">
        <f aca="false">[1]Plan1!$B2512</f>
        <v>24.59</v>
      </c>
    </row>
    <row r="2518" customFormat="false" ht="15" hidden="false" customHeight="false" outlineLevel="0" collapsed="false">
      <c r="A2518" s="46" t="n">
        <v>44516</v>
      </c>
      <c r="B2518" s="41" t="n">
        <f aca="false">[2]Plan1!$C2513</f>
        <v>-3.72</v>
      </c>
      <c r="C2518" s="41" t="n">
        <f aca="false">$E$5 + B2518</f>
        <v>777.28</v>
      </c>
      <c r="D2518" s="47" t="n">
        <f aca="false">IF(C2518&gt;$E$5,$E$2+$E$1,(IF(C2518&gt;764.99,C2518^3*3486.59308-C2518^2*7860012.00812+C2518*5908819377.96283-1481278321001.59,IF(C2518&gt;752.99,C2518^3*3588.471445-C2518^2*8028757.56264+C2518*5988077680.84934-1488767378546.26,C2518^3*899.851852-C2518^2*1969009.674601+C2518*1435480406.01138-348666163343.76))))-$E$1</f>
        <v>110155209.065186</v>
      </c>
      <c r="E2518" s="47" t="n">
        <f aca="false">D2518*100/$E$2</f>
        <v>73.9400711660647</v>
      </c>
      <c r="G2518" s="41" t="n">
        <f aca="false">[3]Plan1!$C2513</f>
        <v>-2.91</v>
      </c>
      <c r="H2518" s="41" t="n">
        <f aca="false">$J$5 + G2518</f>
        <v>757.09</v>
      </c>
      <c r="I2518" s="47" t="n">
        <f aca="false">IF(H2518&gt;$J$5,$J$2+$J$1,(IF(H2518&gt;739.99,H2518^3*2498.244218-H2518^2*5471052.355142+H2518*3994605728.77515-972400879260.135,H2518^3*1396.138889-H2518^2*3002770.071427+H2518*2152080038.43115-513963640099.415)))-$J$1</f>
        <v>67775283.7268066</v>
      </c>
      <c r="J2518" s="47" t="n">
        <f aca="false">I2518*100/$J$2</f>
        <v>77.0677704296901</v>
      </c>
      <c r="L2518" s="41" t="n">
        <f aca="false">[4]Plan1!$C2513</f>
        <v>-2.69</v>
      </c>
      <c r="M2518" s="41" t="n">
        <f aca="false">$O$5 + L2518</f>
        <v>836.09</v>
      </c>
      <c r="N2518" s="47" t="n">
        <f aca="false">IF(M2518&gt;$O$5,$O$2+$O$1,(M2518^3*3270.5936-M2518^2*8015778.389801+M2518*6549018422.82398-1783686174686.87))-$O$1</f>
        <v>26675885.9101563</v>
      </c>
      <c r="O2518" s="41" t="n">
        <f aca="false">N2518*100/$O$2</f>
        <v>68.247692354437</v>
      </c>
      <c r="R2518" s="47" t="n">
        <f aca="false">SUM(D2518,I2518,N2518)</f>
        <v>204606378.702148</v>
      </c>
      <c r="S2518" s="41" t="n">
        <f aca="false">R2518*100/$R$2</f>
        <v>74.130501145021</v>
      </c>
      <c r="U2518" s="41" t="n">
        <f aca="false">[1]Plan1!$B2513</f>
        <v>22.18</v>
      </c>
    </row>
    <row r="2519" customFormat="false" ht="15" hidden="false" customHeight="false" outlineLevel="0" collapsed="false">
      <c r="A2519" s="46" t="n">
        <v>44517</v>
      </c>
      <c r="B2519" s="41" t="n">
        <f aca="false">[2]Plan1!$C2514</f>
        <v>-3.72</v>
      </c>
      <c r="C2519" s="41" t="n">
        <f aca="false">$E$5 + B2519</f>
        <v>777.28</v>
      </c>
      <c r="D2519" s="47" t="n">
        <f aca="false">IF(C2519&gt;$E$5,$E$2+$E$1,(IF(C2519&gt;764.99,C2519^3*3486.59308-C2519^2*7860012.00812+C2519*5908819377.96283-1481278321001.59,IF(C2519&gt;752.99,C2519^3*3588.471445-C2519^2*8028757.56264+C2519*5988077680.84934-1488767378546.26,C2519^3*899.851852-C2519^2*1969009.674601+C2519*1435480406.01138-348666163343.76))))-$E$1</f>
        <v>110155209.065186</v>
      </c>
      <c r="E2519" s="47" t="n">
        <f aca="false">D2519*100/$E$2</f>
        <v>73.9400711660647</v>
      </c>
      <c r="G2519" s="41" t="n">
        <f aca="false">[3]Plan1!$C2514</f>
        <v>-2.91</v>
      </c>
      <c r="H2519" s="41" t="n">
        <f aca="false">$J$5 + G2519</f>
        <v>757.09</v>
      </c>
      <c r="I2519" s="47" t="n">
        <f aca="false">IF(H2519&gt;$J$5,$J$2+$J$1,(IF(H2519&gt;739.99,H2519^3*2498.244218-H2519^2*5471052.355142+H2519*3994605728.77515-972400879260.135,H2519^3*1396.138889-H2519^2*3002770.071427+H2519*2152080038.43115-513963640099.415)))-$J$1</f>
        <v>67775283.7268066</v>
      </c>
      <c r="J2519" s="47" t="n">
        <f aca="false">I2519*100/$J$2</f>
        <v>77.0677704296901</v>
      </c>
      <c r="L2519" s="41" t="n">
        <f aca="false">[4]Plan1!$C2514</f>
        <v>-2.72</v>
      </c>
      <c r="M2519" s="41" t="n">
        <f aca="false">$O$5 + L2519</f>
        <v>836.06</v>
      </c>
      <c r="N2519" s="47" t="n">
        <f aca="false">IF(M2519&gt;$O$5,$O$2+$O$1,(M2519^3*3270.5936-M2519^2*8015778.389801+M2519*6549018422.82398-1783686174686.87))-$O$1</f>
        <v>26553504.0439453</v>
      </c>
      <c r="O2519" s="41" t="n">
        <f aca="false">N2519*100/$O$2</f>
        <v>67.9345901023485</v>
      </c>
      <c r="R2519" s="47" t="n">
        <f aca="false">SUM(D2519,I2519,N2519)</f>
        <v>204483996.835938</v>
      </c>
      <c r="S2519" s="41" t="n">
        <f aca="false">R2519*100/$R$2</f>
        <v>74.0861612318139</v>
      </c>
      <c r="U2519" s="41" t="n">
        <f aca="false">[1]Plan1!$B2514</f>
        <v>18.62</v>
      </c>
    </row>
    <row r="2520" customFormat="false" ht="15" hidden="false" customHeight="false" outlineLevel="0" collapsed="false">
      <c r="A2520" s="46" t="n">
        <v>44518</v>
      </c>
      <c r="B2520" s="41" t="n">
        <f aca="false">[2]Plan1!$C2515</f>
        <v>-3.74</v>
      </c>
      <c r="C2520" s="41" t="n">
        <f aca="false">$E$5 + B2520</f>
        <v>777.26</v>
      </c>
      <c r="D2520" s="47" t="n">
        <f aca="false">IF(C2520&gt;$E$5,$E$2+$E$1,(IF(C2520&gt;764.99,C2520^3*3486.59308-C2520^2*7860012.00812+C2520*5908819377.96283-1481278321001.59,IF(C2520&gt;752.99,C2520^3*3588.471445-C2520^2*8028757.56264+C2520*5988077680.84934-1488767378546.26,C2520^3*899.851852-C2520^2*1969009.674601+C2520*1435480406.01138-348666163343.76))))-$E$1</f>
        <v>109967652.091064</v>
      </c>
      <c r="E2520" s="47" t="n">
        <f aca="false">D2520*100/$E$2</f>
        <v>73.81417629344</v>
      </c>
      <c r="G2520" s="41" t="n">
        <f aca="false">[3]Plan1!$C2515</f>
        <v>-2.92</v>
      </c>
      <c r="H2520" s="41" t="n">
        <f aca="false">$J$5 + G2520</f>
        <v>757.08</v>
      </c>
      <c r="I2520" s="47" t="n">
        <f aca="false">IF(H2520&gt;$J$5,$J$2+$J$1,(IF(H2520&gt;739.99,H2520^3*2498.244218-H2520^2*5471052.355142+H2520*3994605728.77515-972400879260.135,H2520^3*1396.138889-H2520^2*3002770.071427+H2520*2152080038.43115-513963640099.415)))-$J$1</f>
        <v>67712123.8452148</v>
      </c>
      <c r="J2520" s="47" t="n">
        <f aca="false">I2520*100/$J$2</f>
        <v>76.9959508667577</v>
      </c>
      <c r="L2520" s="41" t="n">
        <f aca="false">[4]Plan1!$C2515</f>
        <v>-2.72</v>
      </c>
      <c r="M2520" s="41" t="n">
        <f aca="false">$O$5 + L2520</f>
        <v>836.06</v>
      </c>
      <c r="N2520" s="47" t="n">
        <f aca="false">IF(M2520&gt;$O$5,$O$2+$O$1,(M2520^3*3270.5936-M2520^2*8015778.389801+M2520*6549018422.82398-1783686174686.87))-$O$1</f>
        <v>26553504.0439453</v>
      </c>
      <c r="O2520" s="41" t="n">
        <f aca="false">N2520*100/$O$2</f>
        <v>67.9345901023485</v>
      </c>
      <c r="R2520" s="47" t="n">
        <f aca="false">SUM(D2520,I2520,N2520)</f>
        <v>204233279.980225</v>
      </c>
      <c r="S2520" s="41" t="n">
        <f aca="false">R2520*100/$R$2</f>
        <v>73.9953245419834</v>
      </c>
      <c r="U2520" s="41" t="n">
        <f aca="false">[1]Plan1!$B2515</f>
        <v>17.64</v>
      </c>
    </row>
    <row r="2521" customFormat="false" ht="15" hidden="false" customHeight="false" outlineLevel="0" collapsed="false">
      <c r="A2521" s="46" t="n">
        <v>44519</v>
      </c>
      <c r="B2521" s="41" t="n">
        <f aca="false">[2]Plan1!$C2516</f>
        <v>-3.76</v>
      </c>
      <c r="C2521" s="41" t="n">
        <f aca="false">$E$5 + B2521</f>
        <v>777.24</v>
      </c>
      <c r="D2521" s="47" t="n">
        <f aca="false">IF(C2521&gt;$E$5,$E$2+$E$1,(IF(C2521&gt;764.99,C2521^3*3486.59308-C2521^2*7860012.00812+C2521*5908819377.96283-1481278321001.59,IF(C2521&gt;752.99,C2521^3*3588.471445-C2521^2*8028757.56264+C2521*5988077680.84934-1488767378546.26,C2521^3*899.851852-C2521^2*1969009.674601+C2521*1435480406.01138-348666163343.76))))-$E$1</f>
        <v>109780311.083252</v>
      </c>
      <c r="E2521" s="47" t="n">
        <f aca="false">D2521*100/$E$2</f>
        <v>73.6884263850377</v>
      </c>
      <c r="G2521" s="41" t="n">
        <f aca="false">[3]Plan1!$C2516</f>
        <v>-2.92</v>
      </c>
      <c r="H2521" s="41" t="n">
        <f aca="false">$J$5 + G2521</f>
        <v>757.08</v>
      </c>
      <c r="I2521" s="47" t="n">
        <f aca="false">IF(H2521&gt;$J$5,$J$2+$J$1,(IF(H2521&gt;739.99,H2521^3*2498.244218-H2521^2*5471052.355142+H2521*3994605728.77515-972400879260.135,H2521^3*1396.138889-H2521^2*3002770.071427+H2521*2152080038.43115-513963640099.415)))-$J$1</f>
        <v>67712123.8452148</v>
      </c>
      <c r="J2521" s="47" t="n">
        <f aca="false">I2521*100/$J$2</f>
        <v>76.9959508667577</v>
      </c>
      <c r="L2521" s="41" t="n">
        <f aca="false">[4]Plan1!$C2516</f>
        <v>-2.72</v>
      </c>
      <c r="M2521" s="41" t="n">
        <f aca="false">$O$5 + L2521</f>
        <v>836.06</v>
      </c>
      <c r="N2521" s="47" t="n">
        <f aca="false">IF(M2521&gt;$O$5,$O$2+$O$1,(M2521^3*3270.5936-M2521^2*8015778.389801+M2521*6549018422.82398-1783686174686.87))-$O$1</f>
        <v>26553504.0439453</v>
      </c>
      <c r="O2521" s="41" t="n">
        <f aca="false">N2521*100/$O$2</f>
        <v>67.9345901023485</v>
      </c>
      <c r="R2521" s="47" t="n">
        <f aca="false">SUM(D2521,I2521,N2521)</f>
        <v>204045938.972412</v>
      </c>
      <c r="S2521" s="41" t="n">
        <f aca="false">R2521*100/$R$2</f>
        <v>73.9274494205808</v>
      </c>
      <c r="U2521" s="41" t="n">
        <f aca="false">[1]Plan1!$B2516</f>
        <v>20.37</v>
      </c>
    </row>
    <row r="2522" customFormat="false" ht="15" hidden="false" customHeight="false" outlineLevel="0" collapsed="false">
      <c r="A2522" s="46" t="n">
        <v>44520</v>
      </c>
      <c r="B2522" s="41" t="n">
        <f aca="false">[2]Plan1!$C2517</f>
        <v>-3.76</v>
      </c>
      <c r="C2522" s="41" t="n">
        <f aca="false">$E$5 + B2522</f>
        <v>777.24</v>
      </c>
      <c r="D2522" s="47" t="n">
        <f aca="false">IF(C2522&gt;$E$5,$E$2+$E$1,(IF(C2522&gt;764.99,C2522^3*3486.59308-C2522^2*7860012.00812+C2522*5908819377.96283-1481278321001.59,IF(C2522&gt;752.99,C2522^3*3588.471445-C2522^2*8028757.56264+C2522*5988077680.84934-1488767378546.26,C2522^3*899.851852-C2522^2*1969009.674601+C2522*1435480406.01138-348666163343.76))))-$E$1</f>
        <v>109780311.083252</v>
      </c>
      <c r="E2522" s="47" t="n">
        <f aca="false">D2522*100/$E$2</f>
        <v>73.6884263850377</v>
      </c>
      <c r="G2522" s="41" t="n">
        <f aca="false">[3]Plan1!$C2517</f>
        <v>-2.9</v>
      </c>
      <c r="H2522" s="41" t="n">
        <f aca="false">$J$5 + G2522</f>
        <v>757.1</v>
      </c>
      <c r="I2522" s="47" t="n">
        <f aca="false">IF(H2522&gt;$J$5,$J$2+$J$1,(IF(H2522&gt;739.99,H2522^3*2498.244218-H2522^2*5471052.355142+H2522*3994605728.77515-972400879260.135,H2522^3*1396.138889-H2522^2*3002770.071427+H2522*2152080038.43115-513963640099.415)))-$J$1</f>
        <v>67838484.2355957</v>
      </c>
      <c r="J2522" s="47" t="n">
        <f aca="false">I2522*100/$J$2</f>
        <v>77.1396361901055</v>
      </c>
      <c r="L2522" s="41" t="n">
        <f aca="false">[4]Plan1!$C2517</f>
        <v>-2.65</v>
      </c>
      <c r="M2522" s="41" t="n">
        <f aca="false">$O$5 + L2522</f>
        <v>836.13</v>
      </c>
      <c r="N2522" s="47" t="n">
        <f aca="false">IF(M2522&gt;$O$5,$O$2+$O$1,(M2522^3*3270.5936-M2522^2*8015778.389801+M2522*6549018422.82398-1783686174686.87))-$O$1</f>
        <v>26839587.5327148</v>
      </c>
      <c r="O2522" s="41" t="n">
        <f aca="false">N2522*100/$O$2</f>
        <v>68.6665072351097</v>
      </c>
      <c r="R2522" s="47" t="n">
        <f aca="false">SUM(D2522,I2522,N2522)</f>
        <v>204458382.851563</v>
      </c>
      <c r="S2522" s="41" t="n">
        <f aca="false">R2522*100/$R$2</f>
        <v>74.0768810837067</v>
      </c>
      <c r="U2522" s="41" t="n">
        <f aca="false">[1]Plan1!$B2517</f>
        <v>22.45</v>
      </c>
    </row>
    <row r="2523" customFormat="false" ht="15" hidden="false" customHeight="false" outlineLevel="0" collapsed="false">
      <c r="A2523" s="46" t="n">
        <v>44521</v>
      </c>
      <c r="B2523" s="41" t="n">
        <f aca="false">[2]Plan1!$C2518</f>
        <v>-3.74</v>
      </c>
      <c r="C2523" s="41" t="n">
        <f aca="false">$E$5 + B2523</f>
        <v>777.26</v>
      </c>
      <c r="D2523" s="47" t="n">
        <f aca="false">IF(C2523&gt;$E$5,$E$2+$E$1,(IF(C2523&gt;764.99,C2523^3*3486.59308-C2523^2*7860012.00812+C2523*5908819377.96283-1481278321001.59,IF(C2523&gt;752.99,C2523^3*3588.471445-C2523^2*8028757.56264+C2523*5988077680.84934-1488767378546.26,C2523^3*899.851852-C2523^2*1969009.674601+C2523*1435480406.01138-348666163343.76))))-$E$1</f>
        <v>109967652.091064</v>
      </c>
      <c r="E2523" s="47" t="n">
        <f aca="false">D2523*100/$E$2</f>
        <v>73.81417629344</v>
      </c>
      <c r="G2523" s="41" t="n">
        <f aca="false">[3]Plan1!$C2518</f>
        <v>-2.87</v>
      </c>
      <c r="H2523" s="41" t="n">
        <f aca="false">$J$5 + G2523</f>
        <v>757.13</v>
      </c>
      <c r="I2523" s="47" t="n">
        <f aca="false">IF(H2523&gt;$J$5,$J$2+$J$1,(IF(H2523&gt;739.99,H2523^3*2498.244218-H2523^2*5471052.355142+H2523*3994605728.77515-972400879260.135,H2523^3*1396.138889-H2523^2*3002770.071427+H2523*2152080038.43115-513963640099.415)))-$J$1</f>
        <v>68028329.6740723</v>
      </c>
      <c r="J2523" s="47" t="n">
        <f aca="false">I2523*100/$J$2</f>
        <v>77.3555108255937</v>
      </c>
      <c r="L2523" s="41" t="n">
        <f aca="false">[4]Plan1!$C2518</f>
        <v>-2.5</v>
      </c>
      <c r="M2523" s="41" t="n">
        <f aca="false">$O$5 + L2523</f>
        <v>836.28</v>
      </c>
      <c r="N2523" s="47" t="n">
        <f aca="false">IF(M2523&gt;$O$5,$O$2+$O$1,(M2523^3*3270.5936-M2523^2*8015778.389801+M2523*6549018422.82398-1783686174686.87))-$O$1</f>
        <v>27458841.0322266</v>
      </c>
      <c r="O2523" s="41" t="n">
        <f aca="false">N2523*100/$O$2</f>
        <v>70.2508078452721</v>
      </c>
      <c r="R2523" s="47" t="n">
        <f aca="false">SUM(D2523,I2523,N2523)</f>
        <v>205454822.797363</v>
      </c>
      <c r="S2523" s="41" t="n">
        <f aca="false">R2523*100/$R$2</f>
        <v>74.4378991175123</v>
      </c>
      <c r="U2523" s="41" t="n">
        <f aca="false">[1]Plan1!$B2518</f>
        <v>26.52</v>
      </c>
    </row>
    <row r="2524" customFormat="false" ht="15" hidden="false" customHeight="false" outlineLevel="0" collapsed="false">
      <c r="A2524" s="46" t="n">
        <v>44522</v>
      </c>
      <c r="B2524" s="41" t="n">
        <f aca="false">[2]Plan1!$C2519</f>
        <v>-3.72</v>
      </c>
      <c r="C2524" s="41" t="n">
        <f aca="false">$E$5 + B2524</f>
        <v>777.28</v>
      </c>
      <c r="D2524" s="47" t="n">
        <f aca="false">IF(C2524&gt;$E$5,$E$2+$E$1,(IF(C2524&gt;764.99,C2524^3*3486.59308-C2524^2*7860012.00812+C2524*5908819377.96283-1481278321001.59,IF(C2524&gt;752.99,C2524^3*3588.471445-C2524^2*8028757.56264+C2524*5988077680.84934-1488767378546.26,C2524^3*899.851852-C2524^2*1969009.674601+C2524*1435480406.01138-348666163343.76))))-$E$1</f>
        <v>110155209.065186</v>
      </c>
      <c r="E2524" s="47" t="n">
        <f aca="false">D2524*100/$E$2</f>
        <v>73.9400711660647</v>
      </c>
      <c r="G2524" s="41" t="n">
        <f aca="false">[3]Plan1!$C2519</f>
        <v>-2.85</v>
      </c>
      <c r="H2524" s="41" t="n">
        <f aca="false">$J$5 + G2524</f>
        <v>757.15</v>
      </c>
      <c r="I2524" s="47" t="n">
        <f aca="false">IF(H2524&gt;$J$5,$J$2+$J$1,(IF(H2524&gt;739.99,H2524^3*2498.244218-H2524^2*5471052.355142+H2524*3994605728.77515-972400879260.135,H2524^3*1396.138889-H2524^2*3002770.071427+H2524*2152080038.43115-513963640099.415)))-$J$1</f>
        <v>68155096.7092285</v>
      </c>
      <c r="J2524" s="47" t="n">
        <f aca="false">I2524*100/$J$2</f>
        <v>77.4996585476875</v>
      </c>
      <c r="L2524" s="41" t="n">
        <f aca="false">[4]Plan1!$C2519</f>
        <v>-2.46</v>
      </c>
      <c r="M2524" s="41" t="n">
        <f aca="false">$O$5 + L2524</f>
        <v>836.32</v>
      </c>
      <c r="N2524" s="47" t="n">
        <f aca="false">IF(M2524&gt;$O$5,$O$2+$O$1,(M2524^3*3270.5936-M2524^2*8015778.389801+M2524*6549018422.82398-1783686174686.87))-$O$1</f>
        <v>27625413.6582031</v>
      </c>
      <c r="O2524" s="41" t="n">
        <f aca="false">N2524*100/$O$2</f>
        <v>70.6769679124806</v>
      </c>
      <c r="R2524" s="47" t="n">
        <f aca="false">SUM(D2524,I2524,N2524)</f>
        <v>205935719.432617</v>
      </c>
      <c r="S2524" s="41" t="n">
        <f aca="false">R2524*100/$R$2</f>
        <v>74.6121317528605</v>
      </c>
      <c r="U2524" s="41" t="n">
        <f aca="false">[1]Plan1!$B2519</f>
        <v>22.18</v>
      </c>
    </row>
    <row r="2525" customFormat="false" ht="15" hidden="false" customHeight="false" outlineLevel="0" collapsed="false">
      <c r="A2525" s="46" t="n">
        <v>44523</v>
      </c>
      <c r="B2525" s="41" t="n">
        <f aca="false">[2]Plan1!$C2520</f>
        <v>-3.73</v>
      </c>
      <c r="C2525" s="41" t="n">
        <f aca="false">$E$5 + B2525</f>
        <v>777.27</v>
      </c>
      <c r="D2525" s="47" t="n">
        <f aca="false">IF(C2525&gt;$E$5,$E$2+$E$1,(IF(C2525&gt;764.99,C2525^3*3486.59308-C2525^2*7860012.00812+C2525*5908819377.96283-1481278321001.59,IF(C2525&gt;752.99,C2525^3*3588.471445-C2525^2*8028757.56264+C2525*5988077680.84934-1488767378546.26,C2525^3*899.851852-C2525^2*1969009.674601+C2525*1435480406.01138-348666163343.76))))-$E$1</f>
        <v>110061403.571045</v>
      </c>
      <c r="E2525" s="47" t="n">
        <f aca="false">D2525*100/$E$2</f>
        <v>73.8771056016453</v>
      </c>
      <c r="G2525" s="41" t="n">
        <f aca="false">[3]Plan1!$C2520</f>
        <v>-2.85</v>
      </c>
      <c r="H2525" s="41" t="n">
        <f aca="false">$J$5 + G2525</f>
        <v>757.15</v>
      </c>
      <c r="I2525" s="47" t="n">
        <f aca="false">IF(H2525&gt;$J$5,$J$2+$J$1,(IF(H2525&gt;739.99,H2525^3*2498.244218-H2525^2*5471052.355142+H2525*3994605728.77515-972400879260.135,H2525^3*1396.138889-H2525^2*3002770.071427+H2525*2152080038.43115-513963640099.415)))-$J$1</f>
        <v>68155096.7092285</v>
      </c>
      <c r="J2525" s="47" t="n">
        <f aca="false">I2525*100/$J$2</f>
        <v>77.4996585476875</v>
      </c>
      <c r="L2525" s="41" t="n">
        <f aca="false">[4]Plan1!$C2520</f>
        <v>-2.46</v>
      </c>
      <c r="M2525" s="41" t="n">
        <f aca="false">$O$5 + L2525</f>
        <v>836.32</v>
      </c>
      <c r="N2525" s="47" t="n">
        <f aca="false">IF(M2525&gt;$O$5,$O$2+$O$1,(M2525^3*3270.5936-M2525^2*8015778.389801+M2525*6549018422.82398-1783686174686.87))-$O$1</f>
        <v>27625413.6582031</v>
      </c>
      <c r="O2525" s="41" t="n">
        <f aca="false">N2525*100/$O$2</f>
        <v>70.6769679124806</v>
      </c>
      <c r="R2525" s="47" t="n">
        <f aca="false">SUM(D2525,I2525,N2525)</f>
        <v>205841913.938477</v>
      </c>
      <c r="S2525" s="41" t="n">
        <f aca="false">R2525*100/$R$2</f>
        <v>74.5781452841349</v>
      </c>
      <c r="U2525" s="41" t="n">
        <f aca="false">[1]Plan1!$B2520</f>
        <v>20.63</v>
      </c>
    </row>
    <row r="2526" customFormat="false" ht="15" hidden="false" customHeight="false" outlineLevel="0" collapsed="false">
      <c r="A2526" s="46" t="n">
        <v>44524</v>
      </c>
      <c r="B2526" s="41" t="n">
        <f aca="false">[2]Plan1!$C2521</f>
        <v>-3.74</v>
      </c>
      <c r="C2526" s="41" t="n">
        <f aca="false">$E$5 + B2526</f>
        <v>777.26</v>
      </c>
      <c r="D2526" s="47" t="n">
        <f aca="false">IF(C2526&gt;$E$5,$E$2+$E$1,(IF(C2526&gt;764.99,C2526^3*3486.59308-C2526^2*7860012.00812+C2526*5908819377.96283-1481278321001.59,IF(C2526&gt;752.99,C2526^3*3588.471445-C2526^2*8028757.56264+C2526*5988077680.84934-1488767378546.26,C2526^3*899.851852-C2526^2*1969009.674601+C2526*1435480406.01138-348666163343.76))))-$E$1</f>
        <v>109967652.091064</v>
      </c>
      <c r="E2526" s="47" t="n">
        <f aca="false">D2526*100/$E$2</f>
        <v>73.81417629344</v>
      </c>
      <c r="G2526" s="41" t="n">
        <f aca="false">[3]Plan1!$C2521</f>
        <v>-2.85</v>
      </c>
      <c r="H2526" s="41" t="n">
        <f aca="false">$J$5 + G2526</f>
        <v>757.15</v>
      </c>
      <c r="I2526" s="47" t="n">
        <f aca="false">IF(H2526&gt;$J$5,$J$2+$J$1,(IF(H2526&gt;739.99,H2526^3*2498.244218-H2526^2*5471052.355142+H2526*3994605728.77515-972400879260.135,H2526^3*1396.138889-H2526^2*3002770.071427+H2526*2152080038.43115-513963640099.415)))-$J$1</f>
        <v>68155096.7092285</v>
      </c>
      <c r="J2526" s="47" t="n">
        <f aca="false">I2526*100/$J$2</f>
        <v>77.4996585476875</v>
      </c>
      <c r="L2526" s="41" t="n">
        <f aca="false">[4]Plan1!$C2521</f>
        <v>-2.47</v>
      </c>
      <c r="M2526" s="41" t="n">
        <f aca="false">$O$5 + L2526</f>
        <v>836.31</v>
      </c>
      <c r="N2526" s="47" t="n">
        <f aca="false">IF(M2526&gt;$O$5,$O$2+$O$1,(M2526^3*3270.5936-M2526^2*8015778.389801+M2526*6549018422.82398-1783686174686.87))-$O$1</f>
        <v>27583713.5478516</v>
      </c>
      <c r="O2526" s="41" t="n">
        <f aca="false">N2526*100/$O$2</f>
        <v>70.5702821847037</v>
      </c>
      <c r="R2526" s="47" t="n">
        <f aca="false">SUM(D2526,I2526,N2526)</f>
        <v>205706462.348145</v>
      </c>
      <c r="S2526" s="41" t="n">
        <f aca="false">R2526*100/$R$2</f>
        <v>74.5290701070271</v>
      </c>
      <c r="U2526" s="41" t="n">
        <f aca="false">[1]Plan1!$B2521</f>
        <v>14.81</v>
      </c>
    </row>
    <row r="2527" customFormat="false" ht="15" hidden="false" customHeight="false" outlineLevel="0" collapsed="false">
      <c r="A2527" s="46" t="n">
        <v>44525</v>
      </c>
      <c r="B2527" s="41" t="n">
        <f aca="false">[2]Plan1!$C2522</f>
        <v>-3.76</v>
      </c>
      <c r="C2527" s="41" t="n">
        <f aca="false">$E$5 + B2527</f>
        <v>777.24</v>
      </c>
      <c r="D2527" s="47" t="n">
        <f aca="false">IF(C2527&gt;$E$5,$E$2+$E$1,(IF(C2527&gt;764.99,C2527^3*3486.59308-C2527^2*7860012.00812+C2527*5908819377.96283-1481278321001.59,IF(C2527&gt;752.99,C2527^3*3588.471445-C2527^2*8028757.56264+C2527*5988077680.84934-1488767378546.26,C2527^3*899.851852-C2527^2*1969009.674601+C2527*1435480406.01138-348666163343.76))))-$E$1</f>
        <v>109780311.083252</v>
      </c>
      <c r="E2527" s="47" t="n">
        <f aca="false">D2527*100/$E$2</f>
        <v>73.6884263850377</v>
      </c>
      <c r="G2527" s="41" t="n">
        <f aca="false">[3]Plan1!$C2522</f>
        <v>-2.87</v>
      </c>
      <c r="H2527" s="41" t="n">
        <f aca="false">$J$5 + G2527</f>
        <v>757.13</v>
      </c>
      <c r="I2527" s="47" t="n">
        <f aca="false">IF(H2527&gt;$J$5,$J$2+$J$1,(IF(H2527&gt;739.99,H2527^3*2498.244218-H2527^2*5471052.355142+H2527*3994605728.77515-972400879260.135,H2527^3*1396.138889-H2527^2*3002770.071427+H2527*2152080038.43115-513963640099.415)))-$J$1</f>
        <v>68028329.6740723</v>
      </c>
      <c r="J2527" s="47" t="n">
        <f aca="false">I2527*100/$J$2</f>
        <v>77.3555108255937</v>
      </c>
      <c r="L2527" s="41" t="n">
        <f aca="false">[4]Plan1!$C2522</f>
        <v>-2.48</v>
      </c>
      <c r="M2527" s="41" t="n">
        <f aca="false">$O$5 + L2527</f>
        <v>836.3</v>
      </c>
      <c r="N2527" s="47" t="n">
        <f aca="false">IF(M2527&gt;$O$5,$O$2+$O$1,(M2527^3*3270.5936-M2527^2*8015778.389801+M2527*6549018422.82398-1783686174686.87))-$O$1</f>
        <v>27542051.4199219</v>
      </c>
      <c r="O2527" s="41" t="n">
        <f aca="false">N2527*100/$O$2</f>
        <v>70.4636936313056</v>
      </c>
      <c r="R2527" s="47" t="n">
        <f aca="false">SUM(D2527,I2527,N2527)</f>
        <v>205350692.177246</v>
      </c>
      <c r="S2527" s="41" t="n">
        <f aca="false">R2527*100/$R$2</f>
        <v>74.4001717743923</v>
      </c>
      <c r="U2527" s="41" t="n">
        <f aca="false">[1]Plan1!$B2522</f>
        <v>16.67</v>
      </c>
    </row>
    <row r="2528" customFormat="false" ht="15" hidden="false" customHeight="false" outlineLevel="0" collapsed="false">
      <c r="A2528" s="46" t="n">
        <v>44526</v>
      </c>
      <c r="B2528" s="41" t="n">
        <f aca="false">[2]Plan1!$C2523</f>
        <v>-3.78</v>
      </c>
      <c r="C2528" s="41" t="n">
        <f aca="false">$E$5 + B2528</f>
        <v>777.22</v>
      </c>
      <c r="D2528" s="47" t="n">
        <f aca="false">IF(C2528&gt;$E$5,$E$2+$E$1,(IF(C2528&gt;764.99,C2528^3*3486.59308-C2528^2*7860012.00812+C2528*5908819377.96283-1481278321001.59,IF(C2528&gt;752.99,C2528^3*3588.471445-C2528^2*8028757.56264+C2528*5988077680.84934-1488767378546.26,C2528^3*899.851852-C2528^2*1969009.674601+C2528*1435480406.01138-348666163343.76))))-$E$1</f>
        <v>109593185.87085</v>
      </c>
      <c r="E2528" s="47" t="n">
        <f aca="false">D2528*100/$E$2</f>
        <v>73.5628213261448</v>
      </c>
      <c r="G2528" s="41" t="n">
        <f aca="false">[3]Plan1!$C2523</f>
        <v>-2.87</v>
      </c>
      <c r="H2528" s="41" t="n">
        <f aca="false">$J$5 + G2528</f>
        <v>757.13</v>
      </c>
      <c r="I2528" s="47" t="n">
        <f aca="false">IF(H2528&gt;$J$5,$J$2+$J$1,(IF(H2528&gt;739.99,H2528^3*2498.244218-H2528^2*5471052.355142+H2528*3994605728.77515-972400879260.135,H2528^3*1396.138889-H2528^2*3002770.071427+H2528*2152080038.43115-513963640099.415)))-$J$1</f>
        <v>68028329.6740723</v>
      </c>
      <c r="J2528" s="47" t="n">
        <f aca="false">I2528*100/$J$2</f>
        <v>77.3555108255937</v>
      </c>
      <c r="L2528" s="41" t="n">
        <f aca="false">[4]Plan1!$C2523</f>
        <v>-2.5</v>
      </c>
      <c r="M2528" s="41" t="n">
        <f aca="false">$O$5 + L2528</f>
        <v>836.28</v>
      </c>
      <c r="N2528" s="47" t="n">
        <f aca="false">IF(M2528&gt;$O$5,$O$2+$O$1,(M2528^3*3270.5936-M2528^2*8015778.389801+M2528*6549018422.82398-1783686174686.87))-$O$1</f>
        <v>27458841.0322266</v>
      </c>
      <c r="O2528" s="41" t="n">
        <f aca="false">N2528*100/$O$2</f>
        <v>70.2508078452721</v>
      </c>
      <c r="R2528" s="47" t="n">
        <f aca="false">SUM(D2528,I2528,N2528)</f>
        <v>205080356.577148</v>
      </c>
      <c r="S2528" s="41" t="n">
        <f aca="false">R2528*100/$R$2</f>
        <v>74.3022270590823</v>
      </c>
      <c r="U2528" s="41" t="n">
        <f aca="false">[1]Plan1!$B2523</f>
        <v>17.15</v>
      </c>
    </row>
    <row r="2529" customFormat="false" ht="15" hidden="false" customHeight="false" outlineLevel="0" collapsed="false">
      <c r="A2529" s="46" t="n">
        <v>44527</v>
      </c>
      <c r="B2529" s="41" t="n">
        <f aca="false">[2]Plan1!$C2524</f>
        <v>-3.77</v>
      </c>
      <c r="C2529" s="41" t="n">
        <f aca="false">$E$5 + B2529</f>
        <v>777.23</v>
      </c>
      <c r="D2529" s="47" t="n">
        <f aca="false">IF(C2529&gt;$E$5,$E$2+$E$1,(IF(C2529&gt;764.99,C2529^3*3486.59308-C2529^2*7860012.00812+C2529*5908819377.96283-1481278321001.59,IF(C2529&gt;752.99,C2529^3*3588.471445-C2529^2*8028757.56264+C2529*5988077680.84934-1488767378546.26,C2529^3*899.851852-C2529^2*1969009.674601+C2529*1435480406.01138-348666163343.76))))-$E$1</f>
        <v>109686721.512451</v>
      </c>
      <c r="E2529" s="47" t="n">
        <f aca="false">D2529*100/$E$2</f>
        <v>73.6256057559986</v>
      </c>
      <c r="G2529" s="41" t="n">
        <f aca="false">[3]Plan1!$C2524</f>
        <v>-2.84</v>
      </c>
      <c r="H2529" s="41" t="n">
        <f aca="false">$J$5 + G2529</f>
        <v>757.16</v>
      </c>
      <c r="I2529" s="47" t="n">
        <f aca="false">IF(H2529&gt;$J$5,$J$2+$J$1,(IF(H2529&gt;739.99,H2529^3*2498.244218-H2529^2*5471052.355142+H2529*3994605728.77515-972400879260.135,H2529^3*1396.138889-H2529^2*3002770.071427+H2529*2152080038.43115-513963640099.415)))-$J$1</f>
        <v>68218541.2944336</v>
      </c>
      <c r="J2529" s="47" t="n">
        <f aca="false">I2529*100/$J$2</f>
        <v>77.5718018491792</v>
      </c>
      <c r="L2529" s="41" t="n">
        <f aca="false">[4]Plan1!$C2524</f>
        <v>-2.48</v>
      </c>
      <c r="M2529" s="41" t="n">
        <f aca="false">$O$5 + L2529</f>
        <v>836.3</v>
      </c>
      <c r="N2529" s="47" t="n">
        <f aca="false">IF(M2529&gt;$O$5,$O$2+$O$1,(M2529^3*3270.5936-M2529^2*8015778.389801+M2529*6549018422.82398-1783686174686.87))-$O$1</f>
        <v>27542051.4199219</v>
      </c>
      <c r="O2529" s="41" t="n">
        <f aca="false">N2529*100/$O$2</f>
        <v>70.4636936313056</v>
      </c>
      <c r="R2529" s="47" t="n">
        <f aca="false">SUM(D2529,I2529,N2529)</f>
        <v>205447314.226807</v>
      </c>
      <c r="S2529" s="41" t="n">
        <f aca="false">R2529*100/$R$2</f>
        <v>74.4351787033112</v>
      </c>
      <c r="U2529" s="41" t="n">
        <f aca="false">[1]Plan1!$B2524</f>
        <v>45.93</v>
      </c>
    </row>
    <row r="2530" customFormat="false" ht="15" hidden="false" customHeight="false" outlineLevel="0" collapsed="false">
      <c r="A2530" s="46" t="n">
        <v>44528</v>
      </c>
      <c r="B2530" s="41" t="n">
        <f aca="false">[2]Plan1!$C2525</f>
        <v>-3.73</v>
      </c>
      <c r="C2530" s="41" t="n">
        <f aca="false">$E$5 + B2530</f>
        <v>777.27</v>
      </c>
      <c r="D2530" s="47" t="n">
        <f aca="false">IF(C2530&gt;$E$5,$E$2+$E$1,(IF(C2530&gt;764.99,C2530^3*3486.59308-C2530^2*7860012.00812+C2530*5908819377.96283-1481278321001.59,IF(C2530&gt;752.99,C2530^3*3588.471445-C2530^2*8028757.56264+C2530*5988077680.84934-1488767378546.26,C2530^3*899.851852-C2530^2*1969009.674601+C2530*1435480406.01138-348666163343.76))))-$E$1</f>
        <v>110061403.571045</v>
      </c>
      <c r="E2530" s="47" t="n">
        <f aca="false">D2530*100/$E$2</f>
        <v>73.8771056016453</v>
      </c>
      <c r="G2530" s="41" t="n">
        <f aca="false">[3]Plan1!$C2525</f>
        <v>-2.83</v>
      </c>
      <c r="H2530" s="41" t="n">
        <f aca="false">$J$5 + G2530</f>
        <v>757.17</v>
      </c>
      <c r="I2530" s="47" t="n">
        <f aca="false">IF(H2530&gt;$J$5,$J$2+$J$1,(IF(H2530&gt;739.99,H2530^3*2498.244218-H2530^2*5471052.355142+H2530*3994605728.77515-972400879260.135,H2530^3*1396.138889-H2530^2*3002770.071427+H2530*2152080038.43115-513963640099.415)))-$J$1</f>
        <v>68282026.6115723</v>
      </c>
      <c r="J2530" s="47" t="n">
        <f aca="false">I2530*100/$J$2</f>
        <v>77.6439914672503</v>
      </c>
      <c r="L2530" s="41" t="n">
        <f aca="false">[4]Plan1!$C2525</f>
        <v>-2.44</v>
      </c>
      <c r="M2530" s="41" t="n">
        <f aca="false">$O$5 + L2530</f>
        <v>836.34</v>
      </c>
      <c r="N2530" s="47" t="n">
        <f aca="false">IF(M2530&gt;$O$5,$O$2+$O$1,(M2530^3*3270.5936-M2530^2*8015778.389801+M2530*6549018422.82398-1783686174686.87))-$O$1</f>
        <v>27708927.9052734</v>
      </c>
      <c r="O2530" s="41" t="n">
        <f aca="false">N2530*100/$O$2</f>
        <v>70.8906310935447</v>
      </c>
      <c r="R2530" s="47" t="n">
        <f aca="false">SUM(D2530,I2530,N2530)</f>
        <v>206052358.087891</v>
      </c>
      <c r="S2530" s="41" t="n">
        <f aca="false">R2530*100/$R$2</f>
        <v>74.654390855549</v>
      </c>
      <c r="U2530" s="41" t="n">
        <f aca="false">[1]Plan1!$B2525</f>
        <v>32.58</v>
      </c>
    </row>
    <row r="2531" customFormat="false" ht="15" hidden="false" customHeight="false" outlineLevel="0" collapsed="false">
      <c r="A2531" s="46" t="n">
        <v>44529</v>
      </c>
      <c r="B2531" s="41" t="n">
        <f aca="false">[2]Plan1!$C2526</f>
        <v>-3.7</v>
      </c>
      <c r="C2531" s="41" t="n">
        <f aca="false">$E$5 + B2531</f>
        <v>777.3</v>
      </c>
      <c r="D2531" s="47" t="n">
        <f aca="false">IF(C2531&gt;$E$5,$E$2+$E$1,(IF(C2531&gt;764.99,C2531^3*3486.59308-C2531^2*7860012.00812+C2531*5908819377.96283-1481278321001.59,IF(C2531&gt;752.99,C2531^3*3588.471445-C2531^2*8028757.56264+C2531*5988077680.84934-1488767378546.26,C2531^3*899.851852-C2531^2*1969009.674601+C2531*1435480406.01138-348666163343.76))))-$E$1</f>
        <v>110342982.171631</v>
      </c>
      <c r="E2531" s="47" t="n">
        <f aca="false">D2531*100/$E$2</f>
        <v>74.0661111143473</v>
      </c>
      <c r="G2531" s="41" t="n">
        <f aca="false">[3]Plan1!$C2526</f>
        <v>-2.8</v>
      </c>
      <c r="H2531" s="41" t="n">
        <f aca="false">$J$5 + G2531</f>
        <v>757.2</v>
      </c>
      <c r="I2531" s="47" t="n">
        <f aca="false">IF(H2531&gt;$J$5,$J$2+$J$1,(IF(H2531&gt;739.99,H2531^3*2498.244218-H2531^2*5471052.355142+H2531*3994605728.77515-972400879260.135,H2531^3*1396.138889-H2531^2*3002770.071427+H2531*2152080038.43115-513963640099.415)))-$J$1</f>
        <v>68472727.1044922</v>
      </c>
      <c r="J2531" s="47" t="n">
        <f aca="false">I2531*100/$J$2</f>
        <v>77.8608383913949</v>
      </c>
      <c r="L2531" s="41" t="n">
        <f aca="false">[4]Plan1!$C2526</f>
        <v>-2.46</v>
      </c>
      <c r="M2531" s="41" t="n">
        <f aca="false">$O$5 + L2531</f>
        <v>836.32</v>
      </c>
      <c r="N2531" s="47" t="n">
        <f aca="false">IF(M2531&gt;$O$5,$O$2+$O$1,(M2531^3*3270.5936-M2531^2*8015778.389801+M2531*6549018422.82398-1783686174686.87))-$O$1</f>
        <v>27625413.6582031</v>
      </c>
      <c r="O2531" s="41" t="n">
        <f aca="false">N2531*100/$O$2</f>
        <v>70.6769679124806</v>
      </c>
      <c r="R2531" s="47" t="n">
        <f aca="false">SUM(D2531,I2531,N2531)</f>
        <v>206441122.934326</v>
      </c>
      <c r="S2531" s="41" t="n">
        <f aca="false">R2531*100/$R$2</f>
        <v>74.7952434187811</v>
      </c>
      <c r="U2531" s="41" t="n">
        <f aca="false">[1]Plan1!$B2526</f>
        <v>24.32</v>
      </c>
    </row>
    <row r="2532" customFormat="false" ht="15" hidden="false" customHeight="false" outlineLevel="0" collapsed="false">
      <c r="A2532" s="46" t="n">
        <v>44530</v>
      </c>
      <c r="B2532" s="41" t="n">
        <f aca="false">[2]Plan1!$C2527</f>
        <v>-3.71</v>
      </c>
      <c r="C2532" s="41" t="n">
        <f aca="false">$E$5 + B2532</f>
        <v>777.29</v>
      </c>
      <c r="D2532" s="47" t="n">
        <f aca="false">IF(C2532&gt;$E$5,$E$2+$E$1,(IF(C2532&gt;764.99,C2532^3*3486.59308-C2532^2*7860012.00812+C2532*5908819377.96283-1481278321001.59,IF(C2532&gt;752.99,C2532^3*3588.471445-C2532^2*8028757.56264+C2532*5988077680.84934-1488767378546.26,C2532^3*899.851852-C2532^2*1969009.674601+C2532*1435480406.01138-348666163343.76))))-$E$1</f>
        <v>110249068.591553</v>
      </c>
      <c r="E2532" s="47" t="n">
        <f aca="false">D2532*100/$E$2</f>
        <v>74.003072998825</v>
      </c>
      <c r="G2532" s="41" t="n">
        <f aca="false">[3]Plan1!$C2527</f>
        <v>-2.8</v>
      </c>
      <c r="H2532" s="41" t="n">
        <f aca="false">$J$5 + G2532</f>
        <v>757.2</v>
      </c>
      <c r="I2532" s="47" t="n">
        <f aca="false">IF(H2532&gt;$J$5,$J$2+$J$1,(IF(H2532&gt;739.99,H2532^3*2498.244218-H2532^2*5471052.355142+H2532*3994605728.77515-972400879260.135,H2532^3*1396.138889-H2532^2*3002770.071427+H2532*2152080038.43115-513963640099.415)))-$J$1</f>
        <v>68472727.1044922</v>
      </c>
      <c r="J2532" s="47" t="n">
        <f aca="false">I2532*100/$J$2</f>
        <v>77.8608383913949</v>
      </c>
      <c r="L2532" s="41" t="n">
        <f aca="false">[4]Plan1!$C2527</f>
        <v>-2.46</v>
      </c>
      <c r="M2532" s="41" t="n">
        <f aca="false">$O$5 + L2532</f>
        <v>836.32</v>
      </c>
      <c r="N2532" s="47" t="n">
        <f aca="false">IF(M2532&gt;$O$5,$O$2+$O$1,(M2532^3*3270.5936-M2532^2*8015778.389801+M2532*6549018422.82398-1783686174686.87))-$O$1</f>
        <v>27625413.6582031</v>
      </c>
      <c r="O2532" s="41" t="n">
        <f aca="false">N2532*100/$O$2</f>
        <v>70.6769679124806</v>
      </c>
      <c r="R2532" s="47" t="n">
        <f aca="false">SUM(D2532,I2532,N2532)</f>
        <v>206347209.354248</v>
      </c>
      <c r="S2532" s="41" t="n">
        <f aca="false">R2532*100/$R$2</f>
        <v>74.7612177896698</v>
      </c>
      <c r="U2532" s="41" t="n">
        <f aca="false">[1]Plan1!$B2527</f>
        <v>24.32</v>
      </c>
    </row>
    <row r="2533" customFormat="false" ht="15" hidden="false" customHeight="false" outlineLevel="0" collapsed="false">
      <c r="A2533" s="46" t="n">
        <v>44531</v>
      </c>
      <c r="B2533" s="41" t="n">
        <f aca="false">[2]Plan1!$C2528</f>
        <v>-3.72</v>
      </c>
      <c r="C2533" s="41" t="n">
        <f aca="false">$E$5 + B2533</f>
        <v>777.28</v>
      </c>
      <c r="D2533" s="47" t="n">
        <f aca="false">IF(C2533&gt;$E$5,$E$2+$E$1,(IF(C2533&gt;764.99,C2533^3*3486.59308-C2533^2*7860012.00812+C2533*5908819377.96283-1481278321001.59,IF(C2533&gt;752.99,C2533^3*3588.471445-C2533^2*8028757.56264+C2533*5988077680.84934-1488767378546.26,C2533^3*899.851852-C2533^2*1969009.674601+C2533*1435480406.01138-348666163343.76))))-$E$1</f>
        <v>110155209.065186</v>
      </c>
      <c r="E2533" s="47" t="n">
        <f aca="false">D2533*100/$E$2</f>
        <v>73.9400711660647</v>
      </c>
      <c r="G2533" s="41" t="n">
        <f aca="false">[3]Plan1!$C2528</f>
        <v>-2.8</v>
      </c>
      <c r="H2533" s="41" t="n">
        <f aca="false">$J$5 + G2533</f>
        <v>757.2</v>
      </c>
      <c r="I2533" s="47" t="n">
        <f aca="false">IF(H2533&gt;$J$5,$J$2+$J$1,(IF(H2533&gt;739.99,H2533^3*2498.244218-H2533^2*5471052.355142+H2533*3994605728.77515-972400879260.135,H2533^3*1396.138889-H2533^2*3002770.071427+H2533*2152080038.43115-513963640099.415)))-$J$1</f>
        <v>68472727.1044922</v>
      </c>
      <c r="J2533" s="47" t="n">
        <f aca="false">I2533*100/$J$2</f>
        <v>77.8608383913949</v>
      </c>
      <c r="L2533" s="41" t="n">
        <f aca="false">[4]Plan1!$C2528</f>
        <v>-2.44</v>
      </c>
      <c r="M2533" s="41" t="n">
        <f aca="false">$O$5 + L2533</f>
        <v>836.34</v>
      </c>
      <c r="N2533" s="47" t="n">
        <f aca="false">IF(M2533&gt;$O$5,$O$2+$O$1,(M2533^3*3270.5936-M2533^2*8015778.389801+M2533*6549018422.82398-1783686174686.87))-$O$1</f>
        <v>27708927.9052734</v>
      </c>
      <c r="O2533" s="41" t="n">
        <f aca="false">N2533*100/$O$2</f>
        <v>70.8906310935447</v>
      </c>
      <c r="R2533" s="47" t="n">
        <f aca="false">SUM(D2533,I2533,N2533)</f>
        <v>206336864.074951</v>
      </c>
      <c r="S2533" s="41" t="n">
        <f aca="false">R2533*100/$R$2</f>
        <v>74.7574696135688</v>
      </c>
      <c r="U2533" s="41" t="n">
        <f aca="false">[1]Plan1!$B2528</f>
        <v>31.69</v>
      </c>
    </row>
    <row r="2534" customFormat="false" ht="15" hidden="false" customHeight="false" outlineLevel="0" collapsed="false">
      <c r="A2534" s="46" t="n">
        <v>44532</v>
      </c>
      <c r="B2534" s="41" t="n">
        <f aca="false">[2]Plan1!$C2529</f>
        <v>-3.71</v>
      </c>
      <c r="C2534" s="41" t="n">
        <f aca="false">$E$5 + B2534</f>
        <v>777.29</v>
      </c>
      <c r="D2534" s="47" t="n">
        <f aca="false">IF(C2534&gt;$E$5,$E$2+$E$1,(IF(C2534&gt;764.99,C2534^3*3486.59308-C2534^2*7860012.00812+C2534*5908819377.96283-1481278321001.59,IF(C2534&gt;752.99,C2534^3*3588.471445-C2534^2*8028757.56264+C2534*5988077680.84934-1488767378546.26,C2534^3*899.851852-C2534^2*1969009.674601+C2534*1435480406.01138-348666163343.76))))-$E$1</f>
        <v>110249068.591553</v>
      </c>
      <c r="E2534" s="47" t="n">
        <f aca="false">D2534*100/$E$2</f>
        <v>74.003072998825</v>
      </c>
      <c r="G2534" s="41" t="n">
        <f aca="false">[3]Plan1!$C2529</f>
        <v>-2.79</v>
      </c>
      <c r="H2534" s="41" t="n">
        <f aca="false">$J$5 + G2534</f>
        <v>757.21</v>
      </c>
      <c r="I2534" s="47" t="n">
        <f aca="false">IF(H2534&gt;$J$5,$J$2+$J$1,(IF(H2534&gt;739.99,H2534^3*2498.244218-H2534^2*5471052.355142+H2534*3994605728.77515-972400879260.135,H2534^3*1396.138889-H2534^2*3002770.071427+H2534*2152080038.43115-513963640099.415)))-$J$1</f>
        <v>68536375.4997559</v>
      </c>
      <c r="J2534" s="47" t="n">
        <f aca="false">I2534*100/$J$2</f>
        <v>77.9332134467937</v>
      </c>
      <c r="L2534" s="41" t="n">
        <f aca="false">[4]Plan1!$C2529</f>
        <v>-2.41</v>
      </c>
      <c r="M2534" s="41" t="n">
        <f aca="false">$O$5 + L2534</f>
        <v>836.37</v>
      </c>
      <c r="N2534" s="47" t="n">
        <f aca="false">IF(M2534&gt;$O$5,$O$2+$O$1,(M2534^3*3270.5936-M2534^2*8015778.389801+M2534*6549018422.82398-1783686174686.87))-$O$1</f>
        <v>27834484.6328125</v>
      </c>
      <c r="O2534" s="41" t="n">
        <f aca="false">N2534*100/$O$2</f>
        <v>71.211855923452</v>
      </c>
      <c r="R2534" s="47" t="n">
        <f aca="false">SUM(D2534,I2534,N2534)</f>
        <v>206619928.724121</v>
      </c>
      <c r="S2534" s="41" t="n">
        <f aca="false">R2534*100/$R$2</f>
        <v>74.8600261635284</v>
      </c>
      <c r="U2534" s="41" t="n">
        <f aca="false">[1]Plan1!$B2529</f>
        <v>26.24</v>
      </c>
    </row>
    <row r="2535" customFormat="false" ht="15" hidden="false" customHeight="false" outlineLevel="0" collapsed="false">
      <c r="A2535" s="46" t="n">
        <v>44533</v>
      </c>
      <c r="B2535" s="41" t="n">
        <f aca="false">[2]Plan1!$C2530</f>
        <v>-3.71</v>
      </c>
      <c r="C2535" s="41" t="n">
        <f aca="false">$E$5 + B2535</f>
        <v>777.29</v>
      </c>
      <c r="D2535" s="47" t="n">
        <f aca="false">IF(C2535&gt;$E$5,$E$2+$E$1,(IF(C2535&gt;764.99,C2535^3*3486.59308-C2535^2*7860012.00812+C2535*5908819377.96283-1481278321001.59,IF(C2535&gt;752.99,C2535^3*3588.471445-C2535^2*8028757.56264+C2535*5988077680.84934-1488767378546.26,C2535^3*899.851852-C2535^2*1969009.674601+C2535*1435480406.01138-348666163343.76))))-$E$1</f>
        <v>110249068.591553</v>
      </c>
      <c r="E2535" s="47" t="n">
        <f aca="false">D2535*100/$E$2</f>
        <v>74.003072998825</v>
      </c>
      <c r="G2535" s="41" t="n">
        <f aca="false">[3]Plan1!$C2530</f>
        <v>-2.8</v>
      </c>
      <c r="H2535" s="41" t="n">
        <f aca="false">$J$5 + G2535</f>
        <v>757.2</v>
      </c>
      <c r="I2535" s="47" t="n">
        <f aca="false">IF(H2535&gt;$J$5,$J$2+$J$1,(IF(H2535&gt;739.99,H2535^3*2498.244218-H2535^2*5471052.355142+H2535*3994605728.77515-972400879260.135,H2535^3*1396.138889-H2535^2*3002770.071427+H2535*2152080038.43115-513963640099.415)))-$J$1</f>
        <v>68472727.1044922</v>
      </c>
      <c r="J2535" s="47" t="n">
        <f aca="false">I2535*100/$J$2</f>
        <v>77.8608383913949</v>
      </c>
      <c r="L2535" s="41" t="n">
        <f aca="false">[4]Plan1!$C2530</f>
        <v>-2.42</v>
      </c>
      <c r="M2535" s="41" t="n">
        <f aca="false">$O$5 + L2535</f>
        <v>836.36</v>
      </c>
      <c r="N2535" s="47" t="n">
        <f aca="false">IF(M2535&gt;$O$5,$O$2+$O$1,(M2535^3*3270.5936-M2535^2*8015778.389801+M2535*6549018422.82398-1783686174686.87))-$O$1</f>
        <v>27792594.3164063</v>
      </c>
      <c r="O2535" s="41" t="n">
        <f aca="false">N2535*100/$O$2</f>
        <v>71.1046835717501</v>
      </c>
      <c r="R2535" s="47" t="n">
        <f aca="false">SUM(D2535,I2535,N2535)</f>
        <v>206514390.012451</v>
      </c>
      <c r="S2535" s="41" t="n">
        <f aca="false">R2535*100/$R$2</f>
        <v>74.8217886577579</v>
      </c>
      <c r="U2535" s="41" t="n">
        <f aca="false">[1]Plan1!$B2530</f>
        <v>51.06</v>
      </c>
    </row>
    <row r="2536" customFormat="false" ht="15" hidden="false" customHeight="false" outlineLevel="0" collapsed="false">
      <c r="A2536" s="46" t="n">
        <v>44534</v>
      </c>
      <c r="B2536" s="41" t="n">
        <f aca="false">[2]Plan1!$C2531</f>
        <v>-3.73</v>
      </c>
      <c r="C2536" s="41" t="n">
        <f aca="false">$E$5 + B2536</f>
        <v>777.27</v>
      </c>
      <c r="D2536" s="47" t="n">
        <f aca="false">IF(C2536&gt;$E$5,$E$2+$E$1,(IF(C2536&gt;764.99,C2536^3*3486.59308-C2536^2*7860012.00812+C2536*5908819377.96283-1481278321001.59,IF(C2536&gt;752.99,C2536^3*3588.471445-C2536^2*8028757.56264+C2536*5988077680.84934-1488767378546.26,C2536^3*899.851852-C2536^2*1969009.674601+C2536*1435480406.01138-348666163343.76))))-$E$1</f>
        <v>110061403.571045</v>
      </c>
      <c r="E2536" s="47" t="n">
        <f aca="false">D2536*100/$E$2</f>
        <v>73.8771056016453</v>
      </c>
      <c r="G2536" s="41" t="n">
        <f aca="false">[3]Plan1!$C2531</f>
        <v>-2.8</v>
      </c>
      <c r="H2536" s="41" t="n">
        <f aca="false">$J$5 + G2536</f>
        <v>757.2</v>
      </c>
      <c r="I2536" s="47" t="n">
        <f aca="false">IF(H2536&gt;$J$5,$J$2+$J$1,(IF(H2536&gt;739.99,H2536^3*2498.244218-H2536^2*5471052.355142+H2536*3994605728.77515-972400879260.135,H2536^3*1396.138889-H2536^2*3002770.071427+H2536*2152080038.43115-513963640099.415)))-$J$1</f>
        <v>68472727.1044922</v>
      </c>
      <c r="J2536" s="47" t="n">
        <f aca="false">I2536*100/$J$2</f>
        <v>77.8608383913949</v>
      </c>
      <c r="L2536" s="41" t="n">
        <f aca="false">[4]Plan1!$C2531</f>
        <v>-2.38</v>
      </c>
      <c r="M2536" s="41" t="n">
        <f aca="false">$O$5 + L2536</f>
        <v>836.4</v>
      </c>
      <c r="N2536" s="47" t="n">
        <f aca="false">IF(M2536&gt;$O$5,$O$2+$O$1,(M2536^3*3270.5936-M2536^2*8015778.389801+M2536*6549018422.82398-1783686174686.87))-$O$1</f>
        <v>27960384.2636719</v>
      </c>
      <c r="O2536" s="41" t="n">
        <f aca="false">N2536*100/$O$2</f>
        <v>71.5339580385745</v>
      </c>
      <c r="R2536" s="47" t="n">
        <f aca="false">SUM(D2536,I2536,N2536)</f>
        <v>206494514.939209</v>
      </c>
      <c r="S2536" s="41" t="n">
        <f aca="false">R2536*100/$R$2</f>
        <v>74.8145877623162</v>
      </c>
      <c r="U2536" s="41" t="n">
        <f aca="false">[1]Plan1!$B2531</f>
        <v>35.62</v>
      </c>
    </row>
    <row r="2537" customFormat="false" ht="15" hidden="false" customHeight="false" outlineLevel="0" collapsed="false">
      <c r="A2537" s="46" t="n">
        <v>44535</v>
      </c>
      <c r="B2537" s="41" t="n">
        <f aca="false">[2]Plan1!$C2532</f>
        <v>-3.74</v>
      </c>
      <c r="C2537" s="41" t="n">
        <f aca="false">$E$5 + B2537</f>
        <v>777.26</v>
      </c>
      <c r="D2537" s="47" t="n">
        <f aca="false">IF(C2537&gt;$E$5,$E$2+$E$1,(IF(C2537&gt;764.99,C2537^3*3486.59308-C2537^2*7860012.00812+C2537*5908819377.96283-1481278321001.59,IF(C2537&gt;752.99,C2537^3*3588.471445-C2537^2*8028757.56264+C2537*5988077680.84934-1488767378546.26,C2537^3*899.851852-C2537^2*1969009.674601+C2537*1435480406.01138-348666163343.76))))-$E$1</f>
        <v>109967652.091064</v>
      </c>
      <c r="E2537" s="47" t="n">
        <f aca="false">D2537*100/$E$2</f>
        <v>73.81417629344</v>
      </c>
      <c r="G2537" s="41" t="n">
        <f aca="false">[3]Plan1!$C2532</f>
        <v>-2.8</v>
      </c>
      <c r="H2537" s="41" t="n">
        <f aca="false">$J$5 + G2537</f>
        <v>757.2</v>
      </c>
      <c r="I2537" s="47" t="n">
        <f aca="false">IF(H2537&gt;$J$5,$J$2+$J$1,(IF(H2537&gt;739.99,H2537^3*2498.244218-H2537^2*5471052.355142+H2537*3994605728.77515-972400879260.135,H2537^3*1396.138889-H2537^2*3002770.071427+H2537*2152080038.43115-513963640099.415)))-$J$1</f>
        <v>68472727.1044922</v>
      </c>
      <c r="J2537" s="47" t="n">
        <f aca="false">I2537*100/$J$2</f>
        <v>77.8608383913949</v>
      </c>
      <c r="L2537" s="41" t="n">
        <f aca="false">[4]Plan1!$C2532</f>
        <v>-2.39</v>
      </c>
      <c r="M2537" s="41" t="n">
        <f aca="false">$O$5 + L2537</f>
        <v>836.39</v>
      </c>
      <c r="N2537" s="47" t="n">
        <f aca="false">IF(M2537&gt;$O$5,$O$2+$O$1,(M2537^3*3270.5936-M2537^2*8015778.389801+M2537*6549018422.82398-1783686174686.87))-$O$1</f>
        <v>27918379.5874023</v>
      </c>
      <c r="O2537" s="41" t="n">
        <f aca="false">N2537*100/$O$2</f>
        <v>71.4264931081446</v>
      </c>
      <c r="R2537" s="47" t="n">
        <f aca="false">SUM(D2537,I2537,N2537)</f>
        <v>206358758.782959</v>
      </c>
      <c r="S2537" s="41" t="n">
        <f aca="false">R2537*100/$R$2</f>
        <v>74.7654022385795</v>
      </c>
      <c r="U2537" s="41" t="n">
        <f aca="false">[1]Plan1!$B2532</f>
        <v>26.24</v>
      </c>
    </row>
    <row r="2538" customFormat="false" ht="15" hidden="false" customHeight="false" outlineLevel="0" collapsed="false">
      <c r="A2538" s="46" t="n">
        <v>44536</v>
      </c>
      <c r="B2538" s="41" t="n">
        <f aca="false">[2]Plan1!$C2533</f>
        <v>-3.73</v>
      </c>
      <c r="C2538" s="41" t="n">
        <f aca="false">$E$5 + B2538</f>
        <v>777.27</v>
      </c>
      <c r="D2538" s="47" t="n">
        <f aca="false">IF(C2538&gt;$E$5,$E$2+$E$1,(IF(C2538&gt;764.99,C2538^3*3486.59308-C2538^2*7860012.00812+C2538*5908819377.96283-1481278321001.59,IF(C2538&gt;752.99,C2538^3*3588.471445-C2538^2*8028757.56264+C2538*5988077680.84934-1488767378546.26,C2538^3*899.851852-C2538^2*1969009.674601+C2538*1435480406.01138-348666163343.76))))-$E$1</f>
        <v>110061403.571045</v>
      </c>
      <c r="E2538" s="47" t="n">
        <f aca="false">D2538*100/$E$2</f>
        <v>73.8771056016453</v>
      </c>
      <c r="G2538" s="41" t="n">
        <f aca="false">[3]Plan1!$C2533</f>
        <v>-2.75</v>
      </c>
      <c r="H2538" s="41" t="n">
        <f aca="false">$J$5 + G2538</f>
        <v>757.25</v>
      </c>
      <c r="I2538" s="47" t="n">
        <f aca="false">IF(H2538&gt;$J$5,$J$2+$J$1,(IF(H2538&gt;739.99,H2538^3*2498.244218-H2538^2*5471052.355142+H2538*3994605728.77515-972400879260.135,H2538^3*1396.138889-H2538^2*3002770.071427+H2538*2152080038.43115-513963640099.415)))-$J$1</f>
        <v>68791377.2966309</v>
      </c>
      <c r="J2538" s="47" t="n">
        <f aca="false">I2538*100/$J$2</f>
        <v>78.2231778535815</v>
      </c>
      <c r="L2538" s="41" t="n">
        <f aca="false">[4]Plan1!$C2533</f>
        <v>-2.29</v>
      </c>
      <c r="M2538" s="41" t="n">
        <f aca="false">$O$5 + L2538</f>
        <v>836.49</v>
      </c>
      <c r="N2538" s="47" t="n">
        <f aca="false">IF(M2538&gt;$O$5,$O$2+$O$1,(M2538^3*3270.5936-M2538^2*8015778.389801+M2538*6549018422.82398-1783686174686.87))-$O$1</f>
        <v>28340145.8608398</v>
      </c>
      <c r="O2538" s="41" t="n">
        <f aca="false">N2538*100/$O$2</f>
        <v>72.5055416155489</v>
      </c>
      <c r="R2538" s="47" t="n">
        <f aca="false">SUM(D2538,I2538,N2538)</f>
        <v>207192926.728516</v>
      </c>
      <c r="S2538" s="41" t="n">
        <f aca="false">R2538*100/$R$2</f>
        <v>75.067627849704</v>
      </c>
      <c r="U2538" s="41" t="n">
        <f aca="false">[1]Plan1!$B2533</f>
        <v>39.06</v>
      </c>
    </row>
    <row r="2539" customFormat="false" ht="15" hidden="false" customHeight="false" outlineLevel="0" collapsed="false">
      <c r="A2539" s="46" t="n">
        <v>44537</v>
      </c>
      <c r="B2539" s="41" t="n">
        <f aca="false">[2]Plan1!$C2534</f>
        <v>-3.53</v>
      </c>
      <c r="C2539" s="41" t="n">
        <f aca="false">$E$5 + B2539</f>
        <v>777.47</v>
      </c>
      <c r="D2539" s="47" t="n">
        <f aca="false">IF(C2539&gt;$E$5,$E$2+$E$1,(IF(C2539&gt;764.99,C2539^3*3486.59308-C2539^2*7860012.00812+C2539*5908819377.96283-1481278321001.59,IF(C2539&gt;752.99,C2539^3*3588.471445-C2539^2*8028757.56264+C2539*5988077680.84934-1488767378546.26,C2539^3*899.851852-C2539^2*1969009.674601+C2539*1435480406.01138-348666163343.76))))-$E$1</f>
        <v>111947803.556396</v>
      </c>
      <c r="E2539" s="47" t="n">
        <f aca="false">D2539*100/$E$2</f>
        <v>75.1433239706923</v>
      </c>
      <c r="G2539" s="41" t="n">
        <f aca="false">[3]Plan1!$C2534</f>
        <v>-2.48</v>
      </c>
      <c r="H2539" s="41" t="n">
        <f aca="false">$J$5 + G2539</f>
        <v>757.52</v>
      </c>
      <c r="I2539" s="47" t="n">
        <f aca="false">IF(H2539&gt;$J$5,$J$2+$J$1,(IF(H2539&gt;739.99,H2539^3*2498.244218-H2539^2*5471052.355142+H2539*3994605728.77515-972400879260.135,H2539^3*1396.138889-H2539^2*3002770.071427+H2539*2152080038.43115-513963640099.415)))-$J$1</f>
        <v>70529790.270752</v>
      </c>
      <c r="J2539" s="47" t="n">
        <f aca="false">I2539*100/$J$2</f>
        <v>80.1999399508322</v>
      </c>
      <c r="L2539" s="41" t="n">
        <f aca="false">[4]Plan1!$C2534</f>
        <v>-1.71</v>
      </c>
      <c r="M2539" s="41" t="n">
        <f aca="false">$O$5 + L2539</f>
        <v>837.07</v>
      </c>
      <c r="N2539" s="47" t="n">
        <f aca="false">IF(M2539&gt;$O$5,$O$2+$O$1,(M2539^3*3270.5936-M2539^2*8015778.389801+M2539*6549018422.82398-1783686174686.87))-$O$1</f>
        <v>30862607.2592773</v>
      </c>
      <c r="O2539" s="41" t="n">
        <f aca="false">N2539*100/$O$2</f>
        <v>78.9590168656796</v>
      </c>
      <c r="R2539" s="47" t="n">
        <f aca="false">SUM(D2539,I2539,N2539)</f>
        <v>213340201.086426</v>
      </c>
      <c r="S2539" s="41" t="n">
        <f aca="false">R2539*100/$R$2</f>
        <v>77.2948337252901</v>
      </c>
      <c r="U2539" s="41" t="n">
        <f aca="false">[1]Plan1!$B2534</f>
        <v>52.11</v>
      </c>
    </row>
    <row r="2540" customFormat="false" ht="15" hidden="false" customHeight="false" outlineLevel="0" collapsed="false">
      <c r="A2540" s="46" t="n">
        <v>44538</v>
      </c>
      <c r="B2540" s="41" t="n">
        <f aca="false">[2]Plan1!$C2535</f>
        <v>-3.43</v>
      </c>
      <c r="C2540" s="41" t="n">
        <f aca="false">$E$5 + B2540</f>
        <v>777.57</v>
      </c>
      <c r="D2540" s="47" t="n">
        <f aca="false">IF(C2540&gt;$E$5,$E$2+$E$1,(IF(C2540&gt;764.99,C2540^3*3486.59308-C2540^2*7860012.00812+C2540*5908819377.96283-1481278321001.59,IF(C2540&gt;752.99,C2540^3*3588.471445-C2540^2*8028757.56264+C2540*5988077680.84934-1488767378546.26,C2540^3*899.851852-C2540^2*1969009.674601+C2540*1435480406.01138-348666163343.76))))-$E$1</f>
        <v>112899157.665771</v>
      </c>
      <c r="E2540" s="47" t="n">
        <f aca="false">D2540*100/$E$2</f>
        <v>75.7819064866557</v>
      </c>
      <c r="G2540" s="41" t="n">
        <f aca="false">[3]Plan1!$C2535</f>
        <v>-2.35</v>
      </c>
      <c r="H2540" s="41" t="n">
        <f aca="false">$J$5 + G2540</f>
        <v>757.65</v>
      </c>
      <c r="I2540" s="47" t="n">
        <f aca="false">IF(H2540&gt;$J$5,$J$2+$J$1,(IF(H2540&gt;739.99,H2540^3*2498.244218-H2540^2*5471052.355142+H2540*3994605728.77515-972400879260.135,H2540^3*1396.138889-H2540^2*3002770.071427+H2540*2152080038.43115-513963640099.415)))-$J$1</f>
        <v>71377516.3293457</v>
      </c>
      <c r="J2540" s="47" t="n">
        <f aca="false">I2540*100/$J$2</f>
        <v>81.1638954472682</v>
      </c>
      <c r="L2540" s="41" t="n">
        <f aca="false">[4]Plan1!$C2535</f>
        <v>-1.6</v>
      </c>
      <c r="M2540" s="41" t="n">
        <f aca="false">$O$5 + L2540</f>
        <v>837.18</v>
      </c>
      <c r="N2540" s="47" t="n">
        <f aca="false">IF(M2540&gt;$O$5,$O$2+$O$1,(M2540^3*3270.5936-M2540^2*8015778.389801+M2540*6549018422.82398-1783686174686.87))-$O$1</f>
        <v>31355868.7421875</v>
      </c>
      <c r="O2540" s="41" t="n">
        <f aca="false">N2540*100/$O$2</f>
        <v>80.2209790006702</v>
      </c>
      <c r="R2540" s="47" t="n">
        <f aca="false">SUM(D2540,I2540,N2540)</f>
        <v>215632542.737305</v>
      </c>
      <c r="S2540" s="41" t="n">
        <f aca="false">R2540*100/$R$2</f>
        <v>78.1253671448891</v>
      </c>
      <c r="U2540" s="41" t="n">
        <f aca="false">[1]Plan1!$B2535</f>
        <v>55.3</v>
      </c>
    </row>
    <row r="2541" customFormat="false" ht="15" hidden="false" customHeight="false" outlineLevel="0" collapsed="false">
      <c r="A2541" s="46" t="n">
        <v>44539</v>
      </c>
      <c r="B2541" s="41" t="n">
        <f aca="false">[2]Plan1!$C2536</f>
        <v>-3.34</v>
      </c>
      <c r="C2541" s="41" t="n">
        <f aca="false">$E$5 + B2541</f>
        <v>777.66</v>
      </c>
      <c r="D2541" s="47" t="n">
        <f aca="false">IF(C2541&gt;$E$5,$E$2+$E$1,(IF(C2541&gt;764.99,C2541^3*3486.59308-C2541^2*7860012.00812+C2541*5908819377.96283-1481278321001.59,IF(C2541&gt;752.99,C2541^3*3588.471445-C2541^2*8028757.56264+C2541*5988077680.84934-1488767378546.26,C2541^3*899.851852-C2541^2*1969009.674601+C2541*1435480406.01138-348666163343.76))))-$E$1</f>
        <v>113760047.462646</v>
      </c>
      <c r="E2541" s="47" t="n">
        <f aca="false">D2541*100/$E$2</f>
        <v>76.3597661574535</v>
      </c>
      <c r="G2541" s="41" t="n">
        <f aca="false">[3]Plan1!$C2536</f>
        <v>-2.29</v>
      </c>
      <c r="H2541" s="41" t="n">
        <f aca="false">$J$5 + G2541</f>
        <v>757.71</v>
      </c>
      <c r="I2541" s="47" t="n">
        <f aca="false">IF(H2541&gt;$J$5,$J$2+$J$1,(IF(H2541&gt;739.99,H2541^3*2498.244218-H2541^2*5471052.355142+H2541*3994605728.77515-972400879260.135,H2541^3*1396.138889-H2541^2*3002770.071427+H2541*2152080038.43115-513963640099.415)))-$J$1</f>
        <v>71771136.0993652</v>
      </c>
      <c r="J2541" s="47" t="n">
        <f aca="false">I2541*100/$J$2</f>
        <v>81.6114833643433</v>
      </c>
      <c r="L2541" s="41" t="n">
        <f aca="false">[4]Plan1!$C2536</f>
        <v>-1.54</v>
      </c>
      <c r="M2541" s="41" t="n">
        <f aca="false">$O$5 + L2541</f>
        <v>837.24</v>
      </c>
      <c r="N2541" s="47" t="n">
        <f aca="false">IF(M2541&gt;$O$5,$O$2+$O$1,(M2541^3*3270.5936-M2541^2*8015778.389801+M2541*6549018422.82398-1783686174686.87))-$O$1</f>
        <v>31626942.9667969</v>
      </c>
      <c r="O2541" s="41" t="n">
        <f aca="false">N2541*100/$O$2</f>
        <v>80.9144963724518</v>
      </c>
      <c r="R2541" s="47" t="n">
        <f aca="false">SUM(D2541,I2541,N2541)</f>
        <v>217158126.528809</v>
      </c>
      <c r="S2541" s="41" t="n">
        <f aca="false">R2541*100/$R$2</f>
        <v>78.678098158068</v>
      </c>
      <c r="U2541" s="41" t="n">
        <f aca="false">[1]Plan1!$B2536</f>
        <v>60.76</v>
      </c>
    </row>
    <row r="2542" customFormat="false" ht="15" hidden="false" customHeight="false" outlineLevel="0" collapsed="false">
      <c r="A2542" s="46" t="n">
        <v>44540</v>
      </c>
      <c r="B2542" s="41" t="n">
        <f aca="false">[2]Plan1!$C2537</f>
        <v>-3.23</v>
      </c>
      <c r="C2542" s="41" t="n">
        <f aca="false">$E$5 + B2542</f>
        <v>777.77</v>
      </c>
      <c r="D2542" s="47" t="n">
        <f aca="false">IF(C2542&gt;$E$5,$E$2+$E$1,(IF(C2542&gt;764.99,C2542^3*3486.59308-C2542^2*7860012.00812+C2542*5908819377.96283-1481278321001.59,IF(C2542&gt;752.99,C2542^3*3588.471445-C2542^2*8028757.56264+C2542*5988077680.84934-1488767378546.26,C2542^3*899.851852-C2542^2*1969009.674601+C2542*1435480406.01138-348666163343.76))))-$E$1</f>
        <v>114818278.715576</v>
      </c>
      <c r="E2542" s="47" t="n">
        <f aca="false">D2542*100/$E$2</f>
        <v>77.0700883911073</v>
      </c>
      <c r="G2542" s="41" t="n">
        <f aca="false">[3]Plan1!$C2537</f>
        <v>-2.28</v>
      </c>
      <c r="H2542" s="41" t="n">
        <f aca="false">$J$5 + G2542</f>
        <v>757.72</v>
      </c>
      <c r="I2542" s="47" t="n">
        <f aca="false">IF(H2542&gt;$J$5,$J$2+$J$1,(IF(H2542&gt;739.99,H2542^3*2498.244218-H2542^2*5471052.355142+H2542*3994605728.77515-972400879260.135,H2542^3*1396.138889-H2542^2*3002770.071427+H2542*2152080038.43115-513963640099.415)))-$J$1</f>
        <v>71836884.7546387</v>
      </c>
      <c r="J2542" s="47" t="n">
        <f aca="false">I2542*100/$J$2</f>
        <v>81.686246640748</v>
      </c>
      <c r="L2542" s="41" t="n">
        <f aca="false">[4]Plan1!$C2537</f>
        <v>-1.53</v>
      </c>
      <c r="M2542" s="41" t="n">
        <f aca="false">$O$5 + L2542</f>
        <v>837.25</v>
      </c>
      <c r="N2542" s="47" t="n">
        <f aca="false">IF(M2542&gt;$O$5,$O$2+$O$1,(M2542^3*3270.5936-M2542^2*8015778.389801+M2542*6549018422.82398-1783686174686.87))-$O$1</f>
        <v>31672261.215332</v>
      </c>
      <c r="O2542" s="41" t="n">
        <f aca="false">N2542*100/$O$2</f>
        <v>81.0304387593134</v>
      </c>
      <c r="R2542" s="47" t="n">
        <f aca="false">SUM(D2542,I2542,N2542)</f>
        <v>218327424.685547</v>
      </c>
      <c r="S2542" s="41" t="n">
        <f aca="false">R2542*100/$R$2</f>
        <v>79.1017440819966</v>
      </c>
      <c r="U2542" s="41" t="n">
        <f aca="false">[1]Plan1!$B2537</f>
        <v>40.34</v>
      </c>
    </row>
    <row r="2543" customFormat="false" ht="15" hidden="false" customHeight="false" outlineLevel="0" collapsed="false">
      <c r="A2543" s="46" t="n">
        <v>44541</v>
      </c>
      <c r="B2543" s="41" t="n">
        <f aca="false">[2]Plan1!$C2538</f>
        <v>-3.2</v>
      </c>
      <c r="C2543" s="41" t="n">
        <f aca="false">$E$5 + B2543</f>
        <v>777.8</v>
      </c>
      <c r="D2543" s="47" t="n">
        <f aca="false">IF(C2543&gt;$E$5,$E$2+$E$1,(IF(C2543&gt;764.99,C2543^3*3486.59308-C2543^2*7860012.00812+C2543*5908819377.96283-1481278321001.59,IF(C2543&gt;752.99,C2543^3*3588.471445-C2543^2*8028757.56264+C2543*5988077680.84934-1488767378546.26,C2543^3*899.851852-C2543^2*1969009.674601+C2543*1435480406.01138-348666163343.76))))-$E$1</f>
        <v>115108042.287354</v>
      </c>
      <c r="E2543" s="47" t="n">
        <f aca="false">D2543*100/$E$2</f>
        <v>77.2645879458752</v>
      </c>
      <c r="G2543" s="41" t="n">
        <f aca="false">[3]Plan1!$C2538</f>
        <v>-2.26</v>
      </c>
      <c r="H2543" s="41" t="n">
        <f aca="false">$J$5 + G2543</f>
        <v>757.74</v>
      </c>
      <c r="I2543" s="47" t="n">
        <f aca="false">IF(H2543&gt;$J$5,$J$2+$J$1,(IF(H2543&gt;739.99,H2543^3*2498.244218-H2543^2*5471052.355142+H2543*3994605728.77515-972400879260.135,H2543^3*1396.138889-H2543^2*3002770.071427+H2543*2152080038.43115-513963640099.415)))-$J$1</f>
        <v>71968506.7922363</v>
      </c>
      <c r="J2543" s="47" t="n">
        <f aca="false">I2543*100/$J$2</f>
        <v>81.8359150215983</v>
      </c>
      <c r="L2543" s="41" t="n">
        <f aca="false">[4]Plan1!$C2538</f>
        <v>-1.54</v>
      </c>
      <c r="M2543" s="41" t="n">
        <f aca="false">$O$5 + L2543</f>
        <v>837.24</v>
      </c>
      <c r="N2543" s="47" t="n">
        <f aca="false">IF(M2543&gt;$O$5,$O$2+$O$1,(M2543^3*3270.5936-M2543^2*8015778.389801+M2543*6549018422.82398-1783686174686.87))-$O$1</f>
        <v>31626942.9667969</v>
      </c>
      <c r="O2543" s="41" t="n">
        <f aca="false">N2543*100/$O$2</f>
        <v>80.9144963724518</v>
      </c>
      <c r="R2543" s="47" t="n">
        <f aca="false">SUM(D2543,I2543,N2543)</f>
        <v>218703492.046387</v>
      </c>
      <c r="S2543" s="41" t="n">
        <f aca="false">R2543*100/$R$2</f>
        <v>79.2379962462751</v>
      </c>
      <c r="U2543" s="41" t="n">
        <f aca="false">[1]Plan1!$B2538</f>
        <v>29.35</v>
      </c>
    </row>
    <row r="2544" customFormat="false" ht="15" hidden="false" customHeight="false" outlineLevel="0" collapsed="false">
      <c r="A2544" s="46" t="n">
        <v>44542</v>
      </c>
      <c r="B2544" s="41" t="n">
        <f aca="false">[2]Plan1!$C2539</f>
        <v>-3.2</v>
      </c>
      <c r="C2544" s="41" t="n">
        <f aca="false">$E$5 + B2544</f>
        <v>777.8</v>
      </c>
      <c r="D2544" s="47" t="n">
        <f aca="false">IF(C2544&gt;$E$5,$E$2+$E$1,(IF(C2544&gt;764.99,C2544^3*3486.59308-C2544^2*7860012.00812+C2544*5908819377.96283-1481278321001.59,IF(C2544&gt;752.99,C2544^3*3588.471445-C2544^2*8028757.56264+C2544*5988077680.84934-1488767378546.26,C2544^3*899.851852-C2544^2*1969009.674601+C2544*1435480406.01138-348666163343.76))))-$E$1</f>
        <v>115108042.287354</v>
      </c>
      <c r="E2544" s="47" t="n">
        <f aca="false">D2544*100/$E$2</f>
        <v>77.2645879458752</v>
      </c>
      <c r="G2544" s="41" t="n">
        <f aca="false">[3]Plan1!$C2539</f>
        <v>-2.25</v>
      </c>
      <c r="H2544" s="41" t="n">
        <f aca="false">$J$5 + G2544</f>
        <v>757.75</v>
      </c>
      <c r="I2544" s="47" t="n">
        <f aca="false">IF(H2544&gt;$J$5,$J$2+$J$1,(IF(H2544&gt;739.99,H2544^3*2498.244218-H2544^2*5471052.355142+H2544*3994605728.77515-972400879260.135,H2544^3*1396.138889-H2544^2*3002770.071427+H2544*2152080038.43115-513963640099.415)))-$J$1</f>
        <v>72034380.2058106</v>
      </c>
      <c r="J2544" s="47" t="n">
        <f aca="false">I2544*100/$J$2</f>
        <v>81.9108201615786</v>
      </c>
      <c r="L2544" s="41" t="n">
        <f aca="false">[4]Plan1!$C2539</f>
        <v>-1.54</v>
      </c>
      <c r="M2544" s="41" t="n">
        <f aca="false">$O$5 + L2544</f>
        <v>837.24</v>
      </c>
      <c r="N2544" s="47" t="n">
        <f aca="false">IF(M2544&gt;$O$5,$O$2+$O$1,(M2544^3*3270.5936-M2544^2*8015778.389801+M2544*6549018422.82398-1783686174686.87))-$O$1</f>
        <v>31626942.9667969</v>
      </c>
      <c r="O2544" s="41" t="n">
        <f aca="false">N2544*100/$O$2</f>
        <v>80.9144963724518</v>
      </c>
      <c r="R2544" s="47" t="n">
        <f aca="false">SUM(D2544,I2544,N2544)</f>
        <v>218769365.459961</v>
      </c>
      <c r="S2544" s="41" t="n">
        <f aca="false">R2544*100/$R$2</f>
        <v>79.261862702401</v>
      </c>
      <c r="U2544" s="41" t="n">
        <f aca="false">[1]Plan1!$B2539</f>
        <v>30.81</v>
      </c>
    </row>
    <row r="2545" customFormat="false" ht="15" hidden="false" customHeight="false" outlineLevel="0" collapsed="false">
      <c r="A2545" s="46" t="n">
        <v>44543</v>
      </c>
      <c r="B2545" s="41" t="n">
        <f aca="false">[2]Plan1!$C2540</f>
        <v>-3.02</v>
      </c>
      <c r="C2545" s="41" t="n">
        <f aca="false">$E$5 + B2545</f>
        <v>777.98</v>
      </c>
      <c r="D2545" s="47" t="n">
        <f aca="false">IF(C2545&gt;$E$5,$E$2+$E$1,(IF(C2545&gt;764.99,C2545^3*3486.59308-C2545^2*7860012.00812+C2545*5908819377.96283-1481278321001.59,IF(C2545&gt;752.99,C2545^3*3588.471445-C2545^2*8028757.56264+C2545*5988077680.84934-1488767378546.26,C2545^3*899.851852-C2545^2*1969009.674601+C2545*1435480406.01138-348666163343.76))))-$E$1</f>
        <v>116857061.331299</v>
      </c>
      <c r="E2545" s="47" t="n">
        <f aca="false">D2545*100/$E$2</f>
        <v>78.438591369568</v>
      </c>
      <c r="G2545" s="41" t="n">
        <f aca="false">[3]Plan1!$C2540</f>
        <v>-2.15</v>
      </c>
      <c r="H2545" s="41" t="n">
        <f aca="false">$J$5 + G2545</f>
        <v>757.85</v>
      </c>
      <c r="I2545" s="47" t="n">
        <f aca="false">IF(H2545&gt;$J$5,$J$2+$J$1,(IF(H2545&gt;739.99,H2545^3*2498.244218-H2545^2*5471052.355142+H2545*3994605728.77515-972400879260.135,H2545^3*1396.138889-H2545^2*3002770.071427+H2545*2152080038.43115-513963640099.415)))-$J$1</f>
        <v>72695405.7087402</v>
      </c>
      <c r="J2545" s="47" t="n">
        <f aca="false">I2545*100/$J$2</f>
        <v>82.6624770917554</v>
      </c>
      <c r="L2545" s="41" t="n">
        <f aca="false">[4]Plan1!$C2540</f>
        <v>-1.49</v>
      </c>
      <c r="M2545" s="41" t="n">
        <f aca="false">$O$5 + L2545</f>
        <v>837.29</v>
      </c>
      <c r="N2545" s="47" t="n">
        <f aca="false">IF(M2545&gt;$O$5,$O$2+$O$1,(M2545^3*3270.5936-M2545^2*8015778.389801+M2545*6549018422.82398-1783686174686.87))-$O$1</f>
        <v>31853932.675293</v>
      </c>
      <c r="O2545" s="41" t="n">
        <f aca="false">N2545*100/$O$2</f>
        <v>81.4952277432951</v>
      </c>
      <c r="R2545" s="47" t="n">
        <f aca="false">SUM(D2545,I2545,N2545)</f>
        <v>221406399.715332</v>
      </c>
      <c r="S2545" s="41" t="n">
        <f aca="false">R2545*100/$R$2</f>
        <v>80.2172809651514</v>
      </c>
      <c r="U2545" s="41" t="n">
        <f aca="false">[1]Plan1!$B2540</f>
        <v>108.4</v>
      </c>
    </row>
    <row r="2546" customFormat="false" ht="15" hidden="false" customHeight="false" outlineLevel="0" collapsed="false">
      <c r="A2546" s="46" t="n">
        <v>44544</v>
      </c>
      <c r="B2546" s="41" t="n">
        <f aca="false">[2]Plan1!$C2541</f>
        <v>-2.68</v>
      </c>
      <c r="C2546" s="41" t="n">
        <f aca="false">$E$5 + B2546</f>
        <v>778.32</v>
      </c>
      <c r="D2546" s="47" t="n">
        <f aca="false">IF(C2546&gt;$E$5,$E$2+$E$1,(IF(C2546&gt;764.99,C2546^3*3486.59308-C2546^2*7860012.00812+C2546*5908819377.96283-1481278321001.59,IF(C2546&gt;752.99,C2546^3*3588.471445-C2546^2*8028757.56264+C2546*5988077680.84934-1488767378546.26,C2546^3*899.851852-C2546^2*1969009.674601+C2546*1435480406.01138-348666163343.76))))-$E$1</f>
        <v>120209922.307373</v>
      </c>
      <c r="E2546" s="47" t="n">
        <f aca="false">D2546*100/$E$2</f>
        <v>80.6891502063647</v>
      </c>
      <c r="G2546" s="41" t="n">
        <f aca="false">[3]Plan1!$C2541</f>
        <v>-2</v>
      </c>
      <c r="H2546" s="41" t="n">
        <f aca="false">$J$5 + G2546</f>
        <v>758</v>
      </c>
      <c r="I2546" s="47" t="n">
        <f aca="false">IF(H2546&gt;$J$5,$J$2+$J$1,(IF(H2546&gt;739.99,H2546^3*2498.244218-H2546^2*5471052.355142+H2546*3994605728.77515-972400879260.135,H2546^3*1396.138889-H2546^2*3002770.071427+H2546*2152080038.43115-513963640099.415)))-$J$1</f>
        <v>73694779.802002</v>
      </c>
      <c r="J2546" s="47" t="n">
        <f aca="false">I2546*100/$J$2</f>
        <v>83.7988726766611</v>
      </c>
      <c r="L2546" s="41" t="n">
        <f aca="false">[4]Plan1!$C2541</f>
        <v>-1.41</v>
      </c>
      <c r="M2546" s="41" t="n">
        <f aca="false">$O$5 + L2546</f>
        <v>837.37</v>
      </c>
      <c r="N2546" s="47" t="n">
        <f aca="false">IF(M2546&gt;$O$5,$O$2+$O$1,(M2546^3*3270.5936-M2546^2*8015778.389801+M2546*6549018422.82398-1783686174686.87))-$O$1</f>
        <v>32219192.3173828</v>
      </c>
      <c r="O2546" s="41" t="n">
        <f aca="false">N2546*100/$O$2</f>
        <v>82.4297094608582</v>
      </c>
      <c r="R2546" s="47" t="n">
        <f aca="false">SUM(D2546,I2546,N2546)</f>
        <v>226123894.426758</v>
      </c>
      <c r="S2546" s="41" t="n">
        <f aca="false">R2546*100/$R$2</f>
        <v>81.9264664232258</v>
      </c>
      <c r="U2546" s="41" t="n">
        <f aca="false">[1]Plan1!$B2541</f>
        <v>52.11</v>
      </c>
    </row>
    <row r="2547" customFormat="false" ht="15" hidden="false" customHeight="false" outlineLevel="0" collapsed="false">
      <c r="A2547" s="46" t="n">
        <v>44545</v>
      </c>
      <c r="B2547" s="41" t="n">
        <f aca="false">[2]Plan1!$C2542</f>
        <v>-2.58</v>
      </c>
      <c r="C2547" s="41" t="n">
        <f aca="false">$E$5 + B2547</f>
        <v>778.42</v>
      </c>
      <c r="D2547" s="47" t="n">
        <f aca="false">IF(C2547&gt;$E$5,$E$2+$E$1,(IF(C2547&gt;764.99,C2547^3*3486.59308-C2547^2*7860012.00812+C2547*5908819377.96283-1481278321001.59,IF(C2547&gt;752.99,C2547^3*3588.471445-C2547^2*8028757.56264+C2547*5988077680.84934-1488767378546.26,C2547^3*899.851852-C2547^2*1969009.674601+C2547*1435480406.01138-348666163343.76))))-$E$1</f>
        <v>121208386.978271</v>
      </c>
      <c r="E2547" s="47" t="n">
        <f aca="false">D2547*100/$E$2</f>
        <v>81.3593549969466</v>
      </c>
      <c r="G2547" s="41" t="n">
        <f aca="false">[3]Plan1!$C2542</f>
        <v>-1.93</v>
      </c>
      <c r="H2547" s="41" t="n">
        <f aca="false">$J$5 + G2547</f>
        <v>758.07</v>
      </c>
      <c r="I2547" s="47" t="n">
        <f aca="false">IF(H2547&gt;$J$5,$J$2+$J$1,(IF(H2547&gt;739.99,H2547^3*2498.244218-H2547^2*5471052.355142+H2547*3994605728.77515-972400879260.135,H2547^3*1396.138889-H2547^2*3002770.071427+H2547*2152080038.43115-513963640099.415)))-$J$1</f>
        <v>74164384.6081543</v>
      </c>
      <c r="J2547" s="47" t="n">
        <f aca="false">I2547*100/$J$2</f>
        <v>84.3328637336239</v>
      </c>
      <c r="L2547" s="41" t="n">
        <f aca="false">[4]Plan1!$C2542</f>
        <v>-1.38</v>
      </c>
      <c r="M2547" s="41" t="n">
        <f aca="false">$O$5 + L2547</f>
        <v>837.4</v>
      </c>
      <c r="N2547" s="47" t="n">
        <f aca="false">IF(M2547&gt;$O$5,$O$2+$O$1,(M2547^3*3270.5936-M2547^2*8015778.389801+M2547*6549018422.82398-1783686174686.87))-$O$1</f>
        <v>32356825.1738281</v>
      </c>
      <c r="O2547" s="41" t="n">
        <f aca="false">N2547*100/$O$2</f>
        <v>82.7818299068737</v>
      </c>
      <c r="R2547" s="47" t="n">
        <f aca="false">SUM(D2547,I2547,N2547)</f>
        <v>227729596.760254</v>
      </c>
      <c r="S2547" s="41" t="n">
        <f aca="false">R2547*100/$R$2</f>
        <v>82.5082250146579</v>
      </c>
      <c r="U2547" s="41" t="n">
        <f aca="false">[1]Plan1!$B2542</f>
        <v>58.55</v>
      </c>
    </row>
    <row r="2548" customFormat="false" ht="15" hidden="false" customHeight="false" outlineLevel="0" collapsed="false">
      <c r="A2548" s="46" t="n">
        <v>44546</v>
      </c>
      <c r="B2548" s="41" t="n">
        <f aca="false">[2]Plan1!$C2543</f>
        <v>-2.52</v>
      </c>
      <c r="C2548" s="41" t="n">
        <f aca="false">$E$5 + B2548</f>
        <v>778.48</v>
      </c>
      <c r="D2548" s="47" t="n">
        <f aca="false">IF(C2548&gt;$E$5,$E$2+$E$1,(IF(C2548&gt;764.99,C2548^3*3486.59308-C2548^2*7860012.00812+C2548*5908819377.96283-1481278321001.59,IF(C2548&gt;752.99,C2548^3*3588.471445-C2548^2*8028757.56264+C2548*5988077680.84934-1488767378546.26,C2548^3*899.851852-C2548^2*1969009.674601+C2548*1435480406.01138-348666163343.76))))-$E$1</f>
        <v>121810172.500244</v>
      </c>
      <c r="E2548" s="47" t="n">
        <f aca="false">D2548*100/$E$2</f>
        <v>81.763294717083</v>
      </c>
      <c r="G2548" s="41" t="n">
        <f aca="false">[3]Plan1!$C2543</f>
        <v>-1.85</v>
      </c>
      <c r="H2548" s="41" t="n">
        <f aca="false">$J$5 + G2548</f>
        <v>758.15</v>
      </c>
      <c r="I2548" s="47" t="n">
        <f aca="false">IF(H2548&gt;$J$5,$J$2+$J$1,(IF(H2548&gt;739.99,H2548^3*2498.244218-H2548^2*5471052.355142+H2548*3994605728.77515-972400879260.135,H2548^3*1396.138889-H2548^2*3002770.071427+H2548*2152080038.43115-513963640099.415)))-$J$1</f>
        <v>74703601.8698731</v>
      </c>
      <c r="J2548" s="47" t="n">
        <f aca="false">I2548*100/$J$2</f>
        <v>84.9460116225412</v>
      </c>
      <c r="L2548" s="41" t="n">
        <f aca="false">[4]Plan1!$C2543</f>
        <v>-1.28</v>
      </c>
      <c r="M2548" s="41" t="n">
        <f aca="false">$O$5 + L2548</f>
        <v>837.5</v>
      </c>
      <c r="N2548" s="47" t="n">
        <f aca="false">IF(M2548&gt;$O$5,$O$2+$O$1,(M2548^3*3270.5936-M2548^2*8015778.389801+M2548*6549018422.82398-1783686174686.87))-$O$1</f>
        <v>32818212.2314453</v>
      </c>
      <c r="O2548" s="41" t="n">
        <f aca="false">N2548*100/$O$2</f>
        <v>83.9622443857266</v>
      </c>
      <c r="R2548" s="47" t="n">
        <f aca="false">SUM(D2548,I2548,N2548)</f>
        <v>229331986.601563</v>
      </c>
      <c r="S2548" s="41" t="n">
        <f aca="false">R2548*100/$R$2</f>
        <v>83.0887834641031</v>
      </c>
      <c r="U2548" s="41" t="n">
        <f aca="false">[1]Plan1!$B2543</f>
        <v>64.86</v>
      </c>
    </row>
    <row r="2549" customFormat="false" ht="15" hidden="false" customHeight="false" outlineLevel="0" collapsed="false">
      <c r="A2549" s="46" t="n">
        <v>44547</v>
      </c>
      <c r="B2549" s="41" t="n">
        <f aca="false">[2]Plan1!$C2544</f>
        <v>-2.45</v>
      </c>
      <c r="C2549" s="41" t="n">
        <f aca="false">$E$5 + B2549</f>
        <v>778.55</v>
      </c>
      <c r="D2549" s="47" t="n">
        <f aca="false">IF(C2549&gt;$E$5,$E$2+$E$1,(IF(C2549&gt;764.99,C2549^3*3486.59308-C2549^2*7860012.00812+C2549*5908819377.96283-1481278321001.59,IF(C2549&gt;752.99,C2549^3*3588.471445-C2549^2*8028757.56264+C2549*5988077680.84934-1488767378546.26,C2549^3*899.851852-C2549^2*1969009.674601+C2549*1435480406.01138-348666163343.76))))-$E$1</f>
        <v>122514828.650146</v>
      </c>
      <c r="E2549" s="47" t="n">
        <f aca="false">D2549*100/$E$2</f>
        <v>82.236284839961</v>
      </c>
      <c r="G2549" s="41" t="n">
        <f aca="false">[3]Plan1!$C2544</f>
        <v>-1.78</v>
      </c>
      <c r="H2549" s="41" t="n">
        <f aca="false">$J$5 + G2549</f>
        <v>758.22</v>
      </c>
      <c r="I2549" s="47" t="n">
        <f aca="false">IF(H2549&gt;$J$5,$J$2+$J$1,(IF(H2549&gt;739.99,H2549^3*2498.244218-H2549^2*5471052.355142+H2549*3994605728.77515-972400879260.135,H2549^3*1396.138889-H2549^2*3002770.071427+H2549*2152080038.43115-513963640099.415)))-$J$1</f>
        <v>75177633.0437012</v>
      </c>
      <c r="J2549" s="47" t="n">
        <f aca="false">I2549*100/$J$2</f>
        <v>85.4850359345361</v>
      </c>
      <c r="L2549" s="41" t="n">
        <f aca="false">[4]Plan1!$C2544</f>
        <v>-1.26</v>
      </c>
      <c r="M2549" s="41" t="n">
        <f aca="false">$O$5 + L2549</f>
        <v>837.52</v>
      </c>
      <c r="N2549" s="47" t="n">
        <f aca="false">IF(M2549&gt;$O$5,$O$2+$O$1,(M2549^3*3270.5936-M2549^2*8015778.389801+M2549*6549018422.82398-1783686174686.87))-$O$1</f>
        <v>32910972.8251953</v>
      </c>
      <c r="O2549" s="41" t="n">
        <f aca="false">N2549*100/$O$2</f>
        <v>84.1995634568227</v>
      </c>
      <c r="R2549" s="47" t="n">
        <f aca="false">SUM(D2549,I2549,N2549)</f>
        <v>230603434.519043</v>
      </c>
      <c r="S2549" s="41" t="n">
        <f aca="false">R2549*100/$R$2</f>
        <v>83.5494390502118</v>
      </c>
      <c r="U2549" s="41" t="n">
        <f aca="false">[1]Plan1!$B2544</f>
        <v>46.27</v>
      </c>
    </row>
    <row r="2550" customFormat="false" ht="15" hidden="false" customHeight="false" outlineLevel="0" collapsed="false">
      <c r="A2550" s="46" t="n">
        <v>44548</v>
      </c>
      <c r="B2550" s="41" t="n">
        <f aca="false">[2]Plan1!$C2545</f>
        <v>-2.32</v>
      </c>
      <c r="C2550" s="41" t="n">
        <f aca="false">$E$5 + B2550</f>
        <v>778.68</v>
      </c>
      <c r="D2550" s="47" t="n">
        <f aca="false">IF(C2550&gt;$E$5,$E$2+$E$1,(IF(C2550&gt;764.99,C2550^3*3486.59308-C2550^2*7860012.00812+C2550*5908819377.96283-1481278321001.59,IF(C2550&gt;752.99,C2550^3*3588.471445-C2550^2*8028757.56264+C2550*5988077680.84934-1488767378546.26,C2550^3*899.851852-C2550^2*1969009.674601+C2550*1435480406.01138-348666163343.76))))-$E$1</f>
        <v>123830850.901123</v>
      </c>
      <c r="E2550" s="47" t="n">
        <f aca="false">D2550*100/$E$2</f>
        <v>83.1196455064161</v>
      </c>
      <c r="G2550" s="41" t="n">
        <f aca="false">[3]Plan1!$C2545</f>
        <v>-1.69</v>
      </c>
      <c r="H2550" s="41" t="n">
        <f aca="false">$J$5 + G2550</f>
        <v>758.31</v>
      </c>
      <c r="I2550" s="47" t="n">
        <f aca="false">IF(H2550&gt;$J$5,$J$2+$J$1,(IF(H2550&gt;739.99,H2550^3*2498.244218-H2550^2*5471052.355142+H2550*3994605728.77515-972400879260.135,H2550^3*1396.138889-H2550^2*3002770.071427+H2550*2152080038.43115-513963640099.415)))-$J$1</f>
        <v>75790149.5100098</v>
      </c>
      <c r="J2550" s="47" t="n">
        <f aca="false">I2550*100/$J$2</f>
        <v>86.1815328846655</v>
      </c>
      <c r="L2550" s="41" t="n">
        <f aca="false">[4]Plan1!$C2545</f>
        <v>-1.23</v>
      </c>
      <c r="M2550" s="41" t="n">
        <f aca="false">$O$5 + L2550</f>
        <v>837.55</v>
      </c>
      <c r="N2550" s="47" t="n">
        <f aca="false">IF(M2550&gt;$O$5,$O$2+$O$1,(M2550^3*3270.5936-M2550^2*8015778.389801+M2550*6549018422.82398-1783686174686.87))-$O$1</f>
        <v>33050416.4423828</v>
      </c>
      <c r="O2550" s="41" t="n">
        <f aca="false">N2550*100/$O$2</f>
        <v>84.5563165603056</v>
      </c>
      <c r="R2550" s="47" t="n">
        <f aca="false">SUM(D2550,I2550,N2550)</f>
        <v>232671416.853516</v>
      </c>
      <c r="S2550" s="41" t="n">
        <f aca="false">R2550*100/$R$2</f>
        <v>84.2986853238906</v>
      </c>
      <c r="U2550" s="41" t="n">
        <f aca="false">[1]Plan1!$B2545</f>
        <v>40.99</v>
      </c>
    </row>
    <row r="2551" customFormat="false" ht="15" hidden="false" customHeight="false" outlineLevel="0" collapsed="false">
      <c r="A2551" s="46" t="n">
        <v>44549</v>
      </c>
      <c r="B2551" s="41" t="n">
        <f aca="false">[2]Plan1!$C2546</f>
        <v>-2.19</v>
      </c>
      <c r="C2551" s="41" t="n">
        <f aca="false">$E$5 + B2551</f>
        <v>778.81</v>
      </c>
      <c r="D2551" s="47" t="n">
        <f aca="false">IF(C2551&gt;$E$5,$E$2+$E$1,(IF(C2551&gt;764.99,C2551^3*3486.59308-C2551^2*7860012.00812+C2551*5908819377.96283-1481278321001.59,IF(C2551&gt;752.99,C2551^3*3588.471445-C2551^2*8028757.56264+C2551*5988077680.84934-1488767378546.26,C2551^3*899.851852-C2551^2*1969009.674601+C2551*1435480406.01138-348666163343.76))))-$E$1</f>
        <v>125156499.694092</v>
      </c>
      <c r="E2551" s="47" t="n">
        <f aca="false">D2551*100/$E$2</f>
        <v>84.0094678482294</v>
      </c>
      <c r="G2551" s="41" t="n">
        <f aca="false">[3]Plan1!$C2546</f>
        <v>-1.64</v>
      </c>
      <c r="H2551" s="41" t="n">
        <f aca="false">$J$5 + G2551</f>
        <v>758.36</v>
      </c>
      <c r="I2551" s="47" t="n">
        <f aca="false">IF(H2551&gt;$J$5,$J$2+$J$1,(IF(H2551&gt;739.99,H2551^3*2498.244218-H2551^2*5471052.355142+H2551*3994605728.77515-972400879260.135,H2551^3*1396.138889-H2551^2*3002770.071427+H2551*2152080038.43115-513963640099.415)))-$J$1</f>
        <v>76131921.6853027</v>
      </c>
      <c r="J2551" s="47" t="n">
        <f aca="false">I2551*100/$J$2</f>
        <v>86.5701645228732</v>
      </c>
      <c r="L2551" s="41" t="n">
        <f aca="false">[4]Plan1!$C2546</f>
        <v>-1.24</v>
      </c>
      <c r="M2551" s="41" t="n">
        <f aca="false">$O$5 + L2551</f>
        <v>837.54</v>
      </c>
      <c r="N2551" s="47" t="n">
        <f aca="false">IF(M2551&gt;$O$5,$O$2+$O$1,(M2551^3*3270.5936-M2551^2*8015778.389801+M2551*6549018422.82398-1783686174686.87))-$O$1</f>
        <v>33003894.8466797</v>
      </c>
      <c r="O2551" s="41" t="n">
        <f aca="false">N2551*100/$O$2</f>
        <v>84.437295525275</v>
      </c>
      <c r="R2551" s="47" t="n">
        <f aca="false">SUM(D2551,I2551,N2551)</f>
        <v>234292316.226074</v>
      </c>
      <c r="S2551" s="41" t="n">
        <f aca="false">R2551*100/$R$2</f>
        <v>84.8859499221676</v>
      </c>
      <c r="U2551" s="41" t="n">
        <f aca="false">[1]Plan1!$B2546</f>
        <v>47.96</v>
      </c>
    </row>
    <row r="2552" customFormat="false" ht="15" hidden="false" customHeight="false" outlineLevel="0" collapsed="false">
      <c r="A2552" s="46" t="n">
        <v>44550</v>
      </c>
      <c r="B2552" s="41" t="n">
        <f aca="false">[2]Plan1!$C2547</f>
        <v>-2.12</v>
      </c>
      <c r="C2552" s="41" t="n">
        <f aca="false">$E$5 + B2552</f>
        <v>778.88</v>
      </c>
      <c r="D2552" s="47" t="n">
        <f aca="false">IF(C2552&gt;$E$5,$E$2+$E$1,(IF(C2552&gt;764.99,C2552^3*3486.59308-C2552^2*7860012.00812+C2552*5908819377.96283-1481278321001.59,IF(C2552&gt;752.99,C2552^3*3588.471445-C2552^2*8028757.56264+C2552*5988077680.84934-1488767378546.26,C2552^3*899.851852-C2552^2*1969009.674601+C2552*1435480406.01138-348666163343.76))))-$E$1</f>
        <v>125874314.012939</v>
      </c>
      <c r="E2552" s="47" t="n">
        <f aca="false">D2552*100/$E$2</f>
        <v>84.4912901993468</v>
      </c>
      <c r="G2552" s="41" t="n">
        <f aca="false">[3]Plan1!$C2547</f>
        <v>-1.62</v>
      </c>
      <c r="H2552" s="41" t="n">
        <f aca="false">$J$5 + G2552</f>
        <v>758.38</v>
      </c>
      <c r="I2552" s="47" t="n">
        <f aca="false">IF(H2552&gt;$J$5,$J$2+$J$1,(IF(H2552&gt;739.99,H2552^3*2498.244218-H2552^2*5471052.355142+H2552*3994605728.77515-972400879260.135,H2552^3*1396.138889-H2552^2*3002770.071427+H2552*2152080038.43115-513963640099.415)))-$J$1</f>
        <v>76268928.1647949</v>
      </c>
      <c r="J2552" s="47" t="n">
        <f aca="false">I2552*100/$J$2</f>
        <v>86.7259555919515</v>
      </c>
      <c r="L2552" s="41" t="n">
        <f aca="false">[4]Plan1!$C2547</f>
        <v>-1.26</v>
      </c>
      <c r="M2552" s="41" t="n">
        <f aca="false">$O$5 + L2552</f>
        <v>837.52</v>
      </c>
      <c r="N2552" s="47" t="n">
        <f aca="false">IF(M2552&gt;$O$5,$O$2+$O$1,(M2552^3*3270.5936-M2552^2*8015778.389801+M2552*6549018422.82398-1783686174686.87))-$O$1</f>
        <v>32910972.8251953</v>
      </c>
      <c r="O2552" s="41" t="n">
        <f aca="false">N2552*100/$O$2</f>
        <v>84.1995634568227</v>
      </c>
      <c r="R2552" s="47" t="n">
        <f aca="false">SUM(D2552,I2552,N2552)</f>
        <v>235054215.00293</v>
      </c>
      <c r="S2552" s="41" t="n">
        <f aca="false">R2552*100/$R$2</f>
        <v>85.1619918447525</v>
      </c>
      <c r="U2552" s="41" t="n">
        <f aca="false">[1]Plan1!$B2547</f>
        <v>36.24</v>
      </c>
    </row>
    <row r="2553" customFormat="false" ht="15" hidden="false" customHeight="false" outlineLevel="0" collapsed="false">
      <c r="A2553" s="46" t="n">
        <v>44551</v>
      </c>
      <c r="B2553" s="41" t="n">
        <f aca="false">[2]Plan1!$C2548</f>
        <v>-2.08</v>
      </c>
      <c r="C2553" s="41" t="n">
        <f aca="false">$E$5 + B2553</f>
        <v>778.92</v>
      </c>
      <c r="D2553" s="47" t="n">
        <f aca="false">IF(C2553&gt;$E$5,$E$2+$E$1,(IF(C2553&gt;764.99,C2553^3*3486.59308-C2553^2*7860012.00812+C2553*5908819377.96283-1481278321001.59,IF(C2553&gt;752.99,C2553^3*3588.471445-C2553^2*8028757.56264+C2553*5988077680.84934-1488767378546.26,C2553^3*899.851852-C2553^2*1969009.674601+C2553*1435480406.01138-348666163343.76))))-$E$1</f>
        <v>126285755.529053</v>
      </c>
      <c r="E2553" s="47" t="n">
        <f aca="false">D2553*100/$E$2</f>
        <v>84.7674642926127</v>
      </c>
      <c r="G2553" s="41" t="n">
        <f aca="false">[3]Plan1!$C2548</f>
        <v>-1.59</v>
      </c>
      <c r="H2553" s="41" t="n">
        <f aca="false">$J$5 + G2553</f>
        <v>758.41</v>
      </c>
      <c r="I2553" s="47" t="n">
        <f aca="false">IF(H2553&gt;$J$5,$J$2+$J$1,(IF(H2553&gt;739.99,H2553^3*2498.244218-H2553^2*5471052.355142+H2553*3994605728.77515-972400879260.135,H2553^3*1396.138889-H2553^2*3002770.071427+H2553*2152080038.43115-513963640099.415)))-$J$1</f>
        <v>76474757.1254883</v>
      </c>
      <c r="J2553" s="47" t="n">
        <f aca="false">I2553*100/$J$2</f>
        <v>86.9600052073605</v>
      </c>
      <c r="L2553" s="41" t="n">
        <f aca="false">[4]Plan1!$C2548</f>
        <v>-1.29</v>
      </c>
      <c r="M2553" s="41" t="n">
        <f aca="false">$O$5 + L2553</f>
        <v>837.49</v>
      </c>
      <c r="N2553" s="47" t="n">
        <f aca="false">IF(M2553&gt;$O$5,$O$2+$O$1,(M2553^3*3270.5936-M2553^2*8015778.389801+M2553*6549018422.82398-1783686174686.87))-$O$1</f>
        <v>32771892.4194336</v>
      </c>
      <c r="O2553" s="41" t="n">
        <f aca="false">N2553*100/$O$2</f>
        <v>83.8437395948927</v>
      </c>
      <c r="R2553" s="47" t="n">
        <f aca="false">SUM(D2553,I2553,N2553)</f>
        <v>235532405.073975</v>
      </c>
      <c r="S2553" s="41" t="n">
        <f aca="false">R2553*100/$R$2</f>
        <v>85.3352438705886</v>
      </c>
      <c r="U2553" s="41" t="n">
        <f aca="false">[1]Plan1!$B2548</f>
        <v>33.49</v>
      </c>
    </row>
    <row r="2554" customFormat="false" ht="15" hidden="false" customHeight="false" outlineLevel="0" collapsed="false">
      <c r="A2554" s="46" t="n">
        <v>44552</v>
      </c>
      <c r="B2554" s="41" t="n">
        <f aca="false">[2]Plan1!$C2549</f>
        <v>-2.06</v>
      </c>
      <c r="C2554" s="41" t="n">
        <f aca="false">$E$5 + B2554</f>
        <v>778.94</v>
      </c>
      <c r="D2554" s="47" t="n">
        <f aca="false">IF(C2554&gt;$E$5,$E$2+$E$1,(IF(C2554&gt;764.99,C2554^3*3486.59308-C2554^2*7860012.00812+C2554*5908819377.96283-1481278321001.59,IF(C2554&gt;752.99,C2554^3*3588.471445-C2554^2*8028757.56264+C2554*5988077680.84934-1488767378546.26,C2554^3*899.851852-C2554^2*1969009.674601+C2554*1435480406.01138-348666163343.76))))-$E$1</f>
        <v>126491820.986084</v>
      </c>
      <c r="E2554" s="47" t="n">
        <f aca="false">D2554*100/$E$2</f>
        <v>84.9057827133852</v>
      </c>
      <c r="G2554" s="41" t="n">
        <f aca="false">[3]Plan1!$C2549</f>
        <v>-1.57</v>
      </c>
      <c r="H2554" s="41" t="n">
        <f aca="false">$J$5 + G2554</f>
        <v>758.43</v>
      </c>
      <c r="I2554" s="47" t="n">
        <f aca="false">IF(H2554&gt;$J$5,$J$2+$J$1,(IF(H2554&gt;739.99,H2554^3*2498.244218-H2554^2*5471052.355142+H2554*3994605728.77515-972400879260.135,H2554^3*1396.138889-H2554^2*3002770.071427+H2554*2152080038.43115-513963640099.415)))-$J$1</f>
        <v>76612189.435791</v>
      </c>
      <c r="J2554" s="47" t="n">
        <f aca="false">I2554*100/$J$2</f>
        <v>87.1162804917654</v>
      </c>
      <c r="L2554" s="41" t="n">
        <f aca="false">[4]Plan1!$C2549</f>
        <v>-1.3</v>
      </c>
      <c r="M2554" s="41" t="n">
        <f aca="false">$O$5 + L2554</f>
        <v>837.48</v>
      </c>
      <c r="N2554" s="47" t="n">
        <f aca="false">IF(M2554&gt;$O$5,$O$2+$O$1,(M2554^3*3270.5936-M2554^2*8015778.389801+M2554*6549018422.82398-1783686174686.87))-$O$1</f>
        <v>32725612.90625</v>
      </c>
      <c r="O2554" s="41" t="n">
        <f aca="false">N2554*100/$O$2</f>
        <v>83.7253379047406</v>
      </c>
      <c r="R2554" s="47" t="n">
        <f aca="false">SUM(D2554,I2554,N2554)</f>
        <v>235829623.328125</v>
      </c>
      <c r="S2554" s="41" t="n">
        <f aca="false">R2554*100/$R$2</f>
        <v>85.4429283830137</v>
      </c>
      <c r="U2554" s="41" t="n">
        <f aca="false">[1]Plan1!$B2549</f>
        <v>33.18</v>
      </c>
    </row>
    <row r="2555" customFormat="false" ht="15" hidden="false" customHeight="false" outlineLevel="0" collapsed="false">
      <c r="A2555" s="46" t="n">
        <v>44553</v>
      </c>
      <c r="B2555" s="41" t="n">
        <f aca="false">[2]Plan1!$C2550</f>
        <v>-2.04</v>
      </c>
      <c r="C2555" s="41" t="n">
        <f aca="false">$E$5 + B2555</f>
        <v>778.96</v>
      </c>
      <c r="D2555" s="47" t="n">
        <f aca="false">IF(C2555&gt;$E$5,$E$2+$E$1,(IF(C2555&gt;764.99,C2555^3*3486.59308-C2555^2*7860012.00812+C2555*5908819377.96283-1481278321001.59,IF(C2555&gt;752.99,C2555^3*3588.471445-C2555^2*8028757.56264+C2555*5988077680.84934-1488767378546.26,C2555^3*899.851852-C2555^2*1969009.674601+C2555*1435480406.01138-348666163343.76))))-$E$1</f>
        <v>126698116.466064</v>
      </c>
      <c r="E2555" s="47" t="n">
        <f aca="false">D2555*100/$E$2</f>
        <v>85.0442555336943</v>
      </c>
      <c r="G2555" s="41" t="n">
        <f aca="false">[3]Plan1!$C2550</f>
        <v>-1.56</v>
      </c>
      <c r="H2555" s="41" t="n">
        <f aca="false">$J$5 + G2555</f>
        <v>758.44</v>
      </c>
      <c r="I2555" s="47" t="n">
        <f aca="false">IF(H2555&gt;$J$5,$J$2+$J$1,(IF(H2555&gt;739.99,H2555^3*2498.244218-H2555^2*5471052.355142+H2555*3994605728.77515-972400879260.135,H2555^3*1396.138889-H2555^2*3002770.071427+H2555*2152080038.43115-513963640099.415)))-$J$1</f>
        <v>76680969.5368652</v>
      </c>
      <c r="J2555" s="47" t="n">
        <f aca="false">I2555*100/$J$2</f>
        <v>87.1944908473441</v>
      </c>
      <c r="L2555" s="41" t="n">
        <f aca="false">[4]Plan1!$C2550</f>
        <v>-1.33</v>
      </c>
      <c r="M2555" s="41" t="n">
        <f aca="false">$O$5 + L2555</f>
        <v>837.45</v>
      </c>
      <c r="N2555" s="47" t="n">
        <f aca="false">IF(M2555&gt;$O$5,$O$2+$O$1,(M2555^3*3270.5936-M2555^2*8015778.389801+M2555*6549018422.82398-1783686174686.87))-$O$1</f>
        <v>32587015.9580078</v>
      </c>
      <c r="O2555" s="41" t="n">
        <f aca="false">N2555*100/$O$2</f>
        <v>83.3707509224468</v>
      </c>
      <c r="R2555" s="47" t="n">
        <f aca="false">SUM(D2555,I2555,N2555)</f>
        <v>235966101.960938</v>
      </c>
      <c r="S2555" s="41" t="n">
        <f aca="false">R2555*100/$R$2</f>
        <v>85.4923756656945</v>
      </c>
      <c r="U2555" s="41" t="n">
        <f aca="false">[1]Plan1!$B2550</f>
        <v>28.78</v>
      </c>
    </row>
    <row r="2556" customFormat="false" ht="15" hidden="false" customHeight="false" outlineLevel="0" collapsed="false">
      <c r="A2556" s="46" t="n">
        <v>44554</v>
      </c>
      <c r="B2556" s="41" t="n">
        <f aca="false">[2]Plan1!$C2551</f>
        <v>-2.02</v>
      </c>
      <c r="C2556" s="41" t="n">
        <f aca="false">$E$5 + B2556</f>
        <v>778.98</v>
      </c>
      <c r="D2556" s="47" t="n">
        <f aca="false">IF(C2556&gt;$E$5,$E$2+$E$1,(IF(C2556&gt;764.99,C2556^3*3486.59308-C2556^2*7860012.00812+C2556*5908819377.96283-1481278321001.59,IF(C2556&gt;752.99,C2556^3*3588.471445-C2556^2*8028757.56264+C2556*5988077680.84934-1488767378546.26,C2556^3*899.851852-C2556^2*1969009.674601+C2556*1435480406.01138-348666163343.76))))-$E$1</f>
        <v>126904642.136475</v>
      </c>
      <c r="E2556" s="47" t="n">
        <f aca="false">D2556*100/$E$2</f>
        <v>85.1828828659588</v>
      </c>
      <c r="G2556" s="41" t="n">
        <f aca="false">[3]Plan1!$C2551</f>
        <v>-1.54</v>
      </c>
      <c r="H2556" s="41" t="n">
        <f aca="false">$J$5 + G2556</f>
        <v>758.46</v>
      </c>
      <c r="I2556" s="47" t="n">
        <f aca="false">IF(H2556&gt;$J$5,$J$2+$J$1,(IF(H2556&gt;739.99,H2556^3*2498.244218-H2556^2*5471052.355142+H2556*3994605728.77515-972400879260.135,H2556^3*1396.138889-H2556^2*3002770.071427+H2556*2152080038.43115-513963640099.415)))-$J$1</f>
        <v>76818657.7050781</v>
      </c>
      <c r="J2556" s="47" t="n">
        <f aca="false">I2556*100/$J$2</f>
        <v>87.3510570696485</v>
      </c>
      <c r="L2556" s="41" t="n">
        <f aca="false">[4]Plan1!$C2551</f>
        <v>-1.31</v>
      </c>
      <c r="M2556" s="41" t="n">
        <f aca="false">$O$5 + L2556</f>
        <v>837.47</v>
      </c>
      <c r="N2556" s="47" t="n">
        <f aca="false">IF(M2556&gt;$O$5,$O$2+$O$1,(M2556^3*3270.5936-M2556^2*8015778.389801+M2556*6549018422.82398-1783686174686.87))-$O$1</f>
        <v>32679373.671875</v>
      </c>
      <c r="O2556" s="41" t="n">
        <f aca="false">N2556*100/$O$2</f>
        <v>83.6070392640523</v>
      </c>
      <c r="R2556" s="47" t="n">
        <f aca="false">SUM(D2556,I2556,N2556)</f>
        <v>236402673.513428</v>
      </c>
      <c r="S2556" s="41" t="n">
        <f aca="false">R2556*100/$R$2</f>
        <v>85.6505489747431</v>
      </c>
      <c r="U2556" s="41" t="n">
        <f aca="false">[1]Plan1!$B2551</f>
        <v>32.88</v>
      </c>
    </row>
    <row r="2557" customFormat="false" ht="15" hidden="false" customHeight="false" outlineLevel="0" collapsed="false">
      <c r="A2557" s="46" t="n">
        <v>44555</v>
      </c>
      <c r="B2557" s="41" t="n">
        <f aca="false">[2]Plan1!$C2552</f>
        <v>-2</v>
      </c>
      <c r="C2557" s="41" t="n">
        <f aca="false">$E$5 + B2557</f>
        <v>779</v>
      </c>
      <c r="D2557" s="47" t="n">
        <f aca="false">IF(C2557&gt;$E$5,$E$2+$E$1,(IF(C2557&gt;764.99,C2557^3*3486.59308-C2557^2*7860012.00812+C2557*5908819377.96283-1481278321001.59,IF(C2557&gt;752.99,C2557^3*3588.471445-C2557^2*8028757.56264+C2557*5988077680.84934-1488767378546.26,C2557^3*899.851852-C2557^2*1969009.674601+C2557*1435480406.01138-348666163343.76))))-$E$1</f>
        <v>127111398.162842</v>
      </c>
      <c r="E2557" s="47" t="n">
        <f aca="false">D2557*100/$E$2</f>
        <v>85.3216648212865</v>
      </c>
      <c r="G2557" s="41" t="n">
        <f aca="false">[3]Plan1!$C2552</f>
        <v>-1.52</v>
      </c>
      <c r="H2557" s="41" t="n">
        <f aca="false">$J$5 + G2557</f>
        <v>758.48</v>
      </c>
      <c r="I2557" s="47" t="n">
        <f aca="false">IF(H2557&gt;$J$5,$J$2+$J$1,(IF(H2557&gt;739.99,H2557^3*2498.244218-H2557^2*5471052.355142+H2557*3994605728.77515-972400879260.135,H2557^3*1396.138889-H2557^2*3002770.071427+H2557*2152080038.43115-513963640099.415)))-$J$1</f>
        <v>76956516.5949707</v>
      </c>
      <c r="J2557" s="47" t="n">
        <f aca="false">I2557*100/$J$2</f>
        <v>87.5078174208226</v>
      </c>
      <c r="L2557" s="41" t="n">
        <f aca="false">[4]Plan1!$C2552</f>
        <v>-1.33</v>
      </c>
      <c r="M2557" s="41" t="n">
        <f aca="false">$O$5 + L2557</f>
        <v>837.45</v>
      </c>
      <c r="N2557" s="47" t="n">
        <f aca="false">IF(M2557&gt;$O$5,$O$2+$O$1,(M2557^3*3270.5936-M2557^2*8015778.389801+M2557*6549018422.82398-1783686174686.87))-$O$1</f>
        <v>32587015.9580078</v>
      </c>
      <c r="O2557" s="41" t="n">
        <f aca="false">N2557*100/$O$2</f>
        <v>83.3707509224468</v>
      </c>
      <c r="R2557" s="47" t="n">
        <f aca="false">SUM(D2557,I2557,N2557)</f>
        <v>236654930.71582</v>
      </c>
      <c r="S2557" s="41" t="n">
        <f aca="false">R2557*100/$R$2</f>
        <v>85.7419437442973</v>
      </c>
      <c r="U2557" s="41" t="n">
        <f aca="false">[1]Plan1!$B2552</f>
        <v>28.49</v>
      </c>
    </row>
    <row r="2558" customFormat="false" ht="15" hidden="false" customHeight="false" outlineLevel="0" collapsed="false">
      <c r="A2558" s="46" t="n">
        <v>44556</v>
      </c>
      <c r="B2558" s="41" t="n">
        <f aca="false">[2]Plan1!$C2553</f>
        <v>-2</v>
      </c>
      <c r="C2558" s="41" t="n">
        <f aca="false">$E$5 + B2558</f>
        <v>779</v>
      </c>
      <c r="D2558" s="47" t="n">
        <f aca="false">IF(C2558&gt;$E$5,$E$2+$E$1,(IF(C2558&gt;764.99,C2558^3*3486.59308-C2558^2*7860012.00812+C2558*5908819377.96283-1481278321001.59,IF(C2558&gt;752.99,C2558^3*3588.471445-C2558^2*8028757.56264+C2558*5988077680.84934-1488767378546.26,C2558^3*899.851852-C2558^2*1969009.674601+C2558*1435480406.01138-348666163343.76))))-$E$1</f>
        <v>127111398.162842</v>
      </c>
      <c r="E2558" s="47" t="n">
        <f aca="false">D2558*100/$E$2</f>
        <v>85.3216648212865</v>
      </c>
      <c r="G2558" s="41" t="n">
        <f aca="false">[3]Plan1!$C2553</f>
        <v>-1.49</v>
      </c>
      <c r="H2558" s="41" t="n">
        <f aca="false">$J$5 + G2558</f>
        <v>758.51</v>
      </c>
      <c r="I2558" s="47" t="n">
        <f aca="false">IF(H2558&gt;$J$5,$J$2+$J$1,(IF(H2558&gt;739.99,H2558^3*2498.244218-H2558^2*5471052.355142+H2558*3994605728.77515-972400879260.135,H2558^3*1396.138889-H2558^2*3002770.071427+H2558*2152080038.43115-513963640099.415)))-$J$1</f>
        <v>77163625.2973633</v>
      </c>
      <c r="J2558" s="47" t="n">
        <f aca="false">I2558*100/$J$2</f>
        <v>87.7433222398702</v>
      </c>
      <c r="L2558" s="41" t="n">
        <f aca="false">[4]Plan1!$C2553</f>
        <v>-1.34</v>
      </c>
      <c r="M2558" s="41" t="n">
        <f aca="false">$O$5 + L2558</f>
        <v>837.44</v>
      </c>
      <c r="N2558" s="47" t="n">
        <f aca="false">IF(M2558&gt;$O$5,$O$2+$O$1,(M2558^3*3270.5936-M2558^2*8015778.389801+M2558*6549018422.82398-1783686174686.87))-$O$1</f>
        <v>32540897.4414063</v>
      </c>
      <c r="O2558" s="41" t="n">
        <f aca="false">N2558*100/$O$2</f>
        <v>83.252761126589</v>
      </c>
      <c r="R2558" s="47" t="n">
        <f aca="false">SUM(D2558,I2558,N2558)</f>
        <v>236815920.901611</v>
      </c>
      <c r="S2558" s="41" t="n">
        <f aca="false">R2558*100/$R$2</f>
        <v>85.8002717555148</v>
      </c>
      <c r="U2558" s="41" t="n">
        <f aca="false">[1]Plan1!$B2553</f>
        <v>26.52</v>
      </c>
    </row>
    <row r="2559" customFormat="false" ht="15" hidden="false" customHeight="false" outlineLevel="0" collapsed="false">
      <c r="A2559" s="46" t="n">
        <v>44557</v>
      </c>
      <c r="B2559" s="41" t="n">
        <f aca="false">[2]Plan1!$C2554</f>
        <v>-1.99</v>
      </c>
      <c r="C2559" s="41" t="n">
        <f aca="false">$E$5 + B2559</f>
        <v>779.01</v>
      </c>
      <c r="D2559" s="47" t="n">
        <f aca="false">IF(C2559&gt;$E$5,$E$2+$E$1,(IF(C2559&gt;764.99,C2559^3*3486.59308-C2559^2*7860012.00812+C2559*5908819377.96283-1481278321001.59,IF(C2559&gt;752.99,C2559^3*3588.471445-C2559^2*8028757.56264+C2559*5988077680.84934-1488767378546.26,C2559^3*899.851852-C2559^2*1969009.674601+C2559*1435480406.01138-348666163343.76))))-$E$1</f>
        <v>127214862.614014</v>
      </c>
      <c r="E2559" s="47" t="n">
        <f aca="false">D2559*100/$E$2</f>
        <v>85.3911138191844</v>
      </c>
      <c r="G2559" s="41" t="n">
        <f aca="false">[3]Plan1!$C2554</f>
        <v>-1.48</v>
      </c>
      <c r="H2559" s="41" t="n">
        <f aca="false">$J$5 + G2559</f>
        <v>758.52</v>
      </c>
      <c r="I2559" s="47" t="n">
        <f aca="false">IF(H2559&gt;$J$5,$J$2+$J$1,(IF(H2559&gt;739.99,H2559^3*2498.244218-H2559^2*5471052.355142+H2559*3994605728.77515-972400879260.135,H2559^3*1396.138889-H2559^2*3002770.071427+H2559*2152080038.43115-513963640099.415)))-$J$1</f>
        <v>77232747.0217285</v>
      </c>
      <c r="J2559" s="47" t="n">
        <f aca="false">I2559*100/$J$2</f>
        <v>87.8219210577896</v>
      </c>
      <c r="L2559" s="41" t="n">
        <f aca="false">[4]Plan1!$C2554</f>
        <v>-1.38</v>
      </c>
      <c r="M2559" s="41" t="n">
        <f aca="false">$O$5 + L2559</f>
        <v>837.4</v>
      </c>
      <c r="N2559" s="47" t="n">
        <f aca="false">IF(M2559&gt;$O$5,$O$2+$O$1,(M2559^3*3270.5936-M2559^2*8015778.389801+M2559*6549018422.82398-1783686174686.87))-$O$1</f>
        <v>32356825.1738281</v>
      </c>
      <c r="O2559" s="41" t="n">
        <f aca="false">N2559*100/$O$2</f>
        <v>82.7818299068737</v>
      </c>
      <c r="R2559" s="47" t="n">
        <f aca="false">SUM(D2559,I2559,N2559)</f>
        <v>236804434.80957</v>
      </c>
      <c r="S2559" s="41" t="n">
        <f aca="false">R2559*100/$R$2</f>
        <v>85.796110253979</v>
      </c>
      <c r="U2559" s="41" t="n">
        <f aca="false">[1]Plan1!$B2554</f>
        <v>25.68</v>
      </c>
    </row>
    <row r="2560" customFormat="false" ht="15" hidden="false" customHeight="false" outlineLevel="0" collapsed="false">
      <c r="A2560" s="46" t="n">
        <v>44558</v>
      </c>
      <c r="B2560" s="41" t="n">
        <f aca="false">[2]Plan1!$C2555</f>
        <v>-1.99</v>
      </c>
      <c r="C2560" s="41" t="n">
        <f aca="false">$E$5 + B2560</f>
        <v>779.01</v>
      </c>
      <c r="D2560" s="47" t="n">
        <f aca="false">IF(C2560&gt;$E$5,$E$2+$E$1,(IF(C2560&gt;764.99,C2560^3*3486.59308-C2560^2*7860012.00812+C2560*5908819377.96283-1481278321001.59,IF(C2560&gt;752.99,C2560^3*3588.471445-C2560^2*8028757.56264+C2560*5988077680.84934-1488767378546.26,C2560^3*899.851852-C2560^2*1969009.674601+C2560*1435480406.01138-348666163343.76))))-$E$1</f>
        <v>127214862.614014</v>
      </c>
      <c r="E2560" s="47" t="n">
        <f aca="false">D2560*100/$E$2</f>
        <v>85.3911138191844</v>
      </c>
      <c r="G2560" s="41" t="n">
        <f aca="false">[3]Plan1!$C2555</f>
        <v>-1.48</v>
      </c>
      <c r="H2560" s="41" t="n">
        <f aca="false">$J$5 + G2560</f>
        <v>758.52</v>
      </c>
      <c r="I2560" s="47" t="n">
        <f aca="false">IF(H2560&gt;$J$5,$J$2+$J$1,(IF(H2560&gt;739.99,H2560^3*2498.244218-H2560^2*5471052.355142+H2560*3994605728.77515-972400879260.135,H2560^3*1396.138889-H2560^2*3002770.071427+H2560*2152080038.43115-513963640099.415)))-$J$1</f>
        <v>77232747.0217285</v>
      </c>
      <c r="J2560" s="47" t="n">
        <f aca="false">I2560*100/$J$2</f>
        <v>87.8219210577896</v>
      </c>
      <c r="L2560" s="41" t="n">
        <f aca="false">[4]Plan1!$C2555</f>
        <v>-1.4</v>
      </c>
      <c r="M2560" s="41" t="n">
        <f aca="false">$O$5 + L2560</f>
        <v>837.38</v>
      </c>
      <c r="N2560" s="47" t="n">
        <f aca="false">IF(M2560&gt;$O$5,$O$2+$O$1,(M2560^3*3270.5936-M2560^2*8015778.389801+M2560*6549018422.82398-1783686174686.87))-$O$1</f>
        <v>32265029.8476563</v>
      </c>
      <c r="O2560" s="41" t="n">
        <f aca="false">N2560*100/$O$2</f>
        <v>82.5469803801793</v>
      </c>
      <c r="R2560" s="47" t="n">
        <f aca="false">SUM(D2560,I2560,N2560)</f>
        <v>236712639.483398</v>
      </c>
      <c r="S2560" s="41" t="n">
        <f aca="false">R2560*100/$R$2</f>
        <v>85.7628520849275</v>
      </c>
      <c r="U2560" s="41" t="n">
        <f aca="false">[1]Plan1!$B2555</f>
        <v>32.29</v>
      </c>
    </row>
    <row r="2561" customFormat="false" ht="15" hidden="false" customHeight="false" outlineLevel="0" collapsed="false">
      <c r="A2561" s="46" t="n">
        <v>44559</v>
      </c>
      <c r="B2561" s="41" t="n">
        <f aca="false">[2]Plan1!$C2556</f>
        <v>-1.98</v>
      </c>
      <c r="C2561" s="41" t="n">
        <f aca="false">$E$5 + B2561</f>
        <v>779.02</v>
      </c>
      <c r="D2561" s="47" t="n">
        <f aca="false">IF(C2561&gt;$E$5,$E$2+$E$1,(IF(C2561&gt;764.99,C2561^3*3486.59308-C2561^2*7860012.00812+C2561*5908819377.96283-1481278321001.59,IF(C2561&gt;752.99,C2561^3*3588.471445-C2561^2*8028757.56264+C2561*5988077680.84934-1488767378546.26,C2561^3*899.851852-C2561^2*1969009.674601+C2561*1435480406.01138-348666163343.76))))-$E$1</f>
        <v>127318384.715576</v>
      </c>
      <c r="E2561" s="47" t="n">
        <f aca="false">D2561*100/$E$2</f>
        <v>85.4606015140628</v>
      </c>
      <c r="G2561" s="41" t="n">
        <f aca="false">[3]Plan1!$C2556</f>
        <v>-1.43</v>
      </c>
      <c r="H2561" s="41" t="n">
        <f aca="false">$J$5 + G2561</f>
        <v>758.57</v>
      </c>
      <c r="I2561" s="47" t="n">
        <f aca="false">IF(H2561&gt;$J$5,$J$2+$J$1,(IF(H2561&gt;739.99,H2561^3*2498.244218-H2561^2*5471052.355142+H2561*3994605728.77515-972400879260.135,H2561^3*1396.138889-H2561^2*3002770.071427+H2561*2152080038.43115-513963640099.415)))-$J$1</f>
        <v>77578997.5036621</v>
      </c>
      <c r="J2561" s="47" t="n">
        <f aca="false">I2561*100/$J$2</f>
        <v>88.2156450112059</v>
      </c>
      <c r="L2561" s="41" t="n">
        <f aca="false">[4]Plan1!$C2556</f>
        <v>-1.38</v>
      </c>
      <c r="M2561" s="41" t="n">
        <f aca="false">$O$5 + L2561</f>
        <v>837.4</v>
      </c>
      <c r="N2561" s="47" t="n">
        <f aca="false">IF(M2561&gt;$O$5,$O$2+$O$1,(M2561^3*3270.5936-M2561^2*8015778.389801+M2561*6549018422.82398-1783686174686.87))-$O$1</f>
        <v>32356825.1738281</v>
      </c>
      <c r="O2561" s="41" t="n">
        <f aca="false">N2561*100/$O$2</f>
        <v>82.7818299068737</v>
      </c>
      <c r="R2561" s="47" t="n">
        <f aca="false">SUM(D2561,I2561,N2561)</f>
        <v>237254207.393066</v>
      </c>
      <c r="S2561" s="41" t="n">
        <f aca="false">R2561*100/$R$2</f>
        <v>85.959066400446</v>
      </c>
      <c r="U2561" s="41" t="n">
        <f aca="false">[1]Plan1!$B2556</f>
        <v>38.43</v>
      </c>
    </row>
    <row r="2562" customFormat="false" ht="15" hidden="false" customHeight="false" outlineLevel="0" collapsed="false">
      <c r="A2562" s="46" t="n">
        <v>44560</v>
      </c>
      <c r="B2562" s="41" t="n">
        <f aca="false">[2]Plan1!$C2557</f>
        <v>-1.97</v>
      </c>
      <c r="C2562" s="41" t="n">
        <f aca="false">$E$5 + B2562</f>
        <v>779.03</v>
      </c>
      <c r="D2562" s="47" t="n">
        <f aca="false">IF(C2562&gt;$E$5,$E$2+$E$1,(IF(C2562&gt;764.99,C2562^3*3486.59308-C2562^2*7860012.00812+C2562*5908819377.96283-1481278321001.59,IF(C2562&gt;752.99,C2562^3*3588.471445-C2562^2*8028757.56264+C2562*5988077680.84934-1488767378546.26,C2562^3*899.851852-C2562^2*1969009.674601+C2562*1435480406.01138-348666163343.76))))-$E$1</f>
        <v>127421964.48999</v>
      </c>
      <c r="E2562" s="47" t="n">
        <f aca="false">D2562*100/$E$2</f>
        <v>85.5301279209984</v>
      </c>
      <c r="G2562" s="41" t="n">
        <f aca="false">[3]Plan1!$C2557</f>
        <v>-1.4</v>
      </c>
      <c r="H2562" s="41" t="n">
        <f aca="false">$J$5 + G2562</f>
        <v>758.6</v>
      </c>
      <c r="I2562" s="47" t="n">
        <f aca="false">IF(H2562&gt;$J$5,$J$2+$J$1,(IF(H2562&gt;739.99,H2562^3*2498.244218-H2562^2*5471052.355142+H2562*3994605728.77515-972400879260.135,H2562^3*1396.138889-H2562^2*3002770.071427+H2562*2152080038.43115-513963640099.415)))-$J$1</f>
        <v>77787261.8166504</v>
      </c>
      <c r="J2562" s="47" t="n">
        <f aca="false">I2562*100/$J$2</f>
        <v>88.4524638835071</v>
      </c>
      <c r="L2562" s="41" t="n">
        <f aca="false">[4]Plan1!$C2557</f>
        <v>-1.36</v>
      </c>
      <c r="M2562" s="41" t="n">
        <f aca="false">$O$5 + L2562</f>
        <v>837.42</v>
      </c>
      <c r="N2562" s="47" t="n">
        <f aca="false">IF(M2562&gt;$O$5,$O$2+$O$1,(M2562^3*3270.5936-M2562^2*8015778.389801+M2562*6549018422.82398-1783686174686.87))-$O$1</f>
        <v>32448780.9873047</v>
      </c>
      <c r="O2562" s="41" t="n">
        <f aca="false">N2562*100/$O$2</f>
        <v>83.0170900249251</v>
      </c>
      <c r="R2562" s="47" t="n">
        <f aca="false">SUM(D2562,I2562,N2562)</f>
        <v>237658007.293945</v>
      </c>
      <c r="S2562" s="41" t="n">
        <f aca="false">R2562*100/$R$2</f>
        <v>86.1053662822206</v>
      </c>
      <c r="U2562" s="41" t="n">
        <f aca="false">[1]Plan1!$B2557</f>
        <v>76.53</v>
      </c>
    </row>
    <row r="2563" customFormat="false" ht="15" hidden="false" customHeight="false" outlineLevel="0" collapsed="false">
      <c r="A2563" s="46" t="n">
        <v>44561</v>
      </c>
      <c r="B2563" s="41" t="n">
        <f aca="false">[2]Plan1!$C2558</f>
        <v>-1.8</v>
      </c>
      <c r="C2563" s="41" t="n">
        <f aca="false">$E$5 + B2563</f>
        <v>779.2</v>
      </c>
      <c r="D2563" s="47" t="n">
        <f aca="false">IF(C2563&gt;$E$5,$E$2+$E$1,(IF(C2563&gt;764.99,C2563^3*3486.59308-C2563^2*7860012.00812+C2563*5908819377.96283-1481278321001.59,IF(C2563&gt;752.99,C2563^3*3588.471445-C2563^2*8028757.56264+C2563*5988077680.84934-1488767378546.26,C2563^3*899.851852-C2563^2*1969009.674601+C2563*1435480406.01138-348666163343.76))))-$E$1</f>
        <v>129191664.915283</v>
      </c>
      <c r="E2563" s="47" t="n">
        <f aca="false">D2563*100/$E$2</f>
        <v>86.718013419099</v>
      </c>
      <c r="G2563" s="41" t="n">
        <f aca="false">[3]Plan1!$C2558</f>
        <v>-1.26</v>
      </c>
      <c r="H2563" s="41" t="n">
        <f aca="false">$J$5 + G2563</f>
        <v>758.74</v>
      </c>
      <c r="I2563" s="47" t="n">
        <f aca="false">IF(H2563&gt;$J$5,$J$2+$J$1,(IF(H2563&gt;739.99,H2563^3*2498.244218-H2563^2*5471052.355142+H2563*3994605728.77515-972400879260.135,H2563^3*1396.138889-H2563^2*3002770.071427+H2563*2152080038.43115-513963640099.415)))-$J$1</f>
        <v>78764272.4414063</v>
      </c>
      <c r="J2563" s="47" t="n">
        <f aca="false">I2563*100/$J$2</f>
        <v>89.5634298049419</v>
      </c>
      <c r="L2563" s="41" t="n">
        <f aca="false">[4]Plan1!$C2558</f>
        <v>-1.28</v>
      </c>
      <c r="M2563" s="41" t="n">
        <f aca="false">$O$5 + L2563</f>
        <v>837.5</v>
      </c>
      <c r="N2563" s="47" t="n">
        <f aca="false">IF(M2563&gt;$O$5,$O$2+$O$1,(M2563^3*3270.5936-M2563^2*8015778.389801+M2563*6549018422.82398-1783686174686.87))-$O$1</f>
        <v>32818212.2314453</v>
      </c>
      <c r="O2563" s="41" t="n">
        <f aca="false">N2563*100/$O$2</f>
        <v>83.9622443857266</v>
      </c>
      <c r="R2563" s="47" t="n">
        <f aca="false">SUM(D2563,I2563,N2563)</f>
        <v>240774149.588135</v>
      </c>
      <c r="S2563" s="41" t="n">
        <f aca="false">R2563*100/$R$2</f>
        <v>87.2343691577553</v>
      </c>
      <c r="U2563" s="41" t="n">
        <f aca="false">[1]Plan1!$B2558</f>
        <v>75.33</v>
      </c>
    </row>
    <row r="2564" customFormat="false" ht="15" hidden="false" customHeight="false" outlineLevel="0" collapsed="false">
      <c r="A2564" s="46" t="n">
        <v>44562</v>
      </c>
      <c r="B2564" s="41" t="n">
        <f aca="false">[2]Plan1!$C2559</f>
        <v>-1.6</v>
      </c>
      <c r="C2564" s="41" t="n">
        <f aca="false">$E$5 + B2564</f>
        <v>779.4</v>
      </c>
      <c r="D2564" s="47" t="n">
        <f aca="false">IF(C2564&gt;$E$5,$E$2+$E$1,(IF(C2564&gt;764.99,C2564^3*3486.59308-C2564^2*7860012.00812+C2564*5908819377.96283-1481278321001.59,IF(C2564&gt;752.99,C2564^3*3588.471445-C2564^2*8028757.56264+C2564*5988077680.84934-1488767378546.26,C2564^3*899.851852-C2564^2*1969009.674601+C2564*1435480406.01138-348666163343.76))))-$E$1</f>
        <v>131295151.505615</v>
      </c>
      <c r="E2564" s="47" t="n">
        <f aca="false">D2564*100/$E$2</f>
        <v>88.1299479931052</v>
      </c>
      <c r="G2564" s="41" t="n">
        <f aca="false">[3]Plan1!$C2559</f>
        <v>-1.12</v>
      </c>
      <c r="H2564" s="41" t="n">
        <f aca="false">$J$5 + G2564</f>
        <v>758.88</v>
      </c>
      <c r="I2564" s="47" t="n">
        <f aca="false">IF(H2564&gt;$J$5,$J$2+$J$1,(IF(H2564&gt;739.99,H2564^3*2498.244218-H2564^2*5471052.355142+H2564*3994605728.77515-972400879260.135,H2564^3*1396.138889-H2564^2*3002770.071427+H2564*2152080038.43115-513963640099.415)))-$J$1</f>
        <v>79749730.7084961</v>
      </c>
      <c r="J2564" s="47" t="n">
        <f aca="false">I2564*100/$J$2</f>
        <v>90.6840016022102</v>
      </c>
      <c r="L2564" s="41" t="n">
        <f aca="false">[4]Plan1!$C2559</f>
        <v>-1.22</v>
      </c>
      <c r="M2564" s="41" t="n">
        <f aca="false">$O$5 + L2564</f>
        <v>837.56</v>
      </c>
      <c r="N2564" s="47" t="n">
        <f aca="false">IF(M2564&gt;$O$5,$O$2+$O$1,(M2564^3*3270.5936-M2564^2*8015778.389801+M2564*6549018422.82398-1783686174686.87))-$O$1</f>
        <v>33096978.4521484</v>
      </c>
      <c r="O2564" s="41" t="n">
        <f aca="false">N2564*100/$O$2</f>
        <v>84.675440990834</v>
      </c>
      <c r="R2564" s="47" t="n">
        <f aca="false">SUM(D2564,I2564,N2564)</f>
        <v>244141860.66626</v>
      </c>
      <c r="S2564" s="41" t="n">
        <f aca="false">R2564*100/$R$2</f>
        <v>88.4545173834197</v>
      </c>
      <c r="U2564" s="41" t="n">
        <f aca="false">[1]Plan1!$B2559</f>
        <v>63.36</v>
      </c>
    </row>
    <row r="2565" customFormat="false" ht="15" hidden="false" customHeight="false" outlineLevel="0" collapsed="false">
      <c r="A2565" s="46" t="n">
        <v>44563</v>
      </c>
      <c r="B2565" s="41" t="n">
        <f aca="false">[2]Plan1!$C2560</f>
        <v>-1.42</v>
      </c>
      <c r="C2565" s="41" t="n">
        <f aca="false">$E$5 + B2565</f>
        <v>779.58</v>
      </c>
      <c r="D2565" s="47" t="n">
        <f aca="false">IF(C2565&gt;$E$5,$E$2+$E$1,(IF(C2565&gt;764.99,C2565^3*3486.59308-C2565^2*7860012.00812+C2565*5908819377.96283-1481278321001.59,IF(C2565&gt;752.99,C2565^3*3588.471445-C2565^2*8028757.56264+C2565*5988077680.84934-1488767378546.26,C2565^3*899.851852-C2565^2*1969009.674601+C2565*1435480406.01138-348666163343.76))))-$E$1</f>
        <v>133208280.718018</v>
      </c>
      <c r="E2565" s="47" t="n">
        <f aca="false">D2565*100/$E$2</f>
        <v>89.4141079644344</v>
      </c>
      <c r="G2565" s="41" t="n">
        <f aca="false">[3]Plan1!$C2560</f>
        <v>-1.03</v>
      </c>
      <c r="H2565" s="41" t="n">
        <f aca="false">$J$5 + G2565</f>
        <v>758.97</v>
      </c>
      <c r="I2565" s="47" t="n">
        <f aca="false">IF(H2565&gt;$J$5,$J$2+$J$1,(IF(H2565&gt;739.99,H2565^3*2498.244218-H2565^2*5471052.355142+H2565*3994605728.77515-972400879260.135,H2565^3*1396.138889-H2565^2*3002770.071427+H2565*2152080038.43115-513963640099.415)))-$J$1</f>
        <v>80387719.6010742</v>
      </c>
      <c r="J2565" s="47" t="n">
        <f aca="false">I2565*100/$J$2</f>
        <v>91.409463434404</v>
      </c>
      <c r="L2565" s="41" t="n">
        <f aca="false">[4]Plan1!$C2560</f>
        <v>-1.1</v>
      </c>
      <c r="M2565" s="41" t="n">
        <f aca="false">$O$5 + L2565</f>
        <v>837.68</v>
      </c>
      <c r="N2565" s="47" t="n">
        <f aca="false">IF(M2565&gt;$O$5,$O$2+$O$1,(M2565^3*3270.5936-M2565^2*8015778.389801+M2565*6549018422.82398-1783686174686.87))-$O$1</f>
        <v>33658882.1557617</v>
      </c>
      <c r="O2565" s="41" t="n">
        <f aca="false">N2565*100/$O$2</f>
        <v>86.1130176556231</v>
      </c>
      <c r="R2565" s="47" t="n">
        <f aca="false">SUM(D2565,I2565,N2565)</f>
        <v>247254882.474854</v>
      </c>
      <c r="S2565" s="41" t="n">
        <f aca="false">R2565*100/$R$2</f>
        <v>89.5823896824665</v>
      </c>
      <c r="U2565" s="41" t="n">
        <f aca="false">[1]Plan1!$B2560</f>
        <v>69.84</v>
      </c>
    </row>
    <row r="2566" customFormat="false" ht="15" hidden="false" customHeight="false" outlineLevel="0" collapsed="false">
      <c r="A2566" s="46" t="n">
        <v>44564</v>
      </c>
      <c r="B2566" s="41" t="n">
        <f aca="false">[2]Plan1!$C2561</f>
        <v>-1.23</v>
      </c>
      <c r="C2566" s="41" t="n">
        <f aca="false">$E$5 + B2566</f>
        <v>779.77</v>
      </c>
      <c r="D2566" s="47" t="n">
        <f aca="false">IF(C2566&gt;$E$5,$E$2+$E$1,(IF(C2566&gt;764.99,C2566^3*3486.59308-C2566^2*7860012.00812+C2566*5908819377.96283-1481278321001.59,IF(C2566&gt;752.99,C2566^3*3588.471445-C2566^2*8028757.56264+C2566*5988077680.84934-1488767378546.26,C2566^3*899.851852-C2566^2*1969009.674601+C2566*1435480406.01138-348666163343.76))))-$E$1</f>
        <v>135248381.193115</v>
      </c>
      <c r="E2566" s="47" t="n">
        <f aca="false">D2566*100/$E$2</f>
        <v>90.7834955367041</v>
      </c>
      <c r="G2566" s="41" t="n">
        <f aca="false">[3]Plan1!$C2561</f>
        <v>-0.87</v>
      </c>
      <c r="H2566" s="41" t="n">
        <f aca="false">$J$5 + G2566</f>
        <v>759.13</v>
      </c>
      <c r="I2566" s="47" t="n">
        <f aca="false">IF(H2566&gt;$J$5,$J$2+$J$1,(IF(H2566&gt;739.99,H2566^3*2498.244218-H2566^2*5471052.355142+H2566*3994605728.77515-972400879260.135,H2566^3*1396.138889-H2566^2*3002770.071427+H2566*2152080038.43115-513963640099.415)))-$J$1</f>
        <v>81530618.0681152</v>
      </c>
      <c r="J2566" s="47" t="n">
        <f aca="false">I2566*100/$J$2</f>
        <v>92.7090616336149</v>
      </c>
      <c r="L2566" s="41" t="n">
        <f aca="false">[4]Plan1!$C2561</f>
        <v>-0.98</v>
      </c>
      <c r="M2566" s="41" t="n">
        <f aca="false">$O$5 + L2566</f>
        <v>837.8</v>
      </c>
      <c r="N2566" s="47" t="n">
        <f aca="false">IF(M2566&gt;$O$5,$O$2+$O$1,(M2566^3*3270.5936-M2566^2*8015778.389801+M2566*6549018422.82398-1783686174686.87))-$O$1</f>
        <v>34226642.4560547</v>
      </c>
      <c r="O2566" s="41" t="n">
        <f aca="false">N2566*100/$O$2</f>
        <v>87.5655778605948</v>
      </c>
      <c r="R2566" s="47" t="n">
        <f aca="false">SUM(D2566,I2566,N2566)</f>
        <v>251005641.717285</v>
      </c>
      <c r="S2566" s="41" t="n">
        <f aca="false">R2566*100/$R$2</f>
        <v>90.9413192724405</v>
      </c>
      <c r="U2566" s="41" t="n">
        <f aca="false">[1]Plan1!$B2561</f>
        <v>96.93</v>
      </c>
    </row>
    <row r="2567" customFormat="false" ht="15" hidden="false" customHeight="false" outlineLevel="0" collapsed="false">
      <c r="A2567" s="46" t="n">
        <v>44565</v>
      </c>
      <c r="B2567" s="41" t="n">
        <f aca="false">[2]Plan1!$C2562</f>
        <v>-1.04</v>
      </c>
      <c r="C2567" s="41" t="n">
        <f aca="false">$E$5 + B2567</f>
        <v>779.96</v>
      </c>
      <c r="D2567" s="47" t="n">
        <f aca="false">IF(C2567&gt;$E$5,$E$2+$E$1,(IF(C2567&gt;764.99,C2567^3*3486.59308-C2567^2*7860012.00812+C2567*5908819377.96283-1481278321001.59,IF(C2567&gt;752.99,C2567^3*3588.471445-C2567^2*8028757.56264+C2567*5988077680.84934-1488767378546.26,C2567^3*899.851852-C2567^2*1969009.674601+C2567*1435480406.01138-348666163343.76))))-$E$1</f>
        <v>137309868.034912</v>
      </c>
      <c r="E2567" s="47" t="n">
        <f aca="false">D2567*100/$E$2</f>
        <v>92.1672383944764</v>
      </c>
      <c r="G2567" s="41" t="n">
        <f aca="false">[3]Plan1!$C2562</f>
        <v>-0.71</v>
      </c>
      <c r="H2567" s="41" t="n">
        <f aca="false">$J$5 + G2567</f>
        <v>759.29</v>
      </c>
      <c r="I2567" s="47" t="n">
        <f aca="false">IF(H2567&gt;$J$5,$J$2+$J$1,(IF(H2567&gt;739.99,H2567^3*2498.244218-H2567^2*5471052.355142+H2567*3994605728.77515-972400879260.135,H2567^3*1396.138889-H2567^2*3002770.071427+H2567*2152080038.43115-513963640099.415)))-$J$1</f>
        <v>82684699.8461914</v>
      </c>
      <c r="J2567" s="47" t="n">
        <f aca="false">I2567*100/$J$2</f>
        <v>94.0213764575318</v>
      </c>
      <c r="L2567" s="41" t="n">
        <f aca="false">[4]Plan1!$C2562</f>
        <v>-0.9</v>
      </c>
      <c r="M2567" s="41" t="n">
        <f aca="false">$O$5 + L2567</f>
        <v>837.88</v>
      </c>
      <c r="N2567" s="47" t="n">
        <f aca="false">IF(M2567&gt;$O$5,$O$2+$O$1,(M2567^3*3270.5936-M2567^2*8015778.389801+M2567*6549018422.82398-1783686174686.87))-$O$1</f>
        <v>34608419.7363281</v>
      </c>
      <c r="O2567" s="41" t="n">
        <f aca="false">N2567*100/$O$2</f>
        <v>88.5423183692238</v>
      </c>
      <c r="R2567" s="47" t="n">
        <f aca="false">SUM(D2567,I2567,N2567)</f>
        <v>254602987.617432</v>
      </c>
      <c r="S2567" s="41" t="n">
        <f aca="false">R2567*100/$R$2</f>
        <v>92.2446660012248</v>
      </c>
      <c r="U2567" s="41" t="n">
        <f aca="false">[1]Plan1!$B2562</f>
        <v>87.15</v>
      </c>
    </row>
    <row r="2568" customFormat="false" ht="15" hidden="false" customHeight="false" outlineLevel="0" collapsed="false">
      <c r="A2568" s="46" t="n">
        <v>44566</v>
      </c>
      <c r="B2568" s="41" t="n">
        <f aca="false">[2]Plan1!$C2563</f>
        <v>-0.93</v>
      </c>
      <c r="C2568" s="41" t="n">
        <f aca="false">$E$5 + B2568</f>
        <v>780.07</v>
      </c>
      <c r="D2568" s="47" t="n">
        <f aca="false">IF(C2568&gt;$E$5,$E$2+$E$1,(IF(C2568&gt;764.99,C2568^3*3486.59308-C2568^2*7860012.00812+C2568*5908819377.96283-1481278321001.59,IF(C2568&gt;752.99,C2568^3*3588.471445-C2568^2*8028757.56264+C2568*5988077680.84934-1488767378546.26,C2568^3*899.851852-C2568^2*1969009.674601+C2568*1435480406.01138-348666163343.76))))-$E$1</f>
        <v>138513191.72583</v>
      </c>
      <c r="E2568" s="47" t="n">
        <f aca="false">D2568*100/$E$2</f>
        <v>92.9749518026516</v>
      </c>
      <c r="G2568" s="41" t="n">
        <f aca="false">[3]Plan1!$C2563</f>
        <v>-0.63</v>
      </c>
      <c r="H2568" s="41" t="n">
        <f aca="false">$J$5 + G2568</f>
        <v>759.37</v>
      </c>
      <c r="I2568" s="47" t="n">
        <f aca="false">IF(H2568&gt;$J$5,$J$2+$J$1,(IF(H2568&gt;739.99,H2568^3*2498.244218-H2568^2*5471052.355142+H2568*3994605728.77515-972400879260.135,H2568^3*1396.138889-H2568^2*3002770.071427+H2568*2152080038.43115-513963640099.415)))-$J$1</f>
        <v>83265953.6628418</v>
      </c>
      <c r="J2568" s="47" t="n">
        <f aca="false">I2568*100/$J$2</f>
        <v>94.6823244202664</v>
      </c>
      <c r="L2568" s="41" t="n">
        <f aca="false">[4]Plan1!$C2563</f>
        <v>-0.88</v>
      </c>
      <c r="M2568" s="41" t="n">
        <f aca="false">$O$5 + L2568</f>
        <v>837.9</v>
      </c>
      <c r="N2568" s="47" t="n">
        <f aca="false">IF(M2568&gt;$O$5,$O$2+$O$1,(M2568^3*3270.5936-M2568^2*8015778.389801+M2568*6549018422.82398-1783686174686.87))-$O$1</f>
        <v>34704274.296875</v>
      </c>
      <c r="O2568" s="41" t="n">
        <f aca="false">N2568*100/$O$2</f>
        <v>88.787553057249</v>
      </c>
      <c r="R2568" s="47" t="n">
        <f aca="false">SUM(D2568,I2568,N2568)</f>
        <v>256483419.685547</v>
      </c>
      <c r="S2568" s="41" t="n">
        <f aca="false">R2568*100/$R$2</f>
        <v>92.9259613374834</v>
      </c>
      <c r="U2568" s="41" t="n">
        <f aca="false">[1]Plan1!$B2563</f>
        <v>62.61</v>
      </c>
    </row>
    <row r="2569" customFormat="false" ht="15" hidden="false" customHeight="false" outlineLevel="0" collapsed="false">
      <c r="A2569" s="46" t="n">
        <v>44567</v>
      </c>
      <c r="B2569" s="41" t="n">
        <f aca="false">[2]Plan1!$C2564</f>
        <v>-0.75</v>
      </c>
      <c r="C2569" s="41" t="n">
        <f aca="false">$E$5 + B2569</f>
        <v>780.25</v>
      </c>
      <c r="D2569" s="47" t="n">
        <f aca="false">IF(C2569&gt;$E$5,$E$2+$E$1,(IF(C2569&gt;764.99,C2569^3*3486.59308-C2569^2*7860012.00812+C2569*5908819377.96283-1481278321001.59,IF(C2569&gt;752.99,C2569^3*3588.471445-C2569^2*8028757.56264+C2569*5988077680.84934-1488767378546.26,C2569^3*899.851852-C2569^2*1969009.674601+C2569*1435480406.01138-348666163343.76))))-$E$1</f>
        <v>140497905.562256</v>
      </c>
      <c r="E2569" s="47" t="n">
        <f aca="false">D2569*100/$E$2</f>
        <v>94.3071619046973</v>
      </c>
      <c r="G2569" s="41" t="n">
        <f aca="false">[3]Plan1!$C2564</f>
        <v>-0.5</v>
      </c>
      <c r="H2569" s="41" t="n">
        <f aca="false">$J$5 + G2569</f>
        <v>759.5</v>
      </c>
      <c r="I2569" s="47" t="n">
        <f aca="false">IF(H2569&gt;$J$5,$J$2+$J$1,(IF(H2569&gt;739.99,H2569^3*2498.244218-H2569^2*5471052.355142+H2569*3994605728.77515-972400879260.135,H2569^3*1396.138889-H2569^2*3002770.071427+H2569*2152080038.43115-513963640099.415)))-$J$1</f>
        <v>84216506.6071777</v>
      </c>
      <c r="J2569" s="47" t="n">
        <f aca="false">I2569*100/$J$2</f>
        <v>95.7632051199421</v>
      </c>
      <c r="L2569" s="41" t="n">
        <f aca="false">[4]Plan1!$C2564</f>
        <v>-0.82</v>
      </c>
      <c r="M2569" s="41" t="n">
        <f aca="false">$O$5 + L2569</f>
        <v>837.96</v>
      </c>
      <c r="N2569" s="47" t="n">
        <f aca="false">IF(M2569&gt;$O$5,$O$2+$O$1,(M2569^3*3270.5936-M2569^2*8015778.389801+M2569*6549018422.82398-1783686174686.87))-$O$1</f>
        <v>34992825.0664063</v>
      </c>
      <c r="O2569" s="41" t="n">
        <f aca="false">N2569*100/$O$2</f>
        <v>89.5257824909004</v>
      </c>
      <c r="R2569" s="47" t="n">
        <f aca="false">SUM(D2569,I2569,N2569)</f>
        <v>259707237.23584</v>
      </c>
      <c r="S2569" s="41" t="n">
        <f aca="false">R2569*100/$R$2</f>
        <v>94.0939758056503</v>
      </c>
      <c r="U2569" s="41" t="n">
        <f aca="false">[1]Plan1!$B2564</f>
        <v>68.68</v>
      </c>
    </row>
    <row r="2570" customFormat="false" ht="15" hidden="false" customHeight="false" outlineLevel="0" collapsed="false">
      <c r="A2570" s="46" t="n">
        <v>44568</v>
      </c>
      <c r="B2570" s="41" t="n">
        <f aca="false">[2]Plan1!$C2565</f>
        <v>-0.38</v>
      </c>
      <c r="C2570" s="41" t="n">
        <f aca="false">$E$5 + B2570</f>
        <v>780.62</v>
      </c>
      <c r="D2570" s="47" t="n">
        <f aca="false">IF(C2570&gt;$E$5,$E$2+$E$1,(IF(C2570&gt;764.99,C2570^3*3486.59308-C2570^2*7860012.00812+C2570*5908819377.96283-1481278321001.59,IF(C2570&gt;752.99,C2570^3*3588.471445-C2570^2*8028757.56264+C2570*5988077680.84934-1488767378546.26,C2570^3*899.851852-C2570^2*1969009.674601+C2570*1435480406.01138-348666163343.76))))-$E$1</f>
        <v>144639030.379639</v>
      </c>
      <c r="E2570" s="47" t="n">
        <f aca="false">D2570*100/$E$2</f>
        <v>97.0868313030246</v>
      </c>
      <c r="G2570" s="41" t="n">
        <f aca="false">[3]Plan1!$C2565</f>
        <v>-0.33</v>
      </c>
      <c r="H2570" s="41" t="n">
        <f aca="false">$J$5 + G2570</f>
        <v>759.67</v>
      </c>
      <c r="I2570" s="47" t="n">
        <f aca="false">IF(H2570&gt;$J$5,$J$2+$J$1,(IF(H2570&gt;739.99,H2570^3*2498.244218-H2570^2*5471052.355142+H2570*3994605728.77515-972400879260.135,H2570^3*1396.138889-H2570^2*3002770.071427+H2570*2152080038.43115-513963640099.415)))-$J$1</f>
        <v>85470823.5300293</v>
      </c>
      <c r="J2570" s="47" t="n">
        <f aca="false">I2570*100/$J$2</f>
        <v>97.1894980595047</v>
      </c>
      <c r="L2570" s="41" t="n">
        <f aca="false">[4]Plan1!$C2565</f>
        <v>-0.76</v>
      </c>
      <c r="M2570" s="41" t="n">
        <f aca="false">$O$5 + L2570</f>
        <v>838.02</v>
      </c>
      <c r="N2570" s="47" t="n">
        <f aca="false">IF(M2570&gt;$O$5,$O$2+$O$1,(M2570^3*3270.5936-M2570^2*8015778.389801+M2570*6549018422.82398-1783686174686.87))-$O$1</f>
        <v>35282859.7680664</v>
      </c>
      <c r="O2570" s="41" t="n">
        <f aca="false">N2570*100/$O$2</f>
        <v>90.2678084223983</v>
      </c>
      <c r="R2570" s="47" t="n">
        <f aca="false">SUM(D2570,I2570,N2570)</f>
        <v>265392713.677734</v>
      </c>
      <c r="S2570" s="41" t="n">
        <f aca="false">R2570*100/$R$2</f>
        <v>96.1538686621648</v>
      </c>
      <c r="U2570" s="41" t="n">
        <f aca="false">[1]Plan1!$B2565</f>
        <v>183.64</v>
      </c>
    </row>
    <row r="2571" customFormat="false" ht="15" hidden="false" customHeight="false" outlineLevel="0" collapsed="false">
      <c r="A2571" s="46" t="n">
        <v>44569</v>
      </c>
      <c r="B2571" s="41" t="n">
        <f aca="false">[2]Plan1!$C2566</f>
        <v>0</v>
      </c>
      <c r="C2571" s="41" t="n">
        <f aca="false">$E$5 + B2571</f>
        <v>781</v>
      </c>
      <c r="D2571" s="47" t="n">
        <f aca="false">IF(C2571&gt;$E$5,$E$2+$E$1,(IF(C2571&gt;764.99,C2571^3*3486.59308-C2571^2*7860012.00812+C2571*5908819377.96283-1481278321001.59,IF(C2571&gt;752.99,C2571^3*3588.471445-C2571^2*8028757.56264+C2571*5988077680.84934-1488767378546.26,C2571^3*899.851852-C2571^2*1969009.674601+C2571*1435480406.01138-348666163343.76))))-$E$1</f>
        <v>148979041.172119</v>
      </c>
      <c r="E2571" s="47" t="n">
        <f aca="false">D2571*100/$E$2</f>
        <v>100</v>
      </c>
      <c r="G2571" s="41" t="n">
        <f aca="false">[3]Plan1!$C2566</f>
        <v>0</v>
      </c>
      <c r="H2571" s="41" t="n">
        <f aca="false">$J$5 + G2571</f>
        <v>760</v>
      </c>
      <c r="I2571" s="47" t="n">
        <f aca="false">IF(H2571&gt;$J$5,$J$2+$J$1,(IF(H2571&gt;739.99,H2571^3*2498.244218-H2571^2*5471052.355142+H2571*3994605728.77515-972400879260.135,H2571^3*1396.138889-H2571^2*3002770.071427+H2571*2152080038.43115-513963640099.415)))-$J$1</f>
        <v>87942447.7277832</v>
      </c>
      <c r="J2571" s="47" t="n">
        <f aca="false">I2571*100/$J$2</f>
        <v>99.9999999974793</v>
      </c>
      <c r="L2571" s="41" t="n">
        <f aca="false">[4]Plan1!$C2566</f>
        <v>-0.62</v>
      </c>
      <c r="M2571" s="41" t="n">
        <f aca="false">$O$5 + L2571</f>
        <v>838.16</v>
      </c>
      <c r="N2571" s="47" t="n">
        <f aca="false">IF(M2571&gt;$O$5,$O$2+$O$1,(M2571^3*3270.5936-M2571^2*8015778.389801+M2571*6549018422.82398-1783686174686.87))-$O$1</f>
        <v>35965402.0527344</v>
      </c>
      <c r="O2571" s="41" t="n">
        <f aca="false">N2571*100/$O$2</f>
        <v>92.0140273116153</v>
      </c>
      <c r="R2571" s="47" t="n">
        <f aca="false">SUM(D2571,I2571,N2571)</f>
        <v>272886890.952637</v>
      </c>
      <c r="S2571" s="41" t="n">
        <f aca="false">R2571*100/$R$2</f>
        <v>98.8690680639726</v>
      </c>
      <c r="U2571" s="41" t="n">
        <f aca="false">[1]Plan1!$B2566</f>
        <v>365.11</v>
      </c>
    </row>
    <row r="2572" customFormat="false" ht="15" hidden="false" customHeight="false" outlineLevel="0" collapsed="false">
      <c r="A2572" s="46" t="n">
        <v>44570</v>
      </c>
      <c r="B2572" s="41" t="n">
        <f aca="false">[2]Plan1!$C2567</f>
        <v>0</v>
      </c>
      <c r="C2572" s="41" t="n">
        <f aca="false">$E$5 + B2572</f>
        <v>781</v>
      </c>
      <c r="D2572" s="47" t="n">
        <f aca="false">IF(C2572&gt;$E$5,$E$2+$E$1,(IF(C2572&gt;764.99,C2572^3*3486.59308-C2572^2*7860012.00812+C2572*5908819377.96283-1481278321001.59,IF(C2572&gt;752.99,C2572^3*3588.471445-C2572^2*8028757.56264+C2572*5988077680.84934-1488767378546.26,C2572^3*899.851852-C2572^2*1969009.674601+C2572*1435480406.01138-348666163343.76))))-$E$1</f>
        <v>148979041.172119</v>
      </c>
      <c r="E2572" s="47" t="n">
        <f aca="false">D2572*100/$E$2</f>
        <v>100</v>
      </c>
      <c r="G2572" s="41" t="n">
        <f aca="false">[3]Plan1!$C2567</f>
        <v>0</v>
      </c>
      <c r="H2572" s="41" t="n">
        <f aca="false">$J$5 + G2572</f>
        <v>760</v>
      </c>
      <c r="I2572" s="47" t="n">
        <f aca="false">IF(H2572&gt;$J$5,$J$2+$J$1,(IF(H2572&gt;739.99,H2572^3*2498.244218-H2572^2*5471052.355142+H2572*3994605728.77515-972400879260.135,H2572^3*1396.138889-H2572^2*3002770.071427+H2572*2152080038.43115-513963640099.415)))-$J$1</f>
        <v>87942447.7277832</v>
      </c>
      <c r="J2572" s="47" t="n">
        <f aca="false">I2572*100/$J$2</f>
        <v>99.9999999974793</v>
      </c>
      <c r="L2572" s="41" t="n">
        <f aca="false">[4]Plan1!$C2567</f>
        <v>0</v>
      </c>
      <c r="M2572" s="41" t="n">
        <f aca="false">$O$5 + L2572</f>
        <v>838.78</v>
      </c>
      <c r="N2572" s="47" t="n">
        <f aca="false">IF(M2572&gt;$O$5,$O$2+$O$1,(M2572^3*3270.5936-M2572^2*8015778.389801+M2572*6549018422.82398-1783686174686.87))-$O$1</f>
        <v>39086868.7128906</v>
      </c>
      <c r="O2572" s="41" t="n">
        <f aca="false">N2572*100/$O$2</f>
        <v>100</v>
      </c>
      <c r="R2572" s="47" t="n">
        <f aca="false">SUM(D2572,I2572,N2572)</f>
        <v>276008357.612793</v>
      </c>
      <c r="S2572" s="41" t="n">
        <f aca="false">R2572*100/$R$2</f>
        <v>99.9999999991969</v>
      </c>
      <c r="U2572" s="41" t="n">
        <f aca="false">[1]Plan1!$B2567</f>
        <v>530.63</v>
      </c>
    </row>
    <row r="2573" customFormat="false" ht="15" hidden="false" customHeight="false" outlineLevel="0" collapsed="false">
      <c r="A2573" s="46" t="n">
        <v>44571</v>
      </c>
      <c r="B2573" s="41" t="n">
        <f aca="false">[2]Plan1!$C2568</f>
        <v>0</v>
      </c>
      <c r="C2573" s="41" t="n">
        <f aca="false">$E$5 + B2573</f>
        <v>781</v>
      </c>
      <c r="D2573" s="47" t="n">
        <f aca="false">IF(C2573&gt;$E$5,$E$2+$E$1,(IF(C2573&gt;764.99,C2573^3*3486.59308-C2573^2*7860012.00812+C2573*5908819377.96283-1481278321001.59,IF(C2573&gt;752.99,C2573^3*3588.471445-C2573^2*8028757.56264+C2573*5988077680.84934-1488767378546.26,C2573^3*899.851852-C2573^2*1969009.674601+C2573*1435480406.01138-348666163343.76))))-$E$1</f>
        <v>148979041.172119</v>
      </c>
      <c r="E2573" s="47" t="n">
        <f aca="false">D2573*100/$E$2</f>
        <v>100</v>
      </c>
      <c r="G2573" s="41" t="n">
        <f aca="false">[3]Plan1!$C2568</f>
        <v>0</v>
      </c>
      <c r="H2573" s="41" t="n">
        <f aca="false">$J$5 + G2573</f>
        <v>760</v>
      </c>
      <c r="I2573" s="47" t="n">
        <f aca="false">IF(H2573&gt;$J$5,$J$2+$J$1,(IF(H2573&gt;739.99,H2573^3*2498.244218-H2573^2*5471052.355142+H2573*3994605728.77515-972400879260.135,H2573^3*1396.138889-H2573^2*3002770.071427+H2573*2152080038.43115-513963640099.415)))-$J$1</f>
        <v>87942447.7277832</v>
      </c>
      <c r="J2573" s="47" t="n">
        <f aca="false">I2573*100/$J$2</f>
        <v>99.9999999974793</v>
      </c>
      <c r="L2573" s="41" t="n">
        <f aca="false">[4]Plan1!$C2568</f>
        <v>0</v>
      </c>
      <c r="M2573" s="41" t="n">
        <f aca="false">$O$5 + L2573</f>
        <v>838.78</v>
      </c>
      <c r="N2573" s="47" t="n">
        <f aca="false">IF(M2573&gt;$O$5,$O$2+$O$1,(M2573^3*3270.5936-M2573^2*8015778.389801+M2573*6549018422.82398-1783686174686.87))-$O$1</f>
        <v>39086868.7128906</v>
      </c>
      <c r="O2573" s="41" t="n">
        <f aca="false">N2573*100/$O$2</f>
        <v>100</v>
      </c>
      <c r="R2573" s="47" t="n">
        <f aca="false">SUM(D2573,I2573,N2573)</f>
        <v>276008357.612793</v>
      </c>
      <c r="S2573" s="41" t="n">
        <f aca="false">R2573*100/$R$2</f>
        <v>99.9999999991969</v>
      </c>
      <c r="U2573" s="41" t="n">
        <f aca="false">[1]Plan1!$B2568</f>
        <v>455.56</v>
      </c>
    </row>
    <row r="2574" customFormat="false" ht="15" hidden="false" customHeight="false" outlineLevel="0" collapsed="false">
      <c r="A2574" s="46" t="n">
        <v>44572</v>
      </c>
      <c r="B2574" s="41" t="n">
        <f aca="false">[2]Plan1!$C2569</f>
        <v>0</v>
      </c>
      <c r="C2574" s="41" t="n">
        <f aca="false">$E$5 + B2574</f>
        <v>781</v>
      </c>
      <c r="D2574" s="47" t="n">
        <f aca="false">IF(C2574&gt;$E$5,$E$2+$E$1,(IF(C2574&gt;764.99,C2574^3*3486.59308-C2574^2*7860012.00812+C2574*5908819377.96283-1481278321001.59,IF(C2574&gt;752.99,C2574^3*3588.471445-C2574^2*8028757.56264+C2574*5988077680.84934-1488767378546.26,C2574^3*899.851852-C2574^2*1969009.674601+C2574*1435480406.01138-348666163343.76))))-$E$1</f>
        <v>148979041.172119</v>
      </c>
      <c r="E2574" s="47" t="n">
        <f aca="false">D2574*100/$E$2</f>
        <v>100</v>
      </c>
      <c r="G2574" s="41" t="n">
        <f aca="false">[3]Plan1!$C2569</f>
        <v>0</v>
      </c>
      <c r="H2574" s="41" t="n">
        <f aca="false">$J$5 + G2574</f>
        <v>760</v>
      </c>
      <c r="I2574" s="47" t="n">
        <f aca="false">IF(H2574&gt;$J$5,$J$2+$J$1,(IF(H2574&gt;739.99,H2574^3*2498.244218-H2574^2*5471052.355142+H2574*3994605728.77515-972400879260.135,H2574^3*1396.138889-H2574^2*3002770.071427+H2574*2152080038.43115-513963640099.415)))-$J$1</f>
        <v>87942447.7277832</v>
      </c>
      <c r="J2574" s="47" t="n">
        <f aca="false">I2574*100/$J$2</f>
        <v>99.9999999974793</v>
      </c>
      <c r="L2574" s="41" t="n">
        <f aca="false">[4]Plan1!$C2569</f>
        <v>0</v>
      </c>
      <c r="M2574" s="41" t="n">
        <f aca="false">$O$5 + L2574</f>
        <v>838.78</v>
      </c>
      <c r="N2574" s="47" t="n">
        <f aca="false">IF(M2574&gt;$O$5,$O$2+$O$1,(M2574^3*3270.5936-M2574^2*8015778.389801+M2574*6549018422.82398-1783686174686.87))-$O$1</f>
        <v>39086868.7128906</v>
      </c>
      <c r="O2574" s="41" t="n">
        <f aca="false">N2574*100/$O$2</f>
        <v>100</v>
      </c>
      <c r="R2574" s="47" t="n">
        <f aca="false">SUM(D2574,I2574,N2574)</f>
        <v>276008357.612793</v>
      </c>
      <c r="S2574" s="41" t="n">
        <f aca="false">R2574*100/$R$2</f>
        <v>99.9999999991969</v>
      </c>
      <c r="U2574" s="41" t="n">
        <f aca="false">[1]Plan1!$B2569</f>
        <v>455.46</v>
      </c>
    </row>
    <row r="2575" customFormat="false" ht="15" hidden="false" customHeight="false" outlineLevel="0" collapsed="false">
      <c r="A2575" s="46" t="n">
        <v>44573</v>
      </c>
      <c r="B2575" s="41" t="n">
        <f aca="false">[2]Plan1!$C2570</f>
        <v>0</v>
      </c>
      <c r="C2575" s="41" t="n">
        <f aca="false">$E$5 + B2575</f>
        <v>781</v>
      </c>
      <c r="D2575" s="47" t="n">
        <f aca="false">IF(C2575&gt;$E$5,$E$2+$E$1,(IF(C2575&gt;764.99,C2575^3*3486.59308-C2575^2*7860012.00812+C2575*5908819377.96283-1481278321001.59,IF(C2575&gt;752.99,C2575^3*3588.471445-C2575^2*8028757.56264+C2575*5988077680.84934-1488767378546.26,C2575^3*899.851852-C2575^2*1969009.674601+C2575*1435480406.01138-348666163343.76))))-$E$1</f>
        <v>148979041.172119</v>
      </c>
      <c r="E2575" s="47" t="n">
        <f aca="false">D2575*100/$E$2</f>
        <v>100</v>
      </c>
      <c r="G2575" s="41" t="n">
        <f aca="false">[3]Plan1!$C2570</f>
        <v>0</v>
      </c>
      <c r="H2575" s="41" t="n">
        <f aca="false">$J$5 + G2575</f>
        <v>760</v>
      </c>
      <c r="I2575" s="47" t="n">
        <f aca="false">IF(H2575&gt;$J$5,$J$2+$J$1,(IF(H2575&gt;739.99,H2575^3*2498.244218-H2575^2*5471052.355142+H2575*3994605728.77515-972400879260.135,H2575^3*1396.138889-H2575^2*3002770.071427+H2575*2152080038.43115-513963640099.415)))-$J$1</f>
        <v>87942447.7277832</v>
      </c>
      <c r="J2575" s="47" t="n">
        <f aca="false">I2575*100/$J$2</f>
        <v>99.9999999974793</v>
      </c>
      <c r="L2575" s="41" t="n">
        <f aca="false">[4]Plan1!$C2570</f>
        <v>0</v>
      </c>
      <c r="M2575" s="41" t="n">
        <f aca="false">$O$5 + L2575</f>
        <v>838.78</v>
      </c>
      <c r="N2575" s="47" t="n">
        <f aca="false">IF(M2575&gt;$O$5,$O$2+$O$1,(M2575^3*3270.5936-M2575^2*8015778.389801+M2575*6549018422.82398-1783686174686.87))-$O$1</f>
        <v>39086868.7128906</v>
      </c>
      <c r="O2575" s="41" t="n">
        <f aca="false">N2575*100/$O$2</f>
        <v>100</v>
      </c>
      <c r="R2575" s="47" t="n">
        <f aca="false">SUM(D2575,I2575,N2575)</f>
        <v>276008357.612793</v>
      </c>
      <c r="S2575" s="41" t="n">
        <f aca="false">R2575*100/$R$2</f>
        <v>99.9999999991969</v>
      </c>
      <c r="U2575" s="41" t="n">
        <f aca="false">[1]Plan1!$B2570</f>
        <v>225.44</v>
      </c>
    </row>
    <row r="2576" customFormat="false" ht="15" hidden="false" customHeight="false" outlineLevel="0" collapsed="false">
      <c r="A2576" s="46" t="n">
        <v>44574</v>
      </c>
      <c r="B2576" s="41" t="n">
        <f aca="false">[2]Plan1!$C2571</f>
        <v>0</v>
      </c>
      <c r="C2576" s="41" t="n">
        <f aca="false">$E$5 + B2576</f>
        <v>781</v>
      </c>
      <c r="D2576" s="47" t="n">
        <f aca="false">IF(C2576&gt;$E$5,$E$2+$E$1,(IF(C2576&gt;764.99,C2576^3*3486.59308-C2576^2*7860012.00812+C2576*5908819377.96283-1481278321001.59,IF(C2576&gt;752.99,C2576^3*3588.471445-C2576^2*8028757.56264+C2576*5988077680.84934-1488767378546.26,C2576^3*899.851852-C2576^2*1969009.674601+C2576*1435480406.01138-348666163343.76))))-$E$1</f>
        <v>148979041.172119</v>
      </c>
      <c r="E2576" s="47" t="n">
        <f aca="false">D2576*100/$E$2</f>
        <v>100</v>
      </c>
      <c r="G2576" s="41" t="n">
        <f aca="false">[3]Plan1!$C2571</f>
        <v>0</v>
      </c>
      <c r="H2576" s="41" t="n">
        <f aca="false">$J$5 + G2576</f>
        <v>760</v>
      </c>
      <c r="I2576" s="47" t="n">
        <f aca="false">IF(H2576&gt;$J$5,$J$2+$J$1,(IF(H2576&gt;739.99,H2576^3*2498.244218-H2576^2*5471052.355142+H2576*3994605728.77515-972400879260.135,H2576^3*1396.138889-H2576^2*3002770.071427+H2576*2152080038.43115-513963640099.415)))-$J$1</f>
        <v>87942447.7277832</v>
      </c>
      <c r="J2576" s="47" t="n">
        <f aca="false">I2576*100/$J$2</f>
        <v>99.9999999974793</v>
      </c>
      <c r="L2576" s="41" t="n">
        <f aca="false">[4]Plan1!$C2571</f>
        <v>0</v>
      </c>
      <c r="M2576" s="41" t="n">
        <f aca="false">$O$5 + L2576</f>
        <v>838.78</v>
      </c>
      <c r="N2576" s="47" t="n">
        <f aca="false">IF(M2576&gt;$O$5,$O$2+$O$1,(M2576^3*3270.5936-M2576^2*8015778.389801+M2576*6549018422.82398-1783686174686.87))-$O$1</f>
        <v>39086868.7128906</v>
      </c>
      <c r="O2576" s="41" t="n">
        <f aca="false">N2576*100/$O$2</f>
        <v>100</v>
      </c>
      <c r="R2576" s="47" t="n">
        <f aca="false">SUM(D2576,I2576,N2576)</f>
        <v>276008357.612793</v>
      </c>
      <c r="S2576" s="41" t="n">
        <f aca="false">R2576*100/$R$2</f>
        <v>99.9999999991969</v>
      </c>
      <c r="U2576" s="41" t="n">
        <f aca="false">[1]Plan1!$B2571</f>
        <v>113.39</v>
      </c>
    </row>
    <row r="2577" customFormat="false" ht="15" hidden="false" customHeight="false" outlineLevel="0" collapsed="false">
      <c r="A2577" s="46" t="n">
        <v>44575</v>
      </c>
      <c r="B2577" s="41" t="n">
        <f aca="false">[2]Plan1!$C2572</f>
        <v>0</v>
      </c>
      <c r="C2577" s="41" t="n">
        <f aca="false">$E$5 + B2577</f>
        <v>781</v>
      </c>
      <c r="D2577" s="47" t="n">
        <f aca="false">IF(C2577&gt;$E$5,$E$2+$E$1,(IF(C2577&gt;764.99,C2577^3*3486.59308-C2577^2*7860012.00812+C2577*5908819377.96283-1481278321001.59,IF(C2577&gt;752.99,C2577^3*3588.471445-C2577^2*8028757.56264+C2577*5988077680.84934-1488767378546.26,C2577^3*899.851852-C2577^2*1969009.674601+C2577*1435480406.01138-348666163343.76))))-$E$1</f>
        <v>148979041.172119</v>
      </c>
      <c r="E2577" s="47" t="n">
        <f aca="false">D2577*100/$E$2</f>
        <v>100</v>
      </c>
      <c r="G2577" s="41" t="n">
        <f aca="false">[3]Plan1!$C2572</f>
        <v>0</v>
      </c>
      <c r="H2577" s="41" t="n">
        <f aca="false">$J$5 + G2577</f>
        <v>760</v>
      </c>
      <c r="I2577" s="47" t="n">
        <f aca="false">IF(H2577&gt;$J$5,$J$2+$J$1,(IF(H2577&gt;739.99,H2577^3*2498.244218-H2577^2*5471052.355142+H2577*3994605728.77515-972400879260.135,H2577^3*1396.138889-H2577^2*3002770.071427+H2577*2152080038.43115-513963640099.415)))-$J$1</f>
        <v>87942447.7277832</v>
      </c>
      <c r="J2577" s="47" t="n">
        <f aca="false">I2577*100/$J$2</f>
        <v>99.9999999974793</v>
      </c>
      <c r="L2577" s="41" t="n">
        <f aca="false">[4]Plan1!$C2572</f>
        <v>0</v>
      </c>
      <c r="M2577" s="41" t="n">
        <f aca="false">$O$5 + L2577</f>
        <v>838.78</v>
      </c>
      <c r="N2577" s="47" t="n">
        <f aca="false">IF(M2577&gt;$O$5,$O$2+$O$1,(M2577^3*3270.5936-M2577^2*8015778.389801+M2577*6549018422.82398-1783686174686.87))-$O$1</f>
        <v>39086868.7128906</v>
      </c>
      <c r="O2577" s="41" t="n">
        <f aca="false">N2577*100/$O$2</f>
        <v>100</v>
      </c>
      <c r="R2577" s="47" t="n">
        <f aca="false">SUM(D2577,I2577,N2577)</f>
        <v>276008357.612793</v>
      </c>
      <c r="S2577" s="41" t="n">
        <f aca="false">R2577*100/$R$2</f>
        <v>99.9999999991969</v>
      </c>
      <c r="U2577" s="41" t="n">
        <f aca="false">[1]Plan1!$B2572</f>
        <v>111.57</v>
      </c>
    </row>
    <row r="2578" customFormat="false" ht="15" hidden="false" customHeight="false" outlineLevel="0" collapsed="false">
      <c r="A2578" s="46" t="n">
        <v>44576</v>
      </c>
      <c r="B2578" s="41" t="n">
        <f aca="false">[2]Plan1!$C2573</f>
        <v>0</v>
      </c>
      <c r="C2578" s="41" t="n">
        <f aca="false">$E$5 + B2578</f>
        <v>781</v>
      </c>
      <c r="D2578" s="47" t="n">
        <f aca="false">IF(C2578&gt;$E$5,$E$2+$E$1,(IF(C2578&gt;764.99,C2578^3*3486.59308-C2578^2*7860012.00812+C2578*5908819377.96283-1481278321001.59,IF(C2578&gt;752.99,C2578^3*3588.471445-C2578^2*8028757.56264+C2578*5988077680.84934-1488767378546.26,C2578^3*899.851852-C2578^2*1969009.674601+C2578*1435480406.01138-348666163343.76))))-$E$1</f>
        <v>148979041.172119</v>
      </c>
      <c r="E2578" s="47" t="n">
        <f aca="false">D2578*100/$E$2</f>
        <v>100</v>
      </c>
      <c r="G2578" s="41" t="n">
        <f aca="false">[3]Plan1!$C2573</f>
        <v>0</v>
      </c>
      <c r="H2578" s="41" t="n">
        <f aca="false">$J$5 + G2578</f>
        <v>760</v>
      </c>
      <c r="I2578" s="47" t="n">
        <f aca="false">IF(H2578&gt;$J$5,$J$2+$J$1,(IF(H2578&gt;739.99,H2578^3*2498.244218-H2578^2*5471052.355142+H2578*3994605728.77515-972400879260.135,H2578^3*1396.138889-H2578^2*3002770.071427+H2578*2152080038.43115-513963640099.415)))-$J$1</f>
        <v>87942447.7277832</v>
      </c>
      <c r="J2578" s="47" t="n">
        <f aca="false">I2578*100/$J$2</f>
        <v>99.9999999974793</v>
      </c>
      <c r="L2578" s="41" t="n">
        <f aca="false">[4]Plan1!$C2573</f>
        <v>0</v>
      </c>
      <c r="M2578" s="41" t="n">
        <f aca="false">$O$5 + L2578</f>
        <v>838.78</v>
      </c>
      <c r="N2578" s="47" t="n">
        <f aca="false">IF(M2578&gt;$O$5,$O$2+$O$1,(M2578^3*3270.5936-M2578^2*8015778.389801+M2578*6549018422.82398-1783686174686.87))-$O$1</f>
        <v>39086868.7128906</v>
      </c>
      <c r="O2578" s="41" t="n">
        <f aca="false">N2578*100/$O$2</f>
        <v>100</v>
      </c>
      <c r="R2578" s="47" t="n">
        <f aca="false">SUM(D2578,I2578,N2578)</f>
        <v>276008357.612793</v>
      </c>
      <c r="S2578" s="41" t="n">
        <f aca="false">R2578*100/$R$2</f>
        <v>99.9999999991969</v>
      </c>
      <c r="U2578" s="41" t="n">
        <f aca="false">[1]Plan1!$B2573</f>
        <v>91.36</v>
      </c>
    </row>
    <row r="2579" customFormat="false" ht="15" hidden="false" customHeight="false" outlineLevel="0" collapsed="false">
      <c r="A2579" s="46" t="n">
        <v>44577</v>
      </c>
      <c r="B2579" s="41" t="n">
        <f aca="false">[2]Plan1!$C2574</f>
        <v>0</v>
      </c>
      <c r="C2579" s="41" t="n">
        <f aca="false">$E$5 + B2579</f>
        <v>781</v>
      </c>
      <c r="D2579" s="47" t="n">
        <f aca="false">IF(C2579&gt;$E$5,$E$2+$E$1,(IF(C2579&gt;764.99,C2579^3*3486.59308-C2579^2*7860012.00812+C2579*5908819377.96283-1481278321001.59,IF(C2579&gt;752.99,C2579^3*3588.471445-C2579^2*8028757.56264+C2579*5988077680.84934-1488767378546.26,C2579^3*899.851852-C2579^2*1969009.674601+C2579*1435480406.01138-348666163343.76))))-$E$1</f>
        <v>148979041.172119</v>
      </c>
      <c r="E2579" s="47" t="n">
        <f aca="false">D2579*100/$E$2</f>
        <v>100</v>
      </c>
      <c r="G2579" s="41" t="n">
        <f aca="false">[3]Plan1!$C2574</f>
        <v>0</v>
      </c>
      <c r="H2579" s="41" t="n">
        <f aca="false">$J$5 + G2579</f>
        <v>760</v>
      </c>
      <c r="I2579" s="47" t="n">
        <f aca="false">IF(H2579&gt;$J$5,$J$2+$J$1,(IF(H2579&gt;739.99,H2579^3*2498.244218-H2579^2*5471052.355142+H2579*3994605728.77515-972400879260.135,H2579^3*1396.138889-H2579^2*3002770.071427+H2579*2152080038.43115-513963640099.415)))-$J$1</f>
        <v>87942447.7277832</v>
      </c>
      <c r="J2579" s="47" t="n">
        <f aca="false">I2579*100/$J$2</f>
        <v>99.9999999974793</v>
      </c>
      <c r="L2579" s="41" t="n">
        <f aca="false">[4]Plan1!$C2574</f>
        <v>0</v>
      </c>
      <c r="M2579" s="41" t="n">
        <f aca="false">$O$5 + L2579</f>
        <v>838.78</v>
      </c>
      <c r="N2579" s="47" t="n">
        <f aca="false">IF(M2579&gt;$O$5,$O$2+$O$1,(M2579^3*3270.5936-M2579^2*8015778.389801+M2579*6549018422.82398-1783686174686.87))-$O$1</f>
        <v>39086868.7128906</v>
      </c>
      <c r="O2579" s="41" t="n">
        <f aca="false">N2579*100/$O$2</f>
        <v>100</v>
      </c>
      <c r="R2579" s="47" t="n">
        <f aca="false">SUM(D2579,I2579,N2579)</f>
        <v>276008357.612793</v>
      </c>
      <c r="S2579" s="41" t="n">
        <f aca="false">R2579*100/$R$2</f>
        <v>99.9999999991969</v>
      </c>
      <c r="U2579" s="41" t="n">
        <f aca="false">[1]Plan1!$B2574</f>
        <v>76.13</v>
      </c>
    </row>
    <row r="2580" customFormat="false" ht="15" hidden="false" customHeight="false" outlineLevel="0" collapsed="false">
      <c r="A2580" s="46" t="n">
        <v>44578</v>
      </c>
      <c r="B2580" s="41" t="n">
        <f aca="false">[2]Plan1!$C2575</f>
        <v>0</v>
      </c>
      <c r="C2580" s="41" t="n">
        <f aca="false">$E$5 + B2580</f>
        <v>781</v>
      </c>
      <c r="D2580" s="47" t="n">
        <f aca="false">IF(C2580&gt;$E$5,$E$2+$E$1,(IF(C2580&gt;764.99,C2580^3*3486.59308-C2580^2*7860012.00812+C2580*5908819377.96283-1481278321001.59,IF(C2580&gt;752.99,C2580^3*3588.471445-C2580^2*8028757.56264+C2580*5988077680.84934-1488767378546.26,C2580^3*899.851852-C2580^2*1969009.674601+C2580*1435480406.01138-348666163343.76))))-$E$1</f>
        <v>148979041.172119</v>
      </c>
      <c r="E2580" s="47" t="n">
        <f aca="false">D2580*100/$E$2</f>
        <v>100</v>
      </c>
      <c r="G2580" s="41" t="n">
        <f aca="false">[3]Plan1!$C2575</f>
        <v>0</v>
      </c>
      <c r="H2580" s="41" t="n">
        <f aca="false">$J$5 + G2580</f>
        <v>760</v>
      </c>
      <c r="I2580" s="47" t="n">
        <f aca="false">IF(H2580&gt;$J$5,$J$2+$J$1,(IF(H2580&gt;739.99,H2580^3*2498.244218-H2580^2*5471052.355142+H2580*3994605728.77515-972400879260.135,H2580^3*1396.138889-H2580^2*3002770.071427+H2580*2152080038.43115-513963640099.415)))-$J$1</f>
        <v>87942447.7277832</v>
      </c>
      <c r="J2580" s="47" t="n">
        <f aca="false">I2580*100/$J$2</f>
        <v>99.9999999974793</v>
      </c>
      <c r="L2580" s="41" t="n">
        <f aca="false">[4]Plan1!$C2575</f>
        <v>0</v>
      </c>
      <c r="M2580" s="41" t="n">
        <f aca="false">$O$5 + L2580</f>
        <v>838.78</v>
      </c>
      <c r="N2580" s="47" t="n">
        <f aca="false">IF(M2580&gt;$O$5,$O$2+$O$1,(M2580^3*3270.5936-M2580^2*8015778.389801+M2580*6549018422.82398-1783686174686.87))-$O$1</f>
        <v>39086868.7128906</v>
      </c>
      <c r="O2580" s="41" t="n">
        <f aca="false">N2580*100/$O$2</f>
        <v>100</v>
      </c>
      <c r="R2580" s="47" t="n">
        <f aca="false">SUM(D2580,I2580,N2580)</f>
        <v>276008357.612793</v>
      </c>
      <c r="S2580" s="41" t="n">
        <f aca="false">R2580*100/$R$2</f>
        <v>99.9999999991969</v>
      </c>
      <c r="U2580" s="41" t="n">
        <f aca="false">[1]Plan1!$B2575</f>
        <v>65.62</v>
      </c>
    </row>
    <row r="2581" customFormat="false" ht="15" hidden="false" customHeight="false" outlineLevel="0" collapsed="false">
      <c r="A2581" s="46" t="n">
        <v>44579</v>
      </c>
      <c r="B2581" s="41" t="n">
        <f aca="false">[2]Plan1!$C2576</f>
        <v>0</v>
      </c>
      <c r="C2581" s="41" t="n">
        <f aca="false">$E$5 + B2581</f>
        <v>781</v>
      </c>
      <c r="D2581" s="47" t="n">
        <f aca="false">IF(C2581&gt;$E$5,$E$2+$E$1,(IF(C2581&gt;764.99,C2581^3*3486.59308-C2581^2*7860012.00812+C2581*5908819377.96283-1481278321001.59,IF(C2581&gt;752.99,C2581^3*3588.471445-C2581^2*8028757.56264+C2581*5988077680.84934-1488767378546.26,C2581^3*899.851852-C2581^2*1969009.674601+C2581*1435480406.01138-348666163343.76))))-$E$1</f>
        <v>148979041.172119</v>
      </c>
      <c r="E2581" s="47" t="n">
        <f aca="false">D2581*100/$E$2</f>
        <v>100</v>
      </c>
      <c r="G2581" s="41" t="n">
        <f aca="false">[3]Plan1!$C2576</f>
        <v>0</v>
      </c>
      <c r="H2581" s="41" t="n">
        <f aca="false">$J$5 + G2581</f>
        <v>760</v>
      </c>
      <c r="I2581" s="47" t="n">
        <f aca="false">IF(H2581&gt;$J$5,$J$2+$J$1,(IF(H2581&gt;739.99,H2581^3*2498.244218-H2581^2*5471052.355142+H2581*3994605728.77515-972400879260.135,H2581^3*1396.138889-H2581^2*3002770.071427+H2581*2152080038.43115-513963640099.415)))-$J$1</f>
        <v>87942447.7277832</v>
      </c>
      <c r="J2581" s="47" t="n">
        <f aca="false">I2581*100/$J$2</f>
        <v>99.9999999974793</v>
      </c>
      <c r="L2581" s="41" t="n">
        <f aca="false">[4]Plan1!$C2576</f>
        <v>0</v>
      </c>
      <c r="M2581" s="41" t="n">
        <f aca="false">$O$5 + L2581</f>
        <v>838.78</v>
      </c>
      <c r="N2581" s="47" t="n">
        <f aca="false">IF(M2581&gt;$O$5,$O$2+$O$1,(M2581^3*3270.5936-M2581^2*8015778.389801+M2581*6549018422.82398-1783686174686.87))-$O$1</f>
        <v>39086868.7128906</v>
      </c>
      <c r="O2581" s="41" t="n">
        <f aca="false">N2581*100/$O$2</f>
        <v>100</v>
      </c>
      <c r="R2581" s="47" t="n">
        <f aca="false">SUM(D2581,I2581,N2581)</f>
        <v>276008357.612793</v>
      </c>
      <c r="S2581" s="41" t="n">
        <f aca="false">R2581*100/$R$2</f>
        <v>99.9999999991969</v>
      </c>
      <c r="U2581" s="41" t="n">
        <f aca="false">[1]Plan1!$B2576</f>
        <v>60.39</v>
      </c>
    </row>
    <row r="2582" customFormat="false" ht="15" hidden="false" customHeight="false" outlineLevel="0" collapsed="false">
      <c r="A2582" s="46" t="n">
        <v>44580</v>
      </c>
      <c r="B2582" s="41" t="n">
        <f aca="false">[2]Plan1!$C2577</f>
        <v>0</v>
      </c>
      <c r="C2582" s="41" t="n">
        <f aca="false">$E$5 + B2582</f>
        <v>781</v>
      </c>
      <c r="D2582" s="47" t="n">
        <f aca="false">IF(C2582&gt;$E$5,$E$2+$E$1,(IF(C2582&gt;764.99,C2582^3*3486.59308-C2582^2*7860012.00812+C2582*5908819377.96283-1481278321001.59,IF(C2582&gt;752.99,C2582^3*3588.471445-C2582^2*8028757.56264+C2582*5988077680.84934-1488767378546.26,C2582^3*899.851852-C2582^2*1969009.674601+C2582*1435480406.01138-348666163343.76))))-$E$1</f>
        <v>148979041.172119</v>
      </c>
      <c r="E2582" s="47" t="n">
        <f aca="false">D2582*100/$E$2</f>
        <v>100</v>
      </c>
      <c r="G2582" s="41" t="n">
        <f aca="false">[3]Plan1!$C2577</f>
        <v>0</v>
      </c>
      <c r="H2582" s="41" t="n">
        <f aca="false">$J$5 + G2582</f>
        <v>760</v>
      </c>
      <c r="I2582" s="47" t="n">
        <f aca="false">IF(H2582&gt;$J$5,$J$2+$J$1,(IF(H2582&gt;739.99,H2582^3*2498.244218-H2582^2*5471052.355142+H2582*3994605728.77515-972400879260.135,H2582^3*1396.138889-H2582^2*3002770.071427+H2582*2152080038.43115-513963640099.415)))-$J$1</f>
        <v>87942447.7277832</v>
      </c>
      <c r="J2582" s="47" t="n">
        <f aca="false">I2582*100/$J$2</f>
        <v>99.9999999974793</v>
      </c>
      <c r="L2582" s="41" t="n">
        <f aca="false">[4]Plan1!$C2577</f>
        <v>0</v>
      </c>
      <c r="M2582" s="41" t="n">
        <f aca="false">$O$5 + L2582</f>
        <v>838.78</v>
      </c>
      <c r="N2582" s="47" t="n">
        <f aca="false">IF(M2582&gt;$O$5,$O$2+$O$1,(M2582^3*3270.5936-M2582^2*8015778.389801+M2582*6549018422.82398-1783686174686.87))-$O$1</f>
        <v>39086868.7128906</v>
      </c>
      <c r="O2582" s="41" t="n">
        <f aca="false">N2582*100/$O$2</f>
        <v>100</v>
      </c>
      <c r="R2582" s="47" t="n">
        <f aca="false">SUM(D2582,I2582,N2582)</f>
        <v>276008357.612793</v>
      </c>
      <c r="S2582" s="41" t="n">
        <f aca="false">R2582*100/$R$2</f>
        <v>99.9999999991969</v>
      </c>
      <c r="U2582" s="41" t="n">
        <f aca="false">[1]Plan1!$B2577</f>
        <v>57.82</v>
      </c>
    </row>
    <row r="2583" customFormat="false" ht="15" hidden="false" customHeight="false" outlineLevel="0" collapsed="false">
      <c r="A2583" s="46" t="n">
        <v>44581</v>
      </c>
      <c r="B2583" s="41" t="n">
        <f aca="false">[2]Plan1!$C2578</f>
        <v>0</v>
      </c>
      <c r="C2583" s="41" t="n">
        <f aca="false">$E$5 + B2583</f>
        <v>781</v>
      </c>
      <c r="D2583" s="47" t="n">
        <f aca="false">IF(C2583&gt;$E$5,$E$2+$E$1,(IF(C2583&gt;764.99,C2583^3*3486.59308-C2583^2*7860012.00812+C2583*5908819377.96283-1481278321001.59,IF(C2583&gt;752.99,C2583^3*3588.471445-C2583^2*8028757.56264+C2583*5988077680.84934-1488767378546.26,C2583^3*899.851852-C2583^2*1969009.674601+C2583*1435480406.01138-348666163343.76))))-$E$1</f>
        <v>148979041.172119</v>
      </c>
      <c r="E2583" s="47" t="n">
        <f aca="false">D2583*100/$E$2</f>
        <v>100</v>
      </c>
      <c r="G2583" s="41" t="n">
        <f aca="false">[3]Plan1!$C2578</f>
        <v>0</v>
      </c>
      <c r="H2583" s="41" t="n">
        <f aca="false">$J$5 + G2583</f>
        <v>760</v>
      </c>
      <c r="I2583" s="47" t="n">
        <f aca="false">IF(H2583&gt;$J$5,$J$2+$J$1,(IF(H2583&gt;739.99,H2583^3*2498.244218-H2583^2*5471052.355142+H2583*3994605728.77515-972400879260.135,H2583^3*1396.138889-H2583^2*3002770.071427+H2583*2152080038.43115-513963640099.415)))-$J$1</f>
        <v>87942447.7277832</v>
      </c>
      <c r="J2583" s="47" t="n">
        <f aca="false">I2583*100/$J$2</f>
        <v>99.9999999974793</v>
      </c>
      <c r="L2583" s="41" t="n">
        <f aca="false">[4]Plan1!$C2578</f>
        <v>0</v>
      </c>
      <c r="M2583" s="41" t="n">
        <f aca="false">$O$5 + L2583</f>
        <v>838.78</v>
      </c>
      <c r="N2583" s="47" t="n">
        <f aca="false">IF(M2583&gt;$O$5,$O$2+$O$1,(M2583^3*3270.5936-M2583^2*8015778.389801+M2583*6549018422.82398-1783686174686.87))-$O$1</f>
        <v>39086868.7128906</v>
      </c>
      <c r="O2583" s="41" t="n">
        <f aca="false">N2583*100/$O$2</f>
        <v>100</v>
      </c>
      <c r="R2583" s="47" t="n">
        <f aca="false">SUM(D2583,I2583,N2583)</f>
        <v>276008357.612793</v>
      </c>
      <c r="S2583" s="41" t="n">
        <f aca="false">R2583*100/$R$2</f>
        <v>99.9999999991969</v>
      </c>
      <c r="U2583" s="41" t="n">
        <f aca="false">[1]Plan1!$B2578</f>
        <v>52.46</v>
      </c>
    </row>
    <row r="2584" customFormat="false" ht="15" hidden="false" customHeight="false" outlineLevel="0" collapsed="false">
      <c r="A2584" s="46" t="n">
        <v>44582</v>
      </c>
      <c r="B2584" s="41" t="n">
        <f aca="false">[2]Plan1!$C2579</f>
        <v>0</v>
      </c>
      <c r="C2584" s="41" t="n">
        <f aca="false">$E$5 + B2584</f>
        <v>781</v>
      </c>
      <c r="D2584" s="47" t="n">
        <f aca="false">IF(C2584&gt;$E$5,$E$2+$E$1,(IF(C2584&gt;764.99,C2584^3*3486.59308-C2584^2*7860012.00812+C2584*5908819377.96283-1481278321001.59,IF(C2584&gt;752.99,C2584^3*3588.471445-C2584^2*8028757.56264+C2584*5988077680.84934-1488767378546.26,C2584^3*899.851852-C2584^2*1969009.674601+C2584*1435480406.01138-348666163343.76))))-$E$1</f>
        <v>148979041.172119</v>
      </c>
      <c r="E2584" s="47" t="n">
        <f aca="false">D2584*100/$E$2</f>
        <v>100</v>
      </c>
      <c r="G2584" s="41" t="n">
        <f aca="false">[3]Plan1!$C2579</f>
        <v>0</v>
      </c>
      <c r="H2584" s="41" t="n">
        <f aca="false">$J$5 + G2584</f>
        <v>760</v>
      </c>
      <c r="I2584" s="47" t="n">
        <f aca="false">IF(H2584&gt;$J$5,$J$2+$J$1,(IF(H2584&gt;739.99,H2584^3*2498.244218-H2584^2*5471052.355142+H2584*3994605728.77515-972400879260.135,H2584^3*1396.138889-H2584^2*3002770.071427+H2584*2152080038.43115-513963640099.415)))-$J$1</f>
        <v>87942447.7277832</v>
      </c>
      <c r="J2584" s="47" t="n">
        <f aca="false">I2584*100/$J$2</f>
        <v>99.9999999974793</v>
      </c>
      <c r="L2584" s="41" t="n">
        <f aca="false">[4]Plan1!$C2579</f>
        <v>0</v>
      </c>
      <c r="M2584" s="41" t="n">
        <f aca="false">$O$5 + L2584</f>
        <v>838.78</v>
      </c>
      <c r="N2584" s="47" t="n">
        <f aca="false">IF(M2584&gt;$O$5,$O$2+$O$1,(M2584^3*3270.5936-M2584^2*8015778.389801+M2584*6549018422.82398-1783686174686.87))-$O$1</f>
        <v>39086868.7128906</v>
      </c>
      <c r="O2584" s="41" t="n">
        <f aca="false">N2584*100/$O$2</f>
        <v>100</v>
      </c>
      <c r="R2584" s="47" t="n">
        <f aca="false">SUM(D2584,I2584,N2584)</f>
        <v>276008357.612793</v>
      </c>
      <c r="S2584" s="41" t="n">
        <f aca="false">R2584*100/$R$2</f>
        <v>99.9999999991969</v>
      </c>
      <c r="U2584" s="41" t="n">
        <f aca="false">[1]Plan1!$B2579</f>
        <v>48.65</v>
      </c>
    </row>
    <row r="2585" customFormat="false" ht="15" hidden="false" customHeight="false" outlineLevel="0" collapsed="false">
      <c r="A2585" s="46" t="n">
        <v>44583</v>
      </c>
      <c r="B2585" s="41" t="n">
        <f aca="false">[2]Plan1!$C2580</f>
        <v>0</v>
      </c>
      <c r="C2585" s="41" t="n">
        <f aca="false">$E$5 + B2585</f>
        <v>781</v>
      </c>
      <c r="D2585" s="47" t="n">
        <f aca="false">IF(C2585&gt;$E$5,$E$2+$E$1,(IF(C2585&gt;764.99,C2585^3*3486.59308-C2585^2*7860012.00812+C2585*5908819377.96283-1481278321001.59,IF(C2585&gt;752.99,C2585^3*3588.471445-C2585^2*8028757.56264+C2585*5988077680.84934-1488767378546.26,C2585^3*899.851852-C2585^2*1969009.674601+C2585*1435480406.01138-348666163343.76))))-$E$1</f>
        <v>148979041.172119</v>
      </c>
      <c r="E2585" s="47" t="n">
        <f aca="false">D2585*100/$E$2</f>
        <v>100</v>
      </c>
      <c r="G2585" s="41" t="n">
        <f aca="false">[3]Plan1!$C2580</f>
        <v>0</v>
      </c>
      <c r="H2585" s="41" t="n">
        <f aca="false">$J$5 + G2585</f>
        <v>760</v>
      </c>
      <c r="I2585" s="47" t="n">
        <f aca="false">IF(H2585&gt;$J$5,$J$2+$J$1,(IF(H2585&gt;739.99,H2585^3*2498.244218-H2585^2*5471052.355142+H2585*3994605728.77515-972400879260.135,H2585^3*1396.138889-H2585^2*3002770.071427+H2585*2152080038.43115-513963640099.415)))-$J$1</f>
        <v>87942447.7277832</v>
      </c>
      <c r="J2585" s="47" t="n">
        <f aca="false">I2585*100/$J$2</f>
        <v>99.9999999974793</v>
      </c>
      <c r="L2585" s="41" t="n">
        <f aca="false">[4]Plan1!$C2580</f>
        <v>0</v>
      </c>
      <c r="M2585" s="41" t="n">
        <f aca="false">$O$5 + L2585</f>
        <v>838.78</v>
      </c>
      <c r="N2585" s="47" t="n">
        <f aca="false">IF(M2585&gt;$O$5,$O$2+$O$1,(M2585^3*3270.5936-M2585^2*8015778.389801+M2585*6549018422.82398-1783686174686.87))-$O$1</f>
        <v>39086868.7128906</v>
      </c>
      <c r="O2585" s="41" t="n">
        <f aca="false">N2585*100/$O$2</f>
        <v>100</v>
      </c>
      <c r="R2585" s="47" t="n">
        <f aca="false">SUM(D2585,I2585,N2585)</f>
        <v>276008357.612793</v>
      </c>
      <c r="S2585" s="41" t="n">
        <f aca="false">R2585*100/$R$2</f>
        <v>99.9999999991969</v>
      </c>
      <c r="U2585" s="41" t="n">
        <f aca="false">[1]Plan1!$B2580</f>
        <v>48.65</v>
      </c>
    </row>
    <row r="2586" customFormat="false" ht="15" hidden="false" customHeight="false" outlineLevel="0" collapsed="false">
      <c r="A2586" s="46" t="n">
        <v>44584</v>
      </c>
      <c r="B2586" s="41" t="n">
        <f aca="false">[2]Plan1!$C2581</f>
        <v>0</v>
      </c>
      <c r="C2586" s="41" t="n">
        <f aca="false">$E$5 + B2586</f>
        <v>781</v>
      </c>
      <c r="D2586" s="47" t="n">
        <f aca="false">IF(C2586&gt;$E$5,$E$2+$E$1,(IF(C2586&gt;764.99,C2586^3*3486.59308-C2586^2*7860012.00812+C2586*5908819377.96283-1481278321001.59,IF(C2586&gt;752.99,C2586^3*3588.471445-C2586^2*8028757.56264+C2586*5988077680.84934-1488767378546.26,C2586^3*899.851852-C2586^2*1969009.674601+C2586*1435480406.01138-348666163343.76))))-$E$1</f>
        <v>148979041.172119</v>
      </c>
      <c r="E2586" s="47" t="n">
        <f aca="false">D2586*100/$E$2</f>
        <v>100</v>
      </c>
      <c r="G2586" s="41" t="n">
        <f aca="false">[3]Plan1!$C2581</f>
        <v>0</v>
      </c>
      <c r="H2586" s="41" t="n">
        <f aca="false">$J$5 + G2586</f>
        <v>760</v>
      </c>
      <c r="I2586" s="47" t="n">
        <f aca="false">IF(H2586&gt;$J$5,$J$2+$J$1,(IF(H2586&gt;739.99,H2586^3*2498.244218-H2586^2*5471052.355142+H2586*3994605728.77515-972400879260.135,H2586^3*1396.138889-H2586^2*3002770.071427+H2586*2152080038.43115-513963640099.415)))-$J$1</f>
        <v>87942447.7277832</v>
      </c>
      <c r="J2586" s="47" t="n">
        <f aca="false">I2586*100/$J$2</f>
        <v>99.9999999974793</v>
      </c>
      <c r="L2586" s="41" t="n">
        <f aca="false">[4]Plan1!$C2581</f>
        <v>0</v>
      </c>
      <c r="M2586" s="41" t="n">
        <f aca="false">$O$5 + L2586</f>
        <v>838.78</v>
      </c>
      <c r="N2586" s="47" t="n">
        <f aca="false">IF(M2586&gt;$O$5,$O$2+$O$1,(M2586^3*3270.5936-M2586^2*8015778.389801+M2586*6549018422.82398-1783686174686.87))-$O$1</f>
        <v>39086868.7128906</v>
      </c>
      <c r="O2586" s="41" t="n">
        <f aca="false">N2586*100/$O$2</f>
        <v>100</v>
      </c>
      <c r="R2586" s="47" t="n">
        <f aca="false">SUM(D2586,I2586,N2586)</f>
        <v>276008357.612793</v>
      </c>
      <c r="S2586" s="41" t="n">
        <f aca="false">R2586*100/$R$2</f>
        <v>99.9999999991969</v>
      </c>
      <c r="U2586" s="41" t="n">
        <f aca="false">[1]Plan1!$B2581</f>
        <v>44.93</v>
      </c>
    </row>
    <row r="2587" customFormat="false" ht="15" hidden="false" customHeight="false" outlineLevel="0" collapsed="false">
      <c r="A2587" s="46" t="n">
        <v>44585</v>
      </c>
      <c r="B2587" s="41" t="n">
        <f aca="false">[2]Plan1!$C2582</f>
        <v>0</v>
      </c>
      <c r="C2587" s="41" t="n">
        <f aca="false">$E$5 + B2587</f>
        <v>781</v>
      </c>
      <c r="D2587" s="47" t="n">
        <f aca="false">IF(C2587&gt;$E$5,$E$2+$E$1,(IF(C2587&gt;764.99,C2587^3*3486.59308-C2587^2*7860012.00812+C2587*5908819377.96283-1481278321001.59,IF(C2587&gt;752.99,C2587^3*3588.471445-C2587^2*8028757.56264+C2587*5988077680.84934-1488767378546.26,C2587^3*899.851852-C2587^2*1969009.674601+C2587*1435480406.01138-348666163343.76))))-$E$1</f>
        <v>148979041.172119</v>
      </c>
      <c r="E2587" s="47" t="n">
        <f aca="false">D2587*100/$E$2</f>
        <v>100</v>
      </c>
      <c r="G2587" s="41" t="n">
        <f aca="false">[3]Plan1!$C2582</f>
        <v>0</v>
      </c>
      <c r="H2587" s="41" t="n">
        <f aca="false">$J$5 + G2587</f>
        <v>760</v>
      </c>
      <c r="I2587" s="47" t="n">
        <f aca="false">IF(H2587&gt;$J$5,$J$2+$J$1,(IF(H2587&gt;739.99,H2587^3*2498.244218-H2587^2*5471052.355142+H2587*3994605728.77515-972400879260.135,H2587^3*1396.138889-H2587^2*3002770.071427+H2587*2152080038.43115-513963640099.415)))-$J$1</f>
        <v>87942447.7277832</v>
      </c>
      <c r="J2587" s="47" t="n">
        <f aca="false">I2587*100/$J$2</f>
        <v>99.9999999974793</v>
      </c>
      <c r="L2587" s="41" t="n">
        <f aca="false">[4]Plan1!$C2582</f>
        <v>0</v>
      </c>
      <c r="M2587" s="41" t="n">
        <f aca="false">$O$5 + L2587</f>
        <v>838.78</v>
      </c>
      <c r="N2587" s="47" t="n">
        <f aca="false">IF(M2587&gt;$O$5,$O$2+$O$1,(M2587^3*3270.5936-M2587^2*8015778.389801+M2587*6549018422.82398-1783686174686.87))-$O$1</f>
        <v>39086868.7128906</v>
      </c>
      <c r="O2587" s="41" t="n">
        <f aca="false">N2587*100/$O$2</f>
        <v>100</v>
      </c>
      <c r="R2587" s="47" t="n">
        <f aca="false">SUM(D2587,I2587,N2587)</f>
        <v>276008357.612793</v>
      </c>
      <c r="S2587" s="41" t="n">
        <f aca="false">R2587*100/$R$2</f>
        <v>99.9999999991969</v>
      </c>
      <c r="U2587" s="41" t="n">
        <f aca="false">[1]Plan1!$B2582</f>
        <v>40.99</v>
      </c>
    </row>
    <row r="2588" customFormat="false" ht="15" hidden="false" customHeight="false" outlineLevel="0" collapsed="false">
      <c r="A2588" s="46" t="n">
        <v>44586</v>
      </c>
      <c r="B2588" s="41" t="n">
        <f aca="false">[2]Plan1!$C2583</f>
        <v>0</v>
      </c>
      <c r="C2588" s="41" t="n">
        <f aca="false">$E$5 + B2588</f>
        <v>781</v>
      </c>
      <c r="D2588" s="47" t="n">
        <f aca="false">IF(C2588&gt;$E$5,$E$2+$E$1,(IF(C2588&gt;764.99,C2588^3*3486.59308-C2588^2*7860012.00812+C2588*5908819377.96283-1481278321001.59,IF(C2588&gt;752.99,C2588^3*3588.471445-C2588^2*8028757.56264+C2588*5988077680.84934-1488767378546.26,C2588^3*899.851852-C2588^2*1969009.674601+C2588*1435480406.01138-348666163343.76))))-$E$1</f>
        <v>148979041.172119</v>
      </c>
      <c r="E2588" s="47" t="n">
        <f aca="false">D2588*100/$E$2</f>
        <v>100</v>
      </c>
      <c r="G2588" s="41" t="n">
        <f aca="false">[3]Plan1!$C2583</f>
        <v>0</v>
      </c>
      <c r="H2588" s="41" t="n">
        <f aca="false">$J$5 + G2588</f>
        <v>760</v>
      </c>
      <c r="I2588" s="47" t="n">
        <f aca="false">IF(H2588&gt;$J$5,$J$2+$J$1,(IF(H2588&gt;739.99,H2588^3*2498.244218-H2588^2*5471052.355142+H2588*3994605728.77515-972400879260.135,H2588^3*1396.138889-H2588^2*3002770.071427+H2588*2152080038.43115-513963640099.415)))-$J$1</f>
        <v>87942447.7277832</v>
      </c>
      <c r="J2588" s="47" t="n">
        <f aca="false">I2588*100/$J$2</f>
        <v>99.9999999974793</v>
      </c>
      <c r="L2588" s="41" t="n">
        <f aca="false">[4]Plan1!$C2583</f>
        <v>0</v>
      </c>
      <c r="M2588" s="41" t="n">
        <f aca="false">$O$5 + L2588</f>
        <v>838.78</v>
      </c>
      <c r="N2588" s="47" t="n">
        <f aca="false">IF(M2588&gt;$O$5,$O$2+$O$1,(M2588^3*3270.5936-M2588^2*8015778.389801+M2588*6549018422.82398-1783686174686.87))-$O$1</f>
        <v>39086868.7128906</v>
      </c>
      <c r="O2588" s="41" t="n">
        <f aca="false">N2588*100/$O$2</f>
        <v>100</v>
      </c>
      <c r="R2588" s="47" t="n">
        <f aca="false">SUM(D2588,I2588,N2588)</f>
        <v>276008357.612793</v>
      </c>
      <c r="S2588" s="41" t="n">
        <f aca="false">R2588*100/$R$2</f>
        <v>99.9999999991969</v>
      </c>
      <c r="U2588" s="41" t="n">
        <f aca="false">[1]Plan1!$B2583</f>
        <v>40.99</v>
      </c>
    </row>
    <row r="2589" customFormat="false" ht="15" hidden="false" customHeight="false" outlineLevel="0" collapsed="false">
      <c r="A2589" s="46" t="n">
        <v>44587</v>
      </c>
      <c r="B2589" s="41" t="n">
        <f aca="false">[2]Plan1!$C2584</f>
        <v>0</v>
      </c>
      <c r="C2589" s="41" t="n">
        <f aca="false">$E$5 + B2589</f>
        <v>781</v>
      </c>
      <c r="D2589" s="47" t="n">
        <f aca="false">IF(C2589&gt;$E$5,$E$2+$E$1,(IF(C2589&gt;764.99,C2589^3*3486.59308-C2589^2*7860012.00812+C2589*5908819377.96283-1481278321001.59,IF(C2589&gt;752.99,C2589^3*3588.471445-C2589^2*8028757.56264+C2589*5988077680.84934-1488767378546.26,C2589^3*899.851852-C2589^2*1969009.674601+C2589*1435480406.01138-348666163343.76))))-$E$1</f>
        <v>148979041.172119</v>
      </c>
      <c r="E2589" s="47" t="n">
        <f aca="false">D2589*100/$E$2</f>
        <v>100</v>
      </c>
      <c r="G2589" s="41" t="n">
        <f aca="false">[3]Plan1!$C2584</f>
        <v>0</v>
      </c>
      <c r="H2589" s="41" t="n">
        <f aca="false">$J$5 + G2589</f>
        <v>760</v>
      </c>
      <c r="I2589" s="47" t="n">
        <f aca="false">IF(H2589&gt;$J$5,$J$2+$J$1,(IF(H2589&gt;739.99,H2589^3*2498.244218-H2589^2*5471052.355142+H2589*3994605728.77515-972400879260.135,H2589^3*1396.138889-H2589^2*3002770.071427+H2589*2152080038.43115-513963640099.415)))-$J$1</f>
        <v>87942447.7277832</v>
      </c>
      <c r="J2589" s="47" t="n">
        <f aca="false">I2589*100/$J$2</f>
        <v>99.9999999974793</v>
      </c>
      <c r="L2589" s="41" t="n">
        <f aca="false">[4]Plan1!$C2584</f>
        <v>-0.02</v>
      </c>
      <c r="M2589" s="41" t="n">
        <f aca="false">$O$5 + L2589</f>
        <v>838.76</v>
      </c>
      <c r="N2589" s="47" t="n">
        <f aca="false">IF(M2589&gt;$O$5,$O$2+$O$1,(M2589^3*3270.5936-M2589^2*8015778.389801+M2589*6549018422.82398-1783686174686.87))-$O$1</f>
        <v>38983631.5927734</v>
      </c>
      <c r="O2589" s="41" t="n">
        <f aca="false">N2589*100/$O$2</f>
        <v>99.7358777422784</v>
      </c>
      <c r="R2589" s="47" t="n">
        <f aca="false">SUM(D2589,I2589,N2589)</f>
        <v>275905120.492676</v>
      </c>
      <c r="S2589" s="41" t="n">
        <f aca="false">R2589*100/$R$2</f>
        <v>99.9625963781583</v>
      </c>
      <c r="U2589" s="41" t="n">
        <f aca="false">[1]Plan1!$B2584</f>
        <v>35.31</v>
      </c>
    </row>
    <row r="2590" customFormat="false" ht="15" hidden="false" customHeight="false" outlineLevel="0" collapsed="false">
      <c r="A2590" s="46" t="n">
        <v>44588</v>
      </c>
      <c r="B2590" s="41" t="n">
        <f aca="false">[2]Plan1!$C2585</f>
        <v>0</v>
      </c>
      <c r="C2590" s="41" t="n">
        <f aca="false">$E$5 + B2590</f>
        <v>781</v>
      </c>
      <c r="D2590" s="47" t="n">
        <f aca="false">IF(C2590&gt;$E$5,$E$2+$E$1,(IF(C2590&gt;764.99,C2590^3*3486.59308-C2590^2*7860012.00812+C2590*5908819377.96283-1481278321001.59,IF(C2590&gt;752.99,C2590^3*3588.471445-C2590^2*8028757.56264+C2590*5988077680.84934-1488767378546.26,C2590^3*899.851852-C2590^2*1969009.674601+C2590*1435480406.01138-348666163343.76))))-$E$1</f>
        <v>148979041.172119</v>
      </c>
      <c r="E2590" s="47" t="n">
        <f aca="false">D2590*100/$E$2</f>
        <v>100</v>
      </c>
      <c r="G2590" s="41" t="n">
        <f aca="false">[3]Plan1!$C2585</f>
        <v>0</v>
      </c>
      <c r="H2590" s="41" t="n">
        <f aca="false">$J$5 + G2590</f>
        <v>760</v>
      </c>
      <c r="I2590" s="47" t="n">
        <f aca="false">IF(H2590&gt;$J$5,$J$2+$J$1,(IF(H2590&gt;739.99,H2590^3*2498.244218-H2590^2*5471052.355142+H2590*3994605728.77515-972400879260.135,H2590^3*1396.138889-H2590^2*3002770.071427+H2590*2152080038.43115-513963640099.415)))-$J$1</f>
        <v>87942447.7277832</v>
      </c>
      <c r="J2590" s="47" t="n">
        <f aca="false">I2590*100/$J$2</f>
        <v>99.9999999974793</v>
      </c>
      <c r="L2590" s="41" t="n">
        <f aca="false">[4]Plan1!$C2585</f>
        <v>-0.04</v>
      </c>
      <c r="M2590" s="41" t="n">
        <f aca="false">$O$5 + L2590</f>
        <v>838.74</v>
      </c>
      <c r="N2590" s="47" t="n">
        <f aca="false">IF(M2590&gt;$O$5,$O$2+$O$1,(M2590^3*3270.5936-M2590^2*8015778.389801+M2590*6549018422.82398-1783686174686.87))-$O$1</f>
        <v>38880565.6328125</v>
      </c>
      <c r="O2590" s="41" t="n">
        <f aca="false">N2590*100/$O$2</f>
        <v>99.4721933813796</v>
      </c>
      <c r="R2590" s="47" t="n">
        <f aca="false">SUM(D2590,I2590,N2590)</f>
        <v>275802054.532715</v>
      </c>
      <c r="S2590" s="41" t="n">
        <f aca="false">R2590*100/$R$2</f>
        <v>99.9252547697912</v>
      </c>
      <c r="U2590" s="41" t="n">
        <f aca="false">[1]Plan1!$B2585</f>
        <v>35.93</v>
      </c>
    </row>
    <row r="2591" customFormat="false" ht="15" hidden="false" customHeight="false" outlineLevel="0" collapsed="false">
      <c r="A2591" s="46" t="n">
        <v>44589</v>
      </c>
      <c r="B2591" s="41" t="n">
        <f aca="false">[2]Plan1!$C2586</f>
        <v>0</v>
      </c>
      <c r="C2591" s="41" t="n">
        <f aca="false">$E$5 + B2591</f>
        <v>781</v>
      </c>
      <c r="D2591" s="47" t="n">
        <f aca="false">IF(C2591&gt;$E$5,$E$2+$E$1,(IF(C2591&gt;764.99,C2591^3*3486.59308-C2591^2*7860012.00812+C2591*5908819377.96283-1481278321001.59,IF(C2591&gt;752.99,C2591^3*3588.471445-C2591^2*8028757.56264+C2591*5988077680.84934-1488767378546.26,C2591^3*899.851852-C2591^2*1969009.674601+C2591*1435480406.01138-348666163343.76))))-$E$1</f>
        <v>148979041.172119</v>
      </c>
      <c r="E2591" s="47" t="n">
        <f aca="false">D2591*100/$E$2</f>
        <v>100</v>
      </c>
      <c r="G2591" s="41" t="n">
        <f aca="false">[3]Plan1!$C2586</f>
        <v>0</v>
      </c>
      <c r="H2591" s="41" t="n">
        <f aca="false">$J$5 + G2591</f>
        <v>760</v>
      </c>
      <c r="I2591" s="47" t="n">
        <f aca="false">IF(H2591&gt;$J$5,$J$2+$J$1,(IF(H2591&gt;739.99,H2591^3*2498.244218-H2591^2*5471052.355142+H2591*3994605728.77515-972400879260.135,H2591^3*1396.138889-H2591^2*3002770.071427+H2591*2152080038.43115-513963640099.415)))-$J$1</f>
        <v>87942447.7277832</v>
      </c>
      <c r="J2591" s="47" t="n">
        <f aca="false">I2591*100/$J$2</f>
        <v>99.9999999974793</v>
      </c>
      <c r="L2591" s="41" t="n">
        <f aca="false">[4]Plan1!$C2586</f>
        <v>-0.06</v>
      </c>
      <c r="M2591" s="41" t="n">
        <f aca="false">$O$5 + L2591</f>
        <v>838.72</v>
      </c>
      <c r="N2591" s="47" t="n">
        <f aca="false">IF(M2591&gt;$O$5,$O$2+$O$1,(M2591^3*3270.5936-M2591^2*8015778.389801+M2591*6549018422.82398-1783686174686.87))-$O$1</f>
        <v>38777670.6777344</v>
      </c>
      <c r="O2591" s="41" t="n">
        <f aca="false">N2591*100/$O$2</f>
        <v>99.2089465200515</v>
      </c>
      <c r="R2591" s="47" t="n">
        <f aca="false">SUM(D2591,I2591,N2591)</f>
        <v>275699159.577637</v>
      </c>
      <c r="S2591" s="41" t="n">
        <f aca="false">R2591*100/$R$2</f>
        <v>99.887975117839</v>
      </c>
      <c r="U2591" s="41" t="n">
        <f aca="false">[1]Plan1!$B2586</f>
        <v>34.09</v>
      </c>
    </row>
    <row r="2592" customFormat="false" ht="15" hidden="false" customHeight="false" outlineLevel="0" collapsed="false">
      <c r="A2592" s="46" t="n">
        <v>44590</v>
      </c>
      <c r="B2592" s="41" t="n">
        <f aca="false">[2]Plan1!$C2587</f>
        <v>0</v>
      </c>
      <c r="C2592" s="41" t="n">
        <f aca="false">$E$5 + B2592</f>
        <v>781</v>
      </c>
      <c r="D2592" s="47" t="n">
        <f aca="false">IF(C2592&gt;$E$5,$E$2+$E$1,(IF(C2592&gt;764.99,C2592^3*3486.59308-C2592^2*7860012.00812+C2592*5908819377.96283-1481278321001.59,IF(C2592&gt;752.99,C2592^3*3588.471445-C2592^2*8028757.56264+C2592*5988077680.84934-1488767378546.26,C2592^3*899.851852-C2592^2*1969009.674601+C2592*1435480406.01138-348666163343.76))))-$E$1</f>
        <v>148979041.172119</v>
      </c>
      <c r="E2592" s="47" t="n">
        <f aca="false">D2592*100/$E$2</f>
        <v>100</v>
      </c>
      <c r="G2592" s="41" t="n">
        <f aca="false">[3]Plan1!$C2587</f>
        <v>0</v>
      </c>
      <c r="H2592" s="41" t="n">
        <f aca="false">$J$5 + G2592</f>
        <v>760</v>
      </c>
      <c r="I2592" s="47" t="n">
        <f aca="false">IF(H2592&gt;$J$5,$J$2+$J$1,(IF(H2592&gt;739.99,H2592^3*2498.244218-H2592^2*5471052.355142+H2592*3994605728.77515-972400879260.135,H2592^3*1396.138889-H2592^2*3002770.071427+H2592*2152080038.43115-513963640099.415)))-$J$1</f>
        <v>87942447.7277832</v>
      </c>
      <c r="J2592" s="47" t="n">
        <f aca="false">I2592*100/$J$2</f>
        <v>99.9999999974793</v>
      </c>
      <c r="L2592" s="41" t="n">
        <f aca="false">[4]Plan1!$C2587</f>
        <v>-0.08</v>
      </c>
      <c r="M2592" s="41" t="n">
        <f aca="false">$O$5 + L2592</f>
        <v>838.7</v>
      </c>
      <c r="N2592" s="47" t="n">
        <f aca="false">IF(M2592&gt;$O$5,$O$2+$O$1,(M2592^3*3270.5936-M2592^2*8015778.389801+M2592*6549018422.82398-1783686174686.87))-$O$1</f>
        <v>38674946.5693359</v>
      </c>
      <c r="O2592" s="41" t="n">
        <f aca="false">N2592*100/$O$2</f>
        <v>98.9461367535466</v>
      </c>
      <c r="R2592" s="47" t="n">
        <f aca="false">SUM(D2592,I2592,N2592)</f>
        <v>275596435.469238</v>
      </c>
      <c r="S2592" s="41" t="n">
        <f aca="false">R2592*100/$R$2</f>
        <v>99.8507573649832</v>
      </c>
      <c r="U2592" s="41" t="n">
        <f aca="false">[1]Plan1!$B2587</f>
        <v>42.29</v>
      </c>
    </row>
    <row r="2593" customFormat="false" ht="15" hidden="false" customHeight="false" outlineLevel="0" collapsed="false">
      <c r="A2593" s="46" t="n">
        <v>44591</v>
      </c>
      <c r="B2593" s="41" t="n">
        <f aca="false">[2]Plan1!$C2588</f>
        <v>0</v>
      </c>
      <c r="C2593" s="41" t="n">
        <f aca="false">$E$5 + B2593</f>
        <v>781</v>
      </c>
      <c r="D2593" s="47" t="n">
        <f aca="false">IF(C2593&gt;$E$5,$E$2+$E$1,(IF(C2593&gt;764.99,C2593^3*3486.59308-C2593^2*7860012.00812+C2593*5908819377.96283-1481278321001.59,IF(C2593&gt;752.99,C2593^3*3588.471445-C2593^2*8028757.56264+C2593*5988077680.84934-1488767378546.26,C2593^3*899.851852-C2593^2*1969009.674601+C2593*1435480406.01138-348666163343.76))))-$E$1</f>
        <v>148979041.172119</v>
      </c>
      <c r="E2593" s="47" t="n">
        <f aca="false">D2593*100/$E$2</f>
        <v>100</v>
      </c>
      <c r="G2593" s="41" t="n">
        <f aca="false">[3]Plan1!$C2588</f>
        <v>0</v>
      </c>
      <c r="H2593" s="41" t="n">
        <f aca="false">$J$5 + G2593</f>
        <v>760</v>
      </c>
      <c r="I2593" s="47" t="n">
        <f aca="false">IF(H2593&gt;$J$5,$J$2+$J$1,(IF(H2593&gt;739.99,H2593^3*2498.244218-H2593^2*5471052.355142+H2593*3994605728.77515-972400879260.135,H2593^3*1396.138889-H2593^2*3002770.071427+H2593*2152080038.43115-513963640099.415)))-$J$1</f>
        <v>87942447.7277832</v>
      </c>
      <c r="J2593" s="47" t="n">
        <f aca="false">I2593*100/$J$2</f>
        <v>99.9999999974793</v>
      </c>
      <c r="L2593" s="41" t="n">
        <f aca="false">[4]Plan1!$C2588</f>
        <v>-0.04</v>
      </c>
      <c r="M2593" s="41" t="n">
        <f aca="false">$O$5 + L2593</f>
        <v>838.74</v>
      </c>
      <c r="N2593" s="47" t="n">
        <f aca="false">IF(M2593&gt;$O$5,$O$2+$O$1,(M2593^3*3270.5936-M2593^2*8015778.389801+M2593*6549018422.82398-1783686174686.87))-$O$1</f>
        <v>38880565.6328125</v>
      </c>
      <c r="O2593" s="41" t="n">
        <f aca="false">N2593*100/$O$2</f>
        <v>99.4721933813796</v>
      </c>
      <c r="R2593" s="47" t="n">
        <f aca="false">SUM(D2593,I2593,N2593)</f>
        <v>275802054.532715</v>
      </c>
      <c r="S2593" s="41" t="n">
        <f aca="false">R2593*100/$R$2</f>
        <v>99.9252547697912</v>
      </c>
      <c r="U2593" s="41" t="n">
        <f aca="false">[1]Plan1!$B2588</f>
        <v>39.7</v>
      </c>
    </row>
    <row r="2594" customFormat="false" ht="15" hidden="false" customHeight="false" outlineLevel="0" collapsed="false">
      <c r="A2594" s="46" t="n">
        <v>44592</v>
      </c>
      <c r="B2594" s="41" t="n">
        <f aca="false">[2]Plan1!$C2589</f>
        <v>0</v>
      </c>
      <c r="C2594" s="41" t="n">
        <f aca="false">$E$5 + B2594</f>
        <v>781</v>
      </c>
      <c r="D2594" s="47" t="n">
        <f aca="false">IF(C2594&gt;$E$5,$E$2+$E$1,(IF(C2594&gt;764.99,C2594^3*3486.59308-C2594^2*7860012.00812+C2594*5908819377.96283-1481278321001.59,IF(C2594&gt;752.99,C2594^3*3588.471445-C2594^2*8028757.56264+C2594*5988077680.84934-1488767378546.26,C2594^3*899.851852-C2594^2*1969009.674601+C2594*1435480406.01138-348666163343.76))))-$E$1</f>
        <v>148979041.172119</v>
      </c>
      <c r="E2594" s="47" t="n">
        <f aca="false">D2594*100/$E$2</f>
        <v>100</v>
      </c>
      <c r="G2594" s="41" t="n">
        <f aca="false">[3]Plan1!$C2589</f>
        <v>0</v>
      </c>
      <c r="H2594" s="41" t="n">
        <f aca="false">$J$5 + G2594</f>
        <v>760</v>
      </c>
      <c r="I2594" s="47" t="n">
        <f aca="false">IF(H2594&gt;$J$5,$J$2+$J$1,(IF(H2594&gt;739.99,H2594^3*2498.244218-H2594^2*5471052.355142+H2594*3994605728.77515-972400879260.135,H2594^3*1396.138889-H2594^2*3002770.071427+H2594*2152080038.43115-513963640099.415)))-$J$1</f>
        <v>87942447.7277832</v>
      </c>
      <c r="J2594" s="47" t="n">
        <f aca="false">I2594*100/$J$2</f>
        <v>99.9999999974793</v>
      </c>
      <c r="L2594" s="41" t="n">
        <f aca="false">[4]Plan1!$C2589</f>
        <v>-0.05</v>
      </c>
      <c r="M2594" s="41" t="n">
        <f aca="false">$O$5 + L2594</f>
        <v>838.73</v>
      </c>
      <c r="N2594" s="47" t="n">
        <f aca="false">IF(M2594&gt;$O$5,$O$2+$O$1,(M2594^3*3270.5936-M2594^2*8015778.389801+M2594*6549018422.82398-1783686174686.87))-$O$1</f>
        <v>38829096.7900391</v>
      </c>
      <c r="O2594" s="41" t="n">
        <f aca="false">N2594*100/$O$2</f>
        <v>99.3405152898151</v>
      </c>
      <c r="R2594" s="47" t="n">
        <f aca="false">SUM(D2594,I2594,N2594)</f>
        <v>275750585.689941</v>
      </c>
      <c r="S2594" s="41" t="n">
        <f aca="false">R2594*100/$R$2</f>
        <v>99.9066072030226</v>
      </c>
      <c r="U2594" s="41" t="n">
        <f aca="false">[1]Plan1!$B2589</f>
        <v>41.64</v>
      </c>
    </row>
    <row r="2595" customFormat="false" ht="15" hidden="false" customHeight="false" outlineLevel="0" collapsed="false">
      <c r="A2595" s="46" t="n">
        <v>44593</v>
      </c>
      <c r="B2595" s="41" t="n">
        <f aca="false">[2]Plan1!$C2590</f>
        <v>0</v>
      </c>
      <c r="C2595" s="41" t="n">
        <f aca="false">$E$5 + B2595</f>
        <v>781</v>
      </c>
      <c r="D2595" s="47" t="n">
        <f aca="false">IF(C2595&gt;$E$5,$E$2+$E$1,(IF(C2595&gt;764.99,C2595^3*3486.59308-C2595^2*7860012.00812+C2595*5908819377.96283-1481278321001.59,IF(C2595&gt;752.99,C2595^3*3588.471445-C2595^2*8028757.56264+C2595*5988077680.84934-1488767378546.26,C2595^3*899.851852-C2595^2*1969009.674601+C2595*1435480406.01138-348666163343.76))))-$E$1</f>
        <v>148979041.172119</v>
      </c>
      <c r="E2595" s="47" t="n">
        <f aca="false">D2595*100/$E$2</f>
        <v>100</v>
      </c>
      <c r="G2595" s="41" t="n">
        <f aca="false">[3]Plan1!$C2590</f>
        <v>0</v>
      </c>
      <c r="H2595" s="41" t="n">
        <f aca="false">$J$5 + G2595</f>
        <v>760</v>
      </c>
      <c r="I2595" s="47" t="n">
        <f aca="false">IF(H2595&gt;$J$5,$J$2+$J$1,(IF(H2595&gt;739.99,H2595^3*2498.244218-H2595^2*5471052.355142+H2595*3994605728.77515-972400879260.135,H2595^3*1396.138889-H2595^2*3002770.071427+H2595*2152080038.43115-513963640099.415)))-$J$1</f>
        <v>87942447.7277832</v>
      </c>
      <c r="J2595" s="47" t="n">
        <f aca="false">I2595*100/$J$2</f>
        <v>99.9999999974793</v>
      </c>
      <c r="L2595" s="41" t="n">
        <f aca="false">[4]Plan1!$C2590</f>
        <v>-0.02</v>
      </c>
      <c r="M2595" s="41" t="n">
        <f aca="false">$O$5 + L2595</f>
        <v>838.76</v>
      </c>
      <c r="N2595" s="47" t="n">
        <f aca="false">IF(M2595&gt;$O$5,$O$2+$O$1,(M2595^3*3270.5936-M2595^2*8015778.389801+M2595*6549018422.82398-1783686174686.87))-$O$1</f>
        <v>38983631.5927734</v>
      </c>
      <c r="O2595" s="41" t="n">
        <f aca="false">N2595*100/$O$2</f>
        <v>99.7358777422784</v>
      </c>
      <c r="R2595" s="47" t="n">
        <f aca="false">SUM(D2595,I2595,N2595)</f>
        <v>275905120.492676</v>
      </c>
      <c r="S2595" s="41" t="n">
        <f aca="false">R2595*100/$R$2</f>
        <v>99.9625963781583</v>
      </c>
      <c r="U2595" s="41" t="n">
        <f aca="false">[1]Plan1!$B2590</f>
        <v>46.94</v>
      </c>
    </row>
    <row r="2596" customFormat="false" ht="15" hidden="false" customHeight="false" outlineLevel="0" collapsed="false">
      <c r="A2596" s="46" t="n">
        <v>44594</v>
      </c>
      <c r="B2596" s="41" t="n">
        <f aca="false">[2]Plan1!$C2591</f>
        <v>0</v>
      </c>
      <c r="C2596" s="41" t="n">
        <f aca="false">$E$5 + B2596</f>
        <v>781</v>
      </c>
      <c r="D2596" s="47" t="n">
        <f aca="false">IF(C2596&gt;$E$5,$E$2+$E$1,(IF(C2596&gt;764.99,C2596^3*3486.59308-C2596^2*7860012.00812+C2596*5908819377.96283-1481278321001.59,IF(C2596&gt;752.99,C2596^3*3588.471445-C2596^2*8028757.56264+C2596*5988077680.84934-1488767378546.26,C2596^3*899.851852-C2596^2*1969009.674601+C2596*1435480406.01138-348666163343.76))))-$E$1</f>
        <v>148979041.172119</v>
      </c>
      <c r="E2596" s="47" t="n">
        <f aca="false">D2596*100/$E$2</f>
        <v>100</v>
      </c>
      <c r="G2596" s="41" t="n">
        <f aca="false">[3]Plan1!$C2591</f>
        <v>0</v>
      </c>
      <c r="H2596" s="41" t="n">
        <f aca="false">$J$5 + G2596</f>
        <v>760</v>
      </c>
      <c r="I2596" s="47" t="n">
        <f aca="false">IF(H2596&gt;$J$5,$J$2+$J$1,(IF(H2596&gt;739.99,H2596^3*2498.244218-H2596^2*5471052.355142+H2596*3994605728.77515-972400879260.135,H2596^3*1396.138889-H2596^2*3002770.071427+H2596*2152080038.43115-513963640099.415)))-$J$1</f>
        <v>87942447.7277832</v>
      </c>
      <c r="J2596" s="47" t="n">
        <f aca="false">I2596*100/$J$2</f>
        <v>99.9999999974793</v>
      </c>
      <c r="L2596" s="41" t="n">
        <f aca="false">[4]Plan1!$C2591</f>
        <v>-0.03</v>
      </c>
      <c r="M2596" s="41" t="n">
        <f aca="false">$O$5 + L2596</f>
        <v>838.75</v>
      </c>
      <c r="N2596" s="47" t="n">
        <f aca="false">IF(M2596&gt;$O$5,$O$2+$O$1,(M2596^3*3270.5936-M2596^2*8015778.389801+M2596*6549018422.82398-1783686174686.87))-$O$1</f>
        <v>38932077.2275391</v>
      </c>
      <c r="O2596" s="41" t="n">
        <f aca="false">N2596*100/$O$2</f>
        <v>99.6039808497106</v>
      </c>
      <c r="R2596" s="47" t="n">
        <f aca="false">SUM(D2596,I2596,N2596)</f>
        <v>275853566.127441</v>
      </c>
      <c r="S2596" s="41" t="n">
        <f aca="false">R2596*100/$R$2</f>
        <v>99.943917825929</v>
      </c>
      <c r="U2596" s="41" t="n">
        <f aca="false">[1]Plan1!$B2591</f>
        <v>37.8</v>
      </c>
    </row>
    <row r="2597" customFormat="false" ht="15" hidden="false" customHeight="false" outlineLevel="0" collapsed="false">
      <c r="A2597" s="46" t="n">
        <v>44595</v>
      </c>
      <c r="B2597" s="41" t="n">
        <f aca="false">[2]Plan1!$C2592</f>
        <v>0</v>
      </c>
      <c r="C2597" s="41" t="n">
        <f aca="false">$E$5 + B2597</f>
        <v>781</v>
      </c>
      <c r="D2597" s="47" t="n">
        <f aca="false">IF(C2597&gt;$E$5,$E$2+$E$1,(IF(C2597&gt;764.99,C2597^3*3486.59308-C2597^2*7860012.00812+C2597*5908819377.96283-1481278321001.59,IF(C2597&gt;752.99,C2597^3*3588.471445-C2597^2*8028757.56264+C2597*5988077680.84934-1488767378546.26,C2597^3*899.851852-C2597^2*1969009.674601+C2597*1435480406.01138-348666163343.76))))-$E$1</f>
        <v>148979041.172119</v>
      </c>
      <c r="E2597" s="47" t="n">
        <f aca="false">D2597*100/$E$2</f>
        <v>100</v>
      </c>
      <c r="G2597" s="41" t="n">
        <f aca="false">[3]Plan1!$C2592</f>
        <v>0</v>
      </c>
      <c r="H2597" s="41" t="n">
        <f aca="false">$J$5 + G2597</f>
        <v>760</v>
      </c>
      <c r="I2597" s="47" t="n">
        <f aca="false">IF(H2597&gt;$J$5,$J$2+$J$1,(IF(H2597&gt;739.99,H2597^3*2498.244218-H2597^2*5471052.355142+H2597*3994605728.77515-972400879260.135,H2597^3*1396.138889-H2597^2*3002770.071427+H2597*2152080038.43115-513963640099.415)))-$J$1</f>
        <v>87942447.7277832</v>
      </c>
      <c r="J2597" s="47" t="n">
        <f aca="false">I2597*100/$J$2</f>
        <v>99.9999999974793</v>
      </c>
      <c r="L2597" s="41" t="n">
        <f aca="false">[4]Plan1!$C2592</f>
        <v>-0.05</v>
      </c>
      <c r="M2597" s="41" t="n">
        <f aca="false">$O$5 + L2597</f>
        <v>838.73</v>
      </c>
      <c r="N2597" s="47" t="n">
        <f aca="false">IF(M2597&gt;$O$5,$O$2+$O$1,(M2597^3*3270.5936-M2597^2*8015778.389801+M2597*6549018422.82398-1783686174686.87))-$O$1</f>
        <v>38829096.7900391</v>
      </c>
      <c r="O2597" s="41" t="n">
        <f aca="false">N2597*100/$O$2</f>
        <v>99.3405152898151</v>
      </c>
      <c r="R2597" s="47" t="n">
        <f aca="false">SUM(D2597,I2597,N2597)</f>
        <v>275750585.689941</v>
      </c>
      <c r="S2597" s="41" t="n">
        <f aca="false">R2597*100/$R$2</f>
        <v>99.9066072030226</v>
      </c>
      <c r="U2597" s="41" t="n">
        <f aca="false">[1]Plan1!$B2592</f>
        <v>45.26</v>
      </c>
    </row>
    <row r="2598" customFormat="false" ht="15" hidden="false" customHeight="false" outlineLevel="0" collapsed="false">
      <c r="A2598" s="46" t="n">
        <v>44596</v>
      </c>
      <c r="B2598" s="41" t="n">
        <f aca="false">[2]Plan1!$C2593</f>
        <v>0</v>
      </c>
      <c r="C2598" s="41" t="n">
        <f aca="false">$E$5 + B2598</f>
        <v>781</v>
      </c>
      <c r="D2598" s="47" t="n">
        <f aca="false">IF(C2598&gt;$E$5,$E$2+$E$1,(IF(C2598&gt;764.99,C2598^3*3486.59308-C2598^2*7860012.00812+C2598*5908819377.96283-1481278321001.59,IF(C2598&gt;752.99,C2598^3*3588.471445-C2598^2*8028757.56264+C2598*5988077680.84934-1488767378546.26,C2598^3*899.851852-C2598^2*1969009.674601+C2598*1435480406.01138-348666163343.76))))-$E$1</f>
        <v>148979041.172119</v>
      </c>
      <c r="E2598" s="47" t="n">
        <f aca="false">D2598*100/$E$2</f>
        <v>100</v>
      </c>
      <c r="G2598" s="41" t="n">
        <f aca="false">[3]Plan1!$C2593</f>
        <v>0</v>
      </c>
      <c r="H2598" s="41" t="n">
        <f aca="false">$J$5 + G2598</f>
        <v>760</v>
      </c>
      <c r="I2598" s="47" t="n">
        <f aca="false">IF(H2598&gt;$J$5,$J$2+$J$1,(IF(H2598&gt;739.99,H2598^3*2498.244218-H2598^2*5471052.355142+H2598*3994605728.77515-972400879260.135,H2598^3*1396.138889-H2598^2*3002770.071427+H2598*2152080038.43115-513963640099.415)))-$J$1</f>
        <v>87942447.7277832</v>
      </c>
      <c r="J2598" s="47" t="n">
        <f aca="false">I2598*100/$J$2</f>
        <v>99.9999999974793</v>
      </c>
      <c r="L2598" s="41" t="n">
        <f aca="false">[4]Plan1!$C2593</f>
        <v>-0.06</v>
      </c>
      <c r="M2598" s="41" t="n">
        <f aca="false">$O$5 + L2598</f>
        <v>838.72</v>
      </c>
      <c r="N2598" s="47" t="n">
        <f aca="false">IF(M2598&gt;$O$5,$O$2+$O$1,(M2598^3*3270.5936-M2598^2*8015778.389801+M2598*6549018422.82398-1783686174686.87))-$O$1</f>
        <v>38777670.6777344</v>
      </c>
      <c r="O2598" s="41" t="n">
        <f aca="false">N2598*100/$O$2</f>
        <v>99.2089465200515</v>
      </c>
      <c r="R2598" s="47" t="n">
        <f aca="false">SUM(D2598,I2598,N2598)</f>
        <v>275699159.577637</v>
      </c>
      <c r="S2598" s="41" t="n">
        <f aca="false">R2598*100/$R$2</f>
        <v>99.887975117839</v>
      </c>
      <c r="U2598" s="41" t="n">
        <f aca="false">[1]Plan1!$B2593</f>
        <v>49.68</v>
      </c>
    </row>
    <row r="2599" customFormat="false" ht="15" hidden="false" customHeight="false" outlineLevel="0" collapsed="false">
      <c r="A2599" s="46" t="n">
        <v>44597</v>
      </c>
      <c r="B2599" s="41" t="n">
        <f aca="false">[2]Plan1!$C2594</f>
        <v>0</v>
      </c>
      <c r="C2599" s="41" t="n">
        <f aca="false">$E$5 + B2599</f>
        <v>781</v>
      </c>
      <c r="D2599" s="47" t="n">
        <f aca="false">IF(C2599&gt;$E$5,$E$2+$E$1,(IF(C2599&gt;764.99,C2599^3*3486.59308-C2599^2*7860012.00812+C2599*5908819377.96283-1481278321001.59,IF(C2599&gt;752.99,C2599^3*3588.471445-C2599^2*8028757.56264+C2599*5988077680.84934-1488767378546.26,C2599^3*899.851852-C2599^2*1969009.674601+C2599*1435480406.01138-348666163343.76))))-$E$1</f>
        <v>148979041.172119</v>
      </c>
      <c r="E2599" s="47" t="n">
        <f aca="false">D2599*100/$E$2</f>
        <v>100</v>
      </c>
      <c r="G2599" s="41" t="n">
        <f aca="false">[3]Plan1!$C2594</f>
        <v>0</v>
      </c>
      <c r="H2599" s="41" t="n">
        <f aca="false">$J$5 + G2599</f>
        <v>760</v>
      </c>
      <c r="I2599" s="47" t="n">
        <f aca="false">IF(H2599&gt;$J$5,$J$2+$J$1,(IF(H2599&gt;739.99,H2599^3*2498.244218-H2599^2*5471052.355142+H2599*3994605728.77515-972400879260.135,H2599^3*1396.138889-H2599^2*3002770.071427+H2599*2152080038.43115-513963640099.415)))-$J$1</f>
        <v>87942447.7277832</v>
      </c>
      <c r="J2599" s="47" t="n">
        <f aca="false">I2599*100/$J$2</f>
        <v>99.9999999974793</v>
      </c>
      <c r="L2599" s="41" t="n">
        <f aca="false">[4]Plan1!$C2594</f>
        <v>-0.04</v>
      </c>
      <c r="M2599" s="41" t="n">
        <f aca="false">$O$5 + L2599</f>
        <v>838.74</v>
      </c>
      <c r="N2599" s="47" t="n">
        <f aca="false">IF(M2599&gt;$O$5,$O$2+$O$1,(M2599^3*3270.5936-M2599^2*8015778.389801+M2599*6549018422.82398-1783686174686.87))-$O$1</f>
        <v>38880565.6328125</v>
      </c>
      <c r="O2599" s="41" t="n">
        <f aca="false">N2599*100/$O$2</f>
        <v>99.4721933813796</v>
      </c>
      <c r="R2599" s="47" t="n">
        <f aca="false">SUM(D2599,I2599,N2599)</f>
        <v>275802054.532715</v>
      </c>
      <c r="S2599" s="41" t="n">
        <f aca="false">R2599*100/$R$2</f>
        <v>99.9252547697912</v>
      </c>
      <c r="U2599" s="41" t="n">
        <f aca="false">[1]Plan1!$B2594</f>
        <v>35.62</v>
      </c>
    </row>
    <row r="2600" customFormat="false" ht="15" hidden="false" customHeight="false" outlineLevel="0" collapsed="false">
      <c r="A2600" s="46" t="n">
        <v>44598</v>
      </c>
      <c r="B2600" s="41" t="n">
        <f aca="false">[2]Plan1!$C2595</f>
        <v>0</v>
      </c>
      <c r="C2600" s="41" t="n">
        <f aca="false">$E$5 + B2600</f>
        <v>781</v>
      </c>
      <c r="D2600" s="47" t="n">
        <f aca="false">IF(C2600&gt;$E$5,$E$2+$E$1,(IF(C2600&gt;764.99,C2600^3*3486.59308-C2600^2*7860012.00812+C2600*5908819377.96283-1481278321001.59,IF(C2600&gt;752.99,C2600^3*3588.471445-C2600^2*8028757.56264+C2600*5988077680.84934-1488767378546.26,C2600^3*899.851852-C2600^2*1969009.674601+C2600*1435480406.01138-348666163343.76))))-$E$1</f>
        <v>148979041.172119</v>
      </c>
      <c r="E2600" s="47" t="n">
        <f aca="false">D2600*100/$E$2</f>
        <v>100</v>
      </c>
      <c r="G2600" s="41" t="n">
        <f aca="false">[3]Plan1!$C2595</f>
        <v>0</v>
      </c>
      <c r="H2600" s="41" t="n">
        <f aca="false">$J$5 + G2600</f>
        <v>760</v>
      </c>
      <c r="I2600" s="47" t="n">
        <f aca="false">IF(H2600&gt;$J$5,$J$2+$J$1,(IF(H2600&gt;739.99,H2600^3*2498.244218-H2600^2*5471052.355142+H2600*3994605728.77515-972400879260.135,H2600^3*1396.138889-H2600^2*3002770.071427+H2600*2152080038.43115-513963640099.415)))-$J$1</f>
        <v>87942447.7277832</v>
      </c>
      <c r="J2600" s="47" t="n">
        <f aca="false">I2600*100/$J$2</f>
        <v>99.9999999974793</v>
      </c>
      <c r="L2600" s="41" t="n">
        <f aca="false">[4]Plan1!$C2595</f>
        <v>0</v>
      </c>
      <c r="M2600" s="41" t="n">
        <f aca="false">$O$5 + L2600</f>
        <v>838.78</v>
      </c>
      <c r="N2600" s="47" t="n">
        <f aca="false">IF(M2600&gt;$O$5,$O$2+$O$1,(M2600^3*3270.5936-M2600^2*8015778.389801+M2600*6549018422.82398-1783686174686.87))-$O$1</f>
        <v>39086868.7128906</v>
      </c>
      <c r="O2600" s="41" t="n">
        <f aca="false">N2600*100/$O$2</f>
        <v>100</v>
      </c>
      <c r="R2600" s="47" t="n">
        <f aca="false">SUM(D2600,I2600,N2600)</f>
        <v>276008357.612793</v>
      </c>
      <c r="S2600" s="41" t="n">
        <f aca="false">R2600*100/$R$2</f>
        <v>99.9999999991969</v>
      </c>
      <c r="U2600" s="41" t="n">
        <f aca="false">[1]Plan1!$B2595</f>
        <v>47.96</v>
      </c>
    </row>
    <row r="2601" customFormat="false" ht="15" hidden="false" customHeight="false" outlineLevel="0" collapsed="false">
      <c r="A2601" s="46" t="n">
        <v>44599</v>
      </c>
      <c r="B2601" s="41" t="n">
        <f aca="false">[2]Plan1!$C2596</f>
        <v>0</v>
      </c>
      <c r="C2601" s="41" t="n">
        <f aca="false">$E$5 + B2601</f>
        <v>781</v>
      </c>
      <c r="D2601" s="47" t="n">
        <f aca="false">IF(C2601&gt;$E$5,$E$2+$E$1,(IF(C2601&gt;764.99,C2601^3*3486.59308-C2601^2*7860012.00812+C2601*5908819377.96283-1481278321001.59,IF(C2601&gt;752.99,C2601^3*3588.471445-C2601^2*8028757.56264+C2601*5988077680.84934-1488767378546.26,C2601^3*899.851852-C2601^2*1969009.674601+C2601*1435480406.01138-348666163343.76))))-$E$1</f>
        <v>148979041.172119</v>
      </c>
      <c r="E2601" s="47" t="n">
        <f aca="false">D2601*100/$E$2</f>
        <v>100</v>
      </c>
      <c r="G2601" s="41" t="n">
        <f aca="false">[3]Plan1!$C2596</f>
        <v>0</v>
      </c>
      <c r="H2601" s="41" t="n">
        <f aca="false">$J$5 + G2601</f>
        <v>760</v>
      </c>
      <c r="I2601" s="47" t="n">
        <f aca="false">IF(H2601&gt;$J$5,$J$2+$J$1,(IF(H2601&gt;739.99,H2601^3*2498.244218-H2601^2*5471052.355142+H2601*3994605728.77515-972400879260.135,H2601^3*1396.138889-H2601^2*3002770.071427+H2601*2152080038.43115-513963640099.415)))-$J$1</f>
        <v>87942447.7277832</v>
      </c>
      <c r="J2601" s="47" t="n">
        <f aca="false">I2601*100/$J$2</f>
        <v>99.9999999974793</v>
      </c>
      <c r="L2601" s="41" t="n">
        <f aca="false">[4]Plan1!$C2596</f>
        <v>0</v>
      </c>
      <c r="M2601" s="41" t="n">
        <f aca="false">$O$5 + L2601</f>
        <v>838.78</v>
      </c>
      <c r="N2601" s="47" t="n">
        <f aca="false">IF(M2601&gt;$O$5,$O$2+$O$1,(M2601^3*3270.5936-M2601^2*8015778.389801+M2601*6549018422.82398-1783686174686.87))-$O$1</f>
        <v>39086868.7128906</v>
      </c>
      <c r="O2601" s="41" t="n">
        <f aca="false">N2601*100/$O$2</f>
        <v>100</v>
      </c>
      <c r="R2601" s="47" t="n">
        <f aca="false">SUM(D2601,I2601,N2601)</f>
        <v>276008357.612793</v>
      </c>
      <c r="S2601" s="41" t="n">
        <f aca="false">R2601*100/$R$2</f>
        <v>99.9999999991969</v>
      </c>
      <c r="U2601" s="41" t="n">
        <f aca="false">[1]Plan1!$B2596</f>
        <v>42.94</v>
      </c>
    </row>
    <row r="2602" customFormat="false" ht="15" hidden="false" customHeight="false" outlineLevel="0" collapsed="false">
      <c r="A2602" s="46" t="n">
        <v>44600</v>
      </c>
      <c r="B2602" s="41" t="n">
        <f aca="false">[2]Plan1!$C2597</f>
        <v>0</v>
      </c>
      <c r="C2602" s="41" t="n">
        <f aca="false">$E$5 + B2602</f>
        <v>781</v>
      </c>
      <c r="D2602" s="47" t="n">
        <f aca="false">IF(C2602&gt;$E$5,$E$2+$E$1,(IF(C2602&gt;764.99,C2602^3*3486.59308-C2602^2*7860012.00812+C2602*5908819377.96283-1481278321001.59,IF(C2602&gt;752.99,C2602^3*3588.471445-C2602^2*8028757.56264+C2602*5988077680.84934-1488767378546.26,C2602^3*899.851852-C2602^2*1969009.674601+C2602*1435480406.01138-348666163343.76))))-$E$1</f>
        <v>148979041.172119</v>
      </c>
      <c r="E2602" s="47" t="n">
        <f aca="false">D2602*100/$E$2</f>
        <v>100</v>
      </c>
      <c r="G2602" s="41" t="n">
        <f aca="false">[3]Plan1!$C2597</f>
        <v>0</v>
      </c>
      <c r="H2602" s="41" t="n">
        <f aca="false">$J$5 + G2602</f>
        <v>760</v>
      </c>
      <c r="I2602" s="47" t="n">
        <f aca="false">IF(H2602&gt;$J$5,$J$2+$J$1,(IF(H2602&gt;739.99,H2602^3*2498.244218-H2602^2*5471052.355142+H2602*3994605728.77515-972400879260.135,H2602^3*1396.138889-H2602^2*3002770.071427+H2602*2152080038.43115-513963640099.415)))-$J$1</f>
        <v>87942447.7277832</v>
      </c>
      <c r="J2602" s="47" t="n">
        <f aca="false">I2602*100/$J$2</f>
        <v>99.9999999974793</v>
      </c>
      <c r="L2602" s="41" t="n">
        <f aca="false">[4]Plan1!$C2597</f>
        <v>0</v>
      </c>
      <c r="M2602" s="41" t="n">
        <f aca="false">$O$5 + L2602</f>
        <v>838.78</v>
      </c>
      <c r="N2602" s="47" t="n">
        <f aca="false">IF(M2602&gt;$O$5,$O$2+$O$1,(M2602^3*3270.5936-M2602^2*8015778.389801+M2602*6549018422.82398-1783686174686.87))-$O$1</f>
        <v>39086868.7128906</v>
      </c>
      <c r="O2602" s="41" t="n">
        <f aca="false">N2602*100/$O$2</f>
        <v>100</v>
      </c>
      <c r="R2602" s="47" t="n">
        <f aca="false">SUM(D2602,I2602,N2602)</f>
        <v>276008357.612793</v>
      </c>
      <c r="S2602" s="41" t="n">
        <f aca="false">R2602*100/$R$2</f>
        <v>99.9999999991969</v>
      </c>
      <c r="U2602" s="41" t="n">
        <f aca="false">[1]Plan1!$B2597</f>
        <v>52.11</v>
      </c>
    </row>
    <row r="2603" customFormat="false" ht="15" hidden="false" customHeight="false" outlineLevel="0" collapsed="false">
      <c r="A2603" s="46" t="n">
        <v>44601</v>
      </c>
      <c r="B2603" s="41" t="n">
        <f aca="false">[2]Plan1!$C2598</f>
        <v>0</v>
      </c>
      <c r="C2603" s="41" t="n">
        <f aca="false">$E$5 + B2603</f>
        <v>781</v>
      </c>
      <c r="D2603" s="47" t="n">
        <f aca="false">IF(C2603&gt;$E$5,$E$2+$E$1,(IF(C2603&gt;764.99,C2603^3*3486.59308-C2603^2*7860012.00812+C2603*5908819377.96283-1481278321001.59,IF(C2603&gt;752.99,C2603^3*3588.471445-C2603^2*8028757.56264+C2603*5988077680.84934-1488767378546.26,C2603^3*899.851852-C2603^2*1969009.674601+C2603*1435480406.01138-348666163343.76))))-$E$1</f>
        <v>148979041.172119</v>
      </c>
      <c r="E2603" s="47" t="n">
        <f aca="false">D2603*100/$E$2</f>
        <v>100</v>
      </c>
      <c r="G2603" s="41" t="n">
        <f aca="false">[3]Plan1!$C2598</f>
        <v>0</v>
      </c>
      <c r="H2603" s="41" t="n">
        <f aca="false">$J$5 + G2603</f>
        <v>760</v>
      </c>
      <c r="I2603" s="47" t="n">
        <f aca="false">IF(H2603&gt;$J$5,$J$2+$J$1,(IF(H2603&gt;739.99,H2603^3*2498.244218-H2603^2*5471052.355142+H2603*3994605728.77515-972400879260.135,H2603^3*1396.138889-H2603^2*3002770.071427+H2603*2152080038.43115-513963640099.415)))-$J$1</f>
        <v>87942447.7277832</v>
      </c>
      <c r="J2603" s="47" t="n">
        <f aca="false">I2603*100/$J$2</f>
        <v>99.9999999974793</v>
      </c>
      <c r="L2603" s="41" t="n">
        <f aca="false">[4]Plan1!$C2598</f>
        <v>0</v>
      </c>
      <c r="M2603" s="41" t="n">
        <f aca="false">$O$5 + L2603</f>
        <v>838.78</v>
      </c>
      <c r="N2603" s="47" t="n">
        <f aca="false">IF(M2603&gt;$O$5,$O$2+$O$1,(M2603^3*3270.5936-M2603^2*8015778.389801+M2603*6549018422.82398-1783686174686.87))-$O$1</f>
        <v>39086868.7128906</v>
      </c>
      <c r="O2603" s="41" t="n">
        <f aca="false">N2603*100/$O$2</f>
        <v>100</v>
      </c>
      <c r="R2603" s="47" t="n">
        <f aca="false">SUM(D2603,I2603,N2603)</f>
        <v>276008357.612793</v>
      </c>
      <c r="S2603" s="41" t="n">
        <f aca="false">R2603*100/$R$2</f>
        <v>99.9999999991969</v>
      </c>
      <c r="U2603" s="41" t="n">
        <f aca="false">[1]Plan1!$B2598</f>
        <v>56.74</v>
      </c>
    </row>
    <row r="2604" customFormat="false" ht="15" hidden="false" customHeight="false" outlineLevel="0" collapsed="false">
      <c r="A2604" s="46" t="n">
        <v>44602</v>
      </c>
      <c r="B2604" s="41" t="n">
        <f aca="false">[2]Plan1!$C2599</f>
        <v>0</v>
      </c>
      <c r="C2604" s="41" t="n">
        <f aca="false">$E$5 + B2604</f>
        <v>781</v>
      </c>
      <c r="D2604" s="47" t="n">
        <f aca="false">IF(C2604&gt;$E$5,$E$2+$E$1,(IF(C2604&gt;764.99,C2604^3*3486.59308-C2604^2*7860012.00812+C2604*5908819377.96283-1481278321001.59,IF(C2604&gt;752.99,C2604^3*3588.471445-C2604^2*8028757.56264+C2604*5988077680.84934-1488767378546.26,C2604^3*899.851852-C2604^2*1969009.674601+C2604*1435480406.01138-348666163343.76))))-$E$1</f>
        <v>148979041.172119</v>
      </c>
      <c r="E2604" s="47" t="n">
        <f aca="false">D2604*100/$E$2</f>
        <v>100</v>
      </c>
      <c r="G2604" s="41" t="n">
        <f aca="false">[3]Plan1!$C2599</f>
        <v>0</v>
      </c>
      <c r="H2604" s="41" t="n">
        <f aca="false">$J$5 + G2604</f>
        <v>760</v>
      </c>
      <c r="I2604" s="47" t="n">
        <f aca="false">IF(H2604&gt;$J$5,$J$2+$J$1,(IF(H2604&gt;739.99,H2604^3*2498.244218-H2604^2*5471052.355142+H2604*3994605728.77515-972400879260.135,H2604^3*1396.138889-H2604^2*3002770.071427+H2604*2152080038.43115-513963640099.415)))-$J$1</f>
        <v>87942447.7277832</v>
      </c>
      <c r="J2604" s="47" t="n">
        <f aca="false">I2604*100/$J$2</f>
        <v>99.9999999974793</v>
      </c>
      <c r="L2604" s="41" t="n">
        <f aca="false">[4]Plan1!$C2599</f>
        <v>0</v>
      </c>
      <c r="M2604" s="41" t="n">
        <f aca="false">$O$5 + L2604</f>
        <v>838.78</v>
      </c>
      <c r="N2604" s="47" t="n">
        <f aca="false">IF(M2604&gt;$O$5,$O$2+$O$1,(M2604^3*3270.5936-M2604^2*8015778.389801+M2604*6549018422.82398-1783686174686.87))-$O$1</f>
        <v>39086868.7128906</v>
      </c>
      <c r="O2604" s="41" t="n">
        <f aca="false">N2604*100/$O$2</f>
        <v>100</v>
      </c>
      <c r="R2604" s="47" t="n">
        <f aca="false">SUM(D2604,I2604,N2604)</f>
        <v>276008357.612793</v>
      </c>
      <c r="S2604" s="41" t="n">
        <f aca="false">R2604*100/$R$2</f>
        <v>99.9999999991969</v>
      </c>
      <c r="U2604" s="41" t="n">
        <f aca="false">[1]Plan1!$B2599</f>
        <v>66.76</v>
      </c>
    </row>
    <row r="2605" customFormat="false" ht="15" hidden="false" customHeight="false" outlineLevel="0" collapsed="false">
      <c r="A2605" s="46" t="n">
        <v>44603</v>
      </c>
      <c r="B2605" s="41" t="n">
        <f aca="false">[2]Plan1!$C2600</f>
        <v>0</v>
      </c>
      <c r="C2605" s="41" t="n">
        <f aca="false">$E$5 + B2605</f>
        <v>781</v>
      </c>
      <c r="D2605" s="47" t="n">
        <f aca="false">IF(C2605&gt;$E$5,$E$2+$E$1,(IF(C2605&gt;764.99,C2605^3*3486.59308-C2605^2*7860012.00812+C2605*5908819377.96283-1481278321001.59,IF(C2605&gt;752.99,C2605^3*3588.471445-C2605^2*8028757.56264+C2605*5988077680.84934-1488767378546.26,C2605^3*899.851852-C2605^2*1969009.674601+C2605*1435480406.01138-348666163343.76))))-$E$1</f>
        <v>148979041.172119</v>
      </c>
      <c r="E2605" s="47" t="n">
        <f aca="false">D2605*100/$E$2</f>
        <v>100</v>
      </c>
      <c r="G2605" s="41" t="n">
        <f aca="false">[3]Plan1!$C2600</f>
        <v>0</v>
      </c>
      <c r="H2605" s="41" t="n">
        <f aca="false">$J$5 + G2605</f>
        <v>760</v>
      </c>
      <c r="I2605" s="47" t="n">
        <f aca="false">IF(H2605&gt;$J$5,$J$2+$J$1,(IF(H2605&gt;739.99,H2605^3*2498.244218-H2605^2*5471052.355142+H2605*3994605728.77515-972400879260.135,H2605^3*1396.138889-H2605^2*3002770.071427+H2605*2152080038.43115-513963640099.415)))-$J$1</f>
        <v>87942447.7277832</v>
      </c>
      <c r="J2605" s="47" t="n">
        <f aca="false">I2605*100/$J$2</f>
        <v>99.9999999974793</v>
      </c>
      <c r="L2605" s="41" t="n">
        <f aca="false">[4]Plan1!$C2600</f>
        <v>0</v>
      </c>
      <c r="M2605" s="41" t="n">
        <f aca="false">$O$5 + L2605</f>
        <v>838.78</v>
      </c>
      <c r="N2605" s="47" t="n">
        <f aca="false">IF(M2605&gt;$O$5,$O$2+$O$1,(M2605^3*3270.5936-M2605^2*8015778.389801+M2605*6549018422.82398-1783686174686.87))-$O$1</f>
        <v>39086868.7128906</v>
      </c>
      <c r="O2605" s="41" t="n">
        <f aca="false">N2605*100/$O$2</f>
        <v>100</v>
      </c>
      <c r="R2605" s="47" t="n">
        <f aca="false">SUM(D2605,I2605,N2605)</f>
        <v>276008357.612793</v>
      </c>
      <c r="S2605" s="41" t="n">
        <f aca="false">R2605*100/$R$2</f>
        <v>99.9999999991969</v>
      </c>
      <c r="U2605" s="41" t="n">
        <f aca="false">[1]Plan1!$B2600</f>
        <v>125.47</v>
      </c>
    </row>
    <row r="2606" customFormat="false" ht="15" hidden="false" customHeight="false" outlineLevel="0" collapsed="false">
      <c r="A2606" s="46" t="n">
        <v>44604</v>
      </c>
      <c r="B2606" s="41" t="n">
        <f aca="false">[2]Plan1!$C2601</f>
        <v>0</v>
      </c>
      <c r="C2606" s="41" t="n">
        <f aca="false">$E$5 + B2606</f>
        <v>781</v>
      </c>
      <c r="D2606" s="47" t="n">
        <f aca="false">IF(C2606&gt;$E$5,$E$2+$E$1,(IF(C2606&gt;764.99,C2606^3*3486.59308-C2606^2*7860012.00812+C2606*5908819377.96283-1481278321001.59,IF(C2606&gt;752.99,C2606^3*3588.471445-C2606^2*8028757.56264+C2606*5988077680.84934-1488767378546.26,C2606^3*899.851852-C2606^2*1969009.674601+C2606*1435480406.01138-348666163343.76))))-$E$1</f>
        <v>148979041.172119</v>
      </c>
      <c r="E2606" s="47" t="n">
        <f aca="false">D2606*100/$E$2</f>
        <v>100</v>
      </c>
      <c r="G2606" s="41" t="n">
        <f aca="false">[3]Plan1!$C2601</f>
        <v>0</v>
      </c>
      <c r="H2606" s="41" t="n">
        <f aca="false">$J$5 + G2606</f>
        <v>760</v>
      </c>
      <c r="I2606" s="47" t="n">
        <f aca="false">IF(H2606&gt;$J$5,$J$2+$J$1,(IF(H2606&gt;739.99,H2606^3*2498.244218-H2606^2*5471052.355142+H2606*3994605728.77515-972400879260.135,H2606^3*1396.138889-H2606^2*3002770.071427+H2606*2152080038.43115-513963640099.415)))-$J$1</f>
        <v>87942447.7277832</v>
      </c>
      <c r="J2606" s="47" t="n">
        <f aca="false">I2606*100/$J$2</f>
        <v>99.9999999974793</v>
      </c>
      <c r="L2606" s="41" t="n">
        <f aca="false">[4]Plan1!$C2601</f>
        <v>0</v>
      </c>
      <c r="M2606" s="41" t="n">
        <f aca="false">$O$5 + L2606</f>
        <v>838.78</v>
      </c>
      <c r="N2606" s="47" t="n">
        <f aca="false">IF(M2606&gt;$O$5,$O$2+$O$1,(M2606^3*3270.5936-M2606^2*8015778.389801+M2606*6549018422.82398-1783686174686.87))-$O$1</f>
        <v>39086868.7128906</v>
      </c>
      <c r="O2606" s="41" t="n">
        <f aca="false">N2606*100/$O$2</f>
        <v>100</v>
      </c>
      <c r="R2606" s="47" t="n">
        <f aca="false">SUM(D2606,I2606,N2606)</f>
        <v>276008357.612793</v>
      </c>
      <c r="S2606" s="41" t="n">
        <f aca="false">R2606*100/$R$2</f>
        <v>99.9999999991969</v>
      </c>
      <c r="U2606" s="41" t="n">
        <f aca="false">[1]Plan1!$B2601</f>
        <v>88.4</v>
      </c>
    </row>
    <row r="2607" customFormat="false" ht="15" hidden="false" customHeight="false" outlineLevel="0" collapsed="false">
      <c r="A2607" s="46" t="n">
        <v>44605</v>
      </c>
      <c r="B2607" s="41" t="n">
        <f aca="false">[2]Plan1!$C2602</f>
        <v>0</v>
      </c>
      <c r="C2607" s="41" t="n">
        <f aca="false">$E$5 + B2607</f>
        <v>781</v>
      </c>
      <c r="D2607" s="47" t="n">
        <f aca="false">IF(C2607&gt;$E$5,$E$2+$E$1,(IF(C2607&gt;764.99,C2607^3*3486.59308-C2607^2*7860012.00812+C2607*5908819377.96283-1481278321001.59,IF(C2607&gt;752.99,C2607^3*3588.471445-C2607^2*8028757.56264+C2607*5988077680.84934-1488767378546.26,C2607^3*899.851852-C2607^2*1969009.674601+C2607*1435480406.01138-348666163343.76))))-$E$1</f>
        <v>148979041.172119</v>
      </c>
      <c r="E2607" s="47" t="n">
        <f aca="false">D2607*100/$E$2</f>
        <v>100</v>
      </c>
      <c r="G2607" s="41" t="n">
        <f aca="false">[3]Plan1!$C2602</f>
        <v>0</v>
      </c>
      <c r="H2607" s="41" t="n">
        <f aca="false">$J$5 + G2607</f>
        <v>760</v>
      </c>
      <c r="I2607" s="47" t="n">
        <f aca="false">IF(H2607&gt;$J$5,$J$2+$J$1,(IF(H2607&gt;739.99,H2607^3*2498.244218-H2607^2*5471052.355142+H2607*3994605728.77515-972400879260.135,H2607^3*1396.138889-H2607^2*3002770.071427+H2607*2152080038.43115-513963640099.415)))-$J$1</f>
        <v>87942447.7277832</v>
      </c>
      <c r="J2607" s="47" t="n">
        <f aca="false">I2607*100/$J$2</f>
        <v>99.9999999974793</v>
      </c>
      <c r="L2607" s="41" t="n">
        <f aca="false">[4]Plan1!$C2602</f>
        <v>0</v>
      </c>
      <c r="M2607" s="41" t="n">
        <f aca="false">$O$5 + L2607</f>
        <v>838.78</v>
      </c>
      <c r="N2607" s="47" t="n">
        <f aca="false">IF(M2607&gt;$O$5,$O$2+$O$1,(M2607^3*3270.5936-M2607^2*8015778.389801+M2607*6549018422.82398-1783686174686.87))-$O$1</f>
        <v>39086868.7128906</v>
      </c>
      <c r="O2607" s="41" t="n">
        <f aca="false">N2607*100/$O$2</f>
        <v>100</v>
      </c>
      <c r="R2607" s="47" t="n">
        <f aca="false">SUM(D2607,I2607,N2607)</f>
        <v>276008357.612793</v>
      </c>
      <c r="S2607" s="41" t="n">
        <f aca="false">R2607*100/$R$2</f>
        <v>99.9999999991969</v>
      </c>
      <c r="U2607" s="41" t="n">
        <f aca="false">[1]Plan1!$B2602</f>
        <v>67.53</v>
      </c>
    </row>
    <row r="2608" customFormat="false" ht="15" hidden="false" customHeight="false" outlineLevel="0" collapsed="false">
      <c r="A2608" s="46" t="n">
        <v>44606</v>
      </c>
      <c r="B2608" s="41" t="n">
        <f aca="false">[2]Plan1!$C2603</f>
        <v>0</v>
      </c>
      <c r="C2608" s="41" t="n">
        <f aca="false">$E$5 + B2608</f>
        <v>781</v>
      </c>
      <c r="D2608" s="47" t="n">
        <f aca="false">IF(C2608&gt;$E$5,$E$2+$E$1,(IF(C2608&gt;764.99,C2608^3*3486.59308-C2608^2*7860012.00812+C2608*5908819377.96283-1481278321001.59,IF(C2608&gt;752.99,C2608^3*3588.471445-C2608^2*8028757.56264+C2608*5988077680.84934-1488767378546.26,C2608^3*899.851852-C2608^2*1969009.674601+C2608*1435480406.01138-348666163343.76))))-$E$1</f>
        <v>148979041.172119</v>
      </c>
      <c r="E2608" s="47" t="n">
        <f aca="false">D2608*100/$E$2</f>
        <v>100</v>
      </c>
      <c r="G2608" s="41" t="n">
        <f aca="false">[3]Plan1!$C2603</f>
        <v>0</v>
      </c>
      <c r="H2608" s="41" t="n">
        <f aca="false">$J$5 + G2608</f>
        <v>760</v>
      </c>
      <c r="I2608" s="47" t="n">
        <f aca="false">IF(H2608&gt;$J$5,$J$2+$J$1,(IF(H2608&gt;739.99,H2608^3*2498.244218-H2608^2*5471052.355142+H2608*3994605728.77515-972400879260.135,H2608^3*1396.138889-H2608^2*3002770.071427+H2608*2152080038.43115-513963640099.415)))-$J$1</f>
        <v>87942447.7277832</v>
      </c>
      <c r="J2608" s="47" t="n">
        <f aca="false">I2608*100/$J$2</f>
        <v>99.9999999974793</v>
      </c>
      <c r="L2608" s="41" t="n">
        <f aca="false">[4]Plan1!$C2603</f>
        <v>0</v>
      </c>
      <c r="M2608" s="41" t="n">
        <f aca="false">$O$5 + L2608</f>
        <v>838.78</v>
      </c>
      <c r="N2608" s="47" t="n">
        <f aca="false">IF(M2608&gt;$O$5,$O$2+$O$1,(M2608^3*3270.5936-M2608^2*8015778.389801+M2608*6549018422.82398-1783686174686.87))-$O$1</f>
        <v>39086868.7128906</v>
      </c>
      <c r="O2608" s="41" t="n">
        <f aca="false">N2608*100/$O$2</f>
        <v>100</v>
      </c>
      <c r="R2608" s="47" t="n">
        <f aca="false">SUM(D2608,I2608,N2608)</f>
        <v>276008357.612793</v>
      </c>
      <c r="S2608" s="41" t="n">
        <f aca="false">R2608*100/$R$2</f>
        <v>99.9999999991969</v>
      </c>
      <c r="U2608" s="41" t="n">
        <f aca="false">[1]Plan1!$B2603</f>
        <v>56.38</v>
      </c>
    </row>
    <row r="2609" customFormat="false" ht="15" hidden="false" customHeight="false" outlineLevel="0" collapsed="false">
      <c r="A2609" s="46" t="n">
        <v>44607</v>
      </c>
      <c r="B2609" s="41" t="n">
        <f aca="false">[2]Plan1!$C2604</f>
        <v>0</v>
      </c>
      <c r="C2609" s="41" t="n">
        <f aca="false">$E$5 + B2609</f>
        <v>781</v>
      </c>
      <c r="D2609" s="47" t="n">
        <f aca="false">IF(C2609&gt;$E$5,$E$2+$E$1,(IF(C2609&gt;764.99,C2609^3*3486.59308-C2609^2*7860012.00812+C2609*5908819377.96283-1481278321001.59,IF(C2609&gt;752.99,C2609^3*3588.471445-C2609^2*8028757.56264+C2609*5988077680.84934-1488767378546.26,C2609^3*899.851852-C2609^2*1969009.674601+C2609*1435480406.01138-348666163343.76))))-$E$1</f>
        <v>148979041.172119</v>
      </c>
      <c r="E2609" s="47" t="n">
        <f aca="false">D2609*100/$E$2</f>
        <v>100</v>
      </c>
      <c r="G2609" s="41" t="n">
        <f aca="false">[3]Plan1!$C2604</f>
        <v>0</v>
      </c>
      <c r="H2609" s="41" t="n">
        <f aca="false">$J$5 + G2609</f>
        <v>760</v>
      </c>
      <c r="I2609" s="47" t="n">
        <f aca="false">IF(H2609&gt;$J$5,$J$2+$J$1,(IF(H2609&gt;739.99,H2609^3*2498.244218-H2609^2*5471052.355142+H2609*3994605728.77515-972400879260.135,H2609^3*1396.138889-H2609^2*3002770.071427+H2609*2152080038.43115-513963640099.415)))-$J$1</f>
        <v>87942447.7277832</v>
      </c>
      <c r="J2609" s="47" t="n">
        <f aca="false">I2609*100/$J$2</f>
        <v>99.9999999974793</v>
      </c>
      <c r="L2609" s="41" t="n">
        <f aca="false">[4]Plan1!$C2604</f>
        <v>0</v>
      </c>
      <c r="M2609" s="41" t="n">
        <f aca="false">$O$5 + L2609</f>
        <v>838.78</v>
      </c>
      <c r="N2609" s="47" t="n">
        <f aca="false">IF(M2609&gt;$O$5,$O$2+$O$1,(M2609^3*3270.5936-M2609^2*8015778.389801+M2609*6549018422.82398-1783686174686.87))-$O$1</f>
        <v>39086868.7128906</v>
      </c>
      <c r="O2609" s="41" t="n">
        <f aca="false">N2609*100/$O$2</f>
        <v>100</v>
      </c>
      <c r="R2609" s="47" t="n">
        <f aca="false">SUM(D2609,I2609,N2609)</f>
        <v>276008357.612793</v>
      </c>
      <c r="S2609" s="41" t="n">
        <f aca="false">R2609*100/$R$2</f>
        <v>99.9999999991969</v>
      </c>
      <c r="U2609" s="41" t="n">
        <f aca="false">[1]Plan1!$B2604</f>
        <v>70.61</v>
      </c>
    </row>
    <row r="2610" customFormat="false" ht="15" hidden="false" customHeight="false" outlineLevel="0" collapsed="false">
      <c r="A2610" s="46" t="n">
        <v>44608</v>
      </c>
      <c r="B2610" s="41" t="n">
        <f aca="false">[2]Plan1!$C2605</f>
        <v>0</v>
      </c>
      <c r="C2610" s="41" t="n">
        <f aca="false">$E$5 + B2610</f>
        <v>781</v>
      </c>
      <c r="D2610" s="47" t="n">
        <f aca="false">IF(C2610&gt;$E$5,$E$2+$E$1,(IF(C2610&gt;764.99,C2610^3*3486.59308-C2610^2*7860012.00812+C2610*5908819377.96283-1481278321001.59,IF(C2610&gt;752.99,C2610^3*3588.471445-C2610^2*8028757.56264+C2610*5988077680.84934-1488767378546.26,C2610^3*899.851852-C2610^2*1969009.674601+C2610*1435480406.01138-348666163343.76))))-$E$1</f>
        <v>148979041.172119</v>
      </c>
      <c r="E2610" s="47" t="n">
        <f aca="false">D2610*100/$E$2</f>
        <v>100</v>
      </c>
      <c r="G2610" s="41" t="n">
        <f aca="false">[3]Plan1!$C2605</f>
        <v>0</v>
      </c>
      <c r="H2610" s="41" t="n">
        <f aca="false">$J$5 + G2610</f>
        <v>760</v>
      </c>
      <c r="I2610" s="47" t="n">
        <f aca="false">IF(H2610&gt;$J$5,$J$2+$J$1,(IF(H2610&gt;739.99,H2610^3*2498.244218-H2610^2*5471052.355142+H2610*3994605728.77515-972400879260.135,H2610^3*1396.138889-H2610^2*3002770.071427+H2610*2152080038.43115-513963640099.415)))-$J$1</f>
        <v>87942447.7277832</v>
      </c>
      <c r="J2610" s="47" t="n">
        <f aca="false">I2610*100/$J$2</f>
        <v>99.9999999974793</v>
      </c>
      <c r="L2610" s="41" t="n">
        <f aca="false">[4]Plan1!$C2605</f>
        <v>0</v>
      </c>
      <c r="M2610" s="41" t="n">
        <f aca="false">$O$5 + L2610</f>
        <v>838.78</v>
      </c>
      <c r="N2610" s="47" t="n">
        <f aca="false">IF(M2610&gt;$O$5,$O$2+$O$1,(M2610^3*3270.5936-M2610^2*8015778.389801+M2610*6549018422.82398-1783686174686.87))-$O$1</f>
        <v>39086868.7128906</v>
      </c>
      <c r="O2610" s="41" t="n">
        <f aca="false">N2610*100/$O$2</f>
        <v>100</v>
      </c>
      <c r="R2610" s="47" t="n">
        <f aca="false">SUM(D2610,I2610,N2610)</f>
        <v>276008357.612793</v>
      </c>
      <c r="S2610" s="41" t="n">
        <f aca="false">R2610*100/$R$2</f>
        <v>99.9999999991969</v>
      </c>
      <c r="U2610" s="41" t="n">
        <f aca="false">[1]Plan1!$B2605</f>
        <v>84.66</v>
      </c>
    </row>
    <row r="2611" customFormat="false" ht="15" hidden="false" customHeight="false" outlineLevel="0" collapsed="false">
      <c r="A2611" s="46" t="n">
        <v>44609</v>
      </c>
      <c r="B2611" s="41" t="n">
        <f aca="false">[2]Plan1!$C2606</f>
        <v>0</v>
      </c>
      <c r="C2611" s="41" t="n">
        <f aca="false">$E$5 + B2611</f>
        <v>781</v>
      </c>
      <c r="D2611" s="47" t="n">
        <f aca="false">IF(C2611&gt;$E$5,$E$2+$E$1,(IF(C2611&gt;764.99,C2611^3*3486.59308-C2611^2*7860012.00812+C2611*5908819377.96283-1481278321001.59,IF(C2611&gt;752.99,C2611^3*3588.471445-C2611^2*8028757.56264+C2611*5988077680.84934-1488767378546.26,C2611^3*899.851852-C2611^2*1969009.674601+C2611*1435480406.01138-348666163343.76))))-$E$1</f>
        <v>148979041.172119</v>
      </c>
      <c r="E2611" s="47" t="n">
        <f aca="false">D2611*100/$E$2</f>
        <v>100</v>
      </c>
      <c r="G2611" s="41" t="n">
        <f aca="false">[3]Plan1!$C2606</f>
        <v>0</v>
      </c>
      <c r="H2611" s="41" t="n">
        <f aca="false">$J$5 + G2611</f>
        <v>760</v>
      </c>
      <c r="I2611" s="47" t="n">
        <f aca="false">IF(H2611&gt;$J$5,$J$2+$J$1,(IF(H2611&gt;739.99,H2611^3*2498.244218-H2611^2*5471052.355142+H2611*3994605728.77515-972400879260.135,H2611^3*1396.138889-H2611^2*3002770.071427+H2611*2152080038.43115-513963640099.415)))-$J$1</f>
        <v>87942447.7277832</v>
      </c>
      <c r="J2611" s="47" t="n">
        <f aca="false">I2611*100/$J$2</f>
        <v>99.9999999974793</v>
      </c>
      <c r="L2611" s="41" t="n">
        <f aca="false">[4]Plan1!$C2606</f>
        <v>0</v>
      </c>
      <c r="M2611" s="41" t="n">
        <f aca="false">$O$5 + L2611</f>
        <v>838.78</v>
      </c>
      <c r="N2611" s="47" t="n">
        <f aca="false">IF(M2611&gt;$O$5,$O$2+$O$1,(M2611^3*3270.5936-M2611^2*8015778.389801+M2611*6549018422.82398-1783686174686.87))-$O$1</f>
        <v>39086868.7128906</v>
      </c>
      <c r="O2611" s="41" t="n">
        <f aca="false">N2611*100/$O$2</f>
        <v>100</v>
      </c>
      <c r="R2611" s="47" t="n">
        <f aca="false">SUM(D2611,I2611,N2611)</f>
        <v>276008357.612793</v>
      </c>
      <c r="S2611" s="41" t="n">
        <f aca="false">R2611*100/$R$2</f>
        <v>99.9999999991969</v>
      </c>
      <c r="U2611" s="41" t="n">
        <f aca="false">[1]Plan1!$B2606</f>
        <v>81.78</v>
      </c>
    </row>
    <row r="2612" customFormat="false" ht="15" hidden="false" customHeight="false" outlineLevel="0" collapsed="false">
      <c r="A2612" s="46" t="n">
        <v>44610</v>
      </c>
      <c r="B2612" s="41" t="n">
        <f aca="false">[2]Plan1!$C2607</f>
        <v>0</v>
      </c>
      <c r="C2612" s="41" t="n">
        <f aca="false">$E$5 + B2612</f>
        <v>781</v>
      </c>
      <c r="D2612" s="47" t="n">
        <f aca="false">IF(C2612&gt;$E$5,$E$2+$E$1,(IF(C2612&gt;764.99,C2612^3*3486.59308-C2612^2*7860012.00812+C2612*5908819377.96283-1481278321001.59,IF(C2612&gt;752.99,C2612^3*3588.471445-C2612^2*8028757.56264+C2612*5988077680.84934-1488767378546.26,C2612^3*899.851852-C2612^2*1969009.674601+C2612*1435480406.01138-348666163343.76))))-$E$1</f>
        <v>148979041.172119</v>
      </c>
      <c r="E2612" s="47" t="n">
        <f aca="false">D2612*100/$E$2</f>
        <v>100</v>
      </c>
      <c r="G2612" s="41" t="n">
        <f aca="false">[3]Plan1!$C2607</f>
        <v>0</v>
      </c>
      <c r="H2612" s="41" t="n">
        <f aca="false">$J$5 + G2612</f>
        <v>760</v>
      </c>
      <c r="I2612" s="47" t="n">
        <f aca="false">IF(H2612&gt;$J$5,$J$2+$J$1,(IF(H2612&gt;739.99,H2612^3*2498.244218-H2612^2*5471052.355142+H2612*3994605728.77515-972400879260.135,H2612^3*1396.138889-H2612^2*3002770.071427+H2612*2152080038.43115-513963640099.415)))-$J$1</f>
        <v>87942447.7277832</v>
      </c>
      <c r="J2612" s="47" t="n">
        <f aca="false">I2612*100/$J$2</f>
        <v>99.9999999974793</v>
      </c>
      <c r="L2612" s="41" t="n">
        <f aca="false">[4]Plan1!$C2607</f>
        <v>0</v>
      </c>
      <c r="M2612" s="41" t="n">
        <f aca="false">$O$5 + L2612</f>
        <v>838.78</v>
      </c>
      <c r="N2612" s="47" t="n">
        <f aca="false">IF(M2612&gt;$O$5,$O$2+$O$1,(M2612^3*3270.5936-M2612^2*8015778.389801+M2612*6549018422.82398-1783686174686.87))-$O$1</f>
        <v>39086868.7128906</v>
      </c>
      <c r="O2612" s="41" t="n">
        <f aca="false">N2612*100/$O$2</f>
        <v>100</v>
      </c>
      <c r="R2612" s="47" t="n">
        <f aca="false">SUM(D2612,I2612,N2612)</f>
        <v>276008357.612793</v>
      </c>
      <c r="S2612" s="41" t="n">
        <f aca="false">R2612*100/$R$2</f>
        <v>99.9999999991969</v>
      </c>
      <c r="U2612" s="41" t="n">
        <f aca="false">[1]Plan1!$B2607</f>
        <v>75.33</v>
      </c>
    </row>
    <row r="2613" customFormat="false" ht="15" hidden="false" customHeight="false" outlineLevel="0" collapsed="false">
      <c r="A2613" s="46" t="n">
        <v>44611</v>
      </c>
      <c r="B2613" s="41" t="n">
        <f aca="false">[2]Plan1!$C2608</f>
        <v>0</v>
      </c>
      <c r="C2613" s="41" t="n">
        <f aca="false">$E$5 + B2613</f>
        <v>781</v>
      </c>
      <c r="D2613" s="47" t="n">
        <f aca="false">IF(C2613&gt;$E$5,$E$2+$E$1,(IF(C2613&gt;764.99,C2613^3*3486.59308-C2613^2*7860012.00812+C2613*5908819377.96283-1481278321001.59,IF(C2613&gt;752.99,C2613^3*3588.471445-C2613^2*8028757.56264+C2613*5988077680.84934-1488767378546.26,C2613^3*899.851852-C2613^2*1969009.674601+C2613*1435480406.01138-348666163343.76))))-$E$1</f>
        <v>148979041.172119</v>
      </c>
      <c r="E2613" s="47" t="n">
        <f aca="false">D2613*100/$E$2</f>
        <v>100</v>
      </c>
      <c r="G2613" s="41" t="n">
        <f aca="false">[3]Plan1!$C2608</f>
        <v>0</v>
      </c>
      <c r="H2613" s="41" t="n">
        <f aca="false">$J$5 + G2613</f>
        <v>760</v>
      </c>
      <c r="I2613" s="47" t="n">
        <f aca="false">IF(H2613&gt;$J$5,$J$2+$J$1,(IF(H2613&gt;739.99,H2613^3*2498.244218-H2613^2*5471052.355142+H2613*3994605728.77515-972400879260.135,H2613^3*1396.138889-H2613^2*3002770.071427+H2613*2152080038.43115-513963640099.415)))-$J$1</f>
        <v>87942447.7277832</v>
      </c>
      <c r="J2613" s="47" t="n">
        <f aca="false">I2613*100/$J$2</f>
        <v>99.9999999974793</v>
      </c>
      <c r="L2613" s="41" t="n">
        <f aca="false">[4]Plan1!$C2608</f>
        <v>0</v>
      </c>
      <c r="M2613" s="41" t="n">
        <f aca="false">$O$5 + L2613</f>
        <v>838.78</v>
      </c>
      <c r="N2613" s="47" t="n">
        <f aca="false">IF(M2613&gt;$O$5,$O$2+$O$1,(M2613^3*3270.5936-M2613^2*8015778.389801+M2613*6549018422.82398-1783686174686.87))-$O$1</f>
        <v>39086868.7128906</v>
      </c>
      <c r="O2613" s="41" t="n">
        <f aca="false">N2613*100/$O$2</f>
        <v>100</v>
      </c>
      <c r="R2613" s="47" t="n">
        <f aca="false">SUM(D2613,I2613,N2613)</f>
        <v>276008357.612793</v>
      </c>
      <c r="S2613" s="41" t="n">
        <f aca="false">R2613*100/$R$2</f>
        <v>99.9999999991969</v>
      </c>
      <c r="U2613" s="41" t="n">
        <f aca="false">[1]Plan1!$B2608</f>
        <v>69.84</v>
      </c>
    </row>
    <row r="2614" customFormat="false" ht="15" hidden="false" customHeight="false" outlineLevel="0" collapsed="false">
      <c r="A2614" s="46" t="n">
        <v>44612</v>
      </c>
      <c r="B2614" s="41" t="n">
        <f aca="false">[2]Plan1!$C2609</f>
        <v>0</v>
      </c>
      <c r="C2614" s="41" t="n">
        <f aca="false">$E$5 + B2614</f>
        <v>781</v>
      </c>
      <c r="D2614" s="47" t="n">
        <f aca="false">IF(C2614&gt;$E$5,$E$2+$E$1,(IF(C2614&gt;764.99,C2614^3*3486.59308-C2614^2*7860012.00812+C2614*5908819377.96283-1481278321001.59,IF(C2614&gt;752.99,C2614^3*3588.471445-C2614^2*8028757.56264+C2614*5988077680.84934-1488767378546.26,C2614^3*899.851852-C2614^2*1969009.674601+C2614*1435480406.01138-348666163343.76))))-$E$1</f>
        <v>148979041.172119</v>
      </c>
      <c r="E2614" s="47" t="n">
        <f aca="false">D2614*100/$E$2</f>
        <v>100</v>
      </c>
      <c r="G2614" s="41" t="n">
        <f aca="false">[3]Plan1!$C2609</f>
        <v>0</v>
      </c>
      <c r="H2614" s="41" t="n">
        <f aca="false">$J$5 + G2614</f>
        <v>760</v>
      </c>
      <c r="I2614" s="47" t="n">
        <f aca="false">IF(H2614&gt;$J$5,$J$2+$J$1,(IF(H2614&gt;739.99,H2614^3*2498.244218-H2614^2*5471052.355142+H2614*3994605728.77515-972400879260.135,H2614^3*1396.138889-H2614^2*3002770.071427+H2614*2152080038.43115-513963640099.415)))-$J$1</f>
        <v>87942447.7277832</v>
      </c>
      <c r="J2614" s="47" t="n">
        <f aca="false">I2614*100/$J$2</f>
        <v>99.9999999974793</v>
      </c>
      <c r="L2614" s="41" t="n">
        <f aca="false">[4]Plan1!$C2609</f>
        <v>0</v>
      </c>
      <c r="M2614" s="41" t="n">
        <f aca="false">$O$5 + L2614</f>
        <v>838.78</v>
      </c>
      <c r="N2614" s="47" t="n">
        <f aca="false">IF(M2614&gt;$O$5,$O$2+$O$1,(M2614^3*3270.5936-M2614^2*8015778.389801+M2614*6549018422.82398-1783686174686.87))-$O$1</f>
        <v>39086868.7128906</v>
      </c>
      <c r="O2614" s="41" t="n">
        <f aca="false">N2614*100/$O$2</f>
        <v>100</v>
      </c>
      <c r="R2614" s="47" t="n">
        <f aca="false">SUM(D2614,I2614,N2614)</f>
        <v>276008357.612793</v>
      </c>
      <c r="S2614" s="41" t="n">
        <f aca="false">R2614*100/$R$2</f>
        <v>99.9999999991969</v>
      </c>
      <c r="U2614" s="41" t="n">
        <f aca="false">[1]Plan1!$B2609</f>
        <v>107.96</v>
      </c>
    </row>
    <row r="2615" customFormat="false" ht="15" hidden="false" customHeight="false" outlineLevel="0" collapsed="false">
      <c r="A2615" s="46" t="n">
        <v>44613</v>
      </c>
      <c r="B2615" s="41" t="n">
        <f aca="false">[2]Plan1!$C2610</f>
        <v>0</v>
      </c>
      <c r="C2615" s="41" t="n">
        <f aca="false">$E$5 + B2615</f>
        <v>781</v>
      </c>
      <c r="D2615" s="47" t="n">
        <f aca="false">IF(C2615&gt;$E$5,$E$2+$E$1,(IF(C2615&gt;764.99,C2615^3*3486.59308-C2615^2*7860012.00812+C2615*5908819377.96283-1481278321001.59,IF(C2615&gt;752.99,C2615^3*3588.471445-C2615^2*8028757.56264+C2615*5988077680.84934-1488767378546.26,C2615^3*899.851852-C2615^2*1969009.674601+C2615*1435480406.01138-348666163343.76))))-$E$1</f>
        <v>148979041.172119</v>
      </c>
      <c r="E2615" s="47" t="n">
        <f aca="false">D2615*100/$E$2</f>
        <v>100</v>
      </c>
      <c r="G2615" s="41" t="n">
        <f aca="false">[3]Plan1!$C2610</f>
        <v>0</v>
      </c>
      <c r="H2615" s="41" t="n">
        <f aca="false">$J$5 + G2615</f>
        <v>760</v>
      </c>
      <c r="I2615" s="47" t="n">
        <f aca="false">IF(H2615&gt;$J$5,$J$2+$J$1,(IF(H2615&gt;739.99,H2615^3*2498.244218-H2615^2*5471052.355142+H2615*3994605728.77515-972400879260.135,H2615^3*1396.138889-H2615^2*3002770.071427+H2615*2152080038.43115-513963640099.415)))-$J$1</f>
        <v>87942447.7277832</v>
      </c>
      <c r="J2615" s="47" t="n">
        <f aca="false">I2615*100/$J$2</f>
        <v>99.9999999974793</v>
      </c>
      <c r="L2615" s="41" t="n">
        <f aca="false">[4]Plan1!$C2610</f>
        <v>0</v>
      </c>
      <c r="M2615" s="41" t="n">
        <f aca="false">$O$5 + L2615</f>
        <v>838.78</v>
      </c>
      <c r="N2615" s="47" t="n">
        <f aca="false">IF(M2615&gt;$O$5,$O$2+$O$1,(M2615^3*3270.5936-M2615^2*8015778.389801+M2615*6549018422.82398-1783686174686.87))-$O$1</f>
        <v>39086868.7128906</v>
      </c>
      <c r="O2615" s="41" t="n">
        <f aca="false">N2615*100/$O$2</f>
        <v>100</v>
      </c>
      <c r="R2615" s="47" t="n">
        <f aca="false">SUM(D2615,I2615,N2615)</f>
        <v>276008357.612793</v>
      </c>
      <c r="S2615" s="41" t="n">
        <f aca="false">R2615*100/$R$2</f>
        <v>99.9999999991969</v>
      </c>
      <c r="U2615" s="41" t="n">
        <f aca="false">[1]Plan1!$B2610</f>
        <v>96.5</v>
      </c>
    </row>
    <row r="2616" customFormat="false" ht="15" hidden="false" customHeight="false" outlineLevel="0" collapsed="false">
      <c r="A2616" s="46" t="n">
        <v>44614</v>
      </c>
      <c r="B2616" s="41" t="n">
        <f aca="false">[2]Plan1!$C2611</f>
        <v>0</v>
      </c>
      <c r="C2616" s="41" t="n">
        <f aca="false">$E$5 + B2616</f>
        <v>781</v>
      </c>
      <c r="D2616" s="47" t="n">
        <f aca="false">IF(C2616&gt;$E$5,$E$2+$E$1,(IF(C2616&gt;764.99,C2616^3*3486.59308-C2616^2*7860012.00812+C2616*5908819377.96283-1481278321001.59,IF(C2616&gt;752.99,C2616^3*3588.471445-C2616^2*8028757.56264+C2616*5988077680.84934-1488767378546.26,C2616^3*899.851852-C2616^2*1969009.674601+C2616*1435480406.01138-348666163343.76))))-$E$1</f>
        <v>148979041.172119</v>
      </c>
      <c r="E2616" s="47" t="n">
        <f aca="false">D2616*100/$E$2</f>
        <v>100</v>
      </c>
      <c r="G2616" s="41" t="n">
        <f aca="false">[3]Plan1!$C2611</f>
        <v>0</v>
      </c>
      <c r="H2616" s="41" t="n">
        <f aca="false">$J$5 + G2616</f>
        <v>760</v>
      </c>
      <c r="I2616" s="47" t="n">
        <f aca="false">IF(H2616&gt;$J$5,$J$2+$J$1,(IF(H2616&gt;739.99,H2616^3*2498.244218-H2616^2*5471052.355142+H2616*3994605728.77515-972400879260.135,H2616^3*1396.138889-H2616^2*3002770.071427+H2616*2152080038.43115-513963640099.415)))-$J$1</f>
        <v>87942447.7277832</v>
      </c>
      <c r="J2616" s="47" t="n">
        <f aca="false">I2616*100/$J$2</f>
        <v>99.9999999974793</v>
      </c>
      <c r="L2616" s="41" t="n">
        <f aca="false">[4]Plan1!$C2611</f>
        <v>0</v>
      </c>
      <c r="M2616" s="41" t="n">
        <f aca="false">$O$5 + L2616</f>
        <v>838.78</v>
      </c>
      <c r="N2616" s="47" t="n">
        <f aca="false">IF(M2616&gt;$O$5,$O$2+$O$1,(M2616^3*3270.5936-M2616^2*8015778.389801+M2616*6549018422.82398-1783686174686.87))-$O$1</f>
        <v>39086868.7128906</v>
      </c>
      <c r="O2616" s="41" t="n">
        <f aca="false">N2616*100/$O$2</f>
        <v>100</v>
      </c>
      <c r="R2616" s="47" t="n">
        <f aca="false">SUM(D2616,I2616,N2616)</f>
        <v>276008357.612793</v>
      </c>
      <c r="S2616" s="41" t="n">
        <f aca="false">R2616*100/$R$2</f>
        <v>99.9999999991969</v>
      </c>
      <c r="U2616" s="41" t="n">
        <f aca="false">[1]Plan1!$B2611</f>
        <v>92.63</v>
      </c>
    </row>
    <row r="2617" customFormat="false" ht="15" hidden="false" customHeight="false" outlineLevel="0" collapsed="false">
      <c r="A2617" s="46" t="n">
        <v>44615</v>
      </c>
      <c r="B2617" s="41" t="n">
        <f aca="false">[2]Plan1!$C2612</f>
        <v>0</v>
      </c>
      <c r="C2617" s="41" t="n">
        <f aca="false">$E$5 + B2617</f>
        <v>781</v>
      </c>
      <c r="D2617" s="47" t="n">
        <f aca="false">IF(C2617&gt;$E$5,$E$2+$E$1,(IF(C2617&gt;764.99,C2617^3*3486.59308-C2617^2*7860012.00812+C2617*5908819377.96283-1481278321001.59,IF(C2617&gt;752.99,C2617^3*3588.471445-C2617^2*8028757.56264+C2617*5988077680.84934-1488767378546.26,C2617^3*899.851852-C2617^2*1969009.674601+C2617*1435480406.01138-348666163343.76))))-$E$1</f>
        <v>148979041.172119</v>
      </c>
      <c r="E2617" s="47" t="n">
        <f aca="false">D2617*100/$E$2</f>
        <v>100</v>
      </c>
      <c r="G2617" s="41" t="n">
        <f aca="false">[3]Plan1!$C2612</f>
        <v>0</v>
      </c>
      <c r="H2617" s="41" t="n">
        <f aca="false">$J$5 + G2617</f>
        <v>760</v>
      </c>
      <c r="I2617" s="47" t="n">
        <f aca="false">IF(H2617&gt;$J$5,$J$2+$J$1,(IF(H2617&gt;739.99,H2617^3*2498.244218-H2617^2*5471052.355142+H2617*3994605728.77515-972400879260.135,H2617^3*1396.138889-H2617^2*3002770.071427+H2617*2152080038.43115-513963640099.415)))-$J$1</f>
        <v>87942447.7277832</v>
      </c>
      <c r="J2617" s="47" t="n">
        <f aca="false">I2617*100/$J$2</f>
        <v>99.9999999974793</v>
      </c>
      <c r="L2617" s="41" t="n">
        <f aca="false">[4]Plan1!$C2612</f>
        <v>0</v>
      </c>
      <c r="M2617" s="41" t="n">
        <f aca="false">$O$5 + L2617</f>
        <v>838.78</v>
      </c>
      <c r="N2617" s="47" t="n">
        <f aca="false">IF(M2617&gt;$O$5,$O$2+$O$1,(M2617^3*3270.5936-M2617^2*8015778.389801+M2617*6549018422.82398-1783686174686.87))-$O$1</f>
        <v>39086868.7128906</v>
      </c>
      <c r="O2617" s="41" t="n">
        <f aca="false">N2617*100/$O$2</f>
        <v>100</v>
      </c>
      <c r="R2617" s="47" t="n">
        <f aca="false">SUM(D2617,I2617,N2617)</f>
        <v>276008357.612793</v>
      </c>
      <c r="S2617" s="41" t="n">
        <f aca="false">R2617*100/$R$2</f>
        <v>99.9999999991969</v>
      </c>
      <c r="U2617" s="41" t="n">
        <f aca="false">[1]Plan1!$B2612</f>
        <v>76.13</v>
      </c>
    </row>
    <row r="2618" customFormat="false" ht="15" hidden="false" customHeight="false" outlineLevel="0" collapsed="false">
      <c r="A2618" s="46" t="n">
        <v>44616</v>
      </c>
      <c r="B2618" s="41" t="n">
        <f aca="false">[2]Plan1!$C2613</f>
        <v>0</v>
      </c>
      <c r="C2618" s="41" t="n">
        <f aca="false">$E$5 + B2618</f>
        <v>781</v>
      </c>
      <c r="D2618" s="47" t="n">
        <f aca="false">IF(C2618&gt;$E$5,$E$2+$E$1,(IF(C2618&gt;764.99,C2618^3*3486.59308-C2618^2*7860012.00812+C2618*5908819377.96283-1481278321001.59,IF(C2618&gt;752.99,C2618^3*3588.471445-C2618^2*8028757.56264+C2618*5988077680.84934-1488767378546.26,C2618^3*899.851852-C2618^2*1969009.674601+C2618*1435480406.01138-348666163343.76))))-$E$1</f>
        <v>148979041.172119</v>
      </c>
      <c r="E2618" s="47" t="n">
        <f aca="false">D2618*100/$E$2</f>
        <v>100</v>
      </c>
      <c r="G2618" s="41" t="n">
        <f aca="false">[3]Plan1!$C2613</f>
        <v>0</v>
      </c>
      <c r="H2618" s="41" t="n">
        <f aca="false">$J$5 + G2618</f>
        <v>760</v>
      </c>
      <c r="I2618" s="47" t="n">
        <f aca="false">IF(H2618&gt;$J$5,$J$2+$J$1,(IF(H2618&gt;739.99,H2618^3*2498.244218-H2618^2*5471052.355142+H2618*3994605728.77515-972400879260.135,H2618^3*1396.138889-H2618^2*3002770.071427+H2618*2152080038.43115-513963640099.415)))-$J$1</f>
        <v>87942447.7277832</v>
      </c>
      <c r="J2618" s="47" t="n">
        <f aca="false">I2618*100/$J$2</f>
        <v>99.9999999974793</v>
      </c>
      <c r="L2618" s="41" t="n">
        <f aca="false">[4]Plan1!$C2613</f>
        <v>0</v>
      </c>
      <c r="M2618" s="41" t="n">
        <f aca="false">$O$5 + L2618</f>
        <v>838.78</v>
      </c>
      <c r="N2618" s="47" t="n">
        <f aca="false">IF(M2618&gt;$O$5,$O$2+$O$1,(M2618^3*3270.5936-M2618^2*8015778.389801+M2618*6549018422.82398-1783686174686.87))-$O$1</f>
        <v>39086868.7128906</v>
      </c>
      <c r="O2618" s="41" t="n">
        <f aca="false">N2618*100/$O$2</f>
        <v>100</v>
      </c>
      <c r="R2618" s="47" t="n">
        <f aca="false">SUM(D2618,I2618,N2618)</f>
        <v>276008357.612793</v>
      </c>
      <c r="S2618" s="41" t="n">
        <f aca="false">R2618*100/$R$2</f>
        <v>99.9999999991969</v>
      </c>
      <c r="U2618" s="41" t="n">
        <f aca="false">[1]Plan1!$B2613</f>
        <v>60.02</v>
      </c>
    </row>
    <row r="2619" customFormat="false" ht="15" hidden="false" customHeight="false" outlineLevel="0" collapsed="false">
      <c r="A2619" s="46" t="n">
        <v>44617</v>
      </c>
      <c r="B2619" s="41" t="n">
        <f aca="false">[2]Plan1!$C2614</f>
        <v>0</v>
      </c>
      <c r="C2619" s="41" t="n">
        <f aca="false">$E$5 + B2619</f>
        <v>781</v>
      </c>
      <c r="D2619" s="47" t="n">
        <f aca="false">IF(C2619&gt;$E$5,$E$2+$E$1,(IF(C2619&gt;764.99,C2619^3*3486.59308-C2619^2*7860012.00812+C2619*5908819377.96283-1481278321001.59,IF(C2619&gt;752.99,C2619^3*3588.471445-C2619^2*8028757.56264+C2619*5988077680.84934-1488767378546.26,C2619^3*899.851852-C2619^2*1969009.674601+C2619*1435480406.01138-348666163343.76))))-$E$1</f>
        <v>148979041.172119</v>
      </c>
      <c r="E2619" s="47" t="n">
        <f aca="false">D2619*100/$E$2</f>
        <v>100</v>
      </c>
      <c r="G2619" s="41" t="n">
        <f aca="false">[3]Plan1!$C2614</f>
        <v>0</v>
      </c>
      <c r="H2619" s="41" t="n">
        <f aca="false">$J$5 + G2619</f>
        <v>760</v>
      </c>
      <c r="I2619" s="47" t="n">
        <f aca="false">IF(H2619&gt;$J$5,$J$2+$J$1,(IF(H2619&gt;739.99,H2619^3*2498.244218-H2619^2*5471052.355142+H2619*3994605728.77515-972400879260.135,H2619^3*1396.138889-H2619^2*3002770.071427+H2619*2152080038.43115-513963640099.415)))-$J$1</f>
        <v>87942447.7277832</v>
      </c>
      <c r="J2619" s="47" t="n">
        <f aca="false">I2619*100/$J$2</f>
        <v>99.9999999974793</v>
      </c>
      <c r="L2619" s="41" t="n">
        <f aca="false">[4]Plan1!$C2614</f>
        <v>0</v>
      </c>
      <c r="M2619" s="41" t="n">
        <f aca="false">$O$5 + L2619</f>
        <v>838.78</v>
      </c>
      <c r="N2619" s="47" t="n">
        <f aca="false">IF(M2619&gt;$O$5,$O$2+$O$1,(M2619^3*3270.5936-M2619^2*8015778.389801+M2619*6549018422.82398-1783686174686.87))-$O$1</f>
        <v>39086868.7128906</v>
      </c>
      <c r="O2619" s="41" t="n">
        <f aca="false">N2619*100/$O$2</f>
        <v>100</v>
      </c>
      <c r="R2619" s="47" t="n">
        <f aca="false">SUM(D2619,I2619,N2619)</f>
        <v>276008357.612793</v>
      </c>
      <c r="S2619" s="41" t="n">
        <f aca="false">R2619*100/$R$2</f>
        <v>99.9999999991969</v>
      </c>
      <c r="U2619" s="41" t="n">
        <f aca="false">[1]Plan1!$B2614</f>
        <v>59.28</v>
      </c>
    </row>
    <row r="2620" customFormat="false" ht="15" hidden="false" customHeight="false" outlineLevel="0" collapsed="false">
      <c r="A2620" s="46" t="n">
        <v>44618</v>
      </c>
      <c r="B2620" s="41" t="n">
        <f aca="false">[2]Plan1!$C2615</f>
        <v>0</v>
      </c>
      <c r="C2620" s="41" t="n">
        <f aca="false">$E$5 + B2620</f>
        <v>781</v>
      </c>
      <c r="D2620" s="47" t="n">
        <f aca="false">IF(C2620&gt;$E$5,$E$2+$E$1,(IF(C2620&gt;764.99,C2620^3*3486.59308-C2620^2*7860012.00812+C2620*5908819377.96283-1481278321001.59,IF(C2620&gt;752.99,C2620^3*3588.471445-C2620^2*8028757.56264+C2620*5988077680.84934-1488767378546.26,C2620^3*899.851852-C2620^2*1969009.674601+C2620*1435480406.01138-348666163343.76))))-$E$1</f>
        <v>148979041.172119</v>
      </c>
      <c r="E2620" s="47" t="n">
        <f aca="false">D2620*100/$E$2</f>
        <v>100</v>
      </c>
      <c r="G2620" s="41" t="n">
        <f aca="false">[3]Plan1!$C2615</f>
        <v>0</v>
      </c>
      <c r="H2620" s="41" t="n">
        <f aca="false">$J$5 + G2620</f>
        <v>760</v>
      </c>
      <c r="I2620" s="47" t="n">
        <f aca="false">IF(H2620&gt;$J$5,$J$2+$J$1,(IF(H2620&gt;739.99,H2620^3*2498.244218-H2620^2*5471052.355142+H2620*3994605728.77515-972400879260.135,H2620^3*1396.138889-H2620^2*3002770.071427+H2620*2152080038.43115-513963640099.415)))-$J$1</f>
        <v>87942447.7277832</v>
      </c>
      <c r="J2620" s="47" t="n">
        <f aca="false">I2620*100/$J$2</f>
        <v>99.9999999974793</v>
      </c>
      <c r="L2620" s="41" t="n">
        <f aca="false">[4]Plan1!$C2615</f>
        <v>0</v>
      </c>
      <c r="M2620" s="41" t="n">
        <f aca="false">$O$5 + L2620</f>
        <v>838.78</v>
      </c>
      <c r="N2620" s="47" t="n">
        <f aca="false">IF(M2620&gt;$O$5,$O$2+$O$1,(M2620^3*3270.5936-M2620^2*8015778.389801+M2620*6549018422.82398-1783686174686.87))-$O$1</f>
        <v>39086868.7128906</v>
      </c>
      <c r="O2620" s="41" t="n">
        <f aca="false">N2620*100/$O$2</f>
        <v>100</v>
      </c>
      <c r="R2620" s="47" t="n">
        <f aca="false">SUM(D2620,I2620,N2620)</f>
        <v>276008357.612793</v>
      </c>
      <c r="S2620" s="41" t="n">
        <f aca="false">R2620*100/$R$2</f>
        <v>99.9999999991969</v>
      </c>
      <c r="U2620" s="41" t="n">
        <f aca="false">[1]Plan1!$B2615</f>
        <v>52.11</v>
      </c>
    </row>
    <row r="2621" customFormat="false" ht="15" hidden="false" customHeight="false" outlineLevel="0" collapsed="false">
      <c r="A2621" s="46" t="n">
        <v>44619</v>
      </c>
      <c r="B2621" s="41" t="n">
        <f aca="false">[2]Plan1!$C2616</f>
        <v>0</v>
      </c>
      <c r="C2621" s="41" t="n">
        <f aca="false">$E$5 + B2621</f>
        <v>781</v>
      </c>
      <c r="D2621" s="47" t="n">
        <f aca="false">IF(C2621&gt;$E$5,$E$2+$E$1,(IF(C2621&gt;764.99,C2621^3*3486.59308-C2621^2*7860012.00812+C2621*5908819377.96283-1481278321001.59,IF(C2621&gt;752.99,C2621^3*3588.471445-C2621^2*8028757.56264+C2621*5988077680.84934-1488767378546.26,C2621^3*899.851852-C2621^2*1969009.674601+C2621*1435480406.01138-348666163343.76))))-$E$1</f>
        <v>148979041.172119</v>
      </c>
      <c r="E2621" s="47" t="n">
        <f aca="false">D2621*100/$E$2</f>
        <v>100</v>
      </c>
      <c r="G2621" s="41" t="n">
        <f aca="false">[3]Plan1!$C2616</f>
        <v>0</v>
      </c>
      <c r="H2621" s="41" t="n">
        <f aca="false">$J$5 + G2621</f>
        <v>760</v>
      </c>
      <c r="I2621" s="47" t="n">
        <f aca="false">IF(H2621&gt;$J$5,$J$2+$J$1,(IF(H2621&gt;739.99,H2621^3*2498.244218-H2621^2*5471052.355142+H2621*3994605728.77515-972400879260.135,H2621^3*1396.138889-H2621^2*3002770.071427+H2621*2152080038.43115-513963640099.415)))-$J$1</f>
        <v>87942447.7277832</v>
      </c>
      <c r="J2621" s="47" t="n">
        <f aca="false">I2621*100/$J$2</f>
        <v>99.9999999974793</v>
      </c>
      <c r="L2621" s="41" t="n">
        <f aca="false">[4]Plan1!$C2616</f>
        <v>0</v>
      </c>
      <c r="M2621" s="41" t="n">
        <f aca="false">$O$5 + L2621</f>
        <v>838.78</v>
      </c>
      <c r="N2621" s="47" t="n">
        <f aca="false">IF(M2621&gt;$O$5,$O$2+$O$1,(M2621^3*3270.5936-M2621^2*8015778.389801+M2621*6549018422.82398-1783686174686.87))-$O$1</f>
        <v>39086868.7128906</v>
      </c>
      <c r="O2621" s="41" t="n">
        <f aca="false">N2621*100/$O$2</f>
        <v>100</v>
      </c>
      <c r="R2621" s="47" t="n">
        <f aca="false">SUM(D2621,I2621,N2621)</f>
        <v>276008357.612793</v>
      </c>
      <c r="S2621" s="41" t="n">
        <f aca="false">R2621*100/$R$2</f>
        <v>99.9999999991969</v>
      </c>
      <c r="U2621" s="41" t="n">
        <f aca="false">[1]Plan1!$B2616</f>
        <v>48.65</v>
      </c>
    </row>
    <row r="2622" customFormat="false" ht="15" hidden="false" customHeight="false" outlineLevel="0" collapsed="false">
      <c r="A2622" s="46" t="n">
        <v>44620</v>
      </c>
      <c r="B2622" s="41" t="n">
        <f aca="false">[2]Plan1!$C2617</f>
        <v>0</v>
      </c>
      <c r="C2622" s="41" t="n">
        <f aca="false">$E$5 + B2622</f>
        <v>781</v>
      </c>
      <c r="D2622" s="47" t="n">
        <f aca="false">IF(C2622&gt;$E$5,$E$2+$E$1,(IF(C2622&gt;764.99,C2622^3*3486.59308-C2622^2*7860012.00812+C2622*5908819377.96283-1481278321001.59,IF(C2622&gt;752.99,C2622^3*3588.471445-C2622^2*8028757.56264+C2622*5988077680.84934-1488767378546.26,C2622^3*899.851852-C2622^2*1969009.674601+C2622*1435480406.01138-348666163343.76))))-$E$1</f>
        <v>148979041.172119</v>
      </c>
      <c r="E2622" s="47" t="n">
        <f aca="false">D2622*100/$E$2</f>
        <v>100</v>
      </c>
      <c r="G2622" s="41" t="n">
        <f aca="false">[3]Plan1!$C2617</f>
        <v>0</v>
      </c>
      <c r="H2622" s="41" t="n">
        <f aca="false">$J$5 + G2622</f>
        <v>760</v>
      </c>
      <c r="I2622" s="47" t="n">
        <f aca="false">IF(H2622&gt;$J$5,$J$2+$J$1,(IF(H2622&gt;739.99,H2622^3*2498.244218-H2622^2*5471052.355142+H2622*3994605728.77515-972400879260.135,H2622^3*1396.138889-H2622^2*3002770.071427+H2622*2152080038.43115-513963640099.415)))-$J$1</f>
        <v>87942447.7277832</v>
      </c>
      <c r="J2622" s="47" t="n">
        <f aca="false">I2622*100/$J$2</f>
        <v>99.9999999974793</v>
      </c>
      <c r="L2622" s="41" t="n">
        <f aca="false">[4]Plan1!$C2617</f>
        <v>0</v>
      </c>
      <c r="M2622" s="41" t="n">
        <f aca="false">$O$5 + L2622</f>
        <v>838.78</v>
      </c>
      <c r="N2622" s="47" t="n">
        <f aca="false">IF(M2622&gt;$O$5,$O$2+$O$1,(M2622^3*3270.5936-M2622^2*8015778.389801+M2622*6549018422.82398-1783686174686.87))-$O$1</f>
        <v>39086868.7128906</v>
      </c>
      <c r="O2622" s="41" t="n">
        <f aca="false">N2622*100/$O$2</f>
        <v>100</v>
      </c>
      <c r="R2622" s="47" t="n">
        <f aca="false">SUM(D2622,I2622,N2622)</f>
        <v>276008357.612793</v>
      </c>
      <c r="S2622" s="41" t="n">
        <f aca="false">R2622*100/$R$2</f>
        <v>99.9999999991969</v>
      </c>
      <c r="U2622" s="41" t="n">
        <f aca="false">[1]Plan1!$B2617</f>
        <v>50.72</v>
      </c>
    </row>
    <row r="2623" customFormat="false" ht="15" hidden="false" customHeight="false" outlineLevel="0" collapsed="false">
      <c r="A2623" s="46" t="n">
        <v>44621</v>
      </c>
      <c r="B2623" s="41" t="n">
        <f aca="false">[2]Plan1!$C2618</f>
        <v>0</v>
      </c>
      <c r="C2623" s="41" t="n">
        <f aca="false">$E$5 + B2623</f>
        <v>781</v>
      </c>
      <c r="D2623" s="47" t="n">
        <f aca="false">IF(C2623&gt;$E$5,$E$2+$E$1,(IF(C2623&gt;764.99,C2623^3*3486.59308-C2623^2*7860012.00812+C2623*5908819377.96283-1481278321001.59,IF(C2623&gt;752.99,C2623^3*3588.471445-C2623^2*8028757.56264+C2623*5988077680.84934-1488767378546.26,C2623^3*899.851852-C2623^2*1969009.674601+C2623*1435480406.01138-348666163343.76))))-$E$1</f>
        <v>148979041.172119</v>
      </c>
      <c r="E2623" s="47" t="n">
        <f aca="false">D2623*100/$E$2</f>
        <v>100</v>
      </c>
      <c r="G2623" s="41" t="n">
        <f aca="false">[3]Plan1!$C2618</f>
        <v>0</v>
      </c>
      <c r="H2623" s="41" t="n">
        <f aca="false">$J$5 + G2623</f>
        <v>760</v>
      </c>
      <c r="I2623" s="47" t="n">
        <f aca="false">IF(H2623&gt;$J$5,$J$2+$J$1,(IF(H2623&gt;739.99,H2623^3*2498.244218-H2623^2*5471052.355142+H2623*3994605728.77515-972400879260.135,H2623^3*1396.138889-H2623^2*3002770.071427+H2623*2152080038.43115-513963640099.415)))-$J$1</f>
        <v>87942447.7277832</v>
      </c>
      <c r="J2623" s="47" t="n">
        <f aca="false">I2623*100/$J$2</f>
        <v>99.9999999974793</v>
      </c>
      <c r="L2623" s="41" t="n">
        <f aca="false">[4]Plan1!$C2618</f>
        <v>-0.02</v>
      </c>
      <c r="M2623" s="41" t="n">
        <f aca="false">$O$5 + L2623</f>
        <v>838.76</v>
      </c>
      <c r="N2623" s="47" t="n">
        <f aca="false">IF(M2623&gt;$O$5,$O$2+$O$1,(M2623^3*3270.5936-M2623^2*8015778.389801+M2623*6549018422.82398-1783686174686.87))-$O$1</f>
        <v>38983631.5927734</v>
      </c>
      <c r="O2623" s="41" t="n">
        <f aca="false">N2623*100/$O$2</f>
        <v>99.7358777422784</v>
      </c>
      <c r="R2623" s="47" t="n">
        <f aca="false">SUM(D2623,I2623,N2623)</f>
        <v>275905120.492676</v>
      </c>
      <c r="S2623" s="41" t="n">
        <f aca="false">R2623*100/$R$2</f>
        <v>99.9625963781583</v>
      </c>
      <c r="U2623" s="41" t="n">
        <f aca="false">[1]Plan1!$B2618</f>
        <v>39.06</v>
      </c>
    </row>
    <row r="2624" customFormat="false" ht="15" hidden="false" customHeight="false" outlineLevel="0" collapsed="false">
      <c r="A2624" s="46" t="n">
        <v>44622</v>
      </c>
      <c r="B2624" s="41" t="n">
        <f aca="false">[2]Plan1!$C2619</f>
        <v>0</v>
      </c>
      <c r="C2624" s="41" t="n">
        <f aca="false">$E$5 + B2624</f>
        <v>781</v>
      </c>
      <c r="D2624" s="47" t="n">
        <f aca="false">IF(C2624&gt;$E$5,$E$2+$E$1,(IF(C2624&gt;764.99,C2624^3*3486.59308-C2624^2*7860012.00812+C2624*5908819377.96283-1481278321001.59,IF(C2624&gt;752.99,C2624^3*3588.471445-C2624^2*8028757.56264+C2624*5988077680.84934-1488767378546.26,C2624^3*899.851852-C2624^2*1969009.674601+C2624*1435480406.01138-348666163343.76))))-$E$1</f>
        <v>148979041.172119</v>
      </c>
      <c r="E2624" s="47" t="n">
        <f aca="false">D2624*100/$E$2</f>
        <v>100</v>
      </c>
      <c r="G2624" s="41" t="n">
        <f aca="false">[3]Plan1!$C2619</f>
        <v>0</v>
      </c>
      <c r="H2624" s="41" t="n">
        <f aca="false">$J$5 + G2624</f>
        <v>760</v>
      </c>
      <c r="I2624" s="47" t="n">
        <f aca="false">IF(H2624&gt;$J$5,$J$2+$J$1,(IF(H2624&gt;739.99,H2624^3*2498.244218-H2624^2*5471052.355142+H2624*3994605728.77515-972400879260.135,H2624^3*1396.138889-H2624^2*3002770.071427+H2624*2152080038.43115-513963640099.415)))-$J$1</f>
        <v>87942447.7277832</v>
      </c>
      <c r="J2624" s="47" t="n">
        <f aca="false">I2624*100/$J$2</f>
        <v>99.9999999974793</v>
      </c>
      <c r="L2624" s="41" t="n">
        <f aca="false">[4]Plan1!$C2619</f>
        <v>-0.05</v>
      </c>
      <c r="M2624" s="41" t="n">
        <f aca="false">$O$5 + L2624</f>
        <v>838.73</v>
      </c>
      <c r="N2624" s="47" t="n">
        <f aca="false">IF(M2624&gt;$O$5,$O$2+$O$1,(M2624^3*3270.5936-M2624^2*8015778.389801+M2624*6549018422.82398-1783686174686.87))-$O$1</f>
        <v>38829096.7900391</v>
      </c>
      <c r="O2624" s="41" t="n">
        <f aca="false">N2624*100/$O$2</f>
        <v>99.3405152898151</v>
      </c>
      <c r="R2624" s="47" t="n">
        <f aca="false">SUM(D2624,I2624,N2624)</f>
        <v>275750585.689941</v>
      </c>
      <c r="S2624" s="41" t="n">
        <f aca="false">R2624*100/$R$2</f>
        <v>99.9066072030226</v>
      </c>
      <c r="U2624" s="41" t="n">
        <f aca="false">[1]Plan1!$B2619</f>
        <v>38.43</v>
      </c>
    </row>
    <row r="2625" customFormat="false" ht="15" hidden="false" customHeight="false" outlineLevel="0" collapsed="false">
      <c r="A2625" s="46" t="n">
        <v>44623</v>
      </c>
      <c r="B2625" s="41" t="n">
        <f aca="false">[2]Plan1!$C2620</f>
        <v>0</v>
      </c>
      <c r="C2625" s="41" t="n">
        <f aca="false">$E$5 + B2625</f>
        <v>781</v>
      </c>
      <c r="D2625" s="47" t="n">
        <f aca="false">IF(C2625&gt;$E$5,$E$2+$E$1,(IF(C2625&gt;764.99,C2625^3*3486.59308-C2625^2*7860012.00812+C2625*5908819377.96283-1481278321001.59,IF(C2625&gt;752.99,C2625^3*3588.471445-C2625^2*8028757.56264+C2625*5988077680.84934-1488767378546.26,C2625^3*899.851852-C2625^2*1969009.674601+C2625*1435480406.01138-348666163343.76))))-$E$1</f>
        <v>148979041.172119</v>
      </c>
      <c r="E2625" s="47" t="n">
        <f aca="false">D2625*100/$E$2</f>
        <v>100</v>
      </c>
      <c r="G2625" s="41" t="n">
        <f aca="false">[3]Plan1!$C2620</f>
        <v>0</v>
      </c>
      <c r="H2625" s="41" t="n">
        <f aca="false">$J$5 + G2625</f>
        <v>760</v>
      </c>
      <c r="I2625" s="47" t="n">
        <f aca="false">IF(H2625&gt;$J$5,$J$2+$J$1,(IF(H2625&gt;739.99,H2625^3*2498.244218-H2625^2*5471052.355142+H2625*3994605728.77515-972400879260.135,H2625^3*1396.138889-H2625^2*3002770.071427+H2625*2152080038.43115-513963640099.415)))-$J$1</f>
        <v>87942447.7277832</v>
      </c>
      <c r="J2625" s="47" t="n">
        <f aca="false">I2625*100/$J$2</f>
        <v>99.9999999974793</v>
      </c>
      <c r="L2625" s="41" t="n">
        <f aca="false">[4]Plan1!$C2620</f>
        <v>-0.07</v>
      </c>
      <c r="M2625" s="41" t="n">
        <f aca="false">$O$5 + L2625</f>
        <v>838.71</v>
      </c>
      <c r="N2625" s="47" t="n">
        <f aca="false">IF(M2625&gt;$O$5,$O$2+$O$1,(M2625^3*3270.5936-M2625^2*8015778.389801+M2625*6549018422.82398-1783686174686.87))-$O$1</f>
        <v>38726287.2773438</v>
      </c>
      <c r="O2625" s="41" t="n">
        <f aca="false">N2625*100/$O$2</f>
        <v>99.0774870246182</v>
      </c>
      <c r="R2625" s="47" t="n">
        <f aca="false">SUM(D2625,I2625,N2625)</f>
        <v>275647776.177246</v>
      </c>
      <c r="S2625" s="41" t="n">
        <f aca="false">R2625*100/$R$2</f>
        <v>99.8693585075179</v>
      </c>
      <c r="U2625" s="41" t="n">
        <f aca="false">[1]Plan1!$B2620</f>
        <v>41.64</v>
      </c>
    </row>
    <row r="2626" customFormat="false" ht="15" hidden="false" customHeight="false" outlineLevel="0" collapsed="false">
      <c r="A2626" s="46" t="n">
        <v>44624</v>
      </c>
      <c r="B2626" s="41" t="n">
        <f aca="false">[2]Plan1!$C2621</f>
        <v>0</v>
      </c>
      <c r="C2626" s="41" t="n">
        <f aca="false">$E$5 + B2626</f>
        <v>781</v>
      </c>
      <c r="D2626" s="47" t="n">
        <f aca="false">IF(C2626&gt;$E$5,$E$2+$E$1,(IF(C2626&gt;764.99,C2626^3*3486.59308-C2626^2*7860012.00812+C2626*5908819377.96283-1481278321001.59,IF(C2626&gt;752.99,C2626^3*3588.471445-C2626^2*8028757.56264+C2626*5988077680.84934-1488767378546.26,C2626^3*899.851852-C2626^2*1969009.674601+C2626*1435480406.01138-348666163343.76))))-$E$1</f>
        <v>148979041.172119</v>
      </c>
      <c r="E2626" s="47" t="n">
        <f aca="false">D2626*100/$E$2</f>
        <v>100</v>
      </c>
      <c r="G2626" s="41" t="n">
        <f aca="false">[3]Plan1!$C2621</f>
        <v>0</v>
      </c>
      <c r="H2626" s="41" t="n">
        <f aca="false">$J$5 + G2626</f>
        <v>760</v>
      </c>
      <c r="I2626" s="47" t="n">
        <f aca="false">IF(H2626&gt;$J$5,$J$2+$J$1,(IF(H2626&gt;739.99,H2626^3*2498.244218-H2626^2*5471052.355142+H2626*3994605728.77515-972400879260.135,H2626^3*1396.138889-H2626^2*3002770.071427+H2626*2152080038.43115-513963640099.415)))-$J$1</f>
        <v>87942447.7277832</v>
      </c>
      <c r="J2626" s="47" t="n">
        <f aca="false">I2626*100/$J$2</f>
        <v>99.9999999974793</v>
      </c>
      <c r="L2626" s="41" t="n">
        <f aca="false">[4]Plan1!$C2621</f>
        <v>-0.1</v>
      </c>
      <c r="M2626" s="41" t="n">
        <f aca="false">$O$5 + L2626</f>
        <v>838.68</v>
      </c>
      <c r="N2626" s="47" t="n">
        <f aca="false">IF(M2626&gt;$O$5,$O$2+$O$1,(M2626^3*3270.5936-M2626^2*8015778.389801+M2626*6549018422.82398-1783686174686.87))-$O$1</f>
        <v>38572393.1494141</v>
      </c>
      <c r="O2626" s="41" t="n">
        <f aca="false">N2626*100/$O$2</f>
        <v>98.6837636771173</v>
      </c>
      <c r="R2626" s="47" t="n">
        <f aca="false">SUM(D2626,I2626,N2626)</f>
        <v>275493882.049316</v>
      </c>
      <c r="S2626" s="41" t="n">
        <f aca="false">R2626*100/$R$2</f>
        <v>99.8136014539057</v>
      </c>
      <c r="U2626" s="41" t="n">
        <f aca="false">[1]Plan1!$B2621</f>
        <v>37.49</v>
      </c>
    </row>
    <row r="2627" customFormat="false" ht="15" hidden="false" customHeight="false" outlineLevel="0" collapsed="false">
      <c r="A2627" s="46" t="n">
        <v>44625</v>
      </c>
      <c r="B2627" s="41" t="n">
        <f aca="false">[2]Plan1!$C2622</f>
        <v>0</v>
      </c>
      <c r="C2627" s="41" t="n">
        <f aca="false">$E$5 + B2627</f>
        <v>781</v>
      </c>
      <c r="D2627" s="47" t="n">
        <f aca="false">IF(C2627&gt;$E$5,$E$2+$E$1,(IF(C2627&gt;764.99,C2627^3*3486.59308-C2627^2*7860012.00812+C2627*5908819377.96283-1481278321001.59,IF(C2627&gt;752.99,C2627^3*3588.471445-C2627^2*8028757.56264+C2627*5988077680.84934-1488767378546.26,C2627^3*899.851852-C2627^2*1969009.674601+C2627*1435480406.01138-348666163343.76))))-$E$1</f>
        <v>148979041.172119</v>
      </c>
      <c r="E2627" s="47" t="n">
        <f aca="false">D2627*100/$E$2</f>
        <v>100</v>
      </c>
      <c r="G2627" s="41" t="n">
        <f aca="false">[3]Plan1!$C2622</f>
        <v>0</v>
      </c>
      <c r="H2627" s="41" t="n">
        <f aca="false">$J$5 + G2627</f>
        <v>760</v>
      </c>
      <c r="I2627" s="47" t="n">
        <f aca="false">IF(H2627&gt;$J$5,$J$2+$J$1,(IF(H2627&gt;739.99,H2627^3*2498.244218-H2627^2*5471052.355142+H2627*3994605728.77515-972400879260.135,H2627^3*1396.138889-H2627^2*3002770.071427+H2627*2152080038.43115-513963640099.415)))-$J$1</f>
        <v>87942447.7277832</v>
      </c>
      <c r="J2627" s="47" t="n">
        <f aca="false">I2627*100/$J$2</f>
        <v>99.9999999974793</v>
      </c>
      <c r="L2627" s="41" t="n">
        <f aca="false">[4]Plan1!$C2622</f>
        <v>-0.12</v>
      </c>
      <c r="M2627" s="41" t="n">
        <f aca="false">$O$5 + L2627</f>
        <v>838.66</v>
      </c>
      <c r="N2627" s="47" t="n">
        <f aca="false">IF(M2627&gt;$O$5,$O$2+$O$1,(M2627^3*3270.5936-M2627^2*8015778.389801+M2627*6549018422.82398-1783686174686.87))-$O$1</f>
        <v>38470010.2631836</v>
      </c>
      <c r="O2627" s="41" t="n">
        <f aca="false">N2627*100/$O$2</f>
        <v>98.4218268947608</v>
      </c>
      <c r="R2627" s="47" t="n">
        <f aca="false">SUM(D2627,I2627,N2627)</f>
        <v>275391499.163086</v>
      </c>
      <c r="S2627" s="41" t="n">
        <f aca="false">R2627*100/$R$2</f>
        <v>99.7765073285266</v>
      </c>
      <c r="U2627" s="41" t="n">
        <f aca="false">[1]Plan1!$B2622</f>
        <v>38.75</v>
      </c>
    </row>
    <row r="2628" customFormat="false" ht="15" hidden="false" customHeight="false" outlineLevel="0" collapsed="false">
      <c r="A2628" s="46" t="n">
        <v>44626</v>
      </c>
      <c r="B2628" s="41" t="n">
        <f aca="false">[2]Plan1!$C2623</f>
        <v>0</v>
      </c>
      <c r="C2628" s="41" t="n">
        <f aca="false">$E$5 + B2628</f>
        <v>781</v>
      </c>
      <c r="D2628" s="47" t="n">
        <f aca="false">IF(C2628&gt;$E$5,$E$2+$E$1,(IF(C2628&gt;764.99,C2628^3*3486.59308-C2628^2*7860012.00812+C2628*5908819377.96283-1481278321001.59,IF(C2628&gt;752.99,C2628^3*3588.471445-C2628^2*8028757.56264+C2628*5988077680.84934-1488767378546.26,C2628^3*899.851852-C2628^2*1969009.674601+C2628*1435480406.01138-348666163343.76))))-$E$1</f>
        <v>148979041.172119</v>
      </c>
      <c r="E2628" s="47" t="n">
        <f aca="false">D2628*100/$E$2</f>
        <v>100</v>
      </c>
      <c r="G2628" s="41" t="n">
        <f aca="false">[3]Plan1!$C2623</f>
        <v>0</v>
      </c>
      <c r="H2628" s="41" t="n">
        <f aca="false">$J$5 + G2628</f>
        <v>760</v>
      </c>
      <c r="I2628" s="47" t="n">
        <f aca="false">IF(H2628&gt;$J$5,$J$2+$J$1,(IF(H2628&gt;739.99,H2628^3*2498.244218-H2628^2*5471052.355142+H2628*3994605728.77515-972400879260.135,H2628^3*1396.138889-H2628^2*3002770.071427+H2628*2152080038.43115-513963640099.415)))-$J$1</f>
        <v>87942447.7277832</v>
      </c>
      <c r="J2628" s="47" t="n">
        <f aca="false">I2628*100/$J$2</f>
        <v>99.9999999974793</v>
      </c>
      <c r="L2628" s="41" t="n">
        <f aca="false">[4]Plan1!$C2623</f>
        <v>-0.14</v>
      </c>
      <c r="M2628" s="41" t="n">
        <f aca="false">$O$5 + L2628</f>
        <v>838.64</v>
      </c>
      <c r="N2628" s="47" t="n">
        <f aca="false">IF(M2628&gt;$O$5,$O$2+$O$1,(M2628^3*3270.5936-M2628^2*8015778.389801+M2628*6549018422.82398-1783686174686.87))-$O$1</f>
        <v>38367797.7519531</v>
      </c>
      <c r="O2628" s="41" t="n">
        <f aca="false">N2628*100/$O$2</f>
        <v>98.1603260004802</v>
      </c>
      <c r="R2628" s="47" t="n">
        <f aca="false">SUM(D2628,I2628,N2628)</f>
        <v>275289286.651855</v>
      </c>
      <c r="S2628" s="41" t="n">
        <f aca="false">R2628*100/$R$2</f>
        <v>99.7394749313508</v>
      </c>
      <c r="U2628" s="41" t="n">
        <f aca="false">[1]Plan1!$B2623</f>
        <v>35.62</v>
      </c>
    </row>
    <row r="2629" customFormat="false" ht="15" hidden="false" customHeight="false" outlineLevel="0" collapsed="false">
      <c r="A2629" s="46" t="n">
        <v>44627</v>
      </c>
      <c r="B2629" s="41" t="n">
        <f aca="false">[2]Plan1!$C2624</f>
        <v>0</v>
      </c>
      <c r="C2629" s="41" t="n">
        <f aca="false">$E$5 + B2629</f>
        <v>781</v>
      </c>
      <c r="D2629" s="47" t="n">
        <f aca="false">IF(C2629&gt;$E$5,$E$2+$E$1,(IF(C2629&gt;764.99,C2629^3*3486.59308-C2629^2*7860012.00812+C2629*5908819377.96283-1481278321001.59,IF(C2629&gt;752.99,C2629^3*3588.471445-C2629^2*8028757.56264+C2629*5988077680.84934-1488767378546.26,C2629^3*899.851852-C2629^2*1969009.674601+C2629*1435480406.01138-348666163343.76))))-$E$1</f>
        <v>148979041.172119</v>
      </c>
      <c r="E2629" s="47" t="n">
        <f aca="false">D2629*100/$E$2</f>
        <v>100</v>
      </c>
      <c r="G2629" s="41" t="n">
        <f aca="false">[3]Plan1!$C2624</f>
        <v>0</v>
      </c>
      <c r="H2629" s="41" t="n">
        <f aca="false">$J$5 + G2629</f>
        <v>760</v>
      </c>
      <c r="I2629" s="47" t="n">
        <f aca="false">IF(H2629&gt;$J$5,$J$2+$J$1,(IF(H2629&gt;739.99,H2629^3*2498.244218-H2629^2*5471052.355142+H2629*3994605728.77515-972400879260.135,H2629^3*1396.138889-H2629^2*3002770.071427+H2629*2152080038.43115-513963640099.415)))-$J$1</f>
        <v>87942447.7277832</v>
      </c>
      <c r="J2629" s="47" t="n">
        <f aca="false">I2629*100/$J$2</f>
        <v>99.9999999974793</v>
      </c>
      <c r="L2629" s="41" t="n">
        <f aca="false">[4]Plan1!$C2624</f>
        <v>-0.17</v>
      </c>
      <c r="M2629" s="41" t="n">
        <f aca="false">$O$5 + L2629</f>
        <v>838.61</v>
      </c>
      <c r="N2629" s="47" t="n">
        <f aca="false">IF(M2629&gt;$O$5,$O$2+$O$1,(M2629^3*3270.5936-M2629^2*8015778.389801+M2629*6549018422.82398-1783686174686.87))-$O$1</f>
        <v>38214798.0976563</v>
      </c>
      <c r="O2629" s="41" t="n">
        <f aca="false">N2629*100/$O$2</f>
        <v>97.7688910778705</v>
      </c>
      <c r="R2629" s="47" t="n">
        <f aca="false">SUM(D2629,I2629,N2629)</f>
        <v>275136286.997559</v>
      </c>
      <c r="S2629" s="41" t="n">
        <f aca="false">R2629*100/$R$2</f>
        <v>99.6840419525747</v>
      </c>
      <c r="U2629" s="41" t="n">
        <f aca="false">[1]Plan1!$B2624</f>
        <v>33.79</v>
      </c>
    </row>
    <row r="2630" customFormat="false" ht="15" hidden="false" customHeight="false" outlineLevel="0" collapsed="false">
      <c r="A2630" s="46" t="n">
        <v>44628</v>
      </c>
      <c r="B2630" s="41" t="n">
        <f aca="false">[2]Plan1!$C2625</f>
        <v>0</v>
      </c>
      <c r="C2630" s="41" t="n">
        <f aca="false">$E$5 + B2630</f>
        <v>781</v>
      </c>
      <c r="D2630" s="47" t="n">
        <f aca="false">IF(C2630&gt;$E$5,$E$2+$E$1,(IF(C2630&gt;764.99,C2630^3*3486.59308-C2630^2*7860012.00812+C2630*5908819377.96283-1481278321001.59,IF(C2630&gt;752.99,C2630^3*3588.471445-C2630^2*8028757.56264+C2630*5988077680.84934-1488767378546.26,C2630^3*899.851852-C2630^2*1969009.674601+C2630*1435480406.01138-348666163343.76))))-$E$1</f>
        <v>148979041.172119</v>
      </c>
      <c r="E2630" s="47" t="n">
        <f aca="false">D2630*100/$E$2</f>
        <v>100</v>
      </c>
      <c r="G2630" s="41" t="n">
        <f aca="false">[3]Plan1!$C2625</f>
        <v>0</v>
      </c>
      <c r="H2630" s="41" t="n">
        <f aca="false">$J$5 + G2630</f>
        <v>760</v>
      </c>
      <c r="I2630" s="47" t="n">
        <f aca="false">IF(H2630&gt;$J$5,$J$2+$J$1,(IF(H2630&gt;739.99,H2630^3*2498.244218-H2630^2*5471052.355142+H2630*3994605728.77515-972400879260.135,H2630^3*1396.138889-H2630^2*3002770.071427+H2630*2152080038.43115-513963640099.415)))-$J$1</f>
        <v>87942447.7277832</v>
      </c>
      <c r="J2630" s="47" t="n">
        <f aca="false">I2630*100/$J$2</f>
        <v>99.9999999974793</v>
      </c>
      <c r="L2630" s="41" t="n">
        <f aca="false">[4]Plan1!$C2625</f>
        <v>-0.2</v>
      </c>
      <c r="M2630" s="41" t="n">
        <f aca="false">$O$5 + L2630</f>
        <v>838.58</v>
      </c>
      <c r="N2630" s="47" t="n">
        <f aca="false">IF(M2630&gt;$O$5,$O$2+$O$1,(M2630^3*3270.5936-M2630^2*8015778.389801+M2630*6549018422.82398-1783686174686.87))-$O$1</f>
        <v>38062180.9052734</v>
      </c>
      <c r="O2630" s="41" t="n">
        <f aca="false">N2630*100/$O$2</f>
        <v>97.3784346473392</v>
      </c>
      <c r="R2630" s="47" t="n">
        <f aca="false">SUM(D2630,I2630,N2630)</f>
        <v>274983669.805176</v>
      </c>
      <c r="S2630" s="41" t="n">
        <f aca="false">R2630*100/$R$2</f>
        <v>99.6287475427599</v>
      </c>
      <c r="U2630" s="41" t="n">
        <f aca="false">[1]Plan1!$B2625</f>
        <v>31.4</v>
      </c>
    </row>
    <row r="2631" customFormat="false" ht="15" hidden="false" customHeight="false" outlineLevel="0" collapsed="false">
      <c r="A2631" s="46" t="n">
        <v>44629</v>
      </c>
      <c r="B2631" s="41" t="n">
        <f aca="false">[2]Plan1!$C2626</f>
        <v>0</v>
      </c>
      <c r="C2631" s="41" t="n">
        <f aca="false">$E$5 + B2631</f>
        <v>781</v>
      </c>
      <c r="D2631" s="47" t="n">
        <f aca="false">IF(C2631&gt;$E$5,$E$2+$E$1,(IF(C2631&gt;764.99,C2631^3*3486.59308-C2631^2*7860012.00812+C2631*5908819377.96283-1481278321001.59,IF(C2631&gt;752.99,C2631^3*3588.471445-C2631^2*8028757.56264+C2631*5988077680.84934-1488767378546.26,C2631^3*899.851852-C2631^2*1969009.674601+C2631*1435480406.01138-348666163343.76))))-$E$1</f>
        <v>148979041.172119</v>
      </c>
      <c r="E2631" s="47" t="n">
        <f aca="false">D2631*100/$E$2</f>
        <v>100</v>
      </c>
      <c r="G2631" s="41" t="n">
        <f aca="false">[3]Plan1!$C2626</f>
        <v>0</v>
      </c>
      <c r="H2631" s="41" t="n">
        <f aca="false">$J$5 + G2631</f>
        <v>760</v>
      </c>
      <c r="I2631" s="47" t="n">
        <f aca="false">IF(H2631&gt;$J$5,$J$2+$J$1,(IF(H2631&gt;739.99,H2631^3*2498.244218-H2631^2*5471052.355142+H2631*3994605728.77515-972400879260.135,H2631^3*1396.138889-H2631^2*3002770.071427+H2631*2152080038.43115-513963640099.415)))-$J$1</f>
        <v>87942447.7277832</v>
      </c>
      <c r="J2631" s="47" t="n">
        <f aca="false">I2631*100/$J$2</f>
        <v>99.9999999974793</v>
      </c>
      <c r="L2631" s="41" t="n">
        <f aca="false">[4]Plan1!$C2626</f>
        <v>-0.22</v>
      </c>
      <c r="M2631" s="41" t="n">
        <f aca="false">$O$5 + L2631</f>
        <v>838.56</v>
      </c>
      <c r="N2631" s="47" t="n">
        <f aca="false">IF(M2631&gt;$O$5,$O$2+$O$1,(M2631^3*3270.5936-M2631^2*8015778.389801+M2631*6549018422.82398-1783686174686.87))-$O$1</f>
        <v>37960648.3271484</v>
      </c>
      <c r="O2631" s="41" t="n">
        <f aca="false">N2631*100/$O$2</f>
        <v>97.1186732966134</v>
      </c>
      <c r="R2631" s="47" t="n">
        <f aca="false">SUM(D2631,I2631,N2631)</f>
        <v>274882137.227051</v>
      </c>
      <c r="S2631" s="41" t="n">
        <f aca="false">R2631*100/$R$2</f>
        <v>99.5919614906989</v>
      </c>
      <c r="U2631" s="41" t="n">
        <f aca="false">[1]Plan1!$B2626</f>
        <v>30.81</v>
      </c>
    </row>
    <row r="2632" customFormat="false" ht="15" hidden="false" customHeight="false" outlineLevel="0" collapsed="false">
      <c r="A2632" s="46" t="n">
        <v>44630</v>
      </c>
      <c r="B2632" s="41" t="n">
        <f aca="false">[2]Plan1!$C2627</f>
        <v>0</v>
      </c>
      <c r="C2632" s="41" t="n">
        <f aca="false">$E$5 + B2632</f>
        <v>781</v>
      </c>
      <c r="D2632" s="47" t="n">
        <f aca="false">IF(C2632&gt;$E$5,$E$2+$E$1,(IF(C2632&gt;764.99,C2632^3*3486.59308-C2632^2*7860012.00812+C2632*5908819377.96283-1481278321001.59,IF(C2632&gt;752.99,C2632^3*3588.471445-C2632^2*8028757.56264+C2632*5988077680.84934-1488767378546.26,C2632^3*899.851852-C2632^2*1969009.674601+C2632*1435480406.01138-348666163343.76))))-$E$1</f>
        <v>148979041.172119</v>
      </c>
      <c r="E2632" s="47" t="n">
        <f aca="false">D2632*100/$E$2</f>
        <v>100</v>
      </c>
      <c r="G2632" s="41" t="n">
        <f aca="false">[3]Plan1!$C2627</f>
        <v>0</v>
      </c>
      <c r="H2632" s="41" t="n">
        <f aca="false">$J$5 + G2632</f>
        <v>760</v>
      </c>
      <c r="I2632" s="47" t="n">
        <f aca="false">IF(H2632&gt;$J$5,$J$2+$J$1,(IF(H2632&gt;739.99,H2632^3*2498.244218-H2632^2*5471052.355142+H2632*3994605728.77515-972400879260.135,H2632^3*1396.138889-H2632^2*3002770.071427+H2632*2152080038.43115-513963640099.415)))-$J$1</f>
        <v>87942447.7277832</v>
      </c>
      <c r="J2632" s="47" t="n">
        <f aca="false">I2632*100/$J$2</f>
        <v>99.9999999974793</v>
      </c>
      <c r="L2632" s="41" t="n">
        <f aca="false">[4]Plan1!$C2627</f>
        <v>-0.24</v>
      </c>
      <c r="M2632" s="41" t="n">
        <f aca="false">$O$5 + L2632</f>
        <v>838.54</v>
      </c>
      <c r="N2632" s="47" t="n">
        <f aca="false">IF(M2632&gt;$O$5,$O$2+$O$1,(M2632^3*3270.5936-M2632^2*8015778.389801+M2632*6549018422.82398-1783686174686.87))-$O$1</f>
        <v>37859285.3408203</v>
      </c>
      <c r="O2632" s="41" t="n">
        <f aca="false">N2632*100/$O$2</f>
        <v>96.8593458302137</v>
      </c>
      <c r="R2632" s="47" t="n">
        <f aca="false">SUM(D2632,I2632,N2632)</f>
        <v>274780774.240723</v>
      </c>
      <c r="S2632" s="41" t="n">
        <f aca="false">R2632*100/$R$2</f>
        <v>99.5552368830805</v>
      </c>
      <c r="U2632" s="41" t="n">
        <f aca="false">[1]Plan1!$B2627</f>
        <v>33.79</v>
      </c>
    </row>
    <row r="2633" customFormat="false" ht="15" hidden="false" customHeight="false" outlineLevel="0" collapsed="false">
      <c r="A2633" s="46" t="n">
        <v>44631</v>
      </c>
      <c r="B2633" s="41" t="n">
        <f aca="false">[2]Plan1!$C2628</f>
        <v>0</v>
      </c>
      <c r="C2633" s="41" t="n">
        <f aca="false">$E$5 + B2633</f>
        <v>781</v>
      </c>
      <c r="D2633" s="47" t="n">
        <f aca="false">IF(C2633&gt;$E$5,$E$2+$E$1,(IF(C2633&gt;764.99,C2633^3*3486.59308-C2633^2*7860012.00812+C2633*5908819377.96283-1481278321001.59,IF(C2633&gt;752.99,C2633^3*3588.471445-C2633^2*8028757.56264+C2633*5988077680.84934-1488767378546.26,C2633^3*899.851852-C2633^2*1969009.674601+C2633*1435480406.01138-348666163343.76))))-$E$1</f>
        <v>148979041.172119</v>
      </c>
      <c r="E2633" s="47" t="n">
        <f aca="false">D2633*100/$E$2</f>
        <v>100</v>
      </c>
      <c r="G2633" s="41" t="n">
        <f aca="false">[3]Plan1!$C2628</f>
        <v>0</v>
      </c>
      <c r="H2633" s="41" t="n">
        <f aca="false">$J$5 + G2633</f>
        <v>760</v>
      </c>
      <c r="I2633" s="47" t="n">
        <f aca="false">IF(H2633&gt;$J$5,$J$2+$J$1,(IF(H2633&gt;739.99,H2633^3*2498.244218-H2633^2*5471052.355142+H2633*3994605728.77515-972400879260.135,H2633^3*1396.138889-H2633^2*3002770.071427+H2633*2152080038.43115-513963640099.415)))-$J$1</f>
        <v>87942447.7277832</v>
      </c>
      <c r="J2633" s="47" t="n">
        <f aca="false">I2633*100/$J$2</f>
        <v>99.9999999974793</v>
      </c>
      <c r="L2633" s="41" t="n">
        <f aca="false">[4]Plan1!$C2628</f>
        <v>-0.25</v>
      </c>
      <c r="M2633" s="41" t="n">
        <f aca="false">$O$5 + L2633</f>
        <v>838.53</v>
      </c>
      <c r="N2633" s="47" t="n">
        <f aca="false">IF(M2633&gt;$O$5,$O$2+$O$1,(M2633^3*3270.5936-M2633^2*8015778.389801+M2633*6549018422.82398-1783686174686.87))-$O$1</f>
        <v>37808667.3945313</v>
      </c>
      <c r="O2633" s="41" t="n">
        <f aca="false">N2633*100/$O$2</f>
        <v>96.729844675591</v>
      </c>
      <c r="R2633" s="47" t="n">
        <f aca="false">SUM(D2633,I2633,N2633)</f>
        <v>274730156.294434</v>
      </c>
      <c r="S2633" s="41" t="n">
        <f aca="false">R2633*100/$R$2</f>
        <v>99.5368976028042</v>
      </c>
      <c r="U2633" s="41" t="n">
        <f aca="false">[1]Plan1!$B2628</f>
        <v>29.64</v>
      </c>
    </row>
    <row r="2634" customFormat="false" ht="15" hidden="false" customHeight="false" outlineLevel="0" collapsed="false">
      <c r="A2634" s="46" t="n">
        <v>44632</v>
      </c>
      <c r="B2634" s="41" t="n">
        <f aca="false">[2]Plan1!$C2629</f>
        <v>0</v>
      </c>
      <c r="C2634" s="41" t="n">
        <f aca="false">$E$5 + B2634</f>
        <v>781</v>
      </c>
      <c r="D2634" s="47" t="n">
        <f aca="false">IF(C2634&gt;$E$5,$E$2+$E$1,(IF(C2634&gt;764.99,C2634^3*3486.59308-C2634^2*7860012.00812+C2634*5908819377.96283-1481278321001.59,IF(C2634&gt;752.99,C2634^3*3588.471445-C2634^2*8028757.56264+C2634*5988077680.84934-1488767378546.26,C2634^3*899.851852-C2634^2*1969009.674601+C2634*1435480406.01138-348666163343.76))))-$E$1</f>
        <v>148979041.172119</v>
      </c>
      <c r="E2634" s="47" t="n">
        <f aca="false">D2634*100/$E$2</f>
        <v>100</v>
      </c>
      <c r="G2634" s="41" t="n">
        <f aca="false">[3]Plan1!$C2629</f>
        <v>0</v>
      </c>
      <c r="H2634" s="41" t="n">
        <f aca="false">$J$5 + G2634</f>
        <v>760</v>
      </c>
      <c r="I2634" s="47" t="n">
        <f aca="false">IF(H2634&gt;$J$5,$J$2+$J$1,(IF(H2634&gt;739.99,H2634^3*2498.244218-H2634^2*5471052.355142+H2634*3994605728.77515-972400879260.135,H2634^3*1396.138889-H2634^2*3002770.071427+H2634*2152080038.43115-513963640099.415)))-$J$1</f>
        <v>87942447.7277832</v>
      </c>
      <c r="J2634" s="47" t="n">
        <f aca="false">I2634*100/$J$2</f>
        <v>99.9999999974793</v>
      </c>
      <c r="L2634" s="41" t="n">
        <f aca="false">[4]Plan1!$C2629</f>
        <v>-0.27</v>
      </c>
      <c r="M2634" s="41" t="n">
        <f aca="false">$O$5 + L2634</f>
        <v>838.51</v>
      </c>
      <c r="N2634" s="47" t="n">
        <f aca="false">IF(M2634&gt;$O$5,$O$2+$O$1,(M2634^3*3270.5936-M2634^2*8015778.389801+M2634*6549018422.82398-1783686174686.87))-$O$1</f>
        <v>37707558.5</v>
      </c>
      <c r="O2634" s="41" t="n">
        <f aca="false">N2634*100/$O$2</f>
        <v>96.4711672786525</v>
      </c>
      <c r="R2634" s="47" t="n">
        <f aca="false">SUM(D2634,I2634,N2634)</f>
        <v>274629047.399902</v>
      </c>
      <c r="S2634" s="41" t="n">
        <f aca="false">R2634*100/$R$2</f>
        <v>99.5002650546433</v>
      </c>
      <c r="U2634" s="41" t="n">
        <f aca="false">[1]Plan1!$B2629</f>
        <v>31.69</v>
      </c>
    </row>
    <row r="2635" customFormat="false" ht="15" hidden="false" customHeight="false" outlineLevel="0" collapsed="false">
      <c r="A2635" s="46" t="n">
        <v>44633</v>
      </c>
      <c r="B2635" s="41" t="n">
        <f aca="false">[2]Plan1!$C2630</f>
        <v>0</v>
      </c>
      <c r="C2635" s="41" t="n">
        <f aca="false">$E$5 + B2635</f>
        <v>781</v>
      </c>
      <c r="D2635" s="47" t="n">
        <f aca="false">IF(C2635&gt;$E$5,$E$2+$E$1,(IF(C2635&gt;764.99,C2635^3*3486.59308-C2635^2*7860012.00812+C2635*5908819377.96283-1481278321001.59,IF(C2635&gt;752.99,C2635^3*3588.471445-C2635^2*8028757.56264+C2635*5988077680.84934-1488767378546.26,C2635^3*899.851852-C2635^2*1969009.674601+C2635*1435480406.01138-348666163343.76))))-$E$1</f>
        <v>148979041.172119</v>
      </c>
      <c r="E2635" s="47" t="n">
        <f aca="false">D2635*100/$E$2</f>
        <v>100</v>
      </c>
      <c r="G2635" s="41" t="n">
        <f aca="false">[3]Plan1!$C2630</f>
        <v>0</v>
      </c>
      <c r="H2635" s="41" t="n">
        <f aca="false">$J$5 + G2635</f>
        <v>760</v>
      </c>
      <c r="I2635" s="47" t="n">
        <f aca="false">IF(H2635&gt;$J$5,$J$2+$J$1,(IF(H2635&gt;739.99,H2635^3*2498.244218-H2635^2*5471052.355142+H2635*3994605728.77515-972400879260.135,H2635^3*1396.138889-H2635^2*3002770.071427+H2635*2152080038.43115-513963640099.415)))-$J$1</f>
        <v>87942447.7277832</v>
      </c>
      <c r="J2635" s="47" t="n">
        <f aca="false">I2635*100/$J$2</f>
        <v>99.9999999974793</v>
      </c>
      <c r="L2635" s="41" t="n">
        <f aca="false">[4]Plan1!$C2630</f>
        <v>-0.3</v>
      </c>
      <c r="M2635" s="41" t="n">
        <f aca="false">$O$5 + L2635</f>
        <v>838.48</v>
      </c>
      <c r="N2635" s="47" t="n">
        <f aca="false">IF(M2635&gt;$O$5,$O$2+$O$1,(M2635^3*3270.5936-M2635^2*8015778.389801+M2635*6549018422.82398-1783686174686.87))-$O$1</f>
        <v>37556212.3564453</v>
      </c>
      <c r="O2635" s="41" t="n">
        <f aca="false">N2635*100/$O$2</f>
        <v>96.0839627044863</v>
      </c>
      <c r="R2635" s="47" t="n">
        <f aca="false">SUM(D2635,I2635,N2635)</f>
        <v>274477701.256348</v>
      </c>
      <c r="S2635" s="41" t="n">
        <f aca="false">R2635*100/$R$2</f>
        <v>99.4454311558214</v>
      </c>
      <c r="U2635" s="41" t="n">
        <f aca="false">[1]Plan1!$B2630</f>
        <v>30.22</v>
      </c>
    </row>
    <row r="2636" customFormat="false" ht="15" hidden="false" customHeight="false" outlineLevel="0" collapsed="false">
      <c r="A2636" s="46" t="n">
        <v>44634</v>
      </c>
      <c r="B2636" s="41" t="n">
        <f aca="false">[2]Plan1!$C2631</f>
        <v>0</v>
      </c>
      <c r="C2636" s="41" t="n">
        <f aca="false">$E$5 + B2636</f>
        <v>781</v>
      </c>
      <c r="D2636" s="47" t="n">
        <f aca="false">IF(C2636&gt;$E$5,$E$2+$E$1,(IF(C2636&gt;764.99,C2636^3*3486.59308-C2636^2*7860012.00812+C2636*5908819377.96283-1481278321001.59,IF(C2636&gt;752.99,C2636^3*3588.471445-C2636^2*8028757.56264+C2636*5988077680.84934-1488767378546.26,C2636^3*899.851852-C2636^2*1969009.674601+C2636*1435480406.01138-348666163343.76))))-$E$1</f>
        <v>148979041.172119</v>
      </c>
      <c r="E2636" s="47" t="n">
        <f aca="false">D2636*100/$E$2</f>
        <v>100</v>
      </c>
      <c r="G2636" s="41" t="n">
        <f aca="false">[3]Plan1!$C2631</f>
        <v>0</v>
      </c>
      <c r="H2636" s="41" t="n">
        <f aca="false">$J$5 + G2636</f>
        <v>760</v>
      </c>
      <c r="I2636" s="47" t="n">
        <f aca="false">IF(H2636&gt;$J$5,$J$2+$J$1,(IF(H2636&gt;739.99,H2636^3*2498.244218-H2636^2*5471052.355142+H2636*3994605728.77515-972400879260.135,H2636^3*1396.138889-H2636^2*3002770.071427+H2636*2152080038.43115-513963640099.415)))-$J$1</f>
        <v>87942447.7277832</v>
      </c>
      <c r="J2636" s="47" t="n">
        <f aca="false">I2636*100/$J$2</f>
        <v>99.9999999974793</v>
      </c>
      <c r="L2636" s="41" t="n">
        <f aca="false">[4]Plan1!$C2631</f>
        <v>-0.33</v>
      </c>
      <c r="M2636" s="41" t="n">
        <f aca="false">$O$5 + L2636</f>
        <v>838.45</v>
      </c>
      <c r="N2636" s="47" t="n">
        <f aca="false">IF(M2636&gt;$O$5,$O$2+$O$1,(M2636^3*3270.5936-M2636^2*8015778.389801+M2636*6549018422.82398-1783686174686.87))-$O$1</f>
        <v>37405246.3779297</v>
      </c>
      <c r="O2636" s="41" t="n">
        <f aca="false">N2636*100/$O$2</f>
        <v>95.6977307460643</v>
      </c>
      <c r="R2636" s="47" t="n">
        <f aca="false">SUM(D2636,I2636,N2636)</f>
        <v>274326735.277832</v>
      </c>
      <c r="S2636" s="41" t="n">
        <f aca="false">R2636*100/$R$2</f>
        <v>99.3907349937848</v>
      </c>
      <c r="U2636" s="41" t="n">
        <f aca="false">[1]Plan1!$B2631</f>
        <v>28.49</v>
      </c>
    </row>
    <row r="2637" customFormat="false" ht="15" hidden="false" customHeight="false" outlineLevel="0" collapsed="false">
      <c r="A2637" s="46" t="n">
        <v>44635</v>
      </c>
      <c r="B2637" s="41" t="n">
        <f aca="false">[2]Plan1!$C2632</f>
        <v>0</v>
      </c>
      <c r="C2637" s="41" t="n">
        <f aca="false">$E$5 + B2637</f>
        <v>781</v>
      </c>
      <c r="D2637" s="47" t="n">
        <f aca="false">IF(C2637&gt;$E$5,$E$2+$E$1,(IF(C2637&gt;764.99,C2637^3*3486.59308-C2637^2*7860012.00812+C2637*5908819377.96283-1481278321001.59,IF(C2637&gt;752.99,C2637^3*3588.471445-C2637^2*8028757.56264+C2637*5988077680.84934-1488767378546.26,C2637^3*899.851852-C2637^2*1969009.674601+C2637*1435480406.01138-348666163343.76))))-$E$1</f>
        <v>148979041.172119</v>
      </c>
      <c r="E2637" s="47" t="n">
        <f aca="false">D2637*100/$E$2</f>
        <v>100</v>
      </c>
      <c r="G2637" s="41" t="n">
        <f aca="false">[3]Plan1!$C2632</f>
        <v>0</v>
      </c>
      <c r="H2637" s="41" t="n">
        <f aca="false">$J$5 + G2637</f>
        <v>760</v>
      </c>
      <c r="I2637" s="47" t="n">
        <f aca="false">IF(H2637&gt;$J$5,$J$2+$J$1,(IF(H2637&gt;739.99,H2637^3*2498.244218-H2637^2*5471052.355142+H2637*3994605728.77515-972400879260.135,H2637^3*1396.138889-H2637^2*3002770.071427+H2637*2152080038.43115-513963640099.415)))-$J$1</f>
        <v>87942447.7277832</v>
      </c>
      <c r="J2637" s="47" t="n">
        <f aca="false">I2637*100/$J$2</f>
        <v>99.9999999974793</v>
      </c>
      <c r="L2637" s="41" t="n">
        <f aca="false">[4]Plan1!$C2632</f>
        <v>-0.35</v>
      </c>
      <c r="M2637" s="41" t="n">
        <f aca="false">$O$5 + L2637</f>
        <v>838.43</v>
      </c>
      <c r="N2637" s="47" t="n">
        <f aca="false">IF(M2637&gt;$O$5,$O$2+$O$1,(M2637^3*3270.5936-M2637^2*8015778.389801+M2637*6549018422.82398-1783686174686.87))-$O$1</f>
        <v>37304813.3344727</v>
      </c>
      <c r="O2637" s="41" t="n">
        <f aca="false">N2637*100/$O$2</f>
        <v>95.4407824491957</v>
      </c>
      <c r="R2637" s="47" t="n">
        <f aca="false">SUM(D2637,I2637,N2637)</f>
        <v>274226302.234375</v>
      </c>
      <c r="S2637" s="41" t="n">
        <f aca="false">R2637*100/$R$2</f>
        <v>99.3543473117867</v>
      </c>
      <c r="U2637" s="41" t="n">
        <f aca="false">[1]Plan1!$B2632</f>
        <v>28.49</v>
      </c>
    </row>
    <row r="2638" customFormat="false" ht="15" hidden="false" customHeight="false" outlineLevel="0" collapsed="false">
      <c r="A2638" s="46" t="n">
        <v>44636</v>
      </c>
      <c r="B2638" s="41" t="n">
        <f aca="false">[2]Plan1!$C2633</f>
        <v>0</v>
      </c>
      <c r="C2638" s="41" t="n">
        <f aca="false">$E$5 + B2638</f>
        <v>781</v>
      </c>
      <c r="D2638" s="47" t="n">
        <f aca="false">IF(C2638&gt;$E$5,$E$2+$E$1,(IF(C2638&gt;764.99,C2638^3*3486.59308-C2638^2*7860012.00812+C2638*5908819377.96283-1481278321001.59,IF(C2638&gt;752.99,C2638^3*3588.471445-C2638^2*8028757.56264+C2638*5988077680.84934-1488767378546.26,C2638^3*899.851852-C2638^2*1969009.674601+C2638*1435480406.01138-348666163343.76))))-$E$1</f>
        <v>148979041.172119</v>
      </c>
      <c r="E2638" s="47" t="n">
        <f aca="false">D2638*100/$E$2</f>
        <v>100</v>
      </c>
      <c r="G2638" s="41" t="n">
        <f aca="false">[3]Plan1!$C2633</f>
        <v>0</v>
      </c>
      <c r="H2638" s="41" t="n">
        <f aca="false">$J$5 + G2638</f>
        <v>760</v>
      </c>
      <c r="I2638" s="47" t="n">
        <f aca="false">IF(H2638&gt;$J$5,$J$2+$J$1,(IF(H2638&gt;739.99,H2638^3*2498.244218-H2638^2*5471052.355142+H2638*3994605728.77515-972400879260.135,H2638^3*1396.138889-H2638^2*3002770.071427+H2638*2152080038.43115-513963640099.415)))-$J$1</f>
        <v>87942447.7277832</v>
      </c>
      <c r="J2638" s="47" t="n">
        <f aca="false">I2638*100/$J$2</f>
        <v>99.9999999974793</v>
      </c>
      <c r="L2638" s="41" t="n">
        <f aca="false">[4]Plan1!$C2633</f>
        <v>-0.37</v>
      </c>
      <c r="M2638" s="41" t="n">
        <f aca="false">$O$5 + L2638</f>
        <v>838.41</v>
      </c>
      <c r="N2638" s="47" t="n">
        <f aca="false">IF(M2638&gt;$O$5,$O$2+$O$1,(M2638^3*3270.5936-M2638^2*8015778.389801+M2638*6549018422.82398-1783686174686.87))-$O$1</f>
        <v>37204548.8623047</v>
      </c>
      <c r="O2638" s="41" t="n">
        <f aca="false">N2638*100/$O$2</f>
        <v>95.1842654257819</v>
      </c>
      <c r="R2638" s="47" t="n">
        <f aca="false">SUM(D2638,I2638,N2638)</f>
        <v>274126037.762207</v>
      </c>
      <c r="S2638" s="41" t="n">
        <f aca="false">R2638*100/$R$2</f>
        <v>99.3180207044933</v>
      </c>
      <c r="U2638" s="41" t="n">
        <f aca="false">[1]Plan1!$B2633</f>
        <v>27.36</v>
      </c>
    </row>
    <row r="2639" customFormat="false" ht="15" hidden="false" customHeight="false" outlineLevel="0" collapsed="false">
      <c r="A2639" s="46" t="n">
        <v>44637</v>
      </c>
      <c r="B2639" s="41" t="n">
        <f aca="false">[2]Plan1!$C2634</f>
        <v>0</v>
      </c>
      <c r="C2639" s="41" t="n">
        <f aca="false">$E$5 + B2639</f>
        <v>781</v>
      </c>
      <c r="D2639" s="47" t="n">
        <f aca="false">IF(C2639&gt;$E$5,$E$2+$E$1,(IF(C2639&gt;764.99,C2639^3*3486.59308-C2639^2*7860012.00812+C2639*5908819377.96283-1481278321001.59,IF(C2639&gt;752.99,C2639^3*3588.471445-C2639^2*8028757.56264+C2639*5988077680.84934-1488767378546.26,C2639^3*899.851852-C2639^2*1969009.674601+C2639*1435480406.01138-348666163343.76))))-$E$1</f>
        <v>148979041.172119</v>
      </c>
      <c r="E2639" s="47" t="n">
        <f aca="false">D2639*100/$E$2</f>
        <v>100</v>
      </c>
      <c r="G2639" s="41" t="n">
        <f aca="false">[3]Plan1!$C2634</f>
        <v>0</v>
      </c>
      <c r="H2639" s="41" t="n">
        <f aca="false">$J$5 + G2639</f>
        <v>760</v>
      </c>
      <c r="I2639" s="47" t="n">
        <f aca="false">IF(H2639&gt;$J$5,$J$2+$J$1,(IF(H2639&gt;739.99,H2639^3*2498.244218-H2639^2*5471052.355142+H2639*3994605728.77515-972400879260.135,H2639^3*1396.138889-H2639^2*3002770.071427+H2639*2152080038.43115-513963640099.415)))-$J$1</f>
        <v>87942447.7277832</v>
      </c>
      <c r="J2639" s="47" t="n">
        <f aca="false">I2639*100/$J$2</f>
        <v>99.9999999974793</v>
      </c>
      <c r="L2639" s="41" t="n">
        <f aca="false">[4]Plan1!$C2634</f>
        <v>-0.4</v>
      </c>
      <c r="M2639" s="41" t="n">
        <f aca="false">$O$5 + L2639</f>
        <v>838.38</v>
      </c>
      <c r="N2639" s="47" t="n">
        <f aca="false">IF(M2639&gt;$O$5,$O$2+$O$1,(M2639^3*3270.5936-M2639^2*8015778.389801+M2639*6549018422.82398-1783686174686.87))-$O$1</f>
        <v>37054467.8779297</v>
      </c>
      <c r="O2639" s="41" t="n">
        <f aca="false">N2639*100/$O$2</f>
        <v>94.8002976398807</v>
      </c>
      <c r="R2639" s="47" t="n">
        <f aca="false">SUM(D2639,I2639,N2639)</f>
        <v>273975956.777832</v>
      </c>
      <c r="S2639" s="41" t="n">
        <f aca="false">R2639*100/$R$2</f>
        <v>99.2636451827982</v>
      </c>
      <c r="U2639" s="41" t="n">
        <f aca="false">[1]Plan1!$B2634</f>
        <v>26.79</v>
      </c>
    </row>
    <row r="2640" customFormat="false" ht="15" hidden="false" customHeight="false" outlineLevel="0" collapsed="false">
      <c r="A2640" s="46" t="n">
        <v>44638</v>
      </c>
      <c r="B2640" s="41" t="n">
        <f aca="false">[2]Plan1!$C2635</f>
        <v>0</v>
      </c>
      <c r="C2640" s="41" t="n">
        <f aca="false">$E$5 + B2640</f>
        <v>781</v>
      </c>
      <c r="D2640" s="47" t="n">
        <f aca="false">IF(C2640&gt;$E$5,$E$2+$E$1,(IF(C2640&gt;764.99,C2640^3*3486.59308-C2640^2*7860012.00812+C2640*5908819377.96283-1481278321001.59,IF(C2640&gt;752.99,C2640^3*3588.471445-C2640^2*8028757.56264+C2640*5988077680.84934-1488767378546.26,C2640^3*899.851852-C2640^2*1969009.674601+C2640*1435480406.01138-348666163343.76))))-$E$1</f>
        <v>148979041.172119</v>
      </c>
      <c r="E2640" s="47" t="n">
        <f aca="false">D2640*100/$E$2</f>
        <v>100</v>
      </c>
      <c r="G2640" s="41" t="n">
        <f aca="false">[3]Plan1!$C2635</f>
        <v>0</v>
      </c>
      <c r="H2640" s="41" t="n">
        <f aca="false">$J$5 + G2640</f>
        <v>760</v>
      </c>
      <c r="I2640" s="47" t="n">
        <f aca="false">IF(H2640&gt;$J$5,$J$2+$J$1,(IF(H2640&gt;739.99,H2640^3*2498.244218-H2640^2*5471052.355142+H2640*3994605728.77515-972400879260.135,H2640^3*1396.138889-H2640^2*3002770.071427+H2640*2152080038.43115-513963640099.415)))-$J$1</f>
        <v>87942447.7277832</v>
      </c>
      <c r="J2640" s="47" t="n">
        <f aca="false">I2640*100/$J$2</f>
        <v>99.9999999974793</v>
      </c>
      <c r="L2640" s="41" t="n">
        <f aca="false">[4]Plan1!$C2635</f>
        <v>-0.45</v>
      </c>
      <c r="M2640" s="41" t="n">
        <f aca="false">$O$5 + L2640</f>
        <v>838.33</v>
      </c>
      <c r="N2640" s="47" t="n">
        <f aca="false">IF(M2640&gt;$O$5,$O$2+$O$1,(M2640^3*3270.5936-M2640^2*8015778.389801+M2640*6549018422.82398-1783686174686.87))-$O$1</f>
        <v>36805173.5341797</v>
      </c>
      <c r="O2640" s="41" t="n">
        <f aca="false">N2640*100/$O$2</f>
        <v>94.1625020017057</v>
      </c>
      <c r="R2640" s="47" t="n">
        <f aca="false">SUM(D2640,I2640,N2640)</f>
        <v>273726662.434082</v>
      </c>
      <c r="S2640" s="41" t="n">
        <f aca="false">R2640*100/$R$2</f>
        <v>99.1733238802463</v>
      </c>
      <c r="U2640" s="41" t="n">
        <f aca="false">[1]Plan1!$B2635</f>
        <v>28.78</v>
      </c>
    </row>
    <row r="2641" customFormat="false" ht="15" hidden="false" customHeight="false" outlineLevel="0" collapsed="false">
      <c r="A2641" s="46" t="n">
        <v>44639</v>
      </c>
      <c r="B2641" s="41" t="n">
        <f aca="false">[2]Plan1!$C2636</f>
        <v>0</v>
      </c>
      <c r="C2641" s="41" t="n">
        <f aca="false">$E$5 + B2641</f>
        <v>781</v>
      </c>
      <c r="D2641" s="47" t="n">
        <f aca="false">IF(C2641&gt;$E$5,$E$2+$E$1,(IF(C2641&gt;764.99,C2641^3*3486.59308-C2641^2*7860012.00812+C2641*5908819377.96283-1481278321001.59,IF(C2641&gt;752.99,C2641^3*3588.471445-C2641^2*8028757.56264+C2641*5988077680.84934-1488767378546.26,C2641^3*899.851852-C2641^2*1969009.674601+C2641*1435480406.01138-348666163343.76))))-$E$1</f>
        <v>148979041.172119</v>
      </c>
      <c r="E2641" s="47" t="n">
        <f aca="false">D2641*100/$E$2</f>
        <v>100</v>
      </c>
      <c r="G2641" s="41" t="n">
        <f aca="false">[3]Plan1!$C2636</f>
        <v>0</v>
      </c>
      <c r="H2641" s="41" t="n">
        <f aca="false">$J$5 + G2641</f>
        <v>760</v>
      </c>
      <c r="I2641" s="47" t="n">
        <f aca="false">IF(H2641&gt;$J$5,$J$2+$J$1,(IF(H2641&gt;739.99,H2641^3*2498.244218-H2641^2*5471052.355142+H2641*3994605728.77515-972400879260.135,H2641^3*1396.138889-H2641^2*3002770.071427+H2641*2152080038.43115-513963640099.415)))-$J$1</f>
        <v>87942447.7277832</v>
      </c>
      <c r="J2641" s="47" t="n">
        <f aca="false">I2641*100/$J$2</f>
        <v>99.9999999974793</v>
      </c>
      <c r="L2641" s="41" t="n">
        <f aca="false">[4]Plan1!$C2636</f>
        <v>-0.48</v>
      </c>
      <c r="M2641" s="41" t="n">
        <f aca="false">$O$5 + L2641</f>
        <v>838.3</v>
      </c>
      <c r="N2641" s="47" t="n">
        <f aca="false">IF(M2641&gt;$O$5,$O$2+$O$1,(M2641^3*3270.5936-M2641^2*8015778.389801+M2641*6549018422.82398-1783686174686.87))-$O$1</f>
        <v>36656100.4404297</v>
      </c>
      <c r="O2641" s="41" t="n">
        <f aca="false">N2641*100/$O$2</f>
        <v>93.7811128071785</v>
      </c>
      <c r="R2641" s="47" t="n">
        <f aca="false">SUM(D2641,I2641,N2641)</f>
        <v>273577589.340332</v>
      </c>
      <c r="S2641" s="41" t="n">
        <f aca="false">R2641*100/$R$2</f>
        <v>99.1193135252563</v>
      </c>
      <c r="U2641" s="41" t="n">
        <f aca="false">[1]Plan1!$B2636</f>
        <v>25.68</v>
      </c>
    </row>
    <row r="2642" customFormat="false" ht="15" hidden="false" customHeight="false" outlineLevel="0" collapsed="false">
      <c r="A2642" s="46" t="n">
        <v>44640</v>
      </c>
      <c r="B2642" s="41" t="n">
        <f aca="false">[2]Plan1!$C2637</f>
        <v>0</v>
      </c>
      <c r="C2642" s="41" t="n">
        <f aca="false">$E$5 + B2642</f>
        <v>781</v>
      </c>
      <c r="D2642" s="47" t="n">
        <f aca="false">IF(C2642&gt;$E$5,$E$2+$E$1,(IF(C2642&gt;764.99,C2642^3*3486.59308-C2642^2*7860012.00812+C2642*5908819377.96283-1481278321001.59,IF(C2642&gt;752.99,C2642^3*3588.471445-C2642^2*8028757.56264+C2642*5988077680.84934-1488767378546.26,C2642^3*899.851852-C2642^2*1969009.674601+C2642*1435480406.01138-348666163343.76))))-$E$1</f>
        <v>148979041.172119</v>
      </c>
      <c r="E2642" s="47" t="n">
        <f aca="false">D2642*100/$E$2</f>
        <v>100</v>
      </c>
      <c r="G2642" s="41" t="n">
        <f aca="false">[3]Plan1!$C2637</f>
        <v>0</v>
      </c>
      <c r="H2642" s="41" t="n">
        <f aca="false">$J$5 + G2642</f>
        <v>760</v>
      </c>
      <c r="I2642" s="47" t="n">
        <f aca="false">IF(H2642&gt;$J$5,$J$2+$J$1,(IF(H2642&gt;739.99,H2642^3*2498.244218-H2642^2*5471052.355142+H2642*3994605728.77515-972400879260.135,H2642^3*1396.138889-H2642^2*3002770.071427+H2642*2152080038.43115-513963640099.415)))-$J$1</f>
        <v>87942447.7277832</v>
      </c>
      <c r="J2642" s="47" t="n">
        <f aca="false">I2642*100/$J$2</f>
        <v>99.9999999974793</v>
      </c>
      <c r="L2642" s="41" t="n">
        <f aca="false">[4]Plan1!$C2637</f>
        <v>-0.5</v>
      </c>
      <c r="M2642" s="41" t="n">
        <f aca="false">$O$5 + L2642</f>
        <v>838.28</v>
      </c>
      <c r="N2642" s="47" t="n">
        <f aca="false">IF(M2642&gt;$O$5,$O$2+$O$1,(M2642^3*3270.5936-M2642^2*8015778.389801+M2642*6549018422.82398-1783686174686.87))-$O$1</f>
        <v>36556927.8481445</v>
      </c>
      <c r="O2642" s="41" t="n">
        <f aca="false">N2642*100/$O$2</f>
        <v>93.5273892535891</v>
      </c>
      <c r="R2642" s="47" t="n">
        <f aca="false">SUM(D2642,I2642,N2642)</f>
        <v>273478416.748047</v>
      </c>
      <c r="S2642" s="41" t="n">
        <f aca="false">R2642*100/$R$2</f>
        <v>99.0833825146369</v>
      </c>
      <c r="U2642" s="41" t="n">
        <f aca="false">[1]Plan1!$B2637</f>
        <v>23.51</v>
      </c>
    </row>
    <row r="2643" customFormat="false" ht="15" hidden="false" customHeight="false" outlineLevel="0" collapsed="false">
      <c r="A2643" s="46" t="n">
        <v>44641</v>
      </c>
      <c r="B2643" s="41" t="n">
        <f aca="false">[2]Plan1!$C2638</f>
        <v>0</v>
      </c>
      <c r="C2643" s="41" t="n">
        <f aca="false">$E$5 + B2643</f>
        <v>781</v>
      </c>
      <c r="D2643" s="47" t="n">
        <f aca="false">IF(C2643&gt;$E$5,$E$2+$E$1,(IF(C2643&gt;764.99,C2643^3*3486.59308-C2643^2*7860012.00812+C2643*5908819377.96283-1481278321001.59,IF(C2643&gt;752.99,C2643^3*3588.471445-C2643^2*8028757.56264+C2643*5988077680.84934-1488767378546.26,C2643^3*899.851852-C2643^2*1969009.674601+C2643*1435480406.01138-348666163343.76))))-$E$1</f>
        <v>148979041.172119</v>
      </c>
      <c r="E2643" s="47" t="n">
        <f aca="false">D2643*100/$E$2</f>
        <v>100</v>
      </c>
      <c r="G2643" s="41" t="n">
        <f aca="false">[3]Plan1!$C2638</f>
        <v>0</v>
      </c>
      <c r="H2643" s="41" t="n">
        <f aca="false">$J$5 + G2643</f>
        <v>760</v>
      </c>
      <c r="I2643" s="47" t="n">
        <f aca="false">IF(H2643&gt;$J$5,$J$2+$J$1,(IF(H2643&gt;739.99,H2643^3*2498.244218-H2643^2*5471052.355142+H2643*3994605728.77515-972400879260.135,H2643^3*1396.138889-H2643^2*3002770.071427+H2643*2152080038.43115-513963640099.415)))-$J$1</f>
        <v>87942447.7277832</v>
      </c>
      <c r="J2643" s="47" t="n">
        <f aca="false">I2643*100/$J$2</f>
        <v>99.9999999974793</v>
      </c>
      <c r="L2643" s="41" t="n">
        <f aca="false">[4]Plan1!$C2638</f>
        <v>-0.52</v>
      </c>
      <c r="M2643" s="41" t="n">
        <f aca="false">$O$5 + L2643</f>
        <v>838.26</v>
      </c>
      <c r="N2643" s="47" t="n">
        <f aca="false">IF(M2643&gt;$O$5,$O$2+$O$1,(M2643^3*3270.5936-M2643^2*8015778.389801+M2643*6549018422.82398-1783686174686.87))-$O$1</f>
        <v>36457922.6489258</v>
      </c>
      <c r="O2643" s="41" t="n">
        <f aca="false">N2643*100/$O$2</f>
        <v>93.274093959085</v>
      </c>
      <c r="R2643" s="47" t="n">
        <f aca="false">SUM(D2643,I2643,N2643)</f>
        <v>273379411.548828</v>
      </c>
      <c r="S2643" s="41" t="n">
        <f aca="false">R2643*100/$R$2</f>
        <v>99.0475121518427</v>
      </c>
      <c r="U2643" s="41" t="n">
        <f aca="false">[1]Plan1!$B2638</f>
        <v>24.32</v>
      </c>
    </row>
    <row r="2644" customFormat="false" ht="15" hidden="false" customHeight="false" outlineLevel="0" collapsed="false">
      <c r="A2644" s="46" t="n">
        <v>44642</v>
      </c>
      <c r="B2644" s="41" t="n">
        <f aca="false">[2]Plan1!$C2639</f>
        <v>0</v>
      </c>
      <c r="C2644" s="41" t="n">
        <f aca="false">$E$5 + B2644</f>
        <v>781</v>
      </c>
      <c r="D2644" s="47" t="n">
        <f aca="false">IF(C2644&gt;$E$5,$E$2+$E$1,(IF(C2644&gt;764.99,C2644^3*3486.59308-C2644^2*7860012.00812+C2644*5908819377.96283-1481278321001.59,IF(C2644&gt;752.99,C2644^3*3588.471445-C2644^2*8028757.56264+C2644*5988077680.84934-1488767378546.26,C2644^3*899.851852-C2644^2*1969009.674601+C2644*1435480406.01138-348666163343.76))))-$E$1</f>
        <v>148979041.172119</v>
      </c>
      <c r="E2644" s="47" t="n">
        <f aca="false">D2644*100/$E$2</f>
        <v>100</v>
      </c>
      <c r="G2644" s="41" t="n">
        <f aca="false">[3]Plan1!$C2639</f>
        <v>0</v>
      </c>
      <c r="H2644" s="41" t="n">
        <f aca="false">$J$5 + G2644</f>
        <v>760</v>
      </c>
      <c r="I2644" s="47" t="n">
        <f aca="false">IF(H2644&gt;$J$5,$J$2+$J$1,(IF(H2644&gt;739.99,H2644^3*2498.244218-H2644^2*5471052.355142+H2644*3994605728.77515-972400879260.135,H2644^3*1396.138889-H2644^2*3002770.071427+H2644*2152080038.43115-513963640099.415)))-$J$1</f>
        <v>87942447.7277832</v>
      </c>
      <c r="J2644" s="47" t="n">
        <f aca="false">I2644*100/$J$2</f>
        <v>99.9999999974793</v>
      </c>
      <c r="L2644" s="41" t="n">
        <f aca="false">[4]Plan1!$C2639</f>
        <v>-0.54</v>
      </c>
      <c r="M2644" s="41" t="n">
        <f aca="false">$O$5 + L2644</f>
        <v>838.24</v>
      </c>
      <c r="N2644" s="47" t="n">
        <f aca="false">IF(M2644&gt;$O$5,$O$2+$O$1,(M2644^3*3270.5936-M2644^2*8015778.389801+M2644*6549018422.82398-1783686174686.87))-$O$1</f>
        <v>36359084.6855469</v>
      </c>
      <c r="O2644" s="41" t="n">
        <f aca="false">N2644*100/$O$2</f>
        <v>93.0212265214171</v>
      </c>
      <c r="R2644" s="47" t="n">
        <f aca="false">SUM(D2644,I2644,N2644)</f>
        <v>273280573.585449</v>
      </c>
      <c r="S2644" s="41" t="n">
        <f aca="false">R2644*100/$R$2</f>
        <v>99.0117023799094</v>
      </c>
      <c r="U2644" s="41" t="n">
        <f aca="false">[1]Plan1!$B2639</f>
        <v>22.98</v>
      </c>
    </row>
    <row r="2645" customFormat="false" ht="15" hidden="false" customHeight="false" outlineLevel="0" collapsed="false">
      <c r="A2645" s="46" t="n">
        <v>44643</v>
      </c>
      <c r="B2645" s="41" t="n">
        <f aca="false">[2]Plan1!$C2640</f>
        <v>0</v>
      </c>
      <c r="C2645" s="41" t="n">
        <f aca="false">$E$5 + B2645</f>
        <v>781</v>
      </c>
      <c r="D2645" s="47" t="n">
        <f aca="false">IF(C2645&gt;$E$5,$E$2+$E$1,(IF(C2645&gt;764.99,C2645^3*3486.59308-C2645^2*7860012.00812+C2645*5908819377.96283-1481278321001.59,IF(C2645&gt;752.99,C2645^3*3588.471445-C2645^2*8028757.56264+C2645*5988077680.84934-1488767378546.26,C2645^3*899.851852-C2645^2*1969009.674601+C2645*1435480406.01138-348666163343.76))))-$E$1</f>
        <v>148979041.172119</v>
      </c>
      <c r="E2645" s="47" t="n">
        <f aca="false">D2645*100/$E$2</f>
        <v>100</v>
      </c>
      <c r="G2645" s="41" t="n">
        <f aca="false">[3]Plan1!$C2640</f>
        <v>0</v>
      </c>
      <c r="H2645" s="41" t="n">
        <f aca="false">$J$5 + G2645</f>
        <v>760</v>
      </c>
      <c r="I2645" s="47" t="n">
        <f aca="false">IF(H2645&gt;$J$5,$J$2+$J$1,(IF(H2645&gt;739.99,H2645^3*2498.244218-H2645^2*5471052.355142+H2645*3994605728.77515-972400879260.135,H2645^3*1396.138889-H2645^2*3002770.071427+H2645*2152080038.43115-513963640099.415)))-$J$1</f>
        <v>87942447.7277832</v>
      </c>
      <c r="J2645" s="47" t="n">
        <f aca="false">I2645*100/$J$2</f>
        <v>99.9999999974793</v>
      </c>
      <c r="L2645" s="41" t="n">
        <f aca="false">[4]Plan1!$C2640</f>
        <v>-0.55</v>
      </c>
      <c r="M2645" s="41" t="n">
        <f aca="false">$O$5 + L2645</f>
        <v>838.23</v>
      </c>
      <c r="N2645" s="47" t="n">
        <f aca="false">IF(M2645&gt;$O$5,$O$2+$O$1,(M2645^3*3270.5936-M2645^2*8015778.389801+M2645*6549018422.82398-1783686174686.87))-$O$1</f>
        <v>36309728.3681641</v>
      </c>
      <c r="O2645" s="41" t="n">
        <f aca="false">N2645*100/$O$2</f>
        <v>92.8949531231939</v>
      </c>
      <c r="R2645" s="47" t="n">
        <f aca="false">SUM(D2645,I2645,N2645)</f>
        <v>273231217.268066</v>
      </c>
      <c r="S2645" s="41" t="n">
        <f aca="false">R2645*100/$R$2</f>
        <v>98.9938201977141</v>
      </c>
      <c r="U2645" s="41" t="n">
        <f aca="false">[1]Plan1!$B2640</f>
        <v>21.92</v>
      </c>
    </row>
    <row r="2646" customFormat="false" ht="15" hidden="false" customHeight="false" outlineLevel="0" collapsed="false">
      <c r="A2646" s="46" t="n">
        <v>44644</v>
      </c>
      <c r="B2646" s="41" t="n">
        <f aca="false">[2]Plan1!$C2641</f>
        <v>0</v>
      </c>
      <c r="C2646" s="41" t="n">
        <f aca="false">$E$5 + B2646</f>
        <v>781</v>
      </c>
      <c r="D2646" s="47" t="n">
        <f aca="false">IF(C2646&gt;$E$5,$E$2+$E$1,(IF(C2646&gt;764.99,C2646^3*3486.59308-C2646^2*7860012.00812+C2646*5908819377.96283-1481278321001.59,IF(C2646&gt;752.99,C2646^3*3588.471445-C2646^2*8028757.56264+C2646*5988077680.84934-1488767378546.26,C2646^3*899.851852-C2646^2*1969009.674601+C2646*1435480406.01138-348666163343.76))))-$E$1</f>
        <v>148979041.172119</v>
      </c>
      <c r="E2646" s="47" t="n">
        <f aca="false">D2646*100/$E$2</f>
        <v>100</v>
      </c>
      <c r="G2646" s="41" t="n">
        <f aca="false">[3]Plan1!$C2641</f>
        <v>0</v>
      </c>
      <c r="H2646" s="41" t="n">
        <f aca="false">$J$5 + G2646</f>
        <v>760</v>
      </c>
      <c r="I2646" s="47" t="n">
        <f aca="false">IF(H2646&gt;$J$5,$J$2+$J$1,(IF(H2646&gt;739.99,H2646^3*2498.244218-H2646^2*5471052.355142+H2646*3994605728.77515-972400879260.135,H2646^3*1396.138889-H2646^2*3002770.071427+H2646*2152080038.43115-513963640099.415)))-$J$1</f>
        <v>87942447.7277832</v>
      </c>
      <c r="J2646" s="47" t="n">
        <f aca="false">I2646*100/$J$2</f>
        <v>99.9999999974793</v>
      </c>
      <c r="L2646" s="41" t="n">
        <f aca="false">[4]Plan1!$C2641</f>
        <v>-0.56</v>
      </c>
      <c r="M2646" s="41" t="n">
        <f aca="false">$O$5 + L2646</f>
        <v>838.22</v>
      </c>
      <c r="N2646" s="47" t="n">
        <f aca="false">IF(M2646&gt;$O$5,$O$2+$O$1,(M2646^3*3270.5936-M2646^2*8015778.389801+M2646*6549018422.82398-1783686174686.87))-$O$1</f>
        <v>36260413.8007813</v>
      </c>
      <c r="O2646" s="41" t="n">
        <f aca="false">N2646*100/$O$2</f>
        <v>92.7687865383363</v>
      </c>
      <c r="R2646" s="47" t="n">
        <f aca="false">SUM(D2646,I2646,N2646)</f>
        <v>273181902.700684</v>
      </c>
      <c r="S2646" s="41" t="n">
        <f aca="false">R2646*100/$R$2</f>
        <v>98.9759531418724</v>
      </c>
      <c r="U2646" s="41" t="n">
        <f aca="false">[1]Plan1!$B2641</f>
        <v>20.63</v>
      </c>
    </row>
    <row r="2647" customFormat="false" ht="15" hidden="false" customHeight="false" outlineLevel="0" collapsed="false">
      <c r="A2647" s="46" t="n">
        <v>44645</v>
      </c>
      <c r="B2647" s="41" t="n">
        <f aca="false">[2]Plan1!$C2642</f>
        <v>0</v>
      </c>
      <c r="C2647" s="41" t="n">
        <f aca="false">$E$5 + B2647</f>
        <v>781</v>
      </c>
      <c r="D2647" s="47" t="n">
        <f aca="false">IF(C2647&gt;$E$5,$E$2+$E$1,(IF(C2647&gt;764.99,C2647^3*3486.59308-C2647^2*7860012.00812+C2647*5908819377.96283-1481278321001.59,IF(C2647&gt;752.99,C2647^3*3588.471445-C2647^2*8028757.56264+C2647*5988077680.84934-1488767378546.26,C2647^3*899.851852-C2647^2*1969009.674601+C2647*1435480406.01138-348666163343.76))))-$E$1</f>
        <v>148979041.172119</v>
      </c>
      <c r="E2647" s="47" t="n">
        <f aca="false">D2647*100/$E$2</f>
        <v>100</v>
      </c>
      <c r="G2647" s="41" t="n">
        <f aca="false">[3]Plan1!$C2642</f>
        <v>0</v>
      </c>
      <c r="H2647" s="41" t="n">
        <f aca="false">$J$5 + G2647</f>
        <v>760</v>
      </c>
      <c r="I2647" s="47" t="n">
        <f aca="false">IF(H2647&gt;$J$5,$J$2+$J$1,(IF(H2647&gt;739.99,H2647^3*2498.244218-H2647^2*5471052.355142+H2647*3994605728.77515-972400879260.135,H2647^3*1396.138889-H2647^2*3002770.071427+H2647*2152080038.43115-513963640099.415)))-$J$1</f>
        <v>87942447.7277832</v>
      </c>
      <c r="J2647" s="47" t="n">
        <f aca="false">I2647*100/$J$2</f>
        <v>99.9999999974793</v>
      </c>
      <c r="L2647" s="41" t="n">
        <f aca="false">[4]Plan1!$C2642</f>
        <v>-0.57</v>
      </c>
      <c r="M2647" s="41" t="n">
        <f aca="false">$O$5 + L2647</f>
        <v>838.21</v>
      </c>
      <c r="N2647" s="47" t="n">
        <f aca="false">IF(M2647&gt;$O$5,$O$2+$O$1,(M2647^3*3270.5936-M2647^2*8015778.389801+M2647*6549018422.82398-1783686174686.87))-$O$1</f>
        <v>36211140.9643555</v>
      </c>
      <c r="O2647" s="41" t="n">
        <f aca="false">N2647*100/$O$2</f>
        <v>92.6427267181248</v>
      </c>
      <c r="R2647" s="47" t="n">
        <f aca="false">SUM(D2647,I2647,N2647)</f>
        <v>273132629.864258</v>
      </c>
      <c r="S2647" s="41" t="n">
        <f aca="false">R2647*100/$R$2</f>
        <v>98.9581012054849</v>
      </c>
      <c r="U2647" s="41" t="n">
        <f aca="false">[1]Plan1!$B2642</f>
        <v>23.51</v>
      </c>
    </row>
    <row r="2648" customFormat="false" ht="15" hidden="false" customHeight="false" outlineLevel="0" collapsed="false">
      <c r="A2648" s="46" t="n">
        <v>44646</v>
      </c>
      <c r="B2648" s="41" t="n">
        <f aca="false">[2]Plan1!$C2643</f>
        <v>0</v>
      </c>
      <c r="C2648" s="41" t="n">
        <f aca="false">$E$5 + B2648</f>
        <v>781</v>
      </c>
      <c r="D2648" s="47" t="n">
        <f aca="false">IF(C2648&gt;$E$5,$E$2+$E$1,(IF(C2648&gt;764.99,C2648^3*3486.59308-C2648^2*7860012.00812+C2648*5908819377.96283-1481278321001.59,IF(C2648&gt;752.99,C2648^3*3588.471445-C2648^2*8028757.56264+C2648*5988077680.84934-1488767378546.26,C2648^3*899.851852-C2648^2*1969009.674601+C2648*1435480406.01138-348666163343.76))))-$E$1</f>
        <v>148979041.172119</v>
      </c>
      <c r="E2648" s="47" t="n">
        <f aca="false">D2648*100/$E$2</f>
        <v>100</v>
      </c>
      <c r="G2648" s="41" t="n">
        <f aca="false">[3]Plan1!$C2643</f>
        <v>0</v>
      </c>
      <c r="H2648" s="41" t="n">
        <f aca="false">$J$5 + G2648</f>
        <v>760</v>
      </c>
      <c r="I2648" s="47" t="n">
        <f aca="false">IF(H2648&gt;$J$5,$J$2+$J$1,(IF(H2648&gt;739.99,H2648^3*2498.244218-H2648^2*5471052.355142+H2648*3994605728.77515-972400879260.135,H2648^3*1396.138889-H2648^2*3002770.071427+H2648*2152080038.43115-513963640099.415)))-$J$1</f>
        <v>87942447.7277832</v>
      </c>
      <c r="J2648" s="47" t="n">
        <f aca="false">I2648*100/$J$2</f>
        <v>99.9999999974793</v>
      </c>
      <c r="L2648" s="41" t="n">
        <f aca="false">[4]Plan1!$C2643</f>
        <v>-0.59</v>
      </c>
      <c r="M2648" s="41" t="n">
        <f aca="false">$O$5 + L2648</f>
        <v>838.19</v>
      </c>
      <c r="N2648" s="47" t="n">
        <f aca="false">IF(M2648&gt;$O$5,$O$2+$O$1,(M2648^3*3270.5936-M2648^2*8015778.389801+M2648*6549018422.82398-1783686174686.87))-$O$1</f>
        <v>36112720.4052734</v>
      </c>
      <c r="O2648" s="41" t="n">
        <f aca="false">N2648*100/$O$2</f>
        <v>92.3909271692662</v>
      </c>
      <c r="R2648" s="47" t="n">
        <f aca="false">SUM(D2648,I2648,N2648)</f>
        <v>273034209.305176</v>
      </c>
      <c r="S2648" s="41" t="n">
        <f aca="false">R2648*100/$R$2</f>
        <v>98.922442662413</v>
      </c>
      <c r="U2648" s="41" t="n">
        <f aca="false">[1]Plan1!$B2643</f>
        <v>22.45</v>
      </c>
    </row>
    <row r="2649" customFormat="false" ht="15" hidden="false" customHeight="false" outlineLevel="0" collapsed="false">
      <c r="A2649" s="46" t="n">
        <v>44647</v>
      </c>
      <c r="B2649" s="41" t="n">
        <f aca="false">[2]Plan1!$C2644</f>
        <v>0</v>
      </c>
      <c r="C2649" s="41" t="n">
        <f aca="false">$E$5 + B2649</f>
        <v>781</v>
      </c>
      <c r="D2649" s="47" t="n">
        <f aca="false">IF(C2649&gt;$E$5,$E$2+$E$1,(IF(C2649&gt;764.99,C2649^3*3486.59308-C2649^2*7860012.00812+C2649*5908819377.96283-1481278321001.59,IF(C2649&gt;752.99,C2649^3*3588.471445-C2649^2*8028757.56264+C2649*5988077680.84934-1488767378546.26,C2649^3*899.851852-C2649^2*1969009.674601+C2649*1435480406.01138-348666163343.76))))-$E$1</f>
        <v>148979041.172119</v>
      </c>
      <c r="E2649" s="47" t="n">
        <f aca="false">D2649*100/$E$2</f>
        <v>100</v>
      </c>
      <c r="G2649" s="41" t="n">
        <f aca="false">[3]Plan1!$C2644</f>
        <v>0</v>
      </c>
      <c r="H2649" s="41" t="n">
        <f aca="false">$J$5 + G2649</f>
        <v>760</v>
      </c>
      <c r="I2649" s="47" t="n">
        <f aca="false">IF(H2649&gt;$J$5,$J$2+$J$1,(IF(H2649&gt;739.99,H2649^3*2498.244218-H2649^2*5471052.355142+H2649*3994605728.77515-972400879260.135,H2649^3*1396.138889-H2649^2*3002770.071427+H2649*2152080038.43115-513963640099.415)))-$J$1</f>
        <v>87942447.7277832</v>
      </c>
      <c r="J2649" s="47" t="n">
        <f aca="false">I2649*100/$J$2</f>
        <v>99.9999999974793</v>
      </c>
      <c r="L2649" s="41" t="n">
        <f aca="false">[4]Plan1!$C2644</f>
        <v>-0.59</v>
      </c>
      <c r="M2649" s="41" t="n">
        <f aca="false">$O$5 + L2649</f>
        <v>838.19</v>
      </c>
      <c r="N2649" s="47" t="n">
        <f aca="false">IF(M2649&gt;$O$5,$O$2+$O$1,(M2649^3*3270.5936-M2649^2*8015778.389801+M2649*6549018422.82398-1783686174686.87))-$O$1</f>
        <v>36112720.4052734</v>
      </c>
      <c r="O2649" s="41" t="n">
        <f aca="false">N2649*100/$O$2</f>
        <v>92.3909271692662</v>
      </c>
      <c r="R2649" s="47" t="n">
        <f aca="false">SUM(D2649,I2649,N2649)</f>
        <v>273034209.305176</v>
      </c>
      <c r="S2649" s="41" t="n">
        <f aca="false">R2649*100/$R$2</f>
        <v>98.922442662413</v>
      </c>
      <c r="U2649" s="41" t="n">
        <f aca="false">[1]Plan1!$B2644</f>
        <v>22.18</v>
      </c>
    </row>
    <row r="2650" customFormat="false" ht="15" hidden="false" customHeight="false" outlineLevel="0" collapsed="false">
      <c r="A2650" s="46" t="n">
        <v>44648</v>
      </c>
      <c r="B2650" s="41" t="n">
        <f aca="false">[2]Plan1!$C2645</f>
        <v>0</v>
      </c>
      <c r="C2650" s="41" t="n">
        <f aca="false">$E$5 + B2650</f>
        <v>781</v>
      </c>
      <c r="D2650" s="47" t="n">
        <f aca="false">IF(C2650&gt;$E$5,$E$2+$E$1,(IF(C2650&gt;764.99,C2650^3*3486.59308-C2650^2*7860012.00812+C2650*5908819377.96283-1481278321001.59,IF(C2650&gt;752.99,C2650^3*3588.471445-C2650^2*8028757.56264+C2650*5988077680.84934-1488767378546.26,C2650^3*899.851852-C2650^2*1969009.674601+C2650*1435480406.01138-348666163343.76))))-$E$1</f>
        <v>148979041.172119</v>
      </c>
      <c r="E2650" s="47" t="n">
        <f aca="false">D2650*100/$E$2</f>
        <v>100</v>
      </c>
      <c r="G2650" s="41" t="n">
        <f aca="false">[3]Plan1!$C2645</f>
        <v>0</v>
      </c>
      <c r="H2650" s="41" t="n">
        <f aca="false">$J$5 + G2650</f>
        <v>760</v>
      </c>
      <c r="I2650" s="47" t="n">
        <f aca="false">IF(H2650&gt;$J$5,$J$2+$J$1,(IF(H2650&gt;739.99,H2650^3*2498.244218-H2650^2*5471052.355142+H2650*3994605728.77515-972400879260.135,H2650^3*1396.138889-H2650^2*3002770.071427+H2650*2152080038.43115-513963640099.415)))-$J$1</f>
        <v>87942447.7277832</v>
      </c>
      <c r="J2650" s="47" t="n">
        <f aca="false">I2650*100/$J$2</f>
        <v>99.9999999974793</v>
      </c>
      <c r="L2650" s="41" t="n">
        <f aca="false">[4]Plan1!$C2645</f>
        <v>-0.6</v>
      </c>
      <c r="M2650" s="41" t="n">
        <f aca="false">$O$5 + L2650</f>
        <v>838.18</v>
      </c>
      <c r="N2650" s="47" t="n">
        <f aca="false">IF(M2650&gt;$O$5,$O$2+$O$1,(M2650^3*3270.5936-M2650^2*8015778.389801+M2650*6549018422.82398-1783686174686.87))-$O$1</f>
        <v>36063572.6416016</v>
      </c>
      <c r="O2650" s="41" t="n">
        <f aca="false">N2650*100/$O$2</f>
        <v>92.2651873356845</v>
      </c>
      <c r="R2650" s="47" t="n">
        <f aca="false">SUM(D2650,I2650,N2650)</f>
        <v>272985061.541504</v>
      </c>
      <c r="S2650" s="41" t="n">
        <f aca="false">R2650*100/$R$2</f>
        <v>98.9046360408685</v>
      </c>
      <c r="U2650" s="41" t="n">
        <f aca="false">[1]Plan1!$B2645</f>
        <v>22.18</v>
      </c>
    </row>
    <row r="2651" customFormat="false" ht="15" hidden="false" customHeight="false" outlineLevel="0" collapsed="false">
      <c r="A2651" s="46" t="n">
        <v>44649</v>
      </c>
      <c r="B2651" s="41" t="n">
        <f aca="false">[2]Plan1!$C2646</f>
        <v>0</v>
      </c>
      <c r="C2651" s="41" t="n">
        <f aca="false">$E$5 + B2651</f>
        <v>781</v>
      </c>
      <c r="D2651" s="47" t="n">
        <f aca="false">IF(C2651&gt;$E$5,$E$2+$E$1,(IF(C2651&gt;764.99,C2651^3*3486.59308-C2651^2*7860012.00812+C2651*5908819377.96283-1481278321001.59,IF(C2651&gt;752.99,C2651^3*3588.471445-C2651^2*8028757.56264+C2651*5988077680.84934-1488767378546.26,C2651^3*899.851852-C2651^2*1969009.674601+C2651*1435480406.01138-348666163343.76))))-$E$1</f>
        <v>148979041.172119</v>
      </c>
      <c r="E2651" s="47" t="n">
        <f aca="false">D2651*100/$E$2</f>
        <v>100</v>
      </c>
      <c r="G2651" s="41" t="n">
        <f aca="false">[3]Plan1!$C2646</f>
        <v>0</v>
      </c>
      <c r="H2651" s="41" t="n">
        <f aca="false">$J$5 + G2651</f>
        <v>760</v>
      </c>
      <c r="I2651" s="47" t="n">
        <f aca="false">IF(H2651&gt;$J$5,$J$2+$J$1,(IF(H2651&gt;739.99,H2651^3*2498.244218-H2651^2*5471052.355142+H2651*3994605728.77515-972400879260.135,H2651^3*1396.138889-H2651^2*3002770.071427+H2651*2152080038.43115-513963640099.415)))-$J$1</f>
        <v>87942447.7277832</v>
      </c>
      <c r="J2651" s="47" t="n">
        <f aca="false">I2651*100/$J$2</f>
        <v>99.9999999974793</v>
      </c>
      <c r="L2651" s="41" t="n">
        <f aca="false">[4]Plan1!$C2646</f>
        <v>-0.62</v>
      </c>
      <c r="M2651" s="41" t="n">
        <f aca="false">$O$5 + L2651</f>
        <v>838.16</v>
      </c>
      <c r="N2651" s="47" t="n">
        <f aca="false">IF(M2651&gt;$O$5,$O$2+$O$1,(M2651^3*3270.5936-M2651^2*8015778.389801+M2651*6549018422.82398-1783686174686.87))-$O$1</f>
        <v>35965402.0527344</v>
      </c>
      <c r="O2651" s="41" t="n">
        <f aca="false">N2651*100/$O$2</f>
        <v>92.0140273116153</v>
      </c>
      <c r="R2651" s="47" t="n">
        <f aca="false">SUM(D2651,I2651,N2651)</f>
        <v>272886890.952637</v>
      </c>
      <c r="S2651" s="41" t="n">
        <f aca="false">R2651*100/$R$2</f>
        <v>98.8690680639726</v>
      </c>
      <c r="U2651" s="41" t="n">
        <f aca="false">[1]Plan1!$B2646</f>
        <v>23.24</v>
      </c>
    </row>
    <row r="2652" customFormat="false" ht="15" hidden="false" customHeight="false" outlineLevel="0" collapsed="false">
      <c r="A2652" s="46" t="n">
        <v>44650</v>
      </c>
      <c r="B2652" s="41" t="n">
        <f aca="false">[2]Plan1!$C2647</f>
        <v>0</v>
      </c>
      <c r="C2652" s="41" t="n">
        <f aca="false">$E$5 + B2652</f>
        <v>781</v>
      </c>
      <c r="D2652" s="47" t="n">
        <f aca="false">IF(C2652&gt;$E$5,$E$2+$E$1,(IF(C2652&gt;764.99,C2652^3*3486.59308-C2652^2*7860012.00812+C2652*5908819377.96283-1481278321001.59,IF(C2652&gt;752.99,C2652^3*3588.471445-C2652^2*8028757.56264+C2652*5988077680.84934-1488767378546.26,C2652^3*899.851852-C2652^2*1969009.674601+C2652*1435480406.01138-348666163343.76))))-$E$1</f>
        <v>148979041.172119</v>
      </c>
      <c r="E2652" s="47" t="n">
        <f aca="false">D2652*100/$E$2</f>
        <v>100</v>
      </c>
      <c r="G2652" s="41" t="n">
        <f aca="false">[3]Plan1!$C2647</f>
        <v>0</v>
      </c>
      <c r="H2652" s="41" t="n">
        <f aca="false">$J$5 + G2652</f>
        <v>760</v>
      </c>
      <c r="I2652" s="47" t="n">
        <f aca="false">IF(H2652&gt;$J$5,$J$2+$J$1,(IF(H2652&gt;739.99,H2652^3*2498.244218-H2652^2*5471052.355142+H2652*3994605728.77515-972400879260.135,H2652^3*1396.138889-H2652^2*3002770.071427+H2652*2152080038.43115-513963640099.415)))-$J$1</f>
        <v>87942447.7277832</v>
      </c>
      <c r="J2652" s="47" t="n">
        <f aca="false">I2652*100/$J$2</f>
        <v>99.9999999974793</v>
      </c>
      <c r="L2652" s="41" t="n">
        <f aca="false">[4]Plan1!$C2647</f>
        <v>-0.64</v>
      </c>
      <c r="M2652" s="41" t="n">
        <f aca="false">$O$5 + L2652</f>
        <v>838.14</v>
      </c>
      <c r="N2652" s="47" t="n">
        <f aca="false">IF(M2652&gt;$O$5,$O$2+$O$1,(M2652^3*3270.5936-M2652^2*8015778.389801+M2652*6549018422.82398-1783686174686.87))-$O$1</f>
        <v>35867397.9150391</v>
      </c>
      <c r="O2652" s="41" t="n">
        <f aca="false">N2652*100/$O$2</f>
        <v>91.7632931368847</v>
      </c>
      <c r="R2652" s="47" t="n">
        <f aca="false">SUM(D2652,I2652,N2652)</f>
        <v>272788886.814941</v>
      </c>
      <c r="S2652" s="41" t="n">
        <f aca="false">R2652*100/$R$2</f>
        <v>98.8335603936462</v>
      </c>
      <c r="U2652" s="41" t="n">
        <f aca="false">[1]Plan1!$B2647</f>
        <v>22.71</v>
      </c>
    </row>
    <row r="2653" customFormat="false" ht="15" hidden="false" customHeight="false" outlineLevel="0" collapsed="false">
      <c r="A2653" s="46" t="n">
        <v>44651</v>
      </c>
      <c r="B2653" s="41" t="n">
        <f aca="false">[2]Plan1!$C2648</f>
        <v>0</v>
      </c>
      <c r="C2653" s="41" t="n">
        <f aca="false">$E$5 + B2653</f>
        <v>781</v>
      </c>
      <c r="D2653" s="47" t="n">
        <f aca="false">IF(C2653&gt;$E$5,$E$2+$E$1,(IF(C2653&gt;764.99,C2653^3*3486.59308-C2653^2*7860012.00812+C2653*5908819377.96283-1481278321001.59,IF(C2653&gt;752.99,C2653^3*3588.471445-C2653^2*8028757.56264+C2653*5988077680.84934-1488767378546.26,C2653^3*899.851852-C2653^2*1969009.674601+C2653*1435480406.01138-348666163343.76))))-$E$1</f>
        <v>148979041.172119</v>
      </c>
      <c r="E2653" s="47" t="n">
        <f aca="false">D2653*100/$E$2</f>
        <v>100</v>
      </c>
      <c r="G2653" s="41" t="n">
        <f aca="false">[3]Plan1!$C2648</f>
        <v>0</v>
      </c>
      <c r="H2653" s="41" t="n">
        <f aca="false">$J$5 + G2653</f>
        <v>760</v>
      </c>
      <c r="I2653" s="47" t="n">
        <f aca="false">IF(H2653&gt;$J$5,$J$2+$J$1,(IF(H2653&gt;739.99,H2653^3*2498.244218-H2653^2*5471052.355142+H2653*3994605728.77515-972400879260.135,H2653^3*1396.138889-H2653^2*3002770.071427+H2653*2152080038.43115-513963640099.415)))-$J$1</f>
        <v>87942447.7277832</v>
      </c>
      <c r="J2653" s="47" t="n">
        <f aca="false">I2653*100/$J$2</f>
        <v>99.9999999974793</v>
      </c>
      <c r="L2653" s="41" t="n">
        <f aca="false">[4]Plan1!$C2648</f>
        <v>-0.65</v>
      </c>
      <c r="M2653" s="41" t="n">
        <f aca="false">$O$5 + L2653</f>
        <v>838.13</v>
      </c>
      <c r="N2653" s="47" t="n">
        <f aca="false">IF(M2653&gt;$O$5,$O$2+$O$1,(M2653^3*3270.5936-M2653^2*8015778.389801+M2653*6549018422.82398-1783686174686.87))-$O$1</f>
        <v>35818458.2167969</v>
      </c>
      <c r="O2653" s="41" t="n">
        <f aca="false">N2653*100/$O$2</f>
        <v>91.6380856187239</v>
      </c>
      <c r="R2653" s="47" t="n">
        <f aca="false">SUM(D2653,I2653,N2653)</f>
        <v>272739947.116699</v>
      </c>
      <c r="S2653" s="41" t="n">
        <f aca="false">R2653*100/$R$2</f>
        <v>98.8158291558441</v>
      </c>
      <c r="U2653" s="41" t="n">
        <f aca="false">[1]Plan1!$B2648</f>
        <v>21.66</v>
      </c>
    </row>
    <row r="2654" customFormat="false" ht="15" hidden="false" customHeight="false" outlineLevel="0" collapsed="false">
      <c r="A2654" s="46" t="n">
        <v>44652</v>
      </c>
      <c r="B2654" s="41" t="n">
        <f aca="false">[2]Plan1!$C2649</f>
        <v>0</v>
      </c>
      <c r="C2654" s="41" t="n">
        <f aca="false">$E$5 + B2654</f>
        <v>781</v>
      </c>
      <c r="D2654" s="47" t="n">
        <f aca="false">IF(C2654&gt;$E$5,$E$2+$E$1,(IF(C2654&gt;764.99,C2654^3*3486.59308-C2654^2*7860012.00812+C2654*5908819377.96283-1481278321001.59,IF(C2654&gt;752.99,C2654^3*3588.471445-C2654^2*8028757.56264+C2654*5988077680.84934-1488767378546.26,C2654^3*899.851852-C2654^2*1969009.674601+C2654*1435480406.01138-348666163343.76))))-$E$1</f>
        <v>148979041.172119</v>
      </c>
      <c r="E2654" s="47" t="n">
        <f aca="false">D2654*100/$E$2</f>
        <v>100</v>
      </c>
      <c r="G2654" s="41" t="n">
        <f aca="false">[3]Plan1!$C2649</f>
        <v>0</v>
      </c>
      <c r="H2654" s="41" t="n">
        <f aca="false">$J$5 + G2654</f>
        <v>760</v>
      </c>
      <c r="I2654" s="47" t="n">
        <f aca="false">IF(H2654&gt;$J$5,$J$2+$J$1,(IF(H2654&gt;739.99,H2654^3*2498.244218-H2654^2*5471052.355142+H2654*3994605728.77515-972400879260.135,H2654^3*1396.138889-H2654^2*3002770.071427+H2654*2152080038.43115-513963640099.415)))-$J$1</f>
        <v>87942447.7277832</v>
      </c>
      <c r="J2654" s="47" t="n">
        <f aca="false">I2654*100/$J$2</f>
        <v>99.9999999974793</v>
      </c>
      <c r="L2654" s="41" t="n">
        <f aca="false">[4]Plan1!$C2649</f>
        <v>-0.67</v>
      </c>
      <c r="M2654" s="41" t="n">
        <f aca="false">$O$5 + L2654</f>
        <v>838.11</v>
      </c>
      <c r="N2654" s="47" t="n">
        <f aca="false">IF(M2654&gt;$O$5,$O$2+$O$1,(M2654^3*3270.5936-M2654^2*8015778.389801+M2654*6549018422.82398-1783686174686.87))-$O$1</f>
        <v>35720703.4599609</v>
      </c>
      <c r="O2654" s="41" t="n">
        <f aca="false">N2654*100/$O$2</f>
        <v>91.3879894609733</v>
      </c>
      <c r="R2654" s="47" t="n">
        <f aca="false">SUM(D2654,I2654,N2654)</f>
        <v>272642192.359863</v>
      </c>
      <c r="S2654" s="41" t="n">
        <f aca="false">R2654*100/$R$2</f>
        <v>98.7804118381656</v>
      </c>
      <c r="U2654" s="41" t="n">
        <f aca="false">[1]Plan1!$B2649</f>
        <v>24.05</v>
      </c>
    </row>
    <row r="2655" customFormat="false" ht="15" hidden="false" customHeight="false" outlineLevel="0" collapsed="false">
      <c r="A2655" s="46" t="n">
        <v>44653</v>
      </c>
      <c r="B2655" s="41" t="n">
        <f aca="false">[2]Plan1!$C2650</f>
        <v>0</v>
      </c>
      <c r="C2655" s="41" t="n">
        <f aca="false">$E$5 + B2655</f>
        <v>781</v>
      </c>
      <c r="D2655" s="47" t="n">
        <f aca="false">IF(C2655&gt;$E$5,$E$2+$E$1,(IF(C2655&gt;764.99,C2655^3*3486.59308-C2655^2*7860012.00812+C2655*5908819377.96283-1481278321001.59,IF(C2655&gt;752.99,C2655^3*3588.471445-C2655^2*8028757.56264+C2655*5988077680.84934-1488767378546.26,C2655^3*899.851852-C2655^2*1969009.674601+C2655*1435480406.01138-348666163343.76))))-$E$1</f>
        <v>148979041.172119</v>
      </c>
      <c r="E2655" s="47" t="n">
        <f aca="false">D2655*100/$E$2</f>
        <v>100</v>
      </c>
      <c r="G2655" s="41" t="n">
        <f aca="false">[3]Plan1!$C2650</f>
        <v>0</v>
      </c>
      <c r="H2655" s="41" t="n">
        <f aca="false">$J$5 + G2655</f>
        <v>760</v>
      </c>
      <c r="I2655" s="47" t="n">
        <f aca="false">IF(H2655&gt;$J$5,$J$2+$J$1,(IF(H2655&gt;739.99,H2655^3*2498.244218-H2655^2*5471052.355142+H2655*3994605728.77515-972400879260.135,H2655^3*1396.138889-H2655^2*3002770.071427+H2655*2152080038.43115-513963640099.415)))-$J$1</f>
        <v>87942447.7277832</v>
      </c>
      <c r="J2655" s="47" t="n">
        <f aca="false">I2655*100/$J$2</f>
        <v>99.9999999974793</v>
      </c>
      <c r="L2655" s="41" t="n">
        <f aca="false">[4]Plan1!$C2650</f>
        <v>-0.69</v>
      </c>
      <c r="M2655" s="41" t="n">
        <f aca="false">$O$5 + L2655</f>
        <v>838.09</v>
      </c>
      <c r="N2655" s="47" t="n">
        <f aca="false">IF(M2655&gt;$O$5,$O$2+$O$1,(M2655^3*3270.5936-M2655^2*8015778.389801+M2655*6549018422.82398-1783686174686.87))-$O$1</f>
        <v>35623114.7626953</v>
      </c>
      <c r="O2655" s="41" t="n">
        <f aca="false">N2655*100/$O$2</f>
        <v>91.1383181506863</v>
      </c>
      <c r="R2655" s="47" t="n">
        <f aca="false">SUM(D2655,I2655,N2655)</f>
        <v>272544603.662598</v>
      </c>
      <c r="S2655" s="41" t="n">
        <f aca="false">R2655*100/$R$2</f>
        <v>98.7450546851761</v>
      </c>
      <c r="U2655" s="41" t="n">
        <f aca="false">[1]Plan1!$B2650</f>
        <v>25.41</v>
      </c>
    </row>
    <row r="2656" customFormat="false" ht="15" hidden="false" customHeight="false" outlineLevel="0" collapsed="false">
      <c r="A2656" s="46" t="n">
        <v>44654</v>
      </c>
      <c r="B2656" s="41" t="n">
        <f aca="false">[2]Plan1!$C2651</f>
        <v>0</v>
      </c>
      <c r="C2656" s="41" t="n">
        <f aca="false">$E$5 + B2656</f>
        <v>781</v>
      </c>
      <c r="D2656" s="47" t="n">
        <f aca="false">IF(C2656&gt;$E$5,$E$2+$E$1,(IF(C2656&gt;764.99,C2656^3*3486.59308-C2656^2*7860012.00812+C2656*5908819377.96283-1481278321001.59,IF(C2656&gt;752.99,C2656^3*3588.471445-C2656^2*8028757.56264+C2656*5988077680.84934-1488767378546.26,C2656^3*899.851852-C2656^2*1969009.674601+C2656*1435480406.01138-348666163343.76))))-$E$1</f>
        <v>148979041.172119</v>
      </c>
      <c r="E2656" s="47" t="n">
        <f aca="false">D2656*100/$E$2</f>
        <v>100</v>
      </c>
      <c r="G2656" s="41" t="n">
        <f aca="false">[3]Plan1!$C2651</f>
        <v>0</v>
      </c>
      <c r="H2656" s="41" t="n">
        <f aca="false">$J$5 + G2656</f>
        <v>760</v>
      </c>
      <c r="I2656" s="47" t="n">
        <f aca="false">IF(H2656&gt;$J$5,$J$2+$J$1,(IF(H2656&gt;739.99,H2656^3*2498.244218-H2656^2*5471052.355142+H2656*3994605728.77515-972400879260.135,H2656^3*1396.138889-H2656^2*3002770.071427+H2656*2152080038.43115-513963640099.415)))-$J$1</f>
        <v>87942447.7277832</v>
      </c>
      <c r="J2656" s="47" t="n">
        <f aca="false">I2656*100/$J$2</f>
        <v>99.9999999974793</v>
      </c>
      <c r="L2656" s="41" t="n">
        <f aca="false">[4]Plan1!$C2651</f>
        <v>-0.71</v>
      </c>
      <c r="M2656" s="41" t="n">
        <f aca="false">$O$5 + L2656</f>
        <v>838.07</v>
      </c>
      <c r="N2656" s="47" t="n">
        <f aca="false">IF(M2656&gt;$O$5,$O$2+$O$1,(M2656^3*3270.5936-M2656^2*8015778.389801+M2656*6549018422.82398-1783686174686.87))-$O$1</f>
        <v>35525691.9677734</v>
      </c>
      <c r="O2656" s="41" t="n">
        <f aca="false">N2656*100/$O$2</f>
        <v>90.8890712856139</v>
      </c>
      <c r="R2656" s="47" t="n">
        <f aca="false">SUM(D2656,I2656,N2656)</f>
        <v>272447180.867676</v>
      </c>
      <c r="S2656" s="41" t="n">
        <f aca="false">R2656*100/$R$2</f>
        <v>98.7097576399113</v>
      </c>
      <c r="U2656" s="41" t="n">
        <f aca="false">[1]Plan1!$B2651</f>
        <v>25.96</v>
      </c>
    </row>
    <row r="2657" customFormat="false" ht="15" hidden="false" customHeight="false" outlineLevel="0" collapsed="false">
      <c r="A2657" s="46" t="n">
        <v>44655</v>
      </c>
      <c r="B2657" s="41" t="n">
        <f aca="false">[2]Plan1!$C2652</f>
        <v>0</v>
      </c>
      <c r="C2657" s="41" t="n">
        <f aca="false">$E$5 + B2657</f>
        <v>781</v>
      </c>
      <c r="D2657" s="47" t="n">
        <f aca="false">IF(C2657&gt;$E$5,$E$2+$E$1,(IF(C2657&gt;764.99,C2657^3*3486.59308-C2657^2*7860012.00812+C2657*5908819377.96283-1481278321001.59,IF(C2657&gt;752.99,C2657^3*3588.471445-C2657^2*8028757.56264+C2657*5988077680.84934-1488767378546.26,C2657^3*899.851852-C2657^2*1969009.674601+C2657*1435480406.01138-348666163343.76))))-$E$1</f>
        <v>148979041.172119</v>
      </c>
      <c r="E2657" s="47" t="n">
        <f aca="false">D2657*100/$E$2</f>
        <v>100</v>
      </c>
      <c r="G2657" s="41" t="n">
        <f aca="false">[3]Plan1!$C2652</f>
        <v>0</v>
      </c>
      <c r="H2657" s="41" t="n">
        <f aca="false">$J$5 + G2657</f>
        <v>760</v>
      </c>
      <c r="I2657" s="47" t="n">
        <f aca="false">IF(H2657&gt;$J$5,$J$2+$J$1,(IF(H2657&gt;739.99,H2657^3*2498.244218-H2657^2*5471052.355142+H2657*3994605728.77515-972400879260.135,H2657^3*1396.138889-H2657^2*3002770.071427+H2657*2152080038.43115-513963640099.415)))-$J$1</f>
        <v>87942447.7277832</v>
      </c>
      <c r="J2657" s="47" t="n">
        <f aca="false">I2657*100/$J$2</f>
        <v>99.9999999974793</v>
      </c>
      <c r="L2657" s="41" t="n">
        <f aca="false">[4]Plan1!$C2652</f>
        <v>-0.72</v>
      </c>
      <c r="M2657" s="41" t="n">
        <f aca="false">$O$5 + L2657</f>
        <v>838.06</v>
      </c>
      <c r="N2657" s="47" t="n">
        <f aca="false">IF(M2657&gt;$O$5,$O$2+$O$1,(M2657^3*3270.5936-M2657^2*8015778.389801+M2657*6549018422.82398-1783686174686.87))-$O$1</f>
        <v>35477042.7338867</v>
      </c>
      <c r="O2657" s="41" t="n">
        <f aca="false">N2657*100/$O$2</f>
        <v>90.7646068926126</v>
      </c>
      <c r="R2657" s="47" t="n">
        <f aca="false">SUM(D2657,I2657,N2657)</f>
        <v>272398531.633789</v>
      </c>
      <c r="S2657" s="41" t="n">
        <f aca="false">R2657*100/$R$2</f>
        <v>98.6921316396311</v>
      </c>
      <c r="U2657" s="41" t="n">
        <f aca="false">[1]Plan1!$B2652</f>
        <v>24.32</v>
      </c>
    </row>
    <row r="2658" customFormat="false" ht="15" hidden="false" customHeight="false" outlineLevel="0" collapsed="false">
      <c r="A2658" s="46" t="n">
        <v>44656</v>
      </c>
      <c r="B2658" s="41" t="n">
        <f aca="false">[2]Plan1!$C2653</f>
        <v>0</v>
      </c>
      <c r="C2658" s="41" t="n">
        <f aca="false">$E$5 + B2658</f>
        <v>781</v>
      </c>
      <c r="D2658" s="47" t="n">
        <f aca="false">IF(C2658&gt;$E$5,$E$2+$E$1,(IF(C2658&gt;764.99,C2658^3*3486.59308-C2658^2*7860012.00812+C2658*5908819377.96283-1481278321001.59,IF(C2658&gt;752.99,C2658^3*3588.471445-C2658^2*8028757.56264+C2658*5988077680.84934-1488767378546.26,C2658^3*899.851852-C2658^2*1969009.674601+C2658*1435480406.01138-348666163343.76))))-$E$1</f>
        <v>148979041.172119</v>
      </c>
      <c r="E2658" s="47" t="n">
        <f aca="false">D2658*100/$E$2</f>
        <v>100</v>
      </c>
      <c r="G2658" s="41" t="n">
        <f aca="false">[3]Plan1!$C2653</f>
        <v>0</v>
      </c>
      <c r="H2658" s="41" t="n">
        <f aca="false">$J$5 + G2658</f>
        <v>760</v>
      </c>
      <c r="I2658" s="47" t="n">
        <f aca="false">IF(H2658&gt;$J$5,$J$2+$J$1,(IF(H2658&gt;739.99,H2658^3*2498.244218-H2658^2*5471052.355142+H2658*3994605728.77515-972400879260.135,H2658^3*1396.138889-H2658^2*3002770.071427+H2658*2152080038.43115-513963640099.415)))-$J$1</f>
        <v>87942447.7277832</v>
      </c>
      <c r="J2658" s="47" t="n">
        <f aca="false">I2658*100/$J$2</f>
        <v>99.9999999974793</v>
      </c>
      <c r="L2658" s="41" t="n">
        <f aca="false">[4]Plan1!$C2653</f>
        <v>-0.73</v>
      </c>
      <c r="M2658" s="41" t="n">
        <f aca="false">$O$5 + L2658</f>
        <v>838.05</v>
      </c>
      <c r="N2658" s="47" t="n">
        <f aca="false">IF(M2658&gt;$O$5,$O$2+$O$1,(M2658^3*3270.5936-M2658^2*8015778.389801+M2658*6549018422.82398-1783686174686.87))-$O$1</f>
        <v>35428434.9169922</v>
      </c>
      <c r="O2658" s="41" t="n">
        <f aca="false">N2658*100/$O$2</f>
        <v>90.6402484610084</v>
      </c>
      <c r="R2658" s="47" t="n">
        <f aca="false">SUM(D2658,I2658,N2658)</f>
        <v>272349923.816895</v>
      </c>
      <c r="S2658" s="41" t="n">
        <f aca="false">R2658*100/$R$2</f>
        <v>98.6745206450531</v>
      </c>
      <c r="U2658" s="41" t="n">
        <f aca="false">[1]Plan1!$B2653</f>
        <v>19.61</v>
      </c>
    </row>
    <row r="2659" customFormat="false" ht="15" hidden="false" customHeight="false" outlineLevel="0" collapsed="false">
      <c r="A2659" s="46" t="n">
        <v>44657</v>
      </c>
      <c r="B2659" s="41" t="n">
        <f aca="false">[2]Plan1!$C2654</f>
        <v>0</v>
      </c>
      <c r="C2659" s="41" t="n">
        <f aca="false">$E$5 + B2659</f>
        <v>781</v>
      </c>
      <c r="D2659" s="47" t="n">
        <f aca="false">IF(C2659&gt;$E$5,$E$2+$E$1,(IF(C2659&gt;764.99,C2659^3*3486.59308-C2659^2*7860012.00812+C2659*5908819377.96283-1481278321001.59,IF(C2659&gt;752.99,C2659^3*3588.471445-C2659^2*8028757.56264+C2659*5988077680.84934-1488767378546.26,C2659^3*899.851852-C2659^2*1969009.674601+C2659*1435480406.01138-348666163343.76))))-$E$1</f>
        <v>148979041.172119</v>
      </c>
      <c r="E2659" s="47" t="n">
        <f aca="false">D2659*100/$E$2</f>
        <v>100</v>
      </c>
      <c r="G2659" s="41" t="n">
        <f aca="false">[3]Plan1!$C2654</f>
        <v>0</v>
      </c>
      <c r="H2659" s="41" t="n">
        <f aca="false">$J$5 + G2659</f>
        <v>760</v>
      </c>
      <c r="I2659" s="47" t="n">
        <f aca="false">IF(H2659&gt;$J$5,$J$2+$J$1,(IF(H2659&gt;739.99,H2659^3*2498.244218-H2659^2*5471052.355142+H2659*3994605728.77515-972400879260.135,H2659^3*1396.138889-H2659^2*3002770.071427+H2659*2152080038.43115-513963640099.415)))-$J$1</f>
        <v>87942447.7277832</v>
      </c>
      <c r="J2659" s="47" t="n">
        <f aca="false">I2659*100/$J$2</f>
        <v>99.9999999974793</v>
      </c>
      <c r="L2659" s="41" t="n">
        <f aca="false">[4]Plan1!$C2654</f>
        <v>-0.75</v>
      </c>
      <c r="M2659" s="41" t="n">
        <f aca="false">$O$5 + L2659</f>
        <v>838.03</v>
      </c>
      <c r="N2659" s="47" t="n">
        <f aca="false">IF(M2659&gt;$O$5,$O$2+$O$1,(M2659^3*3270.5936-M2659^2*8015778.389801+M2659*6549018422.82398-1783686174686.87))-$O$1</f>
        <v>35331343.4526367</v>
      </c>
      <c r="O2659" s="41" t="n">
        <f aca="false">N2659*100/$O$2</f>
        <v>90.3918492733716</v>
      </c>
      <c r="R2659" s="47" t="n">
        <f aca="false">SUM(D2659,I2659,N2659)</f>
        <v>272252832.352539</v>
      </c>
      <c r="S2659" s="41" t="n">
        <f aca="false">R2659*100/$R$2</f>
        <v>98.6393436434599</v>
      </c>
      <c r="U2659" s="41" t="n">
        <f aca="false">[1]Plan1!$B2654</f>
        <v>22.98</v>
      </c>
    </row>
    <row r="2660" customFormat="false" ht="15" hidden="false" customHeight="false" outlineLevel="0" collapsed="false">
      <c r="A2660" s="46" t="n">
        <v>44658</v>
      </c>
      <c r="B2660" s="41" t="n">
        <f aca="false">[2]Plan1!$C2655</f>
        <v>0</v>
      </c>
      <c r="C2660" s="41" t="n">
        <f aca="false">$E$5 + B2660</f>
        <v>781</v>
      </c>
      <c r="D2660" s="47" t="n">
        <f aca="false">IF(C2660&gt;$E$5,$E$2+$E$1,(IF(C2660&gt;764.99,C2660^3*3486.59308-C2660^2*7860012.00812+C2660*5908819377.96283-1481278321001.59,IF(C2660&gt;752.99,C2660^3*3588.471445-C2660^2*8028757.56264+C2660*5988077680.84934-1488767378546.26,C2660^3*899.851852-C2660^2*1969009.674601+C2660*1435480406.01138-348666163343.76))))-$E$1</f>
        <v>148979041.172119</v>
      </c>
      <c r="E2660" s="47" t="n">
        <f aca="false">D2660*100/$E$2</f>
        <v>100</v>
      </c>
      <c r="G2660" s="41" t="n">
        <f aca="false">[3]Plan1!$C2655</f>
        <v>0</v>
      </c>
      <c r="H2660" s="41" t="n">
        <f aca="false">$J$5 + G2660</f>
        <v>760</v>
      </c>
      <c r="I2660" s="47" t="n">
        <f aca="false">IF(H2660&gt;$J$5,$J$2+$J$1,(IF(H2660&gt;739.99,H2660^3*2498.244218-H2660^2*5471052.355142+H2660*3994605728.77515-972400879260.135,H2660^3*1396.138889-H2660^2*3002770.071427+H2660*2152080038.43115-513963640099.415)))-$J$1</f>
        <v>87942447.7277832</v>
      </c>
      <c r="J2660" s="47" t="n">
        <f aca="false">I2660*100/$J$2</f>
        <v>99.9999999974793</v>
      </c>
      <c r="L2660" s="41" t="n">
        <f aca="false">[4]Plan1!$C2655</f>
        <v>-0.75</v>
      </c>
      <c r="M2660" s="41" t="n">
        <f aca="false">$O$5 + L2660</f>
        <v>838.03</v>
      </c>
      <c r="N2660" s="47" t="n">
        <f aca="false">IF(M2660&gt;$O$5,$O$2+$O$1,(M2660^3*3270.5936-M2660^2*8015778.389801+M2660*6549018422.82398-1783686174686.87))-$O$1</f>
        <v>35331343.4526367</v>
      </c>
      <c r="O2660" s="41" t="n">
        <f aca="false">N2660*100/$O$2</f>
        <v>90.3918492733716</v>
      </c>
      <c r="R2660" s="47" t="n">
        <f aca="false">SUM(D2660,I2660,N2660)</f>
        <v>272252832.352539</v>
      </c>
      <c r="S2660" s="41" t="n">
        <f aca="false">R2660*100/$R$2</f>
        <v>98.6393436434599</v>
      </c>
      <c r="U2660" s="41" t="n">
        <f aca="false">[1]Plan1!$B2655</f>
        <v>19.36</v>
      </c>
    </row>
    <row r="2661" customFormat="false" ht="15" hidden="false" customHeight="false" outlineLevel="0" collapsed="false">
      <c r="A2661" s="46" t="n">
        <v>44659</v>
      </c>
      <c r="B2661" s="41" t="n">
        <f aca="false">[2]Plan1!$C2656</f>
        <v>0</v>
      </c>
      <c r="C2661" s="41" t="n">
        <f aca="false">$E$5 + B2661</f>
        <v>781</v>
      </c>
      <c r="D2661" s="47" t="n">
        <f aca="false">IF(C2661&gt;$E$5,$E$2+$E$1,(IF(C2661&gt;764.99,C2661^3*3486.59308-C2661^2*7860012.00812+C2661*5908819377.96283-1481278321001.59,IF(C2661&gt;752.99,C2661^3*3588.471445-C2661^2*8028757.56264+C2661*5988077680.84934-1488767378546.26,C2661^3*899.851852-C2661^2*1969009.674601+C2661*1435480406.01138-348666163343.76))))-$E$1</f>
        <v>148979041.172119</v>
      </c>
      <c r="E2661" s="47" t="n">
        <f aca="false">D2661*100/$E$2</f>
        <v>100</v>
      </c>
      <c r="G2661" s="41" t="n">
        <f aca="false">[3]Plan1!$C2656</f>
        <v>0</v>
      </c>
      <c r="H2661" s="41" t="n">
        <f aca="false">$J$5 + G2661</f>
        <v>760</v>
      </c>
      <c r="I2661" s="47" t="n">
        <f aca="false">IF(H2661&gt;$J$5,$J$2+$J$1,(IF(H2661&gt;739.99,H2661^3*2498.244218-H2661^2*5471052.355142+H2661*3994605728.77515-972400879260.135,H2661^3*1396.138889-H2661^2*3002770.071427+H2661*2152080038.43115-513963640099.415)))-$J$1</f>
        <v>87942447.7277832</v>
      </c>
      <c r="J2661" s="47" t="n">
        <f aca="false">I2661*100/$J$2</f>
        <v>99.9999999974793</v>
      </c>
      <c r="L2661" s="41" t="n">
        <f aca="false">[4]Plan1!$C2656</f>
        <v>-0.73</v>
      </c>
      <c r="M2661" s="41" t="n">
        <f aca="false">$O$5 + L2661</f>
        <v>838.05</v>
      </c>
      <c r="N2661" s="47" t="n">
        <f aca="false">IF(M2661&gt;$O$5,$O$2+$O$1,(M2661^3*3270.5936-M2661^2*8015778.389801+M2661*6549018422.82398-1783686174686.87))-$O$1</f>
        <v>35428434.9169922</v>
      </c>
      <c r="O2661" s="41" t="n">
        <f aca="false">N2661*100/$O$2</f>
        <v>90.6402484610084</v>
      </c>
      <c r="R2661" s="47" t="n">
        <f aca="false">SUM(D2661,I2661,N2661)</f>
        <v>272349923.816895</v>
      </c>
      <c r="S2661" s="41" t="n">
        <f aca="false">R2661*100/$R$2</f>
        <v>98.6745206450531</v>
      </c>
      <c r="U2661" s="41" t="n">
        <f aca="false">[1]Plan1!$B2656</f>
        <v>21.92</v>
      </c>
    </row>
    <row r="2662" customFormat="false" ht="15" hidden="false" customHeight="false" outlineLevel="0" collapsed="false">
      <c r="A2662" s="46" t="n">
        <v>44660</v>
      </c>
      <c r="B2662" s="41" t="n">
        <f aca="false">[2]Plan1!$C2657</f>
        <v>0</v>
      </c>
      <c r="C2662" s="41" t="n">
        <f aca="false">$E$5 + B2662</f>
        <v>781</v>
      </c>
      <c r="D2662" s="47" t="n">
        <f aca="false">IF(C2662&gt;$E$5,$E$2+$E$1,(IF(C2662&gt;764.99,C2662^3*3486.59308-C2662^2*7860012.00812+C2662*5908819377.96283-1481278321001.59,IF(C2662&gt;752.99,C2662^3*3588.471445-C2662^2*8028757.56264+C2662*5988077680.84934-1488767378546.26,C2662^3*899.851852-C2662^2*1969009.674601+C2662*1435480406.01138-348666163343.76))))-$E$1</f>
        <v>148979041.172119</v>
      </c>
      <c r="E2662" s="47" t="n">
        <f aca="false">D2662*100/$E$2</f>
        <v>100</v>
      </c>
      <c r="G2662" s="41" t="n">
        <f aca="false">[3]Plan1!$C2657</f>
        <v>0</v>
      </c>
      <c r="H2662" s="41" t="n">
        <f aca="false">$J$5 + G2662</f>
        <v>760</v>
      </c>
      <c r="I2662" s="47" t="n">
        <f aca="false">IF(H2662&gt;$J$5,$J$2+$J$1,(IF(H2662&gt;739.99,H2662^3*2498.244218-H2662^2*5471052.355142+H2662*3994605728.77515-972400879260.135,H2662^3*1396.138889-H2662^2*3002770.071427+H2662*2152080038.43115-513963640099.415)))-$J$1</f>
        <v>87942447.7277832</v>
      </c>
      <c r="J2662" s="47" t="n">
        <f aca="false">I2662*100/$J$2</f>
        <v>99.9999999974793</v>
      </c>
      <c r="L2662" s="41" t="n">
        <f aca="false">[4]Plan1!$C2657</f>
        <v>-0.74</v>
      </c>
      <c r="M2662" s="41" t="n">
        <f aca="false">$O$5 + L2662</f>
        <v>838.04</v>
      </c>
      <c r="N2662" s="47" t="n">
        <f aca="false">IF(M2662&gt;$O$5,$O$2+$O$1,(M2662^3*3270.5936-M2662^2*8015778.389801+M2662*6549018422.82398-1783686174686.87))-$O$1</f>
        <v>35379868.4956055</v>
      </c>
      <c r="O2662" s="41" t="n">
        <f aca="false">N2662*100/$O$2</f>
        <v>90.5159959358356</v>
      </c>
      <c r="R2662" s="47" t="n">
        <f aca="false">SUM(D2662,I2662,N2662)</f>
        <v>272301357.395508</v>
      </c>
      <c r="S2662" s="41" t="n">
        <f aca="false">R2662*100/$R$2</f>
        <v>98.6569246483933</v>
      </c>
      <c r="U2662" s="41" t="n">
        <f aca="false">[1]Plan1!$B2657</f>
        <v>26.52</v>
      </c>
    </row>
    <row r="2663" customFormat="false" ht="15" hidden="false" customHeight="false" outlineLevel="0" collapsed="false">
      <c r="A2663" s="46" t="n">
        <v>44661</v>
      </c>
      <c r="B2663" s="41" t="n">
        <f aca="false">[2]Plan1!$C2658</f>
        <v>0</v>
      </c>
      <c r="C2663" s="41" t="n">
        <f aca="false">$E$5 + B2663</f>
        <v>781</v>
      </c>
      <c r="D2663" s="47" t="n">
        <f aca="false">IF(C2663&gt;$E$5,$E$2+$E$1,(IF(C2663&gt;764.99,C2663^3*3486.59308-C2663^2*7860012.00812+C2663*5908819377.96283-1481278321001.59,IF(C2663&gt;752.99,C2663^3*3588.471445-C2663^2*8028757.56264+C2663*5988077680.84934-1488767378546.26,C2663^3*899.851852-C2663^2*1969009.674601+C2663*1435480406.01138-348666163343.76))))-$E$1</f>
        <v>148979041.172119</v>
      </c>
      <c r="E2663" s="47" t="n">
        <f aca="false">D2663*100/$E$2</f>
        <v>100</v>
      </c>
      <c r="G2663" s="41" t="n">
        <f aca="false">[3]Plan1!$C2658</f>
        <v>0</v>
      </c>
      <c r="H2663" s="41" t="n">
        <f aca="false">$J$5 + G2663</f>
        <v>760</v>
      </c>
      <c r="I2663" s="47" t="n">
        <f aca="false">IF(H2663&gt;$J$5,$J$2+$J$1,(IF(H2663&gt;739.99,H2663^3*2498.244218-H2663^2*5471052.355142+H2663*3994605728.77515-972400879260.135,H2663^3*1396.138889-H2663^2*3002770.071427+H2663*2152080038.43115-513963640099.415)))-$J$1</f>
        <v>87942447.7277832</v>
      </c>
      <c r="J2663" s="47" t="n">
        <f aca="false">I2663*100/$J$2</f>
        <v>99.9999999974793</v>
      </c>
      <c r="L2663" s="41" t="n">
        <f aca="false">[4]Plan1!$C2658</f>
        <v>-0.72</v>
      </c>
      <c r="M2663" s="41" t="n">
        <f aca="false">$O$5 + L2663</f>
        <v>838.06</v>
      </c>
      <c r="N2663" s="47" t="n">
        <f aca="false">IF(M2663&gt;$O$5,$O$2+$O$1,(M2663^3*3270.5936-M2663^2*8015778.389801+M2663*6549018422.82398-1783686174686.87))-$O$1</f>
        <v>35477042.7338867</v>
      </c>
      <c r="O2663" s="41" t="n">
        <f aca="false">N2663*100/$O$2</f>
        <v>90.7646068926126</v>
      </c>
      <c r="R2663" s="47" t="n">
        <f aca="false">SUM(D2663,I2663,N2663)</f>
        <v>272398531.633789</v>
      </c>
      <c r="S2663" s="41" t="n">
        <f aca="false">R2663*100/$R$2</f>
        <v>98.6921316396311</v>
      </c>
      <c r="U2663" s="41" t="n">
        <f aca="false">[1]Plan1!$B2658</f>
        <v>24.05</v>
      </c>
    </row>
    <row r="2664" customFormat="false" ht="15" hidden="false" customHeight="false" outlineLevel="0" collapsed="false">
      <c r="A2664" s="46" t="n">
        <v>44662</v>
      </c>
      <c r="B2664" s="41" t="n">
        <f aca="false">[2]Plan1!$C2659</f>
        <v>0</v>
      </c>
      <c r="C2664" s="41" t="n">
        <f aca="false">$E$5 + B2664</f>
        <v>781</v>
      </c>
      <c r="D2664" s="47" t="n">
        <f aca="false">IF(C2664&gt;$E$5,$E$2+$E$1,(IF(C2664&gt;764.99,C2664^3*3486.59308-C2664^2*7860012.00812+C2664*5908819377.96283-1481278321001.59,IF(C2664&gt;752.99,C2664^3*3588.471445-C2664^2*8028757.56264+C2664*5988077680.84934-1488767378546.26,C2664^3*899.851852-C2664^2*1969009.674601+C2664*1435480406.01138-348666163343.76))))-$E$1</f>
        <v>148979041.172119</v>
      </c>
      <c r="E2664" s="47" t="n">
        <f aca="false">D2664*100/$E$2</f>
        <v>100</v>
      </c>
      <c r="G2664" s="41" t="n">
        <f aca="false">[3]Plan1!$C2659</f>
        <v>0</v>
      </c>
      <c r="H2664" s="41" t="n">
        <f aca="false">$J$5 + G2664</f>
        <v>760</v>
      </c>
      <c r="I2664" s="47" t="n">
        <f aca="false">IF(H2664&gt;$J$5,$J$2+$J$1,(IF(H2664&gt;739.99,H2664^3*2498.244218-H2664^2*5471052.355142+H2664*3994605728.77515-972400879260.135,H2664^3*1396.138889-H2664^2*3002770.071427+H2664*2152080038.43115-513963640099.415)))-$J$1</f>
        <v>87942447.7277832</v>
      </c>
      <c r="J2664" s="47" t="n">
        <f aca="false">I2664*100/$J$2</f>
        <v>99.9999999974793</v>
      </c>
      <c r="L2664" s="41" t="n">
        <f aca="false">[4]Plan1!$C2659</f>
        <v>-0.75</v>
      </c>
      <c r="M2664" s="41" t="n">
        <f aca="false">$O$5 + L2664</f>
        <v>838.03</v>
      </c>
      <c r="N2664" s="47" t="n">
        <f aca="false">IF(M2664&gt;$O$5,$O$2+$O$1,(M2664^3*3270.5936-M2664^2*8015778.389801+M2664*6549018422.82398-1783686174686.87))-$O$1</f>
        <v>35331343.4526367</v>
      </c>
      <c r="O2664" s="41" t="n">
        <f aca="false">N2664*100/$O$2</f>
        <v>90.3918492733716</v>
      </c>
      <c r="R2664" s="47" t="n">
        <f aca="false">SUM(D2664,I2664,N2664)</f>
        <v>272252832.352539</v>
      </c>
      <c r="S2664" s="41" t="n">
        <f aca="false">R2664*100/$R$2</f>
        <v>98.6393436434599</v>
      </c>
      <c r="U2664" s="41" t="n">
        <f aca="false">[1]Plan1!$B2659</f>
        <v>21.66</v>
      </c>
    </row>
    <row r="2665" customFormat="false" ht="15" hidden="false" customHeight="false" outlineLevel="0" collapsed="false">
      <c r="A2665" s="46" t="n">
        <v>44663</v>
      </c>
      <c r="B2665" s="41" t="n">
        <f aca="false">[2]Plan1!$C2660</f>
        <v>0</v>
      </c>
      <c r="C2665" s="41" t="n">
        <f aca="false">$E$5 + B2665</f>
        <v>781</v>
      </c>
      <c r="D2665" s="47" t="n">
        <f aca="false">IF(C2665&gt;$E$5,$E$2+$E$1,(IF(C2665&gt;764.99,C2665^3*3486.59308-C2665^2*7860012.00812+C2665*5908819377.96283-1481278321001.59,IF(C2665&gt;752.99,C2665^3*3588.471445-C2665^2*8028757.56264+C2665*5988077680.84934-1488767378546.26,C2665^3*899.851852-C2665^2*1969009.674601+C2665*1435480406.01138-348666163343.76))))-$E$1</f>
        <v>148979041.172119</v>
      </c>
      <c r="E2665" s="47" t="n">
        <f aca="false">D2665*100/$E$2</f>
        <v>100</v>
      </c>
      <c r="G2665" s="41" t="n">
        <f aca="false">[3]Plan1!$C2660</f>
        <v>0</v>
      </c>
      <c r="H2665" s="41" t="n">
        <f aca="false">$J$5 + G2665</f>
        <v>760</v>
      </c>
      <c r="I2665" s="47" t="n">
        <f aca="false">IF(H2665&gt;$J$5,$J$2+$J$1,(IF(H2665&gt;739.99,H2665^3*2498.244218-H2665^2*5471052.355142+H2665*3994605728.77515-972400879260.135,H2665^3*1396.138889-H2665^2*3002770.071427+H2665*2152080038.43115-513963640099.415)))-$J$1</f>
        <v>87942447.7277832</v>
      </c>
      <c r="J2665" s="47" t="n">
        <f aca="false">I2665*100/$J$2</f>
        <v>99.9999999974793</v>
      </c>
      <c r="L2665" s="41" t="n">
        <f aca="false">[4]Plan1!$C2660</f>
        <v>-0.77</v>
      </c>
      <c r="M2665" s="41" t="n">
        <f aca="false">$O$5 + L2665</f>
        <v>838.01</v>
      </c>
      <c r="N2665" s="47" t="n">
        <f aca="false">IF(M2665&gt;$O$5,$O$2+$O$1,(M2665^3*3270.5936-M2665^2*8015778.389801+M2665*6549018422.82398-1783686174686.87))-$O$1</f>
        <v>35234417.4208984</v>
      </c>
      <c r="O2665" s="41" t="n">
        <f aca="false">N2665*100/$O$2</f>
        <v>90.143873329199</v>
      </c>
      <c r="R2665" s="47" t="n">
        <f aca="false">SUM(D2665,I2665,N2665)</f>
        <v>272155906.320801</v>
      </c>
      <c r="S2665" s="41" t="n">
        <f aca="false">R2665*100/$R$2</f>
        <v>98.6042265794058</v>
      </c>
      <c r="U2665" s="41" t="n">
        <f aca="false">[1]Plan1!$B2660</f>
        <v>21.14</v>
      </c>
    </row>
    <row r="2666" customFormat="false" ht="15" hidden="false" customHeight="false" outlineLevel="0" collapsed="false">
      <c r="A2666" s="46" t="n">
        <v>44664</v>
      </c>
      <c r="B2666" s="41" t="n">
        <f aca="false">[2]Plan1!$C2661</f>
        <v>0</v>
      </c>
      <c r="C2666" s="41" t="n">
        <f aca="false">$E$5 + B2666</f>
        <v>781</v>
      </c>
      <c r="D2666" s="47" t="n">
        <f aca="false">IF(C2666&gt;$E$5,$E$2+$E$1,(IF(C2666&gt;764.99,C2666^3*3486.59308-C2666^2*7860012.00812+C2666*5908819377.96283-1481278321001.59,IF(C2666&gt;752.99,C2666^3*3588.471445-C2666^2*8028757.56264+C2666*5988077680.84934-1488767378546.26,C2666^3*899.851852-C2666^2*1969009.674601+C2666*1435480406.01138-348666163343.76))))-$E$1</f>
        <v>148979041.172119</v>
      </c>
      <c r="E2666" s="47" t="n">
        <f aca="false">D2666*100/$E$2</f>
        <v>100</v>
      </c>
      <c r="G2666" s="41" t="n">
        <f aca="false">[3]Plan1!$C2661</f>
        <v>0</v>
      </c>
      <c r="H2666" s="41" t="n">
        <f aca="false">$J$5 + G2666</f>
        <v>760</v>
      </c>
      <c r="I2666" s="47" t="n">
        <f aca="false">IF(H2666&gt;$J$5,$J$2+$J$1,(IF(H2666&gt;739.99,H2666^3*2498.244218-H2666^2*5471052.355142+H2666*3994605728.77515-972400879260.135,H2666^3*1396.138889-H2666^2*3002770.071427+H2666*2152080038.43115-513963640099.415)))-$J$1</f>
        <v>87942447.7277832</v>
      </c>
      <c r="J2666" s="47" t="n">
        <f aca="false">I2666*100/$J$2</f>
        <v>99.9999999974793</v>
      </c>
      <c r="L2666" s="41" t="n">
        <f aca="false">[4]Plan1!$C2661</f>
        <v>-0.78</v>
      </c>
      <c r="M2666" s="41" t="n">
        <f aca="false">$O$5 + L2666</f>
        <v>838</v>
      </c>
      <c r="N2666" s="47" t="n">
        <f aca="false">IF(M2666&gt;$O$5,$O$2+$O$1,(M2666^3*3270.5936-M2666^2*8015778.389801+M2666*6549018422.82398-1783686174686.87))-$O$1</f>
        <v>35186016.3901367</v>
      </c>
      <c r="O2666" s="41" t="n">
        <f aca="false">N2666*100/$O$2</f>
        <v>90.0200439400575</v>
      </c>
      <c r="R2666" s="47" t="n">
        <f aca="false">SUM(D2666,I2666,N2666)</f>
        <v>272107505.290039</v>
      </c>
      <c r="S2666" s="41" t="n">
        <f aca="false">R2666*100/$R$2</f>
        <v>98.586690505071</v>
      </c>
      <c r="U2666" s="41" t="n">
        <f aca="false">[1]Plan1!$B2661</f>
        <v>21.66</v>
      </c>
    </row>
    <row r="2667" customFormat="false" ht="15" hidden="false" customHeight="false" outlineLevel="0" collapsed="false">
      <c r="A2667" s="46" t="n">
        <v>44665</v>
      </c>
      <c r="B2667" s="41" t="n">
        <f aca="false">[2]Plan1!$C2662</f>
        <v>0</v>
      </c>
      <c r="C2667" s="41" t="n">
        <f aca="false">$E$5 + B2667</f>
        <v>781</v>
      </c>
      <c r="D2667" s="47" t="n">
        <f aca="false">IF(C2667&gt;$E$5,$E$2+$E$1,(IF(C2667&gt;764.99,C2667^3*3486.59308-C2667^2*7860012.00812+C2667*5908819377.96283-1481278321001.59,IF(C2667&gt;752.99,C2667^3*3588.471445-C2667^2*8028757.56264+C2667*5988077680.84934-1488767378546.26,C2667^3*899.851852-C2667^2*1969009.674601+C2667*1435480406.01138-348666163343.76))))-$E$1</f>
        <v>148979041.172119</v>
      </c>
      <c r="E2667" s="47" t="n">
        <f aca="false">D2667*100/$E$2</f>
        <v>100</v>
      </c>
      <c r="G2667" s="41" t="n">
        <f aca="false">[3]Plan1!$C2662</f>
        <v>0</v>
      </c>
      <c r="H2667" s="41" t="n">
        <f aca="false">$J$5 + G2667</f>
        <v>760</v>
      </c>
      <c r="I2667" s="47" t="n">
        <f aca="false">IF(H2667&gt;$J$5,$J$2+$J$1,(IF(H2667&gt;739.99,H2667^3*2498.244218-H2667^2*5471052.355142+H2667*3994605728.77515-972400879260.135,H2667^3*1396.138889-H2667^2*3002770.071427+H2667*2152080038.43115-513963640099.415)))-$J$1</f>
        <v>87942447.7277832</v>
      </c>
      <c r="J2667" s="47" t="n">
        <f aca="false">I2667*100/$J$2</f>
        <v>99.9999999974793</v>
      </c>
      <c r="L2667" s="41" t="n">
        <f aca="false">[4]Plan1!$C2662</f>
        <v>-0.8</v>
      </c>
      <c r="M2667" s="41" t="n">
        <f aca="false">$O$5 + L2667</f>
        <v>837.98</v>
      </c>
      <c r="N2667" s="47" t="n">
        <f aca="false">IF(M2667&gt;$O$5,$O$2+$O$1,(M2667^3*3270.5936-M2667^2*8015778.389801+M2667*6549018422.82398-1783686174686.87))-$O$1</f>
        <v>35089338.2099609</v>
      </c>
      <c r="O2667" s="41" t="n">
        <f aca="false">N2667*100/$O$2</f>
        <v>89.7727021003059</v>
      </c>
      <c r="R2667" s="47" t="n">
        <f aca="false">SUM(D2667,I2667,N2667)</f>
        <v>272010827.109863</v>
      </c>
      <c r="S2667" s="41" t="n">
        <f aca="false">R2667*100/$R$2</f>
        <v>98.5516632395885</v>
      </c>
      <c r="U2667" s="41" t="n">
        <f aca="false">[1]Plan1!$B2662</f>
        <v>20.63</v>
      </c>
    </row>
    <row r="2668" customFormat="false" ht="15" hidden="false" customHeight="false" outlineLevel="0" collapsed="false">
      <c r="A2668" s="46" t="n">
        <v>44666</v>
      </c>
      <c r="B2668" s="41" t="n">
        <f aca="false">[2]Plan1!$C2663</f>
        <v>0</v>
      </c>
      <c r="C2668" s="41" t="n">
        <f aca="false">$E$5 + B2668</f>
        <v>781</v>
      </c>
      <c r="D2668" s="47" t="n">
        <f aca="false">IF(C2668&gt;$E$5,$E$2+$E$1,(IF(C2668&gt;764.99,C2668^3*3486.59308-C2668^2*7860012.00812+C2668*5908819377.96283-1481278321001.59,IF(C2668&gt;752.99,C2668^3*3588.471445-C2668^2*8028757.56264+C2668*5988077680.84934-1488767378546.26,C2668^3*899.851852-C2668^2*1969009.674601+C2668*1435480406.01138-348666163343.76))))-$E$1</f>
        <v>148979041.172119</v>
      </c>
      <c r="E2668" s="47" t="n">
        <f aca="false">D2668*100/$E$2</f>
        <v>100</v>
      </c>
      <c r="G2668" s="41" t="n">
        <f aca="false">[3]Plan1!$C2663</f>
        <v>0</v>
      </c>
      <c r="H2668" s="41" t="n">
        <f aca="false">$J$5 + G2668</f>
        <v>760</v>
      </c>
      <c r="I2668" s="47" t="n">
        <f aca="false">IF(H2668&gt;$J$5,$J$2+$J$1,(IF(H2668&gt;739.99,H2668^3*2498.244218-H2668^2*5471052.355142+H2668*3994605728.77515-972400879260.135,H2668^3*1396.138889-H2668^2*3002770.071427+H2668*2152080038.43115-513963640099.415)))-$J$1</f>
        <v>87942447.7277832</v>
      </c>
      <c r="J2668" s="47" t="n">
        <f aca="false">I2668*100/$J$2</f>
        <v>99.9999999974793</v>
      </c>
      <c r="L2668" s="41" t="n">
        <f aca="false">[4]Plan1!$C2663</f>
        <v>-0.82</v>
      </c>
      <c r="M2668" s="41" t="n">
        <f aca="false">$O$5 + L2668</f>
        <v>837.96</v>
      </c>
      <c r="N2668" s="47" t="n">
        <f aca="false">IF(M2668&gt;$O$5,$O$2+$O$1,(M2668^3*3270.5936-M2668^2*8015778.389801+M2668*6549018422.82398-1783686174686.87))-$O$1</f>
        <v>34992825.0664063</v>
      </c>
      <c r="O2668" s="41" t="n">
        <f aca="false">N2668*100/$O$2</f>
        <v>89.5257824909004</v>
      </c>
      <c r="R2668" s="47" t="n">
        <f aca="false">SUM(D2668,I2668,N2668)</f>
        <v>271914313.966309</v>
      </c>
      <c r="S2668" s="41" t="n">
        <f aca="false">R2668*100/$R$2</f>
        <v>98.5166957681725</v>
      </c>
      <c r="U2668" s="41" t="n">
        <f aca="false">[1]Plan1!$B2663</f>
        <v>22.71</v>
      </c>
    </row>
    <row r="2669" customFormat="false" ht="15" hidden="false" customHeight="false" outlineLevel="0" collapsed="false">
      <c r="A2669" s="46" t="n">
        <v>44667</v>
      </c>
      <c r="B2669" s="41" t="n">
        <f aca="false">[2]Plan1!$C2664</f>
        <v>0</v>
      </c>
      <c r="C2669" s="41" t="n">
        <f aca="false">$E$5 + B2669</f>
        <v>781</v>
      </c>
      <c r="D2669" s="47" t="n">
        <f aca="false">IF(C2669&gt;$E$5,$E$2+$E$1,(IF(C2669&gt;764.99,C2669^3*3486.59308-C2669^2*7860012.00812+C2669*5908819377.96283-1481278321001.59,IF(C2669&gt;752.99,C2669^3*3588.471445-C2669^2*8028757.56264+C2669*5988077680.84934-1488767378546.26,C2669^3*899.851852-C2669^2*1969009.674601+C2669*1435480406.01138-348666163343.76))))-$E$1</f>
        <v>148979041.172119</v>
      </c>
      <c r="E2669" s="47" t="n">
        <f aca="false">D2669*100/$E$2</f>
        <v>100</v>
      </c>
      <c r="G2669" s="41" t="n">
        <f aca="false">[3]Plan1!$C2664</f>
        <v>0</v>
      </c>
      <c r="H2669" s="41" t="n">
        <f aca="false">$J$5 + G2669</f>
        <v>760</v>
      </c>
      <c r="I2669" s="47" t="n">
        <f aca="false">IF(H2669&gt;$J$5,$J$2+$J$1,(IF(H2669&gt;739.99,H2669^3*2498.244218-H2669^2*5471052.355142+H2669*3994605728.77515-972400879260.135,H2669^3*1396.138889-H2669^2*3002770.071427+H2669*2152080038.43115-513963640099.415)))-$J$1</f>
        <v>87942447.7277832</v>
      </c>
      <c r="J2669" s="47" t="n">
        <f aca="false">I2669*100/$J$2</f>
        <v>99.9999999974793</v>
      </c>
      <c r="L2669" s="41" t="n">
        <f aca="false">[4]Plan1!$C2664</f>
        <v>-0.84</v>
      </c>
      <c r="M2669" s="41" t="n">
        <f aca="false">$O$5 + L2669</f>
        <v>837.94</v>
      </c>
      <c r="N2669" s="47" t="n">
        <f aca="false">IF(M2669&gt;$O$5,$O$2+$O$1,(M2669^3*3270.5936-M2669^2*8015778.389801+M2669*6549018422.82398-1783686174686.87))-$O$1</f>
        <v>34896476.8046875</v>
      </c>
      <c r="O2669" s="41" t="n">
        <f aca="false">N2669*100/$O$2</f>
        <v>89.2792847158382</v>
      </c>
      <c r="R2669" s="47" t="n">
        <f aca="false">SUM(D2669,I2669,N2669)</f>
        <v>271817965.70459</v>
      </c>
      <c r="S2669" s="41" t="n">
        <f aca="false">R2669*100/$R$2</f>
        <v>98.4817880347432</v>
      </c>
      <c r="U2669" s="41" t="n">
        <f aca="false">[1]Plan1!$B2664</f>
        <v>20.37</v>
      </c>
    </row>
    <row r="2670" customFormat="false" ht="15" hidden="false" customHeight="false" outlineLevel="0" collapsed="false">
      <c r="A2670" s="46" t="n">
        <v>44668</v>
      </c>
      <c r="B2670" s="41" t="n">
        <f aca="false">[2]Plan1!$C2665</f>
        <v>0</v>
      </c>
      <c r="C2670" s="41" t="n">
        <f aca="false">$E$5 + B2670</f>
        <v>781</v>
      </c>
      <c r="D2670" s="47" t="n">
        <f aca="false">IF(C2670&gt;$E$5,$E$2+$E$1,(IF(C2670&gt;764.99,C2670^3*3486.59308-C2670^2*7860012.00812+C2670*5908819377.96283-1481278321001.59,IF(C2670&gt;752.99,C2670^3*3588.471445-C2670^2*8028757.56264+C2670*5988077680.84934-1488767378546.26,C2670^3*899.851852-C2670^2*1969009.674601+C2670*1435480406.01138-348666163343.76))))-$E$1</f>
        <v>148979041.172119</v>
      </c>
      <c r="E2670" s="47" t="n">
        <f aca="false">D2670*100/$E$2</f>
        <v>100</v>
      </c>
      <c r="G2670" s="41" t="n">
        <f aca="false">[3]Plan1!$C2665</f>
        <v>0</v>
      </c>
      <c r="H2670" s="41" t="n">
        <f aca="false">$J$5 + G2670</f>
        <v>760</v>
      </c>
      <c r="I2670" s="47" t="n">
        <f aca="false">IF(H2670&gt;$J$5,$J$2+$J$1,(IF(H2670&gt;739.99,H2670^3*2498.244218-H2670^2*5471052.355142+H2670*3994605728.77515-972400879260.135,H2670^3*1396.138889-H2670^2*3002770.071427+H2670*2152080038.43115-513963640099.415)))-$J$1</f>
        <v>87942447.7277832</v>
      </c>
      <c r="J2670" s="47" t="n">
        <f aca="false">I2670*100/$J$2</f>
        <v>99.9999999974793</v>
      </c>
      <c r="L2670" s="41" t="n">
        <f aca="false">[4]Plan1!$C2665</f>
        <v>-0.86</v>
      </c>
      <c r="M2670" s="41" t="n">
        <f aca="false">$O$5 + L2670</f>
        <v>837.92</v>
      </c>
      <c r="N2670" s="47" t="n">
        <f aca="false">IF(M2670&gt;$O$5,$O$2+$O$1,(M2670^3*3270.5936-M2670^2*8015778.389801+M2670*6549018422.82398-1783686174686.87))-$O$1</f>
        <v>34800293.2670898</v>
      </c>
      <c r="O2670" s="41" t="n">
        <f aca="false">N2670*100/$O$2</f>
        <v>89.033208371621</v>
      </c>
      <c r="R2670" s="47" t="n">
        <f aca="false">SUM(D2670,I2670,N2670)</f>
        <v>271721782.166992</v>
      </c>
      <c r="S2670" s="41" t="n">
        <f aca="false">R2670*100/$R$2</f>
        <v>98.4469399821593</v>
      </c>
      <c r="U2670" s="41" t="n">
        <f aca="false">[1]Plan1!$B2665</f>
        <v>20.37</v>
      </c>
    </row>
    <row r="2671" customFormat="false" ht="15" hidden="false" customHeight="false" outlineLevel="0" collapsed="false">
      <c r="A2671" s="46" t="n">
        <v>44669</v>
      </c>
      <c r="B2671" s="41" t="n">
        <f aca="false">[2]Plan1!$C2666</f>
        <v>0</v>
      </c>
      <c r="C2671" s="41" t="n">
        <f aca="false">$E$5 + B2671</f>
        <v>781</v>
      </c>
      <c r="D2671" s="47" t="n">
        <f aca="false">IF(C2671&gt;$E$5,$E$2+$E$1,(IF(C2671&gt;764.99,C2671^3*3486.59308-C2671^2*7860012.00812+C2671*5908819377.96283-1481278321001.59,IF(C2671&gt;752.99,C2671^3*3588.471445-C2671^2*8028757.56264+C2671*5988077680.84934-1488767378546.26,C2671^3*899.851852-C2671^2*1969009.674601+C2671*1435480406.01138-348666163343.76))))-$E$1</f>
        <v>148979041.172119</v>
      </c>
      <c r="E2671" s="47" t="n">
        <f aca="false">D2671*100/$E$2</f>
        <v>100</v>
      </c>
      <c r="G2671" s="41" t="n">
        <f aca="false">[3]Plan1!$C2666</f>
        <v>0</v>
      </c>
      <c r="H2671" s="41" t="n">
        <f aca="false">$J$5 + G2671</f>
        <v>760</v>
      </c>
      <c r="I2671" s="47" t="n">
        <f aca="false">IF(H2671&gt;$J$5,$J$2+$J$1,(IF(H2671&gt;739.99,H2671^3*2498.244218-H2671^2*5471052.355142+H2671*3994605728.77515-972400879260.135,H2671^3*1396.138889-H2671^2*3002770.071427+H2671*2152080038.43115-513963640099.415)))-$J$1</f>
        <v>87942447.7277832</v>
      </c>
      <c r="J2671" s="47" t="n">
        <f aca="false">I2671*100/$J$2</f>
        <v>99.9999999974793</v>
      </c>
      <c r="L2671" s="41" t="n">
        <f aca="false">[4]Plan1!$C2666</f>
        <v>-0.88</v>
      </c>
      <c r="M2671" s="41" t="n">
        <f aca="false">$O$5 + L2671</f>
        <v>837.9</v>
      </c>
      <c r="N2671" s="47" t="n">
        <f aca="false">IF(M2671&gt;$O$5,$O$2+$O$1,(M2671^3*3270.5936-M2671^2*8015778.389801+M2671*6549018422.82398-1783686174686.87))-$O$1</f>
        <v>34704274.296875</v>
      </c>
      <c r="O2671" s="41" t="n">
        <f aca="false">N2671*100/$O$2</f>
        <v>88.787553057249</v>
      </c>
      <c r="R2671" s="47" t="n">
        <f aca="false">SUM(D2671,I2671,N2671)</f>
        <v>271625763.196777</v>
      </c>
      <c r="S2671" s="41" t="n">
        <f aca="false">R2671*100/$R$2</f>
        <v>98.4121515536333</v>
      </c>
      <c r="U2671" s="41" t="n">
        <f aca="false">[1]Plan1!$B2666</f>
        <v>19.11</v>
      </c>
    </row>
    <row r="2672" customFormat="false" ht="15" hidden="false" customHeight="false" outlineLevel="0" collapsed="false">
      <c r="A2672" s="46" t="n">
        <v>44670</v>
      </c>
      <c r="B2672" s="41" t="n">
        <f aca="false">[2]Plan1!$C2667</f>
        <v>0</v>
      </c>
      <c r="C2672" s="41" t="n">
        <f aca="false">$E$5 + B2672</f>
        <v>781</v>
      </c>
      <c r="D2672" s="47" t="n">
        <f aca="false">IF(C2672&gt;$E$5,$E$2+$E$1,(IF(C2672&gt;764.99,C2672^3*3486.59308-C2672^2*7860012.00812+C2672*5908819377.96283-1481278321001.59,IF(C2672&gt;752.99,C2672^3*3588.471445-C2672^2*8028757.56264+C2672*5988077680.84934-1488767378546.26,C2672^3*899.851852-C2672^2*1969009.674601+C2672*1435480406.01138-348666163343.76))))-$E$1</f>
        <v>148979041.172119</v>
      </c>
      <c r="E2672" s="47" t="n">
        <f aca="false">D2672*100/$E$2</f>
        <v>100</v>
      </c>
      <c r="G2672" s="41" t="n">
        <f aca="false">[3]Plan1!$C2667</f>
        <v>0</v>
      </c>
      <c r="H2672" s="41" t="n">
        <f aca="false">$J$5 + G2672</f>
        <v>760</v>
      </c>
      <c r="I2672" s="47" t="n">
        <f aca="false">IF(H2672&gt;$J$5,$J$2+$J$1,(IF(H2672&gt;739.99,H2672^3*2498.244218-H2672^2*5471052.355142+H2672*3994605728.77515-972400879260.135,H2672^3*1396.138889-H2672^2*3002770.071427+H2672*2152080038.43115-513963640099.415)))-$J$1</f>
        <v>87942447.7277832</v>
      </c>
      <c r="J2672" s="47" t="n">
        <f aca="false">I2672*100/$J$2</f>
        <v>99.9999999974793</v>
      </c>
      <c r="L2672" s="41" t="n">
        <f aca="false">[4]Plan1!$C2667</f>
        <v>-0.88</v>
      </c>
      <c r="M2672" s="41" t="n">
        <f aca="false">$O$5 + L2672</f>
        <v>837.9</v>
      </c>
      <c r="N2672" s="47" t="n">
        <f aca="false">IF(M2672&gt;$O$5,$O$2+$O$1,(M2672^3*3270.5936-M2672^2*8015778.389801+M2672*6549018422.82398-1783686174686.87))-$O$1</f>
        <v>34704274.296875</v>
      </c>
      <c r="O2672" s="41" t="n">
        <f aca="false">N2672*100/$O$2</f>
        <v>88.787553057249</v>
      </c>
      <c r="R2672" s="47" t="n">
        <f aca="false">SUM(D2672,I2672,N2672)</f>
        <v>271625763.196777</v>
      </c>
      <c r="S2672" s="41" t="n">
        <f aca="false">R2672*100/$R$2</f>
        <v>98.4121515536333</v>
      </c>
      <c r="U2672" s="41" t="n">
        <f aca="false">[1]Plan1!$B2667</f>
        <v>20.37</v>
      </c>
    </row>
    <row r="2673" customFormat="false" ht="15" hidden="false" customHeight="false" outlineLevel="0" collapsed="false">
      <c r="A2673" s="46" t="n">
        <v>44671</v>
      </c>
      <c r="B2673" s="41" t="n">
        <f aca="false">[2]Plan1!$C2668</f>
        <v>0</v>
      </c>
      <c r="C2673" s="41" t="n">
        <f aca="false">$E$5 + B2673</f>
        <v>781</v>
      </c>
      <c r="D2673" s="47" t="n">
        <f aca="false">IF(C2673&gt;$E$5,$E$2+$E$1,(IF(C2673&gt;764.99,C2673^3*3486.59308-C2673^2*7860012.00812+C2673*5908819377.96283-1481278321001.59,IF(C2673&gt;752.99,C2673^3*3588.471445-C2673^2*8028757.56264+C2673*5988077680.84934-1488767378546.26,C2673^3*899.851852-C2673^2*1969009.674601+C2673*1435480406.01138-348666163343.76))))-$E$1</f>
        <v>148979041.172119</v>
      </c>
      <c r="E2673" s="47" t="n">
        <f aca="false">D2673*100/$E$2</f>
        <v>100</v>
      </c>
      <c r="G2673" s="41" t="n">
        <f aca="false">[3]Plan1!$C2668</f>
        <v>0</v>
      </c>
      <c r="H2673" s="41" t="n">
        <f aca="false">$J$5 + G2673</f>
        <v>760</v>
      </c>
      <c r="I2673" s="47" t="n">
        <f aca="false">IF(H2673&gt;$J$5,$J$2+$J$1,(IF(H2673&gt;739.99,H2673^3*2498.244218-H2673^2*5471052.355142+H2673*3994605728.77515-972400879260.135,H2673^3*1396.138889-H2673^2*3002770.071427+H2673*2152080038.43115-513963640099.415)))-$J$1</f>
        <v>87942447.7277832</v>
      </c>
      <c r="J2673" s="47" t="n">
        <f aca="false">I2673*100/$J$2</f>
        <v>99.9999999974793</v>
      </c>
      <c r="L2673" s="41" t="n">
        <f aca="false">[4]Plan1!$C2668</f>
        <v>-0.9</v>
      </c>
      <c r="M2673" s="41" t="n">
        <f aca="false">$O$5 + L2673</f>
        <v>837.88</v>
      </c>
      <c r="N2673" s="47" t="n">
        <f aca="false">IF(M2673&gt;$O$5,$O$2+$O$1,(M2673^3*3270.5936-M2673^2*8015778.389801+M2673*6549018422.82398-1783686174686.87))-$O$1</f>
        <v>34608419.7363281</v>
      </c>
      <c r="O2673" s="41" t="n">
        <f aca="false">N2673*100/$O$2</f>
        <v>88.5423183692238</v>
      </c>
      <c r="R2673" s="47" t="n">
        <f aca="false">SUM(D2673,I2673,N2673)</f>
        <v>271529908.63623</v>
      </c>
      <c r="S2673" s="41" t="n">
        <f aca="false">R2673*100/$R$2</f>
        <v>98.3774226920237</v>
      </c>
      <c r="U2673" s="41" t="n">
        <f aca="false">[1]Plan1!$B2668</f>
        <v>17.88</v>
      </c>
    </row>
    <row r="2674" customFormat="false" ht="15" hidden="false" customHeight="false" outlineLevel="0" collapsed="false">
      <c r="A2674" s="46" t="n">
        <v>44672</v>
      </c>
      <c r="B2674" s="41" t="n">
        <f aca="false">[2]Plan1!$C2669</f>
        <v>0</v>
      </c>
      <c r="C2674" s="41" t="n">
        <f aca="false">$E$5 + B2674</f>
        <v>781</v>
      </c>
      <c r="D2674" s="47" t="n">
        <f aca="false">IF(C2674&gt;$E$5,$E$2+$E$1,(IF(C2674&gt;764.99,C2674^3*3486.59308-C2674^2*7860012.00812+C2674*5908819377.96283-1481278321001.59,IF(C2674&gt;752.99,C2674^3*3588.471445-C2674^2*8028757.56264+C2674*5988077680.84934-1488767378546.26,C2674^3*899.851852-C2674^2*1969009.674601+C2674*1435480406.01138-348666163343.76))))-$E$1</f>
        <v>148979041.172119</v>
      </c>
      <c r="E2674" s="47" t="n">
        <f aca="false">D2674*100/$E$2</f>
        <v>100</v>
      </c>
      <c r="G2674" s="41" t="n">
        <f aca="false">[3]Plan1!$C2669</f>
        <v>0</v>
      </c>
      <c r="H2674" s="41" t="n">
        <f aca="false">$J$5 + G2674</f>
        <v>760</v>
      </c>
      <c r="I2674" s="47" t="n">
        <f aca="false">IF(H2674&gt;$J$5,$J$2+$J$1,(IF(H2674&gt;739.99,H2674^3*2498.244218-H2674^2*5471052.355142+H2674*3994605728.77515-972400879260.135,H2674^3*1396.138889-H2674^2*3002770.071427+H2674*2152080038.43115-513963640099.415)))-$J$1</f>
        <v>87942447.7277832</v>
      </c>
      <c r="J2674" s="47" t="n">
        <f aca="false">I2674*100/$J$2</f>
        <v>99.9999999974793</v>
      </c>
      <c r="L2674" s="41" t="n">
        <f aca="false">[4]Plan1!$C2669</f>
        <v>-0.92</v>
      </c>
      <c r="M2674" s="41" t="n">
        <f aca="false">$O$5 + L2674</f>
        <v>837.86</v>
      </c>
      <c r="N2674" s="47" t="n">
        <f aca="false">IF(M2674&gt;$O$5,$O$2+$O$1,(M2674^3*3270.5936-M2674^2*8015778.389801+M2674*6549018422.82398-1783686174686.87))-$O$1</f>
        <v>34512729.4287109</v>
      </c>
      <c r="O2674" s="41" t="n">
        <f aca="false">N2674*100/$O$2</f>
        <v>88.2975039065456</v>
      </c>
      <c r="R2674" s="47" t="n">
        <f aca="false">SUM(D2674,I2674,N2674)</f>
        <v>271434218.328613</v>
      </c>
      <c r="S2674" s="41" t="n">
        <f aca="false">R2674*100/$R$2</f>
        <v>98.3427533405432</v>
      </c>
      <c r="U2674" s="41" t="n">
        <f aca="false">[1]Plan1!$B2669</f>
        <v>18.62</v>
      </c>
    </row>
    <row r="2675" customFormat="false" ht="15" hidden="false" customHeight="false" outlineLevel="0" collapsed="false">
      <c r="A2675" s="46" t="n">
        <v>44673</v>
      </c>
      <c r="B2675" s="41" t="n">
        <f aca="false">[2]Plan1!$C2670</f>
        <v>0</v>
      </c>
      <c r="C2675" s="41" t="n">
        <f aca="false">$E$5 + B2675</f>
        <v>781</v>
      </c>
      <c r="D2675" s="47" t="n">
        <f aca="false">IF(C2675&gt;$E$5,$E$2+$E$1,(IF(C2675&gt;764.99,C2675^3*3486.59308-C2675^2*7860012.00812+C2675*5908819377.96283-1481278321001.59,IF(C2675&gt;752.99,C2675^3*3588.471445-C2675^2*8028757.56264+C2675*5988077680.84934-1488767378546.26,C2675^3*899.851852-C2675^2*1969009.674601+C2675*1435480406.01138-348666163343.76))))-$E$1</f>
        <v>148979041.172119</v>
      </c>
      <c r="E2675" s="47" t="n">
        <f aca="false">D2675*100/$E$2</f>
        <v>100</v>
      </c>
      <c r="G2675" s="41" t="n">
        <f aca="false">[3]Plan1!$C2670</f>
        <v>0</v>
      </c>
      <c r="H2675" s="41" t="n">
        <f aca="false">$J$5 + G2675</f>
        <v>760</v>
      </c>
      <c r="I2675" s="47" t="n">
        <f aca="false">IF(H2675&gt;$J$5,$J$2+$J$1,(IF(H2675&gt;739.99,H2675^3*2498.244218-H2675^2*5471052.355142+H2675*3994605728.77515-972400879260.135,H2675^3*1396.138889-H2675^2*3002770.071427+H2675*2152080038.43115-513963640099.415)))-$J$1</f>
        <v>87942447.7277832</v>
      </c>
      <c r="J2675" s="47" t="n">
        <f aca="false">I2675*100/$J$2</f>
        <v>99.9999999974793</v>
      </c>
      <c r="L2675" s="41" t="n">
        <f aca="false">[4]Plan1!$C2670</f>
        <v>-0.94</v>
      </c>
      <c r="M2675" s="41" t="n">
        <f aca="false">$O$5 + L2675</f>
        <v>837.84</v>
      </c>
      <c r="N2675" s="47" t="n">
        <f aca="false">IF(M2675&gt;$O$5,$O$2+$O$1,(M2675^3*3270.5936-M2675^2*8015778.389801+M2675*6549018422.82398-1783686174686.87))-$O$1</f>
        <v>34417203.2167969</v>
      </c>
      <c r="O2675" s="41" t="n">
        <f aca="false">N2675*100/$O$2</f>
        <v>88.0531092669654</v>
      </c>
      <c r="R2675" s="47" t="n">
        <f aca="false">SUM(D2675,I2675,N2675)</f>
        <v>271338692.116699</v>
      </c>
      <c r="S2675" s="41" t="n">
        <f aca="false">R2675*100/$R$2</f>
        <v>98.3081434422273</v>
      </c>
      <c r="U2675" s="41" t="n">
        <f aca="false">[1]Plan1!$B2670</f>
        <v>17.39</v>
      </c>
    </row>
    <row r="2676" customFormat="false" ht="15" hidden="false" customHeight="false" outlineLevel="0" collapsed="false">
      <c r="A2676" s="46" t="n">
        <v>44674</v>
      </c>
      <c r="B2676" s="41" t="n">
        <f aca="false">[2]Plan1!$C2671</f>
        <v>0</v>
      </c>
      <c r="C2676" s="41" t="n">
        <f aca="false">$E$5 + B2676</f>
        <v>781</v>
      </c>
      <c r="D2676" s="47" t="n">
        <f aca="false">IF(C2676&gt;$E$5,$E$2+$E$1,(IF(C2676&gt;764.99,C2676^3*3486.59308-C2676^2*7860012.00812+C2676*5908819377.96283-1481278321001.59,IF(C2676&gt;752.99,C2676^3*3588.471445-C2676^2*8028757.56264+C2676*5988077680.84934-1488767378546.26,C2676^3*899.851852-C2676^2*1969009.674601+C2676*1435480406.01138-348666163343.76))))-$E$1</f>
        <v>148979041.172119</v>
      </c>
      <c r="E2676" s="47" t="n">
        <f aca="false">D2676*100/$E$2</f>
        <v>100</v>
      </c>
      <c r="G2676" s="41" t="n">
        <f aca="false">[3]Plan1!$C2671</f>
        <v>0</v>
      </c>
      <c r="H2676" s="41" t="n">
        <f aca="false">$J$5 + G2676</f>
        <v>760</v>
      </c>
      <c r="I2676" s="47" t="n">
        <f aca="false">IF(H2676&gt;$J$5,$J$2+$J$1,(IF(H2676&gt;739.99,H2676^3*2498.244218-H2676^2*5471052.355142+H2676*3994605728.77515-972400879260.135,H2676^3*1396.138889-H2676^2*3002770.071427+H2676*2152080038.43115-513963640099.415)))-$J$1</f>
        <v>87942447.7277832</v>
      </c>
      <c r="J2676" s="47" t="n">
        <f aca="false">I2676*100/$J$2</f>
        <v>99.9999999974793</v>
      </c>
      <c r="L2676" s="41" t="n">
        <f aca="false">[4]Plan1!$C2671</f>
        <v>-0.96</v>
      </c>
      <c r="M2676" s="41" t="n">
        <f aca="false">$O$5 + L2676</f>
        <v>837.82</v>
      </c>
      <c r="N2676" s="47" t="n">
        <f aca="false">IF(M2676&gt;$O$5,$O$2+$O$1,(M2676^3*3270.5936-M2676^2*8015778.389801+M2676*6549018422.82398-1783686174686.87))-$O$1</f>
        <v>34321840.9462891</v>
      </c>
      <c r="O2676" s="41" t="n">
        <f aca="false">N2676*100/$O$2</f>
        <v>87.8091340557294</v>
      </c>
      <c r="R2676" s="47" t="n">
        <f aca="false">SUM(D2676,I2676,N2676)</f>
        <v>271243329.846191</v>
      </c>
      <c r="S2676" s="41" t="n">
        <f aca="false">R2676*100/$R$2</f>
        <v>98.2735929411729</v>
      </c>
      <c r="U2676" s="41" t="n">
        <f aca="false">[1]Plan1!$B2671</f>
        <v>17.39</v>
      </c>
    </row>
    <row r="2677" customFormat="false" ht="15" hidden="false" customHeight="false" outlineLevel="0" collapsed="false">
      <c r="A2677" s="46" t="n">
        <v>44675</v>
      </c>
      <c r="B2677" s="41" t="n">
        <f aca="false">[2]Plan1!$C2672</f>
        <v>0</v>
      </c>
      <c r="C2677" s="41" t="n">
        <f aca="false">$E$5 + B2677</f>
        <v>781</v>
      </c>
      <c r="D2677" s="47" t="n">
        <f aca="false">IF(C2677&gt;$E$5,$E$2+$E$1,(IF(C2677&gt;764.99,C2677^3*3486.59308-C2677^2*7860012.00812+C2677*5908819377.96283-1481278321001.59,IF(C2677&gt;752.99,C2677^3*3588.471445-C2677^2*8028757.56264+C2677*5988077680.84934-1488767378546.26,C2677^3*899.851852-C2677^2*1969009.674601+C2677*1435480406.01138-348666163343.76))))-$E$1</f>
        <v>148979041.172119</v>
      </c>
      <c r="E2677" s="47" t="n">
        <f aca="false">D2677*100/$E$2</f>
        <v>100</v>
      </c>
      <c r="G2677" s="41" t="n">
        <f aca="false">[3]Plan1!$C2672</f>
        <v>0</v>
      </c>
      <c r="H2677" s="41" t="n">
        <f aca="false">$J$5 + G2677</f>
        <v>760</v>
      </c>
      <c r="I2677" s="47" t="n">
        <f aca="false">IF(H2677&gt;$J$5,$J$2+$J$1,(IF(H2677&gt;739.99,H2677^3*2498.244218-H2677^2*5471052.355142+H2677*3994605728.77515-972400879260.135,H2677^3*1396.138889-H2677^2*3002770.071427+H2677*2152080038.43115-513963640099.415)))-$J$1</f>
        <v>87942447.7277832</v>
      </c>
      <c r="J2677" s="47" t="n">
        <f aca="false">I2677*100/$J$2</f>
        <v>99.9999999974793</v>
      </c>
      <c r="L2677" s="41" t="n">
        <f aca="false">[4]Plan1!$C2672</f>
        <v>-0.98</v>
      </c>
      <c r="M2677" s="41" t="n">
        <f aca="false">$O$5 + L2677</f>
        <v>837.8</v>
      </c>
      <c r="N2677" s="47" t="n">
        <f aca="false">IF(M2677&gt;$O$5,$O$2+$O$1,(M2677^3*3270.5936-M2677^2*8015778.389801+M2677*6549018422.82398-1783686174686.87))-$O$1</f>
        <v>34226642.4560547</v>
      </c>
      <c r="O2677" s="41" t="n">
        <f aca="false">N2677*100/$O$2</f>
        <v>87.5655778605948</v>
      </c>
      <c r="R2677" s="47" t="n">
        <f aca="false">SUM(D2677,I2677,N2677)</f>
        <v>271148131.355957</v>
      </c>
      <c r="S2677" s="41" t="n">
        <f aca="false">R2677*100/$R$2</f>
        <v>98.2391017790005</v>
      </c>
      <c r="U2677" s="41" t="n">
        <f aca="false">[1]Plan1!$B2672</f>
        <v>17.15</v>
      </c>
    </row>
    <row r="2678" customFormat="false" ht="15" hidden="false" customHeight="false" outlineLevel="0" collapsed="false">
      <c r="A2678" s="46" t="n">
        <v>44676</v>
      </c>
      <c r="B2678" s="41" t="n">
        <f aca="false">[2]Plan1!$C2673</f>
        <v>0</v>
      </c>
      <c r="C2678" s="41" t="n">
        <f aca="false">$E$5 + B2678</f>
        <v>781</v>
      </c>
      <c r="D2678" s="47" t="n">
        <f aca="false">IF(C2678&gt;$E$5,$E$2+$E$1,(IF(C2678&gt;764.99,C2678^3*3486.59308-C2678^2*7860012.00812+C2678*5908819377.96283-1481278321001.59,IF(C2678&gt;752.99,C2678^3*3588.471445-C2678^2*8028757.56264+C2678*5988077680.84934-1488767378546.26,C2678^3*899.851852-C2678^2*1969009.674601+C2678*1435480406.01138-348666163343.76))))-$E$1</f>
        <v>148979041.172119</v>
      </c>
      <c r="E2678" s="47" t="n">
        <f aca="false">D2678*100/$E$2</f>
        <v>100</v>
      </c>
      <c r="G2678" s="41" t="n">
        <f aca="false">[3]Plan1!$C2673</f>
        <v>0</v>
      </c>
      <c r="H2678" s="41" t="n">
        <f aca="false">$J$5 + G2678</f>
        <v>760</v>
      </c>
      <c r="I2678" s="47" t="n">
        <f aca="false">IF(H2678&gt;$J$5,$J$2+$J$1,(IF(H2678&gt;739.99,H2678^3*2498.244218-H2678^2*5471052.355142+H2678*3994605728.77515-972400879260.135,H2678^3*1396.138889-H2678^2*3002770.071427+H2678*2152080038.43115-513963640099.415)))-$J$1</f>
        <v>87942447.7277832</v>
      </c>
      <c r="J2678" s="47" t="n">
        <f aca="false">I2678*100/$J$2</f>
        <v>99.9999999974793</v>
      </c>
      <c r="L2678" s="41" t="n">
        <f aca="false">[4]Plan1!$C2673</f>
        <v>-1</v>
      </c>
      <c r="M2678" s="41" t="n">
        <f aca="false">$O$5 + L2678</f>
        <v>837.78</v>
      </c>
      <c r="N2678" s="47" t="n">
        <f aca="false">IF(M2678&gt;$O$5,$O$2+$O$1,(M2678^3*3270.5936-M2678^2*8015778.389801+M2678*6549018422.82398-1783686174686.87))-$O$1</f>
        <v>34131607.5917969</v>
      </c>
      <c r="O2678" s="41" t="n">
        <f aca="false">N2678*100/$O$2</f>
        <v>87.3224402868079</v>
      </c>
      <c r="R2678" s="47" t="n">
        <f aca="false">SUM(D2678,I2678,N2678)</f>
        <v>271053096.491699</v>
      </c>
      <c r="S2678" s="41" t="n">
        <f aca="false">R2678*100/$R$2</f>
        <v>98.2046698998071</v>
      </c>
      <c r="U2678" s="41" t="n">
        <f aca="false">[1]Plan1!$B2673</f>
        <v>18.86</v>
      </c>
    </row>
    <row r="2679" customFormat="false" ht="15" hidden="false" customHeight="false" outlineLevel="0" collapsed="false">
      <c r="A2679" s="46" t="n">
        <v>44677</v>
      </c>
      <c r="B2679" s="41" t="n">
        <f aca="false">[2]Plan1!$C2674</f>
        <v>0</v>
      </c>
      <c r="C2679" s="41" t="n">
        <f aca="false">$E$5 + B2679</f>
        <v>781</v>
      </c>
      <c r="D2679" s="47" t="n">
        <f aca="false">IF(C2679&gt;$E$5,$E$2+$E$1,(IF(C2679&gt;764.99,C2679^3*3486.59308-C2679^2*7860012.00812+C2679*5908819377.96283-1481278321001.59,IF(C2679&gt;752.99,C2679^3*3588.471445-C2679^2*8028757.56264+C2679*5988077680.84934-1488767378546.26,C2679^3*899.851852-C2679^2*1969009.674601+C2679*1435480406.01138-348666163343.76))))-$E$1</f>
        <v>148979041.172119</v>
      </c>
      <c r="E2679" s="47" t="n">
        <f aca="false">D2679*100/$E$2</f>
        <v>100</v>
      </c>
      <c r="G2679" s="41" t="n">
        <f aca="false">[3]Plan1!$C2674</f>
        <v>0</v>
      </c>
      <c r="H2679" s="41" t="n">
        <f aca="false">$J$5 + G2679</f>
        <v>760</v>
      </c>
      <c r="I2679" s="47" t="n">
        <f aca="false">IF(H2679&gt;$J$5,$J$2+$J$1,(IF(H2679&gt;739.99,H2679^3*2498.244218-H2679^2*5471052.355142+H2679*3994605728.77515-972400879260.135,H2679^3*1396.138889-H2679^2*3002770.071427+H2679*2152080038.43115-513963640099.415)))-$J$1</f>
        <v>87942447.7277832</v>
      </c>
      <c r="J2679" s="47" t="n">
        <f aca="false">I2679*100/$J$2</f>
        <v>99.9999999974793</v>
      </c>
      <c r="L2679" s="41" t="n">
        <f aca="false">[4]Plan1!$C2674</f>
        <v>-1.02</v>
      </c>
      <c r="M2679" s="41" t="n">
        <f aca="false">$O$5 + L2679</f>
        <v>837.76</v>
      </c>
      <c r="N2679" s="47" t="n">
        <f aca="false">IF(M2679&gt;$O$5,$O$2+$O$1,(M2679^3*3270.5936-M2679^2*8015778.389801+M2679*6549018422.82398-1783686174686.87))-$O$1</f>
        <v>34036736.1962891</v>
      </c>
      <c r="O2679" s="41" t="n">
        <f aca="false">N2679*100/$O$2</f>
        <v>87.0797209321195</v>
      </c>
      <c r="R2679" s="47" t="n">
        <f aca="false">SUM(D2679,I2679,N2679)</f>
        <v>270958225.096191</v>
      </c>
      <c r="S2679" s="41" t="n">
        <f aca="false">R2679*100/$R$2</f>
        <v>98.1702972466282</v>
      </c>
      <c r="U2679" s="41" t="n">
        <f aca="false">[1]Plan1!$B2674</f>
        <v>16.67</v>
      </c>
    </row>
    <row r="2680" customFormat="false" ht="15" hidden="false" customHeight="false" outlineLevel="0" collapsed="false">
      <c r="A2680" s="46" t="n">
        <v>44678</v>
      </c>
      <c r="B2680" s="41" t="n">
        <f aca="false">[2]Plan1!$C2675</f>
        <v>0</v>
      </c>
      <c r="C2680" s="41" t="n">
        <f aca="false">$E$5 + B2680</f>
        <v>781</v>
      </c>
      <c r="D2680" s="47" t="n">
        <f aca="false">IF(C2680&gt;$E$5,$E$2+$E$1,(IF(C2680&gt;764.99,C2680^3*3486.59308-C2680^2*7860012.00812+C2680*5908819377.96283-1481278321001.59,IF(C2680&gt;752.99,C2680^3*3588.471445-C2680^2*8028757.56264+C2680*5988077680.84934-1488767378546.26,C2680^3*899.851852-C2680^2*1969009.674601+C2680*1435480406.01138-348666163343.76))))-$E$1</f>
        <v>148979041.172119</v>
      </c>
      <c r="E2680" s="47" t="n">
        <f aca="false">D2680*100/$E$2</f>
        <v>100</v>
      </c>
      <c r="G2680" s="41" t="n">
        <f aca="false">[3]Plan1!$C2675</f>
        <v>0</v>
      </c>
      <c r="H2680" s="41" t="n">
        <f aca="false">$J$5 + G2680</f>
        <v>760</v>
      </c>
      <c r="I2680" s="47" t="n">
        <f aca="false">IF(H2680&gt;$J$5,$J$2+$J$1,(IF(H2680&gt;739.99,H2680^3*2498.244218-H2680^2*5471052.355142+H2680*3994605728.77515-972400879260.135,H2680^3*1396.138889-H2680^2*3002770.071427+H2680*2152080038.43115-513963640099.415)))-$J$1</f>
        <v>87942447.7277832</v>
      </c>
      <c r="J2680" s="47" t="n">
        <f aca="false">I2680*100/$J$2</f>
        <v>99.9999999974793</v>
      </c>
      <c r="L2680" s="41" t="n">
        <f aca="false">[4]Plan1!$C2675</f>
        <v>-1.04</v>
      </c>
      <c r="M2680" s="41" t="n">
        <f aca="false">$O$5 + L2680</f>
        <v>837.74</v>
      </c>
      <c r="N2680" s="47" t="n">
        <f aca="false">IF(M2680&gt;$O$5,$O$2+$O$1,(M2680^3*3270.5936-M2680^2*8015778.389801+M2680*6549018422.82398-1783686174686.87))-$O$1</f>
        <v>33942028.1113281</v>
      </c>
      <c r="O2680" s="41" t="n">
        <f aca="false">N2680*100/$O$2</f>
        <v>86.8374193917822</v>
      </c>
      <c r="R2680" s="47" t="n">
        <f aca="false">SUM(D2680,I2680,N2680)</f>
        <v>270863517.01123</v>
      </c>
      <c r="S2680" s="41" t="n">
        <f aca="false">R2680*100/$R$2</f>
        <v>98.1359837621456</v>
      </c>
      <c r="U2680" s="41" t="n">
        <f aca="false">[1]Plan1!$B2675</f>
        <v>15.97</v>
      </c>
    </row>
    <row r="2681" customFormat="false" ht="15" hidden="false" customHeight="false" outlineLevel="0" collapsed="false">
      <c r="A2681" s="46" t="n">
        <v>44679</v>
      </c>
      <c r="B2681" s="41" t="n">
        <f aca="false">[2]Plan1!$C2676</f>
        <v>0</v>
      </c>
      <c r="C2681" s="41" t="n">
        <f aca="false">$E$5 + B2681</f>
        <v>781</v>
      </c>
      <c r="D2681" s="47" t="n">
        <f aca="false">IF(C2681&gt;$E$5,$E$2+$E$1,(IF(C2681&gt;764.99,C2681^3*3486.59308-C2681^2*7860012.00812+C2681*5908819377.96283-1481278321001.59,IF(C2681&gt;752.99,C2681^3*3588.471445-C2681^2*8028757.56264+C2681*5988077680.84934-1488767378546.26,C2681^3*899.851852-C2681^2*1969009.674601+C2681*1435480406.01138-348666163343.76))))-$E$1</f>
        <v>148979041.172119</v>
      </c>
      <c r="E2681" s="47" t="n">
        <f aca="false">D2681*100/$E$2</f>
        <v>100</v>
      </c>
      <c r="G2681" s="41" t="n">
        <f aca="false">[3]Plan1!$C2676</f>
        <v>0</v>
      </c>
      <c r="H2681" s="41" t="n">
        <f aca="false">$J$5 + G2681</f>
        <v>760</v>
      </c>
      <c r="I2681" s="47" t="n">
        <f aca="false">IF(H2681&gt;$J$5,$J$2+$J$1,(IF(H2681&gt;739.99,H2681^3*2498.244218-H2681^2*5471052.355142+H2681*3994605728.77515-972400879260.135,H2681^3*1396.138889-H2681^2*3002770.071427+H2681*2152080038.43115-513963640099.415)))-$J$1</f>
        <v>87942447.7277832</v>
      </c>
      <c r="J2681" s="47" t="n">
        <f aca="false">I2681*100/$J$2</f>
        <v>99.9999999974793</v>
      </c>
      <c r="L2681" s="41" t="n">
        <f aca="false">[4]Plan1!$C2676</f>
        <v>-1.05</v>
      </c>
      <c r="M2681" s="41" t="n">
        <f aca="false">$O$5 + L2681</f>
        <v>837.73</v>
      </c>
      <c r="N2681" s="47" t="n">
        <f aca="false">IF(M2681&gt;$O$5,$O$2+$O$1,(M2681^3*3270.5936-M2681^2*8015778.389801+M2681*6549018422.82398-1783686174686.87))-$O$1</f>
        <v>33894735.2626953</v>
      </c>
      <c r="O2681" s="41" t="n">
        <f aca="false">N2681*100/$O$2</f>
        <v>86.7164251801962</v>
      </c>
      <c r="R2681" s="47" t="n">
        <f aca="false">SUM(D2681,I2681,N2681)</f>
        <v>270816224.162598</v>
      </c>
      <c r="S2681" s="41" t="n">
        <f aca="false">R2681*100/$R$2</f>
        <v>98.1188491909168</v>
      </c>
      <c r="U2681" s="41" t="n">
        <f aca="false">[1]Plan1!$B2676</f>
        <v>15.97</v>
      </c>
    </row>
    <row r="2682" customFormat="false" ht="15" hidden="false" customHeight="false" outlineLevel="0" collapsed="false">
      <c r="A2682" s="46" t="n">
        <v>44680</v>
      </c>
      <c r="B2682" s="41" t="n">
        <f aca="false">[2]Plan1!$C2677</f>
        <v>0</v>
      </c>
      <c r="C2682" s="41" t="n">
        <f aca="false">$E$5 + B2682</f>
        <v>781</v>
      </c>
      <c r="D2682" s="47" t="n">
        <f aca="false">IF(C2682&gt;$E$5,$E$2+$E$1,(IF(C2682&gt;764.99,C2682^3*3486.59308-C2682^2*7860012.00812+C2682*5908819377.96283-1481278321001.59,IF(C2682&gt;752.99,C2682^3*3588.471445-C2682^2*8028757.56264+C2682*5988077680.84934-1488767378546.26,C2682^3*899.851852-C2682^2*1969009.674601+C2682*1435480406.01138-348666163343.76))))-$E$1</f>
        <v>148979041.172119</v>
      </c>
      <c r="E2682" s="47" t="n">
        <f aca="false">D2682*100/$E$2</f>
        <v>100</v>
      </c>
      <c r="G2682" s="41" t="n">
        <f aca="false">[3]Plan1!$C2677</f>
        <v>0</v>
      </c>
      <c r="H2682" s="41" t="n">
        <f aca="false">$J$5 + G2682</f>
        <v>760</v>
      </c>
      <c r="I2682" s="47" t="n">
        <f aca="false">IF(H2682&gt;$J$5,$J$2+$J$1,(IF(H2682&gt;739.99,H2682^3*2498.244218-H2682^2*5471052.355142+H2682*3994605728.77515-972400879260.135,H2682^3*1396.138889-H2682^2*3002770.071427+H2682*2152080038.43115-513963640099.415)))-$J$1</f>
        <v>87942447.7277832</v>
      </c>
      <c r="J2682" s="47" t="n">
        <f aca="false">I2682*100/$J$2</f>
        <v>99.9999999974793</v>
      </c>
      <c r="L2682" s="41" t="n">
        <f aca="false">[4]Plan1!$C2677</f>
        <v>-1.06</v>
      </c>
      <c r="M2682" s="41" t="n">
        <f aca="false">$O$5 + L2682</f>
        <v>837.72</v>
      </c>
      <c r="N2682" s="47" t="n">
        <f aca="false">IF(M2682&gt;$O$5,$O$2+$O$1,(M2682^3*3270.5936-M2682^2*8015778.389801+M2682*6549018422.82398-1783686174686.87))-$O$1</f>
        <v>33847483.1816406</v>
      </c>
      <c r="O2682" s="41" t="n">
        <f aca="false">N2682*100/$O$2</f>
        <v>86.5955352685439</v>
      </c>
      <c r="R2682" s="47" t="n">
        <f aca="false">SUM(D2682,I2682,N2682)</f>
        <v>270768972.081543</v>
      </c>
      <c r="S2682" s="41" t="n">
        <f aca="false">R2682*100/$R$2</f>
        <v>98.1017293901025</v>
      </c>
      <c r="U2682" s="41" t="n">
        <f aca="false">[1]Plan1!$B2677</f>
        <v>15.73</v>
      </c>
    </row>
    <row r="2683" customFormat="false" ht="15" hidden="false" customHeight="false" outlineLevel="0" collapsed="false">
      <c r="A2683" s="46" t="n">
        <v>44681</v>
      </c>
      <c r="B2683" s="41" t="n">
        <f aca="false">[2]Plan1!$C2678</f>
        <v>0</v>
      </c>
      <c r="C2683" s="41" t="n">
        <f aca="false">$E$5 + B2683</f>
        <v>781</v>
      </c>
      <c r="D2683" s="47" t="n">
        <f aca="false">IF(C2683&gt;$E$5,$E$2+$E$1,(IF(C2683&gt;764.99,C2683^3*3486.59308-C2683^2*7860012.00812+C2683*5908819377.96283-1481278321001.59,IF(C2683&gt;752.99,C2683^3*3588.471445-C2683^2*8028757.56264+C2683*5988077680.84934-1488767378546.26,C2683^3*899.851852-C2683^2*1969009.674601+C2683*1435480406.01138-348666163343.76))))-$E$1</f>
        <v>148979041.172119</v>
      </c>
      <c r="E2683" s="47" t="n">
        <f aca="false">D2683*100/$E$2</f>
        <v>100</v>
      </c>
      <c r="G2683" s="41" t="n">
        <f aca="false">[3]Plan1!$C2678</f>
        <v>0</v>
      </c>
      <c r="H2683" s="41" t="n">
        <f aca="false">$J$5 + G2683</f>
        <v>760</v>
      </c>
      <c r="I2683" s="47" t="n">
        <f aca="false">IF(H2683&gt;$J$5,$J$2+$J$1,(IF(H2683&gt;739.99,H2683^3*2498.244218-H2683^2*5471052.355142+H2683*3994605728.77515-972400879260.135,H2683^3*1396.138889-H2683^2*3002770.071427+H2683*2152080038.43115-513963640099.415)))-$J$1</f>
        <v>87942447.7277832</v>
      </c>
      <c r="J2683" s="47" t="n">
        <f aca="false">I2683*100/$J$2</f>
        <v>99.9999999974793</v>
      </c>
      <c r="L2683" s="41" t="n">
        <f aca="false">[4]Plan1!$C2678</f>
        <v>-1.08</v>
      </c>
      <c r="M2683" s="41" t="n">
        <f aca="false">$O$5 + L2683</f>
        <v>837.7</v>
      </c>
      <c r="N2683" s="47" t="n">
        <f aca="false">IF(M2683&gt;$O$5,$O$2+$O$1,(M2683^3*3270.5936-M2683^2*8015778.389801+M2683*6549018422.82398-1783686174686.87))-$O$1</f>
        <v>33753101.2475586</v>
      </c>
      <c r="O2683" s="41" t="n">
        <f aca="false">N2683*100/$O$2</f>
        <v>86.3540681539093</v>
      </c>
      <c r="R2683" s="47" t="n">
        <f aca="false">SUM(D2683,I2683,N2683)</f>
        <v>270674590.147461</v>
      </c>
      <c r="S2683" s="41" t="n">
        <f aca="false">R2683*100/$R$2</f>
        <v>98.0675340726499</v>
      </c>
      <c r="U2683" s="41" t="n">
        <f aca="false">[1]Plan1!$B2678</f>
        <v>15.5</v>
      </c>
    </row>
    <row r="2684" customFormat="false" ht="15" hidden="false" customHeight="false" outlineLevel="0" collapsed="false">
      <c r="A2684" s="46" t="n">
        <v>44682</v>
      </c>
      <c r="B2684" s="41" t="n">
        <f aca="false">[2]Plan1!$C2679</f>
        <v>0</v>
      </c>
      <c r="C2684" s="41" t="n">
        <f aca="false">$E$5 + B2684</f>
        <v>781</v>
      </c>
      <c r="D2684" s="47" t="n">
        <f aca="false">IF(C2684&gt;$E$5,$E$2+$E$1,(IF(C2684&gt;764.99,C2684^3*3486.59308-C2684^2*7860012.00812+C2684*5908819377.96283-1481278321001.59,IF(C2684&gt;752.99,C2684^3*3588.471445-C2684^2*8028757.56264+C2684*5988077680.84934-1488767378546.26,C2684^3*899.851852-C2684^2*1969009.674601+C2684*1435480406.01138-348666163343.76))))-$E$1</f>
        <v>148979041.172119</v>
      </c>
      <c r="E2684" s="47" t="n">
        <f aca="false">D2684*100/$E$2</f>
        <v>100</v>
      </c>
      <c r="G2684" s="41" t="n">
        <f aca="false">[3]Plan1!$C2679</f>
        <v>0</v>
      </c>
      <c r="H2684" s="41" t="n">
        <f aca="false">$J$5 + G2684</f>
        <v>760</v>
      </c>
      <c r="I2684" s="47" t="n">
        <f aca="false">IF(H2684&gt;$J$5,$J$2+$J$1,(IF(H2684&gt;739.99,H2684^3*2498.244218-H2684^2*5471052.355142+H2684*3994605728.77515-972400879260.135,H2684^3*1396.138889-H2684^2*3002770.071427+H2684*2152080038.43115-513963640099.415)))-$J$1</f>
        <v>87942447.7277832</v>
      </c>
      <c r="J2684" s="47" t="n">
        <f aca="false">I2684*100/$J$2</f>
        <v>99.9999999974793</v>
      </c>
      <c r="L2684" s="41" t="n">
        <f aca="false">[4]Plan1!$C2679</f>
        <v>-1.09</v>
      </c>
      <c r="M2684" s="41" t="n">
        <f aca="false">$O$5 + L2684</f>
        <v>837.69</v>
      </c>
      <c r="N2684" s="47" t="n">
        <f aca="false">IF(M2684&gt;$O$5,$O$2+$O$1,(M2684^3*3270.5936-M2684^2*8015778.389801+M2684*6549018422.82398-1783686174686.87))-$O$1</f>
        <v>33705971.3574219</v>
      </c>
      <c r="O2684" s="41" t="n">
        <f aca="false">N2684*100/$O$2</f>
        <v>86.2334908559863</v>
      </c>
      <c r="R2684" s="47" t="n">
        <f aca="false">SUM(D2684,I2684,N2684)</f>
        <v>270627460.257324</v>
      </c>
      <c r="S2684" s="41" t="n">
        <f aca="false">R2684*100/$R$2</f>
        <v>98.0504585425667</v>
      </c>
      <c r="U2684" s="41" t="n">
        <f aca="false">[1]Plan1!$B2679</f>
        <v>15.27</v>
      </c>
    </row>
    <row r="2685" customFormat="false" ht="15" hidden="false" customHeight="false" outlineLevel="0" collapsed="false">
      <c r="A2685" s="46" t="n">
        <v>44683</v>
      </c>
      <c r="B2685" s="41" t="n">
        <f aca="false">[2]Plan1!$C2680</f>
        <v>0</v>
      </c>
      <c r="C2685" s="41" t="n">
        <f aca="false">$E$5 + B2685</f>
        <v>781</v>
      </c>
      <c r="D2685" s="47" t="n">
        <f aca="false">IF(C2685&gt;$E$5,$E$2+$E$1,(IF(C2685&gt;764.99,C2685^3*3486.59308-C2685^2*7860012.00812+C2685*5908819377.96283-1481278321001.59,IF(C2685&gt;752.99,C2685^3*3588.471445-C2685^2*8028757.56264+C2685*5988077680.84934-1488767378546.26,C2685^3*899.851852-C2685^2*1969009.674601+C2685*1435480406.01138-348666163343.76))))-$E$1</f>
        <v>148979041.172119</v>
      </c>
      <c r="E2685" s="47" t="n">
        <f aca="false">D2685*100/$E$2</f>
        <v>100</v>
      </c>
      <c r="G2685" s="41" t="n">
        <f aca="false">[3]Plan1!$C2680</f>
        <v>0</v>
      </c>
      <c r="H2685" s="41" t="n">
        <f aca="false">$J$5 + G2685</f>
        <v>760</v>
      </c>
      <c r="I2685" s="47" t="n">
        <f aca="false">IF(H2685&gt;$J$5,$J$2+$J$1,(IF(H2685&gt;739.99,H2685^3*2498.244218-H2685^2*5471052.355142+H2685*3994605728.77515-972400879260.135,H2685^3*1396.138889-H2685^2*3002770.071427+H2685*2152080038.43115-513963640099.415)))-$J$1</f>
        <v>87942447.7277832</v>
      </c>
      <c r="J2685" s="47" t="n">
        <f aca="false">I2685*100/$J$2</f>
        <v>99.9999999974793</v>
      </c>
      <c r="L2685" s="41" t="n">
        <f aca="false">[4]Plan1!$C2680</f>
        <v>-1.12</v>
      </c>
      <c r="M2685" s="41" t="n">
        <f aca="false">$O$5 + L2685</f>
        <v>837.66</v>
      </c>
      <c r="N2685" s="47" t="n">
        <f aca="false">IF(M2685&gt;$O$5,$O$2+$O$1,(M2685^3*3270.5936-M2685^2*8015778.389801+M2685*6549018422.82398-1783686174686.87))-$O$1</f>
        <v>33564825.7460938</v>
      </c>
      <c r="O2685" s="41" t="n">
        <f aca="false">N2685*100/$O$2</f>
        <v>85.8723833639411</v>
      </c>
      <c r="R2685" s="47" t="n">
        <f aca="false">SUM(D2685,I2685,N2685)</f>
        <v>270486314.645996</v>
      </c>
      <c r="S2685" s="41" t="n">
        <f aca="false">R2685*100/$R$2</f>
        <v>97.9993203768431</v>
      </c>
      <c r="U2685" s="41" t="n">
        <f aca="false">[1]Plan1!$B2680</f>
        <v>15.73</v>
      </c>
    </row>
    <row r="2686" customFormat="false" ht="15" hidden="false" customHeight="false" outlineLevel="0" collapsed="false">
      <c r="A2686" s="46" t="n">
        <v>44684</v>
      </c>
      <c r="B2686" s="41" t="n">
        <f aca="false">[2]Plan1!$C2681</f>
        <v>0</v>
      </c>
      <c r="C2686" s="41" t="n">
        <f aca="false">$E$5 + B2686</f>
        <v>781</v>
      </c>
      <c r="D2686" s="47" t="n">
        <f aca="false">IF(C2686&gt;$E$5,$E$2+$E$1,(IF(C2686&gt;764.99,C2686^3*3486.59308-C2686^2*7860012.00812+C2686*5908819377.96283-1481278321001.59,IF(C2686&gt;752.99,C2686^3*3588.471445-C2686^2*8028757.56264+C2686*5988077680.84934-1488767378546.26,C2686^3*899.851852-C2686^2*1969009.674601+C2686*1435480406.01138-348666163343.76))))-$E$1</f>
        <v>148979041.172119</v>
      </c>
      <c r="E2686" s="47" t="n">
        <f aca="false">D2686*100/$E$2</f>
        <v>100</v>
      </c>
      <c r="G2686" s="41" t="n">
        <f aca="false">[3]Plan1!$C2681</f>
        <v>0</v>
      </c>
      <c r="H2686" s="41" t="n">
        <f aca="false">$J$5 + G2686</f>
        <v>760</v>
      </c>
      <c r="I2686" s="47" t="n">
        <f aca="false">IF(H2686&gt;$J$5,$J$2+$J$1,(IF(H2686&gt;739.99,H2686^3*2498.244218-H2686^2*5471052.355142+H2686*3994605728.77515-972400879260.135,H2686^3*1396.138889-H2686^2*3002770.071427+H2686*2152080038.43115-513963640099.415)))-$J$1</f>
        <v>87942447.7277832</v>
      </c>
      <c r="J2686" s="47" t="n">
        <f aca="false">I2686*100/$J$2</f>
        <v>99.9999999974793</v>
      </c>
      <c r="L2686" s="41" t="n">
        <f aca="false">[4]Plan1!$C2681</f>
        <v>-1.15</v>
      </c>
      <c r="M2686" s="41" t="n">
        <f aca="false">$O$5 + L2686</f>
        <v>837.63</v>
      </c>
      <c r="N2686" s="47" t="n">
        <f aca="false">IF(M2686&gt;$O$5,$O$2+$O$1,(M2686^3*3270.5936-M2686^2*8015778.389801+M2686*6549018422.82398-1783686174686.87))-$O$1</f>
        <v>33424045.8183594</v>
      </c>
      <c r="O2686" s="41" t="n">
        <f aca="false">N2686*100/$O$2</f>
        <v>85.512211438253</v>
      </c>
      <c r="R2686" s="47" t="n">
        <f aca="false">SUM(D2686,I2686,N2686)</f>
        <v>270345534.718262</v>
      </c>
      <c r="S2686" s="41" t="n">
        <f aca="false">R2686*100/$R$2</f>
        <v>97.9483147011633</v>
      </c>
      <c r="U2686" s="41" t="n">
        <f aca="false">[1]Plan1!$B2681</f>
        <v>15.73</v>
      </c>
    </row>
    <row r="2687" customFormat="false" ht="15" hidden="false" customHeight="false" outlineLevel="0" collapsed="false">
      <c r="A2687" s="46" t="n">
        <v>44685</v>
      </c>
      <c r="B2687" s="41" t="n">
        <f aca="false">[2]Plan1!$C2682</f>
        <v>0</v>
      </c>
      <c r="C2687" s="41" t="n">
        <f aca="false">$E$5 + B2687</f>
        <v>781</v>
      </c>
      <c r="D2687" s="47" t="n">
        <f aca="false">IF(C2687&gt;$E$5,$E$2+$E$1,(IF(C2687&gt;764.99,C2687^3*3486.59308-C2687^2*7860012.00812+C2687*5908819377.96283-1481278321001.59,IF(C2687&gt;752.99,C2687^3*3588.471445-C2687^2*8028757.56264+C2687*5988077680.84934-1488767378546.26,C2687^3*899.851852-C2687^2*1969009.674601+C2687*1435480406.01138-348666163343.76))))-$E$1</f>
        <v>148979041.172119</v>
      </c>
      <c r="E2687" s="47" t="n">
        <f aca="false">D2687*100/$E$2</f>
        <v>100</v>
      </c>
      <c r="G2687" s="41" t="n">
        <f aca="false">[3]Plan1!$C2682</f>
        <v>0</v>
      </c>
      <c r="H2687" s="41" t="n">
        <f aca="false">$J$5 + G2687</f>
        <v>760</v>
      </c>
      <c r="I2687" s="47" t="n">
        <f aca="false">IF(H2687&gt;$J$5,$J$2+$J$1,(IF(H2687&gt;739.99,H2687^3*2498.244218-H2687^2*5471052.355142+H2687*3994605728.77515-972400879260.135,H2687^3*1396.138889-H2687^2*3002770.071427+H2687*2152080038.43115-513963640099.415)))-$J$1</f>
        <v>87942447.7277832</v>
      </c>
      <c r="J2687" s="47" t="n">
        <f aca="false">I2687*100/$J$2</f>
        <v>99.9999999974793</v>
      </c>
      <c r="L2687" s="41" t="n">
        <f aca="false">[4]Plan1!$C2682</f>
        <v>-1.17</v>
      </c>
      <c r="M2687" s="41" t="n">
        <f aca="false">$O$5 + L2687</f>
        <v>837.61</v>
      </c>
      <c r="N2687" s="47" t="n">
        <f aca="false">IF(M2687&gt;$O$5,$O$2+$O$1,(M2687^3*3270.5936-M2687^2*8015778.389801+M2687*6549018422.82398-1783686174686.87))-$O$1</f>
        <v>33330395.4316406</v>
      </c>
      <c r="O2687" s="41" t="n">
        <f aca="false">N2687*100/$O$2</f>
        <v>85.2726159172952</v>
      </c>
      <c r="R2687" s="47" t="n">
        <f aca="false">SUM(D2687,I2687,N2687)</f>
        <v>270251884.331543</v>
      </c>
      <c r="S2687" s="41" t="n">
        <f aca="false">R2687*100/$R$2</f>
        <v>97.9143844290773</v>
      </c>
      <c r="U2687" s="41" t="n">
        <f aca="false">[1]Plan1!$B2682</f>
        <v>15.97</v>
      </c>
    </row>
    <row r="2688" customFormat="false" ht="15" hidden="false" customHeight="false" outlineLevel="0" collapsed="false">
      <c r="A2688" s="46" t="n">
        <v>44686</v>
      </c>
      <c r="B2688" s="41" t="n">
        <f aca="false">[2]Plan1!$C2683</f>
        <v>0</v>
      </c>
      <c r="C2688" s="41" t="n">
        <f aca="false">$E$5 + B2688</f>
        <v>781</v>
      </c>
      <c r="D2688" s="47" t="n">
        <f aca="false">IF(C2688&gt;$E$5,$E$2+$E$1,(IF(C2688&gt;764.99,C2688^3*3486.59308-C2688^2*7860012.00812+C2688*5908819377.96283-1481278321001.59,IF(C2688&gt;752.99,C2688^3*3588.471445-C2688^2*8028757.56264+C2688*5988077680.84934-1488767378546.26,C2688^3*899.851852-C2688^2*1969009.674601+C2688*1435480406.01138-348666163343.76))))-$E$1</f>
        <v>148979041.172119</v>
      </c>
      <c r="E2688" s="47" t="n">
        <f aca="false">D2688*100/$E$2</f>
        <v>100</v>
      </c>
      <c r="G2688" s="41" t="n">
        <f aca="false">[3]Plan1!$C2683</f>
        <v>0</v>
      </c>
      <c r="H2688" s="41" t="n">
        <f aca="false">$J$5 + G2688</f>
        <v>760</v>
      </c>
      <c r="I2688" s="47" t="n">
        <f aca="false">IF(H2688&gt;$J$5,$J$2+$J$1,(IF(H2688&gt;739.99,H2688^3*2498.244218-H2688^2*5471052.355142+H2688*3994605728.77515-972400879260.135,H2688^3*1396.138889-H2688^2*3002770.071427+H2688*2152080038.43115-513963640099.415)))-$J$1</f>
        <v>87942447.7277832</v>
      </c>
      <c r="J2688" s="47" t="n">
        <f aca="false">I2688*100/$J$2</f>
        <v>99.9999999974793</v>
      </c>
      <c r="L2688" s="41" t="n">
        <f aca="false">[4]Plan1!$C2683</f>
        <v>-1.08</v>
      </c>
      <c r="M2688" s="41" t="n">
        <f aca="false">$O$5 + L2688</f>
        <v>837.7</v>
      </c>
      <c r="N2688" s="47" t="n">
        <f aca="false">IF(M2688&gt;$O$5,$O$2+$O$1,(M2688^3*3270.5936-M2688^2*8015778.389801+M2688*6549018422.82398-1783686174686.87))-$O$1</f>
        <v>33753101.2475586</v>
      </c>
      <c r="O2688" s="41" t="n">
        <f aca="false">N2688*100/$O$2</f>
        <v>86.3540681539093</v>
      </c>
      <c r="R2688" s="47" t="n">
        <f aca="false">SUM(D2688,I2688,N2688)</f>
        <v>270674590.147461</v>
      </c>
      <c r="S2688" s="41" t="n">
        <f aca="false">R2688*100/$R$2</f>
        <v>98.0675340726499</v>
      </c>
      <c r="U2688" s="41" t="n">
        <f aca="false">[1]Plan1!$B2683</f>
        <v>37.8</v>
      </c>
    </row>
    <row r="2689" customFormat="false" ht="15" hidden="false" customHeight="false" outlineLevel="0" collapsed="false">
      <c r="A2689" s="46" t="n">
        <v>44687</v>
      </c>
      <c r="B2689" s="41" t="n">
        <f aca="false">[2]Plan1!$C2684</f>
        <v>0</v>
      </c>
      <c r="C2689" s="41" t="n">
        <f aca="false">$E$5 + B2689</f>
        <v>781</v>
      </c>
      <c r="D2689" s="47" t="n">
        <f aca="false">IF(C2689&gt;$E$5,$E$2+$E$1,(IF(C2689&gt;764.99,C2689^3*3486.59308-C2689^2*7860012.00812+C2689*5908819377.96283-1481278321001.59,IF(C2689&gt;752.99,C2689^3*3588.471445-C2689^2*8028757.56264+C2689*5988077680.84934-1488767378546.26,C2689^3*899.851852-C2689^2*1969009.674601+C2689*1435480406.01138-348666163343.76))))-$E$1</f>
        <v>148979041.172119</v>
      </c>
      <c r="E2689" s="47" t="n">
        <f aca="false">D2689*100/$E$2</f>
        <v>100</v>
      </c>
      <c r="G2689" s="41" t="n">
        <f aca="false">[3]Plan1!$C2684</f>
        <v>0</v>
      </c>
      <c r="H2689" s="41" t="n">
        <f aca="false">$J$5 + G2689</f>
        <v>760</v>
      </c>
      <c r="I2689" s="47" t="n">
        <f aca="false">IF(H2689&gt;$J$5,$J$2+$J$1,(IF(H2689&gt;739.99,H2689^3*2498.244218-H2689^2*5471052.355142+H2689*3994605728.77515-972400879260.135,H2689^3*1396.138889-H2689^2*3002770.071427+H2689*2152080038.43115-513963640099.415)))-$J$1</f>
        <v>87942447.7277832</v>
      </c>
      <c r="J2689" s="47" t="n">
        <f aca="false">I2689*100/$J$2</f>
        <v>99.9999999974793</v>
      </c>
      <c r="L2689" s="41" t="n">
        <f aca="false">[4]Plan1!$C2684</f>
        <v>-0.99</v>
      </c>
      <c r="M2689" s="41" t="n">
        <f aca="false">$O$5 + L2689</f>
        <v>837.79</v>
      </c>
      <c r="N2689" s="47" t="n">
        <f aca="false">IF(M2689&gt;$O$5,$O$2+$O$1,(M2689^3*3270.5936-M2689^2*8015778.389801+M2689*6549018422.82398-1783686174686.87))-$O$1</f>
        <v>34179104.5805664</v>
      </c>
      <c r="O2689" s="41" t="n">
        <f aca="false">N2689*100/$O$2</f>
        <v>87.4439567713296</v>
      </c>
      <c r="R2689" s="47" t="n">
        <f aca="false">SUM(D2689,I2689,N2689)</f>
        <v>271100593.480469</v>
      </c>
      <c r="S2689" s="41" t="n">
        <f aca="false">R2689*100/$R$2</f>
        <v>98.2218784326138</v>
      </c>
      <c r="U2689" s="41" t="n">
        <f aca="false">[1]Plan1!$B2684</f>
        <v>32.88</v>
      </c>
    </row>
    <row r="2690" customFormat="false" ht="15" hidden="false" customHeight="false" outlineLevel="0" collapsed="false">
      <c r="A2690" s="46" t="n">
        <v>44688</v>
      </c>
      <c r="B2690" s="41" t="n">
        <f aca="false">[2]Plan1!$C2685</f>
        <v>0</v>
      </c>
      <c r="C2690" s="41" t="n">
        <f aca="false">$E$5 + B2690</f>
        <v>781</v>
      </c>
      <c r="D2690" s="47" t="n">
        <f aca="false">IF(C2690&gt;$E$5,$E$2+$E$1,(IF(C2690&gt;764.99,C2690^3*3486.59308-C2690^2*7860012.00812+C2690*5908819377.96283-1481278321001.59,IF(C2690&gt;752.99,C2690^3*3588.471445-C2690^2*8028757.56264+C2690*5988077680.84934-1488767378546.26,C2690^3*899.851852-C2690^2*1969009.674601+C2690*1435480406.01138-348666163343.76))))-$E$1</f>
        <v>148979041.172119</v>
      </c>
      <c r="E2690" s="47" t="n">
        <f aca="false">D2690*100/$E$2</f>
        <v>100</v>
      </c>
      <c r="G2690" s="41" t="n">
        <f aca="false">[3]Plan1!$C2685</f>
        <v>0</v>
      </c>
      <c r="H2690" s="41" t="n">
        <f aca="false">$J$5 + G2690</f>
        <v>760</v>
      </c>
      <c r="I2690" s="47" t="n">
        <f aca="false">IF(H2690&gt;$J$5,$J$2+$J$1,(IF(H2690&gt;739.99,H2690^3*2498.244218-H2690^2*5471052.355142+H2690*3994605728.77515-972400879260.135,H2690^3*1396.138889-H2690^2*3002770.071427+H2690*2152080038.43115-513963640099.415)))-$J$1</f>
        <v>87942447.7277832</v>
      </c>
      <c r="J2690" s="47" t="n">
        <f aca="false">I2690*100/$J$2</f>
        <v>99.9999999974793</v>
      </c>
      <c r="L2690" s="41" t="n">
        <f aca="false">[4]Plan1!$C2685</f>
        <v>-1</v>
      </c>
      <c r="M2690" s="41" t="n">
        <f aca="false">$O$5 + L2690</f>
        <v>837.78</v>
      </c>
      <c r="N2690" s="47" t="n">
        <f aca="false">IF(M2690&gt;$O$5,$O$2+$O$1,(M2690^3*3270.5936-M2690^2*8015778.389801+M2690*6549018422.82398-1783686174686.87))-$O$1</f>
        <v>34131607.5917969</v>
      </c>
      <c r="O2690" s="41" t="n">
        <f aca="false">N2690*100/$O$2</f>
        <v>87.3224402868079</v>
      </c>
      <c r="R2690" s="47" t="n">
        <f aca="false">SUM(D2690,I2690,N2690)</f>
        <v>271053096.491699</v>
      </c>
      <c r="S2690" s="41" t="n">
        <f aca="false">R2690*100/$R$2</f>
        <v>98.2046698998071</v>
      </c>
      <c r="U2690" s="41" t="n">
        <f aca="false">[1]Plan1!$B2685</f>
        <v>21.14</v>
      </c>
    </row>
    <row r="2691" customFormat="false" ht="15" hidden="false" customHeight="false" outlineLevel="0" collapsed="false">
      <c r="A2691" s="46" t="n">
        <v>44689</v>
      </c>
      <c r="B2691" s="41" t="n">
        <f aca="false">[2]Plan1!$C2686</f>
        <v>0</v>
      </c>
      <c r="C2691" s="41" t="n">
        <f aca="false">$E$5 + B2691</f>
        <v>781</v>
      </c>
      <c r="D2691" s="47" t="n">
        <f aca="false">IF(C2691&gt;$E$5,$E$2+$E$1,(IF(C2691&gt;764.99,C2691^3*3486.59308-C2691^2*7860012.00812+C2691*5908819377.96283-1481278321001.59,IF(C2691&gt;752.99,C2691^3*3588.471445-C2691^2*8028757.56264+C2691*5988077680.84934-1488767378546.26,C2691^3*899.851852-C2691^2*1969009.674601+C2691*1435480406.01138-348666163343.76))))-$E$1</f>
        <v>148979041.172119</v>
      </c>
      <c r="E2691" s="47" t="n">
        <f aca="false">D2691*100/$E$2</f>
        <v>100</v>
      </c>
      <c r="G2691" s="41" t="n">
        <f aca="false">[3]Plan1!$C2686</f>
        <v>0</v>
      </c>
      <c r="H2691" s="41" t="n">
        <f aca="false">$J$5 + G2691</f>
        <v>760</v>
      </c>
      <c r="I2691" s="47" t="n">
        <f aca="false">IF(H2691&gt;$J$5,$J$2+$J$1,(IF(H2691&gt;739.99,H2691^3*2498.244218-H2691^2*5471052.355142+H2691*3994605728.77515-972400879260.135,H2691^3*1396.138889-H2691^2*3002770.071427+H2691*2152080038.43115-513963640099.415)))-$J$1</f>
        <v>87942447.7277832</v>
      </c>
      <c r="J2691" s="47" t="n">
        <f aca="false">I2691*100/$J$2</f>
        <v>99.9999999974793</v>
      </c>
      <c r="L2691" s="41" t="n">
        <f aca="false">[4]Plan1!$C2686</f>
        <v>-1</v>
      </c>
      <c r="M2691" s="41" t="n">
        <f aca="false">$O$5 + L2691</f>
        <v>837.78</v>
      </c>
      <c r="N2691" s="47" t="n">
        <f aca="false">IF(M2691&gt;$O$5,$O$2+$O$1,(M2691^3*3270.5936-M2691^2*8015778.389801+M2691*6549018422.82398-1783686174686.87))-$O$1</f>
        <v>34131607.5917969</v>
      </c>
      <c r="O2691" s="41" t="n">
        <f aca="false">N2691*100/$O$2</f>
        <v>87.3224402868079</v>
      </c>
      <c r="R2691" s="47" t="n">
        <f aca="false">SUM(D2691,I2691,N2691)</f>
        <v>271053096.491699</v>
      </c>
      <c r="S2691" s="41" t="n">
        <f aca="false">R2691*100/$R$2</f>
        <v>98.2046698998071</v>
      </c>
      <c r="U2691" s="41" t="n">
        <f aca="false">[1]Plan1!$B2686</f>
        <v>20.12</v>
      </c>
    </row>
    <row r="2692" customFormat="false" ht="15" hidden="false" customHeight="false" outlineLevel="0" collapsed="false">
      <c r="A2692" s="46" t="n">
        <v>44690</v>
      </c>
      <c r="B2692" s="41" t="n">
        <f aca="false">[2]Plan1!$C2687</f>
        <v>0</v>
      </c>
      <c r="C2692" s="41" t="n">
        <f aca="false">$E$5 + B2692</f>
        <v>781</v>
      </c>
      <c r="D2692" s="47" t="n">
        <f aca="false">IF(C2692&gt;$E$5,$E$2+$E$1,(IF(C2692&gt;764.99,C2692^3*3486.59308-C2692^2*7860012.00812+C2692*5908819377.96283-1481278321001.59,IF(C2692&gt;752.99,C2692^3*3588.471445-C2692^2*8028757.56264+C2692*5988077680.84934-1488767378546.26,C2692^3*899.851852-C2692^2*1969009.674601+C2692*1435480406.01138-348666163343.76))))-$E$1</f>
        <v>148979041.172119</v>
      </c>
      <c r="E2692" s="47" t="n">
        <f aca="false">D2692*100/$E$2</f>
        <v>100</v>
      </c>
      <c r="G2692" s="41" t="n">
        <f aca="false">[3]Plan1!$C2687</f>
        <v>0</v>
      </c>
      <c r="H2692" s="41" t="n">
        <f aca="false">$J$5 + G2692</f>
        <v>760</v>
      </c>
      <c r="I2692" s="47" t="n">
        <f aca="false">IF(H2692&gt;$J$5,$J$2+$J$1,(IF(H2692&gt;739.99,H2692^3*2498.244218-H2692^2*5471052.355142+H2692*3994605728.77515-972400879260.135,H2692^3*1396.138889-H2692^2*3002770.071427+H2692*2152080038.43115-513963640099.415)))-$J$1</f>
        <v>87942447.7277832</v>
      </c>
      <c r="J2692" s="47" t="n">
        <f aca="false">I2692*100/$J$2</f>
        <v>99.9999999974793</v>
      </c>
      <c r="L2692" s="41" t="n">
        <f aca="false">[4]Plan1!$C2687</f>
        <v>-1.02</v>
      </c>
      <c r="M2692" s="41" t="n">
        <f aca="false">$O$5 + L2692</f>
        <v>837.76</v>
      </c>
      <c r="N2692" s="47" t="n">
        <f aca="false">IF(M2692&gt;$O$5,$O$2+$O$1,(M2692^3*3270.5936-M2692^2*8015778.389801+M2692*6549018422.82398-1783686174686.87))-$O$1</f>
        <v>34036736.1962891</v>
      </c>
      <c r="O2692" s="41" t="n">
        <f aca="false">N2692*100/$O$2</f>
        <v>87.0797209321195</v>
      </c>
      <c r="R2692" s="47" t="n">
        <f aca="false">SUM(D2692,I2692,N2692)</f>
        <v>270958225.096191</v>
      </c>
      <c r="S2692" s="41" t="n">
        <f aca="false">R2692*100/$R$2</f>
        <v>98.1702972466282</v>
      </c>
      <c r="U2692" s="41" t="n">
        <f aca="false">[1]Plan1!$B2687</f>
        <v>18.86</v>
      </c>
    </row>
    <row r="2693" customFormat="false" ht="15" hidden="false" customHeight="false" outlineLevel="0" collapsed="false">
      <c r="A2693" s="46" t="n">
        <v>44691</v>
      </c>
      <c r="B2693" s="41" t="n">
        <f aca="false">[2]Plan1!$C2688</f>
        <v>0</v>
      </c>
      <c r="C2693" s="41" t="n">
        <f aca="false">$E$5 + B2693</f>
        <v>781</v>
      </c>
      <c r="D2693" s="47" t="n">
        <f aca="false">IF(C2693&gt;$E$5,$E$2+$E$1,(IF(C2693&gt;764.99,C2693^3*3486.59308-C2693^2*7860012.00812+C2693*5908819377.96283-1481278321001.59,IF(C2693&gt;752.99,C2693^3*3588.471445-C2693^2*8028757.56264+C2693*5988077680.84934-1488767378546.26,C2693^3*899.851852-C2693^2*1969009.674601+C2693*1435480406.01138-348666163343.76))))-$E$1</f>
        <v>148979041.172119</v>
      </c>
      <c r="E2693" s="47" t="n">
        <f aca="false">D2693*100/$E$2</f>
        <v>100</v>
      </c>
      <c r="G2693" s="41" t="n">
        <f aca="false">[3]Plan1!$C2688</f>
        <v>0</v>
      </c>
      <c r="H2693" s="41" t="n">
        <f aca="false">$J$5 + G2693</f>
        <v>760</v>
      </c>
      <c r="I2693" s="47" t="n">
        <f aca="false">IF(H2693&gt;$J$5,$J$2+$J$1,(IF(H2693&gt;739.99,H2693^3*2498.244218-H2693^2*5471052.355142+H2693*3994605728.77515-972400879260.135,H2693^3*1396.138889-H2693^2*3002770.071427+H2693*2152080038.43115-513963640099.415)))-$J$1</f>
        <v>87942447.7277832</v>
      </c>
      <c r="J2693" s="47" t="n">
        <f aca="false">I2693*100/$J$2</f>
        <v>99.9999999974793</v>
      </c>
      <c r="L2693" s="41" t="n">
        <f aca="false">[4]Plan1!$C2688</f>
        <v>-1.04</v>
      </c>
      <c r="M2693" s="41" t="n">
        <f aca="false">$O$5 + L2693</f>
        <v>837.74</v>
      </c>
      <c r="N2693" s="47" t="n">
        <f aca="false">IF(M2693&gt;$O$5,$O$2+$O$1,(M2693^3*3270.5936-M2693^2*8015778.389801+M2693*6549018422.82398-1783686174686.87))-$O$1</f>
        <v>33942028.1113281</v>
      </c>
      <c r="O2693" s="41" t="n">
        <f aca="false">N2693*100/$O$2</f>
        <v>86.8374193917822</v>
      </c>
      <c r="R2693" s="47" t="n">
        <f aca="false">SUM(D2693,I2693,N2693)</f>
        <v>270863517.01123</v>
      </c>
      <c r="S2693" s="41" t="n">
        <f aca="false">R2693*100/$R$2</f>
        <v>98.1359837621456</v>
      </c>
      <c r="U2693" s="41" t="n">
        <f aca="false">[1]Plan1!$B2688</f>
        <v>17.15</v>
      </c>
    </row>
    <row r="2694" customFormat="false" ht="15" hidden="false" customHeight="false" outlineLevel="0" collapsed="false">
      <c r="A2694" s="46" t="n">
        <v>44692</v>
      </c>
      <c r="B2694" s="41" t="n">
        <f aca="false">[2]Plan1!$C2689</f>
        <v>0</v>
      </c>
      <c r="C2694" s="41" t="n">
        <f aca="false">$E$5 + B2694</f>
        <v>781</v>
      </c>
      <c r="D2694" s="47" t="n">
        <f aca="false">IF(C2694&gt;$E$5,$E$2+$E$1,(IF(C2694&gt;764.99,C2694^3*3486.59308-C2694^2*7860012.00812+C2694*5908819377.96283-1481278321001.59,IF(C2694&gt;752.99,C2694^3*3588.471445-C2694^2*8028757.56264+C2694*5988077680.84934-1488767378546.26,C2694^3*899.851852-C2694^2*1969009.674601+C2694*1435480406.01138-348666163343.76))))-$E$1</f>
        <v>148979041.172119</v>
      </c>
      <c r="E2694" s="47" t="n">
        <f aca="false">D2694*100/$E$2</f>
        <v>100</v>
      </c>
      <c r="G2694" s="41" t="n">
        <f aca="false">[3]Plan1!$C2689</f>
        <v>0</v>
      </c>
      <c r="H2694" s="41" t="n">
        <f aca="false">$J$5 + G2694</f>
        <v>760</v>
      </c>
      <c r="I2694" s="47" t="n">
        <f aca="false">IF(H2694&gt;$J$5,$J$2+$J$1,(IF(H2694&gt;739.99,H2694^3*2498.244218-H2694^2*5471052.355142+H2694*3994605728.77515-972400879260.135,H2694^3*1396.138889-H2694^2*3002770.071427+H2694*2152080038.43115-513963640099.415)))-$J$1</f>
        <v>87942447.7277832</v>
      </c>
      <c r="J2694" s="47" t="n">
        <f aca="false">I2694*100/$J$2</f>
        <v>99.9999999974793</v>
      </c>
      <c r="L2694" s="41" t="n">
        <f aca="false">[4]Plan1!$C2689</f>
        <v>-1.06</v>
      </c>
      <c r="M2694" s="41" t="n">
        <f aca="false">$O$5 + L2694</f>
        <v>837.72</v>
      </c>
      <c r="N2694" s="47" t="n">
        <f aca="false">IF(M2694&gt;$O$5,$O$2+$O$1,(M2694^3*3270.5936-M2694^2*8015778.389801+M2694*6549018422.82398-1783686174686.87))-$O$1</f>
        <v>33847483.1816406</v>
      </c>
      <c r="O2694" s="41" t="n">
        <f aca="false">N2694*100/$O$2</f>
        <v>86.5955352685439</v>
      </c>
      <c r="R2694" s="47" t="n">
        <f aca="false">SUM(D2694,I2694,N2694)</f>
        <v>270768972.081543</v>
      </c>
      <c r="S2694" s="41" t="n">
        <f aca="false">R2694*100/$R$2</f>
        <v>98.1017293901025</v>
      </c>
      <c r="U2694" s="41" t="n">
        <f aca="false">[1]Plan1!$B2689</f>
        <v>17.15</v>
      </c>
    </row>
    <row r="2695" customFormat="false" ht="15" hidden="false" customHeight="false" outlineLevel="0" collapsed="false">
      <c r="A2695" s="46" t="n">
        <v>44693</v>
      </c>
      <c r="B2695" s="41" t="n">
        <f aca="false">[2]Plan1!$C2690</f>
        <v>0</v>
      </c>
      <c r="C2695" s="41" t="n">
        <f aca="false">$E$5 + B2695</f>
        <v>781</v>
      </c>
      <c r="D2695" s="47" t="n">
        <f aca="false">IF(C2695&gt;$E$5,$E$2+$E$1,(IF(C2695&gt;764.99,C2695^3*3486.59308-C2695^2*7860012.00812+C2695*5908819377.96283-1481278321001.59,IF(C2695&gt;752.99,C2695^3*3588.471445-C2695^2*8028757.56264+C2695*5988077680.84934-1488767378546.26,C2695^3*899.851852-C2695^2*1969009.674601+C2695*1435480406.01138-348666163343.76))))-$E$1</f>
        <v>148979041.172119</v>
      </c>
      <c r="E2695" s="47" t="n">
        <f aca="false">D2695*100/$E$2</f>
        <v>100</v>
      </c>
      <c r="G2695" s="41" t="n">
        <f aca="false">[3]Plan1!$C2690</f>
        <v>0</v>
      </c>
      <c r="H2695" s="41" t="n">
        <f aca="false">$J$5 + G2695</f>
        <v>760</v>
      </c>
      <c r="I2695" s="47" t="n">
        <f aca="false">IF(H2695&gt;$J$5,$J$2+$J$1,(IF(H2695&gt;739.99,H2695^3*2498.244218-H2695^2*5471052.355142+H2695*3994605728.77515-972400879260.135,H2695^3*1396.138889-H2695^2*3002770.071427+H2695*2152080038.43115-513963640099.415)))-$J$1</f>
        <v>87942447.7277832</v>
      </c>
      <c r="J2695" s="47" t="n">
        <f aca="false">I2695*100/$J$2</f>
        <v>99.9999999974793</v>
      </c>
      <c r="L2695" s="41" t="n">
        <f aca="false">[4]Plan1!$C2690</f>
        <v>-1.08</v>
      </c>
      <c r="M2695" s="41" t="n">
        <f aca="false">$O$5 + L2695</f>
        <v>837.7</v>
      </c>
      <c r="N2695" s="47" t="n">
        <f aca="false">IF(M2695&gt;$O$5,$O$2+$O$1,(M2695^3*3270.5936-M2695^2*8015778.389801+M2695*6549018422.82398-1783686174686.87))-$O$1</f>
        <v>33753101.2475586</v>
      </c>
      <c r="O2695" s="41" t="n">
        <f aca="false">N2695*100/$O$2</f>
        <v>86.3540681539093</v>
      </c>
      <c r="R2695" s="47" t="n">
        <f aca="false">SUM(D2695,I2695,N2695)</f>
        <v>270674590.147461</v>
      </c>
      <c r="S2695" s="41" t="n">
        <f aca="false">R2695*100/$R$2</f>
        <v>98.0675340726499</v>
      </c>
      <c r="U2695" s="41" t="n">
        <f aca="false">[1]Plan1!$B2690</f>
        <v>16.91</v>
      </c>
    </row>
    <row r="2696" customFormat="false" ht="15" hidden="false" customHeight="false" outlineLevel="0" collapsed="false">
      <c r="A2696" s="46" t="n">
        <v>44694</v>
      </c>
      <c r="B2696" s="41" t="n">
        <f aca="false">[2]Plan1!$C2691</f>
        <v>0</v>
      </c>
      <c r="C2696" s="41" t="n">
        <f aca="false">$E$5 + B2696</f>
        <v>781</v>
      </c>
      <c r="D2696" s="47" t="n">
        <f aca="false">IF(C2696&gt;$E$5,$E$2+$E$1,(IF(C2696&gt;764.99,C2696^3*3486.59308-C2696^2*7860012.00812+C2696*5908819377.96283-1481278321001.59,IF(C2696&gt;752.99,C2696^3*3588.471445-C2696^2*8028757.56264+C2696*5988077680.84934-1488767378546.26,C2696^3*899.851852-C2696^2*1969009.674601+C2696*1435480406.01138-348666163343.76))))-$E$1</f>
        <v>148979041.172119</v>
      </c>
      <c r="E2696" s="47" t="n">
        <f aca="false">D2696*100/$E$2</f>
        <v>100</v>
      </c>
      <c r="G2696" s="41" t="n">
        <f aca="false">[3]Plan1!$C2691</f>
        <v>0</v>
      </c>
      <c r="H2696" s="41" t="n">
        <f aca="false">$J$5 + G2696</f>
        <v>760</v>
      </c>
      <c r="I2696" s="47" t="n">
        <f aca="false">IF(H2696&gt;$J$5,$J$2+$J$1,(IF(H2696&gt;739.99,H2696^3*2498.244218-H2696^2*5471052.355142+H2696*3994605728.77515-972400879260.135,H2696^3*1396.138889-H2696^2*3002770.071427+H2696*2152080038.43115-513963640099.415)))-$J$1</f>
        <v>87942447.7277832</v>
      </c>
      <c r="J2696" s="47" t="n">
        <f aca="false">I2696*100/$J$2</f>
        <v>99.9999999974793</v>
      </c>
      <c r="L2696" s="41" t="n">
        <f aca="false">[4]Plan1!$C2691</f>
        <v>-1.1</v>
      </c>
      <c r="M2696" s="41" t="n">
        <f aca="false">$O$5 + L2696</f>
        <v>837.68</v>
      </c>
      <c r="N2696" s="47" t="n">
        <f aca="false">IF(M2696&gt;$O$5,$O$2+$O$1,(M2696^3*3270.5936-M2696^2*8015778.389801+M2696*6549018422.82398-1783686174686.87))-$O$1</f>
        <v>33658882.1557617</v>
      </c>
      <c r="O2696" s="41" t="n">
        <f aca="false">N2696*100/$O$2</f>
        <v>86.1130176556231</v>
      </c>
      <c r="R2696" s="47" t="n">
        <f aca="false">SUM(D2696,I2696,N2696)</f>
        <v>270580371.055664</v>
      </c>
      <c r="S2696" s="41" t="n">
        <f aca="false">R2696*100/$R$2</f>
        <v>98.0333977542388</v>
      </c>
      <c r="U2696" s="41" t="n">
        <f aca="false">[1]Plan1!$B2691</f>
        <v>18.12</v>
      </c>
    </row>
    <row r="2697" customFormat="false" ht="15" hidden="false" customHeight="false" outlineLevel="0" collapsed="false">
      <c r="A2697" s="46" t="n">
        <v>44695</v>
      </c>
      <c r="B2697" s="41" t="n">
        <f aca="false">[2]Plan1!$C2692</f>
        <v>0</v>
      </c>
      <c r="C2697" s="41" t="n">
        <f aca="false">$E$5 + B2697</f>
        <v>781</v>
      </c>
      <c r="D2697" s="47" t="n">
        <f aca="false">IF(C2697&gt;$E$5,$E$2+$E$1,(IF(C2697&gt;764.99,C2697^3*3486.59308-C2697^2*7860012.00812+C2697*5908819377.96283-1481278321001.59,IF(C2697&gt;752.99,C2697^3*3588.471445-C2697^2*8028757.56264+C2697*5988077680.84934-1488767378546.26,C2697^3*899.851852-C2697^2*1969009.674601+C2697*1435480406.01138-348666163343.76))))-$E$1</f>
        <v>148979041.172119</v>
      </c>
      <c r="E2697" s="47" t="n">
        <f aca="false">D2697*100/$E$2</f>
        <v>100</v>
      </c>
      <c r="G2697" s="41" t="n">
        <f aca="false">[3]Plan1!$C2692</f>
        <v>0</v>
      </c>
      <c r="H2697" s="41" t="n">
        <f aca="false">$J$5 + G2697</f>
        <v>760</v>
      </c>
      <c r="I2697" s="47" t="n">
        <f aca="false">IF(H2697&gt;$J$5,$J$2+$J$1,(IF(H2697&gt;739.99,H2697^3*2498.244218-H2697^2*5471052.355142+H2697*3994605728.77515-972400879260.135,H2697^3*1396.138889-H2697^2*3002770.071427+H2697*2152080038.43115-513963640099.415)))-$J$1</f>
        <v>87942447.7277832</v>
      </c>
      <c r="J2697" s="47" t="n">
        <f aca="false">I2697*100/$J$2</f>
        <v>99.9999999974793</v>
      </c>
      <c r="L2697" s="41" t="n">
        <f aca="false">[4]Plan1!$C2692</f>
        <v>-1.12</v>
      </c>
      <c r="M2697" s="41" t="n">
        <f aca="false">$O$5 + L2697</f>
        <v>837.66</v>
      </c>
      <c r="N2697" s="47" t="n">
        <f aca="false">IF(M2697&gt;$O$5,$O$2+$O$1,(M2697^3*3270.5936-M2697^2*8015778.389801+M2697*6549018422.82398-1783686174686.87))-$O$1</f>
        <v>33564825.7460938</v>
      </c>
      <c r="O2697" s="41" t="n">
        <f aca="false">N2697*100/$O$2</f>
        <v>85.8723833639411</v>
      </c>
      <c r="R2697" s="47" t="n">
        <f aca="false">SUM(D2697,I2697,N2697)</f>
        <v>270486314.645996</v>
      </c>
      <c r="S2697" s="41" t="n">
        <f aca="false">R2697*100/$R$2</f>
        <v>97.9993203768431</v>
      </c>
      <c r="U2697" s="41" t="n">
        <f aca="false">[1]Plan1!$B2692</f>
        <v>18.37</v>
      </c>
    </row>
    <row r="2698" customFormat="false" ht="15" hidden="false" customHeight="false" outlineLevel="0" collapsed="false">
      <c r="A2698" s="46" t="n">
        <v>44696</v>
      </c>
      <c r="B2698" s="41" t="n">
        <f aca="false">[2]Plan1!$C2693</f>
        <v>0</v>
      </c>
      <c r="C2698" s="41" t="n">
        <f aca="false">$E$5 + B2698</f>
        <v>781</v>
      </c>
      <c r="D2698" s="47" t="n">
        <f aca="false">IF(C2698&gt;$E$5,$E$2+$E$1,(IF(C2698&gt;764.99,C2698^3*3486.59308-C2698^2*7860012.00812+C2698*5908819377.96283-1481278321001.59,IF(C2698&gt;752.99,C2698^3*3588.471445-C2698^2*8028757.56264+C2698*5988077680.84934-1488767378546.26,C2698^3*899.851852-C2698^2*1969009.674601+C2698*1435480406.01138-348666163343.76))))-$E$1</f>
        <v>148979041.172119</v>
      </c>
      <c r="E2698" s="47" t="n">
        <f aca="false">D2698*100/$E$2</f>
        <v>100</v>
      </c>
      <c r="G2698" s="41" t="n">
        <f aca="false">[3]Plan1!$C2693</f>
        <v>0</v>
      </c>
      <c r="H2698" s="41" t="n">
        <f aca="false">$J$5 + G2698</f>
        <v>760</v>
      </c>
      <c r="I2698" s="47" t="n">
        <f aca="false">IF(H2698&gt;$J$5,$J$2+$J$1,(IF(H2698&gt;739.99,H2698^3*2498.244218-H2698^2*5471052.355142+H2698*3994605728.77515-972400879260.135,H2698^3*1396.138889-H2698^2*3002770.071427+H2698*2152080038.43115-513963640099.415)))-$J$1</f>
        <v>87942447.7277832</v>
      </c>
      <c r="J2698" s="47" t="n">
        <f aca="false">I2698*100/$J$2</f>
        <v>99.9999999974793</v>
      </c>
      <c r="L2698" s="41" t="n">
        <f aca="false">[4]Plan1!$C2693</f>
        <v>-1.12</v>
      </c>
      <c r="M2698" s="41" t="n">
        <f aca="false">$O$5 + L2698</f>
        <v>837.66</v>
      </c>
      <c r="N2698" s="47" t="n">
        <f aca="false">IF(M2698&gt;$O$5,$O$2+$O$1,(M2698^3*3270.5936-M2698^2*8015778.389801+M2698*6549018422.82398-1783686174686.87))-$O$1</f>
        <v>33564825.7460938</v>
      </c>
      <c r="O2698" s="41" t="n">
        <f aca="false">N2698*100/$O$2</f>
        <v>85.8723833639411</v>
      </c>
      <c r="R2698" s="47" t="n">
        <f aca="false">SUM(D2698,I2698,N2698)</f>
        <v>270486314.645996</v>
      </c>
      <c r="S2698" s="41" t="n">
        <f aca="false">R2698*100/$R$2</f>
        <v>97.9993203768431</v>
      </c>
      <c r="U2698" s="41" t="n">
        <f aca="false">[1]Plan1!$B2693</f>
        <v>17.88</v>
      </c>
    </row>
    <row r="2699" customFormat="false" ht="15" hidden="false" customHeight="false" outlineLevel="0" collapsed="false">
      <c r="A2699" s="46" t="n">
        <v>44697</v>
      </c>
      <c r="B2699" s="41" t="n">
        <f aca="false">[2]Plan1!$C2694</f>
        <v>0</v>
      </c>
      <c r="C2699" s="41" t="n">
        <f aca="false">$E$5 + B2699</f>
        <v>781</v>
      </c>
      <c r="D2699" s="47" t="n">
        <f aca="false">IF(C2699&gt;$E$5,$E$2+$E$1,(IF(C2699&gt;764.99,C2699^3*3486.59308-C2699^2*7860012.00812+C2699*5908819377.96283-1481278321001.59,IF(C2699&gt;752.99,C2699^3*3588.471445-C2699^2*8028757.56264+C2699*5988077680.84934-1488767378546.26,C2699^3*899.851852-C2699^2*1969009.674601+C2699*1435480406.01138-348666163343.76))))-$E$1</f>
        <v>148979041.172119</v>
      </c>
      <c r="E2699" s="47" t="n">
        <f aca="false">D2699*100/$E$2</f>
        <v>100</v>
      </c>
      <c r="G2699" s="41" t="n">
        <f aca="false">[3]Plan1!$C2694</f>
        <v>0</v>
      </c>
      <c r="H2699" s="41" t="n">
        <f aca="false">$J$5 + G2699</f>
        <v>760</v>
      </c>
      <c r="I2699" s="47" t="n">
        <f aca="false">IF(H2699&gt;$J$5,$J$2+$J$1,(IF(H2699&gt;739.99,H2699^3*2498.244218-H2699^2*5471052.355142+H2699*3994605728.77515-972400879260.135,H2699^3*1396.138889-H2699^2*3002770.071427+H2699*2152080038.43115-513963640099.415)))-$J$1</f>
        <v>87942447.7277832</v>
      </c>
      <c r="J2699" s="47" t="n">
        <f aca="false">I2699*100/$J$2</f>
        <v>99.9999999974793</v>
      </c>
      <c r="L2699" s="41" t="n">
        <f aca="false">[4]Plan1!$C2694</f>
        <v>-1.14</v>
      </c>
      <c r="M2699" s="41" t="n">
        <f aca="false">$O$5 + L2699</f>
        <v>837.64</v>
      </c>
      <c r="N2699" s="47" t="n">
        <f aca="false">IF(M2699&gt;$O$5,$O$2+$O$1,(M2699^3*3270.5936-M2699^2*8015778.389801+M2699*6549018422.82398-1783686174686.87))-$O$1</f>
        <v>33470931.8623047</v>
      </c>
      <c r="O2699" s="41" t="n">
        <f aca="false">N2699*100/$O$2</f>
        <v>85.6321648791124</v>
      </c>
      <c r="R2699" s="47" t="n">
        <f aca="false">SUM(D2699,I2699,N2699)</f>
        <v>270392420.762207</v>
      </c>
      <c r="S2699" s="41" t="n">
        <f aca="false">R2699*100/$R$2</f>
        <v>97.9653018838524</v>
      </c>
      <c r="U2699" s="41" t="n">
        <f aca="false">[1]Plan1!$B2694</f>
        <v>18.62</v>
      </c>
    </row>
    <row r="2700" customFormat="false" ht="15" hidden="false" customHeight="false" outlineLevel="0" collapsed="false">
      <c r="A2700" s="46" t="n">
        <v>44698</v>
      </c>
      <c r="B2700" s="41" t="n">
        <f aca="false">[2]Plan1!$C2695</f>
        <v>0</v>
      </c>
      <c r="C2700" s="41" t="n">
        <f aca="false">$E$5 + B2700</f>
        <v>781</v>
      </c>
      <c r="D2700" s="47" t="n">
        <f aca="false">IF(C2700&gt;$E$5,$E$2+$E$1,(IF(C2700&gt;764.99,C2700^3*3486.59308-C2700^2*7860012.00812+C2700*5908819377.96283-1481278321001.59,IF(C2700&gt;752.99,C2700^3*3588.471445-C2700^2*8028757.56264+C2700*5988077680.84934-1488767378546.26,C2700^3*899.851852-C2700^2*1969009.674601+C2700*1435480406.01138-348666163343.76))))-$E$1</f>
        <v>148979041.172119</v>
      </c>
      <c r="E2700" s="47" t="n">
        <f aca="false">D2700*100/$E$2</f>
        <v>100</v>
      </c>
      <c r="G2700" s="41" t="n">
        <f aca="false">[3]Plan1!$C2695</f>
        <v>0</v>
      </c>
      <c r="H2700" s="41" t="n">
        <f aca="false">$J$5 + G2700</f>
        <v>760</v>
      </c>
      <c r="I2700" s="47" t="n">
        <f aca="false">IF(H2700&gt;$J$5,$J$2+$J$1,(IF(H2700&gt;739.99,H2700^3*2498.244218-H2700^2*5471052.355142+H2700*3994605728.77515-972400879260.135,H2700^3*1396.138889-H2700^2*3002770.071427+H2700*2152080038.43115-513963640099.415)))-$J$1</f>
        <v>87942447.7277832</v>
      </c>
      <c r="J2700" s="47" t="n">
        <f aca="false">I2700*100/$J$2</f>
        <v>99.9999999974793</v>
      </c>
      <c r="L2700" s="41" t="n">
        <f aca="false">[4]Plan1!$C2695</f>
        <v>-1.15</v>
      </c>
      <c r="M2700" s="41" t="n">
        <f aca="false">$O$5 + L2700</f>
        <v>837.63</v>
      </c>
      <c r="N2700" s="47" t="n">
        <f aca="false">IF(M2700&gt;$O$5,$O$2+$O$1,(M2700^3*3270.5936-M2700^2*8015778.389801+M2700*6549018422.82398-1783686174686.87))-$O$1</f>
        <v>33424045.8183594</v>
      </c>
      <c r="O2700" s="41" t="n">
        <f aca="false">N2700*100/$O$2</f>
        <v>85.512211438253</v>
      </c>
      <c r="R2700" s="47" t="n">
        <f aca="false">SUM(D2700,I2700,N2700)</f>
        <v>270345534.718262</v>
      </c>
      <c r="S2700" s="41" t="n">
        <f aca="false">R2700*100/$R$2</f>
        <v>97.9483147011633</v>
      </c>
      <c r="U2700" s="41" t="n">
        <f aca="false">[1]Plan1!$B2695</f>
        <v>19.61</v>
      </c>
    </row>
    <row r="2701" customFormat="false" ht="15" hidden="false" customHeight="false" outlineLevel="0" collapsed="false">
      <c r="A2701" s="46" t="n">
        <v>44699</v>
      </c>
      <c r="B2701" s="41" t="n">
        <f aca="false">[2]Plan1!$C2696</f>
        <v>0</v>
      </c>
      <c r="C2701" s="41" t="n">
        <f aca="false">$E$5 + B2701</f>
        <v>781</v>
      </c>
      <c r="D2701" s="47" t="n">
        <f aca="false">IF(C2701&gt;$E$5,$E$2+$E$1,(IF(C2701&gt;764.99,C2701^3*3486.59308-C2701^2*7860012.00812+C2701*5908819377.96283-1481278321001.59,IF(C2701&gt;752.99,C2701^3*3588.471445-C2701^2*8028757.56264+C2701*5988077680.84934-1488767378546.26,C2701^3*899.851852-C2701^2*1969009.674601+C2701*1435480406.01138-348666163343.76))))-$E$1</f>
        <v>148979041.172119</v>
      </c>
      <c r="E2701" s="47" t="n">
        <f aca="false">D2701*100/$E$2</f>
        <v>100</v>
      </c>
      <c r="G2701" s="41" t="n">
        <f aca="false">[3]Plan1!$C2696</f>
        <v>0</v>
      </c>
      <c r="H2701" s="41" t="n">
        <f aca="false">$J$5 + G2701</f>
        <v>760</v>
      </c>
      <c r="I2701" s="47" t="n">
        <f aca="false">IF(H2701&gt;$J$5,$J$2+$J$1,(IF(H2701&gt;739.99,H2701^3*2498.244218-H2701^2*5471052.355142+H2701*3994605728.77515-972400879260.135,H2701^3*1396.138889-H2701^2*3002770.071427+H2701*2152080038.43115-513963640099.415)))-$J$1</f>
        <v>87942447.7277832</v>
      </c>
      <c r="J2701" s="47" t="n">
        <f aca="false">I2701*100/$J$2</f>
        <v>99.9999999974793</v>
      </c>
      <c r="L2701" s="41" t="n">
        <f aca="false">[4]Plan1!$C2696</f>
        <v>-1.17</v>
      </c>
      <c r="M2701" s="41" t="n">
        <f aca="false">$O$5 + L2701</f>
        <v>837.61</v>
      </c>
      <c r="N2701" s="47" t="n">
        <f aca="false">IF(M2701&gt;$O$5,$O$2+$O$1,(M2701^3*3270.5936-M2701^2*8015778.389801+M2701*6549018422.82398-1783686174686.87))-$O$1</f>
        <v>33330395.4316406</v>
      </c>
      <c r="O2701" s="41" t="n">
        <f aca="false">N2701*100/$O$2</f>
        <v>85.2726159172952</v>
      </c>
      <c r="R2701" s="47" t="n">
        <f aca="false">SUM(D2701,I2701,N2701)</f>
        <v>270251884.331543</v>
      </c>
      <c r="S2701" s="41" t="n">
        <f aca="false">R2701*100/$R$2</f>
        <v>97.9143844290773</v>
      </c>
      <c r="U2701" s="41" t="n">
        <f aca="false">[1]Plan1!$B2696</f>
        <v>15.73</v>
      </c>
    </row>
    <row r="2702" customFormat="false" ht="15" hidden="false" customHeight="false" outlineLevel="0" collapsed="false">
      <c r="A2702" s="46" t="n">
        <v>44700</v>
      </c>
      <c r="B2702" s="41" t="n">
        <f aca="false">[2]Plan1!$C2697</f>
        <v>0</v>
      </c>
      <c r="C2702" s="41" t="n">
        <f aca="false">$E$5 + B2702</f>
        <v>781</v>
      </c>
      <c r="D2702" s="47" t="n">
        <f aca="false">IF(C2702&gt;$E$5,$E$2+$E$1,(IF(C2702&gt;764.99,C2702^3*3486.59308-C2702^2*7860012.00812+C2702*5908819377.96283-1481278321001.59,IF(C2702&gt;752.99,C2702^3*3588.471445-C2702^2*8028757.56264+C2702*5988077680.84934-1488767378546.26,C2702^3*899.851852-C2702^2*1969009.674601+C2702*1435480406.01138-348666163343.76))))-$E$1</f>
        <v>148979041.172119</v>
      </c>
      <c r="E2702" s="47" t="n">
        <f aca="false">D2702*100/$E$2</f>
        <v>100</v>
      </c>
      <c r="G2702" s="41" t="n">
        <f aca="false">[3]Plan1!$C2697</f>
        <v>0</v>
      </c>
      <c r="H2702" s="41" t="n">
        <f aca="false">$J$5 + G2702</f>
        <v>760</v>
      </c>
      <c r="I2702" s="47" t="n">
        <f aca="false">IF(H2702&gt;$J$5,$J$2+$J$1,(IF(H2702&gt;739.99,H2702^3*2498.244218-H2702^2*5471052.355142+H2702*3994605728.77515-972400879260.135,H2702^3*1396.138889-H2702^2*3002770.071427+H2702*2152080038.43115-513963640099.415)))-$J$1</f>
        <v>87942447.7277832</v>
      </c>
      <c r="J2702" s="47" t="n">
        <f aca="false">I2702*100/$J$2</f>
        <v>99.9999999974793</v>
      </c>
      <c r="L2702" s="41" t="n">
        <f aca="false">[4]Plan1!$C2697</f>
        <v>-1.18</v>
      </c>
      <c r="M2702" s="41" t="n">
        <f aca="false">$O$5 + L2702</f>
        <v>837.6</v>
      </c>
      <c r="N2702" s="47" t="n">
        <f aca="false">IF(M2702&gt;$O$5,$O$2+$O$1,(M2702^3*3270.5936-M2702^2*8015778.389801+M2702*6549018422.82398-1783686174686.87))-$O$1</f>
        <v>33283631.0478516</v>
      </c>
      <c r="O2702" s="41" t="n">
        <f aca="false">N2702*100/$O$2</f>
        <v>85.1529737322622</v>
      </c>
      <c r="R2702" s="47" t="n">
        <f aca="false">SUM(D2702,I2702,N2702)</f>
        <v>270205119.947754</v>
      </c>
      <c r="S2702" s="41" t="n">
        <f aca="false">R2702*100/$R$2</f>
        <v>97.8974413248202</v>
      </c>
      <c r="U2702" s="41" t="n">
        <f aca="false">[1]Plan1!$B2697</f>
        <v>15.73</v>
      </c>
    </row>
    <row r="2703" customFormat="false" ht="15" hidden="false" customHeight="false" outlineLevel="0" collapsed="false">
      <c r="A2703" s="46" t="n">
        <v>44701</v>
      </c>
      <c r="B2703" s="41" t="n">
        <f aca="false">[2]Plan1!$C2698</f>
        <v>0</v>
      </c>
      <c r="C2703" s="41" t="n">
        <f aca="false">$E$5 + B2703</f>
        <v>781</v>
      </c>
      <c r="D2703" s="47" t="n">
        <f aca="false">IF(C2703&gt;$E$5,$E$2+$E$1,(IF(C2703&gt;764.99,C2703^3*3486.59308-C2703^2*7860012.00812+C2703*5908819377.96283-1481278321001.59,IF(C2703&gt;752.99,C2703^3*3588.471445-C2703^2*8028757.56264+C2703*5988077680.84934-1488767378546.26,C2703^3*899.851852-C2703^2*1969009.674601+C2703*1435480406.01138-348666163343.76))))-$E$1</f>
        <v>148979041.172119</v>
      </c>
      <c r="E2703" s="47" t="n">
        <f aca="false">D2703*100/$E$2</f>
        <v>100</v>
      </c>
      <c r="G2703" s="41" t="n">
        <f aca="false">[3]Plan1!$C2698</f>
        <v>0</v>
      </c>
      <c r="H2703" s="41" t="n">
        <f aca="false">$J$5 + G2703</f>
        <v>760</v>
      </c>
      <c r="I2703" s="47" t="n">
        <f aca="false">IF(H2703&gt;$J$5,$J$2+$J$1,(IF(H2703&gt;739.99,H2703^3*2498.244218-H2703^2*5471052.355142+H2703*3994605728.77515-972400879260.135,H2703^3*1396.138889-H2703^2*3002770.071427+H2703*2152080038.43115-513963640099.415)))-$J$1</f>
        <v>87942447.7277832</v>
      </c>
      <c r="J2703" s="47" t="n">
        <f aca="false">I2703*100/$J$2</f>
        <v>99.9999999974793</v>
      </c>
      <c r="L2703" s="41" t="n">
        <f aca="false">[4]Plan1!$C2698</f>
        <v>-1.19</v>
      </c>
      <c r="M2703" s="41" t="n">
        <f aca="false">$O$5 + L2703</f>
        <v>837.59</v>
      </c>
      <c r="N2703" s="47" t="n">
        <f aca="false">IF(M2703&gt;$O$5,$O$2+$O$1,(M2703^3*3270.5936-M2703^2*8015778.389801+M2703*6549018422.82398-1783686174686.87))-$O$1</f>
        <v>33236907.1767578</v>
      </c>
      <c r="O2703" s="41" t="n">
        <f aca="false">N2703*100/$O$2</f>
        <v>85.0334351950697</v>
      </c>
      <c r="R2703" s="47" t="n">
        <f aca="false">SUM(D2703,I2703,N2703)</f>
        <v>270158396.07666</v>
      </c>
      <c r="S2703" s="41" t="n">
        <f aca="false">R2703*100/$R$2</f>
        <v>97.8805128986314</v>
      </c>
      <c r="U2703" s="41" t="n">
        <f aca="false">[1]Plan1!$B2698</f>
        <v>18.86</v>
      </c>
    </row>
    <row r="2704" customFormat="false" ht="15" hidden="false" customHeight="false" outlineLevel="0" collapsed="false">
      <c r="A2704" s="46" t="n">
        <v>44702</v>
      </c>
      <c r="B2704" s="41" t="n">
        <f aca="false">[2]Plan1!$C2699</f>
        <v>0</v>
      </c>
      <c r="C2704" s="41" t="n">
        <f aca="false">$E$5 + B2704</f>
        <v>781</v>
      </c>
      <c r="D2704" s="47" t="n">
        <f aca="false">IF(C2704&gt;$E$5,$E$2+$E$1,(IF(C2704&gt;764.99,C2704^3*3486.59308-C2704^2*7860012.00812+C2704*5908819377.96283-1481278321001.59,IF(C2704&gt;752.99,C2704^3*3588.471445-C2704^2*8028757.56264+C2704*5988077680.84934-1488767378546.26,C2704^3*899.851852-C2704^2*1969009.674601+C2704*1435480406.01138-348666163343.76))))-$E$1</f>
        <v>148979041.172119</v>
      </c>
      <c r="E2704" s="47" t="n">
        <f aca="false">D2704*100/$E$2</f>
        <v>100</v>
      </c>
      <c r="G2704" s="41" t="n">
        <f aca="false">[3]Plan1!$C2699</f>
        <v>0</v>
      </c>
      <c r="H2704" s="41" t="n">
        <f aca="false">$J$5 + G2704</f>
        <v>760</v>
      </c>
      <c r="I2704" s="47" t="n">
        <f aca="false">IF(H2704&gt;$J$5,$J$2+$J$1,(IF(H2704&gt;739.99,H2704^3*2498.244218-H2704^2*5471052.355142+H2704*3994605728.77515-972400879260.135,H2704^3*1396.138889-H2704^2*3002770.071427+H2704*2152080038.43115-513963640099.415)))-$J$1</f>
        <v>87942447.7277832</v>
      </c>
      <c r="J2704" s="47" t="n">
        <f aca="false">I2704*100/$J$2</f>
        <v>99.9999999974793</v>
      </c>
      <c r="L2704" s="41" t="n">
        <f aca="false">[4]Plan1!$C2699</f>
        <v>-1.2</v>
      </c>
      <c r="M2704" s="41" t="n">
        <f aca="false">$O$5 + L2704</f>
        <v>837.58</v>
      </c>
      <c r="N2704" s="47" t="n">
        <f aca="false">IF(M2704&gt;$O$5,$O$2+$O$1,(M2704^3*3270.5936-M2704^2*8015778.389801+M2704*6549018422.82398-1783686174686.87))-$O$1</f>
        <v>33190223.8017578</v>
      </c>
      <c r="O2704" s="41" t="n">
        <f aca="false">N2704*100/$O$2</f>
        <v>84.9140002632441</v>
      </c>
      <c r="R2704" s="47" t="n">
        <f aca="false">SUM(D2704,I2704,N2704)</f>
        <v>270111712.70166</v>
      </c>
      <c r="S2704" s="41" t="n">
        <f aca="false">R2704*100/$R$2</f>
        <v>97.8635991444961</v>
      </c>
      <c r="U2704" s="41" t="n">
        <f aca="false">[1]Plan1!$B2699</f>
        <v>17.64</v>
      </c>
    </row>
    <row r="2705" customFormat="false" ht="15" hidden="false" customHeight="false" outlineLevel="0" collapsed="false">
      <c r="A2705" s="46" t="n">
        <v>44703</v>
      </c>
      <c r="B2705" s="41" t="n">
        <f aca="false">[2]Plan1!$C2700</f>
        <v>0</v>
      </c>
      <c r="C2705" s="41" t="n">
        <f aca="false">$E$5 + B2705</f>
        <v>781</v>
      </c>
      <c r="D2705" s="47" t="n">
        <f aca="false">IF(C2705&gt;$E$5,$E$2+$E$1,(IF(C2705&gt;764.99,C2705^3*3486.59308-C2705^2*7860012.00812+C2705*5908819377.96283-1481278321001.59,IF(C2705&gt;752.99,C2705^3*3588.471445-C2705^2*8028757.56264+C2705*5988077680.84934-1488767378546.26,C2705^3*899.851852-C2705^2*1969009.674601+C2705*1435480406.01138-348666163343.76))))-$E$1</f>
        <v>148979041.172119</v>
      </c>
      <c r="E2705" s="47" t="n">
        <f aca="false">D2705*100/$E$2</f>
        <v>100</v>
      </c>
      <c r="G2705" s="41" t="n">
        <f aca="false">[3]Plan1!$C2700</f>
        <v>0</v>
      </c>
      <c r="H2705" s="41" t="n">
        <f aca="false">$J$5 + G2705</f>
        <v>760</v>
      </c>
      <c r="I2705" s="47" t="n">
        <f aca="false">IF(H2705&gt;$J$5,$J$2+$J$1,(IF(H2705&gt;739.99,H2705^3*2498.244218-H2705^2*5471052.355142+H2705*3994605728.77515-972400879260.135,H2705^3*1396.138889-H2705^2*3002770.071427+H2705*2152080038.43115-513963640099.415)))-$J$1</f>
        <v>87942447.7277832</v>
      </c>
      <c r="J2705" s="47" t="n">
        <f aca="false">I2705*100/$J$2</f>
        <v>99.9999999974793</v>
      </c>
      <c r="L2705" s="41" t="n">
        <f aca="false">[4]Plan1!$C2700</f>
        <v>-1.24</v>
      </c>
      <c r="M2705" s="41" t="n">
        <f aca="false">$O$5 + L2705</f>
        <v>837.54</v>
      </c>
      <c r="N2705" s="47" t="n">
        <f aca="false">IF(M2705&gt;$O$5,$O$2+$O$1,(M2705^3*3270.5936-M2705^2*8015778.389801+M2705*6549018422.82398-1783686174686.87))-$O$1</f>
        <v>33003894.8466797</v>
      </c>
      <c r="O2705" s="41" t="n">
        <f aca="false">N2705*100/$O$2</f>
        <v>84.437295525275</v>
      </c>
      <c r="R2705" s="47" t="n">
        <f aca="false">SUM(D2705,I2705,N2705)</f>
        <v>269925383.746582</v>
      </c>
      <c r="S2705" s="41" t="n">
        <f aca="false">R2705*100/$R$2</f>
        <v>97.7960906977634</v>
      </c>
      <c r="U2705" s="41" t="n">
        <f aca="false">[1]Plan1!$B2700</f>
        <v>17.15</v>
      </c>
    </row>
    <row r="2706" customFormat="false" ht="15" hidden="false" customHeight="false" outlineLevel="0" collapsed="false">
      <c r="A2706" s="46" t="n">
        <v>44704</v>
      </c>
      <c r="B2706" s="41" t="n">
        <f aca="false">[2]Plan1!$C2701</f>
        <v>0</v>
      </c>
      <c r="C2706" s="41" t="n">
        <f aca="false">$E$5 + B2706</f>
        <v>781</v>
      </c>
      <c r="D2706" s="47" t="n">
        <f aca="false">IF(C2706&gt;$E$5,$E$2+$E$1,(IF(C2706&gt;764.99,C2706^3*3486.59308-C2706^2*7860012.00812+C2706*5908819377.96283-1481278321001.59,IF(C2706&gt;752.99,C2706^3*3588.471445-C2706^2*8028757.56264+C2706*5988077680.84934-1488767378546.26,C2706^3*899.851852-C2706^2*1969009.674601+C2706*1435480406.01138-348666163343.76))))-$E$1</f>
        <v>148979041.172119</v>
      </c>
      <c r="E2706" s="47" t="n">
        <f aca="false">D2706*100/$E$2</f>
        <v>100</v>
      </c>
      <c r="G2706" s="41" t="n">
        <f aca="false">[3]Plan1!$C2701</f>
        <v>0</v>
      </c>
      <c r="H2706" s="41" t="n">
        <f aca="false">$J$5 + G2706</f>
        <v>760</v>
      </c>
      <c r="I2706" s="47" t="n">
        <f aca="false">IF(H2706&gt;$J$5,$J$2+$J$1,(IF(H2706&gt;739.99,H2706^3*2498.244218-H2706^2*5471052.355142+H2706*3994605728.77515-972400879260.135,H2706^3*1396.138889-H2706^2*3002770.071427+H2706*2152080038.43115-513963640099.415)))-$J$1</f>
        <v>87942447.7277832</v>
      </c>
      <c r="J2706" s="47" t="n">
        <f aca="false">I2706*100/$J$2</f>
        <v>99.9999999974793</v>
      </c>
      <c r="L2706" s="41" t="n">
        <f aca="false">[4]Plan1!$C2701</f>
        <v>-1.25</v>
      </c>
      <c r="M2706" s="41" t="n">
        <f aca="false">$O$5 + L2706</f>
        <v>837.53</v>
      </c>
      <c r="N2706" s="47" t="n">
        <f aca="false">IF(M2706&gt;$O$5,$O$2+$O$1,(M2706^3*3270.5936-M2706^2*8015778.389801+M2706*6549018422.82398-1783686174686.87))-$O$1</f>
        <v>32957413.6484375</v>
      </c>
      <c r="O2706" s="41" t="n">
        <f aca="false">N2706*100/$O$2</f>
        <v>84.3183778432688</v>
      </c>
      <c r="R2706" s="47" t="n">
        <f aca="false">SUM(D2706,I2706,N2706)</f>
        <v>269878902.54834</v>
      </c>
      <c r="S2706" s="41" t="n">
        <f aca="false">R2706*100/$R$2</f>
        <v>97.7792501938585</v>
      </c>
      <c r="U2706" s="41" t="n">
        <f aca="false">[1]Plan1!$B2701</f>
        <v>17.88</v>
      </c>
    </row>
    <row r="2707" customFormat="false" ht="15" hidden="false" customHeight="false" outlineLevel="0" collapsed="false">
      <c r="A2707" s="46" t="n">
        <v>44705</v>
      </c>
      <c r="B2707" s="41" t="n">
        <f aca="false">[2]Plan1!$C2702</f>
        <v>0</v>
      </c>
      <c r="C2707" s="41" t="n">
        <f aca="false">$E$5 + B2707</f>
        <v>781</v>
      </c>
      <c r="D2707" s="47" t="n">
        <f aca="false">IF(C2707&gt;$E$5,$E$2+$E$1,(IF(C2707&gt;764.99,C2707^3*3486.59308-C2707^2*7860012.00812+C2707*5908819377.96283-1481278321001.59,IF(C2707&gt;752.99,C2707^3*3588.471445-C2707^2*8028757.56264+C2707*5988077680.84934-1488767378546.26,C2707^3*899.851852-C2707^2*1969009.674601+C2707*1435480406.01138-348666163343.76))))-$E$1</f>
        <v>148979041.172119</v>
      </c>
      <c r="E2707" s="47" t="n">
        <f aca="false">D2707*100/$E$2</f>
        <v>100</v>
      </c>
      <c r="G2707" s="41" t="n">
        <f aca="false">[3]Plan1!$C2702</f>
        <v>0</v>
      </c>
      <c r="H2707" s="41" t="n">
        <f aca="false">$J$5 + G2707</f>
        <v>760</v>
      </c>
      <c r="I2707" s="47" t="n">
        <f aca="false">IF(H2707&gt;$J$5,$J$2+$J$1,(IF(H2707&gt;739.99,H2707^3*2498.244218-H2707^2*5471052.355142+H2707*3994605728.77515-972400879260.135,H2707^3*1396.138889-H2707^2*3002770.071427+H2707*2152080038.43115-513963640099.415)))-$J$1</f>
        <v>87942447.7277832</v>
      </c>
      <c r="J2707" s="47" t="n">
        <f aca="false">I2707*100/$J$2</f>
        <v>99.9999999974793</v>
      </c>
      <c r="L2707" s="41" t="n">
        <f aca="false">[4]Plan1!$C2702</f>
        <v>-1.26</v>
      </c>
      <c r="M2707" s="41" t="n">
        <f aca="false">$O$5 + L2707</f>
        <v>837.52</v>
      </c>
      <c r="N2707" s="47" t="n">
        <f aca="false">IF(M2707&gt;$O$5,$O$2+$O$1,(M2707^3*3270.5936-M2707^2*8015778.389801+M2707*6549018422.82398-1783686174686.87))-$O$1</f>
        <v>32910972.8251953</v>
      </c>
      <c r="O2707" s="41" t="n">
        <f aca="false">N2707*100/$O$2</f>
        <v>84.1995634568227</v>
      </c>
      <c r="R2707" s="47" t="n">
        <f aca="false">SUM(D2707,I2707,N2707)</f>
        <v>269832461.725098</v>
      </c>
      <c r="S2707" s="41" t="n">
        <f aca="false">R2707*100/$R$2</f>
        <v>97.7624243181337</v>
      </c>
      <c r="U2707" s="41" t="n">
        <f aca="false">[1]Plan1!$B2702</f>
        <v>15.97</v>
      </c>
    </row>
    <row r="2708" customFormat="false" ht="15" hidden="false" customHeight="false" outlineLevel="0" collapsed="false">
      <c r="A2708" s="46" t="n">
        <v>44706</v>
      </c>
      <c r="B2708" s="41" t="n">
        <f aca="false">[2]Plan1!$C2703</f>
        <v>0</v>
      </c>
      <c r="C2708" s="41" t="n">
        <f aca="false">$E$5 + B2708</f>
        <v>781</v>
      </c>
      <c r="D2708" s="47" t="n">
        <f aca="false">IF(C2708&gt;$E$5,$E$2+$E$1,(IF(C2708&gt;764.99,C2708^3*3486.59308-C2708^2*7860012.00812+C2708*5908819377.96283-1481278321001.59,IF(C2708&gt;752.99,C2708^3*3588.471445-C2708^2*8028757.56264+C2708*5988077680.84934-1488767378546.26,C2708^3*899.851852-C2708^2*1969009.674601+C2708*1435480406.01138-348666163343.76))))-$E$1</f>
        <v>148979041.172119</v>
      </c>
      <c r="E2708" s="47" t="n">
        <f aca="false">D2708*100/$E$2</f>
        <v>100</v>
      </c>
      <c r="G2708" s="41" t="n">
        <f aca="false">[3]Plan1!$C2703</f>
        <v>0</v>
      </c>
      <c r="H2708" s="41" t="n">
        <f aca="false">$J$5 + G2708</f>
        <v>760</v>
      </c>
      <c r="I2708" s="47" t="n">
        <f aca="false">IF(H2708&gt;$J$5,$J$2+$J$1,(IF(H2708&gt;739.99,H2708^3*2498.244218-H2708^2*5471052.355142+H2708*3994605728.77515-972400879260.135,H2708^3*1396.138889-H2708^2*3002770.071427+H2708*2152080038.43115-513963640099.415)))-$J$1</f>
        <v>87942447.7277832</v>
      </c>
      <c r="J2708" s="47" t="n">
        <f aca="false">I2708*100/$J$2</f>
        <v>99.9999999974793</v>
      </c>
      <c r="L2708" s="41" t="n">
        <f aca="false">[4]Plan1!$C2703</f>
        <v>-1.28</v>
      </c>
      <c r="M2708" s="41" t="n">
        <f aca="false">$O$5 + L2708</f>
        <v>837.5</v>
      </c>
      <c r="N2708" s="47" t="n">
        <f aca="false">IF(M2708&gt;$O$5,$O$2+$O$1,(M2708^3*3270.5936-M2708^2*8015778.389801+M2708*6549018422.82398-1783686174686.87))-$O$1</f>
        <v>32818212.2314453</v>
      </c>
      <c r="O2708" s="41" t="n">
        <f aca="false">N2708*100/$O$2</f>
        <v>83.9622443857266</v>
      </c>
      <c r="R2708" s="47" t="n">
        <f aca="false">SUM(D2708,I2708,N2708)</f>
        <v>269739701.131348</v>
      </c>
      <c r="S2708" s="41" t="n">
        <f aca="false">R2708*100/$R$2</f>
        <v>97.7288164250425</v>
      </c>
      <c r="U2708" s="41" t="n">
        <f aca="false">[1]Plan1!$B2703</f>
        <v>16.91</v>
      </c>
    </row>
    <row r="2709" customFormat="false" ht="15" hidden="false" customHeight="false" outlineLevel="0" collapsed="false">
      <c r="A2709" s="46" t="n">
        <v>44707</v>
      </c>
      <c r="B2709" s="41" t="n">
        <f aca="false">[2]Plan1!$C2704</f>
        <v>0</v>
      </c>
      <c r="C2709" s="41" t="n">
        <f aca="false">$E$5 + B2709</f>
        <v>781</v>
      </c>
      <c r="D2709" s="47" t="n">
        <f aca="false">IF(C2709&gt;$E$5,$E$2+$E$1,(IF(C2709&gt;764.99,C2709^3*3486.59308-C2709^2*7860012.00812+C2709*5908819377.96283-1481278321001.59,IF(C2709&gt;752.99,C2709^3*3588.471445-C2709^2*8028757.56264+C2709*5988077680.84934-1488767378546.26,C2709^3*899.851852-C2709^2*1969009.674601+C2709*1435480406.01138-348666163343.76))))-$E$1</f>
        <v>148979041.172119</v>
      </c>
      <c r="E2709" s="47" t="n">
        <f aca="false">D2709*100/$E$2</f>
        <v>100</v>
      </c>
      <c r="G2709" s="41" t="n">
        <f aca="false">[3]Plan1!$C2704</f>
        <v>0</v>
      </c>
      <c r="H2709" s="41" t="n">
        <f aca="false">$J$5 + G2709</f>
        <v>760</v>
      </c>
      <c r="I2709" s="47" t="n">
        <f aca="false">IF(H2709&gt;$J$5,$J$2+$J$1,(IF(H2709&gt;739.99,H2709^3*2498.244218-H2709^2*5471052.355142+H2709*3994605728.77515-972400879260.135,H2709^3*1396.138889-H2709^2*3002770.071427+H2709*2152080038.43115-513963640099.415)))-$J$1</f>
        <v>87942447.7277832</v>
      </c>
      <c r="J2709" s="47" t="n">
        <f aca="false">I2709*100/$J$2</f>
        <v>99.9999999974793</v>
      </c>
      <c r="L2709" s="41" t="n">
        <f aca="false">[4]Plan1!$C2704</f>
        <v>-1.3</v>
      </c>
      <c r="M2709" s="41" t="n">
        <f aca="false">$O$5 + L2709</f>
        <v>837.48</v>
      </c>
      <c r="N2709" s="47" t="n">
        <f aca="false">IF(M2709&gt;$O$5,$O$2+$O$1,(M2709^3*3270.5936-M2709^2*8015778.389801+M2709*6549018422.82398-1783686174686.87))-$O$1</f>
        <v>32725612.90625</v>
      </c>
      <c r="O2709" s="41" t="n">
        <f aca="false">N2709*100/$O$2</f>
        <v>83.7253379047406</v>
      </c>
      <c r="R2709" s="47" t="n">
        <f aca="false">SUM(D2709,I2709,N2709)</f>
        <v>269647101.806152</v>
      </c>
      <c r="S2709" s="41" t="n">
        <f aca="false">R2709*100/$R$2</f>
        <v>97.6952669608178</v>
      </c>
      <c r="U2709" s="41" t="n">
        <f aca="false">[1]Plan1!$B2704</f>
        <v>17.39</v>
      </c>
    </row>
    <row r="2710" customFormat="false" ht="15" hidden="false" customHeight="false" outlineLevel="0" collapsed="false">
      <c r="A2710" s="46" t="n">
        <v>44708</v>
      </c>
      <c r="B2710" s="41" t="n">
        <f aca="false">[2]Plan1!$C2705</f>
        <v>0</v>
      </c>
      <c r="C2710" s="41" t="n">
        <f aca="false">$E$5 + B2710</f>
        <v>781</v>
      </c>
      <c r="D2710" s="47" t="n">
        <f aca="false">IF(C2710&gt;$E$5,$E$2+$E$1,(IF(C2710&gt;764.99,C2710^3*3486.59308-C2710^2*7860012.00812+C2710*5908819377.96283-1481278321001.59,IF(C2710&gt;752.99,C2710^3*3588.471445-C2710^2*8028757.56264+C2710*5988077680.84934-1488767378546.26,C2710^3*899.851852-C2710^2*1969009.674601+C2710*1435480406.01138-348666163343.76))))-$E$1</f>
        <v>148979041.172119</v>
      </c>
      <c r="E2710" s="47" t="n">
        <f aca="false">D2710*100/$E$2</f>
        <v>100</v>
      </c>
      <c r="G2710" s="41" t="n">
        <f aca="false">[3]Plan1!$C2705</f>
        <v>0</v>
      </c>
      <c r="H2710" s="41" t="n">
        <f aca="false">$J$5 + G2710</f>
        <v>760</v>
      </c>
      <c r="I2710" s="47" t="n">
        <f aca="false">IF(H2710&gt;$J$5,$J$2+$J$1,(IF(H2710&gt;739.99,H2710^3*2498.244218-H2710^2*5471052.355142+H2710*3994605728.77515-972400879260.135,H2710^3*1396.138889-H2710^2*3002770.071427+H2710*2152080038.43115-513963640099.415)))-$J$1</f>
        <v>87942447.7277832</v>
      </c>
      <c r="J2710" s="47" t="n">
        <f aca="false">I2710*100/$J$2</f>
        <v>99.9999999974793</v>
      </c>
      <c r="L2710" s="41" t="n">
        <f aca="false">[4]Plan1!$C2705</f>
        <v>-1.3</v>
      </c>
      <c r="M2710" s="41" t="n">
        <f aca="false">$O$5 + L2710</f>
        <v>837.48</v>
      </c>
      <c r="N2710" s="47" t="n">
        <f aca="false">IF(M2710&gt;$O$5,$O$2+$O$1,(M2710^3*3270.5936-M2710^2*8015778.389801+M2710*6549018422.82398-1783686174686.87))-$O$1</f>
        <v>32725612.90625</v>
      </c>
      <c r="O2710" s="41" t="n">
        <f aca="false">N2710*100/$O$2</f>
        <v>83.7253379047406</v>
      </c>
      <c r="R2710" s="47" t="n">
        <f aca="false">SUM(D2710,I2710,N2710)</f>
        <v>269647101.806152</v>
      </c>
      <c r="S2710" s="41" t="n">
        <f aca="false">R2710*100/$R$2</f>
        <v>97.6952669608178</v>
      </c>
      <c r="U2710" s="41" t="n">
        <f aca="false">[1]Plan1!$B2705</f>
        <v>16.67</v>
      </c>
    </row>
    <row r="2711" customFormat="false" ht="15" hidden="false" customHeight="false" outlineLevel="0" collapsed="false">
      <c r="A2711" s="46" t="n">
        <v>44709</v>
      </c>
      <c r="B2711" s="41" t="n">
        <f aca="false">[2]Plan1!$C2706</f>
        <v>0</v>
      </c>
      <c r="C2711" s="41" t="n">
        <f aca="false">$E$5 + B2711</f>
        <v>781</v>
      </c>
      <c r="D2711" s="47" t="n">
        <f aca="false">IF(C2711&gt;$E$5,$E$2+$E$1,(IF(C2711&gt;764.99,C2711^3*3486.59308-C2711^2*7860012.00812+C2711*5908819377.96283-1481278321001.59,IF(C2711&gt;752.99,C2711^3*3588.471445-C2711^2*8028757.56264+C2711*5988077680.84934-1488767378546.26,C2711^3*899.851852-C2711^2*1969009.674601+C2711*1435480406.01138-348666163343.76))))-$E$1</f>
        <v>148979041.172119</v>
      </c>
      <c r="E2711" s="47" t="n">
        <f aca="false">D2711*100/$E$2</f>
        <v>100</v>
      </c>
      <c r="G2711" s="41" t="n">
        <f aca="false">[3]Plan1!$C2706</f>
        <v>0</v>
      </c>
      <c r="H2711" s="41" t="n">
        <f aca="false">$J$5 + G2711</f>
        <v>760</v>
      </c>
      <c r="I2711" s="47" t="n">
        <f aca="false">IF(H2711&gt;$J$5,$J$2+$J$1,(IF(H2711&gt;739.99,H2711^3*2498.244218-H2711^2*5471052.355142+H2711*3994605728.77515-972400879260.135,H2711^3*1396.138889-H2711^2*3002770.071427+H2711*2152080038.43115-513963640099.415)))-$J$1</f>
        <v>87942447.7277832</v>
      </c>
      <c r="J2711" s="47" t="n">
        <f aca="false">I2711*100/$J$2</f>
        <v>99.9999999974793</v>
      </c>
      <c r="L2711" s="41" t="n">
        <f aca="false">[4]Plan1!$C2706</f>
        <v>-1.32</v>
      </c>
      <c r="M2711" s="41" t="n">
        <f aca="false">$O$5 + L2711</f>
        <v>837.46</v>
      </c>
      <c r="N2711" s="47" t="n">
        <f aca="false">IF(M2711&gt;$O$5,$O$2+$O$1,(M2711^3*3270.5936-M2711^2*8015778.389801+M2711*6549018422.82398-1783686174686.87))-$O$1</f>
        <v>32633174.6962891</v>
      </c>
      <c r="O2711" s="41" t="n">
        <f aca="false">N2711*100/$O$2</f>
        <v>83.4888436216096</v>
      </c>
      <c r="R2711" s="47" t="n">
        <f aca="false">SUM(D2711,I2711,N2711)</f>
        <v>269554663.596191</v>
      </c>
      <c r="S2711" s="41" t="n">
        <f aca="false">R2711*100/$R$2</f>
        <v>97.6617758699104</v>
      </c>
      <c r="U2711" s="41" t="n">
        <f aca="false">[1]Plan1!$B2706</f>
        <v>15.04</v>
      </c>
    </row>
    <row r="2712" customFormat="false" ht="15" hidden="false" customHeight="false" outlineLevel="0" collapsed="false">
      <c r="A2712" s="46" t="n">
        <v>44710</v>
      </c>
      <c r="B2712" s="41" t="n">
        <f aca="false">[2]Plan1!$C2707</f>
        <v>0</v>
      </c>
      <c r="C2712" s="41" t="n">
        <f aca="false">$E$5 + B2712</f>
        <v>781</v>
      </c>
      <c r="D2712" s="47" t="n">
        <f aca="false">IF(C2712&gt;$E$5,$E$2+$E$1,(IF(C2712&gt;764.99,C2712^3*3486.59308-C2712^2*7860012.00812+C2712*5908819377.96283-1481278321001.59,IF(C2712&gt;752.99,C2712^3*3588.471445-C2712^2*8028757.56264+C2712*5988077680.84934-1488767378546.26,C2712^3*899.851852-C2712^2*1969009.674601+C2712*1435480406.01138-348666163343.76))))-$E$1</f>
        <v>148979041.172119</v>
      </c>
      <c r="E2712" s="47" t="n">
        <f aca="false">D2712*100/$E$2</f>
        <v>100</v>
      </c>
      <c r="G2712" s="41" t="n">
        <f aca="false">[3]Plan1!$C2707</f>
        <v>0</v>
      </c>
      <c r="H2712" s="41" t="n">
        <f aca="false">$J$5 + G2712</f>
        <v>760</v>
      </c>
      <c r="I2712" s="47" t="n">
        <f aca="false">IF(H2712&gt;$J$5,$J$2+$J$1,(IF(H2712&gt;739.99,H2712^3*2498.244218-H2712^2*5471052.355142+H2712*3994605728.77515-972400879260.135,H2712^3*1396.138889-H2712^2*3002770.071427+H2712*2152080038.43115-513963640099.415)))-$J$1</f>
        <v>87942447.7277832</v>
      </c>
      <c r="J2712" s="47" t="n">
        <f aca="false">I2712*100/$J$2</f>
        <v>99.9999999974793</v>
      </c>
      <c r="L2712" s="41" t="n">
        <f aca="false">[4]Plan1!$C2707</f>
        <v>-1.33</v>
      </c>
      <c r="M2712" s="41" t="n">
        <f aca="false">$O$5 + L2712</f>
        <v>837.45</v>
      </c>
      <c r="N2712" s="47" t="n">
        <f aca="false">IF(M2712&gt;$O$5,$O$2+$O$1,(M2712^3*3270.5936-M2712^2*8015778.389801+M2712*6549018422.82398-1783686174686.87))-$O$1</f>
        <v>32587015.9580078</v>
      </c>
      <c r="O2712" s="41" t="n">
        <f aca="false">N2712*100/$O$2</f>
        <v>83.3707509224468</v>
      </c>
      <c r="R2712" s="47" t="n">
        <f aca="false">SUM(D2712,I2712,N2712)</f>
        <v>269508504.85791</v>
      </c>
      <c r="S2712" s="41" t="n">
        <f aca="false">R2712*100/$R$2</f>
        <v>97.6450521957869</v>
      </c>
      <c r="U2712" s="41" t="n">
        <f aca="false">[1]Plan1!$B2707</f>
        <v>15.97</v>
      </c>
    </row>
    <row r="2713" customFormat="false" ht="15" hidden="false" customHeight="false" outlineLevel="0" collapsed="false">
      <c r="A2713" s="46" t="n">
        <v>44711</v>
      </c>
      <c r="B2713" s="41" t="n">
        <f aca="false">[2]Plan1!$C2708</f>
        <v>0</v>
      </c>
      <c r="C2713" s="41" t="n">
        <f aca="false">$E$5 + B2713</f>
        <v>781</v>
      </c>
      <c r="D2713" s="47" t="n">
        <f aca="false">IF(C2713&gt;$E$5,$E$2+$E$1,(IF(C2713&gt;764.99,C2713^3*3486.59308-C2713^2*7860012.00812+C2713*5908819377.96283-1481278321001.59,IF(C2713&gt;752.99,C2713^3*3588.471445-C2713^2*8028757.56264+C2713*5988077680.84934-1488767378546.26,C2713^3*899.851852-C2713^2*1969009.674601+C2713*1435480406.01138-348666163343.76))))-$E$1</f>
        <v>148979041.172119</v>
      </c>
      <c r="E2713" s="47" t="n">
        <f aca="false">D2713*100/$E$2</f>
        <v>100</v>
      </c>
      <c r="G2713" s="41" t="n">
        <f aca="false">[3]Plan1!$C2708</f>
        <v>0</v>
      </c>
      <c r="H2713" s="41" t="n">
        <f aca="false">$J$5 + G2713</f>
        <v>760</v>
      </c>
      <c r="I2713" s="47" t="n">
        <f aca="false">IF(H2713&gt;$J$5,$J$2+$J$1,(IF(H2713&gt;739.99,H2713^3*2498.244218-H2713^2*5471052.355142+H2713*3994605728.77515-972400879260.135,H2713^3*1396.138889-H2713^2*3002770.071427+H2713*2152080038.43115-513963640099.415)))-$J$1</f>
        <v>87942447.7277832</v>
      </c>
      <c r="J2713" s="47" t="n">
        <f aca="false">I2713*100/$J$2</f>
        <v>99.9999999974793</v>
      </c>
      <c r="L2713" s="41" t="n">
        <f aca="false">[4]Plan1!$C2708</f>
        <v>-1.35</v>
      </c>
      <c r="M2713" s="41" t="n">
        <f aca="false">$O$5 + L2713</f>
        <v>837.43</v>
      </c>
      <c r="N2713" s="47" t="n">
        <f aca="false">IF(M2713&gt;$O$5,$O$2+$O$1,(M2713^3*3270.5936-M2713^2*8015778.389801+M2713*6549018422.82398-1783686174686.87))-$O$1</f>
        <v>32494819.1230469</v>
      </c>
      <c r="O2713" s="41" t="n">
        <f aca="false">N2713*100/$O$2</f>
        <v>83.1348741740734</v>
      </c>
      <c r="R2713" s="47" t="n">
        <f aca="false">SUM(D2713,I2713,N2713)</f>
        <v>269416308.022949</v>
      </c>
      <c r="S2713" s="41" t="n">
        <f aca="false">R2713*100/$R$2</f>
        <v>97.6116485569414</v>
      </c>
      <c r="U2713" s="41" t="n">
        <f aca="false">[1]Plan1!$B2708</f>
        <v>14.58</v>
      </c>
    </row>
    <row r="2714" customFormat="false" ht="15" hidden="false" customHeight="false" outlineLevel="0" collapsed="false">
      <c r="A2714" s="46" t="n">
        <v>44712</v>
      </c>
      <c r="B2714" s="41" t="n">
        <f aca="false">[2]Plan1!$C2709</f>
        <v>0</v>
      </c>
      <c r="C2714" s="41" t="n">
        <f aca="false">$E$5 + B2714</f>
        <v>781</v>
      </c>
      <c r="D2714" s="47" t="n">
        <f aca="false">IF(C2714&gt;$E$5,$E$2+$E$1,(IF(C2714&gt;764.99,C2714^3*3486.59308-C2714^2*7860012.00812+C2714*5908819377.96283-1481278321001.59,IF(C2714&gt;752.99,C2714^3*3588.471445-C2714^2*8028757.56264+C2714*5988077680.84934-1488767378546.26,C2714^3*899.851852-C2714^2*1969009.674601+C2714*1435480406.01138-348666163343.76))))-$E$1</f>
        <v>148979041.172119</v>
      </c>
      <c r="E2714" s="47" t="n">
        <f aca="false">D2714*100/$E$2</f>
        <v>100</v>
      </c>
      <c r="G2714" s="41" t="n">
        <f aca="false">[3]Plan1!$C2709</f>
        <v>0</v>
      </c>
      <c r="H2714" s="41" t="n">
        <f aca="false">$J$5 + G2714</f>
        <v>760</v>
      </c>
      <c r="I2714" s="47" t="n">
        <f aca="false">IF(H2714&gt;$J$5,$J$2+$J$1,(IF(H2714&gt;739.99,H2714^3*2498.244218-H2714^2*5471052.355142+H2714*3994605728.77515-972400879260.135,H2714^3*1396.138889-H2714^2*3002770.071427+H2714*2152080038.43115-513963640099.415)))-$J$1</f>
        <v>87942447.7277832</v>
      </c>
      <c r="J2714" s="47" t="n">
        <f aca="false">I2714*100/$J$2</f>
        <v>99.9999999974793</v>
      </c>
      <c r="L2714" s="41" t="n">
        <f aca="false">[4]Plan1!$C2709</f>
        <v>-1.36</v>
      </c>
      <c r="M2714" s="41" t="n">
        <f aca="false">$O$5 + L2714</f>
        <v>837.42</v>
      </c>
      <c r="N2714" s="47" t="n">
        <f aca="false">IF(M2714&gt;$O$5,$O$2+$O$1,(M2714^3*3270.5936-M2714^2*8015778.389801+M2714*6549018422.82398-1783686174686.87))-$O$1</f>
        <v>32448780.9873047</v>
      </c>
      <c r="O2714" s="41" t="n">
        <f aca="false">N2714*100/$O$2</f>
        <v>83.0170900249251</v>
      </c>
      <c r="R2714" s="47" t="n">
        <f aca="false">SUM(D2714,I2714,N2714)</f>
        <v>269370269.887207</v>
      </c>
      <c r="S2714" s="41" t="n">
        <f aca="false">R2714*100/$R$2</f>
        <v>97.5949685780669</v>
      </c>
      <c r="U2714" s="41" t="n">
        <f aca="false">[1]Plan1!$B2709</f>
        <v>14.81</v>
      </c>
    </row>
    <row r="2715" customFormat="false" ht="15" hidden="false" customHeight="false" outlineLevel="0" collapsed="false">
      <c r="A2715" s="46" t="n">
        <v>44713</v>
      </c>
      <c r="B2715" s="41" t="n">
        <f aca="false">[2]Plan1!$C2710</f>
        <v>0</v>
      </c>
      <c r="C2715" s="41" t="n">
        <f aca="false">$E$5 + B2715</f>
        <v>781</v>
      </c>
      <c r="D2715" s="47" t="n">
        <f aca="false">IF(C2715&gt;$E$5,$E$2+$E$1,(IF(C2715&gt;764.99,C2715^3*3486.59308-C2715^2*7860012.00812+C2715*5908819377.96283-1481278321001.59,IF(C2715&gt;752.99,C2715^3*3588.471445-C2715^2*8028757.56264+C2715*5988077680.84934-1488767378546.26,C2715^3*899.851852-C2715^2*1969009.674601+C2715*1435480406.01138-348666163343.76))))-$E$1</f>
        <v>148979041.172119</v>
      </c>
      <c r="E2715" s="47" t="n">
        <f aca="false">D2715*100/$E$2</f>
        <v>100</v>
      </c>
      <c r="G2715" s="41" t="n">
        <f aca="false">[3]Plan1!$C2710</f>
        <v>0</v>
      </c>
      <c r="H2715" s="41" t="n">
        <f aca="false">$J$5 + G2715</f>
        <v>760</v>
      </c>
      <c r="I2715" s="47" t="n">
        <f aca="false">IF(H2715&gt;$J$5,$J$2+$J$1,(IF(H2715&gt;739.99,H2715^3*2498.244218-H2715^2*5471052.355142+H2715*3994605728.77515-972400879260.135,H2715^3*1396.138889-H2715^2*3002770.071427+H2715*2152080038.43115-513963640099.415)))-$J$1</f>
        <v>87942447.7277832</v>
      </c>
      <c r="J2715" s="47" t="n">
        <f aca="false">I2715*100/$J$2</f>
        <v>99.9999999974793</v>
      </c>
      <c r="L2715" s="41" t="n">
        <f aca="false">[4]Plan1!$C2710</f>
        <v>-1.4</v>
      </c>
      <c r="M2715" s="41" t="n">
        <f aca="false">$O$5 + L2715</f>
        <v>837.38</v>
      </c>
      <c r="N2715" s="47" t="n">
        <f aca="false">IF(M2715&gt;$O$5,$O$2+$O$1,(M2715^3*3270.5936-M2715^2*8015778.389801+M2715*6549018422.82398-1783686174686.87))-$O$1</f>
        <v>32265029.8476563</v>
      </c>
      <c r="O2715" s="41" t="n">
        <f aca="false">N2715*100/$O$2</f>
        <v>82.5469803801793</v>
      </c>
      <c r="R2715" s="47" t="n">
        <f aca="false">SUM(D2715,I2715,N2715)</f>
        <v>269186518.747559</v>
      </c>
      <c r="S2715" s="41" t="n">
        <f aca="false">R2715*100/$R$2</f>
        <v>97.5283940941504</v>
      </c>
      <c r="U2715" s="41" t="n">
        <f aca="false">[1]Plan1!$B2710</f>
        <v>14.81</v>
      </c>
    </row>
    <row r="2716" customFormat="false" ht="15" hidden="false" customHeight="false" outlineLevel="0" collapsed="false">
      <c r="A2716" s="46" t="n">
        <v>44714</v>
      </c>
      <c r="B2716" s="41" t="n">
        <f aca="false">[2]Plan1!$C2711</f>
        <v>0</v>
      </c>
      <c r="C2716" s="41" t="n">
        <f aca="false">$E$5 + B2716</f>
        <v>781</v>
      </c>
      <c r="D2716" s="47" t="n">
        <f aca="false">IF(C2716&gt;$E$5,$E$2+$E$1,(IF(C2716&gt;764.99,C2716^3*3486.59308-C2716^2*7860012.00812+C2716*5908819377.96283-1481278321001.59,IF(C2716&gt;752.99,C2716^3*3588.471445-C2716^2*8028757.56264+C2716*5988077680.84934-1488767378546.26,C2716^3*899.851852-C2716^2*1969009.674601+C2716*1435480406.01138-348666163343.76))))-$E$1</f>
        <v>148979041.172119</v>
      </c>
      <c r="E2716" s="47" t="n">
        <f aca="false">D2716*100/$E$2</f>
        <v>100</v>
      </c>
      <c r="G2716" s="41" t="n">
        <f aca="false">[3]Plan1!$C2711</f>
        <v>0</v>
      </c>
      <c r="H2716" s="41" t="n">
        <f aca="false">$J$5 + G2716</f>
        <v>760</v>
      </c>
      <c r="I2716" s="47" t="n">
        <f aca="false">IF(H2716&gt;$J$5,$J$2+$J$1,(IF(H2716&gt;739.99,H2716^3*2498.244218-H2716^2*5471052.355142+H2716*3994605728.77515-972400879260.135,H2716^3*1396.138889-H2716^2*3002770.071427+H2716*2152080038.43115-513963640099.415)))-$J$1</f>
        <v>87942447.7277832</v>
      </c>
      <c r="J2716" s="47" t="n">
        <f aca="false">I2716*100/$J$2</f>
        <v>99.9999999974793</v>
      </c>
      <c r="L2716" s="41" t="n">
        <f aca="false">[4]Plan1!$C2711</f>
        <v>-1.41</v>
      </c>
      <c r="M2716" s="41" t="n">
        <f aca="false">$O$5 + L2716</f>
        <v>837.37</v>
      </c>
      <c r="N2716" s="47" t="n">
        <f aca="false">IF(M2716&gt;$O$5,$O$2+$O$1,(M2716^3*3270.5936-M2716^2*8015778.389801+M2716*6549018422.82398-1783686174686.87))-$O$1</f>
        <v>32219192.3173828</v>
      </c>
      <c r="O2716" s="41" t="n">
        <f aca="false">N2716*100/$O$2</f>
        <v>82.4297094608582</v>
      </c>
      <c r="R2716" s="47" t="n">
        <f aca="false">SUM(D2716,I2716,N2716)</f>
        <v>269140681.217285</v>
      </c>
      <c r="S2716" s="41" t="n">
        <f aca="false">R2716*100/$R$2</f>
        <v>97.5117867962158</v>
      </c>
      <c r="U2716" s="41" t="n">
        <f aca="false">[1]Plan1!$B2711</f>
        <v>15.27</v>
      </c>
    </row>
    <row r="2717" customFormat="false" ht="15" hidden="false" customHeight="false" outlineLevel="0" collapsed="false">
      <c r="A2717" s="46" t="n">
        <v>44715</v>
      </c>
      <c r="B2717" s="41" t="n">
        <f aca="false">[2]Plan1!$C2712</f>
        <v>0</v>
      </c>
      <c r="C2717" s="41" t="n">
        <f aca="false">$E$5 + B2717</f>
        <v>781</v>
      </c>
      <c r="D2717" s="47" t="n">
        <f aca="false">IF(C2717&gt;$E$5,$E$2+$E$1,(IF(C2717&gt;764.99,C2717^3*3486.59308-C2717^2*7860012.00812+C2717*5908819377.96283-1481278321001.59,IF(C2717&gt;752.99,C2717^3*3588.471445-C2717^2*8028757.56264+C2717*5988077680.84934-1488767378546.26,C2717^3*899.851852-C2717^2*1969009.674601+C2717*1435480406.01138-348666163343.76))))-$E$1</f>
        <v>148979041.172119</v>
      </c>
      <c r="E2717" s="47" t="n">
        <f aca="false">D2717*100/$E$2</f>
        <v>100</v>
      </c>
      <c r="G2717" s="41" t="n">
        <f aca="false">[3]Plan1!$C2712</f>
        <v>0</v>
      </c>
      <c r="H2717" s="41" t="n">
        <f aca="false">$J$5 + G2717</f>
        <v>760</v>
      </c>
      <c r="I2717" s="47" t="n">
        <f aca="false">IF(H2717&gt;$J$5,$J$2+$J$1,(IF(H2717&gt;739.99,H2717^3*2498.244218-H2717^2*5471052.355142+H2717*3994605728.77515-972400879260.135,H2717^3*1396.138889-H2717^2*3002770.071427+H2717*2152080038.43115-513963640099.415)))-$J$1</f>
        <v>87942447.7277832</v>
      </c>
      <c r="J2717" s="47" t="n">
        <f aca="false">I2717*100/$J$2</f>
        <v>99.9999999974793</v>
      </c>
      <c r="L2717" s="41" t="n">
        <f aca="false">[4]Plan1!$C2712</f>
        <v>-1.41</v>
      </c>
      <c r="M2717" s="41" t="n">
        <f aca="false">$O$5 + L2717</f>
        <v>837.37</v>
      </c>
      <c r="N2717" s="47" t="n">
        <f aca="false">IF(M2717&gt;$O$5,$O$2+$O$1,(M2717^3*3270.5936-M2717^2*8015778.389801+M2717*6549018422.82398-1783686174686.87))-$O$1</f>
        <v>32219192.3173828</v>
      </c>
      <c r="O2717" s="41" t="n">
        <f aca="false">N2717*100/$O$2</f>
        <v>82.4297094608582</v>
      </c>
      <c r="R2717" s="47" t="n">
        <f aca="false">SUM(D2717,I2717,N2717)</f>
        <v>269140681.217285</v>
      </c>
      <c r="S2717" s="41" t="n">
        <f aca="false">R2717*100/$R$2</f>
        <v>97.5117867962158</v>
      </c>
      <c r="U2717" s="41" t="n">
        <f aca="false">[1]Plan1!$B2712</f>
        <v>14.81</v>
      </c>
    </row>
    <row r="2718" customFormat="false" ht="15" hidden="false" customHeight="false" outlineLevel="0" collapsed="false">
      <c r="A2718" s="46" t="n">
        <v>44716</v>
      </c>
      <c r="B2718" s="41" t="n">
        <f aca="false">[2]Plan1!$C2713</f>
        <v>0</v>
      </c>
      <c r="C2718" s="41" t="n">
        <f aca="false">$E$5 + B2718</f>
        <v>781</v>
      </c>
      <c r="D2718" s="47" t="n">
        <f aca="false">IF(C2718&gt;$E$5,$E$2+$E$1,(IF(C2718&gt;764.99,C2718^3*3486.59308-C2718^2*7860012.00812+C2718*5908819377.96283-1481278321001.59,IF(C2718&gt;752.99,C2718^3*3588.471445-C2718^2*8028757.56264+C2718*5988077680.84934-1488767378546.26,C2718^3*899.851852-C2718^2*1969009.674601+C2718*1435480406.01138-348666163343.76))))-$E$1</f>
        <v>148979041.172119</v>
      </c>
      <c r="E2718" s="47" t="n">
        <f aca="false">D2718*100/$E$2</f>
        <v>100</v>
      </c>
      <c r="G2718" s="41" t="n">
        <f aca="false">[3]Plan1!$C2713</f>
        <v>0</v>
      </c>
      <c r="H2718" s="41" t="n">
        <f aca="false">$J$5 + G2718</f>
        <v>760</v>
      </c>
      <c r="I2718" s="47" t="n">
        <f aca="false">IF(H2718&gt;$J$5,$J$2+$J$1,(IF(H2718&gt;739.99,H2718^3*2498.244218-H2718^2*5471052.355142+H2718*3994605728.77515-972400879260.135,H2718^3*1396.138889-H2718^2*3002770.071427+H2718*2152080038.43115-513963640099.415)))-$J$1</f>
        <v>87942447.7277832</v>
      </c>
      <c r="J2718" s="47" t="n">
        <f aca="false">I2718*100/$J$2</f>
        <v>99.9999999974793</v>
      </c>
      <c r="L2718" s="41" t="n">
        <f aca="false">[4]Plan1!$C2713</f>
        <v>-1.46</v>
      </c>
      <c r="M2718" s="41" t="n">
        <f aca="false">$O$5 + L2718</f>
        <v>837.32</v>
      </c>
      <c r="N2718" s="47" t="n">
        <f aca="false">IF(M2718&gt;$O$5,$O$2+$O$1,(M2718^3*3270.5936-M2718^2*8015778.389801+M2718*6549018422.82398-1783686174686.87))-$O$1</f>
        <v>31990605.2104492</v>
      </c>
      <c r="O2718" s="41" t="n">
        <f aca="false">N2718*100/$O$2</f>
        <v>81.8448912995144</v>
      </c>
      <c r="R2718" s="47" t="n">
        <f aca="false">SUM(D2718,I2718,N2718)</f>
        <v>268912094.110352</v>
      </c>
      <c r="S2718" s="41" t="n">
        <f aca="false">R2718*100/$R$2</f>
        <v>97.4289678885173</v>
      </c>
      <c r="U2718" s="41" t="n">
        <f aca="false">[1]Plan1!$B2713</f>
        <v>14.81</v>
      </c>
    </row>
    <row r="2719" customFormat="false" ht="15" hidden="false" customHeight="false" outlineLevel="0" collapsed="false">
      <c r="A2719" s="46" t="n">
        <v>44717</v>
      </c>
      <c r="B2719" s="41" t="n">
        <f aca="false">[2]Plan1!$C2714</f>
        <v>0</v>
      </c>
      <c r="C2719" s="41" t="n">
        <f aca="false">$E$5 + B2719</f>
        <v>781</v>
      </c>
      <c r="D2719" s="47" t="n">
        <f aca="false">IF(C2719&gt;$E$5,$E$2+$E$1,(IF(C2719&gt;764.99,C2719^3*3486.59308-C2719^2*7860012.00812+C2719*5908819377.96283-1481278321001.59,IF(C2719&gt;752.99,C2719^3*3588.471445-C2719^2*8028757.56264+C2719*5988077680.84934-1488767378546.26,C2719^3*899.851852-C2719^2*1969009.674601+C2719*1435480406.01138-348666163343.76))))-$E$1</f>
        <v>148979041.172119</v>
      </c>
      <c r="E2719" s="47" t="n">
        <f aca="false">D2719*100/$E$2</f>
        <v>100</v>
      </c>
      <c r="G2719" s="41" t="n">
        <f aca="false">[3]Plan1!$C2714</f>
        <v>0</v>
      </c>
      <c r="H2719" s="41" t="n">
        <f aca="false">$J$5 + G2719</f>
        <v>760</v>
      </c>
      <c r="I2719" s="47" t="n">
        <f aca="false">IF(H2719&gt;$J$5,$J$2+$J$1,(IF(H2719&gt;739.99,H2719^3*2498.244218-H2719^2*5471052.355142+H2719*3994605728.77515-972400879260.135,H2719^3*1396.138889-H2719^2*3002770.071427+H2719*2152080038.43115-513963640099.415)))-$J$1</f>
        <v>87942447.7277832</v>
      </c>
      <c r="J2719" s="47" t="n">
        <f aca="false">I2719*100/$J$2</f>
        <v>99.9999999974793</v>
      </c>
      <c r="L2719" s="41" t="n">
        <f aca="false">[4]Plan1!$C2714</f>
        <v>-1.48</v>
      </c>
      <c r="M2719" s="41" t="n">
        <f aca="false">$O$5 + L2719</f>
        <v>837.3</v>
      </c>
      <c r="N2719" s="47" t="n">
        <f aca="false">IF(M2719&gt;$O$5,$O$2+$O$1,(M2719^3*3270.5936-M2719^2*8015778.389801+M2719*6549018422.82398-1783686174686.87))-$O$1</f>
        <v>31899450.2558594</v>
      </c>
      <c r="O2719" s="41" t="n">
        <f aca="false">N2719*100/$O$2</f>
        <v>81.6116801020163</v>
      </c>
      <c r="R2719" s="47" t="n">
        <f aca="false">SUM(D2719,I2719,N2719)</f>
        <v>268820939.155762</v>
      </c>
      <c r="S2719" s="41" t="n">
        <f aca="false">R2719*100/$R$2</f>
        <v>97.3959417311293</v>
      </c>
      <c r="U2719" s="41" t="n">
        <f aca="false">[1]Plan1!$B2714</f>
        <v>15.04</v>
      </c>
    </row>
    <row r="2720" customFormat="false" ht="15" hidden="false" customHeight="false" outlineLevel="0" collapsed="false">
      <c r="A2720" s="46" t="n">
        <v>44718</v>
      </c>
      <c r="B2720" s="41" t="n">
        <f aca="false">[2]Plan1!$C2715</f>
        <v>0</v>
      </c>
      <c r="C2720" s="41" t="n">
        <f aca="false">$E$5 + B2720</f>
        <v>781</v>
      </c>
      <c r="D2720" s="47" t="n">
        <f aca="false">IF(C2720&gt;$E$5,$E$2+$E$1,(IF(C2720&gt;764.99,C2720^3*3486.59308-C2720^2*7860012.00812+C2720*5908819377.96283-1481278321001.59,IF(C2720&gt;752.99,C2720^3*3588.471445-C2720^2*8028757.56264+C2720*5988077680.84934-1488767378546.26,C2720^3*899.851852-C2720^2*1969009.674601+C2720*1435480406.01138-348666163343.76))))-$E$1</f>
        <v>148979041.172119</v>
      </c>
      <c r="E2720" s="47" t="n">
        <f aca="false">D2720*100/$E$2</f>
        <v>100</v>
      </c>
      <c r="G2720" s="41" t="n">
        <f aca="false">[3]Plan1!$C2715</f>
        <v>0</v>
      </c>
      <c r="H2720" s="41" t="n">
        <f aca="false">$J$5 + G2720</f>
        <v>760</v>
      </c>
      <c r="I2720" s="47" t="n">
        <f aca="false">IF(H2720&gt;$J$5,$J$2+$J$1,(IF(H2720&gt;739.99,H2720^3*2498.244218-H2720^2*5471052.355142+H2720*3994605728.77515-972400879260.135,H2720^3*1396.138889-H2720^2*3002770.071427+H2720*2152080038.43115-513963640099.415)))-$J$1</f>
        <v>87942447.7277832</v>
      </c>
      <c r="J2720" s="47" t="n">
        <f aca="false">I2720*100/$J$2</f>
        <v>99.9999999974793</v>
      </c>
      <c r="L2720" s="41" t="n">
        <f aca="false">[4]Plan1!$C2715</f>
        <v>-1.5</v>
      </c>
      <c r="M2720" s="41" t="n">
        <f aca="false">$O$5 + L2720</f>
        <v>837.28</v>
      </c>
      <c r="N2720" s="47" t="n">
        <f aca="false">IF(M2720&gt;$O$5,$O$2+$O$1,(M2720^3*3270.5936-M2720^2*8015778.389801+M2720*6549018422.82398-1783686174686.87))-$O$1</f>
        <v>31808455.0019531</v>
      </c>
      <c r="O2720" s="41" t="n">
        <f aca="false">N2720*100/$O$2</f>
        <v>81.3788774833808</v>
      </c>
      <c r="R2720" s="47" t="n">
        <f aca="false">SUM(D2720,I2720,N2720)</f>
        <v>268729943.901855</v>
      </c>
      <c r="S2720" s="41" t="n">
        <f aca="false">R2720*100/$R$2</f>
        <v>97.3629734345558</v>
      </c>
      <c r="U2720" s="41" t="n">
        <f aca="false">[1]Plan1!$B2715</f>
        <v>15.04</v>
      </c>
    </row>
    <row r="2721" customFormat="false" ht="15" hidden="false" customHeight="false" outlineLevel="0" collapsed="false">
      <c r="A2721" s="46" t="n">
        <v>44719</v>
      </c>
      <c r="B2721" s="41" t="n">
        <f aca="false">[2]Plan1!$C2716</f>
        <v>0</v>
      </c>
      <c r="C2721" s="41" t="n">
        <f aca="false">$E$5 + B2721</f>
        <v>781</v>
      </c>
      <c r="D2721" s="47" t="n">
        <f aca="false">IF(C2721&gt;$E$5,$E$2+$E$1,(IF(C2721&gt;764.99,C2721^3*3486.59308-C2721^2*7860012.00812+C2721*5908819377.96283-1481278321001.59,IF(C2721&gt;752.99,C2721^3*3588.471445-C2721^2*8028757.56264+C2721*5988077680.84934-1488767378546.26,C2721^3*899.851852-C2721^2*1969009.674601+C2721*1435480406.01138-348666163343.76))))-$E$1</f>
        <v>148979041.172119</v>
      </c>
      <c r="E2721" s="47" t="n">
        <f aca="false">D2721*100/$E$2</f>
        <v>100</v>
      </c>
      <c r="G2721" s="41" t="n">
        <f aca="false">[3]Plan1!$C2716</f>
        <v>0</v>
      </c>
      <c r="H2721" s="41" t="n">
        <f aca="false">$J$5 + G2721</f>
        <v>760</v>
      </c>
      <c r="I2721" s="47" t="n">
        <f aca="false">IF(H2721&gt;$J$5,$J$2+$J$1,(IF(H2721&gt;739.99,H2721^3*2498.244218-H2721^2*5471052.355142+H2721*3994605728.77515-972400879260.135,H2721^3*1396.138889-H2721^2*3002770.071427+H2721*2152080038.43115-513963640099.415)))-$J$1</f>
        <v>87942447.7277832</v>
      </c>
      <c r="J2721" s="47" t="n">
        <f aca="false">I2721*100/$J$2</f>
        <v>99.9999999974793</v>
      </c>
      <c r="L2721" s="41" t="n">
        <f aca="false">[4]Plan1!$C2716</f>
        <v>-1.52</v>
      </c>
      <c r="M2721" s="41" t="n">
        <f aca="false">$O$5 + L2721</f>
        <v>837.26</v>
      </c>
      <c r="N2721" s="47" t="n">
        <f aca="false">IF(M2721&gt;$O$5,$O$2+$O$1,(M2721^3*3270.5936-M2721^2*8015778.389801+M2721*6549018422.82398-1783686174686.87))-$O$1</f>
        <v>31717619.2910156</v>
      </c>
      <c r="O2721" s="41" t="n">
        <f aca="false">N2721*100/$O$2</f>
        <v>81.1464830401095</v>
      </c>
      <c r="R2721" s="47" t="n">
        <f aca="false">SUM(D2721,I2721,N2721)</f>
        <v>268639108.190918</v>
      </c>
      <c r="S2721" s="41" t="n">
        <f aca="false">R2721*100/$R$2</f>
        <v>97.3300629416553</v>
      </c>
      <c r="U2721" s="41" t="n">
        <f aca="false">[1]Plan1!$B2716</f>
        <v>13.9</v>
      </c>
    </row>
    <row r="2722" customFormat="false" ht="15" hidden="false" customHeight="false" outlineLevel="0" collapsed="false">
      <c r="A2722" s="46" t="n">
        <v>44720</v>
      </c>
      <c r="B2722" s="41" t="n">
        <f aca="false">[2]Plan1!$C2717</f>
        <v>0</v>
      </c>
      <c r="C2722" s="41" t="n">
        <f aca="false">$E$5 + B2722</f>
        <v>781</v>
      </c>
      <c r="D2722" s="47" t="n">
        <f aca="false">IF(C2722&gt;$E$5,$E$2+$E$1,(IF(C2722&gt;764.99,C2722^3*3486.59308-C2722^2*7860012.00812+C2722*5908819377.96283-1481278321001.59,IF(C2722&gt;752.99,C2722^3*3588.471445-C2722^2*8028757.56264+C2722*5988077680.84934-1488767378546.26,C2722^3*899.851852-C2722^2*1969009.674601+C2722*1435480406.01138-348666163343.76))))-$E$1</f>
        <v>148979041.172119</v>
      </c>
      <c r="E2722" s="47" t="n">
        <f aca="false">D2722*100/$E$2</f>
        <v>100</v>
      </c>
      <c r="G2722" s="41" t="n">
        <f aca="false">[3]Plan1!$C2717</f>
        <v>0</v>
      </c>
      <c r="H2722" s="41" t="n">
        <f aca="false">$J$5 + G2722</f>
        <v>760</v>
      </c>
      <c r="I2722" s="47" t="n">
        <f aca="false">IF(H2722&gt;$J$5,$J$2+$J$1,(IF(H2722&gt;739.99,H2722^3*2498.244218-H2722^2*5471052.355142+H2722*3994605728.77515-972400879260.135,H2722^3*1396.138889-H2722^2*3002770.071427+H2722*2152080038.43115-513963640099.415)))-$J$1</f>
        <v>87942447.7277832</v>
      </c>
      <c r="J2722" s="47" t="n">
        <f aca="false">I2722*100/$J$2</f>
        <v>99.9999999974793</v>
      </c>
      <c r="L2722" s="41" t="n">
        <f aca="false">[4]Plan1!$C2717</f>
        <v>-1.54</v>
      </c>
      <c r="M2722" s="41" t="n">
        <f aca="false">$O$5 + L2722</f>
        <v>837.24</v>
      </c>
      <c r="N2722" s="47" t="n">
        <f aca="false">IF(M2722&gt;$O$5,$O$2+$O$1,(M2722^3*3270.5936-M2722^2*8015778.389801+M2722*6549018422.82398-1783686174686.87))-$O$1</f>
        <v>31626942.9667969</v>
      </c>
      <c r="O2722" s="41" t="n">
        <f aca="false">N2722*100/$O$2</f>
        <v>80.9144963724518</v>
      </c>
      <c r="R2722" s="47" t="n">
        <f aca="false">SUM(D2722,I2722,N2722)</f>
        <v>268548431.866699</v>
      </c>
      <c r="S2722" s="41" t="n">
        <f aca="false">R2722*100/$R$2</f>
        <v>97.2972101958174</v>
      </c>
      <c r="U2722" s="41" t="n">
        <f aca="false">[1]Plan1!$B2717</f>
        <v>14.58</v>
      </c>
    </row>
    <row r="2723" customFormat="false" ht="15" hidden="false" customHeight="false" outlineLevel="0" collapsed="false">
      <c r="A2723" s="46" t="n">
        <v>44721</v>
      </c>
      <c r="B2723" s="41" t="n">
        <f aca="false">[2]Plan1!$C2718</f>
        <v>0</v>
      </c>
      <c r="C2723" s="41" t="n">
        <f aca="false">$E$5 + B2723</f>
        <v>781</v>
      </c>
      <c r="D2723" s="47" t="n">
        <f aca="false">IF(C2723&gt;$E$5,$E$2+$E$1,(IF(C2723&gt;764.99,C2723^3*3486.59308-C2723^2*7860012.00812+C2723*5908819377.96283-1481278321001.59,IF(C2723&gt;752.99,C2723^3*3588.471445-C2723^2*8028757.56264+C2723*5988077680.84934-1488767378546.26,C2723^3*899.851852-C2723^2*1969009.674601+C2723*1435480406.01138-348666163343.76))))-$E$1</f>
        <v>148979041.172119</v>
      </c>
      <c r="E2723" s="47" t="n">
        <f aca="false">D2723*100/$E$2</f>
        <v>100</v>
      </c>
      <c r="G2723" s="41" t="n">
        <f aca="false">[3]Plan1!$C2718</f>
        <v>0</v>
      </c>
      <c r="H2723" s="41" t="n">
        <f aca="false">$J$5 + G2723</f>
        <v>760</v>
      </c>
      <c r="I2723" s="47" t="n">
        <f aca="false">IF(H2723&gt;$J$5,$J$2+$J$1,(IF(H2723&gt;739.99,H2723^3*2498.244218-H2723^2*5471052.355142+H2723*3994605728.77515-972400879260.135,H2723^3*1396.138889-H2723^2*3002770.071427+H2723*2152080038.43115-513963640099.415)))-$J$1</f>
        <v>87942447.7277832</v>
      </c>
      <c r="J2723" s="47" t="n">
        <f aca="false">I2723*100/$J$2</f>
        <v>99.9999999974793</v>
      </c>
      <c r="L2723" s="41" t="n">
        <f aca="false">[4]Plan1!$C2718</f>
        <v>-1.56</v>
      </c>
      <c r="M2723" s="41" t="n">
        <f aca="false">$O$5 + L2723</f>
        <v>837.22</v>
      </c>
      <c r="N2723" s="47" t="n">
        <f aca="false">IF(M2723&gt;$O$5,$O$2+$O$1,(M2723^3*3270.5936-M2723^2*8015778.389801+M2723*6549018422.82398-1783686174686.87))-$O$1</f>
        <v>31536425.8725586</v>
      </c>
      <c r="O2723" s="41" t="n">
        <f aca="false">N2723*100/$O$2</f>
        <v>80.682917079408</v>
      </c>
      <c r="R2723" s="47" t="n">
        <f aca="false">SUM(D2723,I2723,N2723)</f>
        <v>268457914.772461</v>
      </c>
      <c r="S2723" s="41" t="n">
        <f aca="false">R2723*100/$R$2</f>
        <v>97.2644151402544</v>
      </c>
      <c r="U2723" s="41" t="n">
        <f aca="false">[1]Plan1!$B2718</f>
        <v>13.9</v>
      </c>
    </row>
    <row r="2724" customFormat="false" ht="15" hidden="false" customHeight="false" outlineLevel="0" collapsed="false">
      <c r="A2724" s="46" t="n">
        <v>44722</v>
      </c>
      <c r="B2724" s="41" t="n">
        <f aca="false">[2]Plan1!$C2719</f>
        <v>0</v>
      </c>
      <c r="C2724" s="41" t="n">
        <f aca="false">$E$5 + B2724</f>
        <v>781</v>
      </c>
      <c r="D2724" s="47" t="n">
        <f aca="false">IF(C2724&gt;$E$5,$E$2+$E$1,(IF(C2724&gt;764.99,C2724^3*3486.59308-C2724^2*7860012.00812+C2724*5908819377.96283-1481278321001.59,IF(C2724&gt;752.99,C2724^3*3588.471445-C2724^2*8028757.56264+C2724*5988077680.84934-1488767378546.26,C2724^3*899.851852-C2724^2*1969009.674601+C2724*1435480406.01138-348666163343.76))))-$E$1</f>
        <v>148979041.172119</v>
      </c>
      <c r="E2724" s="47" t="n">
        <f aca="false">D2724*100/$E$2</f>
        <v>100</v>
      </c>
      <c r="G2724" s="41" t="n">
        <f aca="false">[3]Plan1!$C2719</f>
        <v>0</v>
      </c>
      <c r="H2724" s="41" t="n">
        <f aca="false">$J$5 + G2724</f>
        <v>760</v>
      </c>
      <c r="I2724" s="47" t="n">
        <f aca="false">IF(H2724&gt;$J$5,$J$2+$J$1,(IF(H2724&gt;739.99,H2724^3*2498.244218-H2724^2*5471052.355142+H2724*3994605728.77515-972400879260.135,H2724^3*1396.138889-H2724^2*3002770.071427+H2724*2152080038.43115-513963640099.415)))-$J$1</f>
        <v>87942447.7277832</v>
      </c>
      <c r="J2724" s="47" t="n">
        <f aca="false">I2724*100/$J$2</f>
        <v>99.9999999974793</v>
      </c>
      <c r="L2724" s="41" t="n">
        <f aca="false">[4]Plan1!$C2719</f>
        <v>-1.58</v>
      </c>
      <c r="M2724" s="41" t="n">
        <f aca="false">$O$5 + L2724</f>
        <v>837.2</v>
      </c>
      <c r="N2724" s="47" t="n">
        <f aca="false">IF(M2724&gt;$O$5,$O$2+$O$1,(M2724^3*3270.5936-M2724^2*8015778.389801+M2724*6549018422.82398-1783686174686.87))-$O$1</f>
        <v>31446067.8505859</v>
      </c>
      <c r="O2724" s="41" t="n">
        <f aca="false">N2724*100/$O$2</f>
        <v>80.4517447574797</v>
      </c>
      <c r="R2724" s="47" t="n">
        <f aca="false">SUM(D2724,I2724,N2724)</f>
        <v>268367556.750488</v>
      </c>
      <c r="S2724" s="41" t="n">
        <f aca="false">R2724*100/$R$2</f>
        <v>97.2316777178251</v>
      </c>
      <c r="U2724" s="41" t="n">
        <f aca="false">[1]Plan1!$B2719</f>
        <v>13.9</v>
      </c>
    </row>
    <row r="2725" customFormat="false" ht="15" hidden="false" customHeight="false" outlineLevel="0" collapsed="false">
      <c r="A2725" s="46" t="n">
        <v>44723</v>
      </c>
      <c r="B2725" s="41" t="n">
        <f aca="false">[2]Plan1!$C2720</f>
        <v>0</v>
      </c>
      <c r="C2725" s="41" t="n">
        <f aca="false">$E$5 + B2725</f>
        <v>781</v>
      </c>
      <c r="D2725" s="47" t="n">
        <f aca="false">IF(C2725&gt;$E$5,$E$2+$E$1,(IF(C2725&gt;764.99,C2725^3*3486.59308-C2725^2*7860012.00812+C2725*5908819377.96283-1481278321001.59,IF(C2725&gt;752.99,C2725^3*3588.471445-C2725^2*8028757.56264+C2725*5988077680.84934-1488767378546.26,C2725^3*899.851852-C2725^2*1969009.674601+C2725*1435480406.01138-348666163343.76))))-$E$1</f>
        <v>148979041.172119</v>
      </c>
      <c r="E2725" s="47" t="n">
        <f aca="false">D2725*100/$E$2</f>
        <v>100</v>
      </c>
      <c r="G2725" s="41" t="n">
        <f aca="false">[3]Plan1!$C2720</f>
        <v>0</v>
      </c>
      <c r="H2725" s="41" t="n">
        <f aca="false">$J$5 + G2725</f>
        <v>760</v>
      </c>
      <c r="I2725" s="47" t="n">
        <f aca="false">IF(H2725&gt;$J$5,$J$2+$J$1,(IF(H2725&gt;739.99,H2725^3*2498.244218-H2725^2*5471052.355142+H2725*3994605728.77515-972400879260.135,H2725^3*1396.138889-H2725^2*3002770.071427+H2725*2152080038.43115-513963640099.415)))-$J$1</f>
        <v>87942447.7277832</v>
      </c>
      <c r="J2725" s="47" t="n">
        <f aca="false">I2725*100/$J$2</f>
        <v>99.9999999974793</v>
      </c>
      <c r="L2725" s="41" t="n">
        <f aca="false">[4]Plan1!$C2720</f>
        <v>-1.6</v>
      </c>
      <c r="M2725" s="41" t="n">
        <f aca="false">$O$5 + L2725</f>
        <v>837.18</v>
      </c>
      <c r="N2725" s="47" t="n">
        <f aca="false">IF(M2725&gt;$O$5,$O$2+$O$1,(M2725^3*3270.5936-M2725^2*8015778.389801+M2725*6549018422.82398-1783686174686.87))-$O$1</f>
        <v>31355868.7421875</v>
      </c>
      <c r="O2725" s="41" t="n">
        <f aca="false">N2725*100/$O$2</f>
        <v>80.2209790006702</v>
      </c>
      <c r="R2725" s="47" t="n">
        <f aca="false">SUM(D2725,I2725,N2725)</f>
        <v>268277357.64209</v>
      </c>
      <c r="S2725" s="41" t="n">
        <f aca="false">R2725*100/$R$2</f>
        <v>97.1989978710343</v>
      </c>
      <c r="U2725" s="41" t="n">
        <f aca="false">[1]Plan1!$B2720</f>
        <v>14.81</v>
      </c>
    </row>
    <row r="2726" customFormat="false" ht="15" hidden="false" customHeight="false" outlineLevel="0" collapsed="false">
      <c r="A2726" s="46" t="n">
        <v>44724</v>
      </c>
      <c r="B2726" s="41" t="n">
        <f aca="false">[2]Plan1!$C2721</f>
        <v>0</v>
      </c>
      <c r="C2726" s="41" t="n">
        <f aca="false">$E$5 + B2726</f>
        <v>781</v>
      </c>
      <c r="D2726" s="47" t="n">
        <f aca="false">IF(C2726&gt;$E$5,$E$2+$E$1,(IF(C2726&gt;764.99,C2726^3*3486.59308-C2726^2*7860012.00812+C2726*5908819377.96283-1481278321001.59,IF(C2726&gt;752.99,C2726^3*3588.471445-C2726^2*8028757.56264+C2726*5988077680.84934-1488767378546.26,C2726^3*899.851852-C2726^2*1969009.674601+C2726*1435480406.01138-348666163343.76))))-$E$1</f>
        <v>148979041.172119</v>
      </c>
      <c r="E2726" s="47" t="n">
        <f aca="false">D2726*100/$E$2</f>
        <v>100</v>
      </c>
      <c r="G2726" s="41" t="n">
        <f aca="false">[3]Plan1!$C2721</f>
        <v>0</v>
      </c>
      <c r="H2726" s="41" t="n">
        <f aca="false">$J$5 + G2726</f>
        <v>760</v>
      </c>
      <c r="I2726" s="47" t="n">
        <f aca="false">IF(H2726&gt;$J$5,$J$2+$J$1,(IF(H2726&gt;739.99,H2726^3*2498.244218-H2726^2*5471052.355142+H2726*3994605728.77515-972400879260.135,H2726^3*1396.138889-H2726^2*3002770.071427+H2726*2152080038.43115-513963640099.415)))-$J$1</f>
        <v>87942447.7277832</v>
      </c>
      <c r="J2726" s="47" t="n">
        <f aca="false">I2726*100/$J$2</f>
        <v>99.9999999974793</v>
      </c>
      <c r="L2726" s="41" t="n">
        <f aca="false">[4]Plan1!$C2721</f>
        <v>-1.62</v>
      </c>
      <c r="M2726" s="41" t="n">
        <f aca="false">$O$5 + L2726</f>
        <v>837.16</v>
      </c>
      <c r="N2726" s="47" t="n">
        <f aca="false">IF(M2726&gt;$O$5,$O$2+$O$1,(M2726^3*3270.5936-M2726^2*8015778.389801+M2726*6549018422.82398-1783686174686.87))-$O$1</f>
        <v>31265828.3959961</v>
      </c>
      <c r="O2726" s="41" t="n">
        <f aca="false">N2726*100/$O$2</f>
        <v>79.9906194217211</v>
      </c>
      <c r="R2726" s="47" t="n">
        <f aca="false">SUM(D2726,I2726,N2726)</f>
        <v>268187317.295898</v>
      </c>
      <c r="S2726" s="41" t="n">
        <f aca="false">R2726*100/$R$2</f>
        <v>97.1663755450404</v>
      </c>
      <c r="U2726" s="41" t="n">
        <f aca="false">[1]Plan1!$B2721</f>
        <v>14.81</v>
      </c>
    </row>
    <row r="2727" customFormat="false" ht="15" hidden="false" customHeight="false" outlineLevel="0" collapsed="false">
      <c r="A2727" s="46" t="n">
        <v>44725</v>
      </c>
      <c r="B2727" s="41" t="n">
        <f aca="false">[2]Plan1!$C2722</f>
        <v>0</v>
      </c>
      <c r="C2727" s="41" t="n">
        <f aca="false">$E$5 + B2727</f>
        <v>781</v>
      </c>
      <c r="D2727" s="47" t="n">
        <f aca="false">IF(C2727&gt;$E$5,$E$2+$E$1,(IF(C2727&gt;764.99,C2727^3*3486.59308-C2727^2*7860012.00812+C2727*5908819377.96283-1481278321001.59,IF(C2727&gt;752.99,C2727^3*3588.471445-C2727^2*8028757.56264+C2727*5988077680.84934-1488767378546.26,C2727^3*899.851852-C2727^2*1969009.674601+C2727*1435480406.01138-348666163343.76))))-$E$1</f>
        <v>148979041.172119</v>
      </c>
      <c r="E2727" s="47" t="n">
        <f aca="false">D2727*100/$E$2</f>
        <v>100</v>
      </c>
      <c r="G2727" s="41" t="n">
        <f aca="false">[3]Plan1!$C2722</f>
        <v>0</v>
      </c>
      <c r="H2727" s="41" t="n">
        <f aca="false">$J$5 + G2727</f>
        <v>760</v>
      </c>
      <c r="I2727" s="47" t="n">
        <f aca="false">IF(H2727&gt;$J$5,$J$2+$J$1,(IF(H2727&gt;739.99,H2727^3*2498.244218-H2727^2*5471052.355142+H2727*3994605728.77515-972400879260.135,H2727^3*1396.138889-H2727^2*3002770.071427+H2727*2152080038.43115-513963640099.415)))-$J$1</f>
        <v>87942447.7277832</v>
      </c>
      <c r="J2727" s="47" t="n">
        <f aca="false">I2727*100/$J$2</f>
        <v>99.9999999974793</v>
      </c>
      <c r="L2727" s="41" t="n">
        <f aca="false">[4]Plan1!$C2722</f>
        <v>-1.64</v>
      </c>
      <c r="M2727" s="41" t="n">
        <f aca="false">$O$5 + L2727</f>
        <v>837.14</v>
      </c>
      <c r="N2727" s="47" t="n">
        <f aca="false">IF(M2727&gt;$O$5,$O$2+$O$1,(M2727^3*3270.5936-M2727^2*8015778.389801+M2727*6549018422.82398-1783686174686.87))-$O$1</f>
        <v>31175946.6499023</v>
      </c>
      <c r="O2727" s="41" t="n">
        <f aca="false">N2727*100/$O$2</f>
        <v>79.7606656058911</v>
      </c>
      <c r="R2727" s="47" t="n">
        <f aca="false">SUM(D2727,I2727,N2727)</f>
        <v>268097435.549805</v>
      </c>
      <c r="S2727" s="41" t="n">
        <f aca="false">R2727*100/$R$2</f>
        <v>97.1338106811101</v>
      </c>
      <c r="U2727" s="41" t="n">
        <f aca="false">[1]Plan1!$B2722</f>
        <v>14.58</v>
      </c>
    </row>
    <row r="2728" customFormat="false" ht="15" hidden="false" customHeight="false" outlineLevel="0" collapsed="false">
      <c r="A2728" s="46" t="n">
        <v>44726</v>
      </c>
      <c r="B2728" s="41" t="n">
        <f aca="false">[2]Plan1!$C2723</f>
        <v>0</v>
      </c>
      <c r="C2728" s="41" t="n">
        <f aca="false">$E$5 + B2728</f>
        <v>781</v>
      </c>
      <c r="D2728" s="47" t="n">
        <f aca="false">IF(C2728&gt;$E$5,$E$2+$E$1,(IF(C2728&gt;764.99,C2728^3*3486.59308-C2728^2*7860012.00812+C2728*5908819377.96283-1481278321001.59,IF(C2728&gt;752.99,C2728^3*3588.471445-C2728^2*8028757.56264+C2728*5988077680.84934-1488767378546.26,C2728^3*899.851852-C2728^2*1969009.674601+C2728*1435480406.01138-348666163343.76))))-$E$1</f>
        <v>148979041.172119</v>
      </c>
      <c r="E2728" s="47" t="n">
        <f aca="false">D2728*100/$E$2</f>
        <v>100</v>
      </c>
      <c r="G2728" s="41" t="n">
        <f aca="false">[3]Plan1!$C2723</f>
        <v>0</v>
      </c>
      <c r="H2728" s="41" t="n">
        <f aca="false">$J$5 + G2728</f>
        <v>760</v>
      </c>
      <c r="I2728" s="47" t="n">
        <f aca="false">IF(H2728&gt;$J$5,$J$2+$J$1,(IF(H2728&gt;739.99,H2728^3*2498.244218-H2728^2*5471052.355142+H2728*3994605728.77515-972400879260.135,H2728^3*1396.138889-H2728^2*3002770.071427+H2728*2152080038.43115-513963640099.415)))-$J$1</f>
        <v>87942447.7277832</v>
      </c>
      <c r="J2728" s="47" t="n">
        <f aca="false">I2728*100/$J$2</f>
        <v>99.9999999974793</v>
      </c>
      <c r="L2728" s="41" t="n">
        <f aca="false">[4]Plan1!$C2723</f>
        <v>-1.66</v>
      </c>
      <c r="M2728" s="41" t="n">
        <f aca="false">$O$5 + L2728</f>
        <v>837.12</v>
      </c>
      <c r="N2728" s="47" t="n">
        <f aca="false">IF(M2728&gt;$O$5,$O$2+$O$1,(M2728^3*3270.5936-M2728^2*8015778.389801+M2728*6549018422.82398-1783686174686.87))-$O$1</f>
        <v>31086223.3486328</v>
      </c>
      <c r="O2728" s="41" t="n">
        <f aca="false">N2728*100/$O$2</f>
        <v>79.5311171559281</v>
      </c>
      <c r="R2728" s="47" t="n">
        <f aca="false">SUM(D2728,I2728,N2728)</f>
        <v>268007712.248535</v>
      </c>
      <c r="S2728" s="41" t="n">
        <f aca="false">R2728*100/$R$2</f>
        <v>97.1013032229864</v>
      </c>
      <c r="U2728" s="41" t="n">
        <f aca="false">[1]Plan1!$B2723</f>
        <v>14.13</v>
      </c>
    </row>
    <row r="2729" customFormat="false" ht="15" hidden="false" customHeight="false" outlineLevel="0" collapsed="false">
      <c r="A2729" s="46" t="n">
        <v>44727</v>
      </c>
      <c r="B2729" s="41" t="n">
        <f aca="false">[2]Plan1!$C2724</f>
        <v>0</v>
      </c>
      <c r="C2729" s="41" t="n">
        <f aca="false">$E$5 + B2729</f>
        <v>781</v>
      </c>
      <c r="D2729" s="47" t="n">
        <f aca="false">IF(C2729&gt;$E$5,$E$2+$E$1,(IF(C2729&gt;764.99,C2729^3*3486.59308-C2729^2*7860012.00812+C2729*5908819377.96283-1481278321001.59,IF(C2729&gt;752.99,C2729^3*3588.471445-C2729^2*8028757.56264+C2729*5988077680.84934-1488767378546.26,C2729^3*899.851852-C2729^2*1969009.674601+C2729*1435480406.01138-348666163343.76))))-$E$1</f>
        <v>148979041.172119</v>
      </c>
      <c r="E2729" s="47" t="n">
        <f aca="false">D2729*100/$E$2</f>
        <v>100</v>
      </c>
      <c r="G2729" s="41" t="n">
        <f aca="false">[3]Plan1!$C2724</f>
        <v>0</v>
      </c>
      <c r="H2729" s="41" t="n">
        <f aca="false">$J$5 + G2729</f>
        <v>760</v>
      </c>
      <c r="I2729" s="47" t="n">
        <f aca="false">IF(H2729&gt;$J$5,$J$2+$J$1,(IF(H2729&gt;739.99,H2729^3*2498.244218-H2729^2*5471052.355142+H2729*3994605728.77515-972400879260.135,H2729^3*1396.138889-H2729^2*3002770.071427+H2729*2152080038.43115-513963640099.415)))-$J$1</f>
        <v>87942447.7277832</v>
      </c>
      <c r="J2729" s="47" t="n">
        <f aca="false">I2729*100/$J$2</f>
        <v>99.9999999974793</v>
      </c>
      <c r="L2729" s="41" t="n">
        <f aca="false">[4]Plan1!$C2724</f>
        <v>-1.68</v>
      </c>
      <c r="M2729" s="41" t="n">
        <f aca="false">$O$5 + L2729</f>
        <v>837.1</v>
      </c>
      <c r="N2729" s="47" t="n">
        <f aca="false">IF(M2729&gt;$O$5,$O$2+$O$1,(M2729^3*3270.5936-M2729^2*8015778.389801+M2729*6549018422.82398-1783686174686.87))-$O$1</f>
        <v>30996658.3349609</v>
      </c>
      <c r="O2729" s="41" t="n">
        <f aca="false">N2729*100/$O$2</f>
        <v>79.3019736695829</v>
      </c>
      <c r="R2729" s="47" t="n">
        <f aca="false">SUM(D2729,I2729,N2729)</f>
        <v>267918147.234863</v>
      </c>
      <c r="S2729" s="41" t="n">
        <f aca="false">R2729*100/$R$2</f>
        <v>97.068853113705</v>
      </c>
      <c r="U2729" s="41" t="n">
        <f aca="false">[1]Plan1!$B2724</f>
        <v>14.13</v>
      </c>
    </row>
    <row r="2730" customFormat="false" ht="15" hidden="false" customHeight="false" outlineLevel="0" collapsed="false">
      <c r="A2730" s="46" t="n">
        <v>44728</v>
      </c>
      <c r="B2730" s="41" t="n">
        <f aca="false">[2]Plan1!$C2725</f>
        <v>0</v>
      </c>
      <c r="C2730" s="41" t="n">
        <f aca="false">$E$5 + B2730</f>
        <v>781</v>
      </c>
      <c r="D2730" s="47" t="n">
        <f aca="false">IF(C2730&gt;$E$5,$E$2+$E$1,(IF(C2730&gt;764.99,C2730^3*3486.59308-C2730^2*7860012.00812+C2730*5908819377.96283-1481278321001.59,IF(C2730&gt;752.99,C2730^3*3588.471445-C2730^2*8028757.56264+C2730*5988077680.84934-1488767378546.26,C2730^3*899.851852-C2730^2*1969009.674601+C2730*1435480406.01138-348666163343.76))))-$E$1</f>
        <v>148979041.172119</v>
      </c>
      <c r="E2730" s="47" t="n">
        <f aca="false">D2730*100/$E$2</f>
        <v>100</v>
      </c>
      <c r="G2730" s="41" t="n">
        <f aca="false">[3]Plan1!$C2725</f>
        <v>0</v>
      </c>
      <c r="H2730" s="41" t="n">
        <f aca="false">$J$5 + G2730</f>
        <v>760</v>
      </c>
      <c r="I2730" s="47" t="n">
        <f aca="false">IF(H2730&gt;$J$5,$J$2+$J$1,(IF(H2730&gt;739.99,H2730^3*2498.244218-H2730^2*5471052.355142+H2730*3994605728.77515-972400879260.135,H2730^3*1396.138889-H2730^2*3002770.071427+H2730*2152080038.43115-513963640099.415)))-$J$1</f>
        <v>87942447.7277832</v>
      </c>
      <c r="J2730" s="47" t="n">
        <f aca="false">I2730*100/$J$2</f>
        <v>99.9999999974793</v>
      </c>
      <c r="L2730" s="41" t="n">
        <f aca="false">[4]Plan1!$C2725</f>
        <v>-1.7</v>
      </c>
      <c r="M2730" s="41" t="n">
        <f aca="false">$O$5 + L2730</f>
        <v>837.08</v>
      </c>
      <c r="N2730" s="47" t="n">
        <f aca="false">IF(M2730&gt;$O$5,$O$2+$O$1,(M2730^3*3270.5936-M2730^2*8015778.389801+M2730*6549018422.82398-1783686174686.87))-$O$1</f>
        <v>30907251.4516602</v>
      </c>
      <c r="O2730" s="41" t="n">
        <f aca="false">N2730*100/$O$2</f>
        <v>79.0732347446065</v>
      </c>
      <c r="R2730" s="47" t="n">
        <f aca="false">SUM(D2730,I2730,N2730)</f>
        <v>267828740.351563</v>
      </c>
      <c r="S2730" s="41" t="n">
        <f aca="false">R2730*100/$R$2</f>
        <v>97.0364602963014</v>
      </c>
      <c r="U2730" s="41" t="n">
        <f aca="false">[1]Plan1!$B2725</f>
        <v>14.81</v>
      </c>
    </row>
    <row r="2731" customFormat="false" ht="15" hidden="false" customHeight="false" outlineLevel="0" collapsed="false">
      <c r="A2731" s="46" t="n">
        <v>44729</v>
      </c>
      <c r="B2731" s="41" t="n">
        <f aca="false">[2]Plan1!$C2726</f>
        <v>0</v>
      </c>
      <c r="C2731" s="41" t="n">
        <f aca="false">$E$5 + B2731</f>
        <v>781</v>
      </c>
      <c r="D2731" s="47" t="n">
        <f aca="false">IF(C2731&gt;$E$5,$E$2+$E$1,(IF(C2731&gt;764.99,C2731^3*3486.59308-C2731^2*7860012.00812+C2731*5908819377.96283-1481278321001.59,IF(C2731&gt;752.99,C2731^3*3588.471445-C2731^2*8028757.56264+C2731*5988077680.84934-1488767378546.26,C2731^3*899.851852-C2731^2*1969009.674601+C2731*1435480406.01138-348666163343.76))))-$E$1</f>
        <v>148979041.172119</v>
      </c>
      <c r="E2731" s="47" t="n">
        <f aca="false">D2731*100/$E$2</f>
        <v>100</v>
      </c>
      <c r="G2731" s="41" t="n">
        <f aca="false">[3]Plan1!$C2726</f>
        <v>0</v>
      </c>
      <c r="H2731" s="41" t="n">
        <f aca="false">$J$5 + G2731</f>
        <v>760</v>
      </c>
      <c r="I2731" s="47" t="n">
        <f aca="false">IF(H2731&gt;$J$5,$J$2+$J$1,(IF(H2731&gt;739.99,H2731^3*2498.244218-H2731^2*5471052.355142+H2731*3994605728.77515-972400879260.135,H2731^3*1396.138889-H2731^2*3002770.071427+H2731*2152080038.43115-513963640099.415)))-$J$1</f>
        <v>87942447.7277832</v>
      </c>
      <c r="J2731" s="47" t="n">
        <f aca="false">I2731*100/$J$2</f>
        <v>99.9999999974793</v>
      </c>
      <c r="L2731" s="41" t="n">
        <f aca="false">[4]Plan1!$C2726</f>
        <v>-1.72</v>
      </c>
      <c r="M2731" s="41" t="n">
        <f aca="false">$O$5 + L2731</f>
        <v>837.06</v>
      </c>
      <c r="N2731" s="47" t="n">
        <f aca="false">IF(M2731&gt;$O$5,$O$2+$O$1,(M2731^3*3270.5936-M2731^2*8015778.389801+M2731*6549018422.82398-1783686174686.87))-$O$1</f>
        <v>30818002.5429688</v>
      </c>
      <c r="O2731" s="41" t="n">
        <f aca="false">N2731*100/$O$2</f>
        <v>78.8448999824976</v>
      </c>
      <c r="R2731" s="47" t="n">
        <f aca="false">SUM(D2731,I2731,N2731)</f>
        <v>267739491.442871</v>
      </c>
      <c r="S2731" s="41" t="n">
        <f aca="false">R2731*100/$R$2</f>
        <v>97.004124714342</v>
      </c>
      <c r="U2731" s="41" t="n">
        <f aca="false">[1]Plan1!$B2726</f>
        <v>14.58</v>
      </c>
    </row>
    <row r="2732" customFormat="false" ht="15" hidden="false" customHeight="false" outlineLevel="0" collapsed="false">
      <c r="A2732" s="46" t="n">
        <v>44730</v>
      </c>
      <c r="B2732" s="41" t="n">
        <f aca="false">[2]Plan1!$C2727</f>
        <v>0</v>
      </c>
      <c r="C2732" s="41" t="n">
        <f aca="false">$E$5 + B2732</f>
        <v>781</v>
      </c>
      <c r="D2732" s="47" t="n">
        <f aca="false">IF(C2732&gt;$E$5,$E$2+$E$1,(IF(C2732&gt;764.99,C2732^3*3486.59308-C2732^2*7860012.00812+C2732*5908819377.96283-1481278321001.59,IF(C2732&gt;752.99,C2732^3*3588.471445-C2732^2*8028757.56264+C2732*5988077680.84934-1488767378546.26,C2732^3*899.851852-C2732^2*1969009.674601+C2732*1435480406.01138-348666163343.76))))-$E$1</f>
        <v>148979041.172119</v>
      </c>
      <c r="E2732" s="47" t="n">
        <f aca="false">D2732*100/$E$2</f>
        <v>100</v>
      </c>
      <c r="G2732" s="41" t="n">
        <f aca="false">[3]Plan1!$C2727</f>
        <v>0</v>
      </c>
      <c r="H2732" s="41" t="n">
        <f aca="false">$J$5 + G2732</f>
        <v>760</v>
      </c>
      <c r="I2732" s="47" t="n">
        <f aca="false">IF(H2732&gt;$J$5,$J$2+$J$1,(IF(H2732&gt;739.99,H2732^3*2498.244218-H2732^2*5471052.355142+H2732*3994605728.77515-972400879260.135,H2732^3*1396.138889-H2732^2*3002770.071427+H2732*2152080038.43115-513963640099.415)))-$J$1</f>
        <v>87942447.7277832</v>
      </c>
      <c r="J2732" s="47" t="n">
        <f aca="false">I2732*100/$J$2</f>
        <v>99.9999999974793</v>
      </c>
      <c r="L2732" s="41" t="n">
        <f aca="false">[4]Plan1!$C2727</f>
        <v>-1.74</v>
      </c>
      <c r="M2732" s="41" t="n">
        <f aca="false">$O$5 + L2732</f>
        <v>837.04</v>
      </c>
      <c r="N2732" s="47" t="n">
        <f aca="false">IF(M2732&gt;$O$5,$O$2+$O$1,(M2732^3*3270.5936-M2732^2*8015778.389801+M2732*6549018422.82398-1783686174686.87))-$O$1</f>
        <v>30728911.4492188</v>
      </c>
      <c r="O2732" s="41" t="n">
        <f aca="false">N2732*100/$O$2</f>
        <v>78.616968974761</v>
      </c>
      <c r="R2732" s="47" t="n">
        <f aca="false">SUM(D2732,I2732,N2732)</f>
        <v>267650400.349121</v>
      </c>
      <c r="S2732" s="41" t="n">
        <f aca="false">R2732*100/$R$2</f>
        <v>96.9718463099778</v>
      </c>
      <c r="U2732" s="41" t="n">
        <f aca="false">[1]Plan1!$B2727</f>
        <v>13.24</v>
      </c>
    </row>
    <row r="2733" customFormat="false" ht="15" hidden="false" customHeight="false" outlineLevel="0" collapsed="false">
      <c r="A2733" s="46" t="n">
        <v>44731</v>
      </c>
      <c r="B2733" s="41" t="n">
        <f aca="false">[2]Plan1!$C2728</f>
        <v>0</v>
      </c>
      <c r="C2733" s="41" t="n">
        <f aca="false">$E$5 + B2733</f>
        <v>781</v>
      </c>
      <c r="D2733" s="47" t="n">
        <f aca="false">IF(C2733&gt;$E$5,$E$2+$E$1,(IF(C2733&gt;764.99,C2733^3*3486.59308-C2733^2*7860012.00812+C2733*5908819377.96283-1481278321001.59,IF(C2733&gt;752.99,C2733^3*3588.471445-C2733^2*8028757.56264+C2733*5988077680.84934-1488767378546.26,C2733^3*899.851852-C2733^2*1969009.674601+C2733*1435480406.01138-348666163343.76))))-$E$1</f>
        <v>148979041.172119</v>
      </c>
      <c r="E2733" s="47" t="n">
        <f aca="false">D2733*100/$E$2</f>
        <v>100</v>
      </c>
      <c r="G2733" s="41" t="n">
        <f aca="false">[3]Plan1!$C2728</f>
        <v>0</v>
      </c>
      <c r="H2733" s="41" t="n">
        <f aca="false">$J$5 + G2733</f>
        <v>760</v>
      </c>
      <c r="I2733" s="47" t="n">
        <f aca="false">IF(H2733&gt;$J$5,$J$2+$J$1,(IF(H2733&gt;739.99,H2733^3*2498.244218-H2733^2*5471052.355142+H2733*3994605728.77515-972400879260.135,H2733^3*1396.138889-H2733^2*3002770.071427+H2733*2152080038.43115-513963640099.415)))-$J$1</f>
        <v>87942447.7277832</v>
      </c>
      <c r="J2733" s="47" t="n">
        <f aca="false">I2733*100/$J$2</f>
        <v>99.9999999974793</v>
      </c>
      <c r="L2733" s="41" t="n">
        <f aca="false">[4]Plan1!$C2728</f>
        <v>-1.77</v>
      </c>
      <c r="M2733" s="41" t="n">
        <f aca="false">$O$5 + L2733</f>
        <v>837.01</v>
      </c>
      <c r="N2733" s="47" t="n">
        <f aca="false">IF(M2733&gt;$O$5,$O$2+$O$1,(M2733^3*3270.5936-M2733^2*8015778.389801+M2733*6549018422.82398-1783686174686.87))-$O$1</f>
        <v>30595570.3730469</v>
      </c>
      <c r="O2733" s="41" t="n">
        <f aca="false">N2733*100/$O$2</f>
        <v>78.2758286364255</v>
      </c>
      <c r="R2733" s="47" t="n">
        <f aca="false">SUM(D2733,I2733,N2733)</f>
        <v>267517059.272949</v>
      </c>
      <c r="S2733" s="41" t="n">
        <f aca="false">R2733*100/$R$2</f>
        <v>96.9235357887588</v>
      </c>
      <c r="U2733" s="41" t="n">
        <f aca="false">[1]Plan1!$B2728</f>
        <v>13.68</v>
      </c>
    </row>
    <row r="2734" customFormat="false" ht="15" hidden="false" customHeight="false" outlineLevel="0" collapsed="false">
      <c r="A2734" s="46" t="n">
        <v>44732</v>
      </c>
      <c r="B2734" s="41" t="n">
        <f aca="false">[2]Plan1!$C2729</f>
        <v>0</v>
      </c>
      <c r="C2734" s="41" t="n">
        <f aca="false">$E$5 + B2734</f>
        <v>781</v>
      </c>
      <c r="D2734" s="47" t="n">
        <f aca="false">IF(C2734&gt;$E$5,$E$2+$E$1,(IF(C2734&gt;764.99,C2734^3*3486.59308-C2734^2*7860012.00812+C2734*5908819377.96283-1481278321001.59,IF(C2734&gt;752.99,C2734^3*3588.471445-C2734^2*8028757.56264+C2734*5988077680.84934-1488767378546.26,C2734^3*899.851852-C2734^2*1969009.674601+C2734*1435480406.01138-348666163343.76))))-$E$1</f>
        <v>148979041.172119</v>
      </c>
      <c r="E2734" s="47" t="n">
        <f aca="false">D2734*100/$E$2</f>
        <v>100</v>
      </c>
      <c r="G2734" s="41" t="n">
        <f aca="false">[3]Plan1!$C2729</f>
        <v>0</v>
      </c>
      <c r="H2734" s="41" t="n">
        <f aca="false">$J$5 + G2734</f>
        <v>760</v>
      </c>
      <c r="I2734" s="47" t="n">
        <f aca="false">IF(H2734&gt;$J$5,$J$2+$J$1,(IF(H2734&gt;739.99,H2734^3*2498.244218-H2734^2*5471052.355142+H2734*3994605728.77515-972400879260.135,H2734^3*1396.138889-H2734^2*3002770.071427+H2734*2152080038.43115-513963640099.415)))-$J$1</f>
        <v>87942447.7277832</v>
      </c>
      <c r="J2734" s="47" t="n">
        <f aca="false">I2734*100/$J$2</f>
        <v>99.9999999974793</v>
      </c>
      <c r="L2734" s="41" t="n">
        <f aca="false">[4]Plan1!$C2729</f>
        <v>-1.78</v>
      </c>
      <c r="M2734" s="41" t="n">
        <f aca="false">$O$5 + L2734</f>
        <v>837</v>
      </c>
      <c r="N2734" s="47" t="n">
        <f aca="false">IF(M2734&gt;$O$5,$O$2+$O$1,(M2734^3*3270.5936-M2734^2*8015778.389801+M2734*6549018422.82398-1783686174686.87))-$O$1</f>
        <v>30551202.0859375</v>
      </c>
      <c r="O2734" s="41" t="n">
        <f aca="false">N2734*100/$O$2</f>
        <v>78.1623166346449</v>
      </c>
      <c r="R2734" s="47" t="n">
        <f aca="false">SUM(D2734,I2734,N2734)</f>
        <v>267472690.98584</v>
      </c>
      <c r="S2734" s="41" t="n">
        <f aca="false">R2734*100/$R$2</f>
        <v>96.9074608091847</v>
      </c>
      <c r="U2734" s="41" t="n">
        <f aca="false">[1]Plan1!$B2729</f>
        <v>13.46</v>
      </c>
    </row>
    <row r="2735" customFormat="false" ht="15" hidden="false" customHeight="false" outlineLevel="0" collapsed="false">
      <c r="A2735" s="46" t="n">
        <v>44733</v>
      </c>
      <c r="B2735" s="41" t="n">
        <f aca="false">[2]Plan1!$C2730</f>
        <v>0</v>
      </c>
      <c r="C2735" s="41" t="n">
        <f aca="false">$E$5 + B2735</f>
        <v>781</v>
      </c>
      <c r="D2735" s="47" t="n">
        <f aca="false">IF(C2735&gt;$E$5,$E$2+$E$1,(IF(C2735&gt;764.99,C2735^3*3486.59308-C2735^2*7860012.00812+C2735*5908819377.96283-1481278321001.59,IF(C2735&gt;752.99,C2735^3*3588.471445-C2735^2*8028757.56264+C2735*5988077680.84934-1488767378546.26,C2735^3*899.851852-C2735^2*1969009.674601+C2735*1435480406.01138-348666163343.76))))-$E$1</f>
        <v>148979041.172119</v>
      </c>
      <c r="E2735" s="47" t="n">
        <f aca="false">D2735*100/$E$2</f>
        <v>100</v>
      </c>
      <c r="G2735" s="41" t="n">
        <f aca="false">[3]Plan1!$C2730</f>
        <v>0</v>
      </c>
      <c r="H2735" s="41" t="n">
        <f aca="false">$J$5 + G2735</f>
        <v>760</v>
      </c>
      <c r="I2735" s="47" t="n">
        <f aca="false">IF(H2735&gt;$J$5,$J$2+$J$1,(IF(H2735&gt;739.99,H2735^3*2498.244218-H2735^2*5471052.355142+H2735*3994605728.77515-972400879260.135,H2735^3*1396.138889-H2735^2*3002770.071427+H2735*2152080038.43115-513963640099.415)))-$J$1</f>
        <v>87942447.7277832</v>
      </c>
      <c r="J2735" s="47" t="n">
        <f aca="false">I2735*100/$J$2</f>
        <v>99.9999999974793</v>
      </c>
      <c r="L2735" s="41" t="n">
        <f aca="false">[4]Plan1!$C2730</f>
        <v>-1.8</v>
      </c>
      <c r="M2735" s="41" t="n">
        <f aca="false">$O$5 + L2735</f>
        <v>836.98</v>
      </c>
      <c r="N2735" s="47" t="n">
        <f aca="false">IF(M2735&gt;$O$5,$O$2+$O$1,(M2735^3*3270.5936-M2735^2*8015778.389801+M2735*6549018422.82398-1783686174686.87))-$O$1</f>
        <v>30462583.5</v>
      </c>
      <c r="O2735" s="41" t="n">
        <f aca="false">N2735*100/$O$2</f>
        <v>77.9355944927705</v>
      </c>
      <c r="R2735" s="47" t="n">
        <f aca="false">SUM(D2735,I2735,N2735)</f>
        <v>267384072.399902</v>
      </c>
      <c r="S2735" s="41" t="n">
        <f aca="false">R2735*100/$R$2</f>
        <v>96.8753535981194</v>
      </c>
      <c r="U2735" s="41" t="n">
        <f aca="false">[1]Plan1!$B2730</f>
        <v>13.02</v>
      </c>
    </row>
    <row r="2736" customFormat="false" ht="15" hidden="false" customHeight="false" outlineLevel="0" collapsed="false">
      <c r="A2736" s="46" t="n">
        <v>44734</v>
      </c>
      <c r="B2736" s="41" t="n">
        <f aca="false">[2]Plan1!$C2731</f>
        <v>0</v>
      </c>
      <c r="C2736" s="41" t="n">
        <f aca="false">$E$5 + B2736</f>
        <v>781</v>
      </c>
      <c r="D2736" s="47" t="n">
        <f aca="false">IF(C2736&gt;$E$5,$E$2+$E$1,(IF(C2736&gt;764.99,C2736^3*3486.59308-C2736^2*7860012.00812+C2736*5908819377.96283-1481278321001.59,IF(C2736&gt;752.99,C2736^3*3588.471445-C2736^2*8028757.56264+C2736*5988077680.84934-1488767378546.26,C2736^3*899.851852-C2736^2*1969009.674601+C2736*1435480406.01138-348666163343.76))))-$E$1</f>
        <v>148979041.172119</v>
      </c>
      <c r="E2736" s="47" t="n">
        <f aca="false">D2736*100/$E$2</f>
        <v>100</v>
      </c>
      <c r="G2736" s="41" t="n">
        <f aca="false">[3]Plan1!$C2731</f>
        <v>0</v>
      </c>
      <c r="H2736" s="41" t="n">
        <f aca="false">$J$5 + G2736</f>
        <v>760</v>
      </c>
      <c r="I2736" s="47" t="n">
        <f aca="false">IF(H2736&gt;$J$5,$J$2+$J$1,(IF(H2736&gt;739.99,H2736^3*2498.244218-H2736^2*5471052.355142+H2736*3994605728.77515-972400879260.135,H2736^3*1396.138889-H2736^2*3002770.071427+H2736*2152080038.43115-513963640099.415)))-$J$1</f>
        <v>87942447.7277832</v>
      </c>
      <c r="J2736" s="47" t="n">
        <f aca="false">I2736*100/$J$2</f>
        <v>99.9999999974793</v>
      </c>
      <c r="L2736" s="41" t="n">
        <f aca="false">[4]Plan1!$C2731</f>
        <v>-1.83</v>
      </c>
      <c r="M2736" s="41" t="n">
        <f aca="false">$O$5 + L2736</f>
        <v>836.95</v>
      </c>
      <c r="N2736" s="47" t="n">
        <f aca="false">IF(M2736&gt;$O$5,$O$2+$O$1,(M2736^3*3270.5936-M2736^2*8015778.389801+M2736*6549018422.82398-1783686174686.87))-$O$1</f>
        <v>30329950.3037109</v>
      </c>
      <c r="O2736" s="41" t="n">
        <f aca="false">N2736*100/$O$2</f>
        <v>77.5962651971359</v>
      </c>
      <c r="R2736" s="47" t="n">
        <f aca="false">SUM(D2736,I2736,N2736)</f>
        <v>267251439.203613</v>
      </c>
      <c r="S2736" s="41" t="n">
        <f aca="false">R2736*100/$R$2</f>
        <v>96.8272995473525</v>
      </c>
      <c r="U2736" s="41" t="n">
        <f aca="false">[1]Plan1!$B2731</f>
        <v>13.46</v>
      </c>
    </row>
    <row r="2737" customFormat="false" ht="15" hidden="false" customHeight="false" outlineLevel="0" collapsed="false">
      <c r="A2737" s="46" t="n">
        <v>44735</v>
      </c>
      <c r="B2737" s="41" t="n">
        <f aca="false">[2]Plan1!$C2732</f>
        <v>0</v>
      </c>
      <c r="C2737" s="41" t="n">
        <f aca="false">$E$5 + B2737</f>
        <v>781</v>
      </c>
      <c r="D2737" s="47" t="n">
        <f aca="false">IF(C2737&gt;$E$5,$E$2+$E$1,(IF(C2737&gt;764.99,C2737^3*3486.59308-C2737^2*7860012.00812+C2737*5908819377.96283-1481278321001.59,IF(C2737&gt;752.99,C2737^3*3588.471445-C2737^2*8028757.56264+C2737*5988077680.84934-1488767378546.26,C2737^3*899.851852-C2737^2*1969009.674601+C2737*1435480406.01138-348666163343.76))))-$E$1</f>
        <v>148979041.172119</v>
      </c>
      <c r="E2737" s="47" t="n">
        <f aca="false">D2737*100/$E$2</f>
        <v>100</v>
      </c>
      <c r="G2737" s="41" t="n">
        <f aca="false">[3]Plan1!$C2732</f>
        <v>0</v>
      </c>
      <c r="H2737" s="41" t="n">
        <f aca="false">$J$5 + G2737</f>
        <v>760</v>
      </c>
      <c r="I2737" s="47" t="n">
        <f aca="false">IF(H2737&gt;$J$5,$J$2+$J$1,(IF(H2737&gt;739.99,H2737^3*2498.244218-H2737^2*5471052.355142+H2737*3994605728.77515-972400879260.135,H2737^3*1396.138889-H2737^2*3002770.071427+H2737*2152080038.43115-513963640099.415)))-$J$1</f>
        <v>87942447.7277832</v>
      </c>
      <c r="J2737" s="47" t="n">
        <f aca="false">I2737*100/$J$2</f>
        <v>99.9999999974793</v>
      </c>
      <c r="L2737" s="41" t="n">
        <f aca="false">[4]Plan1!$C2732</f>
        <v>-1.86</v>
      </c>
      <c r="M2737" s="41" t="n">
        <f aca="false">$O$5 + L2737</f>
        <v>836.92</v>
      </c>
      <c r="N2737" s="47" t="n">
        <f aca="false">IF(M2737&gt;$O$5,$O$2+$O$1,(M2737^3*3270.5936-M2737^2*8015778.389801+M2737*6549018422.82398-1783686174686.87))-$O$1</f>
        <v>30197670.2514648</v>
      </c>
      <c r="O2737" s="41" t="n">
        <f aca="false">N2737*100/$O$2</f>
        <v>77.257839386622</v>
      </c>
      <c r="R2737" s="47" t="n">
        <f aca="false">SUM(D2737,I2737,N2737)</f>
        <v>267119159.151367</v>
      </c>
      <c r="S2737" s="41" t="n">
        <f aca="false">R2737*100/$R$2</f>
        <v>96.7793734434515</v>
      </c>
      <c r="U2737" s="41" t="n">
        <f aca="false">[1]Plan1!$B2732</f>
        <v>12.8</v>
      </c>
    </row>
    <row r="2738" customFormat="false" ht="15" hidden="false" customHeight="false" outlineLevel="0" collapsed="false">
      <c r="A2738" s="46" t="n">
        <v>44736</v>
      </c>
      <c r="B2738" s="41" t="n">
        <f aca="false">[2]Plan1!$C2733</f>
        <v>0</v>
      </c>
      <c r="C2738" s="41" t="n">
        <f aca="false">$E$5 + B2738</f>
        <v>781</v>
      </c>
      <c r="D2738" s="47" t="n">
        <f aca="false">IF(C2738&gt;$E$5,$E$2+$E$1,(IF(C2738&gt;764.99,C2738^3*3486.59308-C2738^2*7860012.00812+C2738*5908819377.96283-1481278321001.59,IF(C2738&gt;752.99,C2738^3*3588.471445-C2738^2*8028757.56264+C2738*5988077680.84934-1488767378546.26,C2738^3*899.851852-C2738^2*1969009.674601+C2738*1435480406.01138-348666163343.76))))-$E$1</f>
        <v>148979041.172119</v>
      </c>
      <c r="E2738" s="47" t="n">
        <f aca="false">D2738*100/$E$2</f>
        <v>100</v>
      </c>
      <c r="G2738" s="41" t="n">
        <f aca="false">[3]Plan1!$C2733</f>
        <v>0</v>
      </c>
      <c r="H2738" s="41" t="n">
        <f aca="false">$J$5 + G2738</f>
        <v>760</v>
      </c>
      <c r="I2738" s="47" t="n">
        <f aca="false">IF(H2738&gt;$J$5,$J$2+$J$1,(IF(H2738&gt;739.99,H2738^3*2498.244218-H2738^2*5471052.355142+H2738*3994605728.77515-972400879260.135,H2738^3*1396.138889-H2738^2*3002770.071427+H2738*2152080038.43115-513963640099.415)))-$J$1</f>
        <v>87942447.7277832</v>
      </c>
      <c r="J2738" s="47" t="n">
        <f aca="false">I2738*100/$J$2</f>
        <v>99.9999999974793</v>
      </c>
      <c r="L2738" s="41" t="n">
        <f aca="false">[4]Plan1!$C2733</f>
        <v>-1.87</v>
      </c>
      <c r="M2738" s="41" t="n">
        <f aca="false">$O$5 + L2738</f>
        <v>836.91</v>
      </c>
      <c r="N2738" s="47" t="n">
        <f aca="false">IF(M2738&gt;$O$5,$O$2+$O$1,(M2738^3*3270.5936-M2738^2*8015778.389801+M2738*6549018422.82398-1783686174686.87))-$O$1</f>
        <v>30153655.2851563</v>
      </c>
      <c r="O2738" s="41" t="n">
        <f aca="false">N2738*100/$O$2</f>
        <v>77.14523132218</v>
      </c>
      <c r="R2738" s="47" t="n">
        <f aca="false">SUM(D2738,I2738,N2738)</f>
        <v>267075144.185059</v>
      </c>
      <c r="S2738" s="41" t="n">
        <f aca="false">R2738*100/$R$2</f>
        <v>96.763426474784</v>
      </c>
      <c r="U2738" s="41" t="n">
        <f aca="false">[1]Plan1!$B2733</f>
        <v>13.24</v>
      </c>
    </row>
    <row r="2739" customFormat="false" ht="15" hidden="false" customHeight="false" outlineLevel="0" collapsed="false">
      <c r="A2739" s="46" t="n">
        <v>44737</v>
      </c>
      <c r="B2739" s="41" t="n">
        <f aca="false">[2]Plan1!$C2734</f>
        <v>0</v>
      </c>
      <c r="C2739" s="41" t="n">
        <f aca="false">$E$5 + B2739</f>
        <v>781</v>
      </c>
      <c r="D2739" s="47" t="n">
        <f aca="false">IF(C2739&gt;$E$5,$E$2+$E$1,(IF(C2739&gt;764.99,C2739^3*3486.59308-C2739^2*7860012.00812+C2739*5908819377.96283-1481278321001.59,IF(C2739&gt;752.99,C2739^3*3588.471445-C2739^2*8028757.56264+C2739*5988077680.84934-1488767378546.26,C2739^3*899.851852-C2739^2*1969009.674601+C2739*1435480406.01138-348666163343.76))))-$E$1</f>
        <v>148979041.172119</v>
      </c>
      <c r="E2739" s="47" t="n">
        <f aca="false">D2739*100/$E$2</f>
        <v>100</v>
      </c>
      <c r="G2739" s="41" t="n">
        <f aca="false">[3]Plan1!$C2734</f>
        <v>0</v>
      </c>
      <c r="H2739" s="41" t="n">
        <f aca="false">$J$5 + G2739</f>
        <v>760</v>
      </c>
      <c r="I2739" s="47" t="n">
        <f aca="false">IF(H2739&gt;$J$5,$J$2+$J$1,(IF(H2739&gt;739.99,H2739^3*2498.244218-H2739^2*5471052.355142+H2739*3994605728.77515-972400879260.135,H2739^3*1396.138889-H2739^2*3002770.071427+H2739*2152080038.43115-513963640099.415)))-$J$1</f>
        <v>87942447.7277832</v>
      </c>
      <c r="J2739" s="47" t="n">
        <f aca="false">I2739*100/$J$2</f>
        <v>99.9999999974793</v>
      </c>
      <c r="L2739" s="41" t="n">
        <f aca="false">[4]Plan1!$C2734</f>
        <v>-1.9</v>
      </c>
      <c r="M2739" s="41" t="n">
        <f aca="false">$O$5 + L2739</f>
        <v>836.88</v>
      </c>
      <c r="N2739" s="47" t="n">
        <f aca="false">IF(M2739&gt;$O$5,$O$2+$O$1,(M2739^3*3270.5936-M2739^2*8015778.389801+M2739*6549018422.82398-1783686174686.87))-$O$1</f>
        <v>30021845.2675781</v>
      </c>
      <c r="O2739" s="41" t="n">
        <f aca="false">N2739*100/$O$2</f>
        <v>76.8080080502256</v>
      </c>
      <c r="R2739" s="47" t="n">
        <f aca="false">SUM(D2739,I2739,N2739)</f>
        <v>266943334.16748</v>
      </c>
      <c r="S2739" s="41" t="n">
        <f aca="false">R2739*100/$R$2</f>
        <v>96.7156706681421</v>
      </c>
      <c r="U2739" s="41" t="n">
        <f aca="false">[1]Plan1!$B2734</f>
        <v>13.02</v>
      </c>
    </row>
    <row r="2740" customFormat="false" ht="15" hidden="false" customHeight="false" outlineLevel="0" collapsed="false">
      <c r="A2740" s="46" t="n">
        <v>44738</v>
      </c>
      <c r="B2740" s="41" t="n">
        <f aca="false">[2]Plan1!$C2735</f>
        <v>0</v>
      </c>
      <c r="C2740" s="41" t="n">
        <f aca="false">$E$5 + B2740</f>
        <v>781</v>
      </c>
      <c r="D2740" s="47" t="n">
        <f aca="false">IF(C2740&gt;$E$5,$E$2+$E$1,(IF(C2740&gt;764.99,C2740^3*3486.59308-C2740^2*7860012.00812+C2740*5908819377.96283-1481278321001.59,IF(C2740&gt;752.99,C2740^3*3588.471445-C2740^2*8028757.56264+C2740*5988077680.84934-1488767378546.26,C2740^3*899.851852-C2740^2*1969009.674601+C2740*1435480406.01138-348666163343.76))))-$E$1</f>
        <v>148979041.172119</v>
      </c>
      <c r="E2740" s="47" t="n">
        <f aca="false">D2740*100/$E$2</f>
        <v>100</v>
      </c>
      <c r="G2740" s="41" t="n">
        <f aca="false">[3]Plan1!$C2735</f>
        <v>0</v>
      </c>
      <c r="H2740" s="41" t="n">
        <f aca="false">$J$5 + G2740</f>
        <v>760</v>
      </c>
      <c r="I2740" s="47" t="n">
        <f aca="false">IF(H2740&gt;$J$5,$J$2+$J$1,(IF(H2740&gt;739.99,H2740^3*2498.244218-H2740^2*5471052.355142+H2740*3994605728.77515-972400879260.135,H2740^3*1396.138889-H2740^2*3002770.071427+H2740*2152080038.43115-513963640099.415)))-$J$1</f>
        <v>87942447.7277832</v>
      </c>
      <c r="J2740" s="47" t="n">
        <f aca="false">I2740*100/$J$2</f>
        <v>99.9999999974793</v>
      </c>
      <c r="L2740" s="41" t="n">
        <f aca="false">[4]Plan1!$C2735</f>
        <v>-1.92</v>
      </c>
      <c r="M2740" s="41" t="n">
        <f aca="false">$O$5 + L2740</f>
        <v>836.86</v>
      </c>
      <c r="N2740" s="47" t="n">
        <f aca="false">IF(M2740&gt;$O$5,$O$2+$O$1,(M2740^3*3270.5936-M2740^2*8015778.389801+M2740*6549018422.82398-1783686174686.87))-$O$1</f>
        <v>29934167.4614258</v>
      </c>
      <c r="O2740" s="41" t="n">
        <f aca="false">N2740*100/$O$2</f>
        <v>76.5836928030863</v>
      </c>
      <c r="R2740" s="47" t="n">
        <f aca="false">SUM(D2740,I2740,N2740)</f>
        <v>266855656.361328</v>
      </c>
      <c r="S2740" s="41" t="n">
        <f aca="false">R2740*100/$R$2</f>
        <v>96.6839043089963</v>
      </c>
      <c r="U2740" s="41" t="n">
        <f aca="false">[1]Plan1!$B2735</f>
        <v>13.02</v>
      </c>
    </row>
    <row r="2741" customFormat="false" ht="15" hidden="false" customHeight="false" outlineLevel="0" collapsed="false">
      <c r="A2741" s="46" t="n">
        <v>44739</v>
      </c>
      <c r="B2741" s="41" t="n">
        <f aca="false">[2]Plan1!$C2736</f>
        <v>0</v>
      </c>
      <c r="C2741" s="41" t="n">
        <f aca="false">$E$5 + B2741</f>
        <v>781</v>
      </c>
      <c r="D2741" s="47" t="n">
        <f aca="false">IF(C2741&gt;$E$5,$E$2+$E$1,(IF(C2741&gt;764.99,C2741^3*3486.59308-C2741^2*7860012.00812+C2741*5908819377.96283-1481278321001.59,IF(C2741&gt;752.99,C2741^3*3588.471445-C2741^2*8028757.56264+C2741*5988077680.84934-1488767378546.26,C2741^3*899.851852-C2741^2*1969009.674601+C2741*1435480406.01138-348666163343.76))))-$E$1</f>
        <v>148979041.172119</v>
      </c>
      <c r="E2741" s="47" t="n">
        <f aca="false">D2741*100/$E$2</f>
        <v>100</v>
      </c>
      <c r="G2741" s="41" t="n">
        <f aca="false">[3]Plan1!$C2736</f>
        <v>0</v>
      </c>
      <c r="H2741" s="41" t="n">
        <f aca="false">$J$5 + G2741</f>
        <v>760</v>
      </c>
      <c r="I2741" s="47" t="n">
        <f aca="false">IF(H2741&gt;$J$5,$J$2+$J$1,(IF(H2741&gt;739.99,H2741^3*2498.244218-H2741^2*5471052.355142+H2741*3994605728.77515-972400879260.135,H2741^3*1396.138889-H2741^2*3002770.071427+H2741*2152080038.43115-513963640099.415)))-$J$1</f>
        <v>87942447.7277832</v>
      </c>
      <c r="J2741" s="47" t="n">
        <f aca="false">I2741*100/$J$2</f>
        <v>99.9999999974793</v>
      </c>
      <c r="L2741" s="41" t="n">
        <f aca="false">[4]Plan1!$C2736</f>
        <v>-1.94</v>
      </c>
      <c r="M2741" s="41" t="n">
        <f aca="false">$O$5 + L2741</f>
        <v>836.84</v>
      </c>
      <c r="N2741" s="47" t="n">
        <f aca="false">IF(M2741&gt;$O$5,$O$2+$O$1,(M2741^3*3270.5936-M2741^2*8015778.389801+M2741*6549018422.82398-1783686174686.87))-$O$1</f>
        <v>29846645.9008789</v>
      </c>
      <c r="O2741" s="41" t="n">
        <f aca="false">N2741*100/$O$2</f>
        <v>76.3597772953239</v>
      </c>
      <c r="R2741" s="47" t="n">
        <f aca="false">SUM(D2741,I2741,N2741)</f>
        <v>266768134.800781</v>
      </c>
      <c r="S2741" s="41" t="n">
        <f aca="false">R2741*100/$R$2</f>
        <v>96.6521945588629</v>
      </c>
      <c r="U2741" s="41" t="n">
        <f aca="false">[1]Plan1!$B2736</f>
        <v>12.8</v>
      </c>
    </row>
    <row r="2742" customFormat="false" ht="15" hidden="false" customHeight="false" outlineLevel="0" collapsed="false">
      <c r="A2742" s="46" t="n">
        <v>44740</v>
      </c>
      <c r="B2742" s="41" t="n">
        <f aca="false">[2]Plan1!$C2737</f>
        <v>0</v>
      </c>
      <c r="C2742" s="41" t="n">
        <f aca="false">$E$5 + B2742</f>
        <v>781</v>
      </c>
      <c r="D2742" s="47" t="n">
        <f aca="false">IF(C2742&gt;$E$5,$E$2+$E$1,(IF(C2742&gt;764.99,C2742^3*3486.59308-C2742^2*7860012.00812+C2742*5908819377.96283-1481278321001.59,IF(C2742&gt;752.99,C2742^3*3588.471445-C2742^2*8028757.56264+C2742*5988077680.84934-1488767378546.26,C2742^3*899.851852-C2742^2*1969009.674601+C2742*1435480406.01138-348666163343.76))))-$E$1</f>
        <v>148979041.172119</v>
      </c>
      <c r="E2742" s="47" t="n">
        <f aca="false">D2742*100/$E$2</f>
        <v>100</v>
      </c>
      <c r="G2742" s="41" t="n">
        <f aca="false">[3]Plan1!$C2737</f>
        <v>0</v>
      </c>
      <c r="H2742" s="41" t="n">
        <f aca="false">$J$5 + G2742</f>
        <v>760</v>
      </c>
      <c r="I2742" s="47" t="n">
        <f aca="false">IF(H2742&gt;$J$5,$J$2+$J$1,(IF(H2742&gt;739.99,H2742^3*2498.244218-H2742^2*5471052.355142+H2742*3994605728.77515-972400879260.135,H2742^3*1396.138889-H2742^2*3002770.071427+H2742*2152080038.43115-513963640099.415)))-$J$1</f>
        <v>87942447.7277832</v>
      </c>
      <c r="J2742" s="47" t="n">
        <f aca="false">I2742*100/$J$2</f>
        <v>99.9999999974793</v>
      </c>
      <c r="L2742" s="41" t="n">
        <f aca="false">[4]Plan1!$C2737</f>
        <v>-1.96</v>
      </c>
      <c r="M2742" s="41" t="n">
        <f aca="false">$O$5 + L2742</f>
        <v>836.82</v>
      </c>
      <c r="N2742" s="47" t="n">
        <f aca="false">IF(M2742&gt;$O$5,$O$2+$O$1,(M2742^3*3270.5936-M2742^2*8015778.389801+M2742*6549018422.82398-1783686174686.87))-$O$1</f>
        <v>29759280.4296875</v>
      </c>
      <c r="O2742" s="41" t="n">
        <f aca="false">N2742*100/$O$2</f>
        <v>76.1362611271879</v>
      </c>
      <c r="R2742" s="47" t="n">
        <f aca="false">SUM(D2742,I2742,N2742)</f>
        <v>266680769.32959</v>
      </c>
      <c r="S2742" s="41" t="n">
        <f aca="false">R2742*100/$R$2</f>
        <v>96.6205413611314</v>
      </c>
      <c r="U2742" s="41" t="n">
        <f aca="false">[1]Plan1!$B2737</f>
        <v>13.02</v>
      </c>
    </row>
    <row r="2743" customFormat="false" ht="15" hidden="false" customHeight="false" outlineLevel="0" collapsed="false">
      <c r="A2743" s="46" t="n">
        <v>44741</v>
      </c>
      <c r="B2743" s="41" t="n">
        <f aca="false">[2]Plan1!$C2738</f>
        <v>0</v>
      </c>
      <c r="C2743" s="41" t="n">
        <f aca="false">$E$5 + B2743</f>
        <v>781</v>
      </c>
      <c r="D2743" s="47" t="n">
        <f aca="false">IF(C2743&gt;$E$5,$E$2+$E$1,(IF(C2743&gt;764.99,C2743^3*3486.59308-C2743^2*7860012.00812+C2743*5908819377.96283-1481278321001.59,IF(C2743&gt;752.99,C2743^3*3588.471445-C2743^2*8028757.56264+C2743*5988077680.84934-1488767378546.26,C2743^3*899.851852-C2743^2*1969009.674601+C2743*1435480406.01138-348666163343.76))))-$E$1</f>
        <v>148979041.172119</v>
      </c>
      <c r="E2743" s="47" t="n">
        <f aca="false">D2743*100/$E$2</f>
        <v>100</v>
      </c>
      <c r="G2743" s="41" t="n">
        <f aca="false">[3]Plan1!$C2738</f>
        <v>0</v>
      </c>
      <c r="H2743" s="41" t="n">
        <f aca="false">$J$5 + G2743</f>
        <v>760</v>
      </c>
      <c r="I2743" s="47" t="n">
        <f aca="false">IF(H2743&gt;$J$5,$J$2+$J$1,(IF(H2743&gt;739.99,H2743^3*2498.244218-H2743^2*5471052.355142+H2743*3994605728.77515-972400879260.135,H2743^3*1396.138889-H2743^2*3002770.071427+H2743*2152080038.43115-513963640099.415)))-$J$1</f>
        <v>87942447.7277832</v>
      </c>
      <c r="J2743" s="47" t="n">
        <f aca="false">I2743*100/$J$2</f>
        <v>99.9999999974793</v>
      </c>
      <c r="L2743" s="41" t="n">
        <f aca="false">[4]Plan1!$C2738</f>
        <v>-1.99</v>
      </c>
      <c r="M2743" s="41" t="n">
        <f aca="false">$O$5 + L2743</f>
        <v>836.79</v>
      </c>
      <c r="N2743" s="47" t="n">
        <f aca="false">IF(M2743&gt;$O$5,$O$2+$O$1,(M2743^3*3270.5936-M2743^2*8015778.389801+M2743*6549018422.82398-1783686174686.87))-$O$1</f>
        <v>29628524.5478516</v>
      </c>
      <c r="O2743" s="41" t="n">
        <f aca="false">N2743*100/$O$2</f>
        <v>75.8017347602988</v>
      </c>
      <c r="R2743" s="47" t="n">
        <f aca="false">SUM(D2743,I2743,N2743)</f>
        <v>266550013.447754</v>
      </c>
      <c r="S2743" s="41" t="n">
        <f aca="false">R2743*100/$R$2</f>
        <v>96.5731674761644</v>
      </c>
      <c r="U2743" s="41" t="n">
        <f aca="false">[1]Plan1!$B2738</f>
        <v>13.68</v>
      </c>
    </row>
    <row r="2744" customFormat="false" ht="15" hidden="false" customHeight="false" outlineLevel="0" collapsed="false">
      <c r="A2744" s="46" t="n">
        <v>44742</v>
      </c>
      <c r="B2744" s="41" t="n">
        <f aca="false">[2]Plan1!$C2739</f>
        <v>0</v>
      </c>
      <c r="C2744" s="41" t="n">
        <f aca="false">$E$5 + B2744</f>
        <v>781</v>
      </c>
      <c r="D2744" s="47" t="n">
        <f aca="false">IF(C2744&gt;$E$5,$E$2+$E$1,(IF(C2744&gt;764.99,C2744^3*3486.59308-C2744^2*7860012.00812+C2744*5908819377.96283-1481278321001.59,IF(C2744&gt;752.99,C2744^3*3588.471445-C2744^2*8028757.56264+C2744*5988077680.84934-1488767378546.26,C2744^3*899.851852-C2744^2*1969009.674601+C2744*1435480406.01138-348666163343.76))))-$E$1</f>
        <v>148979041.172119</v>
      </c>
      <c r="E2744" s="47" t="n">
        <f aca="false">D2744*100/$E$2</f>
        <v>100</v>
      </c>
      <c r="G2744" s="41" t="n">
        <f aca="false">[3]Plan1!$C2739</f>
        <v>0</v>
      </c>
      <c r="H2744" s="41" t="n">
        <f aca="false">$J$5 + G2744</f>
        <v>760</v>
      </c>
      <c r="I2744" s="47" t="n">
        <f aca="false">IF(H2744&gt;$J$5,$J$2+$J$1,(IF(H2744&gt;739.99,H2744^3*2498.244218-H2744^2*5471052.355142+H2744*3994605728.77515-972400879260.135,H2744^3*1396.138889-H2744^2*3002770.071427+H2744*2152080038.43115-513963640099.415)))-$J$1</f>
        <v>87942447.7277832</v>
      </c>
      <c r="J2744" s="47" t="n">
        <f aca="false">I2744*100/$J$2</f>
        <v>99.9999999974793</v>
      </c>
      <c r="L2744" s="41" t="n">
        <f aca="false">[4]Plan1!$C2739</f>
        <v>-2.02</v>
      </c>
      <c r="M2744" s="41" t="n">
        <f aca="false">$O$5 + L2744</f>
        <v>836.76</v>
      </c>
      <c r="N2744" s="47" t="n">
        <f aca="false">IF(M2744&gt;$O$5,$O$2+$O$1,(M2744^3*3270.5936-M2744^2*8015778.389801+M2744*6549018422.82398-1783686174686.87))-$O$1</f>
        <v>29498118.9863281</v>
      </c>
      <c r="O2744" s="41" t="n">
        <f aca="false">N2744*100/$O$2</f>
        <v>75.4681046542872</v>
      </c>
      <c r="R2744" s="47" t="n">
        <f aca="false">SUM(D2744,I2744,N2744)</f>
        <v>266419607.88623</v>
      </c>
      <c r="S2744" s="41" t="n">
        <f aca="false">R2744*100/$R$2</f>
        <v>96.5259205150034</v>
      </c>
      <c r="U2744" s="41" t="n">
        <f aca="false">[1]Plan1!$B2739</f>
        <v>13.02</v>
      </c>
    </row>
    <row r="2745" customFormat="false" ht="15" hidden="false" customHeight="false" outlineLevel="0" collapsed="false">
      <c r="A2745" s="46" t="n">
        <v>44743</v>
      </c>
      <c r="B2745" s="41" t="n">
        <f aca="false">[2]Plan1!$C2740</f>
        <v>0</v>
      </c>
      <c r="C2745" s="41" t="n">
        <f aca="false">$E$5 + B2745</f>
        <v>781</v>
      </c>
      <c r="D2745" s="47" t="n">
        <f aca="false">IF(C2745&gt;$E$5,$E$2+$E$1,(IF(C2745&gt;764.99,C2745^3*3486.59308-C2745^2*7860012.00812+C2745*5908819377.96283-1481278321001.59,IF(C2745&gt;752.99,C2745^3*3588.471445-C2745^2*8028757.56264+C2745*5988077680.84934-1488767378546.26,C2745^3*899.851852-C2745^2*1969009.674601+C2745*1435480406.01138-348666163343.76))))-$E$1</f>
        <v>148979041.172119</v>
      </c>
      <c r="E2745" s="47" t="n">
        <f aca="false">D2745*100/$E$2</f>
        <v>100</v>
      </c>
      <c r="G2745" s="41" t="n">
        <f aca="false">[3]Plan1!$C2740</f>
        <v>0</v>
      </c>
      <c r="H2745" s="41" t="n">
        <f aca="false">$J$5 + G2745</f>
        <v>760</v>
      </c>
      <c r="I2745" s="47" t="n">
        <f aca="false">IF(H2745&gt;$J$5,$J$2+$J$1,(IF(H2745&gt;739.99,H2745^3*2498.244218-H2745^2*5471052.355142+H2745*3994605728.77515-972400879260.135,H2745^3*1396.138889-H2745^2*3002770.071427+H2745*2152080038.43115-513963640099.415)))-$J$1</f>
        <v>87942447.7277832</v>
      </c>
      <c r="J2745" s="47" t="n">
        <f aca="false">I2745*100/$J$2</f>
        <v>99.9999999974793</v>
      </c>
      <c r="L2745" s="41" t="n">
        <f aca="false">[4]Plan1!$C2740</f>
        <v>-2.04</v>
      </c>
      <c r="M2745" s="41" t="n">
        <f aca="false">$O$5 + L2745</f>
        <v>836.74</v>
      </c>
      <c r="N2745" s="47" t="n">
        <f aca="false">IF(M2745&gt;$O$5,$O$2+$O$1,(M2745^3*3270.5936-M2745^2*8015778.389801+M2745*6549018422.82398-1783686174686.87))-$O$1</f>
        <v>29411376.3046875</v>
      </c>
      <c r="O2745" s="41" t="n">
        <f aca="false">N2745*100/$O$2</f>
        <v>75.246181833409</v>
      </c>
      <c r="R2745" s="47" t="n">
        <f aca="false">SUM(D2745,I2745,N2745)</f>
        <v>266332865.20459</v>
      </c>
      <c r="S2745" s="41" t="n">
        <f aca="false">R2745*100/$R$2</f>
        <v>96.4944929588271</v>
      </c>
      <c r="U2745" s="41" t="n">
        <f aca="false">[1]Plan1!$B2740</f>
        <v>13.02</v>
      </c>
    </row>
    <row r="2746" customFormat="false" ht="15" hidden="false" customHeight="false" outlineLevel="0" collapsed="false">
      <c r="A2746" s="46" t="n">
        <v>44744</v>
      </c>
      <c r="B2746" s="41" t="n">
        <f aca="false">[2]Plan1!$C2741</f>
        <v>-0.01</v>
      </c>
      <c r="C2746" s="41" t="n">
        <f aca="false">$E$5 + B2746</f>
        <v>780.99</v>
      </c>
      <c r="D2746" s="47" t="n">
        <f aca="false">IF(C2746&gt;$E$5,$E$2+$E$1,(IF(C2746&gt;764.99,C2746^3*3486.59308-C2746^2*7860012.00812+C2746*5908819377.96283-1481278321001.59,IF(C2746&gt;752.99,C2746^3*3588.471445-C2746^2*8028757.56264+C2746*5988077680.84934-1488767378546.26,C2746^3*899.851852-C2746^2*1969009.674601+C2746*1435480406.01138-348666163343.76))))-$E$1</f>
        <v>148863691.813232</v>
      </c>
      <c r="E2746" s="47" t="n">
        <f aca="false">D2746*100/$E$2</f>
        <v>99.9225734318203</v>
      </c>
      <c r="G2746" s="41" t="n">
        <f aca="false">[3]Plan1!$C2741</f>
        <v>0</v>
      </c>
      <c r="H2746" s="41" t="n">
        <f aca="false">$J$5 + G2746</f>
        <v>760</v>
      </c>
      <c r="I2746" s="47" t="n">
        <f aca="false">IF(H2746&gt;$J$5,$J$2+$J$1,(IF(H2746&gt;739.99,H2746^3*2498.244218-H2746^2*5471052.355142+H2746*3994605728.77515-972400879260.135,H2746^3*1396.138889-H2746^2*3002770.071427+H2746*2152080038.43115-513963640099.415)))-$J$1</f>
        <v>87942447.7277832</v>
      </c>
      <c r="J2746" s="47" t="n">
        <f aca="false">I2746*100/$J$2</f>
        <v>99.9999999974793</v>
      </c>
      <c r="L2746" s="41" t="n">
        <f aca="false">[4]Plan1!$C2741</f>
        <v>-2.06</v>
      </c>
      <c r="M2746" s="41" t="n">
        <f aca="false">$O$5 + L2746</f>
        <v>836.72</v>
      </c>
      <c r="N2746" s="47" t="n">
        <f aca="false">IF(M2746&gt;$O$5,$O$2+$O$1,(M2746^3*3270.5936-M2746^2*8015778.389801+M2746*6549018422.82398-1783686174686.87))-$O$1</f>
        <v>29324788.9296875</v>
      </c>
      <c r="O2746" s="41" t="n">
        <f aca="false">N2746*100/$O$2</f>
        <v>75.0246563496563</v>
      </c>
      <c r="R2746" s="47" t="n">
        <f aca="false">SUM(D2746,I2746,N2746)</f>
        <v>266130928.470703</v>
      </c>
      <c r="S2746" s="41" t="n">
        <f aca="false">R2746*100/$R$2</f>
        <v>96.4213296910074</v>
      </c>
      <c r="U2746" s="41" t="n">
        <f aca="false">[1]Plan1!$B2741</f>
        <v>12.58</v>
      </c>
    </row>
    <row r="2747" customFormat="false" ht="15" hidden="false" customHeight="false" outlineLevel="0" collapsed="false">
      <c r="A2747" s="46" t="n">
        <v>44745</v>
      </c>
      <c r="B2747" s="41" t="n">
        <f aca="false">[2]Plan1!$C2742</f>
        <v>-0.02</v>
      </c>
      <c r="C2747" s="41" t="n">
        <f aca="false">$E$5 + B2747</f>
        <v>780.98</v>
      </c>
      <c r="D2747" s="47" t="n">
        <f aca="false">IF(C2747&gt;$E$5,$E$2+$E$1,(IF(C2747&gt;764.99,C2747^3*3486.59308-C2747^2*7860012.00812+C2747*5908819377.96283-1481278321001.59,IF(C2747&gt;752.99,C2747^3*3588.471445-C2747^2*8028757.56264+C2747*5988077680.84934-1488767378546.26,C2747^3*899.851852-C2747^2*1969009.674601+C2747*1435480406.01138-348666163343.76))))-$E$1</f>
        <v>148748404.249756</v>
      </c>
      <c r="E2747" s="47" t="n">
        <f aca="false">D2747*100/$E$2</f>
        <v>99.8451883429048</v>
      </c>
      <c r="G2747" s="41" t="n">
        <f aca="false">[3]Plan1!$C2742</f>
        <v>0</v>
      </c>
      <c r="H2747" s="41" t="n">
        <f aca="false">$J$5 + G2747</f>
        <v>760</v>
      </c>
      <c r="I2747" s="47" t="n">
        <f aca="false">IF(H2747&gt;$J$5,$J$2+$J$1,(IF(H2747&gt;739.99,H2747^3*2498.244218-H2747^2*5471052.355142+H2747*3994605728.77515-972400879260.135,H2747^3*1396.138889-H2747^2*3002770.071427+H2747*2152080038.43115-513963640099.415)))-$J$1</f>
        <v>87942447.7277832</v>
      </c>
      <c r="J2747" s="47" t="n">
        <f aca="false">I2747*100/$J$2</f>
        <v>99.9999999974793</v>
      </c>
      <c r="L2747" s="41" t="n">
        <f aca="false">[4]Plan1!$C2742</f>
        <v>-2.09</v>
      </c>
      <c r="M2747" s="41" t="n">
        <f aca="false">$O$5 + L2747</f>
        <v>836.69</v>
      </c>
      <c r="N2747" s="47" t="n">
        <f aca="false">IF(M2747&gt;$O$5,$O$2+$O$1,(M2747^3*3270.5936-M2747^2*8015778.389801+M2747*6549018422.82398-1783686174686.87))-$O$1</f>
        <v>29195198.7167969</v>
      </c>
      <c r="O2747" s="41" t="n">
        <f aca="false">N2747*100/$O$2</f>
        <v>74.6931122348219</v>
      </c>
      <c r="R2747" s="47" t="n">
        <f aca="false">SUM(D2747,I2747,N2747)</f>
        <v>265886050.694336</v>
      </c>
      <c r="S2747" s="41" t="n">
        <f aca="false">R2747*100/$R$2</f>
        <v>96.3326085455743</v>
      </c>
      <c r="U2747" s="41" t="n">
        <f aca="false">[1]Plan1!$B2742</f>
        <v>12.36</v>
      </c>
    </row>
    <row r="2748" customFormat="false" ht="15" hidden="false" customHeight="false" outlineLevel="0" collapsed="false">
      <c r="A2748" s="46" t="n">
        <v>44746</v>
      </c>
      <c r="B2748" s="41" t="n">
        <f aca="false">[2]Plan1!$C2743</f>
        <v>-0.02</v>
      </c>
      <c r="C2748" s="41" t="n">
        <f aca="false">$E$5 + B2748</f>
        <v>780.98</v>
      </c>
      <c r="D2748" s="47" t="n">
        <f aca="false">IF(C2748&gt;$E$5,$E$2+$E$1,(IF(C2748&gt;764.99,C2748^3*3486.59308-C2748^2*7860012.00812+C2748*5908819377.96283-1481278321001.59,IF(C2748&gt;752.99,C2748^3*3588.471445-C2748^2*8028757.56264+C2748*5988077680.84934-1488767378546.26,C2748^3*899.851852-C2748^2*1969009.674601+C2748*1435480406.01138-348666163343.76))))-$E$1</f>
        <v>148748404.249756</v>
      </c>
      <c r="E2748" s="47" t="n">
        <f aca="false">D2748*100/$E$2</f>
        <v>99.8451883429048</v>
      </c>
      <c r="G2748" s="41" t="n">
        <f aca="false">[3]Plan1!$C2743</f>
        <v>0</v>
      </c>
      <c r="H2748" s="41" t="n">
        <f aca="false">$J$5 + G2748</f>
        <v>760</v>
      </c>
      <c r="I2748" s="47" t="n">
        <f aca="false">IF(H2748&gt;$J$5,$J$2+$J$1,(IF(H2748&gt;739.99,H2748^3*2498.244218-H2748^2*5471052.355142+H2748*3994605728.77515-972400879260.135,H2748^3*1396.138889-H2748^2*3002770.071427+H2748*2152080038.43115-513963640099.415)))-$J$1</f>
        <v>87942447.7277832</v>
      </c>
      <c r="J2748" s="47" t="n">
        <f aca="false">I2748*100/$J$2</f>
        <v>99.9999999974793</v>
      </c>
      <c r="L2748" s="41" t="n">
        <f aca="false">[4]Plan1!$C2743</f>
        <v>-2.11</v>
      </c>
      <c r="M2748" s="41" t="n">
        <f aca="false">$O$5 + L2748</f>
        <v>836.67</v>
      </c>
      <c r="N2748" s="47" t="n">
        <f aca="false">IF(M2748&gt;$O$5,$O$2+$O$1,(M2748^3*3270.5936-M2748^2*8015778.389801+M2748*6549018422.82398-1783686174686.87))-$O$1</f>
        <v>29108998.9169922</v>
      </c>
      <c r="O2748" s="41" t="n">
        <f aca="false">N2748*100/$O$2</f>
        <v>74.4725783249867</v>
      </c>
      <c r="R2748" s="47" t="n">
        <f aca="false">SUM(D2748,I2748,N2748)</f>
        <v>265799850.894531</v>
      </c>
      <c r="S2748" s="41" t="n">
        <f aca="false">R2748*100/$R$2</f>
        <v>96.3013776797594</v>
      </c>
      <c r="U2748" s="41" t="n">
        <f aca="false">[1]Plan1!$B2743</f>
        <v>12.8</v>
      </c>
    </row>
    <row r="2749" customFormat="false" ht="15" hidden="false" customHeight="false" outlineLevel="0" collapsed="false">
      <c r="A2749" s="46" t="n">
        <v>44747</v>
      </c>
      <c r="B2749" s="41" t="n">
        <f aca="false">[2]Plan1!$C2744</f>
        <v>-0.04</v>
      </c>
      <c r="C2749" s="41" t="n">
        <f aca="false">$E$5 + B2749</f>
        <v>780.96</v>
      </c>
      <c r="D2749" s="47" t="n">
        <f aca="false">IF(C2749&gt;$E$5,$E$2+$E$1,(IF(C2749&gt;764.99,C2749^3*3486.59308-C2749^2*7860012.00812+C2749*5908819377.96283-1481278321001.59,IF(C2749&gt;752.99,C2749^3*3588.471445-C2749^2*8028757.56264+C2749*5988077680.84934-1488767378546.26,C2749^3*899.851852-C2749^2*1969009.674601+C2749*1435480406.01138-348666163343.76))))-$E$1</f>
        <v>148518014.418701</v>
      </c>
      <c r="E2749" s="47" t="n">
        <f aca="false">D2749*100/$E$2</f>
        <v>99.6905425422324</v>
      </c>
      <c r="G2749" s="41" t="n">
        <f aca="false">[3]Plan1!$C2744</f>
        <v>0</v>
      </c>
      <c r="H2749" s="41" t="n">
        <f aca="false">$J$5 + G2749</f>
        <v>760</v>
      </c>
      <c r="I2749" s="47" t="n">
        <f aca="false">IF(H2749&gt;$J$5,$J$2+$J$1,(IF(H2749&gt;739.99,H2749^3*2498.244218-H2749^2*5471052.355142+H2749*3994605728.77515-972400879260.135,H2749^3*1396.138889-H2749^2*3002770.071427+H2749*2152080038.43115-513963640099.415)))-$J$1</f>
        <v>87942447.7277832</v>
      </c>
      <c r="J2749" s="47" t="n">
        <f aca="false">I2749*100/$J$2</f>
        <v>99.9999999974793</v>
      </c>
      <c r="L2749" s="41" t="n">
        <f aca="false">[4]Plan1!$C2744</f>
        <v>-2.14</v>
      </c>
      <c r="M2749" s="41" t="n">
        <f aca="false">$O$5 + L2749</f>
        <v>836.64</v>
      </c>
      <c r="N2749" s="47" t="n">
        <f aca="false">IF(M2749&gt;$O$5,$O$2+$O$1,(M2749^3*3270.5936-M2749^2*8015778.389801+M2749*6549018422.82398-1783686174686.87))-$O$1</f>
        <v>28979989.3325195</v>
      </c>
      <c r="O2749" s="41" t="n">
        <f aca="false">N2749*100/$O$2</f>
        <v>74.1425196922007</v>
      </c>
      <c r="R2749" s="47" t="n">
        <f aca="false">SUM(D2749,I2749,N2749)</f>
        <v>265440451.479004</v>
      </c>
      <c r="S2749" s="41" t="n">
        <f aca="false">R2749*100/$R$2</f>
        <v>96.1711644432353</v>
      </c>
      <c r="U2749" s="41" t="n">
        <f aca="false">[1]Plan1!$B2744</f>
        <v>12.15</v>
      </c>
    </row>
    <row r="2750" customFormat="false" ht="15" hidden="false" customHeight="false" outlineLevel="0" collapsed="false">
      <c r="A2750" s="46" t="n">
        <v>44748</v>
      </c>
      <c r="B2750" s="41" t="n">
        <f aca="false">[2]Plan1!$C2745</f>
        <v>-0.05</v>
      </c>
      <c r="C2750" s="41" t="n">
        <f aca="false">$E$5 + B2750</f>
        <v>780.95</v>
      </c>
      <c r="D2750" s="47" t="n">
        <f aca="false">IF(C2750&gt;$E$5,$E$2+$E$1,(IF(C2750&gt;764.99,C2750^3*3486.59308-C2750^2*7860012.00812+C2750*5908819377.96283-1481278321001.59,IF(C2750&gt;752.99,C2750^3*3588.471445-C2750^2*8028757.56264+C2750*5988077680.84934-1488767378546.26,C2750^3*899.851852-C2750^2*1969009.674601+C2750*1435480406.01138-348666163343.76))))-$E$1</f>
        <v>148402912.111572</v>
      </c>
      <c r="E2750" s="47" t="n">
        <f aca="false">D2750*100/$E$2</f>
        <v>99.6132818039276</v>
      </c>
      <c r="G2750" s="41" t="n">
        <f aca="false">[3]Plan1!$C2745</f>
        <v>0</v>
      </c>
      <c r="H2750" s="41" t="n">
        <f aca="false">$J$5 + G2750</f>
        <v>760</v>
      </c>
      <c r="I2750" s="47" t="n">
        <f aca="false">IF(H2750&gt;$J$5,$J$2+$J$1,(IF(H2750&gt;739.99,H2750^3*2498.244218-H2750^2*5471052.355142+H2750*3994605728.77515-972400879260.135,H2750^3*1396.138889-H2750^2*3002770.071427+H2750*2152080038.43115-513963640099.415)))-$J$1</f>
        <v>87942447.7277832</v>
      </c>
      <c r="J2750" s="47" t="n">
        <f aca="false">I2750*100/$J$2</f>
        <v>99.9999999974793</v>
      </c>
      <c r="L2750" s="41" t="n">
        <f aca="false">[4]Plan1!$C2745</f>
        <v>-2.14</v>
      </c>
      <c r="M2750" s="41" t="n">
        <f aca="false">$O$5 + L2750</f>
        <v>836.64</v>
      </c>
      <c r="N2750" s="47" t="n">
        <f aca="false">IF(M2750&gt;$O$5,$O$2+$O$1,(M2750^3*3270.5936-M2750^2*8015778.389801+M2750*6549018422.82398-1783686174686.87))-$O$1</f>
        <v>28979989.3325195</v>
      </c>
      <c r="O2750" s="41" t="n">
        <f aca="false">N2750*100/$O$2</f>
        <v>74.1425196922007</v>
      </c>
      <c r="R2750" s="47" t="n">
        <f aca="false">SUM(D2750,I2750,N2750)</f>
        <v>265325349.171875</v>
      </c>
      <c r="S2750" s="41" t="n">
        <f aca="false">R2750*100/$R$2</f>
        <v>96.1294619715698</v>
      </c>
      <c r="U2750" s="41" t="n">
        <f aca="false">[1]Plan1!$B2745</f>
        <v>12.36</v>
      </c>
    </row>
    <row r="2751" customFormat="false" ht="15" hidden="false" customHeight="false" outlineLevel="0" collapsed="false">
      <c r="A2751" s="46" t="n">
        <v>44749</v>
      </c>
      <c r="B2751" s="41" t="n">
        <f aca="false">[2]Plan1!$C2746</f>
        <v>-0.06</v>
      </c>
      <c r="C2751" s="41" t="n">
        <f aca="false">$E$5 + B2751</f>
        <v>780.94</v>
      </c>
      <c r="D2751" s="47" t="n">
        <f aca="false">IF(C2751&gt;$E$5,$E$2+$E$1,(IF(C2751&gt;764.99,C2751^3*3486.59308-C2751^2*7860012.00812+C2751*5908819377.96283-1481278321001.59,IF(C2751&gt;752.99,C2751^3*3588.471445-C2751^2*8028757.56264+C2751*5988077680.84934-1488767378546.26,C2751^3*899.851852-C2751^2*1969009.674601+C2751*1435480406.01138-348666163343.76))))-$E$1</f>
        <v>148287871.513916</v>
      </c>
      <c r="E2751" s="47" t="n">
        <f aca="false">D2751*100/$E$2</f>
        <v>99.5360624872028</v>
      </c>
      <c r="G2751" s="41" t="n">
        <f aca="false">[3]Plan1!$C2746</f>
        <v>0</v>
      </c>
      <c r="H2751" s="41" t="n">
        <f aca="false">$J$5 + G2751</f>
        <v>760</v>
      </c>
      <c r="I2751" s="47" t="n">
        <f aca="false">IF(H2751&gt;$J$5,$J$2+$J$1,(IF(H2751&gt;739.99,H2751^3*2498.244218-H2751^2*5471052.355142+H2751*3994605728.77515-972400879260.135,H2751^3*1396.138889-H2751^2*3002770.071427+H2751*2152080038.43115-513963640099.415)))-$J$1</f>
        <v>87942447.7277832</v>
      </c>
      <c r="J2751" s="47" t="n">
        <f aca="false">I2751*100/$J$2</f>
        <v>99.9999999974793</v>
      </c>
      <c r="L2751" s="41" t="n">
        <f aca="false">[4]Plan1!$C2746</f>
        <v>-2.18</v>
      </c>
      <c r="M2751" s="41" t="n">
        <f aca="false">$O$5 + L2751</f>
        <v>836.6</v>
      </c>
      <c r="N2751" s="47" t="n">
        <f aca="false">IF(M2751&gt;$O$5,$O$2+$O$1,(M2751^3*3270.5936-M2751^2*8015778.389801+M2751*6549018422.82398-1783686174686.87))-$O$1</f>
        <v>28808517.2802734</v>
      </c>
      <c r="O2751" s="41" t="n">
        <f aca="false">N2751*100/$O$2</f>
        <v>73.7038249133847</v>
      </c>
      <c r="R2751" s="47" t="n">
        <f aca="false">SUM(D2751,I2751,N2751)</f>
        <v>265038836.521973</v>
      </c>
      <c r="S2751" s="41" t="n">
        <f aca="false">R2751*100/$R$2</f>
        <v>96.025656183811</v>
      </c>
      <c r="U2751" s="41" t="n">
        <f aca="false">[1]Plan1!$B2746</f>
        <v>12.36</v>
      </c>
    </row>
    <row r="2752" customFormat="false" ht="15" hidden="false" customHeight="false" outlineLevel="0" collapsed="false">
      <c r="A2752" s="46" t="n">
        <v>44750</v>
      </c>
      <c r="B2752" s="41" t="n">
        <f aca="false">[2]Plan1!$C2747</f>
        <v>-0.06</v>
      </c>
      <c r="C2752" s="41" t="n">
        <f aca="false">$E$5 + B2752</f>
        <v>780.94</v>
      </c>
      <c r="D2752" s="47" t="n">
        <f aca="false">IF(C2752&gt;$E$5,$E$2+$E$1,(IF(C2752&gt;764.99,C2752^3*3486.59308-C2752^2*7860012.00812+C2752*5908819377.96283-1481278321001.59,IF(C2752&gt;752.99,C2752^3*3588.471445-C2752^2*8028757.56264+C2752*5988077680.84934-1488767378546.26,C2752^3*899.851852-C2752^2*1969009.674601+C2752*1435480406.01138-348666163343.76))))-$E$1</f>
        <v>148287871.513916</v>
      </c>
      <c r="E2752" s="47" t="n">
        <f aca="false">D2752*100/$E$2</f>
        <v>99.5360624872028</v>
      </c>
      <c r="G2752" s="41" t="n">
        <f aca="false">[3]Plan1!$C2747</f>
        <v>-0.01</v>
      </c>
      <c r="H2752" s="41" t="n">
        <f aca="false">$J$5 + G2752</f>
        <v>759.99</v>
      </c>
      <c r="I2752" s="47" t="n">
        <f aca="false">IF(H2752&gt;$J$5,$J$2+$J$1,(IF(H2752&gt;739.99,H2752^3*2498.244218-H2752^2*5471052.355142+H2752*3994605728.77515-972400879260.135,H2752^3*1396.138889-H2752^2*3002770.071427+H2752*2152080038.43115-513963640099.415)))-$J$1</f>
        <v>87866832.9206543</v>
      </c>
      <c r="J2752" s="47" t="n">
        <f aca="false">I2752*100/$J$2</f>
        <v>99.9140178476976</v>
      </c>
      <c r="L2752" s="41" t="n">
        <f aca="false">[4]Plan1!$C2747</f>
        <v>-2.2</v>
      </c>
      <c r="M2752" s="41" t="n">
        <f aca="false">$O$5 + L2752</f>
        <v>836.58</v>
      </c>
      <c r="N2752" s="47" t="n">
        <f aca="false">IF(M2752&gt;$O$5,$O$2+$O$1,(M2752^3*3270.5936-M2752^2*8015778.389801+M2752*6549018422.82398-1783686174686.87))-$O$1</f>
        <v>28723012.6425781</v>
      </c>
      <c r="O2752" s="41" t="n">
        <f aca="false">N2752*100/$O$2</f>
        <v>73.4850695090483</v>
      </c>
      <c r="R2752" s="47" t="n">
        <f aca="false">SUM(D2752,I2752,N2752)</f>
        <v>264877717.077148</v>
      </c>
      <c r="S2752" s="41" t="n">
        <f aca="false">R2752*100/$R$2</f>
        <v>95.9672813410285</v>
      </c>
      <c r="U2752" s="41" t="n">
        <f aca="false">[1]Plan1!$B2747</f>
        <v>12.36</v>
      </c>
    </row>
    <row r="2753" customFormat="false" ht="15" hidden="false" customHeight="false" outlineLevel="0" collapsed="false">
      <c r="A2753" s="46" t="n">
        <v>44751</v>
      </c>
      <c r="B2753" s="41" t="n">
        <f aca="false">[2]Plan1!$C2748</f>
        <v>-0.08</v>
      </c>
      <c r="C2753" s="41" t="n">
        <f aca="false">$E$5 + B2753</f>
        <v>780.92</v>
      </c>
      <c r="D2753" s="47" t="n">
        <f aca="false">IF(C2753&gt;$E$5,$E$2+$E$1,(IF(C2753&gt;764.99,C2753^3*3486.59308-C2753^2*7860012.00812+C2753*5908819377.96283-1481278321001.59,IF(C2753&gt;752.99,C2753^3*3588.471445-C2753^2*8028757.56264+C2753*5988077680.84934-1488767378546.26,C2753^3*899.851852-C2753^2*1969009.674601+C2753*1435480406.01138-348666163343.76))))-$E$1</f>
        <v>148057975.366943</v>
      </c>
      <c r="E2753" s="47" t="n">
        <f aca="false">D2753*100/$E$2</f>
        <v>99.3817480647419</v>
      </c>
      <c r="G2753" s="41" t="n">
        <f aca="false">[3]Plan1!$C2748</f>
        <v>-0.02</v>
      </c>
      <c r="H2753" s="41" t="n">
        <f aca="false">$J$5 + G2753</f>
        <v>759.98</v>
      </c>
      <c r="I2753" s="47" t="n">
        <f aca="false">IF(H2753&gt;$J$5,$J$2+$J$1,(IF(H2753&gt;739.99,H2753^3*2498.244218-H2753^2*5471052.355142+H2753*3994605728.77515-972400879260.135,H2753^3*1396.138889-H2753^2*3002770.071427+H2753*2152080038.43115-513963640099.415)))-$J$1</f>
        <v>87791263.0876465</v>
      </c>
      <c r="J2753" s="47" t="n">
        <f aca="false">I2753*100/$J$2</f>
        <v>99.8280868383176</v>
      </c>
      <c r="L2753" s="41" t="n">
        <f aca="false">[4]Plan1!$C2748</f>
        <v>-2.24</v>
      </c>
      <c r="M2753" s="41" t="n">
        <f aca="false">$O$5 + L2753</f>
        <v>836.54</v>
      </c>
      <c r="N2753" s="47" t="n">
        <f aca="false">IF(M2753&gt;$O$5,$O$2+$O$1,(M2753^3*3270.5936-M2753^2*8015778.389801+M2753*6549018422.82398-1783686174686.87))-$O$1</f>
        <v>28552465.3564453</v>
      </c>
      <c r="O2753" s="41" t="n">
        <f aca="false">N2753*100/$O$2</f>
        <v>73.0487406555258</v>
      </c>
      <c r="R2753" s="47" t="n">
        <f aca="false">SUM(D2753,I2753,N2753)</f>
        <v>264401703.811035</v>
      </c>
      <c r="S2753" s="41" t="n">
        <f aca="false">R2753*100/$R$2</f>
        <v>95.7948179887495</v>
      </c>
      <c r="U2753" s="41" t="n">
        <f aca="false">[1]Plan1!$B2748</f>
        <v>11.94</v>
      </c>
    </row>
    <row r="2754" customFormat="false" ht="15" hidden="false" customHeight="false" outlineLevel="0" collapsed="false">
      <c r="A2754" s="46" t="n">
        <v>44752</v>
      </c>
      <c r="B2754" s="41" t="n">
        <f aca="false">[2]Plan1!$C2749</f>
        <v>-0.09</v>
      </c>
      <c r="C2754" s="41" t="n">
        <f aca="false">$E$5 + B2754</f>
        <v>780.91</v>
      </c>
      <c r="D2754" s="47" t="n">
        <f aca="false">IF(C2754&gt;$E$5,$E$2+$E$1,(IF(C2754&gt;764.99,C2754^3*3486.59308-C2754^2*7860012.00812+C2754*5908819377.96283-1481278321001.59,IF(C2754&gt;752.99,C2754^3*3588.471445-C2754^2*8028757.56264+C2754*5988077680.84934-1488767378546.26,C2754^3*899.851852-C2754^2*1969009.674601+C2754*1435480406.01138-348666163343.76))))-$E$1</f>
        <v>147943119.7771</v>
      </c>
      <c r="E2754" s="47" t="n">
        <f aca="false">D2754*100/$E$2</f>
        <v>99.3046529318023</v>
      </c>
      <c r="G2754" s="41" t="n">
        <f aca="false">[3]Plan1!$C2749</f>
        <v>-0.02</v>
      </c>
      <c r="H2754" s="41" t="n">
        <f aca="false">$J$5 + G2754</f>
        <v>759.98</v>
      </c>
      <c r="I2754" s="47" t="n">
        <f aca="false">IF(H2754&gt;$J$5,$J$2+$J$1,(IF(H2754&gt;739.99,H2754^3*2498.244218-H2754^2*5471052.355142+H2754*3994605728.77515-972400879260.135,H2754^3*1396.138889-H2754^2*3002770.071427+H2754*2152080038.43115-513963640099.415)))-$J$1</f>
        <v>87791263.0876465</v>
      </c>
      <c r="J2754" s="47" t="n">
        <f aca="false">I2754*100/$J$2</f>
        <v>99.8280868383176</v>
      </c>
      <c r="L2754" s="41" t="n">
        <f aca="false">[4]Plan1!$C2749</f>
        <v>-2.25</v>
      </c>
      <c r="M2754" s="41" t="n">
        <f aca="false">$O$5 + L2754</f>
        <v>836.53</v>
      </c>
      <c r="N2754" s="47" t="n">
        <f aca="false">IF(M2754&gt;$O$5,$O$2+$O$1,(M2754^3*3270.5936-M2754^2*8015778.389801+M2754*6549018422.82398-1783686174686.87))-$O$1</f>
        <v>28509924.668457</v>
      </c>
      <c r="O2754" s="41" t="n">
        <f aca="false">N2754*100/$O$2</f>
        <v>72.9399043905879</v>
      </c>
      <c r="R2754" s="47" t="n">
        <f aca="false">SUM(D2754,I2754,N2754)</f>
        <v>264244307.533203</v>
      </c>
      <c r="S2754" s="41" t="n">
        <f aca="false">R2754*100/$R$2</f>
        <v>95.7377920786676</v>
      </c>
      <c r="U2754" s="41" t="n">
        <f aca="false">[1]Plan1!$B2749</f>
        <v>12.15</v>
      </c>
    </row>
    <row r="2755" customFormat="false" ht="15" hidden="false" customHeight="false" outlineLevel="0" collapsed="false">
      <c r="A2755" s="46" t="n">
        <v>44753</v>
      </c>
      <c r="B2755" s="41" t="n">
        <f aca="false">[2]Plan1!$C2750</f>
        <v>-0.09</v>
      </c>
      <c r="C2755" s="41" t="n">
        <f aca="false">$E$5 + B2755</f>
        <v>780.91</v>
      </c>
      <c r="D2755" s="47" t="n">
        <f aca="false">IF(C2755&gt;$E$5,$E$2+$E$1,(IF(C2755&gt;764.99,C2755^3*3486.59308-C2755^2*7860012.00812+C2755*5908819377.96283-1481278321001.59,IF(C2755&gt;752.99,C2755^3*3588.471445-C2755^2*8028757.56264+C2755*5988077680.84934-1488767378546.26,C2755^3*899.851852-C2755^2*1969009.674601+C2755*1435480406.01138-348666163343.76))))-$E$1</f>
        <v>147943119.7771</v>
      </c>
      <c r="E2755" s="47" t="n">
        <f aca="false">D2755*100/$E$2</f>
        <v>99.3046529318023</v>
      </c>
      <c r="G2755" s="41" t="n">
        <f aca="false">[3]Plan1!$C2750</f>
        <v>-0.03</v>
      </c>
      <c r="H2755" s="41" t="n">
        <f aca="false">$J$5 + G2755</f>
        <v>759.97</v>
      </c>
      <c r="I2755" s="47" t="n">
        <f aca="false">IF(H2755&gt;$J$5,$J$2+$J$1,(IF(H2755&gt;739.99,H2755^3*2498.244218-H2755^2*5471052.355142+H2755*3994605728.77515-972400879260.135,H2755^3*1396.138889-H2755^2*3002770.071427+H2755*2152080038.43115-513963640099.415)))-$J$1</f>
        <v>87715738.2128906</v>
      </c>
      <c r="J2755" s="47" t="n">
        <f aca="false">I2755*100/$J$2</f>
        <v>99.7422069512945</v>
      </c>
      <c r="L2755" s="41" t="n">
        <f aca="false">[4]Plan1!$C2750</f>
        <v>-2.28</v>
      </c>
      <c r="M2755" s="41" t="n">
        <f aca="false">$O$5 + L2755</f>
        <v>836.5</v>
      </c>
      <c r="N2755" s="47" t="n">
        <f aca="false">IF(M2755&gt;$O$5,$O$2+$O$1,(M2755^3*3270.5936-M2755^2*8015778.389801+M2755*6549018422.82398-1783686174686.87))-$O$1</f>
        <v>28382533.0097656</v>
      </c>
      <c r="O2755" s="41" t="n">
        <f aca="false">N2755*100/$O$2</f>
        <v>72.61398506554</v>
      </c>
      <c r="R2755" s="47" t="n">
        <f aca="false">SUM(D2755,I2755,N2755)</f>
        <v>264041390.999756</v>
      </c>
      <c r="S2755" s="41" t="n">
        <f aca="false">R2755*100/$R$2</f>
        <v>95.6642738217566</v>
      </c>
      <c r="U2755" s="41" t="n">
        <f aca="false">[1]Plan1!$B2750</f>
        <v>11.94</v>
      </c>
    </row>
    <row r="2756" customFormat="false" ht="15" hidden="false" customHeight="false" outlineLevel="0" collapsed="false">
      <c r="A2756" s="46" t="n">
        <v>44754</v>
      </c>
      <c r="B2756" s="41" t="n">
        <f aca="false">[2]Plan1!$C2751</f>
        <v>-0.1</v>
      </c>
      <c r="C2756" s="41" t="n">
        <f aca="false">$E$5 + B2756</f>
        <v>780.9</v>
      </c>
      <c r="D2756" s="47" t="n">
        <f aca="false">IF(C2756&gt;$E$5,$E$2+$E$1,(IF(C2756&gt;764.99,C2756^3*3486.59308-C2756^2*7860012.00812+C2756*5908819377.96283-1481278321001.59,IF(C2756&gt;752.99,C2756^3*3588.471445-C2756^2*8028757.56264+C2756*5988077680.84934-1488767378546.26,C2756^3*899.851852-C2756^2*1969009.674601+C2756*1435480406.01138-348666163343.76))))-$E$1</f>
        <v>147828325.813232</v>
      </c>
      <c r="E2756" s="47" t="n">
        <f aca="false">D2756*100/$E$2</f>
        <v>99.2275991643972</v>
      </c>
      <c r="G2756" s="41" t="n">
        <f aca="false">[3]Plan1!$C2751</f>
        <v>-0.03</v>
      </c>
      <c r="H2756" s="41" t="n">
        <f aca="false">$J$5 + G2756</f>
        <v>759.97</v>
      </c>
      <c r="I2756" s="47" t="n">
        <f aca="false">IF(H2756&gt;$J$5,$J$2+$J$1,(IF(H2756&gt;739.99,H2756^3*2498.244218-H2756^2*5471052.355142+H2756*3994605728.77515-972400879260.135,H2756^3*1396.138889-H2756^2*3002770.071427+H2756*2152080038.43115-513963640099.415)))-$J$1</f>
        <v>87715738.2128906</v>
      </c>
      <c r="J2756" s="47" t="n">
        <f aca="false">I2756*100/$J$2</f>
        <v>99.7422069512945</v>
      </c>
      <c r="L2756" s="41" t="n">
        <f aca="false">[4]Plan1!$C2751</f>
        <v>-2.3</v>
      </c>
      <c r="M2756" s="41" t="n">
        <f aca="false">$O$5 + L2756</f>
        <v>836.48</v>
      </c>
      <c r="N2756" s="47" t="n">
        <f aca="false">IF(M2756&gt;$O$5,$O$2+$O$1,(M2756^3*3270.5936-M2756^2*8015778.389801+M2756*6549018422.82398-1783686174686.87))-$O$1</f>
        <v>28297797.0458984</v>
      </c>
      <c r="O2756" s="41" t="n">
        <f aca="false">N2756*100/$O$2</f>
        <v>72.3971962393754</v>
      </c>
      <c r="R2756" s="47" t="n">
        <f aca="false">SUM(D2756,I2756,N2756)</f>
        <v>263841861.072021</v>
      </c>
      <c r="S2756" s="41" t="n">
        <f aca="false">R2756*100/$R$2</f>
        <v>95.5919825587461</v>
      </c>
      <c r="U2756" s="41" t="n">
        <f aca="false">[1]Plan1!$B2751</f>
        <v>11.3</v>
      </c>
    </row>
    <row r="2757" customFormat="false" ht="15" hidden="false" customHeight="false" outlineLevel="0" collapsed="false">
      <c r="A2757" s="46" t="n">
        <v>44755</v>
      </c>
      <c r="B2757" s="41" t="n">
        <f aca="false">[2]Plan1!$C2752</f>
        <v>-0.11</v>
      </c>
      <c r="C2757" s="41" t="n">
        <f aca="false">$E$5 + B2757</f>
        <v>780.89</v>
      </c>
      <c r="D2757" s="47" t="n">
        <f aca="false">IF(C2757&gt;$E$5,$E$2+$E$1,(IF(C2757&gt;764.99,C2757^3*3486.59308-C2757^2*7860012.00812+C2757*5908819377.96283-1481278321001.59,IF(C2757&gt;752.99,C2757^3*3588.471445-C2757^2*8028757.56264+C2757*5988077680.84934-1488767378546.26,C2757^3*899.851852-C2757^2*1969009.674601+C2757*1435480406.01138-348666163343.76))))-$E$1</f>
        <v>147713593.453857</v>
      </c>
      <c r="E2757" s="47" t="n">
        <f aca="false">D2757*100/$E$2</f>
        <v>99.1505867481053</v>
      </c>
      <c r="G2757" s="41" t="n">
        <f aca="false">[3]Plan1!$C2752</f>
        <v>-0.04</v>
      </c>
      <c r="H2757" s="41" t="n">
        <f aca="false">$J$5 + G2757</f>
        <v>759.96</v>
      </c>
      <c r="I2757" s="47" t="n">
        <f aca="false">IF(H2757&gt;$J$5,$J$2+$J$1,(IF(H2757&gt;739.99,H2757^3*2498.244218-H2757^2*5471052.355142+H2757*3994605728.77515-972400879260.135,H2757^3*1396.138889-H2757^2*3002770.071427+H2757*2152080038.43115-513963640099.415)))-$J$1</f>
        <v>87640258.2822266</v>
      </c>
      <c r="J2757" s="47" t="n">
        <f aca="false">I2757*100/$J$2</f>
        <v>99.6563781705267</v>
      </c>
      <c r="L2757" s="41" t="n">
        <f aca="false">[4]Plan1!$C2752</f>
        <v>-2.32</v>
      </c>
      <c r="M2757" s="41" t="n">
        <f aca="false">$O$5 + L2757</f>
        <v>836.46</v>
      </c>
      <c r="N2757" s="47" t="n">
        <f aca="false">IF(M2757&gt;$O$5,$O$2+$O$1,(M2757^3*3270.5936-M2757^2*8015778.389801+M2757*6549018422.82398-1783686174686.87))-$O$1</f>
        <v>28213214.3466797</v>
      </c>
      <c r="O2757" s="41" t="n">
        <f aca="false">N2757*100/$O$2</f>
        <v>72.1807995260954</v>
      </c>
      <c r="R2757" s="47" t="n">
        <f aca="false">SUM(D2757,I2757,N2757)</f>
        <v>263567066.082764</v>
      </c>
      <c r="S2757" s="41" t="n">
        <f aca="false">R2757*100/$R$2</f>
        <v>95.4924221716505</v>
      </c>
      <c r="U2757" s="41" t="n">
        <f aca="false">[1]Plan1!$B2752</f>
        <v>12.15</v>
      </c>
    </row>
    <row r="2758" customFormat="false" ht="15" hidden="false" customHeight="false" outlineLevel="0" collapsed="false">
      <c r="A2758" s="46" t="n">
        <v>44756</v>
      </c>
      <c r="B2758" s="41" t="n">
        <f aca="false">[2]Plan1!$C2753</f>
        <v>-0.12</v>
      </c>
      <c r="C2758" s="41" t="n">
        <f aca="false">$E$5 + B2758</f>
        <v>780.88</v>
      </c>
      <c r="D2758" s="47" t="n">
        <f aca="false">IF(C2758&gt;$E$5,$E$2+$E$1,(IF(C2758&gt;764.99,C2758^3*3486.59308-C2758^2*7860012.00812+C2758*5908819377.96283-1481278321001.59,IF(C2758&gt;752.99,C2758^3*3588.471445-C2758^2*8028757.56264+C2758*5988077680.84934-1488767378546.26,C2758^3*899.851852-C2758^2*1969009.674601+C2758*1435480406.01138-348666163343.76))))-$E$1</f>
        <v>147598922.680908</v>
      </c>
      <c r="E2758" s="47" t="n">
        <f aca="false">D2758*100/$E$2</f>
        <v>99.0736156708001</v>
      </c>
      <c r="G2758" s="41" t="n">
        <f aca="false">[3]Plan1!$C2753</f>
        <v>-0.04</v>
      </c>
      <c r="H2758" s="41" t="n">
        <f aca="false">$J$5 + G2758</f>
        <v>759.96</v>
      </c>
      <c r="I2758" s="47" t="n">
        <f aca="false">IF(H2758&gt;$J$5,$J$2+$J$1,(IF(H2758&gt;739.99,H2758^3*2498.244218-H2758^2*5471052.355142+H2758*3994605728.77515-972400879260.135,H2758^3*1396.138889-H2758^2*3002770.071427+H2758*2152080038.43115-513963640099.415)))-$J$1</f>
        <v>87640258.2822266</v>
      </c>
      <c r="J2758" s="47" t="n">
        <f aca="false">I2758*100/$J$2</f>
        <v>99.6563781705267</v>
      </c>
      <c r="L2758" s="41" t="n">
        <f aca="false">[4]Plan1!$C2753</f>
        <v>-2.34</v>
      </c>
      <c r="M2758" s="41" t="n">
        <f aca="false">$O$5 + L2758</f>
        <v>836.44</v>
      </c>
      <c r="N2758" s="47" t="n">
        <f aca="false">IF(M2758&gt;$O$5,$O$2+$O$1,(M2758^3*3270.5936-M2758^2*8015778.389801+M2758*6549018422.82398-1783686174686.87))-$O$1</f>
        <v>28128784.7548828</v>
      </c>
      <c r="O2758" s="41" t="n">
        <f aca="false">N2758*100/$O$2</f>
        <v>71.9647945234511</v>
      </c>
      <c r="R2758" s="47" t="n">
        <f aca="false">SUM(D2758,I2758,N2758)</f>
        <v>263367965.718018</v>
      </c>
      <c r="S2758" s="41" t="n">
        <f aca="false">R2758*100/$R$2</f>
        <v>95.420286542691</v>
      </c>
      <c r="U2758" s="41" t="n">
        <f aca="false">[1]Plan1!$B2753</f>
        <v>12.58</v>
      </c>
    </row>
    <row r="2759" customFormat="false" ht="15" hidden="false" customHeight="false" outlineLevel="0" collapsed="false">
      <c r="A2759" s="46" t="n">
        <v>44757</v>
      </c>
      <c r="B2759" s="41" t="n">
        <f aca="false">[2]Plan1!$C2754</f>
        <v>-0.14</v>
      </c>
      <c r="C2759" s="41" t="n">
        <f aca="false">$E$5 + B2759</f>
        <v>780.86</v>
      </c>
      <c r="D2759" s="47" t="n">
        <f aca="false">IF(C2759&gt;$E$5,$E$2+$E$1,(IF(C2759&gt;764.99,C2759^3*3486.59308-C2759^2*7860012.00812+C2759*5908819377.96283-1481278321001.59,IF(C2759&gt;752.99,C2759^3*3588.471445-C2759^2*8028757.56264+C2759*5988077680.84934-1488767378546.26,C2759^3*899.851852-C2759^2*1969009.674601+C2759*1435480406.01138-348666163343.76))))-$E$1</f>
        <v>147369765.806396</v>
      </c>
      <c r="E2759" s="47" t="n">
        <f aca="false">D2759*100/$E$2</f>
        <v>98.9197974741539</v>
      </c>
      <c r="G2759" s="41" t="n">
        <f aca="false">[3]Plan1!$C2754</f>
        <v>-0.05</v>
      </c>
      <c r="H2759" s="41" t="n">
        <f aca="false">$J$5 + G2759</f>
        <v>759.95</v>
      </c>
      <c r="I2759" s="47" t="n">
        <f aca="false">IF(H2759&gt;$J$5,$J$2+$J$1,(IF(H2759&gt;739.99,H2759^3*2498.244218-H2759^2*5471052.355142+H2759*3994605728.77515-972400879260.135,H2759^3*1396.138889-H2759^2*3002770.071427+H2759*2152080038.43115-513963640099.415)))-$J$1</f>
        <v>87564823.2810059</v>
      </c>
      <c r="J2759" s="47" t="n">
        <f aca="false">I2759*100/$J$2</f>
        <v>99.5706004793572</v>
      </c>
      <c r="L2759" s="41" t="n">
        <f aca="false">[4]Plan1!$C2754</f>
        <v>-2.36</v>
      </c>
      <c r="M2759" s="41" t="n">
        <f aca="false">$O$5 + L2759</f>
        <v>836.42</v>
      </c>
      <c r="N2759" s="47" t="n">
        <f aca="false">IF(M2759&gt;$O$5,$O$2+$O$1,(M2759^3*3270.5936-M2759^2*8015778.389801+M2759*6549018422.82398-1783686174686.87))-$O$1</f>
        <v>28044508.1132813</v>
      </c>
      <c r="O2759" s="41" t="n">
        <f aca="false">N2759*100/$O$2</f>
        <v>71.7491808291933</v>
      </c>
      <c r="R2759" s="47" t="n">
        <f aca="false">SUM(D2759,I2759,N2759)</f>
        <v>262979097.200684</v>
      </c>
      <c r="S2759" s="41" t="n">
        <f aca="false">R2759*100/$R$2</f>
        <v>95.2793964186766</v>
      </c>
      <c r="U2759" s="41" t="n">
        <f aca="false">[1]Plan1!$B2754</f>
        <v>11.94</v>
      </c>
    </row>
    <row r="2760" customFormat="false" ht="15" hidden="false" customHeight="false" outlineLevel="0" collapsed="false">
      <c r="A2760" s="46" t="n">
        <v>44758</v>
      </c>
      <c r="B2760" s="41" t="n">
        <f aca="false">[2]Plan1!$C2755</f>
        <v>-0.14</v>
      </c>
      <c r="C2760" s="41" t="n">
        <f aca="false">$E$5 + B2760</f>
        <v>780.86</v>
      </c>
      <c r="D2760" s="47" t="n">
        <f aca="false">IF(C2760&gt;$E$5,$E$2+$E$1,(IF(C2760&gt;764.99,C2760^3*3486.59308-C2760^2*7860012.00812+C2760*5908819377.96283-1481278321001.59,IF(C2760&gt;752.99,C2760^3*3588.471445-C2760^2*8028757.56264+C2760*5988077680.84934-1488767378546.26,C2760^3*899.851852-C2760^2*1969009.674601+C2760*1435480406.01138-348666163343.76))))-$E$1</f>
        <v>147369765.806396</v>
      </c>
      <c r="E2760" s="47" t="n">
        <f aca="false">D2760*100/$E$2</f>
        <v>98.9197974741539</v>
      </c>
      <c r="G2760" s="41" t="n">
        <f aca="false">[3]Plan1!$C2755</f>
        <v>-0.05</v>
      </c>
      <c r="H2760" s="41" t="n">
        <f aca="false">$J$5 + G2760</f>
        <v>759.95</v>
      </c>
      <c r="I2760" s="47" t="n">
        <f aca="false">IF(H2760&gt;$J$5,$J$2+$J$1,(IF(H2760&gt;739.99,H2760^3*2498.244218-H2760^2*5471052.355142+H2760*3994605728.77515-972400879260.135,H2760^3*1396.138889-H2760^2*3002770.071427+H2760*2152080038.43115-513963640099.415)))-$J$1</f>
        <v>87564823.2810059</v>
      </c>
      <c r="J2760" s="47" t="n">
        <f aca="false">I2760*100/$J$2</f>
        <v>99.5706004793572</v>
      </c>
      <c r="L2760" s="41" t="n">
        <f aca="false">[4]Plan1!$C2755</f>
        <v>-2.38</v>
      </c>
      <c r="M2760" s="41" t="n">
        <f aca="false">$O$5 + L2760</f>
        <v>836.4</v>
      </c>
      <c r="N2760" s="47" t="n">
        <f aca="false">IF(M2760&gt;$O$5,$O$2+$O$1,(M2760^3*3270.5936-M2760^2*8015778.389801+M2760*6549018422.82398-1783686174686.87))-$O$1</f>
        <v>27960384.2636719</v>
      </c>
      <c r="O2760" s="41" t="n">
        <f aca="false">N2760*100/$O$2</f>
        <v>71.5339580385745</v>
      </c>
      <c r="R2760" s="47" t="n">
        <f aca="false">SUM(D2760,I2760,N2760)</f>
        <v>262894973.351074</v>
      </c>
      <c r="S2760" s="41" t="n">
        <f aca="false">R2760*100/$R$2</f>
        <v>95.2489176859541</v>
      </c>
      <c r="U2760" s="41" t="n">
        <f aca="false">[1]Plan1!$B2755</f>
        <v>12.15</v>
      </c>
    </row>
    <row r="2761" customFormat="false" ht="15" hidden="false" customHeight="false" outlineLevel="0" collapsed="false">
      <c r="A2761" s="46" t="n">
        <v>44759</v>
      </c>
      <c r="B2761" s="41" t="n">
        <f aca="false">[2]Plan1!$C2756</f>
        <v>-0.14</v>
      </c>
      <c r="C2761" s="41" t="n">
        <f aca="false">$E$5 + B2761</f>
        <v>780.86</v>
      </c>
      <c r="D2761" s="47" t="n">
        <f aca="false">IF(C2761&gt;$E$5,$E$2+$E$1,(IF(C2761&gt;764.99,C2761^3*3486.59308-C2761^2*7860012.00812+C2761*5908819377.96283-1481278321001.59,IF(C2761&gt;752.99,C2761^3*3588.471445-C2761^2*8028757.56264+C2761*5988077680.84934-1488767378546.26,C2761^3*899.851852-C2761^2*1969009.674601+C2761*1435480406.01138-348666163343.76))))-$E$1</f>
        <v>147369765.806396</v>
      </c>
      <c r="E2761" s="47" t="n">
        <f aca="false">D2761*100/$E$2</f>
        <v>98.9197974741539</v>
      </c>
      <c r="G2761" s="41" t="n">
        <f aca="false">[3]Plan1!$C2756</f>
        <v>-0.06</v>
      </c>
      <c r="H2761" s="41" t="n">
        <f aca="false">$J$5 + G2761</f>
        <v>759.94</v>
      </c>
      <c r="I2761" s="47" t="n">
        <f aca="false">IF(H2761&gt;$J$5,$J$2+$J$1,(IF(H2761&gt;739.99,H2761^3*2498.244218-H2761^2*5471052.355142+H2761*3994605728.77515-972400879260.135,H2761^3*1396.138889-H2761^2*3002770.071427+H2761*2152080038.43115-513963640099.415)))-$J$1</f>
        <v>87489433.1931152</v>
      </c>
      <c r="J2761" s="47" t="n">
        <f aca="false">I2761*100/$J$2</f>
        <v>99.4848738594636</v>
      </c>
      <c r="L2761" s="41" t="n">
        <f aca="false">[4]Plan1!$C2756</f>
        <v>-2.4</v>
      </c>
      <c r="M2761" s="41" t="n">
        <f aca="false">$O$5 + L2761</f>
        <v>836.38</v>
      </c>
      <c r="N2761" s="47" t="n">
        <f aca="false">IF(M2761&gt;$O$5,$O$2+$O$1,(M2761^3*3270.5936-M2761^2*8015778.389801+M2761*6549018422.82398-1783686174686.87))-$O$1</f>
        <v>27876413.0512695</v>
      </c>
      <c r="O2761" s="41" t="n">
        <f aca="false">N2761*100/$O$2</f>
        <v>71.3191257555918</v>
      </c>
      <c r="R2761" s="47" t="n">
        <f aca="false">SUM(D2761,I2761,N2761)</f>
        <v>262735612.050781</v>
      </c>
      <c r="S2761" s="41" t="n">
        <f aca="false">R2761*100/$R$2</f>
        <v>95.1911798327709</v>
      </c>
      <c r="U2761" s="41" t="n">
        <f aca="false">[1]Plan1!$B2756</f>
        <v>11.94</v>
      </c>
    </row>
    <row r="2762" customFormat="false" ht="15" hidden="false" customHeight="false" outlineLevel="0" collapsed="false">
      <c r="A2762" s="46" t="n">
        <v>44760</v>
      </c>
      <c r="B2762" s="41" t="n">
        <f aca="false">[2]Plan1!$C2757</f>
        <v>-0.16</v>
      </c>
      <c r="C2762" s="41" t="n">
        <f aca="false">$E$5 + B2762</f>
        <v>780.84</v>
      </c>
      <c r="D2762" s="47" t="n">
        <f aca="false">IF(C2762&gt;$E$5,$E$2+$E$1,(IF(C2762&gt;764.99,C2762^3*3486.59308-C2762^2*7860012.00812+C2762*5908819377.96283-1481278321001.59,IF(C2762&gt;752.99,C2762^3*3588.471445-C2762^2*8028757.56264+C2762*5988077680.84934-1488767378546.26,C2762^3*899.851852-C2762^2*1969009.674601+C2762*1435480406.01138-348666163343.76))))-$E$1</f>
        <v>147140855.020264</v>
      </c>
      <c r="E2762" s="47" t="n">
        <f aca="false">D2762*100/$E$2</f>
        <v>98.7661444607288</v>
      </c>
      <c r="G2762" s="41" t="n">
        <f aca="false">[3]Plan1!$C2757</f>
        <v>-0.06</v>
      </c>
      <c r="H2762" s="41" t="n">
        <f aca="false">$J$5 + G2762</f>
        <v>759.94</v>
      </c>
      <c r="I2762" s="47" t="n">
        <f aca="false">IF(H2762&gt;$J$5,$J$2+$J$1,(IF(H2762&gt;739.99,H2762^3*2498.244218-H2762^2*5471052.355142+H2762*3994605728.77515-972400879260.135,H2762^3*1396.138889-H2762^2*3002770.071427+H2762*2152080038.43115-513963640099.415)))-$J$1</f>
        <v>87489433.1931152</v>
      </c>
      <c r="J2762" s="47" t="n">
        <f aca="false">I2762*100/$J$2</f>
        <v>99.4848738594636</v>
      </c>
      <c r="L2762" s="41" t="n">
        <f aca="false">[4]Plan1!$C2757</f>
        <v>-2.44</v>
      </c>
      <c r="M2762" s="41" t="n">
        <f aca="false">$O$5 + L2762</f>
        <v>836.34</v>
      </c>
      <c r="N2762" s="47" t="n">
        <f aca="false">IF(M2762&gt;$O$5,$O$2+$O$1,(M2762^3*3270.5936-M2762^2*8015778.389801+M2762*6549018422.82398-1783686174686.87))-$O$1</f>
        <v>27708927.9052734</v>
      </c>
      <c r="O2762" s="41" t="n">
        <f aca="false">N2762*100/$O$2</f>
        <v>70.8906310935447</v>
      </c>
      <c r="R2762" s="47" t="n">
        <f aca="false">SUM(D2762,I2762,N2762)</f>
        <v>262339216.118652</v>
      </c>
      <c r="S2762" s="41" t="n">
        <f aca="false">R2762*100/$R$2</f>
        <v>95.0475624671396</v>
      </c>
      <c r="U2762" s="41" t="n">
        <f aca="false">[1]Plan1!$B2757</f>
        <v>12.15</v>
      </c>
    </row>
    <row r="2763" customFormat="false" ht="15" hidden="false" customHeight="false" outlineLevel="0" collapsed="false">
      <c r="A2763" s="46" t="n">
        <v>44761</v>
      </c>
      <c r="B2763" s="41" t="n">
        <f aca="false">[2]Plan1!$C2758</f>
        <v>-0.2</v>
      </c>
      <c r="C2763" s="41" t="n">
        <f aca="false">$E$5 + B2763</f>
        <v>780.8</v>
      </c>
      <c r="D2763" s="47" t="n">
        <f aca="false">IF(C2763&gt;$E$5,$E$2+$E$1,(IF(C2763&gt;764.99,C2763^3*3486.59308-C2763^2*7860012.00812+C2763*5908819377.96283-1481278321001.59,IF(C2763&gt;752.99,C2763^3*3588.471445-C2763^2*8028757.56264+C2763*5988077680.84934-1488767378546.26,C2763^3*899.851852-C2763^2*1969009.674601+C2763*1435480406.01138-348666163343.76))))-$E$1</f>
        <v>146683771.045654</v>
      </c>
      <c r="E2763" s="47" t="n">
        <f aca="false">D2763*100/$E$2</f>
        <v>98.4593335355052</v>
      </c>
      <c r="G2763" s="41" t="n">
        <f aca="false">[3]Plan1!$C2758</f>
        <v>-0.07</v>
      </c>
      <c r="H2763" s="41" t="n">
        <f aca="false">$J$5 + G2763</f>
        <v>759.93</v>
      </c>
      <c r="I2763" s="47" t="n">
        <f aca="false">IF(H2763&gt;$J$5,$J$2+$J$1,(IF(H2763&gt;739.99,H2763^3*2498.244218-H2763^2*5471052.355142+H2763*3994605728.77515-972400879260.135,H2763^3*1396.138889-H2763^2*3002770.071427+H2763*2152080038.43115-513963640099.415)))-$J$1</f>
        <v>87414088.0048828</v>
      </c>
      <c r="J2763" s="47" t="n">
        <f aca="false">I2763*100/$J$2</f>
        <v>99.3991982952995</v>
      </c>
      <c r="L2763" s="41" t="n">
        <f aca="false">[4]Plan1!$C2758</f>
        <v>-2.46</v>
      </c>
      <c r="M2763" s="41" t="n">
        <f aca="false">$O$5 + L2763</f>
        <v>836.32</v>
      </c>
      <c r="N2763" s="47" t="n">
        <f aca="false">IF(M2763&gt;$O$5,$O$2+$O$1,(M2763^3*3270.5936-M2763^2*8015778.389801+M2763*6549018422.82398-1783686174686.87))-$O$1</f>
        <v>27625413.6582031</v>
      </c>
      <c r="O2763" s="41" t="n">
        <f aca="false">N2763*100/$O$2</f>
        <v>70.6769679124806</v>
      </c>
      <c r="R2763" s="47" t="n">
        <f aca="false">SUM(D2763,I2763,N2763)</f>
        <v>261723272.70874</v>
      </c>
      <c r="S2763" s="41" t="n">
        <f aca="false">R2763*100/$R$2</f>
        <v>94.8244013225879</v>
      </c>
      <c r="U2763" s="41" t="n">
        <f aca="false">[1]Plan1!$B2758</f>
        <v>11.51</v>
      </c>
    </row>
    <row r="2764" customFormat="false" ht="15" hidden="false" customHeight="false" outlineLevel="0" collapsed="false">
      <c r="A2764" s="46" t="n">
        <v>44762</v>
      </c>
      <c r="B2764" s="41" t="n">
        <f aca="false">[2]Plan1!$C2759</f>
        <v>-0.2</v>
      </c>
      <c r="C2764" s="41" t="n">
        <f aca="false">$E$5 + B2764</f>
        <v>780.8</v>
      </c>
      <c r="D2764" s="47" t="n">
        <f aca="false">IF(C2764&gt;$E$5,$E$2+$E$1,(IF(C2764&gt;764.99,C2764^3*3486.59308-C2764^2*7860012.00812+C2764*5908819377.96283-1481278321001.59,IF(C2764&gt;752.99,C2764^3*3588.471445-C2764^2*8028757.56264+C2764*5988077680.84934-1488767378546.26,C2764^3*899.851852-C2764^2*1969009.674601+C2764*1435480406.01138-348666163343.76))))-$E$1</f>
        <v>146683771.045654</v>
      </c>
      <c r="E2764" s="47" t="n">
        <f aca="false">D2764*100/$E$2</f>
        <v>98.4593335355052</v>
      </c>
      <c r="G2764" s="41" t="n">
        <f aca="false">[3]Plan1!$C2759</f>
        <v>-0.07</v>
      </c>
      <c r="H2764" s="41" t="n">
        <f aca="false">$J$5 + G2764</f>
        <v>759.93</v>
      </c>
      <c r="I2764" s="47" t="n">
        <f aca="false">IF(H2764&gt;$J$5,$J$2+$J$1,(IF(H2764&gt;739.99,H2764^3*2498.244218-H2764^2*5471052.355142+H2764*3994605728.77515-972400879260.135,H2764^3*1396.138889-H2764^2*3002770.071427+H2764*2152080038.43115-513963640099.415)))-$J$1</f>
        <v>87414088.0048828</v>
      </c>
      <c r="J2764" s="47" t="n">
        <f aca="false">I2764*100/$J$2</f>
        <v>99.3991982952995</v>
      </c>
      <c r="L2764" s="41" t="n">
        <f aca="false">[4]Plan1!$C2759</f>
        <v>-2.48</v>
      </c>
      <c r="M2764" s="41" t="n">
        <f aca="false">$O$5 + L2764</f>
        <v>836.3</v>
      </c>
      <c r="N2764" s="47" t="n">
        <f aca="false">IF(M2764&gt;$O$5,$O$2+$O$1,(M2764^3*3270.5936-M2764^2*8015778.389801+M2764*6549018422.82398-1783686174686.87))-$O$1</f>
        <v>27542051.4199219</v>
      </c>
      <c r="O2764" s="41" t="n">
        <f aca="false">N2764*100/$O$2</f>
        <v>70.4636936313056</v>
      </c>
      <c r="R2764" s="47" t="n">
        <f aca="false">SUM(D2764,I2764,N2764)</f>
        <v>261639910.470459</v>
      </c>
      <c r="S2764" s="41" t="n">
        <f aca="false">R2764*100/$R$2</f>
        <v>94.794198527643</v>
      </c>
      <c r="U2764" s="41" t="n">
        <f aca="false">[1]Plan1!$B2759</f>
        <v>12.36</v>
      </c>
    </row>
    <row r="2765" customFormat="false" ht="15" hidden="false" customHeight="false" outlineLevel="0" collapsed="false">
      <c r="A2765" s="46" t="n">
        <v>44763</v>
      </c>
      <c r="B2765" s="41" t="n">
        <f aca="false">[2]Plan1!$C2760</f>
        <v>-0.21</v>
      </c>
      <c r="C2765" s="41" t="n">
        <f aca="false">$E$5 + B2765</f>
        <v>780.79</v>
      </c>
      <c r="D2765" s="47" t="n">
        <f aca="false">IF(C2765&gt;$E$5,$E$2+$E$1,(IF(C2765&gt;764.99,C2765^3*3486.59308-C2765^2*7860012.00812+C2765*5908819377.96283-1481278321001.59,IF(C2765&gt;752.99,C2765^3*3588.471445-C2765^2*8028757.56264+C2765*5988077680.84934-1488767378546.26,C2765^3*899.851852-C2765^2*1969009.674601+C2765*1435480406.01138-348666163343.76))))-$E$1</f>
        <v>146569653.596436</v>
      </c>
      <c r="E2765" s="47" t="n">
        <f aca="false">D2765*100/$E$2</f>
        <v>98.3827338686522</v>
      </c>
      <c r="G2765" s="41" t="n">
        <f aca="false">[3]Plan1!$C2760</f>
        <v>-0.08</v>
      </c>
      <c r="H2765" s="41" t="n">
        <f aca="false">$J$5 + G2765</f>
        <v>759.92</v>
      </c>
      <c r="I2765" s="47" t="n">
        <f aca="false">IF(H2765&gt;$J$5,$J$2+$J$1,(IF(H2765&gt;739.99,H2765^3*2498.244218-H2765^2*5471052.355142+H2765*3994605728.77515-972400879260.135,H2765^3*1396.138889-H2765^2*3002770.071427+H2765*2152080038.43115-513963640099.415)))-$J$1</f>
        <v>87338787.699707</v>
      </c>
      <c r="J2765" s="47" t="n">
        <f aca="false">I2765*100/$J$2</f>
        <v>99.3135737679871</v>
      </c>
      <c r="L2765" s="41" t="n">
        <f aca="false">[4]Plan1!$C2760</f>
        <v>-2.5</v>
      </c>
      <c r="M2765" s="41" t="n">
        <f aca="false">$O$5 + L2765</f>
        <v>836.28</v>
      </c>
      <c r="N2765" s="47" t="n">
        <f aca="false">IF(M2765&gt;$O$5,$O$2+$O$1,(M2765^3*3270.5936-M2765^2*8015778.389801+M2765*6549018422.82398-1783686174686.87))-$O$1</f>
        <v>27458841.0322266</v>
      </c>
      <c r="O2765" s="41" t="n">
        <f aca="false">N2765*100/$O$2</f>
        <v>70.2508078452721</v>
      </c>
      <c r="R2765" s="47" t="n">
        <f aca="false">SUM(D2765,I2765,N2765)</f>
        <v>261367282.328369</v>
      </c>
      <c r="S2765" s="41" t="n">
        <f aca="false">R2765*100/$R$2</f>
        <v>94.6954232063282</v>
      </c>
      <c r="U2765" s="41" t="n">
        <f aca="false">[1]Plan1!$B2760</f>
        <v>11.72</v>
      </c>
    </row>
    <row r="2766" customFormat="false" ht="15" hidden="false" customHeight="false" outlineLevel="0" collapsed="false">
      <c r="A2766" s="46" t="n">
        <v>44764</v>
      </c>
      <c r="B2766" s="41" t="n">
        <f aca="false">[2]Plan1!$C2761</f>
        <v>-0.22</v>
      </c>
      <c r="C2766" s="41" t="n">
        <f aca="false">$E$5 + B2766</f>
        <v>780.78</v>
      </c>
      <c r="D2766" s="47" t="n">
        <f aca="false">IF(C2766&gt;$E$5,$E$2+$E$1,(IF(C2766&gt;764.99,C2766^3*3486.59308-C2766^2*7860012.00812+C2766*5908819377.96283-1481278321001.59,IF(C2766&gt;752.99,C2766^3*3588.471445-C2766^2*8028757.56264+C2766*5988077680.84934-1488767378546.26,C2766^3*899.851852-C2766^2*1969009.674601+C2766*1435480406.01138-348666163343.76))))-$E$1</f>
        <v>146455597.522217</v>
      </c>
      <c r="E2766" s="47" t="n">
        <f aca="false">D2766*100/$E$2</f>
        <v>98.3061753988692</v>
      </c>
      <c r="G2766" s="41" t="n">
        <f aca="false">[3]Plan1!$C2761</f>
        <v>-0.08</v>
      </c>
      <c r="H2766" s="41" t="n">
        <f aca="false">$J$5 + G2766</f>
        <v>759.92</v>
      </c>
      <c r="I2766" s="47" t="n">
        <f aca="false">IF(H2766&gt;$J$5,$J$2+$J$1,(IF(H2766&gt;739.99,H2766^3*2498.244218-H2766^2*5471052.355142+H2766*3994605728.77515-972400879260.135,H2766^3*1396.138889-H2766^2*3002770.071427+H2766*2152080038.43115-513963640099.415)))-$J$1</f>
        <v>87338787.699707</v>
      </c>
      <c r="J2766" s="47" t="n">
        <f aca="false">I2766*100/$J$2</f>
        <v>99.3135737679871</v>
      </c>
      <c r="L2766" s="41" t="n">
        <f aca="false">[4]Plan1!$C2761</f>
        <v>-2.52</v>
      </c>
      <c r="M2766" s="41" t="n">
        <f aca="false">$O$5 + L2766</f>
        <v>836.26</v>
      </c>
      <c r="N2766" s="47" t="n">
        <f aca="false">IF(M2766&gt;$O$5,$O$2+$O$1,(M2766^3*3270.5936-M2766^2*8015778.389801+M2766*6549018422.82398-1783686174686.87))-$O$1</f>
        <v>27375782.3374023</v>
      </c>
      <c r="O2766" s="41" t="n">
        <f aca="false">N2766*100/$O$2</f>
        <v>70.0383101508819</v>
      </c>
      <c r="R2766" s="47" t="n">
        <f aca="false">SUM(D2766,I2766,N2766)</f>
        <v>261170167.559326</v>
      </c>
      <c r="S2766" s="41" t="n">
        <f aca="false">R2766*100/$R$2</f>
        <v>94.6240069743176</v>
      </c>
      <c r="U2766" s="41" t="n">
        <f aca="false">[1]Plan1!$B2761</f>
        <v>10.89</v>
      </c>
    </row>
    <row r="2767" customFormat="false" ht="15" hidden="false" customHeight="false" outlineLevel="0" collapsed="false">
      <c r="A2767" s="46" t="n">
        <v>44765</v>
      </c>
      <c r="B2767" s="41" t="n">
        <f aca="false">[2]Plan1!$C2762</f>
        <v>-0.24</v>
      </c>
      <c r="C2767" s="41" t="n">
        <f aca="false">$E$5 + B2767</f>
        <v>780.76</v>
      </c>
      <c r="D2767" s="47" t="n">
        <f aca="false">IF(C2767&gt;$E$5,$E$2+$E$1,(IF(C2767&gt;764.99,C2767^3*3486.59308-C2767^2*7860012.00812+C2767*5908819377.96283-1481278321001.59,IF(C2767&gt;752.99,C2767^3*3588.471445-C2767^2*8028757.56264+C2767*5988077680.84934-1488767378546.26,C2767^3*899.851852-C2767^2*1969009.674601+C2767*1435480406.01138-348666163343.76))))-$E$1</f>
        <v>146227669.418213</v>
      </c>
      <c r="E2767" s="47" t="n">
        <f aca="false">D2767*100/$E$2</f>
        <v>98.1531819964344</v>
      </c>
      <c r="G2767" s="41" t="n">
        <f aca="false">[3]Plan1!$C2762</f>
        <v>-0.09</v>
      </c>
      <c r="H2767" s="41" t="n">
        <f aca="false">$J$5 + G2767</f>
        <v>759.91</v>
      </c>
      <c r="I2767" s="47" t="n">
        <f aca="false">IF(H2767&gt;$J$5,$J$2+$J$1,(IF(H2767&gt;739.99,H2767^3*2498.244218-H2767^2*5471052.355142+H2767*3994605728.77515-972400879260.135,H2767^3*1396.138889-H2767^2*3002770.071427+H2767*2152080038.43115-513963640099.415)))-$J$1</f>
        <v>87263532.2648926</v>
      </c>
      <c r="J2767" s="47" t="n">
        <f aca="false">I2767*100/$J$2</f>
        <v>99.2280002630904</v>
      </c>
      <c r="L2767" s="41" t="n">
        <f aca="false">[4]Plan1!$C2762</f>
        <v>-2.55</v>
      </c>
      <c r="M2767" s="41" t="n">
        <f aca="false">$O$5 + L2767</f>
        <v>836.23</v>
      </c>
      <c r="N2767" s="47" t="n">
        <f aca="false">IF(M2767&gt;$O$5,$O$2+$O$1,(M2767^3*3270.5936-M2767^2*8015778.389801+M2767*6549018422.82398-1783686174686.87))-$O$1</f>
        <v>27251478.3813477</v>
      </c>
      <c r="O2767" s="41" t="n">
        <f aca="false">N2767*100/$O$2</f>
        <v>69.7202904165109</v>
      </c>
      <c r="R2767" s="47" t="n">
        <f aca="false">SUM(D2767,I2767,N2767)</f>
        <v>260742680.064453</v>
      </c>
      <c r="S2767" s="41" t="n">
        <f aca="false">R2767*100/$R$2</f>
        <v>94.4691248908304</v>
      </c>
      <c r="U2767" s="41" t="n">
        <f aca="false">[1]Plan1!$B2762</f>
        <v>11.51</v>
      </c>
    </row>
    <row r="2768" customFormat="false" ht="15" hidden="false" customHeight="false" outlineLevel="0" collapsed="false">
      <c r="A2768" s="46" t="n">
        <v>44766</v>
      </c>
      <c r="B2768" s="41" t="n">
        <f aca="false">[2]Plan1!$C2763</f>
        <v>-0.24</v>
      </c>
      <c r="C2768" s="41" t="n">
        <f aca="false">$E$5 + B2768</f>
        <v>780.76</v>
      </c>
      <c r="D2768" s="47" t="n">
        <f aca="false">IF(C2768&gt;$E$5,$E$2+$E$1,(IF(C2768&gt;764.99,C2768^3*3486.59308-C2768^2*7860012.00812+C2768*5908819377.96283-1481278321001.59,IF(C2768&gt;752.99,C2768^3*3588.471445-C2768^2*8028757.56264+C2768*5988077680.84934-1488767378546.26,C2768^3*899.851852-C2768^2*1969009.674601+C2768*1435480406.01138-348666163343.76))))-$E$1</f>
        <v>146227669.418213</v>
      </c>
      <c r="E2768" s="47" t="n">
        <f aca="false">D2768*100/$E$2</f>
        <v>98.1531819964344</v>
      </c>
      <c r="G2768" s="41" t="n">
        <f aca="false">[3]Plan1!$C2763</f>
        <v>-0.09</v>
      </c>
      <c r="H2768" s="41" t="n">
        <f aca="false">$J$5 + G2768</f>
        <v>759.91</v>
      </c>
      <c r="I2768" s="47" t="n">
        <f aca="false">IF(H2768&gt;$J$5,$J$2+$J$1,(IF(H2768&gt;739.99,H2768^3*2498.244218-H2768^2*5471052.355142+H2768*3994605728.77515-972400879260.135,H2768^3*1396.138889-H2768^2*3002770.071427+H2768*2152080038.43115-513963640099.415)))-$J$1</f>
        <v>87263532.2648926</v>
      </c>
      <c r="J2768" s="47" t="n">
        <f aca="false">I2768*100/$J$2</f>
        <v>99.2280002630904</v>
      </c>
      <c r="L2768" s="41" t="n">
        <f aca="false">[4]Plan1!$C2763</f>
        <v>-2.58</v>
      </c>
      <c r="M2768" s="41" t="n">
        <f aca="false">$O$5 + L2768</f>
        <v>836.2</v>
      </c>
      <c r="N2768" s="47" t="n">
        <f aca="false">IF(M2768&gt;$O$5,$O$2+$O$1,(M2768^3*3270.5936-M2768^2*8015778.389801+M2768*6549018422.82398-1783686174686.87))-$O$1</f>
        <v>27127514.8525391</v>
      </c>
      <c r="O2768" s="41" t="n">
        <f aca="false">N2768*100/$O$2</f>
        <v>69.403141632557</v>
      </c>
      <c r="R2768" s="47" t="n">
        <f aca="false">SUM(D2768,I2768,N2768)</f>
        <v>260618716.535645</v>
      </c>
      <c r="S2768" s="41" t="n">
        <f aca="false">R2768*100/$R$2</f>
        <v>94.4242119288173</v>
      </c>
      <c r="U2768" s="41" t="n">
        <f aca="false">[1]Plan1!$B2763</f>
        <v>13.46</v>
      </c>
    </row>
    <row r="2769" customFormat="false" ht="15" hidden="false" customHeight="false" outlineLevel="0" collapsed="false">
      <c r="A2769" s="46" t="n">
        <v>44767</v>
      </c>
      <c r="B2769" s="41" t="n">
        <f aca="false">[2]Plan1!$C2764</f>
        <v>-0.26</v>
      </c>
      <c r="C2769" s="41" t="n">
        <f aca="false">$E$5 + B2769</f>
        <v>780.74</v>
      </c>
      <c r="D2769" s="47" t="n">
        <f aca="false">IF(C2769&gt;$E$5,$E$2+$E$1,(IF(C2769&gt;764.99,C2769^3*3486.59308-C2769^2*7860012.00812+C2769*5908819377.96283-1481278321001.59,IF(C2769&gt;752.99,C2769^3*3588.471445-C2769^2*8028757.56264+C2769*5988077680.84934-1488767378546.26,C2769^3*899.851852-C2769^2*1969009.674601+C2769*1435480406.01138-348666163343.76))))-$E$1</f>
        <v>145999986.565186</v>
      </c>
      <c r="E2769" s="47" t="n">
        <f aca="false">D2769*100/$E$2</f>
        <v>98.0003532151266</v>
      </c>
      <c r="G2769" s="41" t="n">
        <f aca="false">[3]Plan1!$C2764</f>
        <v>-0.09</v>
      </c>
      <c r="H2769" s="41" t="n">
        <f aca="false">$J$5 + G2769</f>
        <v>759.91</v>
      </c>
      <c r="I2769" s="47" t="n">
        <f aca="false">IF(H2769&gt;$J$5,$J$2+$J$1,(IF(H2769&gt;739.99,H2769^3*2498.244218-H2769^2*5471052.355142+H2769*3994605728.77515-972400879260.135,H2769^3*1396.138889-H2769^2*3002770.071427+H2769*2152080038.43115-513963640099.415)))-$J$1</f>
        <v>87263532.2648926</v>
      </c>
      <c r="J2769" s="47" t="n">
        <f aca="false">I2769*100/$J$2</f>
        <v>99.2280002630904</v>
      </c>
      <c r="L2769" s="41" t="n">
        <f aca="false">[4]Plan1!$C2764</f>
        <v>-2.6</v>
      </c>
      <c r="M2769" s="41" t="n">
        <f aca="false">$O$5 + L2769</f>
        <v>836.18</v>
      </c>
      <c r="N2769" s="47" t="n">
        <f aca="false">IF(M2769&gt;$O$5,$O$2+$O$1,(M2769^3*3270.5936-M2769^2*8015778.389801+M2769*6549018422.82398-1783686174686.87))-$O$1</f>
        <v>27045061.3657227</v>
      </c>
      <c r="O2769" s="41" t="n">
        <f aca="false">N2769*100/$O$2</f>
        <v>69.1921923047352</v>
      </c>
      <c r="R2769" s="47" t="n">
        <f aca="false">SUM(D2769,I2769,N2769)</f>
        <v>260308580.195801</v>
      </c>
      <c r="S2769" s="41" t="n">
        <f aca="false">R2769*100/$R$2</f>
        <v>94.3118470922871</v>
      </c>
      <c r="U2769" s="41" t="n">
        <f aca="false">[1]Plan1!$B2764</f>
        <v>10.68</v>
      </c>
    </row>
    <row r="2770" customFormat="false" ht="15" hidden="false" customHeight="false" outlineLevel="0" collapsed="false">
      <c r="A2770" s="46" t="n">
        <v>44768</v>
      </c>
      <c r="B2770" s="41" t="n">
        <f aca="false">[2]Plan1!$C2765</f>
        <v>-0.27</v>
      </c>
      <c r="C2770" s="41" t="n">
        <f aca="false">$E$5 + B2770</f>
        <v>780.73</v>
      </c>
      <c r="D2770" s="47" t="n">
        <f aca="false">IF(C2770&gt;$E$5,$E$2+$E$1,(IF(C2770&gt;764.99,C2770^3*3486.59308-C2770^2*7860012.00812+C2770*5908819377.96283-1481278321001.59,IF(C2770&gt;752.99,C2770^3*3588.471445-C2770^2*8028757.56264+C2770*5988077680.84934-1488767378546.26,C2770^3*899.851852-C2770^2*1969009.674601+C2770*1435480406.01138-348666163343.76))))-$E$1</f>
        <v>145886237.057373</v>
      </c>
      <c r="E2770" s="47" t="n">
        <f aca="false">D2770*100/$E$2</f>
        <v>97.924000523555</v>
      </c>
      <c r="G2770" s="41" t="n">
        <f aca="false">[3]Plan1!$C2765</f>
        <v>-0.1</v>
      </c>
      <c r="H2770" s="41" t="n">
        <f aca="false">$J$5 + G2770</f>
        <v>759.9</v>
      </c>
      <c r="I2770" s="47" t="n">
        <f aca="false">IF(H2770&gt;$J$5,$J$2+$J$1,(IF(H2770&gt;739.99,H2770^3*2498.244218-H2770^2*5471052.355142+H2770*3994605728.77515-972400879260.135,H2770^3*1396.138889-H2770^2*3002770.071427+H2770*2152080038.43115-513963640099.415)))-$J$1</f>
        <v>87188321.6823731</v>
      </c>
      <c r="J2770" s="47" t="n">
        <f aca="false">I2770*100/$J$2</f>
        <v>99.1424777600661</v>
      </c>
      <c r="L2770" s="41" t="n">
        <f aca="false">[4]Plan1!$C2765</f>
        <v>-2.63</v>
      </c>
      <c r="M2770" s="41" t="n">
        <f aca="false">$O$5 + L2770</f>
        <v>836.15</v>
      </c>
      <c r="N2770" s="47" t="n">
        <f aca="false">IF(M2770&gt;$O$5,$O$2+$O$1,(M2770^3*3270.5936-M2770^2*8015778.389801+M2770*6549018422.82398-1783686174686.87))-$O$1</f>
        <v>26921664.0410156</v>
      </c>
      <c r="O2770" s="41" t="n">
        <f aca="false">N2770*100/$O$2</f>
        <v>68.8764920996013</v>
      </c>
      <c r="R2770" s="47" t="n">
        <f aca="false">SUM(D2770,I2770,N2770)</f>
        <v>259996222.780762</v>
      </c>
      <c r="S2770" s="41" t="n">
        <f aca="false">R2770*100/$R$2</f>
        <v>94.198677542735</v>
      </c>
      <c r="U2770" s="41" t="n">
        <f aca="false">[1]Plan1!$B2765</f>
        <v>11.1</v>
      </c>
    </row>
    <row r="2771" customFormat="false" ht="15" hidden="false" customHeight="false" outlineLevel="0" collapsed="false">
      <c r="A2771" s="46" t="n">
        <v>44769</v>
      </c>
      <c r="B2771" s="41" t="n">
        <f aca="false">[2]Plan1!$C2766</f>
        <v>-0.29</v>
      </c>
      <c r="C2771" s="41" t="n">
        <f aca="false">$E$5 + B2771</f>
        <v>780.71</v>
      </c>
      <c r="D2771" s="47" t="n">
        <f aca="false">IF(C2771&gt;$E$5,$E$2+$E$1,(IF(C2771&gt;764.99,C2771^3*3486.59308-C2771^2*7860012.00812+C2771*5908819377.96283-1481278321001.59,IF(C2771&gt;752.99,C2771^3*3588.471445-C2771^2*8028757.56264+C2771*5988077680.84934-1488767378546.26,C2771^3*899.851852-C2771^2*1969009.674601+C2771*1435480406.01138-348666163343.76))))-$E$1</f>
        <v>145658921.770264</v>
      </c>
      <c r="E2771" s="47" t="n">
        <f aca="false">D2771*100/$E$2</f>
        <v>97.7714184654877</v>
      </c>
      <c r="G2771" s="41" t="n">
        <f aca="false">[3]Plan1!$C2766</f>
        <v>-0.11</v>
      </c>
      <c r="H2771" s="41" t="n">
        <f aca="false">$J$5 + G2771</f>
        <v>759.89</v>
      </c>
      <c r="I2771" s="47" t="n">
        <f aca="false">IF(H2771&gt;$J$5,$J$2+$J$1,(IF(H2771&gt;739.99,H2771^3*2498.244218-H2771^2*5471052.355142+H2771*3994605728.77515-972400879260.135,H2771^3*1396.138889-H2771^2*3002770.071427+H2771*2152080038.43115-513963640099.415)))-$J$1</f>
        <v>87113155.9401856</v>
      </c>
      <c r="J2771" s="47" t="n">
        <f aca="false">I2771*100/$J$2</f>
        <v>99.0570062453111</v>
      </c>
      <c r="L2771" s="41" t="n">
        <f aca="false">[4]Plan1!$C2766</f>
        <v>-2.65</v>
      </c>
      <c r="M2771" s="41" t="n">
        <f aca="false">$O$5 + L2771</f>
        <v>836.13</v>
      </c>
      <c r="N2771" s="47" t="n">
        <f aca="false">IF(M2771&gt;$O$5,$O$2+$O$1,(M2771^3*3270.5936-M2771^2*8015778.389801+M2771*6549018422.82398-1783686174686.87))-$O$1</f>
        <v>26839587.5327148</v>
      </c>
      <c r="O2771" s="41" t="n">
        <f aca="false">N2771*100/$O$2</f>
        <v>68.6665072351097</v>
      </c>
      <c r="R2771" s="47" t="n">
        <f aca="false">SUM(D2771,I2771,N2771)</f>
        <v>259611665.243164</v>
      </c>
      <c r="S2771" s="41" t="n">
        <f aca="false">R2771*100/$R$2</f>
        <v>94.0593493206041</v>
      </c>
      <c r="U2771" s="41" t="n">
        <f aca="false">[1]Plan1!$B2766</f>
        <v>11.51</v>
      </c>
    </row>
    <row r="2772" customFormat="false" ht="15" hidden="false" customHeight="false" outlineLevel="0" collapsed="false">
      <c r="A2772" s="46" t="n">
        <v>44770</v>
      </c>
      <c r="B2772" s="41" t="n">
        <f aca="false">[2]Plan1!$C2767</f>
        <v>-0.3</v>
      </c>
      <c r="C2772" s="41" t="n">
        <f aca="false">$E$5 + B2772</f>
        <v>780.7</v>
      </c>
      <c r="D2772" s="47" t="n">
        <f aca="false">IF(C2772&gt;$E$5,$E$2+$E$1,(IF(C2772&gt;764.99,C2772^3*3486.59308-C2772^2*7860012.00812+C2772*5908819377.96283-1481278321001.59,IF(C2772&gt;752.99,C2772^3*3588.471445-C2772^2*8028757.56264+C2772*5988077680.84934-1488767378546.26,C2772^3*899.851852-C2772^2*1969009.674601+C2772*1435480406.01138-348666163343.76))))-$E$1</f>
        <v>145545355.949463</v>
      </c>
      <c r="E2772" s="47" t="n">
        <f aca="false">D2772*100/$E$2</f>
        <v>97.6951890711331</v>
      </c>
      <c r="G2772" s="41" t="n">
        <f aca="false">[3]Plan1!$C2767</f>
        <v>-0.11</v>
      </c>
      <c r="H2772" s="41" t="n">
        <f aca="false">$J$5 + G2772</f>
        <v>759.89</v>
      </c>
      <c r="I2772" s="47" t="n">
        <f aca="false">IF(H2772&gt;$J$5,$J$2+$J$1,(IF(H2772&gt;739.99,H2772^3*2498.244218-H2772^2*5471052.355142+H2772*3994605728.77515-972400879260.135,H2772^3*1396.138889-H2772^2*3002770.071427+H2772*2152080038.43115-513963640099.415)))-$J$1</f>
        <v>87113155.9401856</v>
      </c>
      <c r="J2772" s="47" t="n">
        <f aca="false">I2772*100/$J$2</f>
        <v>99.0570062453111</v>
      </c>
      <c r="L2772" s="41" t="n">
        <f aca="false">[4]Plan1!$C2767</f>
        <v>-2.67</v>
      </c>
      <c r="M2772" s="41" t="n">
        <f aca="false">$O$5 + L2772</f>
        <v>836.11</v>
      </c>
      <c r="N2772" s="47" t="n">
        <f aca="false">IF(M2772&gt;$O$5,$O$2+$O$1,(M2772^3*3270.5936-M2772^2*8015778.389801+M2772*6549018422.82398-1783686174686.87))-$O$1</f>
        <v>26757661.5419922</v>
      </c>
      <c r="O2772" s="41" t="n">
        <f aca="false">N2772*100/$O$2</f>
        <v>68.4569074553871</v>
      </c>
      <c r="R2772" s="47" t="n">
        <f aca="false">SUM(D2772,I2772,N2772)</f>
        <v>259416173.431641</v>
      </c>
      <c r="S2772" s="41" t="n">
        <f aca="false">R2772*100/$R$2</f>
        <v>93.9885210988746</v>
      </c>
      <c r="U2772" s="41" t="n">
        <f aca="false">[1]Plan1!$B2767</f>
        <v>11.3</v>
      </c>
    </row>
    <row r="2773" customFormat="false" ht="15" hidden="false" customHeight="false" outlineLevel="0" collapsed="false">
      <c r="A2773" s="46" t="n">
        <v>44771</v>
      </c>
      <c r="B2773" s="41" t="n">
        <f aca="false">[2]Plan1!$C2768</f>
        <v>-0.32</v>
      </c>
      <c r="C2773" s="41" t="n">
        <f aca="false">$E$5 + B2773</f>
        <v>780.68</v>
      </c>
      <c r="D2773" s="47" t="n">
        <f aca="false">IF(C2773&gt;$E$5,$E$2+$E$1,(IF(C2773&gt;764.99,C2773^3*3486.59308-C2773^2*7860012.00812+C2773*5908819377.96283-1481278321001.59,IF(C2773&gt;752.99,C2773^3*3588.471445-C2773^2*8028757.56264+C2773*5988077680.84934-1488767378546.26,C2773^3*899.851852-C2773^2*1969009.674601+C2773*1435480406.01138-348666163343.76))))-$E$1</f>
        <v>145318407.851318</v>
      </c>
      <c r="E2773" s="47" t="n">
        <f aca="false">D2773*100/$E$2</f>
        <v>97.542853483282</v>
      </c>
      <c r="G2773" s="41" t="n">
        <f aca="false">[3]Plan1!$C2768</f>
        <v>-0.12</v>
      </c>
      <c r="H2773" s="41" t="n">
        <f aca="false">$J$5 + G2773</f>
        <v>759.88</v>
      </c>
      <c r="I2773" s="47" t="n">
        <f aca="false">IF(H2773&gt;$J$5,$J$2+$J$1,(IF(H2773&gt;739.99,H2773^3*2498.244218-H2773^2*5471052.355142+H2773*3994605728.77515-972400879260.135,H2773^3*1396.138889-H2773^2*3002770.071427+H2773*2152080038.43115-513963640099.415)))-$J$1</f>
        <v>87038035.0214844</v>
      </c>
      <c r="J2773" s="47" t="n">
        <f aca="false">I2773*100/$J$2</f>
        <v>98.9715856996699</v>
      </c>
      <c r="L2773" s="41" t="n">
        <f aca="false">[4]Plan1!$C2768</f>
        <v>-2.7</v>
      </c>
      <c r="M2773" s="41" t="n">
        <f aca="false">$O$5 + L2773</f>
        <v>836.08</v>
      </c>
      <c r="N2773" s="47" t="n">
        <f aca="false">IF(M2773&gt;$O$5,$O$2+$O$1,(M2773^3*3270.5936-M2773^2*8015778.389801+M2773*6549018422.82398-1783686174686.87))-$O$1</f>
        <v>26635054.4306641</v>
      </c>
      <c r="O2773" s="41" t="n">
        <f aca="false">N2773*100/$O$2</f>
        <v>68.1432289352971</v>
      </c>
      <c r="R2773" s="47" t="n">
        <f aca="false">SUM(D2773,I2773,N2773)</f>
        <v>258991497.303467</v>
      </c>
      <c r="S2773" s="41" t="n">
        <f aca="false">R2773*100/$R$2</f>
        <v>93.8346575956664</v>
      </c>
      <c r="U2773" s="41" t="n">
        <f aca="false">[1]Plan1!$B2768</f>
        <v>10.89</v>
      </c>
    </row>
    <row r="2774" customFormat="false" ht="15" hidden="false" customHeight="false" outlineLevel="0" collapsed="false">
      <c r="A2774" s="46" t="n">
        <v>44772</v>
      </c>
      <c r="B2774" s="41" t="n">
        <f aca="false">[2]Plan1!$C2769</f>
        <v>-0.34</v>
      </c>
      <c r="C2774" s="41" t="n">
        <f aca="false">$E$5 + B2774</f>
        <v>780.66</v>
      </c>
      <c r="D2774" s="47" t="n">
        <f aca="false">IF(C2774&gt;$E$5,$E$2+$E$1,(IF(C2774&gt;764.99,C2774^3*3486.59308-C2774^2*7860012.00812+C2774*5908819377.96283-1481278321001.59,IF(C2774&gt;752.99,C2774^3*3588.471445-C2774^2*8028757.56264+C2774*5988077680.84934-1488767378546.26,C2774^3*899.851852-C2774^2*1969009.674601+C2774*1435480406.01138-348666163343.76))))-$E$1</f>
        <v>145091704.33374</v>
      </c>
      <c r="E2774" s="47" t="n">
        <f aca="false">D2774*100/$E$2</f>
        <v>97.3906820665548</v>
      </c>
      <c r="G2774" s="41" t="n">
        <f aca="false">[3]Plan1!$C2769</f>
        <v>-0.13</v>
      </c>
      <c r="H2774" s="41" t="n">
        <f aca="false">$J$5 + G2774</f>
        <v>759.87</v>
      </c>
      <c r="I2774" s="47" t="n">
        <f aca="false">IF(H2774&gt;$J$5,$J$2+$J$1,(IF(H2774&gt;739.99,H2774^3*2498.244218-H2774^2*5471052.355142+H2774*3994605728.77515-972400879260.135,H2774^3*1396.138889-H2774^2*3002770.071427+H2774*2152080038.43115-513963640099.415)))-$J$1</f>
        <v>86962958.9123535</v>
      </c>
      <c r="J2774" s="47" t="n">
        <f aca="false">I2774*100/$J$2</f>
        <v>98.8862161073186</v>
      </c>
      <c r="L2774" s="41" t="n">
        <f aca="false">[4]Plan1!$C2769</f>
        <v>-2.72</v>
      </c>
      <c r="M2774" s="41" t="n">
        <f aca="false">$O$5 + L2774</f>
        <v>836.06</v>
      </c>
      <c r="N2774" s="47" t="n">
        <f aca="false">IF(M2774&gt;$O$5,$O$2+$O$1,(M2774^3*3270.5936-M2774^2*8015778.389801+M2774*6549018422.82398-1783686174686.87))-$O$1</f>
        <v>26553504.0439453</v>
      </c>
      <c r="O2774" s="41" t="n">
        <f aca="false">N2774*100/$O$2</f>
        <v>67.9345901023485</v>
      </c>
      <c r="R2774" s="47" t="n">
        <f aca="false">SUM(D2774,I2774,N2774)</f>
        <v>258608167.290039</v>
      </c>
      <c r="S2774" s="41" t="n">
        <f aca="false">R2774*100/$R$2</f>
        <v>93.6957741152023</v>
      </c>
      <c r="U2774" s="41" t="n">
        <f aca="false">[1]Plan1!$B2769</f>
        <v>10.28</v>
      </c>
    </row>
    <row r="2775" customFormat="false" ht="15" hidden="false" customHeight="false" outlineLevel="0" collapsed="false">
      <c r="A2775" s="46" t="n">
        <v>44773</v>
      </c>
      <c r="B2775" s="41" t="n">
        <f aca="false">[2]Plan1!$C2770</f>
        <v>-0.36</v>
      </c>
      <c r="C2775" s="41" t="n">
        <f aca="false">$E$5 + B2775</f>
        <v>780.64</v>
      </c>
      <c r="D2775" s="47" t="n">
        <f aca="false">IF(C2775&gt;$E$5,$E$2+$E$1,(IF(C2775&gt;764.99,C2775^3*3486.59308-C2775^2*7860012.00812+C2775*5908819377.96283-1481278321001.59,IF(C2775&gt;752.99,C2775^3*3588.471445-C2775^2*8028757.56264+C2775*5988077680.84934-1488767378546.26,C2775^3*899.851852-C2775^2*1969009.674601+C2775*1435480406.01138-348666163343.76))))-$E$1</f>
        <v>144865245.232178</v>
      </c>
      <c r="E2775" s="47" t="n">
        <f aca="false">D2775*100/$E$2</f>
        <v>97.2386747104994</v>
      </c>
      <c r="G2775" s="41" t="n">
        <f aca="false">[3]Plan1!$C2770</f>
        <v>-0.13</v>
      </c>
      <c r="H2775" s="41" t="n">
        <f aca="false">$J$5 + G2775</f>
        <v>759.87</v>
      </c>
      <c r="I2775" s="47" t="n">
        <f aca="false">IF(H2775&gt;$J$5,$J$2+$J$1,(IF(H2775&gt;739.99,H2775^3*2498.244218-H2775^2*5471052.355142+H2775*3994605728.77515-972400879260.135,H2775^3*1396.138889-H2775^2*3002770.071427+H2775*2152080038.43115-513963640099.415)))-$J$1</f>
        <v>86962958.9123535</v>
      </c>
      <c r="J2775" s="47" t="n">
        <f aca="false">I2775*100/$J$2</f>
        <v>98.8862161073186</v>
      </c>
      <c r="L2775" s="41" t="n">
        <f aca="false">[4]Plan1!$C2770</f>
        <v>-2.75</v>
      </c>
      <c r="M2775" s="41" t="n">
        <f aca="false">$O$5 + L2775</f>
        <v>836.03</v>
      </c>
      <c r="N2775" s="47" t="n">
        <f aca="false">IF(M2775&gt;$O$5,$O$2+$O$1,(M2775^3*3270.5936-M2775^2*8015778.389801+M2775*6549018422.82398-1783686174686.87))-$O$1</f>
        <v>26431459.6035156</v>
      </c>
      <c r="O2775" s="41" t="n">
        <f aca="false">N2775*100/$O$2</f>
        <v>67.6223511217175</v>
      </c>
      <c r="R2775" s="47" t="n">
        <f aca="false">SUM(D2775,I2775,N2775)</f>
        <v>258259663.748047</v>
      </c>
      <c r="S2775" s="41" t="n">
        <f aca="false">R2775*100/$R$2</f>
        <v>93.5695085394046</v>
      </c>
      <c r="U2775" s="41" t="n">
        <f aca="false">[1]Plan1!$B2770</f>
        <v>10.28</v>
      </c>
    </row>
    <row r="2776" customFormat="false" ht="15" hidden="false" customHeight="false" outlineLevel="0" collapsed="false">
      <c r="A2776" s="46" t="n">
        <v>44774</v>
      </c>
      <c r="B2776" s="41" t="n">
        <f aca="false">[2]Plan1!$C2771</f>
        <v>-0.37</v>
      </c>
      <c r="C2776" s="41" t="n">
        <f aca="false">$E$5 + B2776</f>
        <v>780.63</v>
      </c>
      <c r="D2776" s="47" t="n">
        <f aca="false">IF(C2776&gt;$E$5,$E$2+$E$1,(IF(C2776&gt;764.99,C2776^3*3486.59308-C2776^2*7860012.00812+C2776*5908819377.96283-1481278321001.59,IF(C2776&gt;752.99,C2776^3*3588.471445-C2776^2*8028757.56264+C2776*5988077680.84934-1488767378546.26,C2776^3*899.851852-C2776^2*1969009.674601+C2776*1435480406.01138-348666163343.76))))-$E$1</f>
        <v>144752107.286377</v>
      </c>
      <c r="E2776" s="47" t="n">
        <f aca="false">D2776*100/$E$2</f>
        <v>97.1627325209735</v>
      </c>
      <c r="G2776" s="41" t="n">
        <f aca="false">[3]Plan1!$C2771</f>
        <v>-0.14</v>
      </c>
      <c r="H2776" s="41" t="n">
        <f aca="false">$J$5 + G2776</f>
        <v>759.86</v>
      </c>
      <c r="I2776" s="47" t="n">
        <f aca="false">IF(H2776&gt;$J$5,$J$2+$J$1,(IF(H2776&gt;739.99,H2776^3*2498.244218-H2776^2*5471052.355142+H2776*3994605728.77515-972400879260.135,H2776^3*1396.138889-H2776^2*3002770.071427+H2776*2152080038.43115-513963640099.415)))-$J$1</f>
        <v>86887927.5959473</v>
      </c>
      <c r="J2776" s="47" t="n">
        <f aca="false">I2776*100/$J$2</f>
        <v>98.8008974491018</v>
      </c>
      <c r="L2776" s="41" t="n">
        <f aca="false">[4]Plan1!$C2771</f>
        <v>-2.78</v>
      </c>
      <c r="M2776" s="41" t="n">
        <f aca="false">$O$5 + L2776</f>
        <v>836</v>
      </c>
      <c r="N2776" s="47" t="n">
        <f aca="false">IF(M2776&gt;$O$5,$O$2+$O$1,(M2776^3*3270.5936-M2776^2*8015778.389801+M2776*6549018422.82398-1783686174686.87))-$O$1</f>
        <v>26309752.0585938</v>
      </c>
      <c r="O2776" s="41" t="n">
        <f aca="false">N2776*100/$O$2</f>
        <v>67.3109740558904</v>
      </c>
      <c r="R2776" s="47" t="n">
        <f aca="false">SUM(D2776,I2776,N2776)</f>
        <v>257949786.940918</v>
      </c>
      <c r="S2776" s="41" t="n">
        <f aca="false">R2776*100/$R$2</f>
        <v>93.4572377336194</v>
      </c>
      <c r="U2776" s="41" t="n">
        <f aca="false">[1]Plan1!$B2771</f>
        <v>10.28</v>
      </c>
    </row>
    <row r="2777" customFormat="false" ht="15" hidden="false" customHeight="false" outlineLevel="0" collapsed="false">
      <c r="A2777" s="46" t="n">
        <v>44775</v>
      </c>
      <c r="B2777" s="41" t="n">
        <f aca="false">[2]Plan1!$C2772</f>
        <v>-0.38</v>
      </c>
      <c r="C2777" s="41" t="n">
        <f aca="false">$E$5 + B2777</f>
        <v>780.62</v>
      </c>
      <c r="D2777" s="47" t="n">
        <f aca="false">IF(C2777&gt;$E$5,$E$2+$E$1,(IF(C2777&gt;764.99,C2777^3*3486.59308-C2777^2*7860012.00812+C2777*5908819377.96283-1481278321001.59,IF(C2777&gt;752.99,C2777^3*3588.471445-C2777^2*8028757.56264+C2777*5988077680.84934-1488767378546.26,C2777^3*899.851852-C2777^2*1969009.674601+C2777*1435480406.01138-348666163343.76))))-$E$1</f>
        <v>144639030.379639</v>
      </c>
      <c r="E2777" s="47" t="n">
        <f aca="false">D2777*100/$E$2</f>
        <v>97.0868313030246</v>
      </c>
      <c r="G2777" s="41" t="n">
        <f aca="false">[3]Plan1!$C2772</f>
        <v>-0.14</v>
      </c>
      <c r="H2777" s="41" t="n">
        <f aca="false">$J$5 + G2777</f>
        <v>759.86</v>
      </c>
      <c r="I2777" s="47" t="n">
        <f aca="false">IF(H2777&gt;$J$5,$J$2+$J$1,(IF(H2777&gt;739.99,H2777^3*2498.244218-H2777^2*5471052.355142+H2777*3994605728.77515-972400879260.135,H2777^3*1396.138889-H2777^2*3002770.071427+H2777*2152080038.43115-513963640099.415)))-$J$1</f>
        <v>86887927.5959473</v>
      </c>
      <c r="J2777" s="47" t="n">
        <f aca="false">I2777*100/$J$2</f>
        <v>98.8008974491018</v>
      </c>
      <c r="L2777" s="41" t="n">
        <f aca="false">[4]Plan1!$C2772</f>
        <v>-2.8</v>
      </c>
      <c r="M2777" s="41" t="n">
        <f aca="false">$O$5 + L2777</f>
        <v>835.98</v>
      </c>
      <c r="N2777" s="47" t="n">
        <f aca="false">IF(M2777&gt;$O$5,$O$2+$O$1,(M2777^3*3270.5936-M2777^2*8015778.389801+M2777*6549018422.82398-1783686174686.87))-$O$1</f>
        <v>26228800.6005859</v>
      </c>
      <c r="O2777" s="41" t="n">
        <f aca="false">N2777*100/$O$2</f>
        <v>67.1038675245322</v>
      </c>
      <c r="R2777" s="47" t="n">
        <f aca="false">SUM(D2777,I2777,N2777)</f>
        <v>257755758.576172</v>
      </c>
      <c r="S2777" s="41" t="n">
        <f aca="false">R2777*100/$R$2</f>
        <v>93.3869397301739</v>
      </c>
      <c r="U2777" s="41" t="n">
        <f aca="false">[1]Plan1!$B2772</f>
        <v>9.88</v>
      </c>
    </row>
    <row r="2778" customFormat="false" ht="15" hidden="false" customHeight="false" outlineLevel="0" collapsed="false">
      <c r="A2778" s="46" t="n">
        <v>44776</v>
      </c>
      <c r="B2778" s="41" t="n">
        <f aca="false">[2]Plan1!$C2773</f>
        <v>-0.39</v>
      </c>
      <c r="C2778" s="41" t="n">
        <f aca="false">$E$5 + B2778</f>
        <v>780.61</v>
      </c>
      <c r="D2778" s="47" t="n">
        <f aca="false">IF(C2778&gt;$E$5,$E$2+$E$1,(IF(C2778&gt;764.99,C2778^3*3486.59308-C2778^2*7860012.00812+C2778*5908819377.96283-1481278321001.59,IF(C2778&gt;752.99,C2778^3*3588.471445-C2778^2*8028757.56264+C2778*5988077680.84934-1488767378546.26,C2778^3*899.851852-C2778^2*1969009.674601+C2778*1435480406.01138-348666163343.76))))-$E$1</f>
        <v>144526014.493896</v>
      </c>
      <c r="E2778" s="47" t="n">
        <f aca="false">D2778*100/$E$2</f>
        <v>97.0109710445258</v>
      </c>
      <c r="G2778" s="41" t="n">
        <f aca="false">[3]Plan1!$C2773</f>
        <v>-0.15</v>
      </c>
      <c r="H2778" s="41" t="n">
        <f aca="false">$J$5 + G2778</f>
        <v>759.85</v>
      </c>
      <c r="I2778" s="47" t="n">
        <f aca="false">IF(H2778&gt;$J$5,$J$2+$J$1,(IF(H2778&gt;739.99,H2778^3*2498.244218-H2778^2*5471052.355142+H2778*3994605728.77515-972400879260.135,H2778^3*1396.138889-H2778^2*3002770.071427+H2778*2152080038.43115-513963640099.415)))-$J$1</f>
        <v>86812941.0598145</v>
      </c>
      <c r="J2778" s="47" t="n">
        <f aca="false">I2778*100/$J$2</f>
        <v>98.7156297108612</v>
      </c>
      <c r="L2778" s="41" t="n">
        <f aca="false">[4]Plan1!$C2773</f>
        <v>-2.82</v>
      </c>
      <c r="M2778" s="41" t="n">
        <f aca="false">$O$5 + L2778</f>
        <v>835.96</v>
      </c>
      <c r="N2778" s="47" t="n">
        <f aca="false">IF(M2778&gt;$O$5,$O$2+$O$1,(M2778^3*3270.5936-M2778^2*8015778.389801+M2778*6549018422.82398-1783686174686.87))-$O$1</f>
        <v>26147998.4799805</v>
      </c>
      <c r="O2778" s="41" t="n">
        <f aca="false">N2778*100/$O$2</f>
        <v>66.8971430585767</v>
      </c>
      <c r="R2778" s="47" t="n">
        <f aca="false">SUM(D2778,I2778,N2778)</f>
        <v>257486954.033691</v>
      </c>
      <c r="S2778" s="41" t="n">
        <f aca="false">R2778*100/$R$2</f>
        <v>93.2895497290873</v>
      </c>
      <c r="U2778" s="41" t="n">
        <f aca="false">[1]Plan1!$B2773</f>
        <v>9.88</v>
      </c>
    </row>
    <row r="2779" customFormat="false" ht="15" hidden="false" customHeight="false" outlineLevel="0" collapsed="false">
      <c r="A2779" s="46" t="n">
        <v>44777</v>
      </c>
      <c r="B2779" s="41" t="n">
        <f aca="false">[2]Plan1!$C2774</f>
        <v>-0.41</v>
      </c>
      <c r="C2779" s="41" t="n">
        <f aca="false">$E$5 + B2779</f>
        <v>780.59</v>
      </c>
      <c r="D2779" s="47" t="n">
        <f aca="false">IF(C2779&gt;$E$5,$E$2+$E$1,(IF(C2779&gt;764.99,C2779^3*3486.59308-C2779^2*7860012.00812+C2779*5908819377.96283-1481278321001.59,IF(C2779&gt;752.99,C2779^3*3588.471445-C2779^2*8028757.56264+C2779*5988077680.84934-1488767378546.26,C2779^3*899.851852-C2779^2*1969009.674601+C2779*1435480406.01138-348666163343.76))))-$E$1</f>
        <v>144300165.698975</v>
      </c>
      <c r="E2779" s="47" t="n">
        <f aca="false">D2779*100/$E$2</f>
        <v>96.8593733478666</v>
      </c>
      <c r="G2779" s="41" t="n">
        <f aca="false">[3]Plan1!$C2774</f>
        <v>-0.16</v>
      </c>
      <c r="H2779" s="41" t="n">
        <f aca="false">$J$5 + G2779</f>
        <v>759.84</v>
      </c>
      <c r="I2779" s="47" t="n">
        <f aca="false">IF(H2779&gt;$J$5,$J$2+$J$1,(IF(H2779&gt;739.99,H2779^3*2498.244218-H2779^2*5471052.355142+H2779*3994605728.77515-972400879260.135,H2779^3*1396.138889-H2779^2*3002770.071427+H2779*2152080038.43115-513963640099.415)))-$J$1</f>
        <v>86737999.2868652</v>
      </c>
      <c r="J2779" s="47" t="n">
        <f aca="false">I2779*100/$J$2</f>
        <v>98.6304128731638</v>
      </c>
      <c r="L2779" s="41" t="n">
        <f aca="false">[4]Plan1!$C2774</f>
        <v>-2.86</v>
      </c>
      <c r="M2779" s="41" t="n">
        <f aca="false">$O$5 + L2779</f>
        <v>835.92</v>
      </c>
      <c r="N2779" s="47" t="n">
        <f aca="false">IF(M2779&gt;$O$5,$O$2+$O$1,(M2779^3*3270.5936-M2779^2*8015778.389801+M2779*6549018422.82398-1783686174686.87))-$O$1</f>
        <v>25986841.6298828</v>
      </c>
      <c r="O2779" s="41" t="n">
        <f aca="false">N2779*100/$O$2</f>
        <v>66.4848387338649</v>
      </c>
      <c r="R2779" s="47" t="n">
        <f aca="false">SUM(D2779,I2779,N2779)</f>
        <v>257025006.615723</v>
      </c>
      <c r="S2779" s="41" t="n">
        <f aca="false">R2779*100/$R$2</f>
        <v>93.1221825442815</v>
      </c>
      <c r="U2779" s="41" t="n">
        <f aca="false">[1]Plan1!$B2774</f>
        <v>9.88</v>
      </c>
    </row>
    <row r="2780" customFormat="false" ht="15" hidden="false" customHeight="false" outlineLevel="0" collapsed="false">
      <c r="A2780" s="46" t="n">
        <v>44778</v>
      </c>
      <c r="B2780" s="41" t="n">
        <f aca="false">[2]Plan1!$C2775</f>
        <v>-0.42</v>
      </c>
      <c r="C2780" s="41" t="n">
        <f aca="false">$E$5 + B2780</f>
        <v>780.58</v>
      </c>
      <c r="D2780" s="47" t="n">
        <f aca="false">IF(C2780&gt;$E$5,$E$2+$E$1,(IF(C2780&gt;764.99,C2780^3*3486.59308-C2780^2*7860012.00812+C2780*5908819377.96283-1481278321001.59,IF(C2780&gt;752.99,C2780^3*3588.471445-C2780^2*8028757.56264+C2780*5988077680.84934-1488767378546.26,C2780^3*899.851852-C2780^2*1969009.674601+C2780*1435480406.01138-348666163343.76))))-$E$1</f>
        <v>144187332.748291</v>
      </c>
      <c r="E2780" s="47" t="n">
        <f aca="false">D2780*100/$E$2</f>
        <v>96.7836358818473</v>
      </c>
      <c r="G2780" s="41" t="n">
        <f aca="false">[3]Plan1!$C2775</f>
        <v>-0.16</v>
      </c>
      <c r="H2780" s="41" t="n">
        <f aca="false">$J$5 + G2780</f>
        <v>759.84</v>
      </c>
      <c r="I2780" s="47" t="n">
        <f aca="false">IF(H2780&gt;$J$5,$J$2+$J$1,(IF(H2780&gt;739.99,H2780^3*2498.244218-H2780^2*5471052.355142+H2780*3994605728.77515-972400879260.135,H2780^3*1396.138889-H2780^2*3002770.071427+H2780*2152080038.43115-513963640099.415)))-$J$1</f>
        <v>86737999.2868652</v>
      </c>
      <c r="J2780" s="47" t="n">
        <f aca="false">I2780*100/$J$2</f>
        <v>98.6304128731638</v>
      </c>
      <c r="L2780" s="41" t="n">
        <f aca="false">[4]Plan1!$C2775</f>
        <v>-2.88</v>
      </c>
      <c r="M2780" s="41" t="n">
        <f aca="false">$O$5 + L2780</f>
        <v>835.9</v>
      </c>
      <c r="N2780" s="47" t="n">
        <f aca="false">IF(M2780&gt;$O$5,$O$2+$O$1,(M2780^3*3270.5936-M2780^2*8015778.389801+M2780*6549018422.82398-1783686174686.87))-$O$1</f>
        <v>25906486.5859375</v>
      </c>
      <c r="O2780" s="41" t="n">
        <f aca="false">N2780*100/$O$2</f>
        <v>66.2792580706106</v>
      </c>
      <c r="R2780" s="47" t="n">
        <f aca="false">SUM(D2780,I2780,N2780)</f>
        <v>256831818.621094</v>
      </c>
      <c r="S2780" s="41" t="n">
        <f aca="false">R2780*100/$R$2</f>
        <v>93.0521890135427</v>
      </c>
      <c r="U2780" s="41" t="n">
        <f aca="false">[1]Plan1!$B2775</f>
        <v>10.08</v>
      </c>
    </row>
    <row r="2781" customFormat="false" ht="15" hidden="false" customHeight="false" outlineLevel="0" collapsed="false">
      <c r="A2781" s="46" t="n">
        <v>44779</v>
      </c>
      <c r="B2781" s="41" t="n">
        <f aca="false">[2]Plan1!$C2776</f>
        <v>-0.44</v>
      </c>
      <c r="C2781" s="41" t="n">
        <f aca="false">$E$5 + B2781</f>
        <v>780.56</v>
      </c>
      <c r="D2781" s="47" t="n">
        <f aca="false">IF(C2781&gt;$E$5,$E$2+$E$1,(IF(C2781&gt;764.99,C2781^3*3486.59308-C2781^2*7860012.00812+C2781*5908819377.96283-1481278321001.59,IF(C2781&gt;752.99,C2781^3*3588.471445-C2781^2*8028757.56264+C2781*5988077680.84934-1488767378546.26,C2781^3*899.851852-C2781^2*1969009.674601+C2781*1435480406.01138-348666163343.76))))-$E$1</f>
        <v>143961849.63501</v>
      </c>
      <c r="E2781" s="47" t="n">
        <f aca="false">D2781*100/$E$2</f>
        <v>96.632283643635</v>
      </c>
      <c r="G2781" s="41" t="n">
        <f aca="false">[3]Plan1!$C2776</f>
        <v>-0.17</v>
      </c>
      <c r="H2781" s="41" t="n">
        <f aca="false">$J$5 + G2781</f>
        <v>759.83</v>
      </c>
      <c r="I2781" s="47" t="n">
        <f aca="false">IF(H2781&gt;$J$5,$J$2+$J$1,(IF(H2781&gt;739.99,H2781^3*2498.244218-H2781^2*5471052.355142+H2781*3994605728.77515-972400879260.135,H2781^3*1396.138889-H2781^2*3002770.071427+H2781*2152080038.43115-513963640099.415)))-$J$1</f>
        <v>86663102.263916</v>
      </c>
      <c r="J2781" s="47" t="n">
        <f aca="false">I2781*100/$J$2</f>
        <v>98.5452469210184</v>
      </c>
      <c r="L2781" s="41" t="n">
        <f aca="false">[4]Plan1!$C2776</f>
        <v>-2.91</v>
      </c>
      <c r="M2781" s="41" t="n">
        <f aca="false">$O$5 + L2781</f>
        <v>835.87</v>
      </c>
      <c r="N2781" s="47" t="n">
        <f aca="false">IF(M2781&gt;$O$5,$O$2+$O$1,(M2781^3*3270.5936-M2781^2*8015778.389801+M2781*6549018422.82398-1783686174686.87))-$O$1</f>
        <v>25786232.8037109</v>
      </c>
      <c r="O2781" s="41" t="n">
        <f aca="false">N2781*100/$O$2</f>
        <v>65.9716003170313</v>
      </c>
      <c r="R2781" s="47" t="n">
        <f aca="false">SUM(D2781,I2781,N2781)</f>
        <v>256411184.702637</v>
      </c>
      <c r="S2781" s="41" t="n">
        <f aca="false">R2781*100/$R$2</f>
        <v>92.899790034725</v>
      </c>
      <c r="U2781" s="41" t="n">
        <f aca="false">[1]Plan1!$B2776</f>
        <v>10.08</v>
      </c>
    </row>
    <row r="2782" customFormat="false" ht="15" hidden="false" customHeight="false" outlineLevel="0" collapsed="false">
      <c r="A2782" s="46" t="n">
        <v>44780</v>
      </c>
      <c r="B2782" s="41" t="n">
        <f aca="false">[2]Plan1!$C2777</f>
        <v>-0.47</v>
      </c>
      <c r="C2782" s="41" t="n">
        <f aca="false">$E$5 + B2782</f>
        <v>780.53</v>
      </c>
      <c r="D2782" s="47" t="n">
        <f aca="false">IF(C2782&gt;$E$5,$E$2+$E$1,(IF(C2782&gt;764.99,C2782^3*3486.59308-C2782^2*7860012.00812+C2782*5908819377.96283-1481278321001.59,IF(C2782&gt;752.99,C2782^3*3588.471445-C2782^2*8028757.56264+C2782*5988077680.84934-1488767378546.26,C2782^3*899.851852-C2782^2*1969009.674601+C2782*1435480406.01138-348666163343.76))))-$E$1</f>
        <v>143624081.623779</v>
      </c>
      <c r="E2782" s="47" t="n">
        <f aca="false">D2782*100/$E$2</f>
        <v>96.4055618117766</v>
      </c>
      <c r="G2782" s="41" t="n">
        <f aca="false">[3]Plan1!$C2777</f>
        <v>-0.18</v>
      </c>
      <c r="H2782" s="41" t="n">
        <f aca="false">$J$5 + G2782</f>
        <v>759.82</v>
      </c>
      <c r="I2782" s="47" t="n">
        <f aca="false">IF(H2782&gt;$J$5,$J$2+$J$1,(IF(H2782&gt;739.99,H2782^3*2498.244218-H2782^2*5471052.355142+H2782*3994605728.77515-972400879260.135,H2782^3*1396.138889-H2782^2*3002770.071427+H2782*2152080038.43115-513963640099.415)))-$J$1</f>
        <v>86588249.9748535</v>
      </c>
      <c r="J2782" s="47" t="n">
        <f aca="false">I2782*100/$J$2</f>
        <v>98.4601318361025</v>
      </c>
      <c r="L2782" s="41" t="n">
        <f aca="false">[4]Plan1!$C2777</f>
        <v>-2.94</v>
      </c>
      <c r="M2782" s="41" t="n">
        <f aca="false">$O$5 + L2782</f>
        <v>835.84</v>
      </c>
      <c r="N2782" s="47" t="n">
        <f aca="false">IF(M2782&gt;$O$5,$O$2+$O$1,(M2782^3*3270.5936-M2782^2*8015778.389801+M2782*6549018422.82398-1783686174686.87))-$O$1</f>
        <v>25666313.0917969</v>
      </c>
      <c r="O2782" s="41" t="n">
        <f aca="false">N2782*100/$O$2</f>
        <v>65.664797250265</v>
      </c>
      <c r="R2782" s="47" t="n">
        <f aca="false">SUM(D2782,I2782,N2782)</f>
        <v>255878644.69043</v>
      </c>
      <c r="S2782" s="41" t="n">
        <f aca="false">R2782*100/$R$2</f>
        <v>92.7068465975013</v>
      </c>
      <c r="U2782" s="41" t="n">
        <f aca="false">[1]Plan1!$B2777</f>
        <v>9.88</v>
      </c>
    </row>
    <row r="2783" customFormat="false" ht="15" hidden="false" customHeight="false" outlineLevel="0" collapsed="false">
      <c r="A2783" s="46" t="n">
        <v>44781</v>
      </c>
      <c r="B2783" s="41" t="n">
        <f aca="false">[2]Plan1!$C2778</f>
        <v>-0.49</v>
      </c>
      <c r="C2783" s="41" t="n">
        <f aca="false">$E$5 + B2783</f>
        <v>780.51</v>
      </c>
      <c r="D2783" s="47" t="n">
        <f aca="false">IF(C2783&gt;$E$5,$E$2+$E$1,(IF(C2783&gt;764.99,C2783^3*3486.59308-C2783^2*7860012.00812+C2783*5908819377.96283-1481278321001.59,IF(C2783&gt;752.99,C2783^3*3588.471445-C2783^2*8028757.56264+C2783*5988077680.84934-1488767378546.26,C2783^3*899.851852-C2783^2*1969009.674601+C2783*1435480406.01138-348666163343.76))))-$E$1</f>
        <v>143399207.144287</v>
      </c>
      <c r="E2783" s="47" t="n">
        <f aca="false">D2783*100/$E$2</f>
        <v>96.2546181100834</v>
      </c>
      <c r="G2783" s="41" t="n">
        <f aca="false">[3]Plan1!$C2778</f>
        <v>-0.19</v>
      </c>
      <c r="H2783" s="41" t="n">
        <f aca="false">$J$5 + G2783</f>
        <v>759.81</v>
      </c>
      <c r="I2783" s="47" t="n">
        <f aca="false">IF(H2783&gt;$J$5,$J$2+$J$1,(IF(H2783&gt;739.99,H2783^3*2498.244218-H2783^2*5471052.355142+H2783*3994605728.77515-972400879260.135,H2783^3*1396.138889-H2783^2*3002770.071427+H2783*2152080038.43115-513963640099.415)))-$J$1</f>
        <v>86513442.404541</v>
      </c>
      <c r="J2783" s="47" t="n">
        <f aca="false">I2783*100/$J$2</f>
        <v>98.375067601204</v>
      </c>
      <c r="L2783" s="41" t="n">
        <f aca="false">[4]Plan1!$C2778</f>
        <v>-2.96</v>
      </c>
      <c r="M2783" s="41" t="n">
        <f aca="false">$O$5 + L2783</f>
        <v>835.82</v>
      </c>
      <c r="N2783" s="47" t="n">
        <f aca="false">IF(M2783&gt;$O$5,$O$2+$O$1,(M2783^3*3270.5936-M2783^2*8015778.389801+M2783*6549018422.82398-1783686174686.87))-$O$1</f>
        <v>25586551.9516602</v>
      </c>
      <c r="O2783" s="41" t="n">
        <f aca="false">N2783*100/$O$2</f>
        <v>65.460736032871</v>
      </c>
      <c r="R2783" s="47" t="n">
        <f aca="false">SUM(D2783,I2783,N2783)</f>
        <v>255499201.500488</v>
      </c>
      <c r="S2783" s="41" t="n">
        <f aca="false">R2783*100/$R$2</f>
        <v>92.5693713437734</v>
      </c>
      <c r="U2783" s="41" t="n">
        <f aca="false">[1]Plan1!$B2778</f>
        <v>9.88</v>
      </c>
    </row>
    <row r="2784" customFormat="false" ht="15" hidden="false" customHeight="false" outlineLevel="0" collapsed="false">
      <c r="A2784" s="46" t="n">
        <v>44782</v>
      </c>
      <c r="B2784" s="41" t="n">
        <f aca="false">[2]Plan1!$C2779</f>
        <v>-0.51</v>
      </c>
      <c r="C2784" s="41" t="n">
        <f aca="false">$E$5 + B2784</f>
        <v>780.49</v>
      </c>
      <c r="D2784" s="47" t="n">
        <f aca="false">IF(C2784&gt;$E$5,$E$2+$E$1,(IF(C2784&gt;764.99,C2784^3*3486.59308-C2784^2*7860012.00812+C2784*5908819377.96283-1481278321001.59,IF(C2784&gt;752.99,C2784^3*3588.471445-C2784^2*8028757.56264+C2784*5988077680.84934-1488767378546.26,C2784^3*899.851852-C2784^2*1969009.674601+C2784*1435480406.01138-348666163343.76))))-$E$1</f>
        <v>143174575.823975</v>
      </c>
      <c r="E2784" s="47" t="n">
        <f aca="false">D2784*100/$E$2</f>
        <v>96.1038376254292</v>
      </c>
      <c r="G2784" s="41" t="n">
        <f aca="false">[3]Plan1!$C2779</f>
        <v>-0.2</v>
      </c>
      <c r="H2784" s="41" t="n">
        <f aca="false">$J$5 + G2784</f>
        <v>759.8</v>
      </c>
      <c r="I2784" s="47" t="n">
        <f aca="false">IF(H2784&gt;$J$5,$J$2+$J$1,(IF(H2784&gt;739.99,H2784^3*2498.244218-H2784^2*5471052.355142+H2784*3994605728.77515-972400879260.135,H2784^3*1396.138889-H2784^2*3002770.071427+H2784*2152080038.43115-513963640099.415)))-$J$1</f>
        <v>86438679.5383301</v>
      </c>
      <c r="J2784" s="47" t="n">
        <f aca="false">I2784*100/$J$2</f>
        <v>98.2900541996661</v>
      </c>
      <c r="L2784" s="41" t="n">
        <f aca="false">[4]Plan1!$C2779</f>
        <v>-2.98</v>
      </c>
      <c r="M2784" s="41" t="n">
        <f aca="false">$O$5 + L2784</f>
        <v>835.8</v>
      </c>
      <c r="N2784" s="47" t="n">
        <f aca="false">IF(M2784&gt;$O$5,$O$2+$O$1,(M2784^3*3270.5936-M2784^2*8015778.389801+M2784*6549018422.82398-1783686174686.87))-$O$1</f>
        <v>25506938.894043</v>
      </c>
      <c r="O2784" s="41" t="n">
        <f aca="false">N2784*100/$O$2</f>
        <v>65.2570536703825</v>
      </c>
      <c r="R2784" s="47" t="n">
        <f aca="false">SUM(D2784,I2784,N2784)</f>
        <v>255120194.256348</v>
      </c>
      <c r="S2784" s="41" t="n">
        <f aca="false">R2784*100/$R$2</f>
        <v>92.4320540366398</v>
      </c>
      <c r="U2784" s="41" t="n">
        <f aca="false">[1]Plan1!$B2779</f>
        <v>9.88</v>
      </c>
    </row>
    <row r="2785" customFormat="false" ht="15" hidden="false" customHeight="false" outlineLevel="0" collapsed="false">
      <c r="A2785" s="46" t="n">
        <v>44783</v>
      </c>
      <c r="B2785" s="41" t="n">
        <f aca="false">[2]Plan1!$C2780</f>
        <v>-0.54</v>
      </c>
      <c r="C2785" s="41" t="n">
        <f aca="false">$E$5 + B2785</f>
        <v>780.46</v>
      </c>
      <c r="D2785" s="47" t="n">
        <f aca="false">IF(C2785&gt;$E$5,$E$2+$E$1,(IF(C2785&gt;764.99,C2785^3*3486.59308-C2785^2*7860012.00812+C2785*5908819377.96283-1481278321001.59,IF(C2785&gt;752.99,C2785^3*3588.471445-C2785^2*8028757.56264+C2785*5988077680.84934-1488767378546.26,C2785^3*899.851852-C2785^2*1969009.674601+C2785*1435480406.01138-348666163343.76))))-$E$1</f>
        <v>142838084.4021</v>
      </c>
      <c r="E2785" s="47" t="n">
        <f aca="false">D2785*100/$E$2</f>
        <v>95.8779726854836</v>
      </c>
      <c r="G2785" s="41" t="n">
        <f aca="false">[3]Plan1!$C2780</f>
        <v>-0.2</v>
      </c>
      <c r="H2785" s="41" t="n">
        <f aca="false">$J$5 + G2785</f>
        <v>759.8</v>
      </c>
      <c r="I2785" s="47" t="n">
        <f aca="false">IF(H2785&gt;$J$5,$J$2+$J$1,(IF(H2785&gt;739.99,H2785^3*2498.244218-H2785^2*5471052.355142+H2785*3994605728.77515-972400879260.135,H2785^3*1396.138889-H2785^2*3002770.071427+H2785*2152080038.43115-513963640099.415)))-$J$1</f>
        <v>86438679.5383301</v>
      </c>
      <c r="J2785" s="47" t="n">
        <f aca="false">I2785*100/$J$2</f>
        <v>98.2900541996661</v>
      </c>
      <c r="L2785" s="41" t="n">
        <f aca="false">[4]Plan1!$C2780</f>
        <v>-3.02</v>
      </c>
      <c r="M2785" s="41" t="n">
        <f aca="false">$O$5 + L2785</f>
        <v>835.76</v>
      </c>
      <c r="N2785" s="47" t="n">
        <f aca="false">IF(M2785&gt;$O$5,$O$2+$O$1,(M2785^3*3270.5936-M2785^2*8015778.389801+M2785*6549018422.82398-1783686174686.87))-$O$1</f>
        <v>25348156.4018555</v>
      </c>
      <c r="O2785" s="41" t="n">
        <f aca="false">N2785*100/$O$2</f>
        <v>64.8508239123688</v>
      </c>
      <c r="R2785" s="47" t="n">
        <f aca="false">SUM(D2785,I2785,N2785)</f>
        <v>254624920.342285</v>
      </c>
      <c r="S2785" s="41" t="n">
        <f aca="false">R2785*100/$R$2</f>
        <v>92.2526124000379</v>
      </c>
      <c r="U2785" s="41" t="n">
        <f aca="false">[1]Plan1!$B2780</f>
        <v>10.28</v>
      </c>
    </row>
    <row r="2786" customFormat="false" ht="15" hidden="false" customHeight="false" outlineLevel="0" collapsed="false">
      <c r="A2786" s="46" t="n">
        <v>44784</v>
      </c>
      <c r="B2786" s="41" t="n">
        <f aca="false">[2]Plan1!$C2781</f>
        <v>-0.56</v>
      </c>
      <c r="C2786" s="41" t="n">
        <f aca="false">$E$5 + B2786</f>
        <v>780.44</v>
      </c>
      <c r="D2786" s="47" t="n">
        <f aca="false">IF(C2786&gt;$E$5,$E$2+$E$1,(IF(C2786&gt;764.99,C2786^3*3486.59308-C2786^2*7860012.00812+C2786*5908819377.96283-1481278321001.59,IF(C2786&gt;752.99,C2786^3*3588.471445-C2786^2*8028757.56264+C2786*5988077680.84934-1488767378546.26,C2786^3*899.851852-C2786^2*1969009.674601+C2786*1435480406.01138-348666163343.76))))-$E$1</f>
        <v>142614060.250732</v>
      </c>
      <c r="E2786" s="47" t="n">
        <f aca="false">D2786*100/$E$2</f>
        <v>95.7275997540936</v>
      </c>
      <c r="G2786" s="41" t="n">
        <f aca="false">[3]Plan1!$C2781</f>
        <v>-0.21</v>
      </c>
      <c r="H2786" s="41" t="n">
        <f aca="false">$J$5 + G2786</f>
        <v>759.79</v>
      </c>
      <c r="I2786" s="47" t="n">
        <f aca="false">IF(H2786&gt;$J$5,$J$2+$J$1,(IF(H2786&gt;739.99,H2786^3*2498.244218-H2786^2*5471052.355142+H2786*3994605728.77515-972400879260.135,H2786^3*1396.138889-H2786^2*3002770.071427+H2786*2152080038.43115-513963640099.415)))-$J$1</f>
        <v>86363961.361084</v>
      </c>
      <c r="J2786" s="47" t="n">
        <f aca="false">I2786*100/$J$2</f>
        <v>98.2050916142768</v>
      </c>
      <c r="L2786" s="41" t="n">
        <f aca="false">[4]Plan1!$C2781</f>
        <v>-3.04</v>
      </c>
      <c r="M2786" s="41" t="n">
        <f aca="false">$O$5 + L2786</f>
        <v>835.74</v>
      </c>
      <c r="N2786" s="47" t="n">
        <f aca="false">IF(M2786&gt;$O$5,$O$2+$O$1,(M2786^3*3270.5936-M2786^2*8015778.389801+M2786*6549018422.82398-1783686174686.87))-$O$1</f>
        <v>25268986.6523438</v>
      </c>
      <c r="O2786" s="41" t="n">
        <f aca="false">N2786*100/$O$2</f>
        <v>64.6482757110963</v>
      </c>
      <c r="R2786" s="47" t="n">
        <f aca="false">SUM(D2786,I2786,N2786)</f>
        <v>254247008.26416</v>
      </c>
      <c r="S2786" s="41" t="n">
        <f aca="false">R2786*100/$R$2</f>
        <v>92.1156918801701</v>
      </c>
      <c r="U2786" s="41" t="n">
        <f aca="false">[1]Plan1!$B2781</f>
        <v>10.08</v>
      </c>
    </row>
    <row r="2787" customFormat="false" ht="15" hidden="false" customHeight="false" outlineLevel="0" collapsed="false">
      <c r="A2787" s="46" t="n">
        <v>44785</v>
      </c>
      <c r="B2787" s="41" t="n">
        <f aca="false">[2]Plan1!$C2782</f>
        <v>-0.57</v>
      </c>
      <c r="C2787" s="41" t="n">
        <f aca="false">$E$5 + B2787</f>
        <v>780.43</v>
      </c>
      <c r="D2787" s="47" t="n">
        <f aca="false">IF(C2787&gt;$E$5,$E$2+$E$1,(IF(C2787&gt;764.99,C2787^3*3486.59308-C2787^2*7860012.00812+C2787*5908819377.96283-1481278321001.59,IF(C2787&gt;752.99,C2787^3*3588.471445-C2787^2*8028757.56264+C2787*5988077680.84934-1488767378546.26,C2787^3*899.851852-C2787^2*1969009.674601+C2787*1435480406.01138-348666163343.76))))-$E$1</f>
        <v>142502139.151123</v>
      </c>
      <c r="E2787" s="47" t="n">
        <f aca="false">D2787*100/$E$2</f>
        <v>95.6524743547564</v>
      </c>
      <c r="G2787" s="41" t="n">
        <f aca="false">[3]Plan1!$C2782</f>
        <v>-0.22</v>
      </c>
      <c r="H2787" s="41" t="n">
        <f aca="false">$J$5 + G2787</f>
        <v>759.78</v>
      </c>
      <c r="I2787" s="47" t="n">
        <f aca="false">IF(H2787&gt;$J$5,$J$2+$J$1,(IF(H2787&gt;739.99,H2787^3*2498.244218-H2787^2*5471052.355142+H2787*3994605728.77515-972400879260.135,H2787^3*1396.138889-H2787^2*3002770.071427+H2787*2152080038.43115-513963640099.415)))-$J$1</f>
        <v>86289287.8579102</v>
      </c>
      <c r="J2787" s="47" t="n">
        <f aca="false">I2787*100/$J$2</f>
        <v>98.1201798281015</v>
      </c>
      <c r="L2787" s="41" t="n">
        <f aca="false">[4]Plan1!$C2782</f>
        <v>-3.08</v>
      </c>
      <c r="M2787" s="41" t="n">
        <f aca="false">$O$5 + L2787</f>
        <v>835.7</v>
      </c>
      <c r="N2787" s="47" t="n">
        <f aca="false">IF(M2787&gt;$O$5,$O$2+$O$1,(M2787^3*3270.5936-M2787^2*8015778.389801+M2787*6549018422.82398-1783686174686.87))-$O$1</f>
        <v>25111089.3632813</v>
      </c>
      <c r="O2787" s="41" t="n">
        <f aca="false">N2787*100/$O$2</f>
        <v>64.2443106602698</v>
      </c>
      <c r="R2787" s="47" t="n">
        <f aca="false">SUM(D2787,I2787,N2787)</f>
        <v>253902516.372314</v>
      </c>
      <c r="S2787" s="41" t="n">
        <f aca="false">R2787*100/$R$2</f>
        <v>91.99087975679</v>
      </c>
      <c r="U2787" s="41" t="n">
        <f aca="false">[1]Plan1!$B2782</f>
        <v>10.08</v>
      </c>
    </row>
    <row r="2788" customFormat="false" ht="15" hidden="false" customHeight="false" outlineLevel="0" collapsed="false">
      <c r="A2788" s="46" t="n">
        <v>44786</v>
      </c>
      <c r="B2788" s="41" t="n">
        <f aca="false">[2]Plan1!$C2783</f>
        <v>-0.59</v>
      </c>
      <c r="C2788" s="41" t="n">
        <f aca="false">$E$5 + B2788</f>
        <v>780.41</v>
      </c>
      <c r="D2788" s="47" t="n">
        <f aca="false">IF(C2788&gt;$E$5,$E$2+$E$1,(IF(C2788&gt;764.99,C2788^3*3486.59308-C2788^2*7860012.00812+C2788*5908819377.96283-1481278321001.59,IF(C2788&gt;752.99,C2788^3*3588.471445-C2788^2*8028757.56264+C2788*5988077680.84934-1488767378546.26,C2788^3*899.851852-C2788^2*1969009.674601+C2788*1435480406.01138-348666163343.76))))-$E$1</f>
        <v>142278478.797607</v>
      </c>
      <c r="E2788" s="47" t="n">
        <f aca="false">D2788*100/$E$2</f>
        <v>95.5023456173474</v>
      </c>
      <c r="G2788" s="41" t="n">
        <f aca="false">[3]Plan1!$C2783</f>
        <v>-0.23</v>
      </c>
      <c r="H2788" s="41" t="n">
        <f aca="false">$J$5 + G2788</f>
        <v>759.77</v>
      </c>
      <c r="I2788" s="47" t="n">
        <f aca="false">IF(H2788&gt;$J$5,$J$2+$J$1,(IF(H2788&gt;739.99,H2788^3*2498.244218-H2788^2*5471052.355142+H2788*3994605728.77515-972400879260.135,H2788^3*1396.138889-H2788^2*3002770.071427+H2788*2152080038.43115-513963640099.415)))-$J$1</f>
        <v>86214659.0148926</v>
      </c>
      <c r="J2788" s="47" t="n">
        <f aca="false">I2788*100/$J$2</f>
        <v>98.0353188253162</v>
      </c>
      <c r="L2788" s="41" t="n">
        <f aca="false">[4]Plan1!$C2783</f>
        <v>-3.1</v>
      </c>
      <c r="M2788" s="41" t="n">
        <f aca="false">$O$5 + L2788</f>
        <v>835.68</v>
      </c>
      <c r="N2788" s="47" t="n">
        <f aca="false">IF(M2788&gt;$O$5,$O$2+$O$1,(M2788^3*3270.5936-M2788^2*8015778.389801+M2788*6549018422.82398-1783686174686.87))-$O$1</f>
        <v>25032361.5097656</v>
      </c>
      <c r="O2788" s="41" t="n">
        <f aca="false">N2788*100/$O$2</f>
        <v>64.042893007467</v>
      </c>
      <c r="R2788" s="47" t="n">
        <f aca="false">SUM(D2788,I2788,N2788)</f>
        <v>253525499.322266</v>
      </c>
      <c r="S2788" s="41" t="n">
        <f aca="false">R2788*100/$R$2</f>
        <v>91.8542835126376</v>
      </c>
      <c r="U2788" s="41" t="n">
        <f aca="false">[1]Plan1!$B2783</f>
        <v>10.08</v>
      </c>
    </row>
    <row r="2789" customFormat="false" ht="15" hidden="false" customHeight="false" outlineLevel="0" collapsed="false">
      <c r="A2789" s="46" t="n">
        <v>44787</v>
      </c>
      <c r="B2789" s="41" t="n">
        <f aca="false">[2]Plan1!$C2784</f>
        <v>-0.61</v>
      </c>
      <c r="C2789" s="41" t="n">
        <f aca="false">$E$5 + B2789</f>
        <v>780.39</v>
      </c>
      <c r="D2789" s="47" t="n">
        <f aca="false">IF(C2789&gt;$E$5,$E$2+$E$1,(IF(C2789&gt;764.99,C2789^3*3486.59308-C2789^2*7860012.00812+C2789*5908819377.96283-1481278321001.59,IF(C2789&gt;752.99,C2789^3*3588.471445-C2789^2*8028757.56264+C2789*5988077680.84934-1488767378546.26,C2789^3*899.851852-C2789^2*1969009.674601+C2789*1435480406.01138-348666163343.76))))-$E$1</f>
        <v>142055060.768311</v>
      </c>
      <c r="E2789" s="47" t="n">
        <f aca="false">D2789*100/$E$2</f>
        <v>95.3523795365222</v>
      </c>
      <c r="G2789" s="41" t="n">
        <f aca="false">[3]Plan1!$C2784</f>
        <v>-0.24</v>
      </c>
      <c r="H2789" s="41" t="n">
        <f aca="false">$J$5 + G2789</f>
        <v>759.76</v>
      </c>
      <c r="I2789" s="47" t="n">
        <f aca="false">IF(H2789&gt;$J$5,$J$2+$J$1,(IF(H2789&gt;739.99,H2789^3*2498.244218-H2789^2*5471052.355142+H2789*3994605728.77515-972400879260.135,H2789^3*1396.138889-H2789^2*3002770.071427+H2789*2152080038.43115-513963640099.415)))-$J$1</f>
        <v>86140074.8146973</v>
      </c>
      <c r="J2789" s="47" t="n">
        <f aca="false">I2789*100/$J$2</f>
        <v>97.9505085862104</v>
      </c>
      <c r="L2789" s="41" t="n">
        <f aca="false">[4]Plan1!$C2784</f>
        <v>-3.12</v>
      </c>
      <c r="M2789" s="41" t="n">
        <f aca="false">$O$5 + L2789</f>
        <v>835.66</v>
      </c>
      <c r="N2789" s="47" t="n">
        <f aca="false">IF(M2789&gt;$O$5,$O$2+$O$1,(M2789^3*3270.5936-M2789^2*8015778.389801+M2789*6549018422.82398-1783686174686.87))-$O$1</f>
        <v>24953780.640625</v>
      </c>
      <c r="O2789" s="41" t="n">
        <f aca="false">N2789*100/$O$2</f>
        <v>63.8418514000724</v>
      </c>
      <c r="R2789" s="47" t="n">
        <f aca="false">SUM(D2789,I2789,N2789)</f>
        <v>253148916.223633</v>
      </c>
      <c r="S2789" s="41" t="n">
        <f aca="false">R2789*100/$R$2</f>
        <v>91.7178444924982</v>
      </c>
      <c r="U2789" s="41" t="n">
        <f aca="false">[1]Plan1!$B2784</f>
        <v>10.08</v>
      </c>
    </row>
    <row r="2790" customFormat="false" ht="15" hidden="false" customHeight="false" outlineLevel="0" collapsed="false">
      <c r="A2790" s="46" t="n">
        <v>44788</v>
      </c>
      <c r="B2790" s="41" t="n">
        <f aca="false">[2]Plan1!$C2785</f>
        <v>-0.64</v>
      </c>
      <c r="C2790" s="41" t="n">
        <f aca="false">$E$5 + B2790</f>
        <v>780.36</v>
      </c>
      <c r="D2790" s="47" t="n">
        <f aca="false">IF(C2790&gt;$E$5,$E$2+$E$1,(IF(C2790&gt;764.99,C2790^3*3486.59308-C2790^2*7860012.00812+C2790*5908819377.96283-1481278321001.59,IF(C2790&gt;752.99,C2790^3*3588.471445-C2790^2*8028757.56264+C2790*5988077680.84934-1488767378546.26,C2790^3*899.851852-C2790^2*1969009.674601+C2790*1435480406.01138-348666163343.76))))-$E$1</f>
        <v>141720387.7146</v>
      </c>
      <c r="E2790" s="47" t="n">
        <f aca="false">D2790*100/$E$2</f>
        <v>95.1277351495817</v>
      </c>
      <c r="G2790" s="41" t="n">
        <f aca="false">[3]Plan1!$C2785</f>
        <v>-0.25</v>
      </c>
      <c r="H2790" s="41" t="n">
        <f aca="false">$J$5 + G2790</f>
        <v>759.75</v>
      </c>
      <c r="I2790" s="47" t="n">
        <f aca="false">IF(H2790&gt;$J$5,$J$2+$J$1,(IF(H2790&gt;739.99,H2790^3*2498.244218-H2790^2*5471052.355142+H2790*3994605728.77515-972400879260.135,H2790^3*1396.138889-H2790^2*3002770.071427+H2790*2152080038.43115-513963640099.415)))-$J$1</f>
        <v>86065535.2438965</v>
      </c>
      <c r="J2790" s="47" t="n">
        <f aca="false">I2790*100/$J$2</f>
        <v>97.8657490955153</v>
      </c>
      <c r="L2790" s="41" t="n">
        <f aca="false">[4]Plan1!$C2785</f>
        <v>-3.16</v>
      </c>
      <c r="M2790" s="41" t="n">
        <f aca="false">$O$5 + L2790</f>
        <v>835.62</v>
      </c>
      <c r="N2790" s="47" t="n">
        <f aca="false">IF(M2790&gt;$O$5,$O$2+$O$1,(M2790^3*3270.5936-M2790^2*8015778.389801+M2790*6549018422.82398-1783686174686.87))-$O$1</f>
        <v>24797059.2275391</v>
      </c>
      <c r="O2790" s="41" t="n">
        <f aca="false">N2790*100/$O$2</f>
        <v>63.4408947150099</v>
      </c>
      <c r="R2790" s="47" t="n">
        <f aca="false">SUM(D2790,I2790,N2790)</f>
        <v>252582982.186035</v>
      </c>
      <c r="S2790" s="41" t="n">
        <f aca="false">R2790*100/$R$2</f>
        <v>91.5128021370826</v>
      </c>
      <c r="U2790" s="41" t="n">
        <f aca="false">[1]Plan1!$B2785</f>
        <v>10.48</v>
      </c>
    </row>
    <row r="2791" customFormat="false" ht="15" hidden="false" customHeight="false" outlineLevel="0" collapsed="false">
      <c r="A2791" s="46" t="n">
        <v>44789</v>
      </c>
      <c r="B2791" s="41" t="n">
        <f aca="false">[2]Plan1!$C2786</f>
        <v>-0.65</v>
      </c>
      <c r="C2791" s="41" t="n">
        <f aca="false">$E$5 + B2791</f>
        <v>780.35</v>
      </c>
      <c r="D2791" s="47" t="n">
        <f aca="false">IF(C2791&gt;$E$5,$E$2+$E$1,(IF(C2791&gt;764.99,C2791^3*3486.59308-C2791^2*7860012.00812+C2791*5908819377.96283-1481278321001.59,IF(C2791&gt;752.99,C2791^3*3588.471445-C2791^2*8028757.56264+C2791*5988077680.84934-1488767378546.26,C2791^3*899.851852-C2791^2*1969009.674601+C2791*1435480406.01138-348666163343.76))))-$E$1</f>
        <v>141608951.010498</v>
      </c>
      <c r="E2791" s="47" t="n">
        <f aca="false">D2791*100/$E$2</f>
        <v>95.0529348936364</v>
      </c>
      <c r="G2791" s="41" t="n">
        <f aca="false">[3]Plan1!$C2786</f>
        <v>-0.25</v>
      </c>
      <c r="H2791" s="41" t="n">
        <f aca="false">$J$5 + G2791</f>
        <v>759.75</v>
      </c>
      <c r="I2791" s="47" t="n">
        <f aca="false">IF(H2791&gt;$J$5,$J$2+$J$1,(IF(H2791&gt;739.99,H2791^3*2498.244218-H2791^2*5471052.355142+H2791*3994605728.77515-972400879260.135,H2791^3*1396.138889-H2791^2*3002770.071427+H2791*2152080038.43115-513963640099.415)))-$J$1</f>
        <v>86065535.2438965</v>
      </c>
      <c r="J2791" s="47" t="n">
        <f aca="false">I2791*100/$J$2</f>
        <v>97.8657490955153</v>
      </c>
      <c r="L2791" s="41" t="n">
        <f aca="false">[4]Plan1!$C2786</f>
        <v>-3.19</v>
      </c>
      <c r="M2791" s="41" t="n">
        <f aca="false">$O$5 + L2791</f>
        <v>835.59</v>
      </c>
      <c r="N2791" s="47" t="n">
        <f aca="false">IF(M2791&gt;$O$5,$O$2+$O$1,(M2791^3*3270.5936-M2791^2*8015778.389801+M2791*6549018422.82398-1783686174686.87))-$O$1</f>
        <v>24679902.8339844</v>
      </c>
      <c r="O2791" s="41" t="n">
        <f aca="false">N2791*100/$O$2</f>
        <v>63.1411613328982</v>
      </c>
      <c r="R2791" s="47" t="n">
        <f aca="false">SUM(D2791,I2791,N2791)</f>
        <v>252354389.088379</v>
      </c>
      <c r="S2791" s="41" t="n">
        <f aca="false">R2791*100/$R$2</f>
        <v>91.4299810588981</v>
      </c>
      <c r="U2791" s="41" t="n">
        <f aca="false">[1]Plan1!$B2786</f>
        <v>10.08</v>
      </c>
    </row>
    <row r="2792" customFormat="false" ht="15" hidden="false" customHeight="false" outlineLevel="0" collapsed="false">
      <c r="A2792" s="46" t="n">
        <v>44790</v>
      </c>
      <c r="B2792" s="41" t="n">
        <f aca="false">[2]Plan1!$C2787</f>
        <v>-0.68</v>
      </c>
      <c r="C2792" s="41" t="n">
        <f aca="false">$E$5 + B2792</f>
        <v>780.32</v>
      </c>
      <c r="D2792" s="47" t="n">
        <f aca="false">IF(C2792&gt;$E$5,$E$2+$E$1,(IF(C2792&gt;764.99,C2792^3*3486.59308-C2792^2*7860012.00812+C2792*5908819377.96283-1481278321001.59,IF(C2792&gt;752.99,C2792^3*3588.471445-C2792^2*8028757.56264+C2792*5988077680.84934-1488767378546.26,C2792^3*899.851852-C2792^2*1969009.674601+C2792*1435480406.01138-348666163343.76))))-$E$1</f>
        <v>141275003.546631</v>
      </c>
      <c r="E2792" s="47" t="n">
        <f aca="false">D2792*100/$E$2</f>
        <v>94.8287775482543</v>
      </c>
      <c r="G2792" s="41" t="n">
        <f aca="false">[3]Plan1!$C2787</f>
        <v>-0.26</v>
      </c>
      <c r="H2792" s="41" t="n">
        <f aca="false">$J$5 + G2792</f>
        <v>759.74</v>
      </c>
      <c r="I2792" s="47" t="n">
        <f aca="false">IF(H2792&gt;$J$5,$J$2+$J$1,(IF(H2792&gt;739.99,H2792^3*2498.244218-H2792^2*5471052.355142+H2792*3994605728.77515-972400879260.135,H2792^3*1396.138889-H2792^2*3002770.071427+H2792*2152080038.43115-513963640099.415)))-$J$1</f>
        <v>85991040.2878418</v>
      </c>
      <c r="J2792" s="47" t="n">
        <f aca="false">I2792*100/$J$2</f>
        <v>97.781040336574</v>
      </c>
      <c r="L2792" s="41" t="n">
        <f aca="false">[4]Plan1!$C2787</f>
        <v>-3.21</v>
      </c>
      <c r="M2792" s="41" t="n">
        <f aca="false">$O$5 + L2792</f>
        <v>835.57</v>
      </c>
      <c r="N2792" s="47" t="n">
        <f aca="false">IF(M2792&gt;$O$5,$O$2+$O$1,(M2792^3*3270.5936-M2792^2*8015778.389801+M2792*6549018422.82398-1783686174686.87))-$O$1</f>
        <v>24601981.4521484</v>
      </c>
      <c r="O2792" s="41" t="n">
        <f aca="false">N2792*100/$O$2</f>
        <v>62.9418069604406</v>
      </c>
      <c r="R2792" s="47" t="n">
        <f aca="false">SUM(D2792,I2792,N2792)</f>
        <v>251868025.286621</v>
      </c>
      <c r="S2792" s="41" t="n">
        <f aca="false">R2792*100/$R$2</f>
        <v>91.2537676261019</v>
      </c>
      <c r="U2792" s="41" t="n">
        <f aca="false">[1]Plan1!$B2787</f>
        <v>9.68</v>
      </c>
    </row>
    <row r="2793" customFormat="false" ht="15" hidden="false" customHeight="false" outlineLevel="0" collapsed="false">
      <c r="A2793" s="46" t="n">
        <v>44791</v>
      </c>
      <c r="B2793" s="41" t="n">
        <f aca="false">[2]Plan1!$C2788</f>
        <v>-0.7</v>
      </c>
      <c r="C2793" s="41" t="n">
        <f aca="false">$E$5 + B2793</f>
        <v>780.3</v>
      </c>
      <c r="D2793" s="47" t="n">
        <f aca="false">IF(C2793&gt;$E$5,$E$2+$E$1,(IF(C2793&gt;764.99,C2793^3*3486.59308-C2793^2*7860012.00812+C2793*5908819377.96283-1481278321001.59,IF(C2793&gt;752.99,C2793^3*3588.471445-C2793^2*8028757.56264+C2793*5988077680.84934-1488767378546.26,C2793^3*899.851852-C2793^2*1969009.674601+C2793*1435480406.01138-348666163343.76))))-$E$1</f>
        <v>141052673.9021</v>
      </c>
      <c r="E2793" s="47" t="n">
        <f aca="false">D2793*100/$E$2</f>
        <v>94.6795420297666</v>
      </c>
      <c r="G2793" s="41" t="n">
        <f aca="false">[3]Plan1!$C2788</f>
        <v>-0.27</v>
      </c>
      <c r="H2793" s="41" t="n">
        <f aca="false">$J$5 + G2793</f>
        <v>759.73</v>
      </c>
      <c r="I2793" s="47" t="n">
        <f aca="false">IF(H2793&gt;$J$5,$J$2+$J$1,(IF(H2793&gt;739.99,H2793^3*2498.244218-H2793^2*5471052.355142+H2793*3994605728.77515-972400879260.135,H2793^3*1396.138889-H2793^2*3002770.071427+H2793*2152080038.43115-513963640099.415)))-$J$1</f>
        <v>85916589.9304199</v>
      </c>
      <c r="J2793" s="47" t="n">
        <f aca="false">I2793*100/$J$2</f>
        <v>97.696382291064</v>
      </c>
      <c r="L2793" s="41" t="n">
        <f aca="false">[4]Plan1!$C2788</f>
        <v>-3.23</v>
      </c>
      <c r="M2793" s="41" t="n">
        <f aca="false">$O$5 + L2793</f>
        <v>835.55</v>
      </c>
      <c r="N2793" s="47" t="n">
        <f aca="false">IF(M2793&gt;$O$5,$O$2+$O$1,(M2793^3*3270.5936-M2793^2*8015778.389801+M2793*6549018422.82398-1783686174686.87))-$O$1</f>
        <v>24524206.1914063</v>
      </c>
      <c r="O2793" s="41" t="n">
        <f aca="false">N2793*100/$O$2</f>
        <v>62.7428264247689</v>
      </c>
      <c r="R2793" s="47" t="n">
        <f aca="false">SUM(D2793,I2793,N2793)</f>
        <v>251493470.023926</v>
      </c>
      <c r="S2793" s="41" t="n">
        <f aca="false">R2793*100/$R$2</f>
        <v>91.1180633068806</v>
      </c>
      <c r="U2793" s="41" t="n">
        <f aca="false">[1]Plan1!$B2788</f>
        <v>9.68</v>
      </c>
    </row>
    <row r="2794" customFormat="false" ht="15" hidden="false" customHeight="false" outlineLevel="0" collapsed="false">
      <c r="A2794" s="46" t="n">
        <v>44792</v>
      </c>
      <c r="B2794" s="41" t="n">
        <f aca="false">[2]Plan1!$C2789</f>
        <v>-0.73</v>
      </c>
      <c r="C2794" s="41" t="n">
        <f aca="false">$E$5 + B2794</f>
        <v>780.27</v>
      </c>
      <c r="D2794" s="47" t="n">
        <f aca="false">IF(C2794&gt;$E$5,$E$2+$E$1,(IF(C2794&gt;764.99,C2794^3*3486.59308-C2794^2*7860012.00812+C2794*5908819377.96283-1481278321001.59,IF(C2794&gt;752.99,C2794^3*3588.471445-C2794^2*8028757.56264+C2794*5988077680.84934-1488767378546.26,C2794^3*899.851852-C2794^2*1969009.674601+C2794*1435480406.01138-348666163343.76))))-$E$1</f>
        <v>140719632.013428</v>
      </c>
      <c r="E2794" s="47" t="n">
        <f aca="false">D2794*100/$E$2</f>
        <v>94.4559925384746</v>
      </c>
      <c r="G2794" s="41" t="n">
        <f aca="false">[3]Plan1!$C2789</f>
        <v>-0.28</v>
      </c>
      <c r="H2794" s="41" t="n">
        <f aca="false">$J$5 + G2794</f>
        <v>759.72</v>
      </c>
      <c r="I2794" s="47" t="n">
        <f aca="false">IF(H2794&gt;$J$5,$J$2+$J$1,(IF(H2794&gt;739.99,H2794^3*2498.244218-H2794^2*5471052.355142+H2794*3994605728.77515-972400879260.135,H2794^3*1396.138889-H2794^2*3002770.071427+H2794*2152080038.43115-513963640099.415)))-$J$1</f>
        <v>85842184.1574707</v>
      </c>
      <c r="J2794" s="47" t="n">
        <f aca="false">I2794*100/$J$2</f>
        <v>97.6117749428837</v>
      </c>
      <c r="L2794" s="41" t="n">
        <f aca="false">[4]Plan1!$C2789</f>
        <v>-3.27</v>
      </c>
      <c r="M2794" s="41" t="n">
        <f aca="false">$O$5 + L2794</f>
        <v>835.51</v>
      </c>
      <c r="N2794" s="47" t="n">
        <f aca="false">IF(M2794&gt;$O$5,$O$2+$O$1,(M2794^3*3270.5936-M2794^2*8015778.389801+M2794*6549018422.82398-1783686174686.87))-$O$1</f>
        <v>24369093.4042969</v>
      </c>
      <c r="O2794" s="41" t="n">
        <f aca="false">N2794*100/$O$2</f>
        <v>62.3459852547874</v>
      </c>
      <c r="R2794" s="47" t="n">
        <f aca="false">SUM(D2794,I2794,N2794)</f>
        <v>250930909.575195</v>
      </c>
      <c r="S2794" s="41" t="n">
        <f aca="false">R2794*100/$R$2</f>
        <v>90.9142432292599</v>
      </c>
      <c r="U2794" s="41" t="n">
        <f aca="false">[1]Plan1!$B2789</f>
        <v>9.68</v>
      </c>
    </row>
    <row r="2795" customFormat="false" ht="15" hidden="false" customHeight="false" outlineLevel="0" collapsed="false">
      <c r="A2795" s="46" t="n">
        <v>44793</v>
      </c>
      <c r="B2795" s="41" t="n">
        <f aca="false">[2]Plan1!$C2790</f>
        <v>-0.75</v>
      </c>
      <c r="C2795" s="41" t="n">
        <f aca="false">$E$5 + B2795</f>
        <v>780.25</v>
      </c>
      <c r="D2795" s="47" t="n">
        <f aca="false">IF(C2795&gt;$E$5,$E$2+$E$1,(IF(C2795&gt;764.99,C2795^3*3486.59308-C2795^2*7860012.00812+C2795*5908819377.96283-1481278321001.59,IF(C2795&gt;752.99,C2795^3*3588.471445-C2795^2*8028757.56264+C2795*5988077680.84934-1488767378546.26,C2795^3*899.851852-C2795^2*1969009.674601+C2795*1435480406.01138-348666163343.76))))-$E$1</f>
        <v>140497905.562256</v>
      </c>
      <c r="E2795" s="47" t="n">
        <f aca="false">D2795*100/$E$2</f>
        <v>94.3071619046973</v>
      </c>
      <c r="G2795" s="41" t="n">
        <f aca="false">[3]Plan1!$C2790</f>
        <v>-0.29</v>
      </c>
      <c r="H2795" s="41" t="n">
        <f aca="false">$J$5 + G2795</f>
        <v>759.71</v>
      </c>
      <c r="I2795" s="47" t="n">
        <f aca="false">IF(H2795&gt;$J$5,$J$2+$J$1,(IF(H2795&gt;739.99,H2795^3*2498.244218-H2795^2*5471052.355142+H2795*3994605728.77515-972400879260.135,H2795^3*1396.138889-H2795^2*3002770.071427+H2795*2152080038.43115-513963640099.415)))-$J$1</f>
        <v>85767822.953125</v>
      </c>
      <c r="J2795" s="47" t="n">
        <f aca="false">I2795*100/$J$2</f>
        <v>97.5272182739881</v>
      </c>
      <c r="L2795" s="41" t="n">
        <f aca="false">[4]Plan1!$C2790</f>
        <v>-3.3</v>
      </c>
      <c r="M2795" s="41" t="n">
        <f aca="false">$O$5 + L2795</f>
        <v>835.48</v>
      </c>
      <c r="N2795" s="47" t="n">
        <f aca="false">IF(M2795&gt;$O$5,$O$2+$O$1,(M2795^3*3270.5936-M2795^2*8015778.389801+M2795*6549018422.82398-1783686174686.87))-$O$1</f>
        <v>24253141.2158203</v>
      </c>
      <c r="O2795" s="41" t="n">
        <f aca="false">N2795*100/$O$2</f>
        <v>62.0493327157255</v>
      </c>
      <c r="R2795" s="47" t="n">
        <f aca="false">SUM(D2795,I2795,N2795)</f>
        <v>250518869.731201</v>
      </c>
      <c r="S2795" s="41" t="n">
        <f aca="false">R2795*100/$R$2</f>
        <v>90.7649579512507</v>
      </c>
      <c r="U2795" s="41" t="n">
        <f aca="false">[1]Plan1!$B2790</f>
        <v>9.88</v>
      </c>
    </row>
    <row r="2796" customFormat="false" ht="15" hidden="false" customHeight="false" outlineLevel="0" collapsed="false">
      <c r="A2796" s="46" t="n">
        <v>44794</v>
      </c>
      <c r="B2796" s="41" t="n">
        <f aca="false">[2]Plan1!$C2791</f>
        <v>-0.78</v>
      </c>
      <c r="C2796" s="41" t="n">
        <f aca="false">$E$5 + B2796</f>
        <v>780.22</v>
      </c>
      <c r="D2796" s="47" t="n">
        <f aca="false">IF(C2796&gt;$E$5,$E$2+$E$1,(IF(C2796&gt;764.99,C2796^3*3486.59308-C2796^2*7860012.00812+C2796*5908819377.96283-1481278321001.59,IF(C2796&gt;752.99,C2796^3*3588.471445-C2796^2*8028757.56264+C2796*5988077680.84934-1488767378546.26,C2796^3*899.851852-C2796^2*1969009.674601+C2796*1435480406.01138-348666163343.76))))-$E$1</f>
        <v>140165767.679443</v>
      </c>
      <c r="E2796" s="47" t="n">
        <f aca="false">D2796*100/$E$2</f>
        <v>94.0842192141018</v>
      </c>
      <c r="G2796" s="41" t="n">
        <f aca="false">[3]Plan1!$C2791</f>
        <v>-0.31</v>
      </c>
      <c r="H2796" s="41" t="n">
        <f aca="false">$J$5 + G2796</f>
        <v>759.69</v>
      </c>
      <c r="I2796" s="47" t="n">
        <f aca="false">IF(H2796&gt;$J$5,$J$2+$J$1,(IF(H2796&gt;739.99,H2796^3*2498.244218-H2796^2*5471052.355142+H2796*3994605728.77515-972400879260.135,H2796^3*1396.138889-H2796^2*3002770.071427+H2796*2152080038.43115-513963640099.415)))-$J$1</f>
        <v>85619234.1931152</v>
      </c>
      <c r="J2796" s="47" t="n">
        <f aca="false">I2796*100/$J$2</f>
        <v>97.3582569090896</v>
      </c>
      <c r="L2796" s="41" t="n">
        <f aca="false">[4]Plan1!$C2791</f>
        <v>-3.33</v>
      </c>
      <c r="M2796" s="41" t="n">
        <f aca="false">$O$5 + L2796</f>
        <v>835.45</v>
      </c>
      <c r="N2796" s="47" t="n">
        <f aca="false">IF(M2796&gt;$O$5,$O$2+$O$1,(M2796^3*3270.5936-M2796^2*8015778.389801+M2796*6549018422.82398-1783686174686.87))-$O$1</f>
        <v>24137516.2080078</v>
      </c>
      <c r="O2796" s="41" t="n">
        <f aca="false">N2796*100/$O$2</f>
        <v>61.7535172369728</v>
      </c>
      <c r="R2796" s="47" t="n">
        <f aca="false">SUM(D2796,I2796,N2796)</f>
        <v>249922518.080566</v>
      </c>
      <c r="S2796" s="41" t="n">
        <f aca="false">R2796*100/$R$2</f>
        <v>90.5488950552617</v>
      </c>
      <c r="U2796" s="41" t="n">
        <f aca="false">[1]Plan1!$B2791</f>
        <v>9.68</v>
      </c>
    </row>
    <row r="2797" customFormat="false" ht="15" hidden="false" customHeight="false" outlineLevel="0" collapsed="false">
      <c r="A2797" s="46" t="n">
        <v>44795</v>
      </c>
      <c r="B2797" s="41" t="n">
        <f aca="false">[2]Plan1!$C2792</f>
        <v>-0.8</v>
      </c>
      <c r="C2797" s="41" t="n">
        <f aca="false">$E$5 + B2797</f>
        <v>780.2</v>
      </c>
      <c r="D2797" s="47" t="n">
        <f aca="false">IF(C2797&gt;$E$5,$E$2+$E$1,(IF(C2797&gt;764.99,C2797^3*3486.59308-C2797^2*7860012.00812+C2797*5908819377.96283-1481278321001.59,IF(C2797&gt;752.99,C2797^3*3588.471445-C2797^2*8028757.56264+C2797*5988077680.84934-1488767378546.26,C2797^3*899.851852-C2797^2*1969009.674601+C2797*1435480406.01138-348666163343.76))))-$E$1</f>
        <v>139944643.375732</v>
      </c>
      <c r="E2797" s="47" t="n">
        <f aca="false">D2797*100/$E$2</f>
        <v>93.9357927629908</v>
      </c>
      <c r="G2797" s="41" t="n">
        <f aca="false">[3]Plan1!$C2792</f>
        <v>-0.32</v>
      </c>
      <c r="H2797" s="41" t="n">
        <f aca="false">$J$5 + G2797</f>
        <v>759.68</v>
      </c>
      <c r="I2797" s="47" t="n">
        <f aca="false">IF(H2797&gt;$J$5,$J$2+$J$1,(IF(H2797&gt;739.99,H2797^3*2498.244218-H2797^2*5471052.355142+H2797*3994605728.77515-972400879260.135,H2797^3*1396.138889-H2797^2*3002770.071427+H2797*2152080038.43115-513963640099.415)))-$J$1</f>
        <v>85545006.6066895</v>
      </c>
      <c r="J2797" s="47" t="n">
        <f aca="false">I2797*100/$J$2</f>
        <v>97.2738521781073</v>
      </c>
      <c r="L2797" s="41" t="n">
        <f aca="false">[4]Plan1!$C2792</f>
        <v>-3.36</v>
      </c>
      <c r="M2797" s="41" t="n">
        <f aca="false">$O$5 + L2797</f>
        <v>835.42</v>
      </c>
      <c r="N2797" s="47" t="n">
        <f aca="false">IF(M2797&gt;$O$5,$O$2+$O$1,(M2797^3*3270.5936-M2797^2*8015778.389801+M2797*6549018422.82398-1783686174686.87))-$O$1</f>
        <v>24022217.8535156</v>
      </c>
      <c r="O2797" s="41" t="n">
        <f aca="false">N2797*100/$O$2</f>
        <v>61.4585374693708</v>
      </c>
      <c r="R2797" s="47" t="n">
        <f aca="false">SUM(D2797,I2797,N2797)</f>
        <v>249511867.835938</v>
      </c>
      <c r="S2797" s="41" t="n">
        <f aca="false">R2797*100/$R$2</f>
        <v>90.4001132400379</v>
      </c>
      <c r="U2797" s="41" t="n">
        <f aca="false">[1]Plan1!$B2792</f>
        <v>9.68</v>
      </c>
    </row>
    <row r="2798" customFormat="false" ht="15" hidden="false" customHeight="false" outlineLevel="0" collapsed="false">
      <c r="A2798" s="46" t="n">
        <v>44796</v>
      </c>
      <c r="B2798" s="41" t="n">
        <f aca="false">[2]Plan1!$C2793</f>
        <v>-0.83</v>
      </c>
      <c r="C2798" s="41" t="n">
        <f aca="false">$E$5 + B2798</f>
        <v>780.17</v>
      </c>
      <c r="D2798" s="47" t="n">
        <f aca="false">IF(C2798&gt;$E$5,$E$2+$E$1,(IF(C2798&gt;764.99,C2798^3*3486.59308-C2798^2*7860012.00812+C2798*5908819377.96283-1481278321001.59,IF(C2798&gt;752.99,C2798^3*3588.471445-C2798^2*8028757.56264+C2798*5988077680.84934-1488767378546.26,C2798^3*899.851852-C2798^2*1969009.674601+C2798*1435480406.01138-348666163343.76))))-$E$1</f>
        <v>139613407.929932</v>
      </c>
      <c r="E2798" s="47" t="n">
        <f aca="false">D2798*100/$E$2</f>
        <v>93.7134558200257</v>
      </c>
      <c r="G2798" s="41" t="n">
        <f aca="false">[3]Plan1!$C2793</f>
        <v>-0.34</v>
      </c>
      <c r="H2798" s="41" t="n">
        <f aca="false">$J$5 + G2798</f>
        <v>759.66</v>
      </c>
      <c r="I2798" s="47" t="n">
        <f aca="false">IF(H2798&gt;$J$5,$J$2+$J$1,(IF(H2798&gt;739.99,H2798^3*2498.244218-H2798^2*5471052.355142+H2798*3994605728.77515-972400879260.135,H2798^3*1396.138889-H2798^2*3002770.071427+H2798*2152080038.43115-513963640099.415)))-$J$1</f>
        <v>85396684.9465332</v>
      </c>
      <c r="J2798" s="47" t="n">
        <f aca="false">I2798*100/$J$2</f>
        <v>97.1051945344042</v>
      </c>
      <c r="L2798" s="41" t="n">
        <f aca="false">[4]Plan1!$C2793</f>
        <v>-3.39</v>
      </c>
      <c r="M2798" s="41" t="n">
        <f aca="false">$O$5 + L2798</f>
        <v>835.39</v>
      </c>
      <c r="N2798" s="47" t="n">
        <f aca="false">IF(M2798&gt;$O$5,$O$2+$O$1,(M2798^3*3270.5936-M2798^2*8015778.389801+M2798*6549018422.82398-1783686174686.87))-$O$1</f>
        <v>23907245.6220703</v>
      </c>
      <c r="O2798" s="41" t="n">
        <f aca="false">N2798*100/$O$2</f>
        <v>61.1643920562658</v>
      </c>
      <c r="R2798" s="47" t="n">
        <f aca="false">SUM(D2798,I2798,N2798)</f>
        <v>248917338.498535</v>
      </c>
      <c r="S2798" s="41" t="n">
        <f aca="false">R2798*100/$R$2</f>
        <v>90.1847105824736</v>
      </c>
      <c r="U2798" s="41" t="n">
        <f aca="false">[1]Plan1!$B2793</f>
        <v>9.88</v>
      </c>
    </row>
    <row r="2799" customFormat="false" ht="15" hidden="false" customHeight="false" outlineLevel="0" collapsed="false">
      <c r="A2799" s="46" t="n">
        <v>44797</v>
      </c>
      <c r="B2799" s="41" t="n">
        <f aca="false">[2]Plan1!$C2794</f>
        <v>-0.85</v>
      </c>
      <c r="C2799" s="41" t="n">
        <f aca="false">$E$5 + B2799</f>
        <v>780.15</v>
      </c>
      <c r="D2799" s="47" t="n">
        <f aca="false">IF(C2799&gt;$E$5,$E$2+$E$1,(IF(C2799&gt;764.99,C2799^3*3486.59308-C2799^2*7860012.00812+C2799*5908819377.96283-1481278321001.59,IF(C2799&gt;752.99,C2799^3*3588.471445-C2799^2*8028757.56264+C2799*5988077680.84934-1488767378546.26,C2799^3*899.851852-C2799^2*1969009.674601+C2799*1435480406.01138-348666163343.76))))-$E$1</f>
        <v>139392884.728271</v>
      </c>
      <c r="E2799" s="47" t="n">
        <f aca="false">D2799*100/$E$2</f>
        <v>93.5654328498648</v>
      </c>
      <c r="G2799" s="41" t="n">
        <f aca="false">[3]Plan1!$C2794</f>
        <v>-0.36</v>
      </c>
      <c r="H2799" s="41" t="n">
        <f aca="false">$J$5 + G2799</f>
        <v>759.64</v>
      </c>
      <c r="I2799" s="47" t="n">
        <f aca="false">IF(H2799&gt;$J$5,$J$2+$J$1,(IF(H2799&gt;739.99,H2799^3*2498.244218-H2799^2*5471052.355142+H2799*3994605728.77515-972400879260.135,H2799^3*1396.138889-H2799^2*3002770.071427+H2799*2152080038.43115-513963640099.415)))-$J$1</f>
        <v>85248541.2041016</v>
      </c>
      <c r="J2799" s="47" t="n">
        <f aca="false">I2799*100/$J$2</f>
        <v>96.936739202246</v>
      </c>
      <c r="L2799" s="41" t="n">
        <f aca="false">[4]Plan1!$C2794</f>
        <v>-3.42</v>
      </c>
      <c r="M2799" s="41" t="n">
        <f aca="false">$O$5 + L2799</f>
        <v>835.36</v>
      </c>
      <c r="N2799" s="47" t="n">
        <f aca="false">IF(M2799&gt;$O$5,$O$2+$O$1,(M2799^3*3270.5936-M2799^2*8015778.389801+M2799*6549018422.82398-1783686174686.87))-$O$1</f>
        <v>23792598.9848633</v>
      </c>
      <c r="O2799" s="41" t="n">
        <f aca="false">N2799*100/$O$2</f>
        <v>60.871079644752</v>
      </c>
      <c r="R2799" s="47" t="n">
        <f aca="false">SUM(D2799,I2799,N2799)</f>
        <v>248434024.917236</v>
      </c>
      <c r="S2799" s="41" t="n">
        <f aca="false">R2799*100/$R$2</f>
        <v>90.0096022685533</v>
      </c>
      <c r="U2799" s="41" t="n">
        <f aca="false">[1]Plan1!$B2794</f>
        <v>9.28</v>
      </c>
    </row>
    <row r="2800" customFormat="false" ht="15" hidden="false" customHeight="false" outlineLevel="0" collapsed="false">
      <c r="A2800" s="46" t="n">
        <v>44798</v>
      </c>
      <c r="B2800" s="41" t="n">
        <f aca="false">[2]Plan1!$C2795</f>
        <v>-0.87</v>
      </c>
      <c r="C2800" s="41" t="n">
        <f aca="false">$E$5 + B2800</f>
        <v>780.13</v>
      </c>
      <c r="D2800" s="47" t="n">
        <f aca="false">IF(C2800&gt;$E$5,$E$2+$E$1,(IF(C2800&gt;764.99,C2800^3*3486.59308-C2800^2*7860012.00812+C2800*5908819377.96283-1481278321001.59,IF(C2800&gt;752.99,C2800^3*3588.471445-C2800^2*8028757.56264+C2800*5988077680.84934-1488767378546.26,C2800^3*899.851852-C2800^2*1969009.674601+C2800*1435480406.01138-348666163343.76))))-$E$1</f>
        <v>139172601.675537</v>
      </c>
      <c r="E2800" s="47" t="n">
        <f aca="false">D2800*100/$E$2</f>
        <v>93.4175710761541</v>
      </c>
      <c r="G2800" s="41" t="n">
        <f aca="false">[3]Plan1!$C2795</f>
        <v>-0.38</v>
      </c>
      <c r="H2800" s="41" t="n">
        <f aca="false">$J$5 + G2800</f>
        <v>759.62</v>
      </c>
      <c r="I2800" s="47" t="n">
        <f aca="false">IF(H2800&gt;$J$5,$J$2+$J$1,(IF(H2800&gt;739.99,H2800^3*2498.244218-H2800^2*5471052.355142+H2800*3994605728.77515-972400879260.135,H2800^3*1396.138889-H2800^2*3002770.071427+H2800*2152080038.43115-513963640099.415)))-$J$1</f>
        <v>85100575.2583008</v>
      </c>
      <c r="J2800" s="47" t="n">
        <f aca="false">I2800*100/$J$2</f>
        <v>96.768486043936</v>
      </c>
      <c r="L2800" s="41" t="n">
        <f aca="false">[4]Plan1!$C2795</f>
        <v>-3.45</v>
      </c>
      <c r="M2800" s="41" t="n">
        <f aca="false">$O$5 + L2800</f>
        <v>835.33</v>
      </c>
      <c r="N2800" s="47" t="n">
        <f aca="false">IF(M2800&gt;$O$5,$O$2+$O$1,(M2800^3*3270.5936-M2800^2*8015778.389801+M2800*6549018422.82398-1783686174686.87))-$O$1</f>
        <v>23678277.4111328</v>
      </c>
      <c r="O2800" s="41" t="n">
        <f aca="false">N2800*100/$O$2</f>
        <v>60.5785988769263</v>
      </c>
      <c r="R2800" s="47" t="n">
        <f aca="false">SUM(D2800,I2800,N2800)</f>
        <v>247951454.344971</v>
      </c>
      <c r="S2800" s="41" t="n">
        <f aca="false">R2800*100/$R$2</f>
        <v>89.8347631526528</v>
      </c>
      <c r="U2800" s="41" t="n">
        <f aca="false">[1]Plan1!$B2795</f>
        <v>9.48</v>
      </c>
    </row>
    <row r="2801" customFormat="false" ht="15" hidden="false" customHeight="false" outlineLevel="0" collapsed="false">
      <c r="A2801" s="46" t="n">
        <v>44799</v>
      </c>
      <c r="B2801" s="41" t="n">
        <f aca="false">[2]Plan1!$C2796</f>
        <v>-0.9</v>
      </c>
      <c r="C2801" s="41" t="n">
        <f aca="false">$E$5 + B2801</f>
        <v>780.1</v>
      </c>
      <c r="D2801" s="47" t="n">
        <f aca="false">IF(C2801&gt;$E$5,$E$2+$E$1,(IF(C2801&gt;764.99,C2801^3*3486.59308-C2801^2*7860012.00812+C2801*5908819377.96283-1481278321001.59,IF(C2801&gt;752.99,C2801^3*3588.471445-C2801^2*8028757.56264+C2801*5988077680.84934-1488767378546.26,C2801^3*899.851852-C2801^2*1969009.674601+C2801*1435480406.01138-348666163343.76))))-$E$1</f>
        <v>138842627.005615</v>
      </c>
      <c r="E2801" s="47" t="n">
        <f aca="false">D2801*100/$E$2</f>
        <v>93.1960804105371</v>
      </c>
      <c r="G2801" s="41" t="n">
        <f aca="false">[3]Plan1!$C2796</f>
        <v>-0.4</v>
      </c>
      <c r="H2801" s="41" t="n">
        <f aca="false">$J$5 + G2801</f>
        <v>759.6</v>
      </c>
      <c r="I2801" s="47" t="n">
        <f aca="false">IF(H2801&gt;$J$5,$J$2+$J$1,(IF(H2801&gt;739.99,H2801^3*2498.244218-H2801^2*5471052.355142+H2801*3994605728.77515-972400879260.135,H2801^3*1396.138889-H2801^2*3002770.071427+H2801*2152080038.43115-513963640099.415)))-$J$1</f>
        <v>84952786.9902344</v>
      </c>
      <c r="J2801" s="47" t="n">
        <f aca="false">I2801*100/$J$2</f>
        <v>96.6004349242763</v>
      </c>
      <c r="L2801" s="41" t="n">
        <f aca="false">[4]Plan1!$C2796</f>
        <v>-3.48</v>
      </c>
      <c r="M2801" s="41" t="n">
        <f aca="false">$O$5 + L2801</f>
        <v>835.3</v>
      </c>
      <c r="N2801" s="47" t="n">
        <f aca="false">IF(M2801&gt;$O$5,$O$2+$O$1,(M2801^3*3270.5936-M2801^2*8015778.389801+M2801*6549018422.82398-1783686174686.87))-$O$1</f>
        <v>23564280.3691406</v>
      </c>
      <c r="O2801" s="41" t="n">
        <f aca="false">N2801*100/$O$2</f>
        <v>60.2869483923875</v>
      </c>
      <c r="R2801" s="47" t="n">
        <f aca="false">SUM(D2801,I2801,N2801)</f>
        <v>247359694.36499</v>
      </c>
      <c r="S2801" s="41" t="n">
        <f aca="false">R2801*100/$R$2</f>
        <v>89.6203638550757</v>
      </c>
      <c r="U2801" s="41" t="n">
        <f aca="false">[1]Plan1!$B2796</f>
        <v>9.28</v>
      </c>
    </row>
    <row r="2802" customFormat="false" ht="15" hidden="false" customHeight="false" outlineLevel="0" collapsed="false">
      <c r="A2802" s="46" t="n">
        <v>44800</v>
      </c>
      <c r="B2802" s="41" t="n">
        <f aca="false">[2]Plan1!$C2797</f>
        <v>-0.91</v>
      </c>
      <c r="C2802" s="41" t="n">
        <f aca="false">$E$5 + B2802</f>
        <v>780.09</v>
      </c>
      <c r="D2802" s="47" t="n">
        <f aca="false">IF(C2802&gt;$E$5,$E$2+$E$1,(IF(C2802&gt;764.99,C2802^3*3486.59308-C2802^2*7860012.00812+C2802*5908819377.96283-1481278321001.59,IF(C2802&gt;752.99,C2802^3*3588.471445-C2802^2*8028757.56264+C2802*5988077680.84934-1488767378546.26,C2802^3*899.851852-C2802^2*1969009.674601+C2802*1435480406.01138-348666163343.76))))-$E$1</f>
        <v>138732755.341064</v>
      </c>
      <c r="E2802" s="47" t="n">
        <f aca="false">D2802*100/$E$2</f>
        <v>93.1223306644746</v>
      </c>
      <c r="G2802" s="41" t="n">
        <f aca="false">[3]Plan1!$C2797</f>
        <v>-0.42</v>
      </c>
      <c r="H2802" s="41" t="n">
        <f aca="false">$J$5 + G2802</f>
        <v>759.58</v>
      </c>
      <c r="I2802" s="47" t="n">
        <f aca="false">IF(H2802&gt;$J$5,$J$2+$J$1,(IF(H2802&gt;739.99,H2802^3*2498.244218-H2802^2*5471052.355142+H2802*3994605728.77515-972400879260.135,H2802^3*1396.138889-H2802^2*3002770.071427+H2802*2152080038.43115-513963640099.415)))-$J$1</f>
        <v>84805176.2785645</v>
      </c>
      <c r="J2802" s="47" t="n">
        <f aca="false">I2802*100/$J$2</f>
        <v>96.4325857052927</v>
      </c>
      <c r="L2802" s="41" t="n">
        <f aca="false">[4]Plan1!$C2797</f>
        <v>-3.5</v>
      </c>
      <c r="M2802" s="41" t="n">
        <f aca="false">$O$5 + L2802</f>
        <v>835.28</v>
      </c>
      <c r="N2802" s="47" t="n">
        <f aca="false">IF(M2802&gt;$O$5,$O$2+$O$1,(M2802^3*3270.5936-M2802^2*8015778.389801+M2802*6549018422.82398-1783686174686.87))-$O$1</f>
        <v>23488462.3779297</v>
      </c>
      <c r="O2802" s="41" t="n">
        <f aca="false">N2802*100/$O$2</f>
        <v>60.0929753428505</v>
      </c>
      <c r="R2802" s="47" t="n">
        <f aca="false">SUM(D2802,I2802,N2802)</f>
        <v>247026393.997559</v>
      </c>
      <c r="S2802" s="41" t="n">
        <f aca="false">R2802*100/$R$2</f>
        <v>89.4996065090621</v>
      </c>
      <c r="U2802" s="41" t="n">
        <f aca="false">[1]Plan1!$B2797</f>
        <v>9.28</v>
      </c>
    </row>
    <row r="2803" customFormat="false" ht="15" hidden="false" customHeight="false" outlineLevel="0" collapsed="false">
      <c r="A2803" s="46" t="n">
        <v>44801</v>
      </c>
      <c r="B2803" s="41" t="n">
        <f aca="false">[2]Plan1!$C2798</f>
        <v>-0.94</v>
      </c>
      <c r="C2803" s="41" t="n">
        <f aca="false">$E$5 + B2803</f>
        <v>780.06</v>
      </c>
      <c r="D2803" s="47" t="n">
        <f aca="false">IF(C2803&gt;$E$5,$E$2+$E$1,(IF(C2803&gt;764.99,C2803^3*3486.59308-C2803^2*7860012.00812+C2803*5908819377.96283-1481278321001.59,IF(C2803&gt;752.99,C2803^3*3588.471445-C2803^2*8028757.56264+C2803*5988077680.84934-1488767378546.26,C2803^3*899.851852-C2803^2*1969009.674601+C2803*1435480406.01138-348666163343.76))))-$E$1</f>
        <v>138403499.733154</v>
      </c>
      <c r="E2803" s="47" t="n">
        <f aca="false">D2803*100/$E$2</f>
        <v>92.9013226587044</v>
      </c>
      <c r="G2803" s="41" t="n">
        <f aca="false">[3]Plan1!$C2798</f>
        <v>-0.44</v>
      </c>
      <c r="H2803" s="41" t="n">
        <f aca="false">$J$5 + G2803</f>
        <v>759.56</v>
      </c>
      <c r="I2803" s="47" t="n">
        <f aca="false">IF(H2803&gt;$J$5,$J$2+$J$1,(IF(H2803&gt;739.99,H2803^3*2498.244218-H2803^2*5471052.355142+H2803*3994605728.77515-972400879260.135,H2803^3*1396.138889-H2803^2*3002770.071427+H2803*2152080038.43115-513963640099.415)))-$J$1</f>
        <v>84657743.0041504</v>
      </c>
      <c r="J2803" s="47" t="n">
        <f aca="false">I2803*100/$J$2</f>
        <v>96.2649382515094</v>
      </c>
      <c r="L2803" s="41" t="n">
        <f aca="false">[4]Plan1!$C2798</f>
        <v>-3.52</v>
      </c>
      <c r="M2803" s="41" t="n">
        <f aca="false">$O$5 + L2803</f>
        <v>835.26</v>
      </c>
      <c r="N2803" s="47" t="n">
        <f aca="false">IF(M2803&gt;$O$5,$O$2+$O$1,(M2803^3*3270.5936-M2803^2*8015778.389801+M2803*6549018422.82398-1783686174686.87))-$O$1</f>
        <v>23412788.2304688</v>
      </c>
      <c r="O2803" s="41" t="n">
        <f aca="false">N2803*100/$O$2</f>
        <v>59.8993703037342</v>
      </c>
      <c r="R2803" s="47" t="n">
        <f aca="false">SUM(D2803,I2803,N2803)</f>
        <v>246474030.967773</v>
      </c>
      <c r="S2803" s="41" t="n">
        <f aca="false">R2803*100/$R$2</f>
        <v>89.2994810365735</v>
      </c>
      <c r="U2803" s="41" t="n">
        <f aca="false">[1]Plan1!$B2798</f>
        <v>9.09</v>
      </c>
    </row>
    <row r="2804" customFormat="false" ht="15" hidden="false" customHeight="false" outlineLevel="0" collapsed="false">
      <c r="A2804" s="46" t="n">
        <v>44802</v>
      </c>
      <c r="B2804" s="41" t="n">
        <f aca="false">[2]Plan1!$C2799</f>
        <v>-0.96</v>
      </c>
      <c r="C2804" s="41" t="n">
        <f aca="false">$E$5 + B2804</f>
        <v>780.04</v>
      </c>
      <c r="D2804" s="47" t="n">
        <f aca="false">IF(C2804&gt;$E$5,$E$2+$E$1,(IF(C2804&gt;764.99,C2804^3*3486.59308-C2804^2*7860012.00812+C2804*5908819377.96283-1481278321001.59,IF(C2804&gt;752.99,C2804^3*3588.471445-C2804^2*8028757.56264+C2804*5988077680.84934-1488767378546.26,C2804^3*899.851852-C2804^2*1969009.674601+C2804*1435480406.01138-348666163343.76))))-$E$1</f>
        <v>138184295.272705</v>
      </c>
      <c r="E2804" s="47" t="n">
        <f aca="false">D2804*100/$E$2</f>
        <v>92.754184874272</v>
      </c>
      <c r="G2804" s="41" t="n">
        <f aca="false">[3]Plan1!$C2799</f>
        <v>-0.47</v>
      </c>
      <c r="H2804" s="41" t="n">
        <f aca="false">$J$5 + G2804</f>
        <v>759.53</v>
      </c>
      <c r="I2804" s="47" t="n">
        <f aca="false">IF(H2804&gt;$J$5,$J$2+$J$1,(IF(H2804&gt;739.99,H2804^3*2498.244218-H2804^2*5471052.355142+H2804*3994605728.77515-972400879260.135,H2804^3*1396.138889-H2804^2*3002770.071427+H2804*2152080038.43115-513963640099.415)))-$J$1</f>
        <v>84436925.5263672</v>
      </c>
      <c r="J2804" s="47" t="n">
        <f aca="false">I2804*100/$J$2</f>
        <v>96.0138450837809</v>
      </c>
      <c r="L2804" s="41" t="n">
        <f aca="false">[4]Plan1!$C2799</f>
        <v>-3.55</v>
      </c>
      <c r="M2804" s="41" t="n">
        <f aca="false">$O$5 + L2804</f>
        <v>835.23</v>
      </c>
      <c r="N2804" s="47" t="n">
        <f aca="false">IF(M2804&gt;$O$5,$O$2+$O$1,(M2804^3*3270.5936-M2804^2*8015778.389801+M2804*6549018422.82398-1783686174686.87))-$O$1</f>
        <v>23299546.3745117</v>
      </c>
      <c r="O2804" s="41" t="n">
        <f aca="false">N2804*100/$O$2</f>
        <v>59.6096518901441</v>
      </c>
      <c r="R2804" s="47" t="n">
        <f aca="false">SUM(D2804,I2804,N2804)</f>
        <v>245920767.173584</v>
      </c>
      <c r="S2804" s="41" t="n">
        <f aca="false">R2804*100/$R$2</f>
        <v>89.0990292100527</v>
      </c>
      <c r="U2804" s="41" t="n">
        <f aca="false">[1]Plan1!$B2799</f>
        <v>9.09</v>
      </c>
    </row>
    <row r="2805" customFormat="false" ht="15" hidden="false" customHeight="false" outlineLevel="0" collapsed="false">
      <c r="A2805" s="46" t="n">
        <v>44803</v>
      </c>
      <c r="B2805" s="41" t="n">
        <f aca="false">[2]Plan1!$C2800</f>
        <v>-0.98</v>
      </c>
      <c r="C2805" s="41" t="n">
        <f aca="false">$E$5 + B2805</f>
        <v>780.02</v>
      </c>
      <c r="D2805" s="47" t="n">
        <f aca="false">IF(C2805&gt;$E$5,$E$2+$E$1,(IF(C2805&gt;764.99,C2805^3*3486.59308-C2805^2*7860012.00812+C2805*5908819377.96283-1481278321001.59,IF(C2805&gt;752.99,C2805^3*3588.471445-C2805^2*8028757.56264+C2805*5988077680.84934-1488767378546.26,C2805^3*899.851852-C2805^2*1969009.674601+C2805*1435480406.01138-348666163343.76))))-$E$1</f>
        <v>137965330.041748</v>
      </c>
      <c r="E2805" s="47" t="n">
        <f aca="false">D2805*100/$E$2</f>
        <v>92.6072076691334</v>
      </c>
      <c r="G2805" s="41" t="n">
        <f aca="false">[3]Plan1!$C2800</f>
        <v>-0.49</v>
      </c>
      <c r="H2805" s="41" t="n">
        <f aca="false">$J$5 + G2805</f>
        <v>759.51</v>
      </c>
      <c r="I2805" s="47" t="n">
        <f aca="false">IF(H2805&gt;$J$5,$J$2+$J$1,(IF(H2805&gt;739.99,H2805^3*2498.244218-H2805^2*5471052.355142+H2805*3994605728.77515-972400879260.135,H2805^3*1396.138889-H2805^2*3002770.071427+H2805*2152080038.43115-513963640099.415)))-$J$1</f>
        <v>84289935.3210449</v>
      </c>
      <c r="J2805" s="47" t="n">
        <f aca="false">I2805*100/$J$2</f>
        <v>95.8467014470998</v>
      </c>
      <c r="L2805" s="41" t="n">
        <f aca="false">[4]Plan1!$C2800</f>
        <v>-3.58</v>
      </c>
      <c r="M2805" s="41" t="n">
        <f aca="false">$O$5 + L2805</f>
        <v>835.2</v>
      </c>
      <c r="N2805" s="47" t="n">
        <f aca="false">IF(M2805&gt;$O$5,$O$2+$O$1,(M2805^3*3270.5936-M2805^2*8015778.389801+M2805*6549018422.82398-1783686174686.87))-$O$1</f>
        <v>23186627.2856445</v>
      </c>
      <c r="O2805" s="41" t="n">
        <f aca="false">N2805*100/$O$2</f>
        <v>59.3207592451573</v>
      </c>
      <c r="R2805" s="47" t="n">
        <f aca="false">SUM(D2805,I2805,N2805)</f>
        <v>245441892.648438</v>
      </c>
      <c r="S2805" s="41" t="n">
        <f aca="false">R2805*100/$R$2</f>
        <v>88.9255292011093</v>
      </c>
      <c r="U2805" s="41" t="n">
        <f aca="false">[1]Plan1!$B2800</f>
        <v>9.09</v>
      </c>
    </row>
    <row r="2806" customFormat="false" ht="15" hidden="false" customHeight="false" outlineLevel="0" collapsed="false">
      <c r="A2806" s="46" t="n">
        <v>44804</v>
      </c>
      <c r="B2806" s="41" t="n">
        <f aca="false">[2]Plan1!$C2801</f>
        <v>-1.01</v>
      </c>
      <c r="C2806" s="41" t="n">
        <f aca="false">$E$5 + B2806</f>
        <v>779.99</v>
      </c>
      <c r="D2806" s="47" t="n">
        <f aca="false">IF(C2806&gt;$E$5,$E$2+$E$1,(IF(C2806&gt;764.99,C2806^3*3486.59308-C2806^2*7860012.00812+C2806*5908819377.96283-1481278321001.59,IF(C2806&gt;752.99,C2806^3*3588.471445-C2806^2*8028757.56264+C2806*5988077680.84934-1488767378546.26,C2806^3*899.851852-C2806^2*1969009.674601+C2806*1435480406.01138-348666163343.76))))-$E$1</f>
        <v>137637330.377686</v>
      </c>
      <c r="E2806" s="47" t="n">
        <f aca="false">D2806*100/$E$2</f>
        <v>92.3870426972811</v>
      </c>
      <c r="G2806" s="41" t="n">
        <f aca="false">[3]Plan1!$C2801</f>
        <v>-0.51</v>
      </c>
      <c r="H2806" s="41" t="n">
        <f aca="false">$J$5 + G2806</f>
        <v>759.49</v>
      </c>
      <c r="I2806" s="47" t="n">
        <f aca="false">IF(H2806&gt;$J$5,$J$2+$J$1,(IF(H2806&gt;739.99,H2806^3*2498.244218-H2806^2*5471052.355142+H2806*3994605728.77515-972400879260.135,H2806^3*1396.138889-H2806^2*3002770.071427+H2806*2152080038.43115-513963640099.415)))-$J$1</f>
        <v>84143122.1335449</v>
      </c>
      <c r="J2806" s="47" t="n">
        <f aca="false">I2806*100/$J$2</f>
        <v>95.6797590986781</v>
      </c>
      <c r="L2806" s="41" t="n">
        <f aca="false">[4]Plan1!$C2801</f>
        <v>-3.6</v>
      </c>
      <c r="M2806" s="41" t="n">
        <f aca="false">$O$5 + L2806</f>
        <v>835.18</v>
      </c>
      <c r="N2806" s="47" t="n">
        <f aca="false">IF(M2806&gt;$O$5,$O$2+$O$1,(M2806^3*3270.5936-M2806^2*8015778.389801+M2806*6549018422.82398-1783686174686.87))-$O$1</f>
        <v>23111526.9482422</v>
      </c>
      <c r="O2806" s="41" t="n">
        <f aca="false">N2806*100/$O$2</f>
        <v>59.1286222439716</v>
      </c>
      <c r="R2806" s="47" t="n">
        <f aca="false">SUM(D2806,I2806,N2806)</f>
        <v>244891979.459473</v>
      </c>
      <c r="S2806" s="41" t="n">
        <f aca="false">R2806*100/$R$2</f>
        <v>88.7262913252288</v>
      </c>
      <c r="U2806" s="41" t="n">
        <f aca="false">[1]Plan1!$B2801</f>
        <v>9.28</v>
      </c>
    </row>
    <row r="2807" customFormat="false" ht="15" hidden="false" customHeight="false" outlineLevel="0" collapsed="false">
      <c r="A2807" s="46" t="n">
        <v>44805</v>
      </c>
      <c r="B2807" s="41" t="n">
        <f aca="false">[2]Plan1!$C2802</f>
        <v>-1.04</v>
      </c>
      <c r="C2807" s="41" t="n">
        <f aca="false">$E$5 + B2807</f>
        <v>779.96</v>
      </c>
      <c r="D2807" s="47" t="n">
        <f aca="false">IF(C2807&gt;$E$5,$E$2+$E$1,(IF(C2807&gt;764.99,C2807^3*3486.59308-C2807^2*7860012.00812+C2807*5908819377.96283-1481278321001.59,IF(C2807&gt;752.99,C2807^3*3588.471445-C2807^2*8028757.56264+C2807*5988077680.84934-1488767378546.26,C2807^3*899.851852-C2807^2*1969009.674601+C2807*1435480406.01138-348666163343.76))))-$E$1</f>
        <v>137309868.034912</v>
      </c>
      <c r="E2807" s="47" t="n">
        <f aca="false">D2807*100/$E$2</f>
        <v>92.1672383944764</v>
      </c>
      <c r="G2807" s="41" t="n">
        <f aca="false">[3]Plan1!$C2802</f>
        <v>-0.53</v>
      </c>
      <c r="H2807" s="41" t="n">
        <f aca="false">$J$5 + G2807</f>
        <v>759.47</v>
      </c>
      <c r="I2807" s="47" t="n">
        <f aca="false">IF(H2807&gt;$J$5,$J$2+$J$1,(IF(H2807&gt;739.99,H2807^3*2498.244218-H2807^2*5471052.355142+H2807*3994605728.77515-972400879260.135,H2807^3*1396.138889-H2807^2*3002770.071427+H2807*2152080038.43115-513963640099.415)))-$J$1</f>
        <v>83996485.84375</v>
      </c>
      <c r="J2807" s="47" t="n">
        <f aca="false">I2807*100/$J$2</f>
        <v>95.5130179019296</v>
      </c>
      <c r="L2807" s="41" t="n">
        <f aca="false">[4]Plan1!$C2802</f>
        <v>-3.63</v>
      </c>
      <c r="M2807" s="41" t="n">
        <f aca="false">$O$5 + L2807</f>
        <v>835.15</v>
      </c>
      <c r="N2807" s="47" t="n">
        <f aca="false">IF(M2807&gt;$O$5,$O$2+$O$1,(M2807^3*3270.5936-M2807^2*8015778.389801+M2807*6549018422.82398-1783686174686.87))-$O$1</f>
        <v>22999144.6279297</v>
      </c>
      <c r="O2807" s="41" t="n">
        <f aca="false">N2807*100/$O$2</f>
        <v>58.8411028697848</v>
      </c>
      <c r="R2807" s="47" t="n">
        <f aca="false">SUM(D2807,I2807,N2807)</f>
        <v>244305498.506592</v>
      </c>
      <c r="S2807" s="41" t="n">
        <f aca="false">R2807*100/$R$2</f>
        <v>88.513804660713</v>
      </c>
      <c r="U2807" s="41" t="n">
        <f aca="false">[1]Plan1!$B2802</f>
        <v>9.28</v>
      </c>
    </row>
    <row r="2808" customFormat="false" ht="15" hidden="false" customHeight="false" outlineLevel="0" collapsed="false">
      <c r="A2808" s="46" t="n">
        <v>44806</v>
      </c>
      <c r="B2808" s="41" t="n">
        <f aca="false">[2]Plan1!$C2803</f>
        <v>-1.07</v>
      </c>
      <c r="C2808" s="41" t="n">
        <f aca="false">$E$5 + B2808</f>
        <v>779.93</v>
      </c>
      <c r="D2808" s="47" t="n">
        <f aca="false">IF(C2808&gt;$E$5,$E$2+$E$1,(IF(C2808&gt;764.99,C2808^3*3486.59308-C2808^2*7860012.00812+C2808*5908819377.96283-1481278321001.59,IF(C2808&gt;752.99,C2808^3*3588.471445-C2808^2*8028757.56264+C2808*5988077680.84934-1488767378546.26,C2808^3*899.851852-C2808^2*1969009.674601+C2808*1435480406.01138-348666163343.76))))-$E$1</f>
        <v>136982942.447021</v>
      </c>
      <c r="E2808" s="47" t="n">
        <f aca="false">D2808*100/$E$2</f>
        <v>91.9477943805276</v>
      </c>
      <c r="G2808" s="41" t="n">
        <f aca="false">[3]Plan1!$C2803</f>
        <v>-0.56</v>
      </c>
      <c r="H2808" s="41" t="n">
        <f aca="false">$J$5 + G2808</f>
        <v>759.44</v>
      </c>
      <c r="I2808" s="47" t="n">
        <f aca="false">IF(H2808&gt;$J$5,$J$2+$J$1,(IF(H2808&gt;739.99,H2808^3*2498.244218-H2808^2*5471052.355142+H2808*3994605728.77515-972400879260.135,H2808^3*1396.138889-H2808^2*3002770.071427+H2808*2152080038.43115-513963640099.415)))-$J$1</f>
        <v>83776862.829834</v>
      </c>
      <c r="J2808" s="47" t="n">
        <f aca="false">I2808*100/$J$2</f>
        <v>95.2632829677937</v>
      </c>
      <c r="L2808" s="41" t="n">
        <f aca="false">[4]Plan1!$C2803</f>
        <v>-3.66</v>
      </c>
      <c r="M2808" s="41" t="n">
        <f aca="false">$O$5 + L2808</f>
        <v>835.12</v>
      </c>
      <c r="N2808" s="47" t="n">
        <f aca="false">IF(M2808&gt;$O$5,$O$2+$O$1,(M2808^3*3270.5936-M2808^2*8015778.389801+M2808*6549018422.82398-1783686174686.87))-$O$1</f>
        <v>22887083.6630859</v>
      </c>
      <c r="O2808" s="41" t="n">
        <f aca="false">N2808*100/$O$2</f>
        <v>58.5544056527043</v>
      </c>
      <c r="R2808" s="47" t="n">
        <f aca="false">SUM(D2808,I2808,N2808)</f>
        <v>243646888.939941</v>
      </c>
      <c r="S2808" s="41" t="n">
        <f aca="false">R2808*100/$R$2</f>
        <v>88.2751852318155</v>
      </c>
      <c r="U2808" s="41" t="n">
        <f aca="false">[1]Plan1!$B2803</f>
        <v>9.28</v>
      </c>
    </row>
    <row r="2809" customFormat="false" ht="15" hidden="false" customHeight="false" outlineLevel="0" collapsed="false">
      <c r="A2809" s="46" t="n">
        <v>44807</v>
      </c>
      <c r="B2809" s="41" t="n">
        <f aca="false">[2]Plan1!$C2804</f>
        <v>-1.1</v>
      </c>
      <c r="C2809" s="41" t="n">
        <f aca="false">$E$5 + B2809</f>
        <v>779.9</v>
      </c>
      <c r="D2809" s="47" t="n">
        <f aca="false">IF(C2809&gt;$E$5,$E$2+$E$1,(IF(C2809&gt;764.99,C2809^3*3486.59308-C2809^2*7860012.00812+C2809*5908819377.96283-1481278321001.59,IF(C2809&gt;752.99,C2809^3*3588.471445-C2809^2*8028757.56264+C2809*5988077680.84934-1488767378546.26,C2809^3*899.851852-C2809^2*1969009.674601+C2809*1435480406.01138-348666163343.76))))-$E$1</f>
        <v>136656553.049072</v>
      </c>
      <c r="E2809" s="47" t="n">
        <f aca="false">D2809*100/$E$2</f>
        <v>91.7287102762259</v>
      </c>
      <c r="G2809" s="41" t="n">
        <f aca="false">[3]Plan1!$C2804</f>
        <v>-0.58</v>
      </c>
      <c r="H2809" s="41" t="n">
        <f aca="false">$J$5 + G2809</f>
        <v>759.42</v>
      </c>
      <c r="I2809" s="47" t="n">
        <f aca="false">IF(H2809&gt;$J$5,$J$2+$J$1,(IF(H2809&gt;739.99,H2809^3*2498.244218-H2809^2*5471052.355142+H2809*3994605728.77515-972400879260.135,H2809^3*1396.138889-H2809^2*3002770.071427+H2809*2152080038.43115-513963640099.415)))-$J$1</f>
        <v>83630668.2600098</v>
      </c>
      <c r="J2809" s="47" t="n">
        <f aca="false">I2809*100/$J$2</f>
        <v>95.097044054052</v>
      </c>
      <c r="L2809" s="41" t="n">
        <f aca="false">[4]Plan1!$C2804</f>
        <v>-3.68</v>
      </c>
      <c r="M2809" s="41" t="n">
        <f aca="false">$O$5 + L2809</f>
        <v>835.1</v>
      </c>
      <c r="N2809" s="47" t="n">
        <f aca="false">IF(M2809&gt;$O$5,$O$2+$O$1,(M2809^3*3270.5936-M2809^2*8015778.389801+M2809*6549018422.82398-1783686174686.87))-$O$1</f>
        <v>22812554.6210938</v>
      </c>
      <c r="O2809" s="41" t="n">
        <f aca="false">N2809*100/$O$2</f>
        <v>58.3637302559627</v>
      </c>
      <c r="R2809" s="47" t="n">
        <f aca="false">SUM(D2809,I2809,N2809)</f>
        <v>243099775.930176</v>
      </c>
      <c r="S2809" s="41" t="n">
        <f aca="false">R2809*100/$R$2</f>
        <v>88.0769618828947</v>
      </c>
      <c r="U2809" s="41" t="n">
        <f aca="false">[1]Plan1!$B2804</f>
        <v>9.09</v>
      </c>
    </row>
    <row r="2810" customFormat="false" ht="15" hidden="false" customHeight="false" outlineLevel="0" collapsed="false">
      <c r="A2810" s="46" t="n">
        <v>44808</v>
      </c>
      <c r="B2810" s="41" t="n">
        <f aca="false">[2]Plan1!$C2805</f>
        <v>-1.13</v>
      </c>
      <c r="C2810" s="41" t="n">
        <f aca="false">$E$5 + B2810</f>
        <v>779.87</v>
      </c>
      <c r="D2810" s="47" t="n">
        <f aca="false">IF(C2810&gt;$E$5,$E$2+$E$1,(IF(C2810&gt;764.99,C2810^3*3486.59308-C2810^2*7860012.00812+C2810*5908819377.96283-1481278321001.59,IF(C2810&gt;752.99,C2810^3*3588.471445-C2810^2*8028757.56264+C2810*5988077680.84934-1488767378546.26,C2810^3*899.851852-C2810^2*1969009.674601+C2810*1435480406.01138-348666163343.76))))-$E$1</f>
        <v>136330699.278076</v>
      </c>
      <c r="E2810" s="47" t="n">
        <f aca="false">D2810*100/$E$2</f>
        <v>91.5099857036737</v>
      </c>
      <c r="G2810" s="41" t="n">
        <f aca="false">[3]Plan1!$C2805</f>
        <v>-0.61</v>
      </c>
      <c r="H2810" s="41" t="n">
        <f aca="false">$J$5 + G2810</f>
        <v>759.39</v>
      </c>
      <c r="I2810" s="47" t="n">
        <f aca="false">IF(H2810&gt;$J$5,$J$2+$J$1,(IF(H2810&gt;739.99,H2810^3*2498.244218-H2810^2*5471052.355142+H2810*3994605728.77515-972400879260.135,H2810^3*1396.138889-H2810^2*3002770.071427+H2810*2152080038.43115-513963640099.415)))-$J$1</f>
        <v>83411707.2631836</v>
      </c>
      <c r="J2810" s="47" t="n">
        <f aca="false">I2810*100/$J$2</f>
        <v>94.848061904387</v>
      </c>
      <c r="L2810" s="41" t="n">
        <f aca="false">[4]Plan1!$C2805</f>
        <v>-3.73</v>
      </c>
      <c r="M2810" s="41" t="n">
        <f aca="false">$O$5 + L2810</f>
        <v>835.05</v>
      </c>
      <c r="N2810" s="47" t="n">
        <f aca="false">IF(M2810&gt;$O$5,$O$2+$O$1,(M2810^3*3270.5936-M2810^2*8015778.389801+M2810*6549018422.82398-1783686174686.87))-$O$1</f>
        <v>22626854.8125</v>
      </c>
      <c r="O2810" s="41" t="n">
        <f aca="false">N2810*100/$O$2</f>
        <v>57.8886351288555</v>
      </c>
      <c r="R2810" s="47" t="n">
        <f aca="false">SUM(D2810,I2810,N2810)</f>
        <v>242369261.35376</v>
      </c>
      <c r="S2810" s="41" t="n">
        <f aca="false">R2810*100/$R$2</f>
        <v>87.8122907031057</v>
      </c>
      <c r="U2810" s="41" t="n">
        <f aca="false">[1]Plan1!$B2805</f>
        <v>9.28</v>
      </c>
    </row>
    <row r="2811" customFormat="false" ht="15" hidden="false" customHeight="false" outlineLevel="0" collapsed="false">
      <c r="A2811" s="46" t="n">
        <v>44809</v>
      </c>
      <c r="B2811" s="41" t="n">
        <f aca="false">[2]Plan1!$C2806</f>
        <v>-1.15</v>
      </c>
      <c r="C2811" s="41" t="n">
        <f aca="false">$E$5 + B2811</f>
        <v>779.85</v>
      </c>
      <c r="D2811" s="47" t="n">
        <f aca="false">IF(C2811&gt;$E$5,$E$2+$E$1,(IF(C2811&gt;764.99,C2811^3*3486.59308-C2811^2*7860012.00812+C2811*5908819377.96283-1481278321001.59,IF(C2811&gt;752.99,C2811^3*3588.471445-C2811^2*8028757.56264+C2811*5988077680.84934-1488767378546.26,C2811^3*899.851852-C2811^2*1969009.674601+C2811*1435480406.01138-348666163343.76))))-$E$1</f>
        <v>136113760.719482</v>
      </c>
      <c r="E2811" s="47" t="n">
        <f aca="false">D2811*100/$E$2</f>
        <v>91.3643688726839</v>
      </c>
      <c r="G2811" s="41" t="n">
        <f aca="false">[3]Plan1!$C2806</f>
        <v>-0.62</v>
      </c>
      <c r="H2811" s="41" t="n">
        <f aca="false">$J$5 + G2811</f>
        <v>759.38</v>
      </c>
      <c r="I2811" s="47" t="n">
        <f aca="false">IF(H2811&gt;$J$5,$J$2+$J$1,(IF(H2811&gt;739.99,H2811^3*2498.244218-H2811^2*5471052.355142+H2811*3994605728.77515-972400879260.135,H2811^3*1396.138889-H2811^2*3002770.071427+H2811*2152080038.43115-513963640099.415)))-$J$1</f>
        <v>83338808.4333496</v>
      </c>
      <c r="J2811" s="47" t="n">
        <f aca="false">I2811*100/$J$2</f>
        <v>94.7651681122358</v>
      </c>
      <c r="L2811" s="41" t="n">
        <f aca="false">[4]Plan1!$C2806</f>
        <v>-3.75</v>
      </c>
      <c r="M2811" s="41" t="n">
        <f aca="false">$O$5 + L2811</f>
        <v>835.03</v>
      </c>
      <c r="N2811" s="47" t="n">
        <f aca="false">IF(M2811&gt;$O$5,$O$2+$O$1,(M2811^3*3270.5936-M2811^2*8015778.389801+M2811*6549018422.82398-1783686174686.87))-$O$1</f>
        <v>22552823.5966797</v>
      </c>
      <c r="O2811" s="41" t="n">
        <f aca="false">N2811*100/$O$2</f>
        <v>57.6992333725672</v>
      </c>
      <c r="R2811" s="47" t="n">
        <f aca="false">SUM(D2811,I2811,N2811)</f>
        <v>242005392.749512</v>
      </c>
      <c r="S2811" s="41" t="n">
        <f aca="false">R2811*100/$R$2</f>
        <v>87.680458244338</v>
      </c>
      <c r="U2811" s="41" t="n">
        <f aca="false">[1]Plan1!$B2806</f>
        <v>13.24</v>
      </c>
    </row>
    <row r="2812" customFormat="false" ht="15" hidden="false" customHeight="false" outlineLevel="0" collapsed="false">
      <c r="A2812" s="46" t="n">
        <v>44810</v>
      </c>
      <c r="B2812" s="41" t="n">
        <f aca="false">[2]Plan1!$C2807</f>
        <v>-1.17</v>
      </c>
      <c r="C2812" s="41" t="n">
        <f aca="false">$E$5 + B2812</f>
        <v>779.83</v>
      </c>
      <c r="D2812" s="47" t="n">
        <f aca="false">IF(C2812&gt;$E$5,$E$2+$E$1,(IF(C2812&gt;764.99,C2812^3*3486.59308-C2812^2*7860012.00812+C2812*5908819377.96283-1481278321001.59,IF(C2812&gt;752.99,C2812^3*3588.471445-C2812^2*8028757.56264+C2812*5988077680.84934-1488767378546.26,C2812^3*899.851852-C2812^2*1969009.674601+C2812*1435480406.01138-348666163343.76))))-$E$1</f>
        <v>135897059.800537</v>
      </c>
      <c r="E2812" s="47" t="n">
        <f aca="false">D2812*100/$E$2</f>
        <v>91.2189115538286</v>
      </c>
      <c r="G2812" s="41" t="n">
        <f aca="false">[3]Plan1!$C2807</f>
        <v>-0.65</v>
      </c>
      <c r="H2812" s="41" t="n">
        <f aca="false">$J$5 + G2812</f>
        <v>759.35</v>
      </c>
      <c r="I2812" s="47" t="n">
        <f aca="false">IF(H2812&gt;$J$5,$J$2+$J$1,(IF(H2812&gt;739.99,H2812^3*2498.244218-H2812^2*5471052.355142+H2812*3994605728.77515-972400879260.135,H2812^3*1396.138889-H2812^2*3002770.071427+H2812*2152080038.43115-513963640099.415)))-$J$1</f>
        <v>83120376.2414551</v>
      </c>
      <c r="J2812" s="47" t="n">
        <f aca="false">I2812*100/$J$2</f>
        <v>94.5167872705231</v>
      </c>
      <c r="L2812" s="41" t="n">
        <f aca="false">[4]Plan1!$C2807</f>
        <v>-3.78</v>
      </c>
      <c r="M2812" s="41" t="n">
        <f aca="false">$O$5 + L2812</f>
        <v>835</v>
      </c>
      <c r="N2812" s="47" t="n">
        <f aca="false">IF(M2812&gt;$O$5,$O$2+$O$1,(M2812^3*3270.5936-M2812^2*8015778.389801+M2812*6549018422.82398-1783686174686.87))-$O$1</f>
        <v>22442042.7514648</v>
      </c>
      <c r="O2812" s="41" t="n">
        <f aca="false">N2812*100/$O$2</f>
        <v>57.4158112186244</v>
      </c>
      <c r="R2812" s="47" t="n">
        <f aca="false">SUM(D2812,I2812,N2812)</f>
        <v>241459478.793457</v>
      </c>
      <c r="S2812" s="41" t="n">
        <f aca="false">R2812*100/$R$2</f>
        <v>87.4826693220127</v>
      </c>
      <c r="U2812" s="41" t="n">
        <f aca="false">[1]Plan1!$B2807</f>
        <v>12.67</v>
      </c>
    </row>
    <row r="2813" customFormat="false" ht="15" hidden="false" customHeight="false" outlineLevel="0" collapsed="false">
      <c r="A2813" s="46" t="n">
        <v>44811</v>
      </c>
      <c r="B2813" s="41" t="n">
        <f aca="false">[2]Plan1!$C2808</f>
        <v>-1.2</v>
      </c>
      <c r="C2813" s="41" t="n">
        <f aca="false">$E$5 + B2813</f>
        <v>779.8</v>
      </c>
      <c r="D2813" s="47" t="n">
        <f aca="false">IF(C2813&gt;$E$5,$E$2+$E$1,(IF(C2813&gt;764.99,C2813^3*3486.59308-C2813^2*7860012.00812+C2813*5908819377.96283-1481278321001.59,IF(C2813&gt;752.99,C2813^3*3588.471445-C2813^2*8028757.56264+C2813*5988077680.84934-1488767378546.26,C2813^3*899.851852-C2813^2*1969009.674601+C2813*1435480406.01138-348666163343.76))))-$E$1</f>
        <v>135572453.625732</v>
      </c>
      <c r="E2813" s="47" t="n">
        <f aca="false">D2813*100/$E$2</f>
        <v>91.0010244119523</v>
      </c>
      <c r="G2813" s="41" t="n">
        <f aca="false">[3]Plan1!$C2808</f>
        <v>-0.67</v>
      </c>
      <c r="H2813" s="41" t="n">
        <f aca="false">$J$5 + G2813</f>
        <v>759.33</v>
      </c>
      <c r="I2813" s="47" t="n">
        <f aca="false">IF(H2813&gt;$J$5,$J$2+$J$1,(IF(H2813&gt;739.99,H2813^3*2498.244218-H2813^2*5471052.355142+H2813*3994605728.77515-972400879260.135,H2813^3*1396.138889-H2813^2*3002770.071427+H2813*2152080038.43115-513963640099.415)))-$J$1</f>
        <v>82974974.8771973</v>
      </c>
      <c r="J2813" s="47" t="n">
        <f aca="false">I2813*100/$J$2</f>
        <v>94.3514503166277</v>
      </c>
      <c r="L2813" s="41" t="n">
        <f aca="false">[4]Plan1!$C2808</f>
        <v>-3.81</v>
      </c>
      <c r="M2813" s="41" t="n">
        <f aca="false">$O$5 + L2813</f>
        <v>834.97</v>
      </c>
      <c r="N2813" s="47" t="n">
        <f aca="false">IF(M2813&gt;$O$5,$O$2+$O$1,(M2813^3*3270.5936-M2813^2*8015778.389801+M2813*6549018422.82398-1783686174686.87))-$O$1</f>
        <v>22331580.6113281</v>
      </c>
      <c r="O2813" s="41" t="n">
        <f aca="false">N2813*100/$O$2</f>
        <v>57.1332044410181</v>
      </c>
      <c r="R2813" s="47" t="n">
        <f aca="false">SUM(D2813,I2813,N2813)</f>
        <v>240879009.114258</v>
      </c>
      <c r="S2813" s="41" t="n">
        <f aca="false">R2813*100/$R$2</f>
        <v>87.2723605892572</v>
      </c>
      <c r="U2813" s="41" t="n">
        <f aca="false">[1]Plan1!$B2808</f>
        <v>11.34</v>
      </c>
    </row>
    <row r="2814" customFormat="false" ht="15" hidden="false" customHeight="false" outlineLevel="0" collapsed="false">
      <c r="A2814" s="46" t="n">
        <v>44812</v>
      </c>
      <c r="B2814" s="41" t="n">
        <f aca="false">[2]Plan1!$C2809</f>
        <v>-1.23</v>
      </c>
      <c r="C2814" s="41" t="n">
        <f aca="false">$E$5 + B2814</f>
        <v>779.77</v>
      </c>
      <c r="D2814" s="47" t="n">
        <f aca="false">IF(C2814&gt;$E$5,$E$2+$E$1,(IF(C2814&gt;764.99,C2814^3*3486.59308-C2814^2*7860012.00812+C2814*5908819377.96283-1481278321001.59,IF(C2814&gt;752.99,C2814^3*3588.471445-C2814^2*8028757.56264+C2814*5988077680.84934-1488767378546.26,C2814^3*899.851852-C2814^2*1969009.674601+C2814*1435480406.01138-348666163343.76))))-$E$1</f>
        <v>135248381.193115</v>
      </c>
      <c r="E2814" s="47" t="n">
        <f aca="false">D2814*100/$E$2</f>
        <v>90.7834955367041</v>
      </c>
      <c r="G2814" s="41" t="n">
        <f aca="false">[3]Plan1!$C2809</f>
        <v>-0.68</v>
      </c>
      <c r="H2814" s="41" t="n">
        <f aca="false">$J$5 + G2814</f>
        <v>759.32</v>
      </c>
      <c r="I2814" s="47" t="n">
        <f aca="false">IF(H2814&gt;$J$5,$J$2+$J$1,(IF(H2814&gt;739.99,H2814^3*2498.244218-H2814^2*5471052.355142+H2814*3994605728.77515-972400879260.135,H2814^3*1396.138889-H2814^2*3002770.071427+H2814*2152080038.43115-513963640099.415)))-$J$1</f>
        <v>82902340.1799316</v>
      </c>
      <c r="J2814" s="47" t="n">
        <f aca="false">I2814*100/$J$2</f>
        <v>94.2688568715503</v>
      </c>
      <c r="L2814" s="41" t="n">
        <f aca="false">[4]Plan1!$C2809</f>
        <v>-3.84</v>
      </c>
      <c r="M2814" s="41" t="n">
        <f aca="false">$O$5 + L2814</f>
        <v>834.94</v>
      </c>
      <c r="N2814" s="47" t="n">
        <f aca="false">IF(M2814&gt;$O$5,$O$2+$O$1,(M2814^3*3270.5936-M2814^2*8015778.389801+M2814*6549018422.82398-1783686174686.87))-$O$1</f>
        <v>22221436.6474609</v>
      </c>
      <c r="O2814" s="41" t="n">
        <f aca="false">N2814*100/$O$2</f>
        <v>56.8514116868422</v>
      </c>
      <c r="R2814" s="47" t="n">
        <f aca="false">SUM(D2814,I2814,N2814)</f>
        <v>240372158.020508</v>
      </c>
      <c r="S2814" s="41" t="n">
        <f aca="false">R2814*100/$R$2</f>
        <v>87.0887244493484</v>
      </c>
      <c r="U2814" s="41" t="n">
        <f aca="false">[1]Plan1!$B2809</f>
        <v>12.9</v>
      </c>
    </row>
    <row r="2815" customFormat="false" ht="15" hidden="false" customHeight="false" outlineLevel="0" collapsed="false">
      <c r="A2815" s="46" t="n">
        <v>44813</v>
      </c>
      <c r="B2815" s="41" t="n">
        <f aca="false">[2]Plan1!$C2810</f>
        <v>-1.25</v>
      </c>
      <c r="C2815" s="41" t="n">
        <f aca="false">$E$5 + B2815</f>
        <v>779.75</v>
      </c>
      <c r="D2815" s="47" t="n">
        <f aca="false">IF(C2815&gt;$E$5,$E$2+$E$1,(IF(C2815&gt;764.99,C2815^3*3486.59308-C2815^2*7860012.00812+C2815*5908819377.96283-1481278321001.59,IF(C2815&gt;752.99,C2815^3*3588.471445-C2815^2*8028757.56264+C2815*5988077680.84934-1488767378546.26,C2815^3*899.851852-C2815^2*1969009.674601+C2815*1435480406.01138-348666163343.76))))-$E$1</f>
        <v>135032629.150146</v>
      </c>
      <c r="E2815" s="47" t="n">
        <f aca="false">D2815*100/$E$2</f>
        <v>90.6386751369544</v>
      </c>
      <c r="G2815" s="41" t="n">
        <f aca="false">[3]Plan1!$C2810</f>
        <v>-0.7</v>
      </c>
      <c r="H2815" s="41" t="n">
        <f aca="false">$J$5 + G2815</f>
        <v>759.3</v>
      </c>
      <c r="I2815" s="47" t="n">
        <f aca="false">IF(H2815&gt;$J$5,$J$2+$J$1,(IF(H2815&gt;739.99,H2815^3*2498.244218-H2815^2*5471052.355142+H2815*3994605728.77515-972400879260.135,H2815^3*1396.138889-H2815^2*3002770.071427+H2815*2152080038.43115-513963640099.415)))-$J$1</f>
        <v>82757202.6794434</v>
      </c>
      <c r="J2815" s="47" t="n">
        <f aca="false">I2815*100/$J$2</f>
        <v>94.1038199590756</v>
      </c>
      <c r="L2815" s="41" t="n">
        <f aca="false">[4]Plan1!$C2810</f>
        <v>-3.87</v>
      </c>
      <c r="M2815" s="41" t="n">
        <f aca="false">$O$5 + L2815</f>
        <v>834.91</v>
      </c>
      <c r="N2815" s="47" t="n">
        <f aca="false">IF(M2815&gt;$O$5,$O$2+$O$1,(M2815^3*3270.5936-M2815^2*8015778.389801+M2815*6549018422.82398-1783686174686.87))-$O$1</f>
        <v>22111610.3291016</v>
      </c>
      <c r="O2815" s="41" t="n">
        <f aca="false">N2815*100/$O$2</f>
        <v>56.5704315981937</v>
      </c>
      <c r="R2815" s="47" t="n">
        <f aca="false">SUM(D2815,I2815,N2815)</f>
        <v>239901442.158691</v>
      </c>
      <c r="S2815" s="41" t="n">
        <f aca="false">R2815*100/$R$2</f>
        <v>86.9181803883338</v>
      </c>
      <c r="U2815" s="41" t="n">
        <f aca="false">[1]Plan1!$B2810</f>
        <v>12.36</v>
      </c>
    </row>
    <row r="2816" customFormat="false" ht="15" hidden="false" customHeight="false" outlineLevel="0" collapsed="false">
      <c r="A2816" s="46" t="n">
        <v>44814</v>
      </c>
      <c r="B2816" s="41" t="n">
        <f aca="false">[2]Plan1!$C2811</f>
        <v>-1.27</v>
      </c>
      <c r="C2816" s="41" t="n">
        <f aca="false">$E$5 + B2816</f>
        <v>779.73</v>
      </c>
      <c r="D2816" s="47" t="n">
        <f aca="false">IF(C2816&gt;$E$5,$E$2+$E$1,(IF(C2816&gt;764.99,C2816^3*3486.59308-C2816^2*7860012.00812+C2816*5908819377.96283-1481278321001.59,IF(C2816&gt;752.99,C2816^3*3588.471445-C2816^2*8028757.56264+C2816*5988077680.84934-1488767378546.26,C2816^3*899.851852-C2816^2*1969009.674601+C2816*1435480406.01138-348666163343.76))))-$E$1</f>
        <v>134817113.907959</v>
      </c>
      <c r="E2816" s="47" t="n">
        <f aca="false">D2816*100/$E$2</f>
        <v>90.4940136862618</v>
      </c>
      <c r="G2816" s="41" t="n">
        <f aca="false">[3]Plan1!$C2811</f>
        <v>-0.73</v>
      </c>
      <c r="H2816" s="41" t="n">
        <f aca="false">$J$5 + G2816</f>
        <v>759.27</v>
      </c>
      <c r="I2816" s="47" t="n">
        <f aca="false">IF(H2816&gt;$J$5,$J$2+$J$1,(IF(H2816&gt;739.99,H2816^3*2498.244218-H2816^2*5471052.355142+H2816*3994605728.77515-972400879260.135,H2816^3*1396.138889-H2816^2*3002770.071427+H2816*2152080038.43115-513963640099.415)))-$J$1</f>
        <v>82539825.9377441</v>
      </c>
      <c r="J2816" s="47" t="n">
        <f aca="false">I2816*100/$J$2</f>
        <v>93.8566392774932</v>
      </c>
      <c r="L2816" s="41" t="n">
        <f aca="false">[4]Plan1!$C2811</f>
        <v>-3.89</v>
      </c>
      <c r="M2816" s="41" t="n">
        <f aca="false">$O$5 + L2816</f>
        <v>834.89</v>
      </c>
      <c r="N2816" s="47" t="n">
        <f aca="false">IF(M2816&gt;$O$5,$O$2+$O$1,(M2816^3*3270.5936-M2816^2*8015778.389801+M2816*6549018422.82398-1783686174686.87))-$O$1</f>
        <v>22038568.9921875</v>
      </c>
      <c r="O2816" s="41" t="n">
        <f aca="false">N2816*100/$O$2</f>
        <v>56.3835623520267</v>
      </c>
      <c r="R2816" s="47" t="n">
        <f aca="false">SUM(D2816,I2816,N2816)</f>
        <v>239395508.837891</v>
      </c>
      <c r="S2816" s="41" t="n">
        <f aca="false">R2816*100/$R$2</f>
        <v>86.7348767647868</v>
      </c>
      <c r="U2816" s="41" t="n">
        <f aca="false">[1]Plan1!$B2811</f>
        <v>12.49</v>
      </c>
    </row>
    <row r="2817" customFormat="false" ht="15" hidden="false" customHeight="false" outlineLevel="0" collapsed="false">
      <c r="A2817" s="46" t="n">
        <v>44815</v>
      </c>
      <c r="B2817" s="41" t="n">
        <f aca="false">[2]Plan1!$C2812</f>
        <v>-1.31</v>
      </c>
      <c r="C2817" s="41" t="n">
        <f aca="false">$E$5 + B2817</f>
        <v>779.69</v>
      </c>
      <c r="D2817" s="47" t="n">
        <f aca="false">IF(C2817&gt;$E$5,$E$2+$E$1,(IF(C2817&gt;764.99,C2817^3*3486.59308-C2817^2*7860012.00812+C2817*5908819377.96283-1481278321001.59,IF(C2817&gt;752.99,C2817^3*3588.471445-C2817^2*8028757.56264+C2817*5988077680.84934-1488767378546.26,C2817^3*899.851852-C2817^2*1969009.674601+C2817*1435480406.01138-348666163343.76))))-$E$1</f>
        <v>134386793.155029</v>
      </c>
      <c r="E2817" s="47" t="n">
        <f aca="false">D2817*100/$E$2</f>
        <v>90.2051671817172</v>
      </c>
      <c r="G2817" s="41" t="n">
        <f aca="false">[3]Plan1!$C2812</f>
        <v>-0.75</v>
      </c>
      <c r="H2817" s="41" t="n">
        <f aca="false">$J$5 + G2817</f>
        <v>759.25</v>
      </c>
      <c r="I2817" s="47" t="n">
        <f aca="false">IF(H2817&gt;$J$5,$J$2+$J$1,(IF(H2817&gt;739.99,H2817^3*2498.244218-H2817^2*5471052.355142+H2817*3994605728.77515-972400879260.135,H2817^3*1396.138889-H2817^2*3002770.071427+H2817*2152080038.43115-513963640099.415)))-$J$1</f>
        <v>82395127.6086426</v>
      </c>
      <c r="J2817" s="47" t="n">
        <f aca="false">I2817*100/$J$2</f>
        <v>93.6921017500118</v>
      </c>
      <c r="L2817" s="41" t="n">
        <f aca="false">[4]Plan1!$C2812</f>
        <v>-3.91</v>
      </c>
      <c r="M2817" s="41" t="n">
        <f aca="false">$O$5 + L2817</f>
        <v>834.87</v>
      </c>
      <c r="N2817" s="47" t="n">
        <f aca="false">IF(M2817&gt;$O$5,$O$2+$O$1,(M2817^3*3270.5936-M2817^2*8015778.389801+M2817*6549018422.82398-1783686174686.87))-$O$1</f>
        <v>21965668.4384766</v>
      </c>
      <c r="O2817" s="41" t="n">
        <f aca="false">N2817*100/$O$2</f>
        <v>56.1970532861652</v>
      </c>
      <c r="R2817" s="47" t="n">
        <f aca="false">SUM(D2817,I2817,N2817)</f>
        <v>238747589.202148</v>
      </c>
      <c r="S2817" s="41" t="n">
        <f aca="false">R2817*100/$R$2</f>
        <v>86.5001303819813</v>
      </c>
      <c r="U2817" s="41" t="n">
        <f aca="false">[1]Plan1!$B2812</f>
        <v>12.42</v>
      </c>
    </row>
    <row r="2818" customFormat="false" ht="15" hidden="false" customHeight="false" outlineLevel="0" collapsed="false">
      <c r="A2818" s="46" t="n">
        <v>44816</v>
      </c>
      <c r="B2818" s="41" t="n">
        <f aca="false">[2]Plan1!$C2813</f>
        <v>-1.34</v>
      </c>
      <c r="C2818" s="41" t="n">
        <f aca="false">$E$5 + B2818</f>
        <v>779.66</v>
      </c>
      <c r="D2818" s="47" t="n">
        <f aca="false">IF(C2818&gt;$E$5,$E$2+$E$1,(IF(C2818&gt;764.99,C2818^3*3486.59308-C2818^2*7860012.00812+C2818*5908819377.96283-1481278321001.59,IF(C2818&gt;752.99,C2818^3*3588.471445-C2818^2*8028757.56264+C2818*5988077680.84934-1488767378546.26,C2818^3*899.851852-C2818^2*1969009.674601+C2818*1435480406.01138-348666163343.76))))-$E$1</f>
        <v>134064672.948486</v>
      </c>
      <c r="E2818" s="47" t="n">
        <f aca="false">D2818*100/$E$2</f>
        <v>89.9889487096365</v>
      </c>
      <c r="G2818" s="41" t="n">
        <f aca="false">[3]Plan1!$C2813</f>
        <v>-0.77</v>
      </c>
      <c r="H2818" s="41" t="n">
        <f aca="false">$J$5 + G2818</f>
        <v>759.23</v>
      </c>
      <c r="I2818" s="47" t="n">
        <f aca="false">IF(H2818&gt;$J$5,$J$2+$J$1,(IF(H2818&gt;739.99,H2818^3*2498.244218-H2818^2*5471052.355142+H2818*3994605728.77515-972400879260.135,H2818^3*1396.138889-H2818^2*3002770.071427+H2818*2152080038.43115-513963640099.415)))-$J$1</f>
        <v>82250604.7375488</v>
      </c>
      <c r="J2818" s="47" t="n">
        <f aca="false">I2818*100/$J$2</f>
        <v>93.5277637371134</v>
      </c>
      <c r="L2818" s="41" t="n">
        <f aca="false">[4]Plan1!$C2813</f>
        <v>-3.93</v>
      </c>
      <c r="M2818" s="41" t="n">
        <f aca="false">$O$5 + L2818</f>
        <v>834.85</v>
      </c>
      <c r="N2818" s="47" t="n">
        <f aca="false">IF(M2818&gt;$O$5,$O$2+$O$1,(M2818^3*3270.5936-M2818^2*8015778.389801+M2818*6549018422.82398-1783686174686.87))-$O$1</f>
        <v>21892908.5097656</v>
      </c>
      <c r="O2818" s="41" t="n">
        <f aca="false">N2818*100/$O$2</f>
        <v>56.0109039958616</v>
      </c>
      <c r="R2818" s="47" t="n">
        <f aca="false">SUM(D2818,I2818,N2818)</f>
        <v>238208186.195801</v>
      </c>
      <c r="S2818" s="41" t="n">
        <f aca="false">R2818*100/$R$2</f>
        <v>86.3047004279724</v>
      </c>
      <c r="U2818" s="41" t="n">
        <f aca="false">[1]Plan1!$B2813</f>
        <v>13.33</v>
      </c>
    </row>
    <row r="2819" customFormat="false" ht="15" hidden="false" customHeight="false" outlineLevel="0" collapsed="false">
      <c r="A2819" s="46" t="n">
        <v>44817</v>
      </c>
      <c r="B2819" s="41" t="n">
        <f aca="false">[2]Plan1!$C2814</f>
        <v>-1.35</v>
      </c>
      <c r="C2819" s="41" t="n">
        <f aca="false">$E$5 + B2819</f>
        <v>779.65</v>
      </c>
      <c r="D2819" s="47" t="n">
        <f aca="false">IF(C2819&gt;$E$5,$E$2+$E$1,(IF(C2819&gt;764.99,C2819^3*3486.59308-C2819^2*7860012.00812+C2819*5908819377.96283-1481278321001.59,IF(C2819&gt;752.99,C2819^3*3588.471445-C2819^2*8028757.56264+C2819*5988077680.84934-1488767378546.26,C2819^3*899.851852-C2819^2*1969009.674601+C2819*1435480406.01138-348666163343.76))))-$E$1</f>
        <v>133957417.597412</v>
      </c>
      <c r="E2819" s="47" t="n">
        <f aca="false">D2819*100/$E$2</f>
        <v>89.9169551256864</v>
      </c>
      <c r="G2819" s="41" t="n">
        <f aca="false">[3]Plan1!$C2814</f>
        <v>-0.8</v>
      </c>
      <c r="H2819" s="41" t="n">
        <f aca="false">$J$5 + G2819</f>
        <v>759.2</v>
      </c>
      <c r="I2819" s="47" t="n">
        <f aca="false">IF(H2819&gt;$J$5,$J$2+$J$1,(IF(H2819&gt;739.99,H2819^3*2498.244218-H2819^2*5471052.355142+H2819*3994605728.77515-972400879260.135,H2819^3*1396.138889-H2819^2*3002770.071427+H2819*2152080038.43115-513963640099.415)))-$J$1</f>
        <v>82034149.154541</v>
      </c>
      <c r="J2819" s="47" t="n">
        <f aca="false">I2819*100/$J$2</f>
        <v>93.2816305118109</v>
      </c>
      <c r="L2819" s="41" t="n">
        <f aca="false">[4]Plan1!$C2814</f>
        <v>-3.96</v>
      </c>
      <c r="M2819" s="41" t="n">
        <f aca="false">$O$5 + L2819</f>
        <v>834.82</v>
      </c>
      <c r="N2819" s="47" t="n">
        <f aca="false">IF(M2819&gt;$O$5,$O$2+$O$1,(M2819^3*3270.5936-M2819^2*8015778.389801+M2819*6549018422.82398-1783686174686.87))-$O$1</f>
        <v>21784031.9506836</v>
      </c>
      <c r="O2819" s="41" t="n">
        <f aca="false">N2819*100/$O$2</f>
        <v>55.7323537751167</v>
      </c>
      <c r="R2819" s="47" t="n">
        <f aca="false">SUM(D2819,I2819,N2819)</f>
        <v>237775598.702637</v>
      </c>
      <c r="S2819" s="41" t="n">
        <f aca="false">R2819*100/$R$2</f>
        <v>86.1479705749701</v>
      </c>
      <c r="U2819" s="41" t="n">
        <f aca="false">[1]Plan1!$B2814</f>
        <v>12.62</v>
      </c>
    </row>
    <row r="2820" customFormat="false" ht="15" hidden="false" customHeight="false" outlineLevel="0" collapsed="false">
      <c r="A2820" s="46" t="n">
        <v>44818</v>
      </c>
      <c r="B2820" s="41" t="n">
        <f aca="false">[2]Plan1!$C2815</f>
        <v>-1.39</v>
      </c>
      <c r="C2820" s="41" t="n">
        <f aca="false">$E$5 + B2820</f>
        <v>779.61</v>
      </c>
      <c r="D2820" s="47" t="n">
        <f aca="false">IF(C2820&gt;$E$5,$E$2+$E$1,(IF(C2820&gt;764.99,C2820^3*3486.59308-C2820^2*7860012.00812+C2820*5908819377.96283-1481278321001.59,IF(C2820&gt;752.99,C2820^3*3588.471445-C2820^2*8028757.56264+C2820*5988077680.84934-1488767378546.26,C2820^3*899.851852-C2820^2*1969009.674601+C2820*1435480406.01138-348666163343.76))))-$E$1</f>
        <v>133528985.894775</v>
      </c>
      <c r="E2820" s="47" t="n">
        <f aca="false">D2820*100/$E$2</f>
        <v>89.6293766184911</v>
      </c>
      <c r="G2820" s="41" t="n">
        <f aca="false">[3]Plan1!$C2815</f>
        <v>-0.81</v>
      </c>
      <c r="H2820" s="41" t="n">
        <f aca="false">$J$5 + G2820</f>
        <v>759.19</v>
      </c>
      <c r="I2820" s="47" t="n">
        <f aca="false">IF(H2820&gt;$J$5,$J$2+$J$1,(IF(H2820&gt;739.99,H2820^3*2498.244218-H2820^2*5471052.355142+H2820*3994605728.77515-972400879260.135,H2820^3*1396.138889-H2820^2*3002770.071427+H2820*2152080038.43115-513963640099.415)))-$J$1</f>
        <v>81962084.8928223</v>
      </c>
      <c r="J2820" s="47" t="n">
        <f aca="false">I2820*100/$J$2</f>
        <v>93.1996857131626</v>
      </c>
      <c r="L2820" s="41" t="n">
        <f aca="false">[4]Plan1!$C2815</f>
        <v>-3.99</v>
      </c>
      <c r="M2820" s="41" t="n">
        <f aca="false">$O$5 + L2820</f>
        <v>834.79</v>
      </c>
      <c r="N2820" s="47" t="n">
        <f aca="false">IF(M2820&gt;$O$5,$O$2+$O$1,(M2820^3*3270.5936-M2820^2*8015778.389801+M2820*6549018422.82398-1783686174686.87))-$O$1</f>
        <v>21675470.9165039</v>
      </c>
      <c r="O2820" s="41" t="n">
        <f aca="false">N2820*100/$O$2</f>
        <v>55.4546107945339</v>
      </c>
      <c r="R2820" s="47" t="n">
        <f aca="false">SUM(D2820,I2820,N2820)</f>
        <v>237166541.704102</v>
      </c>
      <c r="S2820" s="41" t="n">
        <f aca="false">R2820*100/$R$2</f>
        <v>85.9273044314526</v>
      </c>
      <c r="U2820" s="41" t="n">
        <f aca="false">[1]Plan1!$B2815</f>
        <v>12.91</v>
      </c>
    </row>
    <row r="2821" customFormat="false" ht="15" hidden="false" customHeight="false" outlineLevel="0" collapsed="false">
      <c r="A2821" s="46" t="n">
        <v>44819</v>
      </c>
      <c r="B2821" s="41" t="n">
        <f aca="false">[2]Plan1!$C2816</f>
        <v>-1.42</v>
      </c>
      <c r="C2821" s="41" t="n">
        <f aca="false">$E$5 + B2821</f>
        <v>779.58</v>
      </c>
      <c r="D2821" s="47" t="n">
        <f aca="false">IF(C2821&gt;$E$5,$E$2+$E$1,(IF(C2821&gt;764.99,C2821^3*3486.59308-C2821^2*7860012.00812+C2821*5908819377.96283-1481278321001.59,IF(C2821&gt;752.99,C2821^3*3588.471445-C2821^2*8028757.56264+C2821*5988077680.84934-1488767378546.26,C2821^3*899.851852-C2821^2*1969009.674601+C2821*1435480406.01138-348666163343.76))))-$E$1</f>
        <v>133208280.718018</v>
      </c>
      <c r="E2821" s="47" t="n">
        <f aca="false">D2821*100/$E$2</f>
        <v>89.4141079644344</v>
      </c>
      <c r="G2821" s="41" t="n">
        <f aca="false">[3]Plan1!$C2816</f>
        <v>-0.84</v>
      </c>
      <c r="H2821" s="41" t="n">
        <f aca="false">$J$5 + G2821</f>
        <v>759.16</v>
      </c>
      <c r="I2821" s="47" t="n">
        <f aca="false">IF(H2821&gt;$J$5,$J$2+$J$1,(IF(H2821&gt;739.99,H2821^3*2498.244218-H2821^2*5471052.355142+H2821*3994605728.77515-972400879260.135,H2821^3*1396.138889-H2821^2*3002770.071427+H2821*2152080038.43115-513963640099.415)))-$J$1</f>
        <v>81746154.6960449</v>
      </c>
      <c r="J2821" s="47" t="n">
        <f aca="false">I2821*100/$J$2</f>
        <v>92.9541499083823</v>
      </c>
      <c r="L2821" s="41" t="n">
        <f aca="false">[4]Plan1!$C2816</f>
        <v>-4.02</v>
      </c>
      <c r="M2821" s="41" t="n">
        <f aca="false">$O$5 + L2821</f>
        <v>834.76</v>
      </c>
      <c r="N2821" s="47" t="n">
        <f aca="false">IF(M2821&gt;$O$5,$O$2+$O$1,(M2821^3*3270.5936-M2821^2*8015778.389801+M2821*6549018422.82398-1783686174686.87))-$O$1</f>
        <v>21567224.8803711</v>
      </c>
      <c r="O2821" s="41" t="n">
        <f aca="false">N2821*100/$O$2</f>
        <v>55.1776737062039</v>
      </c>
      <c r="R2821" s="47" t="n">
        <f aca="false">SUM(D2821,I2821,N2821)</f>
        <v>236521660.294434</v>
      </c>
      <c r="S2821" s="41" t="n">
        <f aca="false">R2821*100/$R$2</f>
        <v>85.6936588218629</v>
      </c>
      <c r="U2821" s="41" t="n">
        <f aca="false">[1]Plan1!$B2816</f>
        <v>13.03</v>
      </c>
    </row>
    <row r="2822" customFormat="false" ht="15" hidden="false" customHeight="false" outlineLevel="0" collapsed="false">
      <c r="A2822" s="46" t="n">
        <v>44820</v>
      </c>
      <c r="B2822" s="41" t="n">
        <f aca="false">[2]Plan1!$C2817</f>
        <v>-1.44</v>
      </c>
      <c r="C2822" s="41" t="n">
        <f aca="false">$E$5 + B2822</f>
        <v>779.56</v>
      </c>
      <c r="D2822" s="47" t="n">
        <f aca="false">IF(C2822&gt;$E$5,$E$2+$E$1,(IF(C2822&gt;764.99,C2822^3*3486.59308-C2822^2*7860012.00812+C2822*5908819377.96283-1481278321001.59,IF(C2822&gt;752.99,C2822^3*3588.471445-C2822^2*8028757.56264+C2822*5988077680.84934-1488767378546.26,C2822^3*899.851852-C2822^2*1969009.674601+C2822*1435480406.01138-348666163343.76))))-$E$1</f>
        <v>132994771.525146</v>
      </c>
      <c r="E2822" s="47" t="n">
        <f aca="false">D2822*100/$E$2</f>
        <v>89.2707930449723</v>
      </c>
      <c r="G2822" s="41" t="n">
        <f aca="false">[3]Plan1!$C2817</f>
        <v>-0.86</v>
      </c>
      <c r="H2822" s="41" t="n">
        <f aca="false">$J$5 + G2822</f>
        <v>759.14</v>
      </c>
      <c r="I2822" s="47" t="n">
        <f aca="false">IF(H2822&gt;$J$5,$J$2+$J$1,(IF(H2822&gt;739.99,H2822^3*2498.244218-H2822^2*5471052.355142+H2822*3994605728.77515-972400879260.135,H2822^3*1396.138889-H2822^2*3002770.071427+H2822*2152080038.43115-513963640099.415)))-$J$1</f>
        <v>81602419.9055176</v>
      </c>
      <c r="J2822" s="47" t="n">
        <f aca="false">I2822*100/$J$2</f>
        <v>92.7907080276552</v>
      </c>
      <c r="L2822" s="41" t="n">
        <f aca="false">[4]Plan1!$C2817</f>
        <v>-4.05</v>
      </c>
      <c r="M2822" s="41" t="n">
        <f aca="false">$O$5 + L2822</f>
        <v>834.73</v>
      </c>
      <c r="N2822" s="47" t="n">
        <f aca="false">IF(M2822&gt;$O$5,$O$2+$O$1,(M2822^3*3270.5936-M2822^2*8015778.389801+M2822*6549018422.82398-1783686174686.87))-$O$1</f>
        <v>21459293.3095703</v>
      </c>
      <c r="O2822" s="41" t="n">
        <f aca="false">N2822*100/$O$2</f>
        <v>54.9015411472272</v>
      </c>
      <c r="R2822" s="47" t="n">
        <f aca="false">SUM(D2822,I2822,N2822)</f>
        <v>236056484.740234</v>
      </c>
      <c r="S2822" s="41" t="n">
        <f aca="false">R2822*100/$R$2</f>
        <v>85.5251220578972</v>
      </c>
      <c r="U2822" s="41" t="n">
        <f aca="false">[1]Plan1!$B2817</f>
        <v>13.71</v>
      </c>
    </row>
    <row r="2823" customFormat="false" ht="15" hidden="false" customHeight="false" outlineLevel="0" collapsed="false">
      <c r="A2823" s="46" t="n">
        <v>44821</v>
      </c>
      <c r="B2823" s="41" t="n">
        <f aca="false">[2]Plan1!$C2818</f>
        <v>-1.46</v>
      </c>
      <c r="C2823" s="41" t="n">
        <f aca="false">$E$5 + B2823</f>
        <v>779.54</v>
      </c>
      <c r="D2823" s="47" t="n">
        <f aca="false">IF(C2823&gt;$E$5,$E$2+$E$1,(IF(C2823&gt;764.99,C2823^3*3486.59308-C2823^2*7860012.00812+C2823*5908819377.96283-1481278321001.59,IF(C2823&gt;752.99,C2823^3*3588.471445-C2823^2*8028757.56264+C2823*5988077680.84934-1488767378546.26,C2823^3*899.851852-C2823^2*1969009.674601+C2823*1435480406.01138-348666163343.76))))-$E$1</f>
        <v>132781497.54126</v>
      </c>
      <c r="E2823" s="47" t="n">
        <f aca="false">D2823*100/$E$2</f>
        <v>89.1276360060971</v>
      </c>
      <c r="G2823" s="41" t="n">
        <f aca="false">[3]Plan1!$C2818</f>
        <v>-0.88</v>
      </c>
      <c r="H2823" s="41" t="n">
        <f aca="false">$J$5 + G2823</f>
        <v>759.12</v>
      </c>
      <c r="I2823" s="47" t="n">
        <f aca="false">IF(H2823&gt;$J$5,$J$2+$J$1,(IF(H2823&gt;739.99,H2823^3*2498.244218-H2823^2*5471052.355142+H2823*3994605728.77515-972400879260.135,H2823^3*1396.138889-H2823^2*3002770.071427+H2823*2152080038.43115-513963640099.415)))-$J$1</f>
        <v>81458859.9152832</v>
      </c>
      <c r="J2823" s="47" t="n">
        <f aca="false">I2823*100/$J$2</f>
        <v>92.6274649136187</v>
      </c>
      <c r="L2823" s="41" t="n">
        <f aca="false">[4]Plan1!$C2818</f>
        <v>-4.08</v>
      </c>
      <c r="M2823" s="41" t="n">
        <f aca="false">$O$5 + L2823</f>
        <v>834.7</v>
      </c>
      <c r="N2823" s="47" t="n">
        <f aca="false">IF(M2823&gt;$O$5,$O$2+$O$1,(M2823^3*3270.5936-M2823^2*8015778.389801+M2823*6549018422.82398-1783686174686.87))-$O$1</f>
        <v>21351675.6767578</v>
      </c>
      <c r="O2823" s="41" t="n">
        <f aca="false">N2823*100/$O$2</f>
        <v>54.6262117684453</v>
      </c>
      <c r="R2823" s="47" t="n">
        <f aca="false">SUM(D2823,I2823,N2823)</f>
        <v>235592033.133301</v>
      </c>
      <c r="S2823" s="41" t="n">
        <f aca="false">R2823*100/$R$2</f>
        <v>85.3568475857229</v>
      </c>
      <c r="U2823" s="41" t="n">
        <f aca="false">[1]Plan1!$B2818</f>
        <v>13.94</v>
      </c>
    </row>
    <row r="2824" customFormat="false" ht="15" hidden="false" customHeight="false" outlineLevel="0" collapsed="false">
      <c r="A2824" s="46" t="n">
        <v>44822</v>
      </c>
      <c r="B2824" s="41" t="n">
        <f aca="false">[2]Plan1!$C2819</f>
        <v>-1.5</v>
      </c>
      <c r="C2824" s="41" t="n">
        <f aca="false">$E$5 + B2824</f>
        <v>779.5</v>
      </c>
      <c r="D2824" s="47" t="n">
        <f aca="false">IF(C2824&gt;$E$5,$E$2+$E$1,(IF(C2824&gt;764.99,C2824^3*3486.59308-C2824^2*7860012.00812+C2824*5908819377.96283-1481278321001.59,IF(C2824&gt;752.99,C2824^3*3588.471445-C2824^2*8028757.56264+C2824*5988077680.84934-1488767378546.26,C2824^3*899.851852-C2824^2*1969009.674601+C2824*1435480406.01138-348666163343.76))))-$E$1</f>
        <v>132355654.537842</v>
      </c>
      <c r="E2824" s="47" t="n">
        <f aca="false">D2824*100/$E$2</f>
        <v>88.841795125348</v>
      </c>
      <c r="G2824" s="41" t="n">
        <f aca="false">[3]Plan1!$C2819</f>
        <v>-0.9</v>
      </c>
      <c r="H2824" s="41" t="n">
        <f aca="false">$J$5 + G2824</f>
        <v>759.1</v>
      </c>
      <c r="I2824" s="47" t="n">
        <f aca="false">IF(H2824&gt;$J$5,$J$2+$J$1,(IF(H2824&gt;739.99,H2824^3*2498.244218-H2824^2*5471052.355142+H2824*3994605728.77515-972400879260.135,H2824^3*1396.138889-H2824^2*3002770.071427+H2824*2152080038.43115-513963640099.415)))-$J$1</f>
        <v>81315474.6027832</v>
      </c>
      <c r="J2824" s="47" t="n">
        <f aca="false">I2824*100/$J$2</f>
        <v>92.4644204269105</v>
      </c>
      <c r="L2824" s="41" t="n">
        <f aca="false">[4]Plan1!$C2819</f>
        <v>-4.11</v>
      </c>
      <c r="M2824" s="41" t="n">
        <f aca="false">$O$5 + L2824</f>
        <v>834.67</v>
      </c>
      <c r="N2824" s="47" t="n">
        <f aca="false">IF(M2824&gt;$O$5,$O$2+$O$1,(M2824^3*3270.5936-M2824^2*8015778.389801+M2824*6549018422.82398-1783686174686.87))-$O$1</f>
        <v>21244371.4506836</v>
      </c>
      <c r="O2824" s="41" t="n">
        <f aca="false">N2824*100/$O$2</f>
        <v>54.3516842107061</v>
      </c>
      <c r="R2824" s="47" t="n">
        <f aca="false">SUM(D2824,I2824,N2824)</f>
        <v>234915500.591309</v>
      </c>
      <c r="S2824" s="41" t="n">
        <f aca="false">R2824*100/$R$2</f>
        <v>85.111734521815</v>
      </c>
      <c r="U2824" s="41" t="n">
        <f aca="false">[1]Plan1!$B2819</f>
        <v>15.59</v>
      </c>
    </row>
    <row r="2825" customFormat="false" ht="15" hidden="false" customHeight="false" outlineLevel="0" collapsed="false">
      <c r="A2825" s="46" t="n">
        <v>44823</v>
      </c>
      <c r="B2825" s="41" t="n">
        <f aca="false">[2]Plan1!$C2820</f>
        <v>-1.52</v>
      </c>
      <c r="C2825" s="41" t="n">
        <f aca="false">$E$5 + B2825</f>
        <v>779.48</v>
      </c>
      <c r="D2825" s="47" t="n">
        <f aca="false">IF(C2825&gt;$E$5,$E$2+$E$1,(IF(C2825&gt;764.99,C2825^3*3486.59308-C2825^2*7860012.00812+C2825*5908819377.96283-1481278321001.59,IF(C2825&gt;752.99,C2825^3*3588.471445-C2825^2*8028757.56264+C2825*5988077680.84934-1488767378546.26,C2825^3*899.851852-C2825^2*1969009.674601+C2825*1435480406.01138-348666163343.76))))-$E$1</f>
        <v>132143085.184326</v>
      </c>
      <c r="E2825" s="47" t="n">
        <f aca="false">D2825*100/$E$2</f>
        <v>88.699111059292</v>
      </c>
      <c r="G2825" s="41" t="n">
        <f aca="false">[3]Plan1!$C2820</f>
        <v>-0.92</v>
      </c>
      <c r="H2825" s="41" t="n">
        <f aca="false">$J$5 + G2825</f>
        <v>759.08</v>
      </c>
      <c r="I2825" s="47" t="n">
        <f aca="false">IF(H2825&gt;$J$5,$J$2+$J$1,(IF(H2825&gt;739.99,H2825^3*2498.244218-H2825^2*5471052.355142+H2825*3994605728.77515-972400879260.135,H2825^3*1396.138889-H2825^2*3002770.071427+H2825*2152080038.43115-513963640099.415)))-$J$1</f>
        <v>81172263.8508301</v>
      </c>
      <c r="J2825" s="47" t="n">
        <f aca="false">I2825*100/$J$2</f>
        <v>92.3015744342758</v>
      </c>
      <c r="L2825" s="41" t="n">
        <f aca="false">[4]Plan1!$C2820</f>
        <v>-4.14</v>
      </c>
      <c r="M2825" s="41" t="n">
        <f aca="false">$O$5 + L2825</f>
        <v>834.64</v>
      </c>
      <c r="N2825" s="47" t="n">
        <f aca="false">IF(M2825&gt;$O$5,$O$2+$O$1,(M2825^3*3270.5936-M2825^2*8015778.389801+M2825*6549018422.82398-1783686174686.87))-$O$1</f>
        <v>21137380.1005859</v>
      </c>
      <c r="O2825" s="41" t="n">
        <f aca="false">N2825*100/$O$2</f>
        <v>54.0779571161068</v>
      </c>
      <c r="R2825" s="47" t="n">
        <f aca="false">SUM(D2825,I2825,N2825)</f>
        <v>234452729.135742</v>
      </c>
      <c r="S2825" s="41" t="n">
        <f aca="false">R2825*100/$R$2</f>
        <v>84.9440687817029</v>
      </c>
      <c r="U2825" s="41" t="n">
        <f aca="false">[1]Plan1!$B2820</f>
        <v>13.71</v>
      </c>
    </row>
    <row r="2826" customFormat="false" ht="15" hidden="false" customHeight="false" outlineLevel="0" collapsed="false">
      <c r="A2826" s="46" t="n">
        <v>44824</v>
      </c>
      <c r="B2826" s="41" t="n">
        <f aca="false">[2]Plan1!$C2821</f>
        <v>-1.55</v>
      </c>
      <c r="C2826" s="41" t="n">
        <f aca="false">$E$5 + B2826</f>
        <v>779.45</v>
      </c>
      <c r="D2826" s="47" t="n">
        <f aca="false">IF(C2826&gt;$E$5,$E$2+$E$1,(IF(C2826&gt;764.99,C2826^3*3486.59308-C2826^2*7860012.00812+C2826*5908819377.96283-1481278321001.59,IF(C2826&gt;752.99,C2826^3*3588.471445-C2826^2*8028757.56264+C2826*5988077680.84934-1488767378546.26,C2826^3*899.851852-C2826^2*1969009.674601+C2826*1435480406.01138-348666163343.76))))-$E$1</f>
        <v>131824670.864014</v>
      </c>
      <c r="E2826" s="47" t="n">
        <f aca="false">D2826*100/$E$2</f>
        <v>88.4853801090809</v>
      </c>
      <c r="G2826" s="41" t="n">
        <f aca="false">[3]Plan1!$C2821</f>
        <v>-0.94</v>
      </c>
      <c r="H2826" s="41" t="n">
        <f aca="false">$J$5 + G2826</f>
        <v>759.06</v>
      </c>
      <c r="I2826" s="47" t="n">
        <f aca="false">IF(H2826&gt;$J$5,$J$2+$J$1,(IF(H2826&gt;739.99,H2826^3*2498.244218-H2826^2*5471052.355142+H2826*3994605728.77515-972400879260.135,H2826^3*1396.138889-H2826^2*3002770.071427+H2826*2152080038.43115-513963640099.415)))-$J$1</f>
        <v>81029227.5371094</v>
      </c>
      <c r="J2826" s="47" t="n">
        <f aca="false">I2826*100/$J$2</f>
        <v>92.1389267966301</v>
      </c>
      <c r="L2826" s="41" t="n">
        <f aca="false">[4]Plan1!$C2821</f>
        <v>-4.17</v>
      </c>
      <c r="M2826" s="41" t="n">
        <f aca="false">$O$5 + L2826</f>
        <v>834.61</v>
      </c>
      <c r="N2826" s="47" t="n">
        <f aca="false">IF(M2826&gt;$O$5,$O$2+$O$1,(M2826^3*3270.5936-M2826^2*8015778.389801+M2826*6549018422.82398-1783686174686.87))-$O$1</f>
        <v>21030701.0996094</v>
      </c>
      <c r="O2826" s="41" t="n">
        <f aca="false">N2826*100/$O$2</f>
        <v>53.8050291367382</v>
      </c>
      <c r="R2826" s="47" t="n">
        <f aca="false">SUM(D2826,I2826,N2826)</f>
        <v>233884599.500732</v>
      </c>
      <c r="S2826" s="41" t="n">
        <f aca="false">R2826*100/$R$2</f>
        <v>84.7382309440667</v>
      </c>
      <c r="U2826" s="41" t="n">
        <f aca="false">[1]Plan1!$B2821</f>
        <v>13.24</v>
      </c>
    </row>
    <row r="2827" customFormat="false" ht="15" hidden="false" customHeight="false" outlineLevel="0" collapsed="false">
      <c r="A2827" s="46" t="n">
        <v>44825</v>
      </c>
      <c r="B2827" s="41" t="n">
        <f aca="false">[2]Plan1!$C2822</f>
        <v>-1.57</v>
      </c>
      <c r="C2827" s="41" t="n">
        <f aca="false">$E$5 + B2827</f>
        <v>779.43</v>
      </c>
      <c r="D2827" s="47" t="n">
        <f aca="false">IF(C2827&gt;$E$5,$E$2+$E$1,(IF(C2827&gt;764.99,C2827^3*3486.59308-C2827^2*7860012.00812+C2827*5908819377.96283-1481278321001.59,IF(C2827&gt;752.99,C2827^3*3588.471445-C2827^2*8028757.56264+C2827*5988077680.84934-1488767378546.26,C2827^3*899.851852-C2827^2*1969009.674601+C2827*1435480406.01138-348666163343.76))))-$E$1</f>
        <v>131612687.549561</v>
      </c>
      <c r="E2827" s="47" t="n">
        <f aca="false">D2827*100/$E$2</f>
        <v>88.3430894131647</v>
      </c>
      <c r="G2827" s="41" t="n">
        <f aca="false">[3]Plan1!$C2822</f>
        <v>-0.96</v>
      </c>
      <c r="H2827" s="41" t="n">
        <f aca="false">$J$5 + G2827</f>
        <v>759.04</v>
      </c>
      <c r="I2827" s="47" t="n">
        <f aca="false">IF(H2827&gt;$J$5,$J$2+$J$1,(IF(H2827&gt;739.99,H2827^3*2498.244218-H2827^2*5471052.355142+H2827*3994605728.77515-972400879260.135,H2827^3*1396.138889-H2827^2*3002770.071427+H2827*2152080038.43115-513963640099.415)))-$J$1</f>
        <v>80886365.5441895</v>
      </c>
      <c r="J2827" s="47" t="n">
        <f aca="false">I2827*100/$J$2</f>
        <v>91.9764773804408</v>
      </c>
      <c r="L2827" s="41" t="n">
        <f aca="false">[4]Plan1!$C2822</f>
        <v>-4.19</v>
      </c>
      <c r="M2827" s="41" t="n">
        <f aca="false">$O$5 + L2827</f>
        <v>834.59</v>
      </c>
      <c r="N2827" s="47" t="n">
        <f aca="false">IF(M2827&gt;$O$5,$O$2+$O$1,(M2827^3*3270.5936-M2827^2*8015778.389801+M2827*6549018422.82398-1783686174686.87))-$O$1</f>
        <v>20959755.0297852</v>
      </c>
      <c r="O2827" s="41" t="n">
        <f aca="false">N2827*100/$O$2</f>
        <v>53.6235204302072</v>
      </c>
      <c r="R2827" s="47" t="n">
        <f aca="false">SUM(D2827,I2827,N2827)</f>
        <v>233458808.123535</v>
      </c>
      <c r="S2827" s="41" t="n">
        <f aca="false">R2827*100/$R$2</f>
        <v>84.5839633773609</v>
      </c>
      <c r="U2827" s="41" t="n">
        <f aca="false">[1]Plan1!$B2822</f>
        <v>13.47</v>
      </c>
    </row>
    <row r="2828" customFormat="false" ht="15" hidden="false" customHeight="false" outlineLevel="0" collapsed="false">
      <c r="A2828" s="46" t="n">
        <v>44826</v>
      </c>
      <c r="B2828" s="41" t="n">
        <f aca="false">[2]Plan1!$C2823</f>
        <v>-1.6</v>
      </c>
      <c r="C2828" s="41" t="n">
        <f aca="false">$E$5 + B2828</f>
        <v>779.4</v>
      </c>
      <c r="D2828" s="47" t="n">
        <f aca="false">IF(C2828&gt;$E$5,$E$2+$E$1,(IF(C2828&gt;764.99,C2828^3*3486.59308-C2828^2*7860012.00812+C2828*5908819377.96283-1481278321001.59,IF(C2828&gt;752.99,C2828^3*3588.471445-C2828^2*8028757.56264+C2828*5988077680.84934-1488767378546.26,C2828^3*899.851852-C2828^2*1969009.674601+C2828*1435480406.01138-348666163343.76))))-$E$1</f>
        <v>131295151.505615</v>
      </c>
      <c r="E2828" s="47" t="n">
        <f aca="false">D2828*100/$E$2</f>
        <v>88.1299479931052</v>
      </c>
      <c r="G2828" s="41" t="n">
        <f aca="false">[3]Plan1!$C2823</f>
        <v>-0.97</v>
      </c>
      <c r="H2828" s="41" t="n">
        <f aca="false">$J$5 + G2828</f>
        <v>759.03</v>
      </c>
      <c r="I2828" s="47" t="n">
        <f aca="false">IF(H2828&gt;$J$5,$J$2+$J$1,(IF(H2828&gt;739.99,H2828^3*2498.244218-H2828^2*5471052.355142+H2828*3994605728.77515-972400879260.135,H2828^3*1396.138889-H2828^2*3002770.071427+H2828*2152080038.43115-513963640099.415)))-$J$1</f>
        <v>80814999.8793945</v>
      </c>
      <c r="J2828" s="47" t="n">
        <f aca="false">I2828*100/$J$2</f>
        <v>91.89532696146</v>
      </c>
      <c r="L2828" s="41" t="n">
        <f aca="false">[4]Plan1!$C2823</f>
        <v>-4.2</v>
      </c>
      <c r="M2828" s="41" t="n">
        <f aca="false">$O$5 + L2828</f>
        <v>834.58</v>
      </c>
      <c r="N2828" s="47" t="n">
        <f aca="false">IF(M2828&gt;$O$5,$O$2+$O$1,(M2828^3*3270.5936-M2828^2*8015778.389801+M2828*6549018422.82398-1783686174686.87))-$O$1</f>
        <v>20924333.9160156</v>
      </c>
      <c r="O2828" s="41" t="n">
        <f aca="false">N2828*100/$O$2</f>
        <v>53.5328989121989</v>
      </c>
      <c r="R2828" s="47" t="n">
        <f aca="false">SUM(D2828,I2828,N2828)</f>
        <v>233034485.301025</v>
      </c>
      <c r="S2828" s="41" t="n">
        <f aca="false">R2828*100/$R$2</f>
        <v>84.4302278795752</v>
      </c>
      <c r="U2828" s="41" t="n">
        <f aca="false">[1]Plan1!$B2823</f>
        <v>15.11</v>
      </c>
    </row>
    <row r="2829" customFormat="false" ht="15" hidden="false" customHeight="false" outlineLevel="0" collapsed="false">
      <c r="A2829" s="46" t="n">
        <v>44827</v>
      </c>
      <c r="B2829" s="41" t="n">
        <f aca="false">[2]Plan1!$C2824</f>
        <v>-1.61</v>
      </c>
      <c r="C2829" s="41" t="n">
        <f aca="false">$E$5 + B2829</f>
        <v>779.39</v>
      </c>
      <c r="D2829" s="47" t="n">
        <f aca="false">IF(C2829&gt;$E$5,$E$2+$E$1,(IF(C2829&gt;764.99,C2829^3*3486.59308-C2829^2*7860012.00812+C2829*5908819377.96283-1481278321001.59,IF(C2829&gt;752.99,C2829^3*3588.471445-C2829^2*8028757.56264+C2829*5988077680.84934-1488767378546.26,C2829^3*899.851852-C2829^2*1969009.674601+C2829*1435480406.01138-348666163343.76))))-$E$1</f>
        <v>131189423.12085</v>
      </c>
      <c r="E2829" s="47" t="n">
        <f aca="false">D2829*100/$E$2</f>
        <v>88.0589793629316</v>
      </c>
      <c r="G2829" s="41" t="n">
        <f aca="false">[3]Plan1!$C2824</f>
        <v>-0.98</v>
      </c>
      <c r="H2829" s="41" t="n">
        <f aca="false">$J$5 + G2829</f>
        <v>759.02</v>
      </c>
      <c r="I2829" s="47" t="n">
        <f aca="false">IF(H2829&gt;$J$5,$J$2+$J$1,(IF(H2829&gt;739.99,H2829^3*2498.244218-H2829^2*5471052.355142+H2829*3994605728.77515-972400879260.135,H2829^3*1396.138889-H2829^2*3002770.071427+H2829*2152080038.43115-513963640099.415)))-$J$1</f>
        <v>80743677.7497559</v>
      </c>
      <c r="J2829" s="47" t="n">
        <f aca="false">I2829*100/$J$2</f>
        <v>91.8142260466234</v>
      </c>
      <c r="L2829" s="41" t="n">
        <f aca="false">[4]Plan1!$C2824</f>
        <v>-4.22</v>
      </c>
      <c r="M2829" s="41" t="n">
        <f aca="false">$O$5 + L2829</f>
        <v>834.56</v>
      </c>
      <c r="N2829" s="47" t="n">
        <f aca="false">IF(M2829&gt;$O$5,$O$2+$O$1,(M2829^3*3270.5936-M2829^2*8015778.389801+M2829*6549018422.82398-1783686174686.87))-$O$1</f>
        <v>20853595.4296875</v>
      </c>
      <c r="O2829" s="41" t="n">
        <f aca="false">N2829*100/$O$2</f>
        <v>53.351921288108</v>
      </c>
      <c r="R2829" s="47" t="n">
        <f aca="false">SUM(D2829,I2829,N2829)</f>
        <v>232786696.300293</v>
      </c>
      <c r="S2829" s="41" t="n">
        <f aca="false">R2829*100/$R$2</f>
        <v>84.3404519746448</v>
      </c>
      <c r="U2829" s="41" t="n">
        <f aca="false">[1]Plan1!$B2824</f>
        <v>16.07</v>
      </c>
    </row>
    <row r="2830" customFormat="false" ht="15" hidden="false" customHeight="false" outlineLevel="0" collapsed="false">
      <c r="A2830" s="46" t="n">
        <v>44828</v>
      </c>
      <c r="B2830" s="41" t="n">
        <f aca="false">[2]Plan1!$C2825</f>
        <v>-1.64</v>
      </c>
      <c r="C2830" s="41" t="n">
        <f aca="false">$E$5 + B2830</f>
        <v>779.36</v>
      </c>
      <c r="D2830" s="47" t="n">
        <f aca="false">IF(C2830&gt;$E$5,$E$2+$E$1,(IF(C2830&gt;764.99,C2830^3*3486.59308-C2830^2*7860012.00812+C2830*5908819377.96283-1481278321001.59,IF(C2830&gt;752.99,C2830^3*3588.471445-C2830^2*8028757.56264+C2830*5988077680.84934-1488767378546.26,C2830^3*899.851852-C2830^2*1969009.674601+C2830*1435480406.01138-348666163343.76))))-$E$1</f>
        <v>130872588.568115</v>
      </c>
      <c r="E2830" s="47" t="n">
        <f aca="false">D2830*100/$E$2</f>
        <v>87.846308808576</v>
      </c>
      <c r="G2830" s="41" t="n">
        <f aca="false">[3]Plan1!$C2825</f>
        <v>-0.99</v>
      </c>
      <c r="H2830" s="41" t="n">
        <f aca="false">$J$5 + G2830</f>
        <v>759.01</v>
      </c>
      <c r="I2830" s="47" t="n">
        <f aca="false">IF(H2830&gt;$J$5,$J$2+$J$1,(IF(H2830&gt;739.99,H2830^3*2498.244218-H2830^2*5471052.355142+H2830*3994605728.77515-972400879260.135,H2830^3*1396.138889-H2830^2*3002770.071427+H2830*2152080038.43115-513963640099.415)))-$J$1</f>
        <v>80672399.1398926</v>
      </c>
      <c r="J2830" s="47" t="n">
        <f aca="false">I2830*100/$J$2</f>
        <v>91.7331746184415</v>
      </c>
      <c r="L2830" s="41" t="n">
        <f aca="false">[4]Plan1!$C2825</f>
        <v>-4.24</v>
      </c>
      <c r="M2830" s="41" t="n">
        <f aca="false">$O$5 + L2830</f>
        <v>834.54</v>
      </c>
      <c r="N2830" s="47" t="n">
        <f aca="false">IF(M2830&gt;$O$5,$O$2+$O$1,(M2830^3*3270.5936-M2830^2*8015778.389801+M2830*6549018422.82398-1783686174686.87))-$O$1</f>
        <v>20782995.137207</v>
      </c>
      <c r="O2830" s="41" t="n">
        <f aca="false">N2830*100/$O$2</f>
        <v>53.1712972197052</v>
      </c>
      <c r="R2830" s="47" t="n">
        <f aca="false">SUM(D2830,I2830,N2830)</f>
        <v>232327982.845215</v>
      </c>
      <c r="S2830" s="41" t="n">
        <f aca="false">R2830*100/$R$2</f>
        <v>84.1742564800439</v>
      </c>
      <c r="U2830" s="41" t="n">
        <f aca="false">[1]Plan1!$B2825</f>
        <v>15.11</v>
      </c>
    </row>
    <row r="2831" customFormat="false" ht="15" hidden="false" customHeight="false" outlineLevel="0" collapsed="false">
      <c r="A2831" s="46" t="n">
        <v>44829</v>
      </c>
      <c r="B2831" s="41" t="n">
        <f aca="false">[2]Plan1!$C2826</f>
        <v>-1.66</v>
      </c>
      <c r="C2831" s="41" t="n">
        <f aca="false">$E$5 + B2831</f>
        <v>779.34</v>
      </c>
      <c r="D2831" s="47" t="n">
        <f aca="false">IF(C2831&gt;$E$5,$E$2+$E$1,(IF(C2831&gt;764.99,C2831^3*3486.59308-C2831^2*7860012.00812+C2831*5908819377.96283-1481278321001.59,IF(C2831&gt;752.99,C2831^3*3588.471445-C2831^2*8028757.56264+C2831*5988077680.84934-1488767378546.26,C2831^3*899.851852-C2831^2*1969009.674601+C2831*1435480406.01138-348666163343.76))))-$E$1</f>
        <v>130661657.487061</v>
      </c>
      <c r="E2831" s="47" t="n">
        <f aca="false">D2831*100/$E$2</f>
        <v>87.7047244089214</v>
      </c>
      <c r="G2831" s="41" t="n">
        <f aca="false">[3]Plan1!$C2826</f>
        <v>-1.01</v>
      </c>
      <c r="H2831" s="41" t="n">
        <f aca="false">$J$5 + G2831</f>
        <v>758.99</v>
      </c>
      <c r="I2831" s="47" t="n">
        <f aca="false">IF(H2831&gt;$J$5,$J$2+$J$1,(IF(H2831&gt;739.99,H2831^3*2498.244218-H2831^2*5471052.355142+H2831*3994605728.77515-972400879260.135,H2831^3*1396.138889-H2831^2*3002770.071427+H2831*2152080038.43115-513963640099.415)))-$J$1</f>
        <v>80529972.4206543</v>
      </c>
      <c r="J2831" s="47" t="n">
        <f aca="false">I2831*100/$J$2</f>
        <v>91.5712201551367</v>
      </c>
      <c r="L2831" s="41" t="n">
        <f aca="false">[4]Plan1!$C2826</f>
        <v>-4.28</v>
      </c>
      <c r="M2831" s="41" t="n">
        <f aca="false">$O$5 + L2831</f>
        <v>834.5</v>
      </c>
      <c r="N2831" s="47" t="n">
        <f aca="false">IF(M2831&gt;$O$5,$O$2+$O$1,(M2831^3*3270.5936-M2831^2*8015778.389801+M2831*6549018422.82398-1783686174686.87))-$O$1</f>
        <v>20642208.5029297</v>
      </c>
      <c r="O2831" s="41" t="n">
        <f aca="false">N2831*100/$O$2</f>
        <v>52.811108135971</v>
      </c>
      <c r="R2831" s="47" t="n">
        <f aca="false">SUM(D2831,I2831,N2831)</f>
        <v>231833838.410645</v>
      </c>
      <c r="S2831" s="41" t="n">
        <f aca="false">R2831*100/$R$2</f>
        <v>83.9952240627503</v>
      </c>
      <c r="U2831" s="41" t="n">
        <f aca="false">[1]Plan1!$B2826</f>
        <v>14.64</v>
      </c>
    </row>
    <row r="2832" customFormat="false" ht="15" hidden="false" customHeight="false" outlineLevel="0" collapsed="false">
      <c r="A2832" s="46" t="n">
        <v>44830</v>
      </c>
      <c r="B2832" s="41" t="n">
        <f aca="false">[2]Plan1!$C2827</f>
        <v>-1.69</v>
      </c>
      <c r="C2832" s="41" t="n">
        <f aca="false">$E$5 + B2832</f>
        <v>779.31</v>
      </c>
      <c r="D2832" s="47" t="n">
        <f aca="false">IF(C2832&gt;$E$5,$E$2+$E$1,(IF(C2832&gt;764.99,C2832^3*3486.59308-C2832^2*7860012.00812+C2832*5908819377.96283-1481278321001.59,IF(C2832&gt;752.99,C2832^3*3588.471445-C2832^2*8028757.56264+C2832*5988077680.84934-1488767378546.26,C2832^3*899.851852-C2832^2*1969009.674601+C2832*1435480406.01138-348666163343.76))))-$E$1</f>
        <v>130345698.384521</v>
      </c>
      <c r="E2832" s="47" t="n">
        <f aca="false">D2832*100/$E$2</f>
        <v>87.4926414876909</v>
      </c>
      <c r="G2832" s="41" t="n">
        <f aca="false">[3]Plan1!$C2827</f>
        <v>-1.03</v>
      </c>
      <c r="H2832" s="41" t="n">
        <f aca="false">$J$5 + G2832</f>
        <v>758.97</v>
      </c>
      <c r="I2832" s="47" t="n">
        <f aca="false">IF(H2832&gt;$J$5,$J$2+$J$1,(IF(H2832&gt;739.99,H2832^3*2498.244218-H2832^2*5471052.355142+H2832*3994605728.77515-972400879260.135,H2832^3*1396.138889-H2832^2*3002770.071427+H2832*2152080038.43115-513963640099.415)))-$J$1</f>
        <v>80387719.6010742</v>
      </c>
      <c r="J2832" s="47" t="n">
        <f aca="false">I2832*100/$J$2</f>
        <v>91.409463434404</v>
      </c>
      <c r="L2832" s="41" t="n">
        <f aca="false">[4]Plan1!$C2827</f>
        <v>-4.31</v>
      </c>
      <c r="M2832" s="41" t="n">
        <f aca="false">$O$5 + L2832</f>
        <v>834.47</v>
      </c>
      <c r="N2832" s="47" t="n">
        <f aca="false">IF(M2832&gt;$O$5,$O$2+$O$1,(M2832^3*3270.5936-M2832^2*8015778.389801+M2832*6549018422.82398-1783686174686.87))-$O$1</f>
        <v>20536980.1171875</v>
      </c>
      <c r="O2832" s="41" t="n">
        <f aca="false">N2832*100/$O$2</f>
        <v>52.5418914163736</v>
      </c>
      <c r="R2832" s="47" t="n">
        <f aca="false">SUM(D2832,I2832,N2832)</f>
        <v>231270398.102783</v>
      </c>
      <c r="S2832" s="41" t="n">
        <f aca="false">R2832*100/$R$2</f>
        <v>83.7910852052425</v>
      </c>
      <c r="U2832" s="41" t="n">
        <f aca="false">[1]Plan1!$B2827</f>
        <v>14.64</v>
      </c>
    </row>
    <row r="2833" customFormat="false" ht="15" hidden="false" customHeight="false" outlineLevel="0" collapsed="false">
      <c r="A2833" s="46" t="n">
        <v>44831</v>
      </c>
      <c r="B2833" s="41" t="n">
        <f aca="false">[2]Plan1!$C2828</f>
        <v>-1.71</v>
      </c>
      <c r="C2833" s="41" t="n">
        <f aca="false">$E$5 + B2833</f>
        <v>779.29</v>
      </c>
      <c r="D2833" s="47" t="n">
        <f aca="false">IF(C2833&gt;$E$5,$E$2+$E$1,(IF(C2833&gt;764.99,C2833^3*3486.59308-C2833^2*7860012.00812+C2833*5908819377.96283-1481278321001.59,IF(C2833&gt;752.99,C2833^3*3588.471445-C2833^2*8028757.56264+C2833*5988077680.84934-1488767378546.26,C2833^3*899.851852-C2833^2*1969009.674601+C2833*1435480406.01138-348666163343.76))))-$E$1</f>
        <v>130135350.415771</v>
      </c>
      <c r="E2833" s="47" t="n">
        <f aca="false">D2833*100/$E$2</f>
        <v>87.3514484936328</v>
      </c>
      <c r="G2833" s="41" t="n">
        <f aca="false">[3]Plan1!$C2828</f>
        <v>-1.05</v>
      </c>
      <c r="H2833" s="41" t="n">
        <f aca="false">$J$5 + G2833</f>
        <v>758.95</v>
      </c>
      <c r="I2833" s="47" t="n">
        <f aca="false">IF(H2833&gt;$J$5,$J$2+$J$1,(IF(H2833&gt;739.99,H2833^3*2498.244218-H2833^2*5471052.355142+H2833*3994605728.77515-972400879260.135,H2833^3*1396.138889-H2833^2*3002770.071427+H2833*2152080038.43115-513963640099.415)))-$J$1</f>
        <v>80245640.5612793</v>
      </c>
      <c r="J2833" s="47" t="n">
        <f aca="false">I2833*100/$J$2</f>
        <v>91.2479043199351</v>
      </c>
      <c r="L2833" s="41" t="n">
        <f aca="false">[4]Plan1!$C2828</f>
        <v>-4.33</v>
      </c>
      <c r="M2833" s="41" t="n">
        <f aca="false">$O$5 + L2833</f>
        <v>834.45</v>
      </c>
      <c r="N2833" s="47" t="n">
        <f aca="false">IF(M2833&gt;$O$5,$O$2+$O$1,(M2833^3*3270.5936-M2833^2*8015778.389801+M2833*6549018422.82398-1783686174686.87))-$O$1</f>
        <v>20466999.7514648</v>
      </c>
      <c r="O2833" s="41" t="n">
        <f aca="false">N2833*100/$O$2</f>
        <v>52.3628533710478</v>
      </c>
      <c r="R2833" s="47" t="n">
        <f aca="false">SUM(D2833,I2833,N2833)</f>
        <v>230847990.728516</v>
      </c>
      <c r="S2833" s="41" t="n">
        <f aca="false">R2833*100/$R$2</f>
        <v>83.6380436894284</v>
      </c>
      <c r="U2833" s="41" t="n">
        <f aca="false">[1]Plan1!$B2828</f>
        <v>14.17</v>
      </c>
    </row>
    <row r="2834" customFormat="false" ht="15" hidden="false" customHeight="false" outlineLevel="0" collapsed="false">
      <c r="A2834" s="46" t="n">
        <v>44832</v>
      </c>
      <c r="B2834" s="41" t="n">
        <f aca="false">[2]Plan1!$C2829</f>
        <v>-1.71</v>
      </c>
      <c r="C2834" s="41" t="n">
        <f aca="false">$E$5 + B2834</f>
        <v>779.29</v>
      </c>
      <c r="D2834" s="47" t="n">
        <f aca="false">IF(C2834&gt;$E$5,$E$2+$E$1,(IF(C2834&gt;764.99,C2834^3*3486.59308-C2834^2*7860012.00812+C2834*5908819377.96283-1481278321001.59,IF(C2834&gt;752.99,C2834^3*3588.471445-C2834^2*8028757.56264+C2834*5988077680.84934-1488767378546.26,C2834^3*899.851852-C2834^2*1969009.674601+C2834*1435480406.01138-348666163343.76))))-$E$1</f>
        <v>130135350.415771</v>
      </c>
      <c r="E2834" s="47" t="n">
        <f aca="false">D2834*100/$E$2</f>
        <v>87.3514484936328</v>
      </c>
      <c r="G2834" s="41" t="n">
        <f aca="false">[3]Plan1!$C2829</f>
        <v>-1.05</v>
      </c>
      <c r="H2834" s="41" t="n">
        <f aca="false">$J$5 + G2834</f>
        <v>758.95</v>
      </c>
      <c r="I2834" s="47" t="n">
        <f aca="false">IF(H2834&gt;$J$5,$J$2+$J$1,(IF(H2834&gt;739.99,H2834^3*2498.244218-H2834^2*5471052.355142+H2834*3994605728.77515-972400879260.135,H2834^3*1396.138889-H2834^2*3002770.071427+H2834*2152080038.43115-513963640099.415)))-$J$1</f>
        <v>80245640.5612793</v>
      </c>
      <c r="J2834" s="47" t="n">
        <f aca="false">I2834*100/$J$2</f>
        <v>91.2479043199351</v>
      </c>
      <c r="L2834" s="41" t="n">
        <f aca="false">[4]Plan1!$C2829</f>
        <v>-4.32</v>
      </c>
      <c r="M2834" s="41" t="n">
        <f aca="false">$O$5 + L2834</f>
        <v>834.46</v>
      </c>
      <c r="N2834" s="47" t="n">
        <f aca="false">IF(M2834&gt;$O$5,$O$2+$O$1,(M2834^3*3270.5936-M2834^2*8015778.389801+M2834*6549018422.82398-1783686174686.87))-$O$1</f>
        <v>20501972.7587891</v>
      </c>
      <c r="O2834" s="41" t="n">
        <f aca="false">N2834*100/$O$2</f>
        <v>52.4523284517484</v>
      </c>
      <c r="R2834" s="47" t="n">
        <f aca="false">SUM(D2834,I2834,N2834)</f>
        <v>230882963.73584</v>
      </c>
      <c r="S2834" s="41" t="n">
        <f aca="false">R2834*100/$R$2</f>
        <v>83.6507146852006</v>
      </c>
      <c r="U2834" s="41" t="n">
        <f aca="false">[1]Plan1!$B2829</f>
        <v>17.77</v>
      </c>
    </row>
    <row r="2835" customFormat="false" ht="15" hidden="false" customHeight="false" outlineLevel="0" collapsed="false">
      <c r="A2835" s="46" t="n">
        <v>44833</v>
      </c>
      <c r="B2835" s="41" t="n">
        <f aca="false">[2]Plan1!$C2830</f>
        <v>-1.72</v>
      </c>
      <c r="C2835" s="41" t="n">
        <f aca="false">$E$5 + B2835</f>
        <v>779.28</v>
      </c>
      <c r="D2835" s="47" t="n">
        <f aca="false">IF(C2835&gt;$E$5,$E$2+$E$1,(IF(C2835&gt;764.99,C2835^3*3486.59308-C2835^2*7860012.00812+C2835*5908819377.96283-1481278321001.59,IF(C2835&gt;752.99,C2835^3*3588.471445-C2835^2*8028757.56264+C2835*5988077680.84934-1488767378546.26,C2835^3*899.851852-C2835^2*1969009.674601+C2835*1435480406.01138-348666163343.76))))-$E$1</f>
        <v>130030263.798584</v>
      </c>
      <c r="E2835" s="47" t="n">
        <f aca="false">D2835*100/$E$2</f>
        <v>87.2809106405491</v>
      </c>
      <c r="G2835" s="41" t="n">
        <f aca="false">[3]Plan1!$C2830</f>
        <v>-1.05</v>
      </c>
      <c r="H2835" s="41" t="n">
        <f aca="false">$J$5 + G2835</f>
        <v>758.95</v>
      </c>
      <c r="I2835" s="47" t="n">
        <f aca="false">IF(H2835&gt;$J$5,$J$2+$J$1,(IF(H2835&gt;739.99,H2835^3*2498.244218-H2835^2*5471052.355142+H2835*3994605728.77515-972400879260.135,H2835^3*1396.138889-H2835^2*3002770.071427+H2835*2152080038.43115-513963640099.415)))-$J$1</f>
        <v>80245640.5612793</v>
      </c>
      <c r="J2835" s="47" t="n">
        <f aca="false">I2835*100/$J$2</f>
        <v>91.2479043199351</v>
      </c>
      <c r="L2835" s="41" t="n">
        <f aca="false">[4]Plan1!$C2830</f>
        <v>-4.33</v>
      </c>
      <c r="M2835" s="41" t="n">
        <f aca="false">$O$5 + L2835</f>
        <v>834.45</v>
      </c>
      <c r="N2835" s="47" t="n">
        <f aca="false">IF(M2835&gt;$O$5,$O$2+$O$1,(M2835^3*3270.5936-M2835^2*8015778.389801+M2835*6549018422.82398-1783686174686.87))-$O$1</f>
        <v>20466999.7514648</v>
      </c>
      <c r="O2835" s="41" t="n">
        <f aca="false">N2835*100/$O$2</f>
        <v>52.3628533710478</v>
      </c>
      <c r="R2835" s="47" t="n">
        <f aca="false">SUM(D2835,I2835,N2835)</f>
        <v>230742904.111328</v>
      </c>
      <c r="S2835" s="41" t="n">
        <f aca="false">R2835*100/$R$2</f>
        <v>83.5999699810467</v>
      </c>
      <c r="U2835" s="41" t="n">
        <f aca="false">[1]Plan1!$B2830</f>
        <v>16.31</v>
      </c>
    </row>
    <row r="2836" customFormat="false" ht="15" hidden="false" customHeight="false" outlineLevel="0" collapsed="false">
      <c r="A2836" s="46" t="n">
        <v>44834</v>
      </c>
      <c r="B2836" s="41" t="n">
        <f aca="false">[2]Plan1!$C2831</f>
        <v>-1.73</v>
      </c>
      <c r="C2836" s="41" t="n">
        <f aca="false">$E$5 + B2836</f>
        <v>779.27</v>
      </c>
      <c r="D2836" s="47" t="n">
        <f aca="false">IF(C2836&gt;$E$5,$E$2+$E$1,(IF(C2836&gt;764.99,C2836^3*3486.59308-C2836^2*7860012.00812+C2836*5908819377.96283-1481278321001.59,IF(C2836&gt;752.99,C2836^3*3588.471445-C2836^2*8028757.56264+C2836*5988077680.84934-1488767378546.26,C2836^3*899.851852-C2836^2*1969009.674601+C2836*1435480406.01138-348666163343.76))))-$E$1</f>
        <v>129925235.398682</v>
      </c>
      <c r="E2836" s="47" t="n">
        <f aca="false">D2836*100/$E$2</f>
        <v>87.2104118649656</v>
      </c>
      <c r="G2836" s="41" t="n">
        <f aca="false">[3]Plan1!$C2831</f>
        <v>-1.06</v>
      </c>
      <c r="H2836" s="41" t="n">
        <f aca="false">$J$5 + G2836</f>
        <v>758.94</v>
      </c>
      <c r="I2836" s="47" t="n">
        <f aca="false">IF(H2836&gt;$J$5,$J$2+$J$1,(IF(H2836&gt;739.99,H2836^3*2498.244218-H2836^2*5471052.355142+H2836*3994605728.77515-972400879260.135,H2836^3*1396.138889-H2836^2*3002770.071427+H2836*2152080038.43115-513963640099.415)))-$J$1</f>
        <v>80174666.1713867</v>
      </c>
      <c r="J2836" s="47" t="n">
        <f aca="false">I2836*100/$J$2</f>
        <v>91.1671988225051</v>
      </c>
      <c r="L2836" s="41" t="n">
        <f aca="false">[4]Plan1!$C2831</f>
        <v>-4.35</v>
      </c>
      <c r="M2836" s="41" t="n">
        <f aca="false">$O$5 + L2836</f>
        <v>834.43</v>
      </c>
      <c r="N2836" s="47" t="n">
        <f aca="false">IF(M2836&gt;$O$5,$O$2+$O$1,(M2836^3*3270.5936-M2836^2*8015778.389801+M2836*6549018422.82398-1783686174686.87))-$O$1</f>
        <v>20397156.7148438</v>
      </c>
      <c r="O2836" s="41" t="n">
        <f aca="false">N2836*100/$O$2</f>
        <v>52.1841666690402</v>
      </c>
      <c r="R2836" s="47" t="n">
        <f aca="false">SUM(D2836,I2836,N2836)</f>
        <v>230497058.284912</v>
      </c>
      <c r="S2836" s="41" t="n">
        <f aca="false">R2836*100/$R$2</f>
        <v>83.5108981034629</v>
      </c>
      <c r="U2836" s="41" t="n">
        <f aca="false">[1]Plan1!$B2831</f>
        <v>15.59</v>
      </c>
    </row>
    <row r="2837" customFormat="false" ht="15" hidden="false" customHeight="false" outlineLevel="0" collapsed="false">
      <c r="A2837" s="46" t="n">
        <v>44835</v>
      </c>
      <c r="B2837" s="41" t="n">
        <f aca="false">[2]Plan1!$C2832</f>
        <v>-1.76</v>
      </c>
      <c r="C2837" s="41" t="n">
        <f aca="false">$E$5 + B2837</f>
        <v>779.24</v>
      </c>
      <c r="D2837" s="47" t="n">
        <f aca="false">IF(C2837&gt;$E$5,$E$2+$E$1,(IF(C2837&gt;764.99,C2837^3*3486.59308-C2837^2*7860012.00812+C2837*5908819377.96283-1481278321001.59,IF(C2837&gt;752.99,C2837^3*3588.471445-C2837^2*8028757.56264+C2837*5988077680.84934-1488767378546.26,C2837^3*899.851852-C2837^2*1969009.674601+C2837*1435480406.01138-348666163343.76))))-$E$1</f>
        <v>129610499.290771</v>
      </c>
      <c r="E2837" s="47" t="n">
        <f aca="false">D2837*100/$E$2</f>
        <v>86.9991498609723</v>
      </c>
      <c r="G2837" s="41" t="n">
        <f aca="false">[3]Plan1!$C2832</f>
        <v>-1.06</v>
      </c>
      <c r="H2837" s="41" t="n">
        <f aca="false">$J$5 + G2837</f>
        <v>758.94</v>
      </c>
      <c r="I2837" s="47" t="n">
        <f aca="false">IF(H2837&gt;$J$5,$J$2+$J$1,(IF(H2837&gt;739.99,H2837^3*2498.244218-H2837^2*5471052.355142+H2837*3994605728.77515-972400879260.135,H2837^3*1396.138889-H2837^2*3002770.071427+H2837*2152080038.43115-513963640099.415)))-$J$1</f>
        <v>80174666.1713867</v>
      </c>
      <c r="J2837" s="47" t="n">
        <f aca="false">I2837*100/$J$2</f>
        <v>91.1671988225051</v>
      </c>
      <c r="L2837" s="41" t="n">
        <f aca="false">[4]Plan1!$C2832</f>
        <v>-4.38</v>
      </c>
      <c r="M2837" s="41" t="n">
        <f aca="false">$O$5 + L2837</f>
        <v>834.4</v>
      </c>
      <c r="N2837" s="47" t="n">
        <f aca="false">IF(M2837&gt;$O$5,$O$2+$O$1,(M2837^3*3270.5936-M2837^2*8015778.389801+M2837*6549018422.82398-1783686174686.87))-$O$1</f>
        <v>20292649.3095703</v>
      </c>
      <c r="O2837" s="41" t="n">
        <f aca="false">N2837*100/$O$2</f>
        <v>51.9167945087347</v>
      </c>
      <c r="R2837" s="47" t="n">
        <f aca="false">SUM(D2837,I2837,N2837)</f>
        <v>230077814.771729</v>
      </c>
      <c r="S2837" s="41" t="n">
        <f aca="false">R2837*100/$R$2</f>
        <v>83.3590028794174</v>
      </c>
      <c r="U2837" s="41" t="n">
        <f aca="false">[1]Plan1!$B2832</f>
        <v>15.11</v>
      </c>
    </row>
    <row r="2838" customFormat="false" ht="15" hidden="false" customHeight="false" outlineLevel="0" collapsed="false">
      <c r="A2838" s="46" t="n">
        <v>44836</v>
      </c>
      <c r="B2838" s="41" t="n">
        <f aca="false">[2]Plan1!$C2833</f>
        <v>-1.76</v>
      </c>
      <c r="C2838" s="41" t="n">
        <f aca="false">$E$5 + B2838</f>
        <v>779.24</v>
      </c>
      <c r="D2838" s="47" t="n">
        <f aca="false">IF(C2838&gt;$E$5,$E$2+$E$1,(IF(C2838&gt;764.99,C2838^3*3486.59308-C2838^2*7860012.00812+C2838*5908819377.96283-1481278321001.59,IF(C2838&gt;752.99,C2838^3*3588.471445-C2838^2*8028757.56264+C2838*5988077680.84934-1488767378546.26,C2838^3*899.851852-C2838^2*1969009.674601+C2838*1435480406.01138-348666163343.76))))-$E$1</f>
        <v>129610499.290771</v>
      </c>
      <c r="E2838" s="47" t="n">
        <f aca="false">D2838*100/$E$2</f>
        <v>86.9991498609723</v>
      </c>
      <c r="G2838" s="41" t="n">
        <f aca="false">[3]Plan1!$C2833</f>
        <v>-1.07</v>
      </c>
      <c r="H2838" s="41" t="n">
        <f aca="false">$J$5 + G2838</f>
        <v>758.93</v>
      </c>
      <c r="I2838" s="47" t="n">
        <f aca="false">IF(H2838&gt;$J$5,$J$2+$J$1,(IF(H2838&gt;739.99,H2838^3*2498.244218-H2838^2*5471052.355142+H2838*3994605728.77515-972400879260.135,H2838^3*1396.138889-H2838^2*3002770.071427+H2838*2152080038.43115-513963640099.415)))-$J$1</f>
        <v>80103735.1818848</v>
      </c>
      <c r="J2838" s="47" t="n">
        <f aca="false">I2838*100/$J$2</f>
        <v>91.0865426759765</v>
      </c>
      <c r="L2838" s="41" t="n">
        <f aca="false">[4]Plan1!$C2833</f>
        <v>-4.38</v>
      </c>
      <c r="M2838" s="41" t="n">
        <f aca="false">$O$5 + L2838</f>
        <v>834.4</v>
      </c>
      <c r="N2838" s="47" t="n">
        <f aca="false">IF(M2838&gt;$O$5,$O$2+$O$1,(M2838^3*3270.5936-M2838^2*8015778.389801+M2838*6549018422.82398-1783686174686.87))-$O$1</f>
        <v>20292649.3095703</v>
      </c>
      <c r="O2838" s="41" t="n">
        <f aca="false">N2838*100/$O$2</f>
        <v>51.9167945087347</v>
      </c>
      <c r="R2838" s="47" t="n">
        <f aca="false">SUM(D2838,I2838,N2838)</f>
        <v>230006883.782227</v>
      </c>
      <c r="S2838" s="41" t="n">
        <f aca="false">R2838*100/$R$2</f>
        <v>83.3333040237324</v>
      </c>
      <c r="U2838" s="41" t="n">
        <f aca="false">[1]Plan1!$B2833</f>
        <v>15.59</v>
      </c>
    </row>
    <row r="2839" customFormat="false" ht="15" hidden="false" customHeight="false" outlineLevel="0" collapsed="false">
      <c r="A2839" s="46" t="n">
        <v>44837</v>
      </c>
      <c r="B2839" s="41" t="n">
        <f aca="false">[2]Plan1!$C2834</f>
        <v>-1.76</v>
      </c>
      <c r="C2839" s="41" t="n">
        <f aca="false">$E$5 + B2839</f>
        <v>779.24</v>
      </c>
      <c r="D2839" s="47" t="n">
        <f aca="false">IF(C2839&gt;$E$5,$E$2+$E$1,(IF(C2839&gt;764.99,C2839^3*3486.59308-C2839^2*7860012.00812+C2839*5908819377.96283-1481278321001.59,IF(C2839&gt;752.99,C2839^3*3588.471445-C2839^2*8028757.56264+C2839*5988077680.84934-1488767378546.26,C2839^3*899.851852-C2839^2*1969009.674601+C2839*1435480406.01138-348666163343.76))))-$E$1</f>
        <v>129610499.290771</v>
      </c>
      <c r="E2839" s="47" t="n">
        <f aca="false">D2839*100/$E$2</f>
        <v>86.9991498609723</v>
      </c>
      <c r="G2839" s="41" t="n">
        <f aca="false">[3]Plan1!$C2834</f>
        <v>-1.09</v>
      </c>
      <c r="H2839" s="41" t="n">
        <f aca="false">$J$5 + G2839</f>
        <v>758.91</v>
      </c>
      <c r="I2839" s="47" t="n">
        <f aca="false">IF(H2839&gt;$J$5,$J$2+$J$1,(IF(H2839&gt;739.99,H2839^3*2498.244218-H2839^2*5471052.355142+H2839*3994605728.77515-972400879260.135,H2839^3*1396.138889-H2839^2*3002770.071427+H2839*2152080038.43115-513963640099.415)))-$J$1</f>
        <v>79962003.342041</v>
      </c>
      <c r="J2839" s="47" t="n">
        <f aca="false">I2839*100/$J$2</f>
        <v>90.9253783651093</v>
      </c>
      <c r="L2839" s="41" t="n">
        <f aca="false">[4]Plan1!$C2834</f>
        <v>-4.4</v>
      </c>
      <c r="M2839" s="41" t="n">
        <f aca="false">$O$5 + L2839</f>
        <v>834.38</v>
      </c>
      <c r="N2839" s="47" t="n">
        <f aca="false">IF(M2839&gt;$O$5,$O$2+$O$1,(M2839^3*3270.5936-M2839^2*8015778.389801+M2839*6549018422.82398-1783686174686.87))-$O$1</f>
        <v>20223148.9106445</v>
      </c>
      <c r="O2839" s="41" t="n">
        <f aca="false">N2839*100/$O$2</f>
        <v>51.7389844123663</v>
      </c>
      <c r="R2839" s="47" t="n">
        <f aca="false">SUM(D2839,I2839,N2839)</f>
        <v>229795651.543457</v>
      </c>
      <c r="S2839" s="41" t="n">
        <f aca="false">R2839*100/$R$2</f>
        <v>83.2567729213431</v>
      </c>
      <c r="U2839" s="41" t="n">
        <f aca="false">[1]Plan1!$B2834</f>
        <v>19.76</v>
      </c>
    </row>
    <row r="2840" customFormat="false" ht="15" hidden="false" customHeight="false" outlineLevel="0" collapsed="false">
      <c r="A2840" s="46" t="n">
        <v>44838</v>
      </c>
      <c r="B2840" s="41" t="n">
        <f aca="false">[2]Plan1!$C2835</f>
        <v>-1.74</v>
      </c>
      <c r="C2840" s="41" t="n">
        <f aca="false">$E$5 + B2840</f>
        <v>779.26</v>
      </c>
      <c r="D2840" s="47" t="n">
        <f aca="false">IF(C2840&gt;$E$5,$E$2+$E$1,(IF(C2840&gt;764.99,C2840^3*3486.59308-C2840^2*7860012.00812+C2840*5908819377.96283-1481278321001.59,IF(C2840&gt;752.99,C2840^3*3588.471445-C2840^2*8028757.56264+C2840*5988077680.84934-1488767378546.26,C2840^3*899.851852-C2840^2*1969009.674601+C2840*1435480406.01138-348666163343.76))))-$E$1</f>
        <v>129820265.194092</v>
      </c>
      <c r="E2840" s="47" t="n">
        <f aca="false">D2840*100/$E$2</f>
        <v>87.1399521521335</v>
      </c>
      <c r="G2840" s="41" t="n">
        <f aca="false">[3]Plan1!$C2835</f>
        <v>-1.04</v>
      </c>
      <c r="H2840" s="41" t="n">
        <f aca="false">$J$5 + G2840</f>
        <v>758.96</v>
      </c>
      <c r="I2840" s="47" t="n">
        <f aca="false">IF(H2840&gt;$J$5,$J$2+$J$1,(IF(H2840&gt;739.99,H2840^3*2498.244218-H2840^2*5471052.355142+H2840*3994605728.77515-972400879260.135,H2840^3*1396.138889-H2840^2*3002770.071427+H2840*2152080038.43115-513963640099.415)))-$J$1</f>
        <v>80316658.3662109</v>
      </c>
      <c r="J2840" s="47" t="n">
        <f aca="false">I2840*100/$J$2</f>
        <v>91.3286591849232</v>
      </c>
      <c r="L2840" s="41" t="n">
        <f aca="false">[4]Plan1!$C2835</f>
        <v>-4.38</v>
      </c>
      <c r="M2840" s="41" t="n">
        <f aca="false">$O$5 + L2840</f>
        <v>834.4</v>
      </c>
      <c r="N2840" s="47" t="n">
        <f aca="false">IF(M2840&gt;$O$5,$O$2+$O$1,(M2840^3*3270.5936-M2840^2*8015778.389801+M2840*6549018422.82398-1783686174686.87))-$O$1</f>
        <v>20292649.3095703</v>
      </c>
      <c r="O2840" s="41" t="n">
        <f aca="false">N2840*100/$O$2</f>
        <v>51.9167945087347</v>
      </c>
      <c r="R2840" s="47" t="n">
        <f aca="false">SUM(D2840,I2840,N2840)</f>
        <v>230429572.869873</v>
      </c>
      <c r="S2840" s="41" t="n">
        <f aca="false">R2840*100/$R$2</f>
        <v>83.4864476065206</v>
      </c>
      <c r="U2840" s="41" t="n">
        <f aca="false">[1]Plan1!$B2835</f>
        <v>35.64</v>
      </c>
    </row>
    <row r="2841" customFormat="false" ht="15" hidden="false" customHeight="false" outlineLevel="0" collapsed="false">
      <c r="A2841" s="46" t="n">
        <v>44839</v>
      </c>
      <c r="B2841" s="41" t="n">
        <f aca="false">[2]Plan1!$C2836</f>
        <v>-1.74</v>
      </c>
      <c r="C2841" s="41" t="n">
        <f aca="false">$E$5 + B2841</f>
        <v>779.26</v>
      </c>
      <c r="D2841" s="47" t="n">
        <f aca="false">IF(C2841&gt;$E$5,$E$2+$E$1,(IF(C2841&gt;764.99,C2841^3*3486.59308-C2841^2*7860012.00812+C2841*5908819377.96283-1481278321001.59,IF(C2841&gt;752.99,C2841^3*3588.471445-C2841^2*8028757.56264+C2841*5988077680.84934-1488767378546.26,C2841^3*899.851852-C2841^2*1969009.674601+C2841*1435480406.01138-348666163343.76))))-$E$1</f>
        <v>129820265.194092</v>
      </c>
      <c r="E2841" s="47" t="n">
        <f aca="false">D2841*100/$E$2</f>
        <v>87.1399521521335</v>
      </c>
      <c r="G2841" s="41" t="n">
        <f aca="false">[3]Plan1!$C2836</f>
        <v>-1</v>
      </c>
      <c r="H2841" s="41" t="n">
        <f aca="false">$J$5 + G2841</f>
        <v>759</v>
      </c>
      <c r="I2841" s="47" t="n">
        <f aca="false">IF(H2841&gt;$J$5,$J$2+$J$1,(IF(H2841&gt;739.99,H2841^3*2498.244218-H2841^2*5471052.355142+H2841*3994605728.77515-972400879260.135,H2841^3*1396.138889-H2841^2*3002770.071427+H2841*2152080038.43115-513963640099.415)))-$J$1</f>
        <v>80601164.0356445</v>
      </c>
      <c r="J2841" s="47" t="n">
        <f aca="false">I2841*100/$J$2</f>
        <v>91.6521726608127</v>
      </c>
      <c r="L2841" s="41" t="n">
        <f aca="false">[4]Plan1!$C2836</f>
        <v>-4.32</v>
      </c>
      <c r="M2841" s="41" t="n">
        <f aca="false">$O$5 + L2841</f>
        <v>834.46</v>
      </c>
      <c r="N2841" s="47" t="n">
        <f aca="false">IF(M2841&gt;$O$5,$O$2+$O$1,(M2841^3*3270.5936-M2841^2*8015778.389801+M2841*6549018422.82398-1783686174686.87))-$O$1</f>
        <v>20501972.7587891</v>
      </c>
      <c r="O2841" s="41" t="n">
        <f aca="false">N2841*100/$O$2</f>
        <v>52.4523284517484</v>
      </c>
      <c r="R2841" s="47" t="n">
        <f aca="false">SUM(D2841,I2841,N2841)</f>
        <v>230923401.988525</v>
      </c>
      <c r="S2841" s="41" t="n">
        <f aca="false">R2841*100/$R$2</f>
        <v>83.6653657823757</v>
      </c>
      <c r="U2841" s="41" t="n">
        <f aca="false">[1]Plan1!$B2836</f>
        <v>28.13</v>
      </c>
    </row>
    <row r="2842" customFormat="false" ht="15" hidden="false" customHeight="false" outlineLevel="0" collapsed="false">
      <c r="A2842" s="46" t="n">
        <v>44840</v>
      </c>
      <c r="B2842" s="41" t="n">
        <f aca="false">[2]Plan1!$C2837</f>
        <v>-1.74</v>
      </c>
      <c r="C2842" s="41" t="n">
        <f aca="false">$E$5 + B2842</f>
        <v>779.26</v>
      </c>
      <c r="D2842" s="47" t="n">
        <f aca="false">IF(C2842&gt;$E$5,$E$2+$E$1,(IF(C2842&gt;764.99,C2842^3*3486.59308-C2842^2*7860012.00812+C2842*5908819377.96283-1481278321001.59,IF(C2842&gt;752.99,C2842^3*3588.471445-C2842^2*8028757.56264+C2842*5988077680.84934-1488767378546.26,C2842^3*899.851852-C2842^2*1969009.674601+C2842*1435480406.01138-348666163343.76))))-$E$1</f>
        <v>129820265.194092</v>
      </c>
      <c r="E2842" s="47" t="n">
        <f aca="false">D2842*100/$E$2</f>
        <v>87.1399521521335</v>
      </c>
      <c r="G2842" s="41" t="n">
        <f aca="false">[3]Plan1!$C2837</f>
        <v>-1.01</v>
      </c>
      <c r="H2842" s="41" t="n">
        <f aca="false">$J$5 + G2842</f>
        <v>758.99</v>
      </c>
      <c r="I2842" s="47" t="n">
        <f aca="false">IF(H2842&gt;$J$5,$J$2+$J$1,(IF(H2842&gt;739.99,H2842^3*2498.244218-H2842^2*5471052.355142+H2842*3994605728.77515-972400879260.135,H2842^3*1396.138889-H2842^2*3002770.071427+H2842*2152080038.43115-513963640099.415)))-$J$1</f>
        <v>80529972.4206543</v>
      </c>
      <c r="J2842" s="47" t="n">
        <f aca="false">I2842*100/$J$2</f>
        <v>91.5712201551367</v>
      </c>
      <c r="L2842" s="41" t="n">
        <f aca="false">[4]Plan1!$C2837</f>
        <v>-4.34</v>
      </c>
      <c r="M2842" s="41" t="n">
        <f aca="false">$O$5 + L2842</f>
        <v>834.44</v>
      </c>
      <c r="N2842" s="47" t="n">
        <f aca="false">IF(M2842&gt;$O$5,$O$2+$O$1,(M2842^3*3270.5936-M2842^2*8015778.389801+M2842*6549018422.82398-1783686174686.87))-$O$1</f>
        <v>20432061.0771484</v>
      </c>
      <c r="O2842" s="41" t="n">
        <f aca="false">N2842*100/$O$2</f>
        <v>52.2734661280505</v>
      </c>
      <c r="R2842" s="47" t="n">
        <f aca="false">SUM(D2842,I2842,N2842)</f>
        <v>230782298.691895</v>
      </c>
      <c r="S2842" s="41" t="n">
        <f aca="false">R2842*100/$R$2</f>
        <v>83.6142429475999</v>
      </c>
      <c r="U2842" s="41" t="n">
        <f aca="false">[1]Plan1!$B2837</f>
        <v>28.4</v>
      </c>
    </row>
    <row r="2843" customFormat="false" ht="15" hidden="false" customHeight="false" outlineLevel="0" collapsed="false">
      <c r="A2843" s="46" t="n">
        <v>44841</v>
      </c>
      <c r="B2843" s="41" t="n">
        <f aca="false">[2]Plan1!$C2838</f>
        <v>-1.73</v>
      </c>
      <c r="C2843" s="41" t="n">
        <f aca="false">$E$5 + B2843</f>
        <v>779.27</v>
      </c>
      <c r="D2843" s="47" t="n">
        <f aca="false">IF(C2843&gt;$E$5,$E$2+$E$1,(IF(C2843&gt;764.99,C2843^3*3486.59308-C2843^2*7860012.00812+C2843*5908819377.96283-1481278321001.59,IF(C2843&gt;752.99,C2843^3*3588.471445-C2843^2*8028757.56264+C2843*5988077680.84934-1488767378546.26,C2843^3*899.851852-C2843^2*1969009.674601+C2843*1435480406.01138-348666163343.76))))-$E$1</f>
        <v>129925235.398682</v>
      </c>
      <c r="E2843" s="47" t="n">
        <f aca="false">D2843*100/$E$2</f>
        <v>87.2104118649656</v>
      </c>
      <c r="G2843" s="41" t="n">
        <f aca="false">[3]Plan1!$C2838</f>
        <v>-0.99</v>
      </c>
      <c r="H2843" s="41" t="n">
        <f aca="false">$J$5 + G2843</f>
        <v>759.01</v>
      </c>
      <c r="I2843" s="47" t="n">
        <f aca="false">IF(H2843&gt;$J$5,$J$2+$J$1,(IF(H2843&gt;739.99,H2843^3*2498.244218-H2843^2*5471052.355142+H2843*3994605728.77515-972400879260.135,H2843^3*1396.138889-H2843^2*3002770.071427+H2843*2152080038.43115-513963640099.415)))-$J$1</f>
        <v>80672399.1398926</v>
      </c>
      <c r="J2843" s="47" t="n">
        <f aca="false">I2843*100/$J$2</f>
        <v>91.7331746184415</v>
      </c>
      <c r="L2843" s="41" t="n">
        <f aca="false">[4]Plan1!$C2838</f>
        <v>-4.36</v>
      </c>
      <c r="M2843" s="41" t="n">
        <f aca="false">$O$5 + L2843</f>
        <v>834.42</v>
      </c>
      <c r="N2843" s="47" t="n">
        <f aca="false">IF(M2843&gt;$O$5,$O$2+$O$1,(M2843^3*3270.5936-M2843^2*8015778.389801+M2843*6549018422.82398-1783686174686.87))-$O$1</f>
        <v>20362286.6455078</v>
      </c>
      <c r="O2843" s="41" t="n">
        <f aca="false">N2843*100/$O$2</f>
        <v>52.0949549452972</v>
      </c>
      <c r="R2843" s="47" t="n">
        <f aca="false">SUM(D2843,I2843,N2843)</f>
        <v>230959921.184082</v>
      </c>
      <c r="S2843" s="41" t="n">
        <f aca="false">R2843*100/$R$2</f>
        <v>83.6785969743121</v>
      </c>
      <c r="U2843" s="41" t="n">
        <f aca="false">[1]Plan1!$B2838</f>
        <v>20.52</v>
      </c>
    </row>
    <row r="2844" customFormat="false" ht="15" hidden="false" customHeight="false" outlineLevel="0" collapsed="false">
      <c r="A2844" s="46" t="n">
        <v>44842</v>
      </c>
      <c r="B2844" s="41" t="n">
        <f aca="false">[2]Plan1!$C2839</f>
        <v>-1.75</v>
      </c>
      <c r="C2844" s="41" t="n">
        <f aca="false">$E$5 + B2844</f>
        <v>779.25</v>
      </c>
      <c r="D2844" s="47" t="n">
        <f aca="false">IF(C2844&gt;$E$5,$E$2+$E$1,(IF(C2844&gt;764.99,C2844^3*3486.59308-C2844^2*7860012.00812+C2844*5908819377.96283-1481278321001.59,IF(C2844&gt;752.99,C2844^3*3588.471445-C2844^2*8028757.56264+C2844*5988077680.84934-1488767378546.26,C2844^3*899.851852-C2844^2*1969009.674601+C2844*1435480406.01138-348666163343.76))))-$E$1</f>
        <v>129715353.16626</v>
      </c>
      <c r="E2844" s="47" t="n">
        <f aca="false">D2844*100/$E$2</f>
        <v>87.0695314895983</v>
      </c>
      <c r="G2844" s="41" t="n">
        <f aca="false">[3]Plan1!$C2839</f>
        <v>-1</v>
      </c>
      <c r="H2844" s="41" t="n">
        <f aca="false">$J$5 + G2844</f>
        <v>759</v>
      </c>
      <c r="I2844" s="47" t="n">
        <f aca="false">IF(H2844&gt;$J$5,$J$2+$J$1,(IF(H2844&gt;739.99,H2844^3*2498.244218-H2844^2*5471052.355142+H2844*3994605728.77515-972400879260.135,H2844^3*1396.138889-H2844^2*3002770.071427+H2844*2152080038.43115-513963640099.415)))-$J$1</f>
        <v>80601164.0356445</v>
      </c>
      <c r="J2844" s="47" t="n">
        <f aca="false">I2844*100/$J$2</f>
        <v>91.6521726608127</v>
      </c>
      <c r="L2844" s="41" t="n">
        <f aca="false">[4]Plan1!$C2839</f>
        <v>-4.37</v>
      </c>
      <c r="M2844" s="41" t="n">
        <f aca="false">$O$5 + L2844</f>
        <v>834.41</v>
      </c>
      <c r="N2844" s="47" t="n">
        <f aca="false">IF(M2844&gt;$O$5,$O$2+$O$1,(M2844^3*3270.5936-M2844^2*8015778.389801+M2844*6549018422.82398-1783686174686.87))-$O$1</f>
        <v>20327450.8515625</v>
      </c>
      <c r="O2844" s="41" t="n">
        <f aca="false">N2844*100/$O$2</f>
        <v>52.0058309118495</v>
      </c>
      <c r="R2844" s="47" t="n">
        <f aca="false">SUM(D2844,I2844,N2844)</f>
        <v>230643968.053467</v>
      </c>
      <c r="S2844" s="41" t="n">
        <f aca="false">R2844*100/$R$2</f>
        <v>83.5641246687105</v>
      </c>
      <c r="U2844" s="41" t="n">
        <f aca="false">[1]Plan1!$B2839</f>
        <v>18.51</v>
      </c>
    </row>
    <row r="2845" customFormat="false" ht="15" hidden="false" customHeight="false" outlineLevel="0" collapsed="false">
      <c r="A2845" s="46" t="n">
        <v>44843</v>
      </c>
      <c r="B2845" s="41" t="n">
        <f aca="false">[2]Plan1!$C2840</f>
        <v>-1.76</v>
      </c>
      <c r="C2845" s="41" t="n">
        <f aca="false">$E$5 + B2845</f>
        <v>779.24</v>
      </c>
      <c r="D2845" s="47" t="n">
        <f aca="false">IF(C2845&gt;$E$5,$E$2+$E$1,(IF(C2845&gt;764.99,C2845^3*3486.59308-C2845^2*7860012.00812+C2845*5908819377.96283-1481278321001.59,IF(C2845&gt;752.99,C2845^3*3588.471445-C2845^2*8028757.56264+C2845*5988077680.84934-1488767378546.26,C2845^3*899.851852-C2845^2*1969009.674601+C2845*1435480406.01138-348666163343.76))))-$E$1</f>
        <v>129610499.290771</v>
      </c>
      <c r="E2845" s="47" t="n">
        <f aca="false">D2845*100/$E$2</f>
        <v>86.9991498609723</v>
      </c>
      <c r="G2845" s="41" t="n">
        <f aca="false">[3]Plan1!$C2840</f>
        <v>-1</v>
      </c>
      <c r="H2845" s="41" t="n">
        <f aca="false">$J$5 + G2845</f>
        <v>759</v>
      </c>
      <c r="I2845" s="47" t="n">
        <f aca="false">IF(H2845&gt;$J$5,$J$2+$J$1,(IF(H2845&gt;739.99,H2845^3*2498.244218-H2845^2*5471052.355142+H2845*3994605728.77515-972400879260.135,H2845^3*1396.138889-H2845^2*3002770.071427+H2845*2152080038.43115-513963640099.415)))-$J$1</f>
        <v>80601164.0356445</v>
      </c>
      <c r="J2845" s="47" t="n">
        <f aca="false">I2845*100/$J$2</f>
        <v>91.6521726608127</v>
      </c>
      <c r="L2845" s="41" t="n">
        <f aca="false">[4]Plan1!$C2840</f>
        <v>-4.39</v>
      </c>
      <c r="M2845" s="41" t="n">
        <f aca="false">$O$5 + L2845</f>
        <v>834.39</v>
      </c>
      <c r="N2845" s="47" t="n">
        <f aca="false">IF(M2845&gt;$O$5,$O$2+$O$1,(M2845^3*3270.5936-M2845^2*8015778.389801+M2845*6549018422.82398-1783686174686.87))-$O$1</f>
        <v>20257882.0014648</v>
      </c>
      <c r="O2845" s="41" t="n">
        <f aca="false">N2845*100/$O$2</f>
        <v>51.8278456897314</v>
      </c>
      <c r="R2845" s="47" t="n">
        <f aca="false">SUM(D2845,I2845,N2845)</f>
        <v>230469545.327881</v>
      </c>
      <c r="S2845" s="41" t="n">
        <f aca="false">R2845*100/$R$2</f>
        <v>83.5009299426184</v>
      </c>
      <c r="U2845" s="41" t="n">
        <f aca="false">[1]Plan1!$B2840</f>
        <v>17.04</v>
      </c>
    </row>
    <row r="2846" customFormat="false" ht="15" hidden="false" customHeight="false" outlineLevel="0" collapsed="false">
      <c r="A2846" s="46" t="n">
        <v>44844</v>
      </c>
      <c r="B2846" s="41" t="n">
        <f aca="false">[2]Plan1!$C2841</f>
        <v>-1.78</v>
      </c>
      <c r="C2846" s="41" t="n">
        <f aca="false">$E$5 + B2846</f>
        <v>779.22</v>
      </c>
      <c r="D2846" s="47" t="n">
        <f aca="false">IF(C2846&gt;$E$5,$E$2+$E$1,(IF(C2846&gt;764.99,C2846^3*3486.59308-C2846^2*7860012.00812+C2846*5908819377.96283-1481278321001.59,IF(C2846&gt;752.99,C2846^3*3588.471445-C2846^2*8028757.56264+C2846*5988077680.84934-1488767378546.26,C2846^3*899.851852-C2846^2*1969009.674601+C2846*1435480406.01138-348666163343.76))))-$E$1</f>
        <v>129400965.919678</v>
      </c>
      <c r="E2846" s="47" t="n">
        <f aca="false">D2846*100/$E$2</f>
        <v>86.8585036536634</v>
      </c>
      <c r="G2846" s="41" t="n">
        <f aca="false">[3]Plan1!$C2841</f>
        <v>-1</v>
      </c>
      <c r="H2846" s="41" t="n">
        <f aca="false">$J$5 + G2846</f>
        <v>759</v>
      </c>
      <c r="I2846" s="47" t="n">
        <f aca="false">IF(H2846&gt;$J$5,$J$2+$J$1,(IF(H2846&gt;739.99,H2846^3*2498.244218-H2846^2*5471052.355142+H2846*3994605728.77515-972400879260.135,H2846^3*1396.138889-H2846^2*3002770.071427+H2846*2152080038.43115-513963640099.415)))-$J$1</f>
        <v>80601164.0356445</v>
      </c>
      <c r="J2846" s="47" t="n">
        <f aca="false">I2846*100/$J$2</f>
        <v>91.6521726608127</v>
      </c>
      <c r="L2846" s="41" t="n">
        <f aca="false">[4]Plan1!$C2841</f>
        <v>-4.41</v>
      </c>
      <c r="M2846" s="41" t="n">
        <f aca="false">$O$5 + L2846</f>
        <v>834.37</v>
      </c>
      <c r="N2846" s="47" t="n">
        <f aca="false">IF(M2846&gt;$O$5,$O$2+$O$1,(M2846^3*3270.5936-M2846^2*8015778.389801+M2846*6549018422.82398-1783686174686.87))-$O$1</f>
        <v>20188450.0131836</v>
      </c>
      <c r="O2846" s="41" t="n">
        <f aca="false">N2846*100/$O$2</f>
        <v>51.6502106154274</v>
      </c>
      <c r="R2846" s="47" t="n">
        <f aca="false">SUM(D2846,I2846,N2846)</f>
        <v>230190579.968506</v>
      </c>
      <c r="S2846" s="41" t="n">
        <f aca="false">R2846*100/$R$2</f>
        <v>83.3998585976108</v>
      </c>
      <c r="U2846" s="41" t="n">
        <f aca="false">[1]Plan1!$B2841</f>
        <v>17.04</v>
      </c>
    </row>
    <row r="2847" customFormat="false" ht="15" hidden="false" customHeight="false" outlineLevel="0" collapsed="false">
      <c r="A2847" s="46" t="n">
        <v>44845</v>
      </c>
      <c r="B2847" s="41" t="n">
        <f aca="false">[2]Plan1!$C2842</f>
        <v>-1.8</v>
      </c>
      <c r="C2847" s="41" t="n">
        <f aca="false">$E$5 + B2847</f>
        <v>779.2</v>
      </c>
      <c r="D2847" s="47" t="n">
        <f aca="false">IF(C2847&gt;$E$5,$E$2+$E$1,(IF(C2847&gt;764.99,C2847^3*3486.59308-C2847^2*7860012.00812+C2847*5908819377.96283-1481278321001.59,IF(C2847&gt;752.99,C2847^3*3588.471445-C2847^2*8028757.56264+C2847*5988077680.84934-1488767378546.26,C2847^3*899.851852-C2847^2*1969009.674601+C2847*1435480406.01138-348666163343.76))))-$E$1</f>
        <v>129191664.915283</v>
      </c>
      <c r="E2847" s="47" t="n">
        <f aca="false">D2847*100/$E$2</f>
        <v>86.718013419099</v>
      </c>
      <c r="G2847" s="41" t="n">
        <f aca="false">[3]Plan1!$C2842</f>
        <v>-1.02</v>
      </c>
      <c r="H2847" s="41" t="n">
        <f aca="false">$J$5 + G2847</f>
        <v>758.98</v>
      </c>
      <c r="I2847" s="47" t="n">
        <f aca="false">IF(H2847&gt;$J$5,$J$2+$J$1,(IF(H2847&gt;739.99,H2847^3*2498.244218-H2847^2*5471052.355142+H2847*3994605728.77515-972400879260.135,H2847^3*1396.138889-H2847^2*3002770.071427+H2847*2152080038.43115-513963640099.415)))-$J$1</f>
        <v>80458824.2810059</v>
      </c>
      <c r="J2847" s="47" t="n">
        <f aca="false">I2847*100/$J$2</f>
        <v>91.4903170855896</v>
      </c>
      <c r="L2847" s="41" t="n">
        <f aca="false">[4]Plan1!$C2842</f>
        <v>-4.43</v>
      </c>
      <c r="M2847" s="41" t="n">
        <f aca="false">$O$5 + L2847</f>
        <v>834.35</v>
      </c>
      <c r="N2847" s="47" t="n">
        <f aca="false">IF(M2847&gt;$O$5,$O$2+$O$1,(M2847^3*3270.5936-M2847^2*8015778.389801+M2847*6549018422.82398-1783686174686.87))-$O$1</f>
        <v>20119154.7255859</v>
      </c>
      <c r="O2847" s="41" t="n">
        <f aca="false">N2847*100/$O$2</f>
        <v>51.4729252766947</v>
      </c>
      <c r="R2847" s="47" t="n">
        <f aca="false">SUM(D2847,I2847,N2847)</f>
        <v>229769643.921875</v>
      </c>
      <c r="S2847" s="41" t="n">
        <f aca="false">R2847*100/$R$2</f>
        <v>83.247350155378</v>
      </c>
      <c r="U2847" s="41" t="n">
        <f aca="false">[1]Plan1!$B2842</f>
        <v>15.35</v>
      </c>
    </row>
    <row r="2848" customFormat="false" ht="15" hidden="false" customHeight="false" outlineLevel="0" collapsed="false">
      <c r="A2848" s="46" t="n">
        <v>44846</v>
      </c>
      <c r="B2848" s="41" t="n">
        <f aca="false">[2]Plan1!$C2843</f>
        <v>-1.83</v>
      </c>
      <c r="C2848" s="41" t="n">
        <f aca="false">$E$5 + B2848</f>
        <v>779.17</v>
      </c>
      <c r="D2848" s="47" t="n">
        <f aca="false">IF(C2848&gt;$E$5,$E$2+$E$1,(IF(C2848&gt;764.99,C2848^3*3486.59308-C2848^2*7860012.00812+C2848*5908819377.96283-1481278321001.59,IF(C2848&gt;752.99,C2848^3*3588.471445-C2848^2*8028757.56264+C2848*5988077680.84934-1488767378546.26,C2848^3*899.851852-C2848^2*1969009.674601+C2848*1435480406.01138-348666163343.76))))-$E$1</f>
        <v>128878148.727783</v>
      </c>
      <c r="E2848" s="47" t="n">
        <f aca="false">D2848*100/$E$2</f>
        <v>86.5075702688187</v>
      </c>
      <c r="G2848" s="41" t="n">
        <f aca="false">[3]Plan1!$C2843</f>
        <v>-1.04</v>
      </c>
      <c r="H2848" s="41" t="n">
        <f aca="false">$J$5 + G2848</f>
        <v>758.96</v>
      </c>
      <c r="I2848" s="47" t="n">
        <f aca="false">IF(H2848&gt;$J$5,$J$2+$J$1,(IF(H2848&gt;739.99,H2848^3*2498.244218-H2848^2*5471052.355142+H2848*3994605728.77515-972400879260.135,H2848^3*1396.138889-H2848^2*3002770.071427+H2848*2152080038.43115-513963640099.415)))-$J$1</f>
        <v>80316658.3662109</v>
      </c>
      <c r="J2848" s="47" t="n">
        <f aca="false">I2848*100/$J$2</f>
        <v>91.3286591849232</v>
      </c>
      <c r="L2848" s="41" t="n">
        <f aca="false">[4]Plan1!$C2843</f>
        <v>-4.45</v>
      </c>
      <c r="M2848" s="41" t="n">
        <f aca="false">$O$5 + L2848</f>
        <v>834.33</v>
      </c>
      <c r="N2848" s="47" t="n">
        <f aca="false">IF(M2848&gt;$O$5,$O$2+$O$1,(M2848^3*3270.5936-M2848^2*8015778.389801+M2848*6549018422.82398-1783686174686.87))-$O$1</f>
        <v>20049995.9824219</v>
      </c>
      <c r="O2848" s="41" t="n">
        <f aca="false">N2848*100/$O$2</f>
        <v>51.2959892737827</v>
      </c>
      <c r="R2848" s="47" t="n">
        <f aca="false">SUM(D2848,I2848,N2848)</f>
        <v>229244803.076416</v>
      </c>
      <c r="S2848" s="41" t="n">
        <f aca="false">R2848*100/$R$2</f>
        <v>83.0571961868554</v>
      </c>
      <c r="U2848" s="41" t="n">
        <f aca="false">[1]Plan1!$B2843</f>
        <v>16.07</v>
      </c>
    </row>
    <row r="2849" customFormat="false" ht="15" hidden="false" customHeight="false" outlineLevel="0" collapsed="false">
      <c r="A2849" s="46" t="n">
        <v>44847</v>
      </c>
      <c r="B2849" s="41" t="n">
        <f aca="false">[2]Plan1!$C2844</f>
        <v>-1.86</v>
      </c>
      <c r="C2849" s="41" t="n">
        <f aca="false">$E$5 + B2849</f>
        <v>779.14</v>
      </c>
      <c r="D2849" s="47" t="n">
        <f aca="false">IF(C2849&gt;$E$5,$E$2+$E$1,(IF(C2849&gt;764.99,C2849^3*3486.59308-C2849^2*7860012.00812+C2849*5908819377.96283-1481278321001.59,IF(C2849&gt;752.99,C2849^3*3588.471445-C2849^2*8028757.56264+C2849*5988077680.84934-1488767378546.26,C2849^3*899.851852-C2849^2*1969009.674601+C2849*1435480406.01138-348666163343.76))))-$E$1</f>
        <v>128565154.421631</v>
      </c>
      <c r="E2849" s="47" t="n">
        <f aca="false">D2849*100/$E$2</f>
        <v>86.2974774237515</v>
      </c>
      <c r="G2849" s="41" t="n">
        <f aca="false">[3]Plan1!$C2844</f>
        <v>-1.05</v>
      </c>
      <c r="H2849" s="41" t="n">
        <f aca="false">$J$5 + G2849</f>
        <v>758.95</v>
      </c>
      <c r="I2849" s="47" t="n">
        <f aca="false">IF(H2849&gt;$J$5,$J$2+$J$1,(IF(H2849&gt;739.99,H2849^3*2498.244218-H2849^2*5471052.355142+H2849*3994605728.77515-972400879260.135,H2849^3*1396.138889-H2849^2*3002770.071427+H2849*2152080038.43115-513963640099.415)))-$J$1</f>
        <v>80245640.5612793</v>
      </c>
      <c r="J2849" s="47" t="n">
        <f aca="false">I2849*100/$J$2</f>
        <v>91.2479043199351</v>
      </c>
      <c r="L2849" s="41" t="n">
        <f aca="false">[4]Plan1!$C2844</f>
        <v>-4.48</v>
      </c>
      <c r="M2849" s="41" t="n">
        <f aca="false">$O$5 + L2849</f>
        <v>834.3</v>
      </c>
      <c r="N2849" s="47" t="n">
        <f aca="false">IF(M2849&gt;$O$5,$O$2+$O$1,(M2849^3*3270.5936-M2849^2*8015778.389801+M2849*6549018422.82398-1783686174686.87))-$O$1</f>
        <v>19946513.5458984</v>
      </c>
      <c r="O2849" s="41" t="n">
        <f aca="false">N2849*100/$O$2</f>
        <v>51.0312393975939</v>
      </c>
      <c r="R2849" s="47" t="n">
        <f aca="false">SUM(D2849,I2849,N2849)</f>
        <v>228757308.528809</v>
      </c>
      <c r="S2849" s="41" t="n">
        <f aca="false">R2849*100/$R$2</f>
        <v>82.8805730759396</v>
      </c>
      <c r="U2849" s="41" t="n">
        <f aca="false">[1]Plan1!$B2844</f>
        <v>16.31</v>
      </c>
    </row>
    <row r="2850" customFormat="false" ht="15" hidden="false" customHeight="false" outlineLevel="0" collapsed="false">
      <c r="A2850" s="46" t="n">
        <v>44848</v>
      </c>
      <c r="B2850" s="41" t="n">
        <f aca="false">[2]Plan1!$C2845</f>
        <v>-1.89</v>
      </c>
      <c r="C2850" s="41" t="n">
        <f aca="false">$E$5 + B2850</f>
        <v>779.11</v>
      </c>
      <c r="D2850" s="47" t="n">
        <f aca="false">IF(C2850&gt;$E$5,$E$2+$E$1,(IF(C2850&gt;764.99,C2850^3*3486.59308-C2850^2*7860012.00812+C2850*5908819377.96283-1481278321001.59,IF(C2850&gt;752.99,C2850^3*3588.471445-C2850^2*8028757.56264+C2850*5988077680.84934-1488767378546.26,C2850^3*899.851852-C2850^2*1969009.674601+C2850*1435480406.01138-348666163343.76))))-$E$1</f>
        <v>128252681.431396</v>
      </c>
      <c r="E2850" s="47" t="n">
        <f aca="false">D2850*100/$E$2</f>
        <v>86.087734504361</v>
      </c>
      <c r="G2850" s="41" t="n">
        <f aca="false">[3]Plan1!$C2845</f>
        <v>-1.07</v>
      </c>
      <c r="H2850" s="41" t="n">
        <f aca="false">$J$5 + G2850</f>
        <v>758.93</v>
      </c>
      <c r="I2850" s="47" t="n">
        <f aca="false">IF(H2850&gt;$J$5,$J$2+$J$1,(IF(H2850&gt;739.99,H2850^3*2498.244218-H2850^2*5471052.355142+H2850*3994605728.77515-972400879260.135,H2850^3*1396.138889-H2850^2*3002770.071427+H2850*2152080038.43115-513963640099.415)))-$J$1</f>
        <v>80103735.1818848</v>
      </c>
      <c r="J2850" s="47" t="n">
        <f aca="false">I2850*100/$J$2</f>
        <v>91.0865426759765</v>
      </c>
      <c r="L2850" s="41" t="n">
        <f aca="false">[4]Plan1!$C2845</f>
        <v>-4.51</v>
      </c>
      <c r="M2850" s="41" t="n">
        <f aca="false">$O$5 + L2850</f>
        <v>834.27</v>
      </c>
      <c r="N2850" s="47" t="n">
        <f aca="false">IF(M2850&gt;$O$5,$O$2+$O$1,(M2850^3*3270.5936-M2850^2*8015778.389801+M2850*6549018422.82398-1783686174686.87))-$O$1</f>
        <v>19843337.4521484</v>
      </c>
      <c r="O2850" s="41" t="n">
        <f aca="false">N2850*100/$O$2</f>
        <v>50.7672732699722</v>
      </c>
      <c r="R2850" s="47" t="n">
        <f aca="false">SUM(D2850,I2850,N2850)</f>
        <v>228199754.06543</v>
      </c>
      <c r="S2850" s="41" t="n">
        <f aca="false">R2850*100/$R$2</f>
        <v>82.6785667062061</v>
      </c>
      <c r="U2850" s="41" t="n">
        <f aca="false">[1]Plan1!$B2845</f>
        <v>15.59</v>
      </c>
    </row>
    <row r="2851" customFormat="false" ht="15" hidden="false" customHeight="false" outlineLevel="0" collapsed="false">
      <c r="A2851" s="46" t="n">
        <v>44849</v>
      </c>
      <c r="B2851" s="41" t="n">
        <f aca="false">[2]Plan1!$C2846</f>
        <v>-1.92</v>
      </c>
      <c r="C2851" s="41" t="n">
        <f aca="false">$E$5 + B2851</f>
        <v>779.08</v>
      </c>
      <c r="D2851" s="47" t="n">
        <f aca="false">IF(C2851&gt;$E$5,$E$2+$E$1,(IF(C2851&gt;764.99,C2851^3*3486.59308-C2851^2*7860012.00812+C2851*5908819377.96283-1481278321001.59,IF(C2851&gt;752.99,C2851^3*3588.471445-C2851^2*8028757.56264+C2851*5988077680.84934-1488767378546.26,C2851^3*899.851852-C2851^2*1969009.674601+C2851*1435480406.01138-348666163343.76))))-$E$1</f>
        <v>127940729.194092</v>
      </c>
      <c r="E2851" s="47" t="n">
        <f aca="false">D2851*100/$E$2</f>
        <v>85.8783411327496</v>
      </c>
      <c r="G2851" s="41" t="n">
        <f aca="false">[3]Plan1!$C2846</f>
        <v>-1.1</v>
      </c>
      <c r="H2851" s="41" t="n">
        <f aca="false">$J$5 + G2851</f>
        <v>758.9</v>
      </c>
      <c r="I2851" s="47" t="n">
        <f aca="false">IF(H2851&gt;$J$5,$J$2+$J$1,(IF(H2851&gt;739.99,H2851^3*2498.244218-H2851^2*5471052.355142+H2851*3994605728.77515-972400879260.135,H2851^3*1396.138889-H2851^2*3002770.071427+H2851*2152080038.43115-513963640099.415)))-$J$1</f>
        <v>79891202.4626465</v>
      </c>
      <c r="J2851" s="47" t="n">
        <f aca="false">I2851*100/$J$2</f>
        <v>90.8448701677347</v>
      </c>
      <c r="L2851" s="41" t="n">
        <f aca="false">[4]Plan1!$C2846</f>
        <v>-4.54</v>
      </c>
      <c r="M2851" s="41" t="n">
        <f aca="false">$O$5 + L2851</f>
        <v>834.24</v>
      </c>
      <c r="N2851" s="47" t="n">
        <f aca="false">IF(M2851&gt;$O$5,$O$2+$O$1,(M2851^3*3270.5936-M2851^2*8015778.389801+M2851*6549018422.82398-1783686174686.87))-$O$1</f>
        <v>19740467.1708984</v>
      </c>
      <c r="O2851" s="41" t="n">
        <f aca="false">N2851*100/$O$2</f>
        <v>50.5040895342639</v>
      </c>
      <c r="R2851" s="47" t="n">
        <f aca="false">SUM(D2851,I2851,N2851)</f>
        <v>227572398.827637</v>
      </c>
      <c r="S2851" s="41" t="n">
        <f aca="false">R2851*100/$R$2</f>
        <v>82.4512709666083</v>
      </c>
      <c r="U2851" s="41" t="n">
        <f aca="false">[1]Plan1!$B2846</f>
        <v>14.88</v>
      </c>
    </row>
    <row r="2852" customFormat="false" ht="15" hidden="false" customHeight="false" outlineLevel="0" collapsed="false">
      <c r="A2852" s="46" t="n">
        <v>44850</v>
      </c>
      <c r="B2852" s="41" t="n">
        <f aca="false">[2]Plan1!$C2847</f>
        <v>-1.95</v>
      </c>
      <c r="C2852" s="41" t="n">
        <f aca="false">$E$5 + B2852</f>
        <v>779.05</v>
      </c>
      <c r="D2852" s="47" t="n">
        <f aca="false">IF(C2852&gt;$E$5,$E$2+$E$1,(IF(C2852&gt;764.99,C2852^3*3486.59308-C2852^2*7860012.00812+C2852*5908819377.96283-1481278321001.59,IF(C2852&gt;752.99,C2852^3*3588.471445-C2852^2*8028757.56264+C2852*5988077680.84934-1488767378546.26,C2852^3*899.851852-C2852^2*1969009.674601+C2852*1435480406.01138-348666163343.76))))-$E$1</f>
        <v>127629297.143311</v>
      </c>
      <c r="E2852" s="47" t="n">
        <f aca="false">D2852*100/$E$2</f>
        <v>85.6692969287253</v>
      </c>
      <c r="G2852" s="41" t="n">
        <f aca="false">[3]Plan1!$C2847</f>
        <v>-1.12</v>
      </c>
      <c r="H2852" s="41" t="n">
        <f aca="false">$J$5 + G2852</f>
        <v>758.88</v>
      </c>
      <c r="I2852" s="47" t="n">
        <f aca="false">IF(H2852&gt;$J$5,$J$2+$J$1,(IF(H2852&gt;739.99,H2852^3*2498.244218-H2852^2*5471052.355142+H2852*3994605728.77515-972400879260.135,H2852^3*1396.138889-H2852^2*3002770.071427+H2852*2152080038.43115-513963640099.415)))-$J$1</f>
        <v>79749730.7084961</v>
      </c>
      <c r="J2852" s="47" t="n">
        <f aca="false">I2852*100/$J$2</f>
        <v>90.6840016022102</v>
      </c>
      <c r="L2852" s="41" t="n">
        <f aca="false">[4]Plan1!$C2847</f>
        <v>-4.56</v>
      </c>
      <c r="M2852" s="41" t="n">
        <f aca="false">$O$5 + L2852</f>
        <v>834.22</v>
      </c>
      <c r="N2852" s="47" t="n">
        <f aca="false">IF(M2852&gt;$O$5,$O$2+$O$1,(M2852^3*3270.5936-M2852^2*8015778.389801+M2852*6549018422.82398-1783686174686.87))-$O$1</f>
        <v>19672056.6162109</v>
      </c>
      <c r="O2852" s="41" t="n">
        <f aca="false">N2852*100/$O$2</f>
        <v>50.3290676997189</v>
      </c>
      <c r="R2852" s="47" t="n">
        <f aca="false">SUM(D2852,I2852,N2852)</f>
        <v>227051084.468018</v>
      </c>
      <c r="S2852" s="41" t="n">
        <f aca="false">R2852*100/$R$2</f>
        <v>82.262394671657</v>
      </c>
      <c r="U2852" s="41" t="n">
        <f aca="false">[1]Plan1!$B2847</f>
        <v>15.35</v>
      </c>
    </row>
    <row r="2853" customFormat="false" ht="15" hidden="false" customHeight="false" outlineLevel="0" collapsed="false">
      <c r="A2853" s="46" t="n">
        <v>44851</v>
      </c>
      <c r="B2853" s="41" t="n">
        <f aca="false">[2]Plan1!$C2848</f>
        <v>-2</v>
      </c>
      <c r="C2853" s="41" t="n">
        <f aca="false">$E$5 + B2853</f>
        <v>779</v>
      </c>
      <c r="D2853" s="47" t="n">
        <f aca="false">IF(C2853&gt;$E$5,$E$2+$E$1,(IF(C2853&gt;764.99,C2853^3*3486.59308-C2853^2*7860012.00812+C2853*5908819377.96283-1481278321001.59,IF(C2853&gt;752.99,C2853^3*3588.471445-C2853^2*8028757.56264+C2853*5988077680.84934-1488767378546.26,C2853^3*899.851852-C2853^2*1969009.674601+C2853*1435480406.01138-348666163343.76))))-$E$1</f>
        <v>127111398.162842</v>
      </c>
      <c r="E2853" s="47" t="n">
        <f aca="false">D2853*100/$E$2</f>
        <v>85.3216648212865</v>
      </c>
      <c r="G2853" s="41" t="n">
        <f aca="false">[3]Plan1!$C2848</f>
        <v>-1.13</v>
      </c>
      <c r="H2853" s="41" t="n">
        <f aca="false">$J$5 + G2853</f>
        <v>758.87</v>
      </c>
      <c r="I2853" s="47" t="n">
        <f aca="false">IF(H2853&gt;$J$5,$J$2+$J$1,(IF(H2853&gt;739.99,H2853^3*2498.244218-H2853^2*5471052.355142+H2853*3994605728.77515-972400879260.135,H2853^3*1396.138889-H2853^2*3002770.071427+H2853*2152080038.43115-513963640099.415)))-$J$1</f>
        <v>79679059.8039551</v>
      </c>
      <c r="J2853" s="47" t="n">
        <f aca="false">I2853*100/$J$2</f>
        <v>90.6036412001914</v>
      </c>
      <c r="L2853" s="41" t="n">
        <f aca="false">[4]Plan1!$C2848</f>
        <v>-4.58</v>
      </c>
      <c r="M2853" s="41" t="n">
        <f aca="false">$O$5 + L2853</f>
        <v>834.2</v>
      </c>
      <c r="N2853" s="47" t="n">
        <f aca="false">IF(M2853&gt;$O$5,$O$2+$O$1,(M2853^3*3270.5936-M2853^2*8015778.389801+M2853*6549018422.82398-1783686174686.87))-$O$1</f>
        <v>19603781.5878906</v>
      </c>
      <c r="O2853" s="41" t="n">
        <f aca="false">N2853*100/$O$2</f>
        <v>50.1543925963694</v>
      </c>
      <c r="R2853" s="47" t="n">
        <f aca="false">SUM(D2853,I2853,N2853)</f>
        <v>226394239.554688</v>
      </c>
      <c r="S2853" s="41" t="n">
        <f aca="false">R2853*100/$R$2</f>
        <v>82.0244145905443</v>
      </c>
      <c r="U2853" s="41" t="n">
        <f aca="false">[1]Plan1!$B2848</f>
        <v>13.24</v>
      </c>
    </row>
    <row r="2854" customFormat="false" ht="15" hidden="false" customHeight="false" outlineLevel="0" collapsed="false">
      <c r="A2854" s="46" t="n">
        <v>44852</v>
      </c>
      <c r="B2854" s="41" t="n">
        <f aca="false">[2]Plan1!$C2849</f>
        <v>-2.01</v>
      </c>
      <c r="C2854" s="41" t="n">
        <f aca="false">$E$5 + B2854</f>
        <v>778.99</v>
      </c>
      <c r="D2854" s="47" t="n">
        <f aca="false">IF(C2854&gt;$E$5,$E$2+$E$1,(IF(C2854&gt;764.99,C2854^3*3486.59308-C2854^2*7860012.00812+C2854*5908819377.96283-1481278321001.59,IF(C2854&gt;752.99,C2854^3*3588.471445-C2854^2*8028757.56264+C2854*5988077680.84934-1488767378546.26,C2854^3*899.851852-C2854^2*1969009.674601+C2854*1435480406.01138-348666163343.76))))-$E$1</f>
        <v>127007991.344482</v>
      </c>
      <c r="E2854" s="47" t="n">
        <f aca="false">D2854*100/$E$2</f>
        <v>85.2522545085702</v>
      </c>
      <c r="G2854" s="41" t="n">
        <f aca="false">[3]Plan1!$C2849</f>
        <v>-1.16</v>
      </c>
      <c r="H2854" s="41" t="n">
        <f aca="false">$J$5 + G2854</f>
        <v>758.84</v>
      </c>
      <c r="I2854" s="47" t="n">
        <f aca="false">IF(H2854&gt;$J$5,$J$2+$J$1,(IF(H2854&gt;739.99,H2854^3*2498.244218-H2854^2*5471052.355142+H2854*3994605728.77515-972400879260.135,H2854^3*1396.138889-H2854^2*3002770.071427+H2854*2152080038.43115-513963640099.415)))-$J$1</f>
        <v>79467306.8005371</v>
      </c>
      <c r="J2854" s="47" t="n">
        <f aca="false">I2854*100/$J$2</f>
        <v>90.3628553125071</v>
      </c>
      <c r="L2854" s="41" t="n">
        <f aca="false">[4]Plan1!$C2849</f>
        <v>-4.61</v>
      </c>
      <c r="M2854" s="41" t="n">
        <f aca="false">$O$5 + L2854</f>
        <v>834.17</v>
      </c>
      <c r="N2854" s="47" t="n">
        <f aca="false">IF(M2854&gt;$O$5,$O$2+$O$1,(M2854^3*3270.5936-M2854^2*8015778.389801+M2854*6549018422.82398-1783686174686.87))-$O$1</f>
        <v>19501622.809082</v>
      </c>
      <c r="O2854" s="41" t="n">
        <f aca="false">N2854*100/$O$2</f>
        <v>49.8930291713302</v>
      </c>
      <c r="R2854" s="47" t="n">
        <f aca="false">SUM(D2854,I2854,N2854)</f>
        <v>225976920.954102</v>
      </c>
      <c r="S2854" s="41" t="n">
        <f aca="false">R2854*100/$R$2</f>
        <v>81.8732167774809</v>
      </c>
      <c r="U2854" s="41" t="n">
        <f aca="false">[1]Plan1!$B2849</f>
        <v>12.55</v>
      </c>
    </row>
    <row r="2855" customFormat="false" ht="15" hidden="false" customHeight="false" outlineLevel="0" collapsed="false">
      <c r="A2855" s="46" t="n">
        <v>44853</v>
      </c>
      <c r="B2855" s="41" t="n">
        <f aca="false">[2]Plan1!$C2850</f>
        <v>-2.04</v>
      </c>
      <c r="C2855" s="41" t="n">
        <f aca="false">$E$5 + B2855</f>
        <v>778.96</v>
      </c>
      <c r="D2855" s="47" t="n">
        <f aca="false">IF(C2855&gt;$E$5,$E$2+$E$1,(IF(C2855&gt;764.99,C2855^3*3486.59308-C2855^2*7860012.00812+C2855*5908819377.96283-1481278321001.59,IF(C2855&gt;752.99,C2855^3*3588.471445-C2855^2*8028757.56264+C2855*5988077680.84934-1488767378546.26,C2855^3*899.851852-C2855^2*1969009.674601+C2855*1435480406.01138-348666163343.76))))-$E$1</f>
        <v>126698116.466064</v>
      </c>
      <c r="E2855" s="47" t="n">
        <f aca="false">D2855*100/$E$2</f>
        <v>85.0442555336943</v>
      </c>
      <c r="G2855" s="41" t="n">
        <f aca="false">[3]Plan1!$C2850</f>
        <v>-1.18</v>
      </c>
      <c r="H2855" s="41" t="n">
        <f aca="false">$J$5 + G2855</f>
        <v>758.82</v>
      </c>
      <c r="I2855" s="47" t="n">
        <f aca="false">IF(H2855&gt;$J$5,$J$2+$J$1,(IF(H2855&gt;739.99,H2855^3*2498.244218-H2855^2*5471052.355142+H2855*3994605728.77515-972400879260.135,H2855^3*1396.138889-H2855^2*3002770.071427+H2855*2152080038.43115-513963640099.415)))-$J$1</f>
        <v>79326354.4074707</v>
      </c>
      <c r="J2855" s="47" t="n">
        <f aca="false">I2855*100/$J$2</f>
        <v>90.2025773162667</v>
      </c>
      <c r="L2855" s="41" t="n">
        <f aca="false">[4]Plan1!$C2850</f>
        <v>-4.64</v>
      </c>
      <c r="M2855" s="41" t="n">
        <f aca="false">$O$5 + L2855</f>
        <v>834.14</v>
      </c>
      <c r="N2855" s="47" t="n">
        <f aca="false">IF(M2855&gt;$O$5,$O$2+$O$1,(M2855^3*3270.5936-M2855^2*8015778.389801+M2855*6549018422.82398-1783686174686.87))-$O$1</f>
        <v>19399768.0771484</v>
      </c>
      <c r="O2855" s="41" t="n">
        <f aca="false">N2855*100/$O$2</f>
        <v>49.6324436210223</v>
      </c>
      <c r="R2855" s="47" t="n">
        <f aca="false">SUM(D2855,I2855,N2855)</f>
        <v>225424238.950684</v>
      </c>
      <c r="S2855" s="41" t="n">
        <f aca="false">R2855*100/$R$2</f>
        <v>81.672975738335</v>
      </c>
      <c r="U2855" s="41" t="n">
        <f aca="false">[1]Plan1!$B2850</f>
        <v>11.65</v>
      </c>
    </row>
    <row r="2856" customFormat="false" ht="15" hidden="false" customHeight="false" outlineLevel="0" collapsed="false">
      <c r="A2856" s="46" t="n">
        <v>44854</v>
      </c>
      <c r="B2856" s="41" t="n">
        <f aca="false">[2]Plan1!$C2851</f>
        <v>-2.06</v>
      </c>
      <c r="C2856" s="41" t="n">
        <f aca="false">$E$5 + B2856</f>
        <v>778.94</v>
      </c>
      <c r="D2856" s="47" t="n">
        <f aca="false">IF(C2856&gt;$E$5,$E$2+$E$1,(IF(C2856&gt;764.99,C2856^3*3486.59308-C2856^2*7860012.00812+C2856*5908819377.96283-1481278321001.59,IF(C2856&gt;752.99,C2856^3*3588.471445-C2856^2*8028757.56264+C2856*5988077680.84934-1488767378546.26,C2856^3*899.851852-C2856^2*1969009.674601+C2856*1435480406.01138-348666163343.76))))-$E$1</f>
        <v>126491820.986084</v>
      </c>
      <c r="E2856" s="47" t="n">
        <f aca="false">D2856*100/$E$2</f>
        <v>84.9057827133852</v>
      </c>
      <c r="G2856" s="41" t="n">
        <f aca="false">[3]Plan1!$C2851</f>
        <v>-1.17</v>
      </c>
      <c r="H2856" s="41" t="n">
        <f aca="false">$J$5 + G2856</f>
        <v>758.83</v>
      </c>
      <c r="I2856" s="47" t="n">
        <f aca="false">IF(H2856&gt;$J$5,$J$2+$J$1,(IF(H2856&gt;739.99,H2856^3*2498.244218-H2856^2*5471052.355142+H2856*3994605728.77515-972400879260.135,H2856^3*1396.138889-H2856^2*3002770.071427+H2856*2152080038.43115-513963640099.415)))-$J$1</f>
        <v>79396808.9865723</v>
      </c>
      <c r="J2856" s="47" t="n">
        <f aca="false">I2856*100/$J$2</f>
        <v>90.2826917330474</v>
      </c>
      <c r="L2856" s="41" t="n">
        <f aca="false">[4]Plan1!$C2851</f>
        <v>-4.61</v>
      </c>
      <c r="M2856" s="41" t="n">
        <f aca="false">$O$5 + L2856</f>
        <v>834.17</v>
      </c>
      <c r="N2856" s="47" t="n">
        <f aca="false">IF(M2856&gt;$O$5,$O$2+$O$1,(M2856^3*3270.5936-M2856^2*8015778.389801+M2856*6549018422.82398-1783686174686.87))-$O$1</f>
        <v>19501622.809082</v>
      </c>
      <c r="O2856" s="41" t="n">
        <f aca="false">N2856*100/$O$2</f>
        <v>49.8930291713302</v>
      </c>
      <c r="R2856" s="47" t="n">
        <f aca="false">SUM(D2856,I2856,N2856)</f>
        <v>225390252.781738</v>
      </c>
      <c r="S2856" s="41" t="n">
        <f aca="false">R2856*100/$R$2</f>
        <v>81.6606622818734</v>
      </c>
      <c r="U2856" s="41" t="n">
        <f aca="false">[1]Plan1!$B2851</f>
        <v>26.25</v>
      </c>
    </row>
    <row r="2857" customFormat="false" ht="15" hidden="false" customHeight="false" outlineLevel="0" collapsed="false">
      <c r="A2857" s="46" t="n">
        <v>44855</v>
      </c>
      <c r="B2857" s="41" t="n">
        <f aca="false">[2]Plan1!$C2852</f>
        <v>-2.08</v>
      </c>
      <c r="C2857" s="41" t="n">
        <f aca="false">$E$5 + B2857</f>
        <v>778.92</v>
      </c>
      <c r="D2857" s="47" t="n">
        <f aca="false">IF(C2857&gt;$E$5,$E$2+$E$1,(IF(C2857&gt;764.99,C2857^3*3486.59308-C2857^2*7860012.00812+C2857*5908819377.96283-1481278321001.59,IF(C2857&gt;752.99,C2857^3*3588.471445-C2857^2*8028757.56264+C2857*5988077680.84934-1488767378546.26,C2857^3*899.851852-C2857^2*1969009.674601+C2857*1435480406.01138-348666163343.76))))-$E$1</f>
        <v>126285755.529053</v>
      </c>
      <c r="E2857" s="47" t="n">
        <f aca="false">D2857*100/$E$2</f>
        <v>84.7674642926127</v>
      </c>
      <c r="G2857" s="41" t="n">
        <f aca="false">[3]Plan1!$C2852</f>
        <v>-1.19</v>
      </c>
      <c r="H2857" s="41" t="n">
        <f aca="false">$J$5 + G2857</f>
        <v>758.81</v>
      </c>
      <c r="I2857" s="47" t="n">
        <f aca="false">IF(H2857&gt;$J$5,$J$2+$J$1,(IF(H2857&gt;739.99,H2857^3*2498.244218-H2857^2*5471052.355142+H2857*3994605728.77515-972400879260.135,H2857^3*1396.138889-H2857^2*3002770.071427+H2857*2152080038.43115-513963640099.415)))-$J$1</f>
        <v>79255943.0488281</v>
      </c>
      <c r="J2857" s="47" t="n">
        <f aca="false">I2857*100/$J$2</f>
        <v>90.1225120457858</v>
      </c>
      <c r="L2857" s="41" t="n">
        <f aca="false">[4]Plan1!$C2852</f>
        <v>-4.63</v>
      </c>
      <c r="M2857" s="41" t="n">
        <f aca="false">$O$5 + L2857</f>
        <v>834.15</v>
      </c>
      <c r="N2857" s="47" t="n">
        <f aca="false">IF(M2857&gt;$O$5,$O$2+$O$1,(M2857^3*3270.5936-M2857^2*8015778.389801+M2857*6549018422.82398-1783686174686.87))-$O$1</f>
        <v>19433685.9052734</v>
      </c>
      <c r="O2857" s="41" t="n">
        <f aca="false">N2857*100/$O$2</f>
        <v>49.7192191270731</v>
      </c>
      <c r="R2857" s="47" t="n">
        <f aca="false">SUM(D2857,I2857,N2857)</f>
        <v>224975384.483154</v>
      </c>
      <c r="S2857" s="41" t="n">
        <f aca="false">R2857*100/$R$2</f>
        <v>81.5103522325079</v>
      </c>
      <c r="U2857" s="41" t="n">
        <f aca="false">[1]Plan1!$B2852</f>
        <v>18.76</v>
      </c>
    </row>
    <row r="2858" customFormat="false" ht="15" hidden="false" customHeight="false" outlineLevel="0" collapsed="false">
      <c r="A2858" s="46" t="n">
        <v>44856</v>
      </c>
      <c r="B2858" s="41" t="n">
        <f aca="false">[2]Plan1!$C2853</f>
        <v>-2.09</v>
      </c>
      <c r="C2858" s="41" t="n">
        <f aca="false">$E$5 + B2858</f>
        <v>778.91</v>
      </c>
      <c r="D2858" s="47" t="n">
        <f aca="false">IF(C2858&gt;$E$5,$E$2+$E$1,(IF(C2858&gt;764.99,C2858^3*3486.59308-C2858^2*7860012.00812+C2858*5908819377.96283-1481278321001.59,IF(C2858&gt;752.99,C2858^3*3588.471445-C2858^2*8028757.56264+C2858*5988077680.84934-1488767378546.26,C2858^3*899.851852-C2858^2*1969009.674601+C2858*1435480406.01138-348666163343.76))))-$E$1</f>
        <v>126182809.006104</v>
      </c>
      <c r="E2858" s="47" t="n">
        <f aca="false">D2858*100/$E$2</f>
        <v>84.6983629464507</v>
      </c>
      <c r="G2858" s="41" t="n">
        <f aca="false">[3]Plan1!$C2853</f>
        <v>-1.19</v>
      </c>
      <c r="H2858" s="41" t="n">
        <f aca="false">$J$5 + G2858</f>
        <v>758.81</v>
      </c>
      <c r="I2858" s="47" t="n">
        <f aca="false">IF(H2858&gt;$J$5,$J$2+$J$1,(IF(H2858&gt;739.99,H2858^3*2498.244218-H2858^2*5471052.355142+H2858*3994605728.77515-972400879260.135,H2858^3*1396.138889-H2858^2*3002770.071427+H2858*2152080038.43115-513963640099.415)))-$J$1</f>
        <v>79255943.0488281</v>
      </c>
      <c r="J2858" s="47" t="n">
        <f aca="false">I2858*100/$J$2</f>
        <v>90.1225120457858</v>
      </c>
      <c r="L2858" s="41" t="n">
        <f aca="false">[4]Plan1!$C2853</f>
        <v>-4.64</v>
      </c>
      <c r="M2858" s="41" t="n">
        <f aca="false">$O$5 + L2858</f>
        <v>834.14</v>
      </c>
      <c r="N2858" s="47" t="n">
        <f aca="false">IF(M2858&gt;$O$5,$O$2+$O$1,(M2858^3*3270.5936-M2858^2*8015778.389801+M2858*6549018422.82398-1783686174686.87))-$O$1</f>
        <v>19399768.0771484</v>
      </c>
      <c r="O2858" s="41" t="n">
        <f aca="false">N2858*100/$O$2</f>
        <v>49.6324436210223</v>
      </c>
      <c r="R2858" s="47" t="n">
        <f aca="false">SUM(D2858,I2858,N2858)</f>
        <v>224838520.13208</v>
      </c>
      <c r="S2858" s="41" t="n">
        <f aca="false">R2858*100/$R$2</f>
        <v>81.4607652010655</v>
      </c>
      <c r="U2858" s="41" t="n">
        <f aca="false">[1]Plan1!$B2853</f>
        <v>23.34</v>
      </c>
    </row>
    <row r="2859" customFormat="false" ht="15" hidden="false" customHeight="false" outlineLevel="0" collapsed="false">
      <c r="A2859" s="46" t="n">
        <v>44857</v>
      </c>
      <c r="B2859" s="41" t="n">
        <f aca="false">[2]Plan1!$C2854</f>
        <v>-2.09</v>
      </c>
      <c r="C2859" s="41" t="n">
        <f aca="false">$E$5 + B2859</f>
        <v>778.91</v>
      </c>
      <c r="D2859" s="47" t="n">
        <f aca="false">IF(C2859&gt;$E$5,$E$2+$E$1,(IF(C2859&gt;764.99,C2859^3*3486.59308-C2859^2*7860012.00812+C2859*5908819377.96283-1481278321001.59,IF(C2859&gt;752.99,C2859^3*3588.471445-C2859^2*8028757.56264+C2859*5988077680.84934-1488767378546.26,C2859^3*899.851852-C2859^2*1969009.674601+C2859*1435480406.01138-348666163343.76))))-$E$1</f>
        <v>126182809.006104</v>
      </c>
      <c r="E2859" s="47" t="n">
        <f aca="false">D2859*100/$E$2</f>
        <v>84.6983629464507</v>
      </c>
      <c r="G2859" s="41" t="n">
        <f aca="false">[3]Plan1!$C2854</f>
        <v>-1.19</v>
      </c>
      <c r="H2859" s="41" t="n">
        <f aca="false">$J$5 + G2859</f>
        <v>758.81</v>
      </c>
      <c r="I2859" s="47" t="n">
        <f aca="false">IF(H2859&gt;$J$5,$J$2+$J$1,(IF(H2859&gt;739.99,H2859^3*2498.244218-H2859^2*5471052.355142+H2859*3994605728.77515-972400879260.135,H2859^3*1396.138889-H2859^2*3002770.071427+H2859*2152080038.43115-513963640099.415)))-$J$1</f>
        <v>79255943.0488281</v>
      </c>
      <c r="J2859" s="47" t="n">
        <f aca="false">I2859*100/$J$2</f>
        <v>90.1225120457858</v>
      </c>
      <c r="L2859" s="41" t="n">
        <f aca="false">[4]Plan1!$C2854</f>
        <v>-4.66</v>
      </c>
      <c r="M2859" s="41" t="n">
        <f aca="false">$O$5 + L2859</f>
        <v>834.12</v>
      </c>
      <c r="N2859" s="47" t="n">
        <f aca="false">IF(M2859&gt;$O$5,$O$2+$O$1,(M2859^3*3270.5936-M2859^2*8015778.389801+M2859*6549018422.82398-1783686174686.87))-$O$1</f>
        <v>19332033.5761719</v>
      </c>
      <c r="O2859" s="41" t="n">
        <f aca="false">N2859*100/$O$2</f>
        <v>49.4591514049737</v>
      </c>
      <c r="R2859" s="47" t="n">
        <f aca="false">SUM(D2859,I2859,N2859)</f>
        <v>224770785.631104</v>
      </c>
      <c r="S2859" s="41" t="n">
        <f aca="false">R2859*100/$R$2</f>
        <v>81.4362244583279</v>
      </c>
      <c r="U2859" s="41" t="n">
        <f aca="false">[1]Plan1!$B2854</f>
        <v>20.27</v>
      </c>
    </row>
    <row r="2860" customFormat="false" ht="15" hidden="false" customHeight="false" outlineLevel="0" collapsed="false">
      <c r="A2860" s="46" t="n">
        <v>44858</v>
      </c>
      <c r="B2860" s="41" t="n">
        <f aca="false">[2]Plan1!$C2855</f>
        <v>-2.1</v>
      </c>
      <c r="C2860" s="41" t="n">
        <f aca="false">$E$5 + B2860</f>
        <v>778.9</v>
      </c>
      <c r="D2860" s="47" t="n">
        <f aca="false">IF(C2860&gt;$E$5,$E$2+$E$1,(IF(C2860&gt;764.99,C2860^3*3486.59308-C2860^2*7860012.00812+C2860*5908819377.96283-1481278321001.59,IF(C2860&gt;752.99,C2860^3*3588.471445-C2860^2*8028757.56264+C2860*5988077680.84934-1488767378546.26,C2860^3*899.851852-C2860^2*1969009.674601+C2860*1435480406.01138-348666163343.76))))-$E$1</f>
        <v>126079919.92749</v>
      </c>
      <c r="E2860" s="47" t="n">
        <f aca="false">D2860*100/$E$2</f>
        <v>84.629300158958</v>
      </c>
      <c r="G2860" s="41" t="n">
        <f aca="false">[3]Plan1!$C2855</f>
        <v>-1.2</v>
      </c>
      <c r="H2860" s="41" t="n">
        <f aca="false">$J$5 + G2860</f>
        <v>758.8</v>
      </c>
      <c r="I2860" s="47" t="n">
        <f aca="false">IF(H2860&gt;$J$5,$J$2+$J$1,(IF(H2860&gt;739.99,H2860^3*2498.244218-H2860^2*5471052.355142+H2860*3994605728.77515-972400879260.135,H2860^3*1396.138889-H2860^2*3002770.071427+H2860*2152080038.43115-513963640099.415)))-$J$1</f>
        <v>79185574.8950195</v>
      </c>
      <c r="J2860" s="47" t="n">
        <f aca="false">I2860*100/$J$2</f>
        <v>90.0424959038373</v>
      </c>
      <c r="L2860" s="41" t="n">
        <f aca="false">[4]Plan1!$C2855</f>
        <v>-4.67</v>
      </c>
      <c r="M2860" s="41" t="n">
        <f aca="false">$O$5 + L2860</f>
        <v>834.11</v>
      </c>
      <c r="N2860" s="47" t="n">
        <f aca="false">IF(M2860&gt;$O$5,$O$2+$O$1,(M2860^3*3270.5936-M2860^2*8015778.389801+M2860*6549018422.82398-1783686174686.87))-$O$1</f>
        <v>19298216.8623047</v>
      </c>
      <c r="O2860" s="41" t="n">
        <f aca="false">N2860*100/$O$2</f>
        <v>49.3726345900414</v>
      </c>
      <c r="R2860" s="47" t="n">
        <f aca="false">SUM(D2860,I2860,N2860)</f>
        <v>224563711.684814</v>
      </c>
      <c r="S2860" s="41" t="n">
        <f aca="false">R2860*100/$R$2</f>
        <v>81.3611999380277</v>
      </c>
      <c r="U2860" s="41" t="n">
        <f aca="false">[1]Plan1!$B2855</f>
        <v>25.18</v>
      </c>
    </row>
    <row r="2861" customFormat="false" ht="15" hidden="false" customHeight="false" outlineLevel="0" collapsed="false">
      <c r="A2861" s="46" t="n">
        <v>44859</v>
      </c>
      <c r="B2861" s="41" t="n">
        <f aca="false">[2]Plan1!$C2856</f>
        <v>-2.12</v>
      </c>
      <c r="C2861" s="41" t="n">
        <f aca="false">$E$5 + B2861</f>
        <v>778.88</v>
      </c>
      <c r="D2861" s="47" t="n">
        <f aca="false">IF(C2861&gt;$E$5,$E$2+$E$1,(IF(C2861&gt;764.99,C2861^3*3486.59308-C2861^2*7860012.00812+C2861*5908819377.96283-1481278321001.59,IF(C2861&gt;752.99,C2861^3*3588.471445-C2861^2*8028757.56264+C2861*5988077680.84934-1488767378546.26,C2861^3*899.851852-C2861^2*1969009.674601+C2861*1435480406.01138-348666163343.76))))-$E$1</f>
        <v>125874314.012939</v>
      </c>
      <c r="E2861" s="47" t="n">
        <f aca="false">D2861*100/$E$2</f>
        <v>84.4912901993468</v>
      </c>
      <c r="G2861" s="41" t="n">
        <f aca="false">[3]Plan1!$C2856</f>
        <v>-1.21</v>
      </c>
      <c r="H2861" s="41" t="n">
        <f aca="false">$J$5 + G2861</f>
        <v>758.79</v>
      </c>
      <c r="I2861" s="47" t="n">
        <f aca="false">IF(H2861&gt;$J$5,$J$2+$J$1,(IF(H2861&gt;739.99,H2861^3*2498.244218-H2861^2*5471052.355142+H2861*3994605728.77515-972400879260.135,H2861^3*1396.138889-H2861^2*3002770.071427+H2861*2152080038.43115-513963640099.415)))-$J$1</f>
        <v>79115249.9316406</v>
      </c>
      <c r="J2861" s="47" t="n">
        <f aca="false">I2861*100/$J$2</f>
        <v>89.9625288740421</v>
      </c>
      <c r="L2861" s="41" t="n">
        <f aca="false">[4]Plan1!$C2856</f>
        <v>-4.7</v>
      </c>
      <c r="M2861" s="41" t="n">
        <f aca="false">$O$5 + L2861</f>
        <v>834.08</v>
      </c>
      <c r="N2861" s="47" t="n">
        <f aca="false">IF(M2861&gt;$O$5,$O$2+$O$1,(M2861^3*3270.5936-M2861^2*8015778.389801+M2861*6549018422.82398-1783686174686.87))-$O$1</f>
        <v>19196968.6347656</v>
      </c>
      <c r="O2861" s="41" t="n">
        <f aca="false">N2861*100/$O$2</f>
        <v>49.1136007229829</v>
      </c>
      <c r="R2861" s="47" t="n">
        <f aca="false">SUM(D2861,I2861,N2861)</f>
        <v>224186532.579346</v>
      </c>
      <c r="S2861" s="41" t="n">
        <f aca="false">R2861*100/$R$2</f>
        <v>81.2245449799214</v>
      </c>
      <c r="U2861" s="41" t="n">
        <f aca="false">[1]Plan1!$B2856</f>
        <v>24.39</v>
      </c>
    </row>
    <row r="2862" customFormat="false" ht="15" hidden="false" customHeight="false" outlineLevel="0" collapsed="false">
      <c r="A2862" s="46" t="n">
        <v>44860</v>
      </c>
      <c r="B2862" s="41" t="n">
        <f aca="false">[2]Plan1!$C2857</f>
        <v>-2.14</v>
      </c>
      <c r="C2862" s="41" t="n">
        <f aca="false">$E$5 + B2862</f>
        <v>778.86</v>
      </c>
      <c r="D2862" s="47" t="n">
        <f aca="false">IF(C2862&gt;$E$5,$E$2+$E$1,(IF(C2862&gt;764.99,C2862^3*3486.59308-C2862^2*7860012.00812+C2862*5908819377.96283-1481278321001.59,IF(C2862&gt;752.99,C2862^3*3588.471445-C2862^2*8028757.56264+C2862*5988077680.84934-1488767378546.26,C2862^3*899.851852-C2862^2*1969009.674601+C2862*1435480406.01138-348666163343.76))))-$E$1</f>
        <v>125668937.621826</v>
      </c>
      <c r="E2862" s="47" t="n">
        <f aca="false">D2862*100/$E$2</f>
        <v>84.3534343039823</v>
      </c>
      <c r="G2862" s="41" t="n">
        <f aca="false">[3]Plan1!$C2857</f>
        <v>-1.22</v>
      </c>
      <c r="H2862" s="41" t="n">
        <f aca="false">$J$5 + G2862</f>
        <v>758.78</v>
      </c>
      <c r="I2862" s="47" t="n">
        <f aca="false">IF(H2862&gt;$J$5,$J$2+$J$1,(IF(H2862&gt;739.99,H2862^3*2498.244218-H2862^2*5471052.355142+H2862*3994605728.77515-972400879260.135,H2862^3*1396.138889-H2862^2*3002770.071427+H2862*2152080038.43115-513963640099.415)))-$J$1</f>
        <v>79044968.1430664</v>
      </c>
      <c r="J2862" s="47" t="n">
        <f aca="false">I2862*100/$J$2</f>
        <v>89.8826109386328</v>
      </c>
      <c r="L2862" s="41" t="n">
        <f aca="false">[4]Plan1!$C2857</f>
        <v>-4.72</v>
      </c>
      <c r="M2862" s="41" t="n">
        <f aca="false">$O$5 + L2862</f>
        <v>834.06</v>
      </c>
      <c r="N2862" s="47" t="n">
        <f aca="false">IF(M2862&gt;$O$5,$O$2+$O$1,(M2862^3*3270.5936-M2862^2*8015778.389801+M2862*6549018422.82398-1783686174686.87))-$O$1</f>
        <v>19129637.8798828</v>
      </c>
      <c r="O2862" s="41" t="n">
        <f aca="false">N2862*100/$O$2</f>
        <v>48.9413414525425</v>
      </c>
      <c r="R2862" s="47" t="n">
        <f aca="false">SUM(D2862,I2862,N2862)</f>
        <v>223843543.644775</v>
      </c>
      <c r="S2862" s="41" t="n">
        <f aca="false">R2862*100/$R$2</f>
        <v>81.1002773897897</v>
      </c>
      <c r="U2862" s="41" t="n">
        <f aca="false">[1]Plan1!$B2857</f>
        <v>19.26</v>
      </c>
    </row>
    <row r="2863" customFormat="false" ht="15" hidden="false" customHeight="false" outlineLevel="0" collapsed="false">
      <c r="A2863" s="46" t="n">
        <v>44861</v>
      </c>
      <c r="B2863" s="41" t="n">
        <f aca="false">[2]Plan1!$C2858</f>
        <v>-2.16</v>
      </c>
      <c r="C2863" s="41" t="n">
        <f aca="false">$E$5 + B2863</f>
        <v>778.84</v>
      </c>
      <c r="D2863" s="47" t="n">
        <f aca="false">IF(C2863&gt;$E$5,$E$2+$E$1,(IF(C2863&gt;764.99,C2863^3*3486.59308-C2863^2*7860012.00812+C2863*5908819377.96283-1481278321001.59,IF(C2863&gt;752.99,C2863^3*3588.471445-C2863^2*8028757.56264+C2863*5988077680.84934-1488767378546.26,C2863^3*899.851852-C2863^2*1969009.674601+C2863*1435480406.01138-348666163343.76))))-$E$1</f>
        <v>125463790.581787</v>
      </c>
      <c r="E2863" s="47" t="n">
        <f aca="false">D2863*100/$E$2</f>
        <v>84.2157323571682</v>
      </c>
      <c r="G2863" s="41" t="n">
        <f aca="false">[3]Plan1!$C2858</f>
        <v>-1.24</v>
      </c>
      <c r="H2863" s="41" t="n">
        <f aca="false">$J$5 + G2863</f>
        <v>758.76</v>
      </c>
      <c r="I2863" s="47" t="n">
        <f aca="false">IF(H2863&gt;$J$5,$J$2+$J$1,(IF(H2863&gt;739.99,H2863^3*2498.244218-H2863^2*5471052.355142+H2863*3994605728.77515-972400879260.135,H2863^3*1396.138889-H2863^2*3002770.071427+H2863*2152080038.43115-513963640099.415)))-$J$1</f>
        <v>78904534.0314941</v>
      </c>
      <c r="J2863" s="47" t="n">
        <f aca="false">I2863*100/$J$2</f>
        <v>89.722922284067</v>
      </c>
      <c r="L2863" s="41" t="n">
        <f aca="false">[4]Plan1!$C2858</f>
        <v>-4.75</v>
      </c>
      <c r="M2863" s="41" t="n">
        <f aca="false">$O$5 + L2863</f>
        <v>834.03</v>
      </c>
      <c r="N2863" s="47" t="n">
        <f aca="false">IF(M2863&gt;$O$5,$O$2+$O$1,(M2863^3*3270.5936-M2863^2*8015778.389801+M2863*6549018422.82398-1783686174686.87))-$O$1</f>
        <v>19028893.4526367</v>
      </c>
      <c r="O2863" s="41" t="n">
        <f aca="false">N2863*100/$O$2</f>
        <v>48.6835965101526</v>
      </c>
      <c r="R2863" s="47" t="n">
        <f aca="false">SUM(D2863,I2863,N2863)</f>
        <v>223397218.065918</v>
      </c>
      <c r="S2863" s="41" t="n">
        <f aca="false">R2863*100/$R$2</f>
        <v>80.9385701202294</v>
      </c>
      <c r="U2863" s="41" t="n">
        <f aca="false">[1]Plan1!$B2858</f>
        <v>17.53</v>
      </c>
    </row>
    <row r="2864" customFormat="false" ht="15" hidden="false" customHeight="false" outlineLevel="0" collapsed="false">
      <c r="A2864" s="46" t="n">
        <v>44862</v>
      </c>
      <c r="B2864" s="41" t="n">
        <f aca="false">[2]Plan1!$C2859</f>
        <v>-2.19</v>
      </c>
      <c r="C2864" s="41" t="n">
        <f aca="false">$E$5 + B2864</f>
        <v>778.81</v>
      </c>
      <c r="D2864" s="47" t="n">
        <f aca="false">IF(C2864&gt;$E$5,$E$2+$E$1,(IF(C2864&gt;764.99,C2864^3*3486.59308-C2864^2*7860012.00812+C2864*5908819377.96283-1481278321001.59,IF(C2864&gt;752.99,C2864^3*3588.471445-C2864^2*8028757.56264+C2864*5988077680.84934-1488767378546.26,C2864^3*899.851852-C2864^2*1969009.674601+C2864*1435480406.01138-348666163343.76))))-$E$1</f>
        <v>125156499.694092</v>
      </c>
      <c r="E2864" s="47" t="n">
        <f aca="false">D2864*100/$E$2</f>
        <v>84.0094678482294</v>
      </c>
      <c r="G2864" s="41" t="n">
        <f aca="false">[3]Plan1!$C2859</f>
        <v>-1.25</v>
      </c>
      <c r="H2864" s="41" t="n">
        <f aca="false">$J$5 + G2864</f>
        <v>758.75</v>
      </c>
      <c r="I2864" s="47" t="n">
        <f aca="false">IF(H2864&gt;$J$5,$J$2+$J$1,(IF(H2864&gt;739.99,H2864^3*2498.244218-H2864^2*5471052.355142+H2864*3994605728.77515-972400879260.135,H2864^3*1396.138889-H2864^2*3002770.071427+H2864*2152080038.43115-513963640099.415)))-$J$1</f>
        <v>78834381.6789551</v>
      </c>
      <c r="J2864" s="47" t="n">
        <f aca="false">I2864*100/$J$2</f>
        <v>89.6431515313192</v>
      </c>
      <c r="L2864" s="41" t="n">
        <f aca="false">[4]Plan1!$C2859</f>
        <v>-4.78</v>
      </c>
      <c r="M2864" s="41" t="n">
        <f aca="false">$O$5 + L2864</f>
        <v>834</v>
      </c>
      <c r="N2864" s="47" t="n">
        <f aca="false">IF(M2864&gt;$O$5,$O$2+$O$1,(M2864^3*3270.5936-M2864^2*8015778.389801+M2864*6549018422.82398-1783686174686.87))-$O$1</f>
        <v>18928450.5986328</v>
      </c>
      <c r="O2864" s="41" t="n">
        <f aca="false">N2864*100/$O$2</f>
        <v>48.4266231139419</v>
      </c>
      <c r="R2864" s="47" t="n">
        <f aca="false">SUM(D2864,I2864,N2864)</f>
        <v>222919331.97168</v>
      </c>
      <c r="S2864" s="41" t="n">
        <f aca="false">R2864*100/$R$2</f>
        <v>80.7654282275825</v>
      </c>
      <c r="U2864" s="41" t="n">
        <f aca="false">[1]Plan1!$B2859</f>
        <v>16.55</v>
      </c>
    </row>
    <row r="2865" customFormat="false" ht="15" hidden="false" customHeight="false" outlineLevel="0" collapsed="false">
      <c r="A2865" s="46" t="n">
        <v>44863</v>
      </c>
      <c r="B2865" s="41" t="n">
        <f aca="false">[2]Plan1!$C2860</f>
        <v>-2.2</v>
      </c>
      <c r="C2865" s="41" t="n">
        <f aca="false">$E$5 + B2865</f>
        <v>778.8</v>
      </c>
      <c r="D2865" s="47" t="n">
        <f aca="false">IF(C2865&gt;$E$5,$E$2+$E$1,(IF(C2865&gt;764.99,C2865^3*3486.59308-C2865^2*7860012.00812+C2865*5908819377.96283-1481278321001.59,IF(C2865&gt;752.99,C2865^3*3588.471445-C2865^2*8028757.56264+C2865*5988077680.84934-1488767378546.26,C2865^3*899.851852-C2865^2*1969009.674601+C2865*1435480406.01138-348666163343.76))))-$E$1</f>
        <v>125054183.892334</v>
      </c>
      <c r="E2865" s="47" t="n">
        <f aca="false">D2865*100/$E$2</f>
        <v>83.940789864432</v>
      </c>
      <c r="G2865" s="41" t="n">
        <f aca="false">[3]Plan1!$C2860</f>
        <v>-1.25</v>
      </c>
      <c r="H2865" s="41" t="n">
        <f aca="false">$J$5 + G2865</f>
        <v>758.75</v>
      </c>
      <c r="I2865" s="47" t="n">
        <f aca="false">IF(H2865&gt;$J$5,$J$2+$J$1,(IF(H2865&gt;739.99,H2865^3*2498.244218-H2865^2*5471052.355142+H2865*3994605728.77515-972400879260.135,H2865^3*1396.138889-H2865^2*3002770.071427+H2865*2152080038.43115-513963640099.415)))-$J$1</f>
        <v>78834381.6789551</v>
      </c>
      <c r="J2865" s="47" t="n">
        <f aca="false">I2865*100/$J$2</f>
        <v>89.6431515313192</v>
      </c>
      <c r="L2865" s="41" t="n">
        <f aca="false">[4]Plan1!$C2860</f>
        <v>-4.8</v>
      </c>
      <c r="M2865" s="41" t="n">
        <f aca="false">$O$5 + L2865</f>
        <v>833.98</v>
      </c>
      <c r="N2865" s="47" t="n">
        <f aca="false">IF(M2865&gt;$O$5,$O$2+$O$1,(M2865^3*3270.5936-M2865^2*8015778.389801+M2865*6549018422.82398-1783686174686.87))-$O$1</f>
        <v>18861655.9765625</v>
      </c>
      <c r="O2865" s="41" t="n">
        <f aca="false">N2865*100/$O$2</f>
        <v>48.2557354878163</v>
      </c>
      <c r="R2865" s="47" t="n">
        <f aca="false">SUM(D2865,I2865,N2865)</f>
        <v>222750221.547852</v>
      </c>
      <c r="S2865" s="41" t="n">
        <f aca="false">R2865*100/$R$2</f>
        <v>80.7041581902222</v>
      </c>
      <c r="U2865" s="41" t="n">
        <f aca="false">[1]Plan1!$B2860</f>
        <v>18.51</v>
      </c>
    </row>
    <row r="2866" customFormat="false" ht="15" hidden="false" customHeight="false" outlineLevel="0" collapsed="false">
      <c r="A2866" s="46" t="n">
        <v>44864</v>
      </c>
      <c r="B2866" s="41" t="n">
        <f aca="false">[2]Plan1!$C2861</f>
        <v>-2.22</v>
      </c>
      <c r="C2866" s="41" t="n">
        <f aca="false">$E$5 + B2866</f>
        <v>778.78</v>
      </c>
      <c r="D2866" s="47" t="n">
        <f aca="false">IF(C2866&gt;$E$5,$E$2+$E$1,(IF(C2866&gt;764.99,C2866^3*3486.59308-C2866^2*7860012.00812+C2866*5908819377.96283-1481278321001.59,IF(C2866&gt;752.99,C2866^3*3588.471445-C2866^2*8028757.56264+C2866*5988077680.84934-1488767378546.26,C2866^3*899.851852-C2866^2*1969009.674601+C2866*1435480406.01138-348666163343.76))))-$E$1</f>
        <v>124849723.909424</v>
      </c>
      <c r="E2866" s="47" t="n">
        <f aca="false">D2866*100/$E$2</f>
        <v>83.8035490946555</v>
      </c>
      <c r="G2866" s="41" t="n">
        <f aca="false">[3]Plan1!$C2861</f>
        <v>-1.26</v>
      </c>
      <c r="H2866" s="41" t="n">
        <f aca="false">$J$5 + G2866</f>
        <v>758.74</v>
      </c>
      <c r="I2866" s="47" t="n">
        <f aca="false">IF(H2866&gt;$J$5,$J$2+$J$1,(IF(H2866&gt;739.99,H2866^3*2498.244218-H2866^2*5471052.355142+H2866*3994605728.77515-972400879260.135,H2866^3*1396.138889-H2866^2*3002770.071427+H2866*2152080038.43115-513963640099.415)))-$J$1</f>
        <v>78764272.4414063</v>
      </c>
      <c r="J2866" s="47" t="n">
        <f aca="false">I2866*100/$J$2</f>
        <v>89.5634298049419</v>
      </c>
      <c r="L2866" s="41" t="n">
        <f aca="false">[4]Plan1!$C2861</f>
        <v>-4.82</v>
      </c>
      <c r="M2866" s="41" t="n">
        <f aca="false">$O$5 + L2866</f>
        <v>833.96</v>
      </c>
      <c r="N2866" s="47" t="n">
        <f aca="false">IF(M2866&gt;$O$5,$O$2+$O$1,(M2866^3*3270.5936-M2866^2*8015778.389801+M2866*6549018422.82398-1783686174686.87))-$O$1</f>
        <v>18794994.9951172</v>
      </c>
      <c r="O2866" s="41" t="n">
        <f aca="false">N2866*100/$O$2</f>
        <v>48.0851897683958</v>
      </c>
      <c r="R2866" s="47" t="n">
        <f aca="false">SUM(D2866,I2866,N2866)</f>
        <v>222408991.345947</v>
      </c>
      <c r="S2866" s="41" t="n">
        <f aca="false">R2866*100/$R$2</f>
        <v>80.5805278027757</v>
      </c>
      <c r="U2866" s="41" t="n">
        <f aca="false">[1]Plan1!$B2861</f>
        <v>16.31</v>
      </c>
    </row>
    <row r="2867" customFormat="false" ht="15" hidden="false" customHeight="false" outlineLevel="0" collapsed="false">
      <c r="A2867" s="46" t="n">
        <v>44865</v>
      </c>
      <c r="B2867" s="41" t="n">
        <f aca="false">[2]Plan1!$C2862</f>
        <v>-2.21</v>
      </c>
      <c r="C2867" s="41" t="n">
        <f aca="false">$E$5 + B2867</f>
        <v>778.79</v>
      </c>
      <c r="D2867" s="47" t="n">
        <f aca="false">IF(C2867&gt;$E$5,$E$2+$E$1,(IF(C2867&gt;764.99,C2867^3*3486.59308-C2867^2*7860012.00812+C2867*5908819377.96283-1481278321001.59,IF(C2867&gt;752.99,C2867^3*3588.471445-C2867^2*8028757.56264+C2867*5988077680.84934-1488767378546.26,C2867^3*899.851852-C2867^2*1969009.674601+C2867*1435480406.01138-348666163343.76))))-$E$1</f>
        <v>124951925.30542</v>
      </c>
      <c r="E2867" s="47" t="n">
        <f aca="false">D2867*100/$E$2</f>
        <v>83.8721502852606</v>
      </c>
      <c r="G2867" s="41" t="n">
        <f aca="false">[3]Plan1!$C2862</f>
        <v>-1.26</v>
      </c>
      <c r="H2867" s="41" t="n">
        <f aca="false">$J$5 + G2867</f>
        <v>758.74</v>
      </c>
      <c r="I2867" s="47" t="n">
        <f aca="false">IF(H2867&gt;$J$5,$J$2+$J$1,(IF(H2867&gt;739.99,H2867^3*2498.244218-H2867^2*5471052.355142+H2867*3994605728.77515-972400879260.135,H2867^3*1396.138889-H2867^2*3002770.071427+H2867*2152080038.43115-513963640099.415)))-$J$1</f>
        <v>78764272.4414063</v>
      </c>
      <c r="J2867" s="47" t="n">
        <f aca="false">I2867*100/$J$2</f>
        <v>89.5634298049419</v>
      </c>
      <c r="L2867" s="41" t="n">
        <f aca="false">[4]Plan1!$C2862</f>
        <v>-4.84</v>
      </c>
      <c r="M2867" s="41" t="n">
        <f aca="false">$O$5 + L2867</f>
        <v>833.94</v>
      </c>
      <c r="N2867" s="47" t="n">
        <f aca="false">IF(M2867&gt;$O$5,$O$2+$O$1,(M2867^3*3270.5936-M2867^2*8015778.389801+M2867*6549018422.82398-1783686174686.87))-$O$1</f>
        <v>18728467.4960938</v>
      </c>
      <c r="O2867" s="41" t="n">
        <f aca="false">N2867*100/$O$2</f>
        <v>47.9149855509332</v>
      </c>
      <c r="R2867" s="47" t="n">
        <f aca="false">SUM(D2867,I2867,N2867)</f>
        <v>222444665.24292</v>
      </c>
      <c r="S2867" s="41" t="n">
        <f aca="false">R2867*100/$R$2</f>
        <v>80.5934527363831</v>
      </c>
      <c r="U2867" s="41" t="n">
        <f aca="false">[1]Plan1!$B2862</f>
        <v>21.28</v>
      </c>
    </row>
    <row r="2868" customFormat="false" ht="15" hidden="false" customHeight="false" outlineLevel="0" collapsed="false">
      <c r="A2868" s="46" t="n">
        <v>44866</v>
      </c>
      <c r="B2868" s="41" t="n">
        <f aca="false">[2]Plan1!$C2863</f>
        <v>-2.22</v>
      </c>
      <c r="C2868" s="41" t="n">
        <f aca="false">$E$5 + B2868</f>
        <v>778.78</v>
      </c>
      <c r="D2868" s="47" t="n">
        <f aca="false">IF(C2868&gt;$E$5,$E$2+$E$1,(IF(C2868&gt;764.99,C2868^3*3486.59308-C2868^2*7860012.00812+C2868*5908819377.96283-1481278321001.59,IF(C2868&gt;752.99,C2868^3*3588.471445-C2868^2*8028757.56264+C2868*5988077680.84934-1488767378546.26,C2868^3*899.851852-C2868^2*1969009.674601+C2868*1435480406.01138-348666163343.76))))-$E$1</f>
        <v>124849723.909424</v>
      </c>
      <c r="E2868" s="47" t="n">
        <f aca="false">D2868*100/$E$2</f>
        <v>83.8035490946555</v>
      </c>
      <c r="G2868" s="41" t="n">
        <f aca="false">[3]Plan1!$C2863</f>
        <v>-1.25</v>
      </c>
      <c r="H2868" s="41" t="n">
        <f aca="false">$J$5 + G2868</f>
        <v>758.75</v>
      </c>
      <c r="I2868" s="47" t="n">
        <f aca="false">IF(H2868&gt;$J$5,$J$2+$J$1,(IF(H2868&gt;739.99,H2868^3*2498.244218-H2868^2*5471052.355142+H2868*3994605728.77515-972400879260.135,H2868^3*1396.138889-H2868^2*3002770.071427+H2868*2152080038.43115-513963640099.415)))-$J$1</f>
        <v>78834381.6789551</v>
      </c>
      <c r="J2868" s="47" t="n">
        <f aca="false">I2868*100/$J$2</f>
        <v>89.6431515313192</v>
      </c>
      <c r="L2868" s="41" t="n">
        <f aca="false">[4]Plan1!$C2863</f>
        <v>-4.86</v>
      </c>
      <c r="M2868" s="41" t="n">
        <f aca="false">$O$5 + L2868</f>
        <v>833.92</v>
      </c>
      <c r="N2868" s="47" t="n">
        <f aca="false">IF(M2868&gt;$O$5,$O$2+$O$1,(M2868^3*3270.5936-M2868^2*8015778.389801+M2868*6549018422.82398-1783686174686.87))-$O$1</f>
        <v>18662073.3232422</v>
      </c>
      <c r="O2868" s="41" t="n">
        <f aca="false">N2868*100/$O$2</f>
        <v>47.7451224356776</v>
      </c>
      <c r="R2868" s="47" t="n">
        <f aca="false">SUM(D2868,I2868,N2868)</f>
        <v>222346178.911621</v>
      </c>
      <c r="S2868" s="41" t="n">
        <f aca="false">R2868*100/$R$2</f>
        <v>80.5577703635195</v>
      </c>
      <c r="U2868" s="41" t="n">
        <f aca="false">[1]Plan1!$B2863</f>
        <v>20.77</v>
      </c>
    </row>
    <row r="2869" customFormat="false" ht="15" hidden="false" customHeight="false" outlineLevel="0" collapsed="false">
      <c r="A2869" s="46" t="n">
        <v>44867</v>
      </c>
      <c r="B2869" s="41" t="n">
        <f aca="false">[2]Plan1!$C2864</f>
        <v>-2.22</v>
      </c>
      <c r="C2869" s="41" t="n">
        <f aca="false">$E$5 + B2869</f>
        <v>778.78</v>
      </c>
      <c r="D2869" s="47" t="n">
        <f aca="false">IF(C2869&gt;$E$5,$E$2+$E$1,(IF(C2869&gt;764.99,C2869^3*3486.59308-C2869^2*7860012.00812+C2869*5908819377.96283-1481278321001.59,IF(C2869&gt;752.99,C2869^3*3588.471445-C2869^2*8028757.56264+C2869*5988077680.84934-1488767378546.26,C2869^3*899.851852-C2869^2*1969009.674601+C2869*1435480406.01138-348666163343.76))))-$E$1</f>
        <v>124849723.909424</v>
      </c>
      <c r="E2869" s="47" t="n">
        <f aca="false">D2869*100/$E$2</f>
        <v>83.8035490946555</v>
      </c>
      <c r="G2869" s="41" t="n">
        <f aca="false">[3]Plan1!$C2864</f>
        <v>-1.25</v>
      </c>
      <c r="H2869" s="41" t="n">
        <f aca="false">$J$5 + G2869</f>
        <v>758.75</v>
      </c>
      <c r="I2869" s="47" t="n">
        <f aca="false">IF(H2869&gt;$J$5,$J$2+$J$1,(IF(H2869&gt;739.99,H2869^3*2498.244218-H2869^2*5471052.355142+H2869*3994605728.77515-972400879260.135,H2869^3*1396.138889-H2869^2*3002770.071427+H2869*2152080038.43115-513963640099.415)))-$J$1</f>
        <v>78834381.6789551</v>
      </c>
      <c r="J2869" s="47" t="n">
        <f aca="false">I2869*100/$J$2</f>
        <v>89.6431515313192</v>
      </c>
      <c r="L2869" s="41" t="n">
        <f aca="false">[4]Plan1!$C2864</f>
        <v>-4.82</v>
      </c>
      <c r="M2869" s="41" t="n">
        <f aca="false">$O$5 + L2869</f>
        <v>833.96</v>
      </c>
      <c r="N2869" s="47" t="n">
        <f aca="false">IF(M2869&gt;$O$5,$O$2+$O$1,(M2869^3*3270.5936-M2869^2*8015778.389801+M2869*6549018422.82398-1783686174686.87))-$O$1</f>
        <v>18794994.9951172</v>
      </c>
      <c r="O2869" s="41" t="n">
        <f aca="false">N2869*100/$O$2</f>
        <v>48.0851897683958</v>
      </c>
      <c r="R2869" s="47" t="n">
        <f aca="false">SUM(D2869,I2869,N2869)</f>
        <v>222479100.583496</v>
      </c>
      <c r="S2869" s="41" t="n">
        <f aca="false">R2869*100/$R$2</f>
        <v>80.6059289312613</v>
      </c>
      <c r="U2869" s="41" t="n">
        <f aca="false">[1]Plan1!$B2864</f>
        <v>31.15</v>
      </c>
    </row>
    <row r="2870" customFormat="false" ht="15" hidden="false" customHeight="false" outlineLevel="0" collapsed="false">
      <c r="A2870" s="46" t="n">
        <v>44868</v>
      </c>
      <c r="B2870" s="41" t="n">
        <f aca="false">[2]Plan1!$C2865</f>
        <v>-2.22</v>
      </c>
      <c r="C2870" s="41" t="n">
        <f aca="false">$E$5 + B2870</f>
        <v>778.78</v>
      </c>
      <c r="D2870" s="47" t="n">
        <f aca="false">IF(C2870&gt;$E$5,$E$2+$E$1,(IF(C2870&gt;764.99,C2870^3*3486.59308-C2870^2*7860012.00812+C2870*5908819377.96283-1481278321001.59,IF(C2870&gt;752.99,C2870^3*3588.471445-C2870^2*8028757.56264+C2870*5988077680.84934-1488767378546.26,C2870^3*899.851852-C2870^2*1969009.674601+C2870*1435480406.01138-348666163343.76))))-$E$1</f>
        <v>124849723.909424</v>
      </c>
      <c r="E2870" s="47" t="n">
        <f aca="false">D2870*100/$E$2</f>
        <v>83.8035490946555</v>
      </c>
      <c r="G2870" s="41" t="n">
        <f aca="false">[3]Plan1!$C2865</f>
        <v>-1.25</v>
      </c>
      <c r="H2870" s="41" t="n">
        <f aca="false">$J$5 + G2870</f>
        <v>758.75</v>
      </c>
      <c r="I2870" s="47" t="n">
        <f aca="false">IF(H2870&gt;$J$5,$J$2+$J$1,(IF(H2870&gt;739.99,H2870^3*2498.244218-H2870^2*5471052.355142+H2870*3994605728.77515-972400879260.135,H2870^3*1396.138889-H2870^2*3002770.071427+H2870*2152080038.43115-513963640099.415)))-$J$1</f>
        <v>78834381.6789551</v>
      </c>
      <c r="J2870" s="47" t="n">
        <f aca="false">I2870*100/$J$2</f>
        <v>89.6431515313192</v>
      </c>
      <c r="L2870" s="41" t="n">
        <f aca="false">[4]Plan1!$C2865</f>
        <v>-4.7</v>
      </c>
      <c r="M2870" s="41" t="n">
        <f aca="false">$O$5 + L2870</f>
        <v>834.08</v>
      </c>
      <c r="N2870" s="47" t="n">
        <f aca="false">IF(M2870&gt;$O$5,$O$2+$O$1,(M2870^3*3270.5936-M2870^2*8015778.389801+M2870*6549018422.82398-1783686174686.87))-$O$1</f>
        <v>19196968.6347656</v>
      </c>
      <c r="O2870" s="41" t="n">
        <f aca="false">N2870*100/$O$2</f>
        <v>49.1136007229829</v>
      </c>
      <c r="R2870" s="47" t="n">
        <f aca="false">SUM(D2870,I2870,N2870)</f>
        <v>222881074.223145</v>
      </c>
      <c r="S2870" s="41" t="n">
        <f aca="false">R2870*100/$R$2</f>
        <v>80.7515671442204</v>
      </c>
      <c r="U2870" s="41" t="n">
        <f aca="false">[1]Plan1!$B2865</f>
        <v>33.1</v>
      </c>
    </row>
    <row r="2871" customFormat="false" ht="15" hidden="false" customHeight="false" outlineLevel="0" collapsed="false">
      <c r="A2871" s="46" t="n">
        <v>44869</v>
      </c>
      <c r="B2871" s="41" t="n">
        <f aca="false">[2]Plan1!$C2866</f>
        <v>-2.24</v>
      </c>
      <c r="C2871" s="41" t="n">
        <f aca="false">$E$5 + B2871</f>
        <v>778.76</v>
      </c>
      <c r="D2871" s="47" t="n">
        <f aca="false">IF(C2871&gt;$E$5,$E$2+$E$1,(IF(C2871&gt;764.99,C2871^3*3486.59308-C2871^2*7860012.00812+C2871*5908819377.96283-1481278321001.59,IF(C2871&gt;752.99,C2871^3*3588.471445-C2871^2*8028757.56264+C2871*5988077680.84934-1488767378546.26,C2871^3*899.851852-C2871^2*1969009.674601+C2871*1435480406.01138-348666163343.76))))-$E$1</f>
        <v>124645492.608154</v>
      </c>
      <c r="E2871" s="47" t="n">
        <f aca="false">D2871*100/$E$2</f>
        <v>83.666461824082</v>
      </c>
      <c r="G2871" s="41" t="n">
        <f aca="false">[3]Plan1!$C2866</f>
        <v>-1.26</v>
      </c>
      <c r="H2871" s="41" t="n">
        <f aca="false">$J$5 + G2871</f>
        <v>758.74</v>
      </c>
      <c r="I2871" s="47" t="n">
        <f aca="false">IF(H2871&gt;$J$5,$J$2+$J$1,(IF(H2871&gt;739.99,H2871^3*2498.244218-H2871^2*5471052.355142+H2871*3994605728.77515-972400879260.135,H2871^3*1396.138889-H2871^2*3002770.071427+H2871*2152080038.43115-513963640099.415)))-$J$1</f>
        <v>78764272.4414063</v>
      </c>
      <c r="J2871" s="47" t="n">
        <f aca="false">I2871*100/$J$2</f>
        <v>89.5634298049419</v>
      </c>
      <c r="L2871" s="41" t="n">
        <f aca="false">[4]Plan1!$C2866</f>
        <v>-4.69</v>
      </c>
      <c r="M2871" s="41" t="n">
        <f aca="false">$O$5 + L2871</f>
        <v>834.09</v>
      </c>
      <c r="N2871" s="47" t="n">
        <f aca="false">IF(M2871&gt;$O$5,$O$2+$O$1,(M2871^3*3270.5936-M2871^2*8015778.389801+M2871*6549018422.82398-1783686174686.87))-$O$1</f>
        <v>19230684.4106445</v>
      </c>
      <c r="O2871" s="41" t="n">
        <f aca="false">N2871*100/$O$2</f>
        <v>49.1998592977656</v>
      </c>
      <c r="R2871" s="47" t="n">
        <f aca="false">SUM(D2871,I2871,N2871)</f>
        <v>222640449.460205</v>
      </c>
      <c r="S2871" s="41" t="n">
        <f aca="false">R2871*100/$R$2</f>
        <v>80.6643868990211</v>
      </c>
      <c r="U2871" s="41" t="n">
        <f aca="false">[1]Plan1!$B2866</f>
        <v>26.25</v>
      </c>
    </row>
    <row r="2872" customFormat="false" ht="15" hidden="false" customHeight="false" outlineLevel="0" collapsed="false">
      <c r="A2872" s="46" t="n">
        <v>44870</v>
      </c>
      <c r="B2872" s="41" t="n">
        <f aca="false">[2]Plan1!$C2867</f>
        <v>-2.26</v>
      </c>
      <c r="C2872" s="41" t="n">
        <f aca="false">$E$5 + B2872</f>
        <v>778.74</v>
      </c>
      <c r="D2872" s="47" t="n">
        <f aca="false">IF(C2872&gt;$E$5,$E$2+$E$1,(IF(C2872&gt;764.99,C2872^3*3486.59308-C2872^2*7860012.00812+C2872*5908819377.96283-1481278321001.59,IF(C2872&gt;752.99,C2872^3*3588.471445-C2872^2*8028757.56264+C2872*5988077680.84934-1488767378546.26,C2872^3*899.851852-C2872^2*1969009.674601+C2872*1435480406.01138-348666163343.76))))-$E$1</f>
        <v>124441489.826904</v>
      </c>
      <c r="E2872" s="47" t="n">
        <f aca="false">D2872*100/$E$2</f>
        <v>83.5295279442255</v>
      </c>
      <c r="G2872" s="41" t="n">
        <f aca="false">[3]Plan1!$C2867</f>
        <v>-1.27</v>
      </c>
      <c r="H2872" s="41" t="n">
        <f aca="false">$J$5 + G2872</f>
        <v>758.73</v>
      </c>
      <c r="I2872" s="47" t="n">
        <f aca="false">IF(H2872&gt;$J$5,$J$2+$J$1,(IF(H2872&gt;739.99,H2872^3*2498.244218-H2872^2*5471052.355142+H2872*3994605728.77515-972400879260.135,H2872^3*1396.138889-H2872^2*3002770.071427+H2872*2152080038.43115-513963640099.415)))-$J$1</f>
        <v>78694206.3034668</v>
      </c>
      <c r="J2872" s="47" t="n">
        <f aca="false">I2872*100/$J$2</f>
        <v>89.4837570874453</v>
      </c>
      <c r="L2872" s="41" t="n">
        <f aca="false">[4]Plan1!$C2867</f>
        <v>-4.7</v>
      </c>
      <c r="M2872" s="41" t="n">
        <f aca="false">$O$5 + L2872</f>
        <v>834.08</v>
      </c>
      <c r="N2872" s="47" t="n">
        <f aca="false">IF(M2872&gt;$O$5,$O$2+$O$1,(M2872^3*3270.5936-M2872^2*8015778.389801+M2872*6549018422.82398-1783686174686.87))-$O$1</f>
        <v>19196968.6347656</v>
      </c>
      <c r="O2872" s="41" t="n">
        <f aca="false">N2872*100/$O$2</f>
        <v>49.1136007229829</v>
      </c>
      <c r="R2872" s="47" t="n">
        <f aca="false">SUM(D2872,I2872,N2872)</f>
        <v>222332664.765137</v>
      </c>
      <c r="S2872" s="41" t="n">
        <f aca="false">R2872*100/$R$2</f>
        <v>80.5528740818992</v>
      </c>
      <c r="U2872" s="41" t="n">
        <f aca="false">[1]Plan1!$B2867</f>
        <v>22.05</v>
      </c>
    </row>
    <row r="2873" customFormat="false" ht="15" hidden="false" customHeight="false" outlineLevel="0" collapsed="false">
      <c r="A2873" s="46" t="n">
        <v>44871</v>
      </c>
      <c r="B2873" s="41" t="n">
        <f aca="false">[2]Plan1!$C2868</f>
        <v>-2.28</v>
      </c>
      <c r="C2873" s="41" t="n">
        <f aca="false">$E$5 + B2873</f>
        <v>778.72</v>
      </c>
      <c r="D2873" s="47" t="n">
        <f aca="false">IF(C2873&gt;$E$5,$E$2+$E$1,(IF(C2873&gt;764.99,C2873^3*3486.59308-C2873^2*7860012.00812+C2873*5908819377.96283-1481278321001.59,IF(C2873&gt;752.99,C2873^3*3588.471445-C2873^2*8028757.56264+C2873*5988077680.84934-1488767378546.26,C2873^3*899.851852-C2873^2*1969009.674601+C2873*1435480406.01138-348666163343.76))))-$E$1</f>
        <v>124237715.391846</v>
      </c>
      <c r="E2873" s="47" t="n">
        <f aca="false">D2873*100/$E$2</f>
        <v>83.3927473384065</v>
      </c>
      <c r="G2873" s="41" t="n">
        <f aca="false">[3]Plan1!$C2868</f>
        <v>-1.28</v>
      </c>
      <c r="H2873" s="41" t="n">
        <f aca="false">$J$5 + G2873</f>
        <v>758.72</v>
      </c>
      <c r="I2873" s="47" t="n">
        <f aca="false">IF(H2873&gt;$J$5,$J$2+$J$1,(IF(H2873&gt;739.99,H2873^3*2498.244218-H2873^2*5471052.355142+H2873*3994605728.77515-972400879260.135,H2873^3*1396.138889-H2873^2*3002770.071427+H2873*2152080038.43115-513963640099.415)))-$J$1</f>
        <v>78624183.2512207</v>
      </c>
      <c r="J2873" s="47" t="n">
        <f aca="false">I2873*100/$J$2</f>
        <v>89.4041333630056</v>
      </c>
      <c r="L2873" s="41" t="n">
        <f aca="false">[4]Plan1!$C2868</f>
        <v>-4.72</v>
      </c>
      <c r="M2873" s="41" t="n">
        <f aca="false">$O$5 + L2873</f>
        <v>834.06</v>
      </c>
      <c r="N2873" s="47" t="n">
        <f aca="false">IF(M2873&gt;$O$5,$O$2+$O$1,(M2873^3*3270.5936-M2873^2*8015778.389801+M2873*6549018422.82398-1783686174686.87))-$O$1</f>
        <v>19129637.8798828</v>
      </c>
      <c r="O2873" s="41" t="n">
        <f aca="false">N2873*100/$O$2</f>
        <v>48.9413414525425</v>
      </c>
      <c r="R2873" s="47" t="n">
        <f aca="false">SUM(D2873,I2873,N2873)</f>
        <v>221991536.522949</v>
      </c>
      <c r="S2873" s="41" t="n">
        <f aca="false">R2873*100/$R$2</f>
        <v>80.4292806352604</v>
      </c>
      <c r="U2873" s="41" t="n">
        <f aca="false">[1]Plan1!$B2868</f>
        <v>21.79</v>
      </c>
    </row>
    <row r="2874" customFormat="false" ht="15" hidden="false" customHeight="false" outlineLevel="0" collapsed="false">
      <c r="A2874" s="46" t="n">
        <v>44872</v>
      </c>
      <c r="B2874" s="41" t="n">
        <f aca="false">[2]Plan1!$C2869</f>
        <v>-2.3</v>
      </c>
      <c r="C2874" s="41" t="n">
        <f aca="false">$E$5 + B2874</f>
        <v>778.7</v>
      </c>
      <c r="D2874" s="47" t="n">
        <f aca="false">IF(C2874&gt;$E$5,$E$2+$E$1,(IF(C2874&gt;764.99,C2874^3*3486.59308-C2874^2*7860012.00812+C2874*5908819377.96283-1481278321001.59,IF(C2874&gt;752.99,C2874^3*3588.471445-C2874^2*8028757.56264+C2874*5988077680.84934-1488767378546.26,C2874^3*899.851852-C2874^2*1969009.674601+C2874*1435480406.01138-348666163343.76))))-$E$1</f>
        <v>124034169.138428</v>
      </c>
      <c r="E2874" s="47" t="n">
        <f aca="false">D2874*100/$E$2</f>
        <v>83.2561198961726</v>
      </c>
      <c r="G2874" s="41" t="n">
        <f aca="false">[3]Plan1!$C2869</f>
        <v>-1.31</v>
      </c>
      <c r="H2874" s="41" t="n">
        <f aca="false">$J$5 + G2874</f>
        <v>758.69</v>
      </c>
      <c r="I2874" s="47" t="n">
        <f aca="false">IF(H2874&gt;$J$5,$J$2+$J$1,(IF(H2874&gt;739.99,H2874^3*2498.244218-H2874^2*5471052.355142+H2874*3994605728.77515-972400879260.135,H2874^3*1396.138889-H2874^2*3002770.071427+H2874*2152080038.43115-513963640099.415)))-$J$1</f>
        <v>78414372.4562988</v>
      </c>
      <c r="J2874" s="47" t="n">
        <f aca="false">I2874*100/$J$2</f>
        <v>89.165555974796</v>
      </c>
      <c r="L2874" s="41" t="n">
        <f aca="false">[4]Plan1!$C2869</f>
        <v>-4.73</v>
      </c>
      <c r="M2874" s="41" t="n">
        <f aca="false">$O$5 + L2874</f>
        <v>834.05</v>
      </c>
      <c r="N2874" s="47" t="n">
        <f aca="false">IF(M2874&gt;$O$5,$O$2+$O$1,(M2874^3*3270.5936-M2874^2*8015778.389801+M2874*6549018422.82398-1783686174686.87))-$O$1</f>
        <v>19096022.862793</v>
      </c>
      <c r="O2874" s="41" t="n">
        <f aca="false">N2874*100/$O$2</f>
        <v>48.8553406594456</v>
      </c>
      <c r="R2874" s="47" t="n">
        <f aca="false">SUM(D2874,I2874,N2874)</f>
        <v>221544564.45752</v>
      </c>
      <c r="S2874" s="41" t="n">
        <f aca="false">R2874*100/$R$2</f>
        <v>80.2673391385275</v>
      </c>
      <c r="U2874" s="41" t="n">
        <f aca="false">[1]Plan1!$B2869</f>
        <v>22.05</v>
      </c>
    </row>
    <row r="2875" customFormat="false" ht="15" hidden="false" customHeight="false" outlineLevel="0" collapsed="false">
      <c r="A2875" s="46" t="n">
        <v>44873</v>
      </c>
      <c r="B2875" s="41" t="n">
        <f aca="false">[2]Plan1!$C2870</f>
        <v>-2.33</v>
      </c>
      <c r="C2875" s="41" t="n">
        <f aca="false">$E$5 + B2875</f>
        <v>778.67</v>
      </c>
      <c r="D2875" s="47" t="n">
        <f aca="false">IF(C2875&gt;$E$5,$E$2+$E$1,(IF(C2875&gt;764.99,C2875^3*3486.59308-C2875^2*7860012.00812+C2875*5908819377.96283-1481278321001.59,IF(C2875&gt;752.99,C2875^3*3588.471445-C2875^2*8028757.56264+C2875*5988077680.84934-1488767378546.26,C2875^3*899.851852-C2875^2*1969009.674601+C2875*1435480406.01138-348666163343.76))))-$E$1</f>
        <v>123729277.235107</v>
      </c>
      <c r="E2875" s="47" t="n">
        <f aca="false">D2875*100/$E$2</f>
        <v>83.0514656703691</v>
      </c>
      <c r="G2875" s="41" t="n">
        <f aca="false">[3]Plan1!$C2870</f>
        <v>-1.32</v>
      </c>
      <c r="H2875" s="41" t="n">
        <f aca="false">$J$5 + G2875</f>
        <v>758.68</v>
      </c>
      <c r="I2875" s="47" t="n">
        <f aca="false">IF(H2875&gt;$J$5,$J$2+$J$1,(IF(H2875&gt;739.99,H2875^3*2498.244218-H2875^2*5471052.355142+H2875*3994605728.77515-972400879260.135,H2875^3*1396.138889-H2875^2*3002770.071427+H2875*2152080038.43115-513963640099.415)))-$J$1</f>
        <v>78344521.5952148</v>
      </c>
      <c r="J2875" s="47" t="n">
        <f aca="false">I2875*100/$J$2</f>
        <v>89.086128050185</v>
      </c>
      <c r="L2875" s="41" t="n">
        <f aca="false">[4]Plan1!$C2870</f>
        <v>-4.75</v>
      </c>
      <c r="M2875" s="41" t="n">
        <f aca="false">$O$5 + L2875</f>
        <v>834.03</v>
      </c>
      <c r="N2875" s="47" t="n">
        <f aca="false">IF(M2875&gt;$O$5,$O$2+$O$1,(M2875^3*3270.5936-M2875^2*8015778.389801+M2875*6549018422.82398-1783686174686.87))-$O$1</f>
        <v>19028893.4526367</v>
      </c>
      <c r="O2875" s="41" t="n">
        <f aca="false">N2875*100/$O$2</f>
        <v>48.6835965101526</v>
      </c>
      <c r="R2875" s="47" t="n">
        <f aca="false">SUM(D2875,I2875,N2875)</f>
        <v>221102692.282959</v>
      </c>
      <c r="S2875" s="41" t="n">
        <f aca="false">R2875*100/$R$2</f>
        <v>80.1072453723898</v>
      </c>
      <c r="U2875" s="41" t="n">
        <f aca="false">[1]Plan1!$B2870</f>
        <v>19.76</v>
      </c>
    </row>
    <row r="2876" customFormat="false" ht="15" hidden="false" customHeight="false" outlineLevel="0" collapsed="false">
      <c r="A2876" s="46" t="n">
        <v>44874</v>
      </c>
      <c r="B2876" s="41" t="n">
        <f aca="false">[2]Plan1!$C2871</f>
        <v>-2.36</v>
      </c>
      <c r="C2876" s="41" t="n">
        <f aca="false">$E$5 + B2876</f>
        <v>778.64</v>
      </c>
      <c r="D2876" s="47" t="n">
        <f aca="false">IF(C2876&gt;$E$5,$E$2+$E$1,(IF(C2876&gt;764.99,C2876^3*3486.59308-C2876^2*7860012.00812+C2876*5908819377.96283-1481278321001.59,IF(C2876&gt;752.99,C2876^3*3588.471445-C2876^2*8028757.56264+C2876*5988077680.84934-1488767378546.26,C2876^3*899.851852-C2876^2*1969009.674601+C2876*1435480406.01138-348666163343.76))))-$E$1</f>
        <v>123424897.799561</v>
      </c>
      <c r="E2876" s="47" t="n">
        <f aca="false">D2876*100/$E$2</f>
        <v>82.8471554310548</v>
      </c>
      <c r="G2876" s="41" t="n">
        <f aca="false">[3]Plan1!$C2871</f>
        <v>-1.3</v>
      </c>
      <c r="H2876" s="41" t="n">
        <f aca="false">$J$5 + G2876</f>
        <v>758.7</v>
      </c>
      <c r="I2876" s="47" t="n">
        <f aca="false">IF(H2876&gt;$J$5,$J$2+$J$1,(IF(H2876&gt;739.99,H2876^3*2498.244218-H2876^2*5471052.355142+H2876*3994605728.77515-972400879260.135,H2876^3*1396.138889-H2876^2*3002770.071427+H2876*2152080038.43115-513963640099.415)))-$J$1</f>
        <v>78484266.3430176</v>
      </c>
      <c r="J2876" s="47" t="n">
        <f aca="false">I2876*100/$J$2</f>
        <v>89.2450328241706</v>
      </c>
      <c r="L2876" s="41" t="n">
        <f aca="false">[4]Plan1!$C2871</f>
        <v>-4.73</v>
      </c>
      <c r="M2876" s="41" t="n">
        <f aca="false">$O$5 + L2876</f>
        <v>834.05</v>
      </c>
      <c r="N2876" s="47" t="n">
        <f aca="false">IF(M2876&gt;$O$5,$O$2+$O$1,(M2876^3*3270.5936-M2876^2*8015778.389801+M2876*6549018422.82398-1783686174686.87))-$O$1</f>
        <v>19096022.862793</v>
      </c>
      <c r="O2876" s="41" t="n">
        <f aca="false">N2876*100/$O$2</f>
        <v>48.8553406594456</v>
      </c>
      <c r="R2876" s="47" t="n">
        <f aca="false">SUM(D2876,I2876,N2876)</f>
        <v>221005187.005371</v>
      </c>
      <c r="S2876" s="41" t="n">
        <f aca="false">R2876*100/$R$2</f>
        <v>80.0719184430061</v>
      </c>
      <c r="U2876" s="41" t="n">
        <f aca="false">[1]Plan1!$B2871</f>
        <v>40.56</v>
      </c>
    </row>
    <row r="2877" customFormat="false" ht="15" hidden="false" customHeight="false" outlineLevel="0" collapsed="false">
      <c r="A2877" s="46" t="n">
        <v>44875</v>
      </c>
      <c r="B2877" s="41" t="n">
        <f aca="false">[2]Plan1!$C2872</f>
        <v>-2.38</v>
      </c>
      <c r="C2877" s="41" t="n">
        <f aca="false">$E$5 + B2877</f>
        <v>778.62</v>
      </c>
      <c r="D2877" s="47" t="n">
        <f aca="false">IF(C2877&gt;$E$5,$E$2+$E$1,(IF(C2877&gt;764.99,C2877^3*3486.59308-C2877^2*7860012.00812+C2877*5908819377.96283-1481278321001.59,IF(C2877&gt;752.99,C2877^3*3588.471445-C2877^2*8028757.56264+C2877*5988077680.84934-1488767378546.26,C2877^3*899.851852-C2877^2*1969009.674601+C2877*1435480406.01138-348666163343.76))))-$E$1</f>
        <v>123222262.601318</v>
      </c>
      <c r="E2877" s="47" t="n">
        <f aca="false">D2877*100/$E$2</f>
        <v>82.7111395212678</v>
      </c>
      <c r="G2877" s="41" t="n">
        <f aca="false">[3]Plan1!$C2872</f>
        <v>-1.3</v>
      </c>
      <c r="H2877" s="41" t="n">
        <f aca="false">$J$5 + G2877</f>
        <v>758.7</v>
      </c>
      <c r="I2877" s="47" t="n">
        <f aca="false">IF(H2877&gt;$J$5,$J$2+$J$1,(IF(H2877&gt;739.99,H2877^3*2498.244218-H2877^2*5471052.355142+H2877*3994605728.77515-972400879260.135,H2877^3*1396.138889-H2877^2*3002770.071427+H2877*2152080038.43115-513963640099.415)))-$J$1</f>
        <v>78484266.3430176</v>
      </c>
      <c r="J2877" s="47" t="n">
        <f aca="false">I2877*100/$J$2</f>
        <v>89.2450328241706</v>
      </c>
      <c r="L2877" s="41" t="n">
        <f aca="false">[4]Plan1!$C2872</f>
        <v>-4.74</v>
      </c>
      <c r="M2877" s="41" t="n">
        <f aca="false">$O$5 + L2877</f>
        <v>834.04</v>
      </c>
      <c r="N2877" s="47" t="n">
        <f aca="false">IF(M2877&gt;$O$5,$O$2+$O$1,(M2877^3*3270.5936-M2877^2*8015778.389801+M2877*6549018422.82398-1783686174686.87))-$O$1</f>
        <v>19062441.3945313</v>
      </c>
      <c r="O2877" s="41" t="n">
        <f aca="false">N2877*100/$O$2</f>
        <v>48.7694256978037</v>
      </c>
      <c r="R2877" s="47" t="n">
        <f aca="false">SUM(D2877,I2877,N2877)</f>
        <v>220768970.338867</v>
      </c>
      <c r="S2877" s="41" t="n">
        <f aca="false">R2877*100/$R$2</f>
        <v>79.9863352858347</v>
      </c>
      <c r="U2877" s="41" t="n">
        <f aca="false">[1]Plan1!$B2872</f>
        <v>34.51</v>
      </c>
    </row>
    <row r="2878" customFormat="false" ht="15" hidden="false" customHeight="false" outlineLevel="0" collapsed="false">
      <c r="A2878" s="46" t="n">
        <v>44876</v>
      </c>
      <c r="B2878" s="41" t="n">
        <f aca="false">[2]Plan1!$C2873</f>
        <v>-2.4</v>
      </c>
      <c r="C2878" s="41" t="n">
        <f aca="false">$E$5 + B2878</f>
        <v>778.6</v>
      </c>
      <c r="D2878" s="47" t="n">
        <f aca="false">IF(C2878&gt;$E$5,$E$2+$E$1,(IF(C2878&gt;764.99,C2878^3*3486.59308-C2878^2*7860012.00812+C2878*5908819377.96283-1481278321001.59,IF(C2878&gt;752.99,C2878^3*3588.471445-C2878^2*8028757.56264+C2878*5988077680.84934-1488767378546.26,C2878^3*899.851852-C2878^2*1969009.674601+C2878*1435480406.01138-348666163343.76))))-$E$1</f>
        <v>123019854.746826</v>
      </c>
      <c r="E2878" s="47" t="n">
        <f aca="false">D2878*100/$E$2</f>
        <v>82.5752762126442</v>
      </c>
      <c r="G2878" s="41" t="n">
        <f aca="false">[3]Plan1!$C2873</f>
        <v>-1.31</v>
      </c>
      <c r="H2878" s="41" t="n">
        <f aca="false">$J$5 + G2878</f>
        <v>758.69</v>
      </c>
      <c r="I2878" s="47" t="n">
        <f aca="false">IF(H2878&gt;$J$5,$J$2+$J$1,(IF(H2878&gt;739.99,H2878^3*2498.244218-H2878^2*5471052.355142+H2878*3994605728.77515-972400879260.135,H2878^3*1396.138889-H2878^2*3002770.071427+H2878*2152080038.43115-513963640099.415)))-$J$1</f>
        <v>78414372.4562988</v>
      </c>
      <c r="J2878" s="47" t="n">
        <f aca="false">I2878*100/$J$2</f>
        <v>89.165555974796</v>
      </c>
      <c r="L2878" s="41" t="n">
        <f aca="false">[4]Plan1!$C2873</f>
        <v>-4.74</v>
      </c>
      <c r="M2878" s="41" t="n">
        <f aca="false">$O$5 + L2878</f>
        <v>834.04</v>
      </c>
      <c r="N2878" s="47" t="n">
        <f aca="false">IF(M2878&gt;$O$5,$O$2+$O$1,(M2878^3*3270.5936-M2878^2*8015778.389801+M2878*6549018422.82398-1783686174686.87))-$O$1</f>
        <v>19062441.3945313</v>
      </c>
      <c r="O2878" s="41" t="n">
        <f aca="false">N2878*100/$O$2</f>
        <v>48.7694256978037</v>
      </c>
      <c r="R2878" s="47" t="n">
        <f aca="false">SUM(D2878,I2878,N2878)</f>
        <v>220496668.597656</v>
      </c>
      <c r="S2878" s="41" t="n">
        <f aca="false">R2878*100/$R$2</f>
        <v>79.8876782221269</v>
      </c>
      <c r="U2878" s="41" t="n">
        <f aca="false">[1]Plan1!$B2873</f>
        <v>25.98</v>
      </c>
    </row>
    <row r="2879" customFormat="false" ht="15" hidden="false" customHeight="false" outlineLevel="0" collapsed="false">
      <c r="A2879" s="46" t="n">
        <v>44877</v>
      </c>
      <c r="B2879" s="41" t="n">
        <f aca="false">[2]Plan1!$C2874</f>
        <v>-2.41</v>
      </c>
      <c r="C2879" s="41" t="n">
        <f aca="false">$E$5 + B2879</f>
        <v>778.59</v>
      </c>
      <c r="D2879" s="47" t="n">
        <f aca="false">IF(C2879&gt;$E$5,$E$2+$E$1,(IF(C2879&gt;764.99,C2879^3*3486.59308-C2879^2*7860012.00812+C2879*5908819377.96283-1481278321001.59,IF(C2879&gt;752.99,C2879^3*3588.471445-C2879^2*8028757.56264+C2879*5988077680.84934-1488767378546.26,C2879^3*899.851852-C2879^2*1969009.674601+C2879*1435480406.01138-348666163343.76))))-$E$1</f>
        <v>122918736.022705</v>
      </c>
      <c r="E2879" s="47" t="n">
        <f aca="false">D2879*100/$E$2</f>
        <v>82.5074017496825</v>
      </c>
      <c r="G2879" s="41" t="n">
        <f aca="false">[3]Plan1!$C2874</f>
        <v>-1.31</v>
      </c>
      <c r="H2879" s="41" t="n">
        <f aca="false">$J$5 + G2879</f>
        <v>758.69</v>
      </c>
      <c r="I2879" s="47" t="n">
        <f aca="false">IF(H2879&gt;$J$5,$J$2+$J$1,(IF(H2879&gt;739.99,H2879^3*2498.244218-H2879^2*5471052.355142+H2879*3994605728.77515-972400879260.135,H2879^3*1396.138889-H2879^2*3002770.071427+H2879*2152080038.43115-513963640099.415)))-$J$1</f>
        <v>78414372.4562988</v>
      </c>
      <c r="J2879" s="47" t="n">
        <f aca="false">I2879*100/$J$2</f>
        <v>89.165555974796</v>
      </c>
      <c r="L2879" s="41" t="n">
        <f aca="false">[4]Plan1!$C2874</f>
        <v>-4.72</v>
      </c>
      <c r="M2879" s="41" t="n">
        <f aca="false">$O$5 + L2879</f>
        <v>834.06</v>
      </c>
      <c r="N2879" s="47" t="n">
        <f aca="false">IF(M2879&gt;$O$5,$O$2+$O$1,(M2879^3*3270.5936-M2879^2*8015778.389801+M2879*6549018422.82398-1783686174686.87))-$O$1</f>
        <v>19129637.8798828</v>
      </c>
      <c r="O2879" s="41" t="n">
        <f aca="false">N2879*100/$O$2</f>
        <v>48.9413414525425</v>
      </c>
      <c r="R2879" s="47" t="n">
        <f aca="false">SUM(D2879,I2879,N2879)</f>
        <v>220462746.358887</v>
      </c>
      <c r="S2879" s="41" t="n">
        <f aca="false">R2879*100/$R$2</f>
        <v>79.8753879280711</v>
      </c>
      <c r="U2879" s="41" t="n">
        <f aca="false">[1]Plan1!$B2874</f>
        <v>35.36</v>
      </c>
    </row>
    <row r="2880" customFormat="false" ht="15" hidden="false" customHeight="false" outlineLevel="0" collapsed="false">
      <c r="A2880" s="46" t="n">
        <v>44878</v>
      </c>
      <c r="B2880" s="41" t="n">
        <f aca="false">[2]Plan1!$C2875</f>
        <v>-2.4</v>
      </c>
      <c r="C2880" s="41" t="n">
        <f aca="false">$E$5 + B2880</f>
        <v>778.6</v>
      </c>
      <c r="D2880" s="47" t="n">
        <f aca="false">IF(C2880&gt;$E$5,$E$2+$E$1,(IF(C2880&gt;764.99,C2880^3*3486.59308-C2880^2*7860012.00812+C2880*5908819377.96283-1481278321001.59,IF(C2880&gt;752.99,C2880^3*3588.471445-C2880^2*8028757.56264+C2880*5988077680.84934-1488767378546.26,C2880^3*899.851852-C2880^2*1969009.674601+C2880*1435480406.01138-348666163343.76))))-$E$1</f>
        <v>123019854.746826</v>
      </c>
      <c r="E2880" s="47" t="n">
        <f aca="false">D2880*100/$E$2</f>
        <v>82.5752762126442</v>
      </c>
      <c r="G2880" s="41" t="n">
        <f aca="false">[3]Plan1!$C2875</f>
        <v>-1.32</v>
      </c>
      <c r="H2880" s="41" t="n">
        <f aca="false">$J$5 + G2880</f>
        <v>758.68</v>
      </c>
      <c r="I2880" s="47" t="n">
        <f aca="false">IF(H2880&gt;$J$5,$J$2+$J$1,(IF(H2880&gt;739.99,H2880^3*2498.244218-H2880^2*5471052.355142+H2880*3994605728.77515-972400879260.135,H2880^3*1396.138889-H2880^2*3002770.071427+H2880*2152080038.43115-513963640099.415)))-$J$1</f>
        <v>78344521.5952148</v>
      </c>
      <c r="J2880" s="47" t="n">
        <f aca="false">I2880*100/$J$2</f>
        <v>89.086128050185</v>
      </c>
      <c r="L2880" s="41" t="n">
        <f aca="false">[4]Plan1!$C2875</f>
        <v>-4.71</v>
      </c>
      <c r="M2880" s="41" t="n">
        <f aca="false">$O$5 + L2880</f>
        <v>834.07</v>
      </c>
      <c r="N2880" s="47" t="n">
        <f aca="false">IF(M2880&gt;$O$5,$O$2+$O$1,(M2880^3*3270.5936-M2880^2*8015778.389801+M2880*6549018422.82398-1783686174686.87))-$O$1</f>
        <v>19163286.4638672</v>
      </c>
      <c r="O2880" s="41" t="n">
        <f aca="false">N2880*100/$O$2</f>
        <v>49.0274281233156</v>
      </c>
      <c r="R2880" s="47" t="n">
        <f aca="false">SUM(D2880,I2880,N2880)</f>
        <v>220527662.805908</v>
      </c>
      <c r="S2880" s="41" t="n">
        <f aca="false">R2880*100/$R$2</f>
        <v>79.8989076676842</v>
      </c>
      <c r="U2880" s="41" t="n">
        <f aca="false">[1]Plan1!$B2875</f>
        <v>23.34</v>
      </c>
    </row>
    <row r="2881" customFormat="false" ht="15" hidden="false" customHeight="false" outlineLevel="0" collapsed="false">
      <c r="A2881" s="46" t="n">
        <v>44879</v>
      </c>
      <c r="B2881" s="41" t="n">
        <f aca="false">[2]Plan1!$C2876</f>
        <v>-2.41</v>
      </c>
      <c r="C2881" s="41" t="n">
        <f aca="false">$E$5 + B2881</f>
        <v>778.59</v>
      </c>
      <c r="D2881" s="47" t="n">
        <f aca="false">IF(C2881&gt;$E$5,$E$2+$E$1,(IF(C2881&gt;764.99,C2881^3*3486.59308-C2881^2*7860012.00812+C2881*5908819377.96283-1481278321001.59,IF(C2881&gt;752.99,C2881^3*3588.471445-C2881^2*8028757.56264+C2881*5988077680.84934-1488767378546.26,C2881^3*899.851852-C2881^2*1969009.674601+C2881*1435480406.01138-348666163343.76))))-$E$1</f>
        <v>122918736.022705</v>
      </c>
      <c r="E2881" s="47" t="n">
        <f aca="false">D2881*100/$E$2</f>
        <v>82.5074017496825</v>
      </c>
      <c r="G2881" s="41" t="n">
        <f aca="false">[3]Plan1!$C2876</f>
        <v>-1.32</v>
      </c>
      <c r="H2881" s="41" t="n">
        <f aca="false">$J$5 + G2881</f>
        <v>758.68</v>
      </c>
      <c r="I2881" s="47" t="n">
        <f aca="false">IF(H2881&gt;$J$5,$J$2+$J$1,(IF(H2881&gt;739.99,H2881^3*2498.244218-H2881^2*5471052.355142+H2881*3994605728.77515-972400879260.135,H2881^3*1396.138889-H2881^2*3002770.071427+H2881*2152080038.43115-513963640099.415)))-$J$1</f>
        <v>78344521.5952148</v>
      </c>
      <c r="J2881" s="47" t="n">
        <f aca="false">I2881*100/$J$2</f>
        <v>89.086128050185</v>
      </c>
      <c r="L2881" s="41" t="n">
        <f aca="false">[4]Plan1!$C2876</f>
        <v>-4.73</v>
      </c>
      <c r="M2881" s="41" t="n">
        <f aca="false">$O$5 + L2881</f>
        <v>834.05</v>
      </c>
      <c r="N2881" s="47" t="n">
        <f aca="false">IF(M2881&gt;$O$5,$O$2+$O$1,(M2881^3*3270.5936-M2881^2*8015778.389801+M2881*6549018422.82398-1783686174686.87))-$O$1</f>
        <v>19096022.862793</v>
      </c>
      <c r="O2881" s="41" t="n">
        <f aca="false">N2881*100/$O$2</f>
        <v>48.8553406594456</v>
      </c>
      <c r="R2881" s="47" t="n">
        <f aca="false">SUM(D2881,I2881,N2881)</f>
        <v>220359280.480713</v>
      </c>
      <c r="S2881" s="41" t="n">
        <f aca="false">R2881*100/$R$2</f>
        <v>79.8379014261884</v>
      </c>
      <c r="U2881" s="41" t="n">
        <f aca="false">[1]Plan1!$B2876</f>
        <v>26.78</v>
      </c>
    </row>
    <row r="2882" customFormat="false" ht="15" hidden="false" customHeight="false" outlineLevel="0" collapsed="false">
      <c r="A2882" s="46" t="n">
        <v>44880</v>
      </c>
      <c r="B2882" s="41" t="n">
        <f aca="false">[2]Plan1!$C2877</f>
        <v>-2.28</v>
      </c>
      <c r="C2882" s="41" t="n">
        <f aca="false">$E$5 + B2882</f>
        <v>778.72</v>
      </c>
      <c r="D2882" s="47" t="n">
        <f aca="false">IF(C2882&gt;$E$5,$E$2+$E$1,(IF(C2882&gt;764.99,C2882^3*3486.59308-C2882^2*7860012.00812+C2882*5908819377.96283-1481278321001.59,IF(C2882&gt;752.99,C2882^3*3588.471445-C2882^2*8028757.56264+C2882*5988077680.84934-1488767378546.26,C2882^3*899.851852-C2882^2*1969009.674601+C2882*1435480406.01138-348666163343.76))))-$E$1</f>
        <v>124237715.391846</v>
      </c>
      <c r="E2882" s="47" t="n">
        <f aca="false">D2882*100/$E$2</f>
        <v>83.3927473384065</v>
      </c>
      <c r="G2882" s="41" t="n">
        <f aca="false">[3]Plan1!$C2877</f>
        <v>-1.28</v>
      </c>
      <c r="H2882" s="41" t="n">
        <f aca="false">$J$5 + G2882</f>
        <v>758.72</v>
      </c>
      <c r="I2882" s="47" t="n">
        <f aca="false">IF(H2882&gt;$J$5,$J$2+$J$1,(IF(H2882&gt;739.99,H2882^3*2498.244218-H2882^2*5471052.355142+H2882*3994605728.77515-972400879260.135,H2882^3*1396.138889-H2882^2*3002770.071427+H2882*2152080038.43115-513963640099.415)))-$J$1</f>
        <v>78624183.2512207</v>
      </c>
      <c r="J2882" s="47" t="n">
        <f aca="false">I2882*100/$J$2</f>
        <v>89.4041333630056</v>
      </c>
      <c r="L2882" s="41" t="n">
        <f aca="false">[4]Plan1!$C2877</f>
        <v>-4.5</v>
      </c>
      <c r="M2882" s="41" t="n">
        <f aca="false">$O$5 + L2882</f>
        <v>834.28</v>
      </c>
      <c r="N2882" s="47" t="n">
        <f aca="false">IF(M2882&gt;$O$5,$O$2+$O$1,(M2882^3*3270.5936-M2882^2*8015778.389801+M2882*6549018422.82398-1783686174686.87))-$O$1</f>
        <v>19877695.4775391</v>
      </c>
      <c r="O2882" s="41" t="n">
        <f aca="false">N2882*100/$O$2</f>
        <v>50.8551749784539</v>
      </c>
      <c r="R2882" s="47" t="n">
        <f aca="false">SUM(D2882,I2882,N2882)</f>
        <v>222739594.120605</v>
      </c>
      <c r="S2882" s="41" t="n">
        <f aca="false">R2882*100/$R$2</f>
        <v>80.7003077896989</v>
      </c>
      <c r="U2882" s="41" t="n">
        <f aca="false">[1]Plan1!$B2877</f>
        <v>65.98</v>
      </c>
    </row>
    <row r="2883" customFormat="false" ht="15" hidden="false" customHeight="false" outlineLevel="0" collapsed="false">
      <c r="A2883" s="46" t="n">
        <v>44881</v>
      </c>
      <c r="B2883" s="41" t="n">
        <f aca="false">[2]Plan1!$C2878</f>
        <v>-2.21</v>
      </c>
      <c r="C2883" s="41" t="n">
        <f aca="false">$E$5 + B2883</f>
        <v>778.79</v>
      </c>
      <c r="D2883" s="47" t="n">
        <f aca="false">IF(C2883&gt;$E$5,$E$2+$E$1,(IF(C2883&gt;764.99,C2883^3*3486.59308-C2883^2*7860012.00812+C2883*5908819377.96283-1481278321001.59,IF(C2883&gt;752.99,C2883^3*3588.471445-C2883^2*8028757.56264+C2883*5988077680.84934-1488767378546.26,C2883^3*899.851852-C2883^2*1969009.674601+C2883*1435480406.01138-348666163343.76))))-$E$1</f>
        <v>124951925.30542</v>
      </c>
      <c r="E2883" s="47" t="n">
        <f aca="false">D2883*100/$E$2</f>
        <v>83.8721502852606</v>
      </c>
      <c r="G2883" s="41" t="n">
        <f aca="false">[3]Plan1!$C2878</f>
        <v>-1.29</v>
      </c>
      <c r="H2883" s="41" t="n">
        <f aca="false">$J$5 + G2883</f>
        <v>758.71</v>
      </c>
      <c r="I2883" s="47" t="n">
        <f aca="false">IF(H2883&gt;$J$5,$J$2+$J$1,(IF(H2883&gt;739.99,H2883^3*2498.244218-H2883^2*5471052.355142+H2883*3994605728.77515-972400879260.135,H2883^3*1396.138889-H2883^2*3002770.071427+H2883*2152080038.43115-513963640099.415)))-$J$1</f>
        <v>78554203.2697754</v>
      </c>
      <c r="J2883" s="47" t="n">
        <f aca="false">I2883*100/$J$2</f>
        <v>89.3245586146882</v>
      </c>
      <c r="L2883" s="41" t="n">
        <f aca="false">[4]Plan1!$C2878</f>
        <v>-4.36</v>
      </c>
      <c r="M2883" s="41" t="n">
        <f aca="false">$O$5 + L2883</f>
        <v>834.42</v>
      </c>
      <c r="N2883" s="47" t="n">
        <f aca="false">IF(M2883&gt;$O$5,$O$2+$O$1,(M2883^3*3270.5936-M2883^2*8015778.389801+M2883*6549018422.82398-1783686174686.87))-$O$1</f>
        <v>20362286.6455078</v>
      </c>
      <c r="O2883" s="41" t="n">
        <f aca="false">N2883*100/$O$2</f>
        <v>52.0949549452972</v>
      </c>
      <c r="R2883" s="47" t="n">
        <f aca="false">SUM(D2883,I2883,N2883)</f>
        <v>223868415.220703</v>
      </c>
      <c r="S2883" s="41" t="n">
        <f aca="false">R2883*100/$R$2</f>
        <v>81.1092885574741</v>
      </c>
      <c r="U2883" s="41" t="n">
        <f aca="false">[1]Plan1!$B2878</f>
        <v>36.5</v>
      </c>
    </row>
    <row r="2884" customFormat="false" ht="15" hidden="false" customHeight="false" outlineLevel="0" collapsed="false">
      <c r="A2884" s="46" t="n">
        <v>44882</v>
      </c>
      <c r="B2884" s="41" t="n">
        <f aca="false">[2]Plan1!$C2879</f>
        <v>-2.17</v>
      </c>
      <c r="C2884" s="41" t="n">
        <f aca="false">$E$5 + B2884</f>
        <v>778.83</v>
      </c>
      <c r="D2884" s="47" t="n">
        <f aca="false">IF(C2884&gt;$E$5,$E$2+$E$1,(IF(C2884&gt;764.99,C2884^3*3486.59308-C2884^2*7860012.00812+C2884*5908819377.96283-1481278321001.59,IF(C2884&gt;752.99,C2884^3*3588.471445-C2884^2*8028757.56264+C2884*5988077680.84934-1488767378546.26,C2884^3*899.851852-C2884^2*1969009.674601+C2884*1435480406.01138-348666163343.76))))-$E$1</f>
        <v>125361303.017334</v>
      </c>
      <c r="E2884" s="47" t="n">
        <f aca="false">D2884*100/$E$2</f>
        <v>84.1469390801765</v>
      </c>
      <c r="G2884" s="41" t="n">
        <f aca="false">[3]Plan1!$C2879</f>
        <v>-1.29</v>
      </c>
      <c r="H2884" s="41" t="n">
        <f aca="false">$J$5 + G2884</f>
        <v>758.71</v>
      </c>
      <c r="I2884" s="47" t="n">
        <f aca="false">IF(H2884&gt;$J$5,$J$2+$J$1,(IF(H2884&gt;739.99,H2884^3*2498.244218-H2884^2*5471052.355142+H2884*3994605728.77515-972400879260.135,H2884^3*1396.138889-H2884^2*3002770.071427+H2884*2152080038.43115-513963640099.415)))-$J$1</f>
        <v>78554203.2697754</v>
      </c>
      <c r="J2884" s="47" t="n">
        <f aca="false">I2884*100/$J$2</f>
        <v>89.3245586146882</v>
      </c>
      <c r="L2884" s="41" t="n">
        <f aca="false">[4]Plan1!$C2879</f>
        <v>-4.3</v>
      </c>
      <c r="M2884" s="41" t="n">
        <f aca="false">$O$5 + L2884</f>
        <v>834.48</v>
      </c>
      <c r="N2884" s="47" t="n">
        <f aca="false">IF(M2884&gt;$O$5,$O$2+$O$1,(M2884^3*3270.5936-M2884^2*8015778.389801+M2884*6549018422.82398-1783686174686.87))-$O$1</f>
        <v>20572021.8476563</v>
      </c>
      <c r="O2884" s="41" t="n">
        <f aca="false">N2884*100/$O$2</f>
        <v>52.6315423186399</v>
      </c>
      <c r="R2884" s="47" t="n">
        <f aca="false">SUM(D2884,I2884,N2884)</f>
        <v>224487528.134766</v>
      </c>
      <c r="S2884" s="41" t="n">
        <f aca="false">R2884*100/$R$2</f>
        <v>81.3335980383218</v>
      </c>
      <c r="U2884" s="41" t="n">
        <f aca="false">[1]Plan1!$B2879</f>
        <v>39.39</v>
      </c>
    </row>
    <row r="2885" customFormat="false" ht="15" hidden="false" customHeight="false" outlineLevel="0" collapsed="false">
      <c r="A2885" s="46" t="n">
        <v>44883</v>
      </c>
      <c r="B2885" s="41" t="n">
        <f aca="false">[2]Plan1!$C2880</f>
        <v>-2.16</v>
      </c>
      <c r="C2885" s="41" t="n">
        <f aca="false">$E$5 + B2885</f>
        <v>778.84</v>
      </c>
      <c r="D2885" s="47" t="n">
        <f aca="false">IF(C2885&gt;$E$5,$E$2+$E$1,(IF(C2885&gt;764.99,C2885^3*3486.59308-C2885^2*7860012.00812+C2885*5908819377.96283-1481278321001.59,IF(C2885&gt;752.99,C2885^3*3588.471445-C2885^2*8028757.56264+C2885*5988077680.84934-1488767378546.26,C2885^3*899.851852-C2885^2*1969009.674601+C2885*1435480406.01138-348666163343.76))))-$E$1</f>
        <v>125463790.581787</v>
      </c>
      <c r="E2885" s="47" t="n">
        <f aca="false">D2885*100/$E$2</f>
        <v>84.2157323571682</v>
      </c>
      <c r="G2885" s="41" t="n">
        <f aca="false">[3]Plan1!$C2880</f>
        <v>-1.3</v>
      </c>
      <c r="H2885" s="41" t="n">
        <f aca="false">$J$5 + G2885</f>
        <v>758.7</v>
      </c>
      <c r="I2885" s="47" t="n">
        <f aca="false">IF(H2885&gt;$J$5,$J$2+$J$1,(IF(H2885&gt;739.99,H2885^3*2498.244218-H2885^2*5471052.355142+H2885*3994605728.77515-972400879260.135,H2885^3*1396.138889-H2885^2*3002770.071427+H2885*2152080038.43115-513963640099.415)))-$J$1</f>
        <v>78484266.3430176</v>
      </c>
      <c r="J2885" s="47" t="n">
        <f aca="false">I2885*100/$J$2</f>
        <v>89.2450328241706</v>
      </c>
      <c r="L2885" s="41" t="n">
        <f aca="false">[4]Plan1!$C2880</f>
        <v>-4.29</v>
      </c>
      <c r="M2885" s="41" t="n">
        <f aca="false">$O$5 + L2885</f>
        <v>834.49</v>
      </c>
      <c r="N2885" s="47" t="n">
        <f aca="false">IF(M2885&gt;$O$5,$O$2+$O$1,(M2885^3*3270.5936-M2885^2*8015778.389801+M2885*6549018422.82398-1783686174686.87))-$O$1</f>
        <v>20607097.9707031</v>
      </c>
      <c r="O2885" s="41" t="n">
        <f aca="false">N2885*100/$O$2</f>
        <v>52.7212812110146</v>
      </c>
      <c r="R2885" s="47" t="n">
        <f aca="false">SUM(D2885,I2885,N2885)</f>
        <v>224555154.895508</v>
      </c>
      <c r="S2885" s="41" t="n">
        <f aca="false">R2885*100/$R$2</f>
        <v>81.3580997459246</v>
      </c>
      <c r="U2885" s="41" t="n">
        <f aca="false">[1]Plan1!$B2880</f>
        <v>31.98</v>
      </c>
    </row>
    <row r="2886" customFormat="false" ht="15" hidden="false" customHeight="false" outlineLevel="0" collapsed="false">
      <c r="A2886" s="46" t="n">
        <v>44884</v>
      </c>
      <c r="B2886" s="41" t="n">
        <f aca="false">[2]Plan1!$C2881</f>
        <v>-2.18</v>
      </c>
      <c r="C2886" s="41" t="n">
        <f aca="false">$E$5 + B2886</f>
        <v>778.82</v>
      </c>
      <c r="D2886" s="47" t="n">
        <f aca="false">IF(C2886&gt;$E$5,$E$2+$E$1,(IF(C2886&gt;764.99,C2886^3*3486.59308-C2886^2*7860012.00812+C2886*5908819377.96283-1481278321001.59,IF(C2886&gt;752.99,C2886^3*3588.471445-C2886^2*8028757.56264+C2886*5988077680.84934-1488767378546.26,C2886^3*899.851852-C2886^2*1969009.674601+C2886*1435480406.01138-348666163343.76))))-$E$1</f>
        <v>125258872.728271</v>
      </c>
      <c r="E2886" s="47" t="n">
        <f aca="false">D2886*100/$E$2</f>
        <v>84.0781842484521</v>
      </c>
      <c r="G2886" s="41" t="n">
        <f aca="false">[3]Plan1!$C2881</f>
        <v>-1.32</v>
      </c>
      <c r="H2886" s="41" t="n">
        <f aca="false">$J$5 + G2886</f>
        <v>758.68</v>
      </c>
      <c r="I2886" s="47" t="n">
        <f aca="false">IF(H2886&gt;$J$5,$J$2+$J$1,(IF(H2886&gt;739.99,H2886^3*2498.244218-H2886^2*5471052.355142+H2886*3994605728.77515-972400879260.135,H2886^3*1396.138889-H2886^2*3002770.071427+H2886*2152080038.43115-513963640099.415)))-$J$1</f>
        <v>78344521.5952148</v>
      </c>
      <c r="J2886" s="47" t="n">
        <f aca="false">I2886*100/$J$2</f>
        <v>89.086128050185</v>
      </c>
      <c r="L2886" s="41" t="n">
        <f aca="false">[4]Plan1!$C2881</f>
        <v>-4.3</v>
      </c>
      <c r="M2886" s="41" t="n">
        <f aca="false">$O$5 + L2886</f>
        <v>834.48</v>
      </c>
      <c r="N2886" s="47" t="n">
        <f aca="false">IF(M2886&gt;$O$5,$O$2+$O$1,(M2886^3*3270.5936-M2886^2*8015778.389801+M2886*6549018422.82398-1783686174686.87))-$O$1</f>
        <v>20572021.8476563</v>
      </c>
      <c r="O2886" s="41" t="n">
        <f aca="false">N2886*100/$O$2</f>
        <v>52.6315423186399</v>
      </c>
      <c r="R2886" s="47" t="n">
        <f aca="false">SUM(D2886,I2886,N2886)</f>
        <v>224175416.171143</v>
      </c>
      <c r="S2886" s="41" t="n">
        <f aca="false">R2886*100/$R$2</f>
        <v>81.2205174177493</v>
      </c>
      <c r="U2886" s="41" t="n">
        <f aca="false">[1]Plan1!$B2881</f>
        <v>23.08</v>
      </c>
    </row>
    <row r="2887" customFormat="false" ht="15" hidden="false" customHeight="false" outlineLevel="0" collapsed="false">
      <c r="A2887" s="46" t="n">
        <v>44885</v>
      </c>
      <c r="B2887" s="41" t="n">
        <f aca="false">[2]Plan1!$C2882</f>
        <v>-2.2</v>
      </c>
      <c r="C2887" s="41" t="n">
        <f aca="false">$E$5 + B2887</f>
        <v>778.8</v>
      </c>
      <c r="D2887" s="47" t="n">
        <f aca="false">IF(C2887&gt;$E$5,$E$2+$E$1,(IF(C2887&gt;764.99,C2887^3*3486.59308-C2887^2*7860012.00812+C2887*5908819377.96283-1481278321001.59,IF(C2887&gt;752.99,C2887^3*3588.471445-C2887^2*8028757.56264+C2887*5988077680.84934-1488767378546.26,C2887^3*899.851852-C2887^2*1969009.674601+C2887*1435480406.01138-348666163343.76))))-$E$1</f>
        <v>125054183.892334</v>
      </c>
      <c r="E2887" s="47" t="n">
        <f aca="false">D2887*100/$E$2</f>
        <v>83.940789864432</v>
      </c>
      <c r="G2887" s="41" t="n">
        <f aca="false">[3]Plan1!$C2882</f>
        <v>-1.34</v>
      </c>
      <c r="H2887" s="41" t="n">
        <f aca="false">$J$5 + G2887</f>
        <v>758.66</v>
      </c>
      <c r="I2887" s="47" t="n">
        <f aca="false">IF(H2887&gt;$J$5,$J$2+$J$1,(IF(H2887&gt;739.99,H2887^3*2498.244218-H2887^2*5471052.355142+H2887*3994605728.77515-972400879260.135,H2887^3*1396.138889-H2887^2*3002770.071427+H2887*2152080038.43115-513963640099.415)))-$J$1</f>
        <v>78204948.8894043</v>
      </c>
      <c r="J2887" s="47" t="n">
        <f aca="false">I2887*100/$J$2</f>
        <v>88.9274189064061</v>
      </c>
      <c r="L2887" s="41" t="n">
        <f aca="false">[4]Plan1!$C2882</f>
        <v>-4.32</v>
      </c>
      <c r="M2887" s="41" t="n">
        <f aca="false">$O$5 + L2887</f>
        <v>834.46</v>
      </c>
      <c r="N2887" s="47" t="n">
        <f aca="false">IF(M2887&gt;$O$5,$O$2+$O$1,(M2887^3*3270.5936-M2887^2*8015778.389801+M2887*6549018422.82398-1783686174686.87))-$O$1</f>
        <v>20501972.7587891</v>
      </c>
      <c r="O2887" s="41" t="n">
        <f aca="false">N2887*100/$O$2</f>
        <v>52.4523284517484</v>
      </c>
      <c r="R2887" s="47" t="n">
        <f aca="false">SUM(D2887,I2887,N2887)</f>
        <v>223761105.540527</v>
      </c>
      <c r="S2887" s="41" t="n">
        <f aca="false">R2887*100/$R$2</f>
        <v>81.0704094158774</v>
      </c>
      <c r="U2887" s="41" t="n">
        <f aca="false">[1]Plan1!$B2882</f>
        <v>22.05</v>
      </c>
    </row>
    <row r="2888" customFormat="false" ht="15" hidden="false" customHeight="false" outlineLevel="0" collapsed="false">
      <c r="A2888" s="46" t="n">
        <v>44886</v>
      </c>
      <c r="B2888" s="41" t="n">
        <f aca="false">[2]Plan1!$C2883</f>
        <v>-2.24</v>
      </c>
      <c r="C2888" s="41" t="n">
        <f aca="false">$E$5 + B2888</f>
        <v>778.76</v>
      </c>
      <c r="D2888" s="47" t="n">
        <f aca="false">IF(C2888&gt;$E$5,$E$2+$E$1,(IF(C2888&gt;764.99,C2888^3*3486.59308-C2888^2*7860012.00812+C2888*5908819377.96283-1481278321001.59,IF(C2888&gt;752.99,C2888^3*3588.471445-C2888^2*8028757.56264+C2888*5988077680.84934-1488767378546.26,C2888^3*899.851852-C2888^2*1969009.674601+C2888*1435480406.01138-348666163343.76))))-$E$1</f>
        <v>124645492.608154</v>
      </c>
      <c r="E2888" s="47" t="n">
        <f aca="false">D2888*100/$E$2</f>
        <v>83.666461824082</v>
      </c>
      <c r="G2888" s="41" t="n">
        <f aca="false">[3]Plan1!$C2883</f>
        <v>-1.35</v>
      </c>
      <c r="H2888" s="41" t="n">
        <f aca="false">$J$5 + G2888</f>
        <v>758.65</v>
      </c>
      <c r="I2888" s="47" t="n">
        <f aca="false">IF(H2888&gt;$J$5,$J$2+$J$1,(IF(H2888&gt;739.99,H2888^3*2498.244218-H2888^2*5471052.355142+H2888*3994605728.77515-972400879260.135,H2888^3*1396.138889-H2888^2*3002770.071427+H2888*2152080038.43115-513963640099.415)))-$J$1</f>
        <v>78135227.0131836</v>
      </c>
      <c r="J2888" s="47" t="n">
        <f aca="false">I2888*100/$J$2</f>
        <v>88.8481376514258</v>
      </c>
      <c r="L2888" s="41" t="n">
        <f aca="false">[4]Plan1!$C2883</f>
        <v>-4.34</v>
      </c>
      <c r="M2888" s="41" t="n">
        <f aca="false">$O$5 + L2888</f>
        <v>834.44</v>
      </c>
      <c r="N2888" s="47" t="n">
        <f aca="false">IF(M2888&gt;$O$5,$O$2+$O$1,(M2888^3*3270.5936-M2888^2*8015778.389801+M2888*6549018422.82398-1783686174686.87))-$O$1</f>
        <v>20432061.0771484</v>
      </c>
      <c r="O2888" s="41" t="n">
        <f aca="false">N2888*100/$O$2</f>
        <v>52.2734661280505</v>
      </c>
      <c r="R2888" s="47" t="n">
        <f aca="false">SUM(D2888,I2888,N2888)</f>
        <v>223212780.698486</v>
      </c>
      <c r="S2888" s="41" t="n">
        <f aca="false">R2888*100/$R$2</f>
        <v>80.8717470105868</v>
      </c>
      <c r="U2888" s="41" t="n">
        <f aca="false">[1]Plan1!$B2883</f>
        <v>28.67</v>
      </c>
    </row>
    <row r="2889" customFormat="false" ht="15" hidden="false" customHeight="false" outlineLevel="0" collapsed="false">
      <c r="A2889" s="46" t="n">
        <v>44887</v>
      </c>
      <c r="B2889" s="41" t="n">
        <f aca="false">[2]Plan1!$C2884</f>
        <v>-2.26</v>
      </c>
      <c r="C2889" s="41" t="n">
        <f aca="false">$E$5 + B2889</f>
        <v>778.74</v>
      </c>
      <c r="D2889" s="47" t="n">
        <f aca="false">IF(C2889&gt;$E$5,$E$2+$E$1,(IF(C2889&gt;764.99,C2889^3*3486.59308-C2889^2*7860012.00812+C2889*5908819377.96283-1481278321001.59,IF(C2889&gt;752.99,C2889^3*3588.471445-C2889^2*8028757.56264+C2889*5988077680.84934-1488767378546.26,C2889^3*899.851852-C2889^2*1969009.674601+C2889*1435480406.01138-348666163343.76))))-$E$1</f>
        <v>124441489.826904</v>
      </c>
      <c r="E2889" s="47" t="n">
        <f aca="false">D2889*100/$E$2</f>
        <v>83.5295279442255</v>
      </c>
      <c r="G2889" s="41" t="n">
        <f aca="false">[3]Plan1!$C2884</f>
        <v>-1.36</v>
      </c>
      <c r="H2889" s="41" t="n">
        <f aca="false">$J$5 + G2889</f>
        <v>758.64</v>
      </c>
      <c r="I2889" s="47" t="n">
        <f aca="false">IF(H2889&gt;$J$5,$J$2+$J$1,(IF(H2889&gt;739.99,H2889^3*2498.244218-H2889^2*5471052.355142+H2889*3994605728.77515-972400879260.135,H2889^3*1396.138889-H2889^2*3002770.071427+H2889*2152080038.43115-513963640099.415)))-$J$1</f>
        <v>78065548.1032715</v>
      </c>
      <c r="J2889" s="47" t="n">
        <f aca="false">I2889*100/$J$2</f>
        <v>88.7689052537491</v>
      </c>
      <c r="L2889" s="41" t="n">
        <f aca="false">[4]Plan1!$C2884</f>
        <v>-4.38</v>
      </c>
      <c r="M2889" s="41" t="n">
        <f aca="false">$O$5 + L2889</f>
        <v>834.4</v>
      </c>
      <c r="N2889" s="47" t="n">
        <f aca="false">IF(M2889&gt;$O$5,$O$2+$O$1,(M2889^3*3270.5936-M2889^2*8015778.389801+M2889*6549018422.82398-1783686174686.87))-$O$1</f>
        <v>20292649.3095703</v>
      </c>
      <c r="O2889" s="41" t="n">
        <f aca="false">N2889*100/$O$2</f>
        <v>51.9167945087347</v>
      </c>
      <c r="R2889" s="47" t="n">
        <f aca="false">SUM(D2889,I2889,N2889)</f>
        <v>222799687.239746</v>
      </c>
      <c r="S2889" s="41" t="n">
        <f aca="false">R2889*100/$R$2</f>
        <v>80.7220799996638</v>
      </c>
      <c r="U2889" s="41" t="n">
        <f aca="false">[1]Plan1!$B2884</f>
        <v>22.31</v>
      </c>
    </row>
    <row r="2890" customFormat="false" ht="15" hidden="false" customHeight="false" outlineLevel="0" collapsed="false">
      <c r="A2890" s="46" t="n">
        <v>44888</v>
      </c>
      <c r="B2890" s="41" t="n">
        <f aca="false">[2]Plan1!$C2885</f>
        <v>-2.28</v>
      </c>
      <c r="C2890" s="41" t="n">
        <f aca="false">$E$5 + B2890</f>
        <v>778.72</v>
      </c>
      <c r="D2890" s="47" t="n">
        <f aca="false">IF(C2890&gt;$E$5,$E$2+$E$1,(IF(C2890&gt;764.99,C2890^3*3486.59308-C2890^2*7860012.00812+C2890*5908819377.96283-1481278321001.59,IF(C2890&gt;752.99,C2890^3*3588.471445-C2890^2*8028757.56264+C2890*5988077680.84934-1488767378546.26,C2890^3*899.851852-C2890^2*1969009.674601+C2890*1435480406.01138-348666163343.76))))-$E$1</f>
        <v>124237715.391846</v>
      </c>
      <c r="E2890" s="47" t="n">
        <f aca="false">D2890*100/$E$2</f>
        <v>83.3927473384065</v>
      </c>
      <c r="G2890" s="41" t="n">
        <f aca="false">[3]Plan1!$C2885</f>
        <v>-1.38</v>
      </c>
      <c r="H2890" s="41" t="n">
        <f aca="false">$J$5 + G2890</f>
        <v>758.62</v>
      </c>
      <c r="I2890" s="47" t="n">
        <f aca="false">IF(H2890&gt;$J$5,$J$2+$J$1,(IF(H2890&gt;739.99,H2890^3*2498.244218-H2890^2*5471052.355142+H2890*3994605728.77515-972400879260.135,H2890^3*1396.138889-H2890^2*3002770.071427+H2890*2152080038.43115-513963640099.415)))-$J$1</f>
        <v>77926319.1198731</v>
      </c>
      <c r="J2890" s="47" t="n">
        <f aca="false">I2890*100/$J$2</f>
        <v>88.6105869592368</v>
      </c>
      <c r="L2890" s="41" t="n">
        <f aca="false">[4]Plan1!$C2885</f>
        <v>-4.4</v>
      </c>
      <c r="M2890" s="41" t="n">
        <f aca="false">$O$5 + L2890</f>
        <v>834.38</v>
      </c>
      <c r="N2890" s="47" t="n">
        <f aca="false">IF(M2890&gt;$O$5,$O$2+$O$1,(M2890^3*3270.5936-M2890^2*8015778.389801+M2890*6549018422.82398-1783686174686.87))-$O$1</f>
        <v>20223148.9106445</v>
      </c>
      <c r="O2890" s="41" t="n">
        <f aca="false">N2890*100/$O$2</f>
        <v>51.7389844123663</v>
      </c>
      <c r="R2890" s="47" t="n">
        <f aca="false">SUM(D2890,I2890,N2890)</f>
        <v>222387183.422363</v>
      </c>
      <c r="S2890" s="41" t="n">
        <f aca="false">R2890*100/$R$2</f>
        <v>80.5726266204446</v>
      </c>
      <c r="U2890" s="41" t="n">
        <f aca="false">[1]Plan1!$B2885</f>
        <v>22.31</v>
      </c>
    </row>
    <row r="2891" customFormat="false" ht="15" hidden="false" customHeight="false" outlineLevel="0" collapsed="false">
      <c r="A2891" s="46" t="n">
        <v>44889</v>
      </c>
      <c r="B2891" s="41" t="n">
        <f aca="false">[2]Plan1!$C2886</f>
        <v>-2.3</v>
      </c>
      <c r="C2891" s="41" t="n">
        <f aca="false">$E$5 + B2891</f>
        <v>778.7</v>
      </c>
      <c r="D2891" s="47" t="n">
        <f aca="false">IF(C2891&gt;$E$5,$E$2+$E$1,(IF(C2891&gt;764.99,C2891^3*3486.59308-C2891^2*7860012.00812+C2891*5908819377.96283-1481278321001.59,IF(C2891&gt;752.99,C2891^3*3588.471445-C2891^2*8028757.56264+C2891*5988077680.84934-1488767378546.26,C2891^3*899.851852-C2891^2*1969009.674601+C2891*1435480406.01138-348666163343.76))))-$E$1</f>
        <v>124034169.138428</v>
      </c>
      <c r="E2891" s="47" t="n">
        <f aca="false">D2891*100/$E$2</f>
        <v>83.2561198961726</v>
      </c>
      <c r="G2891" s="41" t="n">
        <f aca="false">[3]Plan1!$C2886</f>
        <v>-1.39</v>
      </c>
      <c r="H2891" s="41" t="n">
        <f aca="false">$J$5 + G2891</f>
        <v>758.61</v>
      </c>
      <c r="I2891" s="47" t="n">
        <f aca="false">IF(H2891&gt;$J$5,$J$2+$J$1,(IF(H2891&gt;739.99,H2891^3*2498.244218-H2891^2*5471052.355142+H2891*3994605728.77515-972400879260.135,H2891^3*1396.138889-H2891^2*3002770.071427+H2891*2152080038.43115-513963640099.415)))-$J$1</f>
        <v>77856769.015625</v>
      </c>
      <c r="J2891" s="47" t="n">
        <f aca="false">I2891*100/$J$2</f>
        <v>88.531501027422</v>
      </c>
      <c r="L2891" s="41" t="n">
        <f aca="false">[4]Plan1!$C2886</f>
        <v>-4.42</v>
      </c>
      <c r="M2891" s="41" t="n">
        <f aca="false">$O$5 + L2891</f>
        <v>834.36</v>
      </c>
      <c r="N2891" s="47" t="n">
        <f aca="false">IF(M2891&gt;$O$5,$O$2+$O$1,(M2891^3*3270.5936-M2891^2*8015778.389801+M2891*6549018422.82398-1783686174686.87))-$O$1</f>
        <v>20153785.2910156</v>
      </c>
      <c r="O2891" s="41" t="n">
        <f aca="false">N2891*100/$O$2</f>
        <v>51.5615242526937</v>
      </c>
      <c r="R2891" s="47" t="n">
        <f aca="false">SUM(D2891,I2891,N2891)</f>
        <v>222044723.445068</v>
      </c>
      <c r="S2891" s="41" t="n">
        <f aca="false">R2891*100/$R$2</f>
        <v>80.4485506756964</v>
      </c>
      <c r="U2891" s="41" t="n">
        <f aca="false">[1]Plan1!$B2886</f>
        <v>22.05</v>
      </c>
    </row>
    <row r="2892" customFormat="false" ht="15" hidden="false" customHeight="false" outlineLevel="0" collapsed="false">
      <c r="A2892" s="46" t="n">
        <v>44890</v>
      </c>
      <c r="B2892" s="41" t="n">
        <f aca="false">[2]Plan1!$C2887</f>
        <v>-2.3</v>
      </c>
      <c r="C2892" s="41" t="n">
        <f aca="false">$E$5 + B2892</f>
        <v>778.7</v>
      </c>
      <c r="D2892" s="47" t="n">
        <f aca="false">IF(C2892&gt;$E$5,$E$2+$E$1,(IF(C2892&gt;764.99,C2892^3*3486.59308-C2892^2*7860012.00812+C2892*5908819377.96283-1481278321001.59,IF(C2892&gt;752.99,C2892^3*3588.471445-C2892^2*8028757.56264+C2892*5988077680.84934-1488767378546.26,C2892^3*899.851852-C2892^2*1969009.674601+C2892*1435480406.01138-348666163343.76))))-$E$1</f>
        <v>124034169.138428</v>
      </c>
      <c r="E2892" s="47" t="n">
        <f aca="false">D2892*100/$E$2</f>
        <v>83.2561198961726</v>
      </c>
      <c r="G2892" s="41" t="n">
        <f aca="false">[3]Plan1!$C2887</f>
        <v>-1.39</v>
      </c>
      <c r="H2892" s="41" t="n">
        <f aca="false">$J$5 + G2892</f>
        <v>758.61</v>
      </c>
      <c r="I2892" s="47" t="n">
        <f aca="false">IF(H2892&gt;$J$5,$J$2+$J$1,(IF(H2892&gt;739.99,H2892^3*2498.244218-H2892^2*5471052.355142+H2892*3994605728.77515-972400879260.135,H2892^3*1396.138889-H2892^2*3002770.071427+H2892*2152080038.43115-513963640099.415)))-$J$1</f>
        <v>77856769.015625</v>
      </c>
      <c r="J2892" s="47" t="n">
        <f aca="false">I2892*100/$J$2</f>
        <v>88.531501027422</v>
      </c>
      <c r="L2892" s="41" t="n">
        <f aca="false">[4]Plan1!$C2887</f>
        <v>-4.4</v>
      </c>
      <c r="M2892" s="41" t="n">
        <f aca="false">$O$5 + L2892</f>
        <v>834.38</v>
      </c>
      <c r="N2892" s="47" t="n">
        <f aca="false">IF(M2892&gt;$O$5,$O$2+$O$1,(M2892^3*3270.5936-M2892^2*8015778.389801+M2892*6549018422.82398-1783686174686.87))-$O$1</f>
        <v>20223148.9106445</v>
      </c>
      <c r="O2892" s="41" t="n">
        <f aca="false">N2892*100/$O$2</f>
        <v>51.7389844123663</v>
      </c>
      <c r="R2892" s="47" t="n">
        <f aca="false">SUM(D2892,I2892,N2892)</f>
        <v>222114087.064697</v>
      </c>
      <c r="S2892" s="41" t="n">
        <f aca="false">R2892*100/$R$2</f>
        <v>80.473681660942</v>
      </c>
      <c r="U2892" s="41" t="n">
        <f aca="false">[1]Plan1!$B2887</f>
        <v>28.67</v>
      </c>
    </row>
    <row r="2893" customFormat="false" ht="15" hidden="false" customHeight="false" outlineLevel="0" collapsed="false">
      <c r="A2893" s="46" t="n">
        <v>44891</v>
      </c>
      <c r="B2893" s="41" t="n">
        <f aca="false">[2]Plan1!$C2888</f>
        <v>-2.29</v>
      </c>
      <c r="C2893" s="41" t="n">
        <f aca="false">$E$5 + B2893</f>
        <v>778.71</v>
      </c>
      <c r="D2893" s="47" t="n">
        <f aca="false">IF(C2893&gt;$E$5,$E$2+$E$1,(IF(C2893&gt;764.99,C2893^3*3486.59308-C2893^2*7860012.00812+C2893*5908819377.96283-1481278321001.59,IF(C2893&gt;752.99,C2893^3*3588.471445-C2893^2*8028757.56264+C2893*5988077680.84934-1488767378546.26,C2893^3*899.851852-C2893^2*1969009.674601+C2893*1435480406.01138-348666163343.76))))-$E$1</f>
        <v>124135913.753662</v>
      </c>
      <c r="E2893" s="47" t="n">
        <f aca="false">D2893*100/$E$2</f>
        <v>83.3244144793797</v>
      </c>
      <c r="G2893" s="41" t="n">
        <f aca="false">[3]Plan1!$C2888</f>
        <v>-1.36</v>
      </c>
      <c r="H2893" s="41" t="n">
        <f aca="false">$J$5 + G2893</f>
        <v>758.64</v>
      </c>
      <c r="I2893" s="47" t="n">
        <f aca="false">IF(H2893&gt;$J$5,$J$2+$J$1,(IF(H2893&gt;739.99,H2893^3*2498.244218-H2893^2*5471052.355142+H2893*3994605728.77515-972400879260.135,H2893^3*1396.138889-H2893^2*3002770.071427+H2893*2152080038.43115-513963640099.415)))-$J$1</f>
        <v>78065548.1032715</v>
      </c>
      <c r="J2893" s="47" t="n">
        <f aca="false">I2893*100/$J$2</f>
        <v>88.7689052537491</v>
      </c>
      <c r="L2893" s="41" t="n">
        <f aca="false">[4]Plan1!$C2888</f>
        <v>-4.4</v>
      </c>
      <c r="M2893" s="41" t="n">
        <f aca="false">$O$5 + L2893</f>
        <v>834.38</v>
      </c>
      <c r="N2893" s="47" t="n">
        <f aca="false">IF(M2893&gt;$O$5,$O$2+$O$1,(M2893^3*3270.5936-M2893^2*8015778.389801+M2893*6549018422.82398-1783686174686.87))-$O$1</f>
        <v>20223148.9106445</v>
      </c>
      <c r="O2893" s="41" t="n">
        <f aca="false">N2893*100/$O$2</f>
        <v>51.7389844123663</v>
      </c>
      <c r="R2893" s="47" t="n">
        <f aca="false">SUM(D2893,I2893,N2893)</f>
        <v>222424610.767578</v>
      </c>
      <c r="S2893" s="41" t="n">
        <f aca="false">R2893*100/$R$2</f>
        <v>80.5861868421489</v>
      </c>
      <c r="U2893" s="41" t="n">
        <f aca="false">[1]Plan1!$B2888</f>
        <v>38.23</v>
      </c>
    </row>
    <row r="2894" customFormat="false" ht="15" hidden="false" customHeight="false" outlineLevel="0" collapsed="false">
      <c r="A2894" s="46" t="n">
        <v>44892</v>
      </c>
      <c r="B2894" s="41" t="n">
        <f aca="false">[2]Plan1!$C2889</f>
        <v>-2.28</v>
      </c>
      <c r="C2894" s="41" t="n">
        <f aca="false">$E$5 + B2894</f>
        <v>778.72</v>
      </c>
      <c r="D2894" s="47" t="n">
        <f aca="false">IF(C2894&gt;$E$5,$E$2+$E$1,(IF(C2894&gt;764.99,C2894^3*3486.59308-C2894^2*7860012.00812+C2894*5908819377.96283-1481278321001.59,IF(C2894&gt;752.99,C2894^3*3588.471445-C2894^2*8028757.56264+C2894*5988077680.84934-1488767378546.26,C2894^3*899.851852-C2894^2*1969009.674601+C2894*1435480406.01138-348666163343.76))))-$E$1</f>
        <v>124237715.391846</v>
      </c>
      <c r="E2894" s="47" t="n">
        <f aca="false">D2894*100/$E$2</f>
        <v>83.3927473384065</v>
      </c>
      <c r="G2894" s="41" t="n">
        <f aca="false">[3]Plan1!$C2889</f>
        <v>-1.35</v>
      </c>
      <c r="H2894" s="41" t="n">
        <f aca="false">$J$5 + G2894</f>
        <v>758.65</v>
      </c>
      <c r="I2894" s="47" t="n">
        <f aca="false">IF(H2894&gt;$J$5,$J$2+$J$1,(IF(H2894&gt;739.99,H2894^3*2498.244218-H2894^2*5471052.355142+H2894*3994605728.77515-972400879260.135,H2894^3*1396.138889-H2894^2*3002770.071427+H2894*2152080038.43115-513963640099.415)))-$J$1</f>
        <v>78135227.0131836</v>
      </c>
      <c r="J2894" s="47" t="n">
        <f aca="false">I2894*100/$J$2</f>
        <v>88.8481376514258</v>
      </c>
      <c r="L2894" s="41" t="n">
        <f aca="false">[4]Plan1!$C2889</f>
        <v>-4.32</v>
      </c>
      <c r="M2894" s="41" t="n">
        <f aca="false">$O$5 + L2894</f>
        <v>834.46</v>
      </c>
      <c r="N2894" s="47" t="n">
        <f aca="false">IF(M2894&gt;$O$5,$O$2+$O$1,(M2894^3*3270.5936-M2894^2*8015778.389801+M2894*6549018422.82398-1783686174686.87))-$O$1</f>
        <v>20501972.7587891</v>
      </c>
      <c r="O2894" s="41" t="n">
        <f aca="false">N2894*100/$O$2</f>
        <v>52.4523284517484</v>
      </c>
      <c r="R2894" s="47" t="n">
        <f aca="false">SUM(D2894,I2894,N2894)</f>
        <v>222874915.163818</v>
      </c>
      <c r="S2894" s="41" t="n">
        <f aca="false">R2894*100/$R$2</f>
        <v>80.7493356685581</v>
      </c>
      <c r="U2894" s="41" t="n">
        <f aca="false">[1]Plan1!$B2889</f>
        <v>39.68</v>
      </c>
    </row>
    <row r="2895" customFormat="false" ht="15" hidden="false" customHeight="false" outlineLevel="0" collapsed="false">
      <c r="A2895" s="46" t="n">
        <v>44893</v>
      </c>
      <c r="B2895" s="41" t="n">
        <f aca="false">[2]Plan1!$C2890</f>
        <v>-2.26</v>
      </c>
      <c r="C2895" s="41" t="n">
        <f aca="false">$E$5 + B2895</f>
        <v>778.74</v>
      </c>
      <c r="D2895" s="47" t="n">
        <f aca="false">IF(C2895&gt;$E$5,$E$2+$E$1,(IF(C2895&gt;764.99,C2895^3*3486.59308-C2895^2*7860012.00812+C2895*5908819377.96283-1481278321001.59,IF(C2895&gt;752.99,C2895^3*3588.471445-C2895^2*8028757.56264+C2895*5988077680.84934-1488767378546.26,C2895^3*899.851852-C2895^2*1969009.674601+C2895*1435480406.01138-348666163343.76))))-$E$1</f>
        <v>124441489.826904</v>
      </c>
      <c r="E2895" s="47" t="n">
        <f aca="false">D2895*100/$E$2</f>
        <v>83.5295279442255</v>
      </c>
      <c r="G2895" s="41" t="n">
        <f aca="false">[3]Plan1!$C2890</f>
        <v>-1.33</v>
      </c>
      <c r="H2895" s="41" t="n">
        <f aca="false">$J$5 + G2895</f>
        <v>758.67</v>
      </c>
      <c r="I2895" s="47" t="n">
        <f aca="false">IF(H2895&gt;$J$5,$J$2+$J$1,(IF(H2895&gt;739.99,H2895^3*2498.244218-H2895^2*5471052.355142+H2895*3994605728.77515-972400879260.135,H2895^3*1396.138889-H2895^2*3002770.071427+H2895*2152080038.43115-513963640099.415)))-$J$1</f>
        <v>78274713.7443848</v>
      </c>
      <c r="J2895" s="47" t="n">
        <f aca="false">I2895*100/$J$2</f>
        <v>89.0067490328482</v>
      </c>
      <c r="L2895" s="41" t="n">
        <f aca="false">[4]Plan1!$C2890</f>
        <v>-4.31</v>
      </c>
      <c r="M2895" s="41" t="n">
        <f aca="false">$O$5 + L2895</f>
        <v>834.47</v>
      </c>
      <c r="N2895" s="47" t="n">
        <f aca="false">IF(M2895&gt;$O$5,$O$2+$O$1,(M2895^3*3270.5936-M2895^2*8015778.389801+M2895*6549018422.82398-1783686174686.87))-$O$1</f>
        <v>20536980.1171875</v>
      </c>
      <c r="O2895" s="41" t="n">
        <f aca="false">N2895*100/$O$2</f>
        <v>52.5418914163736</v>
      </c>
      <c r="R2895" s="47" t="n">
        <f aca="false">SUM(D2895,I2895,N2895)</f>
        <v>223253183.688477</v>
      </c>
      <c r="S2895" s="41" t="n">
        <f aca="false">R2895*100/$R$2</f>
        <v>80.8863853318099</v>
      </c>
      <c r="U2895" s="41" t="n">
        <f aca="false">[1]Plan1!$B2890</f>
        <v>44.11</v>
      </c>
    </row>
    <row r="2896" customFormat="false" ht="15" hidden="false" customHeight="false" outlineLevel="0" collapsed="false">
      <c r="A2896" s="46" t="n">
        <v>44894</v>
      </c>
      <c r="B2896" s="41" t="n">
        <f aca="false">[2]Plan1!$C2891</f>
        <v>-2.24</v>
      </c>
      <c r="C2896" s="41" t="n">
        <f aca="false">$E$5 + B2896</f>
        <v>778.76</v>
      </c>
      <c r="D2896" s="47" t="n">
        <f aca="false">IF(C2896&gt;$E$5,$E$2+$E$1,(IF(C2896&gt;764.99,C2896^3*3486.59308-C2896^2*7860012.00812+C2896*5908819377.96283-1481278321001.59,IF(C2896&gt;752.99,C2896^3*3588.471445-C2896^2*8028757.56264+C2896*5988077680.84934-1488767378546.26,C2896^3*899.851852-C2896^2*1969009.674601+C2896*1435480406.01138-348666163343.76))))-$E$1</f>
        <v>124645492.608154</v>
      </c>
      <c r="E2896" s="47" t="n">
        <f aca="false">D2896*100/$E$2</f>
        <v>83.666461824082</v>
      </c>
      <c r="G2896" s="41" t="n">
        <f aca="false">[3]Plan1!$C2891</f>
        <v>-1.3</v>
      </c>
      <c r="H2896" s="41" t="n">
        <f aca="false">$J$5 + G2896</f>
        <v>758.7</v>
      </c>
      <c r="I2896" s="47" t="n">
        <f aca="false">IF(H2896&gt;$J$5,$J$2+$J$1,(IF(H2896&gt;739.99,H2896^3*2498.244218-H2896^2*5471052.355142+H2896*3994605728.77515-972400879260.135,H2896^3*1396.138889-H2896^2*3002770.071427+H2896*2152080038.43115-513963640099.415)))-$J$1</f>
        <v>78484266.3430176</v>
      </c>
      <c r="J2896" s="47" t="n">
        <f aca="false">I2896*100/$J$2</f>
        <v>89.2450328241706</v>
      </c>
      <c r="L2896" s="41" t="n">
        <f aca="false">[4]Plan1!$C2891</f>
        <v>-4.18</v>
      </c>
      <c r="M2896" s="41" t="n">
        <f aca="false">$O$5 + L2896</f>
        <v>834.6</v>
      </c>
      <c r="N2896" s="47" t="n">
        <f aca="false">IF(M2896&gt;$O$5,$O$2+$O$1,(M2896^3*3270.5936-M2896^2*8015778.389801+M2896*6549018422.82398-1783686174686.87))-$O$1</f>
        <v>20995210.7514648</v>
      </c>
      <c r="O2896" s="41" t="n">
        <f aca="false">N2896*100/$O$2</f>
        <v>53.7142304892302</v>
      </c>
      <c r="R2896" s="47" t="n">
        <f aca="false">SUM(D2896,I2896,N2896)</f>
        <v>224124969.702637</v>
      </c>
      <c r="S2896" s="41" t="n">
        <f aca="false">R2896*100/$R$2</f>
        <v>81.2022402652233</v>
      </c>
      <c r="U2896" s="41" t="n">
        <f aca="false">[1]Plan1!$B2891</f>
        <v>50.78</v>
      </c>
    </row>
    <row r="2897" customFormat="false" ht="15" hidden="false" customHeight="false" outlineLevel="0" collapsed="false">
      <c r="A2897" s="46" t="n">
        <v>44895</v>
      </c>
      <c r="B2897" s="41" t="n">
        <f aca="false">[2]Plan1!$C2892</f>
        <v>-2.24</v>
      </c>
      <c r="C2897" s="41" t="n">
        <f aca="false">$E$5 + B2897</f>
        <v>778.76</v>
      </c>
      <c r="D2897" s="47" t="n">
        <f aca="false">IF(C2897&gt;$E$5,$E$2+$E$1,(IF(C2897&gt;764.99,C2897^3*3486.59308-C2897^2*7860012.00812+C2897*5908819377.96283-1481278321001.59,IF(C2897&gt;752.99,C2897^3*3588.471445-C2897^2*8028757.56264+C2897*5988077680.84934-1488767378546.26,C2897^3*899.851852-C2897^2*1969009.674601+C2897*1435480406.01138-348666163343.76))))-$E$1</f>
        <v>124645492.608154</v>
      </c>
      <c r="E2897" s="47" t="n">
        <f aca="false">D2897*100/$E$2</f>
        <v>83.666461824082</v>
      </c>
      <c r="G2897" s="41" t="n">
        <f aca="false">[3]Plan1!$C2892</f>
        <v>-1.21</v>
      </c>
      <c r="H2897" s="41" t="n">
        <f aca="false">$J$5 + G2897</f>
        <v>758.79</v>
      </c>
      <c r="I2897" s="47" t="n">
        <f aca="false">IF(H2897&gt;$J$5,$J$2+$J$1,(IF(H2897&gt;739.99,H2897^3*2498.244218-H2897^2*5471052.355142+H2897*3994605728.77515-972400879260.135,H2897^3*1396.138889-H2897^2*3002770.071427+H2897*2152080038.43115-513963640099.415)))-$J$1</f>
        <v>79115249.9316406</v>
      </c>
      <c r="J2897" s="47" t="n">
        <f aca="false">I2897*100/$J$2</f>
        <v>89.9625288740421</v>
      </c>
      <c r="L2897" s="41" t="n">
        <f aca="false">[4]Plan1!$C2892</f>
        <v>-4.04</v>
      </c>
      <c r="M2897" s="41" t="n">
        <f aca="false">$O$5 + L2897</f>
        <v>834.74</v>
      </c>
      <c r="N2897" s="47" t="n">
        <f aca="false">IF(M2897&gt;$O$5,$O$2+$O$1,(M2897^3*3270.5936-M2897^2*8015778.389801+M2897*6549018422.82398-1783686174686.87))-$O$1</f>
        <v>21495235.5927734</v>
      </c>
      <c r="O2897" s="41" t="n">
        <f aca="false">N2897*100/$O$2</f>
        <v>54.9934960271823</v>
      </c>
      <c r="R2897" s="47" t="n">
        <f aca="false">SUM(D2897,I2897,N2897)</f>
        <v>225255978.132568</v>
      </c>
      <c r="S2897" s="41" t="n">
        <f aca="false">R2897*100/$R$2</f>
        <v>81.6120135198104</v>
      </c>
      <c r="U2897" s="41" t="n">
        <f aca="false">[1]Plan1!$B2892</f>
        <v>102.2</v>
      </c>
    </row>
    <row r="2898" customFormat="false" ht="15" hidden="false" customHeight="false" outlineLevel="0" collapsed="false">
      <c r="A2898" s="46" t="n">
        <v>44896</v>
      </c>
      <c r="B2898" s="41" t="n">
        <f aca="false">[2]Plan1!$C2893</f>
        <v>-1.95</v>
      </c>
      <c r="C2898" s="41" t="n">
        <f aca="false">$E$5 + B2898</f>
        <v>779.05</v>
      </c>
      <c r="D2898" s="47" t="n">
        <f aca="false">IF(C2898&gt;$E$5,$E$2+$E$1,(IF(C2898&gt;764.99,C2898^3*3486.59308-C2898^2*7860012.00812+C2898*5908819377.96283-1481278321001.59,IF(C2898&gt;752.99,C2898^3*3588.471445-C2898^2*8028757.56264+C2898*5988077680.84934-1488767378546.26,C2898^3*899.851852-C2898^2*1969009.674601+C2898*1435480406.01138-348666163343.76))))-$E$1</f>
        <v>127629297.143311</v>
      </c>
      <c r="E2898" s="47" t="n">
        <f aca="false">D2898*100/$E$2</f>
        <v>85.6692969287253</v>
      </c>
      <c r="G2898" s="41" t="n">
        <f aca="false">[3]Plan1!$C2893</f>
        <v>-1.17</v>
      </c>
      <c r="H2898" s="41" t="n">
        <f aca="false">$J$5 + G2898</f>
        <v>758.83</v>
      </c>
      <c r="I2898" s="47" t="n">
        <f aca="false">IF(H2898&gt;$J$5,$J$2+$J$1,(IF(H2898&gt;739.99,H2898^3*2498.244218-H2898^2*5471052.355142+H2898*3994605728.77515-972400879260.135,H2898^3*1396.138889-H2898^2*3002770.071427+H2898*2152080038.43115-513963640099.415)))-$J$1</f>
        <v>79396808.9865723</v>
      </c>
      <c r="J2898" s="47" t="n">
        <f aca="false">I2898*100/$J$2</f>
        <v>90.2826917330474</v>
      </c>
      <c r="L2898" s="41" t="n">
        <f aca="false">[4]Plan1!$C2893</f>
        <v>-3.95</v>
      </c>
      <c r="M2898" s="41" t="n">
        <f aca="false">$O$5 + L2898</f>
        <v>834.83</v>
      </c>
      <c r="N2898" s="47" t="n">
        <f aca="false">IF(M2898&gt;$O$5,$O$2+$O$1,(M2898^3*3270.5936-M2898^2*8015778.389801+M2898*6549018422.82398-1783686174686.87))-$O$1</f>
        <v>21820289.0517578</v>
      </c>
      <c r="O2898" s="41" t="n">
        <f aca="false">N2898*100/$O$2</f>
        <v>55.8251140863623</v>
      </c>
      <c r="R2898" s="47" t="n">
        <f aca="false">SUM(D2898,I2898,N2898)</f>
        <v>228846395.181641</v>
      </c>
      <c r="S2898" s="41" t="n">
        <f aca="false">R2898*100/$R$2</f>
        <v>82.9128498713242</v>
      </c>
      <c r="U2898" s="41" t="n">
        <f aca="false">[1]Plan1!$B2893</f>
        <v>64.03</v>
      </c>
    </row>
    <row r="2899" customFormat="false" ht="15" hidden="false" customHeight="false" outlineLevel="0" collapsed="false">
      <c r="A2899" s="46" t="n">
        <v>44897</v>
      </c>
      <c r="B2899" s="41" t="n">
        <f aca="false">[2]Plan1!$C2894</f>
        <v>-1.91</v>
      </c>
      <c r="C2899" s="41" t="n">
        <f aca="false">$E$5 + B2899</f>
        <v>779.09</v>
      </c>
      <c r="D2899" s="47" t="n">
        <f aca="false">IF(C2899&gt;$E$5,$E$2+$E$1,(IF(C2899&gt;764.99,C2899^3*3486.59308-C2899^2*7860012.00812+C2899*5908819377.96283-1481278321001.59,IF(C2899&gt;752.99,C2899^3*3588.471445-C2899^2*8028757.56264+C2899*5988077680.84934-1488767378546.26,C2899^3*899.851852-C2899^2*1969009.674601+C2899*1435480406.01138-348666163343.76))))-$E$1</f>
        <v>128044655.447021</v>
      </c>
      <c r="E2899" s="47" t="n">
        <f aca="false">D2899*100/$E$2</f>
        <v>85.9481001083156</v>
      </c>
      <c r="G2899" s="41" t="n">
        <f aca="false">[3]Plan1!$C2894</f>
        <v>-1.16</v>
      </c>
      <c r="H2899" s="41" t="n">
        <f aca="false">$J$5 + G2899</f>
        <v>758.84</v>
      </c>
      <c r="I2899" s="47" t="n">
        <f aca="false">IF(H2899&gt;$J$5,$J$2+$J$1,(IF(H2899&gt;739.99,H2899^3*2498.244218-H2899^2*5471052.355142+H2899*3994605728.77515-972400879260.135,H2899^3*1396.138889-H2899^2*3002770.071427+H2899*2152080038.43115-513963640099.415)))-$J$1</f>
        <v>79467306.8005371</v>
      </c>
      <c r="J2899" s="47" t="n">
        <f aca="false">I2899*100/$J$2</f>
        <v>90.3628553125071</v>
      </c>
      <c r="L2899" s="41" t="n">
        <f aca="false">[4]Plan1!$C2894</f>
        <v>-3.94</v>
      </c>
      <c r="M2899" s="41" t="n">
        <f aca="false">$O$5 + L2899</f>
        <v>834.84</v>
      </c>
      <c r="N2899" s="47" t="n">
        <f aca="false">IF(M2899&gt;$O$5,$O$2+$O$1,(M2899^3*3270.5936-M2899^2*8015778.389801+M2899*6549018422.82398-1783686174686.87))-$O$1</f>
        <v>21856581.2329102</v>
      </c>
      <c r="O2899" s="41" t="n">
        <f aca="false">N2899*100/$O$2</f>
        <v>55.9179641466189</v>
      </c>
      <c r="R2899" s="47" t="n">
        <f aca="false">SUM(D2899,I2899,N2899)</f>
        <v>229368543.480469</v>
      </c>
      <c r="S2899" s="41" t="n">
        <f aca="false">R2899*100/$R$2</f>
        <v>83.1020283090136</v>
      </c>
      <c r="U2899" s="41" t="n">
        <f aca="false">[1]Plan1!$B2894</f>
        <v>56.06</v>
      </c>
    </row>
    <row r="2900" customFormat="false" ht="15" hidden="false" customHeight="false" outlineLevel="0" collapsed="false">
      <c r="A2900" s="46" t="n">
        <v>44898</v>
      </c>
      <c r="B2900" s="41" t="n">
        <f aca="false">[2]Plan1!$C2895</f>
        <v>-1.9</v>
      </c>
      <c r="C2900" s="41" t="n">
        <f aca="false">$E$5 + B2900</f>
        <v>779.1</v>
      </c>
      <c r="D2900" s="47" t="n">
        <f aca="false">IF(C2900&gt;$E$5,$E$2+$E$1,(IF(C2900&gt;764.99,C2900^3*3486.59308-C2900^2*7860012.00812+C2900*5908819377.96283-1481278321001.59,IF(C2900&gt;752.99,C2900^3*3588.471445-C2900^2*8028757.56264+C2900*5988077680.84934-1488767378546.26,C2900^3*899.851852-C2900^2*1969009.674601+C2900*1435480406.01138-348666163343.76))))-$E$1</f>
        <v>128148639.519287</v>
      </c>
      <c r="E2900" s="47" t="n">
        <f aca="false">D2900*100/$E$2</f>
        <v>86.0178978942642</v>
      </c>
      <c r="G2900" s="41" t="n">
        <f aca="false">[3]Plan1!$C2895</f>
        <v>-1.1</v>
      </c>
      <c r="H2900" s="41" t="n">
        <f aca="false">$J$5 + G2900</f>
        <v>758.9</v>
      </c>
      <c r="I2900" s="47" t="n">
        <f aca="false">IF(H2900&gt;$J$5,$J$2+$J$1,(IF(H2900&gt;739.99,H2900^3*2498.244218-H2900^2*5471052.355142+H2900*3994605728.77515-972400879260.135,H2900^3*1396.138889-H2900^2*3002770.071427+H2900*2152080038.43115-513963640099.415)))-$J$1</f>
        <v>79891202.4626465</v>
      </c>
      <c r="J2900" s="47" t="n">
        <f aca="false">I2900*100/$J$2</f>
        <v>90.8448701677347</v>
      </c>
      <c r="L2900" s="41" t="n">
        <f aca="false">[4]Plan1!$C2895</f>
        <v>-3.96</v>
      </c>
      <c r="M2900" s="41" t="n">
        <f aca="false">$O$5 + L2900</f>
        <v>834.82</v>
      </c>
      <c r="N2900" s="47" t="n">
        <f aca="false">IF(M2900&gt;$O$5,$O$2+$O$1,(M2900^3*3270.5936-M2900^2*8015778.389801+M2900*6549018422.82398-1783686174686.87))-$O$1</f>
        <v>21784031.9506836</v>
      </c>
      <c r="O2900" s="41" t="n">
        <f aca="false">N2900*100/$O$2</f>
        <v>55.7323537751167</v>
      </c>
      <c r="R2900" s="47" t="n">
        <f aca="false">SUM(D2900,I2900,N2900)</f>
        <v>229823873.932617</v>
      </c>
      <c r="S2900" s="41" t="n">
        <f aca="false">R2900*100/$R$2</f>
        <v>83.2669981150307</v>
      </c>
      <c r="U2900" s="41" t="n">
        <f aca="false">[1]Plan1!$B2895</f>
        <v>41.74</v>
      </c>
    </row>
    <row r="2901" customFormat="false" ht="15" hidden="false" customHeight="false" outlineLevel="0" collapsed="false">
      <c r="A2901" s="46" t="n">
        <v>44899</v>
      </c>
      <c r="B2901" s="41" t="n">
        <f aca="false">[2]Plan1!$C2896</f>
        <v>-1.88</v>
      </c>
      <c r="C2901" s="41" t="n">
        <f aca="false">$E$5 + B2901</f>
        <v>779.12</v>
      </c>
      <c r="D2901" s="47" t="n">
        <f aca="false">IF(C2901&gt;$E$5,$E$2+$E$1,(IF(C2901&gt;764.99,C2901^3*3486.59308-C2901^2*7860012.00812+C2901*5908819377.96283-1481278321001.59,IF(C2901&gt;752.99,C2901^3*3588.471445-C2901^2*8028757.56264+C2901*5988077680.84934-1488767378546.26,C2901^3*899.851852-C2901^2*1969009.674601+C2901*1435480406.01138-348666163343.76))))-$E$1</f>
        <v>128356781.204834</v>
      </c>
      <c r="E2901" s="47" t="n">
        <f aca="false">D2901*100/$E$2</f>
        <v>86.1576099530271</v>
      </c>
      <c r="G2901" s="41" t="n">
        <f aca="false">[3]Plan1!$C2896</f>
        <v>-1.04</v>
      </c>
      <c r="H2901" s="41" t="n">
        <f aca="false">$J$5 + G2901</f>
        <v>758.96</v>
      </c>
      <c r="I2901" s="47" t="n">
        <f aca="false">IF(H2901&gt;$J$5,$J$2+$J$1,(IF(H2901&gt;739.99,H2901^3*2498.244218-H2901^2*5471052.355142+H2901*3994605728.77515-972400879260.135,H2901^3*1396.138889-H2901^2*3002770.071427+H2901*2152080038.43115-513963640099.415)))-$J$1</f>
        <v>80316658.3662109</v>
      </c>
      <c r="J2901" s="47" t="n">
        <f aca="false">I2901*100/$J$2</f>
        <v>91.3286591849232</v>
      </c>
      <c r="L2901" s="41" t="n">
        <f aca="false">[4]Plan1!$C2896</f>
        <v>-3.96</v>
      </c>
      <c r="M2901" s="41" t="n">
        <f aca="false">$O$5 + L2901</f>
        <v>834.82</v>
      </c>
      <c r="N2901" s="47" t="n">
        <f aca="false">IF(M2901&gt;$O$5,$O$2+$O$1,(M2901^3*3270.5936-M2901^2*8015778.389801+M2901*6549018422.82398-1783686174686.87))-$O$1</f>
        <v>21784031.9506836</v>
      </c>
      <c r="O2901" s="41" t="n">
        <f aca="false">N2901*100/$O$2</f>
        <v>55.7323537751167</v>
      </c>
      <c r="R2901" s="47" t="n">
        <f aca="false">SUM(D2901,I2901,N2901)</f>
        <v>230457471.521729</v>
      </c>
      <c r="S2901" s="41" t="n">
        <f aca="false">R2901*100/$R$2</f>
        <v>83.4965555076351</v>
      </c>
      <c r="U2901" s="41" t="n">
        <f aca="false">[1]Plan1!$B2896</f>
        <v>39.39</v>
      </c>
    </row>
    <row r="2902" customFormat="false" ht="15" hidden="false" customHeight="false" outlineLevel="0" collapsed="false">
      <c r="A2902" s="46" t="n">
        <v>44900</v>
      </c>
      <c r="B2902" s="41" t="n">
        <f aca="false">[2]Plan1!$C2897</f>
        <v>-1.86</v>
      </c>
      <c r="C2902" s="41" t="n">
        <f aca="false">$E$5 + B2902</f>
        <v>779.14</v>
      </c>
      <c r="D2902" s="47" t="n">
        <f aca="false">IF(C2902&gt;$E$5,$E$2+$E$1,(IF(C2902&gt;764.99,C2902^3*3486.59308-C2902^2*7860012.00812+C2902*5908819377.96283-1481278321001.59,IF(C2902&gt;752.99,C2902^3*3588.471445-C2902^2*8028757.56264+C2902*5988077680.84934-1488767378546.26,C2902^3*899.851852-C2902^2*1969009.674601+C2902*1435480406.01138-348666163343.76))))-$E$1</f>
        <v>128565154.421631</v>
      </c>
      <c r="E2902" s="47" t="n">
        <f aca="false">D2902*100/$E$2</f>
        <v>86.2974774237515</v>
      </c>
      <c r="G2902" s="41" t="n">
        <f aca="false">[3]Plan1!$C2897</f>
        <v>-0.98</v>
      </c>
      <c r="H2902" s="41" t="n">
        <f aca="false">$J$5 + G2902</f>
        <v>759.02</v>
      </c>
      <c r="I2902" s="47" t="n">
        <f aca="false">IF(H2902&gt;$J$5,$J$2+$J$1,(IF(H2902&gt;739.99,H2902^3*2498.244218-H2902^2*5471052.355142+H2902*3994605728.77515-972400879260.135,H2902^3*1396.138889-H2902^2*3002770.071427+H2902*2152080038.43115-513963640099.415)))-$J$1</f>
        <v>80743677.7497559</v>
      </c>
      <c r="J2902" s="47" t="n">
        <f aca="false">I2902*100/$J$2</f>
        <v>91.8142260466234</v>
      </c>
      <c r="L2902" s="41" t="n">
        <f aca="false">[4]Plan1!$C2897</f>
        <v>-3.9</v>
      </c>
      <c r="M2902" s="41" t="n">
        <f aca="false">$O$5 + L2902</f>
        <v>834.88</v>
      </c>
      <c r="N2902" s="47" t="n">
        <f aca="false">IF(M2902&gt;$O$5,$O$2+$O$1,(M2902^3*3270.5936-M2902^2*8015778.389801+M2902*6549018422.82398-1783686174686.87))-$O$1</f>
        <v>22002101.1279297</v>
      </c>
      <c r="O2902" s="41" t="n">
        <f aca="false">N2902*100/$O$2</f>
        <v>56.290262823416</v>
      </c>
      <c r="R2902" s="47" t="n">
        <f aca="false">SUM(D2902,I2902,N2902)</f>
        <v>231310933.299316</v>
      </c>
      <c r="S2902" s="41" t="n">
        <f aca="false">R2902*100/$R$2</f>
        <v>83.8057714259365</v>
      </c>
      <c r="U2902" s="41" t="n">
        <f aca="false">[1]Plan1!$B2897</f>
        <v>50.16</v>
      </c>
    </row>
    <row r="2903" customFormat="false" ht="15" hidden="false" customHeight="false" outlineLevel="0" collapsed="false">
      <c r="A2903" s="46" t="n">
        <v>44901</v>
      </c>
      <c r="B2903" s="41" t="n">
        <f aca="false">[2]Plan1!$C2898</f>
        <v>-1.85</v>
      </c>
      <c r="C2903" s="41" t="n">
        <f aca="false">$E$5 + B2903</f>
        <v>779.15</v>
      </c>
      <c r="D2903" s="47" t="n">
        <f aca="false">IF(C2903&gt;$E$5,$E$2+$E$1,(IF(C2903&gt;764.99,C2903^3*3486.59308-C2903^2*7860012.00812+C2903*5908819377.96283-1481278321001.59,IF(C2903&gt;752.99,C2903^3*3588.471445-C2903^2*8028757.56264+C2903*5988077680.84934-1488767378546.26,C2903^3*899.851852-C2903^2*1969009.674601+C2903*1435480406.01138-348666163343.76))))-$E$1</f>
        <v>128669427.905029</v>
      </c>
      <c r="E2903" s="47" t="n">
        <f aca="false">D2903*100/$E$2</f>
        <v>86.3674694726854</v>
      </c>
      <c r="G2903" s="41" t="n">
        <f aca="false">[3]Plan1!$C2898</f>
        <v>-0.95</v>
      </c>
      <c r="H2903" s="41" t="n">
        <f aca="false">$J$5 + G2903</f>
        <v>759.05</v>
      </c>
      <c r="I2903" s="47" t="n">
        <f aca="false">IF(H2903&gt;$J$5,$J$2+$J$1,(IF(H2903&gt;739.99,H2903^3*2498.244218-H2903^2*5471052.355142+H2903*3994605728.77515-972400879260.135,H2903^3*1396.138889-H2903^2*3002770.071427+H2903*2152080038.43115-513963640099.415)))-$J$1</f>
        <v>80957774.7580566</v>
      </c>
      <c r="J2903" s="47" t="n">
        <f aca="false">I2903*100/$J$2</f>
        <v>92.05767731939</v>
      </c>
      <c r="L2903" s="41" t="n">
        <f aca="false">[4]Plan1!$C2898</f>
        <v>-3.89</v>
      </c>
      <c r="M2903" s="41" t="n">
        <f aca="false">$O$5 + L2903</f>
        <v>834.89</v>
      </c>
      <c r="N2903" s="47" t="n">
        <f aca="false">IF(M2903&gt;$O$5,$O$2+$O$1,(M2903^3*3270.5936-M2903^2*8015778.389801+M2903*6549018422.82398-1783686174686.87))-$O$1</f>
        <v>22038568.9921875</v>
      </c>
      <c r="O2903" s="41" t="n">
        <f aca="false">N2903*100/$O$2</f>
        <v>56.3835623520267</v>
      </c>
      <c r="R2903" s="47" t="n">
        <f aca="false">SUM(D2903,I2903,N2903)</f>
        <v>231665771.655273</v>
      </c>
      <c r="S2903" s="41" t="n">
        <f aca="false">R2903*100/$R$2</f>
        <v>83.9343321546852</v>
      </c>
      <c r="U2903" s="41" t="n">
        <f aca="false">[1]Plan1!$B2898</f>
        <v>33.1</v>
      </c>
    </row>
    <row r="2904" customFormat="false" ht="15" hidden="false" customHeight="false" outlineLevel="0" collapsed="false">
      <c r="A2904" s="46" t="n">
        <v>44902</v>
      </c>
      <c r="B2904" s="41" t="n">
        <f aca="false">[2]Plan1!$C2899</f>
        <v>-1.83</v>
      </c>
      <c r="C2904" s="41" t="n">
        <f aca="false">$E$5 + B2904</f>
        <v>779.17</v>
      </c>
      <c r="D2904" s="47" t="n">
        <f aca="false">IF(C2904&gt;$E$5,$E$2+$E$1,(IF(C2904&gt;764.99,C2904^3*3486.59308-C2904^2*7860012.00812+C2904*5908819377.96283-1481278321001.59,IF(C2904&gt;752.99,C2904^3*3588.471445-C2904^2*8028757.56264+C2904*5988077680.84934-1488767378546.26,C2904^3*899.851852-C2904^2*1969009.674601+C2904*1435480406.01138-348666163343.76))))-$E$1</f>
        <v>128878148.727783</v>
      </c>
      <c r="E2904" s="47" t="n">
        <f aca="false">D2904*100/$E$2</f>
        <v>86.5075702688187</v>
      </c>
      <c r="G2904" s="41" t="n">
        <f aca="false">[3]Plan1!$C2899</f>
        <v>-0.93</v>
      </c>
      <c r="H2904" s="41" t="n">
        <f aca="false">$J$5 + G2904</f>
        <v>759.07</v>
      </c>
      <c r="I2904" s="47" t="n">
        <f aca="false">IF(H2904&gt;$J$5,$J$2+$J$1,(IF(H2904&gt;739.99,H2904^3*2498.244218-H2904^2*5471052.355142+H2904*3994605728.77515-972400879260.135,H2904^3*1396.138889-H2904^2*3002770.071427+H2904*2152080038.43115-513963640099.415)))-$J$1</f>
        <v>81100723.8962402</v>
      </c>
      <c r="J2904" s="47" t="n">
        <f aca="false">I2904*100/$J$2</f>
        <v>92.2202258290955</v>
      </c>
      <c r="L2904" s="41" t="n">
        <f aca="false">[4]Plan1!$C2899</f>
        <v>-3.86</v>
      </c>
      <c r="M2904" s="41" t="n">
        <f aca="false">$O$5 + L2904</f>
        <v>834.92</v>
      </c>
      <c r="N2904" s="47" t="n">
        <f aca="false">IF(M2904&gt;$O$5,$O$2+$O$1,(M2904^3*3270.5936-M2904^2*8015778.389801+M2904*6549018422.82398-1783686174686.87))-$O$1</f>
        <v>22148183.840332</v>
      </c>
      <c r="O2904" s="41" t="n">
        <f aca="false">N2904*100/$O$2</f>
        <v>56.6640014144385</v>
      </c>
      <c r="R2904" s="47" t="n">
        <f aca="false">SUM(D2904,I2904,N2904)</f>
        <v>232127056.464355</v>
      </c>
      <c r="S2904" s="41" t="n">
        <f aca="false">R2904*100/$R$2</f>
        <v>84.1014592710769</v>
      </c>
      <c r="U2904" s="41" t="n">
        <f aca="false">[1]Plan1!$B2899</f>
        <v>34.51</v>
      </c>
    </row>
    <row r="2905" customFormat="false" ht="15" hidden="false" customHeight="false" outlineLevel="0" collapsed="false">
      <c r="A2905" s="46" t="n">
        <v>44903</v>
      </c>
      <c r="B2905" s="41" t="n">
        <f aca="false">[2]Plan1!$C2900</f>
        <v>-1.8</v>
      </c>
      <c r="C2905" s="41" t="n">
        <f aca="false">$E$5 + B2905</f>
        <v>779.2</v>
      </c>
      <c r="D2905" s="47" t="n">
        <f aca="false">IF(C2905&gt;$E$5,$E$2+$E$1,(IF(C2905&gt;764.99,C2905^3*3486.59308-C2905^2*7860012.00812+C2905*5908819377.96283-1481278321001.59,IF(C2905&gt;752.99,C2905^3*3588.471445-C2905^2*8028757.56264+C2905*5988077680.84934-1488767378546.26,C2905^3*899.851852-C2905^2*1969009.674601+C2905*1435480406.01138-348666163343.76))))-$E$1</f>
        <v>129191664.915283</v>
      </c>
      <c r="E2905" s="47" t="n">
        <f aca="false">D2905*100/$E$2</f>
        <v>86.718013419099</v>
      </c>
      <c r="G2905" s="41" t="n">
        <f aca="false">[3]Plan1!$C2900</f>
        <v>-0.87</v>
      </c>
      <c r="H2905" s="41" t="n">
        <f aca="false">$J$5 + G2905</f>
        <v>759.13</v>
      </c>
      <c r="I2905" s="47" t="n">
        <f aca="false">IF(H2905&gt;$J$5,$J$2+$J$1,(IF(H2905&gt;739.99,H2905^3*2498.244218-H2905^2*5471052.355142+H2905*3994605728.77515-972400879260.135,H2905^3*1396.138889-H2905^2*3002770.071427+H2905*2152080038.43115-513963640099.415)))-$J$1</f>
        <v>81530618.0681152</v>
      </c>
      <c r="J2905" s="47" t="n">
        <f aca="false">I2905*100/$J$2</f>
        <v>92.7090616336149</v>
      </c>
      <c r="L2905" s="41" t="n">
        <f aca="false">[4]Plan1!$C2900</f>
        <v>-3.66</v>
      </c>
      <c r="M2905" s="41" t="n">
        <f aca="false">$O$5 + L2905</f>
        <v>835.12</v>
      </c>
      <c r="N2905" s="47" t="n">
        <f aca="false">IF(M2905&gt;$O$5,$O$2+$O$1,(M2905^3*3270.5936-M2905^2*8015778.389801+M2905*6549018422.82398-1783686174686.87))-$O$1</f>
        <v>22887083.6630859</v>
      </c>
      <c r="O2905" s="41" t="n">
        <f aca="false">N2905*100/$O$2</f>
        <v>58.5544056527043</v>
      </c>
      <c r="R2905" s="47" t="n">
        <f aca="false">SUM(D2905,I2905,N2905)</f>
        <v>233609366.646484</v>
      </c>
      <c r="S2905" s="41" t="n">
        <f aca="false">R2905*100/$R$2</f>
        <v>84.6385119150394</v>
      </c>
      <c r="U2905" s="41" t="n">
        <f aca="false">[1]Plan1!$B2900</f>
        <v>42.03</v>
      </c>
    </row>
    <row r="2906" customFormat="false" ht="15" hidden="false" customHeight="false" outlineLevel="0" collapsed="false">
      <c r="A2906" s="46" t="n">
        <v>44904</v>
      </c>
      <c r="B2906" s="41" t="n">
        <f aca="false">[2]Plan1!$C2901</f>
        <v>-1.78</v>
      </c>
      <c r="C2906" s="41" t="n">
        <f aca="false">$E$5 + B2906</f>
        <v>779.22</v>
      </c>
      <c r="D2906" s="47" t="n">
        <f aca="false">IF(C2906&gt;$E$5,$E$2+$E$1,(IF(C2906&gt;764.99,C2906^3*3486.59308-C2906^2*7860012.00812+C2906*5908819377.96283-1481278321001.59,IF(C2906&gt;752.99,C2906^3*3588.471445-C2906^2*8028757.56264+C2906*5988077680.84934-1488767378546.26,C2906^3*899.851852-C2906^2*1969009.674601+C2906*1435480406.01138-348666163343.76))))-$E$1</f>
        <v>129400965.919678</v>
      </c>
      <c r="E2906" s="47" t="n">
        <f aca="false">D2906*100/$E$2</f>
        <v>86.8585036536634</v>
      </c>
      <c r="G2906" s="41" t="n">
        <f aca="false">[3]Plan1!$C2901</f>
        <v>-0.85</v>
      </c>
      <c r="H2906" s="41" t="n">
        <f aca="false">$J$5 + G2906</f>
        <v>759.15</v>
      </c>
      <c r="I2906" s="47" t="n">
        <f aca="false">IF(H2906&gt;$J$5,$J$2+$J$1,(IF(H2906&gt;739.99,H2906^3*2498.244218-H2906^2*5471052.355142+H2906*3994605728.77515-972400879260.135,H2906^3*1396.138889-H2906^2*3002770.071427+H2906*2152080038.43115-513963640099.415)))-$J$1</f>
        <v>81674265.4438477</v>
      </c>
      <c r="J2906" s="47" t="n">
        <f aca="false">I2906*100/$J$2</f>
        <v>92.8724041143398</v>
      </c>
      <c r="L2906" s="41" t="n">
        <f aca="false">[4]Plan1!$C2901</f>
        <v>-3.56</v>
      </c>
      <c r="M2906" s="41" t="n">
        <f aca="false">$O$5 + L2906</f>
        <v>835.22</v>
      </c>
      <c r="N2906" s="47" t="n">
        <f aca="false">IF(M2906&gt;$O$5,$O$2+$O$1,(M2906^3*3270.5936-M2906^2*8015778.389801+M2906*6549018422.82398-1783686174686.87))-$O$1</f>
        <v>23261870.8427734</v>
      </c>
      <c r="O2906" s="41" t="n">
        <f aca="false">N2906*100/$O$2</f>
        <v>59.5132626602597</v>
      </c>
      <c r="R2906" s="47" t="n">
        <f aca="false">SUM(D2906,I2906,N2906)</f>
        <v>234337102.206299</v>
      </c>
      <c r="S2906" s="41" t="n">
        <f aca="false">R2906*100/$R$2</f>
        <v>84.9021762352443</v>
      </c>
      <c r="U2906" s="41" t="n">
        <f aca="false">[1]Plan1!$B2901</f>
        <v>31.98</v>
      </c>
    </row>
    <row r="2907" customFormat="false" ht="15" hidden="false" customHeight="false" outlineLevel="0" collapsed="false">
      <c r="A2907" s="46" t="n">
        <v>44905</v>
      </c>
      <c r="B2907" s="41" t="n">
        <f aca="false">[2]Plan1!$C2902</f>
        <v>-1.78</v>
      </c>
      <c r="C2907" s="41" t="n">
        <f aca="false">$E$5 + B2907</f>
        <v>779.22</v>
      </c>
      <c r="D2907" s="47" t="n">
        <f aca="false">IF(C2907&gt;$E$5,$E$2+$E$1,(IF(C2907&gt;764.99,C2907^3*3486.59308-C2907^2*7860012.00812+C2907*5908819377.96283-1481278321001.59,IF(C2907&gt;752.99,C2907^3*3588.471445-C2907^2*8028757.56264+C2907*5988077680.84934-1488767378546.26,C2907^3*899.851852-C2907^2*1969009.674601+C2907*1435480406.01138-348666163343.76))))-$E$1</f>
        <v>129400965.919678</v>
      </c>
      <c r="E2907" s="47" t="n">
        <f aca="false">D2907*100/$E$2</f>
        <v>86.8585036536634</v>
      </c>
      <c r="G2907" s="41" t="n">
        <f aca="false">[3]Plan1!$C2902</f>
        <v>-0.85</v>
      </c>
      <c r="H2907" s="41" t="n">
        <f aca="false">$J$5 + G2907</f>
        <v>759.15</v>
      </c>
      <c r="I2907" s="47" t="n">
        <f aca="false">IF(H2907&gt;$J$5,$J$2+$J$1,(IF(H2907&gt;739.99,H2907^3*2498.244218-H2907^2*5471052.355142+H2907*3994605728.77515-972400879260.135,H2907^3*1396.138889-H2907^2*3002770.071427+H2907*2152080038.43115-513963640099.415)))-$J$1</f>
        <v>81674265.4438477</v>
      </c>
      <c r="J2907" s="47" t="n">
        <f aca="false">I2907*100/$J$2</f>
        <v>92.8724041143398</v>
      </c>
      <c r="L2907" s="41" t="n">
        <f aca="false">[4]Plan1!$C2902</f>
        <v>-3.56</v>
      </c>
      <c r="M2907" s="41" t="n">
        <f aca="false">$O$5 + L2907</f>
        <v>835.22</v>
      </c>
      <c r="N2907" s="47" t="n">
        <f aca="false">IF(M2907&gt;$O$5,$O$2+$O$1,(M2907^3*3270.5936-M2907^2*8015778.389801+M2907*6549018422.82398-1783686174686.87))-$O$1</f>
        <v>23261870.8427734</v>
      </c>
      <c r="O2907" s="41" t="n">
        <f aca="false">N2907*100/$O$2</f>
        <v>59.5132626602597</v>
      </c>
      <c r="R2907" s="47" t="n">
        <f aca="false">SUM(D2907,I2907,N2907)</f>
        <v>234337102.206299</v>
      </c>
      <c r="S2907" s="41" t="n">
        <f aca="false">R2907*100/$R$2</f>
        <v>84.9021762352443</v>
      </c>
      <c r="U2907" s="41" t="n">
        <f aca="false">[1]Plan1!$B2902</f>
        <v>28.13</v>
      </c>
    </row>
    <row r="2908" customFormat="false" ht="15" hidden="false" customHeight="false" outlineLevel="0" collapsed="false">
      <c r="A2908" s="46" t="n">
        <v>44906</v>
      </c>
      <c r="B2908" s="41" t="n">
        <f aca="false">[2]Plan1!$C2903</f>
        <v>-1.75</v>
      </c>
      <c r="C2908" s="41" t="n">
        <f aca="false">$E$5 + B2908</f>
        <v>779.25</v>
      </c>
      <c r="D2908" s="47" t="n">
        <f aca="false">IF(C2908&gt;$E$5,$E$2+$E$1,(IF(C2908&gt;764.99,C2908^3*3486.59308-C2908^2*7860012.00812+C2908*5908819377.96283-1481278321001.59,IF(C2908&gt;752.99,C2908^3*3588.471445-C2908^2*8028757.56264+C2908*5988077680.84934-1488767378546.26,C2908^3*899.851852-C2908^2*1969009.674601+C2908*1435480406.01138-348666163343.76))))-$E$1</f>
        <v>129715353.16626</v>
      </c>
      <c r="E2908" s="47" t="n">
        <f aca="false">D2908*100/$E$2</f>
        <v>87.0695314895983</v>
      </c>
      <c r="G2908" s="41" t="n">
        <f aca="false">[3]Plan1!$C2903</f>
        <v>-0.75</v>
      </c>
      <c r="H2908" s="41" t="n">
        <f aca="false">$J$5 + G2908</f>
        <v>759.25</v>
      </c>
      <c r="I2908" s="47" t="n">
        <f aca="false">IF(H2908&gt;$J$5,$J$2+$J$1,(IF(H2908&gt;739.99,H2908^3*2498.244218-H2908^2*5471052.355142+H2908*3994605728.77515-972400879260.135,H2908^3*1396.138889-H2908^2*3002770.071427+H2908*2152080038.43115-513963640099.415)))-$J$1</f>
        <v>82395127.6086426</v>
      </c>
      <c r="J2908" s="47" t="n">
        <f aca="false">I2908*100/$J$2</f>
        <v>93.6921017500118</v>
      </c>
      <c r="L2908" s="41" t="n">
        <f aca="false">[4]Plan1!$C2903</f>
        <v>-3.55</v>
      </c>
      <c r="M2908" s="41" t="n">
        <f aca="false">$O$5 + L2908</f>
        <v>835.23</v>
      </c>
      <c r="N2908" s="47" t="n">
        <f aca="false">IF(M2908&gt;$O$5,$O$2+$O$1,(M2908^3*3270.5936-M2908^2*8015778.389801+M2908*6549018422.82398-1783686174686.87))-$O$1</f>
        <v>23299546.3745117</v>
      </c>
      <c r="O2908" s="41" t="n">
        <f aca="false">N2908*100/$O$2</f>
        <v>59.6096518901441</v>
      </c>
      <c r="R2908" s="47" t="n">
        <f aca="false">SUM(D2908,I2908,N2908)</f>
        <v>235410027.149414</v>
      </c>
      <c r="S2908" s="41" t="n">
        <f aca="false">R2908*100/$R$2</f>
        <v>85.2909053854724</v>
      </c>
      <c r="U2908" s="41" t="n">
        <f aca="false">[1]Plan1!$B2903</f>
        <v>30.87</v>
      </c>
    </row>
    <row r="2909" customFormat="false" ht="15" hidden="false" customHeight="false" outlineLevel="0" collapsed="false">
      <c r="A2909" s="46" t="n">
        <v>44907</v>
      </c>
      <c r="B2909" s="41" t="n">
        <f aca="false">[2]Plan1!$C2904</f>
        <v>-1.74</v>
      </c>
      <c r="C2909" s="41" t="n">
        <f aca="false">$E$5 + B2909</f>
        <v>779.26</v>
      </c>
      <c r="D2909" s="47" t="n">
        <f aca="false">IF(C2909&gt;$E$5,$E$2+$E$1,(IF(C2909&gt;764.99,C2909^3*3486.59308-C2909^2*7860012.00812+C2909*5908819377.96283-1481278321001.59,IF(C2909&gt;752.99,C2909^3*3588.471445-C2909^2*8028757.56264+C2909*5988077680.84934-1488767378546.26,C2909^3*899.851852-C2909^2*1969009.674601+C2909*1435480406.01138-348666163343.76))))-$E$1</f>
        <v>129820265.194092</v>
      </c>
      <c r="E2909" s="47" t="n">
        <f aca="false">D2909*100/$E$2</f>
        <v>87.1399521521335</v>
      </c>
      <c r="G2909" s="41" t="n">
        <f aca="false">[3]Plan1!$C2904</f>
        <v>-0.68</v>
      </c>
      <c r="H2909" s="41" t="n">
        <f aca="false">$J$5 + G2909</f>
        <v>759.32</v>
      </c>
      <c r="I2909" s="47" t="n">
        <f aca="false">IF(H2909&gt;$J$5,$J$2+$J$1,(IF(H2909&gt;739.99,H2909^3*2498.244218-H2909^2*5471052.355142+H2909*3994605728.77515-972400879260.135,H2909^3*1396.138889-H2909^2*3002770.071427+H2909*2152080038.43115-513963640099.415)))-$J$1</f>
        <v>82902340.1799316</v>
      </c>
      <c r="J2909" s="47" t="n">
        <f aca="false">I2909*100/$J$2</f>
        <v>94.2688568715503</v>
      </c>
      <c r="L2909" s="41" t="n">
        <f aca="false">[4]Plan1!$C2904</f>
        <v>-3.55</v>
      </c>
      <c r="M2909" s="41" t="n">
        <f aca="false">$O$5 + L2909</f>
        <v>835.23</v>
      </c>
      <c r="N2909" s="47" t="n">
        <f aca="false">IF(M2909&gt;$O$5,$O$2+$O$1,(M2909^3*3270.5936-M2909^2*8015778.389801+M2909*6549018422.82398-1783686174686.87))-$O$1</f>
        <v>23299546.3745117</v>
      </c>
      <c r="O2909" s="41" t="n">
        <f aca="false">N2909*100/$O$2</f>
        <v>59.6096518901441</v>
      </c>
      <c r="R2909" s="47" t="n">
        <f aca="false">SUM(D2909,I2909,N2909)</f>
        <v>236022151.748535</v>
      </c>
      <c r="S2909" s="41" t="n">
        <f aca="false">R2909*100/$R$2</f>
        <v>85.5126829448226</v>
      </c>
      <c r="U2909" s="41" t="n">
        <f aca="false">[1]Plan1!$B2904</f>
        <v>30.04</v>
      </c>
    </row>
    <row r="2910" customFormat="false" ht="15" hidden="false" customHeight="false" outlineLevel="0" collapsed="false">
      <c r="A2910" s="46" t="n">
        <v>44908</v>
      </c>
      <c r="B2910" s="41" t="n">
        <f aca="false">[2]Plan1!$C2905</f>
        <v>-1.72</v>
      </c>
      <c r="C2910" s="41" t="n">
        <f aca="false">$E$5 + B2910</f>
        <v>779.28</v>
      </c>
      <c r="D2910" s="47" t="n">
        <f aca="false">IF(C2910&gt;$E$5,$E$2+$E$1,(IF(C2910&gt;764.99,C2910^3*3486.59308-C2910^2*7860012.00812+C2910*5908819377.96283-1481278321001.59,IF(C2910&gt;752.99,C2910^3*3588.471445-C2910^2*8028757.56264+C2910*5988077680.84934-1488767378546.26,C2910^3*899.851852-C2910^2*1969009.674601+C2910*1435480406.01138-348666163343.76))))-$E$1</f>
        <v>130030263.798584</v>
      </c>
      <c r="E2910" s="47" t="n">
        <f aca="false">D2910*100/$E$2</f>
        <v>87.2809106405491</v>
      </c>
      <c r="G2910" s="41" t="n">
        <f aca="false">[3]Plan1!$C2905</f>
        <v>-0.65</v>
      </c>
      <c r="H2910" s="41" t="n">
        <f aca="false">$J$5 + G2910</f>
        <v>759.35</v>
      </c>
      <c r="I2910" s="47" t="n">
        <f aca="false">IF(H2910&gt;$J$5,$J$2+$J$1,(IF(H2910&gt;739.99,H2910^3*2498.244218-H2910^2*5471052.355142+H2910*3994605728.77515-972400879260.135,H2910^3*1396.138889-H2910^2*3002770.071427+H2910*2152080038.43115-513963640099.415)))-$J$1</f>
        <v>83120376.2414551</v>
      </c>
      <c r="J2910" s="47" t="n">
        <f aca="false">I2910*100/$J$2</f>
        <v>94.5167872705231</v>
      </c>
      <c r="L2910" s="41" t="n">
        <f aca="false">[4]Plan1!$C2905</f>
        <v>-3.51</v>
      </c>
      <c r="M2910" s="41" t="n">
        <f aca="false">$O$5 + L2910</f>
        <v>835.27</v>
      </c>
      <c r="N2910" s="47" t="n">
        <f aca="false">IF(M2910&gt;$O$5,$O$2+$O$1,(M2910^3*3270.5936-M2910^2*8015778.389801+M2910*6549018422.82398-1783686174686.87))-$O$1</f>
        <v>23450607.3330078</v>
      </c>
      <c r="O2910" s="41" t="n">
        <f aca="false">N2910*100/$O$2</f>
        <v>59.9961268457249</v>
      </c>
      <c r="R2910" s="47" t="n">
        <f aca="false">SUM(D2910,I2910,N2910)</f>
        <v>236601247.373047</v>
      </c>
      <c r="S2910" s="41" t="n">
        <f aca="false">R2910*100/$R$2</f>
        <v>85.7224938467517</v>
      </c>
      <c r="U2910" s="41" t="n">
        <f aca="false">[1]Plan1!$B2905</f>
        <v>33.1</v>
      </c>
    </row>
    <row r="2911" customFormat="false" ht="15" hidden="false" customHeight="false" outlineLevel="0" collapsed="false">
      <c r="A2911" s="46" t="n">
        <v>44909</v>
      </c>
      <c r="B2911" s="41" t="n">
        <f aca="false">[2]Plan1!$C2906</f>
        <v>-1.69</v>
      </c>
      <c r="C2911" s="41" t="n">
        <f aca="false">$E$5 + B2911</f>
        <v>779.31</v>
      </c>
      <c r="D2911" s="47" t="n">
        <f aca="false">IF(C2911&gt;$E$5,$E$2+$E$1,(IF(C2911&gt;764.99,C2911^3*3486.59308-C2911^2*7860012.00812+C2911*5908819377.96283-1481278321001.59,IF(C2911&gt;752.99,C2911^3*3588.471445-C2911^2*8028757.56264+C2911*5988077680.84934-1488767378546.26,C2911^3*899.851852-C2911^2*1969009.674601+C2911*1435480406.01138-348666163343.76))))-$E$1</f>
        <v>130345698.384521</v>
      </c>
      <c r="E2911" s="47" t="n">
        <f aca="false">D2911*100/$E$2</f>
        <v>87.4926414876909</v>
      </c>
      <c r="G2911" s="41" t="n">
        <f aca="false">[3]Plan1!$C2906</f>
        <v>-0.57</v>
      </c>
      <c r="H2911" s="41" t="n">
        <f aca="false">$J$5 + G2911</f>
        <v>759.43</v>
      </c>
      <c r="I2911" s="47" t="n">
        <f aca="false">IF(H2911&gt;$J$5,$J$2+$J$1,(IF(H2911&gt;739.99,H2911^3*2498.244218-H2911^2*5471052.355142+H2911*3994605728.77515-972400879260.135,H2911^3*1396.138889-H2911^2*3002770.071427+H2911*2152080038.43115-513963640099.415)))-$J$1</f>
        <v>83703743.4777832</v>
      </c>
      <c r="J2911" s="47" t="n">
        <f aca="false">I2911*100/$J$2</f>
        <v>95.1801384182182</v>
      </c>
      <c r="L2911" s="41" t="n">
        <f aca="false">[4]Plan1!$C2906</f>
        <v>-3.31</v>
      </c>
      <c r="M2911" s="41" t="n">
        <f aca="false">$O$5 + L2911</f>
        <v>835.47</v>
      </c>
      <c r="N2911" s="47" t="n">
        <f aca="false">IF(M2911&gt;$O$5,$O$2+$O$1,(M2911^3*3270.5936-M2911^2*8015778.389801+M2911*6549018422.82398-1783686174686.87))-$O$1</f>
        <v>24214563.2167969</v>
      </c>
      <c r="O2911" s="41" t="n">
        <f aca="false">N2911*100/$O$2</f>
        <v>61.9506346099581</v>
      </c>
      <c r="R2911" s="47" t="n">
        <f aca="false">SUM(D2911,I2911,N2911)</f>
        <v>238264005.079102</v>
      </c>
      <c r="S2911" s="41" t="n">
        <f aca="false">R2911*100/$R$2</f>
        <v>86.3249240486566</v>
      </c>
      <c r="U2911" s="41" t="n">
        <f aca="false">[1]Plan1!$B2906</f>
        <v>45.01</v>
      </c>
    </row>
    <row r="2912" customFormat="false" ht="15" hidden="false" customHeight="false" outlineLevel="0" collapsed="false">
      <c r="A2912" s="46" t="n">
        <v>44910</v>
      </c>
      <c r="B2912" s="41" t="n">
        <f aca="false">[2]Plan1!$C2907</f>
        <v>-1.68</v>
      </c>
      <c r="C2912" s="41" t="n">
        <f aca="false">$E$5 + B2912</f>
        <v>779.32</v>
      </c>
      <c r="D2912" s="47" t="n">
        <f aca="false">IF(C2912&gt;$E$5,$E$2+$E$1,(IF(C2912&gt;764.99,C2912^3*3486.59308-C2912^2*7860012.00812+C2912*5908819377.96283-1481278321001.59,IF(C2912&gt;752.99,C2912^3*3588.471445-C2912^2*8028757.56264+C2912*5988077680.84934-1488767378546.26,C2912^3*899.851852-C2912^2*1969009.674601+C2912*1435480406.01138-348666163343.76))))-$E$1</f>
        <v>130450959.778076</v>
      </c>
      <c r="E2912" s="47" t="n">
        <f aca="false">D2912*100/$E$2</f>
        <v>87.563296656852</v>
      </c>
      <c r="G2912" s="41" t="n">
        <f aca="false">[3]Plan1!$C2907</f>
        <v>-0.53</v>
      </c>
      <c r="H2912" s="41" t="n">
        <f aca="false">$J$5 + G2912</f>
        <v>759.47</v>
      </c>
      <c r="I2912" s="47" t="n">
        <f aca="false">IF(H2912&gt;$J$5,$J$2+$J$1,(IF(H2912&gt;739.99,H2912^3*2498.244218-H2912^2*5471052.355142+H2912*3994605728.77515-972400879260.135,H2912^3*1396.138889-H2912^2*3002770.071427+H2912*2152080038.43115-513963640099.415)))-$J$1</f>
        <v>83996485.84375</v>
      </c>
      <c r="J2912" s="47" t="n">
        <f aca="false">I2912*100/$J$2</f>
        <v>95.5130179019296</v>
      </c>
      <c r="L2912" s="41" t="n">
        <f aca="false">[4]Plan1!$C2907</f>
        <v>-3.29</v>
      </c>
      <c r="M2912" s="41" t="n">
        <f aca="false">$O$5 + L2912</f>
        <v>835.49</v>
      </c>
      <c r="N2912" s="47" t="n">
        <f aca="false">IF(M2912&gt;$O$5,$O$2+$O$1,(M2912^3*3270.5936-M2912^2*8015778.389801+M2912*6549018422.82398-1783686174686.87))-$O$1</f>
        <v>24291755.5644531</v>
      </c>
      <c r="O2912" s="41" t="n">
        <f aca="false">N2912*100/$O$2</f>
        <v>62.1481238184778</v>
      </c>
      <c r="R2912" s="47" t="n">
        <f aca="false">SUM(D2912,I2912,N2912)</f>
        <v>238739201.186279</v>
      </c>
      <c r="S2912" s="41" t="n">
        <f aca="false">R2912*100/$R$2</f>
        <v>86.4970913378227</v>
      </c>
      <c r="U2912" s="41" t="n">
        <f aca="false">[1]Plan1!$B2907</f>
        <v>32.82</v>
      </c>
    </row>
    <row r="2913" customFormat="false" ht="15" hidden="false" customHeight="false" outlineLevel="0" collapsed="false">
      <c r="A2913" s="46" t="n">
        <v>44911</v>
      </c>
      <c r="B2913" s="41" t="n">
        <f aca="false">[2]Plan1!$C2908</f>
        <v>-1.69</v>
      </c>
      <c r="C2913" s="41" t="n">
        <f aca="false">$E$5 + B2913</f>
        <v>779.31</v>
      </c>
      <c r="D2913" s="47" t="n">
        <f aca="false">IF(C2913&gt;$E$5,$E$2+$E$1,(IF(C2913&gt;764.99,C2913^3*3486.59308-C2913^2*7860012.00812+C2913*5908819377.96283-1481278321001.59,IF(C2913&gt;752.99,C2913^3*3588.471445-C2913^2*8028757.56264+C2913*5988077680.84934-1488767378546.26,C2913^3*899.851852-C2913^2*1969009.674601+C2913*1435480406.01138-348666163343.76))))-$E$1</f>
        <v>130345698.384521</v>
      </c>
      <c r="E2913" s="47" t="n">
        <f aca="false">D2913*100/$E$2</f>
        <v>87.4926414876909</v>
      </c>
      <c r="G2913" s="41" t="n">
        <f aca="false">[3]Plan1!$C2908</f>
        <v>-0.52</v>
      </c>
      <c r="H2913" s="41" t="n">
        <f aca="false">$J$5 + G2913</f>
        <v>759.48</v>
      </c>
      <c r="I2913" s="47" t="n">
        <f aca="false">IF(H2913&gt;$J$5,$J$2+$J$1,(IF(H2913&gt;739.99,H2913^3*2498.244218-H2913^2*5471052.355142+H2913*3994605728.77515-972400879260.135,H2913^3*1396.138889-H2913^2*3002770.071427+H2913*2152080038.43115-513963640099.415)))-$J$1</f>
        <v>84069781.8840332</v>
      </c>
      <c r="J2913" s="47" t="n">
        <f aca="false">I2913*100/$J$2</f>
        <v>95.5963633649855</v>
      </c>
      <c r="L2913" s="41" t="n">
        <f aca="false">[4]Plan1!$C2908</f>
        <v>-3.3</v>
      </c>
      <c r="M2913" s="41" t="n">
        <f aca="false">$O$5 + L2913</f>
        <v>835.48</v>
      </c>
      <c r="N2913" s="47" t="n">
        <f aca="false">IF(M2913&gt;$O$5,$O$2+$O$1,(M2913^3*3270.5936-M2913^2*8015778.389801+M2913*6549018422.82398-1783686174686.87))-$O$1</f>
        <v>24253141.2158203</v>
      </c>
      <c r="O2913" s="41" t="n">
        <f aca="false">N2913*100/$O$2</f>
        <v>62.0493327157255</v>
      </c>
      <c r="R2913" s="47" t="n">
        <f aca="false">SUM(D2913,I2913,N2913)</f>
        <v>238668621.484375</v>
      </c>
      <c r="S2913" s="41" t="n">
        <f aca="false">R2913*100/$R$2</f>
        <v>86.4715197563989</v>
      </c>
      <c r="U2913" s="41" t="n">
        <f aca="false">[1]Plan1!$B2908</f>
        <v>29.22</v>
      </c>
    </row>
    <row r="2914" customFormat="false" ht="15" hidden="false" customHeight="false" outlineLevel="0" collapsed="false">
      <c r="A2914" s="46" t="n">
        <v>44912</v>
      </c>
      <c r="B2914" s="41" t="n">
        <f aca="false">[2]Plan1!$C2909</f>
        <v>-1.7</v>
      </c>
      <c r="C2914" s="41" t="n">
        <f aca="false">$E$5 + B2914</f>
        <v>779.3</v>
      </c>
      <c r="D2914" s="47" t="n">
        <f aca="false">IF(C2914&gt;$E$5,$E$2+$E$1,(IF(C2914&gt;764.99,C2914^3*3486.59308-C2914^2*7860012.00812+C2914*5908819377.96283-1481278321001.59,IF(C2914&gt;752.99,C2914^3*3588.471445-C2914^2*8028757.56264+C2914*5988077680.84934-1488767378546.26,C2914^3*899.851852-C2914^2*1969009.674601+C2914*1435480406.01138-348666163343.76))))-$E$1</f>
        <v>130240495.270264</v>
      </c>
      <c r="E2914" s="47" t="n">
        <f aca="false">D2914*100/$E$2</f>
        <v>87.4220254376545</v>
      </c>
      <c r="G2914" s="41" t="n">
        <f aca="false">[3]Plan1!$C2909</f>
        <v>-0.51</v>
      </c>
      <c r="H2914" s="41" t="n">
        <f aca="false">$J$5 + G2914</f>
        <v>759.49</v>
      </c>
      <c r="I2914" s="47" t="n">
        <f aca="false">IF(H2914&gt;$J$5,$J$2+$J$1,(IF(H2914&gt;739.99,H2914^3*2498.244218-H2914^2*5471052.355142+H2914*3994605728.77515-972400879260.135,H2914^3*1396.138889-H2914^2*3002770.071427+H2914*2152080038.43115-513963640099.415)))-$J$1</f>
        <v>84143122.1335449</v>
      </c>
      <c r="J2914" s="47" t="n">
        <f aca="false">I2914*100/$J$2</f>
        <v>95.6797590986781</v>
      </c>
      <c r="L2914" s="41" t="n">
        <f aca="false">[4]Plan1!$C2909</f>
        <v>-3.3</v>
      </c>
      <c r="M2914" s="41" t="n">
        <f aca="false">$O$5 + L2914</f>
        <v>835.48</v>
      </c>
      <c r="N2914" s="47" t="n">
        <f aca="false">IF(M2914&gt;$O$5,$O$2+$O$1,(M2914^3*3270.5936-M2914^2*8015778.389801+M2914*6549018422.82398-1783686174686.87))-$O$1</f>
        <v>24253141.2158203</v>
      </c>
      <c r="O2914" s="41" t="n">
        <f aca="false">N2914*100/$O$2</f>
        <v>62.0493327157255</v>
      </c>
      <c r="R2914" s="47" t="n">
        <f aca="false">SUM(D2914,I2914,N2914)</f>
        <v>238636758.619629</v>
      </c>
      <c r="S2914" s="41" t="n">
        <f aca="false">R2914*100/$R$2</f>
        <v>86.4599755897579</v>
      </c>
      <c r="U2914" s="41" t="n">
        <f aca="false">[1]Plan1!$B2909</f>
        <v>26.25</v>
      </c>
    </row>
    <row r="2915" customFormat="false" ht="15" hidden="false" customHeight="false" outlineLevel="0" collapsed="false">
      <c r="A2915" s="46" t="n">
        <v>44913</v>
      </c>
      <c r="B2915" s="41" t="n">
        <f aca="false">[2]Plan1!$C2910</f>
        <v>-1.68</v>
      </c>
      <c r="C2915" s="41" t="n">
        <f aca="false">$E$5 + B2915</f>
        <v>779.32</v>
      </c>
      <c r="D2915" s="47" t="n">
        <f aca="false">IF(C2915&gt;$E$5,$E$2+$E$1,(IF(C2915&gt;764.99,C2915^3*3486.59308-C2915^2*7860012.00812+C2915*5908819377.96283-1481278321001.59,IF(C2915&gt;752.99,C2915^3*3588.471445-C2915^2*8028757.56264+C2915*5988077680.84934-1488767378546.26,C2915^3*899.851852-C2915^2*1969009.674601+C2915*1435480406.01138-348666163343.76))))-$E$1</f>
        <v>130450959.778076</v>
      </c>
      <c r="E2915" s="47" t="n">
        <f aca="false">D2915*100/$E$2</f>
        <v>87.563296656852</v>
      </c>
      <c r="G2915" s="41" t="n">
        <f aca="false">[3]Plan1!$C2910</f>
        <v>-0.46</v>
      </c>
      <c r="H2915" s="41" t="n">
        <f aca="false">$J$5 + G2915</f>
        <v>759.54</v>
      </c>
      <c r="I2915" s="47" t="n">
        <f aca="false">IF(H2915&gt;$J$5,$J$2+$J$1,(IF(H2915&gt;739.99,H2915^3*2498.244218-H2915^2*5471052.355142+H2915*3994605728.77515-972400879260.135,H2915^3*1396.138889-H2915^2*3002770.071427+H2915*2152080038.43115-513963640099.415)))-$J$1</f>
        <v>84510487.0480957</v>
      </c>
      <c r="J2915" s="47" t="n">
        <f aca="false">I2915*100/$J$2</f>
        <v>96.0974924277283</v>
      </c>
      <c r="L2915" s="41" t="n">
        <f aca="false">[4]Plan1!$C2910</f>
        <v>-3.25</v>
      </c>
      <c r="M2915" s="41" t="n">
        <f aca="false">$O$5 + L2915</f>
        <v>835.53</v>
      </c>
      <c r="N2915" s="47" t="n">
        <f aca="false">IF(M2915&gt;$O$5,$O$2+$O$1,(M2915^3*3270.5936-M2915^2*8015778.389801+M2915*6549018422.82398-1783686174686.87))-$O$1</f>
        <v>24446576.8935547</v>
      </c>
      <c r="O2915" s="41" t="n">
        <f aca="false">N2915*100/$O$2</f>
        <v>62.5442193211358</v>
      </c>
      <c r="R2915" s="47" t="n">
        <f aca="false">SUM(D2915,I2915,N2915)</f>
        <v>239408023.719727</v>
      </c>
      <c r="S2915" s="41" t="n">
        <f aca="false">R2915*100/$R$2</f>
        <v>86.7394110049613</v>
      </c>
      <c r="U2915" s="41" t="n">
        <f aca="false">[1]Plan1!$B2910</f>
        <v>31.98</v>
      </c>
    </row>
    <row r="2916" customFormat="false" ht="15" hidden="false" customHeight="false" outlineLevel="0" collapsed="false">
      <c r="A2916" s="46" t="n">
        <v>44914</v>
      </c>
      <c r="B2916" s="41" t="n">
        <f aca="false">[2]Plan1!$C2911</f>
        <v>-1.63</v>
      </c>
      <c r="C2916" s="41" t="n">
        <f aca="false">$E$5 + B2916</f>
        <v>779.37</v>
      </c>
      <c r="D2916" s="47" t="n">
        <f aca="false">IF(C2916&gt;$E$5,$E$2+$E$1,(IF(C2916&gt;764.99,C2916^3*3486.59308-C2916^2*7860012.00812+C2916*5908819377.96283-1481278321001.59,IF(C2916&gt;752.99,C2916^3*3588.471445-C2916^2*8028757.56264+C2916*5988077680.84934-1488767378546.26,C2916^3*899.851852-C2916^2*1969009.674601+C2916*1435480406.01138-348666163343.76))))-$E$1</f>
        <v>130978141.673584</v>
      </c>
      <c r="E2916" s="47" t="n">
        <f aca="false">D2916*100/$E$2</f>
        <v>87.9171597850881</v>
      </c>
      <c r="G2916" s="41" t="n">
        <f aca="false">[3]Plan1!$C2911</f>
        <v>-0.45</v>
      </c>
      <c r="H2916" s="41" t="n">
        <f aca="false">$J$5 + G2916</f>
        <v>759.55</v>
      </c>
      <c r="I2916" s="47" t="n">
        <f aca="false">IF(H2916&gt;$J$5,$J$2+$J$1,(IF(H2916&gt;739.99,H2916^3*2498.244218-H2916^2*5471052.355142+H2916*3994605728.77515-972400879260.135,H2916^3*1396.138889-H2916^2*3002770.071427+H2916*2152080038.43115-513963640099.415)))-$J$1</f>
        <v>84584092.8693848</v>
      </c>
      <c r="J2916" s="47" t="n">
        <f aca="false">I2916*100/$J$2</f>
        <v>96.1811901450298</v>
      </c>
      <c r="L2916" s="41" t="n">
        <f aca="false">[4]Plan1!$C2911</f>
        <v>-3.26</v>
      </c>
      <c r="M2916" s="41" t="n">
        <f aca="false">$O$5 + L2916</f>
        <v>835.52</v>
      </c>
      <c r="N2916" s="47" t="n">
        <f aca="false">IF(M2916&gt;$O$5,$O$2+$O$1,(M2916^3*3270.5936-M2916^2*8015778.389801+M2916*6549018422.82398-1783686174686.87))-$O$1</f>
        <v>24407816.9331055</v>
      </c>
      <c r="O2916" s="41" t="n">
        <f aca="false">N2916*100/$O$2</f>
        <v>62.4450556845346</v>
      </c>
      <c r="R2916" s="47" t="n">
        <f aca="false">SUM(D2916,I2916,N2916)</f>
        <v>239970051.476074</v>
      </c>
      <c r="S2916" s="41" t="n">
        <f aca="false">R2916*100/$R$2</f>
        <v>86.9430380839397</v>
      </c>
      <c r="U2916" s="41" t="n">
        <f aca="false">[1]Plan1!$B2911</f>
        <v>30.87</v>
      </c>
    </row>
    <row r="2917" customFormat="false" ht="15" hidden="false" customHeight="false" outlineLevel="0" collapsed="false">
      <c r="A2917" s="46" t="n">
        <v>44915</v>
      </c>
      <c r="B2917" s="41" t="n">
        <f aca="false">[2]Plan1!$C2912</f>
        <v>-1.59</v>
      </c>
      <c r="C2917" s="41" t="n">
        <f aca="false">$E$5 + B2917</f>
        <v>779.41</v>
      </c>
      <c r="D2917" s="47" t="n">
        <f aca="false">IF(C2917&gt;$E$5,$E$2+$E$1,(IF(C2917&gt;764.99,C2917^3*3486.59308-C2917^2*7860012.00812+C2917*5908819377.96283-1481278321001.59,IF(C2917&gt;752.99,C2917^3*3588.471445-C2917^2*8028757.56264+C2917*5988077680.84934-1488767378546.26,C2917^3*899.851852-C2917^2*1969009.674601+C2917*1435480406.01138-348666163343.76))))-$E$1</f>
        <v>131400938.357666</v>
      </c>
      <c r="E2917" s="47" t="n">
        <f aca="false">D2917*100/$E$2</f>
        <v>88.2009558685879</v>
      </c>
      <c r="G2917" s="41" t="n">
        <f aca="false">[3]Plan1!$C2912</f>
        <v>-0.41</v>
      </c>
      <c r="H2917" s="41" t="n">
        <f aca="false">$J$5 + G2917</f>
        <v>759.59</v>
      </c>
      <c r="I2917" s="47" t="n">
        <f aca="false">IF(H2917&gt;$J$5,$J$2+$J$1,(IF(H2917&gt;739.99,H2917^3*2498.244218-H2917^2*5471052.355142+H2917*3994605728.77515-972400879260.135,H2917^3*1396.138889-H2917^2*3002770.071427+H2917*2152080038.43115-513963640099.415)))-$J$1</f>
        <v>84878959.4475098</v>
      </c>
      <c r="J2917" s="47" t="n">
        <f aca="false">I2917*100/$J$2</f>
        <v>96.5164850859101</v>
      </c>
      <c r="L2917" s="41" t="n">
        <f aca="false">[4]Plan1!$C2912</f>
        <v>-3.2</v>
      </c>
      <c r="M2917" s="41" t="n">
        <f aca="false">$O$5 + L2917</f>
        <v>835.58</v>
      </c>
      <c r="N2917" s="47" t="n">
        <f aca="false">IF(M2917&gt;$O$5,$O$2+$O$1,(M2917^3*3270.5936-M2917^2*8015778.389801+M2917*6549018422.82398-1783686174686.87))-$O$1</f>
        <v>24640923.8676758</v>
      </c>
      <c r="O2917" s="41" t="n">
        <f aca="false">N2917*100/$O$2</f>
        <v>63.0414373908375</v>
      </c>
      <c r="R2917" s="47" t="n">
        <f aca="false">SUM(D2917,I2917,N2917)</f>
        <v>240920821.672852</v>
      </c>
      <c r="S2917" s="41" t="n">
        <f aca="false">R2917*100/$R$2</f>
        <v>87.2875096082779</v>
      </c>
      <c r="U2917" s="41" t="n">
        <f aca="false">[1]Plan1!$B2912</f>
        <v>42.92</v>
      </c>
    </row>
    <row r="2918" customFormat="false" ht="15" hidden="false" customHeight="false" outlineLevel="0" collapsed="false">
      <c r="A2918" s="46" t="n">
        <v>44916</v>
      </c>
      <c r="B2918" s="41" t="n">
        <f aca="false">[2]Plan1!$C2913</f>
        <v>-1.46</v>
      </c>
      <c r="C2918" s="41" t="n">
        <f aca="false">$E$5 + B2918</f>
        <v>779.54</v>
      </c>
      <c r="D2918" s="47" t="n">
        <f aca="false">IF(C2918&gt;$E$5,$E$2+$E$1,(IF(C2918&gt;764.99,C2918^3*3486.59308-C2918^2*7860012.00812+C2918*5908819377.96283-1481278321001.59,IF(C2918&gt;752.99,C2918^3*3588.471445-C2918^2*8028757.56264+C2918*5988077680.84934-1488767378546.26,C2918^3*899.851852-C2918^2*1969009.674601+C2918*1435480406.01138-348666163343.76))))-$E$1</f>
        <v>132781497.54126</v>
      </c>
      <c r="E2918" s="47" t="n">
        <f aca="false">D2918*100/$E$2</f>
        <v>89.1276360060971</v>
      </c>
      <c r="G2918" s="41" t="n">
        <f aca="false">[3]Plan1!$C2913</f>
        <v>-0.29</v>
      </c>
      <c r="H2918" s="41" t="n">
        <f aca="false">$J$5 + G2918</f>
        <v>759.71</v>
      </c>
      <c r="I2918" s="47" t="n">
        <f aca="false">IF(H2918&gt;$J$5,$J$2+$J$1,(IF(H2918&gt;739.99,H2918^3*2498.244218-H2918^2*5471052.355142+H2918*3994605728.77515-972400879260.135,H2918^3*1396.138889-H2918^2*3002770.071427+H2918*2152080038.43115-513963640099.415)))-$J$1</f>
        <v>85767822.953125</v>
      </c>
      <c r="J2918" s="47" t="n">
        <f aca="false">I2918*100/$J$2</f>
        <v>97.5272182739881</v>
      </c>
      <c r="L2918" s="41" t="n">
        <f aca="false">[4]Plan1!$C2913</f>
        <v>-2.86</v>
      </c>
      <c r="M2918" s="41" t="n">
        <f aca="false">$O$5 + L2918</f>
        <v>835.92</v>
      </c>
      <c r="N2918" s="47" t="n">
        <f aca="false">IF(M2918&gt;$O$5,$O$2+$O$1,(M2918^3*3270.5936-M2918^2*8015778.389801+M2918*6549018422.82398-1783686174686.87))-$O$1</f>
        <v>25986841.6298828</v>
      </c>
      <c r="O2918" s="41" t="n">
        <f aca="false">N2918*100/$O$2</f>
        <v>66.4848387338649</v>
      </c>
      <c r="R2918" s="47" t="n">
        <f aca="false">SUM(D2918,I2918,N2918)</f>
        <v>244536162.124268</v>
      </c>
      <c r="S2918" s="41" t="n">
        <f aca="false">R2918*100/$R$2</f>
        <v>88.5973759045945</v>
      </c>
      <c r="U2918" s="41" t="n">
        <f aca="false">[1]Plan1!$B2913</f>
        <v>114.88</v>
      </c>
    </row>
    <row r="2919" customFormat="false" ht="15" hidden="false" customHeight="false" outlineLevel="0" collapsed="false">
      <c r="A2919" s="46" t="n">
        <v>44917</v>
      </c>
      <c r="B2919" s="41" t="n">
        <f aca="false">[2]Plan1!$C2914</f>
        <v>-1.3</v>
      </c>
      <c r="C2919" s="41" t="n">
        <f aca="false">$E$5 + B2919</f>
        <v>779.7</v>
      </c>
      <c r="D2919" s="47" t="n">
        <f aca="false">IF(C2919&gt;$E$5,$E$2+$E$1,(IF(C2919&gt;764.99,C2919^3*3486.59308-C2919^2*7860012.00812+C2919*5908819377.96283-1481278321001.59,IF(C2919&gt;752.99,C2919^3*3588.471445-C2919^2*8028757.56264+C2919*5988077680.84934-1488767378546.26,C2919^3*899.851852-C2919^2*1969009.674601+C2919*1435480406.01138-348666163343.76))))-$E$1</f>
        <v>134494284.678955</v>
      </c>
      <c r="E2919" s="47" t="n">
        <f aca="false">D2919*100/$E$2</f>
        <v>90.2773192932358</v>
      </c>
      <c r="G2919" s="41" t="n">
        <f aca="false">[3]Plan1!$C2914</f>
        <v>-0.19</v>
      </c>
      <c r="H2919" s="41" t="n">
        <f aca="false">$J$5 + G2919</f>
        <v>759.81</v>
      </c>
      <c r="I2919" s="47" t="n">
        <f aca="false">IF(H2919&gt;$J$5,$J$2+$J$1,(IF(H2919&gt;739.99,H2919^3*2498.244218-H2919^2*5471052.355142+H2919*3994605728.77515-972400879260.135,H2919^3*1396.138889-H2919^2*3002770.071427+H2919*2152080038.43115-513963640099.415)))-$J$1</f>
        <v>86513442.404541</v>
      </c>
      <c r="J2919" s="47" t="n">
        <f aca="false">I2919*100/$J$2</f>
        <v>98.375067601204</v>
      </c>
      <c r="L2919" s="41" t="n">
        <f aca="false">[4]Plan1!$C2914</f>
        <v>-2.55</v>
      </c>
      <c r="M2919" s="41" t="n">
        <f aca="false">$O$5 + L2919</f>
        <v>836.23</v>
      </c>
      <c r="N2919" s="47" t="n">
        <f aca="false">IF(M2919&gt;$O$5,$O$2+$O$1,(M2919^3*3270.5936-M2919^2*8015778.389801+M2919*6549018422.82398-1783686174686.87))-$O$1</f>
        <v>27251478.3813477</v>
      </c>
      <c r="O2919" s="41" t="n">
        <f aca="false">N2919*100/$O$2</f>
        <v>69.7202904165109</v>
      </c>
      <c r="R2919" s="47" t="n">
        <f aca="false">SUM(D2919,I2919,N2919)</f>
        <v>248259205.464844</v>
      </c>
      <c r="S2919" s="41" t="n">
        <f aca="false">R2919*100/$R$2</f>
        <v>89.9462638052172</v>
      </c>
      <c r="U2919" s="41" t="n">
        <f aca="false">[1]Plan1!$B2914</f>
        <v>63.39</v>
      </c>
    </row>
    <row r="2920" customFormat="false" ht="15" hidden="false" customHeight="false" outlineLevel="0" collapsed="false">
      <c r="A2920" s="46" t="n">
        <v>44918</v>
      </c>
      <c r="B2920" s="41" t="n">
        <f aca="false">[2]Plan1!$C2915</f>
        <v>-1.26</v>
      </c>
      <c r="C2920" s="41" t="n">
        <f aca="false">$E$5 + B2920</f>
        <v>779.74</v>
      </c>
      <c r="D2920" s="47" t="n">
        <f aca="false">IF(C2920&gt;$E$5,$E$2+$E$1,(IF(C2920&gt;764.99,C2920^3*3486.59308-C2920^2*7860012.00812+C2920*5908819377.96283-1481278321001.59,IF(C2920&gt;752.99,C2920^3*3588.471445-C2920^2*8028757.56264+C2920*5988077680.84934-1488767378546.26,C2920^3*899.851852-C2920^2*1969009.674601+C2920*1435480406.01138-348666163343.76))))-$E$1</f>
        <v>134924841.939209</v>
      </c>
      <c r="E2920" s="47" t="n">
        <f aca="false">D2920*100/$E$2</f>
        <v>90.5663245498588</v>
      </c>
      <c r="G2920" s="41" t="n">
        <f aca="false">[3]Plan1!$C2915</f>
        <v>-0.16</v>
      </c>
      <c r="H2920" s="41" t="n">
        <f aca="false">$J$5 + G2920</f>
        <v>759.84</v>
      </c>
      <c r="I2920" s="47" t="n">
        <f aca="false">IF(H2920&gt;$J$5,$J$2+$J$1,(IF(H2920&gt;739.99,H2920^3*2498.244218-H2920^2*5471052.355142+H2920*3994605728.77515-972400879260.135,H2920^3*1396.138889-H2920^2*3002770.071427+H2920*2152080038.43115-513963640099.415)))-$J$1</f>
        <v>86737999.2868652</v>
      </c>
      <c r="J2920" s="47" t="n">
        <f aca="false">I2920*100/$J$2</f>
        <v>98.6304128731638</v>
      </c>
      <c r="L2920" s="41" t="n">
        <f aca="false">[4]Plan1!$C2915</f>
        <v>-2.52</v>
      </c>
      <c r="M2920" s="41" t="n">
        <f aca="false">$O$5 + L2920</f>
        <v>836.26</v>
      </c>
      <c r="N2920" s="47" t="n">
        <f aca="false">IF(M2920&gt;$O$5,$O$2+$O$1,(M2920^3*3270.5936-M2920^2*8015778.389801+M2920*6549018422.82398-1783686174686.87))-$O$1</f>
        <v>27375782.3374023</v>
      </c>
      <c r="O2920" s="41" t="n">
        <f aca="false">N2920*100/$O$2</f>
        <v>70.0383101508819</v>
      </c>
      <c r="R2920" s="47" t="n">
        <f aca="false">SUM(D2920,I2920,N2920)</f>
        <v>249038623.563477</v>
      </c>
      <c r="S2920" s="41" t="n">
        <f aca="false">R2920*100/$R$2</f>
        <v>90.2286531159496</v>
      </c>
      <c r="U2920" s="41" t="n">
        <f aca="false">[1]Plan1!$B2915</f>
        <v>45.01</v>
      </c>
    </row>
    <row r="2921" customFormat="false" ht="15" hidden="false" customHeight="false" outlineLevel="0" collapsed="false">
      <c r="A2921" s="46" t="n">
        <v>44919</v>
      </c>
      <c r="B2921" s="41" t="n">
        <f aca="false">[2]Plan1!$C2916</f>
        <v>-1.24</v>
      </c>
      <c r="C2921" s="41" t="n">
        <f aca="false">$E$5 + B2921</f>
        <v>779.76</v>
      </c>
      <c r="D2921" s="47" t="n">
        <f aca="false">IF(C2921&gt;$E$5,$E$2+$E$1,(IF(C2921&gt;764.99,C2921^3*3486.59308-C2921^2*7860012.00812+C2921*5908819377.96283-1481278321001.59,IF(C2921&gt;752.99,C2921^3*3588.471445-C2921^2*8028757.56264+C2921*5988077680.84934-1488767378546.26,C2921^3*899.851852-C2921^2*1969009.674601+C2921*1435480406.01138-348666163343.76))))-$E$1</f>
        <v>135140475.561279</v>
      </c>
      <c r="E2921" s="47" t="n">
        <f aca="false">D2921*100/$E$2</f>
        <v>90.7110654613143</v>
      </c>
      <c r="G2921" s="41" t="n">
        <f aca="false">[3]Plan1!$C2916</f>
        <v>-0.14</v>
      </c>
      <c r="H2921" s="41" t="n">
        <f aca="false">$J$5 + G2921</f>
        <v>759.86</v>
      </c>
      <c r="I2921" s="47" t="n">
        <f aca="false">IF(H2921&gt;$J$5,$J$2+$J$1,(IF(H2921&gt;739.99,H2921^3*2498.244218-H2921^2*5471052.355142+H2921*3994605728.77515-972400879260.135,H2921^3*1396.138889-H2921^2*3002770.071427+H2921*2152080038.43115-513963640099.415)))-$J$1</f>
        <v>86887927.5959473</v>
      </c>
      <c r="J2921" s="47" t="n">
        <f aca="false">I2921*100/$J$2</f>
        <v>98.8008974491018</v>
      </c>
      <c r="L2921" s="41" t="n">
        <f aca="false">[4]Plan1!$C2916</f>
        <v>-2.52</v>
      </c>
      <c r="M2921" s="41" t="n">
        <f aca="false">$O$5 + L2921</f>
        <v>836.26</v>
      </c>
      <c r="N2921" s="47" t="n">
        <f aca="false">IF(M2921&gt;$O$5,$O$2+$O$1,(M2921^3*3270.5936-M2921^2*8015778.389801+M2921*6549018422.82398-1783686174686.87))-$O$1</f>
        <v>27375782.3374023</v>
      </c>
      <c r="O2921" s="41" t="n">
        <f aca="false">N2921*100/$O$2</f>
        <v>70.0383101508819</v>
      </c>
      <c r="R2921" s="47" t="n">
        <f aca="false">SUM(D2921,I2921,N2921)</f>
        <v>249404185.494629</v>
      </c>
      <c r="S2921" s="41" t="n">
        <f aca="false">R2921*100/$R$2</f>
        <v>90.3610990803802</v>
      </c>
      <c r="U2921" s="41" t="n">
        <f aca="false">[1]Plan1!$B2916</f>
        <v>38.23</v>
      </c>
    </row>
    <row r="2922" customFormat="false" ht="15" hidden="false" customHeight="false" outlineLevel="0" collapsed="false">
      <c r="A2922" s="46" t="n">
        <v>44920</v>
      </c>
      <c r="B2922" s="41" t="n">
        <f aca="false">[2]Plan1!$C2917</f>
        <v>-1.22</v>
      </c>
      <c r="C2922" s="41" t="n">
        <f aca="false">$E$5 + B2922</f>
        <v>779.78</v>
      </c>
      <c r="D2922" s="47" t="n">
        <f aca="false">IF(C2922&gt;$E$5,$E$2+$E$1,(IF(C2922&gt;764.99,C2922^3*3486.59308-C2922^2*7860012.00812+C2922*5908819377.96283-1481278321001.59,IF(C2922&gt;752.99,C2922^3*3588.471445-C2922^2*8028757.56264+C2922*5988077680.84934-1488767378546.26,C2922^3*899.851852-C2922^2*1969009.674601+C2922*1435480406.01138-348666163343.76))))-$E$1</f>
        <v>135356346.069092</v>
      </c>
      <c r="E2922" s="47" t="n">
        <f aca="false">D2922*100/$E$2</f>
        <v>90.8559653788558</v>
      </c>
      <c r="G2922" s="41" t="n">
        <f aca="false">[3]Plan1!$C2917</f>
        <v>-0.11</v>
      </c>
      <c r="H2922" s="41" t="n">
        <f aca="false">$J$5 + G2922</f>
        <v>759.89</v>
      </c>
      <c r="I2922" s="47" t="n">
        <f aca="false">IF(H2922&gt;$J$5,$J$2+$J$1,(IF(H2922&gt;739.99,H2922^3*2498.244218-H2922^2*5471052.355142+H2922*3994605728.77515-972400879260.135,H2922^3*1396.138889-H2922^2*3002770.071427+H2922*2152080038.43115-513963640099.415)))-$J$1</f>
        <v>87113155.9401856</v>
      </c>
      <c r="J2922" s="47" t="n">
        <f aca="false">I2922*100/$J$2</f>
        <v>99.0570062453111</v>
      </c>
      <c r="L2922" s="41" t="n">
        <f aca="false">[4]Plan1!$C2917</f>
        <v>-2.52</v>
      </c>
      <c r="M2922" s="41" t="n">
        <f aca="false">$O$5 + L2922</f>
        <v>836.26</v>
      </c>
      <c r="N2922" s="47" t="n">
        <f aca="false">IF(M2922&gt;$O$5,$O$2+$O$1,(M2922^3*3270.5936-M2922^2*8015778.389801+M2922*6549018422.82398-1783686174686.87))-$O$1</f>
        <v>27375782.3374023</v>
      </c>
      <c r="O2922" s="41" t="n">
        <f aca="false">N2922*100/$O$2</f>
        <v>70.0383101508819</v>
      </c>
      <c r="R2922" s="47" t="n">
        <f aca="false">SUM(D2922,I2922,N2922)</f>
        <v>249845284.34668</v>
      </c>
      <c r="S2922" s="41" t="n">
        <f aca="false">R2922*100/$R$2</f>
        <v>90.5209126656869</v>
      </c>
      <c r="U2922" s="41" t="n">
        <f aca="false">[1]Plan1!$B2917</f>
        <v>33.94</v>
      </c>
    </row>
    <row r="2923" customFormat="false" ht="15" hidden="false" customHeight="false" outlineLevel="0" collapsed="false">
      <c r="A2923" s="46" t="n">
        <v>44921</v>
      </c>
      <c r="B2923" s="41" t="n">
        <f aca="false">[2]Plan1!$C2918</f>
        <v>-1.19</v>
      </c>
      <c r="C2923" s="41" t="n">
        <f aca="false">$E$5 + B2923</f>
        <v>779.81</v>
      </c>
      <c r="D2923" s="47" t="n">
        <f aca="false">IF(C2923&gt;$E$5,$E$2+$E$1,(IF(C2923&gt;764.99,C2923^3*3486.59308-C2923^2*7860012.00812+C2923*5908819377.96283-1481278321001.59,IF(C2923&gt;752.99,C2923^3*3588.471445-C2923^2*8028757.56264+C2923*5988077680.84934-1488767378546.26,C2923^3*899.851852-C2923^2*1969009.674601+C2923*1435480406.01138-348666163343.76))))-$E$1</f>
        <v>135680596.351318</v>
      </c>
      <c r="E2923" s="47" t="n">
        <f aca="false">D2923*100/$E$2</f>
        <v>91.0736136330502</v>
      </c>
      <c r="G2923" s="41" t="n">
        <f aca="false">[3]Plan1!$C2918</f>
        <v>-0.08</v>
      </c>
      <c r="H2923" s="41" t="n">
        <f aca="false">$J$5 + G2923</f>
        <v>759.92</v>
      </c>
      <c r="I2923" s="47" t="n">
        <f aca="false">IF(H2923&gt;$J$5,$J$2+$J$1,(IF(H2923&gt;739.99,H2923^3*2498.244218-H2923^2*5471052.355142+H2923*3994605728.77515-972400879260.135,H2923^3*1396.138889-H2923^2*3002770.071427+H2923*2152080038.43115-513963640099.415)))-$J$1</f>
        <v>87338787.699707</v>
      </c>
      <c r="J2923" s="47" t="n">
        <f aca="false">I2923*100/$J$2</f>
        <v>99.3135737679871</v>
      </c>
      <c r="L2923" s="41" t="n">
        <f aca="false">[4]Plan1!$C2918</f>
        <v>-2.52</v>
      </c>
      <c r="M2923" s="41" t="n">
        <f aca="false">$O$5 + L2923</f>
        <v>836.26</v>
      </c>
      <c r="N2923" s="47" t="n">
        <f aca="false">IF(M2923&gt;$O$5,$O$2+$O$1,(M2923^3*3270.5936-M2923^2*8015778.389801+M2923*6549018422.82398-1783686174686.87))-$O$1</f>
        <v>27375782.3374023</v>
      </c>
      <c r="O2923" s="41" t="n">
        <f aca="false">N2923*100/$O$2</f>
        <v>70.0383101508819</v>
      </c>
      <c r="R2923" s="47" t="n">
        <f aca="false">SUM(D2923,I2923,N2923)</f>
        <v>250395166.388428</v>
      </c>
      <c r="S2923" s="41" t="n">
        <f aca="false">R2923*100/$R$2</f>
        <v>90.7201392566857</v>
      </c>
      <c r="U2923" s="41" t="n">
        <f aca="false">[1]Plan1!$B2918</f>
        <v>39.1</v>
      </c>
    </row>
    <row r="2924" customFormat="false" ht="15" hidden="false" customHeight="false" outlineLevel="0" collapsed="false">
      <c r="A2924" s="46" t="n">
        <v>44922</v>
      </c>
      <c r="B2924" s="41" t="n">
        <f aca="false">[2]Plan1!$C2919</f>
        <v>-1.13</v>
      </c>
      <c r="C2924" s="41" t="n">
        <f aca="false">$E$5 + B2924</f>
        <v>779.87</v>
      </c>
      <c r="D2924" s="47" t="n">
        <f aca="false">IF(C2924&gt;$E$5,$E$2+$E$1,(IF(C2924&gt;764.99,C2924^3*3486.59308-C2924^2*7860012.00812+C2924*5908819377.96283-1481278321001.59,IF(C2924&gt;752.99,C2924^3*3588.471445-C2924^2*8028757.56264+C2924*5988077680.84934-1488767378546.26,C2924^3*899.851852-C2924^2*1969009.674601+C2924*1435480406.01138-348666163343.76))))-$E$1</f>
        <v>136330699.278076</v>
      </c>
      <c r="E2924" s="47" t="n">
        <f aca="false">D2924*100/$E$2</f>
        <v>91.5099857036737</v>
      </c>
      <c r="G2924" s="41" t="n">
        <f aca="false">[3]Plan1!$C2919</f>
        <v>0</v>
      </c>
      <c r="H2924" s="41" t="n">
        <f aca="false">$J$5 + G2924</f>
        <v>760</v>
      </c>
      <c r="I2924" s="47" t="n">
        <f aca="false">IF(H2924&gt;$J$5,$J$2+$J$1,(IF(H2924&gt;739.99,H2924^3*2498.244218-H2924^2*5471052.355142+H2924*3994605728.77515-972400879260.135,H2924^3*1396.138889-H2924^2*3002770.071427+H2924*2152080038.43115-513963640099.415)))-$J$1</f>
        <v>87942447.7277832</v>
      </c>
      <c r="J2924" s="47" t="n">
        <f aca="false">I2924*100/$J$2</f>
        <v>99.9999999974793</v>
      </c>
      <c r="L2924" s="41" t="n">
        <f aca="false">[4]Plan1!$C2919</f>
        <v>-2.45</v>
      </c>
      <c r="M2924" s="41" t="n">
        <f aca="false">$O$5 + L2924</f>
        <v>836.33</v>
      </c>
      <c r="N2924" s="47" t="n">
        <f aca="false">IF(M2924&gt;$O$5,$O$2+$O$1,(M2924^3*3270.5936-M2924^2*8015778.389801+M2924*6549018422.82398-1783686174686.87))-$O$1</f>
        <v>27667151.7705078</v>
      </c>
      <c r="O2924" s="41" t="n">
        <f aca="false">N2924*100/$O$2</f>
        <v>70.7837508646052</v>
      </c>
      <c r="R2924" s="47" t="n">
        <f aca="false">SUM(D2924,I2924,N2924)</f>
        <v>251940298.776367</v>
      </c>
      <c r="S2924" s="41" t="n">
        <f aca="false">R2924*100/$R$2</f>
        <v>91.27995288019</v>
      </c>
      <c r="U2924" s="41" t="n">
        <f aca="false">[1]Plan1!$B2919</f>
        <v>46.51</v>
      </c>
    </row>
    <row r="2925" customFormat="false" ht="15" hidden="false" customHeight="false" outlineLevel="0" collapsed="false">
      <c r="A2925" s="46" t="n">
        <v>44923</v>
      </c>
      <c r="B2925" s="41" t="n">
        <f aca="false">[2]Plan1!$C2920</f>
        <v>-1.07</v>
      </c>
      <c r="C2925" s="41" t="n">
        <f aca="false">$E$5 + B2925</f>
        <v>779.93</v>
      </c>
      <c r="D2925" s="47" t="n">
        <f aca="false">IF(C2925&gt;$E$5,$E$2+$E$1,(IF(C2925&gt;764.99,C2925^3*3486.59308-C2925^2*7860012.00812+C2925*5908819377.96283-1481278321001.59,IF(C2925&gt;752.99,C2925^3*3588.471445-C2925^2*8028757.56264+C2925*5988077680.84934-1488767378546.26,C2925^3*899.851852-C2925^2*1969009.674601+C2925*1435480406.01138-348666163343.76))))-$E$1</f>
        <v>136982942.447021</v>
      </c>
      <c r="E2925" s="47" t="n">
        <f aca="false">D2925*100/$E$2</f>
        <v>91.9477943805276</v>
      </c>
      <c r="G2925" s="41" t="n">
        <f aca="false">[3]Plan1!$C2920</f>
        <v>0</v>
      </c>
      <c r="H2925" s="41" t="n">
        <f aca="false">$J$5 + G2925</f>
        <v>760</v>
      </c>
      <c r="I2925" s="47" t="n">
        <f aca="false">IF(H2925&gt;$J$5,$J$2+$J$1,(IF(H2925&gt;739.99,H2925^3*2498.244218-H2925^2*5471052.355142+H2925*3994605728.77515-972400879260.135,H2925^3*1396.138889-H2925^2*3002770.071427+H2925*2152080038.43115-513963640099.415)))-$J$1</f>
        <v>87942447.7277832</v>
      </c>
      <c r="J2925" s="47" t="n">
        <f aca="false">I2925*100/$J$2</f>
        <v>99.9999999974793</v>
      </c>
      <c r="L2925" s="41" t="n">
        <f aca="false">[4]Plan1!$C2920</f>
        <v>-2.38</v>
      </c>
      <c r="M2925" s="41" t="n">
        <f aca="false">$O$5 + L2925</f>
        <v>836.4</v>
      </c>
      <c r="N2925" s="47" t="n">
        <f aca="false">IF(M2925&gt;$O$5,$O$2+$O$1,(M2925^3*3270.5936-M2925^2*8015778.389801+M2925*6549018422.82398-1783686174686.87))-$O$1</f>
        <v>27960384.2636719</v>
      </c>
      <c r="O2925" s="41" t="n">
        <f aca="false">N2925*100/$O$2</f>
        <v>71.5339580385745</v>
      </c>
      <c r="R2925" s="47" t="n">
        <f aca="false">SUM(D2925,I2925,N2925)</f>
        <v>252885774.438477</v>
      </c>
      <c r="S2925" s="41" t="n">
        <f aca="false">R2925*100/$R$2</f>
        <v>91.622506152953</v>
      </c>
      <c r="U2925" s="41" t="n">
        <f aca="false">[1]Plan1!$B2920</f>
        <v>42.92</v>
      </c>
    </row>
    <row r="2926" customFormat="false" ht="15" hidden="false" customHeight="false" outlineLevel="0" collapsed="false">
      <c r="A2926" s="46" t="n">
        <v>44924</v>
      </c>
      <c r="B2926" s="41" t="n">
        <f aca="false">[2]Plan1!$C2921</f>
        <v>-1.04</v>
      </c>
      <c r="C2926" s="41" t="n">
        <f aca="false">$E$5 + B2926</f>
        <v>779.96</v>
      </c>
      <c r="D2926" s="47" t="n">
        <f aca="false">IF(C2926&gt;$E$5,$E$2+$E$1,(IF(C2926&gt;764.99,C2926^3*3486.59308-C2926^2*7860012.00812+C2926*5908819377.96283-1481278321001.59,IF(C2926&gt;752.99,C2926^3*3588.471445-C2926^2*8028757.56264+C2926*5988077680.84934-1488767378546.26,C2926^3*899.851852-C2926^2*1969009.674601+C2926*1435480406.01138-348666163343.76))))-$E$1</f>
        <v>137309868.034912</v>
      </c>
      <c r="E2926" s="47" t="n">
        <f aca="false">D2926*100/$E$2</f>
        <v>92.1672383944764</v>
      </c>
      <c r="G2926" s="41" t="n">
        <f aca="false">[3]Plan1!$C2921</f>
        <v>0</v>
      </c>
      <c r="H2926" s="41" t="n">
        <f aca="false">$J$5 + G2926</f>
        <v>760</v>
      </c>
      <c r="I2926" s="47" t="n">
        <f aca="false">IF(H2926&gt;$J$5,$J$2+$J$1,(IF(H2926&gt;739.99,H2926^3*2498.244218-H2926^2*5471052.355142+H2926*3994605728.77515-972400879260.135,H2926^3*1396.138889-H2926^2*3002770.071427+H2926*2152080038.43115-513963640099.415)))-$J$1</f>
        <v>87942447.7277832</v>
      </c>
      <c r="J2926" s="47" t="n">
        <f aca="false">I2926*100/$J$2</f>
        <v>99.9999999974793</v>
      </c>
      <c r="L2926" s="41" t="n">
        <f aca="false">[4]Plan1!$C2921</f>
        <v>-2.38</v>
      </c>
      <c r="M2926" s="41" t="n">
        <f aca="false">$O$5 + L2926</f>
        <v>836.4</v>
      </c>
      <c r="N2926" s="47" t="n">
        <f aca="false">IF(M2926&gt;$O$5,$O$2+$O$1,(M2926^3*3270.5936-M2926^2*8015778.389801+M2926*6549018422.82398-1783686174686.87))-$O$1</f>
        <v>27960384.2636719</v>
      </c>
      <c r="O2926" s="41" t="n">
        <f aca="false">N2926*100/$O$2</f>
        <v>71.5339580385745</v>
      </c>
      <c r="R2926" s="47" t="n">
        <f aca="false">SUM(D2926,I2926,N2926)</f>
        <v>253212700.026367</v>
      </c>
      <c r="S2926" s="41" t="n">
        <f aca="false">R2926*100/$R$2</f>
        <v>91.7409538661728</v>
      </c>
      <c r="U2926" s="41" t="n">
        <f aca="false">[1]Plan1!$B2921</f>
        <v>40.27</v>
      </c>
    </row>
    <row r="2927" customFormat="false" ht="15" hidden="false" customHeight="false" outlineLevel="0" collapsed="false">
      <c r="A2927" s="46" t="n">
        <v>44925</v>
      </c>
      <c r="B2927" s="41" t="n">
        <f aca="false">[2]Plan1!$C2922</f>
        <v>-1</v>
      </c>
      <c r="C2927" s="41" t="n">
        <f aca="false">$E$5 + B2927</f>
        <v>780</v>
      </c>
      <c r="D2927" s="47" t="n">
        <f aca="false">IF(C2927&gt;$E$5,$E$2+$E$1,(IF(C2927&gt;764.99,C2927^3*3486.59308-C2927^2*7860012.00812+C2927*5908819377.96283-1481278321001.59,IF(C2927&gt;752.99,C2927^3*3588.471445-C2927^2*8028757.56264+C2927*5988077680.84934-1488767378546.26,C2927^3*899.851852-C2927^2*1969009.674601+C2927*1435480406.01138-348666163343.76))))-$E$1</f>
        <v>137746603.868896</v>
      </c>
      <c r="E2927" s="47" t="n">
        <f aca="false">D2927*100/$E$2</f>
        <v>92.4603909282478</v>
      </c>
      <c r="G2927" s="41" t="n">
        <f aca="false">[3]Plan1!$C2922</f>
        <v>0</v>
      </c>
      <c r="H2927" s="41" t="n">
        <f aca="false">$J$5 + G2927</f>
        <v>760</v>
      </c>
      <c r="I2927" s="47" t="n">
        <f aca="false">IF(H2927&gt;$J$5,$J$2+$J$1,(IF(H2927&gt;739.99,H2927^3*2498.244218-H2927^2*5471052.355142+H2927*3994605728.77515-972400879260.135,H2927^3*1396.138889-H2927^2*3002770.071427+H2927*2152080038.43115-513963640099.415)))-$J$1</f>
        <v>87942447.7277832</v>
      </c>
      <c r="J2927" s="47" t="n">
        <f aca="false">I2927*100/$J$2</f>
        <v>99.9999999974793</v>
      </c>
      <c r="L2927" s="41" t="n">
        <f aca="false">[4]Plan1!$C2922</f>
        <v>-2.38</v>
      </c>
      <c r="M2927" s="41" t="n">
        <f aca="false">$O$5 + L2927</f>
        <v>836.4</v>
      </c>
      <c r="N2927" s="47" t="n">
        <f aca="false">IF(M2927&gt;$O$5,$O$2+$O$1,(M2927^3*3270.5936-M2927^2*8015778.389801+M2927*6549018422.82398-1783686174686.87))-$O$1</f>
        <v>27960384.2636719</v>
      </c>
      <c r="O2927" s="41" t="n">
        <f aca="false">N2927*100/$O$2</f>
        <v>71.5339580385745</v>
      </c>
      <c r="R2927" s="47" t="n">
        <f aca="false">SUM(D2927,I2927,N2927)</f>
        <v>253649435.860352</v>
      </c>
      <c r="S2927" s="41" t="n">
        <f aca="false">R2927*100/$R$2</f>
        <v>91.8991866956995</v>
      </c>
      <c r="U2927" s="41" t="n">
        <f aca="false">[1]Plan1!$B2922</f>
        <v>31.42</v>
      </c>
    </row>
    <row r="2928" customFormat="false" ht="15" hidden="false" customHeight="false" outlineLevel="0" collapsed="false">
      <c r="A2928" s="46" t="n">
        <v>44926</v>
      </c>
      <c r="B2928" s="41" t="n">
        <f aca="false">[2]Plan1!$C2923</f>
        <v>-0.98</v>
      </c>
      <c r="C2928" s="41" t="n">
        <f aca="false">$E$5 + B2928</f>
        <v>780.02</v>
      </c>
      <c r="D2928" s="47" t="n">
        <f aca="false">IF(C2928&gt;$E$5,$E$2+$E$1,(IF(C2928&gt;764.99,C2928^3*3486.59308-C2928^2*7860012.00812+C2928*5908819377.96283-1481278321001.59,IF(C2928&gt;752.99,C2928^3*3588.471445-C2928^2*8028757.56264+C2928*5988077680.84934-1488767378546.26,C2928^3*899.851852-C2928^2*1969009.674601+C2928*1435480406.01138-348666163343.76))))-$E$1</f>
        <v>137965330.041748</v>
      </c>
      <c r="E2928" s="47" t="n">
        <f aca="false">D2928*100/$E$2</f>
        <v>92.6072076691334</v>
      </c>
      <c r="G2928" s="41" t="n">
        <f aca="false">[3]Plan1!$C2923</f>
        <v>0</v>
      </c>
      <c r="H2928" s="41" t="n">
        <f aca="false">$J$5 + G2928</f>
        <v>760</v>
      </c>
      <c r="I2928" s="47" t="n">
        <f aca="false">IF(H2928&gt;$J$5,$J$2+$J$1,(IF(H2928&gt;739.99,H2928^3*2498.244218-H2928^2*5471052.355142+H2928*3994605728.77515-972400879260.135,H2928^3*1396.138889-H2928^2*3002770.071427+H2928*2152080038.43115-513963640099.415)))-$J$1</f>
        <v>87942447.7277832</v>
      </c>
      <c r="J2928" s="47" t="n">
        <f aca="false">I2928*100/$J$2</f>
        <v>99.9999999974793</v>
      </c>
      <c r="L2928" s="41" t="n">
        <f aca="false">[4]Plan1!$C2923</f>
        <v>-2.38</v>
      </c>
      <c r="M2928" s="41" t="n">
        <f aca="false">$O$5 + L2928</f>
        <v>836.4</v>
      </c>
      <c r="N2928" s="47" t="n">
        <f aca="false">IF(M2928&gt;$O$5,$O$2+$O$1,(M2928^3*3270.5936-M2928^2*8015778.389801+M2928*6549018422.82398-1783686174686.87))-$O$1</f>
        <v>27960384.2636719</v>
      </c>
      <c r="O2928" s="41" t="n">
        <f aca="false">N2928*100/$O$2</f>
        <v>71.5339580385745</v>
      </c>
      <c r="R2928" s="47" t="n">
        <f aca="false">SUM(D2928,I2928,N2928)</f>
        <v>253868162.033203</v>
      </c>
      <c r="S2928" s="41" t="n">
        <f aca="false">R2928*100/$R$2</f>
        <v>91.97843290938</v>
      </c>
      <c r="U2928" s="41" t="n">
        <f aca="false">[1]Plan1!$B2923</f>
        <v>55.75</v>
      </c>
    </row>
    <row r="2929" customFormat="false" ht="15" hidden="false" customHeight="false" outlineLevel="0" collapsed="false">
      <c r="A2929" s="46" t="n">
        <v>44927</v>
      </c>
      <c r="B2929" s="41" t="n">
        <f aca="false">[2]Plan1!$C2924</f>
        <v>-0.92</v>
      </c>
      <c r="C2929" s="41" t="n">
        <f aca="false">$E$5 + B2929</f>
        <v>780.08</v>
      </c>
      <c r="D2929" s="47" t="n">
        <f aca="false">IF(C2929&gt;$E$5,$E$2+$E$1,(IF(C2929&gt;764.99,C2929^3*3486.59308-C2929^2*7860012.00812+C2929*5908819377.96283-1481278321001.59,IF(C2929&gt;752.99,C2929^3*3588.471445-C2929^2*8028757.56264+C2929*5988077680.84934-1488767378546.26,C2929^3*899.851852-C2929^2*1969009.674601+C2929*1435480406.01138-348666163343.76))))-$E$1</f>
        <v>138622943.587646</v>
      </c>
      <c r="E2929" s="47" t="n">
        <f aca="false">D2929*100/$E$2</f>
        <v>93.0486211328828</v>
      </c>
      <c r="G2929" s="41" t="n">
        <f aca="false">[3]Plan1!$C2924</f>
        <v>0</v>
      </c>
      <c r="H2929" s="41" t="n">
        <f aca="false">$J$5 + G2929</f>
        <v>760</v>
      </c>
      <c r="I2929" s="47" t="n">
        <f aca="false">IF(H2929&gt;$J$5,$J$2+$J$1,(IF(H2929&gt;739.99,H2929^3*2498.244218-H2929^2*5471052.355142+H2929*3994605728.77515-972400879260.135,H2929^3*1396.138889-H2929^2*3002770.071427+H2929*2152080038.43115-513963640099.415)))-$J$1</f>
        <v>87942447.7277832</v>
      </c>
      <c r="J2929" s="47" t="n">
        <f aca="false">I2929*100/$J$2</f>
        <v>99.9999999974793</v>
      </c>
      <c r="L2929" s="41" t="n">
        <f aca="false">[4]Plan1!$C2924</f>
        <v>-2.38</v>
      </c>
      <c r="M2929" s="41" t="n">
        <f aca="false">$O$5 + L2929</f>
        <v>836.4</v>
      </c>
      <c r="N2929" s="47" t="n">
        <f aca="false">IF(M2929&gt;$O$5,$O$2+$O$1,(M2929^3*3270.5936-M2929^2*8015778.389801+M2929*6549018422.82398-1783686174686.87))-$O$1</f>
        <v>27960384.2636719</v>
      </c>
      <c r="O2929" s="41" t="n">
        <f aca="false">N2929*100/$O$2</f>
        <v>71.5339580385745</v>
      </c>
      <c r="R2929" s="47" t="n">
        <f aca="false">SUM(D2929,I2929,N2929)</f>
        <v>254525775.579102</v>
      </c>
      <c r="S2929" s="41" t="n">
        <f aca="false">R2929*100/$R$2</f>
        <v>92.2166914721209</v>
      </c>
      <c r="U2929" s="41" t="n">
        <f aca="false">[1]Plan1!$B2924</f>
        <v>52.63</v>
      </c>
    </row>
    <row r="2930" customFormat="false" ht="15" hidden="false" customHeight="false" outlineLevel="0" collapsed="false">
      <c r="A2930" s="46" t="n">
        <v>44928</v>
      </c>
      <c r="B2930" s="41" t="n">
        <f aca="false">[2]Plan1!$C2925</f>
        <v>-0.78</v>
      </c>
      <c r="C2930" s="41" t="n">
        <f aca="false">$E$5 + B2930</f>
        <v>780.22</v>
      </c>
      <c r="D2930" s="47" t="n">
        <f aca="false">IF(C2930&gt;$E$5,$E$2+$E$1,(IF(C2930&gt;764.99,C2930^3*3486.59308-C2930^2*7860012.00812+C2930*5908819377.96283-1481278321001.59,IF(C2930&gt;752.99,C2930^3*3588.471445-C2930^2*8028757.56264+C2930*5988077680.84934-1488767378546.26,C2930^3*899.851852-C2930^2*1969009.674601+C2930*1435480406.01138-348666163343.76))))-$E$1</f>
        <v>140165767.679443</v>
      </c>
      <c r="E2930" s="47" t="n">
        <f aca="false">D2930*100/$E$2</f>
        <v>94.0842192141018</v>
      </c>
      <c r="G2930" s="41" t="n">
        <f aca="false">[3]Plan1!$C2925</f>
        <v>0</v>
      </c>
      <c r="H2930" s="41" t="n">
        <f aca="false">$J$5 + G2930</f>
        <v>760</v>
      </c>
      <c r="I2930" s="47" t="n">
        <f aca="false">IF(H2930&gt;$J$5,$J$2+$J$1,(IF(H2930&gt;739.99,H2930^3*2498.244218-H2930^2*5471052.355142+H2930*3994605728.77515-972400879260.135,H2930^3*1396.138889-H2930^2*3002770.071427+H2930*2152080038.43115-513963640099.415)))-$J$1</f>
        <v>87942447.7277832</v>
      </c>
      <c r="J2930" s="47" t="n">
        <f aca="false">I2930*100/$J$2</f>
        <v>99.9999999974793</v>
      </c>
      <c r="L2930" s="41" t="n">
        <f aca="false">[4]Plan1!$C2925</f>
        <v>-2.36</v>
      </c>
      <c r="M2930" s="41" t="n">
        <f aca="false">$O$5 + L2930</f>
        <v>836.42</v>
      </c>
      <c r="N2930" s="47" t="n">
        <f aca="false">IF(M2930&gt;$O$5,$O$2+$O$1,(M2930^3*3270.5936-M2930^2*8015778.389801+M2930*6549018422.82398-1783686174686.87))-$O$1</f>
        <v>28044508.1132813</v>
      </c>
      <c r="O2930" s="41" t="n">
        <f aca="false">N2930*100/$O$2</f>
        <v>71.7491808291933</v>
      </c>
      <c r="R2930" s="47" t="n">
        <f aca="false">SUM(D2930,I2930,N2930)</f>
        <v>256152723.520508</v>
      </c>
      <c r="S2930" s="41" t="n">
        <f aca="false">R2930*100/$R$2</f>
        <v>92.8061475144903</v>
      </c>
      <c r="U2930" s="41" t="n">
        <f aca="false">[1]Plan1!$B2925</f>
        <v>74.55</v>
      </c>
    </row>
    <row r="2931" customFormat="false" ht="15" hidden="false" customHeight="false" outlineLevel="0" collapsed="false">
      <c r="A2931" s="46" t="n">
        <v>44929</v>
      </c>
      <c r="B2931" s="41" t="n">
        <f aca="false">[2]Plan1!$C2926</f>
        <v>-0.66</v>
      </c>
      <c r="C2931" s="41" t="n">
        <f aca="false">$E$5 + B2931</f>
        <v>780.34</v>
      </c>
      <c r="D2931" s="47" t="n">
        <f aca="false">IF(C2931&gt;$E$5,$E$2+$E$1,(IF(C2931&gt;764.99,C2931^3*3486.59308-C2931^2*7860012.00812+C2931*5908819377.96283-1481278321001.59,IF(C2931&gt;752.99,C2931^3*3588.471445-C2931^2*8028757.56264+C2931*5988077680.84934-1488767378546.26,C2931^3*899.851852-C2931^2*1969009.674601+C2931*1435480406.01138-348666163343.76))))-$E$1</f>
        <v>141497574.762451</v>
      </c>
      <c r="E2931" s="47" t="n">
        <f aca="false">D2931*100/$E$2</f>
        <v>94.9781752179326</v>
      </c>
      <c r="G2931" s="41" t="n">
        <f aca="false">[3]Plan1!$C2926</f>
        <v>0</v>
      </c>
      <c r="H2931" s="41" t="n">
        <f aca="false">$J$5 + G2931</f>
        <v>760</v>
      </c>
      <c r="I2931" s="47" t="n">
        <f aca="false">IF(H2931&gt;$J$5,$J$2+$J$1,(IF(H2931&gt;739.99,H2931^3*2498.244218-H2931^2*5471052.355142+H2931*3994605728.77515-972400879260.135,H2931^3*1396.138889-H2931^2*3002770.071427+H2931*2152080038.43115-513963640099.415)))-$J$1</f>
        <v>87942447.7277832</v>
      </c>
      <c r="J2931" s="47" t="n">
        <f aca="false">I2931*100/$J$2</f>
        <v>99.9999999974793</v>
      </c>
      <c r="L2931" s="41" t="n">
        <f aca="false">[4]Plan1!$C2926</f>
        <v>-2.34</v>
      </c>
      <c r="M2931" s="41" t="n">
        <f aca="false">$O$5 + L2931</f>
        <v>836.44</v>
      </c>
      <c r="N2931" s="47" t="n">
        <f aca="false">IF(M2931&gt;$O$5,$O$2+$O$1,(M2931^3*3270.5936-M2931^2*8015778.389801+M2931*6549018422.82398-1783686174686.87))-$O$1</f>
        <v>28128784.7548828</v>
      </c>
      <c r="O2931" s="41" t="n">
        <f aca="false">N2931*100/$O$2</f>
        <v>71.9647945234511</v>
      </c>
      <c r="R2931" s="47" t="n">
        <f aca="false">SUM(D2931,I2931,N2931)</f>
        <v>257568807.245117</v>
      </c>
      <c r="S2931" s="41" t="n">
        <f aca="false">R2931*100/$R$2</f>
        <v>93.3192057917272</v>
      </c>
      <c r="U2931" s="41" t="n">
        <f aca="false">[1]Plan1!$B2926</f>
        <v>69.58</v>
      </c>
    </row>
    <row r="2932" customFormat="false" ht="15" hidden="false" customHeight="false" outlineLevel="0" collapsed="false">
      <c r="A2932" s="46" t="n">
        <v>44930</v>
      </c>
      <c r="B2932" s="41" t="n">
        <f aca="false">[2]Plan1!$C2927</f>
        <v>-0.56</v>
      </c>
      <c r="C2932" s="41" t="n">
        <f aca="false">$E$5 + B2932</f>
        <v>780.44</v>
      </c>
      <c r="D2932" s="47" t="n">
        <f aca="false">IF(C2932&gt;$E$5,$E$2+$E$1,(IF(C2932&gt;764.99,C2932^3*3486.59308-C2932^2*7860012.00812+C2932*5908819377.96283-1481278321001.59,IF(C2932&gt;752.99,C2932^3*3588.471445-C2932^2*8028757.56264+C2932*5988077680.84934-1488767378546.26,C2932^3*899.851852-C2932^2*1969009.674601+C2932*1435480406.01138-348666163343.76))))-$E$1</f>
        <v>142614060.250732</v>
      </c>
      <c r="E2932" s="47" t="n">
        <f aca="false">D2932*100/$E$2</f>
        <v>95.7275997540936</v>
      </c>
      <c r="G2932" s="41" t="n">
        <f aca="false">[3]Plan1!$C2927</f>
        <v>0</v>
      </c>
      <c r="H2932" s="41" t="n">
        <f aca="false">$J$5 + G2932</f>
        <v>760</v>
      </c>
      <c r="I2932" s="47" t="n">
        <f aca="false">IF(H2932&gt;$J$5,$J$2+$J$1,(IF(H2932&gt;739.99,H2932^3*2498.244218-H2932^2*5471052.355142+H2932*3994605728.77515-972400879260.135,H2932^3*1396.138889-H2932^2*3002770.071427+H2932*2152080038.43115-513963640099.415)))-$J$1</f>
        <v>87942447.7277832</v>
      </c>
      <c r="J2932" s="47" t="n">
        <f aca="false">I2932*100/$J$2</f>
        <v>99.9999999974793</v>
      </c>
      <c r="L2932" s="41" t="n">
        <f aca="false">[4]Plan1!$C2927</f>
        <v>-2.24</v>
      </c>
      <c r="M2932" s="41" t="n">
        <f aca="false">$O$5 + L2932</f>
        <v>836.54</v>
      </c>
      <c r="N2932" s="47" t="n">
        <f aca="false">IF(M2932&gt;$O$5,$O$2+$O$1,(M2932^3*3270.5936-M2932^2*8015778.389801+M2932*6549018422.82398-1783686174686.87))-$O$1</f>
        <v>28552465.3564453</v>
      </c>
      <c r="O2932" s="41" t="n">
        <f aca="false">N2932*100/$O$2</f>
        <v>73.0487406555258</v>
      </c>
      <c r="R2932" s="47" t="n">
        <f aca="false">SUM(D2932,I2932,N2932)</f>
        <v>259108973.334961</v>
      </c>
      <c r="S2932" s="41" t="n">
        <f aca="false">R2932*100/$R$2</f>
        <v>93.8772200863494</v>
      </c>
      <c r="U2932" s="41" t="n">
        <f aca="false">[1]Plan1!$B2927</f>
        <v>58.27</v>
      </c>
    </row>
    <row r="2933" customFormat="false" ht="15" hidden="false" customHeight="false" outlineLevel="0" collapsed="false">
      <c r="A2933" s="46" t="n">
        <v>44931</v>
      </c>
      <c r="B2933" s="41" t="n">
        <f aca="false">[2]Plan1!$C2928</f>
        <v>-0.44</v>
      </c>
      <c r="C2933" s="41" t="n">
        <f aca="false">$E$5 + B2933</f>
        <v>780.56</v>
      </c>
      <c r="D2933" s="47" t="n">
        <f aca="false">IF(C2933&gt;$E$5,$E$2+$E$1,(IF(C2933&gt;764.99,C2933^3*3486.59308-C2933^2*7860012.00812+C2933*5908819377.96283-1481278321001.59,IF(C2933&gt;752.99,C2933^3*3588.471445-C2933^2*8028757.56264+C2933*5988077680.84934-1488767378546.26,C2933^3*899.851852-C2933^2*1969009.674601+C2933*1435480406.01138-348666163343.76))))-$E$1</f>
        <v>143961849.63501</v>
      </c>
      <c r="E2933" s="47" t="n">
        <f aca="false">D2933*100/$E$2</f>
        <v>96.632283643635</v>
      </c>
      <c r="G2933" s="41" t="n">
        <f aca="false">[3]Plan1!$C2928</f>
        <v>0</v>
      </c>
      <c r="H2933" s="41" t="n">
        <f aca="false">$J$5 + G2933</f>
        <v>760</v>
      </c>
      <c r="I2933" s="47" t="n">
        <f aca="false">IF(H2933&gt;$J$5,$J$2+$J$1,(IF(H2933&gt;739.99,H2933^3*2498.244218-H2933^2*5471052.355142+H2933*3994605728.77515-972400879260.135,H2933^3*1396.138889-H2933^2*3002770.071427+H2933*2152080038.43115-513963640099.415)))-$J$1</f>
        <v>87942447.7277832</v>
      </c>
      <c r="J2933" s="47" t="n">
        <f aca="false">I2933*100/$J$2</f>
        <v>99.9999999974793</v>
      </c>
      <c r="L2933" s="41" t="n">
        <f aca="false">[4]Plan1!$C2928</f>
        <v>-2.16</v>
      </c>
      <c r="M2933" s="41" t="n">
        <f aca="false">$O$5 + L2933</f>
        <v>836.62</v>
      </c>
      <c r="N2933" s="47" t="n">
        <f aca="false">IF(M2933&gt;$O$5,$O$2+$O$1,(M2933^3*3270.5936-M2933^2*8015778.389801+M2933*6549018422.82398-1783686174686.87))-$O$1</f>
        <v>28894176.1245117</v>
      </c>
      <c r="O2933" s="41" t="n">
        <f aca="false">N2933*100/$O$2</f>
        <v>73.9229748403525</v>
      </c>
      <c r="R2933" s="47" t="n">
        <f aca="false">SUM(D2933,I2933,N2933)</f>
        <v>260798473.487305</v>
      </c>
      <c r="S2933" s="41" t="n">
        <f aca="false">R2933*100/$R$2</f>
        <v>94.4893392869935</v>
      </c>
      <c r="U2933" s="41" t="n">
        <f aca="false">[1]Plan1!$B2928</f>
        <v>55.12</v>
      </c>
    </row>
    <row r="2934" customFormat="false" ht="15" hidden="false" customHeight="false" outlineLevel="0" collapsed="false">
      <c r="A2934" s="46" t="n">
        <v>44932</v>
      </c>
      <c r="B2934" s="41" t="n">
        <f aca="false">[2]Plan1!$C2929</f>
        <v>-0.32</v>
      </c>
      <c r="C2934" s="41" t="n">
        <f aca="false">$E$5 + B2934</f>
        <v>780.68</v>
      </c>
      <c r="D2934" s="47" t="n">
        <f aca="false">IF(C2934&gt;$E$5,$E$2+$E$1,(IF(C2934&gt;764.99,C2934^3*3486.59308-C2934^2*7860012.00812+C2934*5908819377.96283-1481278321001.59,IF(C2934&gt;752.99,C2934^3*3588.471445-C2934^2*8028757.56264+C2934*5988077680.84934-1488767378546.26,C2934^3*899.851852-C2934^2*1969009.674601+C2934*1435480406.01138-348666163343.76))))-$E$1</f>
        <v>145318407.851318</v>
      </c>
      <c r="E2934" s="47" t="n">
        <f aca="false">D2934*100/$E$2</f>
        <v>97.542853483282</v>
      </c>
      <c r="G2934" s="41" t="n">
        <f aca="false">[3]Plan1!$C2929</f>
        <v>0</v>
      </c>
      <c r="H2934" s="41" t="n">
        <f aca="false">$J$5 + G2934</f>
        <v>760</v>
      </c>
      <c r="I2934" s="47" t="n">
        <f aca="false">IF(H2934&gt;$J$5,$J$2+$J$1,(IF(H2934&gt;739.99,H2934^3*2498.244218-H2934^2*5471052.355142+H2934*3994605728.77515-972400879260.135,H2934^3*1396.138889-H2934^2*3002770.071427+H2934*2152080038.43115-513963640099.415)))-$J$1</f>
        <v>87942447.7277832</v>
      </c>
      <c r="J2934" s="47" t="n">
        <f aca="false">I2934*100/$J$2</f>
        <v>99.9999999974793</v>
      </c>
      <c r="L2934" s="41" t="n">
        <f aca="false">[4]Plan1!$C2929</f>
        <v>-1.87</v>
      </c>
      <c r="M2934" s="41" t="n">
        <f aca="false">$O$5 + L2934</f>
        <v>836.91</v>
      </c>
      <c r="N2934" s="47" t="n">
        <f aca="false">IF(M2934&gt;$O$5,$O$2+$O$1,(M2934^3*3270.5936-M2934^2*8015778.389801+M2934*6549018422.82398-1783686174686.87))-$O$1</f>
        <v>30153655.2851563</v>
      </c>
      <c r="O2934" s="41" t="n">
        <f aca="false">N2934*100/$O$2</f>
        <v>77.14523132218</v>
      </c>
      <c r="R2934" s="47" t="n">
        <f aca="false">SUM(D2934,I2934,N2934)</f>
        <v>263414510.864258</v>
      </c>
      <c r="S2934" s="41" t="n">
        <f aca="false">R2934*100/$R$2</f>
        <v>95.4371502154589</v>
      </c>
      <c r="U2934" s="41" t="n">
        <f aca="false">[1]Plan1!$B2929</f>
        <v>85.05</v>
      </c>
    </row>
    <row r="2935" customFormat="false" ht="15" hidden="false" customHeight="false" outlineLevel="0" collapsed="false">
      <c r="A2935" s="46" t="n">
        <v>44933</v>
      </c>
      <c r="B2935" s="41" t="n">
        <f aca="false">[2]Plan1!$C2930</f>
        <v>0</v>
      </c>
      <c r="C2935" s="41" t="n">
        <f aca="false">$E$5 + B2935</f>
        <v>781</v>
      </c>
      <c r="D2935" s="47" t="n">
        <f aca="false">IF(C2935&gt;$E$5,$E$2+$E$1,(IF(C2935&gt;764.99,C2935^3*3486.59308-C2935^2*7860012.00812+C2935*5908819377.96283-1481278321001.59,IF(C2935&gt;752.99,C2935^3*3588.471445-C2935^2*8028757.56264+C2935*5988077680.84934-1488767378546.26,C2935^3*899.851852-C2935^2*1969009.674601+C2935*1435480406.01138-348666163343.76))))-$E$1</f>
        <v>148979041.172119</v>
      </c>
      <c r="E2935" s="47" t="n">
        <f aca="false">D2935*100/$E$2</f>
        <v>100</v>
      </c>
      <c r="G2935" s="41" t="n">
        <f aca="false">[3]Plan1!$C2930</f>
        <v>0</v>
      </c>
      <c r="H2935" s="41" t="n">
        <f aca="false">$J$5 + G2935</f>
        <v>760</v>
      </c>
      <c r="I2935" s="47" t="n">
        <f aca="false">IF(H2935&gt;$J$5,$J$2+$J$1,(IF(H2935&gt;739.99,H2935^3*2498.244218-H2935^2*5471052.355142+H2935*3994605728.77515-972400879260.135,H2935^3*1396.138889-H2935^2*3002770.071427+H2935*2152080038.43115-513963640099.415)))-$J$1</f>
        <v>87942447.7277832</v>
      </c>
      <c r="J2935" s="47" t="n">
        <f aca="false">I2935*100/$J$2</f>
        <v>99.9999999974793</v>
      </c>
      <c r="L2935" s="41" t="n">
        <f aca="false">[4]Plan1!$C2930</f>
        <v>-1.52</v>
      </c>
      <c r="M2935" s="41" t="n">
        <f aca="false">$O$5 + L2935</f>
        <v>837.26</v>
      </c>
      <c r="N2935" s="47" t="n">
        <f aca="false">IF(M2935&gt;$O$5,$O$2+$O$1,(M2935^3*3270.5936-M2935^2*8015778.389801+M2935*6549018422.82398-1783686174686.87))-$O$1</f>
        <v>31717619.2910156</v>
      </c>
      <c r="O2935" s="41" t="n">
        <f aca="false">N2935*100/$O$2</f>
        <v>81.1464830401095</v>
      </c>
      <c r="R2935" s="47" t="n">
        <f aca="false">SUM(D2935,I2935,N2935)</f>
        <v>268639108.190918</v>
      </c>
      <c r="S2935" s="41" t="n">
        <f aca="false">R2935*100/$R$2</f>
        <v>97.3300629416553</v>
      </c>
      <c r="U2935" s="41" t="n">
        <f aca="false">[1]Plan1!$B2930</f>
        <v>161.69</v>
      </c>
    </row>
    <row r="2936" customFormat="false" ht="15" hidden="false" customHeight="false" outlineLevel="0" collapsed="false">
      <c r="A2936" s="46" t="n">
        <v>44934</v>
      </c>
      <c r="B2936" s="41" t="n">
        <f aca="false">[2]Plan1!$C2931</f>
        <v>0</v>
      </c>
      <c r="C2936" s="41" t="n">
        <f aca="false">$E$5 + B2936</f>
        <v>781</v>
      </c>
      <c r="D2936" s="47" t="n">
        <f aca="false">IF(C2936&gt;$E$5,$E$2+$E$1,(IF(C2936&gt;764.99,C2936^3*3486.59308-C2936^2*7860012.00812+C2936*5908819377.96283-1481278321001.59,IF(C2936&gt;752.99,C2936^3*3588.471445-C2936^2*8028757.56264+C2936*5988077680.84934-1488767378546.26,C2936^3*899.851852-C2936^2*1969009.674601+C2936*1435480406.01138-348666163343.76))))-$E$1</f>
        <v>148979041.172119</v>
      </c>
      <c r="E2936" s="47" t="n">
        <f aca="false">D2936*100/$E$2</f>
        <v>100</v>
      </c>
      <c r="G2936" s="41" t="n">
        <f aca="false">[3]Plan1!$C2931</f>
        <v>0</v>
      </c>
      <c r="H2936" s="41" t="n">
        <f aca="false">$J$5 + G2936</f>
        <v>760</v>
      </c>
      <c r="I2936" s="47" t="n">
        <f aca="false">IF(H2936&gt;$J$5,$J$2+$J$1,(IF(H2936&gt;739.99,H2936^3*2498.244218-H2936^2*5471052.355142+H2936*3994605728.77515-972400879260.135,H2936^3*1396.138889-H2936^2*3002770.071427+H2936*2152080038.43115-513963640099.415)))-$J$1</f>
        <v>87942447.7277832</v>
      </c>
      <c r="J2936" s="47" t="n">
        <f aca="false">I2936*100/$J$2</f>
        <v>99.9999999974793</v>
      </c>
      <c r="L2936" s="41" t="n">
        <f aca="false">[4]Plan1!$C2931</f>
        <v>-1.04</v>
      </c>
      <c r="M2936" s="41" t="n">
        <f aca="false">$O$5 + L2936</f>
        <v>837.74</v>
      </c>
      <c r="N2936" s="47" t="n">
        <f aca="false">IF(M2936&gt;$O$5,$O$2+$O$1,(M2936^3*3270.5936-M2936^2*8015778.389801+M2936*6549018422.82398-1783686174686.87))-$O$1</f>
        <v>33942028.1113281</v>
      </c>
      <c r="O2936" s="41" t="n">
        <f aca="false">N2936*100/$O$2</f>
        <v>86.8374193917822</v>
      </c>
      <c r="R2936" s="47" t="n">
        <f aca="false">SUM(D2936,I2936,N2936)</f>
        <v>270863517.01123</v>
      </c>
      <c r="S2936" s="41" t="n">
        <f aca="false">R2936*100/$R$2</f>
        <v>98.1359837621456</v>
      </c>
      <c r="U2936" s="41" t="n">
        <f aca="false">[1]Plan1!$B2931</f>
        <v>177.61</v>
      </c>
    </row>
    <row r="2937" customFormat="false" ht="15" hidden="false" customHeight="false" outlineLevel="0" collapsed="false">
      <c r="A2937" s="46" t="n">
        <v>44935</v>
      </c>
      <c r="B2937" s="41" t="n">
        <f aca="false">[2]Plan1!$C2932</f>
        <v>0</v>
      </c>
      <c r="C2937" s="41" t="n">
        <f aca="false">$E$5 + B2937</f>
        <v>781</v>
      </c>
      <c r="D2937" s="47" t="n">
        <f aca="false">IF(C2937&gt;$E$5,$E$2+$E$1,(IF(C2937&gt;764.99,C2937^3*3486.59308-C2937^2*7860012.00812+C2937*5908819377.96283-1481278321001.59,IF(C2937&gt;752.99,C2937^3*3588.471445-C2937^2*8028757.56264+C2937*5988077680.84934-1488767378546.26,C2937^3*899.851852-C2937^2*1969009.674601+C2937*1435480406.01138-348666163343.76))))-$E$1</f>
        <v>148979041.172119</v>
      </c>
      <c r="E2937" s="47" t="n">
        <f aca="false">D2937*100/$E$2</f>
        <v>100</v>
      </c>
      <c r="G2937" s="41" t="n">
        <f aca="false">[3]Plan1!$C2932</f>
        <v>0</v>
      </c>
      <c r="H2937" s="41" t="n">
        <f aca="false">$J$5 + G2937</f>
        <v>760</v>
      </c>
      <c r="I2937" s="47" t="n">
        <f aca="false">IF(H2937&gt;$J$5,$J$2+$J$1,(IF(H2937&gt;739.99,H2937^3*2498.244218-H2937^2*5471052.355142+H2937*3994605728.77515-972400879260.135,H2937^3*1396.138889-H2937^2*3002770.071427+H2937*2152080038.43115-513963640099.415)))-$J$1</f>
        <v>87942447.7277832</v>
      </c>
      <c r="J2937" s="47" t="n">
        <f aca="false">I2937*100/$J$2</f>
        <v>99.9999999974793</v>
      </c>
      <c r="L2937" s="41" t="n">
        <f aca="false">[4]Plan1!$C2932</f>
        <v>-0.85</v>
      </c>
      <c r="M2937" s="41" t="n">
        <f aca="false">$O$5 + L2937</f>
        <v>837.93</v>
      </c>
      <c r="N2937" s="47" t="n">
        <f aca="false">IF(M2937&gt;$O$5,$O$2+$O$1,(M2937^3*3270.5936-M2937^2*8015778.389801+M2937*6549018422.82398-1783686174686.87))-$O$1</f>
        <v>34848364.4550781</v>
      </c>
      <c r="O2937" s="41" t="n">
        <f aca="false">N2937*100/$O$2</f>
        <v>89.1561938897023</v>
      </c>
      <c r="R2937" s="47" t="n">
        <f aca="false">SUM(D2937,I2937,N2937)</f>
        <v>271769853.35498</v>
      </c>
      <c r="S2937" s="41" t="n">
        <f aca="false">R2937*100/$R$2</f>
        <v>98.4643565518617</v>
      </c>
      <c r="U2937" s="41" t="n">
        <f aca="false">[1]Plan1!$B2932</f>
        <v>118.56</v>
      </c>
    </row>
    <row r="2938" customFormat="false" ht="15" hidden="false" customHeight="false" outlineLevel="0" collapsed="false">
      <c r="A2938" s="46" t="n">
        <v>44936</v>
      </c>
      <c r="B2938" s="41" t="n">
        <f aca="false">[2]Plan1!$C2933</f>
        <v>0</v>
      </c>
      <c r="C2938" s="41" t="n">
        <f aca="false">$E$5 + B2938</f>
        <v>781</v>
      </c>
      <c r="D2938" s="47" t="n">
        <f aca="false">IF(C2938&gt;$E$5,$E$2+$E$1,(IF(C2938&gt;764.99,C2938^3*3486.59308-C2938^2*7860012.00812+C2938*5908819377.96283-1481278321001.59,IF(C2938&gt;752.99,C2938^3*3588.471445-C2938^2*8028757.56264+C2938*5988077680.84934-1488767378546.26,C2938^3*899.851852-C2938^2*1969009.674601+C2938*1435480406.01138-348666163343.76))))-$E$1</f>
        <v>148979041.172119</v>
      </c>
      <c r="E2938" s="47" t="n">
        <f aca="false">D2938*100/$E$2</f>
        <v>100</v>
      </c>
      <c r="G2938" s="41" t="n">
        <f aca="false">[3]Plan1!$C2933</f>
        <v>0</v>
      </c>
      <c r="H2938" s="41" t="n">
        <f aca="false">$J$5 + G2938</f>
        <v>760</v>
      </c>
      <c r="I2938" s="47" t="n">
        <f aca="false">IF(H2938&gt;$J$5,$J$2+$J$1,(IF(H2938&gt;739.99,H2938^3*2498.244218-H2938^2*5471052.355142+H2938*3994605728.77515-972400879260.135,H2938^3*1396.138889-H2938^2*3002770.071427+H2938*2152080038.43115-513963640099.415)))-$J$1</f>
        <v>87942447.7277832</v>
      </c>
      <c r="J2938" s="47" t="n">
        <f aca="false">I2938*100/$J$2</f>
        <v>99.9999999974793</v>
      </c>
      <c r="L2938" s="41" t="n">
        <f aca="false">[4]Plan1!$C2933</f>
        <v>-0.7</v>
      </c>
      <c r="M2938" s="41" t="n">
        <f aca="false">$O$5 + L2938</f>
        <v>838.08</v>
      </c>
      <c r="N2938" s="47" t="n">
        <f aca="false">IF(M2938&gt;$O$5,$O$2+$O$1,(M2938^3*3270.5936-M2938^2*8015778.389801+M2938*6549018422.82398-1783686174686.87))-$O$1</f>
        <v>35574382.6367188</v>
      </c>
      <c r="O2938" s="41" t="n">
        <f aca="false">N2938*100/$O$2</f>
        <v>91.0136416862335</v>
      </c>
      <c r="R2938" s="47" t="n">
        <f aca="false">SUM(D2938,I2938,N2938)</f>
        <v>272495871.536621</v>
      </c>
      <c r="S2938" s="41" t="n">
        <f aca="false">R2938*100/$R$2</f>
        <v>98.7273986524394</v>
      </c>
      <c r="U2938" s="41" t="n">
        <f aca="false">[1]Plan1!$B2933</f>
        <v>64.03</v>
      </c>
    </row>
    <row r="2939" customFormat="false" ht="15" hidden="false" customHeight="false" outlineLevel="0" collapsed="false">
      <c r="A2939" s="46" t="n">
        <v>44937</v>
      </c>
      <c r="B2939" s="41" t="n">
        <f aca="false">[2]Plan1!$C2934</f>
        <v>0</v>
      </c>
      <c r="C2939" s="41" t="n">
        <f aca="false">$E$5 + B2939</f>
        <v>781</v>
      </c>
      <c r="D2939" s="47" t="n">
        <f aca="false">IF(C2939&gt;$E$5,$E$2+$E$1,(IF(C2939&gt;764.99,C2939^3*3486.59308-C2939^2*7860012.00812+C2939*5908819377.96283-1481278321001.59,IF(C2939&gt;752.99,C2939^3*3588.471445-C2939^2*8028757.56264+C2939*5988077680.84934-1488767378546.26,C2939^3*899.851852-C2939^2*1969009.674601+C2939*1435480406.01138-348666163343.76))))-$E$1</f>
        <v>148979041.172119</v>
      </c>
      <c r="E2939" s="47" t="n">
        <f aca="false">D2939*100/$E$2</f>
        <v>100</v>
      </c>
      <c r="G2939" s="41" t="n">
        <f aca="false">[3]Plan1!$C2934</f>
        <v>0</v>
      </c>
      <c r="H2939" s="41" t="n">
        <f aca="false">$J$5 + G2939</f>
        <v>760</v>
      </c>
      <c r="I2939" s="47" t="n">
        <f aca="false">IF(H2939&gt;$J$5,$J$2+$J$1,(IF(H2939&gt;739.99,H2939^3*2498.244218-H2939^2*5471052.355142+H2939*3994605728.77515-972400879260.135,H2939^3*1396.138889-H2939^2*3002770.071427+H2939*2152080038.43115-513963640099.415)))-$J$1</f>
        <v>87942447.7277832</v>
      </c>
      <c r="J2939" s="47" t="n">
        <f aca="false">I2939*100/$J$2</f>
        <v>99.9999999974793</v>
      </c>
      <c r="L2939" s="41" t="n">
        <f aca="false">[4]Plan1!$C2934</f>
        <v>-0.61</v>
      </c>
      <c r="M2939" s="41" t="n">
        <f aca="false">$O$5 + L2939</f>
        <v>838.17</v>
      </c>
      <c r="N2939" s="47" t="n">
        <f aca="false">IF(M2939&gt;$O$5,$O$2+$O$1,(M2939^3*3270.5936-M2939^2*8015778.389801+M2939*6549018422.82398-1783686174686.87))-$O$1</f>
        <v>36014466.53125</v>
      </c>
      <c r="O2939" s="41" t="n">
        <f aca="false">N2939*100/$O$2</f>
        <v>92.1395540681228</v>
      </c>
      <c r="R2939" s="47" t="n">
        <f aca="false">SUM(D2939,I2939,N2939)</f>
        <v>272935955.431152</v>
      </c>
      <c r="S2939" s="41" t="n">
        <f aca="false">R2939*100/$R$2</f>
        <v>98.8868445106496</v>
      </c>
      <c r="U2939" s="41" t="n">
        <f aca="false">[1]Plan1!$B2934</f>
        <v>78.58</v>
      </c>
    </row>
    <row r="2940" customFormat="false" ht="15" hidden="false" customHeight="false" outlineLevel="0" collapsed="false">
      <c r="A2940" s="46" t="n">
        <v>44938</v>
      </c>
      <c r="B2940" s="41" t="n">
        <f aca="false">[2]Plan1!$C2935</f>
        <v>0</v>
      </c>
      <c r="C2940" s="41" t="n">
        <f aca="false">$E$5 + B2940</f>
        <v>781</v>
      </c>
      <c r="D2940" s="47" t="n">
        <f aca="false">IF(C2940&gt;$E$5,$E$2+$E$1,(IF(C2940&gt;764.99,C2940^3*3486.59308-C2940^2*7860012.00812+C2940*5908819377.96283-1481278321001.59,IF(C2940&gt;752.99,C2940^3*3588.471445-C2940^2*8028757.56264+C2940*5988077680.84934-1488767378546.26,C2940^3*899.851852-C2940^2*1969009.674601+C2940*1435480406.01138-348666163343.76))))-$E$1</f>
        <v>148979041.172119</v>
      </c>
      <c r="E2940" s="47" t="n">
        <f aca="false">D2940*100/$E$2</f>
        <v>100</v>
      </c>
      <c r="G2940" s="41" t="n">
        <f aca="false">[3]Plan1!$C2935</f>
        <v>0</v>
      </c>
      <c r="H2940" s="41" t="n">
        <f aca="false">$J$5 + G2940</f>
        <v>760</v>
      </c>
      <c r="I2940" s="47" t="n">
        <f aca="false">IF(H2940&gt;$J$5,$J$2+$J$1,(IF(H2940&gt;739.99,H2940^3*2498.244218-H2940^2*5471052.355142+H2940*3994605728.77515-972400879260.135,H2940^3*1396.138889-H2940^2*3002770.071427+H2940*2152080038.43115-513963640099.415)))-$J$1</f>
        <v>87942447.7277832</v>
      </c>
      <c r="J2940" s="47" t="n">
        <f aca="false">I2940*100/$J$2</f>
        <v>99.9999999974793</v>
      </c>
      <c r="L2940" s="41" t="n">
        <f aca="false">[4]Plan1!$C2935</f>
        <v>-0.53</v>
      </c>
      <c r="M2940" s="41" t="n">
        <f aca="false">$O$5 + L2940</f>
        <v>838.25</v>
      </c>
      <c r="N2940" s="47" t="n">
        <f aca="false">IF(M2940&gt;$O$5,$O$2+$O$1,(M2940^3*3270.5936-M2940^2*8015778.389801+M2940*6549018422.82398-1783686174686.87))-$O$1</f>
        <v>36408482.7719727</v>
      </c>
      <c r="O2940" s="41" t="n">
        <f aca="false">N2940*100/$O$2</f>
        <v>93.1476067817256</v>
      </c>
      <c r="R2940" s="47" t="n">
        <f aca="false">SUM(D2940,I2940,N2940)</f>
        <v>273329971.671875</v>
      </c>
      <c r="S2940" s="41" t="n">
        <f aca="false">R2940*100/$R$2</f>
        <v>99.0295996953576</v>
      </c>
      <c r="U2940" s="41" t="n">
        <f aca="false">[1]Plan1!$B2935</f>
        <v>93.02</v>
      </c>
    </row>
    <row r="2941" customFormat="false" ht="15" hidden="false" customHeight="false" outlineLevel="0" collapsed="false">
      <c r="A2941" s="46" t="n">
        <v>44939</v>
      </c>
      <c r="B2941" s="41" t="n">
        <f aca="false">[2]Plan1!$C2936</f>
        <v>0</v>
      </c>
      <c r="C2941" s="41" t="n">
        <f aca="false">$E$5 + B2941</f>
        <v>781</v>
      </c>
      <c r="D2941" s="47" t="n">
        <f aca="false">IF(C2941&gt;$E$5,$E$2+$E$1,(IF(C2941&gt;764.99,C2941^3*3486.59308-C2941^2*7860012.00812+C2941*5908819377.96283-1481278321001.59,IF(C2941&gt;752.99,C2941^3*3588.471445-C2941^2*8028757.56264+C2941*5988077680.84934-1488767378546.26,C2941^3*899.851852-C2941^2*1969009.674601+C2941*1435480406.01138-348666163343.76))))-$E$1</f>
        <v>148979041.172119</v>
      </c>
      <c r="E2941" s="47" t="n">
        <f aca="false">D2941*100/$E$2</f>
        <v>100</v>
      </c>
      <c r="G2941" s="41" t="n">
        <f aca="false">[3]Plan1!$C2936</f>
        <v>0</v>
      </c>
      <c r="H2941" s="41" t="n">
        <f aca="false">$J$5 + G2941</f>
        <v>760</v>
      </c>
      <c r="I2941" s="47" t="n">
        <f aca="false">IF(H2941&gt;$J$5,$J$2+$J$1,(IF(H2941&gt;739.99,H2941^3*2498.244218-H2941^2*5471052.355142+H2941*3994605728.77515-972400879260.135,H2941^3*1396.138889-H2941^2*3002770.071427+H2941*2152080038.43115-513963640099.415)))-$J$1</f>
        <v>87942447.7277832</v>
      </c>
      <c r="J2941" s="47" t="n">
        <f aca="false">I2941*100/$J$2</f>
        <v>99.9999999974793</v>
      </c>
      <c r="L2941" s="41" t="n">
        <f aca="false">[4]Plan1!$C2936</f>
        <v>-0.39</v>
      </c>
      <c r="M2941" s="41" t="n">
        <f aca="false">$O$5 + L2941</f>
        <v>838.39</v>
      </c>
      <c r="N2941" s="47" t="n">
        <f aca="false">IF(M2941&gt;$O$5,$O$2+$O$1,(M2941^3*3270.5936-M2941^2*8015778.389801+M2941*6549018422.82398-1783686174686.87))-$O$1</f>
        <v>37104452.8017578</v>
      </c>
      <c r="O2941" s="41" t="n">
        <f aca="false">N2941*100/$O$2</f>
        <v>94.9281792673277</v>
      </c>
      <c r="R2941" s="47" t="n">
        <f aca="false">SUM(D2941,I2941,N2941)</f>
        <v>274025941.70166</v>
      </c>
      <c r="S2941" s="41" t="n">
        <f aca="false">R2941*100/$R$2</f>
        <v>99.2817551140554</v>
      </c>
      <c r="U2941" s="41" t="n">
        <f aca="false">[1]Plan1!$B2936</f>
        <v>60.18</v>
      </c>
    </row>
    <row r="2942" customFormat="false" ht="15" hidden="false" customHeight="false" outlineLevel="0" collapsed="false">
      <c r="A2942" s="46" t="n">
        <v>44940</v>
      </c>
      <c r="B2942" s="41" t="n">
        <f aca="false">[2]Plan1!$C2937</f>
        <v>0</v>
      </c>
      <c r="C2942" s="41" t="n">
        <f aca="false">$E$5 + B2942</f>
        <v>781</v>
      </c>
      <c r="D2942" s="47" t="n">
        <f aca="false">IF(C2942&gt;$E$5,$E$2+$E$1,(IF(C2942&gt;764.99,C2942^3*3486.59308-C2942^2*7860012.00812+C2942*5908819377.96283-1481278321001.59,IF(C2942&gt;752.99,C2942^3*3588.471445-C2942^2*8028757.56264+C2942*5988077680.84934-1488767378546.26,C2942^3*899.851852-C2942^2*1969009.674601+C2942*1435480406.01138-348666163343.76))))-$E$1</f>
        <v>148979041.172119</v>
      </c>
      <c r="E2942" s="47" t="n">
        <f aca="false">D2942*100/$E$2</f>
        <v>100</v>
      </c>
      <c r="G2942" s="41" t="n">
        <f aca="false">[3]Plan1!$C2937</f>
        <v>0</v>
      </c>
      <c r="H2942" s="41" t="n">
        <f aca="false">$J$5 + G2942</f>
        <v>760</v>
      </c>
      <c r="I2942" s="47" t="n">
        <f aca="false">IF(H2942&gt;$J$5,$J$2+$J$1,(IF(H2942&gt;739.99,H2942^3*2498.244218-H2942^2*5471052.355142+H2942*3994605728.77515-972400879260.135,H2942^3*1396.138889-H2942^2*3002770.071427+H2942*2152080038.43115-513963640099.415)))-$J$1</f>
        <v>87942447.7277832</v>
      </c>
      <c r="J2942" s="47" t="n">
        <f aca="false">I2942*100/$J$2</f>
        <v>99.9999999974793</v>
      </c>
      <c r="L2942" s="41" t="n">
        <f aca="false">[4]Plan1!$C2937</f>
        <v>-0.25</v>
      </c>
      <c r="M2942" s="41" t="n">
        <f aca="false">$O$5 + L2942</f>
        <v>838.53</v>
      </c>
      <c r="N2942" s="47" t="n">
        <f aca="false">IF(M2942&gt;$O$5,$O$2+$O$1,(M2942^3*3270.5936-M2942^2*8015778.389801+M2942*6549018422.82398-1783686174686.87))-$O$1</f>
        <v>37808667.3945313</v>
      </c>
      <c r="O2942" s="41" t="n">
        <f aca="false">N2942*100/$O$2</f>
        <v>96.729844675591</v>
      </c>
      <c r="R2942" s="47" t="n">
        <f aca="false">SUM(D2942,I2942,N2942)</f>
        <v>274730156.294434</v>
      </c>
      <c r="S2942" s="41" t="n">
        <f aca="false">R2942*100/$R$2</f>
        <v>99.5368976028042</v>
      </c>
      <c r="U2942" s="41" t="n">
        <f aca="false">[1]Plan1!$B2937</f>
        <v>85.39</v>
      </c>
    </row>
    <row r="2943" customFormat="false" ht="15" hidden="false" customHeight="false" outlineLevel="0" collapsed="false">
      <c r="A2943" s="46" t="n">
        <v>44941</v>
      </c>
      <c r="B2943" s="41" t="n">
        <f aca="false">[2]Plan1!$C2938</f>
        <v>0</v>
      </c>
      <c r="C2943" s="41" t="n">
        <f aca="false">$E$5 + B2943</f>
        <v>781</v>
      </c>
      <c r="D2943" s="47" t="n">
        <f aca="false">IF(C2943&gt;$E$5,$E$2+$E$1,(IF(C2943&gt;764.99,C2943^3*3486.59308-C2943^2*7860012.00812+C2943*5908819377.96283-1481278321001.59,IF(C2943&gt;752.99,C2943^3*3588.471445-C2943^2*8028757.56264+C2943*5988077680.84934-1488767378546.26,C2943^3*899.851852-C2943^2*1969009.674601+C2943*1435480406.01138-348666163343.76))))-$E$1</f>
        <v>148979041.172119</v>
      </c>
      <c r="E2943" s="47" t="n">
        <f aca="false">D2943*100/$E$2</f>
        <v>100</v>
      </c>
      <c r="G2943" s="41" t="n">
        <f aca="false">[3]Plan1!$C2938</f>
        <v>0</v>
      </c>
      <c r="H2943" s="41" t="n">
        <f aca="false">$J$5 + G2943</f>
        <v>760</v>
      </c>
      <c r="I2943" s="47" t="n">
        <f aca="false">IF(H2943&gt;$J$5,$J$2+$J$1,(IF(H2943&gt;739.99,H2943^3*2498.244218-H2943^2*5471052.355142+H2943*3994605728.77515-972400879260.135,H2943^3*1396.138889-H2943^2*3002770.071427+H2943*2152080038.43115-513963640099.415)))-$J$1</f>
        <v>87942447.7277832</v>
      </c>
      <c r="J2943" s="47" t="n">
        <f aca="false">I2943*100/$J$2</f>
        <v>99.9999999974793</v>
      </c>
      <c r="L2943" s="41" t="n">
        <f aca="false">[4]Plan1!$C2938</f>
        <v>-0.16</v>
      </c>
      <c r="M2943" s="41" t="n">
        <f aca="false">$O$5 + L2943</f>
        <v>838.62</v>
      </c>
      <c r="N2943" s="47" t="n">
        <f aca="false">IF(M2943&gt;$O$5,$O$2+$O$1,(M2943^3*3270.5936-M2943^2*8015778.389801+M2943*6549018422.82398-1783686174686.87))-$O$1</f>
        <v>38265755.4609375</v>
      </c>
      <c r="O2943" s="41" t="n">
        <f aca="false">N2943*100/$O$2</f>
        <v>97.8992605982727</v>
      </c>
      <c r="R2943" s="47" t="n">
        <f aca="false">SUM(D2943,I2943,N2943)</f>
        <v>275187244.36084</v>
      </c>
      <c r="S2943" s="41" t="n">
        <f aca="false">R2943*100/$R$2</f>
        <v>99.7025042062983</v>
      </c>
      <c r="U2943" s="41" t="n">
        <f aca="false">[1]Plan1!$B2938</f>
        <v>63.06</v>
      </c>
    </row>
    <row r="2944" customFormat="false" ht="15" hidden="false" customHeight="false" outlineLevel="0" collapsed="false">
      <c r="A2944" s="46" t="n">
        <v>44942</v>
      </c>
      <c r="B2944" s="41" t="n">
        <f aca="false">[2]Plan1!$C2939</f>
        <v>0</v>
      </c>
      <c r="C2944" s="41" t="n">
        <f aca="false">$E$5 + B2944</f>
        <v>781</v>
      </c>
      <c r="D2944" s="47" t="n">
        <f aca="false">IF(C2944&gt;$E$5,$E$2+$E$1,(IF(C2944&gt;764.99,C2944^3*3486.59308-C2944^2*7860012.00812+C2944*5908819377.96283-1481278321001.59,IF(C2944&gt;752.99,C2944^3*3588.471445-C2944^2*8028757.56264+C2944*5988077680.84934-1488767378546.26,C2944^3*899.851852-C2944^2*1969009.674601+C2944*1435480406.01138-348666163343.76))))-$E$1</f>
        <v>148979041.172119</v>
      </c>
      <c r="E2944" s="47" t="n">
        <f aca="false">D2944*100/$E$2</f>
        <v>100</v>
      </c>
      <c r="G2944" s="41" t="n">
        <f aca="false">[3]Plan1!$C2939</f>
        <v>0</v>
      </c>
      <c r="H2944" s="41" t="n">
        <f aca="false">$J$5 + G2944</f>
        <v>760</v>
      </c>
      <c r="I2944" s="47" t="n">
        <f aca="false">IF(H2944&gt;$J$5,$J$2+$J$1,(IF(H2944&gt;739.99,H2944^3*2498.244218-H2944^2*5471052.355142+H2944*3994605728.77515-972400879260.135,H2944^3*1396.138889-H2944^2*3002770.071427+H2944*2152080038.43115-513963640099.415)))-$J$1</f>
        <v>87942447.7277832</v>
      </c>
      <c r="J2944" s="47" t="n">
        <f aca="false">I2944*100/$J$2</f>
        <v>99.9999999974793</v>
      </c>
      <c r="L2944" s="41" t="n">
        <f aca="false">[4]Plan1!$C2939</f>
        <v>-0.12</v>
      </c>
      <c r="M2944" s="41" t="n">
        <f aca="false">$O$5 + L2944</f>
        <v>838.66</v>
      </c>
      <c r="N2944" s="47" t="n">
        <f aca="false">IF(M2944&gt;$O$5,$O$2+$O$1,(M2944^3*3270.5936-M2944^2*8015778.389801+M2944*6549018422.82398-1783686174686.87))-$O$1</f>
        <v>38470010.2631836</v>
      </c>
      <c r="O2944" s="41" t="n">
        <f aca="false">N2944*100/$O$2</f>
        <v>98.4218268947608</v>
      </c>
      <c r="R2944" s="47" t="n">
        <f aca="false">SUM(D2944,I2944,N2944)</f>
        <v>275391499.163086</v>
      </c>
      <c r="S2944" s="41" t="n">
        <f aca="false">R2944*100/$R$2</f>
        <v>99.7765073285266</v>
      </c>
      <c r="U2944" s="41" t="n">
        <f aca="false">[1]Plan1!$B2939</f>
        <v>54.81</v>
      </c>
    </row>
    <row r="2945" customFormat="false" ht="15" hidden="false" customHeight="false" outlineLevel="0" collapsed="false">
      <c r="A2945" s="46" t="n">
        <v>44943</v>
      </c>
      <c r="B2945" s="41" t="n">
        <f aca="false">[2]Plan1!$C2940</f>
        <v>0</v>
      </c>
      <c r="C2945" s="41" t="n">
        <f aca="false">$E$5 + B2945</f>
        <v>781</v>
      </c>
      <c r="D2945" s="47" t="n">
        <f aca="false">IF(C2945&gt;$E$5,$E$2+$E$1,(IF(C2945&gt;764.99,C2945^3*3486.59308-C2945^2*7860012.00812+C2945*5908819377.96283-1481278321001.59,IF(C2945&gt;752.99,C2945^3*3588.471445-C2945^2*8028757.56264+C2945*5988077680.84934-1488767378546.26,C2945^3*899.851852-C2945^2*1969009.674601+C2945*1435480406.01138-348666163343.76))))-$E$1</f>
        <v>148979041.172119</v>
      </c>
      <c r="E2945" s="47" t="n">
        <f aca="false">D2945*100/$E$2</f>
        <v>100</v>
      </c>
      <c r="G2945" s="41" t="n">
        <f aca="false">[3]Plan1!$C2940</f>
        <v>0</v>
      </c>
      <c r="H2945" s="41" t="n">
        <f aca="false">$J$5 + G2945</f>
        <v>760</v>
      </c>
      <c r="I2945" s="47" t="n">
        <f aca="false">IF(H2945&gt;$J$5,$J$2+$J$1,(IF(H2945&gt;739.99,H2945^3*2498.244218-H2945^2*5471052.355142+H2945*3994605728.77515-972400879260.135,H2945^3*1396.138889-H2945^2*3002770.071427+H2945*2152080038.43115-513963640099.415)))-$J$1</f>
        <v>87942447.7277832</v>
      </c>
      <c r="J2945" s="47" t="n">
        <f aca="false">I2945*100/$J$2</f>
        <v>99.9999999974793</v>
      </c>
      <c r="L2945" s="41" t="n">
        <f aca="false">[4]Plan1!$C2940</f>
        <v>-0.14</v>
      </c>
      <c r="M2945" s="41" t="n">
        <f aca="false">$O$5 + L2945</f>
        <v>838.64</v>
      </c>
      <c r="N2945" s="47" t="n">
        <f aca="false">IF(M2945&gt;$O$5,$O$2+$O$1,(M2945^3*3270.5936-M2945^2*8015778.389801+M2945*6549018422.82398-1783686174686.87))-$O$1</f>
        <v>38367797.7519531</v>
      </c>
      <c r="O2945" s="41" t="n">
        <f aca="false">N2945*100/$O$2</f>
        <v>98.1603260004802</v>
      </c>
      <c r="R2945" s="47" t="n">
        <f aca="false">SUM(D2945,I2945,N2945)</f>
        <v>275289286.651855</v>
      </c>
      <c r="S2945" s="41" t="n">
        <f aca="false">R2945*100/$R$2</f>
        <v>99.7394749313508</v>
      </c>
      <c r="U2945" s="41" t="n">
        <f aca="false">[1]Plan1!$B2940</f>
        <v>51.09</v>
      </c>
    </row>
    <row r="2946" customFormat="false" ht="15" hidden="false" customHeight="false" outlineLevel="0" collapsed="false">
      <c r="A2946" s="46" t="n">
        <v>44944</v>
      </c>
      <c r="B2946" s="41" t="n">
        <f aca="false">[2]Plan1!$C2941</f>
        <v>0</v>
      </c>
      <c r="C2946" s="41" t="n">
        <f aca="false">$E$5 + B2946</f>
        <v>781</v>
      </c>
      <c r="D2946" s="47" t="n">
        <f aca="false">IF(C2946&gt;$E$5,$E$2+$E$1,(IF(C2946&gt;764.99,C2946^3*3486.59308-C2946^2*7860012.00812+C2946*5908819377.96283-1481278321001.59,IF(C2946&gt;752.99,C2946^3*3588.471445-C2946^2*8028757.56264+C2946*5988077680.84934-1488767378546.26,C2946^3*899.851852-C2946^2*1969009.674601+C2946*1435480406.01138-348666163343.76))))-$E$1</f>
        <v>148979041.172119</v>
      </c>
      <c r="E2946" s="47" t="n">
        <f aca="false">D2946*100/$E$2</f>
        <v>100</v>
      </c>
      <c r="G2946" s="41" t="n">
        <f aca="false">[3]Plan1!$C2941</f>
        <v>0</v>
      </c>
      <c r="H2946" s="41" t="n">
        <f aca="false">$J$5 + G2946</f>
        <v>760</v>
      </c>
      <c r="I2946" s="47" t="n">
        <f aca="false">IF(H2946&gt;$J$5,$J$2+$J$1,(IF(H2946&gt;739.99,H2946^3*2498.244218-H2946^2*5471052.355142+H2946*3994605728.77515-972400879260.135,H2946^3*1396.138889-H2946^2*3002770.071427+H2946*2152080038.43115-513963640099.415)))-$J$1</f>
        <v>87942447.7277832</v>
      </c>
      <c r="J2946" s="47" t="n">
        <f aca="false">I2946*100/$J$2</f>
        <v>99.9999999974793</v>
      </c>
      <c r="L2946" s="41" t="n">
        <f aca="false">[4]Plan1!$C2941</f>
        <v>-0.16</v>
      </c>
      <c r="M2946" s="41" t="n">
        <f aca="false">$O$5 + L2946</f>
        <v>838.62</v>
      </c>
      <c r="N2946" s="47" t="n">
        <f aca="false">IF(M2946&gt;$O$5,$O$2+$O$1,(M2946^3*3270.5936-M2946^2*8015778.389801+M2946*6549018422.82398-1783686174686.87))-$O$1</f>
        <v>38265755.4609375</v>
      </c>
      <c r="O2946" s="41" t="n">
        <f aca="false">N2946*100/$O$2</f>
        <v>97.8992605982727</v>
      </c>
      <c r="R2946" s="47" t="n">
        <f aca="false">SUM(D2946,I2946,N2946)</f>
        <v>275187244.36084</v>
      </c>
      <c r="S2946" s="41" t="n">
        <f aca="false">R2946*100/$R$2</f>
        <v>99.7025042062983</v>
      </c>
      <c r="U2946" s="41" t="n">
        <f aca="false">[1]Plan1!$B2941</f>
        <v>45.31</v>
      </c>
    </row>
    <row r="2947" customFormat="false" ht="15" hidden="false" customHeight="false" outlineLevel="0" collapsed="false">
      <c r="A2947" s="46" t="n">
        <v>44945</v>
      </c>
      <c r="B2947" s="41" t="n">
        <f aca="false">[2]Plan1!$C2942</f>
        <v>0</v>
      </c>
      <c r="C2947" s="41" t="n">
        <f aca="false">$E$5 + B2947</f>
        <v>781</v>
      </c>
      <c r="D2947" s="47" t="n">
        <f aca="false">IF(C2947&gt;$E$5,$E$2+$E$1,(IF(C2947&gt;764.99,C2947^3*3486.59308-C2947^2*7860012.00812+C2947*5908819377.96283-1481278321001.59,IF(C2947&gt;752.99,C2947^3*3588.471445-C2947^2*8028757.56264+C2947*5988077680.84934-1488767378546.26,C2947^3*899.851852-C2947^2*1969009.674601+C2947*1435480406.01138-348666163343.76))))-$E$1</f>
        <v>148979041.172119</v>
      </c>
      <c r="E2947" s="47" t="n">
        <f aca="false">D2947*100/$E$2</f>
        <v>100</v>
      </c>
      <c r="G2947" s="41" t="n">
        <f aca="false">[3]Plan1!$C2942</f>
        <v>0</v>
      </c>
      <c r="H2947" s="41" t="n">
        <f aca="false">$J$5 + G2947</f>
        <v>760</v>
      </c>
      <c r="I2947" s="47" t="n">
        <f aca="false">IF(H2947&gt;$J$5,$J$2+$J$1,(IF(H2947&gt;739.99,H2947^3*2498.244218-H2947^2*5471052.355142+H2947*3994605728.77515-972400879260.135,H2947^3*1396.138889-H2947^2*3002770.071427+H2947*2152080038.43115-513963640099.415)))-$J$1</f>
        <v>87942447.7277832</v>
      </c>
      <c r="J2947" s="47" t="n">
        <f aca="false">I2947*100/$J$2</f>
        <v>99.9999999974793</v>
      </c>
      <c r="L2947" s="41" t="n">
        <f aca="false">[4]Plan1!$C2942</f>
        <v>-0.16</v>
      </c>
      <c r="M2947" s="41" t="n">
        <f aca="false">$O$5 + L2947</f>
        <v>838.62</v>
      </c>
      <c r="N2947" s="47" t="n">
        <f aca="false">IF(M2947&gt;$O$5,$O$2+$O$1,(M2947^3*3270.5936-M2947^2*8015778.389801+M2947*6549018422.82398-1783686174686.87))-$O$1</f>
        <v>38265755.4609375</v>
      </c>
      <c r="O2947" s="41" t="n">
        <f aca="false">N2947*100/$O$2</f>
        <v>97.8992605982727</v>
      </c>
      <c r="R2947" s="47" t="n">
        <f aca="false">SUM(D2947,I2947,N2947)</f>
        <v>275187244.36084</v>
      </c>
      <c r="S2947" s="41" t="n">
        <f aca="false">R2947*100/$R$2</f>
        <v>99.7025042062983</v>
      </c>
      <c r="U2947" s="41" t="n">
        <f aca="false">[1]Plan1!$B2942</f>
        <v>70.23</v>
      </c>
    </row>
    <row r="2948" customFormat="false" ht="15" hidden="false" customHeight="false" outlineLevel="0" collapsed="false">
      <c r="A2948" s="46" t="n">
        <v>44946</v>
      </c>
      <c r="B2948" s="41" t="n">
        <f aca="false">[2]Plan1!$C2943</f>
        <v>0</v>
      </c>
      <c r="C2948" s="41" t="n">
        <f aca="false">$E$5 + B2948</f>
        <v>781</v>
      </c>
      <c r="D2948" s="47" t="n">
        <f aca="false">IF(C2948&gt;$E$5,$E$2+$E$1,(IF(C2948&gt;764.99,C2948^3*3486.59308-C2948^2*7860012.00812+C2948*5908819377.96283-1481278321001.59,IF(C2948&gt;752.99,C2948^3*3588.471445-C2948^2*8028757.56264+C2948*5988077680.84934-1488767378546.26,C2948^3*899.851852-C2948^2*1969009.674601+C2948*1435480406.01138-348666163343.76))))-$E$1</f>
        <v>148979041.172119</v>
      </c>
      <c r="E2948" s="47" t="n">
        <f aca="false">D2948*100/$E$2</f>
        <v>100</v>
      </c>
      <c r="G2948" s="41" t="n">
        <f aca="false">[3]Plan1!$C2943</f>
        <v>0</v>
      </c>
      <c r="H2948" s="41" t="n">
        <f aca="false">$J$5 + G2948</f>
        <v>760</v>
      </c>
      <c r="I2948" s="47" t="n">
        <f aca="false">IF(H2948&gt;$J$5,$J$2+$J$1,(IF(H2948&gt;739.99,H2948^3*2498.244218-H2948^2*5471052.355142+H2948*3994605728.77515-972400879260.135,H2948^3*1396.138889-H2948^2*3002770.071427+H2948*2152080038.43115-513963640099.415)))-$J$1</f>
        <v>87942447.7277832</v>
      </c>
      <c r="J2948" s="47" t="n">
        <f aca="false">I2948*100/$J$2</f>
        <v>99.9999999974793</v>
      </c>
      <c r="L2948" s="41" t="n">
        <f aca="false">[4]Plan1!$C2943</f>
        <v>-0.18</v>
      </c>
      <c r="M2948" s="41" t="n">
        <f aca="false">$O$5 + L2948</f>
        <v>838.6</v>
      </c>
      <c r="N2948" s="47" t="n">
        <f aca="false">IF(M2948&gt;$O$5,$O$2+$O$1,(M2948^3*3270.5936-M2948^2*8015778.389801+M2948*6549018422.82398-1783686174686.87))-$O$1</f>
        <v>38163883.2299805</v>
      </c>
      <c r="O2948" s="41" t="n">
        <f aca="false">N2948*100/$O$2</f>
        <v>97.6386302783939</v>
      </c>
      <c r="R2948" s="47" t="n">
        <f aca="false">SUM(D2948,I2948,N2948)</f>
        <v>275085372.129883</v>
      </c>
      <c r="S2948" s="41" t="n">
        <f aca="false">R2948*100/$R$2</f>
        <v>99.6655950953434</v>
      </c>
      <c r="U2948" s="41" t="n">
        <f aca="false">[1]Plan1!$B2943</f>
        <v>61.78</v>
      </c>
    </row>
    <row r="2949" customFormat="false" ht="15" hidden="false" customHeight="false" outlineLevel="0" collapsed="false">
      <c r="A2949" s="46" t="n">
        <v>44947</v>
      </c>
      <c r="B2949" s="41" t="n">
        <f aca="false">[2]Plan1!$C2944</f>
        <v>0</v>
      </c>
      <c r="C2949" s="41" t="n">
        <f aca="false">$E$5 + B2949</f>
        <v>781</v>
      </c>
      <c r="D2949" s="47" t="n">
        <f aca="false">IF(C2949&gt;$E$5,$E$2+$E$1,(IF(C2949&gt;764.99,C2949^3*3486.59308-C2949^2*7860012.00812+C2949*5908819377.96283-1481278321001.59,IF(C2949&gt;752.99,C2949^3*3588.471445-C2949^2*8028757.56264+C2949*5988077680.84934-1488767378546.26,C2949^3*899.851852-C2949^2*1969009.674601+C2949*1435480406.01138-348666163343.76))))-$E$1</f>
        <v>148979041.172119</v>
      </c>
      <c r="E2949" s="47" t="n">
        <f aca="false">D2949*100/$E$2</f>
        <v>100</v>
      </c>
      <c r="G2949" s="41" t="n">
        <f aca="false">[3]Plan1!$C2944</f>
        <v>0</v>
      </c>
      <c r="H2949" s="41" t="n">
        <f aca="false">$J$5 + G2949</f>
        <v>760</v>
      </c>
      <c r="I2949" s="47" t="n">
        <f aca="false">IF(H2949&gt;$J$5,$J$2+$J$1,(IF(H2949&gt;739.99,H2949^3*2498.244218-H2949^2*5471052.355142+H2949*3994605728.77515-972400879260.135,H2949^3*1396.138889-H2949^2*3002770.071427+H2949*2152080038.43115-513963640099.415)))-$J$1</f>
        <v>87942447.7277832</v>
      </c>
      <c r="J2949" s="47" t="n">
        <f aca="false">I2949*100/$J$2</f>
        <v>99.9999999974793</v>
      </c>
      <c r="L2949" s="41" t="n">
        <f aca="false">[4]Plan1!$C2944</f>
        <v>-0.12</v>
      </c>
      <c r="M2949" s="41" t="n">
        <f aca="false">$O$5 + L2949</f>
        <v>838.66</v>
      </c>
      <c r="N2949" s="47" t="n">
        <f aca="false">IF(M2949&gt;$O$5,$O$2+$O$1,(M2949^3*3270.5936-M2949^2*8015778.389801+M2949*6549018422.82398-1783686174686.87))-$O$1</f>
        <v>38470010.2631836</v>
      </c>
      <c r="O2949" s="41" t="n">
        <f aca="false">N2949*100/$O$2</f>
        <v>98.4218268947608</v>
      </c>
      <c r="R2949" s="47" t="n">
        <f aca="false">SUM(D2949,I2949,N2949)</f>
        <v>275391499.163086</v>
      </c>
      <c r="S2949" s="41" t="n">
        <f aca="false">R2949*100/$R$2</f>
        <v>99.7765073285266</v>
      </c>
      <c r="U2949" s="41" t="n">
        <f aca="false">[1]Plan1!$B2944</f>
        <v>62.1</v>
      </c>
    </row>
    <row r="2950" customFormat="false" ht="15" hidden="false" customHeight="false" outlineLevel="0" collapsed="false">
      <c r="A2950" s="46" t="n">
        <v>44948</v>
      </c>
      <c r="B2950" s="41" t="n">
        <f aca="false">[2]Plan1!$C2945</f>
        <v>0</v>
      </c>
      <c r="C2950" s="41" t="n">
        <f aca="false">$E$5 + B2950</f>
        <v>781</v>
      </c>
      <c r="D2950" s="47" t="n">
        <f aca="false">IF(C2950&gt;$E$5,$E$2+$E$1,(IF(C2950&gt;764.99,C2950^3*3486.59308-C2950^2*7860012.00812+C2950*5908819377.96283-1481278321001.59,IF(C2950&gt;752.99,C2950^3*3588.471445-C2950^2*8028757.56264+C2950*5988077680.84934-1488767378546.26,C2950^3*899.851852-C2950^2*1969009.674601+C2950*1435480406.01138-348666163343.76))))-$E$1</f>
        <v>148979041.172119</v>
      </c>
      <c r="E2950" s="47" t="n">
        <f aca="false">D2950*100/$E$2</f>
        <v>100</v>
      </c>
      <c r="G2950" s="41" t="n">
        <f aca="false">[3]Plan1!$C2945</f>
        <v>0</v>
      </c>
      <c r="H2950" s="41" t="n">
        <f aca="false">$J$5 + G2950</f>
        <v>760</v>
      </c>
      <c r="I2950" s="47" t="n">
        <f aca="false">IF(H2950&gt;$J$5,$J$2+$J$1,(IF(H2950&gt;739.99,H2950^3*2498.244218-H2950^2*5471052.355142+H2950*3994605728.77515-972400879260.135,H2950^3*1396.138889-H2950^2*3002770.071427+H2950*2152080038.43115-513963640099.415)))-$J$1</f>
        <v>87942447.7277832</v>
      </c>
      <c r="J2950" s="47" t="n">
        <f aca="false">I2950*100/$J$2</f>
        <v>99.9999999974793</v>
      </c>
      <c r="L2950" s="41" t="n">
        <f aca="false">[4]Plan1!$C2945</f>
        <v>-0.08</v>
      </c>
      <c r="M2950" s="41" t="n">
        <f aca="false">$O$5 + L2950</f>
        <v>838.7</v>
      </c>
      <c r="N2950" s="47" t="n">
        <f aca="false">IF(M2950&gt;$O$5,$O$2+$O$1,(M2950^3*3270.5936-M2950^2*8015778.389801+M2950*6549018422.82398-1783686174686.87))-$O$1</f>
        <v>38674946.5693359</v>
      </c>
      <c r="O2950" s="41" t="n">
        <f aca="false">N2950*100/$O$2</f>
        <v>98.9461367535466</v>
      </c>
      <c r="R2950" s="47" t="n">
        <f aca="false">SUM(D2950,I2950,N2950)</f>
        <v>275596435.469238</v>
      </c>
      <c r="S2950" s="41" t="n">
        <f aca="false">R2950*100/$R$2</f>
        <v>99.8507573649832</v>
      </c>
      <c r="U2950" s="41" t="n">
        <f aca="false">[1]Plan1!$B2945</f>
        <v>74.88</v>
      </c>
    </row>
    <row r="2951" customFormat="false" ht="15" hidden="false" customHeight="false" outlineLevel="0" collapsed="false">
      <c r="A2951" s="46" t="n">
        <v>44949</v>
      </c>
      <c r="B2951" s="41" t="n">
        <f aca="false">[2]Plan1!$C2946</f>
        <v>0</v>
      </c>
      <c r="C2951" s="41" t="n">
        <f aca="false">$E$5 + B2951</f>
        <v>781</v>
      </c>
      <c r="D2951" s="47" t="n">
        <f aca="false">IF(C2951&gt;$E$5,$E$2+$E$1,(IF(C2951&gt;764.99,C2951^3*3486.59308-C2951^2*7860012.00812+C2951*5908819377.96283-1481278321001.59,IF(C2951&gt;752.99,C2951^3*3588.471445-C2951^2*8028757.56264+C2951*5988077680.84934-1488767378546.26,C2951^3*899.851852-C2951^2*1969009.674601+C2951*1435480406.01138-348666163343.76))))-$E$1</f>
        <v>148979041.172119</v>
      </c>
      <c r="E2951" s="47" t="n">
        <f aca="false">D2951*100/$E$2</f>
        <v>100</v>
      </c>
      <c r="G2951" s="41" t="n">
        <f aca="false">[3]Plan1!$C2946</f>
        <v>0</v>
      </c>
      <c r="H2951" s="41" t="n">
        <f aca="false">$J$5 + G2951</f>
        <v>760</v>
      </c>
      <c r="I2951" s="47" t="n">
        <f aca="false">IF(H2951&gt;$J$5,$J$2+$J$1,(IF(H2951&gt;739.99,H2951^3*2498.244218-H2951^2*5471052.355142+H2951*3994605728.77515-972400879260.135,H2951^3*1396.138889-H2951^2*3002770.071427+H2951*2152080038.43115-513963640099.415)))-$J$1</f>
        <v>87942447.7277832</v>
      </c>
      <c r="J2951" s="47" t="n">
        <f aca="false">I2951*100/$J$2</f>
        <v>99.9999999974793</v>
      </c>
      <c r="L2951" s="41" t="n">
        <f aca="false">[4]Plan1!$C2946</f>
        <v>0</v>
      </c>
      <c r="M2951" s="41" t="n">
        <f aca="false">$O$5 + L2951</f>
        <v>838.78</v>
      </c>
      <c r="N2951" s="47" t="n">
        <f aca="false">IF(M2951&gt;$O$5,$O$2+$O$1,(M2951^3*3270.5936-M2951^2*8015778.389801+M2951*6549018422.82398-1783686174686.87))-$O$1</f>
        <v>39086868.7128906</v>
      </c>
      <c r="O2951" s="41" t="n">
        <f aca="false">N2951*100/$O$2</f>
        <v>100</v>
      </c>
      <c r="R2951" s="47" t="n">
        <f aca="false">SUM(D2951,I2951,N2951)</f>
        <v>276008357.612793</v>
      </c>
      <c r="S2951" s="41" t="n">
        <f aca="false">R2951*100/$R$2</f>
        <v>99.9999999991969</v>
      </c>
      <c r="U2951" s="41" t="n">
        <f aca="false">[1]Plan1!$B2946</f>
        <v>67.93</v>
      </c>
    </row>
    <row r="2952" customFormat="false" ht="15" hidden="false" customHeight="false" outlineLevel="0" collapsed="false">
      <c r="A2952" s="46" t="n">
        <v>44950</v>
      </c>
      <c r="B2952" s="41" t="n">
        <f aca="false">[2]Plan1!$C2947</f>
        <v>0</v>
      </c>
      <c r="C2952" s="41" t="n">
        <f aca="false">$E$5 + B2952</f>
        <v>781</v>
      </c>
      <c r="D2952" s="47" t="n">
        <f aca="false">IF(C2952&gt;$E$5,$E$2+$E$1,(IF(C2952&gt;764.99,C2952^3*3486.59308-C2952^2*7860012.00812+C2952*5908819377.96283-1481278321001.59,IF(C2952&gt;752.99,C2952^3*3588.471445-C2952^2*8028757.56264+C2952*5988077680.84934-1488767378546.26,C2952^3*899.851852-C2952^2*1969009.674601+C2952*1435480406.01138-348666163343.76))))-$E$1</f>
        <v>148979041.172119</v>
      </c>
      <c r="E2952" s="47" t="n">
        <f aca="false">D2952*100/$E$2</f>
        <v>100</v>
      </c>
      <c r="G2952" s="41" t="n">
        <f aca="false">[3]Plan1!$C2947</f>
        <v>0</v>
      </c>
      <c r="H2952" s="41" t="n">
        <f aca="false">$J$5 + G2952</f>
        <v>760</v>
      </c>
      <c r="I2952" s="47" t="n">
        <f aca="false">IF(H2952&gt;$J$5,$J$2+$J$1,(IF(H2952&gt;739.99,H2952^3*2498.244218-H2952^2*5471052.355142+H2952*3994605728.77515-972400879260.135,H2952^3*1396.138889-H2952^2*3002770.071427+H2952*2152080038.43115-513963640099.415)))-$J$1</f>
        <v>87942447.7277832</v>
      </c>
      <c r="J2952" s="47" t="n">
        <f aca="false">I2952*100/$J$2</f>
        <v>99.9999999974793</v>
      </c>
      <c r="L2952" s="41" t="n">
        <f aca="false">[4]Plan1!$C2947</f>
        <v>0</v>
      </c>
      <c r="M2952" s="41" t="n">
        <f aca="false">$O$5 + L2952</f>
        <v>838.78</v>
      </c>
      <c r="N2952" s="47" t="n">
        <f aca="false">IF(M2952&gt;$O$5,$O$2+$O$1,(M2952^3*3270.5936-M2952^2*8015778.389801+M2952*6549018422.82398-1783686174686.87))-$O$1</f>
        <v>39086868.7128906</v>
      </c>
      <c r="O2952" s="41" t="n">
        <f aca="false">N2952*100/$O$2</f>
        <v>100</v>
      </c>
      <c r="R2952" s="47" t="n">
        <f aca="false">SUM(D2952,I2952,N2952)</f>
        <v>276008357.612793</v>
      </c>
      <c r="S2952" s="41" t="n">
        <f aca="false">R2952*100/$R$2</f>
        <v>99.9999999991969</v>
      </c>
      <c r="U2952" s="41" t="n">
        <f aca="false">[1]Plan1!$B2947</f>
        <v>66.63</v>
      </c>
    </row>
    <row r="2953" customFormat="false" ht="15" hidden="false" customHeight="false" outlineLevel="0" collapsed="false">
      <c r="A2953" s="46" t="n">
        <v>44951</v>
      </c>
      <c r="B2953" s="41" t="n">
        <f aca="false">[2]Plan1!$C2948</f>
        <v>0</v>
      </c>
      <c r="C2953" s="41" t="n">
        <f aca="false">$E$5 + B2953</f>
        <v>781</v>
      </c>
      <c r="D2953" s="47" t="n">
        <f aca="false">IF(C2953&gt;$E$5,$E$2+$E$1,(IF(C2953&gt;764.99,C2953^3*3486.59308-C2953^2*7860012.00812+C2953*5908819377.96283-1481278321001.59,IF(C2953&gt;752.99,C2953^3*3588.471445-C2953^2*8028757.56264+C2953*5988077680.84934-1488767378546.26,C2953^3*899.851852-C2953^2*1969009.674601+C2953*1435480406.01138-348666163343.76))))-$E$1</f>
        <v>148979041.172119</v>
      </c>
      <c r="E2953" s="47" t="n">
        <f aca="false">D2953*100/$E$2</f>
        <v>100</v>
      </c>
      <c r="G2953" s="41" t="n">
        <f aca="false">[3]Plan1!$C2948</f>
        <v>0</v>
      </c>
      <c r="H2953" s="41" t="n">
        <f aca="false">$J$5 + G2953</f>
        <v>760</v>
      </c>
      <c r="I2953" s="47" t="n">
        <f aca="false">IF(H2953&gt;$J$5,$J$2+$J$1,(IF(H2953&gt;739.99,H2953^3*2498.244218-H2953^2*5471052.355142+H2953*3994605728.77515-972400879260.135,H2953^3*1396.138889-H2953^2*3002770.071427+H2953*2152080038.43115-513963640099.415)))-$J$1</f>
        <v>87942447.7277832</v>
      </c>
      <c r="J2953" s="47" t="n">
        <f aca="false">I2953*100/$J$2</f>
        <v>99.9999999974793</v>
      </c>
      <c r="L2953" s="41" t="n">
        <f aca="false">[4]Plan1!$C2948</f>
        <v>0</v>
      </c>
      <c r="M2953" s="41" t="n">
        <f aca="false">$O$5 + L2953</f>
        <v>838.78</v>
      </c>
      <c r="N2953" s="47" t="n">
        <f aca="false">IF(M2953&gt;$O$5,$O$2+$O$1,(M2953^3*3270.5936-M2953^2*8015778.389801+M2953*6549018422.82398-1783686174686.87))-$O$1</f>
        <v>39086868.7128906</v>
      </c>
      <c r="O2953" s="41" t="n">
        <f aca="false">N2953*100/$O$2</f>
        <v>100</v>
      </c>
      <c r="R2953" s="47" t="n">
        <f aca="false">SUM(D2953,I2953,N2953)</f>
        <v>276008357.612793</v>
      </c>
      <c r="S2953" s="41" t="n">
        <f aca="false">R2953*100/$R$2</f>
        <v>99.9999999991969</v>
      </c>
      <c r="U2953" s="41" t="n">
        <f aca="false">[1]Plan1!$B2948</f>
        <v>90.93</v>
      </c>
    </row>
    <row r="2954" customFormat="false" ht="15" hidden="false" customHeight="false" outlineLevel="0" collapsed="false">
      <c r="A2954" s="46" t="n">
        <v>44952</v>
      </c>
      <c r="B2954" s="41" t="n">
        <f aca="false">[2]Plan1!$C2949</f>
        <v>0</v>
      </c>
      <c r="C2954" s="41" t="n">
        <f aca="false">$E$5 + B2954</f>
        <v>781</v>
      </c>
      <c r="D2954" s="47" t="n">
        <f aca="false">IF(C2954&gt;$E$5,$E$2+$E$1,(IF(C2954&gt;764.99,C2954^3*3486.59308-C2954^2*7860012.00812+C2954*5908819377.96283-1481278321001.59,IF(C2954&gt;752.99,C2954^3*3588.471445-C2954^2*8028757.56264+C2954*5988077680.84934-1488767378546.26,C2954^3*899.851852-C2954^2*1969009.674601+C2954*1435480406.01138-348666163343.76))))-$E$1</f>
        <v>148979041.172119</v>
      </c>
      <c r="E2954" s="47" t="n">
        <f aca="false">D2954*100/$E$2</f>
        <v>100</v>
      </c>
      <c r="G2954" s="41" t="n">
        <f aca="false">[3]Plan1!$C2949</f>
        <v>0</v>
      </c>
      <c r="H2954" s="41" t="n">
        <f aca="false">$J$5 + G2954</f>
        <v>760</v>
      </c>
      <c r="I2954" s="47" t="n">
        <f aca="false">IF(H2954&gt;$J$5,$J$2+$J$1,(IF(H2954&gt;739.99,H2954^3*2498.244218-H2954^2*5471052.355142+H2954*3994605728.77515-972400879260.135,H2954^3*1396.138889-H2954^2*3002770.071427+H2954*2152080038.43115-513963640099.415)))-$J$1</f>
        <v>87942447.7277832</v>
      </c>
      <c r="J2954" s="47" t="n">
        <f aca="false">I2954*100/$J$2</f>
        <v>99.9999999974793</v>
      </c>
      <c r="L2954" s="41" t="n">
        <f aca="false">[4]Plan1!$C2949</f>
        <v>0</v>
      </c>
      <c r="M2954" s="41" t="n">
        <f aca="false">$O$5 + L2954</f>
        <v>838.78</v>
      </c>
      <c r="N2954" s="47" t="n">
        <f aca="false">IF(M2954&gt;$O$5,$O$2+$O$1,(M2954^3*3270.5936-M2954^2*8015778.389801+M2954*6549018422.82398-1783686174686.87))-$O$1</f>
        <v>39086868.7128906</v>
      </c>
      <c r="O2954" s="41" t="n">
        <f aca="false">N2954*100/$O$2</f>
        <v>100</v>
      </c>
      <c r="R2954" s="47" t="n">
        <f aca="false">SUM(D2954,I2954,N2954)</f>
        <v>276008357.612793</v>
      </c>
      <c r="S2954" s="41" t="n">
        <f aca="false">R2954*100/$R$2</f>
        <v>99.9999999991969</v>
      </c>
      <c r="U2954" s="41" t="n">
        <f aca="false">[1]Plan1!$B2949</f>
        <v>77.9</v>
      </c>
    </row>
    <row r="2955" customFormat="false" ht="15" hidden="false" customHeight="false" outlineLevel="0" collapsed="false">
      <c r="A2955" s="46" t="n">
        <v>44953</v>
      </c>
      <c r="B2955" s="41" t="n">
        <f aca="false">[2]Plan1!$C2950</f>
        <v>0</v>
      </c>
      <c r="C2955" s="41" t="n">
        <f aca="false">$E$5 + B2955</f>
        <v>781</v>
      </c>
      <c r="D2955" s="47" t="n">
        <f aca="false">IF(C2955&gt;$E$5,$E$2+$E$1,(IF(C2955&gt;764.99,C2955^3*3486.59308-C2955^2*7860012.00812+C2955*5908819377.96283-1481278321001.59,IF(C2955&gt;752.99,C2955^3*3588.471445-C2955^2*8028757.56264+C2955*5988077680.84934-1488767378546.26,C2955^3*899.851852-C2955^2*1969009.674601+C2955*1435480406.01138-348666163343.76))))-$E$1</f>
        <v>148979041.172119</v>
      </c>
      <c r="E2955" s="47" t="n">
        <f aca="false">D2955*100/$E$2</f>
        <v>100</v>
      </c>
      <c r="G2955" s="41" t="n">
        <f aca="false">[3]Plan1!$C2950</f>
        <v>0</v>
      </c>
      <c r="H2955" s="41" t="n">
        <f aca="false">$J$5 + G2955</f>
        <v>760</v>
      </c>
      <c r="I2955" s="47" t="n">
        <f aca="false">IF(H2955&gt;$J$5,$J$2+$J$1,(IF(H2955&gt;739.99,H2955^3*2498.244218-H2955^2*5471052.355142+H2955*3994605728.77515-972400879260.135,H2955^3*1396.138889-H2955^2*3002770.071427+H2955*2152080038.43115-513963640099.415)))-$J$1</f>
        <v>87942447.7277832</v>
      </c>
      <c r="J2955" s="47" t="n">
        <f aca="false">I2955*100/$J$2</f>
        <v>99.9999999974793</v>
      </c>
      <c r="L2955" s="41" t="n">
        <f aca="false">[4]Plan1!$C2950</f>
        <v>0</v>
      </c>
      <c r="M2955" s="41" t="n">
        <f aca="false">$O$5 + L2955</f>
        <v>838.78</v>
      </c>
      <c r="N2955" s="47" t="n">
        <f aca="false">IF(M2955&gt;$O$5,$O$2+$O$1,(M2955^3*3270.5936-M2955^2*8015778.389801+M2955*6549018422.82398-1783686174686.87))-$O$1</f>
        <v>39086868.7128906</v>
      </c>
      <c r="O2955" s="41" t="n">
        <f aca="false">N2955*100/$O$2</f>
        <v>100</v>
      </c>
      <c r="R2955" s="47" t="n">
        <f aca="false">SUM(D2955,I2955,N2955)</f>
        <v>276008357.612793</v>
      </c>
      <c r="S2955" s="41" t="n">
        <f aca="false">R2955*100/$R$2</f>
        <v>99.9999999991969</v>
      </c>
      <c r="U2955" s="41" t="n">
        <f aca="false">[1]Plan1!$B2950</f>
        <v>63.39</v>
      </c>
    </row>
    <row r="2956" customFormat="false" ht="15" hidden="false" customHeight="false" outlineLevel="0" collapsed="false">
      <c r="A2956" s="46" t="n">
        <v>44954</v>
      </c>
      <c r="B2956" s="41" t="n">
        <f aca="false">[2]Plan1!$C2951</f>
        <v>0</v>
      </c>
      <c r="C2956" s="41" t="n">
        <f aca="false">$E$5 + B2956</f>
        <v>781</v>
      </c>
      <c r="D2956" s="47" t="n">
        <f aca="false">IF(C2956&gt;$E$5,$E$2+$E$1,(IF(C2956&gt;764.99,C2956^3*3486.59308-C2956^2*7860012.00812+C2956*5908819377.96283-1481278321001.59,IF(C2956&gt;752.99,C2956^3*3588.471445-C2956^2*8028757.56264+C2956*5988077680.84934-1488767378546.26,C2956^3*899.851852-C2956^2*1969009.674601+C2956*1435480406.01138-348666163343.76))))-$E$1</f>
        <v>148979041.172119</v>
      </c>
      <c r="E2956" s="47" t="n">
        <f aca="false">D2956*100/$E$2</f>
        <v>100</v>
      </c>
      <c r="G2956" s="41" t="n">
        <f aca="false">[3]Plan1!$C2951</f>
        <v>0</v>
      </c>
      <c r="H2956" s="41" t="n">
        <f aca="false">$J$5 + G2956</f>
        <v>760</v>
      </c>
      <c r="I2956" s="47" t="n">
        <f aca="false">IF(H2956&gt;$J$5,$J$2+$J$1,(IF(H2956&gt;739.99,H2956^3*2498.244218-H2956^2*5471052.355142+H2956*3994605728.77515-972400879260.135,H2956^3*1396.138889-H2956^2*3002770.071427+H2956*2152080038.43115-513963640099.415)))-$J$1</f>
        <v>87942447.7277832</v>
      </c>
      <c r="J2956" s="47" t="n">
        <f aca="false">I2956*100/$J$2</f>
        <v>99.9999999974793</v>
      </c>
      <c r="L2956" s="41" t="n">
        <f aca="false">[4]Plan1!$C2951</f>
        <v>0</v>
      </c>
      <c r="M2956" s="41" t="n">
        <f aca="false">$O$5 + L2956</f>
        <v>838.78</v>
      </c>
      <c r="N2956" s="47" t="n">
        <f aca="false">IF(M2956&gt;$O$5,$O$2+$O$1,(M2956^3*3270.5936-M2956^2*8015778.389801+M2956*6549018422.82398-1783686174686.87))-$O$1</f>
        <v>39086868.7128906</v>
      </c>
      <c r="O2956" s="41" t="n">
        <f aca="false">N2956*100/$O$2</f>
        <v>100</v>
      </c>
      <c r="R2956" s="47" t="n">
        <f aca="false">SUM(D2956,I2956,N2956)</f>
        <v>276008357.612793</v>
      </c>
      <c r="S2956" s="41" t="n">
        <f aca="false">R2956*100/$R$2</f>
        <v>99.9999999991969</v>
      </c>
      <c r="U2956" s="41" t="n">
        <f aca="false">[1]Plan1!$B2951</f>
        <v>60.18</v>
      </c>
    </row>
    <row r="2957" customFormat="false" ht="15" hidden="false" customHeight="false" outlineLevel="0" collapsed="false">
      <c r="A2957" s="46" t="n">
        <v>44955</v>
      </c>
      <c r="B2957" s="41" t="n">
        <f aca="false">[2]Plan1!$C2952</f>
        <v>0</v>
      </c>
      <c r="C2957" s="41" t="n">
        <f aca="false">$E$5 + B2957</f>
        <v>781</v>
      </c>
      <c r="D2957" s="47" t="n">
        <f aca="false">IF(C2957&gt;$E$5,$E$2+$E$1,(IF(C2957&gt;764.99,C2957^3*3486.59308-C2957^2*7860012.00812+C2957*5908819377.96283-1481278321001.59,IF(C2957&gt;752.99,C2957^3*3588.471445-C2957^2*8028757.56264+C2957*5988077680.84934-1488767378546.26,C2957^3*899.851852-C2957^2*1969009.674601+C2957*1435480406.01138-348666163343.76))))-$E$1</f>
        <v>148979041.172119</v>
      </c>
      <c r="E2957" s="47" t="n">
        <f aca="false">D2957*100/$E$2</f>
        <v>100</v>
      </c>
      <c r="G2957" s="41" t="n">
        <f aca="false">[3]Plan1!$C2952</f>
        <v>0</v>
      </c>
      <c r="H2957" s="41" t="n">
        <f aca="false">$J$5 + G2957</f>
        <v>760</v>
      </c>
      <c r="I2957" s="47" t="n">
        <f aca="false">IF(H2957&gt;$J$5,$J$2+$J$1,(IF(H2957&gt;739.99,H2957^3*2498.244218-H2957^2*5471052.355142+H2957*3994605728.77515-972400879260.135,H2957^3*1396.138889-H2957^2*3002770.071427+H2957*2152080038.43115-513963640099.415)))-$J$1</f>
        <v>87942447.7277832</v>
      </c>
      <c r="J2957" s="47" t="n">
        <f aca="false">I2957*100/$J$2</f>
        <v>99.9999999974793</v>
      </c>
      <c r="L2957" s="41" t="n">
        <f aca="false">[4]Plan1!$C2952</f>
        <v>0</v>
      </c>
      <c r="M2957" s="41" t="n">
        <f aca="false">$O$5 + L2957</f>
        <v>838.78</v>
      </c>
      <c r="N2957" s="47" t="n">
        <f aca="false">IF(M2957&gt;$O$5,$O$2+$O$1,(M2957^3*3270.5936-M2957^2*8015778.389801+M2957*6549018422.82398-1783686174686.87))-$O$1</f>
        <v>39086868.7128906</v>
      </c>
      <c r="O2957" s="41" t="n">
        <f aca="false">N2957*100/$O$2</f>
        <v>100</v>
      </c>
      <c r="R2957" s="47" t="n">
        <f aca="false">SUM(D2957,I2957,N2957)</f>
        <v>276008357.612793</v>
      </c>
      <c r="S2957" s="41" t="n">
        <f aca="false">R2957*100/$R$2</f>
        <v>99.9999999991969</v>
      </c>
      <c r="U2957" s="41" t="n">
        <f aca="false">[1]Plan1!$B2952</f>
        <v>55.44</v>
      </c>
    </row>
    <row r="2958" customFormat="false" ht="15" hidden="false" customHeight="false" outlineLevel="0" collapsed="false">
      <c r="A2958" s="46" t="n">
        <v>44956</v>
      </c>
      <c r="B2958" s="41" t="n">
        <f aca="false">[2]Plan1!$C2953</f>
        <v>0</v>
      </c>
      <c r="C2958" s="41" t="n">
        <f aca="false">$E$5 + B2958</f>
        <v>781</v>
      </c>
      <c r="D2958" s="47" t="n">
        <f aca="false">IF(C2958&gt;$E$5,$E$2+$E$1,(IF(C2958&gt;764.99,C2958^3*3486.59308-C2958^2*7860012.00812+C2958*5908819377.96283-1481278321001.59,IF(C2958&gt;752.99,C2958^3*3588.471445-C2958^2*8028757.56264+C2958*5988077680.84934-1488767378546.26,C2958^3*899.851852-C2958^2*1969009.674601+C2958*1435480406.01138-348666163343.76))))-$E$1</f>
        <v>148979041.172119</v>
      </c>
      <c r="E2958" s="47" t="n">
        <f aca="false">D2958*100/$E$2</f>
        <v>100</v>
      </c>
      <c r="G2958" s="41" t="n">
        <f aca="false">[3]Plan1!$C2953</f>
        <v>0</v>
      </c>
      <c r="H2958" s="41" t="n">
        <f aca="false">$J$5 + G2958</f>
        <v>760</v>
      </c>
      <c r="I2958" s="47" t="n">
        <f aca="false">IF(H2958&gt;$J$5,$J$2+$J$1,(IF(H2958&gt;739.99,H2958^3*2498.244218-H2958^2*5471052.355142+H2958*3994605728.77515-972400879260.135,H2958^3*1396.138889-H2958^2*3002770.071427+H2958*2152080038.43115-513963640099.415)))-$J$1</f>
        <v>87942447.7277832</v>
      </c>
      <c r="J2958" s="47" t="n">
        <f aca="false">I2958*100/$J$2</f>
        <v>99.9999999974793</v>
      </c>
      <c r="L2958" s="41" t="n">
        <f aca="false">[4]Plan1!$C2953</f>
        <v>0</v>
      </c>
      <c r="M2958" s="41" t="n">
        <f aca="false">$O$5 + L2958</f>
        <v>838.78</v>
      </c>
      <c r="N2958" s="47" t="n">
        <f aca="false">IF(M2958&gt;$O$5,$O$2+$O$1,(M2958^3*3270.5936-M2958^2*8015778.389801+M2958*6549018422.82398-1783686174686.87))-$O$1</f>
        <v>39086868.7128906</v>
      </c>
      <c r="O2958" s="41" t="n">
        <f aca="false">N2958*100/$O$2</f>
        <v>100</v>
      </c>
      <c r="R2958" s="47" t="n">
        <f aca="false">SUM(D2958,I2958,N2958)</f>
        <v>276008357.612793</v>
      </c>
      <c r="S2958" s="41" t="n">
        <f aca="false">R2958*100/$R$2</f>
        <v>99.9999999991969</v>
      </c>
      <c r="U2958" s="41" t="n">
        <f aca="false">[1]Plan1!$B2953</f>
        <v>61.46</v>
      </c>
    </row>
    <row r="2959" customFormat="false" ht="15" hidden="false" customHeight="false" outlineLevel="0" collapsed="false">
      <c r="A2959" s="46" t="n">
        <v>44957</v>
      </c>
      <c r="B2959" s="41" t="n">
        <f aca="false">[2]Plan1!$C2954</f>
        <v>0</v>
      </c>
      <c r="C2959" s="41" t="n">
        <f aca="false">$E$5 + B2959</f>
        <v>781</v>
      </c>
      <c r="D2959" s="47" t="n">
        <f aca="false">IF(C2959&gt;$E$5,$E$2+$E$1,(IF(C2959&gt;764.99,C2959^3*3486.59308-C2959^2*7860012.00812+C2959*5908819377.96283-1481278321001.59,IF(C2959&gt;752.99,C2959^3*3588.471445-C2959^2*8028757.56264+C2959*5988077680.84934-1488767378546.26,C2959^3*899.851852-C2959^2*1969009.674601+C2959*1435480406.01138-348666163343.76))))-$E$1</f>
        <v>148979041.172119</v>
      </c>
      <c r="E2959" s="47" t="n">
        <f aca="false">D2959*100/$E$2</f>
        <v>100</v>
      </c>
      <c r="G2959" s="41" t="n">
        <f aca="false">[3]Plan1!$C2954</f>
        <v>0</v>
      </c>
      <c r="H2959" s="41" t="n">
        <f aca="false">$J$5 + G2959</f>
        <v>760</v>
      </c>
      <c r="I2959" s="47" t="n">
        <f aca="false">IF(H2959&gt;$J$5,$J$2+$J$1,(IF(H2959&gt;739.99,H2959^3*2498.244218-H2959^2*5471052.355142+H2959*3994605728.77515-972400879260.135,H2959^3*1396.138889-H2959^2*3002770.071427+H2959*2152080038.43115-513963640099.415)))-$J$1</f>
        <v>87942447.7277832</v>
      </c>
      <c r="J2959" s="47" t="n">
        <f aca="false">I2959*100/$J$2</f>
        <v>99.9999999974793</v>
      </c>
      <c r="L2959" s="41" t="n">
        <f aca="false">[4]Plan1!$C2954</f>
        <v>0</v>
      </c>
      <c r="M2959" s="41" t="n">
        <f aca="false">$O$5 + L2959</f>
        <v>838.78</v>
      </c>
      <c r="N2959" s="47" t="n">
        <f aca="false">IF(M2959&gt;$O$5,$O$2+$O$1,(M2959^3*3270.5936-M2959^2*8015778.389801+M2959*6549018422.82398-1783686174686.87))-$O$1</f>
        <v>39086868.7128906</v>
      </c>
      <c r="O2959" s="41" t="n">
        <f aca="false">N2959*100/$O$2</f>
        <v>100</v>
      </c>
      <c r="R2959" s="47" t="n">
        <f aca="false">SUM(D2959,I2959,N2959)</f>
        <v>276008357.612793</v>
      </c>
      <c r="S2959" s="41" t="n">
        <f aca="false">R2959*100/$R$2</f>
        <v>99.9999999991969</v>
      </c>
      <c r="U2959" s="41" t="n">
        <f aca="false">[1]Plan1!$B2954</f>
        <v>61.78</v>
      </c>
    </row>
    <row r="2960" customFormat="false" ht="15" hidden="false" customHeight="false" outlineLevel="0" collapsed="false">
      <c r="A2960" s="46" t="n">
        <v>44958</v>
      </c>
      <c r="B2960" s="41" t="n">
        <f aca="false">[2]Plan1!$C2955</f>
        <v>0</v>
      </c>
      <c r="C2960" s="41" t="n">
        <f aca="false">$E$5 + B2960</f>
        <v>781</v>
      </c>
      <c r="D2960" s="47" t="n">
        <f aca="false">IF(C2960&gt;$E$5,$E$2+$E$1,(IF(C2960&gt;764.99,C2960^3*3486.59308-C2960^2*7860012.00812+C2960*5908819377.96283-1481278321001.59,IF(C2960&gt;752.99,C2960^3*3588.471445-C2960^2*8028757.56264+C2960*5988077680.84934-1488767378546.26,C2960^3*899.851852-C2960^2*1969009.674601+C2960*1435480406.01138-348666163343.76))))-$E$1</f>
        <v>148979041.172119</v>
      </c>
      <c r="E2960" s="47" t="n">
        <f aca="false">D2960*100/$E$2</f>
        <v>100</v>
      </c>
      <c r="G2960" s="41" t="n">
        <f aca="false">[3]Plan1!$C2955</f>
        <v>0</v>
      </c>
      <c r="H2960" s="41" t="n">
        <f aca="false">$J$5 + G2960</f>
        <v>760</v>
      </c>
      <c r="I2960" s="47" t="n">
        <f aca="false">IF(H2960&gt;$J$5,$J$2+$J$1,(IF(H2960&gt;739.99,H2960^3*2498.244218-H2960^2*5471052.355142+H2960*3994605728.77515-972400879260.135,H2960^3*1396.138889-H2960^2*3002770.071427+H2960*2152080038.43115-513963640099.415)))-$J$1</f>
        <v>87942447.7277832</v>
      </c>
      <c r="J2960" s="47" t="n">
        <f aca="false">I2960*100/$J$2</f>
        <v>99.9999999974793</v>
      </c>
      <c r="L2960" s="41" t="n">
        <f aca="false">[4]Plan1!$C2955</f>
        <v>0</v>
      </c>
      <c r="M2960" s="41" t="n">
        <f aca="false">$O$5 + L2960</f>
        <v>838.78</v>
      </c>
      <c r="N2960" s="47" t="n">
        <f aca="false">IF(M2960&gt;$O$5,$O$2+$O$1,(M2960^3*3270.5936-M2960^2*8015778.389801+M2960*6549018422.82398-1783686174686.87))-$O$1</f>
        <v>39086868.7128906</v>
      </c>
      <c r="O2960" s="41" t="n">
        <f aca="false">N2960*100/$O$2</f>
        <v>100</v>
      </c>
      <c r="R2960" s="47" t="n">
        <f aca="false">SUM(D2960,I2960,N2960)</f>
        <v>276008357.612793</v>
      </c>
      <c r="S2960" s="41" t="n">
        <f aca="false">R2960*100/$R$2</f>
        <v>99.9999999991969</v>
      </c>
      <c r="U2960" s="41" t="n">
        <f aca="false">[1]Plan1!$B2955</f>
        <v>48.94</v>
      </c>
    </row>
    <row r="2961" customFormat="false" ht="15" hidden="false" customHeight="false" outlineLevel="0" collapsed="false">
      <c r="A2961" s="46" t="n">
        <v>44959</v>
      </c>
      <c r="B2961" s="41" t="n">
        <f aca="false">[2]Plan1!$C2956</f>
        <v>0</v>
      </c>
      <c r="C2961" s="41" t="n">
        <f aca="false">$E$5 + B2961</f>
        <v>781</v>
      </c>
      <c r="D2961" s="47" t="n">
        <f aca="false">IF(C2961&gt;$E$5,$E$2+$E$1,(IF(C2961&gt;764.99,C2961^3*3486.59308-C2961^2*7860012.00812+C2961*5908819377.96283-1481278321001.59,IF(C2961&gt;752.99,C2961^3*3588.471445-C2961^2*8028757.56264+C2961*5988077680.84934-1488767378546.26,C2961^3*899.851852-C2961^2*1969009.674601+C2961*1435480406.01138-348666163343.76))))-$E$1</f>
        <v>148979041.172119</v>
      </c>
      <c r="E2961" s="47" t="n">
        <f aca="false">D2961*100/$E$2</f>
        <v>100</v>
      </c>
      <c r="G2961" s="41" t="n">
        <f aca="false">[3]Plan1!$C2956</f>
        <v>0</v>
      </c>
      <c r="H2961" s="41" t="n">
        <f aca="false">$J$5 + G2961</f>
        <v>760</v>
      </c>
      <c r="I2961" s="47" t="n">
        <f aca="false">IF(H2961&gt;$J$5,$J$2+$J$1,(IF(H2961&gt;739.99,H2961^3*2498.244218-H2961^2*5471052.355142+H2961*3994605728.77515-972400879260.135,H2961^3*1396.138889-H2961^2*3002770.071427+H2961*2152080038.43115-513963640099.415)))-$J$1</f>
        <v>87942447.7277832</v>
      </c>
      <c r="J2961" s="47" t="n">
        <f aca="false">I2961*100/$J$2</f>
        <v>99.9999999974793</v>
      </c>
      <c r="L2961" s="41" t="n">
        <f aca="false">[4]Plan1!$C2956</f>
        <v>-0.02</v>
      </c>
      <c r="M2961" s="41" t="n">
        <f aca="false">$O$5 + L2961</f>
        <v>838.76</v>
      </c>
      <c r="N2961" s="47" t="n">
        <f aca="false">IF(M2961&gt;$O$5,$O$2+$O$1,(M2961^3*3270.5936-M2961^2*8015778.389801+M2961*6549018422.82398-1783686174686.87))-$O$1</f>
        <v>38983631.5927734</v>
      </c>
      <c r="O2961" s="41" t="n">
        <f aca="false">N2961*100/$O$2</f>
        <v>99.7358777422784</v>
      </c>
      <c r="R2961" s="47" t="n">
        <f aca="false">SUM(D2961,I2961,N2961)</f>
        <v>275905120.492676</v>
      </c>
      <c r="S2961" s="41" t="n">
        <f aca="false">R2961*100/$R$2</f>
        <v>99.9625963781583</v>
      </c>
      <c r="U2961" s="41" t="n">
        <f aca="false">[1]Plan1!$B2956</f>
        <v>44.71</v>
      </c>
    </row>
    <row r="2962" customFormat="false" ht="15" hidden="false" customHeight="false" outlineLevel="0" collapsed="false">
      <c r="A2962" s="46" t="n">
        <v>44960</v>
      </c>
      <c r="B2962" s="41" t="n">
        <f aca="false">[2]Plan1!$C2957</f>
        <v>0</v>
      </c>
      <c r="C2962" s="41" t="n">
        <f aca="false">$E$5 + B2962</f>
        <v>781</v>
      </c>
      <c r="D2962" s="47" t="n">
        <f aca="false">IF(C2962&gt;$E$5,$E$2+$E$1,(IF(C2962&gt;764.99,C2962^3*3486.59308-C2962^2*7860012.00812+C2962*5908819377.96283-1481278321001.59,IF(C2962&gt;752.99,C2962^3*3588.471445-C2962^2*8028757.56264+C2962*5988077680.84934-1488767378546.26,C2962^3*899.851852-C2962^2*1969009.674601+C2962*1435480406.01138-348666163343.76))))-$E$1</f>
        <v>148979041.172119</v>
      </c>
      <c r="E2962" s="47" t="n">
        <f aca="false">D2962*100/$E$2</f>
        <v>100</v>
      </c>
      <c r="G2962" s="41" t="n">
        <f aca="false">[3]Plan1!$C2957</f>
        <v>0</v>
      </c>
      <c r="H2962" s="41" t="n">
        <f aca="false">$J$5 + G2962</f>
        <v>760</v>
      </c>
      <c r="I2962" s="47" t="n">
        <f aca="false">IF(H2962&gt;$J$5,$J$2+$J$1,(IF(H2962&gt;739.99,H2962^3*2498.244218-H2962^2*5471052.355142+H2962*3994605728.77515-972400879260.135,H2962^3*1396.138889-H2962^2*3002770.071427+H2962*2152080038.43115-513963640099.415)))-$J$1</f>
        <v>87942447.7277832</v>
      </c>
      <c r="J2962" s="47" t="n">
        <f aca="false">I2962*100/$J$2</f>
        <v>99.9999999974793</v>
      </c>
      <c r="L2962" s="41" t="n">
        <f aca="false">[4]Plan1!$C2957</f>
        <v>-0.04</v>
      </c>
      <c r="M2962" s="41" t="n">
        <f aca="false">$O$5 + L2962</f>
        <v>838.74</v>
      </c>
      <c r="N2962" s="47" t="n">
        <f aca="false">IF(M2962&gt;$O$5,$O$2+$O$1,(M2962^3*3270.5936-M2962^2*8015778.389801+M2962*6549018422.82398-1783686174686.87))-$O$1</f>
        <v>38880565.6328125</v>
      </c>
      <c r="O2962" s="41" t="n">
        <f aca="false">N2962*100/$O$2</f>
        <v>99.4721933813796</v>
      </c>
      <c r="R2962" s="47" t="n">
        <f aca="false">SUM(D2962,I2962,N2962)</f>
        <v>275802054.532715</v>
      </c>
      <c r="S2962" s="41" t="n">
        <f aca="false">R2962*100/$R$2</f>
        <v>99.9252547697912</v>
      </c>
      <c r="U2962" s="41" t="n">
        <f aca="false">[1]Plan1!$B2957</f>
        <v>41.15</v>
      </c>
    </row>
    <row r="2963" customFormat="false" ht="15" hidden="false" customHeight="false" outlineLevel="0" collapsed="false">
      <c r="A2963" s="46" t="n">
        <v>44961</v>
      </c>
      <c r="B2963" s="41" t="n">
        <f aca="false">[2]Plan1!$C2958</f>
        <v>0</v>
      </c>
      <c r="C2963" s="41" t="n">
        <f aca="false">$E$5 + B2963</f>
        <v>781</v>
      </c>
      <c r="D2963" s="47" t="n">
        <f aca="false">IF(C2963&gt;$E$5,$E$2+$E$1,(IF(C2963&gt;764.99,C2963^3*3486.59308-C2963^2*7860012.00812+C2963*5908819377.96283-1481278321001.59,IF(C2963&gt;752.99,C2963^3*3588.471445-C2963^2*8028757.56264+C2963*5988077680.84934-1488767378546.26,C2963^3*899.851852-C2963^2*1969009.674601+C2963*1435480406.01138-348666163343.76))))-$E$1</f>
        <v>148979041.172119</v>
      </c>
      <c r="E2963" s="47" t="n">
        <f aca="false">D2963*100/$E$2</f>
        <v>100</v>
      </c>
      <c r="G2963" s="41" t="n">
        <f aca="false">[3]Plan1!$C2958</f>
        <v>0</v>
      </c>
      <c r="H2963" s="41" t="n">
        <f aca="false">$J$5 + G2963</f>
        <v>760</v>
      </c>
      <c r="I2963" s="47" t="n">
        <f aca="false">IF(H2963&gt;$J$5,$J$2+$J$1,(IF(H2963&gt;739.99,H2963^3*2498.244218-H2963^2*5471052.355142+H2963*3994605728.77515-972400879260.135,H2963^3*1396.138889-H2963^2*3002770.071427+H2963*2152080038.43115-513963640099.415)))-$J$1</f>
        <v>87942447.7277832</v>
      </c>
      <c r="J2963" s="47" t="n">
        <f aca="false">I2963*100/$J$2</f>
        <v>99.9999999974793</v>
      </c>
      <c r="L2963" s="41" t="n">
        <f aca="false">[4]Plan1!$C2958</f>
        <v>-0.07</v>
      </c>
      <c r="M2963" s="41" t="n">
        <f aca="false">$O$5 + L2963</f>
        <v>838.71</v>
      </c>
      <c r="N2963" s="47" t="n">
        <f aca="false">IF(M2963&gt;$O$5,$O$2+$O$1,(M2963^3*3270.5936-M2963^2*8015778.389801+M2963*6549018422.82398-1783686174686.87))-$O$1</f>
        <v>38726287.2773438</v>
      </c>
      <c r="O2963" s="41" t="n">
        <f aca="false">N2963*100/$O$2</f>
        <v>99.0774870246182</v>
      </c>
      <c r="R2963" s="47" t="n">
        <f aca="false">SUM(D2963,I2963,N2963)</f>
        <v>275647776.177246</v>
      </c>
      <c r="S2963" s="41" t="n">
        <f aca="false">R2963*100/$R$2</f>
        <v>99.8693585075179</v>
      </c>
      <c r="U2963" s="41" t="n">
        <f aca="false">[1]Plan1!$B2958</f>
        <v>40.85</v>
      </c>
    </row>
    <row r="2964" customFormat="false" ht="15" hidden="false" customHeight="false" outlineLevel="0" collapsed="false">
      <c r="A2964" s="46" t="n">
        <v>44962</v>
      </c>
      <c r="B2964" s="41" t="n">
        <f aca="false">[2]Plan1!$C2959</f>
        <v>0</v>
      </c>
      <c r="C2964" s="41" t="n">
        <f aca="false">$E$5 + B2964</f>
        <v>781</v>
      </c>
      <c r="D2964" s="47" t="n">
        <f aca="false">IF(C2964&gt;$E$5,$E$2+$E$1,(IF(C2964&gt;764.99,C2964^3*3486.59308-C2964^2*7860012.00812+C2964*5908819377.96283-1481278321001.59,IF(C2964&gt;752.99,C2964^3*3588.471445-C2964^2*8028757.56264+C2964*5988077680.84934-1488767378546.26,C2964^3*899.851852-C2964^2*1969009.674601+C2964*1435480406.01138-348666163343.76))))-$E$1</f>
        <v>148979041.172119</v>
      </c>
      <c r="E2964" s="47" t="n">
        <f aca="false">D2964*100/$E$2</f>
        <v>100</v>
      </c>
      <c r="G2964" s="41" t="n">
        <f aca="false">[3]Plan1!$C2959</f>
        <v>0</v>
      </c>
      <c r="H2964" s="41" t="n">
        <f aca="false">$J$5 + G2964</f>
        <v>760</v>
      </c>
      <c r="I2964" s="47" t="n">
        <f aca="false">IF(H2964&gt;$J$5,$J$2+$J$1,(IF(H2964&gt;739.99,H2964^3*2498.244218-H2964^2*5471052.355142+H2964*3994605728.77515-972400879260.135,H2964^3*1396.138889-H2964^2*3002770.071427+H2964*2152080038.43115-513963640099.415)))-$J$1</f>
        <v>87942447.7277832</v>
      </c>
      <c r="J2964" s="47" t="n">
        <f aca="false">I2964*100/$J$2</f>
        <v>99.9999999974793</v>
      </c>
      <c r="L2964" s="41" t="n">
        <f aca="false">[4]Plan1!$C2959</f>
        <v>-0.1</v>
      </c>
      <c r="M2964" s="41" t="n">
        <f aca="false">$O$5 + L2964</f>
        <v>838.68</v>
      </c>
      <c r="N2964" s="47" t="n">
        <f aca="false">IF(M2964&gt;$O$5,$O$2+$O$1,(M2964^3*3270.5936-M2964^2*8015778.389801+M2964*6549018422.82398-1783686174686.87))-$O$1</f>
        <v>38572393.1494141</v>
      </c>
      <c r="O2964" s="41" t="n">
        <f aca="false">N2964*100/$O$2</f>
        <v>98.6837636771173</v>
      </c>
      <c r="R2964" s="47" t="n">
        <f aca="false">SUM(D2964,I2964,N2964)</f>
        <v>275493882.049316</v>
      </c>
      <c r="S2964" s="41" t="n">
        <f aca="false">R2964*100/$R$2</f>
        <v>99.8136014539057</v>
      </c>
      <c r="U2964" s="41" t="n">
        <f aca="false">[1]Plan1!$B2959</f>
        <v>37.08</v>
      </c>
    </row>
    <row r="2965" customFormat="false" ht="15" hidden="false" customHeight="false" outlineLevel="0" collapsed="false">
      <c r="A2965" s="46" t="n">
        <v>44963</v>
      </c>
      <c r="B2965" s="41" t="n">
        <f aca="false">[2]Plan1!$C2960</f>
        <v>0</v>
      </c>
      <c r="C2965" s="41" t="n">
        <f aca="false">$E$5 + B2965</f>
        <v>781</v>
      </c>
      <c r="D2965" s="47" t="n">
        <f aca="false">IF(C2965&gt;$E$5,$E$2+$E$1,(IF(C2965&gt;764.99,C2965^3*3486.59308-C2965^2*7860012.00812+C2965*5908819377.96283-1481278321001.59,IF(C2965&gt;752.99,C2965^3*3588.471445-C2965^2*8028757.56264+C2965*5988077680.84934-1488767378546.26,C2965^3*899.851852-C2965^2*1969009.674601+C2965*1435480406.01138-348666163343.76))))-$E$1</f>
        <v>148979041.172119</v>
      </c>
      <c r="E2965" s="47" t="n">
        <f aca="false">D2965*100/$E$2</f>
        <v>100</v>
      </c>
      <c r="G2965" s="41" t="n">
        <f aca="false">[3]Plan1!$C2960</f>
        <v>0</v>
      </c>
      <c r="H2965" s="41" t="n">
        <f aca="false">$J$5 + G2965</f>
        <v>760</v>
      </c>
      <c r="I2965" s="47" t="n">
        <f aca="false">IF(H2965&gt;$J$5,$J$2+$J$1,(IF(H2965&gt;739.99,H2965^3*2498.244218-H2965^2*5471052.355142+H2965*3994605728.77515-972400879260.135,H2965^3*1396.138889-H2965^2*3002770.071427+H2965*2152080038.43115-513963640099.415)))-$J$1</f>
        <v>87942447.7277832</v>
      </c>
      <c r="J2965" s="47" t="n">
        <f aca="false">I2965*100/$J$2</f>
        <v>99.9999999974793</v>
      </c>
      <c r="L2965" s="41" t="n">
        <f aca="false">[4]Plan1!$C2960</f>
        <v>-0.14</v>
      </c>
      <c r="M2965" s="41" t="n">
        <f aca="false">$O$5 + L2965</f>
        <v>838.64</v>
      </c>
      <c r="N2965" s="47" t="n">
        <f aca="false">IF(M2965&gt;$O$5,$O$2+$O$1,(M2965^3*3270.5936-M2965^2*8015778.389801+M2965*6549018422.82398-1783686174686.87))-$O$1</f>
        <v>38367797.7519531</v>
      </c>
      <c r="O2965" s="41" t="n">
        <f aca="false">N2965*100/$O$2</f>
        <v>98.1603260004802</v>
      </c>
      <c r="R2965" s="47" t="n">
        <f aca="false">SUM(D2965,I2965,N2965)</f>
        <v>275289286.651855</v>
      </c>
      <c r="S2965" s="41" t="n">
        <f aca="false">R2965*100/$R$2</f>
        <v>99.7394749313508</v>
      </c>
      <c r="U2965" s="41" t="n">
        <f aca="false">[1]Plan1!$B2960</f>
        <v>35.36</v>
      </c>
    </row>
    <row r="2966" customFormat="false" ht="15" hidden="false" customHeight="false" outlineLevel="0" collapsed="false">
      <c r="A2966" s="46" t="n">
        <v>44964</v>
      </c>
      <c r="B2966" s="41" t="n">
        <f aca="false">[2]Plan1!$C2961</f>
        <v>0</v>
      </c>
      <c r="C2966" s="41" t="n">
        <f aca="false">$E$5 + B2966</f>
        <v>781</v>
      </c>
      <c r="D2966" s="47" t="n">
        <f aca="false">IF(C2966&gt;$E$5,$E$2+$E$1,(IF(C2966&gt;764.99,C2966^3*3486.59308-C2966^2*7860012.00812+C2966*5908819377.96283-1481278321001.59,IF(C2966&gt;752.99,C2966^3*3588.471445-C2966^2*8028757.56264+C2966*5988077680.84934-1488767378546.26,C2966^3*899.851852-C2966^2*1969009.674601+C2966*1435480406.01138-348666163343.76))))-$E$1</f>
        <v>148979041.172119</v>
      </c>
      <c r="E2966" s="47" t="n">
        <f aca="false">D2966*100/$E$2</f>
        <v>100</v>
      </c>
      <c r="G2966" s="41" t="n">
        <f aca="false">[3]Plan1!$C2961</f>
        <v>0</v>
      </c>
      <c r="H2966" s="41" t="n">
        <f aca="false">$J$5 + G2966</f>
        <v>760</v>
      </c>
      <c r="I2966" s="47" t="n">
        <f aca="false">IF(H2966&gt;$J$5,$J$2+$J$1,(IF(H2966&gt;739.99,H2966^3*2498.244218-H2966^2*5471052.355142+H2966*3994605728.77515-972400879260.135,H2966^3*1396.138889-H2966^2*3002770.071427+H2966*2152080038.43115-513963640099.415)))-$J$1</f>
        <v>87942447.7277832</v>
      </c>
      <c r="J2966" s="47" t="n">
        <f aca="false">I2966*100/$J$2</f>
        <v>99.9999999974793</v>
      </c>
      <c r="L2966" s="41" t="n">
        <f aca="false">[4]Plan1!$C2961</f>
        <v>-0.16</v>
      </c>
      <c r="M2966" s="41" t="n">
        <f aca="false">$O$5 + L2966</f>
        <v>838.62</v>
      </c>
      <c r="N2966" s="47" t="n">
        <f aca="false">IF(M2966&gt;$O$5,$O$2+$O$1,(M2966^3*3270.5936-M2966^2*8015778.389801+M2966*6549018422.82398-1783686174686.87))-$O$1</f>
        <v>38265755.4609375</v>
      </c>
      <c r="O2966" s="41" t="n">
        <f aca="false">N2966*100/$O$2</f>
        <v>97.8992605982727</v>
      </c>
      <c r="R2966" s="47" t="n">
        <f aca="false">SUM(D2966,I2966,N2966)</f>
        <v>275187244.36084</v>
      </c>
      <c r="S2966" s="41" t="n">
        <f aca="false">R2966*100/$R$2</f>
        <v>99.7025042062983</v>
      </c>
      <c r="U2966" s="41" t="n">
        <f aca="false">[1]Plan1!$B2961</f>
        <v>44.11</v>
      </c>
    </row>
    <row r="2967" customFormat="false" ht="15" hidden="false" customHeight="false" outlineLevel="0" collapsed="false">
      <c r="A2967" s="46" t="n">
        <v>44965</v>
      </c>
      <c r="B2967" s="41" t="n">
        <f aca="false">[2]Plan1!$C2962</f>
        <v>0</v>
      </c>
      <c r="C2967" s="41" t="n">
        <f aca="false">$E$5 + B2967</f>
        <v>781</v>
      </c>
      <c r="D2967" s="47" t="n">
        <f aca="false">IF(C2967&gt;$E$5,$E$2+$E$1,(IF(C2967&gt;764.99,C2967^3*3486.59308-C2967^2*7860012.00812+C2967*5908819377.96283-1481278321001.59,IF(C2967&gt;752.99,C2967^3*3588.471445-C2967^2*8028757.56264+C2967*5988077680.84934-1488767378546.26,C2967^3*899.851852-C2967^2*1969009.674601+C2967*1435480406.01138-348666163343.76))))-$E$1</f>
        <v>148979041.172119</v>
      </c>
      <c r="E2967" s="47" t="n">
        <f aca="false">D2967*100/$E$2</f>
        <v>100</v>
      </c>
      <c r="G2967" s="41" t="n">
        <f aca="false">[3]Plan1!$C2962</f>
        <v>0</v>
      </c>
      <c r="H2967" s="41" t="n">
        <f aca="false">$J$5 + G2967</f>
        <v>760</v>
      </c>
      <c r="I2967" s="47" t="n">
        <f aca="false">IF(H2967&gt;$J$5,$J$2+$J$1,(IF(H2967&gt;739.99,H2967^3*2498.244218-H2967^2*5471052.355142+H2967*3994605728.77515-972400879260.135,H2967^3*1396.138889-H2967^2*3002770.071427+H2967*2152080038.43115-513963640099.415)))-$J$1</f>
        <v>87942447.7277832</v>
      </c>
      <c r="J2967" s="47" t="n">
        <f aca="false">I2967*100/$J$2</f>
        <v>99.9999999974793</v>
      </c>
      <c r="L2967" s="41" t="n">
        <f aca="false">[4]Plan1!$C2962</f>
        <v>-0.13</v>
      </c>
      <c r="M2967" s="41" t="n">
        <f aca="false">$O$5 + L2967</f>
        <v>838.65</v>
      </c>
      <c r="N2967" s="47" t="n">
        <f aca="false">IF(M2967&gt;$O$5,$O$2+$O$1,(M2967^3*3270.5936-M2967^2*8015778.389801+M2967*6549018422.82398-1783686174686.87))-$O$1</f>
        <v>38418882.7202148</v>
      </c>
      <c r="O2967" s="41" t="n">
        <f aca="false">N2967*100/$O$2</f>
        <v>98.2910219859708</v>
      </c>
      <c r="R2967" s="47" t="n">
        <f aca="false">SUM(D2967,I2967,N2967)</f>
        <v>275340371.620117</v>
      </c>
      <c r="S2967" s="41" t="n">
        <f aca="false">R2967*100/$R$2</f>
        <v>99.757983417363</v>
      </c>
      <c r="U2967" s="41" t="n">
        <f aca="false">[1]Plan1!$B2962</f>
        <v>60.18</v>
      </c>
    </row>
    <row r="2968" customFormat="false" ht="15" hidden="false" customHeight="false" outlineLevel="0" collapsed="false">
      <c r="A2968" s="46" t="n">
        <v>44966</v>
      </c>
      <c r="B2968" s="41" t="n">
        <f aca="false">[2]Plan1!$C2963</f>
        <v>0</v>
      </c>
      <c r="C2968" s="41" t="n">
        <f aca="false">$E$5 + B2968</f>
        <v>781</v>
      </c>
      <c r="D2968" s="47" t="n">
        <f aca="false">IF(C2968&gt;$E$5,$E$2+$E$1,(IF(C2968&gt;764.99,C2968^3*3486.59308-C2968^2*7860012.00812+C2968*5908819377.96283-1481278321001.59,IF(C2968&gt;752.99,C2968^3*3588.471445-C2968^2*8028757.56264+C2968*5988077680.84934-1488767378546.26,C2968^3*899.851852-C2968^2*1969009.674601+C2968*1435480406.01138-348666163343.76))))-$E$1</f>
        <v>148979041.172119</v>
      </c>
      <c r="E2968" s="47" t="n">
        <f aca="false">D2968*100/$E$2</f>
        <v>100</v>
      </c>
      <c r="G2968" s="41" t="n">
        <f aca="false">[3]Plan1!$C2963</f>
        <v>0</v>
      </c>
      <c r="H2968" s="41" t="n">
        <f aca="false">$J$5 + G2968</f>
        <v>760</v>
      </c>
      <c r="I2968" s="47" t="n">
        <f aca="false">IF(H2968&gt;$J$5,$J$2+$J$1,(IF(H2968&gt;739.99,H2968^3*2498.244218-H2968^2*5471052.355142+H2968*3994605728.77515-972400879260.135,H2968^3*1396.138889-H2968^2*3002770.071427+H2968*2152080038.43115-513963640099.415)))-$J$1</f>
        <v>87942447.7277832</v>
      </c>
      <c r="J2968" s="47" t="n">
        <f aca="false">I2968*100/$J$2</f>
        <v>99.9999999974793</v>
      </c>
      <c r="L2968" s="41" t="n">
        <f aca="false">[4]Plan1!$C2963</f>
        <v>-0.1</v>
      </c>
      <c r="M2968" s="41" t="n">
        <f aca="false">$O$5 + L2968</f>
        <v>838.68</v>
      </c>
      <c r="N2968" s="47" t="n">
        <f aca="false">IF(M2968&gt;$O$5,$O$2+$O$1,(M2968^3*3270.5936-M2968^2*8015778.389801+M2968*6549018422.82398-1783686174686.87))-$O$1</f>
        <v>38572393.1494141</v>
      </c>
      <c r="O2968" s="41" t="n">
        <f aca="false">N2968*100/$O$2</f>
        <v>98.6837636771173</v>
      </c>
      <c r="R2968" s="47" t="n">
        <f aca="false">SUM(D2968,I2968,N2968)</f>
        <v>275493882.049316</v>
      </c>
      <c r="S2968" s="41" t="n">
        <f aca="false">R2968*100/$R$2</f>
        <v>99.8136014539057</v>
      </c>
      <c r="U2968" s="41" t="n">
        <f aca="false">[1]Plan1!$B2963</f>
        <v>69.21</v>
      </c>
    </row>
    <row r="2969" customFormat="false" ht="15" hidden="false" customHeight="false" outlineLevel="0" collapsed="false">
      <c r="A2969" s="46" t="n">
        <v>44967</v>
      </c>
      <c r="B2969" s="41" t="n">
        <f aca="false">[2]Plan1!$C2964</f>
        <v>0</v>
      </c>
      <c r="C2969" s="41" t="n">
        <f aca="false">$E$5 + B2969</f>
        <v>781</v>
      </c>
      <c r="D2969" s="47" t="n">
        <f aca="false">IF(C2969&gt;$E$5,$E$2+$E$1,(IF(C2969&gt;764.99,C2969^3*3486.59308-C2969^2*7860012.00812+C2969*5908819377.96283-1481278321001.59,IF(C2969&gt;752.99,C2969^3*3588.471445-C2969^2*8028757.56264+C2969*5988077680.84934-1488767378546.26,C2969^3*899.851852-C2969^2*1969009.674601+C2969*1435480406.01138-348666163343.76))))-$E$1</f>
        <v>148979041.172119</v>
      </c>
      <c r="E2969" s="47" t="n">
        <f aca="false">D2969*100/$E$2</f>
        <v>100</v>
      </c>
      <c r="G2969" s="41" t="n">
        <f aca="false">[3]Plan1!$C2964</f>
        <v>0</v>
      </c>
      <c r="H2969" s="41" t="n">
        <f aca="false">$J$5 + G2969</f>
        <v>760</v>
      </c>
      <c r="I2969" s="47" t="n">
        <f aca="false">IF(H2969&gt;$J$5,$J$2+$J$1,(IF(H2969&gt;739.99,H2969^3*2498.244218-H2969^2*5471052.355142+H2969*3994605728.77515-972400879260.135,H2969^3*1396.138889-H2969^2*3002770.071427+H2969*2152080038.43115-513963640099.415)))-$J$1</f>
        <v>87942447.7277832</v>
      </c>
      <c r="J2969" s="47" t="n">
        <f aca="false">I2969*100/$J$2</f>
        <v>99.9999999974793</v>
      </c>
      <c r="L2969" s="41" t="n">
        <f aca="false">[4]Plan1!$C2964</f>
        <v>-0.1</v>
      </c>
      <c r="M2969" s="41" t="n">
        <f aca="false">$O$5 + L2969</f>
        <v>838.68</v>
      </c>
      <c r="N2969" s="47" t="n">
        <f aca="false">IF(M2969&gt;$O$5,$O$2+$O$1,(M2969^3*3270.5936-M2969^2*8015778.389801+M2969*6549018422.82398-1783686174686.87))-$O$1</f>
        <v>38572393.1494141</v>
      </c>
      <c r="O2969" s="41" t="n">
        <f aca="false">N2969*100/$O$2</f>
        <v>98.6837636771173</v>
      </c>
      <c r="R2969" s="47" t="n">
        <f aca="false">SUM(D2969,I2969,N2969)</f>
        <v>275493882.049316</v>
      </c>
      <c r="S2969" s="41" t="n">
        <f aca="false">R2969*100/$R$2</f>
        <v>99.8136014539057</v>
      </c>
      <c r="U2969" s="41" t="n">
        <f aca="false">[1]Plan1!$B2964</f>
        <v>43.51</v>
      </c>
    </row>
    <row r="2970" customFormat="false" ht="15" hidden="false" customHeight="false" outlineLevel="0" collapsed="false">
      <c r="A2970" s="46" t="n">
        <v>44968</v>
      </c>
      <c r="B2970" s="41" t="n">
        <f aca="false">[2]Plan1!$C2965</f>
        <v>0</v>
      </c>
      <c r="C2970" s="41" t="n">
        <f aca="false">$E$5 + B2970</f>
        <v>781</v>
      </c>
      <c r="D2970" s="47" t="n">
        <f aca="false">IF(C2970&gt;$E$5,$E$2+$E$1,(IF(C2970&gt;764.99,C2970^3*3486.59308-C2970^2*7860012.00812+C2970*5908819377.96283-1481278321001.59,IF(C2970&gt;752.99,C2970^3*3588.471445-C2970^2*8028757.56264+C2970*5988077680.84934-1488767378546.26,C2970^3*899.851852-C2970^2*1969009.674601+C2970*1435480406.01138-348666163343.76))))-$E$1</f>
        <v>148979041.172119</v>
      </c>
      <c r="E2970" s="47" t="n">
        <f aca="false">D2970*100/$E$2</f>
        <v>100</v>
      </c>
      <c r="G2970" s="41" t="n">
        <f aca="false">[3]Plan1!$C2965</f>
        <v>0</v>
      </c>
      <c r="H2970" s="41" t="n">
        <f aca="false">$J$5 + G2970</f>
        <v>760</v>
      </c>
      <c r="I2970" s="47" t="n">
        <f aca="false">IF(H2970&gt;$J$5,$J$2+$J$1,(IF(H2970&gt;739.99,H2970^3*2498.244218-H2970^2*5471052.355142+H2970*3994605728.77515-972400879260.135,H2970^3*1396.138889-H2970^2*3002770.071427+H2970*2152080038.43115-513963640099.415)))-$J$1</f>
        <v>87942447.7277832</v>
      </c>
      <c r="J2970" s="47" t="n">
        <f aca="false">I2970*100/$J$2</f>
        <v>99.9999999974793</v>
      </c>
      <c r="L2970" s="41" t="n">
        <f aca="false">[4]Plan1!$C2965</f>
        <v>-0.11</v>
      </c>
      <c r="M2970" s="41" t="n">
        <f aca="false">$O$5 + L2970</f>
        <v>838.67</v>
      </c>
      <c r="N2970" s="47" t="n">
        <f aca="false">IF(M2970&gt;$O$5,$O$2+$O$1,(M2970^3*3270.5936-M2970^2*8015778.389801+M2970*6549018422.82398-1783686174686.87))-$O$1</f>
        <v>38521180.3994141</v>
      </c>
      <c r="O2970" s="41" t="n">
        <f aca="false">N2970*100/$O$2</f>
        <v>98.5527407743205</v>
      </c>
      <c r="R2970" s="47" t="n">
        <f aca="false">SUM(D2970,I2970,N2970)</f>
        <v>275442669.299316</v>
      </c>
      <c r="S2970" s="41" t="n">
        <f aca="false">R2970*100/$R$2</f>
        <v>99.7950466715641</v>
      </c>
      <c r="U2970" s="41" t="n">
        <f aca="false">[1]Plan1!$B2965</f>
        <v>44.11</v>
      </c>
    </row>
    <row r="2971" customFormat="false" ht="15" hidden="false" customHeight="false" outlineLevel="0" collapsed="false">
      <c r="A2971" s="46" t="n">
        <v>44969</v>
      </c>
      <c r="B2971" s="41" t="n">
        <f aca="false">[2]Plan1!$C2966</f>
        <v>0</v>
      </c>
      <c r="C2971" s="41" t="n">
        <f aca="false">$E$5 + B2971</f>
        <v>781</v>
      </c>
      <c r="D2971" s="47" t="n">
        <f aca="false">IF(C2971&gt;$E$5,$E$2+$E$1,(IF(C2971&gt;764.99,C2971^3*3486.59308-C2971^2*7860012.00812+C2971*5908819377.96283-1481278321001.59,IF(C2971&gt;752.99,C2971^3*3588.471445-C2971^2*8028757.56264+C2971*5988077680.84934-1488767378546.26,C2971^3*899.851852-C2971^2*1969009.674601+C2971*1435480406.01138-348666163343.76))))-$E$1</f>
        <v>148979041.172119</v>
      </c>
      <c r="E2971" s="47" t="n">
        <f aca="false">D2971*100/$E$2</f>
        <v>100</v>
      </c>
      <c r="G2971" s="41" t="n">
        <f aca="false">[3]Plan1!$C2966</f>
        <v>0</v>
      </c>
      <c r="H2971" s="41" t="n">
        <f aca="false">$J$5 + G2971</f>
        <v>760</v>
      </c>
      <c r="I2971" s="47" t="n">
        <f aca="false">IF(H2971&gt;$J$5,$J$2+$J$1,(IF(H2971&gt;739.99,H2971^3*2498.244218-H2971^2*5471052.355142+H2971*3994605728.77515-972400879260.135,H2971^3*1396.138889-H2971^2*3002770.071427+H2971*2152080038.43115-513963640099.415)))-$J$1</f>
        <v>87942447.7277832</v>
      </c>
      <c r="J2971" s="47" t="n">
        <f aca="false">I2971*100/$J$2</f>
        <v>99.9999999974793</v>
      </c>
      <c r="L2971" s="41" t="n">
        <f aca="false">[4]Plan1!$C2966</f>
        <v>-0.15</v>
      </c>
      <c r="M2971" s="41" t="n">
        <f aca="false">$O$5 + L2971</f>
        <v>838.63</v>
      </c>
      <c r="N2971" s="47" t="n">
        <f aca="false">IF(M2971&gt;$O$5,$O$2+$O$1,(M2971^3*3270.5936-M2971^2*8015778.389801+M2971*6549018422.82398-1783686174686.87))-$O$1</f>
        <v>38316755.3398438</v>
      </c>
      <c r="O2971" s="41" t="n">
        <f aca="false">N2971*100/$O$2</f>
        <v>98.0297388908187</v>
      </c>
      <c r="R2971" s="47" t="n">
        <f aca="false">SUM(D2971,I2971,N2971)</f>
        <v>275238244.239746</v>
      </c>
      <c r="S2971" s="41" t="n">
        <f aca="false">R2971*100/$R$2</f>
        <v>99.7209818637674</v>
      </c>
      <c r="U2971" s="41" t="n">
        <f aca="false">[1]Plan1!$B2966</f>
        <v>38.81</v>
      </c>
    </row>
    <row r="2972" customFormat="false" ht="15" hidden="false" customHeight="false" outlineLevel="0" collapsed="false">
      <c r="A2972" s="46" t="n">
        <v>44970</v>
      </c>
      <c r="B2972" s="41" t="n">
        <f aca="false">[2]Plan1!$C2967</f>
        <v>0</v>
      </c>
      <c r="C2972" s="41" t="n">
        <f aca="false">$E$5 + B2972</f>
        <v>781</v>
      </c>
      <c r="D2972" s="47" t="n">
        <f aca="false">IF(C2972&gt;$E$5,$E$2+$E$1,(IF(C2972&gt;764.99,C2972^3*3486.59308-C2972^2*7860012.00812+C2972*5908819377.96283-1481278321001.59,IF(C2972&gt;752.99,C2972^3*3588.471445-C2972^2*8028757.56264+C2972*5988077680.84934-1488767378546.26,C2972^3*899.851852-C2972^2*1969009.674601+C2972*1435480406.01138-348666163343.76))))-$E$1</f>
        <v>148979041.172119</v>
      </c>
      <c r="E2972" s="47" t="n">
        <f aca="false">D2972*100/$E$2</f>
        <v>100</v>
      </c>
      <c r="G2972" s="41" t="n">
        <f aca="false">[3]Plan1!$C2967</f>
        <v>0</v>
      </c>
      <c r="H2972" s="41" t="n">
        <f aca="false">$J$5 + G2972</f>
        <v>760</v>
      </c>
      <c r="I2972" s="47" t="n">
        <f aca="false">IF(H2972&gt;$J$5,$J$2+$J$1,(IF(H2972&gt;739.99,H2972^3*2498.244218-H2972^2*5471052.355142+H2972*3994605728.77515-972400879260.135,H2972^3*1396.138889-H2972^2*3002770.071427+H2972*2152080038.43115-513963640099.415)))-$J$1</f>
        <v>87942447.7277832</v>
      </c>
      <c r="J2972" s="47" t="n">
        <f aca="false">I2972*100/$J$2</f>
        <v>99.9999999974793</v>
      </c>
      <c r="L2972" s="41" t="n">
        <f aca="false">[4]Plan1!$C2967</f>
        <v>-0.16</v>
      </c>
      <c r="M2972" s="41" t="n">
        <f aca="false">$O$5 + L2972</f>
        <v>838.62</v>
      </c>
      <c r="N2972" s="47" t="n">
        <f aca="false">IF(M2972&gt;$O$5,$O$2+$O$1,(M2972^3*3270.5936-M2972^2*8015778.389801+M2972*6549018422.82398-1783686174686.87))-$O$1</f>
        <v>38265755.4609375</v>
      </c>
      <c r="O2972" s="41" t="n">
        <f aca="false">N2972*100/$O$2</f>
        <v>97.8992605982727</v>
      </c>
      <c r="R2972" s="47" t="n">
        <f aca="false">SUM(D2972,I2972,N2972)</f>
        <v>275187244.36084</v>
      </c>
      <c r="S2972" s="41" t="n">
        <f aca="false">R2972*100/$R$2</f>
        <v>99.7025042062983</v>
      </c>
      <c r="U2972" s="41" t="n">
        <f aca="false">[1]Plan1!$B2967</f>
        <v>50.16</v>
      </c>
    </row>
    <row r="2973" customFormat="false" ht="15" hidden="false" customHeight="false" outlineLevel="0" collapsed="false">
      <c r="A2973" s="46" t="n">
        <v>44971</v>
      </c>
      <c r="B2973" s="41" t="n">
        <f aca="false">[2]Plan1!$C2968</f>
        <v>0</v>
      </c>
      <c r="C2973" s="41" t="n">
        <f aca="false">$E$5 + B2973</f>
        <v>781</v>
      </c>
      <c r="D2973" s="47" t="n">
        <f aca="false">IF(C2973&gt;$E$5,$E$2+$E$1,(IF(C2973&gt;764.99,C2973^3*3486.59308-C2973^2*7860012.00812+C2973*5908819377.96283-1481278321001.59,IF(C2973&gt;752.99,C2973^3*3588.471445-C2973^2*8028757.56264+C2973*5988077680.84934-1488767378546.26,C2973^3*899.851852-C2973^2*1969009.674601+C2973*1435480406.01138-348666163343.76))))-$E$1</f>
        <v>148979041.172119</v>
      </c>
      <c r="E2973" s="47" t="n">
        <f aca="false">D2973*100/$E$2</f>
        <v>100</v>
      </c>
      <c r="G2973" s="41" t="n">
        <f aca="false">[3]Plan1!$C2968</f>
        <v>0</v>
      </c>
      <c r="H2973" s="41" t="n">
        <f aca="false">$J$5 + G2973</f>
        <v>760</v>
      </c>
      <c r="I2973" s="47" t="n">
        <f aca="false">IF(H2973&gt;$J$5,$J$2+$J$1,(IF(H2973&gt;739.99,H2973^3*2498.244218-H2973^2*5471052.355142+H2973*3994605728.77515-972400879260.135,H2973^3*1396.138889-H2973^2*3002770.071427+H2973*2152080038.43115-513963640099.415)))-$J$1</f>
        <v>87942447.7277832</v>
      </c>
      <c r="J2973" s="47" t="n">
        <f aca="false">I2973*100/$J$2</f>
        <v>99.9999999974793</v>
      </c>
      <c r="L2973" s="41" t="n">
        <f aca="false">[4]Plan1!$C2968</f>
        <v>-0.18</v>
      </c>
      <c r="M2973" s="41" t="n">
        <f aca="false">$O$5 + L2973</f>
        <v>838.6</v>
      </c>
      <c r="N2973" s="47" t="n">
        <f aca="false">IF(M2973&gt;$O$5,$O$2+$O$1,(M2973^3*3270.5936-M2973^2*8015778.389801+M2973*6549018422.82398-1783686174686.87))-$O$1</f>
        <v>38163883.2299805</v>
      </c>
      <c r="O2973" s="41" t="n">
        <f aca="false">N2973*100/$O$2</f>
        <v>97.6386302783939</v>
      </c>
      <c r="R2973" s="47" t="n">
        <f aca="false">SUM(D2973,I2973,N2973)</f>
        <v>275085372.129883</v>
      </c>
      <c r="S2973" s="41" t="n">
        <f aca="false">R2973*100/$R$2</f>
        <v>99.6655950953434</v>
      </c>
      <c r="U2973" s="41" t="n">
        <f aca="false">[1]Plan1!$B2968</f>
        <v>46.51</v>
      </c>
    </row>
    <row r="2974" customFormat="false" ht="15" hidden="false" customHeight="false" outlineLevel="0" collapsed="false">
      <c r="A2974" s="46" t="n">
        <v>44972</v>
      </c>
      <c r="B2974" s="41" t="n">
        <f aca="false">[2]Plan1!$C2969</f>
        <v>0</v>
      </c>
      <c r="C2974" s="41" t="n">
        <f aca="false">$E$5 + B2974</f>
        <v>781</v>
      </c>
      <c r="D2974" s="47" t="n">
        <f aca="false">IF(C2974&gt;$E$5,$E$2+$E$1,(IF(C2974&gt;764.99,C2974^3*3486.59308-C2974^2*7860012.00812+C2974*5908819377.96283-1481278321001.59,IF(C2974&gt;752.99,C2974^3*3588.471445-C2974^2*8028757.56264+C2974*5988077680.84934-1488767378546.26,C2974^3*899.851852-C2974^2*1969009.674601+C2974*1435480406.01138-348666163343.76))))-$E$1</f>
        <v>148979041.172119</v>
      </c>
      <c r="E2974" s="47" t="n">
        <f aca="false">D2974*100/$E$2</f>
        <v>100</v>
      </c>
      <c r="G2974" s="41" t="n">
        <f aca="false">[3]Plan1!$C2969</f>
        <v>0</v>
      </c>
      <c r="H2974" s="41" t="n">
        <f aca="false">$J$5 + G2974</f>
        <v>760</v>
      </c>
      <c r="I2974" s="47" t="n">
        <f aca="false">IF(H2974&gt;$J$5,$J$2+$J$1,(IF(H2974&gt;739.99,H2974^3*2498.244218-H2974^2*5471052.355142+H2974*3994605728.77515-972400879260.135,H2974^3*1396.138889-H2974^2*3002770.071427+H2974*2152080038.43115-513963640099.415)))-$J$1</f>
        <v>87942447.7277832</v>
      </c>
      <c r="J2974" s="47" t="n">
        <f aca="false">I2974*100/$J$2</f>
        <v>99.9999999974793</v>
      </c>
      <c r="L2974" s="41" t="n">
        <f aca="false">[4]Plan1!$C2969</f>
        <v>-0.12</v>
      </c>
      <c r="M2974" s="41" t="n">
        <f aca="false">$O$5 + L2974</f>
        <v>838.66</v>
      </c>
      <c r="N2974" s="47" t="n">
        <f aca="false">IF(M2974&gt;$O$5,$O$2+$O$1,(M2974^3*3270.5936-M2974^2*8015778.389801+M2974*6549018422.82398-1783686174686.87))-$O$1</f>
        <v>38470010.2631836</v>
      </c>
      <c r="O2974" s="41" t="n">
        <f aca="false">N2974*100/$O$2</f>
        <v>98.4218268947608</v>
      </c>
      <c r="R2974" s="47" t="n">
        <f aca="false">SUM(D2974,I2974,N2974)</f>
        <v>275391499.163086</v>
      </c>
      <c r="S2974" s="41" t="n">
        <f aca="false">R2974*100/$R$2</f>
        <v>99.7765073285266</v>
      </c>
      <c r="U2974" s="41" t="n">
        <f aca="false">[1]Plan1!$B2969</f>
        <v>65.33</v>
      </c>
    </row>
    <row r="2975" customFormat="false" ht="15" hidden="false" customHeight="false" outlineLevel="0" collapsed="false">
      <c r="A2975" s="46" t="n">
        <v>44973</v>
      </c>
      <c r="B2975" s="41" t="n">
        <f aca="false">[2]Plan1!$C2970</f>
        <v>0</v>
      </c>
      <c r="C2975" s="41" t="n">
        <f aca="false">$E$5 + B2975</f>
        <v>781</v>
      </c>
      <c r="D2975" s="47" t="n">
        <f aca="false">IF(C2975&gt;$E$5,$E$2+$E$1,(IF(C2975&gt;764.99,C2975^3*3486.59308-C2975^2*7860012.00812+C2975*5908819377.96283-1481278321001.59,IF(C2975&gt;752.99,C2975^3*3588.471445-C2975^2*8028757.56264+C2975*5988077680.84934-1488767378546.26,C2975^3*899.851852-C2975^2*1969009.674601+C2975*1435480406.01138-348666163343.76))))-$E$1</f>
        <v>148979041.172119</v>
      </c>
      <c r="E2975" s="47" t="n">
        <f aca="false">D2975*100/$E$2</f>
        <v>100</v>
      </c>
      <c r="G2975" s="41" t="n">
        <f aca="false">[3]Plan1!$C2970</f>
        <v>0</v>
      </c>
      <c r="H2975" s="41" t="n">
        <f aca="false">$J$5 + G2975</f>
        <v>760</v>
      </c>
      <c r="I2975" s="47" t="n">
        <f aca="false">IF(H2975&gt;$J$5,$J$2+$J$1,(IF(H2975&gt;739.99,H2975^3*2498.244218-H2975^2*5471052.355142+H2975*3994605728.77515-972400879260.135,H2975^3*1396.138889-H2975^2*3002770.071427+H2975*2152080038.43115-513963640099.415)))-$J$1</f>
        <v>87942447.7277832</v>
      </c>
      <c r="J2975" s="47" t="n">
        <f aca="false">I2975*100/$J$2</f>
        <v>99.9999999974793</v>
      </c>
      <c r="L2975" s="41" t="n">
        <f aca="false">[4]Plan1!$C2970</f>
        <v>-0.08</v>
      </c>
      <c r="M2975" s="41" t="n">
        <f aca="false">$O$5 + L2975</f>
        <v>838.7</v>
      </c>
      <c r="N2975" s="47" t="n">
        <f aca="false">IF(M2975&gt;$O$5,$O$2+$O$1,(M2975^3*3270.5936-M2975^2*8015778.389801+M2975*6549018422.82398-1783686174686.87))-$O$1</f>
        <v>38674946.5693359</v>
      </c>
      <c r="O2975" s="41" t="n">
        <f aca="false">N2975*100/$O$2</f>
        <v>98.9461367535466</v>
      </c>
      <c r="R2975" s="47" t="n">
        <f aca="false">SUM(D2975,I2975,N2975)</f>
        <v>275596435.469238</v>
      </c>
      <c r="S2975" s="41" t="n">
        <f aca="false">R2975*100/$R$2</f>
        <v>99.8507573649832</v>
      </c>
      <c r="U2975" s="41" t="n">
        <f aca="false">[1]Plan1!$B2970</f>
        <v>117.08</v>
      </c>
    </row>
    <row r="2976" customFormat="false" ht="15" hidden="false" customHeight="false" outlineLevel="0" collapsed="false">
      <c r="A2976" s="46" t="n">
        <v>44974</v>
      </c>
      <c r="B2976" s="41" t="n">
        <f aca="false">[2]Plan1!$C2971</f>
        <v>0</v>
      </c>
      <c r="C2976" s="41" t="n">
        <f aca="false">$E$5 + B2976</f>
        <v>781</v>
      </c>
      <c r="D2976" s="47" t="n">
        <f aca="false">IF(C2976&gt;$E$5,$E$2+$E$1,(IF(C2976&gt;764.99,C2976^3*3486.59308-C2976^2*7860012.00812+C2976*5908819377.96283-1481278321001.59,IF(C2976&gt;752.99,C2976^3*3588.471445-C2976^2*8028757.56264+C2976*5988077680.84934-1488767378546.26,C2976^3*899.851852-C2976^2*1969009.674601+C2976*1435480406.01138-348666163343.76))))-$E$1</f>
        <v>148979041.172119</v>
      </c>
      <c r="E2976" s="47" t="n">
        <f aca="false">D2976*100/$E$2</f>
        <v>100</v>
      </c>
      <c r="G2976" s="41" t="n">
        <f aca="false">[3]Plan1!$C2971</f>
        <v>0</v>
      </c>
      <c r="H2976" s="41" t="n">
        <f aca="false">$J$5 + G2976</f>
        <v>760</v>
      </c>
      <c r="I2976" s="47" t="n">
        <f aca="false">IF(H2976&gt;$J$5,$J$2+$J$1,(IF(H2976&gt;739.99,H2976^3*2498.244218-H2976^2*5471052.355142+H2976*3994605728.77515-972400879260.135,H2976^3*1396.138889-H2976^2*3002770.071427+H2976*2152080038.43115-513963640099.415)))-$J$1</f>
        <v>87942447.7277832</v>
      </c>
      <c r="J2976" s="47" t="n">
        <f aca="false">I2976*100/$J$2</f>
        <v>99.9999999974793</v>
      </c>
      <c r="L2976" s="41" t="n">
        <f aca="false">[4]Plan1!$C2971</f>
        <v>-0.09</v>
      </c>
      <c r="M2976" s="41" t="n">
        <f aca="false">$O$5 + L2976</f>
        <v>838.69</v>
      </c>
      <c r="N2976" s="47" t="n">
        <f aca="false">IF(M2976&gt;$O$5,$O$2+$O$1,(M2976^3*3270.5936-M2976^2*8015778.389801+M2976*6549018422.82398-1783686174686.87))-$O$1</f>
        <v>38623648.5332031</v>
      </c>
      <c r="O2976" s="41" t="n">
        <f aca="false">N2976*100/$O$2</f>
        <v>98.8148956543692</v>
      </c>
      <c r="R2976" s="47" t="n">
        <f aca="false">SUM(D2976,I2976,N2976)</f>
        <v>275545137.433105</v>
      </c>
      <c r="S2976" s="41" t="n">
        <f aca="false">R2976*100/$R$2</f>
        <v>99.8321716828045</v>
      </c>
      <c r="U2976" s="41" t="n">
        <f aca="false">[1]Plan1!$B2971</f>
        <v>73.88</v>
      </c>
    </row>
    <row r="2977" customFormat="false" ht="15" hidden="false" customHeight="false" outlineLevel="0" collapsed="false">
      <c r="A2977" s="46" t="n">
        <v>44975</v>
      </c>
      <c r="B2977" s="41" t="n">
        <f aca="false">[2]Plan1!$C2972</f>
        <v>0</v>
      </c>
      <c r="C2977" s="41" t="n">
        <f aca="false">$E$5 + B2977</f>
        <v>781</v>
      </c>
      <c r="D2977" s="47" t="n">
        <f aca="false">IF(C2977&gt;$E$5,$E$2+$E$1,(IF(C2977&gt;764.99,C2977^3*3486.59308-C2977^2*7860012.00812+C2977*5908819377.96283-1481278321001.59,IF(C2977&gt;752.99,C2977^3*3588.471445-C2977^2*8028757.56264+C2977*5988077680.84934-1488767378546.26,C2977^3*899.851852-C2977^2*1969009.674601+C2977*1435480406.01138-348666163343.76))))-$E$1</f>
        <v>148979041.172119</v>
      </c>
      <c r="E2977" s="47" t="n">
        <f aca="false">D2977*100/$E$2</f>
        <v>100</v>
      </c>
      <c r="G2977" s="41" t="n">
        <f aca="false">[3]Plan1!$C2972</f>
        <v>0</v>
      </c>
      <c r="H2977" s="41" t="n">
        <f aca="false">$J$5 + G2977</f>
        <v>760</v>
      </c>
      <c r="I2977" s="47" t="n">
        <f aca="false">IF(H2977&gt;$J$5,$J$2+$J$1,(IF(H2977&gt;739.99,H2977^3*2498.244218-H2977^2*5471052.355142+H2977*3994605728.77515-972400879260.135,H2977^3*1396.138889-H2977^2*3002770.071427+H2977*2152080038.43115-513963640099.415)))-$J$1</f>
        <v>87942447.7277832</v>
      </c>
      <c r="J2977" s="47" t="n">
        <f aca="false">I2977*100/$J$2</f>
        <v>99.9999999974793</v>
      </c>
      <c r="L2977" s="41" t="n">
        <f aca="false">[4]Plan1!$C2972</f>
        <v>-0.09</v>
      </c>
      <c r="M2977" s="41" t="n">
        <f aca="false">$O$5 + L2977</f>
        <v>838.69</v>
      </c>
      <c r="N2977" s="47" t="n">
        <f aca="false">IF(M2977&gt;$O$5,$O$2+$O$1,(M2977^3*3270.5936-M2977^2*8015778.389801+M2977*6549018422.82398-1783686174686.87))-$O$1</f>
        <v>38623648.5332031</v>
      </c>
      <c r="O2977" s="41" t="n">
        <f aca="false">N2977*100/$O$2</f>
        <v>98.8148956543692</v>
      </c>
      <c r="R2977" s="47" t="n">
        <f aca="false">SUM(D2977,I2977,N2977)</f>
        <v>275545137.433105</v>
      </c>
      <c r="S2977" s="41" t="n">
        <f aca="false">R2977*100/$R$2</f>
        <v>99.8321716828045</v>
      </c>
      <c r="U2977" s="41" t="n">
        <f aca="false">[1]Plan1!$B2972</f>
        <v>62.1</v>
      </c>
    </row>
    <row r="2978" customFormat="false" ht="15" hidden="false" customHeight="false" outlineLevel="0" collapsed="false">
      <c r="A2978" s="46" t="n">
        <v>44976</v>
      </c>
      <c r="B2978" s="41" t="n">
        <f aca="false">[2]Plan1!$C2973</f>
        <v>0</v>
      </c>
      <c r="C2978" s="41" t="n">
        <f aca="false">$E$5 + B2978</f>
        <v>781</v>
      </c>
      <c r="D2978" s="47" t="n">
        <f aca="false">IF(C2978&gt;$E$5,$E$2+$E$1,(IF(C2978&gt;764.99,C2978^3*3486.59308-C2978^2*7860012.00812+C2978*5908819377.96283-1481278321001.59,IF(C2978&gt;752.99,C2978^3*3588.471445-C2978^2*8028757.56264+C2978*5988077680.84934-1488767378546.26,C2978^3*899.851852-C2978^2*1969009.674601+C2978*1435480406.01138-348666163343.76))))-$E$1</f>
        <v>148979041.172119</v>
      </c>
      <c r="E2978" s="47" t="n">
        <f aca="false">D2978*100/$E$2</f>
        <v>100</v>
      </c>
      <c r="G2978" s="41" t="n">
        <f aca="false">[3]Plan1!$C2973</f>
        <v>0</v>
      </c>
      <c r="H2978" s="41" t="n">
        <f aca="false">$J$5 + G2978</f>
        <v>760</v>
      </c>
      <c r="I2978" s="47" t="n">
        <f aca="false">IF(H2978&gt;$J$5,$J$2+$J$1,(IF(H2978&gt;739.99,H2978^3*2498.244218-H2978^2*5471052.355142+H2978*3994605728.77515-972400879260.135,H2978^3*1396.138889-H2978^2*3002770.071427+H2978*2152080038.43115-513963640099.415)))-$J$1</f>
        <v>87942447.7277832</v>
      </c>
      <c r="J2978" s="47" t="n">
        <f aca="false">I2978*100/$J$2</f>
        <v>99.9999999974793</v>
      </c>
      <c r="L2978" s="41" t="n">
        <f aca="false">[4]Plan1!$C2973</f>
        <v>-0.08</v>
      </c>
      <c r="M2978" s="41" t="n">
        <f aca="false">$O$5 + L2978</f>
        <v>838.7</v>
      </c>
      <c r="N2978" s="47" t="n">
        <f aca="false">IF(M2978&gt;$O$5,$O$2+$O$1,(M2978^3*3270.5936-M2978^2*8015778.389801+M2978*6549018422.82398-1783686174686.87))-$O$1</f>
        <v>38674946.5693359</v>
      </c>
      <c r="O2978" s="41" t="n">
        <f aca="false">N2978*100/$O$2</f>
        <v>98.9461367535466</v>
      </c>
      <c r="R2978" s="47" t="n">
        <f aca="false">SUM(D2978,I2978,N2978)</f>
        <v>275596435.469238</v>
      </c>
      <c r="S2978" s="41" t="n">
        <f aca="false">R2978*100/$R$2</f>
        <v>99.8507573649832</v>
      </c>
      <c r="U2978" s="41" t="n">
        <f aca="false">[1]Plan1!$B2973</f>
        <v>56.38</v>
      </c>
    </row>
    <row r="2979" customFormat="false" ht="15" hidden="false" customHeight="false" outlineLevel="0" collapsed="false">
      <c r="A2979" s="46" t="n">
        <v>44977</v>
      </c>
      <c r="B2979" s="41" t="n">
        <f aca="false">[2]Plan1!$C2974</f>
        <v>0</v>
      </c>
      <c r="C2979" s="41" t="n">
        <f aca="false">$E$5 + B2979</f>
        <v>781</v>
      </c>
      <c r="D2979" s="47" t="n">
        <f aca="false">IF(C2979&gt;$E$5,$E$2+$E$1,(IF(C2979&gt;764.99,C2979^3*3486.59308-C2979^2*7860012.00812+C2979*5908819377.96283-1481278321001.59,IF(C2979&gt;752.99,C2979^3*3588.471445-C2979^2*8028757.56264+C2979*5988077680.84934-1488767378546.26,C2979^3*899.851852-C2979^2*1969009.674601+C2979*1435480406.01138-348666163343.76))))-$E$1</f>
        <v>148979041.172119</v>
      </c>
      <c r="E2979" s="47" t="n">
        <f aca="false">D2979*100/$E$2</f>
        <v>100</v>
      </c>
      <c r="G2979" s="41" t="n">
        <f aca="false">[3]Plan1!$C2974</f>
        <v>0</v>
      </c>
      <c r="H2979" s="41" t="n">
        <f aca="false">$J$5 + G2979</f>
        <v>760</v>
      </c>
      <c r="I2979" s="47" t="n">
        <f aca="false">IF(H2979&gt;$J$5,$J$2+$J$1,(IF(H2979&gt;739.99,H2979^3*2498.244218-H2979^2*5471052.355142+H2979*3994605728.77515-972400879260.135,H2979^3*1396.138889-H2979^2*3002770.071427+H2979*2152080038.43115-513963640099.415)))-$J$1</f>
        <v>87942447.7277832</v>
      </c>
      <c r="J2979" s="47" t="n">
        <f aca="false">I2979*100/$J$2</f>
        <v>99.9999999974793</v>
      </c>
      <c r="L2979" s="41" t="n">
        <f aca="false">[4]Plan1!$C2974</f>
        <v>-0.08</v>
      </c>
      <c r="M2979" s="41" t="n">
        <f aca="false">$O$5 + L2979</f>
        <v>838.7</v>
      </c>
      <c r="N2979" s="47" t="n">
        <f aca="false">IF(M2979&gt;$O$5,$O$2+$O$1,(M2979^3*3270.5936-M2979^2*8015778.389801+M2979*6549018422.82398-1783686174686.87))-$O$1</f>
        <v>38674946.5693359</v>
      </c>
      <c r="O2979" s="41" t="n">
        <f aca="false">N2979*100/$O$2</f>
        <v>98.9461367535466</v>
      </c>
      <c r="R2979" s="47" t="n">
        <f aca="false">SUM(D2979,I2979,N2979)</f>
        <v>275596435.469238</v>
      </c>
      <c r="S2979" s="41" t="n">
        <f aca="false">R2979*100/$R$2</f>
        <v>99.8507573649832</v>
      </c>
      <c r="U2979" s="41" t="n">
        <f aca="false">[1]Plan1!$B2974</f>
        <v>48.03</v>
      </c>
    </row>
    <row r="2980" customFormat="false" ht="15" hidden="false" customHeight="false" outlineLevel="0" collapsed="false">
      <c r="A2980" s="46" t="n">
        <v>44978</v>
      </c>
      <c r="B2980" s="41" t="n">
        <f aca="false">[2]Plan1!$C2975</f>
        <v>0</v>
      </c>
      <c r="C2980" s="41" t="n">
        <f aca="false">$E$5 + B2980</f>
        <v>781</v>
      </c>
      <c r="D2980" s="47" t="n">
        <f aca="false">IF(C2980&gt;$E$5,$E$2+$E$1,(IF(C2980&gt;764.99,C2980^3*3486.59308-C2980^2*7860012.00812+C2980*5908819377.96283-1481278321001.59,IF(C2980&gt;752.99,C2980^3*3588.471445-C2980^2*8028757.56264+C2980*5988077680.84934-1488767378546.26,C2980^3*899.851852-C2980^2*1969009.674601+C2980*1435480406.01138-348666163343.76))))-$E$1</f>
        <v>148979041.172119</v>
      </c>
      <c r="E2980" s="47" t="n">
        <f aca="false">D2980*100/$E$2</f>
        <v>100</v>
      </c>
      <c r="G2980" s="41" t="n">
        <f aca="false">[3]Plan1!$C2975</f>
        <v>0</v>
      </c>
      <c r="H2980" s="41" t="n">
        <f aca="false">$J$5 + G2980</f>
        <v>760</v>
      </c>
      <c r="I2980" s="47" t="n">
        <f aca="false">IF(H2980&gt;$J$5,$J$2+$J$1,(IF(H2980&gt;739.99,H2980^3*2498.244218-H2980^2*5471052.355142+H2980*3994605728.77515-972400879260.135,H2980^3*1396.138889-H2980^2*3002770.071427+H2980*2152080038.43115-513963640099.415)))-$J$1</f>
        <v>87942447.7277832</v>
      </c>
      <c r="J2980" s="47" t="n">
        <f aca="false">I2980*100/$J$2</f>
        <v>99.9999999974793</v>
      </c>
      <c r="L2980" s="41" t="n">
        <f aca="false">[4]Plan1!$C2975</f>
        <v>-0.11</v>
      </c>
      <c r="M2980" s="41" t="n">
        <f aca="false">$O$5 + L2980</f>
        <v>838.67</v>
      </c>
      <c r="N2980" s="47" t="n">
        <f aca="false">IF(M2980&gt;$O$5,$O$2+$O$1,(M2980^3*3270.5936-M2980^2*8015778.389801+M2980*6549018422.82398-1783686174686.87))-$O$1</f>
        <v>38521180.3994141</v>
      </c>
      <c r="O2980" s="41" t="n">
        <f aca="false">N2980*100/$O$2</f>
        <v>98.5527407743205</v>
      </c>
      <c r="R2980" s="47" t="n">
        <f aca="false">SUM(D2980,I2980,N2980)</f>
        <v>275442669.299316</v>
      </c>
      <c r="S2980" s="41" t="n">
        <f aca="false">R2980*100/$R$2</f>
        <v>99.7950466715641</v>
      </c>
      <c r="U2980" s="41" t="n">
        <f aca="false">[1]Plan1!$B2975</f>
        <v>45.31</v>
      </c>
    </row>
    <row r="2981" customFormat="false" ht="15" hidden="false" customHeight="false" outlineLevel="0" collapsed="false">
      <c r="A2981" s="46" t="n">
        <v>44979</v>
      </c>
      <c r="B2981" s="41" t="n">
        <f aca="false">[2]Plan1!$C2976</f>
        <v>0</v>
      </c>
      <c r="C2981" s="41" t="n">
        <f aca="false">$E$5 + B2981</f>
        <v>781</v>
      </c>
      <c r="D2981" s="47" t="n">
        <f aca="false">IF(C2981&gt;$E$5,$E$2+$E$1,(IF(C2981&gt;764.99,C2981^3*3486.59308-C2981^2*7860012.00812+C2981*5908819377.96283-1481278321001.59,IF(C2981&gt;752.99,C2981^3*3588.471445-C2981^2*8028757.56264+C2981*5988077680.84934-1488767378546.26,C2981^3*899.851852-C2981^2*1969009.674601+C2981*1435480406.01138-348666163343.76))))-$E$1</f>
        <v>148979041.172119</v>
      </c>
      <c r="E2981" s="47" t="n">
        <f aca="false">D2981*100/$E$2</f>
        <v>100</v>
      </c>
      <c r="G2981" s="41" t="n">
        <f aca="false">[3]Plan1!$C2976</f>
        <v>0</v>
      </c>
      <c r="H2981" s="41" t="n">
        <f aca="false">$J$5 + G2981</f>
        <v>760</v>
      </c>
      <c r="I2981" s="47" t="n">
        <f aca="false">IF(H2981&gt;$J$5,$J$2+$J$1,(IF(H2981&gt;739.99,H2981^3*2498.244218-H2981^2*5471052.355142+H2981*3994605728.77515-972400879260.135,H2981^3*1396.138889-H2981^2*3002770.071427+H2981*2152080038.43115-513963640099.415)))-$J$1</f>
        <v>87942447.7277832</v>
      </c>
      <c r="J2981" s="47" t="n">
        <f aca="false">I2981*100/$J$2</f>
        <v>99.9999999974793</v>
      </c>
      <c r="L2981" s="41" t="n">
        <f aca="false">[4]Plan1!$C2976</f>
        <v>-0.14</v>
      </c>
      <c r="M2981" s="41" t="n">
        <f aca="false">$O$5 + L2981</f>
        <v>838.64</v>
      </c>
      <c r="N2981" s="47" t="n">
        <f aca="false">IF(M2981&gt;$O$5,$O$2+$O$1,(M2981^3*3270.5936-M2981^2*8015778.389801+M2981*6549018422.82398-1783686174686.87))-$O$1</f>
        <v>38367797.7519531</v>
      </c>
      <c r="O2981" s="41" t="n">
        <f aca="false">N2981*100/$O$2</f>
        <v>98.1603260004802</v>
      </c>
      <c r="R2981" s="47" t="n">
        <f aca="false">SUM(D2981,I2981,N2981)</f>
        <v>275289286.651855</v>
      </c>
      <c r="S2981" s="41" t="n">
        <f aca="false">R2981*100/$R$2</f>
        <v>99.7394749313508</v>
      </c>
      <c r="U2981" s="41" t="n">
        <f aca="false">[1]Plan1!$B2976</f>
        <v>44.71</v>
      </c>
    </row>
    <row r="2982" customFormat="false" ht="15" hidden="false" customHeight="false" outlineLevel="0" collapsed="false">
      <c r="A2982" s="46" t="n">
        <v>44980</v>
      </c>
      <c r="B2982" s="41" t="n">
        <f aca="false">[2]Plan1!$C2977</f>
        <v>0</v>
      </c>
      <c r="C2982" s="41" t="n">
        <f aca="false">$E$5 + B2982</f>
        <v>781</v>
      </c>
      <c r="D2982" s="47" t="n">
        <f aca="false">IF(C2982&gt;$E$5,$E$2+$E$1,(IF(C2982&gt;764.99,C2982^3*3486.59308-C2982^2*7860012.00812+C2982*5908819377.96283-1481278321001.59,IF(C2982&gt;752.99,C2982^3*3588.471445-C2982^2*8028757.56264+C2982*5988077680.84934-1488767378546.26,C2982^3*899.851852-C2982^2*1969009.674601+C2982*1435480406.01138-348666163343.76))))-$E$1</f>
        <v>148979041.172119</v>
      </c>
      <c r="E2982" s="47" t="n">
        <f aca="false">D2982*100/$E$2</f>
        <v>100</v>
      </c>
      <c r="G2982" s="41" t="n">
        <f aca="false">[3]Plan1!$C2977</f>
        <v>0</v>
      </c>
      <c r="H2982" s="41" t="n">
        <f aca="false">$J$5 + G2982</f>
        <v>760</v>
      </c>
      <c r="I2982" s="47" t="n">
        <f aca="false">IF(H2982&gt;$J$5,$J$2+$J$1,(IF(H2982&gt;739.99,H2982^3*2498.244218-H2982^2*5471052.355142+H2982*3994605728.77515-972400879260.135,H2982^3*1396.138889-H2982^2*3002770.071427+H2982*2152080038.43115-513963640099.415)))-$J$1</f>
        <v>87942447.7277832</v>
      </c>
      <c r="J2982" s="47" t="n">
        <f aca="false">I2982*100/$J$2</f>
        <v>99.9999999974793</v>
      </c>
      <c r="L2982" s="41" t="n">
        <f aca="false">[4]Plan1!$C2977</f>
        <v>-0.17</v>
      </c>
      <c r="M2982" s="41" t="n">
        <f aca="false">$O$5 + L2982</f>
        <v>838.61</v>
      </c>
      <c r="N2982" s="47" t="n">
        <f aca="false">IF(M2982&gt;$O$5,$O$2+$O$1,(M2982^3*3270.5936-M2982^2*8015778.389801+M2982*6549018422.82398-1783686174686.87))-$O$1</f>
        <v>38214798.0976563</v>
      </c>
      <c r="O2982" s="41" t="n">
        <f aca="false">N2982*100/$O$2</f>
        <v>97.7688910778705</v>
      </c>
      <c r="R2982" s="47" t="n">
        <f aca="false">SUM(D2982,I2982,N2982)</f>
        <v>275136286.997559</v>
      </c>
      <c r="S2982" s="41" t="n">
        <f aca="false">R2982*100/$R$2</f>
        <v>99.6840419525747</v>
      </c>
      <c r="U2982" s="41" t="n">
        <f aca="false">[1]Plan1!$B2977</f>
        <v>44.11</v>
      </c>
    </row>
    <row r="2983" customFormat="false" ht="15" hidden="false" customHeight="false" outlineLevel="0" collapsed="false">
      <c r="A2983" s="46" t="n">
        <v>44981</v>
      </c>
      <c r="B2983" s="41" t="n">
        <f aca="false">[2]Plan1!$C2978</f>
        <v>0</v>
      </c>
      <c r="C2983" s="41" t="n">
        <f aca="false">$E$5 + B2983</f>
        <v>781</v>
      </c>
      <c r="D2983" s="47" t="n">
        <f aca="false">IF(C2983&gt;$E$5,$E$2+$E$1,(IF(C2983&gt;764.99,C2983^3*3486.59308-C2983^2*7860012.00812+C2983*5908819377.96283-1481278321001.59,IF(C2983&gt;752.99,C2983^3*3588.471445-C2983^2*8028757.56264+C2983*5988077680.84934-1488767378546.26,C2983^3*899.851852-C2983^2*1969009.674601+C2983*1435480406.01138-348666163343.76))))-$E$1</f>
        <v>148979041.172119</v>
      </c>
      <c r="E2983" s="47" t="n">
        <f aca="false">D2983*100/$E$2</f>
        <v>100</v>
      </c>
      <c r="G2983" s="41" t="n">
        <f aca="false">[3]Plan1!$C2978</f>
        <v>0</v>
      </c>
      <c r="H2983" s="41" t="n">
        <f aca="false">$J$5 + G2983</f>
        <v>760</v>
      </c>
      <c r="I2983" s="47" t="n">
        <f aca="false">IF(H2983&gt;$J$5,$J$2+$J$1,(IF(H2983&gt;739.99,H2983^3*2498.244218-H2983^2*5471052.355142+H2983*3994605728.77515-972400879260.135,H2983^3*1396.138889-H2983^2*3002770.071427+H2983*2152080038.43115-513963640099.415)))-$J$1</f>
        <v>87942447.7277832</v>
      </c>
      <c r="J2983" s="47" t="n">
        <f aca="false">I2983*100/$J$2</f>
        <v>99.9999999974793</v>
      </c>
      <c r="L2983" s="41" t="n">
        <f aca="false">[4]Plan1!$C2978</f>
        <v>-0.2</v>
      </c>
      <c r="M2983" s="41" t="n">
        <f aca="false">$O$5 + L2983</f>
        <v>838.58</v>
      </c>
      <c r="N2983" s="47" t="n">
        <f aca="false">IF(M2983&gt;$O$5,$O$2+$O$1,(M2983^3*3270.5936-M2983^2*8015778.389801+M2983*6549018422.82398-1783686174686.87))-$O$1</f>
        <v>38062180.9052734</v>
      </c>
      <c r="O2983" s="41" t="n">
        <f aca="false">N2983*100/$O$2</f>
        <v>97.3784346473392</v>
      </c>
      <c r="R2983" s="47" t="n">
        <f aca="false">SUM(D2983,I2983,N2983)</f>
        <v>274983669.805176</v>
      </c>
      <c r="S2983" s="41" t="n">
        <f aca="false">R2983*100/$R$2</f>
        <v>99.6287475427599</v>
      </c>
      <c r="U2983" s="41" t="n">
        <f aca="false">[1]Plan1!$B2978</f>
        <v>41.74</v>
      </c>
    </row>
    <row r="2984" customFormat="false" ht="15" hidden="false" customHeight="false" outlineLevel="0" collapsed="false">
      <c r="A2984" s="46" t="n">
        <v>44982</v>
      </c>
      <c r="B2984" s="41" t="n">
        <f aca="false">[2]Plan1!$C2979</f>
        <v>0</v>
      </c>
      <c r="C2984" s="41" t="n">
        <f aca="false">$E$5 + B2984</f>
        <v>781</v>
      </c>
      <c r="D2984" s="47" t="n">
        <f aca="false">IF(C2984&gt;$E$5,$E$2+$E$1,(IF(C2984&gt;764.99,C2984^3*3486.59308-C2984^2*7860012.00812+C2984*5908819377.96283-1481278321001.59,IF(C2984&gt;752.99,C2984^3*3588.471445-C2984^2*8028757.56264+C2984*5988077680.84934-1488767378546.26,C2984^3*899.851852-C2984^2*1969009.674601+C2984*1435480406.01138-348666163343.76))))-$E$1</f>
        <v>148979041.172119</v>
      </c>
      <c r="E2984" s="47" t="n">
        <f aca="false">D2984*100/$E$2</f>
        <v>100</v>
      </c>
      <c r="G2984" s="41" t="n">
        <f aca="false">[3]Plan1!$C2979</f>
        <v>0</v>
      </c>
      <c r="H2984" s="41" t="n">
        <f aca="false">$J$5 + G2984</f>
        <v>760</v>
      </c>
      <c r="I2984" s="47" t="n">
        <f aca="false">IF(H2984&gt;$J$5,$J$2+$J$1,(IF(H2984&gt;739.99,H2984^3*2498.244218-H2984^2*5471052.355142+H2984*3994605728.77515-972400879260.135,H2984^3*1396.138889-H2984^2*3002770.071427+H2984*2152080038.43115-513963640099.415)))-$J$1</f>
        <v>87942447.7277832</v>
      </c>
      <c r="J2984" s="47" t="n">
        <f aca="false">I2984*100/$J$2</f>
        <v>99.9999999974793</v>
      </c>
      <c r="L2984" s="41" t="n">
        <f aca="false">[4]Plan1!$C2979</f>
        <v>-0.22</v>
      </c>
      <c r="M2984" s="41" t="n">
        <f aca="false">$O$5 + L2984</f>
        <v>838.56</v>
      </c>
      <c r="N2984" s="47" t="n">
        <f aca="false">IF(M2984&gt;$O$5,$O$2+$O$1,(M2984^3*3270.5936-M2984^2*8015778.389801+M2984*6549018422.82398-1783686174686.87))-$O$1</f>
        <v>37960648.3271484</v>
      </c>
      <c r="O2984" s="41" t="n">
        <f aca="false">N2984*100/$O$2</f>
        <v>97.1186732966134</v>
      </c>
      <c r="R2984" s="47" t="n">
        <f aca="false">SUM(D2984,I2984,N2984)</f>
        <v>274882137.227051</v>
      </c>
      <c r="S2984" s="41" t="n">
        <f aca="false">R2984*100/$R$2</f>
        <v>99.5919614906989</v>
      </c>
      <c r="U2984" s="41" t="n">
        <f aca="false">[1]Plan1!$B2979</f>
        <v>34.79</v>
      </c>
    </row>
    <row r="2985" customFormat="false" ht="15" hidden="false" customHeight="false" outlineLevel="0" collapsed="false">
      <c r="A2985" s="46" t="n">
        <v>44983</v>
      </c>
      <c r="B2985" s="41" t="n">
        <f aca="false">[2]Plan1!$C2980</f>
        <v>0</v>
      </c>
      <c r="C2985" s="41" t="n">
        <f aca="false">$E$5 + B2985</f>
        <v>781</v>
      </c>
      <c r="D2985" s="47" t="n">
        <f aca="false">IF(C2985&gt;$E$5,$E$2+$E$1,(IF(C2985&gt;764.99,C2985^3*3486.59308-C2985^2*7860012.00812+C2985*5908819377.96283-1481278321001.59,IF(C2985&gt;752.99,C2985^3*3588.471445-C2985^2*8028757.56264+C2985*5988077680.84934-1488767378546.26,C2985^3*899.851852-C2985^2*1969009.674601+C2985*1435480406.01138-348666163343.76))))-$E$1</f>
        <v>148979041.172119</v>
      </c>
      <c r="E2985" s="47" t="n">
        <f aca="false">D2985*100/$E$2</f>
        <v>100</v>
      </c>
      <c r="G2985" s="41" t="n">
        <f aca="false">[3]Plan1!$C2980</f>
        <v>0</v>
      </c>
      <c r="H2985" s="41" t="n">
        <f aca="false">$J$5 + G2985</f>
        <v>760</v>
      </c>
      <c r="I2985" s="47" t="n">
        <f aca="false">IF(H2985&gt;$J$5,$J$2+$J$1,(IF(H2985&gt;739.99,H2985^3*2498.244218-H2985^2*5471052.355142+H2985*3994605728.77515-972400879260.135,H2985^3*1396.138889-H2985^2*3002770.071427+H2985*2152080038.43115-513963640099.415)))-$J$1</f>
        <v>87942447.7277832</v>
      </c>
      <c r="J2985" s="47" t="n">
        <f aca="false">I2985*100/$J$2</f>
        <v>99.9999999974793</v>
      </c>
      <c r="L2985" s="41" t="n">
        <f aca="false">[4]Plan1!$C2980</f>
        <v>-0.24</v>
      </c>
      <c r="M2985" s="41" t="n">
        <f aca="false">$O$5 + L2985</f>
        <v>838.54</v>
      </c>
      <c r="N2985" s="47" t="n">
        <f aca="false">IF(M2985&gt;$O$5,$O$2+$O$1,(M2985^3*3270.5936-M2985^2*8015778.389801+M2985*6549018422.82398-1783686174686.87))-$O$1</f>
        <v>37859285.3408203</v>
      </c>
      <c r="O2985" s="41" t="n">
        <f aca="false">N2985*100/$O$2</f>
        <v>96.8593458302137</v>
      </c>
      <c r="R2985" s="47" t="n">
        <f aca="false">SUM(D2985,I2985,N2985)</f>
        <v>274780774.240723</v>
      </c>
      <c r="S2985" s="41" t="n">
        <f aca="false">R2985*100/$R$2</f>
        <v>99.5552368830805</v>
      </c>
      <c r="U2985" s="41" t="n">
        <f aca="false">[1]Plan1!$B2980</f>
        <v>33.38</v>
      </c>
    </row>
    <row r="2986" customFormat="false" ht="15" hidden="false" customHeight="false" outlineLevel="0" collapsed="false">
      <c r="A2986" s="46" t="n">
        <v>44984</v>
      </c>
      <c r="B2986" s="41" t="n">
        <f aca="false">[2]Plan1!$C2981</f>
        <v>0</v>
      </c>
      <c r="C2986" s="41" t="n">
        <f aca="false">$E$5 + B2986</f>
        <v>781</v>
      </c>
      <c r="D2986" s="47" t="n">
        <f aca="false">IF(C2986&gt;$E$5,$E$2+$E$1,(IF(C2986&gt;764.99,C2986^3*3486.59308-C2986^2*7860012.00812+C2986*5908819377.96283-1481278321001.59,IF(C2986&gt;752.99,C2986^3*3588.471445-C2986^2*8028757.56264+C2986*5988077680.84934-1488767378546.26,C2986^3*899.851852-C2986^2*1969009.674601+C2986*1435480406.01138-348666163343.76))))-$E$1</f>
        <v>148979041.172119</v>
      </c>
      <c r="E2986" s="47" t="n">
        <f aca="false">D2986*100/$E$2</f>
        <v>100</v>
      </c>
      <c r="G2986" s="41" t="n">
        <f aca="false">[3]Plan1!$C2981</f>
        <v>0</v>
      </c>
      <c r="H2986" s="41" t="n">
        <f aca="false">$J$5 + G2986</f>
        <v>760</v>
      </c>
      <c r="I2986" s="47" t="n">
        <f aca="false">IF(H2986&gt;$J$5,$J$2+$J$1,(IF(H2986&gt;739.99,H2986^3*2498.244218-H2986^2*5471052.355142+H2986*3994605728.77515-972400879260.135,H2986^3*1396.138889-H2986^2*3002770.071427+H2986*2152080038.43115-513963640099.415)))-$J$1</f>
        <v>87942447.7277832</v>
      </c>
      <c r="J2986" s="47" t="n">
        <f aca="false">I2986*100/$J$2</f>
        <v>99.9999999974793</v>
      </c>
      <c r="L2986" s="41" t="n">
        <f aca="false">[4]Plan1!$C2981</f>
        <v>-0.26</v>
      </c>
      <c r="M2986" s="41" t="n">
        <f aca="false">$O$5 + L2986</f>
        <v>838.52</v>
      </c>
      <c r="N2986" s="47" t="n">
        <f aca="false">IF(M2986&gt;$O$5,$O$2+$O$1,(M2986^3*3270.5936-M2986^2*8015778.389801+M2986*6549018422.82398-1783686174686.87))-$O$1</f>
        <v>37758091.7890625</v>
      </c>
      <c r="O2986" s="41" t="n">
        <f aca="false">N2986*100/$O$2</f>
        <v>96.6004518458909</v>
      </c>
      <c r="R2986" s="47" t="n">
        <f aca="false">SUM(D2986,I2986,N2986)</f>
        <v>274679580.688965</v>
      </c>
      <c r="S2986" s="41" t="n">
        <f aca="false">R2986*100/$R$2</f>
        <v>99.5185736629402</v>
      </c>
      <c r="U2986" s="41" t="n">
        <f aca="false">[1]Plan1!$B2981</f>
        <v>32.54</v>
      </c>
    </row>
    <row r="2987" customFormat="false" ht="15" hidden="false" customHeight="false" outlineLevel="0" collapsed="false">
      <c r="A2987" s="46" t="n">
        <v>44985</v>
      </c>
      <c r="B2987" s="41" t="n">
        <f aca="false">[2]Plan1!$C2982</f>
        <v>0</v>
      </c>
      <c r="C2987" s="41" t="n">
        <f aca="false">$E$5 + B2987</f>
        <v>781</v>
      </c>
      <c r="D2987" s="47" t="n">
        <f aca="false">IF(C2987&gt;$E$5,$E$2+$E$1,(IF(C2987&gt;764.99,C2987^3*3486.59308-C2987^2*7860012.00812+C2987*5908819377.96283-1481278321001.59,IF(C2987&gt;752.99,C2987^3*3588.471445-C2987^2*8028757.56264+C2987*5988077680.84934-1488767378546.26,C2987^3*899.851852-C2987^2*1969009.674601+C2987*1435480406.01138-348666163343.76))))-$E$1</f>
        <v>148979041.172119</v>
      </c>
      <c r="E2987" s="47" t="n">
        <f aca="false">D2987*100/$E$2</f>
        <v>100</v>
      </c>
      <c r="G2987" s="41" t="n">
        <f aca="false">[3]Plan1!$C2982</f>
        <v>0</v>
      </c>
      <c r="H2987" s="41" t="n">
        <f aca="false">$J$5 + G2987</f>
        <v>760</v>
      </c>
      <c r="I2987" s="47" t="n">
        <f aca="false">IF(H2987&gt;$J$5,$J$2+$J$1,(IF(H2987&gt;739.99,H2987^3*2498.244218-H2987^2*5471052.355142+H2987*3994605728.77515-972400879260.135,H2987^3*1396.138889-H2987^2*3002770.071427+H2987*2152080038.43115-513963640099.415)))-$J$1</f>
        <v>87942447.7277832</v>
      </c>
      <c r="J2987" s="47" t="n">
        <f aca="false">I2987*100/$J$2</f>
        <v>99.9999999974793</v>
      </c>
      <c r="L2987" s="41" t="n">
        <f aca="false">[4]Plan1!$C2982</f>
        <v>-0.29</v>
      </c>
      <c r="M2987" s="41" t="n">
        <f aca="false">$O$5 + L2987</f>
        <v>838.49</v>
      </c>
      <c r="N2987" s="47" t="n">
        <f aca="false">IF(M2987&gt;$O$5,$O$2+$O$1,(M2987^3*3270.5936-M2987^2*8015778.389801+M2987*6549018422.82398-1783686174686.87))-$O$1</f>
        <v>37606618.8037109</v>
      </c>
      <c r="O2987" s="41" t="n">
        <f aca="false">N2987*100/$O$2</f>
        <v>96.2129227591683</v>
      </c>
      <c r="R2987" s="47" t="n">
        <f aca="false">SUM(D2987,I2987,N2987)</f>
        <v>274528107.703613</v>
      </c>
      <c r="S2987" s="41" t="n">
        <f aca="false">R2987*100/$R$2</f>
        <v>99.4636938083371</v>
      </c>
      <c r="U2987" s="41" t="n">
        <f aca="false">[1]Plan1!$B2982</f>
        <v>46.81</v>
      </c>
    </row>
    <row r="2988" customFormat="false" ht="15" hidden="false" customHeight="false" outlineLevel="0" collapsed="false">
      <c r="A2988" s="46" t="n">
        <v>44986</v>
      </c>
      <c r="B2988" s="41" t="n">
        <f aca="false">[2]Plan1!$C2983</f>
        <v>0</v>
      </c>
      <c r="C2988" s="41" t="n">
        <f aca="false">$E$5 + B2988</f>
        <v>781</v>
      </c>
      <c r="D2988" s="47" t="n">
        <f aca="false">IF(C2988&gt;$E$5,$E$2+$E$1,(IF(C2988&gt;764.99,C2988^3*3486.59308-C2988^2*7860012.00812+C2988*5908819377.96283-1481278321001.59,IF(C2988&gt;752.99,C2988^3*3588.471445-C2988^2*8028757.56264+C2988*5988077680.84934-1488767378546.26,C2988^3*899.851852-C2988^2*1969009.674601+C2988*1435480406.01138-348666163343.76))))-$E$1</f>
        <v>148979041.172119</v>
      </c>
      <c r="E2988" s="47" t="n">
        <f aca="false">D2988*100/$E$2</f>
        <v>100</v>
      </c>
      <c r="G2988" s="41" t="n">
        <f aca="false">[3]Plan1!$C2983</f>
        <v>0</v>
      </c>
      <c r="H2988" s="41" t="n">
        <f aca="false">$J$5 + G2988</f>
        <v>760</v>
      </c>
      <c r="I2988" s="47" t="n">
        <f aca="false">IF(H2988&gt;$J$5,$J$2+$J$1,(IF(H2988&gt;739.99,H2988^3*2498.244218-H2988^2*5471052.355142+H2988*3994605728.77515-972400879260.135,H2988^3*1396.138889-H2988^2*3002770.071427+H2988*2152080038.43115-513963640099.415)))-$J$1</f>
        <v>87942447.7277832</v>
      </c>
      <c r="J2988" s="47" t="n">
        <f aca="false">I2988*100/$J$2</f>
        <v>99.9999999974793</v>
      </c>
      <c r="L2988" s="41" t="n">
        <f aca="false">[4]Plan1!$C2983</f>
        <v>-0.32</v>
      </c>
      <c r="M2988" s="41" t="n">
        <f aca="false">$O$5 + L2988</f>
        <v>838.46</v>
      </c>
      <c r="N2988" s="47" t="n">
        <f aca="false">IF(M2988&gt;$O$5,$O$2+$O$1,(M2988^3*3270.5936-M2988^2*8015778.389801+M2988*6549018422.82398-1783686174686.87))-$O$1</f>
        <v>37455526.1625977</v>
      </c>
      <c r="O2988" s="41" t="n">
        <f aca="false">N2988*100/$O$2</f>
        <v>95.8263667466539</v>
      </c>
      <c r="R2988" s="47" t="n">
        <f aca="false">SUM(D2988,I2988,N2988)</f>
        <v>274377015.0625</v>
      </c>
      <c r="S2988" s="41" t="n">
        <f aca="false">R2988*100/$R$2</f>
        <v>99.4089517554446</v>
      </c>
      <c r="U2988" s="41" t="n">
        <f aca="false">[1]Plan1!$B2983</f>
        <v>41.15</v>
      </c>
    </row>
    <row r="2989" customFormat="false" ht="15" hidden="false" customHeight="false" outlineLevel="0" collapsed="false">
      <c r="A2989" s="46" t="n">
        <v>44987</v>
      </c>
      <c r="B2989" s="41" t="n">
        <f aca="false">[2]Plan1!$C2984</f>
        <v>0</v>
      </c>
      <c r="C2989" s="41" t="n">
        <f aca="false">$E$5 + B2989</f>
        <v>781</v>
      </c>
      <c r="D2989" s="47" t="n">
        <f aca="false">IF(C2989&gt;$E$5,$E$2+$E$1,(IF(C2989&gt;764.99,C2989^3*3486.59308-C2989^2*7860012.00812+C2989*5908819377.96283-1481278321001.59,IF(C2989&gt;752.99,C2989^3*3588.471445-C2989^2*8028757.56264+C2989*5988077680.84934-1488767378546.26,C2989^3*899.851852-C2989^2*1969009.674601+C2989*1435480406.01138-348666163343.76))))-$E$1</f>
        <v>148979041.172119</v>
      </c>
      <c r="E2989" s="47" t="n">
        <f aca="false">D2989*100/$E$2</f>
        <v>100</v>
      </c>
      <c r="G2989" s="41" t="n">
        <f aca="false">[3]Plan1!$C2984</f>
        <v>0</v>
      </c>
      <c r="H2989" s="41" t="n">
        <f aca="false">$J$5 + G2989</f>
        <v>760</v>
      </c>
      <c r="I2989" s="47" t="n">
        <f aca="false">IF(H2989&gt;$J$5,$J$2+$J$1,(IF(H2989&gt;739.99,H2989^3*2498.244218-H2989^2*5471052.355142+H2989*3994605728.77515-972400879260.135,H2989^3*1396.138889-H2989^2*3002770.071427+H2989*2152080038.43115-513963640099.415)))-$J$1</f>
        <v>87942447.7277832</v>
      </c>
      <c r="J2989" s="47" t="n">
        <f aca="false">I2989*100/$J$2</f>
        <v>99.9999999974793</v>
      </c>
      <c r="L2989" s="41" t="n">
        <f aca="false">[4]Plan1!$C2984</f>
        <v>-0.34</v>
      </c>
      <c r="M2989" s="41" t="n">
        <f aca="false">$O$5 + L2989</f>
        <v>838.44</v>
      </c>
      <c r="N2989" s="47" t="n">
        <f aca="false">IF(M2989&gt;$O$5,$O$2+$O$1,(M2989^3*3270.5936-M2989^2*8015778.389801+M2989*6549018422.82398-1783686174686.87))-$O$1</f>
        <v>37355008.7753906</v>
      </c>
      <c r="O2989" s="41" t="n">
        <f aca="false">N2989*100/$O$2</f>
        <v>95.5692026644006</v>
      </c>
      <c r="R2989" s="47" t="n">
        <f aca="false">SUM(D2989,I2989,N2989)</f>
        <v>274276497.675293</v>
      </c>
      <c r="S2989" s="41" t="n">
        <f aca="false">R2989*100/$R$2</f>
        <v>99.3725335150422</v>
      </c>
      <c r="U2989" s="41" t="n">
        <f aca="false">[1]Plan1!$B2984</f>
        <v>38.81</v>
      </c>
    </row>
    <row r="2990" customFormat="false" ht="15" hidden="false" customHeight="false" outlineLevel="0" collapsed="false">
      <c r="A2990" s="46" t="n">
        <v>44988</v>
      </c>
      <c r="B2990" s="41" t="n">
        <f aca="false">[2]Plan1!$C2985</f>
        <v>0</v>
      </c>
      <c r="C2990" s="41" t="n">
        <f aca="false">$E$5 + B2990</f>
        <v>781</v>
      </c>
      <c r="D2990" s="47" t="n">
        <f aca="false">IF(C2990&gt;$E$5,$E$2+$E$1,(IF(C2990&gt;764.99,C2990^3*3486.59308-C2990^2*7860012.00812+C2990*5908819377.96283-1481278321001.59,IF(C2990&gt;752.99,C2990^3*3588.471445-C2990^2*8028757.56264+C2990*5988077680.84934-1488767378546.26,C2990^3*899.851852-C2990^2*1969009.674601+C2990*1435480406.01138-348666163343.76))))-$E$1</f>
        <v>148979041.172119</v>
      </c>
      <c r="E2990" s="47" t="n">
        <f aca="false">D2990*100/$E$2</f>
        <v>100</v>
      </c>
      <c r="G2990" s="41" t="n">
        <f aca="false">[3]Plan1!$C2985</f>
        <v>0</v>
      </c>
      <c r="H2990" s="41" t="n">
        <f aca="false">$J$5 + G2990</f>
        <v>760</v>
      </c>
      <c r="I2990" s="47" t="n">
        <f aca="false">IF(H2990&gt;$J$5,$J$2+$J$1,(IF(H2990&gt;739.99,H2990^3*2498.244218-H2990^2*5471052.355142+H2990*3994605728.77515-972400879260.135,H2990^3*1396.138889-H2990^2*3002770.071427+H2990*2152080038.43115-513963640099.415)))-$J$1</f>
        <v>87942447.7277832</v>
      </c>
      <c r="J2990" s="47" t="n">
        <f aca="false">I2990*100/$J$2</f>
        <v>99.9999999974793</v>
      </c>
      <c r="L2990" s="41" t="n">
        <f aca="false">[4]Plan1!$C2985</f>
        <v>-0.36</v>
      </c>
      <c r="M2990" s="41" t="n">
        <f aca="false">$O$5 + L2990</f>
        <v>838.42</v>
      </c>
      <c r="N2990" s="47" t="n">
        <f aca="false">IF(M2990&gt;$O$5,$O$2+$O$1,(M2990^3*3270.5936-M2990^2*8015778.389801+M2990*6549018422.82398-1783686174686.87))-$O$1</f>
        <v>37254660.0351563</v>
      </c>
      <c r="O2990" s="41" t="n">
        <f aca="false">N2990*100/$O$2</f>
        <v>95.3124700492314</v>
      </c>
      <c r="R2990" s="47" t="n">
        <f aca="false">SUM(D2990,I2990,N2990)</f>
        <v>274176148.935059</v>
      </c>
      <c r="S2990" s="41" t="n">
        <f aca="false">R2990*100/$R$2</f>
        <v>99.3361763767651</v>
      </c>
      <c r="U2990" s="41" t="n">
        <f aca="false">[1]Plan1!$B2985</f>
        <v>41.74</v>
      </c>
    </row>
    <row r="2991" customFormat="false" ht="15" hidden="false" customHeight="false" outlineLevel="0" collapsed="false">
      <c r="A2991" s="46" t="n">
        <v>44989</v>
      </c>
      <c r="B2991" s="41" t="n">
        <f aca="false">[2]Plan1!$C2986</f>
        <v>0</v>
      </c>
      <c r="C2991" s="41" t="n">
        <f aca="false">$E$5 + B2991</f>
        <v>781</v>
      </c>
      <c r="D2991" s="47" t="n">
        <f aca="false">IF(C2991&gt;$E$5,$E$2+$E$1,(IF(C2991&gt;764.99,C2991^3*3486.59308-C2991^2*7860012.00812+C2991*5908819377.96283-1481278321001.59,IF(C2991&gt;752.99,C2991^3*3588.471445-C2991^2*8028757.56264+C2991*5988077680.84934-1488767378546.26,C2991^3*899.851852-C2991^2*1969009.674601+C2991*1435480406.01138-348666163343.76))))-$E$1</f>
        <v>148979041.172119</v>
      </c>
      <c r="E2991" s="47" t="n">
        <f aca="false">D2991*100/$E$2</f>
        <v>100</v>
      </c>
      <c r="G2991" s="41" t="n">
        <f aca="false">[3]Plan1!$C2986</f>
        <v>0</v>
      </c>
      <c r="H2991" s="41" t="n">
        <f aca="false">$J$5 + G2991</f>
        <v>760</v>
      </c>
      <c r="I2991" s="47" t="n">
        <f aca="false">IF(H2991&gt;$J$5,$J$2+$J$1,(IF(H2991&gt;739.99,H2991^3*2498.244218-H2991^2*5471052.355142+H2991*3994605728.77515-972400879260.135,H2991^3*1396.138889-H2991^2*3002770.071427+H2991*2152080038.43115-513963640099.415)))-$J$1</f>
        <v>87942447.7277832</v>
      </c>
      <c r="J2991" s="47" t="n">
        <f aca="false">I2991*100/$J$2</f>
        <v>99.9999999974793</v>
      </c>
      <c r="L2991" s="41" t="n">
        <f aca="false">[4]Plan1!$C2986</f>
        <v>-0.4</v>
      </c>
      <c r="M2991" s="41" t="n">
        <f aca="false">$O$5 + L2991</f>
        <v>838.38</v>
      </c>
      <c r="N2991" s="47" t="n">
        <f aca="false">IF(M2991&gt;$O$5,$O$2+$O$1,(M2991^3*3270.5936-M2991^2*8015778.389801+M2991*6549018422.82398-1783686174686.87))-$O$1</f>
        <v>37054467.8779297</v>
      </c>
      <c r="O2991" s="41" t="n">
        <f aca="false">N2991*100/$O$2</f>
        <v>94.8002976398807</v>
      </c>
      <c r="R2991" s="47" t="n">
        <f aca="false">SUM(D2991,I2991,N2991)</f>
        <v>273975956.777832</v>
      </c>
      <c r="S2991" s="41" t="n">
        <f aca="false">R2991*100/$R$2</f>
        <v>99.2636451827982</v>
      </c>
      <c r="U2991" s="41" t="n">
        <f aca="false">[1]Plan1!$B2986</f>
        <v>29.77</v>
      </c>
    </row>
    <row r="2992" customFormat="false" ht="15" hidden="false" customHeight="false" outlineLevel="0" collapsed="false">
      <c r="A2992" s="46" t="n">
        <v>44990</v>
      </c>
      <c r="B2992" s="41" t="n">
        <f aca="false">[2]Plan1!$C2987</f>
        <v>0</v>
      </c>
      <c r="C2992" s="41" t="n">
        <f aca="false">$E$5 + B2992</f>
        <v>781</v>
      </c>
      <c r="D2992" s="47" t="n">
        <f aca="false">IF(C2992&gt;$E$5,$E$2+$E$1,(IF(C2992&gt;764.99,C2992^3*3486.59308-C2992^2*7860012.00812+C2992*5908819377.96283-1481278321001.59,IF(C2992&gt;752.99,C2992^3*3588.471445-C2992^2*8028757.56264+C2992*5988077680.84934-1488767378546.26,C2992^3*899.851852-C2992^2*1969009.674601+C2992*1435480406.01138-348666163343.76))))-$E$1</f>
        <v>148979041.172119</v>
      </c>
      <c r="E2992" s="47" t="n">
        <f aca="false">D2992*100/$E$2</f>
        <v>100</v>
      </c>
      <c r="G2992" s="41" t="n">
        <f aca="false">[3]Plan1!$C2987</f>
        <v>0</v>
      </c>
      <c r="H2992" s="41" t="n">
        <f aca="false">$J$5 + G2992</f>
        <v>760</v>
      </c>
      <c r="I2992" s="47" t="n">
        <f aca="false">IF(H2992&gt;$J$5,$J$2+$J$1,(IF(H2992&gt;739.99,H2992^3*2498.244218-H2992^2*5471052.355142+H2992*3994605728.77515-972400879260.135,H2992^3*1396.138889-H2992^2*3002770.071427+H2992*2152080038.43115-513963640099.415)))-$J$1</f>
        <v>87942447.7277832</v>
      </c>
      <c r="J2992" s="47" t="n">
        <f aca="false">I2992*100/$J$2</f>
        <v>99.9999999974793</v>
      </c>
      <c r="L2992" s="41" t="n">
        <f aca="false">[4]Plan1!$C2987</f>
        <v>-0.42</v>
      </c>
      <c r="M2992" s="41" t="n">
        <f aca="false">$O$5 + L2992</f>
        <v>838.36</v>
      </c>
      <c r="N2992" s="47" t="n">
        <f aca="false">IF(M2992&gt;$O$5,$O$2+$O$1,(M2992^3*3270.5936-M2992^2*8015778.389801+M2992*6549018422.82398-1783686174686.87))-$O$1</f>
        <v>36954624.1435547</v>
      </c>
      <c r="O2992" s="41" t="n">
        <f aca="false">N2992*100/$O$2</f>
        <v>94.5448570337058</v>
      </c>
      <c r="R2992" s="47" t="n">
        <f aca="false">SUM(D2992,I2992,N2992)</f>
        <v>273876113.043457</v>
      </c>
      <c r="S2992" s="41" t="n">
        <f aca="false">R2992*100/$R$2</f>
        <v>99.2274710121181</v>
      </c>
      <c r="U2992" s="41" t="n">
        <f aca="false">[1]Plan1!$B2987</f>
        <v>37.08</v>
      </c>
    </row>
    <row r="2993" customFormat="false" ht="15" hidden="false" customHeight="false" outlineLevel="0" collapsed="false">
      <c r="A2993" s="46" t="n">
        <v>44991</v>
      </c>
      <c r="B2993" s="41" t="n">
        <f aca="false">[2]Plan1!$C2988</f>
        <v>0</v>
      </c>
      <c r="C2993" s="41" t="n">
        <f aca="false">$E$5 + B2993</f>
        <v>781</v>
      </c>
      <c r="D2993" s="47" t="n">
        <f aca="false">IF(C2993&gt;$E$5,$E$2+$E$1,(IF(C2993&gt;764.99,C2993^3*3486.59308-C2993^2*7860012.00812+C2993*5908819377.96283-1481278321001.59,IF(C2993&gt;752.99,C2993^3*3588.471445-C2993^2*8028757.56264+C2993*5988077680.84934-1488767378546.26,C2993^3*899.851852-C2993^2*1969009.674601+C2993*1435480406.01138-348666163343.76))))-$E$1</f>
        <v>148979041.172119</v>
      </c>
      <c r="E2993" s="47" t="n">
        <f aca="false">D2993*100/$E$2</f>
        <v>100</v>
      </c>
      <c r="G2993" s="41" t="n">
        <f aca="false">[3]Plan1!$C2988</f>
        <v>0</v>
      </c>
      <c r="H2993" s="41" t="n">
        <f aca="false">$J$5 + G2993</f>
        <v>760</v>
      </c>
      <c r="I2993" s="47" t="n">
        <f aca="false">IF(H2993&gt;$J$5,$J$2+$J$1,(IF(H2993&gt;739.99,H2993^3*2498.244218-H2993^2*5471052.355142+H2993*3994605728.77515-972400879260.135,H2993^3*1396.138889-H2993^2*3002770.071427+H2993*2152080038.43115-513963640099.415)))-$J$1</f>
        <v>87942447.7277832</v>
      </c>
      <c r="J2993" s="47" t="n">
        <f aca="false">I2993*100/$J$2</f>
        <v>99.9999999974793</v>
      </c>
      <c r="L2993" s="41" t="n">
        <f aca="false">[4]Plan1!$C2988</f>
        <v>-0.44</v>
      </c>
      <c r="M2993" s="41" t="n">
        <f aca="false">$O$5 + L2993</f>
        <v>838.34</v>
      </c>
      <c r="N2993" s="47" t="n">
        <f aca="false">IF(M2993&gt;$O$5,$O$2+$O$1,(M2993^3*3270.5936-M2993^2*8015778.389801+M2993*6549018422.82398-1783686174686.87))-$O$1</f>
        <v>36854948.4301758</v>
      </c>
      <c r="O2993" s="41" t="n">
        <f aca="false">N2993*100/$O$2</f>
        <v>94.2898462931139</v>
      </c>
      <c r="R2993" s="47" t="n">
        <f aca="false">SUM(D2993,I2993,N2993)</f>
        <v>273776437.330078</v>
      </c>
      <c r="S2993" s="41" t="n">
        <f aca="false">R2993*100/$R$2</f>
        <v>99.1913577167672</v>
      </c>
      <c r="U2993" s="41" t="n">
        <f aca="false">[1]Plan1!$B2988</f>
        <v>28.4</v>
      </c>
    </row>
    <row r="2994" customFormat="false" ht="15" hidden="false" customHeight="false" outlineLevel="0" collapsed="false">
      <c r="A2994" s="46" t="n">
        <v>44992</v>
      </c>
      <c r="B2994" s="41" t="n">
        <f aca="false">[2]Plan1!$C2989</f>
        <v>0</v>
      </c>
      <c r="C2994" s="41" t="n">
        <f aca="false">$E$5 + B2994</f>
        <v>781</v>
      </c>
      <c r="D2994" s="47" t="n">
        <f aca="false">IF(C2994&gt;$E$5,$E$2+$E$1,(IF(C2994&gt;764.99,C2994^3*3486.59308-C2994^2*7860012.00812+C2994*5908819377.96283-1481278321001.59,IF(C2994&gt;752.99,C2994^3*3588.471445-C2994^2*8028757.56264+C2994*5988077680.84934-1488767378546.26,C2994^3*899.851852-C2994^2*1969009.674601+C2994*1435480406.01138-348666163343.76))))-$E$1</f>
        <v>148979041.172119</v>
      </c>
      <c r="E2994" s="47" t="n">
        <f aca="false">D2994*100/$E$2</f>
        <v>100</v>
      </c>
      <c r="G2994" s="41" t="n">
        <f aca="false">[3]Plan1!$C2989</f>
        <v>0</v>
      </c>
      <c r="H2994" s="41" t="n">
        <f aca="false">$J$5 + G2994</f>
        <v>760</v>
      </c>
      <c r="I2994" s="47" t="n">
        <f aca="false">IF(H2994&gt;$J$5,$J$2+$J$1,(IF(H2994&gt;739.99,H2994^3*2498.244218-H2994^2*5471052.355142+H2994*3994605728.77515-972400879260.135,H2994^3*1396.138889-H2994^2*3002770.071427+H2994*2152080038.43115-513963640099.415)))-$J$1</f>
        <v>87942447.7277832</v>
      </c>
      <c r="J2994" s="47" t="n">
        <f aca="false">I2994*100/$J$2</f>
        <v>99.9999999974793</v>
      </c>
      <c r="L2994" s="41" t="n">
        <f aca="false">[4]Plan1!$C2989</f>
        <v>-0.46</v>
      </c>
      <c r="M2994" s="41" t="n">
        <f aca="false">$O$5 + L2994</f>
        <v>838.32</v>
      </c>
      <c r="N2994" s="47" t="n">
        <f aca="false">IF(M2994&gt;$O$5,$O$2+$O$1,(M2994^3*3270.5936-M2994^2*8015778.389801+M2994*6549018422.82398-1783686174686.87))-$O$1</f>
        <v>36755440.5810547</v>
      </c>
      <c r="O2994" s="41" t="n">
        <f aca="false">N2994*100/$O$2</f>
        <v>94.0352650171053</v>
      </c>
      <c r="R2994" s="47" t="n">
        <f aca="false">SUM(D2994,I2994,N2994)</f>
        <v>273676929.480957</v>
      </c>
      <c r="S2994" s="41" t="n">
        <f aca="false">R2994*100/$R$2</f>
        <v>99.1553052399578</v>
      </c>
      <c r="U2994" s="41" t="n">
        <f aca="false">[1]Plan1!$B2989</f>
        <v>27.59</v>
      </c>
    </row>
    <row r="2995" customFormat="false" ht="15" hidden="false" customHeight="false" outlineLevel="0" collapsed="false">
      <c r="A2995" s="46" t="n">
        <v>44993</v>
      </c>
      <c r="B2995" s="41" t="n">
        <f aca="false">[2]Plan1!$C2990</f>
        <v>0</v>
      </c>
      <c r="C2995" s="41" t="n">
        <f aca="false">$E$5 + B2995</f>
        <v>781</v>
      </c>
      <c r="D2995" s="47" t="n">
        <f aca="false">IF(C2995&gt;$E$5,$E$2+$E$1,(IF(C2995&gt;764.99,C2995^3*3486.59308-C2995^2*7860012.00812+C2995*5908819377.96283-1481278321001.59,IF(C2995&gt;752.99,C2995^3*3588.471445-C2995^2*8028757.56264+C2995*5988077680.84934-1488767378546.26,C2995^3*899.851852-C2995^2*1969009.674601+C2995*1435480406.01138-348666163343.76))))-$E$1</f>
        <v>148979041.172119</v>
      </c>
      <c r="E2995" s="47" t="n">
        <f aca="false">D2995*100/$E$2</f>
        <v>100</v>
      </c>
      <c r="G2995" s="41" t="n">
        <f aca="false">[3]Plan1!$C2990</f>
        <v>0</v>
      </c>
      <c r="H2995" s="41" t="n">
        <f aca="false">$J$5 + G2995</f>
        <v>760</v>
      </c>
      <c r="I2995" s="47" t="n">
        <f aca="false">IF(H2995&gt;$J$5,$J$2+$J$1,(IF(H2995&gt;739.99,H2995^3*2498.244218-H2995^2*5471052.355142+H2995*3994605728.77515-972400879260.135,H2995^3*1396.138889-H2995^2*3002770.071427+H2995*2152080038.43115-513963640099.415)))-$J$1</f>
        <v>87942447.7277832</v>
      </c>
      <c r="J2995" s="47" t="n">
        <f aca="false">I2995*100/$J$2</f>
        <v>99.9999999974793</v>
      </c>
      <c r="L2995" s="41" t="n">
        <f aca="false">[4]Plan1!$C2990</f>
        <v>-0.48</v>
      </c>
      <c r="M2995" s="41" t="n">
        <f aca="false">$O$5 + L2995</f>
        <v>838.3</v>
      </c>
      <c r="N2995" s="47" t="n">
        <f aca="false">IF(M2995&gt;$O$5,$O$2+$O$1,(M2995^3*3270.5936-M2995^2*8015778.389801+M2995*6549018422.82398-1783686174686.87))-$O$1</f>
        <v>36656100.4404297</v>
      </c>
      <c r="O2995" s="41" t="n">
        <f aca="false">N2995*100/$O$2</f>
        <v>93.7811128071785</v>
      </c>
      <c r="R2995" s="47" t="n">
        <f aca="false">SUM(D2995,I2995,N2995)</f>
        <v>273577589.340332</v>
      </c>
      <c r="S2995" s="41" t="n">
        <f aca="false">R2995*100/$R$2</f>
        <v>99.1193135252563</v>
      </c>
      <c r="U2995" s="41" t="n">
        <f aca="false">[1]Plan1!$B2990</f>
        <v>30.04</v>
      </c>
    </row>
    <row r="2996" customFormat="false" ht="15" hidden="false" customHeight="false" outlineLevel="0" collapsed="false">
      <c r="A2996" s="46" t="n">
        <v>44994</v>
      </c>
      <c r="B2996" s="41" t="n">
        <f aca="false">[2]Plan1!$C2991</f>
        <v>0</v>
      </c>
      <c r="C2996" s="41" t="n">
        <f aca="false">$E$5 + B2996</f>
        <v>781</v>
      </c>
      <c r="D2996" s="47" t="n">
        <f aca="false">IF(C2996&gt;$E$5,$E$2+$E$1,(IF(C2996&gt;764.99,C2996^3*3486.59308-C2996^2*7860012.00812+C2996*5908819377.96283-1481278321001.59,IF(C2996&gt;752.99,C2996^3*3588.471445-C2996^2*8028757.56264+C2996*5988077680.84934-1488767378546.26,C2996^3*899.851852-C2996^2*1969009.674601+C2996*1435480406.01138-348666163343.76))))-$E$1</f>
        <v>148979041.172119</v>
      </c>
      <c r="E2996" s="47" t="n">
        <f aca="false">D2996*100/$E$2</f>
        <v>100</v>
      </c>
      <c r="G2996" s="41" t="n">
        <f aca="false">[3]Plan1!$C2991</f>
        <v>0</v>
      </c>
      <c r="H2996" s="41" t="n">
        <f aca="false">$J$5 + G2996</f>
        <v>760</v>
      </c>
      <c r="I2996" s="47" t="n">
        <f aca="false">IF(H2996&gt;$J$5,$J$2+$J$1,(IF(H2996&gt;739.99,H2996^3*2498.244218-H2996^2*5471052.355142+H2996*3994605728.77515-972400879260.135,H2996^3*1396.138889-H2996^2*3002770.071427+H2996*2152080038.43115-513963640099.415)))-$J$1</f>
        <v>87942447.7277832</v>
      </c>
      <c r="J2996" s="47" t="n">
        <f aca="false">I2996*100/$J$2</f>
        <v>99.9999999974793</v>
      </c>
      <c r="L2996" s="41" t="n">
        <f aca="false">[4]Plan1!$C2991</f>
        <v>-0.5</v>
      </c>
      <c r="M2996" s="41" t="n">
        <f aca="false">$O$5 + L2996</f>
        <v>838.28</v>
      </c>
      <c r="N2996" s="47" t="n">
        <f aca="false">IF(M2996&gt;$O$5,$O$2+$O$1,(M2996^3*3270.5936-M2996^2*8015778.389801+M2996*6549018422.82398-1783686174686.87))-$O$1</f>
        <v>36556927.8481445</v>
      </c>
      <c r="O2996" s="41" t="n">
        <f aca="false">N2996*100/$O$2</f>
        <v>93.5273892535891</v>
      </c>
      <c r="R2996" s="47" t="n">
        <f aca="false">SUM(D2996,I2996,N2996)</f>
        <v>273478416.748047</v>
      </c>
      <c r="S2996" s="41" t="n">
        <f aca="false">R2996*100/$R$2</f>
        <v>99.0833825146369</v>
      </c>
      <c r="U2996" s="41" t="n">
        <f aca="false">[1]Plan1!$B2991</f>
        <v>31.42</v>
      </c>
    </row>
    <row r="2997" customFormat="false" ht="15" hidden="false" customHeight="false" outlineLevel="0" collapsed="false">
      <c r="A2997" s="46" t="n">
        <v>44995</v>
      </c>
      <c r="B2997" s="41" t="n">
        <f aca="false">[2]Plan1!$C2992</f>
        <v>0</v>
      </c>
      <c r="C2997" s="41" t="n">
        <f aca="false">$E$5 + B2997</f>
        <v>781</v>
      </c>
      <c r="D2997" s="47" t="n">
        <f aca="false">IF(C2997&gt;$E$5,$E$2+$E$1,(IF(C2997&gt;764.99,C2997^3*3486.59308-C2997^2*7860012.00812+C2997*5908819377.96283-1481278321001.59,IF(C2997&gt;752.99,C2997^3*3588.471445-C2997^2*8028757.56264+C2997*5988077680.84934-1488767378546.26,C2997^3*899.851852-C2997^2*1969009.674601+C2997*1435480406.01138-348666163343.76))))-$E$1</f>
        <v>148979041.172119</v>
      </c>
      <c r="E2997" s="47" t="n">
        <f aca="false">D2997*100/$E$2</f>
        <v>100</v>
      </c>
      <c r="G2997" s="41" t="n">
        <f aca="false">[3]Plan1!$C2992</f>
        <v>0</v>
      </c>
      <c r="H2997" s="41" t="n">
        <f aca="false">$J$5 + G2997</f>
        <v>760</v>
      </c>
      <c r="I2997" s="47" t="n">
        <f aca="false">IF(H2997&gt;$J$5,$J$2+$J$1,(IF(H2997&gt;739.99,H2997^3*2498.244218-H2997^2*5471052.355142+H2997*3994605728.77515-972400879260.135,H2997^3*1396.138889-H2997^2*3002770.071427+H2997*2152080038.43115-513963640099.415)))-$J$1</f>
        <v>87942447.7277832</v>
      </c>
      <c r="J2997" s="47" t="n">
        <f aca="false">I2997*100/$J$2</f>
        <v>99.9999999974793</v>
      </c>
      <c r="L2997" s="41" t="n">
        <f aca="false">[4]Plan1!$C2992</f>
        <v>-0.52</v>
      </c>
      <c r="M2997" s="41" t="n">
        <f aca="false">$O$5 + L2997</f>
        <v>838.26</v>
      </c>
      <c r="N2997" s="47" t="n">
        <f aca="false">IF(M2997&gt;$O$5,$O$2+$O$1,(M2997^3*3270.5936-M2997^2*8015778.389801+M2997*6549018422.82398-1783686174686.87))-$O$1</f>
        <v>36457922.6489258</v>
      </c>
      <c r="O2997" s="41" t="n">
        <f aca="false">N2997*100/$O$2</f>
        <v>93.274093959085</v>
      </c>
      <c r="R2997" s="47" t="n">
        <f aca="false">SUM(D2997,I2997,N2997)</f>
        <v>273379411.548828</v>
      </c>
      <c r="S2997" s="41" t="n">
        <f aca="false">R2997*100/$R$2</f>
        <v>99.0475121518427</v>
      </c>
      <c r="U2997" s="41" t="n">
        <f aca="false">[1]Plan1!$B2992</f>
        <v>27.59</v>
      </c>
    </row>
    <row r="2998" customFormat="false" ht="15" hidden="false" customHeight="false" outlineLevel="0" collapsed="false">
      <c r="A2998" s="46" t="n">
        <v>44996</v>
      </c>
      <c r="B2998" s="41" t="n">
        <f aca="false">[2]Plan1!$C2993</f>
        <v>0</v>
      </c>
      <c r="C2998" s="41" t="n">
        <f aca="false">$E$5 + B2998</f>
        <v>781</v>
      </c>
      <c r="D2998" s="47" t="n">
        <f aca="false">IF(C2998&gt;$E$5,$E$2+$E$1,(IF(C2998&gt;764.99,C2998^3*3486.59308-C2998^2*7860012.00812+C2998*5908819377.96283-1481278321001.59,IF(C2998&gt;752.99,C2998^3*3588.471445-C2998^2*8028757.56264+C2998*5988077680.84934-1488767378546.26,C2998^3*899.851852-C2998^2*1969009.674601+C2998*1435480406.01138-348666163343.76))))-$E$1</f>
        <v>148979041.172119</v>
      </c>
      <c r="E2998" s="47" t="n">
        <f aca="false">D2998*100/$E$2</f>
        <v>100</v>
      </c>
      <c r="G2998" s="41" t="n">
        <f aca="false">[3]Plan1!$C2993</f>
        <v>0</v>
      </c>
      <c r="H2998" s="41" t="n">
        <f aca="false">$J$5 + G2998</f>
        <v>760</v>
      </c>
      <c r="I2998" s="47" t="n">
        <f aca="false">IF(H2998&gt;$J$5,$J$2+$J$1,(IF(H2998&gt;739.99,H2998^3*2498.244218-H2998^2*5471052.355142+H2998*3994605728.77515-972400879260.135,H2998^3*1396.138889-H2998^2*3002770.071427+H2998*2152080038.43115-513963640099.415)))-$J$1</f>
        <v>87942447.7277832</v>
      </c>
      <c r="J2998" s="47" t="n">
        <f aca="false">I2998*100/$J$2</f>
        <v>99.9999999974793</v>
      </c>
      <c r="L2998" s="41" t="n">
        <f aca="false">[4]Plan1!$C2993</f>
        <v>-0.54</v>
      </c>
      <c r="M2998" s="41" t="n">
        <f aca="false">$O$5 + L2998</f>
        <v>838.24</v>
      </c>
      <c r="N2998" s="47" t="n">
        <f aca="false">IF(M2998&gt;$O$5,$O$2+$O$1,(M2998^3*3270.5936-M2998^2*8015778.389801+M2998*6549018422.82398-1783686174686.87))-$O$1</f>
        <v>36359084.6855469</v>
      </c>
      <c r="O2998" s="41" t="n">
        <f aca="false">N2998*100/$O$2</f>
        <v>93.0212265214171</v>
      </c>
      <c r="R2998" s="47" t="n">
        <f aca="false">SUM(D2998,I2998,N2998)</f>
        <v>273280573.585449</v>
      </c>
      <c r="S2998" s="41" t="n">
        <f aca="false">R2998*100/$R$2</f>
        <v>99.0117023799094</v>
      </c>
      <c r="U2998" s="41" t="n">
        <f aca="false">[1]Plan1!$B2993</f>
        <v>30.59</v>
      </c>
    </row>
    <row r="2999" customFormat="false" ht="15" hidden="false" customHeight="false" outlineLevel="0" collapsed="false">
      <c r="A2999" s="46" t="n">
        <v>44997</v>
      </c>
      <c r="B2999" s="41" t="n">
        <f aca="false">[2]Plan1!$C2994</f>
        <v>0</v>
      </c>
      <c r="C2999" s="41" t="n">
        <f aca="false">$E$5 + B2999</f>
        <v>781</v>
      </c>
      <c r="D2999" s="47" t="n">
        <f aca="false">IF(C2999&gt;$E$5,$E$2+$E$1,(IF(C2999&gt;764.99,C2999^3*3486.59308-C2999^2*7860012.00812+C2999*5908819377.96283-1481278321001.59,IF(C2999&gt;752.99,C2999^3*3588.471445-C2999^2*8028757.56264+C2999*5988077680.84934-1488767378546.26,C2999^3*899.851852-C2999^2*1969009.674601+C2999*1435480406.01138-348666163343.76))))-$E$1</f>
        <v>148979041.172119</v>
      </c>
      <c r="E2999" s="47" t="n">
        <f aca="false">D2999*100/$E$2</f>
        <v>100</v>
      </c>
      <c r="G2999" s="41" t="n">
        <f aca="false">[3]Plan1!$C2994</f>
        <v>0</v>
      </c>
      <c r="H2999" s="41" t="n">
        <f aca="false">$J$5 + G2999</f>
        <v>760</v>
      </c>
      <c r="I2999" s="47" t="n">
        <f aca="false">IF(H2999&gt;$J$5,$J$2+$J$1,(IF(H2999&gt;739.99,H2999^3*2498.244218-H2999^2*5471052.355142+H2999*3994605728.77515-972400879260.135,H2999^3*1396.138889-H2999^2*3002770.071427+H2999*2152080038.43115-513963640099.415)))-$J$1</f>
        <v>87942447.7277832</v>
      </c>
      <c r="J2999" s="47" t="n">
        <f aca="false">I2999*100/$J$2</f>
        <v>99.9999999974793</v>
      </c>
      <c r="L2999" s="41" t="n">
        <f aca="false">[4]Plan1!$C2994</f>
        <v>-0.36</v>
      </c>
      <c r="M2999" s="41" t="n">
        <f aca="false">$O$5 + L2999</f>
        <v>838.42</v>
      </c>
      <c r="N2999" s="47" t="n">
        <f aca="false">IF(M2999&gt;$O$5,$O$2+$O$1,(M2999^3*3270.5936-M2999^2*8015778.389801+M2999*6549018422.82398-1783686174686.87))-$O$1</f>
        <v>37254660.0351563</v>
      </c>
      <c r="O2999" s="41" t="n">
        <f aca="false">N2999*100/$O$2</f>
        <v>95.3124700492314</v>
      </c>
      <c r="R2999" s="47" t="n">
        <f aca="false">SUM(D2999,I2999,N2999)</f>
        <v>274176148.935059</v>
      </c>
      <c r="S2999" s="41" t="n">
        <f aca="false">R2999*100/$R$2</f>
        <v>99.3361763767651</v>
      </c>
      <c r="U2999" s="41" t="n">
        <f aca="false">[1]Plan1!$B2994</f>
        <v>43.51</v>
      </c>
    </row>
    <row r="3000" customFormat="false" ht="15" hidden="false" customHeight="false" outlineLevel="0" collapsed="false">
      <c r="A3000" s="46" t="n">
        <v>44998</v>
      </c>
      <c r="B3000" s="41" t="n">
        <f aca="false">[2]Plan1!$C2995</f>
        <v>0</v>
      </c>
      <c r="C3000" s="41" t="n">
        <f aca="false">$E$5 + B3000</f>
        <v>781</v>
      </c>
      <c r="D3000" s="47" t="n">
        <f aca="false">IF(C3000&gt;$E$5,$E$2+$E$1,(IF(C3000&gt;764.99,C3000^3*3486.59308-C3000^2*7860012.00812+C3000*5908819377.96283-1481278321001.59,IF(C3000&gt;752.99,C3000^3*3588.471445-C3000^2*8028757.56264+C3000*5988077680.84934-1488767378546.26,C3000^3*899.851852-C3000^2*1969009.674601+C3000*1435480406.01138-348666163343.76))))-$E$1</f>
        <v>148979041.172119</v>
      </c>
      <c r="E3000" s="47" t="n">
        <f aca="false">D3000*100/$E$2</f>
        <v>100</v>
      </c>
      <c r="G3000" s="41" t="n">
        <f aca="false">[3]Plan1!$C2995</f>
        <v>0</v>
      </c>
      <c r="H3000" s="41" t="n">
        <f aca="false">$J$5 + G3000</f>
        <v>760</v>
      </c>
      <c r="I3000" s="47" t="n">
        <f aca="false">IF(H3000&gt;$J$5,$J$2+$J$1,(IF(H3000&gt;739.99,H3000^3*2498.244218-H3000^2*5471052.355142+H3000*3994605728.77515-972400879260.135,H3000^3*1396.138889-H3000^2*3002770.071427+H3000*2152080038.43115-513963640099.415)))-$J$1</f>
        <v>87942447.7277832</v>
      </c>
      <c r="J3000" s="47" t="n">
        <f aca="false">I3000*100/$J$2</f>
        <v>99.9999999974793</v>
      </c>
      <c r="L3000" s="41" t="n">
        <f aca="false">[4]Plan1!$C2995</f>
        <v>-0.26</v>
      </c>
      <c r="M3000" s="41" t="n">
        <f aca="false">$O$5 + L3000</f>
        <v>838.52</v>
      </c>
      <c r="N3000" s="47" t="n">
        <f aca="false">IF(M3000&gt;$O$5,$O$2+$O$1,(M3000^3*3270.5936-M3000^2*8015778.389801+M3000*6549018422.82398-1783686174686.87))-$O$1</f>
        <v>37758091.7890625</v>
      </c>
      <c r="O3000" s="41" t="n">
        <f aca="false">N3000*100/$O$2</f>
        <v>96.6004518458909</v>
      </c>
      <c r="R3000" s="47" t="n">
        <f aca="false">SUM(D3000,I3000,N3000)</f>
        <v>274679580.688965</v>
      </c>
      <c r="S3000" s="41" t="n">
        <f aca="false">R3000*100/$R$2</f>
        <v>99.5185736629402</v>
      </c>
      <c r="U3000" s="41" t="n">
        <f aca="false">[1]Plan1!$B2995</f>
        <v>31.98</v>
      </c>
    </row>
    <row r="3001" customFormat="false" ht="15" hidden="false" customHeight="false" outlineLevel="0" collapsed="false">
      <c r="A3001" s="46" t="n">
        <v>44999</v>
      </c>
      <c r="B3001" s="41" t="n">
        <f aca="false">[2]Plan1!$C2996</f>
        <v>0</v>
      </c>
      <c r="C3001" s="41" t="n">
        <f aca="false">$E$5 + B3001</f>
        <v>781</v>
      </c>
      <c r="D3001" s="47" t="n">
        <f aca="false">IF(C3001&gt;$E$5,$E$2+$E$1,(IF(C3001&gt;764.99,C3001^3*3486.59308-C3001^2*7860012.00812+C3001*5908819377.96283-1481278321001.59,IF(C3001&gt;752.99,C3001^3*3588.471445-C3001^2*8028757.56264+C3001*5988077680.84934-1488767378546.26,C3001^3*899.851852-C3001^2*1969009.674601+C3001*1435480406.01138-348666163343.76))))-$E$1</f>
        <v>148979041.172119</v>
      </c>
      <c r="E3001" s="47" t="n">
        <f aca="false">D3001*100/$E$2</f>
        <v>100</v>
      </c>
      <c r="G3001" s="41" t="n">
        <f aca="false">[3]Plan1!$C2996</f>
        <v>0</v>
      </c>
      <c r="H3001" s="41" t="n">
        <f aca="false">$J$5 + G3001</f>
        <v>760</v>
      </c>
      <c r="I3001" s="47" t="n">
        <f aca="false">IF(H3001&gt;$J$5,$J$2+$J$1,(IF(H3001&gt;739.99,H3001^3*2498.244218-H3001^2*5471052.355142+H3001*3994605728.77515-972400879260.135,H3001^3*1396.138889-H3001^2*3002770.071427+H3001*2152080038.43115-513963640099.415)))-$J$1</f>
        <v>87942447.7277832</v>
      </c>
      <c r="J3001" s="47" t="n">
        <f aca="false">I3001*100/$J$2</f>
        <v>99.9999999974793</v>
      </c>
      <c r="L3001" s="41" t="n">
        <f aca="false">[4]Plan1!$C2996</f>
        <v>-0.24</v>
      </c>
      <c r="M3001" s="41" t="n">
        <f aca="false">$O$5 + L3001</f>
        <v>838.54</v>
      </c>
      <c r="N3001" s="47" t="n">
        <f aca="false">IF(M3001&gt;$O$5,$O$2+$O$1,(M3001^3*3270.5936-M3001^2*8015778.389801+M3001*6549018422.82398-1783686174686.87))-$O$1</f>
        <v>37859285.3408203</v>
      </c>
      <c r="O3001" s="41" t="n">
        <f aca="false">N3001*100/$O$2</f>
        <v>96.8593458302137</v>
      </c>
      <c r="R3001" s="47" t="n">
        <f aca="false">SUM(D3001,I3001,N3001)</f>
        <v>274780774.240723</v>
      </c>
      <c r="S3001" s="41" t="n">
        <f aca="false">R3001*100/$R$2</f>
        <v>99.5552368830805</v>
      </c>
      <c r="U3001" s="41" t="n">
        <f aca="false">[1]Plan1!$B2996</f>
        <v>27.32</v>
      </c>
    </row>
    <row r="3002" customFormat="false" ht="15" hidden="false" customHeight="false" outlineLevel="0" collapsed="false">
      <c r="A3002" s="46" t="n">
        <v>45000</v>
      </c>
      <c r="B3002" s="41" t="n">
        <f aca="false">[2]Plan1!$C2997</f>
        <v>0</v>
      </c>
      <c r="C3002" s="41" t="n">
        <f aca="false">$E$5 + B3002</f>
        <v>781</v>
      </c>
      <c r="D3002" s="47" t="n">
        <f aca="false">IF(C3002&gt;$E$5,$E$2+$E$1,(IF(C3002&gt;764.99,C3002^3*3486.59308-C3002^2*7860012.00812+C3002*5908819377.96283-1481278321001.59,IF(C3002&gt;752.99,C3002^3*3588.471445-C3002^2*8028757.56264+C3002*5988077680.84934-1488767378546.26,C3002^3*899.851852-C3002^2*1969009.674601+C3002*1435480406.01138-348666163343.76))))-$E$1</f>
        <v>148979041.172119</v>
      </c>
      <c r="E3002" s="47" t="n">
        <f aca="false">D3002*100/$E$2</f>
        <v>100</v>
      </c>
      <c r="G3002" s="41" t="n">
        <f aca="false">[3]Plan1!$C2997</f>
        <v>0</v>
      </c>
      <c r="H3002" s="41" t="n">
        <f aca="false">$J$5 + G3002</f>
        <v>760</v>
      </c>
      <c r="I3002" s="47" t="n">
        <f aca="false">IF(H3002&gt;$J$5,$J$2+$J$1,(IF(H3002&gt;739.99,H3002^3*2498.244218-H3002^2*5471052.355142+H3002*3994605728.77515-972400879260.135,H3002^3*1396.138889-H3002^2*3002770.071427+H3002*2152080038.43115-513963640099.415)))-$J$1</f>
        <v>87942447.7277832</v>
      </c>
      <c r="J3002" s="47" t="n">
        <f aca="false">I3002*100/$J$2</f>
        <v>99.9999999974793</v>
      </c>
      <c r="L3002" s="41" t="n">
        <f aca="false">[4]Plan1!$C2997</f>
        <v>-0.26</v>
      </c>
      <c r="M3002" s="41" t="n">
        <f aca="false">$O$5 + L3002</f>
        <v>838.52</v>
      </c>
      <c r="N3002" s="47" t="n">
        <f aca="false">IF(M3002&gt;$O$5,$O$2+$O$1,(M3002^3*3270.5936-M3002^2*8015778.389801+M3002*6549018422.82398-1783686174686.87))-$O$1</f>
        <v>37758091.7890625</v>
      </c>
      <c r="O3002" s="41" t="n">
        <f aca="false">N3002*100/$O$2</f>
        <v>96.6004518458909</v>
      </c>
      <c r="R3002" s="47" t="n">
        <f aca="false">SUM(D3002,I3002,N3002)</f>
        <v>274679580.688965</v>
      </c>
      <c r="S3002" s="41" t="n">
        <f aca="false">R3002*100/$R$2</f>
        <v>99.5185736629402</v>
      </c>
      <c r="U3002" s="41" t="n">
        <f aca="false">[1]Plan1!$B2997</f>
        <v>24.92</v>
      </c>
    </row>
    <row r="3003" customFormat="false" ht="15" hidden="false" customHeight="false" outlineLevel="0" collapsed="false">
      <c r="A3003" s="46" t="n">
        <v>45001</v>
      </c>
      <c r="B3003" s="41" t="n">
        <f aca="false">[2]Plan1!$C2998</f>
        <v>0</v>
      </c>
      <c r="C3003" s="41" t="n">
        <f aca="false">$E$5 + B3003</f>
        <v>781</v>
      </c>
      <c r="D3003" s="47" t="n">
        <f aca="false">IF(C3003&gt;$E$5,$E$2+$E$1,(IF(C3003&gt;764.99,C3003^3*3486.59308-C3003^2*7860012.00812+C3003*5908819377.96283-1481278321001.59,IF(C3003&gt;752.99,C3003^3*3588.471445-C3003^2*8028757.56264+C3003*5988077680.84934-1488767378546.26,C3003^3*899.851852-C3003^2*1969009.674601+C3003*1435480406.01138-348666163343.76))))-$E$1</f>
        <v>148979041.172119</v>
      </c>
      <c r="E3003" s="47" t="n">
        <f aca="false">D3003*100/$E$2</f>
        <v>100</v>
      </c>
      <c r="G3003" s="41" t="n">
        <f aca="false">[3]Plan1!$C2998</f>
        <v>0</v>
      </c>
      <c r="H3003" s="41" t="n">
        <f aca="false">$J$5 + G3003</f>
        <v>760</v>
      </c>
      <c r="I3003" s="47" t="n">
        <f aca="false">IF(H3003&gt;$J$5,$J$2+$J$1,(IF(H3003&gt;739.99,H3003^3*2498.244218-H3003^2*5471052.355142+H3003*3994605728.77515-972400879260.135,H3003^3*1396.138889-H3003^2*3002770.071427+H3003*2152080038.43115-513963640099.415)))-$J$1</f>
        <v>87942447.7277832</v>
      </c>
      <c r="J3003" s="47" t="n">
        <f aca="false">I3003*100/$J$2</f>
        <v>99.9999999974793</v>
      </c>
      <c r="L3003" s="41" t="n">
        <f aca="false">[4]Plan1!$C2998</f>
        <v>-0.27</v>
      </c>
      <c r="M3003" s="41" t="n">
        <f aca="false">$O$5 + L3003</f>
        <v>838.51</v>
      </c>
      <c r="N3003" s="47" t="n">
        <f aca="false">IF(M3003&gt;$O$5,$O$2+$O$1,(M3003^3*3270.5936-M3003^2*8015778.389801+M3003*6549018422.82398-1783686174686.87))-$O$1</f>
        <v>37707558.5</v>
      </c>
      <c r="O3003" s="41" t="n">
        <f aca="false">N3003*100/$O$2</f>
        <v>96.4711672786525</v>
      </c>
      <c r="R3003" s="47" t="n">
        <f aca="false">SUM(D3003,I3003,N3003)</f>
        <v>274629047.399902</v>
      </c>
      <c r="S3003" s="41" t="n">
        <f aca="false">R3003*100/$R$2</f>
        <v>99.5002650546433</v>
      </c>
      <c r="U3003" s="41" t="n">
        <f aca="false">[1]Plan1!$B2998</f>
        <v>24.13</v>
      </c>
    </row>
    <row r="3004" customFormat="false" ht="15" hidden="false" customHeight="false" outlineLevel="0" collapsed="false">
      <c r="A3004" s="46" t="n">
        <v>45002</v>
      </c>
      <c r="B3004" s="41" t="n">
        <f aca="false">[2]Plan1!$C2999</f>
        <v>0</v>
      </c>
      <c r="C3004" s="41" t="n">
        <f aca="false">$E$5 + B3004</f>
        <v>781</v>
      </c>
      <c r="D3004" s="47" t="n">
        <f aca="false">IF(C3004&gt;$E$5,$E$2+$E$1,(IF(C3004&gt;764.99,C3004^3*3486.59308-C3004^2*7860012.00812+C3004*5908819377.96283-1481278321001.59,IF(C3004&gt;752.99,C3004^3*3588.471445-C3004^2*8028757.56264+C3004*5988077680.84934-1488767378546.26,C3004^3*899.851852-C3004^2*1969009.674601+C3004*1435480406.01138-348666163343.76))))-$E$1</f>
        <v>148979041.172119</v>
      </c>
      <c r="E3004" s="47" t="n">
        <f aca="false">D3004*100/$E$2</f>
        <v>100</v>
      </c>
      <c r="G3004" s="41" t="n">
        <f aca="false">[3]Plan1!$C2999</f>
        <v>0</v>
      </c>
      <c r="H3004" s="41" t="n">
        <f aca="false">$J$5 + G3004</f>
        <v>760</v>
      </c>
      <c r="I3004" s="47" t="n">
        <f aca="false">IF(H3004&gt;$J$5,$J$2+$J$1,(IF(H3004&gt;739.99,H3004^3*2498.244218-H3004^2*5471052.355142+H3004*3994605728.77515-972400879260.135,H3004^3*1396.138889-H3004^2*3002770.071427+H3004*2152080038.43115-513963640099.415)))-$J$1</f>
        <v>87942447.7277832</v>
      </c>
      <c r="J3004" s="47" t="n">
        <f aca="false">I3004*100/$J$2</f>
        <v>99.9999999974793</v>
      </c>
      <c r="L3004" s="41" t="n">
        <f aca="false">[4]Plan1!$C2999</f>
        <v>-0.23</v>
      </c>
      <c r="M3004" s="41" t="n">
        <f aca="false">$O$5 + L3004</f>
        <v>838.55</v>
      </c>
      <c r="N3004" s="47" t="n">
        <f aca="false">IF(M3004&gt;$O$5,$O$2+$O$1,(M3004^3*3270.5936-M3004^2*8015778.389801+M3004*6549018422.82398-1783686174686.87))-$O$1</f>
        <v>37909945.6455078</v>
      </c>
      <c r="O3004" s="41" t="n">
        <f aca="false">N3004*100/$O$2</f>
        <v>96.9889553547311</v>
      </c>
      <c r="R3004" s="47" t="n">
        <f aca="false">SUM(D3004,I3004,N3004)</f>
        <v>274831434.54541</v>
      </c>
      <c r="S3004" s="41" t="n">
        <f aca="false">R3004*100/$R$2</f>
        <v>99.5735915101379</v>
      </c>
      <c r="U3004" s="41" t="n">
        <f aca="false">[1]Plan1!$B2999</f>
        <v>25.71</v>
      </c>
    </row>
    <row r="3005" customFormat="false" ht="15" hidden="false" customHeight="false" outlineLevel="0" collapsed="false">
      <c r="A3005" s="46" t="n">
        <v>45003</v>
      </c>
      <c r="B3005" s="41" t="n">
        <f aca="false">[2]Plan1!$C3000</f>
        <v>0</v>
      </c>
      <c r="C3005" s="41" t="n">
        <f aca="false">$E$5 + B3005</f>
        <v>781</v>
      </c>
      <c r="D3005" s="47" t="n">
        <f aca="false">IF(C3005&gt;$E$5,$E$2+$E$1,(IF(C3005&gt;764.99,C3005^3*3486.59308-C3005^2*7860012.00812+C3005*5908819377.96283-1481278321001.59,IF(C3005&gt;752.99,C3005^3*3588.471445-C3005^2*8028757.56264+C3005*5988077680.84934-1488767378546.26,C3005^3*899.851852-C3005^2*1969009.674601+C3005*1435480406.01138-348666163343.76))))-$E$1</f>
        <v>148979041.172119</v>
      </c>
      <c r="E3005" s="47" t="n">
        <f aca="false">D3005*100/$E$2</f>
        <v>100</v>
      </c>
      <c r="G3005" s="41" t="n">
        <f aca="false">[3]Plan1!$C3000</f>
        <v>0</v>
      </c>
      <c r="H3005" s="41" t="n">
        <f aca="false">$J$5 + G3005</f>
        <v>760</v>
      </c>
      <c r="I3005" s="47" t="n">
        <f aca="false">IF(H3005&gt;$J$5,$J$2+$J$1,(IF(H3005&gt;739.99,H3005^3*2498.244218-H3005^2*5471052.355142+H3005*3994605728.77515-972400879260.135,H3005^3*1396.138889-H3005^2*3002770.071427+H3005*2152080038.43115-513963640099.415)))-$J$1</f>
        <v>87942447.7277832</v>
      </c>
      <c r="J3005" s="47" t="n">
        <f aca="false">I3005*100/$J$2</f>
        <v>99.9999999974793</v>
      </c>
      <c r="L3005" s="41" t="n">
        <f aca="false">[4]Plan1!$C3000</f>
        <v>-0.24</v>
      </c>
      <c r="M3005" s="41" t="n">
        <f aca="false">$O$5 + L3005</f>
        <v>838.54</v>
      </c>
      <c r="N3005" s="47" t="n">
        <f aca="false">IF(M3005&gt;$O$5,$O$2+$O$1,(M3005^3*3270.5936-M3005^2*8015778.389801+M3005*6549018422.82398-1783686174686.87))-$O$1</f>
        <v>37859285.3408203</v>
      </c>
      <c r="O3005" s="41" t="n">
        <f aca="false">N3005*100/$O$2</f>
        <v>96.8593458302137</v>
      </c>
      <c r="R3005" s="47" t="n">
        <f aca="false">SUM(D3005,I3005,N3005)</f>
        <v>274780774.240723</v>
      </c>
      <c r="S3005" s="41" t="n">
        <f aca="false">R3005*100/$R$2</f>
        <v>99.5552368830805</v>
      </c>
      <c r="U3005" s="41" t="n">
        <f aca="false">[1]Plan1!$B3000</f>
        <v>25.45</v>
      </c>
    </row>
    <row r="3006" customFormat="false" ht="15" hidden="false" customHeight="false" outlineLevel="0" collapsed="false">
      <c r="A3006" s="46" t="n">
        <v>45004</v>
      </c>
      <c r="B3006" s="41" t="n">
        <f aca="false">[2]Plan1!$C3001</f>
        <v>0</v>
      </c>
      <c r="C3006" s="41" t="n">
        <f aca="false">$E$5 + B3006</f>
        <v>781</v>
      </c>
      <c r="D3006" s="47" t="n">
        <f aca="false">IF(C3006&gt;$E$5,$E$2+$E$1,(IF(C3006&gt;764.99,C3006^3*3486.59308-C3006^2*7860012.00812+C3006*5908819377.96283-1481278321001.59,IF(C3006&gt;752.99,C3006^3*3588.471445-C3006^2*8028757.56264+C3006*5988077680.84934-1488767378546.26,C3006^3*899.851852-C3006^2*1969009.674601+C3006*1435480406.01138-348666163343.76))))-$E$1</f>
        <v>148979041.172119</v>
      </c>
      <c r="E3006" s="47" t="n">
        <f aca="false">D3006*100/$E$2</f>
        <v>100</v>
      </c>
      <c r="G3006" s="41" t="n">
        <f aca="false">[3]Plan1!$C3001</f>
        <v>0</v>
      </c>
      <c r="H3006" s="41" t="n">
        <f aca="false">$J$5 + G3006</f>
        <v>760</v>
      </c>
      <c r="I3006" s="47" t="n">
        <f aca="false">IF(H3006&gt;$J$5,$J$2+$J$1,(IF(H3006&gt;739.99,H3006^3*2498.244218-H3006^2*5471052.355142+H3006*3994605728.77515-972400879260.135,H3006^3*1396.138889-H3006^2*3002770.071427+H3006*2152080038.43115-513963640099.415)))-$J$1</f>
        <v>87942447.7277832</v>
      </c>
      <c r="J3006" s="47" t="n">
        <f aca="false">I3006*100/$J$2</f>
        <v>99.9999999974793</v>
      </c>
      <c r="L3006" s="41" t="n">
        <f aca="false">[4]Plan1!$C3001</f>
        <v>-0.24</v>
      </c>
      <c r="M3006" s="41" t="n">
        <f aca="false">$O$5 + L3006</f>
        <v>838.54</v>
      </c>
      <c r="N3006" s="47" t="n">
        <f aca="false">IF(M3006&gt;$O$5,$O$2+$O$1,(M3006^3*3270.5936-M3006^2*8015778.389801+M3006*6549018422.82398-1783686174686.87))-$O$1</f>
        <v>37859285.3408203</v>
      </c>
      <c r="O3006" s="41" t="n">
        <f aca="false">N3006*100/$O$2</f>
        <v>96.8593458302137</v>
      </c>
      <c r="R3006" s="47" t="n">
        <f aca="false">SUM(D3006,I3006,N3006)</f>
        <v>274780774.240723</v>
      </c>
      <c r="S3006" s="41" t="n">
        <f aca="false">R3006*100/$R$2</f>
        <v>99.5552368830805</v>
      </c>
      <c r="U3006" s="41" t="n">
        <f aca="false">[1]Plan1!$B3001</f>
        <v>23.87</v>
      </c>
    </row>
    <row r="3007" customFormat="false" ht="15" hidden="false" customHeight="false" outlineLevel="0" collapsed="false">
      <c r="A3007" s="46" t="n">
        <v>45005</v>
      </c>
      <c r="B3007" s="41" t="n">
        <f aca="false">[2]Plan1!$C3002</f>
        <v>0</v>
      </c>
      <c r="C3007" s="41" t="n">
        <f aca="false">$E$5 + B3007</f>
        <v>781</v>
      </c>
      <c r="D3007" s="47" t="n">
        <f aca="false">IF(C3007&gt;$E$5,$E$2+$E$1,(IF(C3007&gt;764.99,C3007^3*3486.59308-C3007^2*7860012.00812+C3007*5908819377.96283-1481278321001.59,IF(C3007&gt;752.99,C3007^3*3588.471445-C3007^2*8028757.56264+C3007*5988077680.84934-1488767378546.26,C3007^3*899.851852-C3007^2*1969009.674601+C3007*1435480406.01138-348666163343.76))))-$E$1</f>
        <v>148979041.172119</v>
      </c>
      <c r="E3007" s="47" t="n">
        <f aca="false">D3007*100/$E$2</f>
        <v>100</v>
      </c>
      <c r="G3007" s="41" t="n">
        <f aca="false">[3]Plan1!$C3002</f>
        <v>0</v>
      </c>
      <c r="H3007" s="41" t="n">
        <f aca="false">$J$5 + G3007</f>
        <v>760</v>
      </c>
      <c r="I3007" s="47" t="n">
        <f aca="false">IF(H3007&gt;$J$5,$J$2+$J$1,(IF(H3007&gt;739.99,H3007^3*2498.244218-H3007^2*5471052.355142+H3007*3994605728.77515-972400879260.135,H3007^3*1396.138889-H3007^2*3002770.071427+H3007*2152080038.43115-513963640099.415)))-$J$1</f>
        <v>87942447.7277832</v>
      </c>
      <c r="J3007" s="47" t="n">
        <f aca="false">I3007*100/$J$2</f>
        <v>99.9999999974793</v>
      </c>
      <c r="L3007" s="41" t="n">
        <f aca="false">[4]Plan1!$C3002</f>
        <v>-0.25</v>
      </c>
      <c r="M3007" s="41" t="n">
        <f aca="false">$O$5 + L3007</f>
        <v>838.53</v>
      </c>
      <c r="N3007" s="47" t="n">
        <f aca="false">IF(M3007&gt;$O$5,$O$2+$O$1,(M3007^3*3270.5936-M3007^2*8015778.389801+M3007*6549018422.82398-1783686174686.87))-$O$1</f>
        <v>37808667.3945313</v>
      </c>
      <c r="O3007" s="41" t="n">
        <f aca="false">N3007*100/$O$2</f>
        <v>96.729844675591</v>
      </c>
      <c r="R3007" s="47" t="n">
        <f aca="false">SUM(D3007,I3007,N3007)</f>
        <v>274730156.294434</v>
      </c>
      <c r="S3007" s="41" t="n">
        <f aca="false">R3007*100/$R$2</f>
        <v>99.5368976028042</v>
      </c>
      <c r="U3007" s="41" t="n">
        <f aca="false">[1]Plan1!$B3002</f>
        <v>24.92</v>
      </c>
    </row>
    <row r="3008" customFormat="false" ht="15" hidden="false" customHeight="false" outlineLevel="0" collapsed="false">
      <c r="A3008" s="46" t="n">
        <v>45006</v>
      </c>
      <c r="B3008" s="41" t="n">
        <f aca="false">[2]Plan1!$C3003</f>
        <v>0</v>
      </c>
      <c r="C3008" s="41" t="n">
        <f aca="false">$E$5 + B3008</f>
        <v>781</v>
      </c>
      <c r="D3008" s="47" t="n">
        <f aca="false">IF(C3008&gt;$E$5,$E$2+$E$1,(IF(C3008&gt;764.99,C3008^3*3486.59308-C3008^2*7860012.00812+C3008*5908819377.96283-1481278321001.59,IF(C3008&gt;752.99,C3008^3*3588.471445-C3008^2*8028757.56264+C3008*5988077680.84934-1488767378546.26,C3008^3*899.851852-C3008^2*1969009.674601+C3008*1435480406.01138-348666163343.76))))-$E$1</f>
        <v>148979041.172119</v>
      </c>
      <c r="E3008" s="47" t="n">
        <f aca="false">D3008*100/$E$2</f>
        <v>100</v>
      </c>
      <c r="G3008" s="41" t="n">
        <f aca="false">[3]Plan1!$C3003</f>
        <v>0</v>
      </c>
      <c r="H3008" s="41" t="n">
        <f aca="false">$J$5 + G3008</f>
        <v>760</v>
      </c>
      <c r="I3008" s="47" t="n">
        <f aca="false">IF(H3008&gt;$J$5,$J$2+$J$1,(IF(H3008&gt;739.99,H3008^3*2498.244218-H3008^2*5471052.355142+H3008*3994605728.77515-972400879260.135,H3008^3*1396.138889-H3008^2*3002770.071427+H3008*2152080038.43115-513963640099.415)))-$J$1</f>
        <v>87942447.7277832</v>
      </c>
      <c r="J3008" s="47" t="n">
        <f aca="false">I3008*100/$J$2</f>
        <v>99.9999999974793</v>
      </c>
      <c r="L3008" s="41" t="n">
        <f aca="false">[4]Plan1!$C3003</f>
        <v>-0.22</v>
      </c>
      <c r="M3008" s="41" t="n">
        <f aca="false">$O$5 + L3008</f>
        <v>838.56</v>
      </c>
      <c r="N3008" s="47" t="n">
        <f aca="false">IF(M3008&gt;$O$5,$O$2+$O$1,(M3008^3*3270.5936-M3008^2*8015778.389801+M3008*6549018422.82398-1783686174686.87))-$O$1</f>
        <v>37960648.3271484</v>
      </c>
      <c r="O3008" s="41" t="n">
        <f aca="false">N3008*100/$O$2</f>
        <v>97.1186732966134</v>
      </c>
      <c r="R3008" s="47" t="n">
        <f aca="false">SUM(D3008,I3008,N3008)</f>
        <v>274882137.227051</v>
      </c>
      <c r="S3008" s="41" t="n">
        <f aca="false">R3008*100/$R$2</f>
        <v>99.5919614906989</v>
      </c>
      <c r="U3008" s="41" t="n">
        <f aca="false">[1]Plan1!$B3003</f>
        <v>26.51</v>
      </c>
    </row>
    <row r="3009" customFormat="false" ht="15" hidden="false" customHeight="false" outlineLevel="0" collapsed="false">
      <c r="A3009" s="46" t="n">
        <v>45007</v>
      </c>
      <c r="B3009" s="41" t="n">
        <f aca="false">[2]Plan1!$C3004</f>
        <v>0</v>
      </c>
      <c r="C3009" s="41" t="n">
        <f aca="false">$E$5 + B3009</f>
        <v>781</v>
      </c>
      <c r="D3009" s="47" t="n">
        <f aca="false">IF(C3009&gt;$E$5,$E$2+$E$1,(IF(C3009&gt;764.99,C3009^3*3486.59308-C3009^2*7860012.00812+C3009*5908819377.96283-1481278321001.59,IF(C3009&gt;752.99,C3009^3*3588.471445-C3009^2*8028757.56264+C3009*5988077680.84934-1488767378546.26,C3009^3*899.851852-C3009^2*1969009.674601+C3009*1435480406.01138-348666163343.76))))-$E$1</f>
        <v>148979041.172119</v>
      </c>
      <c r="E3009" s="47" t="n">
        <f aca="false">D3009*100/$E$2</f>
        <v>100</v>
      </c>
      <c r="G3009" s="41" t="n">
        <f aca="false">[3]Plan1!$C3004</f>
        <v>0</v>
      </c>
      <c r="H3009" s="41" t="n">
        <f aca="false">$J$5 + G3009</f>
        <v>760</v>
      </c>
      <c r="I3009" s="47" t="n">
        <f aca="false">IF(H3009&gt;$J$5,$J$2+$J$1,(IF(H3009&gt;739.99,H3009^3*2498.244218-H3009^2*5471052.355142+H3009*3994605728.77515-972400879260.135,H3009^3*1396.138889-H3009^2*3002770.071427+H3009*2152080038.43115-513963640099.415)))-$J$1</f>
        <v>87942447.7277832</v>
      </c>
      <c r="J3009" s="47" t="n">
        <f aca="false">I3009*100/$J$2</f>
        <v>99.9999999974793</v>
      </c>
      <c r="L3009" s="41" t="n">
        <f aca="false">[4]Plan1!$C3004</f>
        <v>-0.23</v>
      </c>
      <c r="M3009" s="41" t="n">
        <f aca="false">$O$5 + L3009</f>
        <v>838.55</v>
      </c>
      <c r="N3009" s="47" t="n">
        <f aca="false">IF(M3009&gt;$O$5,$O$2+$O$1,(M3009^3*3270.5936-M3009^2*8015778.389801+M3009*6549018422.82398-1783686174686.87))-$O$1</f>
        <v>37909945.6455078</v>
      </c>
      <c r="O3009" s="41" t="n">
        <f aca="false">N3009*100/$O$2</f>
        <v>96.9889553547311</v>
      </c>
      <c r="R3009" s="47" t="n">
        <f aca="false">SUM(D3009,I3009,N3009)</f>
        <v>274831434.54541</v>
      </c>
      <c r="S3009" s="41" t="n">
        <f aca="false">R3009*100/$R$2</f>
        <v>99.5735915101379</v>
      </c>
      <c r="U3009" s="41" t="n">
        <f aca="false">[1]Plan1!$B3004</f>
        <v>24.92</v>
      </c>
    </row>
    <row r="3010" customFormat="false" ht="15" hidden="false" customHeight="false" outlineLevel="0" collapsed="false">
      <c r="A3010" s="46" t="n">
        <v>45008</v>
      </c>
      <c r="B3010" s="41" t="n">
        <f aca="false">[2]Plan1!$C3005</f>
        <v>0</v>
      </c>
      <c r="C3010" s="41" t="n">
        <f aca="false">$E$5 + B3010</f>
        <v>781</v>
      </c>
      <c r="D3010" s="47" t="n">
        <f aca="false">IF(C3010&gt;$E$5,$E$2+$E$1,(IF(C3010&gt;764.99,C3010^3*3486.59308-C3010^2*7860012.00812+C3010*5908819377.96283-1481278321001.59,IF(C3010&gt;752.99,C3010^3*3588.471445-C3010^2*8028757.56264+C3010*5988077680.84934-1488767378546.26,C3010^3*899.851852-C3010^2*1969009.674601+C3010*1435480406.01138-348666163343.76))))-$E$1</f>
        <v>148979041.172119</v>
      </c>
      <c r="E3010" s="47" t="n">
        <f aca="false">D3010*100/$E$2</f>
        <v>100</v>
      </c>
      <c r="G3010" s="41" t="n">
        <f aca="false">[3]Plan1!$C3005</f>
        <v>0</v>
      </c>
      <c r="H3010" s="41" t="n">
        <f aca="false">$J$5 + G3010</f>
        <v>760</v>
      </c>
      <c r="I3010" s="47" t="n">
        <f aca="false">IF(H3010&gt;$J$5,$J$2+$J$1,(IF(H3010&gt;739.99,H3010^3*2498.244218-H3010^2*5471052.355142+H3010*3994605728.77515-972400879260.135,H3010^3*1396.138889-H3010^2*3002770.071427+H3010*2152080038.43115-513963640099.415)))-$J$1</f>
        <v>87942447.7277832</v>
      </c>
      <c r="J3010" s="47" t="n">
        <f aca="false">I3010*100/$J$2</f>
        <v>99.9999999974793</v>
      </c>
      <c r="L3010" s="41" t="n">
        <f aca="false">[4]Plan1!$C3005</f>
        <v>-0.24</v>
      </c>
      <c r="M3010" s="41" t="n">
        <f aca="false">$O$5 + L3010</f>
        <v>838.54</v>
      </c>
      <c r="N3010" s="47" t="n">
        <f aca="false">IF(M3010&gt;$O$5,$O$2+$O$1,(M3010^3*3270.5936-M3010^2*8015778.389801+M3010*6549018422.82398-1783686174686.87))-$O$1</f>
        <v>37859285.3408203</v>
      </c>
      <c r="O3010" s="41" t="n">
        <f aca="false">N3010*100/$O$2</f>
        <v>96.8593458302137</v>
      </c>
      <c r="R3010" s="47" t="n">
        <f aca="false">SUM(D3010,I3010,N3010)</f>
        <v>274780774.240723</v>
      </c>
      <c r="S3010" s="41" t="n">
        <f aca="false">R3010*100/$R$2</f>
        <v>99.5552368830805</v>
      </c>
      <c r="U3010" s="41" t="n">
        <f aca="false">[1]Plan1!$B3005</f>
        <v>24.39</v>
      </c>
    </row>
    <row r="3011" customFormat="false" ht="15" hidden="false" customHeight="false" outlineLevel="0" collapsed="false">
      <c r="A3011" s="46" t="n">
        <v>45009</v>
      </c>
      <c r="B3011" s="41" t="n">
        <f aca="false">[2]Plan1!$C3006</f>
        <v>0</v>
      </c>
      <c r="C3011" s="41" t="n">
        <f aca="false">$E$5 + B3011</f>
        <v>781</v>
      </c>
      <c r="D3011" s="47" t="n">
        <f aca="false">IF(C3011&gt;$E$5,$E$2+$E$1,(IF(C3011&gt;764.99,C3011^3*3486.59308-C3011^2*7860012.00812+C3011*5908819377.96283-1481278321001.59,IF(C3011&gt;752.99,C3011^3*3588.471445-C3011^2*8028757.56264+C3011*5988077680.84934-1488767378546.26,C3011^3*899.851852-C3011^2*1969009.674601+C3011*1435480406.01138-348666163343.76))))-$E$1</f>
        <v>148979041.172119</v>
      </c>
      <c r="E3011" s="47" t="n">
        <f aca="false">D3011*100/$E$2</f>
        <v>100</v>
      </c>
      <c r="G3011" s="41" t="n">
        <f aca="false">[3]Plan1!$C3006</f>
        <v>0</v>
      </c>
      <c r="H3011" s="41" t="n">
        <f aca="false">$J$5 + G3011</f>
        <v>760</v>
      </c>
      <c r="I3011" s="47" t="n">
        <f aca="false">IF(H3011&gt;$J$5,$J$2+$J$1,(IF(H3011&gt;739.99,H3011^3*2498.244218-H3011^2*5471052.355142+H3011*3994605728.77515-972400879260.135,H3011^3*1396.138889-H3011^2*3002770.071427+H3011*2152080038.43115-513963640099.415)))-$J$1</f>
        <v>87942447.7277832</v>
      </c>
      <c r="J3011" s="47" t="n">
        <f aca="false">I3011*100/$J$2</f>
        <v>99.9999999974793</v>
      </c>
      <c r="L3011" s="41" t="n">
        <f aca="false">[4]Plan1!$C3006</f>
        <v>-0.26</v>
      </c>
      <c r="M3011" s="41" t="n">
        <f aca="false">$O$5 + L3011</f>
        <v>838.52</v>
      </c>
      <c r="N3011" s="47" t="n">
        <f aca="false">IF(M3011&gt;$O$5,$O$2+$O$1,(M3011^3*3270.5936-M3011^2*8015778.389801+M3011*6549018422.82398-1783686174686.87))-$O$1</f>
        <v>37758091.7890625</v>
      </c>
      <c r="O3011" s="41" t="n">
        <f aca="false">N3011*100/$O$2</f>
        <v>96.6004518458909</v>
      </c>
      <c r="R3011" s="47" t="n">
        <f aca="false">SUM(D3011,I3011,N3011)</f>
        <v>274679580.688965</v>
      </c>
      <c r="S3011" s="41" t="n">
        <f aca="false">R3011*100/$R$2</f>
        <v>99.5185736629402</v>
      </c>
      <c r="U3011" s="41" t="n">
        <f aca="false">[1]Plan1!$B3006</f>
        <v>23.34</v>
      </c>
    </row>
    <row r="3012" customFormat="false" ht="15" hidden="false" customHeight="false" outlineLevel="0" collapsed="false">
      <c r="A3012" s="46" t="n">
        <v>45010</v>
      </c>
      <c r="B3012" s="41" t="n">
        <f aca="false">[2]Plan1!$C3007</f>
        <v>0</v>
      </c>
      <c r="C3012" s="41" t="n">
        <f aca="false">$E$5 + B3012</f>
        <v>781</v>
      </c>
      <c r="D3012" s="47" t="n">
        <f aca="false">IF(C3012&gt;$E$5,$E$2+$E$1,(IF(C3012&gt;764.99,C3012^3*3486.59308-C3012^2*7860012.00812+C3012*5908819377.96283-1481278321001.59,IF(C3012&gt;752.99,C3012^3*3588.471445-C3012^2*8028757.56264+C3012*5988077680.84934-1488767378546.26,C3012^3*899.851852-C3012^2*1969009.674601+C3012*1435480406.01138-348666163343.76))))-$E$1</f>
        <v>148979041.172119</v>
      </c>
      <c r="E3012" s="47" t="n">
        <f aca="false">D3012*100/$E$2</f>
        <v>100</v>
      </c>
      <c r="G3012" s="41" t="n">
        <f aca="false">[3]Plan1!$C3007</f>
        <v>0</v>
      </c>
      <c r="H3012" s="41" t="n">
        <f aca="false">$J$5 + G3012</f>
        <v>760</v>
      </c>
      <c r="I3012" s="47" t="n">
        <f aca="false">IF(H3012&gt;$J$5,$J$2+$J$1,(IF(H3012&gt;739.99,H3012^3*2498.244218-H3012^2*5471052.355142+H3012*3994605728.77515-972400879260.135,H3012^3*1396.138889-H3012^2*3002770.071427+H3012*2152080038.43115-513963640099.415)))-$J$1</f>
        <v>87942447.7277832</v>
      </c>
      <c r="J3012" s="47" t="n">
        <f aca="false">I3012*100/$J$2</f>
        <v>99.9999999974793</v>
      </c>
      <c r="L3012" s="41" t="n">
        <f aca="false">[4]Plan1!$C3007</f>
        <v>-0.27</v>
      </c>
      <c r="M3012" s="41" t="n">
        <f aca="false">$O$5 + L3012</f>
        <v>838.51</v>
      </c>
      <c r="N3012" s="47" t="n">
        <f aca="false">IF(M3012&gt;$O$5,$O$2+$O$1,(M3012^3*3270.5936-M3012^2*8015778.389801+M3012*6549018422.82398-1783686174686.87))-$O$1</f>
        <v>37707558.5</v>
      </c>
      <c r="O3012" s="41" t="n">
        <f aca="false">N3012*100/$O$2</f>
        <v>96.4711672786525</v>
      </c>
      <c r="R3012" s="47" t="n">
        <f aca="false">SUM(D3012,I3012,N3012)</f>
        <v>274629047.399902</v>
      </c>
      <c r="S3012" s="41" t="n">
        <f aca="false">R3012*100/$R$2</f>
        <v>99.5002650546433</v>
      </c>
      <c r="U3012" s="41" t="n">
        <f aca="false">[1]Plan1!$B3007</f>
        <v>23.61</v>
      </c>
    </row>
    <row r="3013" customFormat="false" ht="15" hidden="false" customHeight="false" outlineLevel="0" collapsed="false">
      <c r="A3013" s="46" t="n">
        <v>45011</v>
      </c>
      <c r="B3013" s="41" t="n">
        <f aca="false">[2]Plan1!$C3008</f>
        <v>0</v>
      </c>
      <c r="C3013" s="41" t="n">
        <f aca="false">$E$5 + B3013</f>
        <v>781</v>
      </c>
      <c r="D3013" s="47" t="n">
        <f aca="false">IF(C3013&gt;$E$5,$E$2+$E$1,(IF(C3013&gt;764.99,C3013^3*3486.59308-C3013^2*7860012.00812+C3013*5908819377.96283-1481278321001.59,IF(C3013&gt;752.99,C3013^3*3588.471445-C3013^2*8028757.56264+C3013*5988077680.84934-1488767378546.26,C3013^3*899.851852-C3013^2*1969009.674601+C3013*1435480406.01138-348666163343.76))))-$E$1</f>
        <v>148979041.172119</v>
      </c>
      <c r="E3013" s="47" t="n">
        <f aca="false">D3013*100/$E$2</f>
        <v>100</v>
      </c>
      <c r="G3013" s="41" t="n">
        <f aca="false">[3]Plan1!$C3008</f>
        <v>0</v>
      </c>
      <c r="H3013" s="41" t="n">
        <f aca="false">$J$5 + G3013</f>
        <v>760</v>
      </c>
      <c r="I3013" s="47" t="n">
        <f aca="false">IF(H3013&gt;$J$5,$J$2+$J$1,(IF(H3013&gt;739.99,H3013^3*2498.244218-H3013^2*5471052.355142+H3013*3994605728.77515-972400879260.135,H3013^3*1396.138889-H3013^2*3002770.071427+H3013*2152080038.43115-513963640099.415)))-$J$1</f>
        <v>87942447.7277832</v>
      </c>
      <c r="J3013" s="47" t="n">
        <f aca="false">I3013*100/$J$2</f>
        <v>99.9999999974793</v>
      </c>
      <c r="L3013" s="41" t="n">
        <f aca="false">[4]Plan1!$C3008</f>
        <v>-0.28</v>
      </c>
      <c r="M3013" s="41" t="n">
        <f aca="false">$O$5 + L3013</f>
        <v>838.5</v>
      </c>
      <c r="N3013" s="47" t="n">
        <f aca="false">IF(M3013&gt;$O$5,$O$2+$O$1,(M3013^3*3270.5936-M3013^2*8015778.389801+M3013*6549018422.82398-1783686174686.87))-$O$1</f>
        <v>37657067.5117188</v>
      </c>
      <c r="O3013" s="41" t="n">
        <f aca="false">N3013*100/$O$2</f>
        <v>96.3419909339008</v>
      </c>
      <c r="R3013" s="47" t="n">
        <f aca="false">SUM(D3013,I3013,N3013)</f>
        <v>274578556.411621</v>
      </c>
      <c r="S3013" s="41" t="n">
        <f aca="false">R3013*100/$R$2</f>
        <v>99.4819717722523</v>
      </c>
      <c r="U3013" s="41" t="n">
        <f aca="false">[1]Plan1!$B3008</f>
        <v>24.92</v>
      </c>
    </row>
    <row r="3014" customFormat="false" ht="15" hidden="false" customHeight="false" outlineLevel="0" collapsed="false">
      <c r="A3014" s="46" t="n">
        <v>45012</v>
      </c>
      <c r="B3014" s="41" t="n">
        <f aca="false">[2]Plan1!$C3009</f>
        <v>0</v>
      </c>
      <c r="C3014" s="41" t="n">
        <f aca="false">$E$5 + B3014</f>
        <v>781</v>
      </c>
      <c r="D3014" s="47" t="n">
        <f aca="false">IF(C3014&gt;$E$5,$E$2+$E$1,(IF(C3014&gt;764.99,C3014^3*3486.59308-C3014^2*7860012.00812+C3014*5908819377.96283-1481278321001.59,IF(C3014&gt;752.99,C3014^3*3588.471445-C3014^2*8028757.56264+C3014*5988077680.84934-1488767378546.26,C3014^3*899.851852-C3014^2*1969009.674601+C3014*1435480406.01138-348666163343.76))))-$E$1</f>
        <v>148979041.172119</v>
      </c>
      <c r="E3014" s="47" t="n">
        <f aca="false">D3014*100/$E$2</f>
        <v>100</v>
      </c>
      <c r="G3014" s="41" t="n">
        <f aca="false">[3]Plan1!$C3009</f>
        <v>0</v>
      </c>
      <c r="H3014" s="41" t="n">
        <f aca="false">$J$5 + G3014</f>
        <v>760</v>
      </c>
      <c r="I3014" s="47" t="n">
        <f aca="false">IF(H3014&gt;$J$5,$J$2+$J$1,(IF(H3014&gt;739.99,H3014^3*2498.244218-H3014^2*5471052.355142+H3014*3994605728.77515-972400879260.135,H3014^3*1396.138889-H3014^2*3002770.071427+H3014*2152080038.43115-513963640099.415)))-$J$1</f>
        <v>87942447.7277832</v>
      </c>
      <c r="J3014" s="47" t="n">
        <f aca="false">I3014*100/$J$2</f>
        <v>99.9999999974793</v>
      </c>
      <c r="L3014" s="41" t="n">
        <f aca="false">[4]Plan1!$C3009</f>
        <v>-0.3</v>
      </c>
      <c r="M3014" s="41" t="n">
        <f aca="false">$O$5 + L3014</f>
        <v>838.48</v>
      </c>
      <c r="N3014" s="47" t="n">
        <f aca="false">IF(M3014&gt;$O$5,$O$2+$O$1,(M3014^3*3270.5936-M3014^2*8015778.389801+M3014*6549018422.82398-1783686174686.87))-$O$1</f>
        <v>37556212.3564453</v>
      </c>
      <c r="O3014" s="41" t="n">
        <f aca="false">N3014*100/$O$2</f>
        <v>96.0839627044863</v>
      </c>
      <c r="R3014" s="47" t="n">
        <f aca="false">SUM(D3014,I3014,N3014)</f>
        <v>274477701.256348</v>
      </c>
      <c r="S3014" s="41" t="n">
        <f aca="false">R3014*100/$R$2</f>
        <v>99.4454311558214</v>
      </c>
      <c r="U3014" s="41" t="n">
        <f aca="false">[1]Plan1!$B3009</f>
        <v>22.83</v>
      </c>
    </row>
    <row r="3015" customFormat="false" ht="15" hidden="false" customHeight="false" outlineLevel="0" collapsed="false">
      <c r="A3015" s="46" t="n">
        <v>45013</v>
      </c>
      <c r="B3015" s="41" t="n">
        <f aca="false">[2]Plan1!$C3010</f>
        <v>0</v>
      </c>
      <c r="C3015" s="41" t="n">
        <f aca="false">$E$5 + B3015</f>
        <v>781</v>
      </c>
      <c r="D3015" s="47" t="n">
        <f aca="false">IF(C3015&gt;$E$5,$E$2+$E$1,(IF(C3015&gt;764.99,C3015^3*3486.59308-C3015^2*7860012.00812+C3015*5908819377.96283-1481278321001.59,IF(C3015&gt;752.99,C3015^3*3588.471445-C3015^2*8028757.56264+C3015*5988077680.84934-1488767378546.26,C3015^3*899.851852-C3015^2*1969009.674601+C3015*1435480406.01138-348666163343.76))))-$E$1</f>
        <v>148979041.172119</v>
      </c>
      <c r="E3015" s="47" t="n">
        <f aca="false">D3015*100/$E$2</f>
        <v>100</v>
      </c>
      <c r="G3015" s="41" t="n">
        <f aca="false">[3]Plan1!$C3010</f>
        <v>0</v>
      </c>
      <c r="H3015" s="41" t="n">
        <f aca="false">$J$5 + G3015</f>
        <v>760</v>
      </c>
      <c r="I3015" s="47" t="n">
        <f aca="false">IF(H3015&gt;$J$5,$J$2+$J$1,(IF(H3015&gt;739.99,H3015^3*2498.244218-H3015^2*5471052.355142+H3015*3994605728.77515-972400879260.135,H3015^3*1396.138889-H3015^2*3002770.071427+H3015*2152080038.43115-513963640099.415)))-$J$1</f>
        <v>87942447.7277832</v>
      </c>
      <c r="J3015" s="47" t="n">
        <f aca="false">I3015*100/$J$2</f>
        <v>99.9999999974793</v>
      </c>
      <c r="L3015" s="41" t="n">
        <f aca="false">[4]Plan1!$C3010</f>
        <v>-0.32</v>
      </c>
      <c r="M3015" s="41" t="n">
        <f aca="false">$O$5 + L3015</f>
        <v>838.46</v>
      </c>
      <c r="N3015" s="47" t="n">
        <f aca="false">IF(M3015&gt;$O$5,$O$2+$O$1,(M3015^3*3270.5936-M3015^2*8015778.389801+M3015*6549018422.82398-1783686174686.87))-$O$1</f>
        <v>37455526.1625977</v>
      </c>
      <c r="O3015" s="41" t="n">
        <f aca="false">N3015*100/$O$2</f>
        <v>95.8263667466539</v>
      </c>
      <c r="R3015" s="47" t="n">
        <f aca="false">SUM(D3015,I3015,N3015)</f>
        <v>274377015.0625</v>
      </c>
      <c r="S3015" s="41" t="n">
        <f aca="false">R3015*100/$R$2</f>
        <v>99.4089517554446</v>
      </c>
      <c r="U3015" s="41" t="n">
        <f aca="false">[1]Plan1!$B3010</f>
        <v>23.61</v>
      </c>
    </row>
    <row r="3016" customFormat="false" ht="15" hidden="false" customHeight="false" outlineLevel="0" collapsed="false">
      <c r="A3016" s="46" t="n">
        <v>45014</v>
      </c>
      <c r="B3016" s="41" t="n">
        <f aca="false">[2]Plan1!$C3011</f>
        <v>0</v>
      </c>
      <c r="C3016" s="41" t="n">
        <f aca="false">$E$5 + B3016</f>
        <v>781</v>
      </c>
      <c r="D3016" s="47" t="n">
        <f aca="false">IF(C3016&gt;$E$5,$E$2+$E$1,(IF(C3016&gt;764.99,C3016^3*3486.59308-C3016^2*7860012.00812+C3016*5908819377.96283-1481278321001.59,IF(C3016&gt;752.99,C3016^3*3588.471445-C3016^2*8028757.56264+C3016*5988077680.84934-1488767378546.26,C3016^3*899.851852-C3016^2*1969009.674601+C3016*1435480406.01138-348666163343.76))))-$E$1</f>
        <v>148979041.172119</v>
      </c>
      <c r="E3016" s="47" t="n">
        <f aca="false">D3016*100/$E$2</f>
        <v>100</v>
      </c>
      <c r="G3016" s="41" t="n">
        <f aca="false">[3]Plan1!$C3011</f>
        <v>0</v>
      </c>
      <c r="H3016" s="41" t="n">
        <f aca="false">$J$5 + G3016</f>
        <v>760</v>
      </c>
      <c r="I3016" s="47" t="n">
        <f aca="false">IF(H3016&gt;$J$5,$J$2+$J$1,(IF(H3016&gt;739.99,H3016^3*2498.244218-H3016^2*5471052.355142+H3016*3994605728.77515-972400879260.135,H3016^3*1396.138889-H3016^2*3002770.071427+H3016*2152080038.43115-513963640099.415)))-$J$1</f>
        <v>87942447.7277832</v>
      </c>
      <c r="J3016" s="47" t="n">
        <f aca="false">I3016*100/$J$2</f>
        <v>99.9999999974793</v>
      </c>
      <c r="L3016" s="41" t="n">
        <f aca="false">[4]Plan1!$C3011</f>
        <v>-0.32</v>
      </c>
      <c r="M3016" s="41" t="n">
        <f aca="false">$O$5 + L3016</f>
        <v>838.46</v>
      </c>
      <c r="N3016" s="47" t="n">
        <f aca="false">IF(M3016&gt;$O$5,$O$2+$O$1,(M3016^3*3270.5936-M3016^2*8015778.389801+M3016*6549018422.82398-1783686174686.87))-$O$1</f>
        <v>37455526.1625977</v>
      </c>
      <c r="O3016" s="41" t="n">
        <f aca="false">N3016*100/$O$2</f>
        <v>95.8263667466539</v>
      </c>
      <c r="R3016" s="47" t="n">
        <f aca="false">SUM(D3016,I3016,N3016)</f>
        <v>274377015.0625</v>
      </c>
      <c r="S3016" s="41" t="n">
        <f aca="false">R3016*100/$R$2</f>
        <v>99.4089517554446</v>
      </c>
      <c r="U3016" s="41" t="n">
        <f aca="false">[1]Plan1!$B3011</f>
        <v>28.13</v>
      </c>
    </row>
    <row r="3017" customFormat="false" ht="15" hidden="false" customHeight="false" outlineLevel="0" collapsed="false">
      <c r="A3017" s="46" t="n">
        <v>45015</v>
      </c>
      <c r="B3017" s="41" t="n">
        <f aca="false">[2]Plan1!$C3012</f>
        <v>0</v>
      </c>
      <c r="C3017" s="41" t="n">
        <f aca="false">$E$5 + B3017</f>
        <v>781</v>
      </c>
      <c r="D3017" s="47" t="n">
        <f aca="false">IF(C3017&gt;$E$5,$E$2+$E$1,(IF(C3017&gt;764.99,C3017^3*3486.59308-C3017^2*7860012.00812+C3017*5908819377.96283-1481278321001.59,IF(C3017&gt;752.99,C3017^3*3588.471445-C3017^2*8028757.56264+C3017*5988077680.84934-1488767378546.26,C3017^3*899.851852-C3017^2*1969009.674601+C3017*1435480406.01138-348666163343.76))))-$E$1</f>
        <v>148979041.172119</v>
      </c>
      <c r="E3017" s="47" t="n">
        <f aca="false">D3017*100/$E$2</f>
        <v>100</v>
      </c>
      <c r="G3017" s="41" t="n">
        <f aca="false">[3]Plan1!$C3012</f>
        <v>0</v>
      </c>
      <c r="H3017" s="41" t="n">
        <f aca="false">$J$5 + G3017</f>
        <v>760</v>
      </c>
      <c r="I3017" s="47" t="n">
        <f aca="false">IF(H3017&gt;$J$5,$J$2+$J$1,(IF(H3017&gt;739.99,H3017^3*2498.244218-H3017^2*5471052.355142+H3017*3994605728.77515-972400879260.135,H3017^3*1396.138889-H3017^2*3002770.071427+H3017*2152080038.43115-513963640099.415)))-$J$1</f>
        <v>87942447.7277832</v>
      </c>
      <c r="J3017" s="47" t="n">
        <f aca="false">I3017*100/$J$2</f>
        <v>99.9999999974793</v>
      </c>
      <c r="L3017" s="41" t="n">
        <f aca="false">[4]Plan1!$C3012</f>
        <v>-0.34</v>
      </c>
      <c r="M3017" s="41" t="n">
        <f aca="false">$O$5 + L3017</f>
        <v>838.44</v>
      </c>
      <c r="N3017" s="47" t="n">
        <f aca="false">IF(M3017&gt;$O$5,$O$2+$O$1,(M3017^3*3270.5936-M3017^2*8015778.389801+M3017*6549018422.82398-1783686174686.87))-$O$1</f>
        <v>37355008.7753906</v>
      </c>
      <c r="O3017" s="41" t="n">
        <f aca="false">N3017*100/$O$2</f>
        <v>95.5692026644006</v>
      </c>
      <c r="R3017" s="47" t="n">
        <f aca="false">SUM(D3017,I3017,N3017)</f>
        <v>274276497.675293</v>
      </c>
      <c r="S3017" s="41" t="n">
        <f aca="false">R3017*100/$R$2</f>
        <v>99.3725335150422</v>
      </c>
      <c r="U3017" s="41" t="n">
        <f aca="false">[1]Plan1!$B3012</f>
        <v>25.18</v>
      </c>
    </row>
    <row r="3018" customFormat="false" ht="15" hidden="false" customHeight="false" outlineLevel="0" collapsed="false">
      <c r="A3018" s="46" t="n">
        <v>45016</v>
      </c>
      <c r="B3018" s="41" t="n">
        <f aca="false">[2]Plan1!$C3013</f>
        <v>0</v>
      </c>
      <c r="C3018" s="41" t="n">
        <f aca="false">$E$5 + B3018</f>
        <v>781</v>
      </c>
      <c r="D3018" s="47" t="n">
        <f aca="false">IF(C3018&gt;$E$5,$E$2+$E$1,(IF(C3018&gt;764.99,C3018^3*3486.59308-C3018^2*7860012.00812+C3018*5908819377.96283-1481278321001.59,IF(C3018&gt;752.99,C3018^3*3588.471445-C3018^2*8028757.56264+C3018*5988077680.84934-1488767378546.26,C3018^3*899.851852-C3018^2*1969009.674601+C3018*1435480406.01138-348666163343.76))))-$E$1</f>
        <v>148979041.172119</v>
      </c>
      <c r="E3018" s="47" t="n">
        <f aca="false">D3018*100/$E$2</f>
        <v>100</v>
      </c>
      <c r="G3018" s="41" t="n">
        <f aca="false">[3]Plan1!$C3013</f>
        <v>0</v>
      </c>
      <c r="H3018" s="41" t="n">
        <f aca="false">$J$5 + G3018</f>
        <v>760</v>
      </c>
      <c r="I3018" s="47" t="n">
        <f aca="false">IF(H3018&gt;$J$5,$J$2+$J$1,(IF(H3018&gt;739.99,H3018^3*2498.244218-H3018^2*5471052.355142+H3018*3994605728.77515-972400879260.135,H3018^3*1396.138889-H3018^2*3002770.071427+H3018*2152080038.43115-513963640099.415)))-$J$1</f>
        <v>87942447.7277832</v>
      </c>
      <c r="J3018" s="47" t="n">
        <f aca="false">I3018*100/$J$2</f>
        <v>99.9999999974793</v>
      </c>
      <c r="L3018" s="41" t="n">
        <f aca="false">[4]Plan1!$C3013</f>
        <v>-0.36</v>
      </c>
      <c r="M3018" s="41" t="n">
        <f aca="false">$O$5 + L3018</f>
        <v>838.42</v>
      </c>
      <c r="N3018" s="47" t="n">
        <f aca="false">IF(M3018&gt;$O$5,$O$2+$O$1,(M3018^3*3270.5936-M3018^2*8015778.389801+M3018*6549018422.82398-1783686174686.87))-$O$1</f>
        <v>37254660.0351563</v>
      </c>
      <c r="O3018" s="41" t="n">
        <f aca="false">N3018*100/$O$2</f>
        <v>95.3124700492314</v>
      </c>
      <c r="R3018" s="47" t="n">
        <f aca="false">SUM(D3018,I3018,N3018)</f>
        <v>274176148.935059</v>
      </c>
      <c r="S3018" s="41" t="n">
        <f aca="false">R3018*100/$R$2</f>
        <v>99.3361763767651</v>
      </c>
      <c r="U3018" s="41" t="n">
        <f aca="false">[1]Plan1!$B3013</f>
        <v>20.77</v>
      </c>
    </row>
    <row r="3019" customFormat="false" ht="15" hidden="false" customHeight="false" outlineLevel="0" collapsed="false">
      <c r="A3019" s="46" t="n">
        <v>45017</v>
      </c>
      <c r="B3019" s="41" t="n">
        <f aca="false">[2]Plan1!$C3014</f>
        <v>0</v>
      </c>
      <c r="C3019" s="41" t="n">
        <f aca="false">$E$5 + B3019</f>
        <v>781</v>
      </c>
      <c r="D3019" s="47" t="n">
        <f aca="false">IF(C3019&gt;$E$5,$E$2+$E$1,(IF(C3019&gt;764.99,C3019^3*3486.59308-C3019^2*7860012.00812+C3019*5908819377.96283-1481278321001.59,IF(C3019&gt;752.99,C3019^3*3588.471445-C3019^2*8028757.56264+C3019*5988077680.84934-1488767378546.26,C3019^3*899.851852-C3019^2*1969009.674601+C3019*1435480406.01138-348666163343.76))))-$E$1</f>
        <v>148979041.172119</v>
      </c>
      <c r="E3019" s="47" t="n">
        <f aca="false">D3019*100/$E$2</f>
        <v>100</v>
      </c>
      <c r="G3019" s="41" t="n">
        <f aca="false">[3]Plan1!$C3014</f>
        <v>0</v>
      </c>
      <c r="H3019" s="41" t="n">
        <f aca="false">$J$5 + G3019</f>
        <v>760</v>
      </c>
      <c r="I3019" s="47" t="n">
        <f aca="false">IF(H3019&gt;$J$5,$J$2+$J$1,(IF(H3019&gt;739.99,H3019^3*2498.244218-H3019^2*5471052.355142+H3019*3994605728.77515-972400879260.135,H3019^3*1396.138889-H3019^2*3002770.071427+H3019*2152080038.43115-513963640099.415)))-$J$1</f>
        <v>87942447.7277832</v>
      </c>
      <c r="J3019" s="47" t="n">
        <f aca="false">I3019*100/$J$2</f>
        <v>99.9999999974793</v>
      </c>
      <c r="L3019" s="41" t="n">
        <f aca="false">[4]Plan1!$C3014</f>
        <v>-0.38</v>
      </c>
      <c r="M3019" s="41" t="n">
        <f aca="false">$O$5 + L3019</f>
        <v>838.4</v>
      </c>
      <c r="N3019" s="47" t="n">
        <f aca="false">IF(M3019&gt;$O$5,$O$2+$O$1,(M3019^3*3270.5936-M3019^2*8015778.389801+M3019*6549018422.82398-1783686174686.87))-$O$1</f>
        <v>37154479.7890625</v>
      </c>
      <c r="O3019" s="41" t="n">
        <f aca="false">N3019*100/$O$2</f>
        <v>95.0561685101401</v>
      </c>
      <c r="R3019" s="47" t="n">
        <f aca="false">SUM(D3019,I3019,N3019)</f>
        <v>274075968.688965</v>
      </c>
      <c r="S3019" s="41" t="n">
        <f aca="false">R3019*100/$R$2</f>
        <v>99.2998802852412</v>
      </c>
      <c r="U3019" s="41" t="n">
        <f aca="false">[1]Plan1!$B3014</f>
        <v>24.13</v>
      </c>
    </row>
    <row r="3020" customFormat="false" ht="15" hidden="false" customHeight="false" outlineLevel="0" collapsed="false">
      <c r="A3020" s="46" t="n">
        <v>45018</v>
      </c>
      <c r="B3020" s="41" t="n">
        <f aca="false">[2]Plan1!$C3015</f>
        <v>0</v>
      </c>
      <c r="C3020" s="41" t="n">
        <f aca="false">$E$5 + B3020</f>
        <v>781</v>
      </c>
      <c r="D3020" s="47" t="n">
        <f aca="false">IF(C3020&gt;$E$5,$E$2+$E$1,(IF(C3020&gt;764.99,C3020^3*3486.59308-C3020^2*7860012.00812+C3020*5908819377.96283-1481278321001.59,IF(C3020&gt;752.99,C3020^3*3588.471445-C3020^2*8028757.56264+C3020*5988077680.84934-1488767378546.26,C3020^3*899.851852-C3020^2*1969009.674601+C3020*1435480406.01138-348666163343.76))))-$E$1</f>
        <v>148979041.172119</v>
      </c>
      <c r="E3020" s="47" t="n">
        <f aca="false">D3020*100/$E$2</f>
        <v>100</v>
      </c>
      <c r="G3020" s="41" t="n">
        <f aca="false">[3]Plan1!$C3015</f>
        <v>0</v>
      </c>
      <c r="H3020" s="41" t="n">
        <f aca="false">$J$5 + G3020</f>
        <v>760</v>
      </c>
      <c r="I3020" s="47" t="n">
        <f aca="false">IF(H3020&gt;$J$5,$J$2+$J$1,(IF(H3020&gt;739.99,H3020^3*2498.244218-H3020^2*5471052.355142+H3020*3994605728.77515-972400879260.135,H3020^3*1396.138889-H3020^2*3002770.071427+H3020*2152080038.43115-513963640099.415)))-$J$1</f>
        <v>87942447.7277832</v>
      </c>
      <c r="J3020" s="47" t="n">
        <f aca="false">I3020*100/$J$2</f>
        <v>99.9999999974793</v>
      </c>
      <c r="L3020" s="41" t="n">
        <f aca="false">[4]Plan1!$C3015</f>
        <v>-0.4</v>
      </c>
      <c r="M3020" s="41" t="n">
        <f aca="false">$O$5 + L3020</f>
        <v>838.38</v>
      </c>
      <c r="N3020" s="47" t="n">
        <f aca="false">IF(M3020&gt;$O$5,$O$2+$O$1,(M3020^3*3270.5936-M3020^2*8015778.389801+M3020*6549018422.82398-1783686174686.87))-$O$1</f>
        <v>37054467.8779297</v>
      </c>
      <c r="O3020" s="41" t="n">
        <f aca="false">N3020*100/$O$2</f>
        <v>94.8002976398807</v>
      </c>
      <c r="R3020" s="47" t="n">
        <f aca="false">SUM(D3020,I3020,N3020)</f>
        <v>273975956.777832</v>
      </c>
      <c r="S3020" s="41" t="n">
        <f aca="false">R3020*100/$R$2</f>
        <v>99.2636451827982</v>
      </c>
      <c r="U3020" s="41" t="n">
        <f aca="false">[1]Plan1!$B3015</f>
        <v>23.08</v>
      </c>
    </row>
    <row r="3021" customFormat="false" ht="15" hidden="false" customHeight="false" outlineLevel="0" collapsed="false">
      <c r="A3021" s="46" t="n">
        <v>45019</v>
      </c>
      <c r="B3021" s="41" t="n">
        <f aca="false">[2]Plan1!$C3016</f>
        <v>0</v>
      </c>
      <c r="C3021" s="41" t="n">
        <f aca="false">$E$5 + B3021</f>
        <v>781</v>
      </c>
      <c r="D3021" s="47" t="n">
        <f aca="false">IF(C3021&gt;$E$5,$E$2+$E$1,(IF(C3021&gt;764.99,C3021^3*3486.59308-C3021^2*7860012.00812+C3021*5908819377.96283-1481278321001.59,IF(C3021&gt;752.99,C3021^3*3588.471445-C3021^2*8028757.56264+C3021*5988077680.84934-1488767378546.26,C3021^3*899.851852-C3021^2*1969009.674601+C3021*1435480406.01138-348666163343.76))))-$E$1</f>
        <v>148979041.172119</v>
      </c>
      <c r="E3021" s="47" t="n">
        <f aca="false">D3021*100/$E$2</f>
        <v>100</v>
      </c>
      <c r="G3021" s="41" t="n">
        <f aca="false">[3]Plan1!$C3016</f>
        <v>0</v>
      </c>
      <c r="H3021" s="41" t="n">
        <f aca="false">$J$5 + G3021</f>
        <v>760</v>
      </c>
      <c r="I3021" s="47" t="n">
        <f aca="false">IF(H3021&gt;$J$5,$J$2+$J$1,(IF(H3021&gt;739.99,H3021^3*2498.244218-H3021^2*5471052.355142+H3021*3994605728.77515-972400879260.135,H3021^3*1396.138889-H3021^2*3002770.071427+H3021*2152080038.43115-513963640099.415)))-$J$1</f>
        <v>87942447.7277832</v>
      </c>
      <c r="J3021" s="47" t="n">
        <f aca="false">I3021*100/$J$2</f>
        <v>99.9999999974793</v>
      </c>
      <c r="L3021" s="41" t="n">
        <f aca="false">[4]Plan1!$C3016</f>
        <v>-0.42</v>
      </c>
      <c r="M3021" s="41" t="n">
        <f aca="false">$O$5 + L3021</f>
        <v>838.36</v>
      </c>
      <c r="N3021" s="47" t="n">
        <f aca="false">IF(M3021&gt;$O$5,$O$2+$O$1,(M3021^3*3270.5936-M3021^2*8015778.389801+M3021*6549018422.82398-1783686174686.87))-$O$1</f>
        <v>36954624.1435547</v>
      </c>
      <c r="O3021" s="41" t="n">
        <f aca="false">N3021*100/$O$2</f>
        <v>94.5448570337058</v>
      </c>
      <c r="R3021" s="47" t="n">
        <f aca="false">SUM(D3021,I3021,N3021)</f>
        <v>273876113.043457</v>
      </c>
      <c r="S3021" s="41" t="n">
        <f aca="false">R3021*100/$R$2</f>
        <v>99.2274710121181</v>
      </c>
      <c r="U3021" s="41" t="n">
        <f aca="false">[1]Plan1!$B3016</f>
        <v>22.31</v>
      </c>
    </row>
    <row r="3022" customFormat="false" ht="15" hidden="false" customHeight="false" outlineLevel="0" collapsed="false">
      <c r="A3022" s="46" t="n">
        <v>45020</v>
      </c>
      <c r="B3022" s="41" t="n">
        <f aca="false">[2]Plan1!$C3017</f>
        <v>0</v>
      </c>
      <c r="C3022" s="41" t="n">
        <f aca="false">$E$5 + B3022</f>
        <v>781</v>
      </c>
      <c r="D3022" s="47" t="n">
        <f aca="false">IF(C3022&gt;$E$5,$E$2+$E$1,(IF(C3022&gt;764.99,C3022^3*3486.59308-C3022^2*7860012.00812+C3022*5908819377.96283-1481278321001.59,IF(C3022&gt;752.99,C3022^3*3588.471445-C3022^2*8028757.56264+C3022*5988077680.84934-1488767378546.26,C3022^3*899.851852-C3022^2*1969009.674601+C3022*1435480406.01138-348666163343.76))))-$E$1</f>
        <v>148979041.172119</v>
      </c>
      <c r="E3022" s="47" t="n">
        <f aca="false">D3022*100/$E$2</f>
        <v>100</v>
      </c>
      <c r="G3022" s="41" t="n">
        <f aca="false">[3]Plan1!$C3017</f>
        <v>0</v>
      </c>
      <c r="H3022" s="41" t="n">
        <f aca="false">$J$5 + G3022</f>
        <v>760</v>
      </c>
      <c r="I3022" s="47" t="n">
        <f aca="false">IF(H3022&gt;$J$5,$J$2+$J$1,(IF(H3022&gt;739.99,H3022^3*2498.244218-H3022^2*5471052.355142+H3022*3994605728.77515-972400879260.135,H3022^3*1396.138889-H3022^2*3002770.071427+H3022*2152080038.43115-513963640099.415)))-$J$1</f>
        <v>87942447.7277832</v>
      </c>
      <c r="J3022" s="47" t="n">
        <f aca="false">I3022*100/$J$2</f>
        <v>99.9999999974793</v>
      </c>
      <c r="L3022" s="41" t="n">
        <f aca="false">[4]Plan1!$C3017</f>
        <v>-0.42</v>
      </c>
      <c r="M3022" s="41" t="n">
        <f aca="false">$O$5 + L3022</f>
        <v>838.36</v>
      </c>
      <c r="N3022" s="47" t="n">
        <f aca="false">IF(M3022&gt;$O$5,$O$2+$O$1,(M3022^3*3270.5936-M3022^2*8015778.389801+M3022*6549018422.82398-1783686174686.87))-$O$1</f>
        <v>36954624.1435547</v>
      </c>
      <c r="O3022" s="41" t="n">
        <f aca="false">N3022*100/$O$2</f>
        <v>94.5448570337058</v>
      </c>
      <c r="R3022" s="47" t="n">
        <f aca="false">SUM(D3022,I3022,N3022)</f>
        <v>273876113.043457</v>
      </c>
      <c r="S3022" s="41" t="n">
        <f aca="false">R3022*100/$R$2</f>
        <v>99.2274710121181</v>
      </c>
      <c r="U3022" s="41" t="n">
        <f aca="false">[1]Plan1!$B3017</f>
        <v>22.05</v>
      </c>
    </row>
    <row r="3023" customFormat="false" ht="15" hidden="false" customHeight="false" outlineLevel="0" collapsed="false">
      <c r="A3023" s="46" t="n">
        <v>45021</v>
      </c>
      <c r="B3023" s="41" t="n">
        <f aca="false">[2]Plan1!$C3018</f>
        <v>0</v>
      </c>
      <c r="C3023" s="41" t="n">
        <f aca="false">$E$5 + B3023</f>
        <v>781</v>
      </c>
      <c r="D3023" s="47" t="n">
        <f aca="false">IF(C3023&gt;$E$5,$E$2+$E$1,(IF(C3023&gt;764.99,C3023^3*3486.59308-C3023^2*7860012.00812+C3023*5908819377.96283-1481278321001.59,IF(C3023&gt;752.99,C3023^3*3588.471445-C3023^2*8028757.56264+C3023*5988077680.84934-1488767378546.26,C3023^3*899.851852-C3023^2*1969009.674601+C3023*1435480406.01138-348666163343.76))))-$E$1</f>
        <v>148979041.172119</v>
      </c>
      <c r="E3023" s="47" t="n">
        <f aca="false">D3023*100/$E$2</f>
        <v>100</v>
      </c>
      <c r="G3023" s="41" t="n">
        <f aca="false">[3]Plan1!$C3018</f>
        <v>0</v>
      </c>
      <c r="H3023" s="41" t="n">
        <f aca="false">$J$5 + G3023</f>
        <v>760</v>
      </c>
      <c r="I3023" s="47" t="n">
        <f aca="false">IF(H3023&gt;$J$5,$J$2+$J$1,(IF(H3023&gt;739.99,H3023^3*2498.244218-H3023^2*5471052.355142+H3023*3994605728.77515-972400879260.135,H3023^3*1396.138889-H3023^2*3002770.071427+H3023*2152080038.43115-513963640099.415)))-$J$1</f>
        <v>87942447.7277832</v>
      </c>
      <c r="J3023" s="47" t="n">
        <f aca="false">I3023*100/$J$2</f>
        <v>99.9999999974793</v>
      </c>
      <c r="L3023" s="41" t="n">
        <f aca="false">[4]Plan1!$C3018</f>
        <v>-0.44</v>
      </c>
      <c r="M3023" s="41" t="n">
        <f aca="false">$O$5 + L3023</f>
        <v>838.34</v>
      </c>
      <c r="N3023" s="47" t="n">
        <f aca="false">IF(M3023&gt;$O$5,$O$2+$O$1,(M3023^3*3270.5936-M3023^2*8015778.389801+M3023*6549018422.82398-1783686174686.87))-$O$1</f>
        <v>36854948.4301758</v>
      </c>
      <c r="O3023" s="41" t="n">
        <f aca="false">N3023*100/$O$2</f>
        <v>94.2898462931139</v>
      </c>
      <c r="R3023" s="47" t="n">
        <f aca="false">SUM(D3023,I3023,N3023)</f>
        <v>273776437.330078</v>
      </c>
      <c r="S3023" s="41" t="n">
        <f aca="false">R3023*100/$R$2</f>
        <v>99.1913577167672</v>
      </c>
      <c r="U3023" s="41" t="n">
        <f aca="false">[1]Plan1!$B3018</f>
        <v>23.08</v>
      </c>
    </row>
    <row r="3024" customFormat="false" ht="15" hidden="false" customHeight="false" outlineLevel="0" collapsed="false">
      <c r="A3024" s="46" t="n">
        <v>45022</v>
      </c>
      <c r="B3024" s="41" t="n">
        <f aca="false">[2]Plan1!$C3019</f>
        <v>0</v>
      </c>
      <c r="C3024" s="41" t="n">
        <f aca="false">$E$5 + B3024</f>
        <v>781</v>
      </c>
      <c r="D3024" s="47" t="n">
        <f aca="false">IF(C3024&gt;$E$5,$E$2+$E$1,(IF(C3024&gt;764.99,C3024^3*3486.59308-C3024^2*7860012.00812+C3024*5908819377.96283-1481278321001.59,IF(C3024&gt;752.99,C3024^3*3588.471445-C3024^2*8028757.56264+C3024*5988077680.84934-1488767378546.26,C3024^3*899.851852-C3024^2*1969009.674601+C3024*1435480406.01138-348666163343.76))))-$E$1</f>
        <v>148979041.172119</v>
      </c>
      <c r="E3024" s="47" t="n">
        <f aca="false">D3024*100/$E$2</f>
        <v>100</v>
      </c>
      <c r="G3024" s="41" t="n">
        <f aca="false">[3]Plan1!$C3019</f>
        <v>0</v>
      </c>
      <c r="H3024" s="41" t="n">
        <f aca="false">$J$5 + G3024</f>
        <v>760</v>
      </c>
      <c r="I3024" s="47" t="n">
        <f aca="false">IF(H3024&gt;$J$5,$J$2+$J$1,(IF(H3024&gt;739.99,H3024^3*2498.244218-H3024^2*5471052.355142+H3024*3994605728.77515-972400879260.135,H3024^3*1396.138889-H3024^2*3002770.071427+H3024*2152080038.43115-513963640099.415)))-$J$1</f>
        <v>87942447.7277832</v>
      </c>
      <c r="J3024" s="47" t="n">
        <f aca="false">I3024*100/$J$2</f>
        <v>99.9999999974793</v>
      </c>
      <c r="L3024" s="41" t="n">
        <f aca="false">[4]Plan1!$C3019</f>
        <v>-0.46</v>
      </c>
      <c r="M3024" s="41" t="n">
        <f aca="false">$O$5 + L3024</f>
        <v>838.32</v>
      </c>
      <c r="N3024" s="47" t="n">
        <f aca="false">IF(M3024&gt;$O$5,$O$2+$O$1,(M3024^3*3270.5936-M3024^2*8015778.389801+M3024*6549018422.82398-1783686174686.87))-$O$1</f>
        <v>36755440.5810547</v>
      </c>
      <c r="O3024" s="41" t="n">
        <f aca="false">N3024*100/$O$2</f>
        <v>94.0352650171053</v>
      </c>
      <c r="R3024" s="47" t="n">
        <f aca="false">SUM(D3024,I3024,N3024)</f>
        <v>273676929.480957</v>
      </c>
      <c r="S3024" s="41" t="n">
        <f aca="false">R3024*100/$R$2</f>
        <v>99.1553052399578</v>
      </c>
      <c r="U3024" s="41" t="n">
        <f aca="false">[1]Plan1!$B3019</f>
        <v>22.83</v>
      </c>
    </row>
    <row r="3025" customFormat="false" ht="15" hidden="false" customHeight="false" outlineLevel="0" collapsed="false">
      <c r="A3025" s="46" t="n">
        <v>45023</v>
      </c>
      <c r="B3025" s="41" t="n">
        <f aca="false">[2]Plan1!$C3020</f>
        <v>0</v>
      </c>
      <c r="C3025" s="41" t="n">
        <f aca="false">$E$5 + B3025</f>
        <v>781</v>
      </c>
      <c r="D3025" s="47" t="n">
        <f aca="false">IF(C3025&gt;$E$5,$E$2+$E$1,(IF(C3025&gt;764.99,C3025^3*3486.59308-C3025^2*7860012.00812+C3025*5908819377.96283-1481278321001.59,IF(C3025&gt;752.99,C3025^3*3588.471445-C3025^2*8028757.56264+C3025*5988077680.84934-1488767378546.26,C3025^3*899.851852-C3025^2*1969009.674601+C3025*1435480406.01138-348666163343.76))))-$E$1</f>
        <v>148979041.172119</v>
      </c>
      <c r="E3025" s="47" t="n">
        <f aca="false">D3025*100/$E$2</f>
        <v>100</v>
      </c>
      <c r="G3025" s="41" t="n">
        <f aca="false">[3]Plan1!$C3020</f>
        <v>0</v>
      </c>
      <c r="H3025" s="41" t="n">
        <f aca="false">$J$5 + G3025</f>
        <v>760</v>
      </c>
      <c r="I3025" s="47" t="n">
        <f aca="false">IF(H3025&gt;$J$5,$J$2+$J$1,(IF(H3025&gt;739.99,H3025^3*2498.244218-H3025^2*5471052.355142+H3025*3994605728.77515-972400879260.135,H3025^3*1396.138889-H3025^2*3002770.071427+H3025*2152080038.43115-513963640099.415)))-$J$1</f>
        <v>87942447.7277832</v>
      </c>
      <c r="J3025" s="47" t="n">
        <f aca="false">I3025*100/$J$2</f>
        <v>99.9999999974793</v>
      </c>
      <c r="L3025" s="41" t="n">
        <f aca="false">[4]Plan1!$C3020</f>
        <v>-0.48</v>
      </c>
      <c r="M3025" s="41" t="n">
        <f aca="false">$O$5 + L3025</f>
        <v>838.3</v>
      </c>
      <c r="N3025" s="47" t="n">
        <f aca="false">IF(M3025&gt;$O$5,$O$2+$O$1,(M3025^3*3270.5936-M3025^2*8015778.389801+M3025*6549018422.82398-1783686174686.87))-$O$1</f>
        <v>36656100.4404297</v>
      </c>
      <c r="O3025" s="41" t="n">
        <f aca="false">N3025*100/$O$2</f>
        <v>93.7811128071785</v>
      </c>
      <c r="R3025" s="47" t="n">
        <f aca="false">SUM(D3025,I3025,N3025)</f>
        <v>273577589.340332</v>
      </c>
      <c r="S3025" s="41" t="n">
        <f aca="false">R3025*100/$R$2</f>
        <v>99.1193135252563</v>
      </c>
      <c r="U3025" s="41" t="n">
        <f aca="false">[1]Plan1!$B3020</f>
        <v>24.13</v>
      </c>
    </row>
    <row r="3026" customFormat="false" ht="15" hidden="false" customHeight="false" outlineLevel="0" collapsed="false">
      <c r="A3026" s="46" t="n">
        <v>45024</v>
      </c>
      <c r="B3026" s="41" t="n">
        <f aca="false">[2]Plan1!$C3021</f>
        <v>0</v>
      </c>
      <c r="C3026" s="41" t="n">
        <f aca="false">$E$5 + B3026</f>
        <v>781</v>
      </c>
      <c r="D3026" s="47" t="n">
        <f aca="false">IF(C3026&gt;$E$5,$E$2+$E$1,(IF(C3026&gt;764.99,C3026^3*3486.59308-C3026^2*7860012.00812+C3026*5908819377.96283-1481278321001.59,IF(C3026&gt;752.99,C3026^3*3588.471445-C3026^2*8028757.56264+C3026*5988077680.84934-1488767378546.26,C3026^3*899.851852-C3026^2*1969009.674601+C3026*1435480406.01138-348666163343.76))))-$E$1</f>
        <v>148979041.172119</v>
      </c>
      <c r="E3026" s="47" t="n">
        <f aca="false">D3026*100/$E$2</f>
        <v>100</v>
      </c>
      <c r="G3026" s="41" t="n">
        <f aca="false">[3]Plan1!$C3021</f>
        <v>0</v>
      </c>
      <c r="H3026" s="41" t="n">
        <f aca="false">$J$5 + G3026</f>
        <v>760</v>
      </c>
      <c r="I3026" s="47" t="n">
        <f aca="false">IF(H3026&gt;$J$5,$J$2+$J$1,(IF(H3026&gt;739.99,H3026^3*2498.244218-H3026^2*5471052.355142+H3026*3994605728.77515-972400879260.135,H3026^3*1396.138889-H3026^2*3002770.071427+H3026*2152080038.43115-513963640099.415)))-$J$1</f>
        <v>87942447.7277832</v>
      </c>
      <c r="J3026" s="47" t="n">
        <f aca="false">I3026*100/$J$2</f>
        <v>99.9999999974793</v>
      </c>
      <c r="L3026" s="41" t="n">
        <f aca="false">[4]Plan1!$C3021</f>
        <v>-0.45</v>
      </c>
      <c r="M3026" s="41" t="n">
        <f aca="false">$O$5 + L3026</f>
        <v>838.33</v>
      </c>
      <c r="N3026" s="47" t="n">
        <f aca="false">IF(M3026&gt;$O$5,$O$2+$O$1,(M3026^3*3270.5936-M3026^2*8015778.389801+M3026*6549018422.82398-1783686174686.87))-$O$1</f>
        <v>36805173.5341797</v>
      </c>
      <c r="O3026" s="41" t="n">
        <f aca="false">N3026*100/$O$2</f>
        <v>94.1625020017057</v>
      </c>
      <c r="R3026" s="47" t="n">
        <f aca="false">SUM(D3026,I3026,N3026)</f>
        <v>273726662.434082</v>
      </c>
      <c r="S3026" s="41" t="n">
        <f aca="false">R3026*100/$R$2</f>
        <v>99.1733238802463</v>
      </c>
      <c r="U3026" s="41" t="n">
        <f aca="false">[1]Plan1!$B3021</f>
        <v>25.45</v>
      </c>
    </row>
    <row r="3027" customFormat="false" ht="15" hidden="false" customHeight="false" outlineLevel="0" collapsed="false">
      <c r="A3027" s="46" t="n">
        <v>45025</v>
      </c>
      <c r="B3027" s="41" t="n">
        <f aca="false">[2]Plan1!$C3022</f>
        <v>0</v>
      </c>
      <c r="C3027" s="41" t="n">
        <f aca="false">$E$5 + B3027</f>
        <v>781</v>
      </c>
      <c r="D3027" s="47" t="n">
        <f aca="false">IF(C3027&gt;$E$5,$E$2+$E$1,(IF(C3027&gt;764.99,C3027^3*3486.59308-C3027^2*7860012.00812+C3027*5908819377.96283-1481278321001.59,IF(C3027&gt;752.99,C3027^3*3588.471445-C3027^2*8028757.56264+C3027*5988077680.84934-1488767378546.26,C3027^3*899.851852-C3027^2*1969009.674601+C3027*1435480406.01138-348666163343.76))))-$E$1</f>
        <v>148979041.172119</v>
      </c>
      <c r="E3027" s="47" t="n">
        <f aca="false">D3027*100/$E$2</f>
        <v>100</v>
      </c>
      <c r="G3027" s="41" t="n">
        <f aca="false">[3]Plan1!$C3022</f>
        <v>0</v>
      </c>
      <c r="H3027" s="41" t="n">
        <f aca="false">$J$5 + G3027</f>
        <v>760</v>
      </c>
      <c r="I3027" s="47" t="n">
        <f aca="false">IF(H3027&gt;$J$5,$J$2+$J$1,(IF(H3027&gt;739.99,H3027^3*2498.244218-H3027^2*5471052.355142+H3027*3994605728.77515-972400879260.135,H3027^3*1396.138889-H3027^2*3002770.071427+H3027*2152080038.43115-513963640099.415)))-$J$1</f>
        <v>87942447.7277832</v>
      </c>
      <c r="J3027" s="47" t="n">
        <f aca="false">I3027*100/$J$2</f>
        <v>99.9999999974793</v>
      </c>
      <c r="L3027" s="41" t="n">
        <f aca="false">[4]Plan1!$C3022</f>
        <v>-0.44</v>
      </c>
      <c r="M3027" s="41" t="n">
        <f aca="false">$O$5 + L3027</f>
        <v>838.34</v>
      </c>
      <c r="N3027" s="47" t="n">
        <f aca="false">IF(M3027&gt;$O$5,$O$2+$O$1,(M3027^3*3270.5936-M3027^2*8015778.389801+M3027*6549018422.82398-1783686174686.87))-$O$1</f>
        <v>36854948.4301758</v>
      </c>
      <c r="O3027" s="41" t="n">
        <f aca="false">N3027*100/$O$2</f>
        <v>94.2898462931139</v>
      </c>
      <c r="R3027" s="47" t="n">
        <f aca="false">SUM(D3027,I3027,N3027)</f>
        <v>273776437.330078</v>
      </c>
      <c r="S3027" s="41" t="n">
        <f aca="false">R3027*100/$R$2</f>
        <v>99.1913577167672</v>
      </c>
      <c r="U3027" s="41" t="n">
        <f aca="false">[1]Plan1!$B3022</f>
        <v>28.4</v>
      </c>
    </row>
    <row r="3028" customFormat="false" ht="15" hidden="false" customHeight="false" outlineLevel="0" collapsed="false">
      <c r="A3028" s="46" t="n">
        <v>45026</v>
      </c>
      <c r="B3028" s="41" t="n">
        <f aca="false">[2]Plan1!$C3023</f>
        <v>0</v>
      </c>
      <c r="C3028" s="41" t="n">
        <f aca="false">$E$5 + B3028</f>
        <v>781</v>
      </c>
      <c r="D3028" s="47" t="n">
        <f aca="false">IF(C3028&gt;$E$5,$E$2+$E$1,(IF(C3028&gt;764.99,C3028^3*3486.59308-C3028^2*7860012.00812+C3028*5908819377.96283-1481278321001.59,IF(C3028&gt;752.99,C3028^3*3588.471445-C3028^2*8028757.56264+C3028*5988077680.84934-1488767378546.26,C3028^3*899.851852-C3028^2*1969009.674601+C3028*1435480406.01138-348666163343.76))))-$E$1</f>
        <v>148979041.172119</v>
      </c>
      <c r="E3028" s="47" t="n">
        <f aca="false">D3028*100/$E$2</f>
        <v>100</v>
      </c>
      <c r="G3028" s="41" t="n">
        <f aca="false">[3]Plan1!$C3023</f>
        <v>0</v>
      </c>
      <c r="H3028" s="41" t="n">
        <f aca="false">$J$5 + G3028</f>
        <v>760</v>
      </c>
      <c r="I3028" s="47" t="n">
        <f aca="false">IF(H3028&gt;$J$5,$J$2+$J$1,(IF(H3028&gt;739.99,H3028^3*2498.244218-H3028^2*5471052.355142+H3028*3994605728.77515-972400879260.135,H3028^3*1396.138889-H3028^2*3002770.071427+H3028*2152080038.43115-513963640099.415)))-$J$1</f>
        <v>87942447.7277832</v>
      </c>
      <c r="J3028" s="47" t="n">
        <f aca="false">I3028*100/$J$2</f>
        <v>99.9999999974793</v>
      </c>
      <c r="L3028" s="41" t="n">
        <f aca="false">[4]Plan1!$C3023</f>
        <v>-0.43</v>
      </c>
      <c r="M3028" s="41" t="n">
        <f aca="false">$O$5 + L3028</f>
        <v>838.35</v>
      </c>
      <c r="N3028" s="47" t="n">
        <f aca="false">IF(M3028&gt;$O$5,$O$2+$O$1,(M3028^3*3270.5936-M3028^2*8015778.389801+M3028*6549018422.82398-1783686174686.87))-$O$1</f>
        <v>36904765.2949219</v>
      </c>
      <c r="O3028" s="41" t="n">
        <f aca="false">N3028*100/$O$2</f>
        <v>94.4172979575387</v>
      </c>
      <c r="R3028" s="47" t="n">
        <f aca="false">SUM(D3028,I3028,N3028)</f>
        <v>273826254.194824</v>
      </c>
      <c r="S3028" s="41" t="n">
        <f aca="false">R3028*100/$R$2</f>
        <v>99.2094067588964</v>
      </c>
      <c r="U3028" s="41" t="n">
        <f aca="false">[1]Plan1!$B3023</f>
        <v>28.4</v>
      </c>
    </row>
    <row r="3029" customFormat="false" ht="15" hidden="false" customHeight="false" outlineLevel="0" collapsed="false">
      <c r="A3029" s="46" t="n">
        <v>45027</v>
      </c>
      <c r="B3029" s="41" t="n">
        <f aca="false">[2]Plan1!$C3024</f>
        <v>0</v>
      </c>
      <c r="C3029" s="41" t="n">
        <f aca="false">$E$5 + B3029</f>
        <v>781</v>
      </c>
      <c r="D3029" s="47" t="n">
        <f aca="false">IF(C3029&gt;$E$5,$E$2+$E$1,(IF(C3029&gt;764.99,C3029^3*3486.59308-C3029^2*7860012.00812+C3029*5908819377.96283-1481278321001.59,IF(C3029&gt;752.99,C3029^3*3588.471445-C3029^2*8028757.56264+C3029*5988077680.84934-1488767378546.26,C3029^3*899.851852-C3029^2*1969009.674601+C3029*1435480406.01138-348666163343.76))))-$E$1</f>
        <v>148979041.172119</v>
      </c>
      <c r="E3029" s="47" t="n">
        <f aca="false">D3029*100/$E$2</f>
        <v>100</v>
      </c>
      <c r="G3029" s="41" t="n">
        <f aca="false">[3]Plan1!$C3024</f>
        <v>0</v>
      </c>
      <c r="H3029" s="41" t="n">
        <f aca="false">$J$5 + G3029</f>
        <v>760</v>
      </c>
      <c r="I3029" s="47" t="n">
        <f aca="false">IF(H3029&gt;$J$5,$J$2+$J$1,(IF(H3029&gt;739.99,H3029^3*2498.244218-H3029^2*5471052.355142+H3029*3994605728.77515-972400879260.135,H3029^3*1396.138889-H3029^2*3002770.071427+H3029*2152080038.43115-513963640099.415)))-$J$1</f>
        <v>87942447.7277832</v>
      </c>
      <c r="J3029" s="47" t="n">
        <f aca="false">I3029*100/$J$2</f>
        <v>99.9999999974793</v>
      </c>
      <c r="L3029" s="41" t="n">
        <f aca="false">[4]Plan1!$C3024</f>
        <v>-0.44</v>
      </c>
      <c r="M3029" s="41" t="n">
        <f aca="false">$O$5 + L3029</f>
        <v>838.34</v>
      </c>
      <c r="N3029" s="47" t="n">
        <f aca="false">IF(M3029&gt;$O$5,$O$2+$O$1,(M3029^3*3270.5936-M3029^2*8015778.389801+M3029*6549018422.82398-1783686174686.87))-$O$1</f>
        <v>36854948.4301758</v>
      </c>
      <c r="O3029" s="41" t="n">
        <f aca="false">N3029*100/$O$2</f>
        <v>94.2898462931139</v>
      </c>
      <c r="R3029" s="47" t="n">
        <f aca="false">SUM(D3029,I3029,N3029)</f>
        <v>273776437.330078</v>
      </c>
      <c r="S3029" s="41" t="n">
        <f aca="false">R3029*100/$R$2</f>
        <v>99.1913577167672</v>
      </c>
      <c r="U3029" s="41" t="n">
        <f aca="false">[1]Plan1!$B3024</f>
        <v>26.78</v>
      </c>
    </row>
    <row r="3030" customFormat="false" ht="15" hidden="false" customHeight="false" outlineLevel="0" collapsed="false">
      <c r="A3030" s="46" t="n">
        <v>45028</v>
      </c>
      <c r="B3030" s="41" t="n">
        <f aca="false">[2]Plan1!$C3025</f>
        <v>0</v>
      </c>
      <c r="C3030" s="41" t="n">
        <f aca="false">$E$5 + B3030</f>
        <v>781</v>
      </c>
      <c r="D3030" s="47" t="n">
        <f aca="false">IF(C3030&gt;$E$5,$E$2+$E$1,(IF(C3030&gt;764.99,C3030^3*3486.59308-C3030^2*7860012.00812+C3030*5908819377.96283-1481278321001.59,IF(C3030&gt;752.99,C3030^3*3588.471445-C3030^2*8028757.56264+C3030*5988077680.84934-1488767378546.26,C3030^3*899.851852-C3030^2*1969009.674601+C3030*1435480406.01138-348666163343.76))))-$E$1</f>
        <v>148979041.172119</v>
      </c>
      <c r="E3030" s="47" t="n">
        <f aca="false">D3030*100/$E$2</f>
        <v>100</v>
      </c>
      <c r="G3030" s="41" t="n">
        <f aca="false">[3]Plan1!$C3025</f>
        <v>0</v>
      </c>
      <c r="H3030" s="41" t="n">
        <f aca="false">$J$5 + G3030</f>
        <v>760</v>
      </c>
      <c r="I3030" s="47" t="n">
        <f aca="false">IF(H3030&gt;$J$5,$J$2+$J$1,(IF(H3030&gt;739.99,H3030^3*2498.244218-H3030^2*5471052.355142+H3030*3994605728.77515-972400879260.135,H3030^3*1396.138889-H3030^2*3002770.071427+H3030*2152080038.43115-513963640099.415)))-$J$1</f>
        <v>87942447.7277832</v>
      </c>
      <c r="J3030" s="47" t="n">
        <f aca="false">I3030*100/$J$2</f>
        <v>99.9999999974793</v>
      </c>
      <c r="L3030" s="41" t="n">
        <f aca="false">[4]Plan1!$C3025</f>
        <v>-0.45</v>
      </c>
      <c r="M3030" s="41" t="n">
        <f aca="false">$O$5 + L3030</f>
        <v>838.33</v>
      </c>
      <c r="N3030" s="47" t="n">
        <f aca="false">IF(M3030&gt;$O$5,$O$2+$O$1,(M3030^3*3270.5936-M3030^2*8015778.389801+M3030*6549018422.82398-1783686174686.87))-$O$1</f>
        <v>36805173.5341797</v>
      </c>
      <c r="O3030" s="41" t="n">
        <f aca="false">N3030*100/$O$2</f>
        <v>94.1625020017057</v>
      </c>
      <c r="R3030" s="47" t="n">
        <f aca="false">SUM(D3030,I3030,N3030)</f>
        <v>273726662.434082</v>
      </c>
      <c r="S3030" s="41" t="n">
        <f aca="false">R3030*100/$R$2</f>
        <v>99.1733238802463</v>
      </c>
      <c r="U3030" s="41" t="n">
        <f aca="false">[1]Plan1!$B3025</f>
        <v>22.83</v>
      </c>
    </row>
    <row r="3031" customFormat="false" ht="15" hidden="false" customHeight="false" outlineLevel="0" collapsed="false">
      <c r="A3031" s="46" t="n">
        <v>45029</v>
      </c>
      <c r="B3031" s="41" t="n">
        <f aca="false">[2]Plan1!$C3026</f>
        <v>0</v>
      </c>
      <c r="C3031" s="41" t="n">
        <f aca="false">$E$5 + B3031</f>
        <v>781</v>
      </c>
      <c r="D3031" s="47" t="n">
        <f aca="false">IF(C3031&gt;$E$5,$E$2+$E$1,(IF(C3031&gt;764.99,C3031^3*3486.59308-C3031^2*7860012.00812+C3031*5908819377.96283-1481278321001.59,IF(C3031&gt;752.99,C3031^3*3588.471445-C3031^2*8028757.56264+C3031*5988077680.84934-1488767378546.26,C3031^3*899.851852-C3031^2*1969009.674601+C3031*1435480406.01138-348666163343.76))))-$E$1</f>
        <v>148979041.172119</v>
      </c>
      <c r="E3031" s="47" t="n">
        <f aca="false">D3031*100/$E$2</f>
        <v>100</v>
      </c>
      <c r="G3031" s="41" t="n">
        <f aca="false">[3]Plan1!$C3026</f>
        <v>0</v>
      </c>
      <c r="H3031" s="41" t="n">
        <f aca="false">$J$5 + G3031</f>
        <v>760</v>
      </c>
      <c r="I3031" s="47" t="n">
        <f aca="false">IF(H3031&gt;$J$5,$J$2+$J$1,(IF(H3031&gt;739.99,H3031^3*2498.244218-H3031^2*5471052.355142+H3031*3994605728.77515-972400879260.135,H3031^3*1396.138889-H3031^2*3002770.071427+H3031*2152080038.43115-513963640099.415)))-$J$1</f>
        <v>87942447.7277832</v>
      </c>
      <c r="J3031" s="47" t="n">
        <f aca="false">I3031*100/$J$2</f>
        <v>99.9999999974793</v>
      </c>
      <c r="L3031" s="41" t="n">
        <f aca="false">[4]Plan1!$C3026</f>
        <v>-0.47</v>
      </c>
      <c r="M3031" s="41" t="n">
        <f aca="false">$O$5 + L3031</f>
        <v>838.31</v>
      </c>
      <c r="N3031" s="47" t="n">
        <f aca="false">IF(M3031&gt;$O$5,$O$2+$O$1,(M3031^3*3270.5936-M3031^2*8015778.389801+M3031*6549018422.82398-1783686174686.87))-$O$1</f>
        <v>36705749.5576172</v>
      </c>
      <c r="O3031" s="41" t="n">
        <f aca="false">N3031*100/$O$2</f>
        <v>93.9081353055837</v>
      </c>
      <c r="R3031" s="47" t="n">
        <f aca="false">SUM(D3031,I3031,N3031)</f>
        <v>273627238.45752</v>
      </c>
      <c r="S3031" s="41" t="n">
        <f aca="false">R3031*100/$R$2</f>
        <v>99.137301791125</v>
      </c>
      <c r="U3031" s="41" t="n">
        <f aca="false">[1]Plan1!$B3026</f>
        <v>23.87</v>
      </c>
    </row>
    <row r="3032" customFormat="false" ht="15" hidden="false" customHeight="false" outlineLevel="0" collapsed="false">
      <c r="A3032" s="46" t="n">
        <v>45030</v>
      </c>
      <c r="B3032" s="41" t="n">
        <f aca="false">[2]Plan1!$C3027</f>
        <v>0</v>
      </c>
      <c r="C3032" s="41" t="n">
        <f aca="false">$E$5 + B3032</f>
        <v>781</v>
      </c>
      <c r="D3032" s="47" t="n">
        <f aca="false">IF(C3032&gt;$E$5,$E$2+$E$1,(IF(C3032&gt;764.99,C3032^3*3486.59308-C3032^2*7860012.00812+C3032*5908819377.96283-1481278321001.59,IF(C3032&gt;752.99,C3032^3*3588.471445-C3032^2*8028757.56264+C3032*5988077680.84934-1488767378546.26,C3032^3*899.851852-C3032^2*1969009.674601+C3032*1435480406.01138-348666163343.76))))-$E$1</f>
        <v>148979041.172119</v>
      </c>
      <c r="E3032" s="47" t="n">
        <f aca="false">D3032*100/$E$2</f>
        <v>100</v>
      </c>
      <c r="G3032" s="41" t="n">
        <f aca="false">[3]Plan1!$C3027</f>
        <v>0</v>
      </c>
      <c r="H3032" s="41" t="n">
        <f aca="false">$J$5 + G3032</f>
        <v>760</v>
      </c>
      <c r="I3032" s="47" t="n">
        <f aca="false">IF(H3032&gt;$J$5,$J$2+$J$1,(IF(H3032&gt;739.99,H3032^3*2498.244218-H3032^2*5471052.355142+H3032*3994605728.77515-972400879260.135,H3032^3*1396.138889-H3032^2*3002770.071427+H3032*2152080038.43115-513963640099.415)))-$J$1</f>
        <v>87942447.7277832</v>
      </c>
      <c r="J3032" s="47" t="n">
        <f aca="false">I3032*100/$J$2</f>
        <v>99.9999999974793</v>
      </c>
      <c r="L3032" s="41" t="n">
        <f aca="false">[4]Plan1!$C3027</f>
        <v>-0.47</v>
      </c>
      <c r="M3032" s="41" t="n">
        <f aca="false">$O$5 + L3032</f>
        <v>838.31</v>
      </c>
      <c r="N3032" s="47" t="n">
        <f aca="false">IF(M3032&gt;$O$5,$O$2+$O$1,(M3032^3*3270.5936-M3032^2*8015778.389801+M3032*6549018422.82398-1783686174686.87))-$O$1</f>
        <v>36705749.5576172</v>
      </c>
      <c r="O3032" s="41" t="n">
        <f aca="false">N3032*100/$O$2</f>
        <v>93.9081353055837</v>
      </c>
      <c r="R3032" s="47" t="n">
        <f aca="false">SUM(D3032,I3032,N3032)</f>
        <v>273627238.45752</v>
      </c>
      <c r="S3032" s="41" t="n">
        <f aca="false">R3032*100/$R$2</f>
        <v>99.137301791125</v>
      </c>
      <c r="U3032" s="41" t="n">
        <f aca="false">[1]Plan1!$B3027</f>
        <v>22.05</v>
      </c>
    </row>
    <row r="3033" customFormat="false" ht="15" hidden="false" customHeight="false" outlineLevel="0" collapsed="false">
      <c r="A3033" s="46" t="n">
        <v>45031</v>
      </c>
      <c r="B3033" s="41" t="n">
        <f aca="false">[2]Plan1!$C3028</f>
        <v>0</v>
      </c>
      <c r="C3033" s="41" t="n">
        <f aca="false">$E$5 + B3033</f>
        <v>781</v>
      </c>
      <c r="D3033" s="47" t="n">
        <f aca="false">IF(C3033&gt;$E$5,$E$2+$E$1,(IF(C3033&gt;764.99,C3033^3*3486.59308-C3033^2*7860012.00812+C3033*5908819377.96283-1481278321001.59,IF(C3033&gt;752.99,C3033^3*3588.471445-C3033^2*8028757.56264+C3033*5988077680.84934-1488767378546.26,C3033^3*899.851852-C3033^2*1969009.674601+C3033*1435480406.01138-348666163343.76))))-$E$1</f>
        <v>148979041.172119</v>
      </c>
      <c r="E3033" s="47" t="n">
        <f aca="false">D3033*100/$E$2</f>
        <v>100</v>
      </c>
      <c r="G3033" s="41" t="n">
        <f aca="false">[3]Plan1!$C3028</f>
        <v>0</v>
      </c>
      <c r="H3033" s="41" t="n">
        <f aca="false">$J$5 + G3033</f>
        <v>760</v>
      </c>
      <c r="I3033" s="47" t="n">
        <f aca="false">IF(H3033&gt;$J$5,$J$2+$J$1,(IF(H3033&gt;739.99,H3033^3*2498.244218-H3033^2*5471052.355142+H3033*3994605728.77515-972400879260.135,H3033^3*1396.138889-H3033^2*3002770.071427+H3033*2152080038.43115-513963640099.415)))-$J$1</f>
        <v>87942447.7277832</v>
      </c>
      <c r="J3033" s="47" t="n">
        <f aca="false">I3033*100/$J$2</f>
        <v>99.9999999974793</v>
      </c>
      <c r="L3033" s="41" t="n">
        <f aca="false">[4]Plan1!$C3028</f>
        <v>-0.49</v>
      </c>
      <c r="M3033" s="41" t="n">
        <f aca="false">$O$5 + L3033</f>
        <v>838.29</v>
      </c>
      <c r="N3033" s="47" t="n">
        <f aca="false">IF(M3033&gt;$O$5,$O$2+$O$1,(M3033^3*3270.5936-M3033^2*8015778.389801+M3033*6549018422.82398-1783686174686.87))-$O$1</f>
        <v>36606493.2099609</v>
      </c>
      <c r="O3033" s="41" t="n">
        <f aca="false">N3033*100/$O$2</f>
        <v>93.6541974719207</v>
      </c>
      <c r="R3033" s="47" t="n">
        <f aca="false">SUM(D3033,I3033,N3033)</f>
        <v>273527982.109863</v>
      </c>
      <c r="S3033" s="41" t="n">
        <f aca="false">R3033*100/$R$2</f>
        <v>99.1013404352755</v>
      </c>
      <c r="U3033" s="41" t="n">
        <f aca="false">[1]Plan1!$B3028</f>
        <v>47.12</v>
      </c>
    </row>
    <row r="3034" customFormat="false" ht="15" hidden="false" customHeight="false" outlineLevel="0" collapsed="false">
      <c r="A3034" s="46" t="n">
        <v>45032</v>
      </c>
      <c r="B3034" s="41" t="n">
        <f aca="false">[2]Plan1!$C3029</f>
        <v>0</v>
      </c>
      <c r="C3034" s="41" t="n">
        <f aca="false">$E$5 + B3034</f>
        <v>781</v>
      </c>
      <c r="D3034" s="47" t="n">
        <f aca="false">IF(C3034&gt;$E$5,$E$2+$E$1,(IF(C3034&gt;764.99,C3034^3*3486.59308-C3034^2*7860012.00812+C3034*5908819377.96283-1481278321001.59,IF(C3034&gt;752.99,C3034^3*3588.471445-C3034^2*8028757.56264+C3034*5988077680.84934-1488767378546.26,C3034^3*899.851852-C3034^2*1969009.674601+C3034*1435480406.01138-348666163343.76))))-$E$1</f>
        <v>148979041.172119</v>
      </c>
      <c r="E3034" s="47" t="n">
        <f aca="false">D3034*100/$E$2</f>
        <v>100</v>
      </c>
      <c r="G3034" s="41" t="n">
        <f aca="false">[3]Plan1!$C3029</f>
        <v>0</v>
      </c>
      <c r="H3034" s="41" t="n">
        <f aca="false">$J$5 + G3034</f>
        <v>760</v>
      </c>
      <c r="I3034" s="47" t="n">
        <f aca="false">IF(H3034&gt;$J$5,$J$2+$J$1,(IF(H3034&gt;739.99,H3034^3*2498.244218-H3034^2*5471052.355142+H3034*3994605728.77515-972400879260.135,H3034^3*1396.138889-H3034^2*3002770.071427+H3034*2152080038.43115-513963640099.415)))-$J$1</f>
        <v>87942447.7277832</v>
      </c>
      <c r="J3034" s="47" t="n">
        <f aca="false">I3034*100/$J$2</f>
        <v>99.9999999974793</v>
      </c>
      <c r="L3034" s="41" t="n">
        <f aca="false">[4]Plan1!$C3029</f>
        <v>-0.5</v>
      </c>
      <c r="M3034" s="41" t="n">
        <f aca="false">$O$5 + L3034</f>
        <v>838.28</v>
      </c>
      <c r="N3034" s="47" t="n">
        <f aca="false">IF(M3034&gt;$O$5,$O$2+$O$1,(M3034^3*3270.5936-M3034^2*8015778.389801+M3034*6549018422.82398-1783686174686.87))-$O$1</f>
        <v>36556927.8481445</v>
      </c>
      <c r="O3034" s="41" t="n">
        <f aca="false">N3034*100/$O$2</f>
        <v>93.5273892535891</v>
      </c>
      <c r="R3034" s="47" t="n">
        <f aca="false">SUM(D3034,I3034,N3034)</f>
        <v>273478416.748047</v>
      </c>
      <c r="S3034" s="41" t="n">
        <f aca="false">R3034*100/$R$2</f>
        <v>99.0833825146369</v>
      </c>
      <c r="U3034" s="41" t="n">
        <f aca="false">[1]Plan1!$B3029</f>
        <v>24.13</v>
      </c>
    </row>
    <row r="3035" customFormat="false" ht="15" hidden="false" customHeight="false" outlineLevel="0" collapsed="false">
      <c r="A3035" s="46" t="n">
        <v>45033</v>
      </c>
      <c r="B3035" s="41" t="n">
        <f aca="false">[2]Plan1!$C3030</f>
        <v>0</v>
      </c>
      <c r="C3035" s="41" t="n">
        <f aca="false">$E$5 + B3035</f>
        <v>781</v>
      </c>
      <c r="D3035" s="47" t="n">
        <f aca="false">IF(C3035&gt;$E$5,$E$2+$E$1,(IF(C3035&gt;764.99,C3035^3*3486.59308-C3035^2*7860012.00812+C3035*5908819377.96283-1481278321001.59,IF(C3035&gt;752.99,C3035^3*3588.471445-C3035^2*8028757.56264+C3035*5988077680.84934-1488767378546.26,C3035^3*899.851852-C3035^2*1969009.674601+C3035*1435480406.01138-348666163343.76))))-$E$1</f>
        <v>148979041.172119</v>
      </c>
      <c r="E3035" s="47" t="n">
        <f aca="false">D3035*100/$E$2</f>
        <v>100</v>
      </c>
      <c r="G3035" s="41" t="n">
        <f aca="false">[3]Plan1!$C3030</f>
        <v>0</v>
      </c>
      <c r="H3035" s="41" t="n">
        <f aca="false">$J$5 + G3035</f>
        <v>760</v>
      </c>
      <c r="I3035" s="47" t="n">
        <f aca="false">IF(H3035&gt;$J$5,$J$2+$J$1,(IF(H3035&gt;739.99,H3035^3*2498.244218-H3035^2*5471052.355142+H3035*3994605728.77515-972400879260.135,H3035^3*1396.138889-H3035^2*3002770.071427+H3035*2152080038.43115-513963640099.415)))-$J$1</f>
        <v>87942447.7277832</v>
      </c>
      <c r="J3035" s="47" t="n">
        <f aca="false">I3035*100/$J$2</f>
        <v>99.9999999974793</v>
      </c>
      <c r="L3035" s="41" t="n">
        <f aca="false">[4]Plan1!$C3030</f>
        <v>-0.52</v>
      </c>
      <c r="M3035" s="41" t="n">
        <f aca="false">$O$5 + L3035</f>
        <v>838.26</v>
      </c>
      <c r="N3035" s="47" t="n">
        <f aca="false">IF(M3035&gt;$O$5,$O$2+$O$1,(M3035^3*3270.5936-M3035^2*8015778.389801+M3035*6549018422.82398-1783686174686.87))-$O$1</f>
        <v>36457922.6489258</v>
      </c>
      <c r="O3035" s="41" t="n">
        <f aca="false">N3035*100/$O$2</f>
        <v>93.274093959085</v>
      </c>
      <c r="R3035" s="47" t="n">
        <f aca="false">SUM(D3035,I3035,N3035)</f>
        <v>273379411.548828</v>
      </c>
      <c r="S3035" s="41" t="n">
        <f aca="false">R3035*100/$R$2</f>
        <v>99.0475121518427</v>
      </c>
      <c r="U3035" s="41" t="n">
        <f aca="false">[1]Plan1!$B3030</f>
        <v>22.05</v>
      </c>
    </row>
    <row r="3036" customFormat="false" ht="15" hidden="false" customHeight="false" outlineLevel="0" collapsed="false">
      <c r="A3036" s="46" t="n">
        <v>45034</v>
      </c>
      <c r="B3036" s="41" t="n">
        <f aca="false">[2]Plan1!$C3031</f>
        <v>0</v>
      </c>
      <c r="C3036" s="41" t="n">
        <f aca="false">$E$5 + B3036</f>
        <v>781</v>
      </c>
      <c r="D3036" s="47" t="n">
        <f aca="false">IF(C3036&gt;$E$5,$E$2+$E$1,(IF(C3036&gt;764.99,C3036^3*3486.59308-C3036^2*7860012.00812+C3036*5908819377.96283-1481278321001.59,IF(C3036&gt;752.99,C3036^3*3588.471445-C3036^2*8028757.56264+C3036*5988077680.84934-1488767378546.26,C3036^3*899.851852-C3036^2*1969009.674601+C3036*1435480406.01138-348666163343.76))))-$E$1</f>
        <v>148979041.172119</v>
      </c>
      <c r="E3036" s="47" t="n">
        <f aca="false">D3036*100/$E$2</f>
        <v>100</v>
      </c>
      <c r="G3036" s="41" t="n">
        <f aca="false">[3]Plan1!$C3031</f>
        <v>0</v>
      </c>
      <c r="H3036" s="41" t="n">
        <f aca="false">$J$5 + G3036</f>
        <v>760</v>
      </c>
      <c r="I3036" s="47" t="n">
        <f aca="false">IF(H3036&gt;$J$5,$J$2+$J$1,(IF(H3036&gt;739.99,H3036^3*2498.244218-H3036^2*5471052.355142+H3036*3994605728.77515-972400879260.135,H3036^3*1396.138889-H3036^2*3002770.071427+H3036*2152080038.43115-513963640099.415)))-$J$1</f>
        <v>87942447.7277832</v>
      </c>
      <c r="J3036" s="47" t="n">
        <f aca="false">I3036*100/$J$2</f>
        <v>99.9999999974793</v>
      </c>
      <c r="L3036" s="41" t="n">
        <f aca="false">[4]Plan1!$C3031</f>
        <v>-0.52</v>
      </c>
      <c r="M3036" s="41" t="n">
        <f aca="false">$O$5 + L3036</f>
        <v>838.26</v>
      </c>
      <c r="N3036" s="47" t="n">
        <f aca="false">IF(M3036&gt;$O$5,$O$2+$O$1,(M3036^3*3270.5936-M3036^2*8015778.389801+M3036*6549018422.82398-1783686174686.87))-$O$1</f>
        <v>36457922.6489258</v>
      </c>
      <c r="O3036" s="41" t="n">
        <f aca="false">N3036*100/$O$2</f>
        <v>93.274093959085</v>
      </c>
      <c r="R3036" s="47" t="n">
        <f aca="false">SUM(D3036,I3036,N3036)</f>
        <v>273379411.548828</v>
      </c>
      <c r="S3036" s="41" t="n">
        <f aca="false">R3036*100/$R$2</f>
        <v>99.0475121518427</v>
      </c>
      <c r="U3036" s="41" t="n">
        <f aca="false">[1]Plan1!$B3031</f>
        <v>19.51</v>
      </c>
    </row>
    <row r="3037" customFormat="false" ht="15" hidden="false" customHeight="false" outlineLevel="0" collapsed="false">
      <c r="A3037" s="46" t="n">
        <v>45035</v>
      </c>
      <c r="B3037" s="41" t="n">
        <f aca="false">[2]Plan1!$C3032</f>
        <v>0</v>
      </c>
      <c r="C3037" s="41" t="n">
        <f aca="false">$E$5 + B3037</f>
        <v>781</v>
      </c>
      <c r="D3037" s="47" t="n">
        <f aca="false">IF(C3037&gt;$E$5,$E$2+$E$1,(IF(C3037&gt;764.99,C3037^3*3486.59308-C3037^2*7860012.00812+C3037*5908819377.96283-1481278321001.59,IF(C3037&gt;752.99,C3037^3*3588.471445-C3037^2*8028757.56264+C3037*5988077680.84934-1488767378546.26,C3037^3*899.851852-C3037^2*1969009.674601+C3037*1435480406.01138-348666163343.76))))-$E$1</f>
        <v>148979041.172119</v>
      </c>
      <c r="E3037" s="47" t="n">
        <f aca="false">D3037*100/$E$2</f>
        <v>100</v>
      </c>
      <c r="G3037" s="41" t="n">
        <f aca="false">[3]Plan1!$C3032</f>
        <v>0</v>
      </c>
      <c r="H3037" s="41" t="n">
        <f aca="false">$J$5 + G3037</f>
        <v>760</v>
      </c>
      <c r="I3037" s="47" t="n">
        <f aca="false">IF(H3037&gt;$J$5,$J$2+$J$1,(IF(H3037&gt;739.99,H3037^3*2498.244218-H3037^2*5471052.355142+H3037*3994605728.77515-972400879260.135,H3037^3*1396.138889-H3037^2*3002770.071427+H3037*2152080038.43115-513963640099.415)))-$J$1</f>
        <v>87942447.7277832</v>
      </c>
      <c r="J3037" s="47" t="n">
        <f aca="false">I3037*100/$J$2</f>
        <v>99.9999999974793</v>
      </c>
      <c r="L3037" s="41" t="n">
        <f aca="false">[4]Plan1!$C3032</f>
        <v>-0.54</v>
      </c>
      <c r="M3037" s="41" t="n">
        <f aca="false">$O$5 + L3037</f>
        <v>838.24</v>
      </c>
      <c r="N3037" s="47" t="n">
        <f aca="false">IF(M3037&gt;$O$5,$O$2+$O$1,(M3037^3*3270.5936-M3037^2*8015778.389801+M3037*6549018422.82398-1783686174686.87))-$O$1</f>
        <v>36359084.6855469</v>
      </c>
      <c r="O3037" s="41" t="n">
        <f aca="false">N3037*100/$O$2</f>
        <v>93.0212265214171</v>
      </c>
      <c r="R3037" s="47" t="n">
        <f aca="false">SUM(D3037,I3037,N3037)</f>
        <v>273280573.585449</v>
      </c>
      <c r="S3037" s="41" t="n">
        <f aca="false">R3037*100/$R$2</f>
        <v>99.0117023799094</v>
      </c>
      <c r="U3037" s="41" t="n">
        <f aca="false">[1]Plan1!$B3032</f>
        <v>25.45</v>
      </c>
    </row>
    <row r="3038" customFormat="false" ht="15" hidden="false" customHeight="false" outlineLevel="0" collapsed="false">
      <c r="A3038" s="46" t="n">
        <v>45036</v>
      </c>
      <c r="B3038" s="41" t="n">
        <f aca="false">[2]Plan1!$C3033</f>
        <v>0</v>
      </c>
      <c r="C3038" s="41" t="n">
        <f aca="false">$E$5 + B3038</f>
        <v>781</v>
      </c>
      <c r="D3038" s="47" t="n">
        <f aca="false">IF(C3038&gt;$E$5,$E$2+$E$1,(IF(C3038&gt;764.99,C3038^3*3486.59308-C3038^2*7860012.00812+C3038*5908819377.96283-1481278321001.59,IF(C3038&gt;752.99,C3038^3*3588.471445-C3038^2*8028757.56264+C3038*5988077680.84934-1488767378546.26,C3038^3*899.851852-C3038^2*1969009.674601+C3038*1435480406.01138-348666163343.76))))-$E$1</f>
        <v>148979041.172119</v>
      </c>
      <c r="E3038" s="47" t="n">
        <f aca="false">D3038*100/$E$2</f>
        <v>100</v>
      </c>
      <c r="G3038" s="41" t="n">
        <f aca="false">[3]Plan1!$C3033</f>
        <v>0</v>
      </c>
      <c r="H3038" s="41" t="n">
        <f aca="false">$J$5 + G3038</f>
        <v>760</v>
      </c>
      <c r="I3038" s="47" t="n">
        <f aca="false">IF(H3038&gt;$J$5,$J$2+$J$1,(IF(H3038&gt;739.99,H3038^3*2498.244218-H3038^2*5471052.355142+H3038*3994605728.77515-972400879260.135,H3038^3*1396.138889-H3038^2*3002770.071427+H3038*2152080038.43115-513963640099.415)))-$J$1</f>
        <v>87942447.7277832</v>
      </c>
      <c r="J3038" s="47" t="n">
        <f aca="false">I3038*100/$J$2</f>
        <v>99.9999999974793</v>
      </c>
      <c r="L3038" s="41" t="n">
        <f aca="false">[4]Plan1!$C3033</f>
        <v>-0.56</v>
      </c>
      <c r="M3038" s="41" t="n">
        <f aca="false">$O$5 + L3038</f>
        <v>838.22</v>
      </c>
      <c r="N3038" s="47" t="n">
        <f aca="false">IF(M3038&gt;$O$5,$O$2+$O$1,(M3038^3*3270.5936-M3038^2*8015778.389801+M3038*6549018422.82398-1783686174686.87))-$O$1</f>
        <v>36260413.8007813</v>
      </c>
      <c r="O3038" s="41" t="n">
        <f aca="false">N3038*100/$O$2</f>
        <v>92.7687865383363</v>
      </c>
      <c r="R3038" s="47" t="n">
        <f aca="false">SUM(D3038,I3038,N3038)</f>
        <v>273181902.700684</v>
      </c>
      <c r="S3038" s="41" t="n">
        <f aca="false">R3038*100/$R$2</f>
        <v>98.9759531418724</v>
      </c>
      <c r="U3038" s="41" t="n">
        <f aca="false">[1]Plan1!$B3033</f>
        <v>24.65</v>
      </c>
    </row>
    <row r="3039" customFormat="false" ht="15" hidden="false" customHeight="false" outlineLevel="0" collapsed="false">
      <c r="A3039" s="46" t="n">
        <v>45037</v>
      </c>
      <c r="B3039" s="41" t="n">
        <f aca="false">[2]Plan1!$C3034</f>
        <v>0</v>
      </c>
      <c r="C3039" s="41" t="n">
        <f aca="false">$E$5 + B3039</f>
        <v>781</v>
      </c>
      <c r="D3039" s="47" t="n">
        <f aca="false">IF(C3039&gt;$E$5,$E$2+$E$1,(IF(C3039&gt;764.99,C3039^3*3486.59308-C3039^2*7860012.00812+C3039*5908819377.96283-1481278321001.59,IF(C3039&gt;752.99,C3039^3*3588.471445-C3039^2*8028757.56264+C3039*5988077680.84934-1488767378546.26,C3039^3*899.851852-C3039^2*1969009.674601+C3039*1435480406.01138-348666163343.76))))-$E$1</f>
        <v>148979041.172119</v>
      </c>
      <c r="E3039" s="47" t="n">
        <f aca="false">D3039*100/$E$2</f>
        <v>100</v>
      </c>
      <c r="G3039" s="41" t="n">
        <f aca="false">[3]Plan1!$C3034</f>
        <v>0</v>
      </c>
      <c r="H3039" s="41" t="n">
        <f aca="false">$J$5 + G3039</f>
        <v>760</v>
      </c>
      <c r="I3039" s="47" t="n">
        <f aca="false">IF(H3039&gt;$J$5,$J$2+$J$1,(IF(H3039&gt;739.99,H3039^3*2498.244218-H3039^2*5471052.355142+H3039*3994605728.77515-972400879260.135,H3039^3*1396.138889-H3039^2*3002770.071427+H3039*2152080038.43115-513963640099.415)))-$J$1</f>
        <v>87942447.7277832</v>
      </c>
      <c r="J3039" s="47" t="n">
        <f aca="false">I3039*100/$J$2</f>
        <v>99.9999999974793</v>
      </c>
      <c r="L3039" s="41" t="n">
        <f aca="false">[4]Plan1!$C3034</f>
        <v>-0.58</v>
      </c>
      <c r="M3039" s="41" t="n">
        <f aca="false">$O$5 + L3039</f>
        <v>838.2</v>
      </c>
      <c r="N3039" s="47" t="n">
        <f aca="false">IF(M3039&gt;$O$5,$O$2+$O$1,(M3039^3*3270.5936-M3039^2*8015778.389801+M3039*6549018422.82398-1783686174686.87))-$O$1</f>
        <v>36161909.8388672</v>
      </c>
      <c r="O3039" s="41" t="n">
        <f aca="false">N3039*100/$O$2</f>
        <v>92.5167736113413</v>
      </c>
      <c r="R3039" s="47" t="n">
        <f aca="false">SUM(D3039,I3039,N3039)</f>
        <v>273083398.73877</v>
      </c>
      <c r="S3039" s="41" t="n">
        <f aca="false">R3039*100/$R$2</f>
        <v>98.9402643812982</v>
      </c>
      <c r="U3039" s="41" t="n">
        <f aca="false">[1]Plan1!$B3034</f>
        <v>25.45</v>
      </c>
    </row>
    <row r="3040" customFormat="false" ht="15" hidden="false" customHeight="false" outlineLevel="0" collapsed="false">
      <c r="A3040" s="46" t="n">
        <v>45038</v>
      </c>
      <c r="B3040" s="41" t="n">
        <f aca="false">[2]Plan1!$C3035</f>
        <v>0</v>
      </c>
      <c r="C3040" s="41" t="n">
        <f aca="false">$E$5 + B3040</f>
        <v>781</v>
      </c>
      <c r="D3040" s="47" t="n">
        <f aca="false">IF(C3040&gt;$E$5,$E$2+$E$1,(IF(C3040&gt;764.99,C3040^3*3486.59308-C3040^2*7860012.00812+C3040*5908819377.96283-1481278321001.59,IF(C3040&gt;752.99,C3040^3*3588.471445-C3040^2*8028757.56264+C3040*5988077680.84934-1488767378546.26,C3040^3*899.851852-C3040^2*1969009.674601+C3040*1435480406.01138-348666163343.76))))-$E$1</f>
        <v>148979041.172119</v>
      </c>
      <c r="E3040" s="47" t="n">
        <f aca="false">D3040*100/$E$2</f>
        <v>100</v>
      </c>
      <c r="G3040" s="41" t="n">
        <f aca="false">[3]Plan1!$C3035</f>
        <v>0</v>
      </c>
      <c r="H3040" s="41" t="n">
        <f aca="false">$J$5 + G3040</f>
        <v>760</v>
      </c>
      <c r="I3040" s="47" t="n">
        <f aca="false">IF(H3040&gt;$J$5,$J$2+$J$1,(IF(H3040&gt;739.99,H3040^3*2498.244218-H3040^2*5471052.355142+H3040*3994605728.77515-972400879260.135,H3040^3*1396.138889-H3040^2*3002770.071427+H3040*2152080038.43115-513963640099.415)))-$J$1</f>
        <v>87942447.7277832</v>
      </c>
      <c r="J3040" s="47" t="n">
        <f aca="false">I3040*100/$J$2</f>
        <v>99.9999999974793</v>
      </c>
      <c r="L3040" s="41" t="n">
        <f aca="false">[4]Plan1!$C3035</f>
        <v>-0.6</v>
      </c>
      <c r="M3040" s="41" t="n">
        <f aca="false">$O$5 + L3040</f>
        <v>838.18</v>
      </c>
      <c r="N3040" s="47" t="n">
        <f aca="false">IF(M3040&gt;$O$5,$O$2+$O$1,(M3040^3*3270.5936-M3040^2*8015778.389801+M3040*6549018422.82398-1783686174686.87))-$O$1</f>
        <v>36063572.6416016</v>
      </c>
      <c r="O3040" s="41" t="n">
        <f aca="false">N3040*100/$O$2</f>
        <v>92.2651873356845</v>
      </c>
      <c r="R3040" s="47" t="n">
        <f aca="false">SUM(D3040,I3040,N3040)</f>
        <v>272985061.541504</v>
      </c>
      <c r="S3040" s="41" t="n">
        <f aca="false">R3040*100/$R$2</f>
        <v>98.9046360408685</v>
      </c>
      <c r="U3040" s="41" t="n">
        <f aca="false">[1]Plan1!$B3035</f>
        <v>23.61</v>
      </c>
    </row>
    <row r="3041" customFormat="false" ht="15" hidden="false" customHeight="false" outlineLevel="0" collapsed="false">
      <c r="A3041" s="46" t="n">
        <v>45039</v>
      </c>
      <c r="B3041" s="41" t="n">
        <f aca="false">[2]Plan1!$C3036</f>
        <v>0</v>
      </c>
      <c r="C3041" s="41" t="n">
        <f aca="false">$E$5 + B3041</f>
        <v>781</v>
      </c>
      <c r="D3041" s="47" t="n">
        <f aca="false">IF(C3041&gt;$E$5,$E$2+$E$1,(IF(C3041&gt;764.99,C3041^3*3486.59308-C3041^2*7860012.00812+C3041*5908819377.96283-1481278321001.59,IF(C3041&gt;752.99,C3041^3*3588.471445-C3041^2*8028757.56264+C3041*5988077680.84934-1488767378546.26,C3041^3*899.851852-C3041^2*1969009.674601+C3041*1435480406.01138-348666163343.76))))-$E$1</f>
        <v>148979041.172119</v>
      </c>
      <c r="E3041" s="47" t="n">
        <f aca="false">D3041*100/$E$2</f>
        <v>100</v>
      </c>
      <c r="G3041" s="41" t="n">
        <f aca="false">[3]Plan1!$C3036</f>
        <v>0</v>
      </c>
      <c r="H3041" s="41" t="n">
        <f aca="false">$J$5 + G3041</f>
        <v>760</v>
      </c>
      <c r="I3041" s="47" t="n">
        <f aca="false">IF(H3041&gt;$J$5,$J$2+$J$1,(IF(H3041&gt;739.99,H3041^3*2498.244218-H3041^2*5471052.355142+H3041*3994605728.77515-972400879260.135,H3041^3*1396.138889-H3041^2*3002770.071427+H3041*2152080038.43115-513963640099.415)))-$J$1</f>
        <v>87942447.7277832</v>
      </c>
      <c r="J3041" s="47" t="n">
        <f aca="false">I3041*100/$J$2</f>
        <v>99.9999999974793</v>
      </c>
      <c r="L3041" s="41" t="n">
        <f aca="false">[4]Plan1!$C3036</f>
        <v>-0.6</v>
      </c>
      <c r="M3041" s="41" t="n">
        <f aca="false">$O$5 + L3041</f>
        <v>838.18</v>
      </c>
      <c r="N3041" s="47" t="n">
        <f aca="false">IF(M3041&gt;$O$5,$O$2+$O$1,(M3041^3*3270.5936-M3041^2*8015778.389801+M3041*6549018422.82398-1783686174686.87))-$O$1</f>
        <v>36063572.6416016</v>
      </c>
      <c r="O3041" s="41" t="n">
        <f aca="false">N3041*100/$O$2</f>
        <v>92.2651873356845</v>
      </c>
      <c r="R3041" s="47" t="n">
        <f aca="false">SUM(D3041,I3041,N3041)</f>
        <v>272985061.541504</v>
      </c>
      <c r="S3041" s="41" t="n">
        <f aca="false">R3041*100/$R$2</f>
        <v>98.9046360408685</v>
      </c>
      <c r="U3041" s="41" t="n">
        <f aca="false">[1]Plan1!$B3036</f>
        <v>23.08</v>
      </c>
    </row>
    <row r="3042" customFormat="false" ht="15" hidden="false" customHeight="false" outlineLevel="0" collapsed="false">
      <c r="A3042" s="46" t="n">
        <v>45040</v>
      </c>
      <c r="B3042" s="41" t="n">
        <f aca="false">[2]Plan1!$C3037</f>
        <v>0</v>
      </c>
      <c r="C3042" s="41" t="n">
        <f aca="false">$E$5 + B3042</f>
        <v>781</v>
      </c>
      <c r="D3042" s="47" t="n">
        <f aca="false">IF(C3042&gt;$E$5,$E$2+$E$1,(IF(C3042&gt;764.99,C3042^3*3486.59308-C3042^2*7860012.00812+C3042*5908819377.96283-1481278321001.59,IF(C3042&gt;752.99,C3042^3*3588.471445-C3042^2*8028757.56264+C3042*5988077680.84934-1488767378546.26,C3042^3*899.851852-C3042^2*1969009.674601+C3042*1435480406.01138-348666163343.76))))-$E$1</f>
        <v>148979041.172119</v>
      </c>
      <c r="E3042" s="47" t="n">
        <f aca="false">D3042*100/$E$2</f>
        <v>100</v>
      </c>
      <c r="G3042" s="41" t="n">
        <f aca="false">[3]Plan1!$C3037</f>
        <v>0</v>
      </c>
      <c r="H3042" s="41" t="n">
        <f aca="false">$J$5 + G3042</f>
        <v>760</v>
      </c>
      <c r="I3042" s="47" t="n">
        <f aca="false">IF(H3042&gt;$J$5,$J$2+$J$1,(IF(H3042&gt;739.99,H3042^3*2498.244218-H3042^2*5471052.355142+H3042*3994605728.77515-972400879260.135,H3042^3*1396.138889-H3042^2*3002770.071427+H3042*2152080038.43115-513963640099.415)))-$J$1</f>
        <v>87942447.7277832</v>
      </c>
      <c r="J3042" s="47" t="n">
        <f aca="false">I3042*100/$J$2</f>
        <v>99.9999999974793</v>
      </c>
      <c r="L3042" s="41" t="n">
        <f aca="false">[4]Plan1!$C3037</f>
        <v>-0.64</v>
      </c>
      <c r="M3042" s="41" t="n">
        <f aca="false">$O$5 + L3042</f>
        <v>838.14</v>
      </c>
      <c r="N3042" s="47" t="n">
        <f aca="false">IF(M3042&gt;$O$5,$O$2+$O$1,(M3042^3*3270.5936-M3042^2*8015778.389801+M3042*6549018422.82398-1783686174686.87))-$O$1</f>
        <v>35867397.9150391</v>
      </c>
      <c r="O3042" s="41" t="n">
        <f aca="false">N3042*100/$O$2</f>
        <v>91.7632931368847</v>
      </c>
      <c r="R3042" s="47" t="n">
        <f aca="false">SUM(D3042,I3042,N3042)</f>
        <v>272788886.814941</v>
      </c>
      <c r="S3042" s="41" t="n">
        <f aca="false">R3042*100/$R$2</f>
        <v>98.8335603936462</v>
      </c>
      <c r="U3042" s="41" t="n">
        <f aca="false">[1]Plan1!$B3037</f>
        <v>22.31</v>
      </c>
    </row>
    <row r="3043" customFormat="false" ht="15" hidden="false" customHeight="false" outlineLevel="0" collapsed="false">
      <c r="A3043" s="46" t="n">
        <v>45041</v>
      </c>
      <c r="B3043" s="41" t="n">
        <f aca="false">[2]Plan1!$C3038</f>
        <v>0</v>
      </c>
      <c r="C3043" s="41" t="n">
        <f aca="false">$E$5 + B3043</f>
        <v>781</v>
      </c>
      <c r="D3043" s="47" t="n">
        <f aca="false">IF(C3043&gt;$E$5,$E$2+$E$1,(IF(C3043&gt;764.99,C3043^3*3486.59308-C3043^2*7860012.00812+C3043*5908819377.96283-1481278321001.59,IF(C3043&gt;752.99,C3043^3*3588.471445-C3043^2*8028757.56264+C3043*5988077680.84934-1488767378546.26,C3043^3*899.851852-C3043^2*1969009.674601+C3043*1435480406.01138-348666163343.76))))-$E$1</f>
        <v>148979041.172119</v>
      </c>
      <c r="E3043" s="47" t="n">
        <f aca="false">D3043*100/$E$2</f>
        <v>100</v>
      </c>
      <c r="G3043" s="41" t="n">
        <f aca="false">[3]Plan1!$C3038</f>
        <v>0</v>
      </c>
      <c r="H3043" s="41" t="n">
        <f aca="false">$J$5 + G3043</f>
        <v>760</v>
      </c>
      <c r="I3043" s="47" t="n">
        <f aca="false">IF(H3043&gt;$J$5,$J$2+$J$1,(IF(H3043&gt;739.99,H3043^3*2498.244218-H3043^2*5471052.355142+H3043*3994605728.77515-972400879260.135,H3043^3*1396.138889-H3043^2*3002770.071427+H3043*2152080038.43115-513963640099.415)))-$J$1</f>
        <v>87942447.7277832</v>
      </c>
      <c r="J3043" s="47" t="n">
        <f aca="false">I3043*100/$J$2</f>
        <v>99.9999999974793</v>
      </c>
      <c r="L3043" s="41" t="n">
        <f aca="false">[4]Plan1!$C3038</f>
        <v>-0.66</v>
      </c>
      <c r="M3043" s="41" t="n">
        <f aca="false">$O$5 + L3043</f>
        <v>838.12</v>
      </c>
      <c r="N3043" s="47" t="n">
        <f aca="false">IF(M3043&gt;$O$5,$O$2+$O$1,(M3043^3*3270.5936-M3043^2*8015778.389801+M3043*6549018422.82398-1783686174686.87))-$O$1</f>
        <v>35769560.0712891</v>
      </c>
      <c r="O3043" s="41" t="n">
        <f aca="false">N3043*100/$O$2</f>
        <v>91.5129844092435</v>
      </c>
      <c r="R3043" s="47" t="n">
        <f aca="false">SUM(D3043,I3043,N3043)</f>
        <v>272691048.971191</v>
      </c>
      <c r="S3043" s="41" t="n">
        <f aca="false">R3043*100/$R$2</f>
        <v>98.7981129729248</v>
      </c>
      <c r="U3043" s="41" t="n">
        <f aca="false">[1]Plan1!$B3038</f>
        <v>21.28</v>
      </c>
    </row>
    <row r="3044" customFormat="false" ht="15" hidden="false" customHeight="false" outlineLevel="0" collapsed="false">
      <c r="A3044" s="46" t="n">
        <v>45042</v>
      </c>
      <c r="B3044" s="41" t="n">
        <f aca="false">[2]Plan1!$C3039</f>
        <v>0</v>
      </c>
      <c r="C3044" s="41" t="n">
        <f aca="false">$E$5 + B3044</f>
        <v>781</v>
      </c>
      <c r="D3044" s="47" t="n">
        <f aca="false">IF(C3044&gt;$E$5,$E$2+$E$1,(IF(C3044&gt;764.99,C3044^3*3486.59308-C3044^2*7860012.00812+C3044*5908819377.96283-1481278321001.59,IF(C3044&gt;752.99,C3044^3*3588.471445-C3044^2*8028757.56264+C3044*5988077680.84934-1488767378546.26,C3044^3*899.851852-C3044^2*1969009.674601+C3044*1435480406.01138-348666163343.76))))-$E$1</f>
        <v>148979041.172119</v>
      </c>
      <c r="E3044" s="47" t="n">
        <f aca="false">D3044*100/$E$2</f>
        <v>100</v>
      </c>
      <c r="G3044" s="41" t="n">
        <f aca="false">[3]Plan1!$C3039</f>
        <v>0</v>
      </c>
      <c r="H3044" s="41" t="n">
        <f aca="false">$J$5 + G3044</f>
        <v>760</v>
      </c>
      <c r="I3044" s="47" t="n">
        <f aca="false">IF(H3044&gt;$J$5,$J$2+$J$1,(IF(H3044&gt;739.99,H3044^3*2498.244218-H3044^2*5471052.355142+H3044*3994605728.77515-972400879260.135,H3044^3*1396.138889-H3044^2*3002770.071427+H3044*2152080038.43115-513963640099.415)))-$J$1</f>
        <v>87942447.7277832</v>
      </c>
      <c r="J3044" s="47" t="n">
        <f aca="false">I3044*100/$J$2</f>
        <v>99.9999999974793</v>
      </c>
      <c r="L3044" s="41" t="n">
        <f aca="false">[4]Plan1!$C3039</f>
        <v>-0.68</v>
      </c>
      <c r="M3044" s="41" t="n">
        <f aca="false">$O$5 + L3044</f>
        <v>838.1</v>
      </c>
      <c r="N3044" s="47" t="n">
        <f aca="false">IF(M3044&gt;$O$5,$O$2+$O$1,(M3044^3*3270.5936-M3044^2*8015778.389801+M3044*6549018422.82398-1783686174686.87))-$O$1</f>
        <v>35671888.3647461</v>
      </c>
      <c r="O3044" s="41" t="n">
        <f aca="false">N3044*100/$O$2</f>
        <v>91.263100727692</v>
      </c>
      <c r="R3044" s="47" t="n">
        <f aca="false">SUM(D3044,I3044,N3044)</f>
        <v>272593377.264648</v>
      </c>
      <c r="S3044" s="41" t="n">
        <f aca="false">R3044*100/$R$2</f>
        <v>98.7627257450209</v>
      </c>
      <c r="U3044" s="41" t="n">
        <f aca="false">[1]Plan1!$B3039</f>
        <v>20.01</v>
      </c>
    </row>
    <row r="3045" customFormat="false" ht="15" hidden="false" customHeight="false" outlineLevel="0" collapsed="false">
      <c r="A3045" s="46" t="n">
        <v>45043</v>
      </c>
      <c r="B3045" s="41" t="n">
        <f aca="false">[2]Plan1!$C3040</f>
        <v>0</v>
      </c>
      <c r="C3045" s="41" t="n">
        <f aca="false">$E$5 + B3045</f>
        <v>781</v>
      </c>
      <c r="D3045" s="47" t="n">
        <f aca="false">IF(C3045&gt;$E$5,$E$2+$E$1,(IF(C3045&gt;764.99,C3045^3*3486.59308-C3045^2*7860012.00812+C3045*5908819377.96283-1481278321001.59,IF(C3045&gt;752.99,C3045^3*3588.471445-C3045^2*8028757.56264+C3045*5988077680.84934-1488767378546.26,C3045^3*899.851852-C3045^2*1969009.674601+C3045*1435480406.01138-348666163343.76))))-$E$1</f>
        <v>148979041.172119</v>
      </c>
      <c r="E3045" s="47" t="n">
        <f aca="false">D3045*100/$E$2</f>
        <v>100</v>
      </c>
      <c r="G3045" s="41" t="n">
        <f aca="false">[3]Plan1!$C3040</f>
        <v>0</v>
      </c>
      <c r="H3045" s="41" t="n">
        <f aca="false">$J$5 + G3045</f>
        <v>760</v>
      </c>
      <c r="I3045" s="47" t="n">
        <f aca="false">IF(H3045&gt;$J$5,$J$2+$J$1,(IF(H3045&gt;739.99,H3045^3*2498.244218-H3045^2*5471052.355142+H3045*3994605728.77515-972400879260.135,H3045^3*1396.138889-H3045^2*3002770.071427+H3045*2152080038.43115-513963640099.415)))-$J$1</f>
        <v>87942447.7277832</v>
      </c>
      <c r="J3045" s="47" t="n">
        <f aca="false">I3045*100/$J$2</f>
        <v>99.9999999974793</v>
      </c>
      <c r="L3045" s="41" t="n">
        <f aca="false">[4]Plan1!$C3040</f>
        <v>-0.7</v>
      </c>
      <c r="M3045" s="41" t="n">
        <f aca="false">$O$5 + L3045</f>
        <v>838.08</v>
      </c>
      <c r="N3045" s="47" t="n">
        <f aca="false">IF(M3045&gt;$O$5,$O$2+$O$1,(M3045^3*3270.5936-M3045^2*8015778.389801+M3045*6549018422.82398-1783686174686.87))-$O$1</f>
        <v>35574382.6367188</v>
      </c>
      <c r="O3045" s="41" t="n">
        <f aca="false">N3045*100/$O$2</f>
        <v>91.0136416862335</v>
      </c>
      <c r="R3045" s="47" t="n">
        <f aca="false">SUM(D3045,I3045,N3045)</f>
        <v>272495871.536621</v>
      </c>
      <c r="S3045" s="41" t="n">
        <f aca="false">R3045*100/$R$2</f>
        <v>98.7273986524394</v>
      </c>
      <c r="U3045" s="41" t="n">
        <f aca="false">[1]Plan1!$B3040</f>
        <v>18.51</v>
      </c>
    </row>
    <row r="3046" customFormat="false" ht="15" hidden="false" customHeight="false" outlineLevel="0" collapsed="false">
      <c r="A3046" s="46" t="n">
        <v>45044</v>
      </c>
      <c r="B3046" s="41" t="n">
        <f aca="false">[2]Plan1!$C3041</f>
        <v>0</v>
      </c>
      <c r="C3046" s="41" t="n">
        <f aca="false">$E$5 + B3046</f>
        <v>781</v>
      </c>
      <c r="D3046" s="47" t="n">
        <f aca="false">IF(C3046&gt;$E$5,$E$2+$E$1,(IF(C3046&gt;764.99,C3046^3*3486.59308-C3046^2*7860012.00812+C3046*5908819377.96283-1481278321001.59,IF(C3046&gt;752.99,C3046^3*3588.471445-C3046^2*8028757.56264+C3046*5988077680.84934-1488767378546.26,C3046^3*899.851852-C3046^2*1969009.674601+C3046*1435480406.01138-348666163343.76))))-$E$1</f>
        <v>148979041.172119</v>
      </c>
      <c r="E3046" s="47" t="n">
        <f aca="false">D3046*100/$E$2</f>
        <v>100</v>
      </c>
      <c r="G3046" s="41" t="n">
        <f aca="false">[3]Plan1!$C3041</f>
        <v>0</v>
      </c>
      <c r="H3046" s="41" t="n">
        <f aca="false">$J$5 + G3046</f>
        <v>760</v>
      </c>
      <c r="I3046" s="47" t="n">
        <f aca="false">IF(H3046&gt;$J$5,$J$2+$J$1,(IF(H3046&gt;739.99,H3046^3*2498.244218-H3046^2*5471052.355142+H3046*3994605728.77515-972400879260.135,H3046^3*1396.138889-H3046^2*3002770.071427+H3046*2152080038.43115-513963640099.415)))-$J$1</f>
        <v>87942447.7277832</v>
      </c>
      <c r="J3046" s="47" t="n">
        <f aca="false">I3046*100/$J$2</f>
        <v>99.9999999974793</v>
      </c>
      <c r="L3046" s="41" t="n">
        <f aca="false">[4]Plan1!$C3041</f>
        <v>-0.7</v>
      </c>
      <c r="M3046" s="41" t="n">
        <f aca="false">$O$5 + L3046</f>
        <v>838.08</v>
      </c>
      <c r="N3046" s="47" t="n">
        <f aca="false">IF(M3046&gt;$O$5,$O$2+$O$1,(M3046^3*3270.5936-M3046^2*8015778.389801+M3046*6549018422.82398-1783686174686.87))-$O$1</f>
        <v>35574382.6367188</v>
      </c>
      <c r="O3046" s="41" t="n">
        <f aca="false">N3046*100/$O$2</f>
        <v>91.0136416862335</v>
      </c>
      <c r="R3046" s="47" t="n">
        <f aca="false">SUM(D3046,I3046,N3046)</f>
        <v>272495871.536621</v>
      </c>
      <c r="S3046" s="41" t="n">
        <f aca="false">R3046*100/$R$2</f>
        <v>98.7273986524394</v>
      </c>
      <c r="U3046" s="41" t="n">
        <f aca="false">[1]Plan1!$B3041</f>
        <v>20.77</v>
      </c>
    </row>
    <row r="3047" customFormat="false" ht="15" hidden="false" customHeight="false" outlineLevel="0" collapsed="false">
      <c r="A3047" s="46" t="n">
        <v>45045</v>
      </c>
      <c r="B3047" s="41" t="n">
        <f aca="false">[2]Plan1!$C3042</f>
        <v>0</v>
      </c>
      <c r="C3047" s="41" t="n">
        <f aca="false">$E$5 + B3047</f>
        <v>781</v>
      </c>
      <c r="D3047" s="47" t="n">
        <f aca="false">IF(C3047&gt;$E$5,$E$2+$E$1,(IF(C3047&gt;764.99,C3047^3*3486.59308-C3047^2*7860012.00812+C3047*5908819377.96283-1481278321001.59,IF(C3047&gt;752.99,C3047^3*3588.471445-C3047^2*8028757.56264+C3047*5988077680.84934-1488767378546.26,C3047^3*899.851852-C3047^2*1969009.674601+C3047*1435480406.01138-348666163343.76))))-$E$1</f>
        <v>148979041.172119</v>
      </c>
      <c r="E3047" s="47" t="n">
        <f aca="false">D3047*100/$E$2</f>
        <v>100</v>
      </c>
      <c r="G3047" s="41" t="n">
        <f aca="false">[3]Plan1!$C3042</f>
        <v>0</v>
      </c>
      <c r="H3047" s="41" t="n">
        <f aca="false">$J$5 + G3047</f>
        <v>760</v>
      </c>
      <c r="I3047" s="47" t="n">
        <f aca="false">IF(H3047&gt;$J$5,$J$2+$J$1,(IF(H3047&gt;739.99,H3047^3*2498.244218-H3047^2*5471052.355142+H3047*3994605728.77515-972400879260.135,H3047^3*1396.138889-H3047^2*3002770.071427+H3047*2152080038.43115-513963640099.415)))-$J$1</f>
        <v>87942447.7277832</v>
      </c>
      <c r="J3047" s="47" t="n">
        <f aca="false">I3047*100/$J$2</f>
        <v>99.9999999974793</v>
      </c>
      <c r="L3047" s="41" t="n">
        <f aca="false">[4]Plan1!$C3042</f>
        <v>-0.64</v>
      </c>
      <c r="M3047" s="41" t="n">
        <f aca="false">$O$5 + L3047</f>
        <v>838.14</v>
      </c>
      <c r="N3047" s="47" t="n">
        <f aca="false">IF(M3047&gt;$O$5,$O$2+$O$1,(M3047^3*3270.5936-M3047^2*8015778.389801+M3047*6549018422.82398-1783686174686.87))-$O$1</f>
        <v>35867397.9150391</v>
      </c>
      <c r="O3047" s="41" t="n">
        <f aca="false">N3047*100/$O$2</f>
        <v>91.7632931368847</v>
      </c>
      <c r="R3047" s="47" t="n">
        <f aca="false">SUM(D3047,I3047,N3047)</f>
        <v>272788886.814941</v>
      </c>
      <c r="S3047" s="41" t="n">
        <f aca="false">R3047*100/$R$2</f>
        <v>98.8335603936462</v>
      </c>
      <c r="U3047" s="41" t="n">
        <f aca="false">[1]Plan1!$B3042</f>
        <v>25.71</v>
      </c>
    </row>
    <row r="3048" customFormat="false" ht="15" hidden="false" customHeight="false" outlineLevel="0" collapsed="false">
      <c r="A3048" s="46" t="n">
        <v>45046</v>
      </c>
      <c r="B3048" s="41" t="n">
        <f aca="false">[2]Plan1!$C3043</f>
        <v>0</v>
      </c>
      <c r="C3048" s="41" t="n">
        <f aca="false">$E$5 + B3048</f>
        <v>781</v>
      </c>
      <c r="D3048" s="47" t="n">
        <f aca="false">IF(C3048&gt;$E$5,$E$2+$E$1,(IF(C3048&gt;764.99,C3048^3*3486.59308-C3048^2*7860012.00812+C3048*5908819377.96283-1481278321001.59,IF(C3048&gt;752.99,C3048^3*3588.471445-C3048^2*8028757.56264+C3048*5988077680.84934-1488767378546.26,C3048^3*899.851852-C3048^2*1969009.674601+C3048*1435480406.01138-348666163343.76))))-$E$1</f>
        <v>148979041.172119</v>
      </c>
      <c r="E3048" s="47" t="n">
        <f aca="false">D3048*100/$E$2</f>
        <v>100</v>
      </c>
      <c r="G3048" s="41" t="n">
        <f aca="false">[3]Plan1!$C3043</f>
        <v>0</v>
      </c>
      <c r="H3048" s="41" t="n">
        <f aca="false">$J$5 + G3048</f>
        <v>760</v>
      </c>
      <c r="I3048" s="47" t="n">
        <f aca="false">IF(H3048&gt;$J$5,$J$2+$J$1,(IF(H3048&gt;739.99,H3048^3*2498.244218-H3048^2*5471052.355142+H3048*3994605728.77515-972400879260.135,H3048^3*1396.138889-H3048^2*3002770.071427+H3048*2152080038.43115-513963640099.415)))-$J$1</f>
        <v>87942447.7277832</v>
      </c>
      <c r="J3048" s="47" t="n">
        <f aca="false">I3048*100/$J$2</f>
        <v>99.9999999974793</v>
      </c>
      <c r="L3048" s="41" t="n">
        <f aca="false">[4]Plan1!$C3043</f>
        <v>-0.59</v>
      </c>
      <c r="M3048" s="41" t="n">
        <f aca="false">$O$5 + L3048</f>
        <v>838.19</v>
      </c>
      <c r="N3048" s="47" t="n">
        <f aca="false">IF(M3048&gt;$O$5,$O$2+$O$1,(M3048^3*3270.5936-M3048^2*8015778.389801+M3048*6549018422.82398-1783686174686.87))-$O$1</f>
        <v>36112720.4052734</v>
      </c>
      <c r="O3048" s="41" t="n">
        <f aca="false">N3048*100/$O$2</f>
        <v>92.3909271692662</v>
      </c>
      <c r="R3048" s="47" t="n">
        <f aca="false">SUM(D3048,I3048,N3048)</f>
        <v>273034209.305176</v>
      </c>
      <c r="S3048" s="41" t="n">
        <f aca="false">R3048*100/$R$2</f>
        <v>98.922442662413</v>
      </c>
      <c r="U3048" s="41" t="n">
        <f aca="false">[1]Plan1!$B3043</f>
        <v>35.64</v>
      </c>
    </row>
    <row r="3049" customFormat="false" ht="15" hidden="false" customHeight="false" outlineLevel="0" collapsed="false">
      <c r="A3049" s="46" t="n">
        <v>45047</v>
      </c>
      <c r="B3049" s="41" t="n">
        <f aca="false">[2]Plan1!$C3044</f>
        <v>0</v>
      </c>
      <c r="C3049" s="41" t="n">
        <f aca="false">$E$5 + B3049</f>
        <v>781</v>
      </c>
      <c r="D3049" s="47" t="n">
        <f aca="false">IF(C3049&gt;$E$5,$E$2+$E$1,(IF(C3049&gt;764.99,C3049^3*3486.59308-C3049^2*7860012.00812+C3049*5908819377.96283-1481278321001.59,IF(C3049&gt;752.99,C3049^3*3588.471445-C3049^2*8028757.56264+C3049*5988077680.84934-1488767378546.26,C3049^3*899.851852-C3049^2*1969009.674601+C3049*1435480406.01138-348666163343.76))))-$E$1</f>
        <v>148979041.172119</v>
      </c>
      <c r="E3049" s="47" t="n">
        <f aca="false">D3049*100/$E$2</f>
        <v>100</v>
      </c>
      <c r="G3049" s="41" t="n">
        <f aca="false">[3]Plan1!$C3044</f>
        <v>0</v>
      </c>
      <c r="H3049" s="41" t="n">
        <f aca="false">$J$5 + G3049</f>
        <v>760</v>
      </c>
      <c r="I3049" s="47" t="n">
        <f aca="false">IF(H3049&gt;$J$5,$J$2+$J$1,(IF(H3049&gt;739.99,H3049^3*2498.244218-H3049^2*5471052.355142+H3049*3994605728.77515-972400879260.135,H3049^3*1396.138889-H3049^2*3002770.071427+H3049*2152080038.43115-513963640099.415)))-$J$1</f>
        <v>87942447.7277832</v>
      </c>
      <c r="J3049" s="47" t="n">
        <f aca="false">I3049*100/$J$2</f>
        <v>99.9999999974793</v>
      </c>
      <c r="L3049" s="41" t="n">
        <f aca="false">[4]Plan1!$C3044</f>
        <v>-0.6</v>
      </c>
      <c r="M3049" s="41" t="n">
        <f aca="false">$O$5 + L3049</f>
        <v>838.18</v>
      </c>
      <c r="N3049" s="47" t="n">
        <f aca="false">IF(M3049&gt;$O$5,$O$2+$O$1,(M3049^3*3270.5936-M3049^2*8015778.389801+M3049*6549018422.82398-1783686174686.87))-$O$1</f>
        <v>36063572.6416016</v>
      </c>
      <c r="O3049" s="41" t="n">
        <f aca="false">N3049*100/$O$2</f>
        <v>92.2651873356845</v>
      </c>
      <c r="R3049" s="47" t="n">
        <f aca="false">SUM(D3049,I3049,N3049)</f>
        <v>272985061.541504</v>
      </c>
      <c r="S3049" s="41" t="n">
        <f aca="false">R3049*100/$R$2</f>
        <v>98.9046360408685</v>
      </c>
      <c r="U3049" s="41" t="n">
        <f aca="false">[1]Plan1!$B3044</f>
        <v>26.51</v>
      </c>
    </row>
    <row r="3050" customFormat="false" ht="15" hidden="false" customHeight="false" outlineLevel="0" collapsed="false">
      <c r="A3050" s="46" t="n">
        <v>45048</v>
      </c>
      <c r="B3050" s="41" t="n">
        <f aca="false">[2]Plan1!$C3045</f>
        <v>0</v>
      </c>
      <c r="C3050" s="41" t="n">
        <f aca="false">$E$5 + B3050</f>
        <v>781</v>
      </c>
      <c r="D3050" s="47" t="n">
        <f aca="false">IF(C3050&gt;$E$5,$E$2+$E$1,(IF(C3050&gt;764.99,C3050^3*3486.59308-C3050^2*7860012.00812+C3050*5908819377.96283-1481278321001.59,IF(C3050&gt;752.99,C3050^3*3588.471445-C3050^2*8028757.56264+C3050*5988077680.84934-1488767378546.26,C3050^3*899.851852-C3050^2*1969009.674601+C3050*1435480406.01138-348666163343.76))))-$E$1</f>
        <v>148979041.172119</v>
      </c>
      <c r="E3050" s="47" t="n">
        <f aca="false">D3050*100/$E$2</f>
        <v>100</v>
      </c>
      <c r="G3050" s="41" t="n">
        <f aca="false">[3]Plan1!$C3045</f>
        <v>0</v>
      </c>
      <c r="H3050" s="41" t="n">
        <f aca="false">$J$5 + G3050</f>
        <v>760</v>
      </c>
      <c r="I3050" s="47" t="n">
        <f aca="false">IF(H3050&gt;$J$5,$J$2+$J$1,(IF(H3050&gt;739.99,H3050^3*2498.244218-H3050^2*5471052.355142+H3050*3994605728.77515-972400879260.135,H3050^3*1396.138889-H3050^2*3002770.071427+H3050*2152080038.43115-513963640099.415)))-$J$1</f>
        <v>87942447.7277832</v>
      </c>
      <c r="J3050" s="47" t="n">
        <f aca="false">I3050*100/$J$2</f>
        <v>99.9999999974793</v>
      </c>
      <c r="L3050" s="41" t="n">
        <f aca="false">[4]Plan1!$C3045</f>
        <v>-0.61</v>
      </c>
      <c r="M3050" s="41" t="n">
        <f aca="false">$O$5 + L3050</f>
        <v>838.17</v>
      </c>
      <c r="N3050" s="47" t="n">
        <f aca="false">IF(M3050&gt;$O$5,$O$2+$O$1,(M3050^3*3270.5936-M3050^2*8015778.389801+M3050*6549018422.82398-1783686174686.87))-$O$1</f>
        <v>36014466.53125</v>
      </c>
      <c r="O3050" s="41" t="n">
        <f aca="false">N3050*100/$O$2</f>
        <v>92.1395540681228</v>
      </c>
      <c r="R3050" s="47" t="n">
        <f aca="false">SUM(D3050,I3050,N3050)</f>
        <v>272935955.431152</v>
      </c>
      <c r="S3050" s="41" t="n">
        <f aca="false">R3050*100/$R$2</f>
        <v>98.8868445106496</v>
      </c>
      <c r="U3050" s="41" t="n">
        <f aca="false">[1]Plan1!$B3045</f>
        <v>25.98</v>
      </c>
    </row>
    <row r="3051" customFormat="false" ht="15" hidden="false" customHeight="false" outlineLevel="0" collapsed="false">
      <c r="A3051" s="46" t="n">
        <v>45049</v>
      </c>
      <c r="B3051" s="41" t="n">
        <f aca="false">[2]Plan1!$C3046</f>
        <v>0</v>
      </c>
      <c r="C3051" s="41" t="n">
        <f aca="false">$E$5 + B3051</f>
        <v>781</v>
      </c>
      <c r="D3051" s="47" t="n">
        <f aca="false">IF(C3051&gt;$E$5,$E$2+$E$1,(IF(C3051&gt;764.99,C3051^3*3486.59308-C3051^2*7860012.00812+C3051*5908819377.96283-1481278321001.59,IF(C3051&gt;752.99,C3051^3*3588.471445-C3051^2*8028757.56264+C3051*5988077680.84934-1488767378546.26,C3051^3*899.851852-C3051^2*1969009.674601+C3051*1435480406.01138-348666163343.76))))-$E$1</f>
        <v>148979041.172119</v>
      </c>
      <c r="E3051" s="47" t="n">
        <f aca="false">D3051*100/$E$2</f>
        <v>100</v>
      </c>
      <c r="G3051" s="41" t="n">
        <f aca="false">[3]Plan1!$C3046</f>
        <v>0</v>
      </c>
      <c r="H3051" s="41" t="n">
        <f aca="false">$J$5 + G3051</f>
        <v>760</v>
      </c>
      <c r="I3051" s="47" t="n">
        <f aca="false">IF(H3051&gt;$J$5,$J$2+$J$1,(IF(H3051&gt;739.99,H3051^3*2498.244218-H3051^2*5471052.355142+H3051*3994605728.77515-972400879260.135,H3051^3*1396.138889-H3051^2*3002770.071427+H3051*2152080038.43115-513963640099.415)))-$J$1</f>
        <v>87942447.7277832</v>
      </c>
      <c r="J3051" s="47" t="n">
        <f aca="false">I3051*100/$J$2</f>
        <v>99.9999999974793</v>
      </c>
      <c r="L3051" s="41" t="n">
        <f aca="false">[4]Plan1!$C3046</f>
        <v>-0.63</v>
      </c>
      <c r="M3051" s="41" t="n">
        <f aca="false">$O$5 + L3051</f>
        <v>838.15</v>
      </c>
      <c r="N3051" s="47" t="n">
        <f aca="false">IF(M3051&gt;$O$5,$O$2+$O$1,(M3051^3*3270.5936-M3051^2*8015778.389801+M3051*6549018422.82398-1783686174686.87))-$O$1</f>
        <v>35916379.1875</v>
      </c>
      <c r="O3051" s="41" t="n">
        <f aca="false">N3051*100/$O$2</f>
        <v>91.8886070186917</v>
      </c>
      <c r="R3051" s="47" t="n">
        <f aca="false">SUM(D3051,I3051,N3051)</f>
        <v>272837868.087402</v>
      </c>
      <c r="S3051" s="41" t="n">
        <f aca="false">R3051*100/$R$2</f>
        <v>98.8513066941148</v>
      </c>
      <c r="U3051" s="41" t="n">
        <f aca="false">[1]Plan1!$B3046</f>
        <v>22.05</v>
      </c>
    </row>
    <row r="3052" customFormat="false" ht="15" hidden="false" customHeight="false" outlineLevel="0" collapsed="false">
      <c r="A3052" s="46" t="n">
        <v>45050</v>
      </c>
      <c r="B3052" s="41" t="n">
        <f aca="false">[2]Plan1!$C3047</f>
        <v>0</v>
      </c>
      <c r="C3052" s="41" t="n">
        <f aca="false">$E$5 + B3052</f>
        <v>781</v>
      </c>
      <c r="D3052" s="47" t="n">
        <f aca="false">IF(C3052&gt;$E$5,$E$2+$E$1,(IF(C3052&gt;764.99,C3052^3*3486.59308-C3052^2*7860012.00812+C3052*5908819377.96283-1481278321001.59,IF(C3052&gt;752.99,C3052^3*3588.471445-C3052^2*8028757.56264+C3052*5988077680.84934-1488767378546.26,C3052^3*899.851852-C3052^2*1969009.674601+C3052*1435480406.01138-348666163343.76))))-$E$1</f>
        <v>148979041.172119</v>
      </c>
      <c r="E3052" s="47" t="n">
        <f aca="false">D3052*100/$E$2</f>
        <v>100</v>
      </c>
      <c r="G3052" s="41" t="n">
        <f aca="false">[3]Plan1!$C3047</f>
        <v>0</v>
      </c>
      <c r="H3052" s="41" t="n">
        <f aca="false">$J$5 + G3052</f>
        <v>760</v>
      </c>
      <c r="I3052" s="47" t="n">
        <f aca="false">IF(H3052&gt;$J$5,$J$2+$J$1,(IF(H3052&gt;739.99,H3052^3*2498.244218-H3052^2*5471052.355142+H3052*3994605728.77515-972400879260.135,H3052^3*1396.138889-H3052^2*3002770.071427+H3052*2152080038.43115-513963640099.415)))-$J$1</f>
        <v>87942447.7277832</v>
      </c>
      <c r="J3052" s="47" t="n">
        <f aca="false">I3052*100/$J$2</f>
        <v>99.9999999974793</v>
      </c>
      <c r="L3052" s="41" t="n">
        <f aca="false">[4]Plan1!$C3047</f>
        <v>-0.64</v>
      </c>
      <c r="M3052" s="41" t="n">
        <f aca="false">$O$5 + L3052</f>
        <v>838.14</v>
      </c>
      <c r="N3052" s="47" t="n">
        <f aca="false">IF(M3052&gt;$O$5,$O$2+$O$1,(M3052^3*3270.5936-M3052^2*8015778.389801+M3052*6549018422.82398-1783686174686.87))-$O$1</f>
        <v>35867397.9150391</v>
      </c>
      <c r="O3052" s="41" t="n">
        <f aca="false">N3052*100/$O$2</f>
        <v>91.7632931368847</v>
      </c>
      <c r="R3052" s="47" t="n">
        <f aca="false">SUM(D3052,I3052,N3052)</f>
        <v>272788886.814941</v>
      </c>
      <c r="S3052" s="41" t="n">
        <f aca="false">R3052*100/$R$2</f>
        <v>98.8335603936462</v>
      </c>
      <c r="U3052" s="41" t="n">
        <f aca="false">[1]Plan1!$B3047</f>
        <v>20.77</v>
      </c>
    </row>
    <row r="3053" customFormat="false" ht="15" hidden="false" customHeight="false" outlineLevel="0" collapsed="false">
      <c r="A3053" s="46" t="n">
        <v>45051</v>
      </c>
      <c r="B3053" s="41" t="n">
        <f aca="false">[2]Plan1!$C3048</f>
        <v>0</v>
      </c>
      <c r="C3053" s="41" t="n">
        <f aca="false">$E$5 + B3053</f>
        <v>781</v>
      </c>
      <c r="D3053" s="47" t="n">
        <f aca="false">IF(C3053&gt;$E$5,$E$2+$E$1,(IF(C3053&gt;764.99,C3053^3*3486.59308-C3053^2*7860012.00812+C3053*5908819377.96283-1481278321001.59,IF(C3053&gt;752.99,C3053^3*3588.471445-C3053^2*8028757.56264+C3053*5988077680.84934-1488767378546.26,C3053^3*899.851852-C3053^2*1969009.674601+C3053*1435480406.01138-348666163343.76))))-$E$1</f>
        <v>148979041.172119</v>
      </c>
      <c r="E3053" s="47" t="n">
        <f aca="false">D3053*100/$E$2</f>
        <v>100</v>
      </c>
      <c r="G3053" s="41" t="n">
        <f aca="false">[3]Plan1!$C3048</f>
        <v>0</v>
      </c>
      <c r="H3053" s="41" t="n">
        <f aca="false">$J$5 + G3053</f>
        <v>760</v>
      </c>
      <c r="I3053" s="47" t="n">
        <f aca="false">IF(H3053&gt;$J$5,$J$2+$J$1,(IF(H3053&gt;739.99,H3053^3*2498.244218-H3053^2*5471052.355142+H3053*3994605728.77515-972400879260.135,H3053^3*1396.138889-H3053^2*3002770.071427+H3053*2152080038.43115-513963640099.415)))-$J$1</f>
        <v>87942447.7277832</v>
      </c>
      <c r="J3053" s="47" t="n">
        <f aca="false">I3053*100/$J$2</f>
        <v>99.9999999974793</v>
      </c>
      <c r="L3053" s="41" t="n">
        <f aca="false">[4]Plan1!$C3048</f>
        <v>-0.67</v>
      </c>
      <c r="M3053" s="41" t="n">
        <f aca="false">$O$5 + L3053</f>
        <v>838.11</v>
      </c>
      <c r="N3053" s="47" t="n">
        <f aca="false">IF(M3053&gt;$O$5,$O$2+$O$1,(M3053^3*3270.5936-M3053^2*8015778.389801+M3053*6549018422.82398-1783686174686.87))-$O$1</f>
        <v>35720703.4599609</v>
      </c>
      <c r="O3053" s="41" t="n">
        <f aca="false">N3053*100/$O$2</f>
        <v>91.3879894609733</v>
      </c>
      <c r="R3053" s="47" t="n">
        <f aca="false">SUM(D3053,I3053,N3053)</f>
        <v>272642192.359863</v>
      </c>
      <c r="S3053" s="41" t="n">
        <f aca="false">R3053*100/$R$2</f>
        <v>98.7804118381656</v>
      </c>
      <c r="U3053" s="41" t="n">
        <f aca="false">[1]Plan1!$B3048</f>
        <v>22.31</v>
      </c>
    </row>
    <row r="3054" customFormat="false" ht="15" hidden="false" customHeight="false" outlineLevel="0" collapsed="false">
      <c r="A3054" s="46" t="n">
        <v>45052</v>
      </c>
      <c r="B3054" s="41" t="n">
        <f aca="false">[2]Plan1!$C3049</f>
        <v>0</v>
      </c>
      <c r="C3054" s="41" t="n">
        <f aca="false">$E$5 + B3054</f>
        <v>781</v>
      </c>
      <c r="D3054" s="47" t="n">
        <f aca="false">IF(C3054&gt;$E$5,$E$2+$E$1,(IF(C3054&gt;764.99,C3054^3*3486.59308-C3054^2*7860012.00812+C3054*5908819377.96283-1481278321001.59,IF(C3054&gt;752.99,C3054^3*3588.471445-C3054^2*8028757.56264+C3054*5988077680.84934-1488767378546.26,C3054^3*899.851852-C3054^2*1969009.674601+C3054*1435480406.01138-348666163343.76))))-$E$1</f>
        <v>148979041.172119</v>
      </c>
      <c r="E3054" s="47" t="n">
        <f aca="false">D3054*100/$E$2</f>
        <v>100</v>
      </c>
      <c r="G3054" s="41" t="n">
        <f aca="false">[3]Plan1!$C3049</f>
        <v>0</v>
      </c>
      <c r="H3054" s="41" t="n">
        <f aca="false">$J$5 + G3054</f>
        <v>760</v>
      </c>
      <c r="I3054" s="47" t="n">
        <f aca="false">IF(H3054&gt;$J$5,$J$2+$J$1,(IF(H3054&gt;739.99,H3054^3*2498.244218-H3054^2*5471052.355142+H3054*3994605728.77515-972400879260.135,H3054^3*1396.138889-H3054^2*3002770.071427+H3054*2152080038.43115-513963640099.415)))-$J$1</f>
        <v>87942447.7277832</v>
      </c>
      <c r="J3054" s="47" t="n">
        <f aca="false">I3054*100/$J$2</f>
        <v>99.9999999974793</v>
      </c>
      <c r="L3054" s="41" t="n">
        <f aca="false">[4]Plan1!$C3049</f>
        <v>-0.68</v>
      </c>
      <c r="M3054" s="41" t="n">
        <f aca="false">$O$5 + L3054</f>
        <v>838.1</v>
      </c>
      <c r="N3054" s="47" t="n">
        <f aca="false">IF(M3054&gt;$O$5,$O$2+$O$1,(M3054^3*3270.5936-M3054^2*8015778.389801+M3054*6549018422.82398-1783686174686.87))-$O$1</f>
        <v>35671888.3647461</v>
      </c>
      <c r="O3054" s="41" t="n">
        <f aca="false">N3054*100/$O$2</f>
        <v>91.263100727692</v>
      </c>
      <c r="R3054" s="47" t="n">
        <f aca="false">SUM(D3054,I3054,N3054)</f>
        <v>272593377.264648</v>
      </c>
      <c r="S3054" s="41" t="n">
        <f aca="false">R3054*100/$R$2</f>
        <v>98.7627257450209</v>
      </c>
      <c r="U3054" s="41" t="n">
        <f aca="false">[1]Plan1!$B3049</f>
        <v>20.77</v>
      </c>
    </row>
    <row r="3055" customFormat="false" ht="15" hidden="false" customHeight="false" outlineLevel="0" collapsed="false">
      <c r="A3055" s="46" t="n">
        <v>45053</v>
      </c>
      <c r="B3055" s="41" t="n">
        <f aca="false">[2]Plan1!$C3050</f>
        <v>0</v>
      </c>
      <c r="C3055" s="41" t="n">
        <f aca="false">$E$5 + B3055</f>
        <v>781</v>
      </c>
      <c r="D3055" s="47" t="n">
        <f aca="false">IF(C3055&gt;$E$5,$E$2+$E$1,(IF(C3055&gt;764.99,C3055^3*3486.59308-C3055^2*7860012.00812+C3055*5908819377.96283-1481278321001.59,IF(C3055&gt;752.99,C3055^3*3588.471445-C3055^2*8028757.56264+C3055*5988077680.84934-1488767378546.26,C3055^3*899.851852-C3055^2*1969009.674601+C3055*1435480406.01138-348666163343.76))))-$E$1</f>
        <v>148979041.172119</v>
      </c>
      <c r="E3055" s="47" t="n">
        <f aca="false">D3055*100/$E$2</f>
        <v>100</v>
      </c>
      <c r="G3055" s="41" t="n">
        <f aca="false">[3]Plan1!$C3050</f>
        <v>0</v>
      </c>
      <c r="H3055" s="41" t="n">
        <f aca="false">$J$5 + G3055</f>
        <v>760</v>
      </c>
      <c r="I3055" s="47" t="n">
        <f aca="false">IF(H3055&gt;$J$5,$J$2+$J$1,(IF(H3055&gt;739.99,H3055^3*2498.244218-H3055^2*5471052.355142+H3055*3994605728.77515-972400879260.135,H3055^3*1396.138889-H3055^2*3002770.071427+H3055*2152080038.43115-513963640099.415)))-$J$1</f>
        <v>87942447.7277832</v>
      </c>
      <c r="J3055" s="47" t="n">
        <f aca="false">I3055*100/$J$2</f>
        <v>99.9999999974793</v>
      </c>
      <c r="L3055" s="41" t="n">
        <f aca="false">[4]Plan1!$C3050</f>
        <v>-0.7</v>
      </c>
      <c r="M3055" s="41" t="n">
        <f aca="false">$O$5 + L3055</f>
        <v>838.08</v>
      </c>
      <c r="N3055" s="47" t="n">
        <f aca="false">IF(M3055&gt;$O$5,$O$2+$O$1,(M3055^3*3270.5936-M3055^2*8015778.389801+M3055*6549018422.82398-1783686174686.87))-$O$1</f>
        <v>35574382.6367188</v>
      </c>
      <c r="O3055" s="41" t="n">
        <f aca="false">N3055*100/$O$2</f>
        <v>91.0136416862335</v>
      </c>
      <c r="R3055" s="47" t="n">
        <f aca="false">SUM(D3055,I3055,N3055)</f>
        <v>272495871.536621</v>
      </c>
      <c r="S3055" s="41" t="n">
        <f aca="false">R3055*100/$R$2</f>
        <v>98.7273986524394</v>
      </c>
      <c r="U3055" s="41" t="n">
        <f aca="false">[1]Plan1!$B3050</f>
        <v>21.03</v>
      </c>
    </row>
    <row r="3056" customFormat="false" ht="15" hidden="false" customHeight="false" outlineLevel="0" collapsed="false">
      <c r="A3056" s="46" t="n">
        <v>45054</v>
      </c>
      <c r="B3056" s="41" t="n">
        <f aca="false">[2]Plan1!$C3051</f>
        <v>0</v>
      </c>
      <c r="C3056" s="41" t="n">
        <f aca="false">$E$5 + B3056</f>
        <v>781</v>
      </c>
      <c r="D3056" s="47" t="n">
        <f aca="false">IF(C3056&gt;$E$5,$E$2+$E$1,(IF(C3056&gt;764.99,C3056^3*3486.59308-C3056^2*7860012.00812+C3056*5908819377.96283-1481278321001.59,IF(C3056&gt;752.99,C3056^3*3588.471445-C3056^2*8028757.56264+C3056*5988077680.84934-1488767378546.26,C3056^3*899.851852-C3056^2*1969009.674601+C3056*1435480406.01138-348666163343.76))))-$E$1</f>
        <v>148979041.172119</v>
      </c>
      <c r="E3056" s="47" t="n">
        <f aca="false">D3056*100/$E$2</f>
        <v>100</v>
      </c>
      <c r="G3056" s="41" t="n">
        <f aca="false">[3]Plan1!$C3051</f>
        <v>0</v>
      </c>
      <c r="H3056" s="41" t="n">
        <f aca="false">$J$5 + G3056</f>
        <v>760</v>
      </c>
      <c r="I3056" s="47" t="n">
        <f aca="false">IF(H3056&gt;$J$5,$J$2+$J$1,(IF(H3056&gt;739.99,H3056^3*2498.244218-H3056^2*5471052.355142+H3056*3994605728.77515-972400879260.135,H3056^3*1396.138889-H3056^2*3002770.071427+H3056*2152080038.43115-513963640099.415)))-$J$1</f>
        <v>87942447.7277832</v>
      </c>
      <c r="J3056" s="47" t="n">
        <f aca="false">I3056*100/$J$2</f>
        <v>99.9999999974793</v>
      </c>
      <c r="L3056" s="41" t="n">
        <f aca="false">[4]Plan1!$C3051</f>
        <v>-0.72</v>
      </c>
      <c r="M3056" s="41" t="n">
        <f aca="false">$O$5 + L3056</f>
        <v>838.06</v>
      </c>
      <c r="N3056" s="47" t="n">
        <f aca="false">IF(M3056&gt;$O$5,$O$2+$O$1,(M3056^3*3270.5936-M3056^2*8015778.389801+M3056*6549018422.82398-1783686174686.87))-$O$1</f>
        <v>35477042.7338867</v>
      </c>
      <c r="O3056" s="41" t="n">
        <f aca="false">N3056*100/$O$2</f>
        <v>90.7646068926126</v>
      </c>
      <c r="R3056" s="47" t="n">
        <f aca="false">SUM(D3056,I3056,N3056)</f>
        <v>272398531.633789</v>
      </c>
      <c r="S3056" s="41" t="n">
        <f aca="false">R3056*100/$R$2</f>
        <v>98.6921316396311</v>
      </c>
      <c r="U3056" s="41" t="n">
        <f aca="false">[1]Plan1!$B3051</f>
        <v>20.77</v>
      </c>
    </row>
    <row r="3057" customFormat="false" ht="15" hidden="false" customHeight="false" outlineLevel="0" collapsed="false">
      <c r="A3057" s="46" t="n">
        <v>45055</v>
      </c>
      <c r="B3057" s="41" t="n">
        <f aca="false">[2]Plan1!$C3052</f>
        <v>0</v>
      </c>
      <c r="C3057" s="41" t="n">
        <f aca="false">$E$5 + B3057</f>
        <v>781</v>
      </c>
      <c r="D3057" s="47" t="n">
        <f aca="false">IF(C3057&gt;$E$5,$E$2+$E$1,(IF(C3057&gt;764.99,C3057^3*3486.59308-C3057^2*7860012.00812+C3057*5908819377.96283-1481278321001.59,IF(C3057&gt;752.99,C3057^3*3588.471445-C3057^2*8028757.56264+C3057*5988077680.84934-1488767378546.26,C3057^3*899.851852-C3057^2*1969009.674601+C3057*1435480406.01138-348666163343.76))))-$E$1</f>
        <v>148979041.172119</v>
      </c>
      <c r="E3057" s="47" t="n">
        <f aca="false">D3057*100/$E$2</f>
        <v>100</v>
      </c>
      <c r="G3057" s="41" t="n">
        <f aca="false">[3]Plan1!$C3052</f>
        <v>0</v>
      </c>
      <c r="H3057" s="41" t="n">
        <f aca="false">$J$5 + G3057</f>
        <v>760</v>
      </c>
      <c r="I3057" s="47" t="n">
        <f aca="false">IF(H3057&gt;$J$5,$J$2+$J$1,(IF(H3057&gt;739.99,H3057^3*2498.244218-H3057^2*5471052.355142+H3057*3994605728.77515-972400879260.135,H3057^3*1396.138889-H3057^2*3002770.071427+H3057*2152080038.43115-513963640099.415)))-$J$1</f>
        <v>87942447.7277832</v>
      </c>
      <c r="J3057" s="47" t="n">
        <f aca="false">I3057*100/$J$2</f>
        <v>99.9999999974793</v>
      </c>
      <c r="L3057" s="41" t="n">
        <f aca="false">[4]Plan1!$C3052</f>
        <v>-0.74</v>
      </c>
      <c r="M3057" s="41" t="n">
        <f aca="false">$O$5 + L3057</f>
        <v>838.04</v>
      </c>
      <c r="N3057" s="47" t="n">
        <f aca="false">IF(M3057&gt;$O$5,$O$2+$O$1,(M3057^3*3270.5936-M3057^2*8015778.389801+M3057*6549018422.82398-1783686174686.87))-$O$1</f>
        <v>35379868.4956055</v>
      </c>
      <c r="O3057" s="41" t="n">
        <f aca="false">N3057*100/$O$2</f>
        <v>90.5159959358356</v>
      </c>
      <c r="R3057" s="47" t="n">
        <f aca="false">SUM(D3057,I3057,N3057)</f>
        <v>272301357.395508</v>
      </c>
      <c r="S3057" s="41" t="n">
        <f aca="false">R3057*100/$R$2</f>
        <v>98.6569246483933</v>
      </c>
      <c r="U3057" s="41" t="n">
        <f aca="false">[1]Plan1!$B3052</f>
        <v>19.76</v>
      </c>
    </row>
    <row r="3058" customFormat="false" ht="15" hidden="false" customHeight="false" outlineLevel="0" collapsed="false">
      <c r="A3058" s="46" t="n">
        <v>45056</v>
      </c>
      <c r="B3058" s="41" t="n">
        <f aca="false">[2]Plan1!$C3053</f>
        <v>0</v>
      </c>
      <c r="C3058" s="41" t="n">
        <f aca="false">$E$5 + B3058</f>
        <v>781</v>
      </c>
      <c r="D3058" s="47" t="n">
        <f aca="false">IF(C3058&gt;$E$5,$E$2+$E$1,(IF(C3058&gt;764.99,C3058^3*3486.59308-C3058^2*7860012.00812+C3058*5908819377.96283-1481278321001.59,IF(C3058&gt;752.99,C3058^3*3588.471445-C3058^2*8028757.56264+C3058*5988077680.84934-1488767378546.26,C3058^3*899.851852-C3058^2*1969009.674601+C3058*1435480406.01138-348666163343.76))))-$E$1</f>
        <v>148979041.172119</v>
      </c>
      <c r="E3058" s="47" t="n">
        <f aca="false">D3058*100/$E$2</f>
        <v>100</v>
      </c>
      <c r="G3058" s="41" t="n">
        <f aca="false">[3]Plan1!$C3053</f>
        <v>0</v>
      </c>
      <c r="H3058" s="41" t="n">
        <f aca="false">$J$5 + G3058</f>
        <v>760</v>
      </c>
      <c r="I3058" s="47" t="n">
        <f aca="false">IF(H3058&gt;$J$5,$J$2+$J$1,(IF(H3058&gt;739.99,H3058^3*2498.244218-H3058^2*5471052.355142+H3058*3994605728.77515-972400879260.135,H3058^3*1396.138889-H3058^2*3002770.071427+H3058*2152080038.43115-513963640099.415)))-$J$1</f>
        <v>87942447.7277832</v>
      </c>
      <c r="J3058" s="47" t="n">
        <f aca="false">I3058*100/$J$2</f>
        <v>99.9999999974793</v>
      </c>
      <c r="L3058" s="41" t="n">
        <f aca="false">[4]Plan1!$C3053</f>
        <v>-0.76</v>
      </c>
      <c r="M3058" s="41" t="n">
        <f aca="false">$O$5 + L3058</f>
        <v>838.02</v>
      </c>
      <c r="N3058" s="47" t="n">
        <f aca="false">IF(M3058&gt;$O$5,$O$2+$O$1,(M3058^3*3270.5936-M3058^2*8015778.389801+M3058*6549018422.82398-1783686174686.87))-$O$1</f>
        <v>35282859.7680664</v>
      </c>
      <c r="O3058" s="41" t="n">
        <f aca="false">N3058*100/$O$2</f>
        <v>90.2678084223983</v>
      </c>
      <c r="R3058" s="47" t="n">
        <f aca="false">SUM(D3058,I3058,N3058)</f>
        <v>272204348.667969</v>
      </c>
      <c r="S3058" s="41" t="n">
        <f aca="false">R3058*100/$R$2</f>
        <v>98.6217776229998</v>
      </c>
      <c r="U3058" s="41" t="n">
        <f aca="false">[1]Plan1!$B3053</f>
        <v>20.27</v>
      </c>
    </row>
    <row r="3059" customFormat="false" ht="15" hidden="false" customHeight="false" outlineLevel="0" collapsed="false">
      <c r="A3059" s="46" t="n">
        <v>45057</v>
      </c>
      <c r="B3059" s="41" t="n">
        <f aca="false">[2]Plan1!$C3054</f>
        <v>0</v>
      </c>
      <c r="C3059" s="41" t="n">
        <f aca="false">$E$5 + B3059</f>
        <v>781</v>
      </c>
      <c r="D3059" s="47" t="n">
        <f aca="false">IF(C3059&gt;$E$5,$E$2+$E$1,(IF(C3059&gt;764.99,C3059^3*3486.59308-C3059^2*7860012.00812+C3059*5908819377.96283-1481278321001.59,IF(C3059&gt;752.99,C3059^3*3588.471445-C3059^2*8028757.56264+C3059*5988077680.84934-1488767378546.26,C3059^3*899.851852-C3059^2*1969009.674601+C3059*1435480406.01138-348666163343.76))))-$E$1</f>
        <v>148979041.172119</v>
      </c>
      <c r="E3059" s="47" t="n">
        <f aca="false">D3059*100/$E$2</f>
        <v>100</v>
      </c>
      <c r="G3059" s="41" t="n">
        <f aca="false">[3]Plan1!$C3054</f>
        <v>0</v>
      </c>
      <c r="H3059" s="41" t="n">
        <f aca="false">$J$5 + G3059</f>
        <v>760</v>
      </c>
      <c r="I3059" s="47" t="n">
        <f aca="false">IF(H3059&gt;$J$5,$J$2+$J$1,(IF(H3059&gt;739.99,H3059^3*2498.244218-H3059^2*5471052.355142+H3059*3994605728.77515-972400879260.135,H3059^3*1396.138889-H3059^2*3002770.071427+H3059*2152080038.43115-513963640099.415)))-$J$1</f>
        <v>87942447.7277832</v>
      </c>
      <c r="J3059" s="47" t="n">
        <f aca="false">I3059*100/$J$2</f>
        <v>99.9999999974793</v>
      </c>
      <c r="L3059" s="41" t="n">
        <f aca="false">[4]Plan1!$C3054</f>
        <v>-0.76</v>
      </c>
      <c r="M3059" s="41" t="n">
        <f aca="false">$O$5 + L3059</f>
        <v>838.02</v>
      </c>
      <c r="N3059" s="47" t="n">
        <f aca="false">IF(M3059&gt;$O$5,$O$2+$O$1,(M3059^3*3270.5936-M3059^2*8015778.389801+M3059*6549018422.82398-1783686174686.87))-$O$1</f>
        <v>35282859.7680664</v>
      </c>
      <c r="O3059" s="41" t="n">
        <f aca="false">N3059*100/$O$2</f>
        <v>90.2678084223983</v>
      </c>
      <c r="R3059" s="47" t="n">
        <f aca="false">SUM(D3059,I3059,N3059)</f>
        <v>272204348.667969</v>
      </c>
      <c r="S3059" s="41" t="n">
        <f aca="false">R3059*100/$R$2</f>
        <v>98.6217776229998</v>
      </c>
      <c r="U3059" s="41" t="n">
        <f aca="false">[1]Plan1!$B3054</f>
        <v>20.52</v>
      </c>
    </row>
    <row r="3060" customFormat="false" ht="15" hidden="false" customHeight="false" outlineLevel="0" collapsed="false">
      <c r="A3060" s="46" t="n">
        <v>45058</v>
      </c>
      <c r="B3060" s="41" t="n">
        <f aca="false">[2]Plan1!$C3055</f>
        <v>0</v>
      </c>
      <c r="C3060" s="41" t="n">
        <f aca="false">$E$5 + B3060</f>
        <v>781</v>
      </c>
      <c r="D3060" s="47" t="n">
        <f aca="false">IF(C3060&gt;$E$5,$E$2+$E$1,(IF(C3060&gt;764.99,C3060^3*3486.59308-C3060^2*7860012.00812+C3060*5908819377.96283-1481278321001.59,IF(C3060&gt;752.99,C3060^3*3588.471445-C3060^2*8028757.56264+C3060*5988077680.84934-1488767378546.26,C3060^3*899.851852-C3060^2*1969009.674601+C3060*1435480406.01138-348666163343.76))))-$E$1</f>
        <v>148979041.172119</v>
      </c>
      <c r="E3060" s="47" t="n">
        <f aca="false">D3060*100/$E$2</f>
        <v>100</v>
      </c>
      <c r="G3060" s="41" t="n">
        <f aca="false">[3]Plan1!$C3055</f>
        <v>0</v>
      </c>
      <c r="H3060" s="41" t="n">
        <f aca="false">$J$5 + G3060</f>
        <v>760</v>
      </c>
      <c r="I3060" s="47" t="n">
        <f aca="false">IF(H3060&gt;$J$5,$J$2+$J$1,(IF(H3060&gt;739.99,H3060^3*2498.244218-H3060^2*5471052.355142+H3060*3994605728.77515-972400879260.135,H3060^3*1396.138889-H3060^2*3002770.071427+H3060*2152080038.43115-513963640099.415)))-$J$1</f>
        <v>87942447.7277832</v>
      </c>
      <c r="J3060" s="47" t="n">
        <f aca="false">I3060*100/$J$2</f>
        <v>99.9999999974793</v>
      </c>
      <c r="L3060" s="41" t="n">
        <f aca="false">[4]Plan1!$C3055</f>
        <v>-0.78</v>
      </c>
      <c r="M3060" s="41" t="n">
        <f aca="false">$O$5 + L3060</f>
        <v>838</v>
      </c>
      <c r="N3060" s="47" t="n">
        <f aca="false">IF(M3060&gt;$O$5,$O$2+$O$1,(M3060^3*3270.5936-M3060^2*8015778.389801+M3060*6549018422.82398-1783686174686.87))-$O$1</f>
        <v>35186016.3901367</v>
      </c>
      <c r="O3060" s="41" t="n">
        <f aca="false">N3060*100/$O$2</f>
        <v>90.0200439400575</v>
      </c>
      <c r="R3060" s="47" t="n">
        <f aca="false">SUM(D3060,I3060,N3060)</f>
        <v>272107505.290039</v>
      </c>
      <c r="S3060" s="41" t="n">
        <f aca="false">R3060*100/$R$2</f>
        <v>98.586690505071</v>
      </c>
      <c r="U3060" s="41" t="n">
        <f aca="false">[1]Plan1!$B3055</f>
        <v>18.76</v>
      </c>
    </row>
    <row r="3061" customFormat="false" ht="15" hidden="false" customHeight="false" outlineLevel="0" collapsed="false">
      <c r="A3061" s="46" t="n">
        <v>45059</v>
      </c>
      <c r="B3061" s="41" t="n">
        <f aca="false">[2]Plan1!$C3056</f>
        <v>0</v>
      </c>
      <c r="C3061" s="41" t="n">
        <f aca="false">$E$5 + B3061</f>
        <v>781</v>
      </c>
      <c r="D3061" s="47" t="n">
        <f aca="false">IF(C3061&gt;$E$5,$E$2+$E$1,(IF(C3061&gt;764.99,C3061^3*3486.59308-C3061^2*7860012.00812+C3061*5908819377.96283-1481278321001.59,IF(C3061&gt;752.99,C3061^3*3588.471445-C3061^2*8028757.56264+C3061*5988077680.84934-1488767378546.26,C3061^3*899.851852-C3061^2*1969009.674601+C3061*1435480406.01138-348666163343.76))))-$E$1</f>
        <v>148979041.172119</v>
      </c>
      <c r="E3061" s="47" t="n">
        <f aca="false">D3061*100/$E$2</f>
        <v>100</v>
      </c>
      <c r="G3061" s="41" t="n">
        <f aca="false">[3]Plan1!$C3056</f>
        <v>0</v>
      </c>
      <c r="H3061" s="41" t="n">
        <f aca="false">$J$5 + G3061</f>
        <v>760</v>
      </c>
      <c r="I3061" s="47" t="n">
        <f aca="false">IF(H3061&gt;$J$5,$J$2+$J$1,(IF(H3061&gt;739.99,H3061^3*2498.244218-H3061^2*5471052.355142+H3061*3994605728.77515-972400879260.135,H3061^3*1396.138889-H3061^2*3002770.071427+H3061*2152080038.43115-513963640099.415)))-$J$1</f>
        <v>87942447.7277832</v>
      </c>
      <c r="J3061" s="47" t="n">
        <f aca="false">I3061*100/$J$2</f>
        <v>99.9999999974793</v>
      </c>
      <c r="L3061" s="41" t="n">
        <f aca="false">[4]Plan1!$C3056</f>
        <v>-0.79</v>
      </c>
      <c r="M3061" s="41" t="n">
        <f aca="false">$O$5 + L3061</f>
        <v>837.99</v>
      </c>
      <c r="N3061" s="47" t="n">
        <f aca="false">IF(M3061&gt;$O$5,$O$2+$O$1,(M3061^3*3270.5936-M3061^2*8015778.389801+M3061*6549018422.82398-1783686174686.87))-$O$1</f>
        <v>35137656.6611328</v>
      </c>
      <c r="O3061" s="41" t="n">
        <f aca="false">N3061*100/$O$2</f>
        <v>89.8963202174971</v>
      </c>
      <c r="R3061" s="47" t="n">
        <f aca="false">SUM(D3061,I3061,N3061)</f>
        <v>272059145.561035</v>
      </c>
      <c r="S3061" s="41" t="n">
        <f aca="false">R3061*100/$R$2</f>
        <v>98.569169394688</v>
      </c>
      <c r="U3061" s="41" t="n">
        <f aca="false">[1]Plan1!$B3056</f>
        <v>19.76</v>
      </c>
    </row>
    <row r="3062" customFormat="false" ht="15" hidden="false" customHeight="false" outlineLevel="0" collapsed="false">
      <c r="A3062" s="46" t="n">
        <v>45060</v>
      </c>
      <c r="B3062" s="41" t="n">
        <f aca="false">[2]Plan1!$C3057</f>
        <v>0</v>
      </c>
      <c r="C3062" s="41" t="n">
        <f aca="false">$E$5 + B3062</f>
        <v>781</v>
      </c>
      <c r="D3062" s="47" t="n">
        <f aca="false">IF(C3062&gt;$E$5,$E$2+$E$1,(IF(C3062&gt;764.99,C3062^3*3486.59308-C3062^2*7860012.00812+C3062*5908819377.96283-1481278321001.59,IF(C3062&gt;752.99,C3062^3*3588.471445-C3062^2*8028757.56264+C3062*5988077680.84934-1488767378546.26,C3062^3*899.851852-C3062^2*1969009.674601+C3062*1435480406.01138-348666163343.76))))-$E$1</f>
        <v>148979041.172119</v>
      </c>
      <c r="E3062" s="47" t="n">
        <f aca="false">D3062*100/$E$2</f>
        <v>100</v>
      </c>
      <c r="G3062" s="41" t="n">
        <f aca="false">[3]Plan1!$C3057</f>
        <v>0</v>
      </c>
      <c r="H3062" s="41" t="n">
        <f aca="false">$J$5 + G3062</f>
        <v>760</v>
      </c>
      <c r="I3062" s="47" t="n">
        <f aca="false">IF(H3062&gt;$J$5,$J$2+$J$1,(IF(H3062&gt;739.99,H3062^3*2498.244218-H3062^2*5471052.355142+H3062*3994605728.77515-972400879260.135,H3062^3*1396.138889-H3062^2*3002770.071427+H3062*2152080038.43115-513963640099.415)))-$J$1</f>
        <v>87942447.7277832</v>
      </c>
      <c r="J3062" s="47" t="n">
        <f aca="false">I3062*100/$J$2</f>
        <v>99.9999999974793</v>
      </c>
      <c r="L3062" s="41" t="n">
        <f aca="false">[4]Plan1!$C3057</f>
        <v>-0.82</v>
      </c>
      <c r="M3062" s="41" t="n">
        <f aca="false">$O$5 + L3062</f>
        <v>837.96</v>
      </c>
      <c r="N3062" s="47" t="n">
        <f aca="false">IF(M3062&gt;$O$5,$O$2+$O$1,(M3062^3*3270.5936-M3062^2*8015778.389801+M3062*6549018422.82398-1783686174686.87))-$O$1</f>
        <v>34992825.0664063</v>
      </c>
      <c r="O3062" s="41" t="n">
        <f aca="false">N3062*100/$O$2</f>
        <v>89.5257824909004</v>
      </c>
      <c r="R3062" s="47" t="n">
        <f aca="false">SUM(D3062,I3062,N3062)</f>
        <v>271914313.966309</v>
      </c>
      <c r="S3062" s="41" t="n">
        <f aca="false">R3062*100/$R$2</f>
        <v>98.5166957681725</v>
      </c>
      <c r="U3062" s="41" t="n">
        <f aca="false">[1]Plan1!$B3057</f>
        <v>18.76</v>
      </c>
    </row>
    <row r="3063" customFormat="false" ht="15" hidden="false" customHeight="false" outlineLevel="0" collapsed="false">
      <c r="A3063" s="46" t="n">
        <v>45061</v>
      </c>
      <c r="B3063" s="41" t="n">
        <f aca="false">[2]Plan1!$C3058</f>
        <v>0</v>
      </c>
      <c r="C3063" s="41" t="n">
        <f aca="false">$E$5 + B3063</f>
        <v>781</v>
      </c>
      <c r="D3063" s="47" t="n">
        <f aca="false">IF(C3063&gt;$E$5,$E$2+$E$1,(IF(C3063&gt;764.99,C3063^3*3486.59308-C3063^2*7860012.00812+C3063*5908819377.96283-1481278321001.59,IF(C3063&gt;752.99,C3063^3*3588.471445-C3063^2*8028757.56264+C3063*5988077680.84934-1488767378546.26,C3063^3*899.851852-C3063^2*1969009.674601+C3063*1435480406.01138-348666163343.76))))-$E$1</f>
        <v>148979041.172119</v>
      </c>
      <c r="E3063" s="47" t="n">
        <f aca="false">D3063*100/$E$2</f>
        <v>100</v>
      </c>
      <c r="G3063" s="41" t="n">
        <f aca="false">[3]Plan1!$C3058</f>
        <v>0</v>
      </c>
      <c r="H3063" s="41" t="n">
        <f aca="false">$J$5 + G3063</f>
        <v>760</v>
      </c>
      <c r="I3063" s="47" t="n">
        <f aca="false">IF(H3063&gt;$J$5,$J$2+$J$1,(IF(H3063&gt;739.99,H3063^3*2498.244218-H3063^2*5471052.355142+H3063*3994605728.77515-972400879260.135,H3063^3*1396.138889-H3063^2*3002770.071427+H3063*2152080038.43115-513963640099.415)))-$J$1</f>
        <v>87942447.7277832</v>
      </c>
      <c r="J3063" s="47" t="n">
        <f aca="false">I3063*100/$J$2</f>
        <v>99.9999999974793</v>
      </c>
      <c r="L3063" s="41" t="n">
        <f aca="false">[4]Plan1!$C3058</f>
        <v>-0.85</v>
      </c>
      <c r="M3063" s="41" t="n">
        <f aca="false">$O$5 + L3063</f>
        <v>837.93</v>
      </c>
      <c r="N3063" s="47" t="n">
        <f aca="false">IF(M3063&gt;$O$5,$O$2+$O$1,(M3063^3*3270.5936-M3063^2*8015778.389801+M3063*6549018422.82398-1783686174686.87))-$O$1</f>
        <v>34848364.4550781</v>
      </c>
      <c r="O3063" s="41" t="n">
        <f aca="false">N3063*100/$O$2</f>
        <v>89.1561938897023</v>
      </c>
      <c r="R3063" s="47" t="n">
        <f aca="false">SUM(D3063,I3063,N3063)</f>
        <v>271769853.35498</v>
      </c>
      <c r="S3063" s="41" t="n">
        <f aca="false">R3063*100/$R$2</f>
        <v>98.4643565518617</v>
      </c>
      <c r="U3063" s="41" t="n">
        <f aca="false">[1]Plan1!$B3058</f>
        <v>19.76</v>
      </c>
    </row>
    <row r="3064" customFormat="false" ht="15" hidden="false" customHeight="false" outlineLevel="0" collapsed="false">
      <c r="A3064" s="46" t="n">
        <v>45062</v>
      </c>
      <c r="B3064" s="41" t="n">
        <f aca="false">[2]Plan1!$C3059</f>
        <v>0</v>
      </c>
      <c r="C3064" s="41" t="n">
        <f aca="false">$E$5 + B3064</f>
        <v>781</v>
      </c>
      <c r="D3064" s="47" t="n">
        <f aca="false">IF(C3064&gt;$E$5,$E$2+$E$1,(IF(C3064&gt;764.99,C3064^3*3486.59308-C3064^2*7860012.00812+C3064*5908819377.96283-1481278321001.59,IF(C3064&gt;752.99,C3064^3*3588.471445-C3064^2*8028757.56264+C3064*5988077680.84934-1488767378546.26,C3064^3*899.851852-C3064^2*1969009.674601+C3064*1435480406.01138-348666163343.76))))-$E$1</f>
        <v>148979041.172119</v>
      </c>
      <c r="E3064" s="47" t="n">
        <f aca="false">D3064*100/$E$2</f>
        <v>100</v>
      </c>
      <c r="G3064" s="41" t="n">
        <f aca="false">[3]Plan1!$C3059</f>
        <v>0</v>
      </c>
      <c r="H3064" s="41" t="n">
        <f aca="false">$J$5 + G3064</f>
        <v>760</v>
      </c>
      <c r="I3064" s="47" t="n">
        <f aca="false">IF(H3064&gt;$J$5,$J$2+$J$1,(IF(H3064&gt;739.99,H3064^3*2498.244218-H3064^2*5471052.355142+H3064*3994605728.77515-972400879260.135,H3064^3*1396.138889-H3064^2*3002770.071427+H3064*2152080038.43115-513963640099.415)))-$J$1</f>
        <v>87942447.7277832</v>
      </c>
      <c r="J3064" s="47" t="n">
        <f aca="false">I3064*100/$J$2</f>
        <v>99.9999999974793</v>
      </c>
      <c r="L3064" s="41" t="n">
        <f aca="false">[4]Plan1!$C3059</f>
        <v>-0.86</v>
      </c>
      <c r="M3064" s="41" t="n">
        <f aca="false">$O$5 + L3064</f>
        <v>837.92</v>
      </c>
      <c r="N3064" s="47" t="n">
        <f aca="false">IF(M3064&gt;$O$5,$O$2+$O$1,(M3064^3*3270.5936-M3064^2*8015778.389801+M3064*6549018422.82398-1783686174686.87))-$O$1</f>
        <v>34800293.2670898</v>
      </c>
      <c r="O3064" s="41" t="n">
        <f aca="false">N3064*100/$O$2</f>
        <v>89.033208371621</v>
      </c>
      <c r="R3064" s="47" t="n">
        <f aca="false">SUM(D3064,I3064,N3064)</f>
        <v>271721782.166992</v>
      </c>
      <c r="S3064" s="41" t="n">
        <f aca="false">R3064*100/$R$2</f>
        <v>98.4469399821593</v>
      </c>
      <c r="U3064" s="41" t="n">
        <f aca="false">[1]Plan1!$B3059</f>
        <v>19.26</v>
      </c>
    </row>
    <row r="3065" customFormat="false" ht="15" hidden="false" customHeight="false" outlineLevel="0" collapsed="false">
      <c r="A3065" s="46" t="n">
        <v>45063</v>
      </c>
      <c r="B3065" s="41" t="n">
        <f aca="false">[2]Plan1!$C3060</f>
        <v>0</v>
      </c>
      <c r="C3065" s="41" t="n">
        <f aca="false">$E$5 + B3065</f>
        <v>781</v>
      </c>
      <c r="D3065" s="47" t="n">
        <f aca="false">IF(C3065&gt;$E$5,$E$2+$E$1,(IF(C3065&gt;764.99,C3065^3*3486.59308-C3065^2*7860012.00812+C3065*5908819377.96283-1481278321001.59,IF(C3065&gt;752.99,C3065^3*3588.471445-C3065^2*8028757.56264+C3065*5988077680.84934-1488767378546.26,C3065^3*899.851852-C3065^2*1969009.674601+C3065*1435480406.01138-348666163343.76))))-$E$1</f>
        <v>148979041.172119</v>
      </c>
      <c r="E3065" s="47" t="n">
        <f aca="false">D3065*100/$E$2</f>
        <v>100</v>
      </c>
      <c r="G3065" s="41" t="n">
        <f aca="false">[3]Plan1!$C3060</f>
        <v>0</v>
      </c>
      <c r="H3065" s="41" t="n">
        <f aca="false">$J$5 + G3065</f>
        <v>760</v>
      </c>
      <c r="I3065" s="47" t="n">
        <f aca="false">IF(H3065&gt;$J$5,$J$2+$J$1,(IF(H3065&gt;739.99,H3065^3*2498.244218-H3065^2*5471052.355142+H3065*3994605728.77515-972400879260.135,H3065^3*1396.138889-H3065^2*3002770.071427+H3065*2152080038.43115-513963640099.415)))-$J$1</f>
        <v>87942447.7277832</v>
      </c>
      <c r="J3065" s="47" t="n">
        <f aca="false">I3065*100/$J$2</f>
        <v>99.9999999974793</v>
      </c>
      <c r="L3065" s="41" t="n">
        <f aca="false">[4]Plan1!$C3060</f>
        <v>-0.88</v>
      </c>
      <c r="M3065" s="41" t="n">
        <f aca="false">$O$5 + L3065</f>
        <v>837.9</v>
      </c>
      <c r="N3065" s="47" t="n">
        <f aca="false">IF(M3065&gt;$O$5,$O$2+$O$1,(M3065^3*3270.5936-M3065^2*8015778.389801+M3065*6549018422.82398-1783686174686.87))-$O$1</f>
        <v>34704274.296875</v>
      </c>
      <c r="O3065" s="41" t="n">
        <f aca="false">N3065*100/$O$2</f>
        <v>88.787553057249</v>
      </c>
      <c r="R3065" s="47" t="n">
        <f aca="false">SUM(D3065,I3065,N3065)</f>
        <v>271625763.196777</v>
      </c>
      <c r="S3065" s="41" t="n">
        <f aca="false">R3065*100/$R$2</f>
        <v>98.4121515536333</v>
      </c>
      <c r="U3065" s="41" t="n">
        <f aca="false">[1]Plan1!$B3060</f>
        <v>20.77</v>
      </c>
    </row>
    <row r="3066" customFormat="false" ht="15" hidden="false" customHeight="false" outlineLevel="0" collapsed="false">
      <c r="A3066" s="46" t="n">
        <v>45064</v>
      </c>
      <c r="B3066" s="41" t="n">
        <f aca="false">[2]Plan1!$C3061</f>
        <v>0</v>
      </c>
      <c r="C3066" s="41" t="n">
        <f aca="false">$E$5 + B3066</f>
        <v>781</v>
      </c>
      <c r="D3066" s="47" t="n">
        <f aca="false">IF(C3066&gt;$E$5,$E$2+$E$1,(IF(C3066&gt;764.99,C3066^3*3486.59308-C3066^2*7860012.00812+C3066*5908819377.96283-1481278321001.59,IF(C3066&gt;752.99,C3066^3*3588.471445-C3066^2*8028757.56264+C3066*5988077680.84934-1488767378546.26,C3066^3*899.851852-C3066^2*1969009.674601+C3066*1435480406.01138-348666163343.76))))-$E$1</f>
        <v>148979041.172119</v>
      </c>
      <c r="E3066" s="47" t="n">
        <f aca="false">D3066*100/$E$2</f>
        <v>100</v>
      </c>
      <c r="G3066" s="41" t="n">
        <f aca="false">[3]Plan1!$C3061</f>
        <v>0</v>
      </c>
      <c r="H3066" s="41" t="n">
        <f aca="false">$J$5 + G3066</f>
        <v>760</v>
      </c>
      <c r="I3066" s="47" t="n">
        <f aca="false">IF(H3066&gt;$J$5,$J$2+$J$1,(IF(H3066&gt;739.99,H3066^3*2498.244218-H3066^2*5471052.355142+H3066*3994605728.77515-972400879260.135,H3066^3*1396.138889-H3066^2*3002770.071427+H3066*2152080038.43115-513963640099.415)))-$J$1</f>
        <v>87942447.7277832</v>
      </c>
      <c r="J3066" s="47" t="n">
        <f aca="false">I3066*100/$J$2</f>
        <v>99.9999999974793</v>
      </c>
      <c r="L3066" s="41" t="n">
        <f aca="false">[4]Plan1!$C3061</f>
        <v>-0.9</v>
      </c>
      <c r="M3066" s="41" t="n">
        <f aca="false">$O$5 + L3066</f>
        <v>837.88</v>
      </c>
      <c r="N3066" s="47" t="n">
        <f aca="false">IF(M3066&gt;$O$5,$O$2+$O$1,(M3066^3*3270.5936-M3066^2*8015778.389801+M3066*6549018422.82398-1783686174686.87))-$O$1</f>
        <v>34608419.7363281</v>
      </c>
      <c r="O3066" s="41" t="n">
        <f aca="false">N3066*100/$O$2</f>
        <v>88.5423183692238</v>
      </c>
      <c r="R3066" s="47" t="n">
        <f aca="false">SUM(D3066,I3066,N3066)</f>
        <v>271529908.63623</v>
      </c>
      <c r="S3066" s="41" t="n">
        <f aca="false">R3066*100/$R$2</f>
        <v>98.3774226920237</v>
      </c>
      <c r="U3066" s="41" t="n">
        <f aca="false">[1]Plan1!$B3061</f>
        <v>19.76</v>
      </c>
    </row>
    <row r="3067" customFormat="false" ht="15" hidden="false" customHeight="false" outlineLevel="0" collapsed="false">
      <c r="A3067" s="46" t="n">
        <v>45065</v>
      </c>
      <c r="B3067" s="41" t="n">
        <f aca="false">[2]Plan1!$C3062</f>
        <v>0</v>
      </c>
      <c r="C3067" s="41" t="n">
        <f aca="false">$E$5 + B3067</f>
        <v>781</v>
      </c>
      <c r="D3067" s="47" t="n">
        <f aca="false">IF(C3067&gt;$E$5,$E$2+$E$1,(IF(C3067&gt;764.99,C3067^3*3486.59308-C3067^2*7860012.00812+C3067*5908819377.96283-1481278321001.59,IF(C3067&gt;752.99,C3067^3*3588.471445-C3067^2*8028757.56264+C3067*5988077680.84934-1488767378546.26,C3067^3*899.851852-C3067^2*1969009.674601+C3067*1435480406.01138-348666163343.76))))-$E$1</f>
        <v>148979041.172119</v>
      </c>
      <c r="E3067" s="47" t="n">
        <f aca="false">D3067*100/$E$2</f>
        <v>100</v>
      </c>
      <c r="G3067" s="41" t="n">
        <f aca="false">[3]Plan1!$C3062</f>
        <v>0</v>
      </c>
      <c r="H3067" s="41" t="n">
        <f aca="false">$J$5 + G3067</f>
        <v>760</v>
      </c>
      <c r="I3067" s="47" t="n">
        <f aca="false">IF(H3067&gt;$J$5,$J$2+$J$1,(IF(H3067&gt;739.99,H3067^3*2498.244218-H3067^2*5471052.355142+H3067*3994605728.77515-972400879260.135,H3067^3*1396.138889-H3067^2*3002770.071427+H3067*2152080038.43115-513963640099.415)))-$J$1</f>
        <v>87942447.7277832</v>
      </c>
      <c r="J3067" s="47" t="n">
        <f aca="false">I3067*100/$J$2</f>
        <v>99.9999999974793</v>
      </c>
      <c r="L3067" s="41" t="n">
        <f aca="false">[4]Plan1!$C3062</f>
        <v>-0.92</v>
      </c>
      <c r="M3067" s="41" t="n">
        <f aca="false">$O$5 + L3067</f>
        <v>837.86</v>
      </c>
      <c r="N3067" s="47" t="n">
        <f aca="false">IF(M3067&gt;$O$5,$O$2+$O$1,(M3067^3*3270.5936-M3067^2*8015778.389801+M3067*6549018422.82398-1783686174686.87))-$O$1</f>
        <v>34512729.4287109</v>
      </c>
      <c r="O3067" s="41" t="n">
        <f aca="false">N3067*100/$O$2</f>
        <v>88.2975039065456</v>
      </c>
      <c r="R3067" s="47" t="n">
        <f aca="false">SUM(D3067,I3067,N3067)</f>
        <v>271434218.328613</v>
      </c>
      <c r="S3067" s="41" t="n">
        <f aca="false">R3067*100/$R$2</f>
        <v>98.3427533405432</v>
      </c>
      <c r="U3067" s="41" t="n">
        <f aca="false">[1]Plan1!$B3062</f>
        <v>19.76</v>
      </c>
    </row>
    <row r="3068" customFormat="false" ht="15" hidden="false" customHeight="false" outlineLevel="0" collapsed="false">
      <c r="A3068" s="46" t="n">
        <v>45066</v>
      </c>
      <c r="B3068" s="41" t="n">
        <f aca="false">[2]Plan1!$C3063</f>
        <v>0</v>
      </c>
      <c r="C3068" s="41" t="n">
        <f aca="false">$E$5 + B3068</f>
        <v>781</v>
      </c>
      <c r="D3068" s="47" t="n">
        <f aca="false">IF(C3068&gt;$E$5,$E$2+$E$1,(IF(C3068&gt;764.99,C3068^3*3486.59308-C3068^2*7860012.00812+C3068*5908819377.96283-1481278321001.59,IF(C3068&gt;752.99,C3068^3*3588.471445-C3068^2*8028757.56264+C3068*5988077680.84934-1488767378546.26,C3068^3*899.851852-C3068^2*1969009.674601+C3068*1435480406.01138-348666163343.76))))-$E$1</f>
        <v>148979041.172119</v>
      </c>
      <c r="E3068" s="47" t="n">
        <f aca="false">D3068*100/$E$2</f>
        <v>100</v>
      </c>
      <c r="G3068" s="41" t="n">
        <f aca="false">[3]Plan1!$C3063</f>
        <v>0</v>
      </c>
      <c r="H3068" s="41" t="n">
        <f aca="false">$J$5 + G3068</f>
        <v>760</v>
      </c>
      <c r="I3068" s="47" t="n">
        <f aca="false">IF(H3068&gt;$J$5,$J$2+$J$1,(IF(H3068&gt;739.99,H3068^3*2498.244218-H3068^2*5471052.355142+H3068*3994605728.77515-972400879260.135,H3068^3*1396.138889-H3068^2*3002770.071427+H3068*2152080038.43115-513963640099.415)))-$J$1</f>
        <v>87942447.7277832</v>
      </c>
      <c r="J3068" s="47" t="n">
        <f aca="false">I3068*100/$J$2</f>
        <v>99.9999999974793</v>
      </c>
      <c r="L3068" s="41" t="n">
        <f aca="false">[4]Plan1!$C3063</f>
        <v>-0.94</v>
      </c>
      <c r="M3068" s="41" t="n">
        <f aca="false">$O$5 + L3068</f>
        <v>837.84</v>
      </c>
      <c r="N3068" s="47" t="n">
        <f aca="false">IF(M3068&gt;$O$5,$O$2+$O$1,(M3068^3*3270.5936-M3068^2*8015778.389801+M3068*6549018422.82398-1783686174686.87))-$O$1</f>
        <v>34417203.2167969</v>
      </c>
      <c r="O3068" s="41" t="n">
        <f aca="false">N3068*100/$O$2</f>
        <v>88.0531092669654</v>
      </c>
      <c r="R3068" s="47" t="n">
        <f aca="false">SUM(D3068,I3068,N3068)</f>
        <v>271338692.116699</v>
      </c>
      <c r="S3068" s="41" t="n">
        <f aca="false">R3068*100/$R$2</f>
        <v>98.3081434422273</v>
      </c>
      <c r="U3068" s="41" t="n">
        <f aca="false">[1]Plan1!$B3063</f>
        <v>19.76</v>
      </c>
    </row>
    <row r="3069" customFormat="false" ht="15" hidden="false" customHeight="false" outlineLevel="0" collapsed="false">
      <c r="A3069" s="46" t="n">
        <v>45067</v>
      </c>
      <c r="B3069" s="41" t="n">
        <f aca="false">[2]Plan1!$C3064</f>
        <v>-0.01</v>
      </c>
      <c r="C3069" s="41" t="n">
        <f aca="false">$E$5 + B3069</f>
        <v>780.99</v>
      </c>
      <c r="D3069" s="47" t="n">
        <f aca="false">IF(C3069&gt;$E$5,$E$2+$E$1,(IF(C3069&gt;764.99,C3069^3*3486.59308-C3069^2*7860012.00812+C3069*5908819377.96283-1481278321001.59,IF(C3069&gt;752.99,C3069^3*3588.471445-C3069^2*8028757.56264+C3069*5988077680.84934-1488767378546.26,C3069^3*899.851852-C3069^2*1969009.674601+C3069*1435480406.01138-348666163343.76))))-$E$1</f>
        <v>148863691.813232</v>
      </c>
      <c r="E3069" s="47" t="n">
        <f aca="false">D3069*100/$E$2</f>
        <v>99.9225734318203</v>
      </c>
      <c r="G3069" s="41" t="n">
        <f aca="false">[3]Plan1!$C3064</f>
        <v>-0.01</v>
      </c>
      <c r="H3069" s="41" t="n">
        <f aca="false">$J$5 + G3069</f>
        <v>759.99</v>
      </c>
      <c r="I3069" s="47" t="n">
        <f aca="false">IF(H3069&gt;$J$5,$J$2+$J$1,(IF(H3069&gt;739.99,H3069^3*2498.244218-H3069^2*5471052.355142+H3069*3994605728.77515-972400879260.135,H3069^3*1396.138889-H3069^2*3002770.071427+H3069*2152080038.43115-513963640099.415)))-$J$1</f>
        <v>87866832.9206543</v>
      </c>
      <c r="J3069" s="47" t="n">
        <f aca="false">I3069*100/$J$2</f>
        <v>99.9140178476976</v>
      </c>
      <c r="L3069" s="41" t="n">
        <f aca="false">[4]Plan1!$C3064</f>
        <v>-0.98</v>
      </c>
      <c r="M3069" s="41" t="n">
        <f aca="false">$O$5 + L3069</f>
        <v>837.8</v>
      </c>
      <c r="N3069" s="47" t="n">
        <f aca="false">IF(M3069&gt;$O$5,$O$2+$O$1,(M3069^3*3270.5936-M3069^2*8015778.389801+M3069*6549018422.82398-1783686174686.87))-$O$1</f>
        <v>34226642.4560547</v>
      </c>
      <c r="O3069" s="41" t="n">
        <f aca="false">N3069*100/$O$2</f>
        <v>87.5655778605948</v>
      </c>
      <c r="R3069" s="47" t="n">
        <f aca="false">SUM(D3069,I3069,N3069)</f>
        <v>270957167.189941</v>
      </c>
      <c r="S3069" s="41" t="n">
        <f aca="false">R3069*100/$R$2</f>
        <v>98.1699139588687</v>
      </c>
      <c r="U3069" s="41" t="n">
        <f aca="false">[1]Plan1!$B3064</f>
        <v>19.51</v>
      </c>
    </row>
    <row r="3070" customFormat="false" ht="15" hidden="false" customHeight="false" outlineLevel="0" collapsed="false">
      <c r="A3070" s="46" t="n">
        <v>45068</v>
      </c>
      <c r="B3070" s="41" t="n">
        <f aca="false">[2]Plan1!$C3065</f>
        <v>-0.02</v>
      </c>
      <c r="C3070" s="41" t="n">
        <f aca="false">$E$5 + B3070</f>
        <v>780.98</v>
      </c>
      <c r="D3070" s="47" t="n">
        <f aca="false">IF(C3070&gt;$E$5,$E$2+$E$1,(IF(C3070&gt;764.99,C3070^3*3486.59308-C3070^2*7860012.00812+C3070*5908819377.96283-1481278321001.59,IF(C3070&gt;752.99,C3070^3*3588.471445-C3070^2*8028757.56264+C3070*5988077680.84934-1488767378546.26,C3070^3*899.851852-C3070^2*1969009.674601+C3070*1435480406.01138-348666163343.76))))-$E$1</f>
        <v>148748404.249756</v>
      </c>
      <c r="E3070" s="47" t="n">
        <f aca="false">D3070*100/$E$2</f>
        <v>99.8451883429048</v>
      </c>
      <c r="G3070" s="41" t="n">
        <f aca="false">[3]Plan1!$C3065</f>
        <v>-0.01</v>
      </c>
      <c r="H3070" s="41" t="n">
        <f aca="false">$J$5 + G3070</f>
        <v>759.99</v>
      </c>
      <c r="I3070" s="47" t="n">
        <f aca="false">IF(H3070&gt;$J$5,$J$2+$J$1,(IF(H3070&gt;739.99,H3070^3*2498.244218-H3070^2*5471052.355142+H3070*3994605728.77515-972400879260.135,H3070^3*1396.138889-H3070^2*3002770.071427+H3070*2152080038.43115-513963640099.415)))-$J$1</f>
        <v>87866832.9206543</v>
      </c>
      <c r="J3070" s="47" t="n">
        <f aca="false">I3070*100/$J$2</f>
        <v>99.9140178476976</v>
      </c>
      <c r="L3070" s="41" t="n">
        <f aca="false">[4]Plan1!$C3065</f>
        <v>-1</v>
      </c>
      <c r="M3070" s="41" t="n">
        <f aca="false">$O$5 + L3070</f>
        <v>837.78</v>
      </c>
      <c r="N3070" s="47" t="n">
        <f aca="false">IF(M3070&gt;$O$5,$O$2+$O$1,(M3070^3*3270.5936-M3070^2*8015778.389801+M3070*6549018422.82398-1783686174686.87))-$O$1</f>
        <v>34131607.5917969</v>
      </c>
      <c r="O3070" s="41" t="n">
        <f aca="false">N3070*100/$O$2</f>
        <v>87.3224402868079</v>
      </c>
      <c r="R3070" s="47" t="n">
        <f aca="false">SUM(D3070,I3070,N3070)</f>
        <v>270746844.762207</v>
      </c>
      <c r="S3070" s="41" t="n">
        <f aca="false">R3070*100/$R$2</f>
        <v>98.0937124881771</v>
      </c>
      <c r="U3070" s="41" t="n">
        <f aca="false">[1]Plan1!$B3065</f>
        <v>19.26</v>
      </c>
    </row>
    <row r="3071" customFormat="false" ht="15" hidden="false" customHeight="false" outlineLevel="0" collapsed="false">
      <c r="A3071" s="46" t="n">
        <v>45069</v>
      </c>
      <c r="B3071" s="41" t="n">
        <f aca="false">[2]Plan1!$C3066</f>
        <v>-0.03</v>
      </c>
      <c r="C3071" s="41" t="n">
        <f aca="false">$E$5 + B3071</f>
        <v>780.97</v>
      </c>
      <c r="D3071" s="47" t="n">
        <f aca="false">IF(C3071&gt;$E$5,$E$2+$E$1,(IF(C3071&gt;764.99,C3071^3*3486.59308-C3071^2*7860012.00812+C3071*5908819377.96283-1481278321001.59,IF(C3071&gt;752.99,C3071^3*3588.471445-C3071^2*8028757.56264+C3071*5988077680.84934-1488767378546.26,C3071^3*899.851852-C3071^2*1969009.674601+C3071*1435480406.01138-348666163343.76))))-$E$1</f>
        <v>148633178.458252</v>
      </c>
      <c r="E3071" s="47" t="n">
        <f aca="false">D3071*100/$E$2</f>
        <v>99.7678447175214</v>
      </c>
      <c r="G3071" s="41" t="n">
        <f aca="false">[3]Plan1!$C3066</f>
        <v>-0.02</v>
      </c>
      <c r="H3071" s="41" t="n">
        <f aca="false">$J$5 + G3071</f>
        <v>759.98</v>
      </c>
      <c r="I3071" s="47" t="n">
        <f aca="false">IF(H3071&gt;$J$5,$J$2+$J$1,(IF(H3071&gt;739.99,H3071^3*2498.244218-H3071^2*5471052.355142+H3071*3994605728.77515-972400879260.135,H3071^3*1396.138889-H3071^2*3002770.071427+H3071*2152080038.43115-513963640099.415)))-$J$1</f>
        <v>87791263.0876465</v>
      </c>
      <c r="J3071" s="47" t="n">
        <f aca="false">I3071*100/$J$2</f>
        <v>99.8280868383176</v>
      </c>
      <c r="L3071" s="41" t="n">
        <f aca="false">[4]Plan1!$C3066</f>
        <v>-1.02</v>
      </c>
      <c r="M3071" s="41" t="n">
        <f aca="false">$O$5 + L3071</f>
        <v>837.76</v>
      </c>
      <c r="N3071" s="47" t="n">
        <f aca="false">IF(M3071&gt;$O$5,$O$2+$O$1,(M3071^3*3270.5936-M3071^2*8015778.389801+M3071*6549018422.82398-1783686174686.87))-$O$1</f>
        <v>34036736.1962891</v>
      </c>
      <c r="O3071" s="41" t="n">
        <f aca="false">N3071*100/$O$2</f>
        <v>87.0797209321195</v>
      </c>
      <c r="R3071" s="47" t="n">
        <f aca="false">SUM(D3071,I3071,N3071)</f>
        <v>270461177.742188</v>
      </c>
      <c r="S3071" s="41" t="n">
        <f aca="false">R3071*100/$R$2</f>
        <v>97.9902130787795</v>
      </c>
      <c r="U3071" s="41" t="n">
        <f aca="false">[1]Plan1!$B3066</f>
        <v>18.51</v>
      </c>
    </row>
    <row r="3072" customFormat="false" ht="15" hidden="false" customHeight="false" outlineLevel="0" collapsed="false">
      <c r="A3072" s="46" t="n">
        <v>45070</v>
      </c>
      <c r="B3072" s="41" t="n">
        <f aca="false">[2]Plan1!$C3067</f>
        <v>-0.04</v>
      </c>
      <c r="C3072" s="41" t="n">
        <f aca="false">$E$5 + B3072</f>
        <v>780.96</v>
      </c>
      <c r="D3072" s="47" t="n">
        <f aca="false">IF(C3072&gt;$E$5,$E$2+$E$1,(IF(C3072&gt;764.99,C3072^3*3486.59308-C3072^2*7860012.00812+C3072*5908819377.96283-1481278321001.59,IF(C3072&gt;752.99,C3072^3*3588.471445-C3072^2*8028757.56264+C3072*5988077680.84934-1488767378546.26,C3072^3*899.851852-C3072^2*1969009.674601+C3072*1435480406.01138-348666163343.76))))-$E$1</f>
        <v>148518014.418701</v>
      </c>
      <c r="E3072" s="47" t="n">
        <f aca="false">D3072*100/$E$2</f>
        <v>99.6905425422324</v>
      </c>
      <c r="G3072" s="41" t="n">
        <f aca="false">[3]Plan1!$C3067</f>
        <v>-0.03</v>
      </c>
      <c r="H3072" s="41" t="n">
        <f aca="false">$J$5 + G3072</f>
        <v>759.97</v>
      </c>
      <c r="I3072" s="47" t="n">
        <f aca="false">IF(H3072&gt;$J$5,$J$2+$J$1,(IF(H3072&gt;739.99,H3072^3*2498.244218-H3072^2*5471052.355142+H3072*3994605728.77515-972400879260.135,H3072^3*1396.138889-H3072^2*3002770.071427+H3072*2152080038.43115-513963640099.415)))-$J$1</f>
        <v>87715738.2128906</v>
      </c>
      <c r="J3072" s="47" t="n">
        <f aca="false">I3072*100/$J$2</f>
        <v>99.7422069512945</v>
      </c>
      <c r="L3072" s="41" t="n">
        <f aca="false">[4]Plan1!$C3067</f>
        <v>-1.04</v>
      </c>
      <c r="M3072" s="41" t="n">
        <f aca="false">$O$5 + L3072</f>
        <v>837.74</v>
      </c>
      <c r="N3072" s="47" t="n">
        <f aca="false">IF(M3072&gt;$O$5,$O$2+$O$1,(M3072^3*3270.5936-M3072^2*8015778.389801+M3072*6549018422.82398-1783686174686.87))-$O$1</f>
        <v>33942028.1113281</v>
      </c>
      <c r="O3072" s="41" t="n">
        <f aca="false">N3072*100/$O$2</f>
        <v>86.8374193917822</v>
      </c>
      <c r="R3072" s="47" t="n">
        <f aca="false">SUM(D3072,I3072,N3072)</f>
        <v>270175780.74292</v>
      </c>
      <c r="S3072" s="41" t="n">
        <f aca="false">R3072*100/$R$2</f>
        <v>97.8868115000252</v>
      </c>
      <c r="U3072" s="41" t="n">
        <f aca="false">[1]Plan1!$B3067</f>
        <v>18.02</v>
      </c>
    </row>
    <row r="3073" customFormat="false" ht="15" hidden="false" customHeight="false" outlineLevel="0" collapsed="false">
      <c r="A3073" s="46" t="n">
        <v>45071</v>
      </c>
      <c r="B3073" s="41" t="n">
        <f aca="false">[2]Plan1!$C3068</f>
        <v>-0.05</v>
      </c>
      <c r="C3073" s="41" t="n">
        <f aca="false">$E$5 + B3073</f>
        <v>780.95</v>
      </c>
      <c r="D3073" s="47" t="n">
        <f aca="false">IF(C3073&gt;$E$5,$E$2+$E$1,(IF(C3073&gt;764.99,C3073^3*3486.59308-C3073^2*7860012.00812+C3073*5908819377.96283-1481278321001.59,IF(C3073&gt;752.99,C3073^3*3588.471445-C3073^2*8028757.56264+C3073*5988077680.84934-1488767378546.26,C3073^3*899.851852-C3073^2*1969009.674601+C3073*1435480406.01138-348666163343.76))))-$E$1</f>
        <v>148402912.111572</v>
      </c>
      <c r="E3073" s="47" t="n">
        <f aca="false">D3073*100/$E$2</f>
        <v>99.6132818039276</v>
      </c>
      <c r="G3073" s="41" t="n">
        <f aca="false">[3]Plan1!$C3068</f>
        <v>-0.03</v>
      </c>
      <c r="H3073" s="41" t="n">
        <f aca="false">$J$5 + G3073</f>
        <v>759.97</v>
      </c>
      <c r="I3073" s="47" t="n">
        <f aca="false">IF(H3073&gt;$J$5,$J$2+$J$1,(IF(H3073&gt;739.99,H3073^3*2498.244218-H3073^2*5471052.355142+H3073*3994605728.77515-972400879260.135,H3073^3*1396.138889-H3073^2*3002770.071427+H3073*2152080038.43115-513963640099.415)))-$J$1</f>
        <v>87715738.2128906</v>
      </c>
      <c r="J3073" s="47" t="n">
        <f aca="false">I3073*100/$J$2</f>
        <v>99.7422069512945</v>
      </c>
      <c r="L3073" s="41" t="n">
        <f aca="false">[4]Plan1!$C3068</f>
        <v>-1.06</v>
      </c>
      <c r="M3073" s="41" t="n">
        <f aca="false">$O$5 + L3073</f>
        <v>837.72</v>
      </c>
      <c r="N3073" s="47" t="n">
        <f aca="false">IF(M3073&gt;$O$5,$O$2+$O$1,(M3073^3*3270.5936-M3073^2*8015778.389801+M3073*6549018422.82398-1783686174686.87))-$O$1</f>
        <v>33847483.1816406</v>
      </c>
      <c r="O3073" s="41" t="n">
        <f aca="false">N3073*100/$O$2</f>
        <v>86.5955352685439</v>
      </c>
      <c r="R3073" s="47" t="n">
        <f aca="false">SUM(D3073,I3073,N3073)</f>
        <v>269966133.506104</v>
      </c>
      <c r="S3073" s="41" t="n">
        <f aca="false">R3073*100/$R$2</f>
        <v>97.8108546563166</v>
      </c>
      <c r="U3073" s="41" t="n">
        <f aca="false">[1]Plan1!$B3068</f>
        <v>19.76</v>
      </c>
    </row>
    <row r="3074" customFormat="false" ht="15" hidden="false" customHeight="false" outlineLevel="0" collapsed="false">
      <c r="A3074" s="46" t="n">
        <v>45072</v>
      </c>
      <c r="B3074" s="41" t="n">
        <f aca="false">[2]Plan1!$C3069</f>
        <v>-0.06</v>
      </c>
      <c r="C3074" s="41" t="n">
        <f aca="false">$E$5 + B3074</f>
        <v>780.94</v>
      </c>
      <c r="D3074" s="47" t="n">
        <f aca="false">IF(C3074&gt;$E$5,$E$2+$E$1,(IF(C3074&gt;764.99,C3074^3*3486.59308-C3074^2*7860012.00812+C3074*5908819377.96283-1481278321001.59,IF(C3074&gt;752.99,C3074^3*3588.471445-C3074^2*8028757.56264+C3074*5988077680.84934-1488767378546.26,C3074^3*899.851852-C3074^2*1969009.674601+C3074*1435480406.01138-348666163343.76))))-$E$1</f>
        <v>148287871.513916</v>
      </c>
      <c r="E3074" s="47" t="n">
        <f aca="false">D3074*100/$E$2</f>
        <v>99.5360624872028</v>
      </c>
      <c r="G3074" s="41" t="n">
        <f aca="false">[3]Plan1!$C3069</f>
        <v>-0.04</v>
      </c>
      <c r="H3074" s="41" t="n">
        <f aca="false">$J$5 + G3074</f>
        <v>759.96</v>
      </c>
      <c r="I3074" s="47" t="n">
        <f aca="false">IF(H3074&gt;$J$5,$J$2+$J$1,(IF(H3074&gt;739.99,H3074^3*2498.244218-H3074^2*5471052.355142+H3074*3994605728.77515-972400879260.135,H3074^3*1396.138889-H3074^2*3002770.071427+H3074*2152080038.43115-513963640099.415)))-$J$1</f>
        <v>87640258.2822266</v>
      </c>
      <c r="J3074" s="47" t="n">
        <f aca="false">I3074*100/$J$2</f>
        <v>99.6563781705267</v>
      </c>
      <c r="L3074" s="41" t="n">
        <f aca="false">[4]Plan1!$C3069</f>
        <v>-1.08</v>
      </c>
      <c r="M3074" s="41" t="n">
        <f aca="false">$O$5 + L3074</f>
        <v>837.7</v>
      </c>
      <c r="N3074" s="47" t="n">
        <f aca="false">IF(M3074&gt;$O$5,$O$2+$O$1,(M3074^3*3270.5936-M3074^2*8015778.389801+M3074*6549018422.82398-1783686174686.87))-$O$1</f>
        <v>33753101.2475586</v>
      </c>
      <c r="O3074" s="41" t="n">
        <f aca="false">N3074*100/$O$2</f>
        <v>86.3540681539093</v>
      </c>
      <c r="R3074" s="47" t="n">
        <f aca="false">SUM(D3074,I3074,N3074)</f>
        <v>269681231.043701</v>
      </c>
      <c r="S3074" s="41" t="n">
        <f aca="false">R3074*100/$R$2</f>
        <v>97.7076322521603</v>
      </c>
      <c r="U3074" s="41" t="n">
        <f aca="false">[1]Plan1!$B3069</f>
        <v>19.26</v>
      </c>
    </row>
    <row r="3075" customFormat="false" ht="15" hidden="false" customHeight="false" outlineLevel="0" collapsed="false">
      <c r="A3075" s="46" t="n">
        <v>45073</v>
      </c>
      <c r="B3075" s="41" t="n">
        <f aca="false">[2]Plan1!$C3070</f>
        <v>-0.06</v>
      </c>
      <c r="C3075" s="41" t="n">
        <f aca="false">$E$5 + B3075</f>
        <v>780.94</v>
      </c>
      <c r="D3075" s="47" t="n">
        <f aca="false">IF(C3075&gt;$E$5,$E$2+$E$1,(IF(C3075&gt;764.99,C3075^3*3486.59308-C3075^2*7860012.00812+C3075*5908819377.96283-1481278321001.59,IF(C3075&gt;752.99,C3075^3*3588.471445-C3075^2*8028757.56264+C3075*5988077680.84934-1488767378546.26,C3075^3*899.851852-C3075^2*1969009.674601+C3075*1435480406.01138-348666163343.76))))-$E$1</f>
        <v>148287871.513916</v>
      </c>
      <c r="E3075" s="47" t="n">
        <f aca="false">D3075*100/$E$2</f>
        <v>99.5360624872028</v>
      </c>
      <c r="G3075" s="41" t="n">
        <f aca="false">[3]Plan1!$C3070</f>
        <v>-0.04</v>
      </c>
      <c r="H3075" s="41" t="n">
        <f aca="false">$J$5 + G3075</f>
        <v>759.96</v>
      </c>
      <c r="I3075" s="47" t="n">
        <f aca="false">IF(H3075&gt;$J$5,$J$2+$J$1,(IF(H3075&gt;739.99,H3075^3*2498.244218-H3075^2*5471052.355142+H3075*3994605728.77515-972400879260.135,H3075^3*1396.138889-H3075^2*3002770.071427+H3075*2152080038.43115-513963640099.415)))-$J$1</f>
        <v>87640258.2822266</v>
      </c>
      <c r="J3075" s="47" t="n">
        <f aca="false">I3075*100/$J$2</f>
        <v>99.6563781705267</v>
      </c>
      <c r="L3075" s="41" t="n">
        <f aca="false">[4]Plan1!$C3070</f>
        <v>-1.1</v>
      </c>
      <c r="M3075" s="41" t="n">
        <f aca="false">$O$5 + L3075</f>
        <v>837.68</v>
      </c>
      <c r="N3075" s="47" t="n">
        <f aca="false">IF(M3075&gt;$O$5,$O$2+$O$1,(M3075^3*3270.5936-M3075^2*8015778.389801+M3075*6549018422.82398-1783686174686.87))-$O$1</f>
        <v>33658882.1557617</v>
      </c>
      <c r="O3075" s="41" t="n">
        <f aca="false">N3075*100/$O$2</f>
        <v>86.1130176556231</v>
      </c>
      <c r="R3075" s="47" t="n">
        <f aca="false">SUM(D3075,I3075,N3075)</f>
        <v>269587011.951904</v>
      </c>
      <c r="S3075" s="41" t="n">
        <f aca="false">R3075*100/$R$2</f>
        <v>97.6734959337492</v>
      </c>
      <c r="U3075" s="41" t="n">
        <f aca="false">[1]Plan1!$B3070</f>
        <v>20.27</v>
      </c>
    </row>
    <row r="3076" customFormat="false" ht="15" hidden="false" customHeight="false" outlineLevel="0" collapsed="false">
      <c r="A3076" s="46" t="n">
        <v>45074</v>
      </c>
      <c r="B3076" s="41" t="n">
        <f aca="false">[2]Plan1!$C3071</f>
        <v>-0.07</v>
      </c>
      <c r="C3076" s="41" t="n">
        <f aca="false">$E$5 + B3076</f>
        <v>780.93</v>
      </c>
      <c r="D3076" s="47" t="n">
        <f aca="false">IF(C3076&gt;$E$5,$E$2+$E$1,(IF(C3076&gt;764.99,C3076^3*3486.59308-C3076^2*7860012.00812+C3076*5908819377.96283-1481278321001.59,IF(C3076&gt;752.99,C3076^3*3588.471445-C3076^2*8028757.56264+C3076*5988077680.84934-1488767378546.26,C3076^3*899.851852-C3076^2*1969009.674601+C3076*1435480406.01138-348666163343.76))))-$E$1</f>
        <v>148172892.606689</v>
      </c>
      <c r="E3076" s="47" t="n">
        <f aca="false">D3076*100/$E$2</f>
        <v>99.4588845792757</v>
      </c>
      <c r="G3076" s="41" t="n">
        <f aca="false">[3]Plan1!$C3071</f>
        <v>-0.05</v>
      </c>
      <c r="H3076" s="41" t="n">
        <f aca="false">$J$5 + G3076</f>
        <v>759.95</v>
      </c>
      <c r="I3076" s="47" t="n">
        <f aca="false">IF(H3076&gt;$J$5,$J$2+$J$1,(IF(H3076&gt;739.99,H3076^3*2498.244218-H3076^2*5471052.355142+H3076*3994605728.77515-972400879260.135,H3076^3*1396.138889-H3076^2*3002770.071427+H3076*2152080038.43115-513963640099.415)))-$J$1</f>
        <v>87564823.2810059</v>
      </c>
      <c r="J3076" s="47" t="n">
        <f aca="false">I3076*100/$J$2</f>
        <v>99.5706004793572</v>
      </c>
      <c r="L3076" s="41" t="n">
        <f aca="false">[4]Plan1!$C3071</f>
        <v>-1.12</v>
      </c>
      <c r="M3076" s="41" t="n">
        <f aca="false">$O$5 + L3076</f>
        <v>837.66</v>
      </c>
      <c r="N3076" s="47" t="n">
        <f aca="false">IF(M3076&gt;$O$5,$O$2+$O$1,(M3076^3*3270.5936-M3076^2*8015778.389801+M3076*6549018422.82398-1783686174686.87))-$O$1</f>
        <v>33564825.7460938</v>
      </c>
      <c r="O3076" s="41" t="n">
        <f aca="false">N3076*100/$O$2</f>
        <v>85.8723833639411</v>
      </c>
      <c r="R3076" s="47" t="n">
        <f aca="false">SUM(D3076,I3076,N3076)</f>
        <v>269302541.633789</v>
      </c>
      <c r="S3076" s="41" t="n">
        <f aca="false">R3076*100/$R$2</f>
        <v>97.5704300988689</v>
      </c>
      <c r="U3076" s="41" t="n">
        <f aca="false">[1]Plan1!$B3071</f>
        <v>17.28</v>
      </c>
    </row>
    <row r="3077" customFormat="false" ht="15" hidden="false" customHeight="false" outlineLevel="0" collapsed="false">
      <c r="A3077" s="46" t="n">
        <v>45075</v>
      </c>
      <c r="B3077" s="41" t="n">
        <f aca="false">[2]Plan1!$C3072</f>
        <v>-0.09</v>
      </c>
      <c r="C3077" s="41" t="n">
        <f aca="false">$E$5 + B3077</f>
        <v>780.91</v>
      </c>
      <c r="D3077" s="47" t="n">
        <f aca="false">IF(C3077&gt;$E$5,$E$2+$E$1,(IF(C3077&gt;764.99,C3077^3*3486.59308-C3077^2*7860012.00812+C3077*5908819377.96283-1481278321001.59,IF(C3077&gt;752.99,C3077^3*3588.471445-C3077^2*8028757.56264+C3077*5988077680.84934-1488767378546.26,C3077^3*899.851852-C3077^2*1969009.674601+C3077*1435480406.01138-348666163343.76))))-$E$1</f>
        <v>147943119.7771</v>
      </c>
      <c r="E3077" s="47" t="n">
        <f aca="false">D3077*100/$E$2</f>
        <v>99.3046529318023</v>
      </c>
      <c r="G3077" s="41" t="n">
        <f aca="false">[3]Plan1!$C3072</f>
        <v>-0.05</v>
      </c>
      <c r="H3077" s="41" t="n">
        <f aca="false">$J$5 + G3077</f>
        <v>759.95</v>
      </c>
      <c r="I3077" s="47" t="n">
        <f aca="false">IF(H3077&gt;$J$5,$J$2+$J$1,(IF(H3077&gt;739.99,H3077^3*2498.244218-H3077^2*5471052.355142+H3077*3994605728.77515-972400879260.135,H3077^3*1396.138889-H3077^2*3002770.071427+H3077*2152080038.43115-513963640099.415)))-$J$1</f>
        <v>87564823.2810059</v>
      </c>
      <c r="J3077" s="47" t="n">
        <f aca="false">I3077*100/$J$2</f>
        <v>99.5706004793572</v>
      </c>
      <c r="L3077" s="41" t="n">
        <f aca="false">[4]Plan1!$C3072</f>
        <v>-1.12</v>
      </c>
      <c r="M3077" s="41" t="n">
        <f aca="false">$O$5 + L3077</f>
        <v>837.66</v>
      </c>
      <c r="N3077" s="47" t="n">
        <f aca="false">IF(M3077&gt;$O$5,$O$2+$O$1,(M3077^3*3270.5936-M3077^2*8015778.389801+M3077*6549018422.82398-1783686174686.87))-$O$1</f>
        <v>33564825.7460938</v>
      </c>
      <c r="O3077" s="41" t="n">
        <f aca="false">N3077*100/$O$2</f>
        <v>85.8723833639411</v>
      </c>
      <c r="R3077" s="47" t="n">
        <f aca="false">SUM(D3077,I3077,N3077)</f>
        <v>269072768.804199</v>
      </c>
      <c r="S3077" s="41" t="n">
        <f aca="false">R3077*100/$R$2</f>
        <v>97.487181594521</v>
      </c>
      <c r="U3077" s="41" t="n">
        <f aca="false">[1]Plan1!$B3072</f>
        <v>17.53</v>
      </c>
    </row>
    <row r="3078" customFormat="false" ht="15" hidden="false" customHeight="false" outlineLevel="0" collapsed="false">
      <c r="A3078" s="46" t="n">
        <v>45076</v>
      </c>
      <c r="B3078" s="41" t="n">
        <f aca="false">[2]Plan1!$C3073</f>
        <v>-0.1</v>
      </c>
      <c r="C3078" s="41" t="n">
        <f aca="false">$E$5 + B3078</f>
        <v>780.9</v>
      </c>
      <c r="D3078" s="47" t="n">
        <f aca="false">IF(C3078&gt;$E$5,$E$2+$E$1,(IF(C3078&gt;764.99,C3078^3*3486.59308-C3078^2*7860012.00812+C3078*5908819377.96283-1481278321001.59,IF(C3078&gt;752.99,C3078^3*3588.471445-C3078^2*8028757.56264+C3078*5988077680.84934-1488767378546.26,C3078^3*899.851852-C3078^2*1969009.674601+C3078*1435480406.01138-348666163343.76))))-$E$1</f>
        <v>147828325.813232</v>
      </c>
      <c r="E3078" s="47" t="n">
        <f aca="false">D3078*100/$E$2</f>
        <v>99.2275991643972</v>
      </c>
      <c r="G3078" s="41" t="n">
        <f aca="false">[3]Plan1!$C3073</f>
        <v>-0.06</v>
      </c>
      <c r="H3078" s="41" t="n">
        <f aca="false">$J$5 + G3078</f>
        <v>759.94</v>
      </c>
      <c r="I3078" s="47" t="n">
        <f aca="false">IF(H3078&gt;$J$5,$J$2+$J$1,(IF(H3078&gt;739.99,H3078^3*2498.244218-H3078^2*5471052.355142+H3078*3994605728.77515-972400879260.135,H3078^3*1396.138889-H3078^2*3002770.071427+H3078*2152080038.43115-513963640099.415)))-$J$1</f>
        <v>87489433.1931152</v>
      </c>
      <c r="J3078" s="47" t="n">
        <f aca="false">I3078*100/$J$2</f>
        <v>99.4848738594636</v>
      </c>
      <c r="L3078" s="41" t="n">
        <f aca="false">[4]Plan1!$C3073</f>
        <v>-1.14</v>
      </c>
      <c r="M3078" s="41" t="n">
        <f aca="false">$O$5 + L3078</f>
        <v>837.64</v>
      </c>
      <c r="N3078" s="47" t="n">
        <f aca="false">IF(M3078&gt;$O$5,$O$2+$O$1,(M3078^3*3270.5936-M3078^2*8015778.389801+M3078*6549018422.82398-1783686174686.87))-$O$1</f>
        <v>33470931.8623047</v>
      </c>
      <c r="O3078" s="41" t="n">
        <f aca="false">N3078*100/$O$2</f>
        <v>85.6321648791124</v>
      </c>
      <c r="R3078" s="47" t="n">
        <f aca="false">SUM(D3078,I3078,N3078)</f>
        <v>268788690.868652</v>
      </c>
      <c r="S3078" s="41" t="n">
        <f aca="false">R3078*100/$R$2</f>
        <v>97.384257922933</v>
      </c>
      <c r="U3078" s="41" t="n">
        <f aca="false">[1]Plan1!$B3073</f>
        <v>18.02</v>
      </c>
    </row>
    <row r="3079" customFormat="false" ht="15" hidden="false" customHeight="false" outlineLevel="0" collapsed="false">
      <c r="A3079" s="46" t="n">
        <v>45077</v>
      </c>
      <c r="B3079" s="41" t="n">
        <f aca="false">[2]Plan1!$C3074</f>
        <v>-0.1</v>
      </c>
      <c r="C3079" s="41" t="n">
        <f aca="false">$E$5 + B3079</f>
        <v>780.9</v>
      </c>
      <c r="D3079" s="47" t="n">
        <f aca="false">IF(C3079&gt;$E$5,$E$2+$E$1,(IF(C3079&gt;764.99,C3079^3*3486.59308-C3079^2*7860012.00812+C3079*5908819377.96283-1481278321001.59,IF(C3079&gt;752.99,C3079^3*3588.471445-C3079^2*8028757.56264+C3079*5988077680.84934-1488767378546.26,C3079^3*899.851852-C3079^2*1969009.674601+C3079*1435480406.01138-348666163343.76))))-$E$1</f>
        <v>147828325.813232</v>
      </c>
      <c r="E3079" s="47" t="n">
        <f aca="false">D3079*100/$E$2</f>
        <v>99.2275991643972</v>
      </c>
      <c r="G3079" s="41" t="n">
        <f aca="false">[3]Plan1!$C3074</f>
        <v>-0.06</v>
      </c>
      <c r="H3079" s="41" t="n">
        <f aca="false">$J$5 + G3079</f>
        <v>759.94</v>
      </c>
      <c r="I3079" s="47" t="n">
        <f aca="false">IF(H3079&gt;$J$5,$J$2+$J$1,(IF(H3079&gt;739.99,H3079^3*2498.244218-H3079^2*5471052.355142+H3079*3994605728.77515-972400879260.135,H3079^3*1396.138889-H3079^2*3002770.071427+H3079*2152080038.43115-513963640099.415)))-$J$1</f>
        <v>87489433.1931152</v>
      </c>
      <c r="J3079" s="47" t="n">
        <f aca="false">I3079*100/$J$2</f>
        <v>99.4848738594636</v>
      </c>
      <c r="L3079" s="41" t="n">
        <f aca="false">[4]Plan1!$C3074</f>
        <v>-1.16</v>
      </c>
      <c r="M3079" s="41" t="n">
        <f aca="false">$O$5 + L3079</f>
        <v>837.62</v>
      </c>
      <c r="N3079" s="47" t="n">
        <f aca="false">IF(M3079&gt;$O$5,$O$2+$O$1,(M3079^3*3270.5936-M3079^2*8015778.389801+M3079*6549018422.82398-1783686174686.87))-$O$1</f>
        <v>33377200.3486328</v>
      </c>
      <c r="O3079" s="41" t="n">
        <f aca="false">N3079*100/$O$2</f>
        <v>85.3923618026358</v>
      </c>
      <c r="R3079" s="47" t="n">
        <f aca="false">SUM(D3079,I3079,N3079)</f>
        <v>268694959.35498</v>
      </c>
      <c r="S3079" s="41" t="n">
        <f aca="false">R3079*100/$R$2</f>
        <v>97.3502982579135</v>
      </c>
      <c r="U3079" s="41" t="n">
        <f aca="false">[1]Plan1!$B3074</f>
        <v>19.01</v>
      </c>
    </row>
    <row r="3080" customFormat="false" ht="15" hidden="false" customHeight="false" outlineLevel="0" collapsed="false">
      <c r="A3080" s="46" t="n">
        <v>45078</v>
      </c>
      <c r="B3080" s="41" t="n">
        <f aca="false">[2]Plan1!$C3075</f>
        <v>-0.1</v>
      </c>
      <c r="C3080" s="41" t="n">
        <f aca="false">$E$5 + B3080</f>
        <v>780.9</v>
      </c>
      <c r="D3080" s="47" t="n">
        <f aca="false">IF(C3080&gt;$E$5,$E$2+$E$1,(IF(C3080&gt;764.99,C3080^3*3486.59308-C3080^2*7860012.00812+C3080*5908819377.96283-1481278321001.59,IF(C3080&gt;752.99,C3080^3*3588.471445-C3080^2*8028757.56264+C3080*5988077680.84934-1488767378546.26,C3080^3*899.851852-C3080^2*1969009.674601+C3080*1435480406.01138-348666163343.76))))-$E$1</f>
        <v>147828325.813232</v>
      </c>
      <c r="E3080" s="47" t="n">
        <f aca="false">D3080*100/$E$2</f>
        <v>99.2275991643972</v>
      </c>
      <c r="G3080" s="41" t="n">
        <f aca="false">[3]Plan1!$C3075</f>
        <v>-0.06</v>
      </c>
      <c r="H3080" s="41" t="n">
        <f aca="false">$J$5 + G3080</f>
        <v>759.94</v>
      </c>
      <c r="I3080" s="47" t="n">
        <f aca="false">IF(H3080&gt;$J$5,$J$2+$J$1,(IF(H3080&gt;739.99,H3080^3*2498.244218-H3080^2*5471052.355142+H3080*3994605728.77515-972400879260.135,H3080^3*1396.138889-H3080^2*3002770.071427+H3080*2152080038.43115-513963640099.415)))-$J$1</f>
        <v>87489433.1931152</v>
      </c>
      <c r="J3080" s="47" t="n">
        <f aca="false">I3080*100/$J$2</f>
        <v>99.4848738594636</v>
      </c>
      <c r="L3080" s="41" t="n">
        <f aca="false">[4]Plan1!$C3075</f>
        <v>-1.18</v>
      </c>
      <c r="M3080" s="41" t="n">
        <f aca="false">$O$5 + L3080</f>
        <v>837.6</v>
      </c>
      <c r="N3080" s="47" t="n">
        <f aca="false">IF(M3080&gt;$O$5,$O$2+$O$1,(M3080^3*3270.5936-M3080^2*8015778.389801+M3080*6549018422.82398-1783686174686.87))-$O$1</f>
        <v>33283631.0478516</v>
      </c>
      <c r="O3080" s="41" t="n">
        <f aca="false">N3080*100/$O$2</f>
        <v>85.1529737322622</v>
      </c>
      <c r="R3080" s="47" t="n">
        <f aca="false">SUM(D3080,I3080,N3080)</f>
        <v>268601390.054199</v>
      </c>
      <c r="S3080" s="41" t="n">
        <f aca="false">R3080*100/$R$2</f>
        <v>97.3163973639009</v>
      </c>
      <c r="U3080" s="41" t="n">
        <f aca="false">[1]Plan1!$B3075</f>
        <v>17.28</v>
      </c>
    </row>
    <row r="3081" customFormat="false" ht="15" hidden="false" customHeight="false" outlineLevel="0" collapsed="false">
      <c r="A3081" s="46" t="n">
        <v>45079</v>
      </c>
      <c r="B3081" s="41" t="n">
        <f aca="false">[2]Plan1!$C3076</f>
        <v>-0.12</v>
      </c>
      <c r="C3081" s="41" t="n">
        <f aca="false">$E$5 + B3081</f>
        <v>780.88</v>
      </c>
      <c r="D3081" s="47" t="n">
        <f aca="false">IF(C3081&gt;$E$5,$E$2+$E$1,(IF(C3081&gt;764.99,C3081^3*3486.59308-C3081^2*7860012.00812+C3081*5908819377.96283-1481278321001.59,IF(C3081&gt;752.99,C3081^3*3588.471445-C3081^2*8028757.56264+C3081*5988077680.84934-1488767378546.26,C3081^3*899.851852-C3081^2*1969009.674601+C3081*1435480406.01138-348666163343.76))))-$E$1</f>
        <v>147598922.680908</v>
      </c>
      <c r="E3081" s="47" t="n">
        <f aca="false">D3081*100/$E$2</f>
        <v>99.0736156708001</v>
      </c>
      <c r="G3081" s="41" t="n">
        <f aca="false">[3]Plan1!$C3076</f>
        <v>-0.07</v>
      </c>
      <c r="H3081" s="41" t="n">
        <f aca="false">$J$5 + G3081</f>
        <v>759.93</v>
      </c>
      <c r="I3081" s="47" t="n">
        <f aca="false">IF(H3081&gt;$J$5,$J$2+$J$1,(IF(H3081&gt;739.99,H3081^3*2498.244218-H3081^2*5471052.355142+H3081*3994605728.77515-972400879260.135,H3081^3*1396.138889-H3081^2*3002770.071427+H3081*2152080038.43115-513963640099.415)))-$J$1</f>
        <v>87414088.0048828</v>
      </c>
      <c r="J3081" s="47" t="n">
        <f aca="false">I3081*100/$J$2</f>
        <v>99.3991982952995</v>
      </c>
      <c r="L3081" s="41" t="n">
        <f aca="false">[4]Plan1!$C3076</f>
        <v>-1.19</v>
      </c>
      <c r="M3081" s="41" t="n">
        <f aca="false">$O$5 + L3081</f>
        <v>837.59</v>
      </c>
      <c r="N3081" s="47" t="n">
        <f aca="false">IF(M3081&gt;$O$5,$O$2+$O$1,(M3081^3*3270.5936-M3081^2*8015778.389801+M3081*6549018422.82398-1783686174686.87))-$O$1</f>
        <v>33236907.1767578</v>
      </c>
      <c r="O3081" s="41" t="n">
        <f aca="false">N3081*100/$O$2</f>
        <v>85.0334351950697</v>
      </c>
      <c r="R3081" s="47" t="n">
        <f aca="false">SUM(D3081,I3081,N3081)</f>
        <v>268249917.862549</v>
      </c>
      <c r="S3081" s="41" t="n">
        <f aca="false">R3081*100/$R$2</f>
        <v>97.1890562229704</v>
      </c>
      <c r="U3081" s="41" t="n">
        <f aca="false">[1]Plan1!$B3076</f>
        <v>19.26</v>
      </c>
    </row>
    <row r="3082" customFormat="false" ht="15" hidden="false" customHeight="false" outlineLevel="0" collapsed="false">
      <c r="A3082" s="46" t="n">
        <v>45080</v>
      </c>
      <c r="B3082" s="41" t="n">
        <f aca="false">[2]Plan1!$C3077</f>
        <v>-0.13</v>
      </c>
      <c r="C3082" s="41" t="n">
        <f aca="false">$E$5 + B3082</f>
        <v>780.87</v>
      </c>
      <c r="D3082" s="47" t="n">
        <f aca="false">IF(C3082&gt;$E$5,$E$2+$E$1,(IF(C3082&gt;764.99,C3082^3*3486.59308-C3082^2*7860012.00812+C3082*5908819377.96283-1481278321001.59,IF(C3082&gt;752.99,C3082^3*3588.471445-C3082^2*8028757.56264+C3082*5988077680.84934-1488767378546.26,C3082^3*899.851852-C3082^2*1969009.674601+C3082*1435480406.01138-348666163343.76))))-$E$1</f>
        <v>147484313.472412</v>
      </c>
      <c r="E3082" s="47" t="n">
        <f aca="false">D3082*100/$E$2</f>
        <v>98.9966859177326</v>
      </c>
      <c r="G3082" s="41" t="n">
        <f aca="false">[3]Plan1!$C3077</f>
        <v>-0.08</v>
      </c>
      <c r="H3082" s="41" t="n">
        <f aca="false">$J$5 + G3082</f>
        <v>759.92</v>
      </c>
      <c r="I3082" s="47" t="n">
        <f aca="false">IF(H3082&gt;$J$5,$J$2+$J$1,(IF(H3082&gt;739.99,H3082^3*2498.244218-H3082^2*5471052.355142+H3082*3994605728.77515-972400879260.135,H3082^3*1396.138889-H3082^2*3002770.071427+H3082*2152080038.43115-513963640099.415)))-$J$1</f>
        <v>87338787.699707</v>
      </c>
      <c r="J3082" s="47" t="n">
        <f aca="false">I3082*100/$J$2</f>
        <v>99.3135737679871</v>
      </c>
      <c r="L3082" s="41" t="n">
        <f aca="false">[4]Plan1!$C3077</f>
        <v>-1.21</v>
      </c>
      <c r="M3082" s="41" t="n">
        <f aca="false">$O$5 + L3082</f>
        <v>837.57</v>
      </c>
      <c r="N3082" s="47" t="n">
        <f aca="false">IF(M3082&gt;$O$5,$O$2+$O$1,(M3082^3*3270.5936-M3082^2*8015778.389801+M3082*6549018422.82398-1783686174686.87))-$O$1</f>
        <v>33143580.8989258</v>
      </c>
      <c r="O3082" s="41" t="n">
        <f aca="false">N3082*100/$O$2</f>
        <v>84.7946688755737</v>
      </c>
      <c r="R3082" s="47" t="n">
        <f aca="false">SUM(D3082,I3082,N3082)</f>
        <v>267966682.071045</v>
      </c>
      <c r="S3082" s="41" t="n">
        <f aca="false">R3082*100/$R$2</f>
        <v>97.0864376667964</v>
      </c>
      <c r="U3082" s="41" t="n">
        <f aca="false">[1]Plan1!$B3077</f>
        <v>18.27</v>
      </c>
    </row>
    <row r="3083" customFormat="false" ht="15" hidden="false" customHeight="false" outlineLevel="0" collapsed="false">
      <c r="A3083" s="46" t="n">
        <v>45081</v>
      </c>
      <c r="B3083" s="41" t="n">
        <f aca="false">[2]Plan1!$C3078</f>
        <v>-0.14</v>
      </c>
      <c r="C3083" s="41" t="n">
        <f aca="false">$E$5 + B3083</f>
        <v>780.86</v>
      </c>
      <c r="D3083" s="47" t="n">
        <f aca="false">IF(C3083&gt;$E$5,$E$2+$E$1,(IF(C3083&gt;764.99,C3083^3*3486.59308-C3083^2*7860012.00812+C3083*5908819377.96283-1481278321001.59,IF(C3083&gt;752.99,C3083^3*3588.471445-C3083^2*8028757.56264+C3083*5988077680.84934-1488767378546.26,C3083^3*899.851852-C3083^2*1969009.674601+C3083*1435480406.01138-348666163343.76))))-$E$1</f>
        <v>147369765.806396</v>
      </c>
      <c r="E3083" s="47" t="n">
        <f aca="false">D3083*100/$E$2</f>
        <v>98.9197974741539</v>
      </c>
      <c r="G3083" s="41" t="n">
        <f aca="false">[3]Plan1!$C3078</f>
        <v>-0.09</v>
      </c>
      <c r="H3083" s="41" t="n">
        <f aca="false">$J$5 + G3083</f>
        <v>759.91</v>
      </c>
      <c r="I3083" s="47" t="n">
        <f aca="false">IF(H3083&gt;$J$5,$J$2+$J$1,(IF(H3083&gt;739.99,H3083^3*2498.244218-H3083^2*5471052.355142+H3083*3994605728.77515-972400879260.135,H3083^3*1396.138889-H3083^2*3002770.071427+H3083*2152080038.43115-513963640099.415)))-$J$1</f>
        <v>87263532.2648926</v>
      </c>
      <c r="J3083" s="47" t="n">
        <f aca="false">I3083*100/$J$2</f>
        <v>99.2280002630904</v>
      </c>
      <c r="L3083" s="41" t="n">
        <f aca="false">[4]Plan1!$C3078</f>
        <v>-1.24</v>
      </c>
      <c r="M3083" s="41" t="n">
        <f aca="false">$O$5 + L3083</f>
        <v>837.54</v>
      </c>
      <c r="N3083" s="47" t="n">
        <f aca="false">IF(M3083&gt;$O$5,$O$2+$O$1,(M3083^3*3270.5936-M3083^2*8015778.389801+M3083*6549018422.82398-1783686174686.87))-$O$1</f>
        <v>33003894.8466797</v>
      </c>
      <c r="O3083" s="41" t="n">
        <f aca="false">N3083*100/$O$2</f>
        <v>84.437295525275</v>
      </c>
      <c r="R3083" s="47" t="n">
        <f aca="false">SUM(D3083,I3083,N3083)</f>
        <v>267637192.917969</v>
      </c>
      <c r="S3083" s="41" t="n">
        <f aca="false">R3083*100/$R$2</f>
        <v>96.967061153736</v>
      </c>
      <c r="U3083" s="41" t="n">
        <f aca="false">[1]Plan1!$B3078</f>
        <v>20.27</v>
      </c>
    </row>
    <row r="3084" customFormat="false" ht="15" hidden="false" customHeight="false" outlineLevel="0" collapsed="false">
      <c r="A3084" s="46" t="n">
        <v>45082</v>
      </c>
      <c r="B3084" s="41" t="n">
        <f aca="false">[2]Plan1!$C3079</f>
        <v>-0.15</v>
      </c>
      <c r="C3084" s="41" t="n">
        <f aca="false">$E$5 + B3084</f>
        <v>780.85</v>
      </c>
      <c r="D3084" s="47" t="n">
        <f aca="false">IF(C3084&gt;$E$5,$E$2+$E$1,(IF(C3084&gt;764.99,C3084^3*3486.59308-C3084^2*7860012.00812+C3084*5908819377.96283-1481278321001.59,IF(C3084&gt;752.99,C3084^3*3588.471445-C3084^2*8028757.56264+C3084*5988077680.84934-1488767378546.26,C3084^3*899.851852-C3084^2*1969009.674601+C3084*1435480406.01138-348666163343.76))))-$E$1</f>
        <v>147255279.662354</v>
      </c>
      <c r="E3084" s="47" t="n">
        <f aca="false">D3084*100/$E$2</f>
        <v>98.8429503262986</v>
      </c>
      <c r="G3084" s="41" t="n">
        <f aca="false">[3]Plan1!$C3079</f>
        <v>-0.1</v>
      </c>
      <c r="H3084" s="41" t="n">
        <f aca="false">$J$5 + G3084</f>
        <v>759.9</v>
      </c>
      <c r="I3084" s="47" t="n">
        <f aca="false">IF(H3084&gt;$J$5,$J$2+$J$1,(IF(H3084&gt;739.99,H3084^3*2498.244218-H3084^2*5471052.355142+H3084*3994605728.77515-972400879260.135,H3084^3*1396.138889-H3084^2*3002770.071427+H3084*2152080038.43115-513963640099.415)))-$J$1</f>
        <v>87188321.6823731</v>
      </c>
      <c r="J3084" s="47" t="n">
        <f aca="false">I3084*100/$J$2</f>
        <v>99.1424777600661</v>
      </c>
      <c r="L3084" s="41" t="n">
        <f aca="false">[4]Plan1!$C3079</f>
        <v>-1.26</v>
      </c>
      <c r="M3084" s="41" t="n">
        <f aca="false">$O$5 + L3084</f>
        <v>837.52</v>
      </c>
      <c r="N3084" s="47" t="n">
        <f aca="false">IF(M3084&gt;$O$5,$O$2+$O$1,(M3084^3*3270.5936-M3084^2*8015778.389801+M3084*6549018422.82398-1783686174686.87))-$O$1</f>
        <v>32910972.8251953</v>
      </c>
      <c r="O3084" s="41" t="n">
        <f aca="false">N3084*100/$O$2</f>
        <v>84.1995634568227</v>
      </c>
      <c r="R3084" s="47" t="n">
        <f aca="false">SUM(D3084,I3084,N3084)</f>
        <v>267354574.169922</v>
      </c>
      <c r="S3084" s="41" t="n">
        <f aca="false">R3084*100/$R$2</f>
        <v>96.8646661572624</v>
      </c>
      <c r="U3084" s="41" t="n">
        <f aca="false">[1]Plan1!$B3079</f>
        <v>18.02</v>
      </c>
    </row>
    <row r="3085" customFormat="false" ht="15" hidden="false" customHeight="false" outlineLevel="0" collapsed="false">
      <c r="A3085" s="46" t="n">
        <v>45083</v>
      </c>
      <c r="B3085" s="41" t="n">
        <f aca="false">[2]Plan1!$C3080</f>
        <v>-0.16</v>
      </c>
      <c r="C3085" s="41" t="n">
        <f aca="false">$E$5 + B3085</f>
        <v>780.84</v>
      </c>
      <c r="D3085" s="47" t="n">
        <f aca="false">IF(C3085&gt;$E$5,$E$2+$E$1,(IF(C3085&gt;764.99,C3085^3*3486.59308-C3085^2*7860012.00812+C3085*5908819377.96283-1481278321001.59,IF(C3085&gt;752.99,C3085^3*3588.471445-C3085^2*8028757.56264+C3085*5988077680.84934-1488767378546.26,C3085^3*899.851852-C3085^2*1969009.674601+C3085*1435480406.01138-348666163343.76))))-$E$1</f>
        <v>147140855.020264</v>
      </c>
      <c r="E3085" s="47" t="n">
        <f aca="false">D3085*100/$E$2</f>
        <v>98.7661444607288</v>
      </c>
      <c r="G3085" s="41" t="n">
        <f aca="false">[3]Plan1!$C3080</f>
        <v>-0.11</v>
      </c>
      <c r="H3085" s="41" t="n">
        <f aca="false">$J$5 + G3085</f>
        <v>759.89</v>
      </c>
      <c r="I3085" s="47" t="n">
        <f aca="false">IF(H3085&gt;$J$5,$J$2+$J$1,(IF(H3085&gt;739.99,H3085^3*2498.244218-H3085^2*5471052.355142+H3085*3994605728.77515-972400879260.135,H3085^3*1396.138889-H3085^2*3002770.071427+H3085*2152080038.43115-513963640099.415)))-$J$1</f>
        <v>87113155.9401856</v>
      </c>
      <c r="J3085" s="47" t="n">
        <f aca="false">I3085*100/$J$2</f>
        <v>99.0570062453111</v>
      </c>
      <c r="L3085" s="41" t="n">
        <f aca="false">[4]Plan1!$C3080</f>
        <v>-1.28</v>
      </c>
      <c r="M3085" s="41" t="n">
        <f aca="false">$O$5 + L3085</f>
        <v>837.5</v>
      </c>
      <c r="N3085" s="47" t="n">
        <f aca="false">IF(M3085&gt;$O$5,$O$2+$O$1,(M3085^3*3270.5936-M3085^2*8015778.389801+M3085*6549018422.82398-1783686174686.87))-$O$1</f>
        <v>32818212.2314453</v>
      </c>
      <c r="O3085" s="41" t="n">
        <f aca="false">N3085*100/$O$2</f>
        <v>83.9622443857266</v>
      </c>
      <c r="R3085" s="47" t="n">
        <f aca="false">SUM(D3085,I3085,N3085)</f>
        <v>267072223.191895</v>
      </c>
      <c r="S3085" s="41" t="n">
        <f aca="false">R3085*100/$R$2</f>
        <v>96.762368175974</v>
      </c>
      <c r="U3085" s="41" t="n">
        <f aca="false">[1]Plan1!$B3080</f>
        <v>18.27</v>
      </c>
    </row>
    <row r="3086" customFormat="false" ht="15" hidden="false" customHeight="false" outlineLevel="0" collapsed="false">
      <c r="A3086" s="46" t="n">
        <v>45084</v>
      </c>
      <c r="B3086" s="41" t="n">
        <f aca="false">[2]Plan1!$C3081</f>
        <v>-0.16</v>
      </c>
      <c r="C3086" s="41" t="n">
        <f aca="false">$E$5 + B3086</f>
        <v>780.84</v>
      </c>
      <c r="D3086" s="47" t="n">
        <f aca="false">IF(C3086&gt;$E$5,$E$2+$E$1,(IF(C3086&gt;764.99,C3086^3*3486.59308-C3086^2*7860012.00812+C3086*5908819377.96283-1481278321001.59,IF(C3086&gt;752.99,C3086^3*3588.471445-C3086^2*8028757.56264+C3086*5988077680.84934-1488767378546.26,C3086^3*899.851852-C3086^2*1969009.674601+C3086*1435480406.01138-348666163343.76))))-$E$1</f>
        <v>147140855.020264</v>
      </c>
      <c r="E3086" s="47" t="n">
        <f aca="false">D3086*100/$E$2</f>
        <v>98.7661444607288</v>
      </c>
      <c r="G3086" s="41" t="n">
        <f aca="false">[3]Plan1!$C3081</f>
        <v>-0.12</v>
      </c>
      <c r="H3086" s="41" t="n">
        <f aca="false">$J$5 + G3086</f>
        <v>759.88</v>
      </c>
      <c r="I3086" s="47" t="n">
        <f aca="false">IF(H3086&gt;$J$5,$J$2+$J$1,(IF(H3086&gt;739.99,H3086^3*2498.244218-H3086^2*5471052.355142+H3086*3994605728.77515-972400879260.135,H3086^3*1396.138889-H3086^2*3002770.071427+H3086*2152080038.43115-513963640099.415)))-$J$1</f>
        <v>87038035.0214844</v>
      </c>
      <c r="J3086" s="47" t="n">
        <f aca="false">I3086*100/$J$2</f>
        <v>98.9715856996699</v>
      </c>
      <c r="L3086" s="41" t="n">
        <f aca="false">[4]Plan1!$C3081</f>
        <v>-1.3</v>
      </c>
      <c r="M3086" s="41" t="n">
        <f aca="false">$O$5 + L3086</f>
        <v>837.48</v>
      </c>
      <c r="N3086" s="47" t="n">
        <f aca="false">IF(M3086&gt;$O$5,$O$2+$O$1,(M3086^3*3270.5936-M3086^2*8015778.389801+M3086*6549018422.82398-1783686174686.87))-$O$1</f>
        <v>32725612.90625</v>
      </c>
      <c r="O3086" s="41" t="n">
        <f aca="false">N3086*100/$O$2</f>
        <v>83.7253379047406</v>
      </c>
      <c r="R3086" s="47" t="n">
        <f aca="false">SUM(D3086,I3086,N3086)</f>
        <v>266904502.947998</v>
      </c>
      <c r="S3086" s="41" t="n">
        <f aca="false">R3086*100/$R$2</f>
        <v>96.7016018117429</v>
      </c>
      <c r="U3086" s="41" t="n">
        <f aca="false">[1]Plan1!$B3081</f>
        <v>18.27</v>
      </c>
    </row>
    <row r="3087" customFormat="false" ht="15" hidden="false" customHeight="false" outlineLevel="0" collapsed="false">
      <c r="A3087" s="46" t="n">
        <v>45085</v>
      </c>
      <c r="B3087" s="41" t="n">
        <f aca="false">[2]Plan1!$C3082</f>
        <v>-0.18</v>
      </c>
      <c r="C3087" s="41" t="n">
        <f aca="false">$E$5 + B3087</f>
        <v>780.82</v>
      </c>
      <c r="D3087" s="47" t="n">
        <f aca="false">IF(C3087&gt;$E$5,$E$2+$E$1,(IF(C3087&gt;764.99,C3087^3*3486.59308-C3087^2*7860012.00812+C3087*5908819377.96283-1481278321001.59,IF(C3087&gt;752.99,C3087^3*3588.471445-C3087^2*8028757.56264+C3087*5988077680.84934-1488767378546.26,C3087^3*899.851852-C3087^2*1969009.674601+C3087*1435480406.01138-348666163343.76))))-$E$1</f>
        <v>146912190.155029</v>
      </c>
      <c r="E3087" s="47" t="n">
        <f aca="false">D3087*100/$E$2</f>
        <v>98.6126565181059</v>
      </c>
      <c r="G3087" s="41" t="n">
        <f aca="false">[3]Plan1!$C3082</f>
        <v>-0.12</v>
      </c>
      <c r="H3087" s="41" t="n">
        <f aca="false">$J$5 + G3087</f>
        <v>759.88</v>
      </c>
      <c r="I3087" s="47" t="n">
        <f aca="false">IF(H3087&gt;$J$5,$J$2+$J$1,(IF(H3087&gt;739.99,H3087^3*2498.244218-H3087^2*5471052.355142+H3087*3994605728.77515-972400879260.135,H3087^3*1396.138889-H3087^2*3002770.071427+H3087*2152080038.43115-513963640099.415)))-$J$1</f>
        <v>87038035.0214844</v>
      </c>
      <c r="J3087" s="47" t="n">
        <f aca="false">I3087*100/$J$2</f>
        <v>98.9715856996699</v>
      </c>
      <c r="L3087" s="41" t="n">
        <f aca="false">[4]Plan1!$C3082</f>
        <v>-1.32</v>
      </c>
      <c r="M3087" s="41" t="n">
        <f aca="false">$O$5 + L3087</f>
        <v>837.46</v>
      </c>
      <c r="N3087" s="47" t="n">
        <f aca="false">IF(M3087&gt;$O$5,$O$2+$O$1,(M3087^3*3270.5936-M3087^2*8015778.389801+M3087*6549018422.82398-1783686174686.87))-$O$1</f>
        <v>32633174.6962891</v>
      </c>
      <c r="O3087" s="41" t="n">
        <f aca="false">N3087*100/$O$2</f>
        <v>83.4888436216096</v>
      </c>
      <c r="R3087" s="47" t="n">
        <f aca="false">SUM(D3087,I3087,N3087)</f>
        <v>266583399.872803</v>
      </c>
      <c r="S3087" s="41" t="n">
        <f aca="false">R3087*100/$R$2</f>
        <v>96.5852636406926</v>
      </c>
      <c r="U3087" s="41" t="n">
        <f aca="false">[1]Plan1!$B3082</f>
        <v>20.52</v>
      </c>
    </row>
    <row r="3088" customFormat="false" ht="15" hidden="false" customHeight="false" outlineLevel="0" collapsed="false">
      <c r="A3088" s="46" t="n">
        <v>45086</v>
      </c>
      <c r="B3088" s="41" t="n">
        <f aca="false">[2]Plan1!$C3083</f>
        <v>-0.19</v>
      </c>
      <c r="C3088" s="41" t="n">
        <f aca="false">$E$5 + B3088</f>
        <v>780.81</v>
      </c>
      <c r="D3088" s="47" t="n">
        <f aca="false">IF(C3088&gt;$E$5,$E$2+$E$1,(IF(C3088&gt;764.99,C3088^3*3486.59308-C3088^2*7860012.00812+C3088*5908819377.96283-1481278321001.59,IF(C3088&gt;752.99,C3088^3*3588.471445-C3088^2*8028757.56264+C3088*5988077680.84934-1488767378546.26,C3088^3*899.851852-C3088^2*1969009.674601+C3088*1435480406.01138-348666163343.76))))-$E$1</f>
        <v>146797949.891846</v>
      </c>
      <c r="E3088" s="47" t="n">
        <f aca="false">D3088*100/$E$2</f>
        <v>98.5359744141772</v>
      </c>
      <c r="G3088" s="41" t="n">
        <f aca="false">[3]Plan1!$C3083</f>
        <v>-0.13</v>
      </c>
      <c r="H3088" s="41" t="n">
        <f aca="false">$J$5 + G3088</f>
        <v>759.87</v>
      </c>
      <c r="I3088" s="47" t="n">
        <f aca="false">IF(H3088&gt;$J$5,$J$2+$J$1,(IF(H3088&gt;739.99,H3088^3*2498.244218-H3088^2*5471052.355142+H3088*3994605728.77515-972400879260.135,H3088^3*1396.138889-H3088^2*3002770.071427+H3088*2152080038.43115-513963640099.415)))-$J$1</f>
        <v>86962958.9123535</v>
      </c>
      <c r="J3088" s="47" t="n">
        <f aca="false">I3088*100/$J$2</f>
        <v>98.8862161073186</v>
      </c>
      <c r="L3088" s="41" t="n">
        <f aca="false">[4]Plan1!$C3083</f>
        <v>-1.34</v>
      </c>
      <c r="M3088" s="41" t="n">
        <f aca="false">$O$5 + L3088</f>
        <v>837.44</v>
      </c>
      <c r="N3088" s="47" t="n">
        <f aca="false">IF(M3088&gt;$O$5,$O$2+$O$1,(M3088^3*3270.5936-M3088^2*8015778.389801+M3088*6549018422.82398-1783686174686.87))-$O$1</f>
        <v>32540897.4414063</v>
      </c>
      <c r="O3088" s="41" t="n">
        <f aca="false">N3088*100/$O$2</f>
        <v>83.252761126589</v>
      </c>
      <c r="R3088" s="47" t="n">
        <f aca="false">SUM(D3088,I3088,N3088)</f>
        <v>266301806.245605</v>
      </c>
      <c r="S3088" s="41" t="n">
        <f aca="false">R3088*100/$R$2</f>
        <v>96.4832400535699</v>
      </c>
      <c r="U3088" s="41" t="n">
        <f aca="false">[1]Plan1!$B3083</f>
        <v>18.02</v>
      </c>
    </row>
    <row r="3089" customFormat="false" ht="15" hidden="false" customHeight="false" outlineLevel="0" collapsed="false">
      <c r="A3089" s="46" t="n">
        <v>45087</v>
      </c>
      <c r="B3089" s="41" t="n">
        <f aca="false">[2]Plan1!$C3084</f>
        <v>-0.2</v>
      </c>
      <c r="C3089" s="41" t="n">
        <f aca="false">$E$5 + B3089</f>
        <v>780.8</v>
      </c>
      <c r="D3089" s="47" t="n">
        <f aca="false">IF(C3089&gt;$E$5,$E$2+$E$1,(IF(C3089&gt;764.99,C3089^3*3486.59308-C3089^2*7860012.00812+C3089*5908819377.96283-1481278321001.59,IF(C3089&gt;752.99,C3089^3*3588.471445-C3089^2*8028757.56264+C3089*5988077680.84934-1488767378546.26,C3089^3*899.851852-C3089^2*1969009.674601+C3089*1435480406.01138-348666163343.76))))-$E$1</f>
        <v>146683771.045654</v>
      </c>
      <c r="E3089" s="47" t="n">
        <f aca="false">D3089*100/$E$2</f>
        <v>98.4593335355052</v>
      </c>
      <c r="G3089" s="41" t="n">
        <f aca="false">[3]Plan1!$C3084</f>
        <v>-0.14</v>
      </c>
      <c r="H3089" s="41" t="n">
        <f aca="false">$J$5 + G3089</f>
        <v>759.86</v>
      </c>
      <c r="I3089" s="47" t="n">
        <f aca="false">IF(H3089&gt;$J$5,$J$2+$J$1,(IF(H3089&gt;739.99,H3089^3*2498.244218-H3089^2*5471052.355142+H3089*3994605728.77515-972400879260.135,H3089^3*1396.138889-H3089^2*3002770.071427+H3089*2152080038.43115-513963640099.415)))-$J$1</f>
        <v>86887927.5959473</v>
      </c>
      <c r="J3089" s="47" t="n">
        <f aca="false">I3089*100/$J$2</f>
        <v>98.8008974491018</v>
      </c>
      <c r="L3089" s="41" t="n">
        <f aca="false">[4]Plan1!$C3084</f>
        <v>-1.37</v>
      </c>
      <c r="M3089" s="41" t="n">
        <f aca="false">$O$5 + L3089</f>
        <v>837.41</v>
      </c>
      <c r="N3089" s="47" t="n">
        <f aca="false">IF(M3089&gt;$O$5,$O$2+$O$1,(M3089^3*3270.5936-M3089^2*8015778.389801+M3089*6549018422.82398-1783686174686.87))-$O$1</f>
        <v>32402783.0097656</v>
      </c>
      <c r="O3089" s="41" t="n">
        <f aca="false">N3089*100/$O$2</f>
        <v>82.8994086166831</v>
      </c>
      <c r="R3089" s="47" t="n">
        <f aca="false">SUM(D3089,I3089,N3089)</f>
        <v>265974481.651367</v>
      </c>
      <c r="S3089" s="41" t="n">
        <f aca="false">R3089*100/$R$2</f>
        <v>96.3646477772104</v>
      </c>
      <c r="U3089" s="41" t="n">
        <f aca="false">[1]Plan1!$B3084</f>
        <v>17.77</v>
      </c>
    </row>
    <row r="3090" customFormat="false" ht="15" hidden="false" customHeight="false" outlineLevel="0" collapsed="false">
      <c r="A3090" s="46" t="n">
        <v>45088</v>
      </c>
      <c r="B3090" s="41" t="n">
        <f aca="false">[2]Plan1!$C3085</f>
        <v>-0.22</v>
      </c>
      <c r="C3090" s="41" t="n">
        <f aca="false">$E$5 + B3090</f>
        <v>780.78</v>
      </c>
      <c r="D3090" s="47" t="n">
        <f aca="false">IF(C3090&gt;$E$5,$E$2+$E$1,(IF(C3090&gt;764.99,C3090^3*3486.59308-C3090^2*7860012.00812+C3090*5908819377.96283-1481278321001.59,IF(C3090&gt;752.99,C3090^3*3588.471445-C3090^2*8028757.56264+C3090*5988077680.84934-1488767378546.26,C3090^3*899.851852-C3090^2*1969009.674601+C3090*1435480406.01138-348666163343.76))))-$E$1</f>
        <v>146455597.522217</v>
      </c>
      <c r="E3090" s="47" t="n">
        <f aca="false">D3090*100/$E$2</f>
        <v>98.3061753988692</v>
      </c>
      <c r="G3090" s="41" t="n">
        <f aca="false">[3]Plan1!$C3085</f>
        <v>-0.15</v>
      </c>
      <c r="H3090" s="41" t="n">
        <f aca="false">$J$5 + G3090</f>
        <v>759.85</v>
      </c>
      <c r="I3090" s="47" t="n">
        <f aca="false">IF(H3090&gt;$J$5,$J$2+$J$1,(IF(H3090&gt;739.99,H3090^3*2498.244218-H3090^2*5471052.355142+H3090*3994605728.77515-972400879260.135,H3090^3*1396.138889-H3090^2*3002770.071427+H3090*2152080038.43115-513963640099.415)))-$J$1</f>
        <v>86812941.0598145</v>
      </c>
      <c r="J3090" s="47" t="n">
        <f aca="false">I3090*100/$J$2</f>
        <v>98.7156297108612</v>
      </c>
      <c r="L3090" s="41" t="n">
        <f aca="false">[4]Plan1!$C3085</f>
        <v>-1.39</v>
      </c>
      <c r="M3090" s="41" t="n">
        <f aca="false">$O$5 + L3090</f>
        <v>837.39</v>
      </c>
      <c r="N3090" s="47" t="n">
        <f aca="false">IF(M3090&gt;$O$5,$O$2+$O$1,(M3090^3*3270.5936-M3090^2*8015778.389801+M3090*6549018422.82398-1783686174686.87))-$O$1</f>
        <v>32310907.4609375</v>
      </c>
      <c r="O3090" s="41" t="n">
        <f aca="false">N3090*100/$O$2</f>
        <v>82.6643538480266</v>
      </c>
      <c r="R3090" s="47" t="n">
        <f aca="false">SUM(D3090,I3090,N3090)</f>
        <v>265579446.042969</v>
      </c>
      <c r="S3090" s="41" t="n">
        <f aca="false">R3090*100/$R$2</f>
        <v>96.2215232675716</v>
      </c>
      <c r="U3090" s="41" t="n">
        <f aca="false">[1]Plan1!$B3085</f>
        <v>19.51</v>
      </c>
    </row>
    <row r="3091" customFormat="false" ht="15" hidden="false" customHeight="false" outlineLevel="0" collapsed="false">
      <c r="A3091" s="46" t="n">
        <v>45089</v>
      </c>
      <c r="B3091" s="41" t="n">
        <f aca="false">[2]Plan1!$C3086</f>
        <v>-0.22</v>
      </c>
      <c r="C3091" s="41" t="n">
        <f aca="false">$E$5 + B3091</f>
        <v>780.78</v>
      </c>
      <c r="D3091" s="47" t="n">
        <f aca="false">IF(C3091&gt;$E$5,$E$2+$E$1,(IF(C3091&gt;764.99,C3091^3*3486.59308-C3091^2*7860012.00812+C3091*5908819377.96283-1481278321001.59,IF(C3091&gt;752.99,C3091^3*3588.471445-C3091^2*8028757.56264+C3091*5988077680.84934-1488767378546.26,C3091^3*899.851852-C3091^2*1969009.674601+C3091*1435480406.01138-348666163343.76))))-$E$1</f>
        <v>146455597.522217</v>
      </c>
      <c r="E3091" s="47" t="n">
        <f aca="false">D3091*100/$E$2</f>
        <v>98.3061753988692</v>
      </c>
      <c r="G3091" s="41" t="n">
        <f aca="false">[3]Plan1!$C3086</f>
        <v>-0.15</v>
      </c>
      <c r="H3091" s="41" t="n">
        <f aca="false">$J$5 + G3091</f>
        <v>759.85</v>
      </c>
      <c r="I3091" s="47" t="n">
        <f aca="false">IF(H3091&gt;$J$5,$J$2+$J$1,(IF(H3091&gt;739.99,H3091^3*2498.244218-H3091^2*5471052.355142+H3091*3994605728.77515-972400879260.135,H3091^3*1396.138889-H3091^2*3002770.071427+H3091*2152080038.43115-513963640099.415)))-$J$1</f>
        <v>86812941.0598145</v>
      </c>
      <c r="J3091" s="47" t="n">
        <f aca="false">I3091*100/$J$2</f>
        <v>98.7156297108612</v>
      </c>
      <c r="L3091" s="41" t="n">
        <f aca="false">[4]Plan1!$C3086</f>
        <v>-1.42</v>
      </c>
      <c r="M3091" s="41" t="n">
        <f aca="false">$O$5 + L3091</f>
        <v>837.36</v>
      </c>
      <c r="N3091" s="47" t="n">
        <f aca="false">IF(M3091&gt;$O$5,$O$2+$O$1,(M3091^3*3270.5936-M3091^2*8015778.389801+M3091*6549018422.82398-1783686174686.87))-$O$1</f>
        <v>32173394.8500977</v>
      </c>
      <c r="O3091" s="41" t="n">
        <f aca="false">N3091*100/$O$2</f>
        <v>82.3125410388453</v>
      </c>
      <c r="R3091" s="47" t="n">
        <f aca="false">SUM(D3091,I3091,N3091)</f>
        <v>265441933.432129</v>
      </c>
      <c r="S3091" s="41" t="n">
        <f aca="false">R3091*100/$R$2</f>
        <v>96.1717013665147</v>
      </c>
      <c r="U3091" s="41" t="n">
        <f aca="false">[1]Plan1!$B3086</f>
        <v>18.76</v>
      </c>
    </row>
    <row r="3092" customFormat="false" ht="15" hidden="false" customHeight="false" outlineLevel="0" collapsed="false">
      <c r="A3092" s="46" t="n">
        <v>45090</v>
      </c>
      <c r="B3092" s="41" t="n">
        <f aca="false">[2]Plan1!$C3087</f>
        <v>-0.26</v>
      </c>
      <c r="C3092" s="41" t="n">
        <f aca="false">$E$5 + B3092</f>
        <v>780.74</v>
      </c>
      <c r="D3092" s="47" t="n">
        <f aca="false">IF(C3092&gt;$E$5,$E$2+$E$1,(IF(C3092&gt;764.99,C3092^3*3486.59308-C3092^2*7860012.00812+C3092*5908819377.96283-1481278321001.59,IF(C3092&gt;752.99,C3092^3*3588.471445-C3092^2*8028757.56264+C3092*5988077680.84934-1488767378546.26,C3092^3*899.851852-C3092^2*1969009.674601+C3092*1435480406.01138-348666163343.76))))-$E$1</f>
        <v>145999986.565186</v>
      </c>
      <c r="E3092" s="47" t="n">
        <f aca="false">D3092*100/$E$2</f>
        <v>98.0003532151266</v>
      </c>
      <c r="G3092" s="41" t="n">
        <f aca="false">[3]Plan1!$C3087</f>
        <v>-0.16</v>
      </c>
      <c r="H3092" s="41" t="n">
        <f aca="false">$J$5 + G3092</f>
        <v>759.84</v>
      </c>
      <c r="I3092" s="47" t="n">
        <f aca="false">IF(H3092&gt;$J$5,$J$2+$J$1,(IF(H3092&gt;739.99,H3092^3*2498.244218-H3092^2*5471052.355142+H3092*3994605728.77515-972400879260.135,H3092^3*1396.138889-H3092^2*3002770.071427+H3092*2152080038.43115-513963640099.415)))-$J$1</f>
        <v>86737999.2868652</v>
      </c>
      <c r="J3092" s="47" t="n">
        <f aca="false">I3092*100/$J$2</f>
        <v>98.6304128731638</v>
      </c>
      <c r="L3092" s="41" t="n">
        <f aca="false">[4]Plan1!$C3087</f>
        <v>-1.43</v>
      </c>
      <c r="M3092" s="41" t="n">
        <f aca="false">$O$5 + L3092</f>
        <v>837.35</v>
      </c>
      <c r="N3092" s="47" t="n">
        <f aca="false">IF(M3092&gt;$O$5,$O$2+$O$1,(M3092^3*3270.5936-M3092^2*8015778.389801+M3092*6549018422.82398-1783686174686.87))-$O$1</f>
        <v>32127637.4248047</v>
      </c>
      <c r="O3092" s="41" t="n">
        <f aca="false">N3092*100/$O$2</f>
        <v>82.1954750604241</v>
      </c>
      <c r="R3092" s="47" t="n">
        <f aca="false">SUM(D3092,I3092,N3092)</f>
        <v>264865623.276855</v>
      </c>
      <c r="S3092" s="41" t="n">
        <f aca="false">R3092*100/$R$2</f>
        <v>95.9628996620107</v>
      </c>
      <c r="U3092" s="41" t="n">
        <f aca="false">[1]Plan1!$B3087</f>
        <v>18.02</v>
      </c>
    </row>
    <row r="3093" customFormat="false" ht="15" hidden="false" customHeight="false" outlineLevel="0" collapsed="false">
      <c r="A3093" s="46" t="n">
        <v>45091</v>
      </c>
      <c r="B3093" s="41" t="n">
        <f aca="false">[2]Plan1!$C3088</f>
        <v>-0.26</v>
      </c>
      <c r="C3093" s="41" t="n">
        <f aca="false">$E$5 + B3093</f>
        <v>780.74</v>
      </c>
      <c r="D3093" s="47" t="n">
        <f aca="false">IF(C3093&gt;$E$5,$E$2+$E$1,(IF(C3093&gt;764.99,C3093^3*3486.59308-C3093^2*7860012.00812+C3093*5908819377.96283-1481278321001.59,IF(C3093&gt;752.99,C3093^3*3588.471445-C3093^2*8028757.56264+C3093*5988077680.84934-1488767378546.26,C3093^3*899.851852-C3093^2*1969009.674601+C3093*1435480406.01138-348666163343.76))))-$E$1</f>
        <v>145999986.565186</v>
      </c>
      <c r="E3093" s="47" t="n">
        <f aca="false">D3093*100/$E$2</f>
        <v>98.0003532151266</v>
      </c>
      <c r="G3093" s="41" t="n">
        <f aca="false">[3]Plan1!$C3088</f>
        <v>-0.17</v>
      </c>
      <c r="H3093" s="41" t="n">
        <f aca="false">$J$5 + G3093</f>
        <v>759.83</v>
      </c>
      <c r="I3093" s="47" t="n">
        <f aca="false">IF(H3093&gt;$J$5,$J$2+$J$1,(IF(H3093&gt;739.99,H3093^3*2498.244218-H3093^2*5471052.355142+H3093*3994605728.77515-972400879260.135,H3093^3*1396.138889-H3093^2*3002770.071427+H3093*2152080038.43115-513963640099.415)))-$J$1</f>
        <v>86663102.263916</v>
      </c>
      <c r="J3093" s="47" t="n">
        <f aca="false">I3093*100/$J$2</f>
        <v>98.5452469210184</v>
      </c>
      <c r="L3093" s="41" t="n">
        <f aca="false">[4]Plan1!$C3088</f>
        <v>-1.46</v>
      </c>
      <c r="M3093" s="41" t="n">
        <f aca="false">$O$5 + L3093</f>
        <v>837.32</v>
      </c>
      <c r="N3093" s="47" t="n">
        <f aca="false">IF(M3093&gt;$O$5,$O$2+$O$1,(M3093^3*3270.5936-M3093^2*8015778.389801+M3093*6549018422.82398-1783686174686.87))-$O$1</f>
        <v>31990605.2104492</v>
      </c>
      <c r="O3093" s="41" t="n">
        <f aca="false">N3093*100/$O$2</f>
        <v>81.8448912995144</v>
      </c>
      <c r="R3093" s="47" t="n">
        <f aca="false">SUM(D3093,I3093,N3093)</f>
        <v>264653694.039551</v>
      </c>
      <c r="S3093" s="41" t="n">
        <f aca="false">R3093*100/$R$2</f>
        <v>95.8861160315671</v>
      </c>
      <c r="U3093" s="41" t="n">
        <f aca="false">[1]Plan1!$B3088</f>
        <v>18.51</v>
      </c>
    </row>
    <row r="3094" customFormat="false" ht="15" hidden="false" customHeight="false" outlineLevel="0" collapsed="false">
      <c r="A3094" s="46" t="n">
        <v>45092</v>
      </c>
      <c r="B3094" s="41" t="n">
        <f aca="false">[2]Plan1!$C3089</f>
        <v>-0.24</v>
      </c>
      <c r="C3094" s="41" t="n">
        <f aca="false">$E$5 + B3094</f>
        <v>780.76</v>
      </c>
      <c r="D3094" s="47" t="n">
        <f aca="false">IF(C3094&gt;$E$5,$E$2+$E$1,(IF(C3094&gt;764.99,C3094^3*3486.59308-C3094^2*7860012.00812+C3094*5908819377.96283-1481278321001.59,IF(C3094&gt;752.99,C3094^3*3588.471445-C3094^2*8028757.56264+C3094*5988077680.84934-1488767378546.26,C3094^3*899.851852-C3094^2*1969009.674601+C3094*1435480406.01138-348666163343.76))))-$E$1</f>
        <v>146227669.418213</v>
      </c>
      <c r="E3094" s="47" t="n">
        <f aca="false">D3094*100/$E$2</f>
        <v>98.1531819964344</v>
      </c>
      <c r="G3094" s="41" t="n">
        <f aca="false">[3]Plan1!$C3089</f>
        <v>-0.18</v>
      </c>
      <c r="H3094" s="41" t="n">
        <f aca="false">$J$5 + G3094</f>
        <v>759.82</v>
      </c>
      <c r="I3094" s="47" t="n">
        <f aca="false">IF(H3094&gt;$J$5,$J$2+$J$1,(IF(H3094&gt;739.99,H3094^3*2498.244218-H3094^2*5471052.355142+H3094*3994605728.77515-972400879260.135,H3094^3*1396.138889-H3094^2*3002770.071427+H3094*2152080038.43115-513963640099.415)))-$J$1</f>
        <v>86588249.9748535</v>
      </c>
      <c r="J3094" s="47" t="n">
        <f aca="false">I3094*100/$J$2</f>
        <v>98.4601318361025</v>
      </c>
      <c r="L3094" s="41" t="n">
        <f aca="false">[4]Plan1!$C3089</f>
        <v>-1.48</v>
      </c>
      <c r="M3094" s="41" t="n">
        <f aca="false">$O$5 + L3094</f>
        <v>837.3</v>
      </c>
      <c r="N3094" s="47" t="n">
        <f aca="false">IF(M3094&gt;$O$5,$O$2+$O$1,(M3094^3*3270.5936-M3094^2*8015778.389801+M3094*6549018422.82398-1783686174686.87))-$O$1</f>
        <v>31899450.2558594</v>
      </c>
      <c r="O3094" s="41" t="n">
        <f aca="false">N3094*100/$O$2</f>
        <v>81.6116801020163</v>
      </c>
      <c r="R3094" s="47" t="n">
        <f aca="false">SUM(D3094,I3094,N3094)</f>
        <v>264715369.648926</v>
      </c>
      <c r="S3094" s="41" t="n">
        <f aca="false">R3094*100/$R$2</f>
        <v>95.9084615901973</v>
      </c>
      <c r="U3094" s="41" t="n">
        <f aca="false">[1]Plan1!$B3089</f>
        <v>16.8</v>
      </c>
    </row>
    <row r="3095" customFormat="false" ht="15" hidden="false" customHeight="false" outlineLevel="0" collapsed="false">
      <c r="A3095" s="46" t="n">
        <v>45093</v>
      </c>
      <c r="B3095" s="41" t="n">
        <f aca="false">[2]Plan1!$C3090</f>
        <v>-0.25</v>
      </c>
      <c r="C3095" s="41" t="n">
        <f aca="false">$E$5 + B3095</f>
        <v>780.75</v>
      </c>
      <c r="D3095" s="47" t="n">
        <f aca="false">IF(C3095&gt;$E$5,$E$2+$E$1,(IF(C3095&gt;764.99,C3095^3*3486.59308-C3095^2*7860012.00812+C3095*5908819377.96283-1481278321001.59,IF(C3095&gt;752.99,C3095^3*3588.471445-C3095^2*8028757.56264+C3095*5988077680.84934-1488767378546.26,C3095^3*899.851852-C3095^2*1969009.674601+C3095*1435480406.01138-348666163343.76))))-$E$1</f>
        <v>146113797.346436</v>
      </c>
      <c r="E3095" s="47" t="n">
        <f aca="false">D3095*100/$E$2</f>
        <v>98.076747035596</v>
      </c>
      <c r="G3095" s="41" t="n">
        <f aca="false">[3]Plan1!$C3090</f>
        <v>-0.19</v>
      </c>
      <c r="H3095" s="41" t="n">
        <f aca="false">$J$5 + G3095</f>
        <v>759.81</v>
      </c>
      <c r="I3095" s="47" t="n">
        <f aca="false">IF(H3095&gt;$J$5,$J$2+$J$1,(IF(H3095&gt;739.99,H3095^3*2498.244218-H3095^2*5471052.355142+H3095*3994605728.77515-972400879260.135,H3095^3*1396.138889-H3095^2*3002770.071427+H3095*2152080038.43115-513963640099.415)))-$J$1</f>
        <v>86513442.404541</v>
      </c>
      <c r="J3095" s="47" t="n">
        <f aca="false">I3095*100/$J$2</f>
        <v>98.375067601204</v>
      </c>
      <c r="L3095" s="41" t="n">
        <f aca="false">[4]Plan1!$C3090</f>
        <v>-1.5</v>
      </c>
      <c r="M3095" s="41" t="n">
        <f aca="false">$O$5 + L3095</f>
        <v>837.28</v>
      </c>
      <c r="N3095" s="47" t="n">
        <f aca="false">IF(M3095&gt;$O$5,$O$2+$O$1,(M3095^3*3270.5936-M3095^2*8015778.389801+M3095*6549018422.82398-1783686174686.87))-$O$1</f>
        <v>31808455.0019531</v>
      </c>
      <c r="O3095" s="41" t="n">
        <f aca="false">N3095*100/$O$2</f>
        <v>81.3788774833808</v>
      </c>
      <c r="R3095" s="47" t="n">
        <f aca="false">SUM(D3095,I3095,N3095)</f>
        <v>264435694.75293</v>
      </c>
      <c r="S3095" s="41" t="n">
        <f aca="false">R3095*100/$R$2</f>
        <v>95.8071331744881</v>
      </c>
      <c r="U3095" s="41" t="n">
        <f aca="false">[1]Plan1!$B3090</f>
        <v>18.76</v>
      </c>
    </row>
    <row r="3096" customFormat="false" ht="15" hidden="false" customHeight="false" outlineLevel="0" collapsed="false">
      <c r="A3096" s="46" t="n">
        <v>45094</v>
      </c>
      <c r="B3096" s="41" t="n">
        <f aca="false">[2]Plan1!$C3091</f>
        <v>-0.25</v>
      </c>
      <c r="C3096" s="41" t="n">
        <f aca="false">$E$5 + B3096</f>
        <v>780.75</v>
      </c>
      <c r="D3096" s="47" t="n">
        <f aca="false">IF(C3096&gt;$E$5,$E$2+$E$1,(IF(C3096&gt;764.99,C3096^3*3486.59308-C3096^2*7860012.00812+C3096*5908819377.96283-1481278321001.59,IF(C3096&gt;752.99,C3096^3*3588.471445-C3096^2*8028757.56264+C3096*5988077680.84934-1488767378546.26,C3096^3*899.851852-C3096^2*1969009.674601+C3096*1435480406.01138-348666163343.76))))-$E$1</f>
        <v>146113797.346436</v>
      </c>
      <c r="E3096" s="47" t="n">
        <f aca="false">D3096*100/$E$2</f>
        <v>98.076747035596</v>
      </c>
      <c r="G3096" s="41" t="n">
        <f aca="false">[3]Plan1!$C3091</f>
        <v>-0.19</v>
      </c>
      <c r="H3096" s="41" t="n">
        <f aca="false">$J$5 + G3096</f>
        <v>759.81</v>
      </c>
      <c r="I3096" s="47" t="n">
        <f aca="false">IF(H3096&gt;$J$5,$J$2+$J$1,(IF(H3096&gt;739.99,H3096^3*2498.244218-H3096^2*5471052.355142+H3096*3994605728.77515-972400879260.135,H3096^3*1396.138889-H3096^2*3002770.071427+H3096*2152080038.43115-513963640099.415)))-$J$1</f>
        <v>86513442.404541</v>
      </c>
      <c r="J3096" s="47" t="n">
        <f aca="false">I3096*100/$J$2</f>
        <v>98.375067601204</v>
      </c>
      <c r="L3096" s="41" t="n">
        <f aca="false">[4]Plan1!$C3091</f>
        <v>-1.52</v>
      </c>
      <c r="M3096" s="41" t="n">
        <f aca="false">$O$5 + L3096</f>
        <v>837.26</v>
      </c>
      <c r="N3096" s="47" t="n">
        <f aca="false">IF(M3096&gt;$O$5,$O$2+$O$1,(M3096^3*3270.5936-M3096^2*8015778.389801+M3096*6549018422.82398-1783686174686.87))-$O$1</f>
        <v>31717619.2910156</v>
      </c>
      <c r="O3096" s="41" t="n">
        <f aca="false">N3096*100/$O$2</f>
        <v>81.1464830401095</v>
      </c>
      <c r="R3096" s="47" t="n">
        <f aca="false">SUM(D3096,I3096,N3096)</f>
        <v>264344859.041992</v>
      </c>
      <c r="S3096" s="41" t="n">
        <f aca="false">R3096*100/$R$2</f>
        <v>95.7742226815877</v>
      </c>
      <c r="U3096" s="41" t="n">
        <f aca="false">[1]Plan1!$B3091</f>
        <v>17.53</v>
      </c>
    </row>
    <row r="3097" customFormat="false" ht="15" hidden="false" customHeight="false" outlineLevel="0" collapsed="false">
      <c r="A3097" s="46" t="n">
        <v>45095</v>
      </c>
      <c r="B3097" s="41" t="n">
        <f aca="false">[2]Plan1!$C3092</f>
        <v>-0.25</v>
      </c>
      <c r="C3097" s="41" t="n">
        <f aca="false">$E$5 + B3097</f>
        <v>780.75</v>
      </c>
      <c r="D3097" s="47" t="n">
        <f aca="false">IF(C3097&gt;$E$5,$E$2+$E$1,(IF(C3097&gt;764.99,C3097^3*3486.59308-C3097^2*7860012.00812+C3097*5908819377.96283-1481278321001.59,IF(C3097&gt;752.99,C3097^3*3588.471445-C3097^2*8028757.56264+C3097*5988077680.84934-1488767378546.26,C3097^3*899.851852-C3097^2*1969009.674601+C3097*1435480406.01138-348666163343.76))))-$E$1</f>
        <v>146113797.346436</v>
      </c>
      <c r="E3097" s="47" t="n">
        <f aca="false">D3097*100/$E$2</f>
        <v>98.076747035596</v>
      </c>
      <c r="G3097" s="41" t="n">
        <f aca="false">[3]Plan1!$C3092</f>
        <v>-0.19</v>
      </c>
      <c r="H3097" s="41" t="n">
        <f aca="false">$J$5 + G3097</f>
        <v>759.81</v>
      </c>
      <c r="I3097" s="47" t="n">
        <f aca="false">IF(H3097&gt;$J$5,$J$2+$J$1,(IF(H3097&gt;739.99,H3097^3*2498.244218-H3097^2*5471052.355142+H3097*3994605728.77515-972400879260.135,H3097^3*1396.138889-H3097^2*3002770.071427+H3097*2152080038.43115-513963640099.415)))-$J$1</f>
        <v>86513442.404541</v>
      </c>
      <c r="J3097" s="47" t="n">
        <f aca="false">I3097*100/$J$2</f>
        <v>98.375067601204</v>
      </c>
      <c r="L3097" s="41" t="n">
        <f aca="false">[4]Plan1!$C3092</f>
        <v>-1.54</v>
      </c>
      <c r="M3097" s="41" t="n">
        <f aca="false">$O$5 + L3097</f>
        <v>837.24</v>
      </c>
      <c r="N3097" s="47" t="n">
        <f aca="false">IF(M3097&gt;$O$5,$O$2+$O$1,(M3097^3*3270.5936-M3097^2*8015778.389801+M3097*6549018422.82398-1783686174686.87))-$O$1</f>
        <v>31626942.9667969</v>
      </c>
      <c r="O3097" s="41" t="n">
        <f aca="false">N3097*100/$O$2</f>
        <v>80.9144963724518</v>
      </c>
      <c r="R3097" s="47" t="n">
        <f aca="false">SUM(D3097,I3097,N3097)</f>
        <v>264254182.717773</v>
      </c>
      <c r="S3097" s="41" t="n">
        <f aca="false">R3097*100/$R$2</f>
        <v>95.7413699357497</v>
      </c>
      <c r="U3097" s="41" t="n">
        <f aca="false">[1]Plan1!$B3092</f>
        <v>22.31</v>
      </c>
    </row>
    <row r="3098" customFormat="false" ht="15" hidden="false" customHeight="false" outlineLevel="0" collapsed="false">
      <c r="A3098" s="46" t="n">
        <v>45096</v>
      </c>
      <c r="B3098" s="41" t="n">
        <f aca="false">[2]Plan1!$C3093</f>
        <v>-0.26</v>
      </c>
      <c r="C3098" s="41" t="n">
        <f aca="false">$E$5 + B3098</f>
        <v>780.74</v>
      </c>
      <c r="D3098" s="47" t="n">
        <f aca="false">IF(C3098&gt;$E$5,$E$2+$E$1,(IF(C3098&gt;764.99,C3098^3*3486.59308-C3098^2*7860012.00812+C3098*5908819377.96283-1481278321001.59,IF(C3098&gt;752.99,C3098^3*3588.471445-C3098^2*8028757.56264+C3098*5988077680.84934-1488767378546.26,C3098^3*899.851852-C3098^2*1969009.674601+C3098*1435480406.01138-348666163343.76))))-$E$1</f>
        <v>145999986.565186</v>
      </c>
      <c r="E3098" s="47" t="n">
        <f aca="false">D3098*100/$E$2</f>
        <v>98.0003532151266</v>
      </c>
      <c r="G3098" s="41" t="n">
        <f aca="false">[3]Plan1!$C3093</f>
        <v>-0.19</v>
      </c>
      <c r="H3098" s="41" t="n">
        <f aca="false">$J$5 + G3098</f>
        <v>759.81</v>
      </c>
      <c r="I3098" s="47" t="n">
        <f aca="false">IF(H3098&gt;$J$5,$J$2+$J$1,(IF(H3098&gt;739.99,H3098^3*2498.244218-H3098^2*5471052.355142+H3098*3994605728.77515-972400879260.135,H3098^3*1396.138889-H3098^2*3002770.071427+H3098*2152080038.43115-513963640099.415)))-$J$1</f>
        <v>86513442.404541</v>
      </c>
      <c r="J3098" s="47" t="n">
        <f aca="false">I3098*100/$J$2</f>
        <v>98.375067601204</v>
      </c>
      <c r="L3098" s="41" t="n">
        <f aca="false">[4]Plan1!$C3093</f>
        <v>-1.56</v>
      </c>
      <c r="M3098" s="41" t="n">
        <f aca="false">$O$5 + L3098</f>
        <v>837.22</v>
      </c>
      <c r="N3098" s="47" t="n">
        <f aca="false">IF(M3098&gt;$O$5,$O$2+$O$1,(M3098^3*3270.5936-M3098^2*8015778.389801+M3098*6549018422.82398-1783686174686.87))-$O$1</f>
        <v>31536425.8725586</v>
      </c>
      <c r="O3098" s="41" t="n">
        <f aca="false">N3098*100/$O$2</f>
        <v>80.682917079408</v>
      </c>
      <c r="R3098" s="47" t="n">
        <f aca="false">SUM(D3098,I3098,N3098)</f>
        <v>264049854.842285</v>
      </c>
      <c r="S3098" s="41" t="n">
        <f aca="false">R3098*100/$R$2</f>
        <v>95.6673403385108</v>
      </c>
      <c r="U3098" s="41" t="n">
        <f aca="false">[1]Plan1!$B3093</f>
        <v>19.76</v>
      </c>
    </row>
    <row r="3099" customFormat="false" ht="15" hidden="false" customHeight="false" outlineLevel="0" collapsed="false">
      <c r="A3099" s="46" t="n">
        <v>45097</v>
      </c>
      <c r="B3099" s="41" t="n">
        <f aca="false">[2]Plan1!$C3094</f>
        <v>-0.27</v>
      </c>
      <c r="C3099" s="41" t="n">
        <f aca="false">$E$5 + B3099</f>
        <v>780.73</v>
      </c>
      <c r="D3099" s="47" t="n">
        <f aca="false">IF(C3099&gt;$E$5,$E$2+$E$1,(IF(C3099&gt;764.99,C3099^3*3486.59308-C3099^2*7860012.00812+C3099*5908819377.96283-1481278321001.59,IF(C3099&gt;752.99,C3099^3*3588.471445-C3099^2*8028757.56264+C3099*5988077680.84934-1488767378546.26,C3099^3*899.851852-C3099^2*1969009.674601+C3099*1435480406.01138-348666163343.76))))-$E$1</f>
        <v>145886237.057373</v>
      </c>
      <c r="E3099" s="47" t="n">
        <f aca="false">D3099*100/$E$2</f>
        <v>97.924000523555</v>
      </c>
      <c r="G3099" s="41" t="n">
        <f aca="false">[3]Plan1!$C3094</f>
        <v>-0.2</v>
      </c>
      <c r="H3099" s="41" t="n">
        <f aca="false">$J$5 + G3099</f>
        <v>759.8</v>
      </c>
      <c r="I3099" s="47" t="n">
        <f aca="false">IF(H3099&gt;$J$5,$J$2+$J$1,(IF(H3099&gt;739.99,H3099^3*2498.244218-H3099^2*5471052.355142+H3099*3994605728.77515-972400879260.135,H3099^3*1396.138889-H3099^2*3002770.071427+H3099*2152080038.43115-513963640099.415)))-$J$1</f>
        <v>86438679.5383301</v>
      </c>
      <c r="J3099" s="47" t="n">
        <f aca="false">I3099*100/$J$2</f>
        <v>98.2900541996661</v>
      </c>
      <c r="L3099" s="41" t="n">
        <f aca="false">[4]Plan1!$C3094</f>
        <v>-1.58</v>
      </c>
      <c r="M3099" s="41" t="n">
        <f aca="false">$O$5 + L3099</f>
        <v>837.2</v>
      </c>
      <c r="N3099" s="47" t="n">
        <f aca="false">IF(M3099&gt;$O$5,$O$2+$O$1,(M3099^3*3270.5936-M3099^2*8015778.389801+M3099*6549018422.82398-1783686174686.87))-$O$1</f>
        <v>31446067.8505859</v>
      </c>
      <c r="O3099" s="41" t="n">
        <f aca="false">N3099*100/$O$2</f>
        <v>80.4517447574797</v>
      </c>
      <c r="R3099" s="47" t="n">
        <f aca="false">SUM(D3099,I3099,N3099)</f>
        <v>263770984.446289</v>
      </c>
      <c r="S3099" s="41" t="n">
        <f aca="false">R3099*100/$R$2</f>
        <v>95.5663033994826</v>
      </c>
      <c r="U3099" s="41" t="n">
        <f aca="false">[1]Plan1!$B3094</f>
        <v>20.27</v>
      </c>
    </row>
    <row r="3100" customFormat="false" ht="15" hidden="false" customHeight="false" outlineLevel="0" collapsed="false">
      <c r="A3100" s="46" t="n">
        <v>45098</v>
      </c>
      <c r="B3100" s="41" t="n">
        <f aca="false">[2]Plan1!$C3095</f>
        <v>-0.28</v>
      </c>
      <c r="C3100" s="41" t="n">
        <f aca="false">$E$5 + B3100</f>
        <v>780.72</v>
      </c>
      <c r="D3100" s="47" t="n">
        <f aca="false">IF(C3100&gt;$E$5,$E$2+$E$1,(IF(C3100&gt;764.99,C3100^3*3486.59308-C3100^2*7860012.00812+C3100*5908819377.96283-1481278321001.59,IF(C3100&gt;752.99,C3100^3*3588.471445-C3100^2*8028757.56264+C3100*5988077680.84934-1488767378546.26,C3100^3*899.851852-C3100^2*1969009.674601+C3100*1435480406.01138-348666163343.76))))-$E$1</f>
        <v>145772548.799561</v>
      </c>
      <c r="E3100" s="47" t="n">
        <f aca="false">D3100*100/$E$2</f>
        <v>97.8476889451491</v>
      </c>
      <c r="G3100" s="41" t="n">
        <f aca="false">[3]Plan1!$C3095</f>
        <v>-0.21</v>
      </c>
      <c r="H3100" s="41" t="n">
        <f aca="false">$J$5 + G3100</f>
        <v>759.79</v>
      </c>
      <c r="I3100" s="47" t="n">
        <f aca="false">IF(H3100&gt;$J$5,$J$2+$J$1,(IF(H3100&gt;739.99,H3100^3*2498.244218-H3100^2*5471052.355142+H3100*3994605728.77515-972400879260.135,H3100^3*1396.138889-H3100^2*3002770.071427+H3100*2152080038.43115-513963640099.415)))-$J$1</f>
        <v>86363961.361084</v>
      </c>
      <c r="J3100" s="47" t="n">
        <f aca="false">I3100*100/$J$2</f>
        <v>98.2050916142768</v>
      </c>
      <c r="L3100" s="41" t="n">
        <f aca="false">[4]Plan1!$C3095</f>
        <v>-1.6</v>
      </c>
      <c r="M3100" s="41" t="n">
        <f aca="false">$O$5 + L3100</f>
        <v>837.18</v>
      </c>
      <c r="N3100" s="47" t="n">
        <f aca="false">IF(M3100&gt;$O$5,$O$2+$O$1,(M3100^3*3270.5936-M3100^2*8015778.389801+M3100*6549018422.82398-1783686174686.87))-$O$1</f>
        <v>31355868.7421875</v>
      </c>
      <c r="O3100" s="41" t="n">
        <f aca="false">N3100*100/$O$2</f>
        <v>80.2209790006702</v>
      </c>
      <c r="R3100" s="47" t="n">
        <f aca="false">SUM(D3100,I3100,N3100)</f>
        <v>263492378.902832</v>
      </c>
      <c r="S3100" s="41" t="n">
        <f aca="false">R3100*100/$R$2</f>
        <v>95.4653624186136</v>
      </c>
      <c r="U3100" s="41" t="n">
        <f aca="false">[1]Plan1!$B3095</f>
        <v>17.53</v>
      </c>
    </row>
    <row r="3101" customFormat="false" ht="15" hidden="false" customHeight="false" outlineLevel="0" collapsed="false">
      <c r="A3101" s="46" t="n">
        <v>45099</v>
      </c>
      <c r="B3101" s="41" t="n">
        <f aca="false">[2]Plan1!$C3096</f>
        <v>-0.3</v>
      </c>
      <c r="C3101" s="41" t="n">
        <f aca="false">$E$5 + B3101</f>
        <v>780.7</v>
      </c>
      <c r="D3101" s="47" t="n">
        <f aca="false">IF(C3101&gt;$E$5,$E$2+$E$1,(IF(C3101&gt;764.99,C3101^3*3486.59308-C3101^2*7860012.00812+C3101*5908819377.96283-1481278321001.59,IF(C3101&gt;752.99,C3101^3*3588.471445-C3101^2*8028757.56264+C3101*5988077680.84934-1488767378546.26,C3101^3*899.851852-C3101^2*1969009.674601+C3101*1435480406.01138-348666163343.76))))-$E$1</f>
        <v>145545355.949463</v>
      </c>
      <c r="E3101" s="47" t="n">
        <f aca="false">D3101*100/$E$2</f>
        <v>97.6951890711331</v>
      </c>
      <c r="G3101" s="41" t="n">
        <f aca="false">[3]Plan1!$C3096</f>
        <v>-0.22</v>
      </c>
      <c r="H3101" s="41" t="n">
        <f aca="false">$J$5 + G3101</f>
        <v>759.78</v>
      </c>
      <c r="I3101" s="47" t="n">
        <f aca="false">IF(H3101&gt;$J$5,$J$2+$J$1,(IF(H3101&gt;739.99,H3101^3*2498.244218-H3101^2*5471052.355142+H3101*3994605728.77515-972400879260.135,H3101^3*1396.138889-H3101^2*3002770.071427+H3101*2152080038.43115-513963640099.415)))-$J$1</f>
        <v>86289287.8579102</v>
      </c>
      <c r="J3101" s="47" t="n">
        <f aca="false">I3101*100/$J$2</f>
        <v>98.1201798281015</v>
      </c>
      <c r="L3101" s="41" t="n">
        <f aca="false">[4]Plan1!$C3096</f>
        <v>-1.62</v>
      </c>
      <c r="M3101" s="41" t="n">
        <f aca="false">$O$5 + L3101</f>
        <v>837.16</v>
      </c>
      <c r="N3101" s="47" t="n">
        <f aca="false">IF(M3101&gt;$O$5,$O$2+$O$1,(M3101^3*3270.5936-M3101^2*8015778.389801+M3101*6549018422.82398-1783686174686.87))-$O$1</f>
        <v>31265828.3959961</v>
      </c>
      <c r="O3101" s="41" t="n">
        <f aca="false">N3101*100/$O$2</f>
        <v>79.9906194217211</v>
      </c>
      <c r="R3101" s="47" t="n">
        <f aca="false">SUM(D3101,I3101,N3101)</f>
        <v>263100472.203369</v>
      </c>
      <c r="S3101" s="41" t="n">
        <f aca="false">R3101*100/$R$2</f>
        <v>95.323371537305</v>
      </c>
      <c r="U3101" s="41" t="n">
        <f aca="false">[1]Plan1!$B3096</f>
        <v>19.51</v>
      </c>
    </row>
    <row r="3102" customFormat="false" ht="15" hidden="false" customHeight="false" outlineLevel="0" collapsed="false">
      <c r="A3102" s="46" t="n">
        <v>45100</v>
      </c>
      <c r="B3102" s="41" t="n">
        <f aca="false">[2]Plan1!$C3097</f>
        <v>-0.31</v>
      </c>
      <c r="C3102" s="41" t="n">
        <f aca="false">$E$5 + B3102</f>
        <v>780.69</v>
      </c>
      <c r="D3102" s="47" t="n">
        <f aca="false">IF(C3102&gt;$E$5,$E$2+$E$1,(IF(C3102&gt;764.99,C3102^3*3486.59308-C3102^2*7860012.00812+C3102*5908819377.96283-1481278321001.59,IF(C3102&gt;752.99,C3102^3*3588.471445-C3102^2*8028757.56264+C3102*5988077680.84934-1488767378546.26,C3102^3*899.851852-C3102^2*1969009.674601+C3102*1435480406.01138-348666163343.76))))-$E$1</f>
        <v>145431851.316162</v>
      </c>
      <c r="E3102" s="47" t="n">
        <f aca="false">D3102*100/$E$2</f>
        <v>97.619000747992</v>
      </c>
      <c r="G3102" s="41" t="n">
        <f aca="false">[3]Plan1!$C3097</f>
        <v>-0.22</v>
      </c>
      <c r="H3102" s="41" t="n">
        <f aca="false">$J$5 + G3102</f>
        <v>759.78</v>
      </c>
      <c r="I3102" s="47" t="n">
        <f aca="false">IF(H3102&gt;$J$5,$J$2+$J$1,(IF(H3102&gt;739.99,H3102^3*2498.244218-H3102^2*5471052.355142+H3102*3994605728.77515-972400879260.135,H3102^3*1396.138889-H3102^2*3002770.071427+H3102*2152080038.43115-513963640099.415)))-$J$1</f>
        <v>86289287.8579102</v>
      </c>
      <c r="J3102" s="47" t="n">
        <f aca="false">I3102*100/$J$2</f>
        <v>98.1201798281015</v>
      </c>
      <c r="L3102" s="41" t="n">
        <f aca="false">[4]Plan1!$C3097</f>
        <v>-1.64</v>
      </c>
      <c r="M3102" s="41" t="n">
        <f aca="false">$O$5 + L3102</f>
        <v>837.14</v>
      </c>
      <c r="N3102" s="47" t="n">
        <f aca="false">IF(M3102&gt;$O$5,$O$2+$O$1,(M3102^3*3270.5936-M3102^2*8015778.389801+M3102*6549018422.82398-1783686174686.87))-$O$1</f>
        <v>31175946.6499023</v>
      </c>
      <c r="O3102" s="41" t="n">
        <f aca="false">N3102*100/$O$2</f>
        <v>79.7606656058911</v>
      </c>
      <c r="R3102" s="47" t="n">
        <f aca="false">SUM(D3102,I3102,N3102)</f>
        <v>262897085.823975</v>
      </c>
      <c r="S3102" s="41" t="n">
        <f aca="false">R3102*100/$R$2</f>
        <v>95.2496830515099</v>
      </c>
      <c r="U3102" s="41" t="n">
        <f aca="false">[1]Plan1!$B3097</f>
        <v>15.83</v>
      </c>
    </row>
    <row r="3103" customFormat="false" ht="15" hidden="false" customHeight="false" outlineLevel="0" collapsed="false">
      <c r="A3103" s="46" t="n">
        <v>45101</v>
      </c>
      <c r="B3103" s="41" t="n">
        <f aca="false">[2]Plan1!$C3098</f>
        <v>-0.32</v>
      </c>
      <c r="C3103" s="41" t="n">
        <f aca="false">$E$5 + B3103</f>
        <v>780.68</v>
      </c>
      <c r="D3103" s="47" t="n">
        <f aca="false">IF(C3103&gt;$E$5,$E$2+$E$1,(IF(C3103&gt;764.99,C3103^3*3486.59308-C3103^2*7860012.00812+C3103*5908819377.96283-1481278321001.59,IF(C3103&gt;752.99,C3103^3*3588.471445-C3103^2*8028757.56264+C3103*5988077680.84934-1488767378546.26,C3103^3*899.851852-C3103^2*1969009.674601+C3103*1435480406.01138-348666163343.76))))-$E$1</f>
        <v>145318407.851318</v>
      </c>
      <c r="E3103" s="47" t="n">
        <f aca="false">D3103*100/$E$2</f>
        <v>97.542853483282</v>
      </c>
      <c r="G3103" s="41" t="n">
        <f aca="false">[3]Plan1!$C3098</f>
        <v>-0.24</v>
      </c>
      <c r="H3103" s="41" t="n">
        <f aca="false">$J$5 + G3103</f>
        <v>759.76</v>
      </c>
      <c r="I3103" s="47" t="n">
        <f aca="false">IF(H3103&gt;$J$5,$J$2+$J$1,(IF(H3103&gt;739.99,H3103^3*2498.244218-H3103^2*5471052.355142+H3103*3994605728.77515-972400879260.135,H3103^3*1396.138889-H3103^2*3002770.071427+H3103*2152080038.43115-513963640099.415)))-$J$1</f>
        <v>86140074.8146973</v>
      </c>
      <c r="J3103" s="47" t="n">
        <f aca="false">I3103*100/$J$2</f>
        <v>97.9505085862104</v>
      </c>
      <c r="L3103" s="41" t="n">
        <f aca="false">[4]Plan1!$C3098</f>
        <v>-1.66</v>
      </c>
      <c r="M3103" s="41" t="n">
        <f aca="false">$O$5 + L3103</f>
        <v>837.12</v>
      </c>
      <c r="N3103" s="47" t="n">
        <f aca="false">IF(M3103&gt;$O$5,$O$2+$O$1,(M3103^3*3270.5936-M3103^2*8015778.389801+M3103*6549018422.82398-1783686174686.87))-$O$1</f>
        <v>31086223.3486328</v>
      </c>
      <c r="O3103" s="41" t="n">
        <f aca="false">N3103*100/$O$2</f>
        <v>79.5311171559281</v>
      </c>
      <c r="R3103" s="47" t="n">
        <f aca="false">SUM(D3103,I3103,N3103)</f>
        <v>262544706.014648</v>
      </c>
      <c r="S3103" s="41" t="n">
        <f aca="false">R3103*100/$R$2</f>
        <v>95.122013073553</v>
      </c>
      <c r="U3103" s="41" t="n">
        <f aca="false">[1]Plan1!$B3098</f>
        <v>19.51</v>
      </c>
    </row>
    <row r="3104" customFormat="false" ht="15" hidden="false" customHeight="false" outlineLevel="0" collapsed="false">
      <c r="A3104" s="46" t="n">
        <v>45102</v>
      </c>
      <c r="B3104" s="41" t="n">
        <f aca="false">[2]Plan1!$C3099</f>
        <v>-0.32</v>
      </c>
      <c r="C3104" s="41" t="n">
        <f aca="false">$E$5 + B3104</f>
        <v>780.68</v>
      </c>
      <c r="D3104" s="47" t="n">
        <f aca="false">IF(C3104&gt;$E$5,$E$2+$E$1,(IF(C3104&gt;764.99,C3104^3*3486.59308-C3104^2*7860012.00812+C3104*5908819377.96283-1481278321001.59,IF(C3104&gt;752.99,C3104^3*3588.471445-C3104^2*8028757.56264+C3104*5988077680.84934-1488767378546.26,C3104^3*899.851852-C3104^2*1969009.674601+C3104*1435480406.01138-348666163343.76))))-$E$1</f>
        <v>145318407.851318</v>
      </c>
      <c r="E3104" s="47" t="n">
        <f aca="false">D3104*100/$E$2</f>
        <v>97.542853483282</v>
      </c>
      <c r="G3104" s="41" t="n">
        <f aca="false">[3]Plan1!$C3099</f>
        <v>-0.24</v>
      </c>
      <c r="H3104" s="41" t="n">
        <f aca="false">$J$5 + G3104</f>
        <v>759.76</v>
      </c>
      <c r="I3104" s="47" t="n">
        <f aca="false">IF(H3104&gt;$J$5,$J$2+$J$1,(IF(H3104&gt;739.99,H3104^3*2498.244218-H3104^2*5471052.355142+H3104*3994605728.77515-972400879260.135,H3104^3*1396.138889-H3104^2*3002770.071427+H3104*2152080038.43115-513963640099.415)))-$J$1</f>
        <v>86140074.8146973</v>
      </c>
      <c r="J3104" s="47" t="n">
        <f aca="false">I3104*100/$J$2</f>
        <v>97.9505085862104</v>
      </c>
      <c r="L3104" s="41" t="n">
        <f aca="false">[4]Plan1!$C3099</f>
        <v>-1.68</v>
      </c>
      <c r="M3104" s="41" t="n">
        <f aca="false">$O$5 + L3104</f>
        <v>837.1</v>
      </c>
      <c r="N3104" s="47" t="n">
        <f aca="false">IF(M3104&gt;$O$5,$O$2+$O$1,(M3104^3*3270.5936-M3104^2*8015778.389801+M3104*6549018422.82398-1783686174686.87))-$O$1</f>
        <v>30996658.3349609</v>
      </c>
      <c r="O3104" s="41" t="n">
        <f aca="false">N3104*100/$O$2</f>
        <v>79.3019736695829</v>
      </c>
      <c r="R3104" s="47" t="n">
        <f aca="false">SUM(D3104,I3104,N3104)</f>
        <v>262455141.000977</v>
      </c>
      <c r="S3104" s="41" t="n">
        <f aca="false">R3104*100/$R$2</f>
        <v>95.0895629642716</v>
      </c>
      <c r="U3104" s="41" t="n">
        <f aca="false">[1]Plan1!$B3099</f>
        <v>16.31</v>
      </c>
    </row>
    <row r="3105" customFormat="false" ht="15" hidden="false" customHeight="false" outlineLevel="0" collapsed="false">
      <c r="A3105" s="46" t="n">
        <v>45103</v>
      </c>
      <c r="B3105" s="41" t="n">
        <f aca="false">[2]Plan1!$C3100</f>
        <v>-0.34</v>
      </c>
      <c r="C3105" s="41" t="n">
        <f aca="false">$E$5 + B3105</f>
        <v>780.66</v>
      </c>
      <c r="D3105" s="47" t="n">
        <f aca="false">IF(C3105&gt;$E$5,$E$2+$E$1,(IF(C3105&gt;764.99,C3105^3*3486.59308-C3105^2*7860012.00812+C3105*5908819377.96283-1481278321001.59,IF(C3105&gt;752.99,C3105^3*3588.471445-C3105^2*8028757.56264+C3105*5988077680.84934-1488767378546.26,C3105^3*899.851852-C3105^2*1969009.674601+C3105*1435480406.01138-348666163343.76))))-$E$1</f>
        <v>145091704.33374</v>
      </c>
      <c r="E3105" s="47" t="n">
        <f aca="false">D3105*100/$E$2</f>
        <v>97.3906820665548</v>
      </c>
      <c r="G3105" s="41" t="n">
        <f aca="false">[3]Plan1!$C3100</f>
        <v>-0.25</v>
      </c>
      <c r="H3105" s="41" t="n">
        <f aca="false">$J$5 + G3105</f>
        <v>759.75</v>
      </c>
      <c r="I3105" s="47" t="n">
        <f aca="false">IF(H3105&gt;$J$5,$J$2+$J$1,(IF(H3105&gt;739.99,H3105^3*2498.244218-H3105^2*5471052.355142+H3105*3994605728.77515-972400879260.135,H3105^3*1396.138889-H3105^2*3002770.071427+H3105*2152080038.43115-513963640099.415)))-$J$1</f>
        <v>86065535.2438965</v>
      </c>
      <c r="J3105" s="47" t="n">
        <f aca="false">I3105*100/$J$2</f>
        <v>97.8657490955153</v>
      </c>
      <c r="L3105" s="41" t="n">
        <f aca="false">[4]Plan1!$C3100</f>
        <v>-1.7</v>
      </c>
      <c r="M3105" s="41" t="n">
        <f aca="false">$O$5 + L3105</f>
        <v>837.08</v>
      </c>
      <c r="N3105" s="47" t="n">
        <f aca="false">IF(M3105&gt;$O$5,$O$2+$O$1,(M3105^3*3270.5936-M3105^2*8015778.389801+M3105*6549018422.82398-1783686174686.87))-$O$1</f>
        <v>30907251.4516602</v>
      </c>
      <c r="O3105" s="41" t="n">
        <f aca="false">N3105*100/$O$2</f>
        <v>79.0732347446065</v>
      </c>
      <c r="R3105" s="47" t="n">
        <f aca="false">SUM(D3105,I3105,N3105)</f>
        <v>262064491.029297</v>
      </c>
      <c r="S3105" s="41" t="n">
        <f aca="false">R3105*100/$R$2</f>
        <v>94.9480274053287</v>
      </c>
      <c r="U3105" s="41" t="n">
        <f aca="false">[1]Plan1!$B3100</f>
        <v>18.02</v>
      </c>
    </row>
    <row r="3106" customFormat="false" ht="15" hidden="false" customHeight="false" outlineLevel="0" collapsed="false">
      <c r="A3106" s="46" t="n">
        <v>45104</v>
      </c>
      <c r="B3106" s="41" t="n">
        <f aca="false">[2]Plan1!$C3101</f>
        <v>-0.34</v>
      </c>
      <c r="C3106" s="41" t="n">
        <f aca="false">$E$5 + B3106</f>
        <v>780.66</v>
      </c>
      <c r="D3106" s="47" t="n">
        <f aca="false">IF(C3106&gt;$E$5,$E$2+$E$1,(IF(C3106&gt;764.99,C3106^3*3486.59308-C3106^2*7860012.00812+C3106*5908819377.96283-1481278321001.59,IF(C3106&gt;752.99,C3106^3*3588.471445-C3106^2*8028757.56264+C3106*5988077680.84934-1488767378546.26,C3106^3*899.851852-C3106^2*1969009.674601+C3106*1435480406.01138-348666163343.76))))-$E$1</f>
        <v>145091704.33374</v>
      </c>
      <c r="E3106" s="47" t="n">
        <f aca="false">D3106*100/$E$2</f>
        <v>97.3906820665548</v>
      </c>
      <c r="G3106" s="41" t="n">
        <f aca="false">[3]Plan1!$C3101</f>
        <v>-0.26</v>
      </c>
      <c r="H3106" s="41" t="n">
        <f aca="false">$J$5 + G3106</f>
        <v>759.74</v>
      </c>
      <c r="I3106" s="47" t="n">
        <f aca="false">IF(H3106&gt;$J$5,$J$2+$J$1,(IF(H3106&gt;739.99,H3106^3*2498.244218-H3106^2*5471052.355142+H3106*3994605728.77515-972400879260.135,H3106^3*1396.138889-H3106^2*3002770.071427+H3106*2152080038.43115-513963640099.415)))-$J$1</f>
        <v>85991040.2878418</v>
      </c>
      <c r="J3106" s="47" t="n">
        <f aca="false">I3106*100/$J$2</f>
        <v>97.781040336574</v>
      </c>
      <c r="L3106" s="41" t="n">
        <f aca="false">[4]Plan1!$C3101</f>
        <v>-1.72</v>
      </c>
      <c r="M3106" s="41" t="n">
        <f aca="false">$O$5 + L3106</f>
        <v>837.06</v>
      </c>
      <c r="N3106" s="47" t="n">
        <f aca="false">IF(M3106&gt;$O$5,$O$2+$O$1,(M3106^3*3270.5936-M3106^2*8015778.389801+M3106*6549018422.82398-1783686174686.87))-$O$1</f>
        <v>30818002.5429688</v>
      </c>
      <c r="O3106" s="41" t="n">
        <f aca="false">N3106*100/$O$2</f>
        <v>78.8448999824976</v>
      </c>
      <c r="R3106" s="47" t="n">
        <f aca="false">SUM(D3106,I3106,N3106)</f>
        <v>261900747.164551</v>
      </c>
      <c r="S3106" s="41" t="n">
        <f aca="false">R3106*100/$R$2</f>
        <v>94.8887017145558</v>
      </c>
      <c r="U3106" s="41" t="n">
        <f aca="false">[1]Plan1!$B3101</f>
        <v>16.8</v>
      </c>
    </row>
    <row r="3107" customFormat="false" ht="15" hidden="false" customHeight="false" outlineLevel="0" collapsed="false">
      <c r="A3107" s="46" t="n">
        <v>45105</v>
      </c>
      <c r="B3107" s="41" t="n">
        <f aca="false">[2]Plan1!$C3102</f>
        <v>-0.36</v>
      </c>
      <c r="C3107" s="41" t="n">
        <f aca="false">$E$5 + B3107</f>
        <v>780.64</v>
      </c>
      <c r="D3107" s="47" t="n">
        <f aca="false">IF(C3107&gt;$E$5,$E$2+$E$1,(IF(C3107&gt;764.99,C3107^3*3486.59308-C3107^2*7860012.00812+C3107*5908819377.96283-1481278321001.59,IF(C3107&gt;752.99,C3107^3*3588.471445-C3107^2*8028757.56264+C3107*5988077680.84934-1488767378546.26,C3107^3*899.851852-C3107^2*1969009.674601+C3107*1435480406.01138-348666163343.76))))-$E$1</f>
        <v>144865245.232178</v>
      </c>
      <c r="E3107" s="47" t="n">
        <f aca="false">D3107*100/$E$2</f>
        <v>97.2386747104994</v>
      </c>
      <c r="G3107" s="41" t="n">
        <f aca="false">[3]Plan1!$C3102</f>
        <v>-0.27</v>
      </c>
      <c r="H3107" s="41" t="n">
        <f aca="false">$J$5 + G3107</f>
        <v>759.73</v>
      </c>
      <c r="I3107" s="47" t="n">
        <f aca="false">IF(H3107&gt;$J$5,$J$2+$J$1,(IF(H3107&gt;739.99,H3107^3*2498.244218-H3107^2*5471052.355142+H3107*3994605728.77515-972400879260.135,H3107^3*1396.138889-H3107^2*3002770.071427+H3107*2152080038.43115-513963640099.415)))-$J$1</f>
        <v>85916589.9304199</v>
      </c>
      <c r="J3107" s="47" t="n">
        <f aca="false">I3107*100/$J$2</f>
        <v>97.696382291064</v>
      </c>
      <c r="L3107" s="41" t="n">
        <f aca="false">[4]Plan1!$C3102</f>
        <v>-1.74</v>
      </c>
      <c r="M3107" s="41" t="n">
        <f aca="false">$O$5 + L3107</f>
        <v>837.04</v>
      </c>
      <c r="N3107" s="47" t="n">
        <f aca="false">IF(M3107&gt;$O$5,$O$2+$O$1,(M3107^3*3270.5936-M3107^2*8015778.389801+M3107*6549018422.82398-1783686174686.87))-$O$1</f>
        <v>30728911.4492188</v>
      </c>
      <c r="O3107" s="41" t="n">
        <f aca="false">N3107*100/$O$2</f>
        <v>78.616968974761</v>
      </c>
      <c r="R3107" s="47" t="n">
        <f aca="false">SUM(D3107,I3107,N3107)</f>
        <v>261510746.611816</v>
      </c>
      <c r="S3107" s="41" t="n">
        <f aca="false">R3107*100/$R$2</f>
        <v>94.7474014452073</v>
      </c>
      <c r="U3107" s="41" t="n">
        <f aca="false">[1]Plan1!$B3102</f>
        <v>18.51</v>
      </c>
    </row>
    <row r="3108" customFormat="false" ht="15" hidden="false" customHeight="false" outlineLevel="0" collapsed="false">
      <c r="A3108" s="46" t="n">
        <v>45106</v>
      </c>
      <c r="B3108" s="41" t="n">
        <f aca="false">[2]Plan1!$C3103</f>
        <v>-0.37</v>
      </c>
      <c r="C3108" s="41" t="n">
        <f aca="false">$E$5 + B3108</f>
        <v>780.63</v>
      </c>
      <c r="D3108" s="47" t="n">
        <f aca="false">IF(C3108&gt;$E$5,$E$2+$E$1,(IF(C3108&gt;764.99,C3108^3*3486.59308-C3108^2*7860012.00812+C3108*5908819377.96283-1481278321001.59,IF(C3108&gt;752.99,C3108^3*3588.471445-C3108^2*8028757.56264+C3108*5988077680.84934-1488767378546.26,C3108^3*899.851852-C3108^2*1969009.674601+C3108*1435480406.01138-348666163343.76))))-$E$1</f>
        <v>144752107.286377</v>
      </c>
      <c r="E3108" s="47" t="n">
        <f aca="false">D3108*100/$E$2</f>
        <v>97.1627325209735</v>
      </c>
      <c r="G3108" s="41" t="n">
        <f aca="false">[3]Plan1!$C3103</f>
        <v>-0.28</v>
      </c>
      <c r="H3108" s="41" t="n">
        <f aca="false">$J$5 + G3108</f>
        <v>759.72</v>
      </c>
      <c r="I3108" s="47" t="n">
        <f aca="false">IF(H3108&gt;$J$5,$J$2+$J$1,(IF(H3108&gt;739.99,H3108^3*2498.244218-H3108^2*5471052.355142+H3108*3994605728.77515-972400879260.135,H3108^3*1396.138889-H3108^2*3002770.071427+H3108*2152080038.43115-513963640099.415)))-$J$1</f>
        <v>85842184.1574707</v>
      </c>
      <c r="J3108" s="47" t="n">
        <f aca="false">I3108*100/$J$2</f>
        <v>97.6117749428837</v>
      </c>
      <c r="L3108" s="41" t="n">
        <f aca="false">[4]Plan1!$C3103</f>
        <v>-1.76</v>
      </c>
      <c r="M3108" s="41" t="n">
        <f aca="false">$O$5 + L3108</f>
        <v>837.02</v>
      </c>
      <c r="N3108" s="47" t="n">
        <f aca="false">IF(M3108&gt;$O$5,$O$2+$O$1,(M3108^3*3270.5936-M3108^2*8015778.389801+M3108*6549018422.82398-1783686174686.87))-$O$1</f>
        <v>30639978.015625</v>
      </c>
      <c r="O3108" s="41" t="n">
        <f aca="false">N3108*100/$O$2</f>
        <v>78.3894413253936</v>
      </c>
      <c r="R3108" s="47" t="n">
        <f aca="false">SUM(D3108,I3108,N3108)</f>
        <v>261234269.459473</v>
      </c>
      <c r="S3108" s="41" t="n">
        <f aca="false">R3108*100/$R$2</f>
        <v>94.6472315971879</v>
      </c>
      <c r="U3108" s="41" t="n">
        <f aca="false">[1]Plan1!$B3103</f>
        <v>18.51</v>
      </c>
    </row>
    <row r="3109" customFormat="false" ht="15" hidden="false" customHeight="false" outlineLevel="0" collapsed="false">
      <c r="A3109" s="46" t="n">
        <v>45107</v>
      </c>
      <c r="B3109" s="41" t="n">
        <f aca="false">[2]Plan1!$C3104</f>
        <v>-0.39</v>
      </c>
      <c r="C3109" s="41" t="n">
        <f aca="false">$E$5 + B3109</f>
        <v>780.61</v>
      </c>
      <c r="D3109" s="47" t="n">
        <f aca="false">IF(C3109&gt;$E$5,$E$2+$E$1,(IF(C3109&gt;764.99,C3109^3*3486.59308-C3109^2*7860012.00812+C3109*5908819377.96283-1481278321001.59,IF(C3109&gt;752.99,C3109^3*3588.471445-C3109^2*8028757.56264+C3109*5988077680.84934-1488767378546.26,C3109^3*899.851852-C3109^2*1969009.674601+C3109*1435480406.01138-348666163343.76))))-$E$1</f>
        <v>144526014.493896</v>
      </c>
      <c r="E3109" s="47" t="n">
        <f aca="false">D3109*100/$E$2</f>
        <v>97.0109710445258</v>
      </c>
      <c r="G3109" s="41" t="n">
        <f aca="false">[3]Plan1!$C3104</f>
        <v>-0.29</v>
      </c>
      <c r="H3109" s="41" t="n">
        <f aca="false">$J$5 + G3109</f>
        <v>759.71</v>
      </c>
      <c r="I3109" s="47" t="n">
        <f aca="false">IF(H3109&gt;$J$5,$J$2+$J$1,(IF(H3109&gt;739.99,H3109^3*2498.244218-H3109^2*5471052.355142+H3109*3994605728.77515-972400879260.135,H3109^3*1396.138889-H3109^2*3002770.071427+H3109*2152080038.43115-513963640099.415)))-$J$1</f>
        <v>85767822.953125</v>
      </c>
      <c r="J3109" s="47" t="n">
        <f aca="false">I3109*100/$J$2</f>
        <v>97.5272182739881</v>
      </c>
      <c r="L3109" s="41" t="n">
        <f aca="false">[4]Plan1!$C3104</f>
        <v>-1.78</v>
      </c>
      <c r="M3109" s="41" t="n">
        <f aca="false">$O$5 + L3109</f>
        <v>837</v>
      </c>
      <c r="N3109" s="47" t="n">
        <f aca="false">IF(M3109&gt;$O$5,$O$2+$O$1,(M3109^3*3270.5936-M3109^2*8015778.389801+M3109*6549018422.82398-1783686174686.87))-$O$1</f>
        <v>30551202.0859375</v>
      </c>
      <c r="O3109" s="41" t="n">
        <f aca="false">N3109*100/$O$2</f>
        <v>78.1623166346449</v>
      </c>
      <c r="R3109" s="47" t="n">
        <f aca="false">SUM(D3109,I3109,N3109)</f>
        <v>260845039.532959</v>
      </c>
      <c r="S3109" s="41" t="n">
        <f aca="false">R3109*100/$R$2</f>
        <v>94.5062105317835</v>
      </c>
      <c r="U3109" s="41" t="n">
        <f aca="false">[1]Plan1!$B3104</f>
        <v>18.76</v>
      </c>
    </row>
    <row r="3110" customFormat="false" ht="15" hidden="false" customHeight="false" outlineLevel="0" collapsed="false">
      <c r="A3110" s="46" t="n">
        <v>45108</v>
      </c>
      <c r="B3110" s="41" t="n">
        <f aca="false">[2]Plan1!$C3105</f>
        <v>-0.41</v>
      </c>
      <c r="C3110" s="41" t="n">
        <f aca="false">$E$5 + B3110</f>
        <v>780.59</v>
      </c>
      <c r="D3110" s="47" t="n">
        <f aca="false">IF(C3110&gt;$E$5,$E$2+$E$1,(IF(C3110&gt;764.99,C3110^3*3486.59308-C3110^2*7860012.00812+C3110*5908819377.96283-1481278321001.59,IF(C3110&gt;752.99,C3110^3*3588.471445-C3110^2*8028757.56264+C3110*5988077680.84934-1488767378546.26,C3110^3*899.851852-C3110^2*1969009.674601+C3110*1435480406.01138-348666163343.76))))-$E$1</f>
        <v>144300165.698975</v>
      </c>
      <c r="E3110" s="47" t="n">
        <f aca="false">D3110*100/$E$2</f>
        <v>96.8593733478666</v>
      </c>
      <c r="G3110" s="41" t="n">
        <f aca="false">[3]Plan1!$C3105</f>
        <v>-0.31</v>
      </c>
      <c r="H3110" s="41" t="n">
        <f aca="false">$J$5 + G3110</f>
        <v>759.69</v>
      </c>
      <c r="I3110" s="47" t="n">
        <f aca="false">IF(H3110&gt;$J$5,$J$2+$J$1,(IF(H3110&gt;739.99,H3110^3*2498.244218-H3110^2*5471052.355142+H3110*3994605728.77515-972400879260.135,H3110^3*1396.138889-H3110^2*3002770.071427+H3110*2152080038.43115-513963640099.415)))-$J$1</f>
        <v>85619234.1931152</v>
      </c>
      <c r="J3110" s="47" t="n">
        <f aca="false">I3110*100/$J$2</f>
        <v>97.3582569090896</v>
      </c>
      <c r="L3110" s="41" t="n">
        <f aca="false">[4]Plan1!$C3105</f>
        <v>-1.8</v>
      </c>
      <c r="M3110" s="41" t="n">
        <f aca="false">$O$5 + L3110</f>
        <v>836.98</v>
      </c>
      <c r="N3110" s="47" t="n">
        <f aca="false">IF(M3110&gt;$O$5,$O$2+$O$1,(M3110^3*3270.5936-M3110^2*8015778.389801+M3110*6549018422.82398-1783686174686.87))-$O$1</f>
        <v>30462583.5</v>
      </c>
      <c r="O3110" s="41" t="n">
        <f aca="false">N3110*100/$O$2</f>
        <v>77.9355944927705</v>
      </c>
      <c r="R3110" s="47" t="n">
        <f aca="false">SUM(D3110,I3110,N3110)</f>
        <v>260381983.39209</v>
      </c>
      <c r="S3110" s="41" t="n">
        <f aca="false">R3110*100/$R$2</f>
        <v>94.338441647946</v>
      </c>
      <c r="U3110" s="41" t="n">
        <f aca="false">[1]Plan1!$B3105</f>
        <v>17.77</v>
      </c>
    </row>
    <row r="3111" customFormat="false" ht="15" hidden="false" customHeight="false" outlineLevel="0" collapsed="false">
      <c r="A3111" s="46" t="n">
        <v>45109</v>
      </c>
      <c r="B3111" s="41" t="n">
        <f aca="false">[2]Plan1!$C3106</f>
        <v>-0.43</v>
      </c>
      <c r="C3111" s="41" t="n">
        <f aca="false">$E$5 + B3111</f>
        <v>780.57</v>
      </c>
      <c r="D3111" s="47" t="n">
        <f aca="false">IF(C3111&gt;$E$5,$E$2+$E$1,(IF(C3111&gt;764.99,C3111^3*3486.59308-C3111^2*7860012.00812+C3111*5908819377.96283-1481278321001.59,IF(C3111&gt;752.99,C3111^3*3588.471445-C3111^2*8028757.56264+C3111*5988077680.84934-1488767378546.26,C3111^3*899.851852-C3111^2*1969009.674601+C3111*1435480406.01138-348666163343.76))))-$E$1</f>
        <v>144074560.734131</v>
      </c>
      <c r="E3111" s="47" t="n">
        <f aca="false">D3111*100/$E$2</f>
        <v>96.7079393185771</v>
      </c>
      <c r="G3111" s="41" t="n">
        <f aca="false">[3]Plan1!$C3106</f>
        <v>-0.33</v>
      </c>
      <c r="H3111" s="41" t="n">
        <f aca="false">$J$5 + G3111</f>
        <v>759.67</v>
      </c>
      <c r="I3111" s="47" t="n">
        <f aca="false">IF(H3111&gt;$J$5,$J$2+$J$1,(IF(H3111&gt;739.99,H3111^3*2498.244218-H3111^2*5471052.355142+H3111*3994605728.77515-972400879260.135,H3111^3*1396.138889-H3111^2*3002770.071427+H3111*2152080038.43115-513963640099.415)))-$J$1</f>
        <v>85470823.5300293</v>
      </c>
      <c r="J3111" s="47" t="n">
        <f aca="false">I3111*100/$J$2</f>
        <v>97.1894980595047</v>
      </c>
      <c r="L3111" s="41" t="n">
        <f aca="false">[4]Plan1!$C3106</f>
        <v>-1.83</v>
      </c>
      <c r="M3111" s="41" t="n">
        <f aca="false">$O$5 + L3111</f>
        <v>836.95</v>
      </c>
      <c r="N3111" s="47" t="n">
        <f aca="false">IF(M3111&gt;$O$5,$O$2+$O$1,(M3111^3*3270.5936-M3111^2*8015778.389801+M3111*6549018422.82398-1783686174686.87))-$O$1</f>
        <v>30329950.3037109</v>
      </c>
      <c r="O3111" s="41" t="n">
        <f aca="false">N3111*100/$O$2</f>
        <v>77.5962651971359</v>
      </c>
      <c r="R3111" s="47" t="n">
        <f aca="false">SUM(D3111,I3111,N3111)</f>
        <v>259875334.567871</v>
      </c>
      <c r="S3111" s="41" t="n">
        <f aca="false">R3111*100/$R$2</f>
        <v>94.15487879188</v>
      </c>
      <c r="U3111" s="41" t="n">
        <f aca="false">[1]Plan1!$B3106</f>
        <v>18.27</v>
      </c>
    </row>
    <row r="3112" customFormat="false" ht="15" hidden="false" customHeight="false" outlineLevel="0" collapsed="false">
      <c r="A3112" s="46" t="n">
        <v>45110</v>
      </c>
      <c r="B3112" s="41" t="n">
        <f aca="false">[2]Plan1!$C3107</f>
        <v>-0.44</v>
      </c>
      <c r="C3112" s="41" t="n">
        <f aca="false">$E$5 + B3112</f>
        <v>780.56</v>
      </c>
      <c r="D3112" s="47" t="n">
        <f aca="false">IF(C3112&gt;$E$5,$E$2+$E$1,(IF(C3112&gt;764.99,C3112^3*3486.59308-C3112^2*7860012.00812+C3112*5908819377.96283-1481278321001.59,IF(C3112&gt;752.99,C3112^3*3588.471445-C3112^2*8028757.56264+C3112*5988077680.84934-1488767378546.26,C3112^3*899.851852-C3112^2*1969009.674601+C3112*1435480406.01138-348666163343.76))))-$E$1</f>
        <v>143961849.63501</v>
      </c>
      <c r="E3112" s="47" t="n">
        <f aca="false">D3112*100/$E$2</f>
        <v>96.632283643635</v>
      </c>
      <c r="G3112" s="41" t="n">
        <f aca="false">[3]Plan1!$C3107</f>
        <v>-0.33</v>
      </c>
      <c r="H3112" s="41" t="n">
        <f aca="false">$J$5 + G3112</f>
        <v>759.67</v>
      </c>
      <c r="I3112" s="47" t="n">
        <f aca="false">IF(H3112&gt;$J$5,$J$2+$J$1,(IF(H3112&gt;739.99,H3112^3*2498.244218-H3112^2*5471052.355142+H3112*3994605728.77515-972400879260.135,H3112^3*1396.138889-H3112^2*3002770.071427+H3112*2152080038.43115-513963640099.415)))-$J$1</f>
        <v>85470823.5300293</v>
      </c>
      <c r="J3112" s="47" t="n">
        <f aca="false">I3112*100/$J$2</f>
        <v>97.1894980595047</v>
      </c>
      <c r="L3112" s="41" t="n">
        <f aca="false">[4]Plan1!$C3107</f>
        <v>-1.84</v>
      </c>
      <c r="M3112" s="41" t="n">
        <f aca="false">$O$5 + L3112</f>
        <v>836.94</v>
      </c>
      <c r="N3112" s="47" t="n">
        <f aca="false">IF(M3112&gt;$O$5,$O$2+$O$1,(M3112^3*3270.5936-M3112^2*8015778.389801+M3112*6549018422.82398-1783686174686.87))-$O$1</f>
        <v>30285817.7412109</v>
      </c>
      <c r="O3112" s="41" t="n">
        <f aca="false">N3112*100/$O$2</f>
        <v>77.4833562741312</v>
      </c>
      <c r="R3112" s="47" t="n">
        <f aca="false">SUM(D3112,I3112,N3112)</f>
        <v>259718490.90625</v>
      </c>
      <c r="S3112" s="41" t="n">
        <f aca="false">R3112*100/$R$2</f>
        <v>94.0980530990002</v>
      </c>
      <c r="U3112" s="41" t="n">
        <f aca="false">[1]Plan1!$B3107</f>
        <v>17.53</v>
      </c>
    </row>
    <row r="3113" customFormat="false" ht="15" hidden="false" customHeight="false" outlineLevel="0" collapsed="false">
      <c r="A3113" s="46" t="n">
        <v>45111</v>
      </c>
      <c r="B3113" s="41" t="n">
        <f aca="false">[2]Plan1!$C3108</f>
        <v>-0.46</v>
      </c>
      <c r="C3113" s="41" t="n">
        <f aca="false">$E$5 + B3113</f>
        <v>780.54</v>
      </c>
      <c r="D3113" s="47" t="n">
        <f aca="false">IF(C3113&gt;$E$5,$E$2+$E$1,(IF(C3113&gt;764.99,C3113^3*3486.59308-C3113^2*7860012.00812+C3113*5908819377.96283-1481278321001.59,IF(C3113&gt;752.99,C3113^3*3588.471445-C3113^2*8028757.56264+C3113*5988077680.84934-1488767378546.26,C3113^3*899.851852-C3113^2*1969009.674601+C3113*1435480406.01138-348666163343.76))))-$E$1</f>
        <v>143736610.10083</v>
      </c>
      <c r="E3113" s="47" t="n">
        <f aca="false">D3113*100/$E$2</f>
        <v>96.4810949043281</v>
      </c>
      <c r="G3113" s="41" t="n">
        <f aca="false">[3]Plan1!$C3108</f>
        <v>-0.35</v>
      </c>
      <c r="H3113" s="41" t="n">
        <f aca="false">$J$5 + G3113</f>
        <v>759.65</v>
      </c>
      <c r="I3113" s="47" t="n">
        <f aca="false">IF(H3113&gt;$J$5,$J$2+$J$1,(IF(H3113&gt;739.99,H3113^3*2498.244218-H3113^2*5471052.355142+H3113*3994605728.77515-972400879260.135,H3113^3*1396.138889-H3113^2*3002770.071427+H3113*2152080038.43115-513963640099.415)))-$J$1</f>
        <v>85322590.8435059</v>
      </c>
      <c r="J3113" s="47" t="n">
        <f aca="false">I3113*100/$J$2</f>
        <v>97.0209415883697</v>
      </c>
      <c r="L3113" s="41" t="n">
        <f aca="false">[4]Plan1!$C3108</f>
        <v>-1.87</v>
      </c>
      <c r="M3113" s="41" t="n">
        <f aca="false">$O$5 + L3113</f>
        <v>836.91</v>
      </c>
      <c r="N3113" s="47" t="n">
        <f aca="false">IF(M3113&gt;$O$5,$O$2+$O$1,(M3113^3*3270.5936-M3113^2*8015778.389801+M3113*6549018422.82398-1783686174686.87))-$O$1</f>
        <v>30153655.2851563</v>
      </c>
      <c r="O3113" s="41" t="n">
        <f aca="false">N3113*100/$O$2</f>
        <v>77.14523132218</v>
      </c>
      <c r="R3113" s="47" t="n">
        <f aca="false">SUM(D3113,I3113,N3113)</f>
        <v>259212856.229492</v>
      </c>
      <c r="S3113" s="41" t="n">
        <f aca="false">R3113*100/$R$2</f>
        <v>93.9148576765401</v>
      </c>
      <c r="U3113" s="41" t="n">
        <f aca="false">[1]Plan1!$B3108</f>
        <v>17.28</v>
      </c>
    </row>
    <row r="3114" customFormat="false" ht="15" hidden="false" customHeight="false" outlineLevel="0" collapsed="false">
      <c r="A3114" s="46" t="n">
        <v>45112</v>
      </c>
      <c r="B3114" s="41" t="n">
        <f aca="false">[2]Plan1!$C3109</f>
        <v>-0.49</v>
      </c>
      <c r="C3114" s="41" t="n">
        <f aca="false">$E$5 + B3114</f>
        <v>780.51</v>
      </c>
      <c r="D3114" s="47" t="n">
        <f aca="false">IF(C3114&gt;$E$5,$E$2+$E$1,(IF(C3114&gt;764.99,C3114^3*3486.59308-C3114^2*7860012.00812+C3114*5908819377.96283-1481278321001.59,IF(C3114&gt;752.99,C3114^3*3588.471445-C3114^2*8028757.56264+C3114*5988077680.84934-1488767378546.26,C3114^3*899.851852-C3114^2*1969009.674601+C3114*1435480406.01138-348666163343.76))))-$E$1</f>
        <v>143399207.144287</v>
      </c>
      <c r="E3114" s="47" t="n">
        <f aca="false">D3114*100/$E$2</f>
        <v>96.2546181100834</v>
      </c>
      <c r="G3114" s="41" t="n">
        <f aca="false">[3]Plan1!$C3109</f>
        <v>-0.36</v>
      </c>
      <c r="H3114" s="41" t="n">
        <f aca="false">$J$5 + G3114</f>
        <v>759.64</v>
      </c>
      <c r="I3114" s="47" t="n">
        <f aca="false">IF(H3114&gt;$J$5,$J$2+$J$1,(IF(H3114&gt;739.99,H3114^3*2498.244218-H3114^2*5471052.355142+H3114*3994605728.77515-972400879260.135,H3114^3*1396.138889-H3114^2*3002770.071427+H3114*2152080038.43115-513963640099.415)))-$J$1</f>
        <v>85248541.2041016</v>
      </c>
      <c r="J3114" s="47" t="n">
        <f aca="false">I3114*100/$J$2</f>
        <v>96.936739202246</v>
      </c>
      <c r="L3114" s="41" t="n">
        <f aca="false">[4]Plan1!$C3109</f>
        <v>-1.9</v>
      </c>
      <c r="M3114" s="41" t="n">
        <f aca="false">$O$5 + L3114</f>
        <v>836.88</v>
      </c>
      <c r="N3114" s="47" t="n">
        <f aca="false">IF(M3114&gt;$O$5,$O$2+$O$1,(M3114^3*3270.5936-M3114^2*8015778.389801+M3114*6549018422.82398-1783686174686.87))-$O$1</f>
        <v>30021845.2675781</v>
      </c>
      <c r="O3114" s="41" t="n">
        <f aca="false">N3114*100/$O$2</f>
        <v>76.8080080502256</v>
      </c>
      <c r="R3114" s="47" t="n">
        <f aca="false">SUM(D3114,I3114,N3114)</f>
        <v>258669593.615967</v>
      </c>
      <c r="S3114" s="41" t="n">
        <f aca="false">R3114*100/$R$2</f>
        <v>93.7180293564778</v>
      </c>
      <c r="U3114" s="41" t="n">
        <f aca="false">[1]Plan1!$B3109</f>
        <v>18.02</v>
      </c>
    </row>
    <row r="3115" customFormat="false" ht="15" hidden="false" customHeight="false" outlineLevel="0" collapsed="false">
      <c r="A3115" s="46" t="n">
        <v>45113</v>
      </c>
      <c r="B3115" s="41" t="n">
        <f aca="false">[2]Plan1!$C3110</f>
        <v>-0.5</v>
      </c>
      <c r="C3115" s="41" t="n">
        <f aca="false">$E$5 + B3115</f>
        <v>780.5</v>
      </c>
      <c r="D3115" s="47" t="n">
        <f aca="false">IF(C3115&gt;$E$5,$E$2+$E$1,(IF(C3115&gt;764.99,C3115^3*3486.59308-C3115^2*7860012.00812+C3115*5908819377.96283-1481278321001.59,IF(C3115&gt;752.99,C3115^3*3588.471445-C3115^2*8028757.56264+C3115*5988077680.84934-1488767378546.26,C3115^3*899.851852-C3115^2*1969009.674601+C3115*1435480406.01138-348666163343.76))))-$E$1</f>
        <v>143286861.098389</v>
      </c>
      <c r="E3115" s="47" t="n">
        <f aca="false">D3115*100/$E$2</f>
        <v>96.1792074717718</v>
      </c>
      <c r="G3115" s="41" t="n">
        <f aca="false">[3]Plan1!$C3110</f>
        <v>-0.37</v>
      </c>
      <c r="H3115" s="41" t="n">
        <f aca="false">$J$5 + G3115</f>
        <v>759.63</v>
      </c>
      <c r="I3115" s="47" t="n">
        <f aca="false">IF(H3115&gt;$J$5,$J$2+$J$1,(IF(H3115&gt;739.99,H3115^3*2498.244218-H3115^2*5471052.355142+H3115*3994605728.77515-972400879260.135,H3115^3*1396.138889-H3115^2*3002770.071427+H3115*2152080038.43115-513963640099.415)))-$J$1</f>
        <v>85174536.013916</v>
      </c>
      <c r="J3115" s="47" t="n">
        <f aca="false">I3115*100/$J$2</f>
        <v>96.8525873596537</v>
      </c>
      <c r="L3115" s="41" t="n">
        <f aca="false">[4]Plan1!$C3110</f>
        <v>-1.93</v>
      </c>
      <c r="M3115" s="41" t="n">
        <f aca="false">$O$5 + L3115</f>
        <v>836.85</v>
      </c>
      <c r="N3115" s="47" t="n">
        <f aca="false">IF(M3115&gt;$O$5,$O$2+$O$1,(M3115^3*3270.5936-M3115^2*8015778.389801+M3115*6549018422.82398-1783686174686.87))-$O$1</f>
        <v>29890387.1591797</v>
      </c>
      <c r="O3115" s="41" t="n">
        <f aca="false">N3115*100/$O$2</f>
        <v>76.4716851041128</v>
      </c>
      <c r="R3115" s="47" t="n">
        <f aca="false">SUM(D3115,I3115,N3115)</f>
        <v>258351784.271484</v>
      </c>
      <c r="S3115" s="41" t="n">
        <f aca="false">R3115*100/$R$2</f>
        <v>93.6028845299846</v>
      </c>
      <c r="U3115" s="41" t="n">
        <f aca="false">[1]Plan1!$B3110</f>
        <v>19.01</v>
      </c>
    </row>
    <row r="3116" customFormat="false" ht="15" hidden="false" customHeight="false" outlineLevel="0" collapsed="false">
      <c r="A3116" s="46" t="n">
        <v>45114</v>
      </c>
      <c r="B3116" s="41" t="n">
        <f aca="false">[2]Plan1!$C3111</f>
        <v>-0.52</v>
      </c>
      <c r="C3116" s="41" t="n">
        <f aca="false">$E$5 + B3116</f>
        <v>780.48</v>
      </c>
      <c r="D3116" s="47" t="n">
        <f aca="false">IF(C3116&gt;$E$5,$E$2+$E$1,(IF(C3116&gt;764.99,C3116^3*3486.59308-C3116^2*7860012.00812+C3116*5908819377.96283-1481278321001.59,IF(C3116&gt;752.99,C3116^3*3588.471445-C3116^2*8028757.56264+C3116*5988077680.84934-1488767378546.26,C3116^3*899.851852-C3116^2*1969009.674601+C3116*1435480406.01138-348666163343.76))))-$E$1</f>
        <v>143062351.296631</v>
      </c>
      <c r="E3116" s="47" t="n">
        <f aca="false">D3116*100/$E$2</f>
        <v>96.0285085546681</v>
      </c>
      <c r="G3116" s="41" t="n">
        <f aca="false">[3]Plan1!$C3111</f>
        <v>-0.38</v>
      </c>
      <c r="H3116" s="41" t="n">
        <f aca="false">$J$5 + G3116</f>
        <v>759.62</v>
      </c>
      <c r="I3116" s="47" t="n">
        <f aca="false">IF(H3116&gt;$J$5,$J$2+$J$1,(IF(H3116&gt;739.99,H3116^3*2498.244218-H3116^2*5471052.355142+H3116*3994605728.77515-972400879260.135,H3116^3*1396.138889-H3116^2*3002770.071427+H3116*2152080038.43115-513963640099.415)))-$J$1</f>
        <v>85100575.2583008</v>
      </c>
      <c r="J3116" s="47" t="n">
        <f aca="false">I3116*100/$J$2</f>
        <v>96.768486043936</v>
      </c>
      <c r="L3116" s="41" t="n">
        <f aca="false">[4]Plan1!$C3111</f>
        <v>-1.95</v>
      </c>
      <c r="M3116" s="41" t="n">
        <f aca="false">$O$5 + L3116</f>
        <v>836.83</v>
      </c>
      <c r="N3116" s="47" t="n">
        <f aca="false">IF(M3116&gt;$O$5,$O$2+$O$1,(M3116^3*3270.5936-M3116^2*8015778.389801+M3116*6549018422.82398-1783686174686.87))-$O$1</f>
        <v>29802943.6640625</v>
      </c>
      <c r="O3116" s="41" t="n">
        <f aca="false">N3116*100/$O$2</f>
        <v>76.2479693192555</v>
      </c>
      <c r="R3116" s="47" t="n">
        <f aca="false">SUM(D3116,I3116,N3116)</f>
        <v>257965870.218994</v>
      </c>
      <c r="S3116" s="41" t="n">
        <f aca="false">R3116*100/$R$2</f>
        <v>93.4630648318331</v>
      </c>
      <c r="U3116" s="41" t="n">
        <f aca="false">[1]Plan1!$B3111</f>
        <v>17.28</v>
      </c>
    </row>
    <row r="3117" customFormat="false" ht="15" hidden="false" customHeight="false" outlineLevel="0" collapsed="false">
      <c r="A3117" s="46" t="n">
        <v>45115</v>
      </c>
      <c r="B3117" s="41" t="n">
        <f aca="false">[2]Plan1!$C3112</f>
        <v>-0.54</v>
      </c>
      <c r="C3117" s="41" t="n">
        <f aca="false">$E$5 + B3117</f>
        <v>780.46</v>
      </c>
      <c r="D3117" s="47" t="n">
        <f aca="false">IF(C3117&gt;$E$5,$E$2+$E$1,(IF(C3117&gt;764.99,C3117^3*3486.59308-C3117^2*7860012.00812+C3117*5908819377.96283-1481278321001.59,IF(C3117&gt;752.99,C3117^3*3588.471445-C3117^2*8028757.56264+C3117*5988077680.84934-1488767378546.26,C3117^3*899.851852-C3117^2*1969009.674601+C3117*1435480406.01138-348666163343.76))))-$E$1</f>
        <v>142838084.4021</v>
      </c>
      <c r="E3117" s="47" t="n">
        <f aca="false">D3117*100/$E$2</f>
        <v>95.8779726854836</v>
      </c>
      <c r="G3117" s="41" t="n">
        <f aca="false">[3]Plan1!$C3112</f>
        <v>-0.39</v>
      </c>
      <c r="H3117" s="41" t="n">
        <f aca="false">$J$5 + G3117</f>
        <v>759.61</v>
      </c>
      <c r="I3117" s="47" t="n">
        <f aca="false">IF(H3117&gt;$J$5,$J$2+$J$1,(IF(H3117&gt;739.99,H3117^3*2498.244218-H3117^2*5471052.355142+H3117*3994605728.77515-972400879260.135,H3117^3*1396.138889-H3117^2*3002770.071427+H3117*2152080038.43115-513963640099.415)))-$J$1</f>
        <v>85026658.921875</v>
      </c>
      <c r="J3117" s="47" t="n">
        <f aca="false">I3117*100/$J$2</f>
        <v>96.6844352376033</v>
      </c>
      <c r="L3117" s="41" t="n">
        <f aca="false">[4]Plan1!$C3112</f>
        <v>-1.98</v>
      </c>
      <c r="M3117" s="41" t="n">
        <f aca="false">$O$5 + L3117</f>
        <v>836.8</v>
      </c>
      <c r="N3117" s="47" t="n">
        <f aca="false">IF(M3117&gt;$O$5,$O$2+$O$1,(M3117^3*3270.5936-M3117^2*8015778.389801+M3117*6549018422.82398-1783686174686.87))-$O$1</f>
        <v>29672070.8916016</v>
      </c>
      <c r="O3117" s="41" t="n">
        <f aca="false">N3117*100/$O$2</f>
        <v>75.9131438989276</v>
      </c>
      <c r="R3117" s="47" t="n">
        <f aca="false">SUM(D3117,I3117,N3117)</f>
        <v>257536814.215576</v>
      </c>
      <c r="S3117" s="41" t="n">
        <f aca="false">R3117*100/$R$2</f>
        <v>93.3076144653567</v>
      </c>
      <c r="U3117" s="41" t="n">
        <f aca="false">[1]Plan1!$B3112</f>
        <v>16.31</v>
      </c>
    </row>
    <row r="3118" customFormat="false" ht="15" hidden="false" customHeight="false" outlineLevel="0" collapsed="false">
      <c r="A3118" s="46" t="n">
        <v>45116</v>
      </c>
      <c r="B3118" s="41" t="n">
        <f aca="false">[2]Plan1!$C3113</f>
        <v>-0.56</v>
      </c>
      <c r="C3118" s="41" t="n">
        <f aca="false">$E$5 + B3118</f>
        <v>780.44</v>
      </c>
      <c r="D3118" s="47" t="n">
        <f aca="false">IF(C3118&gt;$E$5,$E$2+$E$1,(IF(C3118&gt;764.99,C3118^3*3486.59308-C3118^2*7860012.00812+C3118*5908819377.96283-1481278321001.59,IF(C3118&gt;752.99,C3118^3*3588.471445-C3118^2*8028757.56264+C3118*5988077680.84934-1488767378546.26,C3118^3*899.851852-C3118^2*1969009.674601+C3118*1435480406.01138-348666163343.76))))-$E$1</f>
        <v>142614060.250732</v>
      </c>
      <c r="E3118" s="47" t="n">
        <f aca="false">D3118*100/$E$2</f>
        <v>95.7275997540936</v>
      </c>
      <c r="G3118" s="41" t="n">
        <f aca="false">[3]Plan1!$C3113</f>
        <v>-0.4</v>
      </c>
      <c r="H3118" s="41" t="n">
        <f aca="false">$J$5 + G3118</f>
        <v>759.6</v>
      </c>
      <c r="I3118" s="47" t="n">
        <f aca="false">IF(H3118&gt;$J$5,$J$2+$J$1,(IF(H3118&gt;739.99,H3118^3*2498.244218-H3118^2*5471052.355142+H3118*3994605728.77515-972400879260.135,H3118^3*1396.138889-H3118^2*3002770.071427+H3118*2152080038.43115-513963640099.415)))-$J$1</f>
        <v>84952786.9902344</v>
      </c>
      <c r="J3118" s="47" t="n">
        <f aca="false">I3118*100/$J$2</f>
        <v>96.6004349242763</v>
      </c>
      <c r="L3118" s="41" t="n">
        <f aca="false">[4]Plan1!$C3113</f>
        <v>-2</v>
      </c>
      <c r="M3118" s="41" t="n">
        <f aca="false">$O$5 + L3118</f>
        <v>836.78</v>
      </c>
      <c r="N3118" s="47" t="n">
        <f aca="false">IF(M3118&gt;$O$5,$O$2+$O$1,(M3118^3*3270.5936-M3118^2*8015778.389801+M3118*6549018422.82398-1783686174686.87))-$O$1</f>
        <v>29585017.1303711</v>
      </c>
      <c r="O3118" s="41" t="n">
        <f aca="false">N3118*100/$O$2</f>
        <v>75.6904252107924</v>
      </c>
      <c r="R3118" s="47" t="n">
        <f aca="false">SUM(D3118,I3118,N3118)</f>
        <v>257151864.371338</v>
      </c>
      <c r="S3118" s="41" t="n">
        <f aca="false">R3118*100/$R$2</f>
        <v>93.1681441074427</v>
      </c>
      <c r="U3118" s="41" t="n">
        <f aca="false">[1]Plan1!$B3113</f>
        <v>19.01</v>
      </c>
    </row>
    <row r="3119" customFormat="false" ht="15" hidden="false" customHeight="false" outlineLevel="0" collapsed="false">
      <c r="A3119" s="46" t="n">
        <v>45117</v>
      </c>
      <c r="B3119" s="41" t="n">
        <f aca="false">[2]Plan1!$C3114</f>
        <v>-0.58</v>
      </c>
      <c r="C3119" s="41" t="n">
        <f aca="false">$E$5 + B3119</f>
        <v>780.42</v>
      </c>
      <c r="D3119" s="47" t="n">
        <f aca="false">IF(C3119&gt;$E$5,$E$2+$E$1,(IF(C3119&gt;764.99,C3119^3*3486.59308-C3119^2*7860012.00812+C3119*5908819377.96283-1481278321001.59,IF(C3119&gt;752.99,C3119^3*3588.471445-C3119^2*8028757.56264+C3119*5988077680.84934-1488767378546.26,C3119^3*899.851852-C3119^2*1969009.674601+C3119*1435480406.01138-348666163343.76))))-$E$1</f>
        <v>142390278.673584</v>
      </c>
      <c r="E3119" s="47" t="n">
        <f aca="false">D3119*100/$E$2</f>
        <v>95.5773896470962</v>
      </c>
      <c r="G3119" s="41" t="n">
        <f aca="false">[3]Plan1!$C3114</f>
        <v>-0.41</v>
      </c>
      <c r="H3119" s="41" t="n">
        <f aca="false">$J$5 + G3119</f>
        <v>759.59</v>
      </c>
      <c r="I3119" s="47" t="n">
        <f aca="false">IF(H3119&gt;$J$5,$J$2+$J$1,(IF(H3119&gt;739.99,H3119^3*2498.244218-H3119^2*5471052.355142+H3119*3994605728.77515-972400879260.135,H3119^3*1396.138889-H3119^2*3002770.071427+H3119*2152080038.43115-513963640099.415)))-$J$1</f>
        <v>84878959.4475098</v>
      </c>
      <c r="J3119" s="47" t="n">
        <f aca="false">I3119*100/$J$2</f>
        <v>96.5164850859101</v>
      </c>
      <c r="L3119" s="41" t="n">
        <f aca="false">[4]Plan1!$C3114</f>
        <v>-2.03</v>
      </c>
      <c r="M3119" s="41" t="n">
        <f aca="false">$O$5 + L3119</f>
        <v>836.75</v>
      </c>
      <c r="N3119" s="47" t="n">
        <f aca="false">IF(M3119&gt;$O$5,$O$2+$O$1,(M3119^3*3270.5936-M3119^2*8015778.389801+M3119*6549018422.82398-1783686174686.87))-$O$1</f>
        <v>29454728.2231445</v>
      </c>
      <c r="O3119" s="41" t="n">
        <f aca="false">N3119*100/$O$2</f>
        <v>75.3570935535968</v>
      </c>
      <c r="R3119" s="47" t="n">
        <f aca="false">SUM(D3119,I3119,N3119)</f>
        <v>256723966.344238</v>
      </c>
      <c r="S3119" s="41" t="n">
        <f aca="false">R3119*100/$R$2</f>
        <v>93.0131132848991</v>
      </c>
      <c r="U3119" s="41" t="n">
        <f aca="false">[1]Plan1!$B3114</f>
        <v>18.51</v>
      </c>
    </row>
    <row r="3120" customFormat="false" ht="15" hidden="false" customHeight="false" outlineLevel="0" collapsed="false">
      <c r="A3120" s="46" t="n">
        <v>45118</v>
      </c>
      <c r="B3120" s="41" t="n">
        <f aca="false">[2]Plan1!$C3115</f>
        <v>-0.6</v>
      </c>
      <c r="C3120" s="41" t="n">
        <f aca="false">$E$5 + B3120</f>
        <v>780.4</v>
      </c>
      <c r="D3120" s="47" t="n">
        <f aca="false">IF(C3120&gt;$E$5,$E$2+$E$1,(IF(C3120&gt;764.99,C3120^3*3486.59308-C3120^2*7860012.00812+C3120*5908819377.96283-1481278321001.59,IF(C3120&gt;752.99,C3120^3*3588.471445-C3120^2*8028757.56264+C3120*5988077680.84934-1488767378546.26,C3120^3*899.851852-C3120^2*1969009.674601+C3120*1435480406.01138-348666163343.76))))-$E$1</f>
        <v>142166739.504639</v>
      </c>
      <c r="E3120" s="47" t="n">
        <f aca="false">D3120*100/$E$2</f>
        <v>95.4273422530556</v>
      </c>
      <c r="G3120" s="41" t="n">
        <f aca="false">[3]Plan1!$C3115</f>
        <v>-0.43</v>
      </c>
      <c r="H3120" s="41" t="n">
        <f aca="false">$J$5 + G3120</f>
        <v>759.57</v>
      </c>
      <c r="I3120" s="47" t="n">
        <f aca="false">IF(H3120&gt;$J$5,$J$2+$J$1,(IF(H3120&gt;739.99,H3120^3*2498.244218-H3120^2*5471052.355142+H3120*3994605728.77515-972400879260.135,H3120^3*1396.138889-H3120^2*3002770.071427+H3120*2152080038.43115-513963640099.415)))-$J$1</f>
        <v>84731437.4689941</v>
      </c>
      <c r="J3120" s="47" t="n">
        <f aca="false">I3120*100/$J$2</f>
        <v>96.3487367660447</v>
      </c>
      <c r="L3120" s="41" t="n">
        <f aca="false">[4]Plan1!$C3115</f>
        <v>-2.05</v>
      </c>
      <c r="M3120" s="41" t="n">
        <f aca="false">$O$5 + L3120</f>
        <v>836.73</v>
      </c>
      <c r="N3120" s="47" t="n">
        <f aca="false">IF(M3120&gt;$O$5,$O$2+$O$1,(M3120^3*3270.5936-M3120^2*8015778.389801+M3120*6549018422.82398-1783686174686.87))-$O$1</f>
        <v>29368063.2128906</v>
      </c>
      <c r="O3120" s="41" t="n">
        <f aca="false">N3120*100/$O$2</f>
        <v>75.1353694475025</v>
      </c>
      <c r="R3120" s="47" t="n">
        <f aca="false">SUM(D3120,I3120,N3120)</f>
        <v>256266240.186523</v>
      </c>
      <c r="S3120" s="41" t="n">
        <f aca="false">R3120*100/$R$2</f>
        <v>92.8472754959024</v>
      </c>
      <c r="U3120" s="41" t="n">
        <f aca="false">[1]Plan1!$B3115</f>
        <v>18.02</v>
      </c>
    </row>
    <row r="3121" customFormat="false" ht="15" hidden="false" customHeight="false" outlineLevel="0" collapsed="false">
      <c r="A3121" s="46" t="n">
        <v>45119</v>
      </c>
      <c r="B3121" s="41" t="n">
        <f aca="false">[2]Plan1!$C3116</f>
        <v>-0.62</v>
      </c>
      <c r="C3121" s="41" t="n">
        <f aca="false">$E$5 + B3121</f>
        <v>780.38</v>
      </c>
      <c r="D3121" s="47" t="n">
        <f aca="false">IF(C3121&gt;$E$5,$E$2+$E$1,(IF(C3121&gt;764.99,C3121^3*3486.59308-C3121^2*7860012.00812+C3121*5908819377.96283-1481278321001.59,IF(C3121&gt;752.99,C3121^3*3588.471445-C3121^2*8028757.56264+C3121*5988077680.84934-1488767378546.26,C3121^3*899.851852-C3121^2*1969009.674601+C3121*1435480406.01138-348666163343.76))))-$E$1</f>
        <v>141943442.572021</v>
      </c>
      <c r="E3121" s="47" t="n">
        <f aca="false">D3121*100/$E$2</f>
        <v>95.2774574566035</v>
      </c>
      <c r="G3121" s="41" t="n">
        <f aca="false">[3]Plan1!$C3116</f>
        <v>-0.43</v>
      </c>
      <c r="H3121" s="41" t="n">
        <f aca="false">$J$5 + G3121</f>
        <v>759.57</v>
      </c>
      <c r="I3121" s="47" t="n">
        <f aca="false">IF(H3121&gt;$J$5,$J$2+$J$1,(IF(H3121&gt;739.99,H3121^3*2498.244218-H3121^2*5471052.355142+H3121*3994605728.77515-972400879260.135,H3121^3*1396.138889-H3121^2*3002770.071427+H3121*2152080038.43115-513963640099.415)))-$J$1</f>
        <v>84731437.4689941</v>
      </c>
      <c r="J3121" s="47" t="n">
        <f aca="false">I3121*100/$J$2</f>
        <v>96.3487367660447</v>
      </c>
      <c r="L3121" s="41" t="n">
        <f aca="false">[4]Plan1!$C3116</f>
        <v>-2.07</v>
      </c>
      <c r="M3121" s="41" t="n">
        <f aca="false">$O$5 + L3121</f>
        <v>836.71</v>
      </c>
      <c r="N3121" s="47" t="n">
        <f aca="false">IF(M3121&gt;$O$5,$O$2+$O$1,(M3121^3*3270.5936-M3121^2*8015778.389801+M3121*6549018422.82398-1783686174686.87))-$O$1</f>
        <v>29281553.4306641</v>
      </c>
      <c r="O3121" s="41" t="n">
        <f aca="false">N3121*100/$O$2</f>
        <v>74.9140424774093</v>
      </c>
      <c r="R3121" s="47" t="n">
        <f aca="false">SUM(D3121,I3121,N3121)</f>
        <v>255956433.47168</v>
      </c>
      <c r="S3121" s="41" t="n">
        <f aca="false">R3121*100/$R$2</f>
        <v>92.7350300851037</v>
      </c>
      <c r="U3121" s="41" t="n">
        <f aca="false">[1]Plan1!$B3116</f>
        <v>17.04</v>
      </c>
    </row>
    <row r="3122" customFormat="false" ht="15" hidden="false" customHeight="false" outlineLevel="0" collapsed="false">
      <c r="A3122" s="46" t="n">
        <v>45120</v>
      </c>
      <c r="B3122" s="41" t="n">
        <f aca="false">[2]Plan1!$C3117</f>
        <v>-0.64</v>
      </c>
      <c r="C3122" s="41" t="n">
        <f aca="false">$E$5 + B3122</f>
        <v>780.36</v>
      </c>
      <c r="D3122" s="47" t="n">
        <f aca="false">IF(C3122&gt;$E$5,$E$2+$E$1,(IF(C3122&gt;764.99,C3122^3*3486.59308-C3122^2*7860012.00812+C3122*5908819377.96283-1481278321001.59,IF(C3122&gt;752.99,C3122^3*3588.471445-C3122^2*8028757.56264+C3122*5988077680.84934-1488767378546.26,C3122^3*899.851852-C3122^2*1969009.674601+C3122*1435480406.01138-348666163343.76))))-$E$1</f>
        <v>141720387.7146</v>
      </c>
      <c r="E3122" s="47" t="n">
        <f aca="false">D3122*100/$E$2</f>
        <v>95.1277351495817</v>
      </c>
      <c r="G3122" s="41" t="n">
        <f aca="false">[3]Plan1!$C3117</f>
        <v>-0.44</v>
      </c>
      <c r="H3122" s="41" t="n">
        <f aca="false">$J$5 + G3122</f>
        <v>759.56</v>
      </c>
      <c r="I3122" s="47" t="n">
        <f aca="false">IF(H3122&gt;$J$5,$J$2+$J$1,(IF(H3122&gt;739.99,H3122^3*2498.244218-H3122^2*5471052.355142+H3122*3994605728.77515-972400879260.135,H3122^3*1396.138889-H3122^2*3002770.071427+H3122*2152080038.43115-513963640099.415)))-$J$1</f>
        <v>84657743.0041504</v>
      </c>
      <c r="J3122" s="47" t="n">
        <f aca="false">I3122*100/$J$2</f>
        <v>96.2649382515094</v>
      </c>
      <c r="L3122" s="41" t="n">
        <f aca="false">[4]Plan1!$C3117</f>
        <v>-2.1</v>
      </c>
      <c r="M3122" s="41" t="n">
        <f aca="false">$O$5 + L3122</f>
        <v>836.68</v>
      </c>
      <c r="N3122" s="47" t="n">
        <f aca="false">IF(M3122&gt;$O$5,$O$2+$O$1,(M3122^3*3270.5936-M3122^2*8015778.389801+M3122*6549018422.82398-1783686174686.87))-$O$1</f>
        <v>29152079.4624023</v>
      </c>
      <c r="O3122" s="41" t="n">
        <f aca="false">N3122*100/$O$2</f>
        <v>74.5827957632947</v>
      </c>
      <c r="R3122" s="47" t="n">
        <f aca="false">SUM(D3122,I3122,N3122)</f>
        <v>255530210.181152</v>
      </c>
      <c r="S3122" s="41" t="n">
        <f aca="false">R3122*100/$R$2</f>
        <v>92.5806060327995</v>
      </c>
      <c r="U3122" s="41" t="n">
        <f aca="false">[1]Plan1!$B3117</f>
        <v>15.83</v>
      </c>
    </row>
    <row r="3123" customFormat="false" ht="15" hidden="false" customHeight="false" outlineLevel="0" collapsed="false">
      <c r="A3123" s="46" t="n">
        <v>45121</v>
      </c>
      <c r="B3123" s="41" t="n">
        <f aca="false">[2]Plan1!$C3118</f>
        <v>-0.66</v>
      </c>
      <c r="C3123" s="41" t="n">
        <f aca="false">$E$5 + B3123</f>
        <v>780.34</v>
      </c>
      <c r="D3123" s="47" t="n">
        <f aca="false">IF(C3123&gt;$E$5,$E$2+$E$1,(IF(C3123&gt;764.99,C3123^3*3486.59308-C3123^2*7860012.00812+C3123*5908819377.96283-1481278321001.59,IF(C3123&gt;752.99,C3123^3*3588.471445-C3123^2*8028757.56264+C3123*5988077680.84934-1488767378546.26,C3123^3*899.851852-C3123^2*1969009.674601+C3123*1435480406.01138-348666163343.76))))-$E$1</f>
        <v>141497574.762451</v>
      </c>
      <c r="E3123" s="47" t="n">
        <f aca="false">D3123*100/$E$2</f>
        <v>94.9781752179326</v>
      </c>
      <c r="G3123" s="41" t="n">
        <f aca="false">[3]Plan1!$C3118</f>
        <v>-0.45</v>
      </c>
      <c r="H3123" s="41" t="n">
        <f aca="false">$J$5 + G3123</f>
        <v>759.55</v>
      </c>
      <c r="I3123" s="47" t="n">
        <f aca="false">IF(H3123&gt;$J$5,$J$2+$J$1,(IF(H3123&gt;739.99,H3123^3*2498.244218-H3123^2*5471052.355142+H3123*3994605728.77515-972400879260.135,H3123^3*1396.138889-H3123^2*3002770.071427+H3123*2152080038.43115-513963640099.415)))-$J$1</f>
        <v>84584092.8693848</v>
      </c>
      <c r="J3123" s="47" t="n">
        <f aca="false">I3123*100/$J$2</f>
        <v>96.1811901450298</v>
      </c>
      <c r="L3123" s="41" t="n">
        <f aca="false">[4]Plan1!$C3118</f>
        <v>-2.12</v>
      </c>
      <c r="M3123" s="41" t="n">
        <f aca="false">$O$5 + L3123</f>
        <v>836.66</v>
      </c>
      <c r="N3123" s="47" t="n">
        <f aca="false">IF(M3123&gt;$O$5,$O$2+$O$1,(M3123^3*3270.5936-M3123^2*8015778.389801+M3123*6549018422.82398-1783686174686.87))-$O$1</f>
        <v>29065957.0581055</v>
      </c>
      <c r="O3123" s="41" t="n">
        <f aca="false">N3123*100/$O$2</f>
        <v>74.3624598624338</v>
      </c>
      <c r="R3123" s="47" t="n">
        <f aca="false">SUM(D3123,I3123,N3123)</f>
        <v>255147624.689941</v>
      </c>
      <c r="S3123" s="41" t="n">
        <f aca="false">R3123*100/$R$2</f>
        <v>92.4419922985934</v>
      </c>
      <c r="U3123" s="41" t="n">
        <f aca="false">[1]Plan1!$B3118</f>
        <v>16.8</v>
      </c>
    </row>
    <row r="3124" customFormat="false" ht="15" hidden="false" customHeight="false" outlineLevel="0" collapsed="false">
      <c r="A3124" s="46" t="n">
        <v>45122</v>
      </c>
      <c r="B3124" s="41" t="n">
        <f aca="false">[2]Plan1!$C3119</f>
        <v>-0.68</v>
      </c>
      <c r="C3124" s="41" t="n">
        <f aca="false">$E$5 + B3124</f>
        <v>780.32</v>
      </c>
      <c r="D3124" s="47" t="n">
        <f aca="false">IF(C3124&gt;$E$5,$E$2+$E$1,(IF(C3124&gt;764.99,C3124^3*3486.59308-C3124^2*7860012.00812+C3124*5908819377.96283-1481278321001.59,IF(C3124&gt;752.99,C3124^3*3588.471445-C3124^2*8028757.56264+C3124*5988077680.84934-1488767378546.26,C3124^3*899.851852-C3124^2*1969009.674601+C3124*1435480406.01138-348666163343.76))))-$E$1</f>
        <v>141275003.546631</v>
      </c>
      <c r="E3124" s="47" t="n">
        <f aca="false">D3124*100/$E$2</f>
        <v>94.8287775482543</v>
      </c>
      <c r="G3124" s="41" t="n">
        <f aca="false">[3]Plan1!$C3119</f>
        <v>-0.47</v>
      </c>
      <c r="H3124" s="41" t="n">
        <f aca="false">$J$5 + G3124</f>
        <v>759.53</v>
      </c>
      <c r="I3124" s="47" t="n">
        <f aca="false">IF(H3124&gt;$J$5,$J$2+$J$1,(IF(H3124&gt;739.99,H3124^3*2498.244218-H3124^2*5471052.355142+H3124*3994605728.77515-972400879260.135,H3124^3*1396.138889-H3124^2*3002770.071427+H3124*2152080038.43115-513963640099.415)))-$J$1</f>
        <v>84436925.5263672</v>
      </c>
      <c r="J3124" s="47" t="n">
        <f aca="false">I3124*100/$J$2</f>
        <v>96.0138450837809</v>
      </c>
      <c r="L3124" s="41" t="n">
        <f aca="false">[4]Plan1!$C3119</f>
        <v>-2.15</v>
      </c>
      <c r="M3124" s="41" t="n">
        <f aca="false">$O$5 + L3124</f>
        <v>836.63</v>
      </c>
      <c r="N3124" s="47" t="n">
        <f aca="false">IF(M3124&gt;$O$5,$O$2+$O$1,(M3124^3*3270.5936-M3124^2*8015778.389801+M3124*6549018422.82398-1783686174686.87))-$O$1</f>
        <v>28937063.4233398</v>
      </c>
      <c r="O3124" s="41" t="n">
        <f aca="false">N3124*100/$O$2</f>
        <v>74.0326978758382</v>
      </c>
      <c r="R3124" s="47" t="n">
        <f aca="false">SUM(D3124,I3124,N3124)</f>
        <v>254648992.496338</v>
      </c>
      <c r="S3124" s="41" t="n">
        <f aca="false">R3124*100/$R$2</f>
        <v>92.261333930886</v>
      </c>
      <c r="U3124" s="41" t="n">
        <f aca="false">[1]Plan1!$B3119</f>
        <v>16.07</v>
      </c>
    </row>
    <row r="3125" customFormat="false" ht="15" hidden="false" customHeight="false" outlineLevel="0" collapsed="false">
      <c r="A3125" s="46" t="n">
        <v>45123</v>
      </c>
      <c r="B3125" s="41" t="n">
        <f aca="false">[2]Plan1!$C3120</f>
        <v>-0.7</v>
      </c>
      <c r="C3125" s="41" t="n">
        <f aca="false">$E$5 + B3125</f>
        <v>780.3</v>
      </c>
      <c r="D3125" s="47" t="n">
        <f aca="false">IF(C3125&gt;$E$5,$E$2+$E$1,(IF(C3125&gt;764.99,C3125^3*3486.59308-C3125^2*7860012.00812+C3125*5908819377.96283-1481278321001.59,IF(C3125&gt;752.99,C3125^3*3588.471445-C3125^2*8028757.56264+C3125*5988077680.84934-1488767378546.26,C3125^3*899.851852-C3125^2*1969009.674601+C3125*1435480406.01138-348666163343.76))))-$E$1</f>
        <v>141052673.9021</v>
      </c>
      <c r="E3125" s="47" t="n">
        <f aca="false">D3125*100/$E$2</f>
        <v>94.6795420297666</v>
      </c>
      <c r="G3125" s="41" t="n">
        <f aca="false">[3]Plan1!$C3120</f>
        <v>-0.49</v>
      </c>
      <c r="H3125" s="41" t="n">
        <f aca="false">$J$5 + G3125</f>
        <v>759.51</v>
      </c>
      <c r="I3125" s="47" t="n">
        <f aca="false">IF(H3125&gt;$J$5,$J$2+$J$1,(IF(H3125&gt;739.99,H3125^3*2498.244218-H3125^2*5471052.355142+H3125*3994605728.77515-972400879260.135,H3125^3*1396.138889-H3125^2*3002770.071427+H3125*2152080038.43115-513963640099.415)))-$J$1</f>
        <v>84289935.3210449</v>
      </c>
      <c r="J3125" s="47" t="n">
        <f aca="false">I3125*100/$J$2</f>
        <v>95.8467014470998</v>
      </c>
      <c r="L3125" s="41" t="n">
        <f aca="false">[4]Plan1!$C3120</f>
        <v>-2.17</v>
      </c>
      <c r="M3125" s="41" t="n">
        <f aca="false">$O$5 + L3125</f>
        <v>836.61</v>
      </c>
      <c r="N3125" s="47" t="n">
        <f aca="false">IF(M3125&gt;$O$5,$O$2+$O$1,(M3125^3*3270.5936-M3125^2*8015778.389801+M3125*6549018422.82398-1783686174686.87))-$O$1</f>
        <v>28851327.4169922</v>
      </c>
      <c r="O3125" s="41" t="n">
        <f aca="false">N3125*100/$O$2</f>
        <v>73.8133505370237</v>
      </c>
      <c r="R3125" s="47" t="n">
        <f aca="false">SUM(D3125,I3125,N3125)</f>
        <v>254193936.640137</v>
      </c>
      <c r="S3125" s="41" t="n">
        <f aca="false">R3125*100/$R$2</f>
        <v>92.0964636131415</v>
      </c>
      <c r="U3125" s="41" t="n">
        <f aca="false">[1]Plan1!$B3120</f>
        <v>19.51</v>
      </c>
    </row>
    <row r="3126" customFormat="false" ht="15" hidden="false" customHeight="false" outlineLevel="0" collapsed="false">
      <c r="A3126" s="46" t="n">
        <v>45124</v>
      </c>
      <c r="B3126" s="41" t="n">
        <f aca="false">[2]Plan1!$C3121</f>
        <v>-0.73</v>
      </c>
      <c r="C3126" s="41" t="n">
        <f aca="false">$E$5 + B3126</f>
        <v>780.27</v>
      </c>
      <c r="D3126" s="47" t="n">
        <f aca="false">IF(C3126&gt;$E$5,$E$2+$E$1,(IF(C3126&gt;764.99,C3126^3*3486.59308-C3126^2*7860012.00812+C3126*5908819377.96283-1481278321001.59,IF(C3126&gt;752.99,C3126^3*3588.471445-C3126^2*8028757.56264+C3126*5988077680.84934-1488767378546.26,C3126^3*899.851852-C3126^2*1969009.674601+C3126*1435480406.01138-348666163343.76))))-$E$1</f>
        <v>140719632.013428</v>
      </c>
      <c r="E3126" s="47" t="n">
        <f aca="false">D3126*100/$E$2</f>
        <v>94.4559925384746</v>
      </c>
      <c r="G3126" s="41" t="n">
        <f aca="false">[3]Plan1!$C3121</f>
        <v>-0.5</v>
      </c>
      <c r="H3126" s="41" t="n">
        <f aca="false">$J$5 + G3126</f>
        <v>759.5</v>
      </c>
      <c r="I3126" s="47" t="n">
        <f aca="false">IF(H3126&gt;$J$5,$J$2+$J$1,(IF(H3126&gt;739.99,H3126^3*2498.244218-H3126^2*5471052.355142+H3126*3994605728.77515-972400879260.135,H3126^3*1396.138889-H3126^2*3002770.071427+H3126*2152080038.43115-513963640099.415)))-$J$1</f>
        <v>84216506.6071777</v>
      </c>
      <c r="J3126" s="47" t="n">
        <f aca="false">I3126*100/$J$2</f>
        <v>95.7632051199421</v>
      </c>
      <c r="L3126" s="41" t="n">
        <f aca="false">[4]Plan1!$C3121</f>
        <v>-2.18</v>
      </c>
      <c r="M3126" s="41" t="n">
        <f aca="false">$O$5 + L3126</f>
        <v>836.6</v>
      </c>
      <c r="N3126" s="47" t="n">
        <f aca="false">IF(M3126&gt;$O$5,$O$2+$O$1,(M3126^3*3270.5936-M3126^2*8015778.389801+M3126*6549018422.82398-1783686174686.87))-$O$1</f>
        <v>28808517.2802734</v>
      </c>
      <c r="O3126" s="41" t="n">
        <f aca="false">N3126*100/$O$2</f>
        <v>73.7038249133847</v>
      </c>
      <c r="R3126" s="47" t="n">
        <f aca="false">SUM(D3126,I3126,N3126)</f>
        <v>253744655.900879</v>
      </c>
      <c r="S3126" s="41" t="n">
        <f aca="false">R3126*100/$R$2</f>
        <v>91.9336856657126</v>
      </c>
      <c r="U3126" s="41" t="n">
        <f aca="false">[1]Plan1!$B3121</f>
        <v>17.77</v>
      </c>
    </row>
    <row r="3127" customFormat="false" ht="15" hidden="false" customHeight="false" outlineLevel="0" collapsed="false">
      <c r="A3127" s="46" t="n">
        <v>45125</v>
      </c>
      <c r="B3127" s="41" t="n">
        <f aca="false">[2]Plan1!$C3122</f>
        <v>-0.74</v>
      </c>
      <c r="C3127" s="41" t="n">
        <f aca="false">$E$5 + B3127</f>
        <v>780.26</v>
      </c>
      <c r="D3127" s="47" t="n">
        <f aca="false">IF(C3127&gt;$E$5,$E$2+$E$1,(IF(C3127&gt;764.99,C3127^3*3486.59308-C3127^2*7860012.00812+C3127*5908819377.96283-1481278321001.59,IF(C3127&gt;752.99,C3127^3*3588.471445-C3127^2*8028757.56264+C3127*5988077680.84934-1488767378546.26,C3127^3*899.851852-C3127^2*1969009.674601+C3127*1435480406.01138-348666163343.76))))-$E$1</f>
        <v>140608738.655029</v>
      </c>
      <c r="E3127" s="47" t="n">
        <f aca="false">D3127*100/$E$2</f>
        <v>94.3815569953768</v>
      </c>
      <c r="G3127" s="41" t="n">
        <f aca="false">[3]Plan1!$C3122</f>
        <v>-0.51</v>
      </c>
      <c r="H3127" s="41" t="n">
        <f aca="false">$J$5 + G3127</f>
        <v>759.49</v>
      </c>
      <c r="I3127" s="47" t="n">
        <f aca="false">IF(H3127&gt;$J$5,$J$2+$J$1,(IF(H3127&gt;739.99,H3127^3*2498.244218-H3127^2*5471052.355142+H3127*3994605728.77515-972400879260.135,H3127^3*1396.138889-H3127^2*3002770.071427+H3127*2152080038.43115-513963640099.415)))-$J$1</f>
        <v>84143122.1335449</v>
      </c>
      <c r="J3127" s="47" t="n">
        <f aca="false">I3127*100/$J$2</f>
        <v>95.6797590986781</v>
      </c>
      <c r="L3127" s="41" t="n">
        <f aca="false">[4]Plan1!$C3122</f>
        <v>-2.21</v>
      </c>
      <c r="M3127" s="41" t="n">
        <f aca="false">$O$5 + L3127</f>
        <v>836.57</v>
      </c>
      <c r="N3127" s="47" t="n">
        <f aca="false">IF(M3127&gt;$O$5,$O$2+$O$1,(M3127^3*3270.5936-M3127^2*8015778.389801+M3127*6549018422.82398-1783686174686.87))-$O$1</f>
        <v>28680318.1015625</v>
      </c>
      <c r="O3127" s="41" t="n">
        <f aca="false">N3127*100/$O$2</f>
        <v>73.3758396259149</v>
      </c>
      <c r="R3127" s="47" t="n">
        <f aca="false">SUM(D3127,I3127,N3127)</f>
        <v>253432178.890137</v>
      </c>
      <c r="S3127" s="41" t="n">
        <f aca="false">R3127*100/$R$2</f>
        <v>91.8204727856961</v>
      </c>
      <c r="U3127" s="41" t="n">
        <f aca="false">[1]Plan1!$B3122</f>
        <v>18.76</v>
      </c>
    </row>
    <row r="3128" customFormat="false" ht="15" hidden="false" customHeight="false" outlineLevel="0" collapsed="false">
      <c r="A3128" s="46" t="n">
        <v>45126</v>
      </c>
      <c r="B3128" s="41" t="n">
        <f aca="false">[2]Plan1!$C3123</f>
        <v>-0.76</v>
      </c>
      <c r="C3128" s="41" t="n">
        <f aca="false">$E$5 + B3128</f>
        <v>780.24</v>
      </c>
      <c r="D3128" s="47" t="n">
        <f aca="false">IF(C3128&gt;$E$5,$E$2+$E$1,(IF(C3128&gt;764.99,C3128^3*3486.59308-C3128^2*7860012.00812+C3128*5908819377.96283-1481278321001.59,IF(C3128&gt;752.99,C3128^3*3588.471445-C3128^2*8028757.56264+C3128*5988077680.84934-1488767378546.26,C3128^3*899.851852-C3128^2*1969009.674601+C3128*1435480406.01138-348666163343.76))))-$E$1</f>
        <v>140387132.716553</v>
      </c>
      <c r="E3128" s="47" t="n">
        <f aca="false">D3128*100/$E$2</f>
        <v>94.2328072539816</v>
      </c>
      <c r="G3128" s="41" t="n">
        <f aca="false">[3]Plan1!$C3123</f>
        <v>-0.53</v>
      </c>
      <c r="H3128" s="41" t="n">
        <f aca="false">$J$5 + G3128</f>
        <v>759.47</v>
      </c>
      <c r="I3128" s="47" t="n">
        <f aca="false">IF(H3128&gt;$J$5,$J$2+$J$1,(IF(H3128&gt;739.99,H3128^3*2498.244218-H3128^2*5471052.355142+H3128*3994605728.77515-972400879260.135,H3128^3*1396.138889-H3128^2*3002770.071427+H3128*2152080038.43115-513963640099.415)))-$J$1</f>
        <v>83996485.84375</v>
      </c>
      <c r="J3128" s="47" t="n">
        <f aca="false">I3128*100/$J$2</f>
        <v>95.5130179019296</v>
      </c>
      <c r="L3128" s="41" t="n">
        <f aca="false">[4]Plan1!$C3123</f>
        <v>-2.24</v>
      </c>
      <c r="M3128" s="41" t="n">
        <f aca="false">$O$5 + L3128</f>
        <v>836.54</v>
      </c>
      <c r="N3128" s="47" t="n">
        <f aca="false">IF(M3128&gt;$O$5,$O$2+$O$1,(M3128^3*3270.5936-M3128^2*8015778.389801+M3128*6549018422.82398-1783686174686.87))-$O$1</f>
        <v>28552465.3564453</v>
      </c>
      <c r="O3128" s="41" t="n">
        <f aca="false">N3128*100/$O$2</f>
        <v>73.0487406555258</v>
      </c>
      <c r="R3128" s="47" t="n">
        <f aca="false">SUM(D3128,I3128,N3128)</f>
        <v>252936083.916748</v>
      </c>
      <c r="S3128" s="41" t="n">
        <f aca="false">R3128*100/$R$2</f>
        <v>91.640733672839</v>
      </c>
      <c r="U3128" s="41" t="n">
        <f aca="false">[1]Plan1!$B3123</f>
        <v>16.55</v>
      </c>
    </row>
    <row r="3129" customFormat="false" ht="15" hidden="false" customHeight="false" outlineLevel="0" collapsed="false">
      <c r="A3129" s="46" t="n">
        <v>45127</v>
      </c>
      <c r="B3129" s="41" t="n">
        <f aca="false">[2]Plan1!$C3124</f>
        <v>-0.79</v>
      </c>
      <c r="C3129" s="41" t="n">
        <f aca="false">$E$5 + B3129</f>
        <v>780.21</v>
      </c>
      <c r="D3129" s="47" t="n">
        <f aca="false">IF(C3129&gt;$E$5,$E$2+$E$1,(IF(C3129&gt;764.99,C3129^3*3486.59308-C3129^2*7860012.00812+C3129*5908819377.96283-1481278321001.59,IF(C3129&gt;752.99,C3129^3*3588.471445-C3129^2*8028757.56264+C3129*5988077680.84934-1488767378546.26,C3129^3*899.851852-C3129^2*1969009.674601+C3129*1435480406.01138-348666163343.76))))-$E$1</f>
        <v>140055175.446533</v>
      </c>
      <c r="E3129" s="47" t="n">
        <f aca="false">D3129*100/$E$2</f>
        <v>94.0099857970788</v>
      </c>
      <c r="G3129" s="41" t="n">
        <f aca="false">[3]Plan1!$C3124</f>
        <v>-0.54</v>
      </c>
      <c r="H3129" s="41" t="n">
        <f aca="false">$J$5 + G3129</f>
        <v>759.46</v>
      </c>
      <c r="I3129" s="47" t="n">
        <f aca="false">IF(H3129&gt;$J$5,$J$2+$J$1,(IF(H3129&gt;739.99,H3129^3*2498.244218-H3129^2*5471052.355142+H3129*3994605728.77515-972400879260.135,H3129^3*1396.138889-H3129^2*3002770.071427+H3129*2152080038.43115-513963640099.415)))-$J$1</f>
        <v>83923233.9978027</v>
      </c>
      <c r="J3129" s="47" t="n">
        <f aca="false">I3129*100/$J$2</f>
        <v>95.4297226925762</v>
      </c>
      <c r="L3129" s="41" t="n">
        <f aca="false">[4]Plan1!$C3124</f>
        <v>-2.26</v>
      </c>
      <c r="M3129" s="41" t="n">
        <f aca="false">$O$5 + L3129</f>
        <v>836.52</v>
      </c>
      <c r="N3129" s="47" t="n">
        <f aca="false">IF(M3129&gt;$O$5,$O$2+$O$1,(M3129^3*3270.5936-M3129^2*8015778.389801+M3129*6549018422.82398-1783686174686.87))-$O$1</f>
        <v>28467422.3945313</v>
      </c>
      <c r="O3129" s="41" t="n">
        <f aca="false">N3129*100/$O$2</f>
        <v>72.83116640434</v>
      </c>
      <c r="R3129" s="47" t="n">
        <f aca="false">SUM(D3129,I3129,N3129)</f>
        <v>252445831.838867</v>
      </c>
      <c r="S3129" s="41" t="n">
        <f aca="false">R3129*100/$R$2</f>
        <v>91.4631114870048</v>
      </c>
      <c r="U3129" s="41" t="n">
        <f aca="false">[1]Plan1!$B3124</f>
        <v>18.51</v>
      </c>
    </row>
    <row r="3130" customFormat="false" ht="15" hidden="false" customHeight="false" outlineLevel="0" collapsed="false">
      <c r="A3130" s="46" t="n">
        <v>45128</v>
      </c>
      <c r="B3130" s="41" t="n">
        <f aca="false">[2]Plan1!$C3125</f>
        <v>-0.8</v>
      </c>
      <c r="C3130" s="41" t="n">
        <f aca="false">$E$5 + B3130</f>
        <v>780.2</v>
      </c>
      <c r="D3130" s="47" t="n">
        <f aca="false">IF(C3130&gt;$E$5,$E$2+$E$1,(IF(C3130&gt;764.99,C3130^3*3486.59308-C3130^2*7860012.00812+C3130*5908819377.96283-1481278321001.59,IF(C3130&gt;752.99,C3130^3*3588.471445-C3130^2*8028757.56264+C3130*5988077680.84934-1488767378546.26,C3130^3*899.851852-C3130^2*1969009.674601+C3130*1435480406.01138-348666163343.76))))-$E$1</f>
        <v>139944643.375732</v>
      </c>
      <c r="E3130" s="47" t="n">
        <f aca="false">D3130*100/$E$2</f>
        <v>93.9357927629908</v>
      </c>
      <c r="G3130" s="41" t="n">
        <f aca="false">[3]Plan1!$C3125</f>
        <v>-0.55</v>
      </c>
      <c r="H3130" s="41" t="n">
        <f aca="false">$J$5 + G3130</f>
        <v>759.45</v>
      </c>
      <c r="I3130" s="47" t="n">
        <f aca="false">IF(H3130&gt;$J$5,$J$2+$J$1,(IF(H3130&gt;739.99,H3130^3*2498.244218-H3130^2*5471052.355142+H3130*3994605728.77515-972400879260.135,H3130^3*1396.138889-H3130^2*3002770.071427+H3130*2152080038.43115-513963640099.415)))-$J$1</f>
        <v>83850026.3312988</v>
      </c>
      <c r="J3130" s="47" t="n">
        <f aca="false">I3130*100/$J$2</f>
        <v>95.3464777199906</v>
      </c>
      <c r="L3130" s="41" t="n">
        <f aca="false">[4]Plan1!$C3125</f>
        <v>-2.28</v>
      </c>
      <c r="M3130" s="41" t="n">
        <f aca="false">$O$5 + L3130</f>
        <v>836.5</v>
      </c>
      <c r="N3130" s="47" t="n">
        <f aca="false">IF(M3130&gt;$O$5,$O$2+$O$1,(M3130^3*3270.5936-M3130^2*8015778.389801+M3130*6549018422.82398-1783686174686.87))-$O$1</f>
        <v>28382533.0097656</v>
      </c>
      <c r="O3130" s="41" t="n">
        <f aca="false">N3130*100/$O$2</f>
        <v>72.61398506554</v>
      </c>
      <c r="R3130" s="47" t="n">
        <f aca="false">SUM(D3130,I3130,N3130)</f>
        <v>252177202.716797</v>
      </c>
      <c r="S3130" s="41" t="n">
        <f aca="false">R3130*100/$R$2</f>
        <v>91.3657850421133</v>
      </c>
      <c r="U3130" s="41" t="n">
        <f aca="false">[1]Plan1!$B3125</f>
        <v>15.59</v>
      </c>
    </row>
    <row r="3131" customFormat="false" ht="15" hidden="false" customHeight="false" outlineLevel="0" collapsed="false">
      <c r="A3131" s="46" t="n">
        <v>45129</v>
      </c>
      <c r="B3131" s="41" t="n">
        <f aca="false">[2]Plan1!$C3126</f>
        <v>-0.82</v>
      </c>
      <c r="C3131" s="41" t="n">
        <f aca="false">$E$5 + B3131</f>
        <v>780.18</v>
      </c>
      <c r="D3131" s="47" t="n">
        <f aca="false">IF(C3131&gt;$E$5,$E$2+$E$1,(IF(C3131&gt;764.99,C3131^3*3486.59308-C3131^2*7860012.00812+C3131*5908819377.96283-1481278321001.59,IF(C3131&gt;752.99,C3131^3*3588.471445-C3131^2*8028757.56264+C3131*5988077680.84934-1488767378546.26,C3131^3*899.851852-C3131^2*1969009.674601+C3131*1435480406.01138-348666163343.76))))-$E$1</f>
        <v>139723759.638428</v>
      </c>
      <c r="E3131" s="47" t="n">
        <f aca="false">D3131*100/$E$2</f>
        <v>93.7875277885576</v>
      </c>
      <c r="G3131" s="41" t="n">
        <f aca="false">[3]Plan1!$C3126</f>
        <v>-0.57</v>
      </c>
      <c r="H3131" s="41" t="n">
        <f aca="false">$J$5 + G3131</f>
        <v>759.43</v>
      </c>
      <c r="I3131" s="47" t="n">
        <f aca="false">IF(H3131&gt;$J$5,$J$2+$J$1,(IF(H3131&gt;739.99,H3131^3*2498.244218-H3131^2*5471052.355142+H3131*3994605728.77515-972400879260.135,H3131^3*1396.138889-H3131^2*3002770.071427+H3131*2152080038.43115-513963640099.415)))-$J$1</f>
        <v>83703743.4777832</v>
      </c>
      <c r="J3131" s="47" t="n">
        <f aca="false">I3131*100/$J$2</f>
        <v>95.1801384182182</v>
      </c>
      <c r="L3131" s="41" t="n">
        <f aca="false">[4]Plan1!$C3126</f>
        <v>-2.31</v>
      </c>
      <c r="M3131" s="41" t="n">
        <f aca="false">$O$5 + L3131</f>
        <v>836.47</v>
      </c>
      <c r="N3131" s="47" t="n">
        <f aca="false">IF(M3131&gt;$O$5,$O$2+$O$1,(M3131^3*3270.5936-M3131^2*8015778.389801+M3131*6549018422.82398-1783686174686.87))-$O$1</f>
        <v>28255486.5498047</v>
      </c>
      <c r="O3131" s="41" t="n">
        <f aca="false">N3131*100/$O$2</f>
        <v>72.2889488982938</v>
      </c>
      <c r="R3131" s="47" t="n">
        <f aca="false">SUM(D3131,I3131,N3131)</f>
        <v>251682989.666016</v>
      </c>
      <c r="S3131" s="41" t="n">
        <f aca="false">R3131*100/$R$2</f>
        <v>91.1867277646265</v>
      </c>
      <c r="U3131" s="41" t="n">
        <f aca="false">[1]Plan1!$B3126</f>
        <v>19.26</v>
      </c>
    </row>
    <row r="3132" customFormat="false" ht="15" hidden="false" customHeight="false" outlineLevel="0" collapsed="false">
      <c r="A3132" s="46" t="n">
        <v>45130</v>
      </c>
      <c r="B3132" s="41" t="n">
        <f aca="false">[2]Plan1!$C3127</f>
        <v>-0.85</v>
      </c>
      <c r="C3132" s="41" t="n">
        <f aca="false">$E$5 + B3132</f>
        <v>780.15</v>
      </c>
      <c r="D3132" s="47" t="n">
        <f aca="false">IF(C3132&gt;$E$5,$E$2+$E$1,(IF(C3132&gt;764.99,C3132^3*3486.59308-C3132^2*7860012.00812+C3132*5908819377.96283-1481278321001.59,IF(C3132&gt;752.99,C3132^3*3588.471445-C3132^2*8028757.56264+C3132*5988077680.84934-1488767378546.26,C3132^3*899.851852-C3132^2*1969009.674601+C3132*1435480406.01138-348666163343.76))))-$E$1</f>
        <v>139392884.728271</v>
      </c>
      <c r="E3132" s="47" t="n">
        <f aca="false">D3132*100/$E$2</f>
        <v>93.5654328498648</v>
      </c>
      <c r="G3132" s="41" t="n">
        <f aca="false">[3]Plan1!$C3127</f>
        <v>-0.58</v>
      </c>
      <c r="H3132" s="41" t="n">
        <f aca="false">$J$5 + G3132</f>
        <v>759.42</v>
      </c>
      <c r="I3132" s="47" t="n">
        <f aca="false">IF(H3132&gt;$J$5,$J$2+$J$1,(IF(H3132&gt;739.99,H3132^3*2498.244218-H3132^2*5471052.355142+H3132*3994605728.77515-972400879260.135,H3132^3*1396.138889-H3132^2*3002770.071427+H3132*2152080038.43115-513963640099.415)))-$J$1</f>
        <v>83630668.2600098</v>
      </c>
      <c r="J3132" s="47" t="n">
        <f aca="false">I3132*100/$J$2</f>
        <v>95.097044054052</v>
      </c>
      <c r="L3132" s="41" t="n">
        <f aca="false">[4]Plan1!$C3127</f>
        <v>-2.32</v>
      </c>
      <c r="M3132" s="41" t="n">
        <f aca="false">$O$5 + L3132</f>
        <v>836.46</v>
      </c>
      <c r="N3132" s="47" t="n">
        <f aca="false">IF(M3132&gt;$O$5,$O$2+$O$1,(M3132^3*3270.5936-M3132^2*8015778.389801+M3132*6549018422.82398-1783686174686.87))-$O$1</f>
        <v>28213214.3466797</v>
      </c>
      <c r="O3132" s="41" t="n">
        <f aca="false">N3132*100/$O$2</f>
        <v>72.1807995260954</v>
      </c>
      <c r="R3132" s="47" t="n">
        <f aca="false">SUM(D3132,I3132,N3132)</f>
        <v>251236767.334961</v>
      </c>
      <c r="S3132" s="41" t="n">
        <f aca="false">R3132*100/$R$2</f>
        <v>91.0250579025577</v>
      </c>
      <c r="U3132" s="41" t="n">
        <f aca="false">[1]Plan1!$B3127</f>
        <v>18.27</v>
      </c>
    </row>
    <row r="3133" customFormat="false" ht="15" hidden="false" customHeight="false" outlineLevel="0" collapsed="false">
      <c r="A3133" s="46" t="n">
        <v>45131</v>
      </c>
      <c r="B3133" s="41" t="n">
        <f aca="false">[2]Plan1!$C3128</f>
        <v>-0.87</v>
      </c>
      <c r="C3133" s="41" t="n">
        <f aca="false">$E$5 + B3133</f>
        <v>780.13</v>
      </c>
      <c r="D3133" s="47" t="n">
        <f aca="false">IF(C3133&gt;$E$5,$E$2+$E$1,(IF(C3133&gt;764.99,C3133^3*3486.59308-C3133^2*7860012.00812+C3133*5908819377.96283-1481278321001.59,IF(C3133&gt;752.99,C3133^3*3588.471445-C3133^2*8028757.56264+C3133*5988077680.84934-1488767378546.26,C3133^3*899.851852-C3133^2*1969009.674601+C3133*1435480406.01138-348666163343.76))))-$E$1</f>
        <v>139172601.675537</v>
      </c>
      <c r="E3133" s="47" t="n">
        <f aca="false">D3133*100/$E$2</f>
        <v>93.4175710761541</v>
      </c>
      <c r="G3133" s="41" t="n">
        <f aca="false">[3]Plan1!$C3128</f>
        <v>-0.59</v>
      </c>
      <c r="H3133" s="41" t="n">
        <f aca="false">$J$5 + G3133</f>
        <v>759.41</v>
      </c>
      <c r="I3133" s="47" t="n">
        <f aca="false">IF(H3133&gt;$J$5,$J$2+$J$1,(IF(H3133&gt;739.99,H3133^3*2498.244218-H3133^2*5471052.355142+H3133*3994605728.77515-972400879260.135,H3133^3*1396.138889-H3133^2*3002770.071427+H3133*2152080038.43115-513963640099.415)))-$J$1</f>
        <v>83557637.1608887</v>
      </c>
      <c r="J3133" s="47" t="n">
        <f aca="false">I3133*100/$J$2</f>
        <v>95.0139998575278</v>
      </c>
      <c r="L3133" s="41" t="n">
        <f aca="false">[4]Plan1!$C3128</f>
        <v>-2.35</v>
      </c>
      <c r="M3133" s="41" t="n">
        <f aca="false">$O$5 + L3133</f>
        <v>836.43</v>
      </c>
      <c r="N3133" s="47" t="n">
        <f aca="false">IF(M3133&gt;$O$5,$O$2+$O$1,(M3133^3*3270.5936-M3133^2*8015778.389801+M3133*6549018422.82398-1783686174686.87))-$O$1</f>
        <v>28086627.324707</v>
      </c>
      <c r="O3133" s="41" t="n">
        <f aca="false">N3133*100/$O$2</f>
        <v>71.8569387868214</v>
      </c>
      <c r="R3133" s="47" t="n">
        <f aca="false">SUM(D3133,I3133,N3133)</f>
        <v>250816866.161133</v>
      </c>
      <c r="S3133" s="41" t="n">
        <f aca="false">R3133*100/$R$2</f>
        <v>90.8729244028852</v>
      </c>
      <c r="U3133" s="41" t="n">
        <f aca="false">[1]Plan1!$B3128</f>
        <v>18.76</v>
      </c>
    </row>
    <row r="3134" customFormat="false" ht="15" hidden="false" customHeight="false" outlineLevel="0" collapsed="false">
      <c r="A3134" s="46" t="n">
        <v>45132</v>
      </c>
      <c r="B3134" s="41" t="n">
        <f aca="false">[2]Plan1!$C3129</f>
        <v>-0.9</v>
      </c>
      <c r="C3134" s="41" t="n">
        <f aca="false">$E$5 + B3134</f>
        <v>780.1</v>
      </c>
      <c r="D3134" s="47" t="n">
        <f aca="false">IF(C3134&gt;$E$5,$E$2+$E$1,(IF(C3134&gt;764.99,C3134^3*3486.59308-C3134^2*7860012.00812+C3134*5908819377.96283-1481278321001.59,IF(C3134&gt;752.99,C3134^3*3588.471445-C3134^2*8028757.56264+C3134*5988077680.84934-1488767378546.26,C3134^3*899.851852-C3134^2*1969009.674601+C3134*1435480406.01138-348666163343.76))))-$E$1</f>
        <v>138842627.005615</v>
      </c>
      <c r="E3134" s="47" t="n">
        <f aca="false">D3134*100/$E$2</f>
        <v>93.1960804105371</v>
      </c>
      <c r="G3134" s="41" t="n">
        <f aca="false">[3]Plan1!$C3129</f>
        <v>-0.6</v>
      </c>
      <c r="H3134" s="41" t="n">
        <f aca="false">$J$5 + G3134</f>
        <v>759.4</v>
      </c>
      <c r="I3134" s="47" t="n">
        <f aca="false">IF(H3134&gt;$J$5,$J$2+$J$1,(IF(H3134&gt;739.99,H3134^3*2498.244218-H3134^2*5471052.355142+H3134*3994605728.77515-972400879260.135,H3134^3*1396.138889-H3134^2*3002770.071427+H3134*2152080038.43115-513963640099.415)))-$J$1</f>
        <v>83484650.1669922</v>
      </c>
      <c r="J3134" s="47" t="n">
        <f aca="false">I3134*100/$J$2</f>
        <v>94.9310058133768</v>
      </c>
      <c r="L3134" s="41" t="n">
        <f aca="false">[4]Plan1!$C3129</f>
        <v>-2.37</v>
      </c>
      <c r="M3134" s="41" t="n">
        <f aca="false">$O$5 + L3134</f>
        <v>836.41</v>
      </c>
      <c r="N3134" s="47" t="n">
        <f aca="false">IF(M3134&gt;$O$5,$O$2+$O$1,(M3134^3*3270.5936-M3134^2*8015778.389801+M3134*6549018422.82398-1783686174686.87))-$O$1</f>
        <v>28002427.0996094</v>
      </c>
      <c r="O3134" s="41" t="n">
        <f aca="false">N3134*100/$O$2</f>
        <v>71.6415205968503</v>
      </c>
      <c r="R3134" s="47" t="n">
        <f aca="false">SUM(D3134,I3134,N3134)</f>
        <v>250329704.272217</v>
      </c>
      <c r="S3134" s="41" t="n">
        <f aca="false">R3134*100/$R$2</f>
        <v>90.6964218168311</v>
      </c>
      <c r="U3134" s="41" t="n">
        <f aca="false">[1]Plan1!$B3129</f>
        <v>15.59</v>
      </c>
    </row>
    <row r="3135" customFormat="false" ht="15" hidden="false" customHeight="false" outlineLevel="0" collapsed="false">
      <c r="A3135" s="46" t="n">
        <v>45133</v>
      </c>
      <c r="B3135" s="41" t="n">
        <f aca="false">[2]Plan1!$C3130</f>
        <v>-0.91</v>
      </c>
      <c r="C3135" s="41" t="n">
        <f aca="false">$E$5 + B3135</f>
        <v>780.09</v>
      </c>
      <c r="D3135" s="47" t="n">
        <f aca="false">IF(C3135&gt;$E$5,$E$2+$E$1,(IF(C3135&gt;764.99,C3135^3*3486.59308-C3135^2*7860012.00812+C3135*5908819377.96283-1481278321001.59,IF(C3135&gt;752.99,C3135^3*3588.471445-C3135^2*8028757.56264+C3135*5988077680.84934-1488767378546.26,C3135^3*899.851852-C3135^2*1969009.674601+C3135*1435480406.01138-348666163343.76))))-$E$1</f>
        <v>138732755.341064</v>
      </c>
      <c r="E3135" s="47" t="n">
        <f aca="false">D3135*100/$E$2</f>
        <v>93.1223306644746</v>
      </c>
      <c r="G3135" s="41" t="n">
        <f aca="false">[3]Plan1!$C3130</f>
        <v>-0.62</v>
      </c>
      <c r="H3135" s="41" t="n">
        <f aca="false">$J$5 + G3135</f>
        <v>759.38</v>
      </c>
      <c r="I3135" s="47" t="n">
        <f aca="false">IF(H3135&gt;$J$5,$J$2+$J$1,(IF(H3135&gt;739.99,H3135^3*2498.244218-H3135^2*5471052.355142+H3135*3994605728.77515-972400879260.135,H3135^3*1396.138889-H3135^2*3002770.071427+H3135*2152080038.43115-513963640099.415)))-$J$1</f>
        <v>83338808.4333496</v>
      </c>
      <c r="J3135" s="47" t="n">
        <f aca="false">I3135*100/$J$2</f>
        <v>94.7651681122358</v>
      </c>
      <c r="L3135" s="41" t="n">
        <f aca="false">[4]Plan1!$C3130</f>
        <v>-2.4</v>
      </c>
      <c r="M3135" s="41" t="n">
        <f aca="false">$O$5 + L3135</f>
        <v>836.38</v>
      </c>
      <c r="N3135" s="47" t="n">
        <f aca="false">IF(M3135&gt;$O$5,$O$2+$O$1,(M3135^3*3270.5936-M3135^2*8015778.389801+M3135*6549018422.82398-1783686174686.87))-$O$1</f>
        <v>27876413.0512695</v>
      </c>
      <c r="O3135" s="41" t="n">
        <f aca="false">N3135*100/$O$2</f>
        <v>71.3191257555918</v>
      </c>
      <c r="R3135" s="47" t="n">
        <f aca="false">SUM(D3135,I3135,N3135)</f>
        <v>249947976.825684</v>
      </c>
      <c r="S3135" s="41" t="n">
        <f aca="false">R3135*100/$R$2</f>
        <v>90.5581189589642</v>
      </c>
      <c r="U3135" s="41" t="n">
        <f aca="false">[1]Plan1!$B3130</f>
        <v>17.77</v>
      </c>
    </row>
    <row r="3136" customFormat="false" ht="15" hidden="false" customHeight="false" outlineLevel="0" collapsed="false">
      <c r="A3136" s="46" t="n">
        <v>45134</v>
      </c>
      <c r="B3136" s="41" t="n">
        <f aca="false">[2]Plan1!$C3131</f>
        <v>-0.94</v>
      </c>
      <c r="C3136" s="41" t="n">
        <f aca="false">$E$5 + B3136</f>
        <v>780.06</v>
      </c>
      <c r="D3136" s="47" t="n">
        <f aca="false">IF(C3136&gt;$E$5,$E$2+$E$1,(IF(C3136&gt;764.99,C3136^3*3486.59308-C3136^2*7860012.00812+C3136*5908819377.96283-1481278321001.59,IF(C3136&gt;752.99,C3136^3*3588.471445-C3136^2*8028757.56264+C3136*5988077680.84934-1488767378546.26,C3136^3*899.851852-C3136^2*1969009.674601+C3136*1435480406.01138-348666163343.76))))-$E$1</f>
        <v>138403499.733154</v>
      </c>
      <c r="E3136" s="47" t="n">
        <f aca="false">D3136*100/$E$2</f>
        <v>92.9013226587044</v>
      </c>
      <c r="G3136" s="41" t="n">
        <f aca="false">[3]Plan1!$C3131</f>
        <v>-0.63</v>
      </c>
      <c r="H3136" s="41" t="n">
        <f aca="false">$J$5 + G3136</f>
        <v>759.37</v>
      </c>
      <c r="I3136" s="47" t="n">
        <f aca="false">IF(H3136&gt;$J$5,$J$2+$J$1,(IF(H3136&gt;739.99,H3136^3*2498.244218-H3136^2*5471052.355142+H3136*3994605728.77515-972400879260.135,H3136^3*1396.138889-H3136^2*3002770.071427+H3136*2152080038.43115-513963640099.415)))-$J$1</f>
        <v>83265953.6628418</v>
      </c>
      <c r="J3136" s="47" t="n">
        <f aca="false">I3136*100/$J$2</f>
        <v>94.6823244202664</v>
      </c>
      <c r="L3136" s="41" t="n">
        <f aca="false">[4]Plan1!$C3131</f>
        <v>-2.43</v>
      </c>
      <c r="M3136" s="41" t="n">
        <f aca="false">$O$5 + L3136</f>
        <v>836.35</v>
      </c>
      <c r="N3136" s="47" t="n">
        <f aca="false">IF(M3136&gt;$O$5,$O$2+$O$1,(M3136^3*3270.5936-M3136^2*8015778.389801+M3136*6549018422.82398-1783686174686.87))-$O$1</f>
        <v>27750742.0810547</v>
      </c>
      <c r="O3136" s="41" t="n">
        <f aca="false">N3136*100/$O$2</f>
        <v>70.9976086467696</v>
      </c>
      <c r="R3136" s="47" t="n">
        <f aca="false">SUM(D3136,I3136,N3136)</f>
        <v>249420195.477051</v>
      </c>
      <c r="S3136" s="41" t="n">
        <f aca="false">R3136*100/$R$2</f>
        <v>90.3668996230015</v>
      </c>
      <c r="U3136" s="41" t="n">
        <f aca="false">[1]Plan1!$B3131</f>
        <v>17.28</v>
      </c>
    </row>
    <row r="3137" customFormat="false" ht="15" hidden="false" customHeight="false" outlineLevel="0" collapsed="false">
      <c r="A3137" s="46" t="n">
        <v>45135</v>
      </c>
      <c r="B3137" s="41" t="n">
        <f aca="false">[2]Plan1!$C3132</f>
        <v>-0.97</v>
      </c>
      <c r="C3137" s="41" t="n">
        <f aca="false">$E$5 + B3137</f>
        <v>780.03</v>
      </c>
      <c r="D3137" s="47" t="n">
        <f aca="false">IF(C3137&gt;$E$5,$E$2+$E$1,(IF(C3137&gt;764.99,C3137^3*3486.59308-C3137^2*7860012.00812+C3137*5908819377.96283-1481278321001.59,IF(C3137&gt;752.99,C3137^3*3588.471445-C3137^2*8028757.56264+C3137*5988077680.84934-1488767378546.26,C3137^3*899.851852-C3137^2*1969009.674601+C3137*1435480406.01138-348666163343.76))))-$E$1</f>
        <v>138074782.764893</v>
      </c>
      <c r="E3137" s="47" t="n">
        <f aca="false">D3137*100/$E$2</f>
        <v>92.6806762069112</v>
      </c>
      <c r="G3137" s="41" t="n">
        <f aca="false">[3]Plan1!$C3132</f>
        <v>-0.64</v>
      </c>
      <c r="H3137" s="41" t="n">
        <f aca="false">$J$5 + G3137</f>
        <v>759.36</v>
      </c>
      <c r="I3137" s="47" t="n">
        <f aca="false">IF(H3137&gt;$J$5,$J$2+$J$1,(IF(H3137&gt;739.99,H3137^3*2498.244218-H3137^2*5471052.355142+H3137*3994605728.77515-972400879260.135,H3137^3*1396.138889-H3137^2*3002770.071427+H3137*2152080038.43115-513963640099.415)))-$J$1</f>
        <v>83193142.9377441</v>
      </c>
      <c r="J3137" s="47" t="n">
        <f aca="false">I3137*100/$J$2</f>
        <v>94.5995308126547</v>
      </c>
      <c r="L3137" s="41" t="n">
        <f aca="false">[4]Plan1!$C3132</f>
        <v>-2.46</v>
      </c>
      <c r="M3137" s="41" t="n">
        <f aca="false">$O$5 + L3137</f>
        <v>836.32</v>
      </c>
      <c r="N3137" s="47" t="n">
        <f aca="false">IF(M3137&gt;$O$5,$O$2+$O$1,(M3137^3*3270.5936-M3137^2*8015778.389801+M3137*6549018422.82398-1783686174686.87))-$O$1</f>
        <v>27625413.6582031</v>
      </c>
      <c r="O3137" s="41" t="n">
        <f aca="false">N3137*100/$O$2</f>
        <v>70.6769679124806</v>
      </c>
      <c r="R3137" s="47" t="n">
        <f aca="false">SUM(D3137,I3137,N3137)</f>
        <v>248893339.36084</v>
      </c>
      <c r="S3137" s="41" t="n">
        <f aca="false">R3137*100/$R$2</f>
        <v>90.1760155060264</v>
      </c>
      <c r="U3137" s="41" t="n">
        <f aca="false">[1]Plan1!$B3132</f>
        <v>17.77</v>
      </c>
    </row>
    <row r="3138" customFormat="false" ht="15" hidden="false" customHeight="false" outlineLevel="0" collapsed="false">
      <c r="A3138" s="46" t="n">
        <v>45136</v>
      </c>
      <c r="B3138" s="41" t="n">
        <f aca="false">[2]Plan1!$C3133</f>
        <v>-0.99</v>
      </c>
      <c r="C3138" s="41" t="n">
        <f aca="false">$E$5 + B3138</f>
        <v>780.01</v>
      </c>
      <c r="D3138" s="47" t="n">
        <f aca="false">IF(C3138&gt;$E$5,$E$2+$E$1,(IF(C3138&gt;764.99,C3138^3*3486.59308-C3138^2*7860012.00812+C3138*5908819377.96283-1481278321001.59,IF(C3138&gt;752.99,C3138^3*3588.471445-C3138^2*8028757.56264+C3138*5988077680.84934-1488767378546.26,C3138^3*899.851852-C3138^2*1969009.674601+C3138*1435480406.01138-348666163343.76))))-$E$1</f>
        <v>137855937.083252</v>
      </c>
      <c r="E3138" s="47" t="n">
        <f aca="false">D3138*100/$E$2</f>
        <v>92.5337792475008</v>
      </c>
      <c r="G3138" s="41" t="n">
        <f aca="false">[3]Plan1!$C3133</f>
        <v>-0.66</v>
      </c>
      <c r="H3138" s="41" t="n">
        <f aca="false">$J$5 + G3138</f>
        <v>759.34</v>
      </c>
      <c r="I3138" s="47" t="n">
        <f aca="false">IF(H3138&gt;$J$5,$J$2+$J$1,(IF(H3138&gt;739.99,H3138^3*2498.244218-H3138^2*5471052.355142+H3138*3994605728.77515-972400879260.135,H3138^3*1396.138889-H3138^2*3002770.071427+H3138*2152080038.43115-513963640099.415)))-$J$1</f>
        <v>83047653.5600586</v>
      </c>
      <c r="J3138" s="47" t="n">
        <f aca="false">I3138*100/$J$2</f>
        <v>94.4340937780475</v>
      </c>
      <c r="L3138" s="41" t="n">
        <f aca="false">[4]Plan1!$C3133</f>
        <v>-2.48</v>
      </c>
      <c r="M3138" s="41" t="n">
        <f aca="false">$O$5 + L3138</f>
        <v>836.3</v>
      </c>
      <c r="N3138" s="47" t="n">
        <f aca="false">IF(M3138&gt;$O$5,$O$2+$O$1,(M3138^3*3270.5936-M3138^2*8015778.389801+M3138*6549018422.82398-1783686174686.87))-$O$1</f>
        <v>27542051.4199219</v>
      </c>
      <c r="O3138" s="41" t="n">
        <f aca="false">N3138*100/$O$2</f>
        <v>70.4636936313056</v>
      </c>
      <c r="R3138" s="47" t="n">
        <f aca="false">SUM(D3138,I3138,N3138)</f>
        <v>248445642.063232</v>
      </c>
      <c r="S3138" s="41" t="n">
        <f aca="false">R3138*100/$R$2</f>
        <v>90.0138112519683</v>
      </c>
      <c r="U3138" s="41" t="n">
        <f aca="false">[1]Plan1!$B3133</f>
        <v>17.04</v>
      </c>
    </row>
    <row r="3139" customFormat="false" ht="15" hidden="false" customHeight="false" outlineLevel="0" collapsed="false">
      <c r="A3139" s="46" t="n">
        <v>45137</v>
      </c>
      <c r="B3139" s="41" t="n">
        <f aca="false">[2]Plan1!$C3134</f>
        <v>-1.01</v>
      </c>
      <c r="C3139" s="41" t="n">
        <f aca="false">$E$5 + B3139</f>
        <v>779.99</v>
      </c>
      <c r="D3139" s="47" t="n">
        <f aca="false">IF(C3139&gt;$E$5,$E$2+$E$1,(IF(C3139&gt;764.99,C3139^3*3486.59308-C3139^2*7860012.00812+C3139*5908819377.96283-1481278321001.59,IF(C3139&gt;752.99,C3139^3*3588.471445-C3139^2*8028757.56264+C3139*5988077680.84934-1488767378546.26,C3139^3*899.851852-C3139^2*1969009.674601+C3139*1435480406.01138-348666163343.76))))-$E$1</f>
        <v>137637330.377686</v>
      </c>
      <c r="E3139" s="47" t="n">
        <f aca="false">D3139*100/$E$2</f>
        <v>92.3870426972811</v>
      </c>
      <c r="G3139" s="41" t="n">
        <f aca="false">[3]Plan1!$C3134</f>
        <v>-0.67</v>
      </c>
      <c r="H3139" s="41" t="n">
        <f aca="false">$J$5 + G3139</f>
        <v>759.33</v>
      </c>
      <c r="I3139" s="47" t="n">
        <f aca="false">IF(H3139&gt;$J$5,$J$2+$J$1,(IF(H3139&gt;739.99,H3139^3*2498.244218-H3139^2*5471052.355142+H3139*3994605728.77515-972400879260.135,H3139^3*1396.138889-H3139^2*3002770.071427+H3139*2152080038.43115-513963640099.415)))-$J$1</f>
        <v>82974974.8771973</v>
      </c>
      <c r="J3139" s="47" t="n">
        <f aca="false">I3139*100/$J$2</f>
        <v>94.3514503166277</v>
      </c>
      <c r="L3139" s="41" t="n">
        <f aca="false">[4]Plan1!$C3134</f>
        <v>-2.5</v>
      </c>
      <c r="M3139" s="41" t="n">
        <f aca="false">$O$5 + L3139</f>
        <v>836.28</v>
      </c>
      <c r="N3139" s="47" t="n">
        <f aca="false">IF(M3139&gt;$O$5,$O$2+$O$1,(M3139^3*3270.5936-M3139^2*8015778.389801+M3139*6549018422.82398-1783686174686.87))-$O$1</f>
        <v>27458841.0322266</v>
      </c>
      <c r="O3139" s="41" t="n">
        <f aca="false">N3139*100/$O$2</f>
        <v>70.2508078452721</v>
      </c>
      <c r="R3139" s="47" t="n">
        <f aca="false">SUM(D3139,I3139,N3139)</f>
        <v>248071146.287109</v>
      </c>
      <c r="S3139" s="41" t="n">
        <f aca="false">R3139*100/$R$2</f>
        <v>89.8781284852003</v>
      </c>
      <c r="U3139" s="41" t="n">
        <f aca="false">[1]Plan1!$B3134</f>
        <v>17.77</v>
      </c>
    </row>
    <row r="3140" customFormat="false" ht="15" hidden="false" customHeight="false" outlineLevel="0" collapsed="false">
      <c r="A3140" s="46" t="n">
        <v>45138</v>
      </c>
      <c r="B3140" s="41" t="n">
        <f aca="false">[2]Plan1!$C3135</f>
        <v>-1.04</v>
      </c>
      <c r="C3140" s="41" t="n">
        <f aca="false">$E$5 + B3140</f>
        <v>779.96</v>
      </c>
      <c r="D3140" s="47" t="n">
        <f aca="false">IF(C3140&gt;$E$5,$E$2+$E$1,(IF(C3140&gt;764.99,C3140^3*3486.59308-C3140^2*7860012.00812+C3140*5908819377.96283-1481278321001.59,IF(C3140&gt;752.99,C3140^3*3588.471445-C3140^2*8028757.56264+C3140*5988077680.84934-1488767378546.26,C3140^3*899.851852-C3140^2*1969009.674601+C3140*1435480406.01138-348666163343.76))))-$E$1</f>
        <v>137309868.034912</v>
      </c>
      <c r="E3140" s="47" t="n">
        <f aca="false">D3140*100/$E$2</f>
        <v>92.1672383944764</v>
      </c>
      <c r="G3140" s="41" t="n">
        <f aca="false">[3]Plan1!$C3135</f>
        <v>-0.68</v>
      </c>
      <c r="H3140" s="41" t="n">
        <f aca="false">$J$5 + G3140</f>
        <v>759.32</v>
      </c>
      <c r="I3140" s="47" t="n">
        <f aca="false">IF(H3140&gt;$J$5,$J$2+$J$1,(IF(H3140&gt;739.99,H3140^3*2498.244218-H3140^2*5471052.355142+H3140*3994605728.77515-972400879260.135,H3140^3*1396.138889-H3140^2*3002770.071427+H3140*2152080038.43115-513963640099.415)))-$J$1</f>
        <v>82902340.1799316</v>
      </c>
      <c r="J3140" s="47" t="n">
        <f aca="false">I3140*100/$J$2</f>
        <v>94.2688568715503</v>
      </c>
      <c r="L3140" s="41" t="n">
        <f aca="false">[4]Plan1!$C3135</f>
        <v>-2.53</v>
      </c>
      <c r="M3140" s="41" t="n">
        <f aca="false">$O$5 + L3140</f>
        <v>836.25</v>
      </c>
      <c r="N3140" s="47" t="n">
        <f aca="false">IF(M3140&gt;$O$5,$O$2+$O$1,(M3140^3*3270.5936-M3140^2*8015778.389801+M3140*6549018422.82398-1783686174686.87))-$O$1</f>
        <v>27334309.828125</v>
      </c>
      <c r="O3140" s="41" t="n">
        <f aca="false">N3140*100/$O$2</f>
        <v>69.9322067185963</v>
      </c>
      <c r="R3140" s="47" t="n">
        <f aca="false">SUM(D3140,I3140,N3140)</f>
        <v>247546518.042969</v>
      </c>
      <c r="S3140" s="41" t="n">
        <f aca="false">R3140*100/$R$2</f>
        <v>89.6880515438084</v>
      </c>
      <c r="U3140" s="41" t="n">
        <f aca="false">[1]Plan1!$B3135</f>
        <v>17.53</v>
      </c>
    </row>
    <row r="3141" customFormat="false" ht="15" hidden="false" customHeight="false" outlineLevel="0" collapsed="false">
      <c r="A3141" s="46" t="n">
        <v>45139</v>
      </c>
      <c r="B3141" s="41" t="n">
        <f aca="false">[2]Plan1!$C3136</f>
        <v>-1.07</v>
      </c>
      <c r="C3141" s="41" t="n">
        <f aca="false">$E$5 + B3141</f>
        <v>779.93</v>
      </c>
      <c r="D3141" s="47" t="n">
        <f aca="false">IF(C3141&gt;$E$5,$E$2+$E$1,(IF(C3141&gt;764.99,C3141^3*3486.59308-C3141^2*7860012.00812+C3141*5908819377.96283-1481278321001.59,IF(C3141&gt;752.99,C3141^3*3588.471445-C3141^2*8028757.56264+C3141*5988077680.84934-1488767378546.26,C3141^3*899.851852-C3141^2*1969009.674601+C3141*1435480406.01138-348666163343.76))))-$E$1</f>
        <v>136982942.447021</v>
      </c>
      <c r="E3141" s="47" t="n">
        <f aca="false">D3141*100/$E$2</f>
        <v>91.9477943805276</v>
      </c>
      <c r="G3141" s="41" t="n">
        <f aca="false">[3]Plan1!$C3136</f>
        <v>-0.7</v>
      </c>
      <c r="H3141" s="41" t="n">
        <f aca="false">$J$5 + G3141</f>
        <v>759.3</v>
      </c>
      <c r="I3141" s="47" t="n">
        <f aca="false">IF(H3141&gt;$J$5,$J$2+$J$1,(IF(H3141&gt;739.99,H3141^3*2498.244218-H3141^2*5471052.355142+H3141*3994605728.77515-972400879260.135,H3141^3*1396.138889-H3141^2*3002770.071427+H3141*2152080038.43115-513963640099.415)))-$J$1</f>
        <v>82757202.6794434</v>
      </c>
      <c r="J3141" s="47" t="n">
        <f aca="false">I3141*100/$J$2</f>
        <v>94.1038199590756</v>
      </c>
      <c r="L3141" s="41" t="n">
        <f aca="false">[4]Plan1!$C3136</f>
        <v>-2.56</v>
      </c>
      <c r="M3141" s="41" t="n">
        <f aca="false">$O$5 + L3141</f>
        <v>836.22</v>
      </c>
      <c r="N3141" s="47" t="n">
        <f aca="false">IF(M3141&gt;$O$5,$O$2+$O$1,(M3141^3*3270.5936-M3141^2*8015778.389801+M3141*6549018422.82398-1783686174686.87))-$O$1</f>
        <v>27210119.40625</v>
      </c>
      <c r="O3141" s="41" t="n">
        <f aca="false">N3141*100/$O$2</f>
        <v>69.6144774505211</v>
      </c>
      <c r="R3141" s="47" t="n">
        <f aca="false">SUM(D3141,I3141,N3141)</f>
        <v>246950264.532715</v>
      </c>
      <c r="S3141" s="41" t="n">
        <f aca="false">R3141*100/$R$2</f>
        <v>89.4720242048516</v>
      </c>
      <c r="U3141" s="41" t="n">
        <f aca="false">[1]Plan1!$B3136</f>
        <v>18.76</v>
      </c>
    </row>
    <row r="3142" customFormat="false" ht="15" hidden="false" customHeight="false" outlineLevel="0" collapsed="false">
      <c r="A3142" s="46" t="n">
        <v>45140</v>
      </c>
      <c r="B3142" s="41" t="n">
        <f aca="false">[2]Plan1!$C3137</f>
        <v>-1.1</v>
      </c>
      <c r="C3142" s="41" t="n">
        <f aca="false">$E$5 + B3142</f>
        <v>779.9</v>
      </c>
      <c r="D3142" s="47" t="n">
        <f aca="false">IF(C3142&gt;$E$5,$E$2+$E$1,(IF(C3142&gt;764.99,C3142^3*3486.59308-C3142^2*7860012.00812+C3142*5908819377.96283-1481278321001.59,IF(C3142&gt;752.99,C3142^3*3588.471445-C3142^2*8028757.56264+C3142*5988077680.84934-1488767378546.26,C3142^3*899.851852-C3142^2*1969009.674601+C3142*1435480406.01138-348666163343.76))))-$E$1</f>
        <v>136656553.049072</v>
      </c>
      <c r="E3142" s="47" t="n">
        <f aca="false">D3142*100/$E$2</f>
        <v>91.7287102762259</v>
      </c>
      <c r="G3142" s="41" t="n">
        <f aca="false">[3]Plan1!$C3137</f>
        <v>-0.72</v>
      </c>
      <c r="H3142" s="41" t="n">
        <f aca="false">$J$5 + G3142</f>
        <v>759.28</v>
      </c>
      <c r="I3142" s="47" t="n">
        <f aca="false">IF(H3142&gt;$J$5,$J$2+$J$1,(IF(H3142&gt;739.99,H3142^3*2498.244218-H3142^2*5471052.355142+H3142*3994605728.77515-972400879260.135,H3142^3*1396.138889-H3142^2*3002770.071427+H3142*2152080038.43115-513963640099.415)))-$J$1</f>
        <v>82612240.9372559</v>
      </c>
      <c r="J3142" s="47" t="n">
        <f aca="false">I3142*100/$J$2</f>
        <v>93.9389829026491</v>
      </c>
      <c r="L3142" s="41" t="n">
        <f aca="false">[4]Plan1!$C3137</f>
        <v>-2.58</v>
      </c>
      <c r="M3142" s="41" t="n">
        <f aca="false">$O$5 + L3142</f>
        <v>836.2</v>
      </c>
      <c r="N3142" s="47" t="n">
        <f aca="false">IF(M3142&gt;$O$5,$O$2+$O$1,(M3142^3*3270.5936-M3142^2*8015778.389801+M3142*6549018422.82398-1783686174686.87))-$O$1</f>
        <v>27127514.8525391</v>
      </c>
      <c r="O3142" s="41" t="n">
        <f aca="false">N3142*100/$O$2</f>
        <v>69.403141632557</v>
      </c>
      <c r="R3142" s="47" t="n">
        <f aca="false">SUM(D3142,I3142,N3142)</f>
        <v>246396308.838867</v>
      </c>
      <c r="S3142" s="41" t="n">
        <f aca="false">R3142*100/$R$2</f>
        <v>89.2713216976398</v>
      </c>
      <c r="U3142" s="41" t="n">
        <f aca="false">[1]Plan1!$B3137</f>
        <v>19.01</v>
      </c>
    </row>
    <row r="3143" customFormat="false" ht="15" hidden="false" customHeight="false" outlineLevel="0" collapsed="false">
      <c r="A3143" s="46" t="n">
        <v>45141</v>
      </c>
      <c r="B3143" s="41" t="n">
        <f aca="false">[2]Plan1!$C3138</f>
        <v>-1.11</v>
      </c>
      <c r="C3143" s="41" t="n">
        <f aca="false">$E$5 + B3143</f>
        <v>779.89</v>
      </c>
      <c r="D3143" s="47" t="n">
        <f aca="false">IF(C3143&gt;$E$5,$E$2+$E$1,(IF(C3143&gt;764.99,C3143^3*3486.59308-C3143^2*7860012.00812+C3143*5908819377.96283-1481278321001.59,IF(C3143&gt;752.99,C3143^3*3588.471445-C3143^2*8028757.56264+C3143*5988077680.84934-1488767378546.26,C3143^3*899.851852-C3143^2*1969009.674601+C3143*1435480406.01138-348666163343.76))))-$E$1</f>
        <v>136547875.638916</v>
      </c>
      <c r="E3143" s="47" t="n">
        <f aca="false">D3143*100/$E$2</f>
        <v>91.6557621559391</v>
      </c>
      <c r="G3143" s="41" t="n">
        <f aca="false">[3]Plan1!$C3138</f>
        <v>-0.73</v>
      </c>
      <c r="H3143" s="41" t="n">
        <f aca="false">$J$5 + G3143</f>
        <v>759.27</v>
      </c>
      <c r="I3143" s="47" t="n">
        <f aca="false">IF(H3143&gt;$J$5,$J$2+$J$1,(IF(H3143&gt;739.99,H3143^3*2498.244218-H3143^2*5471052.355142+H3143*3994605728.77515-972400879260.135,H3143^3*1396.138889-H3143^2*3002770.071427+H3143*2152080038.43115-513963640099.415)))-$J$1</f>
        <v>82539825.9377441</v>
      </c>
      <c r="J3143" s="47" t="n">
        <f aca="false">I3143*100/$J$2</f>
        <v>93.8566392774932</v>
      </c>
      <c r="L3143" s="41" t="n">
        <f aca="false">[4]Plan1!$C3138</f>
        <v>-2.61</v>
      </c>
      <c r="M3143" s="41" t="n">
        <f aca="false">$O$5 + L3143</f>
        <v>836.17</v>
      </c>
      <c r="N3143" s="47" t="n">
        <f aca="false">IF(M3143&gt;$O$5,$O$2+$O$1,(M3143^3*3270.5936-M3143^2*8015778.389801+M3143*6549018422.82398-1783686174686.87))-$O$1</f>
        <v>27003891.2236328</v>
      </c>
      <c r="O3143" s="41" t="n">
        <f aca="false">N3143*100/$O$2</f>
        <v>69.0868624498618</v>
      </c>
      <c r="R3143" s="47" t="n">
        <f aca="false">SUM(D3143,I3143,N3143)</f>
        <v>246091592.800293</v>
      </c>
      <c r="S3143" s="41" t="n">
        <f aca="false">R3143*100/$R$2</f>
        <v>89.1609206789144</v>
      </c>
      <c r="U3143" s="41" t="n">
        <f aca="false">[1]Plan1!$B3138</f>
        <v>18.51</v>
      </c>
    </row>
    <row r="3144" customFormat="false" ht="15" hidden="false" customHeight="false" outlineLevel="0" collapsed="false">
      <c r="A3144" s="46" t="n">
        <v>45142</v>
      </c>
      <c r="B3144" s="41" t="n">
        <f aca="false">[2]Plan1!$C3139</f>
        <v>-1.14</v>
      </c>
      <c r="C3144" s="41" t="n">
        <f aca="false">$E$5 + B3144</f>
        <v>779.86</v>
      </c>
      <c r="D3144" s="47" t="n">
        <f aca="false">IF(C3144&gt;$E$5,$E$2+$E$1,(IF(C3144&gt;764.99,C3144^3*3486.59308-C3144^2*7860012.00812+C3144*5908819377.96283-1481278321001.59,IF(C3144&gt;752.99,C3144^3*3588.471445-C3144^2*8028757.56264+C3144*5988077680.84934-1488767378546.26,C3144^3*899.851852-C3144^2*1969009.674601+C3144*1435480406.01138-348666163343.76))))-$E$1</f>
        <v>136222200.283936</v>
      </c>
      <c r="E3144" s="47" t="n">
        <f aca="false">D3144*100/$E$2</f>
        <v>91.437157342525</v>
      </c>
      <c r="G3144" s="41" t="n">
        <f aca="false">[3]Plan1!$C3139</f>
        <v>-0.74</v>
      </c>
      <c r="H3144" s="41" t="n">
        <f aca="false">$J$5 + G3144</f>
        <v>759.26</v>
      </c>
      <c r="I3144" s="47" t="n">
        <f aca="false">IF(H3144&gt;$J$5,$J$2+$J$1,(IF(H3144&gt;739.99,H3144^3*2498.244218-H3144^2*5471052.355142+H3144*3994605728.77515-972400879260.135,H3144^3*1396.138889-H3144^2*3002770.071427+H3144*2152080038.43115-513963640099.415)))-$J$1</f>
        <v>82467454.833252</v>
      </c>
      <c r="J3144" s="47" t="n">
        <f aca="false">I3144*100/$J$2</f>
        <v>93.7743455656848</v>
      </c>
      <c r="L3144" s="41" t="n">
        <f aca="false">[4]Plan1!$C3139</f>
        <v>-2.64</v>
      </c>
      <c r="M3144" s="41" t="n">
        <f aca="false">$O$5 + L3144</f>
        <v>836.14</v>
      </c>
      <c r="N3144" s="47" t="n">
        <f aca="false">IF(M3144&gt;$O$5,$O$2+$O$1,(M3144^3*3270.5936-M3144^2*8015778.389801+M3144*6549018422.82398-1783686174686.87))-$O$1</f>
        <v>26880606.9628906</v>
      </c>
      <c r="O3144" s="41" t="n">
        <f aca="false">N3144*100/$O$2</f>
        <v>68.7714515080242</v>
      </c>
      <c r="R3144" s="47" t="n">
        <f aca="false">SUM(D3144,I3144,N3144)</f>
        <v>245570262.080078</v>
      </c>
      <c r="S3144" s="41" t="n">
        <f aca="false">R3144*100/$R$2</f>
        <v>88.9720384563905</v>
      </c>
      <c r="U3144" s="41" t="n">
        <f aca="false">[1]Plan1!$B3139</f>
        <v>17.53</v>
      </c>
    </row>
    <row r="3145" customFormat="false" ht="15" hidden="false" customHeight="false" outlineLevel="0" collapsed="false">
      <c r="A3145" s="46" t="n">
        <v>45143</v>
      </c>
      <c r="B3145" s="41" t="n">
        <f aca="false">[2]Plan1!$C3140</f>
        <v>-1.17</v>
      </c>
      <c r="C3145" s="41" t="n">
        <f aca="false">$E$5 + B3145</f>
        <v>779.83</v>
      </c>
      <c r="D3145" s="47" t="n">
        <f aca="false">IF(C3145&gt;$E$5,$E$2+$E$1,(IF(C3145&gt;764.99,C3145^3*3486.59308-C3145^2*7860012.00812+C3145*5908819377.96283-1481278321001.59,IF(C3145&gt;752.99,C3145^3*3588.471445-C3145^2*8028757.56264+C3145*5988077680.84934-1488767378546.26,C3145^3*899.851852-C3145^2*1969009.674601+C3145*1435480406.01138-348666163343.76))))-$E$1</f>
        <v>135897059.800537</v>
      </c>
      <c r="E3145" s="47" t="n">
        <f aca="false">D3145*100/$E$2</f>
        <v>91.2189115538286</v>
      </c>
      <c r="G3145" s="41" t="n">
        <f aca="false">[3]Plan1!$C3140</f>
        <v>-0.76</v>
      </c>
      <c r="H3145" s="41" t="n">
        <f aca="false">$J$5 + G3145</f>
        <v>759.24</v>
      </c>
      <c r="I3145" s="47" t="n">
        <f aca="false">IF(H3145&gt;$J$5,$J$2+$J$1,(IF(H3145&gt;739.99,H3145^3*2498.244218-H3145^2*5471052.355142+H3145*3994605728.77515-972400879260.135,H3145^3*1396.138889-H3145^2*3002770.071427+H3145*2152080038.43115-513963640099.415)))-$J$1</f>
        <v>82322844.2478027</v>
      </c>
      <c r="J3145" s="47" t="n">
        <f aca="false">I3145*100/$J$2</f>
        <v>93.6099078121518</v>
      </c>
      <c r="L3145" s="41" t="n">
        <f aca="false">[4]Plan1!$C3140</f>
        <v>-2.66</v>
      </c>
      <c r="M3145" s="41" t="n">
        <f aca="false">$O$5 + L3145</f>
        <v>836.12</v>
      </c>
      <c r="N3145" s="47" t="n">
        <f aca="false">IF(M3145&gt;$O$5,$O$2+$O$1,(M3145^3*3270.5936-M3145^2*8015778.389801+M3145*6549018422.82398-1783686174686.87))-$O$1</f>
        <v>26798605.7333984</v>
      </c>
      <c r="O3145" s="41" t="n">
        <f aca="false">N3145*100/$O$2</f>
        <v>68.5616592371351</v>
      </c>
      <c r="R3145" s="47" t="n">
        <f aca="false">SUM(D3145,I3145,N3145)</f>
        <v>245018509.781738</v>
      </c>
      <c r="S3145" s="41" t="n">
        <f aca="false">R3145*100/$R$2</f>
        <v>88.7721342567106</v>
      </c>
      <c r="U3145" s="41" t="n">
        <f aca="false">[1]Plan1!$B3140</f>
        <v>17.77</v>
      </c>
    </row>
    <row r="3146" customFormat="false" ht="15" hidden="false" customHeight="false" outlineLevel="0" collapsed="false">
      <c r="A3146" s="46" t="n">
        <v>45144</v>
      </c>
      <c r="B3146" s="41" t="n">
        <f aca="false">[2]Plan1!$C3141</f>
        <v>-1.2</v>
      </c>
      <c r="C3146" s="41" t="n">
        <f aca="false">$E$5 + B3146</f>
        <v>779.8</v>
      </c>
      <c r="D3146" s="47" t="n">
        <f aca="false">IF(C3146&gt;$E$5,$E$2+$E$1,(IF(C3146&gt;764.99,C3146^3*3486.59308-C3146^2*7860012.00812+C3146*5908819377.96283-1481278321001.59,IF(C3146&gt;752.99,C3146^3*3588.471445-C3146^2*8028757.56264+C3146*5988077680.84934-1488767378546.26,C3146^3*899.851852-C3146^2*1969009.674601+C3146*1435480406.01138-348666163343.76))))-$E$1</f>
        <v>135572453.625732</v>
      </c>
      <c r="E3146" s="47" t="n">
        <f aca="false">D3146*100/$E$2</f>
        <v>91.0010244119523</v>
      </c>
      <c r="G3146" s="41" t="n">
        <f aca="false">[3]Plan1!$C3141</f>
        <v>-0.78</v>
      </c>
      <c r="H3146" s="41" t="n">
        <f aca="false">$J$5 + G3146</f>
        <v>759.22</v>
      </c>
      <c r="I3146" s="47" t="n">
        <f aca="false">IF(H3146&gt;$J$5,$J$2+$J$1,(IF(H3146&gt;739.99,H3146^3*2498.244218-H3146^2*5471052.355142+H3146*3994605728.77515-972400879260.135,H3146^3*1396.138889-H3146^2*3002770.071427+H3146*2152080038.43115-513963640099.415)))-$J$1</f>
        <v>82178409.0617676</v>
      </c>
      <c r="J3146" s="47" t="n">
        <f aca="false">I3146*100/$J$2</f>
        <v>93.4456695065742</v>
      </c>
      <c r="L3146" s="41" t="n">
        <f aca="false">[4]Plan1!$C3141</f>
        <v>-2.68</v>
      </c>
      <c r="M3146" s="41" t="n">
        <f aca="false">$O$5 + L3146</f>
        <v>836.1</v>
      </c>
      <c r="N3146" s="47" t="n">
        <f aca="false">IF(M3146&gt;$O$5,$O$2+$O$1,(M3146^3*3270.5936-M3146^2*8015778.389801+M3146*6549018422.82398-1783686174686.87))-$O$1</f>
        <v>26716754.9404297</v>
      </c>
      <c r="O3146" s="41" t="n">
        <f aca="false">N3146*100/$O$2</f>
        <v>68.3522518436445</v>
      </c>
      <c r="R3146" s="47" t="n">
        <f aca="false">SUM(D3146,I3146,N3146)</f>
        <v>244467617.62793</v>
      </c>
      <c r="S3146" s="41" t="n">
        <f aca="false">R3146*100/$R$2</f>
        <v>88.5725416941633</v>
      </c>
      <c r="U3146" s="41" t="n">
        <f aca="false">[1]Plan1!$B3141</f>
        <v>18.76</v>
      </c>
    </row>
    <row r="3147" customFormat="false" ht="15" hidden="false" customHeight="false" outlineLevel="0" collapsed="false">
      <c r="A3147" s="46" t="n">
        <v>45145</v>
      </c>
      <c r="B3147" s="41" t="n">
        <f aca="false">[2]Plan1!$C3142</f>
        <v>-1.23</v>
      </c>
      <c r="C3147" s="41" t="n">
        <f aca="false">$E$5 + B3147</f>
        <v>779.77</v>
      </c>
      <c r="D3147" s="47" t="n">
        <f aca="false">IF(C3147&gt;$E$5,$E$2+$E$1,(IF(C3147&gt;764.99,C3147^3*3486.59308-C3147^2*7860012.00812+C3147*5908819377.96283-1481278321001.59,IF(C3147&gt;752.99,C3147^3*3588.471445-C3147^2*8028757.56264+C3147*5988077680.84934-1488767378546.26,C3147^3*899.851852-C3147^2*1969009.674601+C3147*1435480406.01138-348666163343.76))))-$E$1</f>
        <v>135248381.193115</v>
      </c>
      <c r="E3147" s="47" t="n">
        <f aca="false">D3147*100/$E$2</f>
        <v>90.7834955367041</v>
      </c>
      <c r="G3147" s="41" t="n">
        <f aca="false">[3]Plan1!$C3142</f>
        <v>-0.8</v>
      </c>
      <c r="H3147" s="41" t="n">
        <f aca="false">$J$5 + G3147</f>
        <v>759.2</v>
      </c>
      <c r="I3147" s="47" t="n">
        <f aca="false">IF(H3147&gt;$J$5,$J$2+$J$1,(IF(H3147&gt;739.99,H3147^3*2498.244218-H3147^2*5471052.355142+H3147*3994605728.77515-972400879260.135,H3147^3*1396.138889-H3147^2*3002770.071427+H3147*2152080038.43115-513963640099.415)))-$J$1</f>
        <v>82034149.154541</v>
      </c>
      <c r="J3147" s="47" t="n">
        <f aca="false">I3147*100/$J$2</f>
        <v>93.2816305118109</v>
      </c>
      <c r="L3147" s="41" t="n">
        <f aca="false">[4]Plan1!$C3142</f>
        <v>-2.71</v>
      </c>
      <c r="M3147" s="41" t="n">
        <f aca="false">$O$5 + L3147</f>
        <v>836.07</v>
      </c>
      <c r="N3147" s="47" t="n">
        <f aca="false">IF(M3147&gt;$O$5,$O$2+$O$1,(M3147^3*3270.5936-M3147^2*8015778.389801+M3147*6549018422.82398-1783686174686.87))-$O$1</f>
        <v>26594260.480957</v>
      </c>
      <c r="O3147" s="41" t="n">
        <f aca="false">N3147*100/$O$2</f>
        <v>68.0388615325085</v>
      </c>
      <c r="R3147" s="47" t="n">
        <f aca="false">SUM(D3147,I3147,N3147)</f>
        <v>243876790.828613</v>
      </c>
      <c r="S3147" s="41" t="n">
        <f aca="false">R3147*100/$R$2</f>
        <v>88.3584804952845</v>
      </c>
      <c r="U3147" s="41" t="n">
        <f aca="false">[1]Plan1!$B3142</f>
        <v>19.01</v>
      </c>
    </row>
    <row r="3148" customFormat="false" ht="15" hidden="false" customHeight="false" outlineLevel="0" collapsed="false">
      <c r="A3148" s="46" t="n">
        <v>45146</v>
      </c>
      <c r="B3148" s="41" t="n">
        <f aca="false">[2]Plan1!$C3143</f>
        <v>-1.25</v>
      </c>
      <c r="C3148" s="41" t="n">
        <f aca="false">$E$5 + B3148</f>
        <v>779.75</v>
      </c>
      <c r="D3148" s="47" t="n">
        <f aca="false">IF(C3148&gt;$E$5,$E$2+$E$1,(IF(C3148&gt;764.99,C3148^3*3486.59308-C3148^2*7860012.00812+C3148*5908819377.96283-1481278321001.59,IF(C3148&gt;752.99,C3148^3*3588.471445-C3148^2*8028757.56264+C3148*5988077680.84934-1488767378546.26,C3148^3*899.851852-C3148^2*1969009.674601+C3148*1435480406.01138-348666163343.76))))-$E$1</f>
        <v>135032629.150146</v>
      </c>
      <c r="E3148" s="47" t="n">
        <f aca="false">D3148*100/$E$2</f>
        <v>90.6386751369544</v>
      </c>
      <c r="G3148" s="41" t="n">
        <f aca="false">[3]Plan1!$C3143</f>
        <v>-0.82</v>
      </c>
      <c r="H3148" s="41" t="n">
        <f aca="false">$J$5 + G3148</f>
        <v>759.18</v>
      </c>
      <c r="I3148" s="47" t="n">
        <f aca="false">IF(H3148&gt;$J$5,$J$2+$J$1,(IF(H3148&gt;739.99,H3148^3*2498.244218-H3148^2*5471052.355142+H3148*3994605728.77515-972400879260.135,H3148^3*1396.138889-H3148^2*3002770.071427+H3148*2152080038.43115-513963640099.415)))-$J$1</f>
        <v>81890064.4060059</v>
      </c>
      <c r="J3148" s="47" t="n">
        <f aca="false">I3148*100/$J$2</f>
        <v>93.1177906912756</v>
      </c>
      <c r="L3148" s="41" t="n">
        <f aca="false">[4]Plan1!$C3143</f>
        <v>-2.74</v>
      </c>
      <c r="M3148" s="41" t="n">
        <f aca="false">$O$5 + L3148</f>
        <v>836.04</v>
      </c>
      <c r="N3148" s="47" t="n">
        <f aca="false">IF(M3148&gt;$O$5,$O$2+$O$1,(M3148^3*3270.5936-M3148^2*8015778.389801+M3148*6549018422.82398-1783686174686.87))-$O$1</f>
        <v>26472103.625</v>
      </c>
      <c r="O3148" s="41" t="n">
        <f aca="false">N3148*100/$O$2</f>
        <v>67.7263349475464</v>
      </c>
      <c r="R3148" s="47" t="n">
        <f aca="false">SUM(D3148,I3148,N3148)</f>
        <v>243394797.181152</v>
      </c>
      <c r="S3148" s="41" t="n">
        <f aca="false">R3148*100/$R$2</f>
        <v>88.1838504037808</v>
      </c>
      <c r="U3148" s="41" t="n">
        <f aca="false">[1]Plan1!$B3143</f>
        <v>18.76</v>
      </c>
    </row>
    <row r="3149" customFormat="false" ht="15" hidden="false" customHeight="false" outlineLevel="0" collapsed="false">
      <c r="A3149" s="46" t="n">
        <v>45147</v>
      </c>
      <c r="B3149" s="41" t="n">
        <f aca="false">[2]Plan1!$C3144</f>
        <v>-1.27</v>
      </c>
      <c r="C3149" s="41" t="n">
        <f aca="false">$E$5 + B3149</f>
        <v>779.73</v>
      </c>
      <c r="D3149" s="47" t="n">
        <f aca="false">IF(C3149&gt;$E$5,$E$2+$E$1,(IF(C3149&gt;764.99,C3149^3*3486.59308-C3149^2*7860012.00812+C3149*5908819377.96283-1481278321001.59,IF(C3149&gt;752.99,C3149^3*3588.471445-C3149^2*8028757.56264+C3149*5988077680.84934-1488767378546.26,C3149^3*899.851852-C3149^2*1969009.674601+C3149*1435480406.01138-348666163343.76))))-$E$1</f>
        <v>134817113.907959</v>
      </c>
      <c r="E3149" s="47" t="n">
        <f aca="false">D3149*100/$E$2</f>
        <v>90.4940136862618</v>
      </c>
      <c r="G3149" s="41" t="n">
        <f aca="false">[3]Plan1!$C3144</f>
        <v>-0.83</v>
      </c>
      <c r="H3149" s="41" t="n">
        <f aca="false">$J$5 + G3149</f>
        <v>759.17</v>
      </c>
      <c r="I3149" s="47" t="n">
        <f aca="false">IF(H3149&gt;$J$5,$J$2+$J$1,(IF(H3149&gt;739.99,H3149^3*2498.244218-H3149^2*5471052.355142+H3149*3994605728.77515-972400879260.135,H3149^3*1396.138889-H3149^2*3002770.071427+H3149*2152080038.43115-513963640099.415)))-$J$1</f>
        <v>81818087.6787109</v>
      </c>
      <c r="J3149" s="47" t="n">
        <f aca="false">I3149*100/$J$2</f>
        <v>93.0359454286603</v>
      </c>
      <c r="L3149" s="41" t="n">
        <f aca="false">[4]Plan1!$C3144</f>
        <v>-2.76</v>
      </c>
      <c r="M3149" s="41" t="n">
        <f aca="false">$O$5 + L3149</f>
        <v>836.02</v>
      </c>
      <c r="N3149" s="47" t="n">
        <f aca="false">IF(M3149&gt;$O$5,$O$2+$O$1,(M3149^3*3270.5936-M3149^2*8015778.389801+M3149*6549018422.82398-1783686174686.87))-$O$1</f>
        <v>26390853.0151367</v>
      </c>
      <c r="O3149" s="41" t="n">
        <f aca="false">N3149*100/$O$2</f>
        <v>67.5184630648942</v>
      </c>
      <c r="R3149" s="47" t="n">
        <f aca="false">SUM(D3149,I3149,N3149)</f>
        <v>243026054.601807</v>
      </c>
      <c r="S3149" s="41" t="n">
        <f aca="false">R3149*100/$R$2</f>
        <v>88.0502520654797</v>
      </c>
      <c r="U3149" s="41" t="n">
        <f aca="false">[1]Plan1!$B3144</f>
        <v>16.55</v>
      </c>
    </row>
    <row r="3150" customFormat="false" ht="15" hidden="false" customHeight="false" outlineLevel="0" collapsed="false">
      <c r="A3150" s="46" t="n">
        <v>45148</v>
      </c>
      <c r="B3150" s="41" t="n">
        <f aca="false">[2]Plan1!$C3145</f>
        <v>-1.31</v>
      </c>
      <c r="C3150" s="41" t="n">
        <f aca="false">$E$5 + B3150</f>
        <v>779.69</v>
      </c>
      <c r="D3150" s="47" t="n">
        <f aca="false">IF(C3150&gt;$E$5,$E$2+$E$1,(IF(C3150&gt;764.99,C3150^3*3486.59308-C3150^2*7860012.00812+C3150*5908819377.96283-1481278321001.59,IF(C3150&gt;752.99,C3150^3*3588.471445-C3150^2*8028757.56264+C3150*5988077680.84934-1488767378546.26,C3150^3*899.851852-C3150^2*1969009.674601+C3150*1435480406.01138-348666163343.76))))-$E$1</f>
        <v>134386793.155029</v>
      </c>
      <c r="E3150" s="47" t="n">
        <f aca="false">D3150*100/$E$2</f>
        <v>90.2051671817172</v>
      </c>
      <c r="G3150" s="41" t="n">
        <f aca="false">[3]Plan1!$C3145</f>
        <v>-0.86</v>
      </c>
      <c r="H3150" s="41" t="n">
        <f aca="false">$J$5 + G3150</f>
        <v>759.14</v>
      </c>
      <c r="I3150" s="47" t="n">
        <f aca="false">IF(H3150&gt;$J$5,$J$2+$J$1,(IF(H3150&gt;739.99,H3150^3*2498.244218-H3150^2*5471052.355142+H3150*3994605728.77515-972400879260.135,H3150^3*1396.138889-H3150^2*3002770.071427+H3150*2152080038.43115-513963640099.415)))-$J$1</f>
        <v>81602419.9055176</v>
      </c>
      <c r="J3150" s="47" t="n">
        <f aca="false">I3150*100/$J$2</f>
        <v>92.7907080276552</v>
      </c>
      <c r="L3150" s="41" t="n">
        <f aca="false">[4]Plan1!$C3145</f>
        <v>-2.79</v>
      </c>
      <c r="M3150" s="41" t="n">
        <f aca="false">$O$5 + L3150</f>
        <v>835.99</v>
      </c>
      <c r="N3150" s="47" t="n">
        <f aca="false">IF(M3150&gt;$O$5,$O$2+$O$1,(M3150^3*3270.5936-M3150^2*8015778.389801+M3150*6549018422.82398-1783686174686.87))-$O$1</f>
        <v>26269257.652832</v>
      </c>
      <c r="O3150" s="41" t="n">
        <f aca="false">N3150*100/$O$2</f>
        <v>67.20737300752</v>
      </c>
      <c r="R3150" s="47" t="n">
        <f aca="false">SUM(D3150,I3150,N3150)</f>
        <v>242258470.713379</v>
      </c>
      <c r="S3150" s="41" t="n">
        <f aca="false">R3150*100/$R$2</f>
        <v>87.7721503822335</v>
      </c>
      <c r="U3150" s="41" t="n">
        <f aca="false">[1]Plan1!$B3145</f>
        <v>17.77</v>
      </c>
    </row>
    <row r="3151" customFormat="false" ht="15" hidden="false" customHeight="false" outlineLevel="0" collapsed="false">
      <c r="A3151" s="46" t="n">
        <v>45149</v>
      </c>
      <c r="B3151" s="41" t="n">
        <f aca="false">[2]Plan1!$C3146</f>
        <v>-1.34</v>
      </c>
      <c r="C3151" s="41" t="n">
        <f aca="false">$E$5 + B3151</f>
        <v>779.66</v>
      </c>
      <c r="D3151" s="47" t="n">
        <f aca="false">IF(C3151&gt;$E$5,$E$2+$E$1,(IF(C3151&gt;764.99,C3151^3*3486.59308-C3151^2*7860012.00812+C3151*5908819377.96283-1481278321001.59,IF(C3151&gt;752.99,C3151^3*3588.471445-C3151^2*8028757.56264+C3151*5988077680.84934-1488767378546.26,C3151^3*899.851852-C3151^2*1969009.674601+C3151*1435480406.01138-348666163343.76))))-$E$1</f>
        <v>134064672.948486</v>
      </c>
      <c r="E3151" s="47" t="n">
        <f aca="false">D3151*100/$E$2</f>
        <v>89.9889487096365</v>
      </c>
      <c r="G3151" s="41" t="n">
        <f aca="false">[3]Plan1!$C3146</f>
        <v>-0.87</v>
      </c>
      <c r="H3151" s="41" t="n">
        <f aca="false">$J$5 + G3151</f>
        <v>759.13</v>
      </c>
      <c r="I3151" s="47" t="n">
        <f aca="false">IF(H3151&gt;$J$5,$J$2+$J$1,(IF(H3151&gt;739.99,H3151^3*2498.244218-H3151^2*5471052.355142+H3151*3994605728.77515-972400879260.135,H3151^3*1396.138889-H3151^2*3002770.071427+H3151*2152080038.43115-513963640099.415)))-$J$1</f>
        <v>81530618.0681152</v>
      </c>
      <c r="J3151" s="47" t="n">
        <f aca="false">I3151*100/$J$2</f>
        <v>92.7090616336149</v>
      </c>
      <c r="L3151" s="41" t="n">
        <f aca="false">[4]Plan1!$C3146</f>
        <v>-2.82</v>
      </c>
      <c r="M3151" s="41" t="n">
        <f aca="false">$O$5 + L3151</f>
        <v>835.96</v>
      </c>
      <c r="N3151" s="47" t="n">
        <f aca="false">IF(M3151&gt;$O$5,$O$2+$O$1,(M3151^3*3270.5936-M3151^2*8015778.389801+M3151*6549018422.82398-1783686174686.87))-$O$1</f>
        <v>26147998.4799805</v>
      </c>
      <c r="O3151" s="41" t="n">
        <f aca="false">N3151*100/$O$2</f>
        <v>66.8971430585767</v>
      </c>
      <c r="R3151" s="47" t="n">
        <f aca="false">SUM(D3151,I3151,N3151)</f>
        <v>241743289.496582</v>
      </c>
      <c r="S3151" s="41" t="n">
        <f aca="false">R3151*100/$R$2</f>
        <v>87.5854961731912</v>
      </c>
      <c r="U3151" s="41" t="n">
        <f aca="false">[1]Plan1!$B3146</f>
        <v>18.51</v>
      </c>
    </row>
    <row r="3152" customFormat="false" ht="15" hidden="false" customHeight="false" outlineLevel="0" collapsed="false">
      <c r="A3152" s="46" t="n">
        <v>45150</v>
      </c>
      <c r="B3152" s="41" t="n">
        <f aca="false">[2]Plan1!$C3147</f>
        <v>-1.36</v>
      </c>
      <c r="C3152" s="41" t="n">
        <f aca="false">$E$5 + B3152</f>
        <v>779.64</v>
      </c>
      <c r="D3152" s="47" t="n">
        <f aca="false">IF(C3152&gt;$E$5,$E$2+$E$1,(IF(C3152&gt;764.99,C3152^3*3486.59308-C3152^2*7860012.00812+C3152*5908819377.96283-1481278321001.59,IF(C3152&gt;752.99,C3152^3*3588.471445-C3152^2*8028757.56264+C3152*5988077680.84934-1488767378546.26,C3152^3*899.851852-C3152^2*1969009.674601+C3152*1435480406.01138-348666163343.76))))-$E$1</f>
        <v>133850221.238037</v>
      </c>
      <c r="E3152" s="47" t="n">
        <f aca="false">D3152*100/$E$2</f>
        <v>89.8450011390507</v>
      </c>
      <c r="G3152" s="41" t="n">
        <f aca="false">[3]Plan1!$C3147</f>
        <v>-0.89</v>
      </c>
      <c r="H3152" s="41" t="n">
        <f aca="false">$J$5 + G3152</f>
        <v>759.11</v>
      </c>
      <c r="I3152" s="47" t="n">
        <f aca="false">IF(H3152&gt;$J$5,$J$2+$J$1,(IF(H3152&gt;739.99,H3152^3*2498.244218-H3152^2*5471052.355142+H3152*3994605728.77515-972400879260.135,H3152^3*1396.138889-H3152^2*3002770.071427+H3152*2152080038.43115-513963640099.415)))-$J$1</f>
        <v>81387145.4313965</v>
      </c>
      <c r="J3152" s="47" t="n">
        <f aca="false">I3152*100/$J$2</f>
        <v>92.5459178498994</v>
      </c>
      <c r="L3152" s="41" t="n">
        <f aca="false">[4]Plan1!$C3147</f>
        <v>-2.85</v>
      </c>
      <c r="M3152" s="41" t="n">
        <f aca="false">$O$5 + L3152</f>
        <v>835.93</v>
      </c>
      <c r="N3152" s="47" t="n">
        <f aca="false">IF(M3152&gt;$O$5,$O$2+$O$1,(M3152^3*3270.5936-M3152^2*8015778.389801+M3152*6549018422.82398-1783686174686.87))-$O$1</f>
        <v>26027074.9677734</v>
      </c>
      <c r="O3152" s="41" t="n">
        <f aca="false">N3152*100/$O$2</f>
        <v>66.5877718651581</v>
      </c>
      <c r="R3152" s="47" t="n">
        <f aca="false">SUM(D3152,I3152,N3152)</f>
        <v>241264441.637207</v>
      </c>
      <c r="S3152" s="41" t="n">
        <f aca="false">R3152*100/$R$2</f>
        <v>87.4120058254667</v>
      </c>
      <c r="U3152" s="41" t="n">
        <f aca="false">[1]Plan1!$B3147</f>
        <v>18.02</v>
      </c>
    </row>
    <row r="3153" customFormat="false" ht="15" hidden="false" customHeight="false" outlineLevel="0" collapsed="false">
      <c r="A3153" s="46" t="n">
        <v>45151</v>
      </c>
      <c r="B3153" s="41" t="n">
        <f aca="false">[2]Plan1!$C3148</f>
        <v>-1.4</v>
      </c>
      <c r="C3153" s="41" t="n">
        <f aca="false">$E$5 + B3153</f>
        <v>779.6</v>
      </c>
      <c r="D3153" s="47" t="n">
        <f aca="false">IF(C3153&gt;$E$5,$E$2+$E$1,(IF(C3153&gt;764.99,C3153^3*3486.59308-C3153^2*7860012.00812+C3153*5908819377.96283-1481278321001.59,IF(C3153&gt;752.99,C3153^3*3588.471445-C3153^2*8028757.56264+C3153*5988077680.84934-1488767378546.26,C3153^3*899.851852-C3153^2*1969009.674601+C3153*1435480406.01138-348666163343.76))))-$E$1</f>
        <v>133422025.290771</v>
      </c>
      <c r="E3153" s="47" t="n">
        <f aca="false">D3153*100/$E$2</f>
        <v>89.5575808791962</v>
      </c>
      <c r="G3153" s="41" t="n">
        <f aca="false">[3]Plan1!$C3148</f>
        <v>-0.91</v>
      </c>
      <c r="H3153" s="41" t="n">
        <f aca="false">$J$5 + G3153</f>
        <v>759.09</v>
      </c>
      <c r="I3153" s="47" t="n">
        <f aca="false">IF(H3153&gt;$J$5,$J$2+$J$1,(IF(H3153&gt;739.99,H3153^3*2498.244218-H3153^2*5471052.355142+H3153*3994605728.77515-972400879260.135,H3153^3*1396.138889-H3153^2*3002770.071427+H3153*2152080038.43115-513963640099.415)))-$J$1</f>
        <v>81243847.4138184</v>
      </c>
      <c r="J3153" s="47" t="n">
        <f aca="false">I3153*100/$J$2</f>
        <v>92.3829726268848</v>
      </c>
      <c r="L3153" s="41" t="n">
        <f aca="false">[4]Plan1!$C3148</f>
        <v>-2.88</v>
      </c>
      <c r="M3153" s="41" t="n">
        <f aca="false">$O$5 + L3153</f>
        <v>835.9</v>
      </c>
      <c r="N3153" s="47" t="n">
        <f aca="false">IF(M3153&gt;$O$5,$O$2+$O$1,(M3153^3*3270.5936-M3153^2*8015778.389801+M3153*6549018422.82398-1783686174686.87))-$O$1</f>
        <v>25906486.5859375</v>
      </c>
      <c r="O3153" s="41" t="n">
        <f aca="false">N3153*100/$O$2</f>
        <v>66.2792580706106</v>
      </c>
      <c r="R3153" s="47" t="n">
        <f aca="false">SUM(D3153,I3153,N3153)</f>
        <v>240572359.290527</v>
      </c>
      <c r="S3153" s="41" t="n">
        <f aca="false">R3153*100/$R$2</f>
        <v>87.1612589449519</v>
      </c>
      <c r="U3153" s="41" t="n">
        <f aca="false">[1]Plan1!$B3148</f>
        <v>18.02</v>
      </c>
    </row>
    <row r="3154" customFormat="false" ht="15" hidden="false" customHeight="false" outlineLevel="0" collapsed="false">
      <c r="A3154" s="46" t="n">
        <v>45152</v>
      </c>
      <c r="B3154" s="41" t="n">
        <f aca="false">[2]Plan1!$C3149</f>
        <v>-1.43</v>
      </c>
      <c r="C3154" s="41" t="n">
        <f aca="false">$E$5 + B3154</f>
        <v>779.57</v>
      </c>
      <c r="D3154" s="47" t="n">
        <f aca="false">IF(C3154&gt;$E$5,$E$2+$E$1,(IF(C3154&gt;764.99,C3154^3*3486.59308-C3154^2*7860012.00812+C3154*5908819377.96283-1481278321001.59,IF(C3154&gt;752.99,C3154^3*3588.471445-C3154^2*8028757.56264+C3154*5988077680.84934-1488767378546.26,C3154^3*899.851852-C3154^2*1969009.674601+C3154*1435480406.01138-348666163343.76))))-$E$1</f>
        <v>133101496.709717</v>
      </c>
      <c r="E3154" s="47" t="n">
        <f aca="false">D3154*100/$E$2</f>
        <v>89.3424307624195</v>
      </c>
      <c r="G3154" s="41" t="n">
        <f aca="false">[3]Plan1!$C3149</f>
        <v>-0.92</v>
      </c>
      <c r="H3154" s="41" t="n">
        <f aca="false">$J$5 + G3154</f>
        <v>759.08</v>
      </c>
      <c r="I3154" s="47" t="n">
        <f aca="false">IF(H3154&gt;$J$5,$J$2+$J$1,(IF(H3154&gt;739.99,H3154^3*2498.244218-H3154^2*5471052.355142+H3154*3994605728.77515-972400879260.135,H3154^3*1396.138889-H3154^2*3002770.071427+H3154*2152080038.43115-513963640099.415)))-$J$1</f>
        <v>81172263.8508301</v>
      </c>
      <c r="J3154" s="47" t="n">
        <f aca="false">I3154*100/$J$2</f>
        <v>92.3015744342758</v>
      </c>
      <c r="L3154" s="41" t="n">
        <f aca="false">[4]Plan1!$C3149</f>
        <v>-2.91</v>
      </c>
      <c r="M3154" s="41" t="n">
        <f aca="false">$O$5 + L3154</f>
        <v>835.87</v>
      </c>
      <c r="N3154" s="47" t="n">
        <f aca="false">IF(M3154&gt;$O$5,$O$2+$O$1,(M3154^3*3270.5936-M3154^2*8015778.389801+M3154*6549018422.82398-1783686174686.87))-$O$1</f>
        <v>25786232.8037109</v>
      </c>
      <c r="O3154" s="41" t="n">
        <f aca="false">N3154*100/$O$2</f>
        <v>65.9716003170313</v>
      </c>
      <c r="R3154" s="47" t="n">
        <f aca="false">SUM(D3154,I3154,N3154)</f>
        <v>240059993.364258</v>
      </c>
      <c r="S3154" s="41" t="n">
        <f aca="false">R3154*100/$R$2</f>
        <v>86.9756247378225</v>
      </c>
      <c r="U3154" s="41" t="n">
        <f aca="false">[1]Plan1!$B3149</f>
        <v>17.53</v>
      </c>
    </row>
    <row r="3155" customFormat="false" ht="15" hidden="false" customHeight="false" outlineLevel="0" collapsed="false">
      <c r="A3155" s="46" t="n">
        <v>45153</v>
      </c>
      <c r="B3155" s="41" t="n">
        <f aca="false">[2]Plan1!$C3150</f>
        <v>-1.44</v>
      </c>
      <c r="C3155" s="41" t="n">
        <f aca="false">$E$5 + B3155</f>
        <v>779.56</v>
      </c>
      <c r="D3155" s="47" t="n">
        <f aca="false">IF(C3155&gt;$E$5,$E$2+$E$1,(IF(C3155&gt;764.99,C3155^3*3486.59308-C3155^2*7860012.00812+C3155*5908819377.96283-1481278321001.59,IF(C3155&gt;752.99,C3155^3*3588.471445-C3155^2*8028757.56264+C3155*5988077680.84934-1488767378546.26,C3155^3*899.851852-C3155^2*1969009.674601+C3155*1435480406.01138-348666163343.76))))-$E$1</f>
        <v>132994771.525146</v>
      </c>
      <c r="E3155" s="47" t="n">
        <f aca="false">D3155*100/$E$2</f>
        <v>89.2707930449723</v>
      </c>
      <c r="G3155" s="41" t="n">
        <f aca="false">[3]Plan1!$C3150</f>
        <v>-0.94</v>
      </c>
      <c r="H3155" s="41" t="n">
        <f aca="false">$J$5 + G3155</f>
        <v>759.06</v>
      </c>
      <c r="I3155" s="47" t="n">
        <f aca="false">IF(H3155&gt;$J$5,$J$2+$J$1,(IF(H3155&gt;739.99,H3155^3*2498.244218-H3155^2*5471052.355142+H3155*3994605728.77515-972400879260.135,H3155^3*1396.138889-H3155^2*3002770.071427+H3155*2152080038.43115-513963640099.415)))-$J$1</f>
        <v>81029227.5371094</v>
      </c>
      <c r="J3155" s="47" t="n">
        <f aca="false">I3155*100/$J$2</f>
        <v>92.1389267966301</v>
      </c>
      <c r="L3155" s="41" t="n">
        <f aca="false">[4]Plan1!$C3150</f>
        <v>-2.94</v>
      </c>
      <c r="M3155" s="41" t="n">
        <f aca="false">$O$5 + L3155</f>
        <v>835.84</v>
      </c>
      <c r="N3155" s="47" t="n">
        <f aca="false">IF(M3155&gt;$O$5,$O$2+$O$1,(M3155^3*3270.5936-M3155^2*8015778.389801+M3155*6549018422.82398-1783686174686.87))-$O$1</f>
        <v>25666313.0917969</v>
      </c>
      <c r="O3155" s="41" t="n">
        <f aca="false">N3155*100/$O$2</f>
        <v>65.664797250265</v>
      </c>
      <c r="R3155" s="47" t="n">
        <f aca="false">SUM(D3155,I3155,N3155)</f>
        <v>239690312.154053</v>
      </c>
      <c r="S3155" s="41" t="n">
        <f aca="false">R3155*100/$R$2</f>
        <v>86.8416863261745</v>
      </c>
      <c r="U3155" s="41" t="n">
        <f aca="false">[1]Plan1!$B3150</f>
        <v>17.77</v>
      </c>
    </row>
    <row r="3156" customFormat="false" ht="15" hidden="false" customHeight="false" outlineLevel="0" collapsed="false">
      <c r="A3156" s="46" t="n">
        <v>45154</v>
      </c>
      <c r="B3156" s="41" t="n">
        <f aca="false">[2]Plan1!$C3151</f>
        <v>-1.47</v>
      </c>
      <c r="C3156" s="41" t="n">
        <f aca="false">$E$5 + B3156</f>
        <v>779.53</v>
      </c>
      <c r="D3156" s="47" t="n">
        <f aca="false">IF(C3156&gt;$E$5,$E$2+$E$1,(IF(C3156&gt;764.99,C3156^3*3486.59308-C3156^2*7860012.00812+C3156*5908819377.96283-1481278321001.59,IF(C3156&gt;752.99,C3156^3*3588.471445-C3156^2*8028757.56264+C3156*5988077680.84934-1488767378546.26,C3156^3*899.851852-C3156^2*1969009.674601+C3156*1435480406.01138-348666163343.76))))-$E$1</f>
        <v>132674948.701904</v>
      </c>
      <c r="E3156" s="47" t="n">
        <f aca="false">D3156*100/$E$2</f>
        <v>89.0561166577934</v>
      </c>
      <c r="G3156" s="41" t="n">
        <f aca="false">[3]Plan1!$C3151</f>
        <v>-0.96</v>
      </c>
      <c r="H3156" s="41" t="n">
        <f aca="false">$J$5 + G3156</f>
        <v>759.04</v>
      </c>
      <c r="I3156" s="47" t="n">
        <f aca="false">IF(H3156&gt;$J$5,$J$2+$J$1,(IF(H3156&gt;739.99,H3156^3*2498.244218-H3156^2*5471052.355142+H3156*3994605728.77515-972400879260.135,H3156^3*1396.138889-H3156^2*3002770.071427+H3156*2152080038.43115-513963640099.415)))-$J$1</f>
        <v>80886365.5441895</v>
      </c>
      <c r="J3156" s="47" t="n">
        <f aca="false">I3156*100/$J$2</f>
        <v>91.9764773804408</v>
      </c>
      <c r="L3156" s="41" t="n">
        <f aca="false">[4]Plan1!$C3151</f>
        <v>-2.97</v>
      </c>
      <c r="M3156" s="41" t="n">
        <f aca="false">$O$5 + L3156</f>
        <v>835.81</v>
      </c>
      <c r="N3156" s="47" t="n">
        <f aca="false">IF(M3156&gt;$O$5,$O$2+$O$1,(M3156^3*3270.5936-M3156^2*8015778.389801+M3156*6549018422.82398-1783686174686.87))-$O$1</f>
        <v>25546726.9228516</v>
      </c>
      <c r="O3156" s="41" t="n">
        <f aca="false">N3156*100/$O$2</f>
        <v>65.3588475211534</v>
      </c>
      <c r="R3156" s="47" t="n">
        <f aca="false">SUM(D3156,I3156,N3156)</f>
        <v>239108041.168945</v>
      </c>
      <c r="S3156" s="41" t="n">
        <f aca="false">R3156*100/$R$2</f>
        <v>86.6307249661133</v>
      </c>
      <c r="U3156" s="41" t="n">
        <f aca="false">[1]Plan1!$B3151</f>
        <v>16.97</v>
      </c>
    </row>
    <row r="3157" customFormat="false" ht="15" hidden="false" customHeight="false" outlineLevel="0" collapsed="false">
      <c r="A3157" s="46" t="n">
        <v>45155</v>
      </c>
      <c r="B3157" s="41" t="n">
        <f aca="false">[2]Plan1!$C3152</f>
        <v>-1.5</v>
      </c>
      <c r="C3157" s="41" t="n">
        <f aca="false">$E$5 + B3157</f>
        <v>779.5</v>
      </c>
      <c r="D3157" s="47" t="n">
        <f aca="false">IF(C3157&gt;$E$5,$E$2+$E$1,(IF(C3157&gt;764.99,C3157^3*3486.59308-C3157^2*7860012.00812+C3157*5908819377.96283-1481278321001.59,IF(C3157&gt;752.99,C3157^3*3588.471445-C3157^2*8028757.56264+C3157*5988077680.84934-1488767378546.26,C3157^3*899.851852-C3157^2*1969009.674601+C3157*1435480406.01138-348666163343.76))))-$E$1</f>
        <v>132355654.537842</v>
      </c>
      <c r="E3157" s="47" t="n">
        <f aca="false">D3157*100/$E$2</f>
        <v>88.841795125348</v>
      </c>
      <c r="G3157" s="41" t="n">
        <f aca="false">[3]Plan1!$C3152</f>
        <v>-0.98</v>
      </c>
      <c r="H3157" s="41" t="n">
        <f aca="false">$J$5 + G3157</f>
        <v>759.02</v>
      </c>
      <c r="I3157" s="47" t="n">
        <f aca="false">IF(H3157&gt;$J$5,$J$2+$J$1,(IF(H3157&gt;739.99,H3157^3*2498.244218-H3157^2*5471052.355142+H3157*3994605728.77515-972400879260.135,H3157^3*1396.138889-H3157^2*3002770.071427+H3157*2152080038.43115-513963640099.415)))-$J$1</f>
        <v>80743677.7497559</v>
      </c>
      <c r="J3157" s="47" t="n">
        <f aca="false">I3157*100/$J$2</f>
        <v>91.8142260466234</v>
      </c>
      <c r="L3157" s="41" t="n">
        <f aca="false">[4]Plan1!$C3152</f>
        <v>-3</v>
      </c>
      <c r="M3157" s="41" t="n">
        <f aca="false">$O$5 + L3157</f>
        <v>835.78</v>
      </c>
      <c r="N3157" s="47" t="n">
        <f aca="false">IF(M3157&gt;$O$5,$O$2+$O$1,(M3157^3*3270.5936-M3157^2*8015778.389801+M3157*6549018422.82398-1783686174686.87))-$O$1</f>
        <v>25427473.7626953</v>
      </c>
      <c r="O3157" s="41" t="n">
        <f aca="false">N3157*100/$O$2</f>
        <v>65.0537497630489</v>
      </c>
      <c r="R3157" s="47" t="n">
        <f aca="false">SUM(D3157,I3157,N3157)</f>
        <v>238526806.050293</v>
      </c>
      <c r="S3157" s="41" t="n">
        <f aca="false">R3157*100/$R$2</f>
        <v>86.4201389086204</v>
      </c>
      <c r="U3157" s="41" t="n">
        <f aca="false">[1]Plan1!$B3152</f>
        <v>17.25</v>
      </c>
    </row>
    <row r="3158" customFormat="false" ht="15" hidden="false" customHeight="false" outlineLevel="0" collapsed="false">
      <c r="A3158" s="46" t="n">
        <v>45156</v>
      </c>
      <c r="B3158" s="41" t="n">
        <f aca="false">[2]Plan1!$C3153</f>
        <v>-1.53</v>
      </c>
      <c r="C3158" s="41" t="n">
        <f aca="false">$E$5 + B3158</f>
        <v>779.47</v>
      </c>
      <c r="D3158" s="47" t="n">
        <f aca="false">IF(C3158&gt;$E$5,$E$2+$E$1,(IF(C3158&gt;764.99,C3158^3*3486.59308-C3158^2*7860012.00812+C3158*5908819377.96283-1481278321001.59,IF(C3158&gt;752.99,C3158^3*3588.471445-C3158^2*8028757.56264+C3158*5988077680.84934-1488767378546.26,C3158^3*899.851852-C3158^2*1969009.674601+C3158*1435480406.01138-348666163343.76))))-$E$1</f>
        <v>132036888.468994</v>
      </c>
      <c r="E3158" s="47" t="n">
        <f aca="false">D3158*100/$E$2</f>
        <v>88.6278280690831</v>
      </c>
      <c r="G3158" s="41" t="n">
        <f aca="false">[3]Plan1!$C3153</f>
        <v>-1</v>
      </c>
      <c r="H3158" s="41" t="n">
        <f aca="false">$J$5 + G3158</f>
        <v>759</v>
      </c>
      <c r="I3158" s="47" t="n">
        <f aca="false">IF(H3158&gt;$J$5,$J$2+$J$1,(IF(H3158&gt;739.99,H3158^3*2498.244218-H3158^2*5471052.355142+H3158*3994605728.77515-972400879260.135,H3158^3*1396.138889-H3158^2*3002770.071427+H3158*2152080038.43115-513963640099.415)))-$J$1</f>
        <v>80601164.0356445</v>
      </c>
      <c r="J3158" s="47" t="n">
        <f aca="false">I3158*100/$J$2</f>
        <v>91.6521726608127</v>
      </c>
      <c r="L3158" s="41" t="n">
        <f aca="false">[4]Plan1!$C3153</f>
        <v>-3.03</v>
      </c>
      <c r="M3158" s="41" t="n">
        <f aca="false">$O$5 + L3158</f>
        <v>835.75</v>
      </c>
      <c r="N3158" s="47" t="n">
        <f aca="false">IF(M3158&gt;$O$5,$O$2+$O$1,(M3158^3*3270.5936-M3158^2*8015778.389801+M3158*6549018422.82398-1783686174686.87))-$O$1</f>
        <v>25308553.0854492</v>
      </c>
      <c r="O3158" s="41" t="n">
        <f aca="false">N3158*100/$O$2</f>
        <v>64.749502630541</v>
      </c>
      <c r="R3158" s="47" t="n">
        <f aca="false">SUM(D3158,I3158,N3158)</f>
        <v>237946605.590088</v>
      </c>
      <c r="S3158" s="41" t="n">
        <f aca="false">R3158*100/$R$2</f>
        <v>86.2099277160251</v>
      </c>
      <c r="U3158" s="41" t="n">
        <f aca="false">[1]Plan1!$B3153</f>
        <v>16.42</v>
      </c>
    </row>
    <row r="3159" customFormat="false" ht="15" hidden="false" customHeight="false" outlineLevel="0" collapsed="false">
      <c r="A3159" s="46" t="n">
        <v>45157</v>
      </c>
      <c r="B3159" s="41" t="n">
        <f aca="false">[2]Plan1!$C3154</f>
        <v>-1.56</v>
      </c>
      <c r="C3159" s="41" t="n">
        <f aca="false">$E$5 + B3159</f>
        <v>779.44</v>
      </c>
      <c r="D3159" s="47" t="n">
        <f aca="false">IF(C3159&gt;$E$5,$E$2+$E$1,(IF(C3159&gt;764.99,C3159^3*3486.59308-C3159^2*7860012.00812+C3159*5908819377.96283-1481278321001.59,IF(C3159&gt;752.99,C3159^3*3588.471445-C3159^2*8028757.56264+C3159*5988077680.84934-1488767378546.26,C3159^3*899.851852-C3159^2*1969009.674601+C3159*1435480406.01138-348666163343.76))))-$E$1</f>
        <v>131718649.931396</v>
      </c>
      <c r="E3159" s="47" t="n">
        <f aca="false">D3159*100/$E$2</f>
        <v>88.4142151104455</v>
      </c>
      <c r="G3159" s="41" t="n">
        <f aca="false">[3]Plan1!$C3154</f>
        <v>-1.01</v>
      </c>
      <c r="H3159" s="41" t="n">
        <f aca="false">$J$5 + G3159</f>
        <v>758.99</v>
      </c>
      <c r="I3159" s="47" t="n">
        <f aca="false">IF(H3159&gt;$J$5,$J$2+$J$1,(IF(H3159&gt;739.99,H3159^3*2498.244218-H3159^2*5471052.355142+H3159*3994605728.77515-972400879260.135,H3159^3*1396.138889-H3159^2*3002770.071427+H3159*2152080038.43115-513963640099.415)))-$J$1</f>
        <v>80529972.4206543</v>
      </c>
      <c r="J3159" s="47" t="n">
        <f aca="false">I3159*100/$J$2</f>
        <v>91.5712201551367</v>
      </c>
      <c r="L3159" s="41" t="n">
        <f aca="false">[4]Plan1!$C3154</f>
        <v>-3.06</v>
      </c>
      <c r="M3159" s="41" t="n">
        <f aca="false">$O$5 + L3159</f>
        <v>835.72</v>
      </c>
      <c r="N3159" s="47" t="n">
        <f aca="false">IF(M3159&gt;$O$5,$O$2+$O$1,(M3159^3*3270.5936-M3159^2*8015778.389801+M3159*6549018422.82398-1783686174686.87))-$O$1</f>
        <v>25189964.3583984</v>
      </c>
      <c r="O3159" s="41" t="n">
        <f aca="false">N3159*100/$O$2</f>
        <v>64.4461047607299</v>
      </c>
      <c r="R3159" s="47" t="n">
        <f aca="false">SUM(D3159,I3159,N3159)</f>
        <v>237438586.710449</v>
      </c>
      <c r="S3159" s="41" t="n">
        <f aca="false">R3159*100/$R$2</f>
        <v>86.025868478099</v>
      </c>
      <c r="U3159" s="41" t="n">
        <f aca="false">[1]Plan1!$B3154</f>
        <v>18.36</v>
      </c>
    </row>
    <row r="3160" customFormat="false" ht="15" hidden="false" customHeight="false" outlineLevel="0" collapsed="false">
      <c r="A3160" s="46" t="n">
        <v>45158</v>
      </c>
      <c r="B3160" s="41" t="n">
        <f aca="false">[2]Plan1!$C3155</f>
        <v>-1.6</v>
      </c>
      <c r="C3160" s="41" t="n">
        <f aca="false">$E$5 + B3160</f>
        <v>779.4</v>
      </c>
      <c r="D3160" s="47" t="n">
        <f aca="false">IF(C3160&gt;$E$5,$E$2+$E$1,(IF(C3160&gt;764.99,C3160^3*3486.59308-C3160^2*7860012.00812+C3160*5908819377.96283-1481278321001.59,IF(C3160&gt;752.99,C3160^3*3588.471445-C3160^2*8028757.56264+C3160*5988077680.84934-1488767378546.26,C3160^3*899.851852-C3160^2*1969009.674601+C3160*1435480406.01138-348666163343.76))))-$E$1</f>
        <v>131295151.505615</v>
      </c>
      <c r="E3160" s="47" t="n">
        <f aca="false">D3160*100/$E$2</f>
        <v>88.1299479931052</v>
      </c>
      <c r="G3160" s="41" t="n">
        <f aca="false">[3]Plan1!$C3155</f>
        <v>-1.02</v>
      </c>
      <c r="H3160" s="41" t="n">
        <f aca="false">$J$5 + G3160</f>
        <v>758.98</v>
      </c>
      <c r="I3160" s="47" t="n">
        <f aca="false">IF(H3160&gt;$J$5,$J$2+$J$1,(IF(H3160&gt;739.99,H3160^3*2498.244218-H3160^2*5471052.355142+H3160*3994605728.77515-972400879260.135,H3160^3*1396.138889-H3160^2*3002770.071427+H3160*2152080038.43115-513963640099.415)))-$J$1</f>
        <v>80458824.2810059</v>
      </c>
      <c r="J3160" s="47" t="n">
        <f aca="false">I3160*100/$J$2</f>
        <v>91.4903170855896</v>
      </c>
      <c r="L3160" s="41" t="n">
        <f aca="false">[4]Plan1!$C3155</f>
        <v>-3.09</v>
      </c>
      <c r="M3160" s="41" t="n">
        <f aca="false">$O$5 + L3160</f>
        <v>835.69</v>
      </c>
      <c r="N3160" s="47" t="n">
        <f aca="false">IF(M3160&gt;$O$5,$O$2+$O$1,(M3160^3*3270.5936-M3160^2*8015778.389801+M3160*6549018422.82398-1783686174686.87))-$O$1</f>
        <v>25071707.0532227</v>
      </c>
      <c r="O3160" s="41" t="n">
        <f aca="false">N3160*100/$O$2</f>
        <v>64.1435548019588</v>
      </c>
      <c r="R3160" s="47" t="n">
        <f aca="false">SUM(D3160,I3160,N3160)</f>
        <v>236825682.839844</v>
      </c>
      <c r="S3160" s="41" t="n">
        <f aca="false">R3160*100/$R$2</f>
        <v>85.8038085825576</v>
      </c>
      <c r="U3160" s="41" t="n">
        <f aca="false">[1]Plan1!$B3155</f>
        <v>16.7</v>
      </c>
    </row>
    <row r="3161" customFormat="false" ht="15" hidden="false" customHeight="false" outlineLevel="0" collapsed="false">
      <c r="A3161" s="46" t="n">
        <v>45159</v>
      </c>
      <c r="B3161" s="41" t="n">
        <f aca="false">[2]Plan1!$C3156</f>
        <v>-1.6</v>
      </c>
      <c r="C3161" s="41" t="n">
        <f aca="false">$E$5 + B3161</f>
        <v>779.4</v>
      </c>
      <c r="D3161" s="47" t="n">
        <f aca="false">IF(C3161&gt;$E$5,$E$2+$E$1,(IF(C3161&gt;764.99,C3161^3*3486.59308-C3161^2*7860012.00812+C3161*5908819377.96283-1481278321001.59,IF(C3161&gt;752.99,C3161^3*3588.471445-C3161^2*8028757.56264+C3161*5988077680.84934-1488767378546.26,C3161^3*899.851852-C3161^2*1969009.674601+C3161*1435480406.01138-348666163343.76))))-$E$1</f>
        <v>131295151.505615</v>
      </c>
      <c r="E3161" s="47" t="n">
        <f aca="false">D3161*100/$E$2</f>
        <v>88.1299479931052</v>
      </c>
      <c r="G3161" s="41" t="n">
        <f aca="false">[3]Plan1!$C3156</f>
        <v>-1.04</v>
      </c>
      <c r="H3161" s="41" t="n">
        <f aca="false">$J$5 + G3161</f>
        <v>758.96</v>
      </c>
      <c r="I3161" s="47" t="n">
        <f aca="false">IF(H3161&gt;$J$5,$J$2+$J$1,(IF(H3161&gt;739.99,H3161^3*2498.244218-H3161^2*5471052.355142+H3161*3994605728.77515-972400879260.135,H3161^3*1396.138889-H3161^2*3002770.071427+H3161*2152080038.43115-513963640099.415)))-$J$1</f>
        <v>80316658.3662109</v>
      </c>
      <c r="J3161" s="47" t="n">
        <f aca="false">I3161*100/$J$2</f>
        <v>91.3286591849232</v>
      </c>
      <c r="L3161" s="41" t="n">
        <f aca="false">[4]Plan1!$C3156</f>
        <v>-3.12</v>
      </c>
      <c r="M3161" s="41" t="n">
        <f aca="false">$O$5 + L3161</f>
        <v>835.66</v>
      </c>
      <c r="N3161" s="47" t="n">
        <f aca="false">IF(M3161&gt;$O$5,$O$2+$O$1,(M3161^3*3270.5936-M3161^2*8015778.389801+M3161*6549018422.82398-1783686174686.87))-$O$1</f>
        <v>24953780.640625</v>
      </c>
      <c r="O3161" s="41" t="n">
        <f aca="false">N3161*100/$O$2</f>
        <v>63.8418514000724</v>
      </c>
      <c r="R3161" s="47" t="n">
        <f aca="false">SUM(D3161,I3161,N3161)</f>
        <v>236565590.512451</v>
      </c>
      <c r="S3161" s="41" t="n">
        <f aca="false">R3161*100/$R$2</f>
        <v>85.7095750855577</v>
      </c>
      <c r="U3161" s="41" t="n">
        <f aca="false">[1]Plan1!$B3156</f>
        <v>19.02</v>
      </c>
    </row>
    <row r="3162" customFormat="false" ht="15" hidden="false" customHeight="false" outlineLevel="0" collapsed="false">
      <c r="A3162" s="46" t="n">
        <v>45160</v>
      </c>
      <c r="B3162" s="41" t="n">
        <f aca="false">[2]Plan1!$C3157</f>
        <v>-1.63</v>
      </c>
      <c r="C3162" s="41" t="n">
        <f aca="false">$E$5 + B3162</f>
        <v>779.37</v>
      </c>
      <c r="D3162" s="47" t="n">
        <f aca="false">IF(C3162&gt;$E$5,$E$2+$E$1,(IF(C3162&gt;764.99,C3162^3*3486.59308-C3162^2*7860012.00812+C3162*5908819377.96283-1481278321001.59,IF(C3162&gt;752.99,C3162^3*3588.471445-C3162^2*8028757.56264+C3162*5988077680.84934-1488767378546.26,C3162^3*899.851852-C3162^2*1969009.674601+C3162*1435480406.01138-348666163343.76))))-$E$1</f>
        <v>130978141.673584</v>
      </c>
      <c r="E3162" s="47" t="n">
        <f aca="false">D3162*100/$E$2</f>
        <v>87.9171597850881</v>
      </c>
      <c r="G3162" s="41" t="n">
        <f aca="false">[3]Plan1!$C3157</f>
        <v>-1.04</v>
      </c>
      <c r="H3162" s="41" t="n">
        <f aca="false">$J$5 + G3162</f>
        <v>758.96</v>
      </c>
      <c r="I3162" s="47" t="n">
        <f aca="false">IF(H3162&gt;$J$5,$J$2+$J$1,(IF(H3162&gt;739.99,H3162^3*2498.244218-H3162^2*5471052.355142+H3162*3994605728.77515-972400879260.135,H3162^3*1396.138889-H3162^2*3002770.071427+H3162*2152080038.43115-513963640099.415)))-$J$1</f>
        <v>80316658.3662109</v>
      </c>
      <c r="J3162" s="47" t="n">
        <f aca="false">I3162*100/$J$2</f>
        <v>91.3286591849232</v>
      </c>
      <c r="L3162" s="41" t="n">
        <f aca="false">[4]Plan1!$C3157</f>
        <v>-3.15</v>
      </c>
      <c r="M3162" s="41" t="n">
        <f aca="false">$O$5 + L3162</f>
        <v>835.63</v>
      </c>
      <c r="N3162" s="47" t="n">
        <f aca="false">IF(M3162&gt;$O$5,$O$2+$O$1,(M3162^3*3270.5936-M3162^2*8015778.389801+M3162*6549018422.82398-1783686174686.87))-$O$1</f>
        <v>24836184.5878906</v>
      </c>
      <c r="O3162" s="41" t="n">
        <f aca="false">N3162*100/$O$2</f>
        <v>63.540993192171</v>
      </c>
      <c r="R3162" s="47" t="n">
        <f aca="false">SUM(D3162,I3162,N3162)</f>
        <v>236130984.627686</v>
      </c>
      <c r="S3162" s="41" t="n">
        <f aca="false">R3162*100/$R$2</f>
        <v>85.5521139533945</v>
      </c>
      <c r="U3162" s="41" t="n">
        <f aca="false">[1]Plan1!$B3157</f>
        <v>17.28</v>
      </c>
    </row>
    <row r="3163" customFormat="false" ht="15" hidden="false" customHeight="false" outlineLevel="0" collapsed="false">
      <c r="A3163" s="46" t="n">
        <v>45161</v>
      </c>
      <c r="B3163" s="41" t="n">
        <f aca="false">[2]Plan1!$C3158</f>
        <v>-1.65</v>
      </c>
      <c r="C3163" s="41" t="n">
        <f aca="false">$E$5 + B3163</f>
        <v>779.35</v>
      </c>
      <c r="D3163" s="47" t="n">
        <f aca="false">IF(C3163&gt;$E$5,$E$2+$E$1,(IF(C3163&gt;764.99,C3163^3*3486.59308-C3163^2*7860012.00812+C3163*5908819377.96283-1481278321001.59,IF(C3163&gt;752.99,C3163^3*3588.471445-C3163^2*8028757.56264+C3163*5988077680.84934-1488767378546.26,C3163^3*899.851852-C3163^2*1969009.674601+C3163*1435480406.01138-348666163343.76))))-$E$1</f>
        <v>130767093.845459</v>
      </c>
      <c r="E3163" s="47" t="n">
        <f aca="false">D3163*100/$E$2</f>
        <v>87.775497020672</v>
      </c>
      <c r="G3163" s="41" t="n">
        <f aca="false">[3]Plan1!$C3158</f>
        <v>-1.06</v>
      </c>
      <c r="H3163" s="41" t="n">
        <f aca="false">$J$5 + G3163</f>
        <v>758.94</v>
      </c>
      <c r="I3163" s="47" t="n">
        <f aca="false">IF(H3163&gt;$J$5,$J$2+$J$1,(IF(H3163&gt;739.99,H3163^3*2498.244218-H3163^2*5471052.355142+H3163*3994605728.77515-972400879260.135,H3163^3*1396.138889-H3163^2*3002770.071427+H3163*2152080038.43115-513963640099.415)))-$J$1</f>
        <v>80174666.1713867</v>
      </c>
      <c r="J3163" s="47" t="n">
        <f aca="false">I3163*100/$J$2</f>
        <v>91.1671988225051</v>
      </c>
      <c r="L3163" s="41" t="n">
        <f aca="false">[4]Plan1!$C3158</f>
        <v>-3.17</v>
      </c>
      <c r="M3163" s="41" t="n">
        <f aca="false">$O$5 + L3163</f>
        <v>835.61</v>
      </c>
      <c r="N3163" s="47" t="n">
        <f aca="false">IF(M3163&gt;$O$5,$O$2+$O$1,(M3163^3*3270.5936-M3163^2*8015778.389801+M3163*6549018422.82398-1783686174686.87))-$O$1</f>
        <v>24757970.4941406</v>
      </c>
      <c r="O3163" s="41" t="n">
        <f aca="false">N3163*100/$O$2</f>
        <v>63.340889944391</v>
      </c>
      <c r="R3163" s="47" t="n">
        <f aca="false">SUM(D3163,I3163,N3163)</f>
        <v>235699730.510986</v>
      </c>
      <c r="S3163" s="41" t="n">
        <f aca="false">R3163*100/$R$2</f>
        <v>85.3958671931783</v>
      </c>
      <c r="U3163" s="41" t="n">
        <f aca="false">[1]Plan1!$B3158</f>
        <v>19.51</v>
      </c>
    </row>
    <row r="3164" customFormat="false" ht="15" hidden="false" customHeight="false" outlineLevel="0" collapsed="false">
      <c r="A3164" s="46" t="n">
        <v>45162</v>
      </c>
      <c r="B3164" s="41" t="n">
        <f aca="false">[2]Plan1!$C3159</f>
        <v>-1.7</v>
      </c>
      <c r="C3164" s="41" t="n">
        <f aca="false">$E$5 + B3164</f>
        <v>779.3</v>
      </c>
      <c r="D3164" s="47" t="n">
        <f aca="false">IF(C3164&gt;$E$5,$E$2+$E$1,(IF(C3164&gt;764.99,C3164^3*3486.59308-C3164^2*7860012.00812+C3164*5908819377.96283-1481278321001.59,IF(C3164&gt;752.99,C3164^3*3588.471445-C3164^2*8028757.56264+C3164*5988077680.84934-1488767378546.26,C3164^3*899.851852-C3164^2*1969009.674601+C3164*1435480406.01138-348666163343.76))))-$E$1</f>
        <v>130240495.270264</v>
      </c>
      <c r="E3164" s="47" t="n">
        <f aca="false">D3164*100/$E$2</f>
        <v>87.4220254376545</v>
      </c>
      <c r="G3164" s="41" t="n">
        <f aca="false">[3]Plan1!$C3159</f>
        <v>-1.06</v>
      </c>
      <c r="H3164" s="41" t="n">
        <f aca="false">$J$5 + G3164</f>
        <v>758.94</v>
      </c>
      <c r="I3164" s="47" t="n">
        <f aca="false">IF(H3164&gt;$J$5,$J$2+$J$1,(IF(H3164&gt;739.99,H3164^3*2498.244218-H3164^2*5471052.355142+H3164*3994605728.77515-972400879260.135,H3164^3*1396.138889-H3164^2*3002770.071427+H3164*2152080038.43115-513963640099.415)))-$J$1</f>
        <v>80174666.1713867</v>
      </c>
      <c r="J3164" s="47" t="n">
        <f aca="false">I3164*100/$J$2</f>
        <v>91.1671988225051</v>
      </c>
      <c r="L3164" s="41" t="n">
        <f aca="false">[4]Plan1!$C3159</f>
        <v>-3.2</v>
      </c>
      <c r="M3164" s="41" t="n">
        <f aca="false">$O$5 + L3164</f>
        <v>835.58</v>
      </c>
      <c r="N3164" s="47" t="n">
        <f aca="false">IF(M3164&gt;$O$5,$O$2+$O$1,(M3164^3*3270.5936-M3164^2*8015778.389801+M3164*6549018422.82398-1783686174686.87))-$O$1</f>
        <v>24640923.8676758</v>
      </c>
      <c r="O3164" s="41" t="n">
        <f aca="false">N3164*100/$O$2</f>
        <v>63.0414373908375</v>
      </c>
      <c r="R3164" s="47" t="n">
        <f aca="false">SUM(D3164,I3164,N3164)</f>
        <v>235056085.309326</v>
      </c>
      <c r="S3164" s="41" t="n">
        <f aca="false">R3164*100/$R$2</f>
        <v>85.1626694714782</v>
      </c>
      <c r="U3164" s="41" t="n">
        <f aca="false">[1]Plan1!$B3159</f>
        <v>17.77</v>
      </c>
    </row>
    <row r="3165" customFormat="false" ht="15" hidden="false" customHeight="false" outlineLevel="0" collapsed="false">
      <c r="A3165" s="46" t="n">
        <v>45163</v>
      </c>
      <c r="B3165" s="41" t="n">
        <f aca="false">[2]Plan1!$C3160</f>
        <v>-1.72</v>
      </c>
      <c r="C3165" s="41" t="n">
        <f aca="false">$E$5 + B3165</f>
        <v>779.28</v>
      </c>
      <c r="D3165" s="47" t="n">
        <f aca="false">IF(C3165&gt;$E$5,$E$2+$E$1,(IF(C3165&gt;764.99,C3165^3*3486.59308-C3165^2*7860012.00812+C3165*5908819377.96283-1481278321001.59,IF(C3165&gt;752.99,C3165^3*3588.471445-C3165^2*8028757.56264+C3165*5988077680.84934-1488767378546.26,C3165^3*899.851852-C3165^2*1969009.674601+C3165*1435480406.01138-348666163343.76))))-$E$1</f>
        <v>130030263.798584</v>
      </c>
      <c r="E3165" s="47" t="n">
        <f aca="false">D3165*100/$E$2</f>
        <v>87.2809106405491</v>
      </c>
      <c r="G3165" s="41" t="n">
        <f aca="false">[3]Plan1!$C3160</f>
        <v>-1.07</v>
      </c>
      <c r="H3165" s="41" t="n">
        <f aca="false">$J$5 + G3165</f>
        <v>758.93</v>
      </c>
      <c r="I3165" s="47" t="n">
        <f aca="false">IF(H3165&gt;$J$5,$J$2+$J$1,(IF(H3165&gt;739.99,H3165^3*2498.244218-H3165^2*5471052.355142+H3165*3994605728.77515-972400879260.135,H3165^3*1396.138889-H3165^2*3002770.071427+H3165*2152080038.43115-513963640099.415)))-$J$1</f>
        <v>80103735.1818848</v>
      </c>
      <c r="J3165" s="47" t="n">
        <f aca="false">I3165*100/$J$2</f>
        <v>91.0865426759765</v>
      </c>
      <c r="L3165" s="41" t="n">
        <f aca="false">[4]Plan1!$C3160</f>
        <v>-3.23</v>
      </c>
      <c r="M3165" s="41" t="n">
        <f aca="false">$O$5 + L3165</f>
        <v>835.55</v>
      </c>
      <c r="N3165" s="47" t="n">
        <f aca="false">IF(M3165&gt;$O$5,$O$2+$O$1,(M3165^3*3270.5936-M3165^2*8015778.389801+M3165*6549018422.82398-1783686174686.87))-$O$1</f>
        <v>24524206.1914063</v>
      </c>
      <c r="O3165" s="41" t="n">
        <f aca="false">N3165*100/$O$2</f>
        <v>62.7428264247689</v>
      </c>
      <c r="R3165" s="47" t="n">
        <f aca="false">SUM(D3165,I3165,N3165)</f>
        <v>234658205.171875</v>
      </c>
      <c r="S3165" s="41" t="n">
        <f aca="false">R3165*100/$R$2</f>
        <v>85.0185143665788</v>
      </c>
      <c r="U3165" s="41" t="n">
        <f aca="false">[1]Plan1!$B3160</f>
        <v>20.95</v>
      </c>
    </row>
    <row r="3166" customFormat="false" ht="15" hidden="false" customHeight="false" outlineLevel="0" collapsed="false">
      <c r="A3166" s="46" t="n">
        <v>45164</v>
      </c>
      <c r="B3166" s="41" t="n">
        <f aca="false">[2]Plan1!$C3161</f>
        <v>-1.75</v>
      </c>
      <c r="C3166" s="41" t="n">
        <f aca="false">$E$5 + B3166</f>
        <v>779.25</v>
      </c>
      <c r="D3166" s="47" t="n">
        <f aca="false">IF(C3166&gt;$E$5,$E$2+$E$1,(IF(C3166&gt;764.99,C3166^3*3486.59308-C3166^2*7860012.00812+C3166*5908819377.96283-1481278321001.59,IF(C3166&gt;752.99,C3166^3*3588.471445-C3166^2*8028757.56264+C3166*5988077680.84934-1488767378546.26,C3166^3*899.851852-C3166^2*1969009.674601+C3166*1435480406.01138-348666163343.76))))-$E$1</f>
        <v>129715353.16626</v>
      </c>
      <c r="E3166" s="47" t="n">
        <f aca="false">D3166*100/$E$2</f>
        <v>87.0695314895983</v>
      </c>
      <c r="G3166" s="41" t="n">
        <f aca="false">[3]Plan1!$C3161</f>
        <v>-1.11</v>
      </c>
      <c r="H3166" s="41" t="n">
        <f aca="false">$J$5 + G3166</f>
        <v>758.89</v>
      </c>
      <c r="I3166" s="47" t="n">
        <f aca="false">IF(H3166&gt;$J$5,$J$2+$J$1,(IF(H3166&gt;739.99,H3166^3*2498.244218-H3166^2*5471052.355142+H3166*3994605728.77515-972400879260.135,H3166^3*1396.138889-H3166^2*3002770.071427+H3166*2152080038.43115-513963640099.415)))-$J$1</f>
        <v>79820444.9230957</v>
      </c>
      <c r="J3166" s="47" t="n">
        <f aca="false">I3166*100/$J$2</f>
        <v>90.7644112524132</v>
      </c>
      <c r="L3166" s="41" t="n">
        <f aca="false">[4]Plan1!$C3161</f>
        <v>-3.25</v>
      </c>
      <c r="M3166" s="41" t="n">
        <f aca="false">$O$5 + L3166</f>
        <v>835.53</v>
      </c>
      <c r="N3166" s="47" t="n">
        <f aca="false">IF(M3166&gt;$O$5,$O$2+$O$1,(M3166^3*3270.5936-M3166^2*8015778.389801+M3166*6549018422.82398-1783686174686.87))-$O$1</f>
        <v>24446576.8935547</v>
      </c>
      <c r="O3166" s="41" t="n">
        <f aca="false">N3166*100/$O$2</f>
        <v>62.5442193211358</v>
      </c>
      <c r="R3166" s="47" t="n">
        <f aca="false">SUM(D3166,I3166,N3166)</f>
        <v>233982374.98291</v>
      </c>
      <c r="S3166" s="41" t="n">
        <f aca="false">R3166*100/$R$2</f>
        <v>84.7736557706997</v>
      </c>
      <c r="U3166" s="41" t="n">
        <f aca="false">[1]Plan1!$B3161</f>
        <v>16.7</v>
      </c>
    </row>
    <row r="3167" customFormat="false" ht="15" hidden="false" customHeight="false" outlineLevel="0" collapsed="false">
      <c r="A3167" s="46" t="n">
        <v>45165</v>
      </c>
      <c r="B3167" s="41" t="n">
        <f aca="false">[2]Plan1!$C3162</f>
        <v>-1.78</v>
      </c>
      <c r="C3167" s="41" t="n">
        <f aca="false">$E$5 + B3167</f>
        <v>779.22</v>
      </c>
      <c r="D3167" s="47" t="n">
        <f aca="false">IF(C3167&gt;$E$5,$E$2+$E$1,(IF(C3167&gt;764.99,C3167^3*3486.59308-C3167^2*7860012.00812+C3167*5908819377.96283-1481278321001.59,IF(C3167&gt;752.99,C3167^3*3588.471445-C3167^2*8028757.56264+C3167*5988077680.84934-1488767378546.26,C3167^3*899.851852-C3167^2*1969009.674601+C3167*1435480406.01138-348666163343.76))))-$E$1</f>
        <v>129400965.919678</v>
      </c>
      <c r="E3167" s="47" t="n">
        <f aca="false">D3167*100/$E$2</f>
        <v>86.8585036536634</v>
      </c>
      <c r="G3167" s="41" t="n">
        <f aca="false">[3]Plan1!$C3162</f>
        <v>-1.12</v>
      </c>
      <c r="H3167" s="41" t="n">
        <f aca="false">$J$5 + G3167</f>
        <v>758.88</v>
      </c>
      <c r="I3167" s="47" t="n">
        <f aca="false">IF(H3167&gt;$J$5,$J$2+$J$1,(IF(H3167&gt;739.99,H3167^3*2498.244218-H3167^2*5471052.355142+H3167*3994605728.77515-972400879260.135,H3167^3*1396.138889-H3167^2*3002770.071427+H3167*2152080038.43115-513963640099.415)))-$J$1</f>
        <v>79749730.7084961</v>
      </c>
      <c r="J3167" s="47" t="n">
        <f aca="false">I3167*100/$J$2</f>
        <v>90.6840016022102</v>
      </c>
      <c r="L3167" s="41" t="n">
        <f aca="false">[4]Plan1!$C3162</f>
        <v>-3.28</v>
      </c>
      <c r="M3167" s="41" t="n">
        <f aca="false">$O$5 + L3167</f>
        <v>835.5</v>
      </c>
      <c r="N3167" s="47" t="n">
        <f aca="false">IF(M3167&gt;$O$5,$O$2+$O$1,(M3167^3*3270.5936-M3167^2*8015778.389801+M3167*6549018422.82398-1783686174686.87))-$O$1</f>
        <v>24330406.2880859</v>
      </c>
      <c r="O3167" s="41" t="n">
        <f aca="false">N3167*100/$O$2</f>
        <v>62.2470079831745</v>
      </c>
      <c r="R3167" s="47" t="n">
        <f aca="false">SUM(D3167,I3167,N3167)</f>
        <v>233481102.91626</v>
      </c>
      <c r="S3167" s="41" t="n">
        <f aca="false">R3167*100/$R$2</f>
        <v>84.592040956213</v>
      </c>
      <c r="U3167" s="41" t="n">
        <f aca="false">[1]Plan1!$B3162</f>
        <v>20.66</v>
      </c>
    </row>
    <row r="3168" customFormat="false" ht="15" hidden="false" customHeight="false" outlineLevel="0" collapsed="false">
      <c r="A3168" s="46" t="n">
        <v>45166</v>
      </c>
      <c r="B3168" s="41" t="n">
        <f aca="false">[2]Plan1!$C3163</f>
        <v>-1.81</v>
      </c>
      <c r="C3168" s="41" t="n">
        <f aca="false">$E$5 + B3168</f>
        <v>779.19</v>
      </c>
      <c r="D3168" s="47" t="n">
        <f aca="false">IF(C3168&gt;$E$5,$E$2+$E$1,(IF(C3168&gt;764.99,C3168^3*3486.59308-C3168^2*7860012.00812+C3168*5908819377.96283-1481278321001.59,IF(C3168&gt;752.99,C3168^3*3588.471445-C3168^2*8028757.56264+C3168*5988077680.84934-1488767378546.26,C3168^3*899.851852-C3168^2*1969009.674601+C3168*1435480406.01138-348666163343.76))))-$E$1</f>
        <v>129087101.497803</v>
      </c>
      <c r="E3168" s="47" t="n">
        <f aca="false">D3168*100/$E$2</f>
        <v>86.6478267561578</v>
      </c>
      <c r="G3168" s="41" t="n">
        <f aca="false">[3]Plan1!$C3163</f>
        <v>-1.13</v>
      </c>
      <c r="H3168" s="41" t="n">
        <f aca="false">$J$5 + G3168</f>
        <v>758.87</v>
      </c>
      <c r="I3168" s="47" t="n">
        <f aca="false">IF(H3168&gt;$J$5,$J$2+$J$1,(IF(H3168&gt;739.99,H3168^3*2498.244218-H3168^2*5471052.355142+H3168*3994605728.77515-972400879260.135,H3168^3*1396.138889-H3168^2*3002770.071427+H3168*2152080038.43115-513963640099.415)))-$J$1</f>
        <v>79679059.8039551</v>
      </c>
      <c r="J3168" s="47" t="n">
        <f aca="false">I3168*100/$J$2</f>
        <v>90.6036412001914</v>
      </c>
      <c r="L3168" s="41" t="n">
        <f aca="false">[4]Plan1!$C3163</f>
        <v>-3.3</v>
      </c>
      <c r="M3168" s="41" t="n">
        <f aca="false">$O$5 + L3168</f>
        <v>835.48</v>
      </c>
      <c r="N3168" s="47" t="n">
        <f aca="false">IF(M3168&gt;$O$5,$O$2+$O$1,(M3168^3*3270.5936-M3168^2*8015778.389801+M3168*6549018422.82398-1783686174686.87))-$O$1</f>
        <v>24253141.2158203</v>
      </c>
      <c r="O3168" s="41" t="n">
        <f aca="false">N3168*100/$O$2</f>
        <v>62.0493327157255</v>
      </c>
      <c r="R3168" s="47" t="n">
        <f aca="false">SUM(D3168,I3168,N3168)</f>
        <v>233019302.517578</v>
      </c>
      <c r="S3168" s="41" t="n">
        <f aca="false">R3168*100/$R$2</f>
        <v>84.424727037652</v>
      </c>
      <c r="U3168" s="41" t="n">
        <f aca="false">[1]Plan1!$B3163</f>
        <v>18.93</v>
      </c>
    </row>
    <row r="3169" customFormat="false" ht="15" hidden="false" customHeight="false" outlineLevel="0" collapsed="false">
      <c r="A3169" s="46" t="n">
        <v>45167</v>
      </c>
      <c r="B3169" s="41" t="n">
        <f aca="false">[2]Plan1!$C3164</f>
        <v>-1.83</v>
      </c>
      <c r="C3169" s="41" t="n">
        <f aca="false">$E$5 + B3169</f>
        <v>779.17</v>
      </c>
      <c r="D3169" s="47" t="n">
        <f aca="false">IF(C3169&gt;$E$5,$E$2+$E$1,(IF(C3169&gt;764.99,C3169^3*3486.59308-C3169^2*7860012.00812+C3169*5908819377.96283-1481278321001.59,IF(C3169&gt;752.99,C3169^3*3588.471445-C3169^2*8028757.56264+C3169*5988077680.84934-1488767378546.26,C3169^3*899.851852-C3169^2*1969009.674601+C3169*1435480406.01138-348666163343.76))))-$E$1</f>
        <v>128878148.727783</v>
      </c>
      <c r="E3169" s="47" t="n">
        <f aca="false">D3169*100/$E$2</f>
        <v>86.5075702688187</v>
      </c>
      <c r="G3169" s="41" t="n">
        <f aca="false">[3]Plan1!$C3164</f>
        <v>-1.14</v>
      </c>
      <c r="H3169" s="41" t="n">
        <f aca="false">$J$5 + G3169</f>
        <v>758.86</v>
      </c>
      <c r="I3169" s="47" t="n">
        <f aca="false">IF(H3169&gt;$J$5,$J$2+$J$1,(IF(H3169&gt;739.99,H3169^3*2498.244218-H3169^2*5471052.355142+H3169*3994605728.77515-972400879260.135,H3169^3*1396.138889-H3169^2*3002770.071427+H3169*2152080038.43115-513963640099.415)))-$J$1</f>
        <v>79608432.1943359</v>
      </c>
      <c r="J3169" s="47" t="n">
        <f aca="false">I3169*100/$J$2</f>
        <v>90.5233300291447</v>
      </c>
      <c r="L3169" s="41" t="n">
        <f aca="false">[4]Plan1!$C3164</f>
        <v>-3.32</v>
      </c>
      <c r="M3169" s="41" t="n">
        <f aca="false">$O$5 + L3169</f>
        <v>835.46</v>
      </c>
      <c r="N3169" s="47" t="n">
        <f aca="false">IF(M3169&gt;$O$5,$O$2+$O$1,(M3169^3*3270.5936-M3169^2*8015778.389801+M3169*6549018422.82398-1783686174686.87))-$O$1</f>
        <v>24176021.5556641</v>
      </c>
      <c r="O3169" s="41" t="n">
        <f aca="false">N3169*100/$O$2</f>
        <v>61.8520294711942</v>
      </c>
      <c r="R3169" s="47" t="n">
        <f aca="false">SUM(D3169,I3169,N3169)</f>
        <v>232662602.477783</v>
      </c>
      <c r="S3169" s="41" t="n">
        <f aca="false">R3169*100/$R$2</f>
        <v>84.2954918061984</v>
      </c>
      <c r="U3169" s="41" t="n">
        <f aca="false">[1]Plan1!$B3164</f>
        <v>18.69</v>
      </c>
    </row>
    <row r="3170" customFormat="false" ht="15" hidden="false" customHeight="false" outlineLevel="0" collapsed="false">
      <c r="A3170" s="46" t="n">
        <v>45168</v>
      </c>
      <c r="B3170" s="41" t="n">
        <f aca="false">[2]Plan1!$C3165</f>
        <v>-1.85</v>
      </c>
      <c r="C3170" s="41" t="n">
        <f aca="false">$E$5 + B3170</f>
        <v>779.15</v>
      </c>
      <c r="D3170" s="47" t="n">
        <f aca="false">IF(C3170&gt;$E$5,$E$2+$E$1,(IF(C3170&gt;764.99,C3170^3*3486.59308-C3170^2*7860012.00812+C3170*5908819377.96283-1481278321001.59,IF(C3170&gt;752.99,C3170^3*3588.471445-C3170^2*8028757.56264+C3170*5988077680.84934-1488767378546.26,C3170^3*899.851852-C3170^2*1969009.674601+C3170*1435480406.01138-348666163343.76))))-$E$1</f>
        <v>128669427.905029</v>
      </c>
      <c r="E3170" s="47" t="n">
        <f aca="false">D3170*100/$E$2</f>
        <v>86.3674694726854</v>
      </c>
      <c r="G3170" s="41" t="n">
        <f aca="false">[3]Plan1!$C3165</f>
        <v>-1.15</v>
      </c>
      <c r="H3170" s="41" t="n">
        <f aca="false">$J$5 + G3170</f>
        <v>758.85</v>
      </c>
      <c r="I3170" s="47" t="n">
        <f aca="false">IF(H3170&gt;$J$5,$J$2+$J$1,(IF(H3170&gt;739.99,H3170^3*2498.244218-H3170^2*5471052.355142+H3170*3994605728.77515-972400879260.135,H3170^3*1396.138889-H3170^2*3002770.071427+H3170*2152080038.43115-513963640099.415)))-$J$1</f>
        <v>79537847.8649902</v>
      </c>
      <c r="J3170" s="47" t="n">
        <f aca="false">I3170*100/$J$2</f>
        <v>90.4430680724131</v>
      </c>
      <c r="L3170" s="41" t="n">
        <f aca="false">[4]Plan1!$C3165</f>
        <v>-3.35</v>
      </c>
      <c r="M3170" s="41" t="n">
        <f aca="false">$O$5 + L3170</f>
        <v>835.43</v>
      </c>
      <c r="N3170" s="47" t="n">
        <f aca="false">IF(M3170&gt;$O$5,$O$2+$O$1,(M3170^3*3270.5936-M3170^2*8015778.389801+M3170*6549018422.82398-1783686174686.87))-$O$1</f>
        <v>24060614.3759766</v>
      </c>
      <c r="O3170" s="41" t="n">
        <f aca="false">N3170*100/$O$2</f>
        <v>61.5567712847807</v>
      </c>
      <c r="R3170" s="47" t="n">
        <f aca="false">SUM(D3170,I3170,N3170)</f>
        <v>232267890.145996</v>
      </c>
      <c r="S3170" s="41" t="n">
        <f aca="false">R3170*100/$R$2</f>
        <v>84.15248442222</v>
      </c>
      <c r="U3170" s="41" t="n">
        <f aca="false">[1]Plan1!$B3165</f>
        <v>18.93</v>
      </c>
    </row>
    <row r="3171" customFormat="false" ht="15" hidden="false" customHeight="false" outlineLevel="0" collapsed="false">
      <c r="A3171" s="46" t="n">
        <v>45169</v>
      </c>
      <c r="B3171" s="41" t="n">
        <f aca="false">[2]Plan1!$C3166</f>
        <v>-1.88</v>
      </c>
      <c r="C3171" s="41" t="n">
        <f aca="false">$E$5 + B3171</f>
        <v>779.12</v>
      </c>
      <c r="D3171" s="47" t="n">
        <f aca="false">IF(C3171&gt;$E$5,$E$2+$E$1,(IF(C3171&gt;764.99,C3171^3*3486.59308-C3171^2*7860012.00812+C3171*5908819377.96283-1481278321001.59,IF(C3171&gt;752.99,C3171^3*3588.471445-C3171^2*8028757.56264+C3171*5988077680.84934-1488767378546.26,C3171^3*899.851852-C3171^2*1969009.674601+C3171*1435480406.01138-348666163343.76))))-$E$1</f>
        <v>128356781.204834</v>
      </c>
      <c r="E3171" s="47" t="n">
        <f aca="false">D3171*100/$E$2</f>
        <v>86.1576099530271</v>
      </c>
      <c r="G3171" s="41" t="n">
        <f aca="false">[3]Plan1!$C3166</f>
        <v>-1.16</v>
      </c>
      <c r="H3171" s="41" t="n">
        <f aca="false">$J$5 + G3171</f>
        <v>758.84</v>
      </c>
      <c r="I3171" s="47" t="n">
        <f aca="false">IF(H3171&gt;$J$5,$J$2+$J$1,(IF(H3171&gt;739.99,H3171^3*2498.244218-H3171^2*5471052.355142+H3171*3994605728.77515-972400879260.135,H3171^3*1396.138889-H3171^2*3002770.071427+H3171*2152080038.43115-513963640099.415)))-$J$1</f>
        <v>79467306.8005371</v>
      </c>
      <c r="J3171" s="47" t="n">
        <f aca="false">I3171*100/$J$2</f>
        <v>90.3628553125071</v>
      </c>
      <c r="L3171" s="41" t="n">
        <f aca="false">[4]Plan1!$C3166</f>
        <v>-3.37</v>
      </c>
      <c r="M3171" s="41" t="n">
        <f aca="false">$O$5 + L3171</f>
        <v>835.41</v>
      </c>
      <c r="N3171" s="47" t="n">
        <f aca="false">IF(M3171&gt;$O$5,$O$2+$O$1,(M3171^3*3270.5936-M3171^2*8015778.389801+M3171*6549018422.82398-1783686174686.87))-$O$1</f>
        <v>23983857.5664063</v>
      </c>
      <c r="O3171" s="41" t="n">
        <f aca="false">N3171*100/$O$2</f>
        <v>61.360396358628</v>
      </c>
      <c r="R3171" s="47" t="n">
        <f aca="false">SUM(D3171,I3171,N3171)</f>
        <v>231807945.571777</v>
      </c>
      <c r="S3171" s="41" t="n">
        <f aca="false">R3171*100/$R$2</f>
        <v>83.9858428834662</v>
      </c>
      <c r="U3171" s="41" t="n">
        <f aca="false">[1]Plan1!$B3166</f>
        <v>20.66</v>
      </c>
    </row>
    <row r="3172" customFormat="false" ht="15" hidden="false" customHeight="false" outlineLevel="0" collapsed="false">
      <c r="A3172" s="46" t="n">
        <v>45170</v>
      </c>
      <c r="B3172" s="41" t="n">
        <f aca="false">[2]Plan1!$C3167</f>
        <v>-1.91</v>
      </c>
      <c r="C3172" s="41" t="n">
        <f aca="false">$E$5 + B3172</f>
        <v>779.09</v>
      </c>
      <c r="D3172" s="47" t="n">
        <f aca="false">IF(C3172&gt;$E$5,$E$2+$E$1,(IF(C3172&gt;764.99,C3172^3*3486.59308-C3172^2*7860012.00812+C3172*5908819377.96283-1481278321001.59,IF(C3172&gt;752.99,C3172^3*3588.471445-C3172^2*8028757.56264+C3172*5988077680.84934-1488767378546.26,C3172^3*899.851852-C3172^2*1969009.674601+C3172*1435480406.01138-348666163343.76))))-$E$1</f>
        <v>128044655.447021</v>
      </c>
      <c r="E3172" s="47" t="n">
        <f aca="false">D3172*100/$E$2</f>
        <v>85.9481001083156</v>
      </c>
      <c r="G3172" s="41" t="n">
        <f aca="false">[3]Plan1!$C3167</f>
        <v>-1.16</v>
      </c>
      <c r="H3172" s="41" t="n">
        <f aca="false">$J$5 + G3172</f>
        <v>758.84</v>
      </c>
      <c r="I3172" s="47" t="n">
        <f aca="false">IF(H3172&gt;$J$5,$J$2+$J$1,(IF(H3172&gt;739.99,H3172^3*2498.244218-H3172^2*5471052.355142+H3172*3994605728.77515-972400879260.135,H3172^3*1396.138889-H3172^2*3002770.071427+H3172*2152080038.43115-513963640099.415)))-$J$1</f>
        <v>79467306.8005371</v>
      </c>
      <c r="J3172" s="47" t="n">
        <f aca="false">I3172*100/$J$2</f>
        <v>90.3628553125071</v>
      </c>
      <c r="L3172" s="41" t="n">
        <f aca="false">[4]Plan1!$C3167</f>
        <v>-3.38</v>
      </c>
      <c r="M3172" s="41" t="n">
        <f aca="false">$O$5 + L3172</f>
        <v>835.4</v>
      </c>
      <c r="N3172" s="47" t="n">
        <f aca="false">IF(M3172&gt;$O$5,$O$2+$O$1,(M3172^3*3270.5936-M3172^2*8015778.389801+M3172*6549018422.82398-1783686174686.87))-$O$1</f>
        <v>23945533.4960938</v>
      </c>
      <c r="O3172" s="41" t="n">
        <f aca="false">N3172*100/$O$2</f>
        <v>61.2623479050822</v>
      </c>
      <c r="R3172" s="47" t="n">
        <f aca="false">SUM(D3172,I3172,N3172)</f>
        <v>231457495.743652</v>
      </c>
      <c r="S3172" s="41" t="n">
        <f aca="false">R3172*100/$R$2</f>
        <v>83.8588721528864</v>
      </c>
      <c r="U3172" s="41" t="n">
        <f aca="false">[1]Plan1!$B3167</f>
        <v>17.8</v>
      </c>
    </row>
    <row r="3173" customFormat="false" ht="15" hidden="false" customHeight="false" outlineLevel="0" collapsed="false">
      <c r="A3173" s="46" t="n">
        <v>45171</v>
      </c>
      <c r="B3173" s="41" t="n">
        <f aca="false">[2]Plan1!$C3168</f>
        <v>-1.94</v>
      </c>
      <c r="C3173" s="41" t="n">
        <f aca="false">$E$5 + B3173</f>
        <v>779.06</v>
      </c>
      <c r="D3173" s="47" t="n">
        <f aca="false">IF(C3173&gt;$E$5,$E$2+$E$1,(IF(C3173&gt;764.99,C3173^3*3486.59308-C3173^2*7860012.00812+C3173*5908819377.96283-1481278321001.59,IF(C3173&gt;752.99,C3173^3*3588.471445-C3173^2*8028757.56264+C3173*5988077680.84934-1488767378546.26,C3173^3*899.851852-C3173^2*1969009.674601+C3173*1435480406.01138-348666163343.76))))-$E$1</f>
        <v>127733050.064209</v>
      </c>
      <c r="E3173" s="47" t="n">
        <f aca="false">D3173*100/$E$2</f>
        <v>85.7389395577033</v>
      </c>
      <c r="G3173" s="41" t="n">
        <f aca="false">[3]Plan1!$C3168</f>
        <v>-1.17</v>
      </c>
      <c r="H3173" s="41" t="n">
        <f aca="false">$J$5 + G3173</f>
        <v>758.83</v>
      </c>
      <c r="I3173" s="47" t="n">
        <f aca="false">IF(H3173&gt;$J$5,$J$2+$J$1,(IF(H3173&gt;739.99,H3173^3*2498.244218-H3173^2*5471052.355142+H3173*3994605728.77515-972400879260.135,H3173^3*1396.138889-H3173^2*3002770.071427+H3173*2152080038.43115-513963640099.415)))-$J$1</f>
        <v>79396808.9865723</v>
      </c>
      <c r="J3173" s="47" t="n">
        <f aca="false">I3173*100/$J$2</f>
        <v>90.2826917330474</v>
      </c>
      <c r="L3173" s="41" t="n">
        <f aca="false">[4]Plan1!$C3168</f>
        <v>-3.42</v>
      </c>
      <c r="M3173" s="41" t="n">
        <f aca="false">$O$5 + L3173</f>
        <v>835.36</v>
      </c>
      <c r="N3173" s="47" t="n">
        <f aca="false">IF(M3173&gt;$O$5,$O$2+$O$1,(M3173^3*3270.5936-M3173^2*8015778.389801+M3173*6549018422.82398-1783686174686.87))-$O$1</f>
        <v>23792598.9848633</v>
      </c>
      <c r="O3173" s="41" t="n">
        <f aca="false">N3173*100/$O$2</f>
        <v>60.871079644752</v>
      </c>
      <c r="R3173" s="47" t="n">
        <f aca="false">SUM(D3173,I3173,N3173)</f>
        <v>230922458.035645</v>
      </c>
      <c r="S3173" s="41" t="n">
        <f aca="false">R3173*100/$R$2</f>
        <v>83.6650237808186</v>
      </c>
      <c r="U3173" s="41" t="n">
        <f aca="false">[1]Plan1!$B3168</f>
        <v>19.79</v>
      </c>
    </row>
    <row r="3174" customFormat="false" ht="15" hidden="false" customHeight="false" outlineLevel="0" collapsed="false">
      <c r="A3174" s="46" t="n">
        <v>45172</v>
      </c>
      <c r="B3174" s="41" t="n">
        <f aca="false">[2]Plan1!$C3169</f>
        <v>-1.97</v>
      </c>
      <c r="C3174" s="41" t="n">
        <f aca="false">$E$5 + B3174</f>
        <v>779.03</v>
      </c>
      <c r="D3174" s="47" t="n">
        <f aca="false">IF(C3174&gt;$E$5,$E$2+$E$1,(IF(C3174&gt;764.99,C3174^3*3486.59308-C3174^2*7860012.00812+C3174*5908819377.96283-1481278321001.59,IF(C3174&gt;752.99,C3174^3*3588.471445-C3174^2*8028757.56264+C3174*5988077680.84934-1488767378546.26,C3174^3*899.851852-C3174^2*1969009.674601+C3174*1435480406.01138-348666163343.76))))-$E$1</f>
        <v>127421964.48999</v>
      </c>
      <c r="E3174" s="47" t="n">
        <f aca="false">D3174*100/$E$2</f>
        <v>85.5301279209984</v>
      </c>
      <c r="G3174" s="41" t="n">
        <f aca="false">[3]Plan1!$C3169</f>
        <v>-1.19</v>
      </c>
      <c r="H3174" s="41" t="n">
        <f aca="false">$J$5 + G3174</f>
        <v>758.81</v>
      </c>
      <c r="I3174" s="47" t="n">
        <f aca="false">IF(H3174&gt;$J$5,$J$2+$J$1,(IF(H3174&gt;739.99,H3174^3*2498.244218-H3174^2*5471052.355142+H3174*3994605728.77515-972400879260.135,H3174^3*1396.138889-H3174^2*3002770.071427+H3174*2152080038.43115-513963640099.415)))-$J$1</f>
        <v>79255943.0488281</v>
      </c>
      <c r="J3174" s="47" t="n">
        <f aca="false">I3174*100/$J$2</f>
        <v>90.1225120457858</v>
      </c>
      <c r="L3174" s="41" t="n">
        <f aca="false">[4]Plan1!$C3169</f>
        <v>-3.42</v>
      </c>
      <c r="M3174" s="41" t="n">
        <f aca="false">$O$5 + L3174</f>
        <v>835.36</v>
      </c>
      <c r="N3174" s="47" t="n">
        <f aca="false">IF(M3174&gt;$O$5,$O$2+$O$1,(M3174^3*3270.5936-M3174^2*8015778.389801+M3174*6549018422.82398-1783686174686.87))-$O$1</f>
        <v>23792598.9848633</v>
      </c>
      <c r="O3174" s="41" t="n">
        <f aca="false">N3174*100/$O$2</f>
        <v>60.871079644752</v>
      </c>
      <c r="R3174" s="47" t="n">
        <f aca="false">SUM(D3174,I3174,N3174)</f>
        <v>230470506.523682</v>
      </c>
      <c r="S3174" s="41" t="n">
        <f aca="false">R3174*100/$R$2</f>
        <v>83.5012781914211</v>
      </c>
      <c r="U3174" s="41" t="n">
        <f aca="false">[1]Plan1!$B3169</f>
        <v>15.88</v>
      </c>
    </row>
    <row r="3175" customFormat="false" ht="15" hidden="false" customHeight="false" outlineLevel="0" collapsed="false">
      <c r="A3175" s="46" t="n">
        <v>45173</v>
      </c>
      <c r="B3175" s="41" t="n">
        <f aca="false">[2]Plan1!$C3170</f>
        <v>-2</v>
      </c>
      <c r="C3175" s="41" t="n">
        <f aca="false">$E$5 + B3175</f>
        <v>779</v>
      </c>
      <c r="D3175" s="47" t="n">
        <f aca="false">IF(C3175&gt;$E$5,$E$2+$E$1,(IF(C3175&gt;764.99,C3175^3*3486.59308-C3175^2*7860012.00812+C3175*5908819377.96283-1481278321001.59,IF(C3175&gt;752.99,C3175^3*3588.471445-C3175^2*8028757.56264+C3175*5988077680.84934-1488767378546.26,C3175^3*899.851852-C3175^2*1969009.674601+C3175*1435480406.01138-348666163343.76))))-$E$1</f>
        <v>127111398.162842</v>
      </c>
      <c r="E3175" s="47" t="n">
        <f aca="false">D3175*100/$E$2</f>
        <v>85.3216648212865</v>
      </c>
      <c r="G3175" s="41" t="n">
        <f aca="false">[3]Plan1!$C3170</f>
        <v>-1.21</v>
      </c>
      <c r="H3175" s="41" t="n">
        <f aca="false">$J$5 + G3175</f>
        <v>758.79</v>
      </c>
      <c r="I3175" s="47" t="n">
        <f aca="false">IF(H3175&gt;$J$5,$J$2+$J$1,(IF(H3175&gt;739.99,H3175^3*2498.244218-H3175^2*5471052.355142+H3175*3994605728.77515-972400879260.135,H3175^3*1396.138889-H3175^2*3002770.071427+H3175*2152080038.43115-513963640099.415)))-$J$1</f>
        <v>79115249.9316406</v>
      </c>
      <c r="J3175" s="47" t="n">
        <f aca="false">I3175*100/$J$2</f>
        <v>89.9625288740421</v>
      </c>
      <c r="L3175" s="41" t="n">
        <f aca="false">[4]Plan1!$C3170</f>
        <v>-3.42</v>
      </c>
      <c r="M3175" s="41" t="n">
        <f aca="false">$O$5 + L3175</f>
        <v>835.36</v>
      </c>
      <c r="N3175" s="47" t="n">
        <f aca="false">IF(M3175&gt;$O$5,$O$2+$O$1,(M3175^3*3270.5936-M3175^2*8015778.389801+M3175*6549018422.82398-1783686174686.87))-$O$1</f>
        <v>23792598.9848633</v>
      </c>
      <c r="O3175" s="41" t="n">
        <f aca="false">N3175*100/$O$2</f>
        <v>60.871079644752</v>
      </c>
      <c r="R3175" s="47" t="n">
        <f aca="false">SUM(D3175,I3175,N3175)</f>
        <v>230019247.079346</v>
      </c>
      <c r="S3175" s="41" t="n">
        <f aca="false">R3175*100/$R$2</f>
        <v>83.3377833435711</v>
      </c>
      <c r="U3175" s="41" t="n">
        <f aca="false">[1]Plan1!$B3170</f>
        <v>18.08</v>
      </c>
    </row>
    <row r="3176" customFormat="false" ht="15" hidden="false" customHeight="false" outlineLevel="0" collapsed="false">
      <c r="A3176" s="46" t="n">
        <v>45174</v>
      </c>
      <c r="B3176" s="41" t="n">
        <f aca="false">[2]Plan1!$C3171</f>
        <v>-2.04</v>
      </c>
      <c r="C3176" s="41" t="n">
        <f aca="false">$E$5 + B3176</f>
        <v>778.96</v>
      </c>
      <c r="D3176" s="47" t="n">
        <f aca="false">IF(C3176&gt;$E$5,$E$2+$E$1,(IF(C3176&gt;764.99,C3176^3*3486.59308-C3176^2*7860012.00812+C3176*5908819377.96283-1481278321001.59,IF(C3176&gt;752.99,C3176^3*3588.471445-C3176^2*8028757.56264+C3176*5988077680.84934-1488767378546.26,C3176^3*899.851852-C3176^2*1969009.674601+C3176*1435480406.01138-348666163343.76))))-$E$1</f>
        <v>126698116.466064</v>
      </c>
      <c r="E3176" s="47" t="n">
        <f aca="false">D3176*100/$E$2</f>
        <v>85.0442555336943</v>
      </c>
      <c r="G3176" s="41" t="n">
        <f aca="false">[3]Plan1!$C3171</f>
        <v>-1.23</v>
      </c>
      <c r="H3176" s="41" t="n">
        <f aca="false">$J$5 + G3176</f>
        <v>758.77</v>
      </c>
      <c r="I3176" s="47" t="n">
        <f aca="false">IF(H3176&gt;$J$5,$J$2+$J$1,(IF(H3176&gt;739.99,H3176^3*2498.244218-H3176^2*5471052.355142+H3176*3994605728.77515-972400879260.135,H3176^3*1396.138889-H3176^2*3002770.071427+H3176*2152080038.43115-513963640099.415)))-$J$1</f>
        <v>78974729.5144043</v>
      </c>
      <c r="J3176" s="47" t="n">
        <f aca="false">I3176*100/$J$2</f>
        <v>89.802742080675</v>
      </c>
      <c r="L3176" s="41" t="n">
        <f aca="false">[4]Plan1!$C3171</f>
        <v>-3.44</v>
      </c>
      <c r="M3176" s="41" t="n">
        <f aca="false">$O$5 + L3176</f>
        <v>835.34</v>
      </c>
      <c r="N3176" s="47" t="n">
        <f aca="false">IF(M3176&gt;$O$5,$O$2+$O$1,(M3176^3*3270.5936-M3176^2*8015778.389801+M3176*6549018422.82398-1783686174686.87))-$O$1</f>
        <v>23716348.5166016</v>
      </c>
      <c r="O3176" s="41" t="n">
        <f aca="false">N3176*100/$O$2</f>
        <v>60.6760001442123</v>
      </c>
      <c r="R3176" s="47" t="n">
        <f aca="false">SUM(D3176,I3176,N3176)</f>
        <v>229389194.49707</v>
      </c>
      <c r="S3176" s="41" t="n">
        <f aca="false">R3176*100/$R$2</f>
        <v>83.1095103348406</v>
      </c>
      <c r="U3176" s="41" t="n">
        <f aca="false">[1]Plan1!$B3171</f>
        <v>18.36</v>
      </c>
    </row>
    <row r="3177" customFormat="false" ht="15" hidden="false" customHeight="false" outlineLevel="0" collapsed="false">
      <c r="A3177" s="46" t="n">
        <v>45175</v>
      </c>
      <c r="B3177" s="41" t="n">
        <f aca="false">[2]Plan1!$C3172</f>
        <v>-2.07</v>
      </c>
      <c r="C3177" s="41" t="n">
        <f aca="false">$E$5 + B3177</f>
        <v>778.93</v>
      </c>
      <c r="D3177" s="47" t="n">
        <f aca="false">IF(C3177&gt;$E$5,$E$2+$E$1,(IF(C3177&gt;764.99,C3177^3*3486.59308-C3177^2*7860012.00812+C3177*5908819377.96283-1481278321001.59,IF(C3177&gt;752.99,C3177^3*3588.471445-C3177^2*8028757.56264+C3177*5988077680.84934-1488767378546.26,C3177^3*899.851852-C3177^2*1969009.674601+C3177*1435480406.01138-348666163343.76))))-$E$1</f>
        <v>126388759.515381</v>
      </c>
      <c r="E3177" s="47" t="n">
        <f aca="false">D3177*100/$E$2</f>
        <v>84.8366042102264</v>
      </c>
      <c r="G3177" s="41" t="n">
        <f aca="false">[3]Plan1!$C3172</f>
        <v>-1.24</v>
      </c>
      <c r="H3177" s="41" t="n">
        <f aca="false">$J$5 + G3177</f>
        <v>758.76</v>
      </c>
      <c r="I3177" s="47" t="n">
        <f aca="false">IF(H3177&gt;$J$5,$J$2+$J$1,(IF(H3177&gt;739.99,H3177^3*2498.244218-H3177^2*5471052.355142+H3177*3994605728.77515-972400879260.135,H3177^3*1396.138889-H3177^2*3002770.071427+H3177*2152080038.43115-513963640099.415)))-$J$1</f>
        <v>78904534.0314941</v>
      </c>
      <c r="J3177" s="47" t="n">
        <f aca="false">I3177*100/$J$2</f>
        <v>89.722922284067</v>
      </c>
      <c r="L3177" s="41" t="n">
        <f aca="false">[4]Plan1!$C3172</f>
        <v>-3.48</v>
      </c>
      <c r="M3177" s="41" t="n">
        <f aca="false">$O$5 + L3177</f>
        <v>835.3</v>
      </c>
      <c r="N3177" s="47" t="n">
        <f aca="false">IF(M3177&gt;$O$5,$O$2+$O$1,(M3177^3*3270.5936-M3177^2*8015778.389801+M3177*6549018422.82398-1783686174686.87))-$O$1</f>
        <v>23564280.3691406</v>
      </c>
      <c r="O3177" s="41" t="n">
        <f aca="false">N3177*100/$O$2</f>
        <v>60.2869483923875</v>
      </c>
      <c r="R3177" s="47" t="n">
        <f aca="false">SUM(D3177,I3177,N3177)</f>
        <v>228857573.916016</v>
      </c>
      <c r="S3177" s="41" t="n">
        <f aca="false">R3177*100/$R$2</f>
        <v>82.9169000147589</v>
      </c>
      <c r="U3177" s="41" t="n">
        <f aca="false">[1]Plan1!$B3172</f>
        <v>20.66</v>
      </c>
    </row>
    <row r="3178" customFormat="false" ht="15" hidden="false" customHeight="false" outlineLevel="0" collapsed="false">
      <c r="A3178" s="46" t="n">
        <v>45176</v>
      </c>
      <c r="B3178" s="41" t="n">
        <f aca="false">[2]Plan1!$C3173</f>
        <v>-2.1</v>
      </c>
      <c r="C3178" s="41" t="n">
        <f aca="false">$E$5 + B3178</f>
        <v>778.9</v>
      </c>
      <c r="D3178" s="47" t="n">
        <f aca="false">IF(C3178&gt;$E$5,$E$2+$E$1,(IF(C3178&gt;764.99,C3178^3*3486.59308-C3178^2*7860012.00812+C3178*5908819377.96283-1481278321001.59,IF(C3178&gt;752.99,C3178^3*3588.471445-C3178^2*8028757.56264+C3178*5988077680.84934-1488767378546.26,C3178^3*899.851852-C3178^2*1969009.674601+C3178*1435480406.01138-348666163343.76))))-$E$1</f>
        <v>126079919.92749</v>
      </c>
      <c r="E3178" s="47" t="n">
        <f aca="false">D3178*100/$E$2</f>
        <v>84.629300158958</v>
      </c>
      <c r="G3178" s="41" t="n">
        <f aca="false">[3]Plan1!$C3173</f>
        <v>-1.25</v>
      </c>
      <c r="H3178" s="41" t="n">
        <f aca="false">$J$5 + G3178</f>
        <v>758.75</v>
      </c>
      <c r="I3178" s="47" t="n">
        <f aca="false">IF(H3178&gt;$J$5,$J$2+$J$1,(IF(H3178&gt;739.99,H3178^3*2498.244218-H3178^2*5471052.355142+H3178*3994605728.77515-972400879260.135,H3178^3*1396.138889-H3178^2*3002770.071427+H3178*2152080038.43115-513963640099.415)))-$J$1</f>
        <v>78834381.6789551</v>
      </c>
      <c r="J3178" s="47" t="n">
        <f aca="false">I3178*100/$J$2</f>
        <v>89.6431515313192</v>
      </c>
      <c r="L3178" s="41" t="n">
        <f aca="false">[4]Plan1!$C3173</f>
        <v>-3.51</v>
      </c>
      <c r="M3178" s="41" t="n">
        <f aca="false">$O$5 + L3178</f>
        <v>835.27</v>
      </c>
      <c r="N3178" s="47" t="n">
        <f aca="false">IF(M3178&gt;$O$5,$O$2+$O$1,(M3178^3*3270.5936-M3178^2*8015778.389801+M3178*6549018422.82398-1783686174686.87))-$O$1</f>
        <v>23450607.3330078</v>
      </c>
      <c r="O3178" s="41" t="n">
        <f aca="false">N3178*100/$O$2</f>
        <v>59.9961268457249</v>
      </c>
      <c r="R3178" s="47" t="n">
        <f aca="false">SUM(D3178,I3178,N3178)</f>
        <v>228364908.939453</v>
      </c>
      <c r="S3178" s="41" t="n">
        <f aca="false">R3178*100/$R$2</f>
        <v>82.7384036167441</v>
      </c>
      <c r="U3178" s="41" t="n">
        <f aca="false">[1]Plan1!$B3173</f>
        <v>18.93</v>
      </c>
    </row>
    <row r="3179" customFormat="false" ht="15" hidden="false" customHeight="false" outlineLevel="0" collapsed="false">
      <c r="A3179" s="46" t="n">
        <v>45177</v>
      </c>
      <c r="B3179" s="41" t="n">
        <f aca="false">[2]Plan1!$C3174</f>
        <v>-2.13</v>
      </c>
      <c r="C3179" s="41" t="n">
        <f aca="false">$E$5 + B3179</f>
        <v>778.87</v>
      </c>
      <c r="D3179" s="47" t="n">
        <f aca="false">IF(C3179&gt;$E$5,$E$2+$E$1,(IF(C3179&gt;764.99,C3179^3*3486.59308-C3179^2*7860012.00812+C3179*5908819377.96283-1481278321001.59,IF(C3179&gt;752.99,C3179^3*3588.471445-C3179^2*8028757.56264+C3179*5988077680.84934-1488767378546.26,C3179^3*899.851852-C3179^2*1969009.674601+C3179*1435480406.01138-348666163343.76))))-$E$1</f>
        <v>125771597.137451</v>
      </c>
      <c r="E3179" s="47" t="n">
        <f aca="false">D3179*100/$E$2</f>
        <v>84.4223430006804</v>
      </c>
      <c r="G3179" s="41" t="n">
        <f aca="false">[3]Plan1!$C3174</f>
        <v>-1.27</v>
      </c>
      <c r="H3179" s="41" t="n">
        <f aca="false">$J$5 + G3179</f>
        <v>758.73</v>
      </c>
      <c r="I3179" s="47" t="n">
        <f aca="false">IF(H3179&gt;$J$5,$J$2+$J$1,(IF(H3179&gt;739.99,H3179^3*2498.244218-H3179^2*5471052.355142+H3179*3994605728.77515-972400879260.135,H3179^3*1396.138889-H3179^2*3002770.071427+H3179*2152080038.43115-513963640099.415)))-$J$1</f>
        <v>78694206.3034668</v>
      </c>
      <c r="J3179" s="47" t="n">
        <f aca="false">I3179*100/$J$2</f>
        <v>89.4837570874453</v>
      </c>
      <c r="L3179" s="41" t="n">
        <f aca="false">[4]Plan1!$C3174</f>
        <v>-3.53</v>
      </c>
      <c r="M3179" s="41" t="n">
        <f aca="false">$O$5 + L3179</f>
        <v>835.25</v>
      </c>
      <c r="N3179" s="47" t="n">
        <f aca="false">IF(M3179&gt;$O$5,$O$2+$O$1,(M3179^3*3270.5936-M3179^2*8015778.389801+M3179*6549018422.82398-1783686174686.87))-$O$1</f>
        <v>23375005.0493164</v>
      </c>
      <c r="O3179" s="41" t="n">
        <f aca="false">N3179*100/$O$2</f>
        <v>59.8027056631617</v>
      </c>
      <c r="R3179" s="47" t="n">
        <f aca="false">SUM(D3179,I3179,N3179)</f>
        <v>227840808.490234</v>
      </c>
      <c r="S3179" s="41" t="n">
        <f aca="false">R3179*100/$R$2</f>
        <v>82.5485178996059</v>
      </c>
      <c r="U3179" s="41" t="n">
        <f aca="false">[1]Plan1!$B3174</f>
        <v>20.37</v>
      </c>
    </row>
    <row r="3180" customFormat="false" ht="15" hidden="false" customHeight="false" outlineLevel="0" collapsed="false">
      <c r="A3180" s="46" t="n">
        <v>45178</v>
      </c>
      <c r="B3180" s="41" t="n">
        <f aca="false">[2]Plan1!$C3175</f>
        <v>-2.17</v>
      </c>
      <c r="C3180" s="41" t="n">
        <f aca="false">$E$5 + B3180</f>
        <v>778.83</v>
      </c>
      <c r="D3180" s="47" t="n">
        <f aca="false">IF(C3180&gt;$E$5,$E$2+$E$1,(IF(C3180&gt;764.99,C3180^3*3486.59308-C3180^2*7860012.00812+C3180*5908819377.96283-1481278321001.59,IF(C3180&gt;752.99,C3180^3*3588.471445-C3180^2*8028757.56264+C3180*5988077680.84934-1488767378546.26,C3180^3*899.851852-C3180^2*1969009.674601+C3180*1435480406.01138-348666163343.76))))-$E$1</f>
        <v>125361303.017334</v>
      </c>
      <c r="E3180" s="47" t="n">
        <f aca="false">D3180*100/$E$2</f>
        <v>84.1469390801765</v>
      </c>
      <c r="G3180" s="41" t="n">
        <f aca="false">[3]Plan1!$C3175</f>
        <v>-1.29</v>
      </c>
      <c r="H3180" s="41" t="n">
        <f aca="false">$J$5 + G3180</f>
        <v>758.71</v>
      </c>
      <c r="I3180" s="47" t="n">
        <f aca="false">IF(H3180&gt;$J$5,$J$2+$J$1,(IF(H3180&gt;739.99,H3180^3*2498.244218-H3180^2*5471052.355142+H3180*3994605728.77515-972400879260.135,H3180^3*1396.138889-H3180^2*3002770.071427+H3180*2152080038.43115-513963640099.415)))-$J$1</f>
        <v>78554203.2697754</v>
      </c>
      <c r="J3180" s="47" t="n">
        <f aca="false">I3180*100/$J$2</f>
        <v>89.3245586146882</v>
      </c>
      <c r="L3180" s="41" t="n">
        <f aca="false">[4]Plan1!$C3175</f>
        <v>-3.56</v>
      </c>
      <c r="M3180" s="41" t="n">
        <f aca="false">$O$5 + L3180</f>
        <v>835.22</v>
      </c>
      <c r="N3180" s="47" t="n">
        <f aca="false">IF(M3180&gt;$O$5,$O$2+$O$1,(M3180^3*3270.5936-M3180^2*8015778.389801+M3180*6549018422.82398-1783686174686.87))-$O$1</f>
        <v>23261870.8427734</v>
      </c>
      <c r="O3180" s="41" t="n">
        <f aca="false">N3180*100/$O$2</f>
        <v>59.5132626602597</v>
      </c>
      <c r="R3180" s="47" t="n">
        <f aca="false">SUM(D3180,I3180,N3180)</f>
        <v>227177377.129883</v>
      </c>
      <c r="S3180" s="41" t="n">
        <f aca="false">R3180*100/$R$2</f>
        <v>82.3081514969055</v>
      </c>
      <c r="U3180" s="41" t="n">
        <f aca="false">[1]Plan1!$B3175</f>
        <v>18.64</v>
      </c>
    </row>
    <row r="3181" customFormat="false" ht="15" hidden="false" customHeight="false" outlineLevel="0" collapsed="false">
      <c r="A3181" s="46" t="n">
        <v>45179</v>
      </c>
      <c r="B3181" s="41" t="n">
        <f aca="false">[2]Plan1!$C3176</f>
        <v>-2.2</v>
      </c>
      <c r="C3181" s="41" t="n">
        <f aca="false">$E$5 + B3181</f>
        <v>778.8</v>
      </c>
      <c r="D3181" s="47" t="n">
        <f aca="false">IF(C3181&gt;$E$5,$E$2+$E$1,(IF(C3181&gt;764.99,C3181^3*3486.59308-C3181^2*7860012.00812+C3181*5908819377.96283-1481278321001.59,IF(C3181&gt;752.99,C3181^3*3588.471445-C3181^2*8028757.56264+C3181*5988077680.84934-1488767378546.26,C3181^3*899.851852-C3181^2*1969009.674601+C3181*1435480406.01138-348666163343.76))))-$E$1</f>
        <v>125054183.892334</v>
      </c>
      <c r="E3181" s="47" t="n">
        <f aca="false">D3181*100/$E$2</f>
        <v>83.940789864432</v>
      </c>
      <c r="G3181" s="41" t="n">
        <f aca="false">[3]Plan1!$C3176</f>
        <v>-1.31</v>
      </c>
      <c r="H3181" s="41" t="n">
        <f aca="false">$J$5 + G3181</f>
        <v>758.69</v>
      </c>
      <c r="I3181" s="47" t="n">
        <f aca="false">IF(H3181&gt;$J$5,$J$2+$J$1,(IF(H3181&gt;739.99,H3181^3*2498.244218-H3181^2*5471052.355142+H3181*3994605728.77515-972400879260.135,H3181^3*1396.138889-H3181^2*3002770.071427+H3181*2152080038.43115-513963640099.415)))-$J$1</f>
        <v>78414372.4562988</v>
      </c>
      <c r="J3181" s="47" t="n">
        <f aca="false">I3181*100/$J$2</f>
        <v>89.165555974796</v>
      </c>
      <c r="L3181" s="41" t="n">
        <f aca="false">[4]Plan1!$C3176</f>
        <v>-3.6</v>
      </c>
      <c r="M3181" s="41" t="n">
        <f aca="false">$O$5 + L3181</f>
        <v>835.18</v>
      </c>
      <c r="N3181" s="47" t="n">
        <f aca="false">IF(M3181&gt;$O$5,$O$2+$O$1,(M3181^3*3270.5936-M3181^2*8015778.389801+M3181*6549018422.82398-1783686174686.87))-$O$1</f>
        <v>23111526.9482422</v>
      </c>
      <c r="O3181" s="41" t="n">
        <f aca="false">N3181*100/$O$2</f>
        <v>59.1286222439716</v>
      </c>
      <c r="R3181" s="47" t="n">
        <f aca="false">SUM(D3181,I3181,N3181)</f>
        <v>226580083.296875</v>
      </c>
      <c r="S3181" s="41" t="n">
        <f aca="false">R3181*100/$R$2</f>
        <v>82.0917472408282</v>
      </c>
      <c r="U3181" s="41" t="n">
        <f aca="false">[1]Plan1!$B3176</f>
        <v>19.21</v>
      </c>
    </row>
    <row r="3182" customFormat="false" ht="15" hidden="false" customHeight="false" outlineLevel="0" collapsed="false">
      <c r="A3182" s="46" t="n">
        <v>45180</v>
      </c>
      <c r="B3182" s="41" t="n">
        <f aca="false">[2]Plan1!$C3177</f>
        <v>-2.24</v>
      </c>
      <c r="C3182" s="41" t="n">
        <f aca="false">$E$5 + B3182</f>
        <v>778.76</v>
      </c>
      <c r="D3182" s="47" t="n">
        <f aca="false">IF(C3182&gt;$E$5,$E$2+$E$1,(IF(C3182&gt;764.99,C3182^3*3486.59308-C3182^2*7860012.00812+C3182*5908819377.96283-1481278321001.59,IF(C3182&gt;752.99,C3182^3*3588.471445-C3182^2*8028757.56264+C3182*5988077680.84934-1488767378546.26,C3182^3*899.851852-C3182^2*1969009.674601+C3182*1435480406.01138-348666163343.76))))-$E$1</f>
        <v>124645492.608154</v>
      </c>
      <c r="E3182" s="47" t="n">
        <f aca="false">D3182*100/$E$2</f>
        <v>83.666461824082</v>
      </c>
      <c r="G3182" s="41" t="n">
        <f aca="false">[3]Plan1!$C3177</f>
        <v>-1.32</v>
      </c>
      <c r="H3182" s="41" t="n">
        <f aca="false">$J$5 + G3182</f>
        <v>758.68</v>
      </c>
      <c r="I3182" s="47" t="n">
        <f aca="false">IF(H3182&gt;$J$5,$J$2+$J$1,(IF(H3182&gt;739.99,H3182^3*2498.244218-H3182^2*5471052.355142+H3182*3994605728.77515-972400879260.135,H3182^3*1396.138889-H3182^2*3002770.071427+H3182*2152080038.43115-513963640099.415)))-$J$1</f>
        <v>78344521.5952148</v>
      </c>
      <c r="J3182" s="47" t="n">
        <f aca="false">I3182*100/$J$2</f>
        <v>89.086128050185</v>
      </c>
      <c r="L3182" s="41" t="n">
        <f aca="false">[4]Plan1!$C3177</f>
        <v>-3.62</v>
      </c>
      <c r="M3182" s="41" t="n">
        <f aca="false">$O$5 + L3182</f>
        <v>835.16</v>
      </c>
      <c r="N3182" s="47" t="n">
        <f aca="false">IF(M3182&gt;$O$5,$O$2+$O$1,(M3182^3*3270.5936-M3182^2*8015778.389801+M3182*6549018422.82398-1783686174686.87))-$O$1</f>
        <v>23036569.668457</v>
      </c>
      <c r="O3182" s="41" t="n">
        <f aca="false">N3182*100/$O$2</f>
        <v>58.9368512419613</v>
      </c>
      <c r="R3182" s="47" t="n">
        <f aca="false">SUM(D3182,I3182,N3182)</f>
        <v>226026583.871826</v>
      </c>
      <c r="S3182" s="41" t="n">
        <f aca="false">R3182*100/$R$2</f>
        <v>81.8912100433928</v>
      </c>
      <c r="U3182" s="41" t="n">
        <f aca="false">[1]Plan1!$B3177</f>
        <v>16.15</v>
      </c>
    </row>
    <row r="3183" customFormat="false" ht="15" hidden="false" customHeight="false" outlineLevel="0" collapsed="false">
      <c r="A3183" s="46" t="n">
        <v>45181</v>
      </c>
      <c r="B3183" s="41" t="n">
        <f aca="false">[2]Plan1!$C3178</f>
        <v>-2.28</v>
      </c>
      <c r="C3183" s="41" t="n">
        <f aca="false">$E$5 + B3183</f>
        <v>778.72</v>
      </c>
      <c r="D3183" s="47" t="n">
        <f aca="false">IF(C3183&gt;$E$5,$E$2+$E$1,(IF(C3183&gt;764.99,C3183^3*3486.59308-C3183^2*7860012.00812+C3183*5908819377.96283-1481278321001.59,IF(C3183&gt;752.99,C3183^3*3588.471445-C3183^2*8028757.56264+C3183*5988077680.84934-1488767378546.26,C3183^3*899.851852-C3183^2*1969009.674601+C3183*1435480406.01138-348666163343.76))))-$E$1</f>
        <v>124237715.391846</v>
      </c>
      <c r="E3183" s="47" t="n">
        <f aca="false">D3183*100/$E$2</f>
        <v>83.3927473384065</v>
      </c>
      <c r="G3183" s="41" t="n">
        <f aca="false">[3]Plan1!$C3178</f>
        <v>-1.34</v>
      </c>
      <c r="H3183" s="41" t="n">
        <f aca="false">$J$5 + G3183</f>
        <v>758.66</v>
      </c>
      <c r="I3183" s="47" t="n">
        <f aca="false">IF(H3183&gt;$J$5,$J$2+$J$1,(IF(H3183&gt;739.99,H3183^3*2498.244218-H3183^2*5471052.355142+H3183*3994605728.77515-972400879260.135,H3183^3*1396.138889-H3183^2*3002770.071427+H3183*2152080038.43115-513963640099.415)))-$J$1</f>
        <v>78204948.8894043</v>
      </c>
      <c r="J3183" s="47" t="n">
        <f aca="false">I3183*100/$J$2</f>
        <v>88.9274189064061</v>
      </c>
      <c r="L3183" s="41" t="n">
        <f aca="false">[4]Plan1!$C3178</f>
        <v>-3.65</v>
      </c>
      <c r="M3183" s="41" t="n">
        <f aca="false">$O$5 + L3183</f>
        <v>835.13</v>
      </c>
      <c r="N3183" s="47" t="n">
        <f aca="false">IF(M3183&gt;$O$5,$O$2+$O$1,(M3183^3*3270.5936-M3183^2*8015778.389801+M3183*6549018422.82398-1783686174686.87))-$O$1</f>
        <v>22924401.6435547</v>
      </c>
      <c r="O3183" s="41" t="n">
        <f aca="false">N3183*100/$O$2</f>
        <v>58.6498801220021</v>
      </c>
      <c r="R3183" s="47" t="n">
        <f aca="false">SUM(D3183,I3183,N3183)</f>
        <v>225367065.924805</v>
      </c>
      <c r="S3183" s="41" t="n">
        <f aca="false">R3183*100/$R$2</f>
        <v>81.6522615011383</v>
      </c>
      <c r="U3183" s="41" t="n">
        <f aca="false">[1]Plan1!$B3178</f>
        <v>16.2</v>
      </c>
    </row>
    <row r="3184" customFormat="false" ht="15" hidden="false" customHeight="false" outlineLevel="0" collapsed="false">
      <c r="A3184" s="46" t="n">
        <v>45182</v>
      </c>
      <c r="B3184" s="41" t="n">
        <f aca="false">[2]Plan1!$C3179</f>
        <v>-2.32</v>
      </c>
      <c r="C3184" s="41" t="n">
        <f aca="false">$E$5 + B3184</f>
        <v>778.68</v>
      </c>
      <c r="D3184" s="47" t="n">
        <f aca="false">IF(C3184&gt;$E$5,$E$2+$E$1,(IF(C3184&gt;764.99,C3184^3*3486.59308-C3184^2*7860012.00812+C3184*5908819377.96283-1481278321001.59,IF(C3184&gt;752.99,C3184^3*3588.471445-C3184^2*8028757.56264+C3184*5988077680.84934-1488767378546.26,C3184^3*899.851852-C3184^2*1969009.674601+C3184*1435480406.01138-348666163343.76))))-$E$1</f>
        <v>123830850.901123</v>
      </c>
      <c r="E3184" s="47" t="n">
        <f aca="false">D3184*100/$E$2</f>
        <v>83.1196455064161</v>
      </c>
      <c r="G3184" s="41" t="n">
        <f aca="false">[3]Plan1!$C3179</f>
        <v>-1.36</v>
      </c>
      <c r="H3184" s="41" t="n">
        <f aca="false">$J$5 + G3184</f>
        <v>758.64</v>
      </c>
      <c r="I3184" s="47" t="n">
        <f aca="false">IF(H3184&gt;$J$5,$J$2+$J$1,(IF(H3184&gt;739.99,H3184^3*2498.244218-H3184^2*5471052.355142+H3184*3994605728.77515-972400879260.135,H3184^3*1396.138889-H3184^2*3002770.071427+H3184*2152080038.43115-513963640099.415)))-$J$1</f>
        <v>78065548.1032715</v>
      </c>
      <c r="J3184" s="47" t="n">
        <f aca="false">I3184*100/$J$2</f>
        <v>88.7689052537491</v>
      </c>
      <c r="L3184" s="41" t="n">
        <f aca="false">[4]Plan1!$C3179</f>
        <v>-3.68</v>
      </c>
      <c r="M3184" s="41" t="n">
        <f aca="false">$O$5 + L3184</f>
        <v>835.1</v>
      </c>
      <c r="N3184" s="47" t="n">
        <f aca="false">IF(M3184&gt;$O$5,$O$2+$O$1,(M3184^3*3270.5936-M3184^2*8015778.389801+M3184*6549018422.82398-1783686174686.87))-$O$1</f>
        <v>22812554.6210938</v>
      </c>
      <c r="O3184" s="41" t="n">
        <f aca="false">N3184*100/$O$2</f>
        <v>58.3637302559627</v>
      </c>
      <c r="R3184" s="47" t="n">
        <f aca="false">SUM(D3184,I3184,N3184)</f>
        <v>224708953.625488</v>
      </c>
      <c r="S3184" s="41" t="n">
        <f aca="false">R3184*100/$R$2</f>
        <v>81.4138222361091</v>
      </c>
      <c r="U3184" s="41" t="str">
        <f aca="false">[1]Plan1!$B3179</f>
        <v>-</v>
      </c>
    </row>
    <row r="3185" customFormat="false" ht="15" hidden="false" customHeight="false" outlineLevel="0" collapsed="false">
      <c r="A3185" s="46" t="n">
        <v>45183</v>
      </c>
      <c r="B3185" s="41" t="n">
        <f aca="false">[2]Plan1!$C3180</f>
        <v>-2.34</v>
      </c>
      <c r="C3185" s="41" t="n">
        <f aca="false">$E$5 + B3185</f>
        <v>778.66</v>
      </c>
      <c r="D3185" s="47" t="n">
        <f aca="false">IF(C3185&gt;$E$5,$E$2+$E$1,(IF(C3185&gt;764.99,C3185^3*3486.59308-C3185^2*7860012.00812+C3185*5908819377.96283-1481278321001.59,IF(C3185&gt;752.99,C3185^3*3588.471445-C3185^2*8028757.56264+C3185*5988077680.84934-1488767378546.26,C3185^3*899.851852-C3185^2*1969009.674601+C3185*1435480406.01138-348666163343.76))))-$E$1</f>
        <v>123627760.511475</v>
      </c>
      <c r="E3185" s="47" t="n">
        <f aca="false">D3185*100/$E$2</f>
        <v>82.9833240560627</v>
      </c>
      <c r="G3185" s="41" t="n">
        <f aca="false">[3]Plan1!$C3180</f>
        <v>-1.39</v>
      </c>
      <c r="H3185" s="41" t="n">
        <f aca="false">$J$5 + G3185</f>
        <v>758.61</v>
      </c>
      <c r="I3185" s="47" t="n">
        <f aca="false">IF(H3185&gt;$J$5,$J$2+$J$1,(IF(H3185&gt;739.99,H3185^3*2498.244218-H3185^2*5471052.355142+H3185*3994605728.77515-972400879260.135,H3185^3*1396.138889-H3185^2*3002770.071427+H3185*2152080038.43115-513963640099.415)))-$J$1</f>
        <v>77856769.015625</v>
      </c>
      <c r="J3185" s="47" t="n">
        <f aca="false">I3185*100/$J$2</f>
        <v>88.531501027422</v>
      </c>
      <c r="L3185" s="41" t="n">
        <f aca="false">[4]Plan1!$C3180</f>
        <v>-3.72</v>
      </c>
      <c r="M3185" s="41" t="n">
        <f aca="false">$O$5 + L3185</f>
        <v>835.06</v>
      </c>
      <c r="N3185" s="47" t="n">
        <f aca="false">IF(M3185&gt;$O$5,$O$2+$O$1,(M3185^3*3270.5936-M3185^2*8015778.389801+M3185*6549018422.82398-1783686174686.87))-$O$1</f>
        <v>22663923.6767578</v>
      </c>
      <c r="O3185" s="41" t="n">
        <f aca="false">N3185*100/$O$2</f>
        <v>57.9834722582507</v>
      </c>
      <c r="R3185" s="47" t="n">
        <f aca="false">SUM(D3185,I3185,N3185)</f>
        <v>224148453.203857</v>
      </c>
      <c r="S3185" s="41" t="n">
        <f aca="false">R3185*100/$R$2</f>
        <v>81.2107485225179</v>
      </c>
      <c r="U3185" s="41" t="str">
        <f aca="false">[1]Plan1!$B3180</f>
        <v>-</v>
      </c>
    </row>
    <row r="3186" customFormat="false" ht="15" hidden="false" customHeight="false" outlineLevel="0" collapsed="false">
      <c r="A3186" s="46" t="n">
        <v>45184</v>
      </c>
      <c r="B3186" s="41" t="n">
        <f aca="false">[2]Plan1!$C3181</f>
        <v>-2.38</v>
      </c>
      <c r="C3186" s="41" t="n">
        <f aca="false">$E$5 + B3186</f>
        <v>778.62</v>
      </c>
      <c r="D3186" s="47" t="n">
        <f aca="false">IF(C3186&gt;$E$5,$E$2+$E$1,(IF(C3186&gt;764.99,C3186^3*3486.59308-C3186^2*7860012.00812+C3186*5908819377.96283-1481278321001.59,IF(C3186&gt;752.99,C3186^3*3588.471445-C3186^2*8028757.56264+C3186*5988077680.84934-1488767378546.26,C3186^3*899.851852-C3186^2*1969009.674601+C3186*1435480406.01138-348666163343.76))))-$E$1</f>
        <v>123222262.601318</v>
      </c>
      <c r="E3186" s="47" t="n">
        <f aca="false">D3186*100/$E$2</f>
        <v>82.7111395212678</v>
      </c>
      <c r="G3186" s="41" t="n">
        <f aca="false">[3]Plan1!$C3181</f>
        <v>-1.4</v>
      </c>
      <c r="H3186" s="41" t="n">
        <f aca="false">$J$5 + G3186</f>
        <v>758.6</v>
      </c>
      <c r="I3186" s="47" t="n">
        <f aca="false">IF(H3186&gt;$J$5,$J$2+$J$1,(IF(H3186&gt;739.99,H3186^3*2498.244218-H3186^2*5471052.355142+H3186*3994605728.77515-972400879260.135,H3186^3*1396.138889-H3186^2*3002770.071427+H3186*2152080038.43115-513963640099.415)))-$J$1</f>
        <v>77787261.8166504</v>
      </c>
      <c r="J3186" s="47" t="n">
        <f aca="false">I3186*100/$J$2</f>
        <v>88.4524638835071</v>
      </c>
      <c r="L3186" s="41" t="n">
        <f aca="false">[4]Plan1!$C3181</f>
        <v>-3.75</v>
      </c>
      <c r="M3186" s="41" t="n">
        <f aca="false">$O$5 + L3186</f>
        <v>835.03</v>
      </c>
      <c r="N3186" s="47" t="n">
        <f aca="false">IF(M3186&gt;$O$5,$O$2+$O$1,(M3186^3*3270.5936-M3186^2*8015778.389801+M3186*6549018422.82398-1783686174686.87))-$O$1</f>
        <v>22552823.5966797</v>
      </c>
      <c r="O3186" s="41" t="n">
        <f aca="false">N3186*100/$O$2</f>
        <v>57.6992333725672</v>
      </c>
      <c r="R3186" s="47" t="n">
        <f aca="false">SUM(D3186,I3186,N3186)</f>
        <v>223562348.014648</v>
      </c>
      <c r="S3186" s="41" t="n">
        <f aca="false">R3186*100/$R$2</f>
        <v>80.9983980001376</v>
      </c>
      <c r="U3186" s="41" t="str">
        <f aca="false">[1]Plan1!$B3181</f>
        <v>-</v>
      </c>
    </row>
    <row r="3187" customFormat="false" ht="15" hidden="false" customHeight="false" outlineLevel="0" collapsed="false">
      <c r="A3187" s="46" t="n">
        <v>45185</v>
      </c>
      <c r="B3187" s="41" t="n">
        <f aca="false">[2]Plan1!$C3182</f>
        <v>-2.42</v>
      </c>
      <c r="C3187" s="41" t="n">
        <f aca="false">$E$5 + B3187</f>
        <v>778.58</v>
      </c>
      <c r="D3187" s="47" t="n">
        <f aca="false">IF(C3187&gt;$E$5,$E$2+$E$1,(IF(C3187&gt;764.99,C3187^3*3486.59308-C3187^2*7860012.00812+C3187*5908819377.96283-1481278321001.59,IF(C3187&gt;752.99,C3187^3*3588.471445-C3187^2*8028757.56264+C3187*5988077680.84934-1488767378546.26,C3187^3*899.851852-C3187^2*1969009.674601+C3187*1435480406.01138-348666163343.76))))-$E$1</f>
        <v>122817674.071045</v>
      </c>
      <c r="E3187" s="47" t="n">
        <f aca="false">D3187*100/$E$2</f>
        <v>82.4395653944039</v>
      </c>
      <c r="G3187" s="41" t="n">
        <f aca="false">[3]Plan1!$C3182</f>
        <v>-1.43</v>
      </c>
      <c r="H3187" s="41" t="n">
        <f aca="false">$J$5 + G3187</f>
        <v>758.57</v>
      </c>
      <c r="I3187" s="47" t="n">
        <f aca="false">IF(H3187&gt;$J$5,$J$2+$J$1,(IF(H3187&gt;739.99,H3187^3*2498.244218-H3187^2*5471052.355142+H3187*3994605728.77515-972400879260.135,H3187^3*1396.138889-H3187^2*3002770.071427+H3187*2152080038.43115-513963640099.415)))-$J$1</f>
        <v>77578997.5036621</v>
      </c>
      <c r="J3187" s="47" t="n">
        <f aca="false">I3187*100/$J$2</f>
        <v>88.2156450112059</v>
      </c>
      <c r="L3187" s="41" t="n">
        <f aca="false">[4]Plan1!$C3182</f>
        <v>-3.78</v>
      </c>
      <c r="M3187" s="41" t="n">
        <f aca="false">$O$5 + L3187</f>
        <v>835</v>
      </c>
      <c r="N3187" s="47" t="n">
        <f aca="false">IF(M3187&gt;$O$5,$O$2+$O$1,(M3187^3*3270.5936-M3187^2*8015778.389801+M3187*6549018422.82398-1783686174686.87))-$O$1</f>
        <v>22442042.7514648</v>
      </c>
      <c r="O3187" s="41" t="n">
        <f aca="false">N3187*100/$O$2</f>
        <v>57.4158112186244</v>
      </c>
      <c r="R3187" s="47" t="n">
        <f aca="false">SUM(D3187,I3187,N3187)</f>
        <v>222838714.326172</v>
      </c>
      <c r="S3187" s="41" t="n">
        <f aca="false">R3187*100/$R$2</f>
        <v>80.7362198201978</v>
      </c>
      <c r="U3187" s="41" t="str">
        <f aca="false">[1]Plan1!$B3182</f>
        <v>-</v>
      </c>
    </row>
    <row r="3188" customFormat="false" ht="15" hidden="false" customHeight="false" outlineLevel="0" collapsed="false">
      <c r="A3188" s="46" t="n">
        <v>45186</v>
      </c>
      <c r="B3188" s="41" t="n">
        <f aca="false">[2]Plan1!$C3183</f>
        <v>-2.46</v>
      </c>
      <c r="C3188" s="41" t="n">
        <f aca="false">$E$5 + B3188</f>
        <v>778.54</v>
      </c>
      <c r="D3188" s="47" t="n">
        <f aca="false">IF(C3188&gt;$E$5,$E$2+$E$1,(IF(C3188&gt;764.99,C3188^3*3486.59308-C3188^2*7860012.00812+C3188*5908819377.96283-1481278321001.59,IF(C3188&gt;752.99,C3188^3*3588.471445-C3188^2*8028757.56264+C3188*5988077680.84934-1488767378546.26,C3188^3*899.851852-C3188^2*1969009.674601+C3188*1435480406.01138-348666163343.76))))-$E$1</f>
        <v>122413993.582764</v>
      </c>
      <c r="E3188" s="47" t="n">
        <f aca="false">D3188*100/$E$2</f>
        <v>82.1686007774314</v>
      </c>
      <c r="G3188" s="41" t="n">
        <f aca="false">[3]Plan1!$C3183</f>
        <v>-1.45</v>
      </c>
      <c r="H3188" s="41" t="n">
        <f aca="false">$J$5 + G3188</f>
        <v>758.55</v>
      </c>
      <c r="I3188" s="47" t="n">
        <f aca="false">IF(H3188&gt;$J$5,$J$2+$J$1,(IF(H3188&gt;739.99,H3188^3*2498.244218-H3188^2*5471052.355142+H3188*3994605728.77515-972400879260.135,H3188^3*1396.138889-H3188^2*3002770.071427+H3188*2152080038.43115-513963640099.415)))-$J$1</f>
        <v>77440368.8796387</v>
      </c>
      <c r="J3188" s="47" t="n">
        <f aca="false">I3188*100/$J$2</f>
        <v>88.0580093897264</v>
      </c>
      <c r="L3188" s="41" t="n">
        <f aca="false">[4]Plan1!$C3183</f>
        <v>-3.81</v>
      </c>
      <c r="M3188" s="41" t="n">
        <f aca="false">$O$5 + L3188</f>
        <v>834.97</v>
      </c>
      <c r="N3188" s="47" t="n">
        <f aca="false">IF(M3188&gt;$O$5,$O$2+$O$1,(M3188^3*3270.5936-M3188^2*8015778.389801+M3188*6549018422.82398-1783686174686.87))-$O$1</f>
        <v>22331580.6113281</v>
      </c>
      <c r="O3188" s="41" t="n">
        <f aca="false">N3188*100/$O$2</f>
        <v>57.1332044410181</v>
      </c>
      <c r="R3188" s="47" t="n">
        <f aca="false">SUM(D3188,I3188,N3188)</f>
        <v>222185943.07373</v>
      </c>
      <c r="S3188" s="41" t="n">
        <f aca="false">R3188*100/$R$2</f>
        <v>80.4997156584826</v>
      </c>
      <c r="U3188" s="41" t="str">
        <f aca="false">[1]Plan1!$B3183</f>
        <v>-</v>
      </c>
    </row>
    <row r="3189" customFormat="false" ht="15" hidden="false" customHeight="false" outlineLevel="0" collapsed="false">
      <c r="A3189" s="46" t="n">
        <v>45187</v>
      </c>
      <c r="B3189" s="41" t="n">
        <f aca="false">[2]Plan1!$C3184</f>
        <v>-2.5</v>
      </c>
      <c r="C3189" s="41" t="n">
        <f aca="false">$E$5 + B3189</f>
        <v>778.5</v>
      </c>
      <c r="D3189" s="47" t="n">
        <f aca="false">IF(C3189&gt;$E$5,$E$2+$E$1,(IF(C3189&gt;764.99,C3189^3*3486.59308-C3189^2*7860012.00812+C3189*5908819377.96283-1481278321001.59,IF(C3189&gt;752.99,C3189^3*3588.471445-C3189^2*8028757.56264+C3189*5988077680.84934-1488767378546.26,C3189^3*899.851852-C3189^2*1969009.674601+C3189*1435480406.01138-348666163343.76))))-$E$1</f>
        <v>122011219.797607</v>
      </c>
      <c r="E3189" s="47" t="n">
        <f aca="false">D3189*100/$E$2</f>
        <v>81.8982447716555</v>
      </c>
      <c r="G3189" s="41" t="n">
        <f aca="false">[3]Plan1!$C3184</f>
        <v>-1.48</v>
      </c>
      <c r="H3189" s="41" t="n">
        <f aca="false">$J$5 + G3189</f>
        <v>758.52</v>
      </c>
      <c r="I3189" s="47" t="n">
        <f aca="false">IF(H3189&gt;$J$5,$J$2+$J$1,(IF(H3189&gt;739.99,H3189^3*2498.244218-H3189^2*5471052.355142+H3189*3994605728.77515-972400879260.135,H3189^3*1396.138889-H3189^2*3002770.071427+H3189*2152080038.43115-513963640099.415)))-$J$1</f>
        <v>77232747.0217285</v>
      </c>
      <c r="J3189" s="47" t="n">
        <f aca="false">I3189*100/$J$2</f>
        <v>87.8219210577896</v>
      </c>
      <c r="L3189" s="41" t="n">
        <f aca="false">[4]Plan1!$C3184</f>
        <v>-3.84</v>
      </c>
      <c r="M3189" s="41" t="n">
        <f aca="false">$O$5 + L3189</f>
        <v>834.94</v>
      </c>
      <c r="N3189" s="47" t="n">
        <f aca="false">IF(M3189&gt;$O$5,$O$2+$O$1,(M3189^3*3270.5936-M3189^2*8015778.389801+M3189*6549018422.82398-1783686174686.87))-$O$1</f>
        <v>22221436.6474609</v>
      </c>
      <c r="O3189" s="41" t="n">
        <f aca="false">N3189*100/$O$2</f>
        <v>56.8514116868422</v>
      </c>
      <c r="R3189" s="47" t="n">
        <f aca="false">SUM(D3189,I3189,N3189)</f>
        <v>221465403.466797</v>
      </c>
      <c r="S3189" s="41" t="n">
        <f aca="false">R3189*100/$R$2</f>
        <v>80.2386584886346</v>
      </c>
      <c r="U3189" s="41" t="n">
        <f aca="false">[1]Plan1!$B3184</f>
        <v>21.24</v>
      </c>
    </row>
    <row r="3190" customFormat="false" ht="15" hidden="false" customHeight="false" outlineLevel="0" collapsed="false">
      <c r="A3190" s="46" t="n">
        <v>45188</v>
      </c>
      <c r="B3190" s="41" t="n">
        <f aca="false">[2]Plan1!$C3185</f>
        <v>-2.54</v>
      </c>
      <c r="C3190" s="41" t="n">
        <f aca="false">$E$5 + B3190</f>
        <v>778.46</v>
      </c>
      <c r="D3190" s="47" t="n">
        <f aca="false">IF(C3190&gt;$E$5,$E$2+$E$1,(IF(C3190&gt;764.99,C3190^3*3486.59308-C3190^2*7860012.00812+C3190*5908819377.96283-1481278321001.59,IF(C3190&gt;752.99,C3190^3*3588.471445-C3190^2*8028757.56264+C3190*5988077680.84934-1488767378546.26,C3190^3*899.851852-C3190^2*1969009.674601+C3190*1435480406.01138-348666163343.76))))-$E$1</f>
        <v>121609351.375244</v>
      </c>
      <c r="E3190" s="47" t="n">
        <f aca="false">D3190*100/$E$2</f>
        <v>81.6284964773978</v>
      </c>
      <c r="G3190" s="41" t="n">
        <f aca="false">[3]Plan1!$C3185</f>
        <v>-1.5</v>
      </c>
      <c r="H3190" s="41" t="n">
        <f aca="false">$J$5 + G3190</f>
        <v>758.5</v>
      </c>
      <c r="I3190" s="47" t="n">
        <f aca="false">IF(H3190&gt;$J$5,$J$2+$J$1,(IF(H3190&gt;739.99,H3190^3*2498.244218-H3190^2*5471052.355142+H3190*3994605728.77515-972400879260.135,H3190^3*1396.138889-H3190^2*3002770.071427+H3190*2152080038.43115-513963640099.415)))-$J$1</f>
        <v>77094546.3278809</v>
      </c>
      <c r="J3190" s="47" t="n">
        <f aca="false">I3190*100/$J$2</f>
        <v>87.6647720388404</v>
      </c>
      <c r="L3190" s="41" t="n">
        <f aca="false">[4]Plan1!$C3185</f>
        <v>-3.87</v>
      </c>
      <c r="M3190" s="41" t="n">
        <f aca="false">$O$5 + L3190</f>
        <v>834.91</v>
      </c>
      <c r="N3190" s="47" t="n">
        <f aca="false">IF(M3190&gt;$O$5,$O$2+$O$1,(M3190^3*3270.5936-M3190^2*8015778.389801+M3190*6549018422.82398-1783686174686.87))-$O$1</f>
        <v>22111610.3291016</v>
      </c>
      <c r="O3190" s="41" t="n">
        <f aca="false">N3190*100/$O$2</f>
        <v>56.5704315981937</v>
      </c>
      <c r="R3190" s="47" t="n">
        <f aca="false">SUM(D3190,I3190,N3190)</f>
        <v>220815508.032227</v>
      </c>
      <c r="S3190" s="41" t="n">
        <f aca="false">R3190*100/$R$2</f>
        <v>80.0031962583652</v>
      </c>
      <c r="U3190" s="41" t="n">
        <f aca="false">[1]Plan1!$B3185</f>
        <v>17.8</v>
      </c>
    </row>
    <row r="3191" customFormat="false" ht="15" hidden="false" customHeight="false" outlineLevel="0" collapsed="false">
      <c r="A3191" s="46" t="n">
        <v>45189</v>
      </c>
      <c r="B3191" s="41" t="n">
        <f aca="false">[2]Plan1!$C3186</f>
        <v>-2.58</v>
      </c>
      <c r="C3191" s="41" t="n">
        <f aca="false">$E$5 + B3191</f>
        <v>778.42</v>
      </c>
      <c r="D3191" s="47" t="n">
        <f aca="false">IF(C3191&gt;$E$5,$E$2+$E$1,(IF(C3191&gt;764.99,C3191^3*3486.59308-C3191^2*7860012.00812+C3191*5908819377.96283-1481278321001.59,IF(C3191&gt;752.99,C3191^3*3588.471445-C3191^2*8028757.56264+C3191*5988077680.84934-1488767378546.26,C3191^3*899.851852-C3191^2*1969009.674601+C3191*1435480406.01138-348666163343.76))))-$E$1</f>
        <v>121208386.978271</v>
      </c>
      <c r="E3191" s="47" t="n">
        <f aca="false">D3191*100/$E$2</f>
        <v>81.3593549969466</v>
      </c>
      <c r="G3191" s="41" t="n">
        <f aca="false">[3]Plan1!$C3186</f>
        <v>-1.53</v>
      </c>
      <c r="H3191" s="41" t="n">
        <f aca="false">$J$5 + G3191</f>
        <v>758.47</v>
      </c>
      <c r="I3191" s="47" t="n">
        <f aca="false">IF(H3191&gt;$J$5,$J$2+$J$1,(IF(H3191&gt;739.99,H3191^3*2498.244218-H3191^2*5471052.355142+H3191*3994605728.77515-972400879260.135,H3191^3*1396.138889-H3191^2*3002770.071427+H3191*2152080038.43115-513963640099.415)))-$J$1</f>
        <v>76887565.802002</v>
      </c>
      <c r="J3191" s="47" t="n">
        <f aca="false">I3191*100/$J$2</f>
        <v>87.4294129702432</v>
      </c>
      <c r="L3191" s="41" t="n">
        <f aca="false">[4]Plan1!$C3186</f>
        <v>-3.9</v>
      </c>
      <c r="M3191" s="41" t="n">
        <f aca="false">$O$5 + L3191</f>
        <v>834.88</v>
      </c>
      <c r="N3191" s="47" t="n">
        <f aca="false">IF(M3191&gt;$O$5,$O$2+$O$1,(M3191^3*3270.5936-M3191^2*8015778.389801+M3191*6549018422.82398-1783686174686.87))-$O$1</f>
        <v>22002101.1279297</v>
      </c>
      <c r="O3191" s="41" t="n">
        <f aca="false">N3191*100/$O$2</f>
        <v>56.290262823416</v>
      </c>
      <c r="R3191" s="47" t="n">
        <f aca="false">SUM(D3191,I3191,N3191)</f>
        <v>220098053.908203</v>
      </c>
      <c r="S3191" s="41" t="n">
        <f aca="false">R3191*100/$R$2</f>
        <v>79.7432569832566</v>
      </c>
      <c r="U3191" s="41" t="n">
        <f aca="false">[1]Plan1!$B3186</f>
        <v>16.97</v>
      </c>
    </row>
    <row r="3192" customFormat="false" ht="15" hidden="false" customHeight="false" outlineLevel="0" collapsed="false">
      <c r="A3192" s="46" t="n">
        <v>45190</v>
      </c>
      <c r="B3192" s="41" t="n">
        <f aca="false">[2]Plan1!$C3187</f>
        <v>-2.62</v>
      </c>
      <c r="C3192" s="41" t="n">
        <f aca="false">$E$5 + B3192</f>
        <v>778.38</v>
      </c>
      <c r="D3192" s="47" t="n">
        <f aca="false">IF(C3192&gt;$E$5,$E$2+$E$1,(IF(C3192&gt;764.99,C3192^3*3486.59308-C3192^2*7860012.00812+C3192*5908819377.96283-1481278321001.59,IF(C3192&gt;752.99,C3192^3*3588.471445-C3192^2*8028757.56264+C3192*5988077680.84934-1488767378546.26,C3192^3*899.851852-C3192^2*1969009.674601+C3192*1435480406.01138-348666163343.76))))-$E$1</f>
        <v>120808325.266357</v>
      </c>
      <c r="E3192" s="47" t="n">
        <f aca="false">D3192*100/$E$2</f>
        <v>81.0908194306236</v>
      </c>
      <c r="G3192" s="41" t="n">
        <f aca="false">[3]Plan1!$C3187</f>
        <v>-1.55</v>
      </c>
      <c r="H3192" s="41" t="n">
        <f aca="false">$J$5 + G3192</f>
        <v>758.45</v>
      </c>
      <c r="I3192" s="47" t="n">
        <f aca="false">IF(H3192&gt;$J$5,$J$2+$J$1,(IF(H3192&gt;739.99,H3192^3*2498.244218-H3192^2*5471052.355142+H3192*3994605728.77515-972400879260.135,H3192^3*1396.138889-H3192^2*3002770.071427+H3192*2152080038.43115-513963640099.415)))-$J$1</f>
        <v>76749792.2878418</v>
      </c>
      <c r="J3192" s="47" t="n">
        <f aca="false">I3192*100/$J$2</f>
        <v>87.2727497004384</v>
      </c>
      <c r="L3192" s="41" t="n">
        <f aca="false">[4]Plan1!$C3187</f>
        <v>-3.93</v>
      </c>
      <c r="M3192" s="41" t="n">
        <f aca="false">$O$5 + L3192</f>
        <v>834.85</v>
      </c>
      <c r="N3192" s="47" t="n">
        <f aca="false">IF(M3192&gt;$O$5,$O$2+$O$1,(M3192^3*3270.5936-M3192^2*8015778.389801+M3192*6549018422.82398-1783686174686.87))-$O$1</f>
        <v>21892908.5097656</v>
      </c>
      <c r="O3192" s="41" t="n">
        <f aca="false">N3192*100/$O$2</f>
        <v>56.0109039958616</v>
      </c>
      <c r="R3192" s="47" t="n">
        <f aca="false">SUM(D3192,I3192,N3192)</f>
        <v>219451026.063965</v>
      </c>
      <c r="S3192" s="41" t="n">
        <f aca="false">R3192*100/$R$2</f>
        <v>79.5088337035309</v>
      </c>
      <c r="U3192" s="41" t="n">
        <f aca="false">[1]Plan1!$B3187</f>
        <v>16.15</v>
      </c>
    </row>
    <row r="3193" customFormat="false" ht="15" hidden="false" customHeight="false" outlineLevel="0" collapsed="false">
      <c r="A3193" s="46" t="n">
        <v>45191</v>
      </c>
      <c r="B3193" s="41" t="n">
        <f aca="false">[2]Plan1!$C3188</f>
        <v>-2.67</v>
      </c>
      <c r="C3193" s="41" t="n">
        <f aca="false">$E$5 + B3193</f>
        <v>778.33</v>
      </c>
      <c r="D3193" s="47" t="n">
        <f aca="false">IF(C3193&gt;$E$5,$E$2+$E$1,(IF(C3193&gt;764.99,C3193^3*3486.59308-C3193^2*7860012.00812+C3193*5908819377.96283-1481278321001.59,IF(C3193&gt;752.99,C3193^3*3588.471445-C3193^2*8028757.56264+C3193*5988077680.84934-1488767378546.26,C3193^3*899.851852-C3193^2*1969009.674601+C3193*1435480406.01138-348666163343.76))))-$E$1</f>
        <v>120309515.48999</v>
      </c>
      <c r="E3193" s="47" t="n">
        <f aca="false">D3193*100/$E$2</f>
        <v>80.7560006719293</v>
      </c>
      <c r="G3193" s="41" t="n">
        <f aca="false">[3]Plan1!$C3188</f>
        <v>-1.58</v>
      </c>
      <c r="H3193" s="41" t="n">
        <f aca="false">$J$5 + G3193</f>
        <v>758.42</v>
      </c>
      <c r="I3193" s="47" t="n">
        <f aca="false">IF(H3193&gt;$J$5,$J$2+$J$1,(IF(H3193&gt;739.99,H3193^3*2498.244218-H3193^2*5471052.355142+H3193*3994605728.77515-972400879260.135,H3193^3*1396.138889-H3193^2*3002770.071427+H3193*2152080038.43115-513963640099.415)))-$J$1</f>
        <v>76543451.9699707</v>
      </c>
      <c r="J3193" s="47" t="n">
        <f aca="false">I3193*100/$J$2</f>
        <v>87.0381186170456</v>
      </c>
      <c r="L3193" s="41" t="n">
        <f aca="false">[4]Plan1!$C3188</f>
        <v>-3.98</v>
      </c>
      <c r="M3193" s="41" t="n">
        <f aca="false">$O$5 + L3193</f>
        <v>834.8</v>
      </c>
      <c r="N3193" s="47" t="n">
        <f aca="false">IF(M3193&gt;$O$5,$O$2+$O$1,(M3193^3*3270.5936-M3193^2*8015778.389801+M3193*6549018422.82398-1783686174686.87))-$O$1</f>
        <v>21711622.9023438</v>
      </c>
      <c r="O3193" s="41" t="n">
        <f aca="false">N3193*100/$O$2</f>
        <v>55.5471021785467</v>
      </c>
      <c r="R3193" s="47" t="n">
        <f aca="false">SUM(D3193,I3193,N3193)</f>
        <v>218564590.362305</v>
      </c>
      <c r="S3193" s="41" t="n">
        <f aca="false">R3193*100/$R$2</f>
        <v>79.1876710730512</v>
      </c>
      <c r="U3193" s="41" t="n">
        <f aca="false">[1]Plan1!$B3188</f>
        <v>18.36</v>
      </c>
    </row>
    <row r="3194" customFormat="false" ht="15" hidden="false" customHeight="false" outlineLevel="0" collapsed="false">
      <c r="A3194" s="46" t="n">
        <v>45192</v>
      </c>
      <c r="B3194" s="41" t="n">
        <f aca="false">[2]Plan1!$C3189</f>
        <v>-2.71</v>
      </c>
      <c r="C3194" s="41" t="n">
        <f aca="false">$E$5 + B3194</f>
        <v>778.29</v>
      </c>
      <c r="D3194" s="47" t="n">
        <f aca="false">IF(C3194&gt;$E$5,$E$2+$E$1,(IF(C3194&gt;764.99,C3194^3*3486.59308-C3194^2*7860012.00812+C3194*5908819377.96283-1481278321001.59,IF(C3194&gt;752.99,C3194^3*3588.471445-C3194^2*8028757.56264+C3194*5988077680.84934-1488767378546.26,C3194^3*899.851852-C3194^2*1969009.674601+C3194*1435480406.01138-348666163343.76))))-$E$1</f>
        <v>119911479.926514</v>
      </c>
      <c r="E3194" s="47" t="n">
        <f aca="false">D3194*100/$E$2</f>
        <v>80.4888251280777</v>
      </c>
      <c r="G3194" s="41" t="n">
        <f aca="false">[3]Plan1!$C3189</f>
        <v>-1.61</v>
      </c>
      <c r="H3194" s="41" t="n">
        <f aca="false">$J$5 + G3194</f>
        <v>758.39</v>
      </c>
      <c r="I3194" s="47" t="n">
        <f aca="false">IF(H3194&gt;$J$5,$J$2+$J$1,(IF(H3194&gt;739.99,H3194^3*2498.244218-H3194^2*5471052.355142+H3194*3994605728.77515-972400879260.135,H3194^3*1396.138889-H3194^2*3002770.071427+H3194*2152080038.43115-513963640099.415)))-$J$1</f>
        <v>76337495.2375488</v>
      </c>
      <c r="J3194" s="47" t="n">
        <f aca="false">I3194*100/$J$2</f>
        <v>86.8039237114703</v>
      </c>
      <c r="L3194" s="41" t="n">
        <f aca="false">[4]Plan1!$C3189</f>
        <v>-4.01</v>
      </c>
      <c r="M3194" s="41" t="n">
        <f aca="false">$O$5 + L3194</f>
        <v>834.77</v>
      </c>
      <c r="N3194" s="47" t="n">
        <f aca="false">IF(M3194&gt;$O$5,$O$2+$O$1,(M3194^3*3270.5936-M3194^2*8015778.389801+M3194*6549018422.82398-1783686174686.87))-$O$1</f>
        <v>21603271.9257813</v>
      </c>
      <c r="O3194" s="41" t="n">
        <f aca="false">N3194*100/$O$2</f>
        <v>55.2698966102051</v>
      </c>
      <c r="R3194" s="47" t="n">
        <f aca="false">SUM(D3194,I3194,N3194)</f>
        <v>217852247.089844</v>
      </c>
      <c r="S3194" s="41" t="n">
        <f aca="false">R3194*100/$R$2</f>
        <v>78.9295834996834</v>
      </c>
      <c r="U3194" s="41" t="n">
        <f aca="false">[1]Plan1!$B3189</f>
        <v>18.36</v>
      </c>
    </row>
    <row r="3195" customFormat="false" ht="15" hidden="false" customHeight="false" outlineLevel="0" collapsed="false">
      <c r="A3195" s="46" t="n">
        <v>45193</v>
      </c>
      <c r="B3195" s="41" t="n">
        <f aca="false">[2]Plan1!$C3190</f>
        <v>-2.76</v>
      </c>
      <c r="C3195" s="41" t="n">
        <f aca="false">$E$5 + B3195</f>
        <v>778.24</v>
      </c>
      <c r="D3195" s="47" t="n">
        <f aca="false">IF(C3195&gt;$E$5,$E$2+$E$1,(IF(C3195&gt;764.99,C3195^3*3486.59308-C3195^2*7860012.00812+C3195*5908819377.96283-1481278321001.59,IF(C3195&gt;752.99,C3195^3*3588.471445-C3195^2*8028757.56264+C3195*5988077680.84934-1488767378546.26,C3195^3*899.851852-C3195^2*1969009.674601+C3195*1435480406.01138-348666163343.76))))-$E$1</f>
        <v>119415198.599854</v>
      </c>
      <c r="E3195" s="47" t="n">
        <f aca="false">D3195*100/$E$2</f>
        <v>80.155703554227</v>
      </c>
      <c r="G3195" s="41" t="n">
        <f aca="false">[3]Plan1!$C3190</f>
        <v>-1.64</v>
      </c>
      <c r="H3195" s="41" t="n">
        <f aca="false">$J$5 + G3195</f>
        <v>758.36</v>
      </c>
      <c r="I3195" s="47" t="n">
        <f aca="false">IF(H3195&gt;$J$5,$J$2+$J$1,(IF(H3195&gt;739.99,H3195^3*2498.244218-H3195^2*5471052.355142+H3195*3994605728.77515-972400879260.135,H3195^3*1396.138889-H3195^2*3002770.071427+H3195*2152080038.43115-513963640099.415)))-$J$1</f>
        <v>76131921.6853027</v>
      </c>
      <c r="J3195" s="47" t="n">
        <f aca="false">I3195*100/$J$2</f>
        <v>86.5701645228732</v>
      </c>
      <c r="L3195" s="41" t="n">
        <f aca="false">[4]Plan1!$C3190</f>
        <v>-4.03</v>
      </c>
      <c r="M3195" s="41" t="n">
        <f aca="false">$O$5 + L3195</f>
        <v>834.75</v>
      </c>
      <c r="N3195" s="47" t="n">
        <f aca="false">IF(M3195&gt;$O$5,$O$2+$O$1,(M3195^3*3270.5936-M3195^2*8015778.389801+M3195*6549018422.82398-1783686174686.87))-$O$1</f>
        <v>21531212.7744141</v>
      </c>
      <c r="O3195" s="41" t="n">
        <f aca="false">N3195*100/$O$2</f>
        <v>55.0855401914383</v>
      </c>
      <c r="R3195" s="47" t="n">
        <f aca="false">SUM(D3195,I3195,N3195)</f>
        <v>217078333.05957</v>
      </c>
      <c r="S3195" s="41" t="n">
        <f aca="false">R3195*100/$R$2</f>
        <v>78.6491883562316</v>
      </c>
      <c r="U3195" s="41" t="n">
        <f aca="false">[1]Plan1!$B3190</f>
        <v>19.5</v>
      </c>
    </row>
    <row r="3196" customFormat="false" ht="15" hidden="false" customHeight="false" outlineLevel="0" collapsed="false">
      <c r="A3196" s="46" t="n">
        <v>45194</v>
      </c>
      <c r="B3196" s="41" t="n">
        <f aca="false">[2]Plan1!$C3191</f>
        <v>-2.8</v>
      </c>
      <c r="C3196" s="41" t="n">
        <f aca="false">$E$5 + B3196</f>
        <v>778.2</v>
      </c>
      <c r="D3196" s="47" t="n">
        <f aca="false">IF(C3196&gt;$E$5,$E$2+$E$1,(IF(C3196&gt;764.99,C3196^3*3486.59308-C3196^2*7860012.00812+C3196*5908819377.96283-1481278321001.59,IF(C3196&gt;752.99,C3196^3*3588.471445-C3196^2*8028757.56264+C3196*5988077680.84934-1488767378546.26,C3196^3*899.851852-C3196^2*1969009.674601+C3196*1435480406.01138-348666163343.76))))-$E$1</f>
        <v>119019182.405029</v>
      </c>
      <c r="E3196" s="47" t="n">
        <f aca="false">D3196*100/$E$2</f>
        <v>79.8898834820152</v>
      </c>
      <c r="G3196" s="41" t="n">
        <f aca="false">[3]Plan1!$C3191</f>
        <v>-1.67</v>
      </c>
      <c r="H3196" s="41" t="n">
        <f aca="false">$J$5 + G3196</f>
        <v>758.33</v>
      </c>
      <c r="I3196" s="47" t="n">
        <f aca="false">IF(H3196&gt;$J$5,$J$2+$J$1,(IF(H3196&gt;739.99,H3196^3*2498.244218-H3196^2*5471052.355142+H3196*3994605728.77515-972400879260.135,H3196^3*1396.138889-H3196^2*3002770.071427+H3196*2152080038.43115-513963640099.415)))-$J$1</f>
        <v>75926730.9084473</v>
      </c>
      <c r="J3196" s="47" t="n">
        <f aca="false">I3196*100/$J$2</f>
        <v>86.3368405909701</v>
      </c>
      <c r="L3196" s="41" t="n">
        <f aca="false">[4]Plan1!$C3191</f>
        <v>-4.06</v>
      </c>
      <c r="M3196" s="41" t="n">
        <f aca="false">$O$5 + L3196</f>
        <v>834.72</v>
      </c>
      <c r="N3196" s="47" t="n">
        <f aca="false">IF(M3196&gt;$O$5,$O$2+$O$1,(M3196^3*3270.5936-M3196^2*8015778.389801+M3196*6549018422.82398-1783686174686.87))-$O$1</f>
        <v>21423385.909668</v>
      </c>
      <c r="O3196" s="41" t="n">
        <f aca="false">N3196*100/$O$2</f>
        <v>54.8096755128473</v>
      </c>
      <c r="R3196" s="47" t="n">
        <f aca="false">SUM(D3196,I3196,N3196)</f>
        <v>216369299.223145</v>
      </c>
      <c r="S3196" s="41" t="n">
        <f aca="false">R3196*100/$R$2</f>
        <v>78.3922998175828</v>
      </c>
      <c r="U3196" s="41" t="n">
        <f aca="false">[1]Plan1!$B3191</f>
        <v>18.36</v>
      </c>
    </row>
    <row r="3197" customFormat="false" ht="15" hidden="false" customHeight="false" outlineLevel="0" collapsed="false">
      <c r="A3197" s="46" t="n">
        <v>45195</v>
      </c>
      <c r="B3197" s="41" t="n">
        <f aca="false">[2]Plan1!$C3192</f>
        <v>-2.84</v>
      </c>
      <c r="C3197" s="41" t="n">
        <f aca="false">$E$5 + B3197</f>
        <v>778.16</v>
      </c>
      <c r="D3197" s="47" t="n">
        <f aca="false">IF(C3197&gt;$E$5,$E$2+$E$1,(IF(C3197&gt;764.99,C3197^3*3486.59308-C3197^2*7860012.00812+C3197*5908819377.96283-1481278321001.59,IF(C3197&gt;752.99,C3197^3*3588.471445-C3197^2*8028757.56264+C3197*5988077680.84934-1488767378546.26,C3197^3*899.851852-C3197^2*1969009.674601+C3197*1435480406.01138-348666163343.76))))-$E$1</f>
        <v>118624061.535889</v>
      </c>
      <c r="E3197" s="47" t="n">
        <f aca="false">D3197*100/$E$2</f>
        <v>79.6246643840589</v>
      </c>
      <c r="G3197" s="41" t="n">
        <f aca="false">[3]Plan1!$C3192</f>
        <v>-1.7</v>
      </c>
      <c r="H3197" s="41" t="n">
        <f aca="false">$J$5 + G3197</f>
        <v>758.3</v>
      </c>
      <c r="I3197" s="47" t="n">
        <f aca="false">IF(H3197&gt;$J$5,$J$2+$J$1,(IF(H3197&gt;739.99,H3197^3*2498.244218-H3197^2*5471052.355142+H3197*3994605728.77515-972400879260.135,H3197^3*1396.138889-H3197^2*3002770.071427+H3197*2152080038.43115-513963640099.415)))-$J$1</f>
        <v>75721922.5021973</v>
      </c>
      <c r="J3197" s="47" t="n">
        <f aca="false">I3197*100/$J$2</f>
        <v>86.1039514554768</v>
      </c>
      <c r="L3197" s="41" t="n">
        <f aca="false">[4]Plan1!$C3192</f>
        <v>-4.09</v>
      </c>
      <c r="M3197" s="41" t="n">
        <f aca="false">$O$5 + L3197</f>
        <v>834.69</v>
      </c>
      <c r="N3197" s="47" t="n">
        <f aca="false">IF(M3197&gt;$O$5,$O$2+$O$1,(M3197^3*3270.5936-M3197^2*8015778.389801+M3197*6549018422.82398-1783686174686.87))-$O$1</f>
        <v>21315872.8037109</v>
      </c>
      <c r="O3197" s="41" t="n">
        <f aca="false">N3197*100/$O$2</f>
        <v>54.5346135559872</v>
      </c>
      <c r="R3197" s="47" t="n">
        <f aca="false">SUM(D3197,I3197,N3197)</f>
        <v>215661856.841797</v>
      </c>
      <c r="S3197" s="41" t="n">
        <f aca="false">R3197*100/$R$2</f>
        <v>78.1359878756327</v>
      </c>
      <c r="U3197" s="41" t="n">
        <f aca="false">[1]Plan1!$B3192</f>
        <v>20.95</v>
      </c>
    </row>
    <row r="3198" customFormat="false" ht="15" hidden="false" customHeight="false" outlineLevel="0" collapsed="false">
      <c r="A3198" s="46" t="n">
        <v>45196</v>
      </c>
      <c r="B3198" s="41" t="n">
        <f aca="false">[2]Plan1!$C3193</f>
        <v>-2.89</v>
      </c>
      <c r="C3198" s="41" t="n">
        <f aca="false">$E$5 + B3198</f>
        <v>778.11</v>
      </c>
      <c r="D3198" s="47" t="n">
        <f aca="false">IF(C3198&gt;$E$5,$E$2+$E$1,(IF(C3198&gt;764.99,C3198^3*3486.59308-C3198^2*7860012.00812+C3198*5908819377.96283-1481278321001.59,IF(C3198&gt;752.99,C3198^3*3588.471445-C3198^2*8028757.56264+C3198*5988077680.84934-1488767378546.26,C3198^3*899.851852-C3198^2*1969009.674601+C3198*1435480406.01138-348666163343.76))))-$E$1</f>
        <v>118131417.453857</v>
      </c>
      <c r="E3198" s="47" t="n">
        <f aca="false">D3198*100/$E$2</f>
        <v>79.293984257408</v>
      </c>
      <c r="G3198" s="41" t="n">
        <f aca="false">[3]Plan1!$C3193</f>
        <v>-1.72</v>
      </c>
      <c r="H3198" s="41" t="n">
        <f aca="false">$J$5 + G3198</f>
        <v>758.28</v>
      </c>
      <c r="I3198" s="47" t="n">
        <f aca="false">IF(H3198&gt;$J$5,$J$2+$J$1,(IF(H3198&gt;739.99,H3198^3*2498.244218-H3198^2*5471052.355142+H3198*3994605728.77515-972400879260.135,H3198^3*1396.138889-H3198^2*3002770.071427+H3198*2152080038.43115-513963640099.415)))-$J$1</f>
        <v>75585595.7932129</v>
      </c>
      <c r="J3198" s="47" t="n">
        <f aca="false">I3198*100/$J$2</f>
        <v>85.9489333584107</v>
      </c>
      <c r="L3198" s="41" t="n">
        <f aca="false">[4]Plan1!$C3193</f>
        <v>-4.12</v>
      </c>
      <c r="M3198" s="41" t="n">
        <f aca="false">$O$5 + L3198</f>
        <v>834.66</v>
      </c>
      <c r="N3198" s="47" t="n">
        <f aca="false">IF(M3198&gt;$O$5,$O$2+$O$1,(M3198^3*3270.5936-M3198^2*8015778.389801+M3198*6549018422.82398-1783686174686.87))-$O$1</f>
        <v>21208672.9296875</v>
      </c>
      <c r="O3198" s="41" t="n">
        <f aca="false">N3198*100/$O$2</f>
        <v>54.2603529729487</v>
      </c>
      <c r="R3198" s="47" t="n">
        <f aca="false">SUM(D3198,I3198,N3198)</f>
        <v>214925686.176758</v>
      </c>
      <c r="S3198" s="41" t="n">
        <f aca="false">R3198*100/$R$2</f>
        <v>77.8692674504252</v>
      </c>
      <c r="U3198" s="41" t="n">
        <f aca="false">[1]Plan1!$B3193</f>
        <v>19.5</v>
      </c>
    </row>
    <row r="3199" customFormat="false" ht="15" hidden="false" customHeight="false" outlineLevel="0" collapsed="false">
      <c r="A3199" s="46" t="n">
        <v>45197</v>
      </c>
      <c r="B3199" s="41" t="n">
        <f aca="false">[2]Plan1!$C3194</f>
        <v>-2.94</v>
      </c>
      <c r="C3199" s="41" t="n">
        <f aca="false">$E$5 + B3199</f>
        <v>778.06</v>
      </c>
      <c r="D3199" s="47" t="n">
        <f aca="false">IF(C3199&gt;$E$5,$E$2+$E$1,(IF(C3199&gt;764.99,C3199^3*3486.59308-C3199^2*7860012.00812+C3199*5908819377.96283-1481278321001.59,IF(C3199&gt;752.99,C3199^3*3588.471445-C3199^2*8028757.56264+C3199*5988077680.84934-1488767378546.26,C3199^3*899.851852-C3199^2*1969009.674601+C3199*1435480406.01138-348666163343.76))))-$E$1</f>
        <v>117640167.606201</v>
      </c>
      <c r="E3199" s="47" t="n">
        <f aca="false">D3199*100/$E$2</f>
        <v>78.9642399901666</v>
      </c>
      <c r="G3199" s="41" t="n">
        <f aca="false">[3]Plan1!$C3194</f>
        <v>-1.76</v>
      </c>
      <c r="H3199" s="41" t="n">
        <f aca="false">$J$5 + G3199</f>
        <v>758.24</v>
      </c>
      <c r="I3199" s="47" t="n">
        <f aca="false">IF(H3199&gt;$J$5,$J$2+$J$1,(IF(H3199&gt;739.99,H3199^3*2498.244218-H3199^2*5471052.355142+H3199*3994605728.77515-972400879260.135,H3199^3*1396.138889-H3199^2*3002770.071427+H3199*2152080038.43115-513963640099.415)))-$J$1</f>
        <v>75313451.1838379</v>
      </c>
      <c r="J3199" s="47" t="n">
        <f aca="false">I3199*100/$J$2</f>
        <v>85.6394757342489</v>
      </c>
      <c r="L3199" s="41" t="n">
        <f aca="false">[4]Plan1!$C3194</f>
        <v>-4.16</v>
      </c>
      <c r="M3199" s="41" t="n">
        <f aca="false">$O$5 + L3199</f>
        <v>834.62</v>
      </c>
      <c r="N3199" s="47" t="n">
        <f aca="false">IF(M3199&gt;$O$5,$O$2+$O$1,(M3199^3*3270.5936-M3199^2*8015778.389801+M3199*6549018422.82398-1783686174686.87))-$O$1</f>
        <v>21066226.09375</v>
      </c>
      <c r="O3199" s="41" t="n">
        <f aca="false">N3199*100/$O$2</f>
        <v>53.8959164227</v>
      </c>
      <c r="R3199" s="47" t="n">
        <f aca="false">SUM(D3199,I3199,N3199)</f>
        <v>214019844.883789</v>
      </c>
      <c r="S3199" s="41" t="n">
        <f aca="false">R3199*100/$R$2</f>
        <v>77.5410740215029</v>
      </c>
      <c r="U3199" s="41" t="n">
        <f aca="false">[1]Plan1!$B3194</f>
        <v>21.24</v>
      </c>
    </row>
    <row r="3200" customFormat="false" ht="15" hidden="false" customHeight="false" outlineLevel="0" collapsed="false">
      <c r="A3200" s="46" t="n">
        <v>45198</v>
      </c>
      <c r="B3200" s="41" t="n">
        <f aca="false">[2]Plan1!$C3195</f>
        <v>-2.95</v>
      </c>
      <c r="C3200" s="41" t="n">
        <f aca="false">$E$5 + B3200</f>
        <v>778.05</v>
      </c>
      <c r="D3200" s="47" t="n">
        <f aca="false">IF(C3200&gt;$E$5,$E$2+$E$1,(IF(C3200&gt;764.99,C3200^3*3486.59308-C3200^2*7860012.00812+C3200*5908819377.96283-1481278321001.59,IF(C3200&gt;752.99,C3200^3*3588.471445-C3200^2*8028757.56264+C3200*5988077680.84934-1488767378546.26,C3200^3*899.851852-C3200^2*1969009.674601+C3200*1435480406.01138-348666163343.76))))-$E$1</f>
        <v>117542084.716064</v>
      </c>
      <c r="E3200" s="47" t="n">
        <f aca="false">D3200*100/$E$2</f>
        <v>78.8984032863155</v>
      </c>
      <c r="G3200" s="41" t="n">
        <f aca="false">[3]Plan1!$C3195</f>
        <v>-1.79</v>
      </c>
      <c r="H3200" s="41" t="n">
        <f aca="false">$J$5 + G3200</f>
        <v>758.21</v>
      </c>
      <c r="I3200" s="47" t="n">
        <f aca="false">IF(H3200&gt;$J$5,$J$2+$J$1,(IF(H3200&gt;739.99,H3200^3*2498.244218-H3200^2*5471052.355142+H3200*3994605728.77515-972400879260.135,H3200^3*1396.138889-H3200^2*3002770.071427+H3200*2152080038.43115-513963640099.415)))-$J$1</f>
        <v>75109787.4616699</v>
      </c>
      <c r="J3200" s="47" t="n">
        <f aca="false">I3200*100/$J$2</f>
        <v>85.4078882273907</v>
      </c>
      <c r="L3200" s="41" t="n">
        <f aca="false">[4]Plan1!$C3195</f>
        <v>-4.18</v>
      </c>
      <c r="M3200" s="41" t="n">
        <f aca="false">$O$5 + L3200</f>
        <v>834.6</v>
      </c>
      <c r="N3200" s="47" t="n">
        <f aca="false">IF(M3200&gt;$O$5,$O$2+$O$1,(M3200^3*3270.5936-M3200^2*8015778.389801+M3200*6549018422.82398-1783686174686.87))-$O$1</f>
        <v>20995210.7514648</v>
      </c>
      <c r="O3200" s="41" t="n">
        <f aca="false">N3200*100/$O$2</f>
        <v>53.7142304892302</v>
      </c>
      <c r="R3200" s="47" t="n">
        <f aca="false">SUM(D3200,I3200,N3200)</f>
        <v>213647082.929199</v>
      </c>
      <c r="S3200" s="41" t="n">
        <f aca="false">R3200*100/$R$2</f>
        <v>77.4060194319206</v>
      </c>
      <c r="U3200" s="41" t="n">
        <f aca="false">[1]Plan1!$B3195</f>
        <v>23.34</v>
      </c>
    </row>
    <row r="3201" customFormat="false" ht="15" hidden="false" customHeight="false" outlineLevel="0" collapsed="false">
      <c r="A3201" s="46" t="n">
        <v>45199</v>
      </c>
      <c r="B3201" s="41" t="n">
        <f aca="false">[2]Plan1!$C3196</f>
        <v>-2.98</v>
      </c>
      <c r="C3201" s="41" t="n">
        <f aca="false">$E$5 + B3201</f>
        <v>778.02</v>
      </c>
      <c r="D3201" s="47" t="n">
        <f aca="false">IF(C3201&gt;$E$5,$E$2+$E$1,(IF(C3201&gt;764.99,C3201^3*3486.59308-C3201^2*7860012.00812+C3201*5908819377.96283-1481278321001.59,IF(C3201&gt;752.99,C3201^3*3588.471445-C3201^2*8028757.56264+C3201*5988077680.84934-1488767378546.26,C3201^3*899.851852-C3201^2*1969009.674601+C3201*1435480406.01138-348666163343.76))))-$E$1</f>
        <v>117248169.820068</v>
      </c>
      <c r="E3201" s="47" t="n">
        <f aca="false">D3201*100/$E$2</f>
        <v>78.7011172159504</v>
      </c>
      <c r="G3201" s="41" t="n">
        <f aca="false">[3]Plan1!$C3196</f>
        <v>-1.82</v>
      </c>
      <c r="H3201" s="41" t="n">
        <f aca="false">$J$5 + G3201</f>
        <v>758.18</v>
      </c>
      <c r="I3201" s="47" t="n">
        <f aca="false">IF(H3201&gt;$J$5,$J$2+$J$1,(IF(H3201&gt;739.99,H3201^3*2498.244218-H3201^2*5471052.355142+H3201*3994605728.77515-972400879260.135,H3201^3*1396.138889-H3201^2*3002770.071427+H3201*2152080038.43115-513963640099.415)))-$J$1</f>
        <v>74906504.4919434</v>
      </c>
      <c r="J3201" s="47" t="n">
        <f aca="false">I3201*100/$J$2</f>
        <v>85.1767336769162</v>
      </c>
      <c r="L3201" s="41" t="n">
        <f aca="false">[4]Plan1!$C3196</f>
        <v>-4.23</v>
      </c>
      <c r="M3201" s="41" t="n">
        <f aca="false">$O$5 + L3201</f>
        <v>834.55</v>
      </c>
      <c r="N3201" s="47" t="n">
        <f aca="false">IF(M3201&gt;$O$5,$O$2+$O$1,(M3201^3*3270.5936-M3201^2*8015778.389801+M3201*6549018422.82398-1783686174686.87))-$O$1</f>
        <v>20818278.0195313</v>
      </c>
      <c r="O3201" s="41" t="n">
        <f aca="false">N3201*100/$O$2</f>
        <v>53.2615650858354</v>
      </c>
      <c r="R3201" s="47" t="n">
        <f aca="false">SUM(D3201,I3201,N3201)</f>
        <v>212972952.331543</v>
      </c>
      <c r="S3201" s="41" t="n">
        <f aca="false">R3201*100/$R$2</f>
        <v>77.1617766113476</v>
      </c>
      <c r="U3201" s="41" t="n">
        <f aca="false">[1]Plan1!$B3196</f>
        <v>23.95</v>
      </c>
    </row>
    <row r="3202" customFormat="false" ht="15" hidden="false" customHeight="false" outlineLevel="0" collapsed="false">
      <c r="A3202" s="46" t="n">
        <v>45200</v>
      </c>
      <c r="B3202" s="41" t="n">
        <f aca="false">[2]Plan1!$C3197</f>
        <v>-3.01</v>
      </c>
      <c r="C3202" s="41" t="n">
        <f aca="false">$E$5 + B3202</f>
        <v>777.99</v>
      </c>
      <c r="D3202" s="47" t="n">
        <f aca="false">IF(C3202&gt;$E$5,$E$2+$E$1,(IF(C3202&gt;764.99,C3202^3*3486.59308-C3202^2*7860012.00812+C3202*5908819377.96283-1481278321001.59,IF(C3202&gt;752.99,C3202^3*3588.471445-C3202^2*8028757.56264+C3202*5988077680.84934-1488767378546.26,C3202^3*899.851852-C3202^2*1969009.674601+C3202*1435480406.01138-348666163343.76))))-$E$1</f>
        <v>116954755.154541</v>
      </c>
      <c r="E3202" s="47" t="n">
        <f aca="false">D3202*100/$E$2</f>
        <v>78.5041669179629</v>
      </c>
      <c r="G3202" s="41" t="n">
        <f aca="false">[3]Plan1!$C3197</f>
        <v>-1.84</v>
      </c>
      <c r="H3202" s="41" t="n">
        <f aca="false">$J$5 + G3202</f>
        <v>758.16</v>
      </c>
      <c r="I3202" s="47" t="n">
        <f aca="false">IF(H3202&gt;$J$5,$J$2+$J$1,(IF(H3202&gt;739.99,H3202^3*2498.244218-H3202^2*5471052.355142+H3202*3994605728.77515-972400879260.135,H3202^3*1396.138889-H3202^2*3002770.071427+H3202*2152080038.43115-513963640099.415)))-$J$1</f>
        <v>74771193.8410645</v>
      </c>
      <c r="J3202" s="47" t="n">
        <f aca="false">I3202*100/$J$2</f>
        <v>85.0228709469473</v>
      </c>
      <c r="L3202" s="41" t="n">
        <f aca="false">[4]Plan1!$C3197</f>
        <v>-4.26</v>
      </c>
      <c r="M3202" s="41" t="n">
        <f aca="false">$O$5 + L3202</f>
        <v>834.52</v>
      </c>
      <c r="N3202" s="47" t="n">
        <f aca="false">IF(M3202&gt;$O$5,$O$2+$O$1,(M3202^3*3270.5936-M3202^2*8015778.389801+M3202*6549018422.82398-1783686174686.87))-$O$1</f>
        <v>20712532.8808594</v>
      </c>
      <c r="O3202" s="41" t="n">
        <f aca="false">N3202*100/$O$2</f>
        <v>52.9910263034923</v>
      </c>
      <c r="R3202" s="47" t="n">
        <f aca="false">SUM(D3202,I3202,N3202)</f>
        <v>212438481.876465</v>
      </c>
      <c r="S3202" s="41" t="n">
        <f aca="false">R3202*100/$R$2</f>
        <v>76.9681337594801</v>
      </c>
      <c r="U3202" s="41" t="n">
        <f aca="false">[1]Plan1!$B3197</f>
        <v>23.04</v>
      </c>
    </row>
    <row r="3203" customFormat="false" ht="15" hidden="false" customHeight="false" outlineLevel="0" collapsed="false">
      <c r="A3203" s="46" t="n">
        <v>45201</v>
      </c>
      <c r="B3203" s="41" t="n">
        <f aca="false">[2]Plan1!$C3198</f>
        <v>-3.04</v>
      </c>
      <c r="C3203" s="41" t="n">
        <f aca="false">$E$5 + B3203</f>
        <v>777.96</v>
      </c>
      <c r="D3203" s="47" t="n">
        <f aca="false">IF(C3203&gt;$E$5,$E$2+$E$1,(IF(C3203&gt;764.99,C3203^3*3486.59308-C3203^2*7860012.00812+C3203*5908819377.96283-1481278321001.59,IF(C3203&gt;752.99,C3203^3*3588.471445-C3203^2*8028757.56264+C3203*5988077680.84934-1488767378546.26,C3203^3*899.851852-C3203^2*1969009.674601+C3203*1435480406.01138-348666163343.76))))-$E$1</f>
        <v>116661840.154053</v>
      </c>
      <c r="E3203" s="47" t="n">
        <f aca="false">D3203*100/$E$2</f>
        <v>78.3075520128167</v>
      </c>
      <c r="G3203" s="41" t="n">
        <f aca="false">[3]Plan1!$C3198</f>
        <v>-1.84</v>
      </c>
      <c r="H3203" s="41" t="n">
        <f aca="false">$J$5 + G3203</f>
        <v>758.16</v>
      </c>
      <c r="I3203" s="47" t="n">
        <f aca="false">IF(H3203&gt;$J$5,$J$2+$J$1,(IF(H3203&gt;739.99,H3203^3*2498.244218-H3203^2*5471052.355142+H3203*3994605728.77515-972400879260.135,H3203^3*1396.138889-H3203^2*3002770.071427+H3203*2152080038.43115-513963640099.415)))-$J$1</f>
        <v>74771193.8410645</v>
      </c>
      <c r="J3203" s="47" t="n">
        <f aca="false">I3203*100/$J$2</f>
        <v>85.0228709469473</v>
      </c>
      <c r="L3203" s="41" t="n">
        <f aca="false">[4]Plan1!$C3198</f>
        <v>-4.26</v>
      </c>
      <c r="M3203" s="41" t="n">
        <f aca="false">$O$5 + L3203</f>
        <v>834.52</v>
      </c>
      <c r="N3203" s="47" t="n">
        <f aca="false">IF(M3203&gt;$O$5,$O$2+$O$1,(M3203^3*3270.5936-M3203^2*8015778.389801+M3203*6549018422.82398-1783686174686.87))-$O$1</f>
        <v>20712532.8808594</v>
      </c>
      <c r="O3203" s="41" t="n">
        <f aca="false">N3203*100/$O$2</f>
        <v>52.9910263034923</v>
      </c>
      <c r="R3203" s="47" t="n">
        <f aca="false">SUM(D3203,I3203,N3203)</f>
        <v>212145566.875977</v>
      </c>
      <c r="S3203" s="41" t="n">
        <f aca="false">R3203*100/$R$2</f>
        <v>76.862008349721</v>
      </c>
      <c r="U3203" s="41" t="n">
        <f aca="false">[1]Plan1!$B3198</f>
        <v>27.4</v>
      </c>
    </row>
    <row r="3204" customFormat="false" ht="15" hidden="false" customHeight="false" outlineLevel="0" collapsed="false">
      <c r="A3204" s="46" t="n">
        <v>45202</v>
      </c>
      <c r="B3204" s="41" t="n">
        <f aca="false">[2]Plan1!$C3199</f>
        <v>-3.07</v>
      </c>
      <c r="C3204" s="41" t="n">
        <f aca="false">$E$5 + B3204</f>
        <v>777.93</v>
      </c>
      <c r="D3204" s="47" t="n">
        <f aca="false">IF(C3204&gt;$E$5,$E$2+$E$1,(IF(C3204&gt;764.99,C3204^3*3486.59308-C3204^2*7860012.00812+C3204*5908819377.96283-1481278321001.59,IF(C3204&gt;752.99,C3204^3*3588.471445-C3204^2*8028757.56264+C3204*5988077680.84934-1488767378546.26,C3204^3*899.851852-C3204^2*1969009.674601+C3204*1435480406.01138-348666163343.76))))-$E$1</f>
        <v>116369424.254639</v>
      </c>
      <c r="E3204" s="47" t="n">
        <f aca="false">D3204*100/$E$2</f>
        <v>78.1112721219587</v>
      </c>
      <c r="G3204" s="41" t="n">
        <f aca="false">[3]Plan1!$C3199</f>
        <v>-1.86</v>
      </c>
      <c r="H3204" s="41" t="n">
        <f aca="false">$J$5 + G3204</f>
        <v>758.14</v>
      </c>
      <c r="I3204" s="47" t="n">
        <f aca="false">IF(H3204&gt;$J$5,$J$2+$J$1,(IF(H3204&gt;739.99,H3204^3*2498.244218-H3204^2*5471052.355142+H3204*3994605728.77515-972400879260.135,H3204^3*1396.138889-H3204^2*3002770.071427+H3204*2152080038.43115-513963640099.415)))-$J$1</f>
        <v>74636052.1137695</v>
      </c>
      <c r="J3204" s="47" t="n">
        <f aca="false">I3204*100/$J$2</f>
        <v>84.8692003012202</v>
      </c>
      <c r="L3204" s="41" t="n">
        <f aca="false">[4]Plan1!$C3199</f>
        <v>-4.28</v>
      </c>
      <c r="M3204" s="41" t="n">
        <f aca="false">$O$5 + L3204</f>
        <v>834.5</v>
      </c>
      <c r="N3204" s="47" t="n">
        <f aca="false">IF(M3204&gt;$O$5,$O$2+$O$1,(M3204^3*3270.5936-M3204^2*8015778.389801+M3204*6549018422.82398-1783686174686.87))-$O$1</f>
        <v>20642208.5029297</v>
      </c>
      <c r="O3204" s="41" t="n">
        <f aca="false">N3204*100/$O$2</f>
        <v>52.811108135971</v>
      </c>
      <c r="R3204" s="47" t="n">
        <f aca="false">SUM(D3204,I3204,N3204)</f>
        <v>211647684.871338</v>
      </c>
      <c r="S3204" s="41" t="n">
        <f aca="false">R3204*100/$R$2</f>
        <v>76.6816217813791</v>
      </c>
      <c r="U3204" s="41" t="n">
        <f aca="false">[1]Plan1!$B3199</f>
        <v>21.54</v>
      </c>
    </row>
    <row r="3205" customFormat="false" ht="15" hidden="false" customHeight="false" outlineLevel="0" collapsed="false">
      <c r="A3205" s="46" t="n">
        <v>45203</v>
      </c>
      <c r="B3205" s="41" t="n">
        <f aca="false">[2]Plan1!$C3200</f>
        <v>-3.04</v>
      </c>
      <c r="C3205" s="41" t="n">
        <f aca="false">$E$5 + B3205</f>
        <v>777.96</v>
      </c>
      <c r="D3205" s="47" t="n">
        <f aca="false">IF(C3205&gt;$E$5,$E$2+$E$1,(IF(C3205&gt;764.99,C3205^3*3486.59308-C3205^2*7860012.00812+C3205*5908819377.96283-1481278321001.59,IF(C3205&gt;752.99,C3205^3*3588.471445-C3205^2*8028757.56264+C3205*5988077680.84934-1488767378546.26,C3205^3*899.851852-C3205^2*1969009.674601+C3205*1435480406.01138-348666163343.76))))-$E$1</f>
        <v>116661840.154053</v>
      </c>
      <c r="E3205" s="47" t="n">
        <f aca="false">D3205*100/$E$2</f>
        <v>78.3075520128167</v>
      </c>
      <c r="G3205" s="41" t="n">
        <f aca="false">[3]Plan1!$C3200</f>
        <v>-1.87</v>
      </c>
      <c r="H3205" s="41" t="n">
        <f aca="false">$J$5 + G3205</f>
        <v>758.13</v>
      </c>
      <c r="I3205" s="47" t="n">
        <f aca="false">IF(H3205&gt;$J$5,$J$2+$J$1,(IF(H3205&gt;739.99,H3205^3*2498.244218-H3205^2*5471052.355142+H3205*3994605728.77515-972400879260.135,H3205^3*1396.138889-H3205^2*3002770.071427+H3205*2152080038.43115-513963640099.415)))-$J$1</f>
        <v>74568544.559082</v>
      </c>
      <c r="J3205" s="47" t="n">
        <f aca="false">I3205*100/$J$2</f>
        <v>84.7924369674376</v>
      </c>
      <c r="L3205" s="41" t="n">
        <f aca="false">[4]Plan1!$C3200</f>
        <v>-4.31</v>
      </c>
      <c r="M3205" s="41" t="n">
        <f aca="false">$O$5 + L3205</f>
        <v>834.47</v>
      </c>
      <c r="N3205" s="47" t="n">
        <f aca="false">IF(M3205&gt;$O$5,$O$2+$O$1,(M3205^3*3270.5936-M3205^2*8015778.389801+M3205*6549018422.82398-1783686174686.87))-$O$1</f>
        <v>20536980.1171875</v>
      </c>
      <c r="O3205" s="41" t="n">
        <f aca="false">N3205*100/$O$2</f>
        <v>52.5418914163736</v>
      </c>
      <c r="R3205" s="47" t="n">
        <f aca="false">SUM(D3205,I3205,N3205)</f>
        <v>211767364.830322</v>
      </c>
      <c r="S3205" s="41" t="n">
        <f aca="false">R3205*100/$R$2</f>
        <v>76.7249827723355</v>
      </c>
      <c r="U3205" s="41" t="n">
        <f aca="false">[1]Plan1!$B3200</f>
        <v>23.04</v>
      </c>
    </row>
    <row r="3206" customFormat="false" ht="15" hidden="false" customHeight="false" outlineLevel="0" collapsed="false">
      <c r="A3206" s="46" t="n">
        <v>45204</v>
      </c>
      <c r="B3206" s="41" t="n">
        <f aca="false">[2]Plan1!$C3201</f>
        <v>-3.13</v>
      </c>
      <c r="C3206" s="41" t="n">
        <f aca="false">$E$5 + B3206</f>
        <v>777.87</v>
      </c>
      <c r="D3206" s="47" t="n">
        <f aca="false">IF(C3206&gt;$E$5,$E$2+$E$1,(IF(C3206&gt;764.99,C3206^3*3486.59308-C3206^2*7860012.00812+C3206*5908819377.96283-1481278321001.59,IF(C3206&gt;752.99,C3206^3*3588.471445-C3206^2*8028757.56264+C3206*5988077680.84934-1488767378546.26,C3206^3*899.851852-C3206^2*1969009.674601+C3206*1435480406.01138-348666163343.76))))-$E$1</f>
        <v>115786087.49585</v>
      </c>
      <c r="E3206" s="47" t="n">
        <f aca="false">D3206*100/$E$2</f>
        <v>77.719715863978</v>
      </c>
      <c r="G3206" s="41" t="n">
        <f aca="false">[3]Plan1!$C3201</f>
        <v>-1.89</v>
      </c>
      <c r="H3206" s="41" t="n">
        <f aca="false">$J$5 + G3206</f>
        <v>758.11</v>
      </c>
      <c r="I3206" s="47" t="n">
        <f aca="false">IF(H3206&gt;$J$5,$J$2+$J$1,(IF(H3206&gt;739.99,H3206^3*2498.244218-H3206^2*5471052.355142+H3206*3994605728.77515-972400879260.135,H3206^3*1396.138889-H3206^2*3002770.071427+H3206*2152080038.43115-513963640099.415)))-$J$1</f>
        <v>74433655.9914551</v>
      </c>
      <c r="J3206" s="47" t="n">
        <f aca="false">I3206*100/$J$2</f>
        <v>84.6390541914191</v>
      </c>
      <c r="L3206" s="41" t="n">
        <f aca="false">[4]Plan1!$C3201</f>
        <v>-4.34</v>
      </c>
      <c r="M3206" s="41" t="n">
        <f aca="false">$O$5 + L3206</f>
        <v>834.44</v>
      </c>
      <c r="N3206" s="47" t="n">
        <f aca="false">IF(M3206&gt;$O$5,$O$2+$O$1,(M3206^3*3270.5936-M3206^2*8015778.389801+M3206*6549018422.82398-1783686174686.87))-$O$1</f>
        <v>20432061.0771484</v>
      </c>
      <c r="O3206" s="41" t="n">
        <f aca="false">N3206*100/$O$2</f>
        <v>52.2734661280505</v>
      </c>
      <c r="R3206" s="47" t="n">
        <f aca="false">SUM(D3206,I3206,N3206)</f>
        <v>210651804.564453</v>
      </c>
      <c r="S3206" s="41" t="n">
        <f aca="false">R3206*100/$R$2</f>
        <v>76.3208065091568</v>
      </c>
      <c r="U3206" s="41" t="n">
        <f aca="false">[1]Plan1!$B3201</f>
        <v>21.84</v>
      </c>
    </row>
    <row r="3207" customFormat="false" ht="15" hidden="false" customHeight="false" outlineLevel="0" collapsed="false">
      <c r="A3207" s="46" t="n">
        <v>45205</v>
      </c>
      <c r="B3207" s="41" t="n">
        <f aca="false">[2]Plan1!$C3202</f>
        <v>-3.17</v>
      </c>
      <c r="C3207" s="41" t="n">
        <f aca="false">$E$5 + B3207</f>
        <v>777.83</v>
      </c>
      <c r="D3207" s="47" t="n">
        <f aca="false">IF(C3207&gt;$E$5,$E$2+$E$1,(IF(C3207&gt;764.99,C3207^3*3486.59308-C3207^2*7860012.00812+C3207*5908819377.96283-1481278321001.59,IF(C3207&gt;752.99,C3207^3*3588.471445-C3207^2*8028757.56264+C3207*5988077680.84934-1488767378546.26,C3207^3*899.851852-C3207^2*1969009.674601+C3207*1435480406.01138-348666163343.76))))-$E$1</f>
        <v>115398301.947998</v>
      </c>
      <c r="E3207" s="47" t="n">
        <f aca="false">D3207*100/$E$2</f>
        <v>77.4594204930314</v>
      </c>
      <c r="G3207" s="41" t="n">
        <f aca="false">[3]Plan1!$C3202</f>
        <v>-1.92</v>
      </c>
      <c r="H3207" s="41" t="n">
        <f aca="false">$J$5 + G3207</f>
        <v>758.08</v>
      </c>
      <c r="I3207" s="47" t="n">
        <f aca="false">IF(H3207&gt;$J$5,$J$2+$J$1,(IF(H3207&gt;739.99,H3207^3*2498.244218-H3207^2*5471052.355142+H3207*3994605728.77515-972400879260.135,H3207^3*1396.138889-H3207^2*3002770.071427+H3207*2152080038.43115-513963640099.415)))-$J$1</f>
        <v>74231639.2722168</v>
      </c>
      <c r="J3207" s="47" t="n">
        <f aca="false">I3207*100/$J$2</f>
        <v>84.4093395036286</v>
      </c>
      <c r="L3207" s="41" t="n">
        <f aca="false">[4]Plan1!$C3202</f>
        <v>-4.32</v>
      </c>
      <c r="M3207" s="41" t="n">
        <f aca="false">$O$5 + L3207</f>
        <v>834.46</v>
      </c>
      <c r="N3207" s="47" t="n">
        <f aca="false">IF(M3207&gt;$O$5,$O$2+$O$1,(M3207^3*3270.5936-M3207^2*8015778.389801+M3207*6549018422.82398-1783686174686.87))-$O$1</f>
        <v>20501972.7587891</v>
      </c>
      <c r="O3207" s="41" t="n">
        <f aca="false">N3207*100/$O$2</f>
        <v>52.4523284517484</v>
      </c>
      <c r="R3207" s="47" t="n">
        <f aca="false">SUM(D3207,I3207,N3207)</f>
        <v>210131913.979004</v>
      </c>
      <c r="S3207" s="41" t="n">
        <f aca="false">R3207*100/$R$2</f>
        <v>76.1324460587916</v>
      </c>
      <c r="U3207" s="41" t="n">
        <f aca="false">[1]Plan1!$B3202</f>
        <v>34.72</v>
      </c>
    </row>
    <row r="3208" customFormat="false" ht="15" hidden="false" customHeight="false" outlineLevel="0" collapsed="false">
      <c r="A3208" s="46" t="n">
        <v>45206</v>
      </c>
      <c r="B3208" s="41" t="n">
        <f aca="false">[2]Plan1!$C3203</f>
        <v>-3.2</v>
      </c>
      <c r="C3208" s="41" t="n">
        <f aca="false">$E$5 + B3208</f>
        <v>777.8</v>
      </c>
      <c r="D3208" s="47" t="n">
        <f aca="false">IF(C3208&gt;$E$5,$E$2+$E$1,(IF(C3208&gt;764.99,C3208^3*3486.59308-C3208^2*7860012.00812+C3208*5908819377.96283-1481278321001.59,IF(C3208&gt;752.99,C3208^3*3588.471445-C3208^2*8028757.56264+C3208*5988077680.84934-1488767378546.26,C3208^3*899.851852-C3208^2*1969009.674601+C3208*1435480406.01138-348666163343.76))))-$E$1</f>
        <v>115108042.287354</v>
      </c>
      <c r="E3208" s="47" t="n">
        <f aca="false">D3208*100/$E$2</f>
        <v>77.2645879458752</v>
      </c>
      <c r="G3208" s="41" t="n">
        <f aca="false">[3]Plan1!$C3203</f>
        <v>-1.94</v>
      </c>
      <c r="H3208" s="41" t="n">
        <f aca="false">$J$5 + G3208</f>
        <v>758.06</v>
      </c>
      <c r="I3208" s="47" t="n">
        <f aca="false">IF(H3208&gt;$J$5,$J$2+$J$1,(IF(H3208&gt;739.99,H3208^3*2498.244218-H3208^2*5471052.355142+H3208*3994605728.77515-972400879260.135,H3208^3*1396.138889-H3208^2*3002770.071427+H3208*2152080038.43115-513963640099.415)))-$J$1</f>
        <v>74097172.0393066</v>
      </c>
      <c r="J3208" s="47" t="n">
        <f aca="false">I3208*100/$J$2</f>
        <v>84.2564358303956</v>
      </c>
      <c r="L3208" s="41" t="n">
        <f aca="false">[4]Plan1!$C3203</f>
        <v>-4.28</v>
      </c>
      <c r="M3208" s="41" t="n">
        <f aca="false">$O$5 + L3208</f>
        <v>834.5</v>
      </c>
      <c r="N3208" s="47" t="n">
        <f aca="false">IF(M3208&gt;$O$5,$O$2+$O$1,(M3208^3*3270.5936-M3208^2*8015778.389801+M3208*6549018422.82398-1783686174686.87))-$O$1</f>
        <v>20642208.5029297</v>
      </c>
      <c r="O3208" s="41" t="n">
        <f aca="false">N3208*100/$O$2</f>
        <v>52.811108135971</v>
      </c>
      <c r="R3208" s="47" t="n">
        <f aca="false">SUM(D3208,I3208,N3208)</f>
        <v>209847422.82959</v>
      </c>
      <c r="S3208" s="41" t="n">
        <f aca="false">R3208*100/$R$2</f>
        <v>76.0293726765679</v>
      </c>
      <c r="U3208" s="41" t="n">
        <f aca="false">[1]Plan1!$B3203</f>
        <v>27.08</v>
      </c>
    </row>
    <row r="3209" customFormat="false" ht="15" hidden="false" customHeight="false" outlineLevel="0" collapsed="false">
      <c r="A3209" s="46" t="n">
        <v>45207</v>
      </c>
      <c r="B3209" s="41" t="n">
        <f aca="false">[2]Plan1!$C3204</f>
        <v>-3.23</v>
      </c>
      <c r="C3209" s="41" t="n">
        <f aca="false">$E$5 + B3209</f>
        <v>777.77</v>
      </c>
      <c r="D3209" s="47" t="n">
        <f aca="false">IF(C3209&gt;$E$5,$E$2+$E$1,(IF(C3209&gt;764.99,C3209^3*3486.59308-C3209^2*7860012.00812+C3209*5908819377.96283-1481278321001.59,IF(C3209&gt;752.99,C3209^3*3588.471445-C3209^2*8028757.56264+C3209*5988077680.84934-1488767378546.26,C3209^3*899.851852-C3209^2*1969009.674601+C3209*1435480406.01138-348666163343.76))))-$E$1</f>
        <v>114818278.715576</v>
      </c>
      <c r="E3209" s="47" t="n">
        <f aca="false">D3209*100/$E$2</f>
        <v>77.0700883911073</v>
      </c>
      <c r="G3209" s="41" t="n">
        <f aca="false">[3]Plan1!$C3204</f>
        <v>-1.97</v>
      </c>
      <c r="H3209" s="41" t="n">
        <f aca="false">$J$5 + G3209</f>
        <v>758.03</v>
      </c>
      <c r="I3209" s="47" t="n">
        <f aca="false">IF(H3209&gt;$J$5,$J$2+$J$1,(IF(H3209&gt;739.99,H3209^3*2498.244218-H3209^2*5471052.355142+H3209*3994605728.77515-972400879260.135,H3209^3*1396.138889-H3209^2*3002770.071427+H3209*2152080038.43115-513963640099.415)))-$J$1</f>
        <v>73895786.7585449</v>
      </c>
      <c r="J3209" s="47" t="n">
        <f aca="false">I3209*100/$J$2</f>
        <v>84.0274391559114</v>
      </c>
      <c r="L3209" s="41" t="n">
        <f aca="false">[4]Plan1!$C3204</f>
        <v>-4.31</v>
      </c>
      <c r="M3209" s="41" t="n">
        <f aca="false">$O$5 + L3209</f>
        <v>834.47</v>
      </c>
      <c r="N3209" s="47" t="n">
        <f aca="false">IF(M3209&gt;$O$5,$O$2+$O$1,(M3209^3*3270.5936-M3209^2*8015778.389801+M3209*6549018422.82398-1783686174686.87))-$O$1</f>
        <v>20536980.1171875</v>
      </c>
      <c r="O3209" s="41" t="n">
        <f aca="false">N3209*100/$O$2</f>
        <v>52.5418914163736</v>
      </c>
      <c r="R3209" s="47" t="n">
        <f aca="false">SUM(D3209,I3209,N3209)</f>
        <v>209251045.591309</v>
      </c>
      <c r="S3209" s="41" t="n">
        <f aca="false">R3209*100/$R$2</f>
        <v>75.8133005099732</v>
      </c>
      <c r="U3209" s="41" t="n">
        <f aca="false">[1]Plan1!$B3204</f>
        <v>24.26</v>
      </c>
    </row>
    <row r="3210" customFormat="false" ht="15" hidden="false" customHeight="false" outlineLevel="0" collapsed="false">
      <c r="A3210" s="46" t="n">
        <v>45208</v>
      </c>
      <c r="B3210" s="41" t="n">
        <f aca="false">[2]Plan1!$C3205</f>
        <v>-3.25</v>
      </c>
      <c r="C3210" s="41" t="n">
        <f aca="false">$E$5 + B3210</f>
        <v>777.75</v>
      </c>
      <c r="D3210" s="47" t="n">
        <f aca="false">IF(C3210&gt;$E$5,$E$2+$E$1,(IF(C3210&gt;764.99,C3210^3*3486.59308-C3210^2*7860012.00812+C3210*5908819377.96283-1481278321001.59,IF(C3210&gt;752.99,C3210^3*3588.471445-C3210^2*8028757.56264+C3210*5988077680.84934-1488767378546.26,C3210^3*899.851852-C3210^2*1969009.674601+C3210*1435480406.01138-348666163343.76))))-$E$1</f>
        <v>114625378.326416</v>
      </c>
      <c r="E3210" s="47" t="n">
        <f aca="false">D3210*100/$E$2</f>
        <v>76.9406068293772</v>
      </c>
      <c r="G3210" s="41" t="n">
        <f aca="false">[3]Plan1!$C3205</f>
        <v>-2</v>
      </c>
      <c r="H3210" s="41" t="n">
        <f aca="false">$J$5 + G3210</f>
        <v>758</v>
      </c>
      <c r="I3210" s="47" t="n">
        <f aca="false">IF(H3210&gt;$J$5,$J$2+$J$1,(IF(H3210&gt;739.99,H3210^3*2498.244218-H3210^2*5471052.355142+H3210*3994605728.77515-972400879260.135,H3210^3*1396.138889-H3210^2*3002770.071427+H3210*2152080038.43115-513963640099.415)))-$J$1</f>
        <v>73694779.802002</v>
      </c>
      <c r="J3210" s="47" t="n">
        <f aca="false">I3210*100/$J$2</f>
        <v>83.7988726766611</v>
      </c>
      <c r="L3210" s="41" t="n">
        <f aca="false">[4]Plan1!$C3205</f>
        <v>-4.34</v>
      </c>
      <c r="M3210" s="41" t="n">
        <f aca="false">$O$5 + L3210</f>
        <v>834.44</v>
      </c>
      <c r="N3210" s="47" t="n">
        <f aca="false">IF(M3210&gt;$O$5,$O$2+$O$1,(M3210^3*3270.5936-M3210^2*8015778.389801+M3210*6549018422.82398-1783686174686.87))-$O$1</f>
        <v>20432061.0771484</v>
      </c>
      <c r="O3210" s="41" t="n">
        <f aca="false">N3210*100/$O$2</f>
        <v>52.2734661280505</v>
      </c>
      <c r="R3210" s="47" t="n">
        <f aca="false">SUM(D3210,I3210,N3210)</f>
        <v>208752219.205566</v>
      </c>
      <c r="S3210" s="41" t="n">
        <f aca="false">R3210*100/$R$2</f>
        <v>75.6325717849256</v>
      </c>
      <c r="U3210" s="41" t="n">
        <f aca="false">[1]Plan1!$B3205</f>
        <v>20.37</v>
      </c>
    </row>
    <row r="3211" customFormat="false" ht="15" hidden="false" customHeight="false" outlineLevel="0" collapsed="false">
      <c r="A3211" s="46" t="n">
        <v>45209</v>
      </c>
      <c r="B3211" s="41" t="n">
        <f aca="false">[2]Plan1!$C3206</f>
        <v>-3.28</v>
      </c>
      <c r="C3211" s="41" t="n">
        <f aca="false">$E$5 + B3211</f>
        <v>777.72</v>
      </c>
      <c r="D3211" s="47" t="n">
        <f aca="false">IF(C3211&gt;$E$5,$E$2+$E$1,(IF(C3211&gt;764.99,C3211^3*3486.59308-C3211^2*7860012.00812+C3211*5908819377.96283-1481278321001.59,IF(C3211&gt;752.99,C3211^3*3588.471445-C3211^2*8028757.56264+C3211*5988077680.84934-1488767378546.26,C3211^3*899.851852-C3211^2*1969009.674601+C3211*1435480406.01138-348666163343.76))))-$E$1</f>
        <v>114336440.311768</v>
      </c>
      <c r="E3211" s="47" t="n">
        <f aca="false">D3211*100/$E$2</f>
        <v>76.746661417744</v>
      </c>
      <c r="G3211" s="41" t="n">
        <f aca="false">[3]Plan1!$C3206</f>
        <v>-2.03</v>
      </c>
      <c r="H3211" s="41" t="n">
        <f aca="false">$J$5 + G3211</f>
        <v>757.97</v>
      </c>
      <c r="I3211" s="47" t="n">
        <f aca="false">IF(H3211&gt;$J$5,$J$2+$J$1,(IF(H3211&gt;739.99,H3211^3*2498.244218-H3211^2*5471052.355142+H3211*3994605728.77515-972400879260.135,H3211^3*1396.138889-H3211^2*3002770.071427+H3211*2152080038.43115-513963640099.415)))-$J$1</f>
        <v>73494150.763916</v>
      </c>
      <c r="J3211" s="47" t="n">
        <f aca="false">I3211*100/$J$2</f>
        <v>83.5707359312502</v>
      </c>
      <c r="L3211" s="41" t="n">
        <f aca="false">[4]Plan1!$C3206</f>
        <v>-4.38</v>
      </c>
      <c r="M3211" s="41" t="n">
        <f aca="false">$O$5 + L3211</f>
        <v>834.4</v>
      </c>
      <c r="N3211" s="47" t="n">
        <f aca="false">IF(M3211&gt;$O$5,$O$2+$O$1,(M3211^3*3270.5936-M3211^2*8015778.389801+M3211*6549018422.82398-1783686174686.87))-$O$1</f>
        <v>20292649.3095703</v>
      </c>
      <c r="O3211" s="41" t="n">
        <f aca="false">N3211*100/$O$2</f>
        <v>51.9167945087347</v>
      </c>
      <c r="R3211" s="47" t="n">
        <f aca="false">SUM(D3211,I3211,N3211)</f>
        <v>208123240.385254</v>
      </c>
      <c r="S3211" s="41" t="n">
        <f aca="false">R3211*100/$R$2</f>
        <v>75.4046878086042</v>
      </c>
      <c r="U3211" s="41" t="n">
        <f aca="false">[1]Plan1!$B3206</f>
        <v>20.95</v>
      </c>
    </row>
    <row r="3212" customFormat="false" ht="15" hidden="false" customHeight="false" outlineLevel="0" collapsed="false">
      <c r="A3212" s="46" t="n">
        <v>45210</v>
      </c>
      <c r="B3212" s="41" t="n">
        <f aca="false">[2]Plan1!$C3207</f>
        <v>-3.33</v>
      </c>
      <c r="C3212" s="41" t="n">
        <f aca="false">$E$5 + B3212</f>
        <v>777.67</v>
      </c>
      <c r="D3212" s="47" t="n">
        <f aca="false">IF(C3212&gt;$E$5,$E$2+$E$1,(IF(C3212&gt;764.99,C3212^3*3486.59308-C3212^2*7860012.00812+C3212*5908819377.96283-1481278321001.59,IF(C3212&gt;752.99,C3212^3*3588.471445-C3212^2*8028757.56264+C3212*5988077680.84934-1488767378546.26,C3212^3*899.851852-C3212^2*1969009.674601+C3212*1435480406.01138-348666163343.76))))-$E$1</f>
        <v>113855975.745361</v>
      </c>
      <c r="E3212" s="47" t="n">
        <f aca="false">D3212*100/$E$2</f>
        <v>76.424156612621</v>
      </c>
      <c r="G3212" s="41" t="n">
        <f aca="false">[3]Plan1!$C3207</f>
        <v>-2.05</v>
      </c>
      <c r="H3212" s="41" t="n">
        <f aca="false">$J$5 + G3212</f>
        <v>757.95</v>
      </c>
      <c r="I3212" s="47" t="n">
        <f aca="false">IF(H3212&gt;$J$5,$J$2+$J$1,(IF(H3212&gt;739.99,H3212^3*2498.244218-H3212^2*5471052.355142+H3212*3994605728.77515-972400879260.135,H3212^3*1396.138889-H3212^2*3002770.071427+H3212*2152080038.43115-513963640099.415)))-$J$1</f>
        <v>73360607.8278809</v>
      </c>
      <c r="J3212" s="47" t="n">
        <f aca="false">I3212*100/$J$2</f>
        <v>83.4188832827486</v>
      </c>
      <c r="L3212" s="41" t="n">
        <f aca="false">[4]Plan1!$C3207</f>
        <v>-4.38</v>
      </c>
      <c r="M3212" s="41" t="n">
        <f aca="false">$O$5 + L3212</f>
        <v>834.4</v>
      </c>
      <c r="N3212" s="47" t="n">
        <f aca="false">IF(M3212&gt;$O$5,$O$2+$O$1,(M3212^3*3270.5936-M3212^2*8015778.389801+M3212*6549018422.82398-1783686174686.87))-$O$1</f>
        <v>20292649.3095703</v>
      </c>
      <c r="O3212" s="41" t="n">
        <f aca="false">N3212*100/$O$2</f>
        <v>51.9167945087347</v>
      </c>
      <c r="R3212" s="47" t="n">
        <f aca="false">SUM(D3212,I3212,N3212)</f>
        <v>207509232.882813</v>
      </c>
      <c r="S3212" s="41" t="n">
        <f aca="false">R3212*100/$R$2</f>
        <v>75.1822280585637</v>
      </c>
      <c r="U3212" s="41" t="n">
        <f aca="false">[1]Plan1!$B3207</f>
        <v>18.64</v>
      </c>
    </row>
    <row r="3213" customFormat="false" ht="15" hidden="false" customHeight="false" outlineLevel="0" collapsed="false">
      <c r="A3213" s="46" t="n">
        <v>45211</v>
      </c>
      <c r="B3213" s="41" t="n">
        <f aca="false">[2]Plan1!$C3208</f>
        <v>-3.68</v>
      </c>
      <c r="C3213" s="41" t="n">
        <f aca="false">$E$5 + B3213</f>
        <v>777.32</v>
      </c>
      <c r="D3213" s="47" t="n">
        <f aca="false">IF(C3213&gt;$E$5,$E$2+$E$1,(IF(C3213&gt;764.99,C3213^3*3486.59308-C3213^2*7860012.00812+C3213*5908819377.96283-1481278321001.59,IF(C3213&gt;752.99,C3213^3*3588.471445-C3213^2*8028757.56264+C3213*5988077680.84934-1488767378546.26,C3213^3*899.851852-C3213^2*1969009.674601+C3213*1435480406.01138-348666163343.76))))-$E$1</f>
        <v>110530971.576904</v>
      </c>
      <c r="E3213" s="47" t="n">
        <f aca="false">D3213*100/$E$2</f>
        <v>74.1922962500512</v>
      </c>
      <c r="G3213" s="41" t="n">
        <f aca="false">[3]Plan1!$C3208</f>
        <v>-2.08</v>
      </c>
      <c r="H3213" s="41" t="n">
        <f aca="false">$J$5 + G3213</f>
        <v>757.92</v>
      </c>
      <c r="I3213" s="47" t="n">
        <f aca="false">IF(H3213&gt;$J$5,$J$2+$J$1,(IF(H3213&gt;739.99,H3213^3*2498.244218-H3213^2*5471052.355142+H3213*3994605728.77515-972400879260.135,H3213^3*1396.138889-H3213^2*3002770.071427+H3213*2152080038.43115-513963640099.415)))-$J$1</f>
        <v>73160607.7553711</v>
      </c>
      <c r="J3213" s="47" t="n">
        <f aca="false">I3213*100/$J$2</f>
        <v>83.1914617386908</v>
      </c>
      <c r="L3213" s="41" t="n">
        <f aca="false">[4]Plan1!$C3208</f>
        <v>-4.43</v>
      </c>
      <c r="M3213" s="41" t="n">
        <f aca="false">$O$5 + L3213</f>
        <v>834.35</v>
      </c>
      <c r="N3213" s="47" t="n">
        <f aca="false">IF(M3213&gt;$O$5,$O$2+$O$1,(M3213^3*3270.5936-M3213^2*8015778.389801+M3213*6549018422.82398-1783686174686.87))-$O$1</f>
        <v>20119154.7255859</v>
      </c>
      <c r="O3213" s="41" t="n">
        <f aca="false">N3213*100/$O$2</f>
        <v>51.4729252766947</v>
      </c>
      <c r="R3213" s="47" t="n">
        <f aca="false">SUM(D3213,I3213,N3213)</f>
        <v>203810734.057861</v>
      </c>
      <c r="S3213" s="41" t="n">
        <f aca="false">R3213*100/$R$2</f>
        <v>73.842232829104</v>
      </c>
      <c r="U3213" s="41" t="n">
        <f aca="false">[1]Plan1!$B3208</f>
        <v>21.24</v>
      </c>
    </row>
    <row r="3214" customFormat="false" ht="15" hidden="false" customHeight="false" outlineLevel="0" collapsed="false">
      <c r="A3214" s="46" t="n">
        <v>45212</v>
      </c>
      <c r="B3214" s="41" t="n">
        <f aca="false">[2]Plan1!$C3209</f>
        <v>-3.4</v>
      </c>
      <c r="C3214" s="41" t="n">
        <f aca="false">$E$5 + B3214</f>
        <v>777.6</v>
      </c>
      <c r="D3214" s="47" t="n">
        <f aca="false">IF(C3214&gt;$E$5,$E$2+$E$1,(IF(C3214&gt;764.99,C3214^3*3486.59308-C3214^2*7860012.00812+C3214*5908819377.96283-1481278321001.59,IF(C3214&gt;752.99,C3214^3*3588.471445-C3214^2*8028757.56264+C3214*5988077680.84934-1488767378546.26,C3214^3*899.851852-C3214^2*1969009.674601+C3214*1435480406.01138-348666163343.76))))-$E$1</f>
        <v>113185628.421631</v>
      </c>
      <c r="E3214" s="47" t="n">
        <f aca="false">D3214*100/$E$2</f>
        <v>75.9741957869529</v>
      </c>
      <c r="G3214" s="41" t="n">
        <f aca="false">[3]Plan1!$C3209</f>
        <v>-2.11</v>
      </c>
      <c r="H3214" s="41" t="n">
        <f aca="false">$J$5 + G3214</f>
        <v>757.89</v>
      </c>
      <c r="I3214" s="47" t="n">
        <f aca="false">IF(H3214&gt;$J$5,$J$2+$J$1,(IF(H3214&gt;739.99,H3214^3*2498.244218-H3214^2*5471052.355142+H3214*3994605728.77515-972400879260.135,H3214^3*1396.138889-H3214^2*3002770.071427+H3214*2152080038.43115-513963640099.415)))-$J$1</f>
        <v>72960984.5234375</v>
      </c>
      <c r="J3214" s="47" t="n">
        <f aca="false">I3214*100/$J$2</f>
        <v>82.9644687028061</v>
      </c>
      <c r="L3214" s="41" t="n">
        <f aca="false">[4]Plan1!$C3209</f>
        <v>-4.46</v>
      </c>
      <c r="M3214" s="41" t="n">
        <f aca="false">$O$5 + L3214</f>
        <v>834.32</v>
      </c>
      <c r="N3214" s="47" t="n">
        <f aca="false">IF(M3214&gt;$O$5,$O$2+$O$1,(M3214^3*3270.5936-M3214^2*8015778.389801+M3214*6549018422.82398-1783686174686.87))-$O$1</f>
        <v>20015467.7661133</v>
      </c>
      <c r="O3214" s="41" t="n">
        <f aca="false">N3214*100/$O$2</f>
        <v>51.2076521481812</v>
      </c>
      <c r="R3214" s="47" t="n">
        <f aca="false">SUM(D3214,I3214,N3214)</f>
        <v>206162080.711182</v>
      </c>
      <c r="S3214" s="41" t="n">
        <f aca="false">R3214*100/$R$2</f>
        <v>74.6941442254248</v>
      </c>
      <c r="U3214" s="41" t="n">
        <f aca="false">[1]Plan1!$B3209</f>
        <v>20.08</v>
      </c>
    </row>
    <row r="3215" customFormat="false" ht="15" hidden="false" customHeight="false" outlineLevel="0" collapsed="false">
      <c r="A3215" s="46" t="n">
        <v>45213</v>
      </c>
      <c r="B3215" s="41" t="n">
        <f aca="false">[2]Plan1!$C3210</f>
        <v>-3.44</v>
      </c>
      <c r="C3215" s="41" t="n">
        <f aca="false">$E$5 + B3215</f>
        <v>777.56</v>
      </c>
      <c r="D3215" s="47" t="n">
        <f aca="false">IF(C3215&gt;$E$5,$E$2+$E$1,(IF(C3215&gt;764.99,C3215^3*3486.59308-C3215^2*7860012.00812+C3215*5908819377.96283-1481278321001.59,IF(C3215&gt;752.99,C3215^3*3588.471445-C3215^2*8028757.56264+C3215*5988077680.84934-1488767378546.26,C3215^3*899.851852-C3215^2*1969009.674601+C3215*1435480406.01138-348666163343.76))))-$E$1</f>
        <v>112803776.721436</v>
      </c>
      <c r="E3215" s="47" t="n">
        <f aca="false">D3215*100/$E$2</f>
        <v>75.7178834243608</v>
      </c>
      <c r="G3215" s="41" t="n">
        <f aca="false">[3]Plan1!$C3210</f>
        <v>-2.14</v>
      </c>
      <c r="H3215" s="41" t="n">
        <f aca="false">$J$5 + G3215</f>
        <v>757.86</v>
      </c>
      <c r="I3215" s="47" t="n">
        <f aca="false">IF(H3215&gt;$J$5,$J$2+$J$1,(IF(H3215&gt;739.99,H3215^3*2498.244218-H3215^2*5471052.355142+H3215*3994605728.77515-972400879260.135,H3215^3*1396.138889-H3215^2*3002770.071427+H3215*2152080038.43115-513963640099.415)))-$J$1</f>
        <v>72761737.7258301</v>
      </c>
      <c r="J3215" s="47" t="n">
        <f aca="false">I3215*100/$J$2</f>
        <v>82.7379037131448</v>
      </c>
      <c r="L3215" s="41" t="n">
        <f aca="false">[4]Plan1!$C3210</f>
        <v>-4.5</v>
      </c>
      <c r="M3215" s="41" t="n">
        <f aca="false">$O$5 + L3215</f>
        <v>834.28</v>
      </c>
      <c r="N3215" s="47" t="n">
        <f aca="false">IF(M3215&gt;$O$5,$O$2+$O$1,(M3215^3*3270.5936-M3215^2*8015778.389801+M3215*6549018422.82398-1783686174686.87))-$O$1</f>
        <v>19877695.4775391</v>
      </c>
      <c r="O3215" s="41" t="n">
        <f aca="false">N3215*100/$O$2</f>
        <v>50.8551749784539</v>
      </c>
      <c r="R3215" s="47" t="n">
        <f aca="false">SUM(D3215,I3215,N3215)</f>
        <v>205443209.924805</v>
      </c>
      <c r="S3215" s="41" t="n">
        <f aca="false">R3215*100/$R$2</f>
        <v>74.4336916823973</v>
      </c>
      <c r="U3215" s="41" t="n">
        <f aca="false">[1]Plan1!$B3210</f>
        <v>20.66</v>
      </c>
    </row>
    <row r="3216" customFormat="false" ht="15" hidden="false" customHeight="false" outlineLevel="0" collapsed="false">
      <c r="A3216" s="46" t="n">
        <v>45214</v>
      </c>
      <c r="B3216" s="41" t="n">
        <f aca="false">[2]Plan1!$C3211</f>
        <v>-3.47</v>
      </c>
      <c r="C3216" s="41" t="n">
        <f aca="false">$E$5 + B3216</f>
        <v>777.53</v>
      </c>
      <c r="D3216" s="47" t="n">
        <f aca="false">IF(C3216&gt;$E$5,$E$2+$E$1,(IF(C3216&gt;764.99,C3216^3*3486.59308-C3216^2*7860012.00812+C3216*5908819377.96283-1481278321001.59,IF(C3216&gt;752.99,C3216^3*3588.471445-C3216^2*8028757.56264+C3216*5988077680.84934-1488767378546.26,C3216^3*899.851852-C3216^2*1969009.674601+C3216*1435480406.01138-348666163343.76))))-$E$1</f>
        <v>112517961.516846</v>
      </c>
      <c r="E3216" s="47" t="n">
        <f aca="false">D3216*100/$E$2</f>
        <v>75.5260341532545</v>
      </c>
      <c r="G3216" s="41" t="n">
        <f aca="false">[3]Plan1!$C3211</f>
        <v>-2.17</v>
      </c>
      <c r="H3216" s="41" t="n">
        <f aca="false">$J$5 + G3216</f>
        <v>757.83</v>
      </c>
      <c r="I3216" s="47" t="n">
        <f aca="false">IF(H3216&gt;$J$5,$J$2+$J$1,(IF(H3216&gt;739.99,H3216^3*2498.244218-H3216^2*5471052.355142+H3216*3994605728.77515-972400879260.135,H3216^3*1396.138889-H3216^2*3002770.071427+H3216*2152080038.43115-513963640099.415)))-$J$1</f>
        <v>72562866.9587402</v>
      </c>
      <c r="J3216" s="47" t="n">
        <f aca="false">I3216*100/$J$2</f>
        <v>82.511766310533</v>
      </c>
      <c r="L3216" s="41" t="n">
        <f aca="false">[4]Plan1!$C3211</f>
        <v>-4.54</v>
      </c>
      <c r="M3216" s="41" t="n">
        <f aca="false">$O$5 + L3216</f>
        <v>834.24</v>
      </c>
      <c r="N3216" s="47" t="n">
        <f aca="false">IF(M3216&gt;$O$5,$O$2+$O$1,(M3216^3*3270.5936-M3216^2*8015778.389801+M3216*6549018422.82398-1783686174686.87))-$O$1</f>
        <v>19740467.1708984</v>
      </c>
      <c r="O3216" s="41" t="n">
        <f aca="false">N3216*100/$O$2</f>
        <v>50.5040895342639</v>
      </c>
      <c r="R3216" s="47" t="n">
        <f aca="false">SUM(D3216,I3216,N3216)</f>
        <v>204821295.646484</v>
      </c>
      <c r="S3216" s="41" t="n">
        <f aca="false">R3216*100/$R$2</f>
        <v>74.2083672452337</v>
      </c>
      <c r="U3216" s="41" t="n">
        <f aca="false">[1]Plan1!$B3211</f>
        <v>17.8</v>
      </c>
    </row>
    <row r="3217" customFormat="false" ht="15" hidden="false" customHeight="false" outlineLevel="0" collapsed="false">
      <c r="A3217" s="46" t="n">
        <v>45215</v>
      </c>
      <c r="B3217" s="41" t="n">
        <f aca="false">[2]Plan1!$C3212</f>
        <v>-3.5</v>
      </c>
      <c r="C3217" s="41" t="n">
        <f aca="false">$E$5 + B3217</f>
        <v>777.5</v>
      </c>
      <c r="D3217" s="47" t="n">
        <f aca="false">IF(C3217&gt;$E$5,$E$2+$E$1,(IF(C3217&gt;764.99,C3217^3*3486.59308-C3217^2*7860012.00812+C3217*5908819377.96283-1481278321001.59,IF(C3217&gt;752.99,C3217^3*3588.471445-C3217^2*8028757.56264+C3217*5988077680.84934-1488767378546.26,C3217^3*899.851852-C3217^2*1969009.674601+C3217*1435480406.01138-348666163343.76))))-$E$1</f>
        <v>112232637.317139</v>
      </c>
      <c r="E3217" s="47" t="n">
        <f aca="false">D3217*100/$E$2</f>
        <v>75.3345144619864</v>
      </c>
      <c r="G3217" s="41" t="n">
        <f aca="false">[3]Plan1!$C3212</f>
        <v>-2.19</v>
      </c>
      <c r="H3217" s="41" t="n">
        <f aca="false">$J$5 + G3217</f>
        <v>757.81</v>
      </c>
      <c r="I3217" s="47" t="n">
        <f aca="false">IF(H3217&gt;$J$5,$J$2+$J$1,(IF(H3217&gt;739.99,H3217^3*2498.244218-H3217^2*5471052.355142+H3217*3994605728.77515-972400879260.135,H3217^3*1396.138889-H3217^2*3002770.071427+H3217*2152080038.43115-513963640099.415)))-$J$1</f>
        <v>72430495.1535645</v>
      </c>
      <c r="J3217" s="47" t="n">
        <f aca="false">I3217*100/$J$2</f>
        <v>82.3612453634902</v>
      </c>
      <c r="L3217" s="41" t="n">
        <f aca="false">[4]Plan1!$C3212</f>
        <v>-4.58</v>
      </c>
      <c r="M3217" s="41" t="n">
        <f aca="false">$O$5 + L3217</f>
        <v>834.2</v>
      </c>
      <c r="N3217" s="47" t="n">
        <f aca="false">IF(M3217&gt;$O$5,$O$2+$O$1,(M3217^3*3270.5936-M3217^2*8015778.389801+M3217*6549018422.82398-1783686174686.87))-$O$1</f>
        <v>19603781.5878906</v>
      </c>
      <c r="O3217" s="41" t="n">
        <f aca="false">N3217*100/$O$2</f>
        <v>50.1543925963694</v>
      </c>
      <c r="R3217" s="47" t="n">
        <f aca="false">SUM(D3217,I3217,N3217)</f>
        <v>204266914.058594</v>
      </c>
      <c r="S3217" s="41" t="n">
        <f aca="false">R3217*100/$R$2</f>
        <v>74.0075104332585</v>
      </c>
      <c r="U3217" s="41" t="n">
        <f aca="false">[1]Plan1!$B3212</f>
        <v>20.37</v>
      </c>
    </row>
    <row r="3218" customFormat="false" ht="15" hidden="false" customHeight="false" outlineLevel="0" collapsed="false">
      <c r="A3218" s="46" t="n">
        <v>45216</v>
      </c>
      <c r="B3218" s="41" t="n">
        <f aca="false">[2]Plan1!$C3213</f>
        <v>-3.55</v>
      </c>
      <c r="C3218" s="41" t="n">
        <f aca="false">$E$5 + B3218</f>
        <v>777.45</v>
      </c>
      <c r="D3218" s="47" t="n">
        <f aca="false">IF(C3218&gt;$E$5,$E$2+$E$1,(IF(C3218&gt;764.99,C3218^3*3486.59308-C3218^2*7860012.00812+C3218*5908819377.96283-1481278321001.59,IF(C3218&gt;752.99,C3218^3*3588.471445-C3218^2*8028757.56264+C3218*5988077680.84934-1488767378546.26,C3218^3*899.851852-C3218^2*1969009.674601+C3218*1435480406.01138-348666163343.76))))-$E$1</f>
        <v>111758186.570068</v>
      </c>
      <c r="E3218" s="47" t="n">
        <f aca="false">D3218*100/$E$2</f>
        <v>75.0160463450369</v>
      </c>
      <c r="G3218" s="41" t="n">
        <f aca="false">[3]Plan1!$C3213</f>
        <v>-2.22</v>
      </c>
      <c r="H3218" s="41" t="n">
        <f aca="false">$J$5 + G3218</f>
        <v>757.78</v>
      </c>
      <c r="I3218" s="47" t="n">
        <f aca="false">IF(H3218&gt;$J$5,$J$2+$J$1,(IF(H3218&gt;739.99,H3218^3*2498.244218-H3218^2*5471052.355142+H3218*3994605728.77515-972400879260.135,H3218^3*1396.138889-H3218^2*3002770.071427+H3218*2152080038.43115-513963640099.415)))-$J$1</f>
        <v>72232250.2041016</v>
      </c>
      <c r="J3218" s="47" t="n">
        <f aca="false">I3218*100/$J$2</f>
        <v>82.1358195826756</v>
      </c>
      <c r="L3218" s="41" t="n">
        <f aca="false">[4]Plan1!$C3213</f>
        <v>-4.62</v>
      </c>
      <c r="M3218" s="41" t="n">
        <f aca="false">$O$5 + L3218</f>
        <v>834.16</v>
      </c>
      <c r="N3218" s="47" t="n">
        <f aca="false">IF(M3218&gt;$O$5,$O$2+$O$1,(M3218^3*3270.5936-M3218^2*8015778.389801+M3218*6549018422.82398-1783686174686.87))-$O$1</f>
        <v>19467637.4765625</v>
      </c>
      <c r="O3218" s="41" t="n">
        <f aca="false">N3218*100/$O$2</f>
        <v>49.8060809617686</v>
      </c>
      <c r="R3218" s="47" t="n">
        <f aca="false">SUM(D3218,I3218,N3218)</f>
        <v>203458074.250732</v>
      </c>
      <c r="S3218" s="41" t="n">
        <f aca="false">R3218*100/$R$2</f>
        <v>73.7144614057398</v>
      </c>
      <c r="U3218" s="41" t="n">
        <f aca="false">[1]Plan1!$B3213</f>
        <v>19.21</v>
      </c>
    </row>
    <row r="3219" customFormat="false" ht="15" hidden="false" customHeight="false" outlineLevel="0" collapsed="false">
      <c r="A3219" s="46" t="n">
        <v>45217</v>
      </c>
      <c r="B3219" s="41" t="n">
        <f aca="false">[2]Plan1!$C3214</f>
        <v>-3.59</v>
      </c>
      <c r="C3219" s="41" t="n">
        <f aca="false">$E$5 + B3219</f>
        <v>777.41</v>
      </c>
      <c r="D3219" s="47" t="n">
        <f aca="false">IF(C3219&gt;$E$5,$E$2+$E$1,(IF(C3219&gt;764.99,C3219^3*3486.59308-C3219^2*7860012.00812+C3219*5908819377.96283-1481278321001.59,IF(C3219&gt;752.99,C3219^3*3588.471445-C3219^2*8028757.56264+C3219*5988077680.84934-1488767378546.26,C3219^3*899.851852-C3219^2*1969009.674601+C3219*1435480406.01138-348666163343.76))))-$E$1</f>
        <v>111379605.094482</v>
      </c>
      <c r="E3219" s="47" t="n">
        <f aca="false">D3219*100/$E$2</f>
        <v>74.7619290728304</v>
      </c>
      <c r="G3219" s="41" t="n">
        <f aca="false">[3]Plan1!$C3214</f>
        <v>-2.24</v>
      </c>
      <c r="H3219" s="41" t="n">
        <f aca="false">$J$5 + G3219</f>
        <v>757.76</v>
      </c>
      <c r="I3219" s="47" t="n">
        <f aca="false">IF(H3219&gt;$J$5,$J$2+$J$1,(IF(H3219&gt;739.99,H3219^3*2498.244218-H3219^2*5471052.355142+H3219*3994605728.77515-972400879260.135,H3219^3*1396.138889-H3219^2*3002770.071427+H3219*2152080038.43115-513963640099.415)))-$J$1</f>
        <v>72100295.236084</v>
      </c>
      <c r="J3219" s="47" t="n">
        <f aca="false">I3219*100/$J$2</f>
        <v>81.9857726242117</v>
      </c>
      <c r="L3219" s="41" t="n">
        <f aca="false">[4]Plan1!$C3214</f>
        <v>-4.63</v>
      </c>
      <c r="M3219" s="41" t="n">
        <f aca="false">$O$5 + L3219</f>
        <v>834.15</v>
      </c>
      <c r="N3219" s="47" t="n">
        <f aca="false">IF(M3219&gt;$O$5,$O$2+$O$1,(M3219^3*3270.5936-M3219^2*8015778.389801+M3219*6549018422.82398-1783686174686.87))-$O$1</f>
        <v>19433685.9052734</v>
      </c>
      <c r="O3219" s="41" t="n">
        <f aca="false">N3219*100/$O$2</f>
        <v>49.7192191270731</v>
      </c>
      <c r="R3219" s="47" t="n">
        <f aca="false">SUM(D3219,I3219,N3219)</f>
        <v>202913586.23584</v>
      </c>
      <c r="S3219" s="41" t="n">
        <f aca="false">R3219*100/$R$2</f>
        <v>73.5171891131188</v>
      </c>
      <c r="U3219" s="41" t="n">
        <f aca="false">[1]Plan1!$B3214</f>
        <v>19.21</v>
      </c>
    </row>
    <row r="3220" customFormat="false" ht="15" hidden="false" customHeight="false" outlineLevel="0" collapsed="false">
      <c r="A3220" s="46" t="n">
        <v>45218</v>
      </c>
      <c r="B3220" s="41" t="n">
        <f aca="false">[2]Plan1!$C3215</f>
        <v>-3.64</v>
      </c>
      <c r="C3220" s="41" t="n">
        <f aca="false">$E$5 + B3220</f>
        <v>777.36</v>
      </c>
      <c r="D3220" s="47" t="n">
        <f aca="false">IF(C3220&gt;$E$5,$E$2+$E$1,(IF(C3220&gt;764.99,C3220^3*3486.59308-C3220^2*7860012.00812+C3220*5908819377.96283-1481278321001.59,IF(C3220&gt;752.99,C3220^3*3588.471445-C3220^2*8028757.56264+C3220*5988077680.84934-1488767378546.26,C3220^3*899.851852-C3220^2*1969009.674601+C3220*1435480406.01138-348666163343.76))))-$E$1</f>
        <v>110907599.955322</v>
      </c>
      <c r="E3220" s="47" t="n">
        <f aca="false">D3220*100/$E$2</f>
        <v>74.4451025343814</v>
      </c>
      <c r="G3220" s="41" t="n">
        <f aca="false">[3]Plan1!$C3215</f>
        <v>-2.28</v>
      </c>
      <c r="H3220" s="41" t="n">
        <f aca="false">$J$5 + G3220</f>
        <v>757.72</v>
      </c>
      <c r="I3220" s="47" t="n">
        <f aca="false">IF(H3220&gt;$J$5,$J$2+$J$1,(IF(H3220&gt;739.99,H3220^3*2498.244218-H3220^2*5471052.355142+H3220*3994605728.77515-972400879260.135,H3220^3*1396.138889-H3220^2*3002770.071427+H3220*2152080038.43115-513963640099.415)))-$J$1</f>
        <v>71836884.7546387</v>
      </c>
      <c r="J3220" s="47" t="n">
        <f aca="false">I3220*100/$J$2</f>
        <v>81.686246640748</v>
      </c>
      <c r="L3220" s="41" t="n">
        <f aca="false">[4]Plan1!$C3215</f>
        <v>-4.64</v>
      </c>
      <c r="M3220" s="41" t="n">
        <f aca="false">$O$5 + L3220</f>
        <v>834.14</v>
      </c>
      <c r="N3220" s="47" t="n">
        <f aca="false">IF(M3220&gt;$O$5,$O$2+$O$1,(M3220^3*3270.5936-M3220^2*8015778.389801+M3220*6549018422.82398-1783686174686.87))-$O$1</f>
        <v>19399768.0771484</v>
      </c>
      <c r="O3220" s="41" t="n">
        <f aca="false">N3220*100/$O$2</f>
        <v>49.6324436210223</v>
      </c>
      <c r="R3220" s="47" t="n">
        <f aca="false">SUM(D3220,I3220,N3220)</f>
        <v>202144252.787109</v>
      </c>
      <c r="S3220" s="41" t="n">
        <f aca="false">R3220*100/$R$2</f>
        <v>73.2384535504068</v>
      </c>
      <c r="U3220" s="41" t="n">
        <f aca="false">[1]Plan1!$B3215</f>
        <v>17.8</v>
      </c>
    </row>
    <row r="3221" customFormat="false" ht="15" hidden="false" customHeight="false" outlineLevel="0" collapsed="false">
      <c r="A3221" s="46" t="n">
        <v>45219</v>
      </c>
      <c r="B3221" s="41" t="n">
        <f aca="false">[2]Plan1!$C3216</f>
        <v>-3.66</v>
      </c>
      <c r="C3221" s="41" t="n">
        <f aca="false">$E$5 + B3221</f>
        <v>777.34</v>
      </c>
      <c r="D3221" s="47" t="n">
        <f aca="false">IF(C3221&gt;$E$5,$E$2+$E$1,(IF(C3221&gt;764.99,C3221^3*3486.59308-C3221^2*7860012.00812+C3221*5908819377.96283-1481278321001.59,IF(C3221&gt;752.99,C3221^3*3588.471445-C3221^2*8028757.56264+C3221*5988077680.84934-1488767378546.26,C3221^3*899.851852-C3221^2*1969009.674601+C3221*1435480406.01138-348666163343.76))))-$E$1</f>
        <v>110719177.448975</v>
      </c>
      <c r="E3221" s="47" t="n">
        <f aca="false">D3221*100/$E$2</f>
        <v>74.318626685923</v>
      </c>
      <c r="G3221" s="41" t="n">
        <f aca="false">[3]Plan1!$C3216</f>
        <v>-2.3</v>
      </c>
      <c r="H3221" s="41" t="n">
        <f aca="false">$J$5 + G3221</f>
        <v>757.7</v>
      </c>
      <c r="I3221" s="47" t="n">
        <f aca="false">IF(H3221&gt;$J$5,$J$2+$J$1,(IF(H3221&gt;739.99,H3221^3*2498.244218-H3221^2*5471052.355142+H3221*3994605728.77515-972400879260.135,H3221^3*1396.138889-H3221^2*3002770.071427+H3221*2152080038.43115-513963640099.415)))-$J$1</f>
        <v>71705429.0012207</v>
      </c>
      <c r="J3221" s="47" t="n">
        <f aca="false">I3221*100/$J$2</f>
        <v>81.5367673428536</v>
      </c>
      <c r="L3221" s="41" t="n">
        <f aca="false">[4]Plan1!$C3216</f>
        <v>-4.64</v>
      </c>
      <c r="M3221" s="41" t="n">
        <f aca="false">$O$5 + L3221</f>
        <v>834.14</v>
      </c>
      <c r="N3221" s="47" t="n">
        <f aca="false">IF(M3221&gt;$O$5,$O$2+$O$1,(M3221^3*3270.5936-M3221^2*8015778.389801+M3221*6549018422.82398-1783686174686.87))-$O$1</f>
        <v>19399768.0771484</v>
      </c>
      <c r="O3221" s="41" t="n">
        <f aca="false">N3221*100/$O$2</f>
        <v>49.6324436210223</v>
      </c>
      <c r="R3221" s="47" t="n">
        <f aca="false">SUM(D3221,I3221,N3221)</f>
        <v>201824374.527344</v>
      </c>
      <c r="S3221" s="41" t="n">
        <f aca="false">R3221*100/$R$2</f>
        <v>73.1225591396253</v>
      </c>
      <c r="U3221" s="41" t="n">
        <f aca="false">[1]Plan1!$B3216</f>
        <v>19.79</v>
      </c>
    </row>
    <row r="3222" customFormat="false" ht="15" hidden="false" customHeight="false" outlineLevel="0" collapsed="false">
      <c r="A3222" s="46" t="n">
        <v>45220</v>
      </c>
      <c r="B3222" s="41" t="n">
        <f aca="false">[2]Plan1!$C3217</f>
        <v>-3.65</v>
      </c>
      <c r="C3222" s="41" t="n">
        <f aca="false">$E$5 + B3222</f>
        <v>777.35</v>
      </c>
      <c r="D3222" s="47" t="n">
        <f aca="false">IF(C3222&gt;$E$5,$E$2+$E$1,(IF(C3222&gt;764.99,C3222^3*3486.59308-C3222^2*7860012.00812+C3222*5908819377.96283-1481278321001.59,IF(C3222&gt;752.99,C3222^3*3588.471445-C3222^2*8028757.56264+C3222*5988077680.84934-1488767378546.26,C3222^3*899.851852-C3222^2*1969009.674601+C3222*1435480406.01138-348666163343.76))))-$E$1</f>
        <v>110813361.611572</v>
      </c>
      <c r="E3222" s="47" t="n">
        <f aca="false">D3222*100/$E$2</f>
        <v>74.3818464259996</v>
      </c>
      <c r="G3222" s="41" t="n">
        <f aca="false">[3]Plan1!$C3217</f>
        <v>-2.31</v>
      </c>
      <c r="H3222" s="41" t="n">
        <f aca="false">$J$5 + G3222</f>
        <v>757.69</v>
      </c>
      <c r="I3222" s="47" t="n">
        <f aca="false">IF(H3222&gt;$J$5,$J$2+$J$1,(IF(H3222&gt;739.99,H3222^3*2498.244218-H3222^2*5471052.355142+H3222*3994605728.77515-972400879260.135,H3222^3*1396.138889-H3222^2*3002770.071427+H3222*2152080038.43115-513963640099.415)))-$J$1</f>
        <v>71639763.4440918</v>
      </c>
      <c r="J3222" s="47" t="n">
        <f aca="false">I3222*100/$J$2</f>
        <v>81.4620985579563</v>
      </c>
      <c r="L3222" s="41" t="n">
        <f aca="false">[4]Plan1!$C3217</f>
        <v>-4.58</v>
      </c>
      <c r="M3222" s="41" t="n">
        <f aca="false">$O$5 + L3222</f>
        <v>834.2</v>
      </c>
      <c r="N3222" s="47" t="n">
        <f aca="false">IF(M3222&gt;$O$5,$O$2+$O$1,(M3222^3*3270.5936-M3222^2*8015778.389801+M3222*6549018422.82398-1783686174686.87))-$O$1</f>
        <v>19603781.5878906</v>
      </c>
      <c r="O3222" s="41" t="n">
        <f aca="false">N3222*100/$O$2</f>
        <v>50.1543925963694</v>
      </c>
      <c r="R3222" s="47" t="n">
        <f aca="false">SUM(D3222,I3222,N3222)</f>
        <v>202056906.643555</v>
      </c>
      <c r="S3222" s="41" t="n">
        <f aca="false">R3222*100/$R$2</f>
        <v>73.2068073552301</v>
      </c>
      <c r="U3222" s="41" t="n">
        <f aca="false">[1]Plan1!$B3217</f>
        <v>21.54</v>
      </c>
    </row>
    <row r="3223" customFormat="false" ht="15" hidden="false" customHeight="false" outlineLevel="0" collapsed="false">
      <c r="A3223" s="46" t="n">
        <v>45221</v>
      </c>
      <c r="B3223" s="41" t="n">
        <f aca="false">[2]Plan1!$C3218</f>
        <v>-3.66</v>
      </c>
      <c r="C3223" s="41" t="n">
        <f aca="false">$E$5 + B3223</f>
        <v>777.34</v>
      </c>
      <c r="D3223" s="47" t="n">
        <f aca="false">IF(C3223&gt;$E$5,$E$2+$E$1,(IF(C3223&gt;764.99,C3223^3*3486.59308-C3223^2*7860012.00812+C3223*5908819377.96283-1481278321001.59,IF(C3223&gt;752.99,C3223^3*3588.471445-C3223^2*8028757.56264+C3223*5988077680.84934-1488767378546.26,C3223^3*899.851852-C3223^2*1969009.674601+C3223*1435480406.01138-348666163343.76))))-$E$1</f>
        <v>110719177.448975</v>
      </c>
      <c r="E3223" s="47" t="n">
        <f aca="false">D3223*100/$E$2</f>
        <v>74.318626685923</v>
      </c>
      <c r="G3223" s="41" t="n">
        <f aca="false">[3]Plan1!$C3218</f>
        <v>-2.34</v>
      </c>
      <c r="H3223" s="41" t="n">
        <f aca="false">$J$5 + G3223</f>
        <v>757.66</v>
      </c>
      <c r="I3223" s="47" t="n">
        <f aca="false">IF(H3223&gt;$J$5,$J$2+$J$1,(IF(H3223&gt;739.99,H3223^3*2498.244218-H3223^2*5471052.355142+H3223*3994605728.77515-972400879260.135,H3223^3*1396.138889-H3223^2*3002770.071427+H3223*2152080038.43115-513963640099.415)))-$J$1</f>
        <v>71443015.8708496</v>
      </c>
      <c r="J3223" s="47" t="n">
        <f aca="false">I3223*100/$J$2</f>
        <v>81.2383754545851</v>
      </c>
      <c r="L3223" s="41" t="n">
        <f aca="false">[4]Plan1!$C3218</f>
        <v>-4.61</v>
      </c>
      <c r="M3223" s="41" t="n">
        <f aca="false">$O$5 + L3223</f>
        <v>834.17</v>
      </c>
      <c r="N3223" s="47" t="n">
        <f aca="false">IF(M3223&gt;$O$5,$O$2+$O$1,(M3223^3*3270.5936-M3223^2*8015778.389801+M3223*6549018422.82398-1783686174686.87))-$O$1</f>
        <v>19501622.809082</v>
      </c>
      <c r="O3223" s="41" t="n">
        <f aca="false">N3223*100/$O$2</f>
        <v>49.8930291713302</v>
      </c>
      <c r="R3223" s="47" t="n">
        <f aca="false">SUM(D3223,I3223,N3223)</f>
        <v>201663816.128906</v>
      </c>
      <c r="S3223" s="41" t="n">
        <f aca="false">R3223*100/$R$2</f>
        <v>73.0643875683638</v>
      </c>
      <c r="U3223" s="41" t="n">
        <f aca="false">[1]Plan1!$B3218</f>
        <v>20.95</v>
      </c>
    </row>
    <row r="3224" customFormat="false" ht="15" hidden="false" customHeight="false" outlineLevel="0" collapsed="false">
      <c r="A3224" s="46" t="n">
        <v>45222</v>
      </c>
      <c r="B3224" s="41" t="n">
        <f aca="false">[2]Plan1!$C3219</f>
        <v>-3.7</v>
      </c>
      <c r="C3224" s="41" t="n">
        <f aca="false">$E$5 + B3224</f>
        <v>777.3</v>
      </c>
      <c r="D3224" s="47" t="n">
        <f aca="false">IF(C3224&gt;$E$5,$E$2+$E$1,(IF(C3224&gt;764.99,C3224^3*3486.59308-C3224^2*7860012.00812+C3224*5908819377.96283-1481278321001.59,IF(C3224&gt;752.99,C3224^3*3588.471445-C3224^2*8028757.56264+C3224*5988077680.84934-1488767378546.26,C3224^3*899.851852-C3224^2*1969009.674601+C3224*1435480406.01138-348666163343.76))))-$E$1</f>
        <v>110342982.171631</v>
      </c>
      <c r="E3224" s="47" t="n">
        <f aca="false">D3224*100/$E$2</f>
        <v>74.0661111143473</v>
      </c>
      <c r="G3224" s="41" t="n">
        <f aca="false">[3]Plan1!$C3219</f>
        <v>-2.36</v>
      </c>
      <c r="H3224" s="41" t="n">
        <f aca="false">$J$5 + G3224</f>
        <v>757.64</v>
      </c>
      <c r="I3224" s="47" t="n">
        <f aca="false">IF(H3224&gt;$J$5,$J$2+$J$1,(IF(H3224&gt;739.99,H3224^3*2498.244218-H3224^2*5471052.355142+H3224*3994605728.77515-972400879260.135,H3224^3*1396.138889-H3224^2*3002770.071427+H3224*2152080038.43115-513963640099.415)))-$J$1</f>
        <v>71312058.2541504</v>
      </c>
      <c r="J3224" s="47" t="n">
        <f aca="false">I3224*100/$J$2</f>
        <v>81.0894625915939</v>
      </c>
      <c r="L3224" s="41" t="n">
        <f aca="false">[4]Plan1!$C3219</f>
        <v>-4.64</v>
      </c>
      <c r="M3224" s="41" t="n">
        <f aca="false">$O$5 + L3224</f>
        <v>834.14</v>
      </c>
      <c r="N3224" s="47" t="n">
        <f aca="false">IF(M3224&gt;$O$5,$O$2+$O$1,(M3224^3*3270.5936-M3224^2*8015778.389801+M3224*6549018422.82398-1783686174686.87))-$O$1</f>
        <v>19399768.0771484</v>
      </c>
      <c r="O3224" s="41" t="n">
        <f aca="false">N3224*100/$O$2</f>
        <v>49.6324436210223</v>
      </c>
      <c r="R3224" s="47" t="n">
        <f aca="false">SUM(D3224,I3224,N3224)</f>
        <v>201054808.50293</v>
      </c>
      <c r="S3224" s="41" t="n">
        <f aca="false">R3224*100/$R$2</f>
        <v>72.8437393129128</v>
      </c>
      <c r="U3224" s="41" t="n">
        <f aca="false">[1]Plan1!$B3219</f>
        <v>16.97</v>
      </c>
    </row>
    <row r="3225" customFormat="false" ht="15" hidden="false" customHeight="false" outlineLevel="0" collapsed="false">
      <c r="A3225" s="46" t="n">
        <v>45223</v>
      </c>
      <c r="B3225" s="41" t="n">
        <f aca="false">[2]Plan1!$C3220</f>
        <v>-3.73</v>
      </c>
      <c r="C3225" s="41" t="n">
        <f aca="false">$E$5 + B3225</f>
        <v>777.27</v>
      </c>
      <c r="D3225" s="47" t="n">
        <f aca="false">IF(C3225&gt;$E$5,$E$2+$E$1,(IF(C3225&gt;764.99,C3225^3*3486.59308-C3225^2*7860012.00812+C3225*5908819377.96283-1481278321001.59,IF(C3225&gt;752.99,C3225^3*3588.471445-C3225^2*8028757.56264+C3225*5988077680.84934-1488767378546.26,C3225^3*899.851852-C3225^2*1969009.674601+C3225*1435480406.01138-348666163343.76))))-$E$1</f>
        <v>110061403.571045</v>
      </c>
      <c r="E3225" s="47" t="n">
        <f aca="false">D3225*100/$E$2</f>
        <v>73.8771056016453</v>
      </c>
      <c r="G3225" s="41" t="n">
        <f aca="false">[3]Plan1!$C3220</f>
        <v>-2.37</v>
      </c>
      <c r="H3225" s="41" t="n">
        <f aca="false">$J$5 + G3225</f>
        <v>757.63</v>
      </c>
      <c r="I3225" s="47" t="n">
        <f aca="false">IF(H3225&gt;$J$5,$J$2+$J$1,(IF(H3225&gt;739.99,H3225^3*2498.244218-H3225^2*5471052.355142+H3225*3994605728.77515-972400879260.135,H3225^3*1396.138889-H3225^2*3002770.071427+H3225*2152080038.43115-513963640099.415)))-$J$1</f>
        <v>71246641.630127</v>
      </c>
      <c r="J3225" s="47" t="n">
        <f aca="false">I3225*100/$J$2</f>
        <v>81.0150768703501</v>
      </c>
      <c r="L3225" s="41" t="n">
        <f aca="false">[4]Plan1!$C3220</f>
        <v>-4.67</v>
      </c>
      <c r="M3225" s="41" t="n">
        <f aca="false">$O$5 + L3225</f>
        <v>834.11</v>
      </c>
      <c r="N3225" s="47" t="n">
        <f aca="false">IF(M3225&gt;$O$5,$O$2+$O$1,(M3225^3*3270.5936-M3225^2*8015778.389801+M3225*6549018422.82398-1783686174686.87))-$O$1</f>
        <v>19298216.8623047</v>
      </c>
      <c r="O3225" s="41" t="n">
        <f aca="false">N3225*100/$O$2</f>
        <v>49.3726345900414</v>
      </c>
      <c r="R3225" s="47" t="n">
        <f aca="false">SUM(D3225,I3225,N3225)</f>
        <v>200606262.063477</v>
      </c>
      <c r="S3225" s="41" t="n">
        <f aca="false">R3225*100/$R$2</f>
        <v>72.6812274080817</v>
      </c>
      <c r="U3225" s="41" t="n">
        <f aca="false">[1]Plan1!$B3220</f>
        <v>20.66</v>
      </c>
    </row>
    <row r="3226" customFormat="false" ht="15" hidden="false" customHeight="false" outlineLevel="0" collapsed="false">
      <c r="A3226" s="46" t="n">
        <v>45224</v>
      </c>
      <c r="B3226" s="41" t="n">
        <f aca="false">[2]Plan1!$C3221</f>
        <v>-3.78</v>
      </c>
      <c r="C3226" s="41" t="n">
        <f aca="false">$E$5 + B3226</f>
        <v>777.22</v>
      </c>
      <c r="D3226" s="47" t="n">
        <f aca="false">IF(C3226&gt;$E$5,$E$2+$E$1,(IF(C3226&gt;764.99,C3226^3*3486.59308-C3226^2*7860012.00812+C3226*5908819377.96283-1481278321001.59,IF(C3226&gt;752.99,C3226^3*3588.471445-C3226^2*8028757.56264+C3226*5988077680.84934-1488767378546.26,C3226^3*899.851852-C3226^2*1969009.674601+C3226*1435480406.01138-348666163343.76))))-$E$1</f>
        <v>109593185.87085</v>
      </c>
      <c r="E3226" s="47" t="n">
        <f aca="false">D3226*100/$E$2</f>
        <v>73.5628213261448</v>
      </c>
      <c r="G3226" s="41" t="n">
        <f aca="false">[3]Plan1!$C3221</f>
        <v>-2.4</v>
      </c>
      <c r="H3226" s="41" t="n">
        <f aca="false">$J$5 + G3226</f>
        <v>757.6</v>
      </c>
      <c r="I3226" s="47" t="n">
        <f aca="false">IF(H3226&gt;$J$5,$J$2+$J$1,(IF(H3226&gt;739.99,H3226^3*2498.244218-H3226^2*5471052.355142+H3226*3994605728.77515-972400879260.135,H3226^3*1396.138889-H3226^2*3002770.071427+H3226*2152080038.43115-513963640099.415)))-$J$1</f>
        <v>71050640.3168945</v>
      </c>
      <c r="J3226" s="47" t="n">
        <f aca="false">I3226*100/$J$2</f>
        <v>80.7922023446896</v>
      </c>
      <c r="L3226" s="41" t="n">
        <f aca="false">[4]Plan1!$C3221</f>
        <v>-4.68</v>
      </c>
      <c r="M3226" s="41" t="n">
        <f aca="false">$O$5 + L3226</f>
        <v>834.1</v>
      </c>
      <c r="N3226" s="47" t="n">
        <f aca="false">IF(M3226&gt;$O$5,$O$2+$O$1,(M3226^3*3270.5936-M3226^2*8015778.389801+M3226*6549018422.82398-1783686174686.87))-$O$1</f>
        <v>19264433.8144531</v>
      </c>
      <c r="O3226" s="41" t="n">
        <f aca="false">N3226*100/$O$2</f>
        <v>49.286203906377</v>
      </c>
      <c r="R3226" s="47" t="n">
        <f aca="false">SUM(D3226,I3226,N3226)</f>
        <v>199908260.002197</v>
      </c>
      <c r="S3226" s="41" t="n">
        <f aca="false">R3226*100/$R$2</f>
        <v>72.4283357683826</v>
      </c>
      <c r="U3226" s="41" t="n">
        <f aca="false">[1]Plan1!$B3221</f>
        <v>15.62</v>
      </c>
    </row>
    <row r="3227" customFormat="false" ht="15" hidden="false" customHeight="false" outlineLevel="0" collapsed="false">
      <c r="A3227" s="46" t="n">
        <v>45225</v>
      </c>
      <c r="B3227" s="41" t="n">
        <f aca="false">[2]Plan1!$C3222</f>
        <v>-3.81</v>
      </c>
      <c r="C3227" s="41" t="n">
        <f aca="false">$E$5 + B3227</f>
        <v>777.19</v>
      </c>
      <c r="D3227" s="47" t="n">
        <f aca="false">IF(C3227&gt;$E$5,$E$2+$E$1,(IF(C3227&gt;764.99,C3227^3*3486.59308-C3227^2*7860012.00812+C3227*5908819377.96283-1481278321001.59,IF(C3227&gt;752.99,C3227^3*3588.471445-C3227^2*8028757.56264+C3227*5988077680.84934-1488767378546.26,C3227^3*899.851852-C3227^2*1969009.674601+C3227*1435480406.01138-348666163343.76))))-$E$1</f>
        <v>109312902.307861</v>
      </c>
      <c r="E3227" s="47" t="n">
        <f aca="false">D3227*100/$E$2</f>
        <v>73.374685088468</v>
      </c>
      <c r="G3227" s="41" t="n">
        <f aca="false">[3]Plan1!$C3222</f>
        <v>-2.43</v>
      </c>
      <c r="H3227" s="41" t="n">
        <f aca="false">$J$5 + G3227</f>
        <v>757.57</v>
      </c>
      <c r="I3227" s="47" t="n">
        <f aca="false">IF(H3227&gt;$J$5,$J$2+$J$1,(IF(H3227&gt;739.99,H3227^3*2498.244218-H3227^2*5471052.355142+H3227*3994605728.77515-972400879260.135,H3227^3*1396.138889-H3227^2*3002770.071427+H3227*2152080038.43115-513963640099.415)))-$J$1</f>
        <v>70855011.5258789</v>
      </c>
      <c r="J3227" s="47" t="n">
        <f aca="false">I3227*100/$J$2</f>
        <v>80.5697514167643</v>
      </c>
      <c r="L3227" s="41" t="n">
        <f aca="false">[4]Plan1!$C3222</f>
        <v>-4.71</v>
      </c>
      <c r="M3227" s="41" t="n">
        <f aca="false">$O$5 + L3227</f>
        <v>834.07</v>
      </c>
      <c r="N3227" s="47" t="n">
        <f aca="false">IF(M3227&gt;$O$5,$O$2+$O$1,(M3227^3*3270.5936-M3227^2*8015778.389801+M3227*6549018422.82398-1783686174686.87))-$O$1</f>
        <v>19163286.4638672</v>
      </c>
      <c r="O3227" s="41" t="n">
        <f aca="false">N3227*100/$O$2</f>
        <v>49.0274281233156</v>
      </c>
      <c r="R3227" s="47" t="n">
        <f aca="false">SUM(D3227,I3227,N3227)</f>
        <v>199331200.297607</v>
      </c>
      <c r="S3227" s="41" t="n">
        <f aca="false">R3227*100/$R$2</f>
        <v>72.2192624962628</v>
      </c>
      <c r="U3227" s="41" t="n">
        <f aca="false">[1]Plan1!$B3222</f>
        <v>22.44</v>
      </c>
    </row>
    <row r="3228" customFormat="false" ht="15" hidden="false" customHeight="false" outlineLevel="0" collapsed="false">
      <c r="A3228" s="46" t="n">
        <v>45226</v>
      </c>
      <c r="B3228" s="41" t="n">
        <f aca="false">[2]Plan1!$C3223</f>
        <v>-3.86</v>
      </c>
      <c r="C3228" s="41" t="n">
        <f aca="false">$E$5 + B3228</f>
        <v>777.14</v>
      </c>
      <c r="D3228" s="47" t="n">
        <f aca="false">IF(C3228&gt;$E$5,$E$2+$E$1,(IF(C3228&gt;764.99,C3228^3*3486.59308-C3228^2*7860012.00812+C3228*5908819377.96283-1481278321001.59,IF(C3228&gt;752.99,C3228^3*3588.471445-C3228^2*8028757.56264+C3228*5988077680.84934-1488767378546.26,C3228^3*899.851852-C3228^2*1969009.674601+C3228*1435480406.01138-348666163343.76))))-$E$1</f>
        <v>108846839.653076</v>
      </c>
      <c r="E3228" s="47" t="n">
        <f aca="false">D3228*100/$E$2</f>
        <v>73.0618473556444</v>
      </c>
      <c r="G3228" s="41" t="n">
        <f aca="false">[3]Plan1!$C3223</f>
        <v>-2.45</v>
      </c>
      <c r="H3228" s="41" t="n">
        <f aca="false">$J$5 + G3228</f>
        <v>757.55</v>
      </c>
      <c r="I3228" s="47" t="n">
        <f aca="false">IF(H3228&gt;$J$5,$J$2+$J$1,(IF(H3228&gt;739.99,H3228^3*2498.244218-H3228^2*5471052.355142+H3228*3994605728.77515-972400879260.135,H3228^3*1396.138889-H3228^2*3002770.071427+H3228*2152080038.43115-513963640099.415)))-$J$1</f>
        <v>70724799.0895996</v>
      </c>
      <c r="J3228" s="47" t="n">
        <f aca="false">I3228*100/$J$2</f>
        <v>80.4216859038745</v>
      </c>
      <c r="L3228" s="41" t="n">
        <f aca="false">[4]Plan1!$C3223</f>
        <v>-4.74</v>
      </c>
      <c r="M3228" s="41" t="n">
        <f aca="false">$O$5 + L3228</f>
        <v>834.04</v>
      </c>
      <c r="N3228" s="47" t="n">
        <f aca="false">IF(M3228&gt;$O$5,$O$2+$O$1,(M3228^3*3270.5936-M3228^2*8015778.389801+M3228*6549018422.82398-1783686174686.87))-$O$1</f>
        <v>19062441.3945313</v>
      </c>
      <c r="O3228" s="41" t="n">
        <f aca="false">N3228*100/$O$2</f>
        <v>48.7694256978037</v>
      </c>
      <c r="R3228" s="47" t="n">
        <f aca="false">SUM(D3228,I3228,N3228)</f>
        <v>198634080.137207</v>
      </c>
      <c r="S3228" s="41" t="n">
        <f aca="false">R3228*100/$R$2</f>
        <v>71.9666903761921</v>
      </c>
      <c r="U3228" s="41" t="n">
        <f aca="false">[1]Plan1!$B3223</f>
        <v>26.44</v>
      </c>
    </row>
    <row r="3229" customFormat="false" ht="15" hidden="false" customHeight="false" outlineLevel="0" collapsed="false">
      <c r="A3229" s="46" t="n">
        <v>45227</v>
      </c>
      <c r="B3229" s="41" t="n">
        <f aca="false">[2]Plan1!$C3224</f>
        <v>-3.86</v>
      </c>
      <c r="C3229" s="41" t="n">
        <f aca="false">$E$5 + B3229</f>
        <v>777.14</v>
      </c>
      <c r="D3229" s="47" t="n">
        <f aca="false">IF(C3229&gt;$E$5,$E$2+$E$1,(IF(C3229&gt;764.99,C3229^3*3486.59308-C3229^2*7860012.00812+C3229*5908819377.96283-1481278321001.59,IF(C3229&gt;752.99,C3229^3*3588.471445-C3229^2*8028757.56264+C3229*5988077680.84934-1488767378546.26,C3229^3*899.851852-C3229^2*1969009.674601+C3229*1435480406.01138-348666163343.76))))-$E$1</f>
        <v>108846839.653076</v>
      </c>
      <c r="E3229" s="47" t="n">
        <f aca="false">D3229*100/$E$2</f>
        <v>73.0618473556444</v>
      </c>
      <c r="G3229" s="41" t="n">
        <f aca="false">[3]Plan1!$C3224</f>
        <v>-2.38</v>
      </c>
      <c r="H3229" s="41" t="n">
        <f aca="false">$J$5 + G3229</f>
        <v>757.62</v>
      </c>
      <c r="I3229" s="47" t="n">
        <f aca="false">IF(H3229&gt;$J$5,$J$2+$J$1,(IF(H3229&gt;739.99,H3229^3*2498.244218-H3229^2*5471052.355142+H3229*3994605728.77515-972400879260.135,H3229^3*1396.138889-H3229^2*3002770.071427+H3229*2152080038.43115-513963640099.415)))-$J$1</f>
        <v>71181266.442627</v>
      </c>
      <c r="J3229" s="47" t="n">
        <f aca="false">I3229*100/$J$2</f>
        <v>80.9407382668799</v>
      </c>
      <c r="L3229" s="41" t="n">
        <f aca="false">[4]Plan1!$C3224</f>
        <v>-4.76</v>
      </c>
      <c r="M3229" s="41" t="n">
        <f aca="false">$O$5 + L3229</f>
        <v>834.02</v>
      </c>
      <c r="N3229" s="47" t="n">
        <f aca="false">IF(M3229&gt;$O$5,$O$2+$O$1,(M3229^3*3270.5936-M3229^2*8015778.389801+M3229*6549018422.82398-1783686174686.87))-$O$1</f>
        <v>18995379.0200195</v>
      </c>
      <c r="O3229" s="41" t="n">
        <f aca="false">N3229*100/$O$2</f>
        <v>48.5978530527696</v>
      </c>
      <c r="R3229" s="47" t="n">
        <f aca="false">SUM(D3229,I3229,N3229)</f>
        <v>199023485.115723</v>
      </c>
      <c r="S3229" s="41" t="n">
        <f aca="false">R3229*100/$R$2</f>
        <v>72.1077748643143</v>
      </c>
      <c r="U3229" s="41" t="n">
        <f aca="false">[1]Plan1!$B3224</f>
        <v>22.44</v>
      </c>
    </row>
    <row r="3230" customFormat="false" ht="15" hidden="false" customHeight="false" outlineLevel="0" collapsed="false">
      <c r="A3230" s="46" t="n">
        <v>45228</v>
      </c>
      <c r="B3230" s="41" t="n">
        <f aca="false">[2]Plan1!$C3225</f>
        <v>-3.87</v>
      </c>
      <c r="C3230" s="41" t="n">
        <f aca="false">$E$5 + B3230</f>
        <v>777.13</v>
      </c>
      <c r="D3230" s="47" t="n">
        <f aca="false">IF(C3230&gt;$E$5,$E$2+$E$1,(IF(C3230&gt;764.99,C3230^3*3486.59308-C3230^2*7860012.00812+C3230*5908819377.96283-1481278321001.59,IF(C3230&gt;752.99,C3230^3*3588.471445-C3230^2*8028757.56264+C3230*5988077680.84934-1488767378546.26,C3230^3*899.851852-C3230^2*1969009.674601+C3230*1435480406.01138-348666163343.76))))-$E$1</f>
        <v>108753788.426514</v>
      </c>
      <c r="E3230" s="47" t="n">
        <f aca="false">D3230*100/$E$2</f>
        <v>72.9993880822926</v>
      </c>
      <c r="G3230" s="41" t="n">
        <f aca="false">[3]Plan1!$C3225</f>
        <v>-2.34</v>
      </c>
      <c r="H3230" s="41" t="n">
        <f aca="false">$J$5 + G3230</f>
        <v>757.66</v>
      </c>
      <c r="I3230" s="47" t="n">
        <f aca="false">IF(H3230&gt;$J$5,$J$2+$J$1,(IF(H3230&gt;739.99,H3230^3*2498.244218-H3230^2*5471052.355142+H3230*3994605728.77515-972400879260.135,H3230^3*1396.138889-H3230^2*3002770.071427+H3230*2152080038.43115-513963640099.415)))-$J$1</f>
        <v>71443015.8708496</v>
      </c>
      <c r="J3230" s="47" t="n">
        <f aca="false">I3230*100/$J$2</f>
        <v>81.2383754545851</v>
      </c>
      <c r="L3230" s="41" t="n">
        <f aca="false">[4]Plan1!$C3225</f>
        <v>-4.78</v>
      </c>
      <c r="M3230" s="41" t="n">
        <f aca="false">$O$5 + L3230</f>
        <v>834</v>
      </c>
      <c r="N3230" s="47" t="n">
        <f aca="false">IF(M3230&gt;$O$5,$O$2+$O$1,(M3230^3*3270.5936-M3230^2*8015778.389801+M3230*6549018422.82398-1783686174686.87))-$O$1</f>
        <v>18928450.5986328</v>
      </c>
      <c r="O3230" s="41" t="n">
        <f aca="false">N3230*100/$O$2</f>
        <v>48.4266231139419</v>
      </c>
      <c r="R3230" s="47" t="n">
        <f aca="false">SUM(D3230,I3230,N3230)</f>
        <v>199125254.895996</v>
      </c>
      <c r="S3230" s="41" t="n">
        <f aca="false">R3230*100/$R$2</f>
        <v>72.1446468565804</v>
      </c>
      <c r="U3230" s="41" t="n">
        <f aca="false">[1]Plan1!$B3225</f>
        <v>23.65</v>
      </c>
    </row>
    <row r="3231" customFormat="false" ht="15" hidden="false" customHeight="false" outlineLevel="0" collapsed="false">
      <c r="A3231" s="46" t="n">
        <v>45229</v>
      </c>
      <c r="B3231" s="41" t="n">
        <f aca="false">[2]Plan1!$C3226</f>
        <v>-3.88</v>
      </c>
      <c r="C3231" s="41" t="n">
        <f aca="false">$E$5 + B3231</f>
        <v>777.12</v>
      </c>
      <c r="D3231" s="47" t="n">
        <f aca="false">IF(C3231&gt;$E$5,$E$2+$E$1,(IF(C3231&gt;764.99,C3231^3*3486.59308-C3231^2*7860012.00812+C3231*5908819377.96283-1481278321001.59,IF(C3231&gt;752.99,C3231^3*3588.471445-C3231^2*8028757.56264+C3231*5988077680.84934-1488767378546.26,C3231^3*899.851852-C3231^2*1969009.674601+C3231*1435480406.01138-348666163343.76))))-$E$1</f>
        <v>108660790.918701</v>
      </c>
      <c r="E3231" s="47" t="n">
        <f aca="false">D3231*100/$E$2</f>
        <v>72.9369648668653</v>
      </c>
      <c r="G3231" s="41" t="n">
        <f aca="false">[3]Plan1!$C3226</f>
        <v>-2.32</v>
      </c>
      <c r="H3231" s="41" t="n">
        <f aca="false">$J$5 + G3231</f>
        <v>757.68</v>
      </c>
      <c r="I3231" s="47" t="n">
        <f aca="false">IF(H3231&gt;$J$5,$J$2+$J$1,(IF(H3231&gt;739.99,H3231^3*2498.244218-H3231^2*5471052.355142+H3231*3994605728.77515-972400879260.135,H3231^3*1396.138889-H3231^2*3002770.071427+H3231*2152080038.43115-513963640099.415)))-$J$1</f>
        <v>71574139.4130859</v>
      </c>
      <c r="J3231" s="47" t="n">
        <f aca="false">I3231*100/$J$2</f>
        <v>81.387476992717</v>
      </c>
      <c r="L3231" s="41" t="n">
        <f aca="false">[4]Plan1!$C3226</f>
        <v>-4.7</v>
      </c>
      <c r="M3231" s="41" t="n">
        <f aca="false">$O$5 + L3231</f>
        <v>834.08</v>
      </c>
      <c r="N3231" s="47" t="n">
        <f aca="false">IF(M3231&gt;$O$5,$O$2+$O$1,(M3231^3*3270.5936-M3231^2*8015778.389801+M3231*6549018422.82398-1783686174686.87))-$O$1</f>
        <v>19196968.6347656</v>
      </c>
      <c r="O3231" s="41" t="n">
        <f aca="false">N3231*100/$O$2</f>
        <v>49.1136007229829</v>
      </c>
      <c r="R3231" s="47" t="n">
        <f aca="false">SUM(D3231,I3231,N3231)</f>
        <v>199431898.966553</v>
      </c>
      <c r="S3231" s="41" t="n">
        <f aca="false">R3231*100/$R$2</f>
        <v>72.2557464164656</v>
      </c>
      <c r="U3231" s="41" t="n">
        <f aca="false">[1]Plan1!$B3226</f>
        <v>39.31</v>
      </c>
    </row>
    <row r="3232" customFormat="false" ht="15" hidden="false" customHeight="false" outlineLevel="0" collapsed="false">
      <c r="A3232" s="46" t="n">
        <v>45230</v>
      </c>
      <c r="B3232" s="41" t="n">
        <f aca="false">[2]Plan1!$C3227</f>
        <v>-3.9</v>
      </c>
      <c r="C3232" s="41" t="n">
        <f aca="false">$E$5 + B3232</f>
        <v>777.1</v>
      </c>
      <c r="D3232" s="47" t="n">
        <f aca="false">IF(C3232&gt;$E$5,$E$2+$E$1,(IF(C3232&gt;764.99,C3232^3*3486.59308-C3232^2*7860012.00812+C3232*5908819377.96283-1481278321001.59,IF(C3232&gt;752.99,C3232^3*3588.471445-C3232^2*8028757.56264+C3232*5988077680.84934-1488767378546.26,C3232^3*899.851852-C3232^2*1969009.674601+C3232*1435480406.01138-348666163343.76))))-$E$1</f>
        <v>108474956.976807</v>
      </c>
      <c r="E3232" s="47" t="n">
        <f aca="false">D3232*100/$E$2</f>
        <v>72.8122265543936</v>
      </c>
      <c r="G3232" s="41" t="n">
        <f aca="false">[3]Plan1!$C3227</f>
        <v>-2.34</v>
      </c>
      <c r="H3232" s="41" t="n">
        <f aca="false">$J$5 + G3232</f>
        <v>757.66</v>
      </c>
      <c r="I3232" s="47" t="n">
        <f aca="false">IF(H3232&gt;$J$5,$J$2+$J$1,(IF(H3232&gt;739.99,H3232^3*2498.244218-H3232^2*5471052.355142+H3232*3994605728.77515-972400879260.135,H3232^3*1396.138889-H3232^2*3002770.071427+H3232*2152080038.43115-513963640099.415)))-$J$1</f>
        <v>71443015.8708496</v>
      </c>
      <c r="J3232" s="47" t="n">
        <f aca="false">I3232*100/$J$2</f>
        <v>81.2383754545851</v>
      </c>
      <c r="L3232" s="41" t="n">
        <f aca="false">[4]Plan1!$C3227</f>
        <v>-4.64</v>
      </c>
      <c r="M3232" s="41" t="n">
        <f aca="false">$O$5 + L3232</f>
        <v>834.14</v>
      </c>
      <c r="N3232" s="47" t="n">
        <f aca="false">IF(M3232&gt;$O$5,$O$2+$O$1,(M3232^3*3270.5936-M3232^2*8015778.389801+M3232*6549018422.82398-1783686174686.87))-$O$1</f>
        <v>19399768.0771484</v>
      </c>
      <c r="O3232" s="41" t="n">
        <f aca="false">N3232*100/$O$2</f>
        <v>49.6324436210223</v>
      </c>
      <c r="R3232" s="47" t="n">
        <f aca="false">SUM(D3232,I3232,N3232)</f>
        <v>199317740.924805</v>
      </c>
      <c r="S3232" s="41" t="n">
        <f aca="false">R3232*100/$R$2</f>
        <v>72.2143860595784</v>
      </c>
      <c r="U3232" s="41" t="n">
        <f aca="false">[1]Plan1!$B3227</f>
        <v>35.07</v>
      </c>
    </row>
    <row r="3233" customFormat="false" ht="15" hidden="false" customHeight="false" outlineLevel="0" collapsed="false">
      <c r="A3233" s="46" t="n">
        <v>45231</v>
      </c>
      <c r="B3233" s="41" t="n">
        <f aca="false">[2]Plan1!$C3228</f>
        <v>-3.93</v>
      </c>
      <c r="C3233" s="41" t="n">
        <f aca="false">$E$5 + B3233</f>
        <v>777.07</v>
      </c>
      <c r="D3233" s="47" t="n">
        <f aca="false">IF(C3233&gt;$E$5,$E$2+$E$1,(IF(C3233&gt;764.99,C3233^3*3486.59308-C3233^2*7860012.00812+C3233*5908819377.96283-1481278321001.59,IF(C3233&gt;752.99,C3233^3*3588.471445-C3233^2*8028757.56264+C3233*5988077680.84934-1488767378546.26,C3233^3*899.851852-C3233^2*1969009.674601+C3233*1435480406.01138-348666163343.76))))-$E$1</f>
        <v>108196608.436279</v>
      </c>
      <c r="E3233" s="47" t="n">
        <f aca="false">D3233*100/$E$2</f>
        <v>72.6253891722106</v>
      </c>
      <c r="G3233" s="41" t="n">
        <f aca="false">[3]Plan1!$C3228</f>
        <v>-2.3</v>
      </c>
      <c r="H3233" s="41" t="n">
        <f aca="false">$J$5 + G3233</f>
        <v>757.7</v>
      </c>
      <c r="I3233" s="47" t="n">
        <f aca="false">IF(H3233&gt;$J$5,$J$2+$J$1,(IF(H3233&gt;739.99,H3233^3*2498.244218-H3233^2*5471052.355142+H3233*3994605728.77515-972400879260.135,H3233^3*1396.138889-H3233^2*3002770.071427+H3233*2152080038.43115-513963640099.415)))-$J$1</f>
        <v>71705429.0012207</v>
      </c>
      <c r="J3233" s="47" t="n">
        <f aca="false">I3233*100/$J$2</f>
        <v>81.5367673428536</v>
      </c>
      <c r="L3233" s="41" t="n">
        <f aca="false">[4]Plan1!$C3228</f>
        <v>-4.51</v>
      </c>
      <c r="M3233" s="41" t="n">
        <f aca="false">$O$5 + L3233</f>
        <v>834.27</v>
      </c>
      <c r="N3233" s="47" t="n">
        <f aca="false">IF(M3233&gt;$O$5,$O$2+$O$1,(M3233^3*3270.5936-M3233^2*8015778.389801+M3233*6549018422.82398-1783686174686.87))-$O$1</f>
        <v>19843337.4521484</v>
      </c>
      <c r="O3233" s="41" t="n">
        <f aca="false">N3233*100/$O$2</f>
        <v>50.7672732699722</v>
      </c>
      <c r="R3233" s="47" t="n">
        <f aca="false">SUM(D3233,I3233,N3233)</f>
        <v>199745374.889648</v>
      </c>
      <c r="S3233" s="41" t="n">
        <f aca="false">R3233*100/$R$2</f>
        <v>72.3693212102886</v>
      </c>
      <c r="U3233" s="41" t="n">
        <f aca="false">[1]Plan1!$B3228</f>
        <v>53.3</v>
      </c>
    </row>
    <row r="3234" customFormat="false" ht="15" hidden="false" customHeight="false" outlineLevel="0" collapsed="false">
      <c r="A3234" s="46" t="n">
        <v>45232</v>
      </c>
      <c r="B3234" s="41" t="n">
        <f aca="false">[2]Plan1!$C3229</f>
        <v>-3.97</v>
      </c>
      <c r="C3234" s="41" t="n">
        <f aca="false">$E$5 + B3234</f>
        <v>777.03</v>
      </c>
      <c r="D3234" s="47" t="n">
        <f aca="false">IF(C3234&gt;$E$5,$E$2+$E$1,(IF(C3234&gt;764.99,C3234^3*3486.59308-C3234^2*7860012.00812+C3234*5908819377.96283-1481278321001.59,IF(C3234&gt;752.99,C3234^3*3588.471445-C3234^2*8028757.56264+C3234*5988077680.84934-1488767378546.26,C3234^3*899.851852-C3234^2*1969009.674601+C3234*1435480406.01138-348666163343.76))))-$E$1</f>
        <v>107826227.262451</v>
      </c>
      <c r="E3234" s="47" t="n">
        <f aca="false">D3234*100/$E$2</f>
        <v>72.3767762324883</v>
      </c>
      <c r="G3234" s="41" t="n">
        <f aca="false">[3]Plan1!$C3229</f>
        <v>-2.3</v>
      </c>
      <c r="H3234" s="41" t="n">
        <f aca="false">$J$5 + G3234</f>
        <v>757.7</v>
      </c>
      <c r="I3234" s="47" t="n">
        <f aca="false">IF(H3234&gt;$J$5,$J$2+$J$1,(IF(H3234&gt;739.99,H3234^3*2498.244218-H3234^2*5471052.355142+H3234*3994605728.77515-972400879260.135,H3234^3*1396.138889-H3234^2*3002770.071427+H3234*2152080038.43115-513963640099.415)))-$J$1</f>
        <v>71705429.0012207</v>
      </c>
      <c r="J3234" s="47" t="n">
        <f aca="false">I3234*100/$J$2</f>
        <v>81.5367673428536</v>
      </c>
      <c r="L3234" s="41" t="n">
        <f aca="false">[4]Plan1!$C3229</f>
        <v>-4.5</v>
      </c>
      <c r="M3234" s="41" t="n">
        <f aca="false">$O$5 + L3234</f>
        <v>834.28</v>
      </c>
      <c r="N3234" s="47" t="n">
        <f aca="false">IF(M3234&gt;$O$5,$O$2+$O$1,(M3234^3*3270.5936-M3234^2*8015778.389801+M3234*6549018422.82398-1783686174686.87))-$O$1</f>
        <v>19877695.4775391</v>
      </c>
      <c r="O3234" s="41" t="n">
        <f aca="false">N3234*100/$O$2</f>
        <v>50.8551749784539</v>
      </c>
      <c r="R3234" s="47" t="n">
        <f aca="false">SUM(D3234,I3234,N3234)</f>
        <v>199409351.741211</v>
      </c>
      <c r="S3234" s="41" t="n">
        <f aca="false">R3234*100/$R$2</f>
        <v>72.2475773792898</v>
      </c>
      <c r="U3234" s="41" t="n">
        <f aca="false">[1]Plan1!$B3229</f>
        <v>30.66</v>
      </c>
    </row>
    <row r="3235" customFormat="false" ht="15" hidden="false" customHeight="false" outlineLevel="0" collapsed="false">
      <c r="A3235" s="46" t="n">
        <v>45233</v>
      </c>
      <c r="B3235" s="41" t="n">
        <f aca="false">[2]Plan1!$C3230</f>
        <v>-3.94</v>
      </c>
      <c r="C3235" s="41" t="n">
        <f aca="false">$E$5 + B3235</f>
        <v>777.06</v>
      </c>
      <c r="D3235" s="47" t="n">
        <f aca="false">IF(C3235&gt;$E$5,$E$2+$E$1,(IF(C3235&gt;764.99,C3235^3*3486.59308-C3235^2*7860012.00812+C3235*5908819377.96283-1481278321001.59,IF(C3235&gt;752.99,C3235^3*3588.471445-C3235^2*8028757.56264+C3235*5988077680.84934-1488767378546.26,C3235^3*899.851852-C3235^2*1969009.674601+C3235*1435480406.01138-348666163343.76))))-$E$1</f>
        <v>108103932.803955</v>
      </c>
      <c r="E3235" s="47" t="n">
        <f aca="false">D3235*100/$E$2</f>
        <v>72.5631820109918</v>
      </c>
      <c r="G3235" s="41" t="n">
        <f aca="false">[3]Plan1!$C3230</f>
        <v>-2.22</v>
      </c>
      <c r="H3235" s="41" t="n">
        <f aca="false">$J$5 + G3235</f>
        <v>757.78</v>
      </c>
      <c r="I3235" s="47" t="n">
        <f aca="false">IF(H3235&gt;$J$5,$J$2+$J$1,(IF(H3235&gt;739.99,H3235^3*2498.244218-H3235^2*5471052.355142+H3235*3994605728.77515-972400879260.135,H3235^3*1396.138889-H3235^2*3002770.071427+H3235*2152080038.43115-513963640099.415)))-$J$1</f>
        <v>72232250.2041016</v>
      </c>
      <c r="J3235" s="47" t="n">
        <f aca="false">I3235*100/$J$2</f>
        <v>82.1358195826756</v>
      </c>
      <c r="L3235" s="41" t="n">
        <f aca="false">[4]Plan1!$C3230</f>
        <v>-4.5</v>
      </c>
      <c r="M3235" s="41" t="n">
        <f aca="false">$O$5 + L3235</f>
        <v>834.28</v>
      </c>
      <c r="N3235" s="47" t="n">
        <f aca="false">IF(M3235&gt;$O$5,$O$2+$O$1,(M3235^3*3270.5936-M3235^2*8015778.389801+M3235*6549018422.82398-1783686174686.87))-$O$1</f>
        <v>19877695.4775391</v>
      </c>
      <c r="O3235" s="41" t="n">
        <f aca="false">N3235*100/$O$2</f>
        <v>50.8551749784539</v>
      </c>
      <c r="R3235" s="47" t="n">
        <f aca="false">SUM(D3235,I3235,N3235)</f>
        <v>200213878.485596</v>
      </c>
      <c r="S3235" s="41" t="n">
        <f aca="false">R3235*100/$R$2</f>
        <v>72.5390637499695</v>
      </c>
      <c r="U3235" s="41" t="n">
        <f aca="false">[1]Plan1!$B3230</f>
        <v>35.07</v>
      </c>
    </row>
    <row r="3236" customFormat="false" ht="15" hidden="false" customHeight="false" outlineLevel="0" collapsed="false">
      <c r="A3236" s="46" t="n">
        <v>45234</v>
      </c>
      <c r="B3236" s="41" t="n">
        <f aca="false">[2]Plan1!$C3231</f>
        <v>-3.93</v>
      </c>
      <c r="C3236" s="41" t="n">
        <f aca="false">$E$5 + B3236</f>
        <v>777.07</v>
      </c>
      <c r="D3236" s="47" t="n">
        <f aca="false">IF(C3236&gt;$E$5,$E$2+$E$1,(IF(C3236&gt;764.99,C3236^3*3486.59308-C3236^2*7860012.00812+C3236*5908819377.96283-1481278321001.59,IF(C3236&gt;752.99,C3236^3*3588.471445-C3236^2*8028757.56264+C3236*5988077680.84934-1488767378546.26,C3236^3*899.851852-C3236^2*1969009.674601+C3236*1435480406.01138-348666163343.76))))-$E$1</f>
        <v>108196608.436279</v>
      </c>
      <c r="E3236" s="47" t="n">
        <f aca="false">D3236*100/$E$2</f>
        <v>72.6253891722106</v>
      </c>
      <c r="G3236" s="41" t="n">
        <f aca="false">[3]Plan1!$C3231</f>
        <v>-2.12</v>
      </c>
      <c r="H3236" s="41" t="n">
        <f aca="false">$J$5 + G3236</f>
        <v>757.88</v>
      </c>
      <c r="I3236" s="47" t="n">
        <f aca="false">IF(H3236&gt;$J$5,$J$2+$J$1,(IF(H3236&gt;739.99,H3236^3*2498.244218-H3236^2*5471052.355142+H3236*3994605728.77515-972400879260.135,H3236^3*1396.138889-H3236^2*3002770.071427+H3236*2152080038.43115-513963640099.415)))-$J$1</f>
        <v>72894527.1179199</v>
      </c>
      <c r="J3236" s="47" t="n">
        <f aca="false">I3236*100/$J$2</f>
        <v>82.8888995013193</v>
      </c>
      <c r="L3236" s="41" t="n">
        <f aca="false">[4]Plan1!$C3231</f>
        <v>-4.5</v>
      </c>
      <c r="M3236" s="41" t="n">
        <f aca="false">$O$5 + L3236</f>
        <v>834.28</v>
      </c>
      <c r="N3236" s="47" t="n">
        <f aca="false">IF(M3236&gt;$O$5,$O$2+$O$1,(M3236^3*3270.5936-M3236^2*8015778.389801+M3236*6549018422.82398-1783686174686.87))-$O$1</f>
        <v>19877695.4775391</v>
      </c>
      <c r="O3236" s="41" t="n">
        <f aca="false">N3236*100/$O$2</f>
        <v>50.8551749784539</v>
      </c>
      <c r="R3236" s="47" t="n">
        <f aca="false">SUM(D3236,I3236,N3236)</f>
        <v>200968831.031738</v>
      </c>
      <c r="S3236" s="41" t="n">
        <f aca="false">R3236*100/$R$2</f>
        <v>72.8125889985041</v>
      </c>
      <c r="U3236" s="41" t="n">
        <f aca="false">[1]Plan1!$B3231</f>
        <v>32</v>
      </c>
    </row>
    <row r="3237" customFormat="false" ht="15" hidden="false" customHeight="false" outlineLevel="0" collapsed="false">
      <c r="A3237" s="46" t="n">
        <v>45235</v>
      </c>
      <c r="B3237" s="41" t="n">
        <f aca="false">[2]Plan1!$C3232</f>
        <v>-3.92</v>
      </c>
      <c r="C3237" s="41" t="n">
        <f aca="false">$E$5 + B3237</f>
        <v>777.08</v>
      </c>
      <c r="D3237" s="47" t="n">
        <f aca="false">IF(C3237&gt;$E$5,$E$2+$E$1,(IF(C3237&gt;764.99,C3237^3*3486.59308-C3237^2*7860012.00812+C3237*5908819377.96283-1481278321001.59,IF(C3237&gt;752.99,C3237^3*3588.471445-C3237^2*8028757.56264+C3237*5988077680.84934-1488767378546.26,C3237^3*899.851852-C3237^2*1969009.674601+C3237*1435480406.01138-348666163343.76))))-$E$1</f>
        <v>108289337.661865</v>
      </c>
      <c r="E3237" s="47" t="n">
        <f aca="false">D3237*100/$E$2</f>
        <v>72.6876323071217</v>
      </c>
      <c r="G3237" s="41" t="n">
        <f aca="false">[3]Plan1!$C3232</f>
        <v>-2.08</v>
      </c>
      <c r="H3237" s="41" t="n">
        <f aca="false">$J$5 + G3237</f>
        <v>757.92</v>
      </c>
      <c r="I3237" s="47" t="n">
        <f aca="false">IF(H3237&gt;$J$5,$J$2+$J$1,(IF(H3237&gt;739.99,H3237^3*2498.244218-H3237^2*5471052.355142+H3237*3994605728.77515-972400879260.135,H3237^3*1396.138889-H3237^2*3002770.071427+H3237*2152080038.43115-513963640099.415)))-$J$1</f>
        <v>73160607.7553711</v>
      </c>
      <c r="J3237" s="47" t="n">
        <f aca="false">I3237*100/$J$2</f>
        <v>83.1914617386908</v>
      </c>
      <c r="L3237" s="41" t="n">
        <f aca="false">[4]Plan1!$C3232</f>
        <v>-4.52</v>
      </c>
      <c r="M3237" s="41" t="n">
        <f aca="false">$O$5 + L3237</f>
        <v>834.26</v>
      </c>
      <c r="N3237" s="47" t="n">
        <f aca="false">IF(M3237&gt;$O$5,$O$2+$O$1,(M3237^3*3270.5936-M3237^2*8015778.389801+M3237*6549018422.82398-1783686174686.87))-$O$1</f>
        <v>19809013.4042969</v>
      </c>
      <c r="O3237" s="41" t="n">
        <f aca="false">N3237*100/$O$2</f>
        <v>50.6794584897613</v>
      </c>
      <c r="R3237" s="47" t="n">
        <f aca="false">SUM(D3237,I3237,N3237)</f>
        <v>201258958.821533</v>
      </c>
      <c r="S3237" s="41" t="n">
        <f aca="false">R3237*100/$R$2</f>
        <v>72.9177045798951</v>
      </c>
      <c r="U3237" s="41" t="n">
        <f aca="false">[1]Plan1!$B3232</f>
        <v>27.72</v>
      </c>
    </row>
    <row r="3238" customFormat="false" ht="15" hidden="false" customHeight="false" outlineLevel="0" collapsed="false">
      <c r="A3238" s="46" t="n">
        <v>45236</v>
      </c>
      <c r="B3238" s="41" t="n">
        <f aca="false">[2]Plan1!$C3233</f>
        <v>-3.94</v>
      </c>
      <c r="C3238" s="41" t="n">
        <f aca="false">$E$5 + B3238</f>
        <v>777.06</v>
      </c>
      <c r="D3238" s="47" t="n">
        <f aca="false">IF(C3238&gt;$E$5,$E$2+$E$1,(IF(C3238&gt;764.99,C3238^3*3486.59308-C3238^2*7860012.00812+C3238*5908819377.96283-1481278321001.59,IF(C3238&gt;752.99,C3238^3*3588.471445-C3238^2*8028757.56264+C3238*5988077680.84934-1488767378546.26,C3238^3*899.851852-C3238^2*1969009.674601+C3238*1435480406.01138-348666163343.76))))-$E$1</f>
        <v>108103932.803955</v>
      </c>
      <c r="E3238" s="47" t="n">
        <f aca="false">D3238*100/$E$2</f>
        <v>72.5631820109918</v>
      </c>
      <c r="G3238" s="41" t="n">
        <f aca="false">[3]Plan1!$C3233</f>
        <v>-2.08</v>
      </c>
      <c r="H3238" s="41" t="n">
        <f aca="false">$J$5 + G3238</f>
        <v>757.92</v>
      </c>
      <c r="I3238" s="47" t="n">
        <f aca="false">IF(H3238&gt;$J$5,$J$2+$J$1,(IF(H3238&gt;739.99,H3238^3*2498.244218-H3238^2*5471052.355142+H3238*3994605728.77515-972400879260.135,H3238^3*1396.138889-H3238^2*3002770.071427+H3238*2152080038.43115-513963640099.415)))-$J$1</f>
        <v>73160607.7553711</v>
      </c>
      <c r="J3238" s="47" t="n">
        <f aca="false">I3238*100/$J$2</f>
        <v>83.1914617386908</v>
      </c>
      <c r="L3238" s="41" t="n">
        <f aca="false">[4]Plan1!$C3233</f>
        <v>-4.54</v>
      </c>
      <c r="M3238" s="41" t="n">
        <f aca="false">$O$5 + L3238</f>
        <v>834.24</v>
      </c>
      <c r="N3238" s="47" t="n">
        <f aca="false">IF(M3238&gt;$O$5,$O$2+$O$1,(M3238^3*3270.5936-M3238^2*8015778.389801+M3238*6549018422.82398-1783686174686.87))-$O$1</f>
        <v>19740467.1708984</v>
      </c>
      <c r="O3238" s="41" t="n">
        <f aca="false">N3238*100/$O$2</f>
        <v>50.5040895342639</v>
      </c>
      <c r="R3238" s="47" t="n">
        <f aca="false">SUM(D3238,I3238,N3238)</f>
        <v>201005007.730225</v>
      </c>
      <c r="S3238" s="41" t="n">
        <f aca="false">R3238*100/$R$2</f>
        <v>72.8256961010567</v>
      </c>
      <c r="U3238" s="41" t="n">
        <f aca="false">[1]Plan1!$B3233</f>
        <v>22.74</v>
      </c>
    </row>
    <row r="3239" customFormat="false" ht="15" hidden="false" customHeight="false" outlineLevel="0" collapsed="false">
      <c r="A3239" s="46" t="n">
        <v>45237</v>
      </c>
      <c r="B3239" s="41" t="n">
        <f aca="false">[2]Plan1!$C3234</f>
        <v>-3.98</v>
      </c>
      <c r="C3239" s="41" t="n">
        <f aca="false">$E$5 + B3239</f>
        <v>777.02</v>
      </c>
      <c r="D3239" s="47" t="n">
        <f aca="false">IF(C3239&gt;$E$5,$E$2+$E$1,(IF(C3239&gt;764.99,C3239^3*3486.59308-C3239^2*7860012.00812+C3239*5908819377.96283-1481278321001.59,IF(C3239&gt;752.99,C3239^3*3588.471445-C3239^2*8028757.56264+C3239*5988077680.84934-1488767378546.26,C3239^3*899.851852-C3239^2*1969009.674601+C3239*1435480406.01138-348666163343.76))))-$E$1</f>
        <v>107733765.797119</v>
      </c>
      <c r="E3239" s="47" t="n">
        <f aca="false">D3239*100/$E$2</f>
        <v>72.3147128277271</v>
      </c>
      <c r="G3239" s="41" t="n">
        <f aca="false">[3]Plan1!$C3234</f>
        <v>-2.09</v>
      </c>
      <c r="H3239" s="41" t="n">
        <f aca="false">$J$5 + G3239</f>
        <v>757.91</v>
      </c>
      <c r="I3239" s="47" t="n">
        <f aca="false">IF(H3239&gt;$J$5,$J$2+$J$1,(IF(H3239&gt;739.99,H3239^3*2498.244218-H3239^2*5471052.355142+H3239*3994605728.77515-972400879260.135,H3239^3*1396.138889-H3239^2*3002770.071427+H3239*2152080038.43115-513963640099.415)))-$J$1</f>
        <v>73094024.8269043</v>
      </c>
      <c r="J3239" s="47" t="n">
        <f aca="false">I3239*100/$J$2</f>
        <v>83.115749804141</v>
      </c>
      <c r="L3239" s="41" t="n">
        <f aca="false">[4]Plan1!$C3234</f>
        <v>-4.56</v>
      </c>
      <c r="M3239" s="41" t="n">
        <f aca="false">$O$5 + L3239</f>
        <v>834.22</v>
      </c>
      <c r="N3239" s="47" t="n">
        <f aca="false">IF(M3239&gt;$O$5,$O$2+$O$1,(M3239^3*3270.5936-M3239^2*8015778.389801+M3239*6549018422.82398-1783686174686.87))-$O$1</f>
        <v>19672056.6162109</v>
      </c>
      <c r="O3239" s="41" t="n">
        <f aca="false">N3239*100/$O$2</f>
        <v>50.3290676997189</v>
      </c>
      <c r="R3239" s="47" t="n">
        <f aca="false">SUM(D3239,I3239,N3239)</f>
        <v>200499847.240234</v>
      </c>
      <c r="S3239" s="41" t="n">
        <f aca="false">R3239*100/$R$2</f>
        <v>72.6426724801941</v>
      </c>
      <c r="U3239" s="41" t="n">
        <f aca="false">[1]Plan1!$B3234</f>
        <v>18.36</v>
      </c>
    </row>
    <row r="3240" customFormat="false" ht="15" hidden="false" customHeight="false" outlineLevel="0" collapsed="false">
      <c r="A3240" s="46" t="n">
        <v>45238</v>
      </c>
      <c r="B3240" s="41" t="n">
        <f aca="false">[2]Plan1!$C3235</f>
        <v>-4.03</v>
      </c>
      <c r="C3240" s="41" t="n">
        <f aca="false">$E$5 + B3240</f>
        <v>776.97</v>
      </c>
      <c r="D3240" s="47" t="n">
        <f aca="false">IF(C3240&gt;$E$5,$E$2+$E$1,(IF(C3240&gt;764.99,C3240^3*3486.59308-C3240^2*7860012.00812+C3240*5908819377.96283-1481278321001.59,IF(C3240&gt;752.99,C3240^3*3588.471445-C3240^2*8028757.56264+C3240*5988077680.84934-1488767378546.26,C3240^3*899.851852-C3240^2*1969009.674601+C3240*1435480406.01138-348666163343.76))))-$E$1</f>
        <v>107272260.388428</v>
      </c>
      <c r="E3240" s="47" t="n">
        <f aca="false">D3240*100/$E$2</f>
        <v>72.0049340796157</v>
      </c>
      <c r="G3240" s="41" t="n">
        <f aca="false">[3]Plan1!$C3235</f>
        <v>-2.1</v>
      </c>
      <c r="H3240" s="41" t="n">
        <f aca="false">$J$5 + G3240</f>
        <v>757.9</v>
      </c>
      <c r="I3240" s="47" t="n">
        <f aca="false">IF(H3240&gt;$J$5,$J$2+$J$1,(IF(H3240&gt;739.99,H3240^3*2498.244218-H3240^2*5471052.355142+H3240*3994605728.77515-972400879260.135,H3240^3*1396.138889-H3240^2*3002770.071427+H3240*2152080038.43115-513963640099.415)))-$J$1</f>
        <v>73027483.755127</v>
      </c>
      <c r="J3240" s="47" t="n">
        <f aca="false">I3240*100/$J$2</f>
        <v>83.0400854651387</v>
      </c>
      <c r="L3240" s="41" t="n">
        <f aca="false">[4]Plan1!$C3235</f>
        <v>-4.59</v>
      </c>
      <c r="M3240" s="41" t="n">
        <f aca="false">$O$5 + L3240</f>
        <v>834.19</v>
      </c>
      <c r="N3240" s="47" t="n">
        <f aca="false">IF(M3240&gt;$O$5,$O$2+$O$1,(M3240^3*3270.5936-M3240^2*8015778.389801+M3240*6549018422.82398-1783686174686.87))-$O$1</f>
        <v>19569694.8466797</v>
      </c>
      <c r="O3240" s="41" t="n">
        <f aca="false">N3240*100/$O$2</f>
        <v>50.0671849424094</v>
      </c>
      <c r="R3240" s="47" t="n">
        <f aca="false">SUM(D3240,I3240,N3240)</f>
        <v>199869438.990234</v>
      </c>
      <c r="S3240" s="41" t="n">
        <f aca="false">R3240*100/$R$2</f>
        <v>72.4142706102481</v>
      </c>
      <c r="U3240" s="41" t="n">
        <f aca="false">[1]Plan1!$B3235</f>
        <v>18.64</v>
      </c>
    </row>
    <row r="3241" customFormat="false" ht="15" hidden="false" customHeight="false" outlineLevel="0" collapsed="false">
      <c r="A3241" s="46" t="n">
        <v>45239</v>
      </c>
      <c r="B3241" s="41" t="n">
        <f aca="false">[2]Plan1!$C3236</f>
        <v>-4.09</v>
      </c>
      <c r="C3241" s="41" t="n">
        <f aca="false">$E$5 + B3241</f>
        <v>776.91</v>
      </c>
      <c r="D3241" s="47" t="n">
        <f aca="false">IF(C3241&gt;$E$5,$E$2+$E$1,(IF(C3241&gt;764.99,C3241^3*3486.59308-C3241^2*7860012.00812+C3241*5908819377.96283-1481278321001.59,IF(C3241&gt;752.99,C3241^3*3588.471445-C3241^2*8028757.56264+C3241*5988077680.84934-1488767378546.26,C3241^3*899.851852-C3241^2*1969009.674601+C3241*1435480406.01138-348666163343.76))))-$E$1</f>
        <v>106720215.354248</v>
      </c>
      <c r="E3241" s="47" t="n">
        <f aca="false">D3241*100/$E$2</f>
        <v>71.6343819335981</v>
      </c>
      <c r="G3241" s="41" t="n">
        <f aca="false">[3]Plan1!$C3236</f>
        <v>-2.12</v>
      </c>
      <c r="H3241" s="41" t="n">
        <f aca="false">$J$5 + G3241</f>
        <v>757.88</v>
      </c>
      <c r="I3241" s="47" t="n">
        <f aca="false">IF(H3241&gt;$J$5,$J$2+$J$1,(IF(H3241&gt;739.99,H3241^3*2498.244218-H3241^2*5471052.355142+H3241*3994605728.77515-972400879260.135,H3241^3*1396.138889-H3241^2*3002770.071427+H3241*2152080038.43115-513963640099.415)))-$J$1</f>
        <v>72894527.1179199</v>
      </c>
      <c r="J3241" s="47" t="n">
        <f aca="false">I3241*100/$J$2</f>
        <v>82.8888995013193</v>
      </c>
      <c r="L3241" s="41" t="n">
        <f aca="false">[4]Plan1!$C3236</f>
        <v>-4.62</v>
      </c>
      <c r="M3241" s="41" t="n">
        <f aca="false">$O$5 + L3241</f>
        <v>834.16</v>
      </c>
      <c r="N3241" s="47" t="n">
        <f aca="false">IF(M3241&gt;$O$5,$O$2+$O$1,(M3241^3*3270.5936-M3241^2*8015778.389801+M3241*6549018422.82398-1783686174686.87))-$O$1</f>
        <v>19467637.4765625</v>
      </c>
      <c r="O3241" s="41" t="n">
        <f aca="false">N3241*100/$O$2</f>
        <v>49.8060809617686</v>
      </c>
      <c r="R3241" s="47" t="n">
        <f aca="false">SUM(D3241,I3241,N3241)</f>
        <v>199082379.94873</v>
      </c>
      <c r="S3241" s="41" t="n">
        <f aca="false">R3241*100/$R$2</f>
        <v>72.1291129257834</v>
      </c>
      <c r="U3241" s="41" t="n">
        <f aca="false">[1]Plan1!$B3236</f>
        <v>19.79</v>
      </c>
    </row>
    <row r="3242" customFormat="false" ht="15" hidden="false" customHeight="false" outlineLevel="0" collapsed="false">
      <c r="A3242" s="46" t="n">
        <v>45240</v>
      </c>
      <c r="B3242" s="41" t="n">
        <f aca="false">[2]Plan1!$C3237</f>
        <v>-4.14</v>
      </c>
      <c r="C3242" s="41" t="n">
        <f aca="false">$E$5 + B3242</f>
        <v>776.86</v>
      </c>
      <c r="D3242" s="47" t="n">
        <f aca="false">IF(C3242&gt;$E$5,$E$2+$E$1,(IF(C3242&gt;764.99,C3242^3*3486.59308-C3242^2*7860012.00812+C3242*5908819377.96283-1481278321001.59,IF(C3242&gt;752.99,C3242^3*3588.471445-C3242^2*8028757.56264+C3242*5988077680.84934-1488767378546.26,C3242^3*899.851852-C3242^2*1969009.674601+C3242*1435480406.01138-348666163343.76))))-$E$1</f>
        <v>106261642.641357</v>
      </c>
      <c r="E3242" s="47" t="n">
        <f aca="false">D3242*100/$E$2</f>
        <v>71.3265717146017</v>
      </c>
      <c r="G3242" s="41" t="n">
        <f aca="false">[3]Plan1!$C3237</f>
        <v>-2.14</v>
      </c>
      <c r="H3242" s="41" t="n">
        <f aca="false">$J$5 + G3242</f>
        <v>757.86</v>
      </c>
      <c r="I3242" s="47" t="n">
        <f aca="false">IF(H3242&gt;$J$5,$J$2+$J$1,(IF(H3242&gt;739.99,H3242^3*2498.244218-H3242^2*5471052.355142+H3242*3994605728.77515-972400879260.135,H3242^3*1396.138889-H3242^2*3002770.071427+H3242*2152080038.43115-513963640099.415)))-$J$1</f>
        <v>72761737.7258301</v>
      </c>
      <c r="J3242" s="47" t="n">
        <f aca="false">I3242*100/$J$2</f>
        <v>82.7379037131448</v>
      </c>
      <c r="L3242" s="41" t="n">
        <f aca="false">[4]Plan1!$C3237</f>
        <v>-4.65</v>
      </c>
      <c r="M3242" s="41" t="n">
        <f aca="false">$O$5 + L3242</f>
        <v>834.13</v>
      </c>
      <c r="N3242" s="47" t="n">
        <f aca="false">IF(M3242&gt;$O$5,$O$2+$O$1,(M3242^3*3270.5936-M3242^2*8015778.389801+M3242*6549018422.82398-1783686174686.87))-$O$1</f>
        <v>19365883.9746094</v>
      </c>
      <c r="O3242" s="41" t="n">
        <f aca="false">N3242*100/$O$2</f>
        <v>49.5457543986445</v>
      </c>
      <c r="R3242" s="47" t="n">
        <f aca="false">SUM(D3242,I3242,N3242)</f>
        <v>198389264.341797</v>
      </c>
      <c r="S3242" s="41" t="n">
        <f aca="false">R3242*100/$R$2</f>
        <v>71.8779916869475</v>
      </c>
      <c r="U3242" s="41" t="n">
        <f aca="false">[1]Plan1!$B3237</f>
        <v>21.24</v>
      </c>
    </row>
    <row r="3243" customFormat="false" ht="15" hidden="false" customHeight="false" outlineLevel="0" collapsed="false">
      <c r="A3243" s="46" t="n">
        <v>45241</v>
      </c>
      <c r="B3243" s="41" t="n">
        <f aca="false">[2]Plan1!$C3238</f>
        <v>-4.18</v>
      </c>
      <c r="C3243" s="41" t="n">
        <f aca="false">$E$5 + B3243</f>
        <v>776.82</v>
      </c>
      <c r="D3243" s="47" t="n">
        <f aca="false">IF(C3243&gt;$E$5,$E$2+$E$1,(IF(C3243&gt;764.99,C3243^3*3486.59308-C3243^2*7860012.00812+C3243*5908819377.96283-1481278321001.59,IF(C3243&gt;752.99,C3243^3*3588.471445-C3243^2*8028757.56264+C3243*5988077680.84934-1488767378546.26,C3243^3*899.851852-C3243^2*1969009.674601+C3243*1435480406.01138-348666163343.76))))-$E$1</f>
        <v>105895741.377197</v>
      </c>
      <c r="E3243" s="47" t="n">
        <f aca="false">D3243*100/$E$2</f>
        <v>71.0809658486481</v>
      </c>
      <c r="G3243" s="41" t="n">
        <f aca="false">[3]Plan1!$C3238</f>
        <v>-2.17</v>
      </c>
      <c r="H3243" s="41" t="n">
        <f aca="false">$J$5 + G3243</f>
        <v>757.83</v>
      </c>
      <c r="I3243" s="47" t="n">
        <f aca="false">IF(H3243&gt;$J$5,$J$2+$J$1,(IF(H3243&gt;739.99,H3243^3*2498.244218-H3243^2*5471052.355142+H3243*3994605728.77515-972400879260.135,H3243^3*1396.138889-H3243^2*3002770.071427+H3243*2152080038.43115-513963640099.415)))-$J$1</f>
        <v>72562866.9587402</v>
      </c>
      <c r="J3243" s="47" t="n">
        <f aca="false">I3243*100/$J$2</f>
        <v>82.511766310533</v>
      </c>
      <c r="L3243" s="41" t="n">
        <f aca="false">[4]Plan1!$C3238</f>
        <v>-4.68</v>
      </c>
      <c r="M3243" s="41" t="n">
        <f aca="false">$O$5 + L3243</f>
        <v>834.1</v>
      </c>
      <c r="N3243" s="47" t="n">
        <f aca="false">IF(M3243&gt;$O$5,$O$2+$O$1,(M3243^3*3270.5936-M3243^2*8015778.389801+M3243*6549018422.82398-1783686174686.87))-$O$1</f>
        <v>19264433.8144531</v>
      </c>
      <c r="O3243" s="41" t="n">
        <f aca="false">N3243*100/$O$2</f>
        <v>49.286203906377</v>
      </c>
      <c r="R3243" s="47" t="n">
        <f aca="false">SUM(D3243,I3243,N3243)</f>
        <v>197723042.150391</v>
      </c>
      <c r="S3243" s="41" t="n">
        <f aca="false">R3243*100/$R$2</f>
        <v>71.6366141441937</v>
      </c>
      <c r="U3243" s="41" t="n">
        <f aca="false">[1]Plan1!$B3238</f>
        <v>16.7</v>
      </c>
    </row>
    <row r="3244" customFormat="false" ht="15" hidden="false" customHeight="false" outlineLevel="0" collapsed="false">
      <c r="A3244" s="46" t="n">
        <v>45242</v>
      </c>
      <c r="B3244" s="41" t="n">
        <f aca="false">[2]Plan1!$C3239</f>
        <v>-4.22</v>
      </c>
      <c r="C3244" s="41" t="n">
        <f aca="false">$E$5 + B3244</f>
        <v>776.78</v>
      </c>
      <c r="D3244" s="47" t="n">
        <f aca="false">IF(C3244&gt;$E$5,$E$2+$E$1,(IF(C3244&gt;764.99,C3244^3*3486.59308-C3244^2*7860012.00812+C3244*5908819377.96283-1481278321001.59,IF(C3244&gt;752.99,C3244^3*3588.471445-C3244^2*8028757.56264+C3244*5988077680.84934-1488767378546.26,C3244^3*899.851852-C3244^2*1969009.674601+C3244*1435480406.01138-348666163343.76))))-$E$1</f>
        <v>105530689.243896</v>
      </c>
      <c r="E3244" s="47" t="n">
        <f aca="false">D3244*100/$E$2</f>
        <v>70.8359299493507</v>
      </c>
      <c r="G3244" s="41" t="n">
        <f aca="false">[3]Plan1!$C3239</f>
        <v>-2.2</v>
      </c>
      <c r="H3244" s="41" t="n">
        <f aca="false">$J$5 + G3244</f>
        <v>757.8</v>
      </c>
      <c r="I3244" s="47" t="n">
        <f aca="false">IF(H3244&gt;$J$5,$J$2+$J$1,(IF(H3244&gt;739.99,H3244^3*2498.244218-H3244^2*5471052.355142+H3244*3994605728.77515-972400879260.135,H3244^3*1396.138889-H3244^2*3002770.071427+H3244*2152080038.43115-513963640099.415)))-$J$1</f>
        <v>72364371.8171387</v>
      </c>
      <c r="J3244" s="47" t="n">
        <f aca="false">I3244*100/$J$2</f>
        <v>82.286056034409</v>
      </c>
      <c r="L3244" s="41" t="n">
        <f aca="false">[4]Plan1!$C3239</f>
        <v>-4.72</v>
      </c>
      <c r="M3244" s="41" t="n">
        <f aca="false">$O$5 + L3244</f>
        <v>834.06</v>
      </c>
      <c r="N3244" s="47" t="n">
        <f aca="false">IF(M3244&gt;$O$5,$O$2+$O$1,(M3244^3*3270.5936-M3244^2*8015778.389801+M3244*6549018422.82398-1783686174686.87))-$O$1</f>
        <v>19129637.8798828</v>
      </c>
      <c r="O3244" s="41" t="n">
        <f aca="false">N3244*100/$O$2</f>
        <v>48.9413414525425</v>
      </c>
      <c r="R3244" s="47" t="n">
        <f aca="false">SUM(D3244,I3244,N3244)</f>
        <v>197024698.940918</v>
      </c>
      <c r="S3244" s="41" t="n">
        <f aca="false">R3244*100/$R$2</f>
        <v>71.3835989038194</v>
      </c>
      <c r="U3244" s="41" t="n">
        <f aca="false">[1]Plan1!$B3239</f>
        <v>18.93</v>
      </c>
    </row>
    <row r="3245" customFormat="false" ht="15" hidden="false" customHeight="false" outlineLevel="0" collapsed="false">
      <c r="A3245" s="46" t="n">
        <v>45243</v>
      </c>
      <c r="B3245" s="41" t="n">
        <f aca="false">[2]Plan1!$C3240</f>
        <v>-4.27</v>
      </c>
      <c r="C3245" s="41" t="n">
        <f aca="false">$E$5 + B3245</f>
        <v>776.73</v>
      </c>
      <c r="D3245" s="47" t="n">
        <f aca="false">IF(C3245&gt;$E$5,$E$2+$E$1,(IF(C3245&gt;764.99,C3245^3*3486.59308-C3245^2*7860012.00812+C3245*5908819377.96283-1481278321001.59,IF(C3245&gt;752.99,C3245^3*3588.471445-C3245^2*8028757.56264+C3245*5988077680.84934-1488767378546.26,C3245^3*899.851852-C3245^2*1969009.674601+C3245*1435480406.01138-348666163343.76))))-$E$1</f>
        <v>105075566.127686</v>
      </c>
      <c r="E3245" s="47" t="n">
        <f aca="false">D3245*100/$E$2</f>
        <v>70.5304352216157</v>
      </c>
      <c r="G3245" s="41" t="n">
        <f aca="false">[3]Plan1!$C3240</f>
        <v>-2.23</v>
      </c>
      <c r="H3245" s="41" t="n">
        <f aca="false">$J$5 + G3245</f>
        <v>757.77</v>
      </c>
      <c r="I3245" s="47" t="n">
        <f aca="false">IF(H3245&gt;$J$5,$J$2+$J$1,(IF(H3245&gt;739.99,H3245^3*2498.244218-H3245^2*5471052.355142+H3245*3994605728.77515-972400879260.135,H3245^3*1396.138889-H3245^2*3002770.071427+H3245*2152080038.43115-513963640099.415)))-$J$1</f>
        <v>72166251.8967285</v>
      </c>
      <c r="J3245" s="47" t="n">
        <f aca="false">I3245*100/$J$2</f>
        <v>82.0607724250439</v>
      </c>
      <c r="L3245" s="41" t="n">
        <f aca="false">[4]Plan1!$C3240</f>
        <v>-4.75</v>
      </c>
      <c r="M3245" s="41" t="n">
        <f aca="false">$O$5 + L3245</f>
        <v>834.03</v>
      </c>
      <c r="N3245" s="47" t="n">
        <f aca="false">IF(M3245&gt;$O$5,$O$2+$O$1,(M3245^3*3270.5936-M3245^2*8015778.389801+M3245*6549018422.82398-1783686174686.87))-$O$1</f>
        <v>19028893.4526367</v>
      </c>
      <c r="O3245" s="41" t="n">
        <f aca="false">N3245*100/$O$2</f>
        <v>48.6835965101526</v>
      </c>
      <c r="R3245" s="47" t="n">
        <f aca="false">SUM(D3245,I3245,N3245)</f>
        <v>196270711.477051</v>
      </c>
      <c r="S3245" s="41" t="n">
        <f aca="false">R3245*100/$R$2</f>
        <v>71.1104233121879</v>
      </c>
      <c r="U3245" s="41" t="n">
        <f aca="false">[1]Plan1!$B3240</f>
        <v>18.08</v>
      </c>
    </row>
    <row r="3246" customFormat="false" ht="15" hidden="false" customHeight="false" outlineLevel="0" collapsed="false">
      <c r="A3246" s="46" t="n">
        <v>45244</v>
      </c>
      <c r="B3246" s="41" t="n">
        <f aca="false">[2]Plan1!$C3241</f>
        <v>-4.32</v>
      </c>
      <c r="C3246" s="41" t="n">
        <f aca="false">$E$5 + B3246</f>
        <v>776.68</v>
      </c>
      <c r="D3246" s="47" t="n">
        <f aca="false">IF(C3246&gt;$E$5,$E$2+$E$1,(IF(C3246&gt;764.99,C3246^3*3486.59308-C3246^2*7860012.00812+C3246*5908819377.96283-1481278321001.59,IF(C3246&gt;752.99,C3246^3*3588.471445-C3246^2*8028757.56264+C3246*5988077680.84934-1488767378546.26,C3246^3*899.851852-C3246^2*1969009.674601+C3246*1435480406.01138-348666163343.76))))-$E$1</f>
        <v>104621765.074951</v>
      </c>
      <c r="E3246" s="47" t="n">
        <f aca="false">D3246*100/$E$2</f>
        <v>70.2258279096314</v>
      </c>
      <c r="G3246" s="41" t="n">
        <f aca="false">[3]Plan1!$C3241</f>
        <v>-2.26</v>
      </c>
      <c r="H3246" s="41" t="n">
        <f aca="false">$J$5 + G3246</f>
        <v>757.74</v>
      </c>
      <c r="I3246" s="47" t="n">
        <f aca="false">IF(H3246&gt;$J$5,$J$2+$J$1,(IF(H3246&gt;739.99,H3246^3*2498.244218-H3246^2*5471052.355142+H3246*3994605728.77515-972400879260.135,H3246^3*1396.138889-H3246^2*3002770.071427+H3246*2152080038.43115-513963640099.415)))-$J$1</f>
        <v>71968506.7922363</v>
      </c>
      <c r="J3246" s="47" t="n">
        <f aca="false">I3246*100/$J$2</f>
        <v>81.8359150215983</v>
      </c>
      <c r="L3246" s="41" t="n">
        <f aca="false">[4]Plan1!$C3241</f>
        <v>-4.78</v>
      </c>
      <c r="M3246" s="41" t="n">
        <f aca="false">$O$5 + L3246</f>
        <v>834</v>
      </c>
      <c r="N3246" s="47" t="n">
        <f aca="false">IF(M3246&gt;$O$5,$O$2+$O$1,(M3246^3*3270.5936-M3246^2*8015778.389801+M3246*6549018422.82398-1783686174686.87))-$O$1</f>
        <v>18928450.5986328</v>
      </c>
      <c r="O3246" s="41" t="n">
        <f aca="false">N3246*100/$O$2</f>
        <v>48.4266231139419</v>
      </c>
      <c r="R3246" s="47" t="n">
        <f aca="false">SUM(D3246,I3246,N3246)</f>
        <v>195518722.46582</v>
      </c>
      <c r="S3246" s="41" t="n">
        <f aca="false">R3246*100/$R$2</f>
        <v>70.8379717756734</v>
      </c>
      <c r="U3246" s="41" t="n">
        <f aca="false">[1]Plan1!$B3241</f>
        <v>19.79</v>
      </c>
    </row>
    <row r="3247" customFormat="false" ht="15" hidden="false" customHeight="false" outlineLevel="0" collapsed="false">
      <c r="A3247" s="46" t="n">
        <v>45245</v>
      </c>
      <c r="B3247" s="41" t="n">
        <f aca="false">[2]Plan1!$C3242</f>
        <v>-4.36</v>
      </c>
      <c r="C3247" s="41" t="n">
        <f aca="false">$E$5 + B3247</f>
        <v>776.64</v>
      </c>
      <c r="D3247" s="47" t="n">
        <f aca="false">IF(C3247&gt;$E$5,$E$2+$E$1,(IF(C3247&gt;764.99,C3247^3*3486.59308-C3247^2*7860012.00812+C3247*5908819377.96283-1481278321001.59,IF(C3247&gt;752.99,C3247^3*3588.471445-C3247^2*8028757.56264+C3247*5988077680.84934-1488767378546.26,C3247^3*899.851852-C3247^2*1969009.674601+C3247*1435480406.01138-348666163343.76))))-$E$1</f>
        <v>104259674.361084</v>
      </c>
      <c r="E3247" s="47" t="n">
        <f aca="false">D3247*100/$E$2</f>
        <v>69.982779819767</v>
      </c>
      <c r="G3247" s="41" t="n">
        <f aca="false">[3]Plan1!$C3242</f>
        <v>-2.29</v>
      </c>
      <c r="H3247" s="41" t="n">
        <f aca="false">$J$5 + G3247</f>
        <v>757.71</v>
      </c>
      <c r="I3247" s="47" t="n">
        <f aca="false">IF(H3247&gt;$J$5,$J$2+$J$1,(IF(H3247&gt;739.99,H3247^3*2498.244218-H3247^2*5471052.355142+H3247*3994605728.77515-972400879260.135,H3247^3*1396.138889-H3247^2*3002770.071427+H3247*2152080038.43115-513963640099.415)))-$J$1</f>
        <v>71771136.0993652</v>
      </c>
      <c r="J3247" s="47" t="n">
        <f aca="false">I3247*100/$J$2</f>
        <v>81.6114833643433</v>
      </c>
      <c r="L3247" s="41" t="n">
        <f aca="false">[4]Plan1!$C3242</f>
        <v>-4.81</v>
      </c>
      <c r="M3247" s="41" t="n">
        <f aca="false">$O$5 + L3247</f>
        <v>833.97</v>
      </c>
      <c r="N3247" s="47" t="n">
        <f aca="false">IF(M3247&gt;$O$5,$O$2+$O$1,(M3247^3*3270.5936-M3247^2*8015778.389801+M3247*6549018422.82398-1783686174686.87))-$O$1</f>
        <v>18828308.7900391</v>
      </c>
      <c r="O3247" s="41" t="n">
        <f aca="false">N3247*100/$O$2</f>
        <v>48.1704199135031</v>
      </c>
      <c r="R3247" s="47" t="n">
        <f aca="false">SUM(D3247,I3247,N3247)</f>
        <v>194859119.250488</v>
      </c>
      <c r="S3247" s="41" t="n">
        <f aca="false">R3247*100/$R$2</f>
        <v>70.5989923400391</v>
      </c>
      <c r="U3247" s="41" t="n">
        <f aca="false">[1]Plan1!$B3242</f>
        <v>20.08</v>
      </c>
    </row>
    <row r="3248" customFormat="false" ht="15" hidden="false" customHeight="false" outlineLevel="0" collapsed="false">
      <c r="A3248" s="46" t="n">
        <v>45246</v>
      </c>
      <c r="B3248" s="41" t="n">
        <f aca="false">[2]Plan1!$C3243</f>
        <v>-4.38</v>
      </c>
      <c r="C3248" s="41" t="n">
        <f aca="false">$E$5 + B3248</f>
        <v>776.62</v>
      </c>
      <c r="D3248" s="47" t="n">
        <f aca="false">IF(C3248&gt;$E$5,$E$2+$E$1,(IF(C3248&gt;764.99,C3248^3*3486.59308-C3248^2*7860012.00812+C3248*5908819377.96283-1481278321001.59,IF(C3248&gt;752.99,C3248^3*3588.471445-C3248^2*8028757.56264+C3248*5988077680.84934-1488767378546.26,C3248^3*899.851852-C3248^2*1969009.674601+C3248*1435480406.01138-348666163343.76))))-$E$1</f>
        <v>104078945.252197</v>
      </c>
      <c r="E3248" s="47" t="n">
        <f aca="false">D3248*100/$E$2</f>
        <v>69.8614680517056</v>
      </c>
      <c r="G3248" s="41" t="n">
        <f aca="false">[3]Plan1!$C3243</f>
        <v>-2.3</v>
      </c>
      <c r="H3248" s="41" t="n">
        <f aca="false">$J$5 + G3248</f>
        <v>757.7</v>
      </c>
      <c r="I3248" s="47" t="n">
        <f aca="false">IF(H3248&gt;$J$5,$J$2+$J$1,(IF(H3248&gt;739.99,H3248^3*2498.244218-H3248^2*5471052.355142+H3248*3994605728.77515-972400879260.135,H3248^3*1396.138889-H3248^2*3002770.071427+H3248*2152080038.43115-513963640099.415)))-$J$1</f>
        <v>71705429.0012207</v>
      </c>
      <c r="J3248" s="47" t="n">
        <f aca="false">I3248*100/$J$2</f>
        <v>81.5367673428536</v>
      </c>
      <c r="L3248" s="41" t="n">
        <f aca="false">[4]Plan1!$C3243</f>
        <v>-4.84</v>
      </c>
      <c r="M3248" s="41" t="n">
        <f aca="false">$O$5 + L3248</f>
        <v>833.94</v>
      </c>
      <c r="N3248" s="47" t="n">
        <f aca="false">IF(M3248&gt;$O$5,$O$2+$O$1,(M3248^3*3270.5936-M3248^2*8015778.389801+M3248*6549018422.82398-1783686174686.87))-$O$1</f>
        <v>18728467.4960938</v>
      </c>
      <c r="O3248" s="41" t="n">
        <f aca="false">N3248*100/$O$2</f>
        <v>47.9149855509332</v>
      </c>
      <c r="R3248" s="47" t="n">
        <f aca="false">SUM(D3248,I3248,N3248)</f>
        <v>194512841.749512</v>
      </c>
      <c r="S3248" s="41" t="n">
        <f aca="false">R3248*100/$R$2</f>
        <v>70.4735332764191</v>
      </c>
      <c r="U3248" s="41" t="n">
        <f aca="false">[1]Plan1!$B3243</f>
        <v>16.7</v>
      </c>
    </row>
    <row r="3249" customFormat="false" ht="15" hidden="false" customHeight="false" outlineLevel="0" collapsed="false">
      <c r="A3249" s="46" t="n">
        <v>45247</v>
      </c>
      <c r="B3249" s="41" t="n">
        <f aca="false">[2]Plan1!$C3244</f>
        <v>-4.4</v>
      </c>
      <c r="C3249" s="41" t="n">
        <f aca="false">$E$5 + B3249</f>
        <v>776.6</v>
      </c>
      <c r="D3249" s="47" t="n">
        <f aca="false">IF(C3249&gt;$E$5,$E$2+$E$1,(IF(C3249&gt;764.99,C3249^3*3486.59308-C3249^2*7860012.00812+C3249*5908819377.96283-1481278321001.59,IF(C3249&gt;752.99,C3249^3*3588.471445-C3249^2*8028757.56264+C3249*5988077680.84934-1488767378546.26,C3249^3*899.851852-C3249^2*1969009.674601+C3249*1435480406.01138-348666163343.76))))-$E$1</f>
        <v>103898426.751709</v>
      </c>
      <c r="E3249" s="47" t="n">
        <f aca="false">D3249*100/$E$2</f>
        <v>69.740297651448</v>
      </c>
      <c r="G3249" s="41" t="n">
        <f aca="false">[3]Plan1!$C3244</f>
        <v>-2.3</v>
      </c>
      <c r="H3249" s="41" t="n">
        <f aca="false">$J$5 + G3249</f>
        <v>757.7</v>
      </c>
      <c r="I3249" s="47" t="n">
        <f aca="false">IF(H3249&gt;$J$5,$J$2+$J$1,(IF(H3249&gt;739.99,H3249^3*2498.244218-H3249^2*5471052.355142+H3249*3994605728.77515-972400879260.135,H3249^3*1396.138889-H3249^2*3002770.071427+H3249*2152080038.43115-513963640099.415)))-$J$1</f>
        <v>71705429.0012207</v>
      </c>
      <c r="J3249" s="47" t="n">
        <f aca="false">I3249*100/$J$2</f>
        <v>81.5367673428536</v>
      </c>
      <c r="L3249" s="41" t="n">
        <f aca="false">[4]Plan1!$C3244</f>
        <v>-4.87</v>
      </c>
      <c r="M3249" s="41" t="n">
        <f aca="false">$O$5 + L3249</f>
        <v>833.91</v>
      </c>
      <c r="N3249" s="47" t="n">
        <f aca="false">IF(M3249&gt;$O$5,$O$2+$O$1,(M3249^3*3270.5936-M3249^2*8015778.389801+M3249*6549018422.82398-1783686174686.87))-$O$1</f>
        <v>18628926.1855469</v>
      </c>
      <c r="O3249" s="41" t="n">
        <f aca="false">N3249*100/$O$2</f>
        <v>47.6603186670801</v>
      </c>
      <c r="R3249" s="47" t="n">
        <f aca="false">SUM(D3249,I3249,N3249)</f>
        <v>194232781.938477</v>
      </c>
      <c r="S3249" s="41" t="n">
        <f aca="false">R3249*100/$R$2</f>
        <v>70.3720654029623</v>
      </c>
      <c r="U3249" s="41" t="n">
        <f aca="false">[1]Plan1!$B3244</f>
        <v>16.7</v>
      </c>
    </row>
    <row r="3250" customFormat="false" ht="15" hidden="false" customHeight="false" outlineLevel="0" collapsed="false">
      <c r="A3250" s="46" t="n">
        <v>45248</v>
      </c>
      <c r="B3250" s="41" t="n">
        <f aca="false">[2]Plan1!$C3245</f>
        <v>-4.44</v>
      </c>
      <c r="C3250" s="41" t="n">
        <f aca="false">$E$5 + B3250</f>
        <v>776.56</v>
      </c>
      <c r="D3250" s="47" t="n">
        <f aca="false">IF(C3250&gt;$E$5,$E$2+$E$1,(IF(C3250&gt;764.99,C3250^3*3486.59308-C3250^2*7860012.00812+C3250*5908819377.96283-1481278321001.59,IF(C3250&gt;752.99,C3250^3*3588.471445-C3250^2*8028757.56264+C3250*5988077680.84934-1488767378546.26,C3250^3*899.851852-C3250^2*1969009.674601+C3250*1435480406.01138-348666163343.76))))-$E$1</f>
        <v>103538020.911865</v>
      </c>
      <c r="E3250" s="47" t="n">
        <f aca="false">D3250*100/$E$2</f>
        <v>69.4983805086014</v>
      </c>
      <c r="G3250" s="41" t="n">
        <f aca="false">[3]Plan1!$C3245</f>
        <v>-2.33</v>
      </c>
      <c r="H3250" s="41" t="n">
        <f aca="false">$J$5 + G3250</f>
        <v>757.67</v>
      </c>
      <c r="I3250" s="47" t="n">
        <f aca="false">IF(H3250&gt;$J$5,$J$2+$J$1,(IF(H3250&gt;739.99,H3250^3*2498.244218-H3250^2*5471052.355142+H3250*3994605728.77515-972400879260.135,H3250^3*1396.138889-H3250^2*3002770.071427+H3250*2152080038.43115-513963640099.415)))-$J$1</f>
        <v>71508556.8933106</v>
      </c>
      <c r="J3250" s="47" t="n">
        <f aca="false">I3250*100/$J$2</f>
        <v>81.3129026302013</v>
      </c>
      <c r="L3250" s="41" t="n">
        <f aca="false">[4]Plan1!$C3245</f>
        <v>-4.9</v>
      </c>
      <c r="M3250" s="41" t="n">
        <f aca="false">$O$5 + L3250</f>
        <v>833.88</v>
      </c>
      <c r="N3250" s="47" t="n">
        <f aca="false">IF(M3250&gt;$O$5,$O$2+$O$1,(M3250^3*3270.5936-M3250^2*8015778.389801+M3250*6549018422.82398-1783686174686.87))-$O$1</f>
        <v>18529684.3305664</v>
      </c>
      <c r="O3250" s="41" t="n">
        <f aca="false">N3250*100/$O$2</f>
        <v>47.4064179115362</v>
      </c>
      <c r="R3250" s="47" t="n">
        <f aca="false">SUM(D3250,I3250,N3250)</f>
        <v>193576262.135742</v>
      </c>
      <c r="S3250" s="41" t="n">
        <f aca="false">R3250*100/$R$2</f>
        <v>70.1342031119768</v>
      </c>
      <c r="U3250" s="41" t="n">
        <f aca="false">[1]Plan1!$B3245</f>
        <v>18.64</v>
      </c>
    </row>
    <row r="3251" customFormat="false" ht="15" hidden="false" customHeight="false" outlineLevel="0" collapsed="false">
      <c r="A3251" s="46" t="n">
        <v>45249</v>
      </c>
      <c r="B3251" s="41" t="n">
        <f aca="false">[2]Plan1!$C3246</f>
        <v>-4.49</v>
      </c>
      <c r="C3251" s="41" t="n">
        <f aca="false">$E$5 + B3251</f>
        <v>776.51</v>
      </c>
      <c r="D3251" s="47" t="n">
        <f aca="false">IF(C3251&gt;$E$5,$E$2+$E$1,(IF(C3251&gt;764.99,C3251^3*3486.59308-C3251^2*7860012.00812+C3251*5908819377.96283-1481278321001.59,IF(C3251&gt;752.99,C3251^3*3588.471445-C3251^2*8028757.56264+C3251*5988077680.84934-1488767378546.26,C3251^3*899.851852-C3251^2*1969009.674601+C3251*1435480406.01138-348666163343.76))))-$E$1</f>
        <v>103088695.308838</v>
      </c>
      <c r="E3251" s="47" t="n">
        <f aca="false">D3251*100/$E$2</f>
        <v>69.1967772767024</v>
      </c>
      <c r="G3251" s="41" t="n">
        <f aca="false">[3]Plan1!$C3246</f>
        <v>-2.36</v>
      </c>
      <c r="H3251" s="41" t="n">
        <f aca="false">$J$5 + G3251</f>
        <v>757.64</v>
      </c>
      <c r="I3251" s="47" t="n">
        <f aca="false">IF(H3251&gt;$J$5,$J$2+$J$1,(IF(H3251&gt;739.99,H3251^3*2498.244218-H3251^2*5471052.355142+H3251*3994605728.77515-972400879260.135,H3251^3*1396.138889-H3251^2*3002770.071427+H3251*2152080038.43115-513963640099.415)))-$J$1</f>
        <v>71312058.2541504</v>
      </c>
      <c r="J3251" s="47" t="n">
        <f aca="false">I3251*100/$J$2</f>
        <v>81.0894625915939</v>
      </c>
      <c r="L3251" s="41" t="n">
        <f aca="false">[4]Plan1!$C3246</f>
        <v>-4.93</v>
      </c>
      <c r="M3251" s="41" t="n">
        <f aca="false">$O$5 + L3251</f>
        <v>833.85</v>
      </c>
      <c r="N3251" s="47" t="n">
        <f aca="false">IF(M3251&gt;$O$5,$O$2+$O$1,(M3251^3*3270.5936-M3251^2*8015778.389801+M3251*6549018422.82398-1783686174686.87))-$O$1</f>
        <v>18430741.4003906</v>
      </c>
      <c r="O3251" s="41" t="n">
        <f aca="false">N3251*100/$O$2</f>
        <v>47.1532819263987</v>
      </c>
      <c r="R3251" s="47" t="n">
        <f aca="false">SUM(D3251,I3251,N3251)</f>
        <v>192831494.963379</v>
      </c>
      <c r="S3251" s="41" t="n">
        <f aca="false">R3251*100/$R$2</f>
        <v>69.8643681045159</v>
      </c>
      <c r="U3251" s="41" t="n">
        <f aca="false">[1]Plan1!$B3246</f>
        <v>18.93</v>
      </c>
    </row>
    <row r="3252" customFormat="false" ht="15" hidden="false" customHeight="false" outlineLevel="0" collapsed="false">
      <c r="A3252" s="46" t="n">
        <v>45250</v>
      </c>
      <c r="B3252" s="41" t="n">
        <f aca="false">[2]Plan1!$C3247</f>
        <v>-4.44</v>
      </c>
      <c r="C3252" s="41" t="n">
        <f aca="false">$E$5 + B3252</f>
        <v>776.56</v>
      </c>
      <c r="D3252" s="47" t="n">
        <f aca="false">IF(C3252&gt;$E$5,$E$2+$E$1,(IF(C3252&gt;764.99,C3252^3*3486.59308-C3252^2*7860012.00812+C3252*5908819377.96283-1481278321001.59,IF(C3252&gt;752.99,C3252^3*3588.471445-C3252^2*8028757.56264+C3252*5988077680.84934-1488767378546.26,C3252^3*899.851852-C3252^2*1969009.674601+C3252*1435480406.01138-348666163343.76))))-$E$1</f>
        <v>103538020.911865</v>
      </c>
      <c r="E3252" s="47" t="n">
        <f aca="false">D3252*100/$E$2</f>
        <v>69.4983805086014</v>
      </c>
      <c r="G3252" s="41" t="n">
        <f aca="false">[3]Plan1!$C3247</f>
        <v>-2.31</v>
      </c>
      <c r="H3252" s="41" t="n">
        <f aca="false">$J$5 + G3252</f>
        <v>757.69</v>
      </c>
      <c r="I3252" s="47" t="n">
        <f aca="false">IF(H3252&gt;$J$5,$J$2+$J$1,(IF(H3252&gt;739.99,H3252^3*2498.244218-H3252^2*5471052.355142+H3252*3994605728.77515-972400879260.135,H3252^3*1396.138889-H3252^2*3002770.071427+H3252*2152080038.43115-513963640099.415)))-$J$1</f>
        <v>71639763.4440918</v>
      </c>
      <c r="J3252" s="47" t="n">
        <f aca="false">I3252*100/$J$2</f>
        <v>81.4620985579563</v>
      </c>
      <c r="L3252" s="41" t="n">
        <f aca="false">[4]Plan1!$C3247</f>
        <v>-4.81</v>
      </c>
      <c r="M3252" s="41" t="n">
        <f aca="false">$O$5 + L3252</f>
        <v>833.97</v>
      </c>
      <c r="N3252" s="47" t="n">
        <f aca="false">IF(M3252&gt;$O$5,$O$2+$O$1,(M3252^3*3270.5936-M3252^2*8015778.389801+M3252*6549018422.82398-1783686174686.87))-$O$1</f>
        <v>18828308.7900391</v>
      </c>
      <c r="O3252" s="41" t="n">
        <f aca="false">N3252*100/$O$2</f>
        <v>48.1704199135031</v>
      </c>
      <c r="R3252" s="47" t="n">
        <f aca="false">SUM(D3252,I3252,N3252)</f>
        <v>194006093.145996</v>
      </c>
      <c r="S3252" s="41" t="n">
        <f aca="false">R3252*100/$R$2</f>
        <v>70.2899342695287</v>
      </c>
      <c r="U3252" s="41" t="n">
        <f aca="false">[1]Plan1!$B3247</f>
        <v>72.48</v>
      </c>
    </row>
    <row r="3253" customFormat="false" ht="15" hidden="false" customHeight="false" outlineLevel="0" collapsed="false">
      <c r="A3253" s="46" t="n">
        <v>45251</v>
      </c>
      <c r="B3253" s="41" t="n">
        <f aca="false">[2]Plan1!$C3248</f>
        <v>-4.35</v>
      </c>
      <c r="C3253" s="41" t="n">
        <f aca="false">$E$5 + B3253</f>
        <v>776.65</v>
      </c>
      <c r="D3253" s="47" t="n">
        <f aca="false">IF(C3253&gt;$E$5,$E$2+$E$1,(IF(C3253&gt;764.99,C3253^3*3486.59308-C3253^2*7860012.00812+C3253*5908819377.96283-1481278321001.59,IF(C3253&gt;752.99,C3253^3*3588.471445-C3253^2*8028757.56264+C3253*5988077680.84934-1488767378546.26,C3253^3*899.851852-C3253^2*1969009.674601+C3253*1435480406.01138-348666163343.76))))-$E$1</f>
        <v>104350117.946045</v>
      </c>
      <c r="E3253" s="47" t="n">
        <f aca="false">D3253*100/$E$2</f>
        <v>70.0434887518754</v>
      </c>
      <c r="G3253" s="41" t="n">
        <f aca="false">[3]Plan1!$C3248</f>
        <v>-2.24</v>
      </c>
      <c r="H3253" s="41" t="n">
        <f aca="false">$J$5 + G3253</f>
        <v>757.76</v>
      </c>
      <c r="I3253" s="47" t="n">
        <f aca="false">IF(H3253&gt;$J$5,$J$2+$J$1,(IF(H3253&gt;739.99,H3253^3*2498.244218-H3253^2*5471052.355142+H3253*3994605728.77515-972400879260.135,H3253^3*1396.138889-H3253^2*3002770.071427+H3253*2152080038.43115-513963640099.415)))-$J$1</f>
        <v>72100295.236084</v>
      </c>
      <c r="J3253" s="47" t="n">
        <f aca="false">I3253*100/$J$2</f>
        <v>81.9857726242117</v>
      </c>
      <c r="L3253" s="41" t="n">
        <f aca="false">[4]Plan1!$C3248</f>
        <v>-4.74</v>
      </c>
      <c r="M3253" s="41" t="n">
        <f aca="false">$O$5 + L3253</f>
        <v>834.04</v>
      </c>
      <c r="N3253" s="47" t="n">
        <f aca="false">IF(M3253&gt;$O$5,$O$2+$O$1,(M3253^3*3270.5936-M3253^2*8015778.389801+M3253*6549018422.82398-1783686174686.87))-$O$1</f>
        <v>19062441.3945313</v>
      </c>
      <c r="O3253" s="41" t="n">
        <f aca="false">N3253*100/$O$2</f>
        <v>48.7694256978037</v>
      </c>
      <c r="R3253" s="47" t="n">
        <f aca="false">SUM(D3253,I3253,N3253)</f>
        <v>195512854.57666</v>
      </c>
      <c r="S3253" s="41" t="n">
        <f aca="false">R3253*100/$R$2</f>
        <v>70.8358457932536</v>
      </c>
      <c r="U3253" s="41" t="n">
        <f aca="false">[1]Plan1!$B3248</f>
        <v>34.38</v>
      </c>
    </row>
    <row r="3254" customFormat="false" ht="15" hidden="false" customHeight="false" outlineLevel="0" collapsed="false">
      <c r="A3254" s="46" t="n">
        <v>45252</v>
      </c>
      <c r="B3254" s="41" t="n">
        <f aca="false">[2]Plan1!$C3249</f>
        <v>-4.33</v>
      </c>
      <c r="C3254" s="41" t="n">
        <f aca="false">$E$5 + B3254</f>
        <v>776.67</v>
      </c>
      <c r="D3254" s="47" t="n">
        <f aca="false">IF(C3254&gt;$E$5,$E$2+$E$1,(IF(C3254&gt;764.99,C3254^3*3486.59308-C3254^2*7860012.00812+C3254*5908819377.96283-1481278321001.59,IF(C3254&gt;752.99,C3254^3*3588.471445-C3254^2*8028757.56264+C3254*5988077680.84934-1488767378546.26,C3254^3*899.851852-C3254^2*1969009.674601+C3254*1435480406.01138-348666163343.76))))-$E$1</f>
        <v>104531163.281982</v>
      </c>
      <c r="E3254" s="47" t="n">
        <f aca="false">D3254*100/$E$2</f>
        <v>70.1650127827143</v>
      </c>
      <c r="G3254" s="41" t="n">
        <f aca="false">[3]Plan1!$C3249</f>
        <v>-2.22</v>
      </c>
      <c r="H3254" s="41" t="n">
        <f aca="false">$J$5 + G3254</f>
        <v>757.78</v>
      </c>
      <c r="I3254" s="47" t="n">
        <f aca="false">IF(H3254&gt;$J$5,$J$2+$J$1,(IF(H3254&gt;739.99,H3254^3*2498.244218-H3254^2*5471052.355142+H3254*3994605728.77515-972400879260.135,H3254^3*1396.138889-H3254^2*3002770.071427+H3254*2152080038.43115-513963640099.415)))-$J$1</f>
        <v>72232250.2041016</v>
      </c>
      <c r="J3254" s="47" t="n">
        <f aca="false">I3254*100/$J$2</f>
        <v>82.1358195826756</v>
      </c>
      <c r="L3254" s="41" t="n">
        <f aca="false">[4]Plan1!$C3249</f>
        <v>-4.74</v>
      </c>
      <c r="M3254" s="41" t="n">
        <f aca="false">$O$5 + L3254</f>
        <v>834.04</v>
      </c>
      <c r="N3254" s="47" t="n">
        <f aca="false">IF(M3254&gt;$O$5,$O$2+$O$1,(M3254^3*3270.5936-M3254^2*8015778.389801+M3254*6549018422.82398-1783686174686.87))-$O$1</f>
        <v>19062441.3945313</v>
      </c>
      <c r="O3254" s="41" t="n">
        <f aca="false">N3254*100/$O$2</f>
        <v>48.7694256978037</v>
      </c>
      <c r="R3254" s="47" t="n">
        <f aca="false">SUM(D3254,I3254,N3254)</f>
        <v>195825854.880615</v>
      </c>
      <c r="S3254" s="41" t="n">
        <f aca="false">R3254*100/$R$2</f>
        <v>70.9492482665192</v>
      </c>
      <c r="U3254" s="41" t="n">
        <f aca="false">[1]Plan1!$B3249</f>
        <v>24.88</v>
      </c>
    </row>
    <row r="3255" customFormat="false" ht="15" hidden="false" customHeight="false" outlineLevel="0" collapsed="false">
      <c r="A3255" s="46" t="n">
        <v>45253</v>
      </c>
      <c r="B3255" s="41" t="n">
        <f aca="false">[2]Plan1!$C3250</f>
        <v>-4.34</v>
      </c>
      <c r="C3255" s="41" t="n">
        <f aca="false">$E$5 + B3255</f>
        <v>776.66</v>
      </c>
      <c r="D3255" s="47" t="n">
        <f aca="false">IF(C3255&gt;$E$5,$E$2+$E$1,(IF(C3255&gt;764.99,C3255^3*3486.59308-C3255^2*7860012.00812+C3255*5908819377.96283-1481278321001.59,IF(C3255&gt;752.99,C3255^3*3588.471445-C3255^2*8028757.56264+C3255*5988077680.84934-1488767378546.26,C3255^3*899.851852-C3255^2*1969009.674601+C3255*1435480406.01138-348666163343.76))))-$E$1</f>
        <v>104440614.246826</v>
      </c>
      <c r="E3255" s="47" t="n">
        <f aca="false">D3255*100/$E$2</f>
        <v>70.1042330687063</v>
      </c>
      <c r="G3255" s="41" t="n">
        <f aca="false">[3]Plan1!$C3250</f>
        <v>-2.24</v>
      </c>
      <c r="H3255" s="41" t="n">
        <f aca="false">$J$5 + G3255</f>
        <v>757.76</v>
      </c>
      <c r="I3255" s="47" t="n">
        <f aca="false">IF(H3255&gt;$J$5,$J$2+$J$1,(IF(H3255&gt;739.99,H3255^3*2498.244218-H3255^2*5471052.355142+H3255*3994605728.77515-972400879260.135,H3255^3*1396.138889-H3255^2*3002770.071427+H3255*2152080038.43115-513963640099.415)))-$J$1</f>
        <v>72100295.236084</v>
      </c>
      <c r="J3255" s="47" t="n">
        <f aca="false">I3255*100/$J$2</f>
        <v>81.9857726242117</v>
      </c>
      <c r="L3255" s="41" t="n">
        <f aca="false">[4]Plan1!$C3250</f>
        <v>-4.76</v>
      </c>
      <c r="M3255" s="41" t="n">
        <f aca="false">$O$5 + L3255</f>
        <v>834.02</v>
      </c>
      <c r="N3255" s="47" t="n">
        <f aca="false">IF(M3255&gt;$O$5,$O$2+$O$1,(M3255^3*3270.5936-M3255^2*8015778.389801+M3255*6549018422.82398-1783686174686.87))-$O$1</f>
        <v>18995379.0200195</v>
      </c>
      <c r="O3255" s="41" t="n">
        <f aca="false">N3255*100/$O$2</f>
        <v>48.5978530527696</v>
      </c>
      <c r="R3255" s="47" t="n">
        <f aca="false">SUM(D3255,I3255,N3255)</f>
        <v>195536288.50293</v>
      </c>
      <c r="S3255" s="41" t="n">
        <f aca="false">R3255*100/$R$2</f>
        <v>70.8443360891533</v>
      </c>
      <c r="U3255" s="41" t="n">
        <f aca="false">[1]Plan1!$B3250</f>
        <v>22.14</v>
      </c>
    </row>
    <row r="3256" customFormat="false" ht="15" hidden="false" customHeight="false" outlineLevel="0" collapsed="false">
      <c r="A3256" s="46" t="n">
        <v>45254</v>
      </c>
      <c r="B3256" s="41" t="n">
        <f aca="false">[2]Plan1!$C3251</f>
        <v>-4.39</v>
      </c>
      <c r="C3256" s="41" t="n">
        <f aca="false">$E$5 + B3256</f>
        <v>776.61</v>
      </c>
      <c r="D3256" s="47" t="n">
        <f aca="false">IF(C3256&gt;$E$5,$E$2+$E$1,(IF(C3256&gt;764.99,C3256^3*3486.59308-C3256^2*7860012.00812+C3256*5908819377.96283-1481278321001.59,IF(C3256&gt;752.99,C3256^3*3588.471445-C3256^2*8028757.56264+C3256*5988077680.84934-1488767378546.26,C3256^3*899.851852-C3256^2*1969009.674601+C3256*1435480406.01138-348666163343.76))))-$E$1</f>
        <v>103988659.686279</v>
      </c>
      <c r="E3256" s="47" t="n">
        <f aca="false">D3256*100/$E$2</f>
        <v>69.8008651875661</v>
      </c>
      <c r="G3256" s="41" t="n">
        <f aca="false">[3]Plan1!$C3251</f>
        <v>-2.25</v>
      </c>
      <c r="H3256" s="41" t="n">
        <f aca="false">$J$5 + G3256</f>
        <v>757.75</v>
      </c>
      <c r="I3256" s="47" t="n">
        <f aca="false">IF(H3256&gt;$J$5,$J$2+$J$1,(IF(H3256&gt;739.99,H3256^3*2498.244218-H3256^2*5471052.355142+H3256*3994605728.77515-972400879260.135,H3256^3*1396.138889-H3256^2*3002770.071427+H3256*2152080038.43115-513963640099.415)))-$J$1</f>
        <v>72034380.2058106</v>
      </c>
      <c r="J3256" s="47" t="n">
        <f aca="false">I3256*100/$J$2</f>
        <v>81.9108201615786</v>
      </c>
      <c r="L3256" s="41" t="n">
        <f aca="false">[4]Plan1!$C3251</f>
        <v>-4.76</v>
      </c>
      <c r="M3256" s="41" t="n">
        <f aca="false">$O$5 + L3256</f>
        <v>834.02</v>
      </c>
      <c r="N3256" s="47" t="n">
        <f aca="false">IF(M3256&gt;$O$5,$O$2+$O$1,(M3256^3*3270.5936-M3256^2*8015778.389801+M3256*6549018422.82398-1783686174686.87))-$O$1</f>
        <v>18995379.0200195</v>
      </c>
      <c r="O3256" s="41" t="n">
        <f aca="false">N3256*100/$O$2</f>
        <v>48.5978530527696</v>
      </c>
      <c r="R3256" s="47" t="n">
        <f aca="false">SUM(D3256,I3256,N3256)</f>
        <v>195018418.912109</v>
      </c>
      <c r="S3256" s="41" t="n">
        <f aca="false">R3256*100/$R$2</f>
        <v>70.6567078610463</v>
      </c>
      <c r="U3256" s="41" t="n">
        <f aca="false">[1]Plan1!$B3251</f>
        <v>23.04</v>
      </c>
    </row>
    <row r="3257" customFormat="false" ht="15" hidden="false" customHeight="false" outlineLevel="0" collapsed="false">
      <c r="A3257" s="46" t="n">
        <v>45255</v>
      </c>
      <c r="B3257" s="41" t="n">
        <f aca="false">[2]Plan1!$C3252</f>
        <v>-4.36</v>
      </c>
      <c r="C3257" s="41" t="n">
        <f aca="false">$E$5 + B3257</f>
        <v>776.64</v>
      </c>
      <c r="D3257" s="47" t="n">
        <f aca="false">IF(C3257&gt;$E$5,$E$2+$E$1,(IF(C3257&gt;764.99,C3257^3*3486.59308-C3257^2*7860012.00812+C3257*5908819377.96283-1481278321001.59,IF(C3257&gt;752.99,C3257^3*3588.471445-C3257^2*8028757.56264+C3257*5988077680.84934-1488767378546.26,C3257^3*899.851852-C3257^2*1969009.674601+C3257*1435480406.01138-348666163343.76))))-$E$1</f>
        <v>104259674.361084</v>
      </c>
      <c r="E3257" s="47" t="n">
        <f aca="false">D3257*100/$E$2</f>
        <v>69.982779819767</v>
      </c>
      <c r="G3257" s="41" t="n">
        <f aca="false">[3]Plan1!$C3252</f>
        <v>-2.26</v>
      </c>
      <c r="H3257" s="41" t="n">
        <f aca="false">$J$5 + G3257</f>
        <v>757.74</v>
      </c>
      <c r="I3257" s="47" t="n">
        <f aca="false">IF(H3257&gt;$J$5,$J$2+$J$1,(IF(H3257&gt;739.99,H3257^3*2498.244218-H3257^2*5471052.355142+H3257*3994605728.77515-972400879260.135,H3257^3*1396.138889-H3257^2*3002770.071427+H3257*2152080038.43115-513963640099.415)))-$J$1</f>
        <v>71968506.7922363</v>
      </c>
      <c r="J3257" s="47" t="n">
        <f aca="false">I3257*100/$J$2</f>
        <v>81.8359150215983</v>
      </c>
      <c r="L3257" s="41" t="n">
        <f aca="false">[4]Plan1!$C3252</f>
        <v>-4.71</v>
      </c>
      <c r="M3257" s="41" t="n">
        <f aca="false">$O$5 + L3257</f>
        <v>834.07</v>
      </c>
      <c r="N3257" s="47" t="n">
        <f aca="false">IF(M3257&gt;$O$5,$O$2+$O$1,(M3257^3*3270.5936-M3257^2*8015778.389801+M3257*6549018422.82398-1783686174686.87))-$O$1</f>
        <v>19163286.4638672</v>
      </c>
      <c r="O3257" s="41" t="n">
        <f aca="false">N3257*100/$O$2</f>
        <v>49.0274281233156</v>
      </c>
      <c r="R3257" s="47" t="n">
        <f aca="false">SUM(D3257,I3257,N3257)</f>
        <v>195391467.617188</v>
      </c>
      <c r="S3257" s="41" t="n">
        <f aca="false">R3257*100/$R$2</f>
        <v>70.7918663425871</v>
      </c>
      <c r="U3257" s="41" t="n">
        <f aca="false">[1]Plan1!$B3252</f>
        <v>56.09</v>
      </c>
    </row>
    <row r="3258" customFormat="false" ht="15" hidden="false" customHeight="false" outlineLevel="0" collapsed="false">
      <c r="A3258" s="46" t="n">
        <v>45256</v>
      </c>
      <c r="B3258" s="41" t="n">
        <f aca="false">[2]Plan1!$C3253</f>
        <v>-4.34</v>
      </c>
      <c r="C3258" s="41" t="n">
        <f aca="false">$E$5 + B3258</f>
        <v>776.66</v>
      </c>
      <c r="D3258" s="47" t="n">
        <f aca="false">IF(C3258&gt;$E$5,$E$2+$E$1,(IF(C3258&gt;764.99,C3258^3*3486.59308-C3258^2*7860012.00812+C3258*5908819377.96283-1481278321001.59,IF(C3258&gt;752.99,C3258^3*3588.471445-C3258^2*8028757.56264+C3258*5988077680.84934-1488767378546.26,C3258^3*899.851852-C3258^2*1969009.674601+C3258*1435480406.01138-348666163343.76))))-$E$1</f>
        <v>104440614.246826</v>
      </c>
      <c r="E3258" s="47" t="n">
        <f aca="false">D3258*100/$E$2</f>
        <v>70.1042330687063</v>
      </c>
      <c r="G3258" s="41" t="n">
        <f aca="false">[3]Plan1!$C3253</f>
        <v>-2.27</v>
      </c>
      <c r="H3258" s="41" t="n">
        <f aca="false">$J$5 + G3258</f>
        <v>757.73</v>
      </c>
      <c r="I3258" s="47" t="n">
        <f aca="false">IF(H3258&gt;$J$5,$J$2+$J$1,(IF(H3258&gt;739.99,H3258^3*2498.244218-H3258^2*5471052.355142+H3258*3994605728.77515-972400879260.135,H3258^3*1396.138889-H3258^2*3002770.071427+H3258*2152080038.43115-513963640099.415)))-$J$1</f>
        <v>71902674.9802246</v>
      </c>
      <c r="J3258" s="47" t="n">
        <f aca="false">I3258*100/$J$2</f>
        <v>81.7610571870588</v>
      </c>
      <c r="L3258" s="41" t="n">
        <f aca="false">[4]Plan1!$C3253</f>
        <v>-4.72</v>
      </c>
      <c r="M3258" s="41" t="n">
        <f aca="false">$O$5 + L3258</f>
        <v>834.06</v>
      </c>
      <c r="N3258" s="47" t="n">
        <f aca="false">IF(M3258&gt;$O$5,$O$2+$O$1,(M3258^3*3270.5936-M3258^2*8015778.389801+M3258*6549018422.82398-1783686174686.87))-$O$1</f>
        <v>19129637.8798828</v>
      </c>
      <c r="O3258" s="41" t="n">
        <f aca="false">N3258*100/$O$2</f>
        <v>48.9413414525425</v>
      </c>
      <c r="R3258" s="47" t="n">
        <f aca="false">SUM(D3258,I3258,N3258)</f>
        <v>195472927.106934</v>
      </c>
      <c r="S3258" s="41" t="n">
        <f aca="false">R3258*100/$R$2</f>
        <v>70.8213797567641</v>
      </c>
      <c r="U3258" s="41" t="n">
        <f aca="false">[1]Plan1!$B3253</f>
        <v>29.34</v>
      </c>
    </row>
    <row r="3259" customFormat="false" ht="15" hidden="false" customHeight="false" outlineLevel="0" collapsed="false">
      <c r="A3259" s="46" t="n">
        <v>45257</v>
      </c>
      <c r="B3259" s="41" t="n">
        <f aca="false">[2]Plan1!$C3254</f>
        <v>-4.36</v>
      </c>
      <c r="C3259" s="41" t="n">
        <f aca="false">$E$5 + B3259</f>
        <v>776.64</v>
      </c>
      <c r="D3259" s="47" t="n">
        <f aca="false">IF(C3259&gt;$E$5,$E$2+$E$1,(IF(C3259&gt;764.99,C3259^3*3486.59308-C3259^2*7860012.00812+C3259*5908819377.96283-1481278321001.59,IF(C3259&gt;752.99,C3259^3*3588.471445-C3259^2*8028757.56264+C3259*5988077680.84934-1488767378546.26,C3259^3*899.851852-C3259^2*1969009.674601+C3259*1435480406.01138-348666163343.76))))-$E$1</f>
        <v>104259674.361084</v>
      </c>
      <c r="E3259" s="47" t="n">
        <f aca="false">D3259*100/$E$2</f>
        <v>69.982779819767</v>
      </c>
      <c r="G3259" s="41" t="n">
        <f aca="false">[3]Plan1!$C3254</f>
        <v>-2.27</v>
      </c>
      <c r="H3259" s="41" t="n">
        <f aca="false">$J$5 + G3259</f>
        <v>757.73</v>
      </c>
      <c r="I3259" s="47" t="n">
        <f aca="false">IF(H3259&gt;$J$5,$J$2+$J$1,(IF(H3259&gt;739.99,H3259^3*2498.244218-H3259^2*5471052.355142+H3259*3994605728.77515-972400879260.135,H3259^3*1396.138889-H3259^2*3002770.071427+H3259*2152080038.43115-513963640099.415)))-$J$1</f>
        <v>71902674.9802246</v>
      </c>
      <c r="J3259" s="47" t="n">
        <f aca="false">I3259*100/$J$2</f>
        <v>81.7610571870588</v>
      </c>
      <c r="L3259" s="41" t="n">
        <f aca="false">[4]Plan1!$C3254</f>
        <v>-4.74</v>
      </c>
      <c r="M3259" s="41" t="n">
        <f aca="false">$O$5 + L3259</f>
        <v>834.04</v>
      </c>
      <c r="N3259" s="47" t="n">
        <f aca="false">IF(M3259&gt;$O$5,$O$2+$O$1,(M3259^3*3270.5936-M3259^2*8015778.389801+M3259*6549018422.82398-1783686174686.87))-$O$1</f>
        <v>19062441.3945313</v>
      </c>
      <c r="O3259" s="41" t="n">
        <f aca="false">N3259*100/$O$2</f>
        <v>48.7694256978037</v>
      </c>
      <c r="R3259" s="47" t="n">
        <f aca="false">SUM(D3259,I3259,N3259)</f>
        <v>195224790.73584</v>
      </c>
      <c r="S3259" s="41" t="n">
        <f aca="false">R3259*100/$R$2</f>
        <v>70.7314779968182</v>
      </c>
      <c r="U3259" s="41" t="n">
        <f aca="false">[1]Plan1!$B3254</f>
        <v>21.54</v>
      </c>
    </row>
    <row r="3260" customFormat="false" ht="15" hidden="false" customHeight="false" outlineLevel="0" collapsed="false">
      <c r="A3260" s="46" t="n">
        <v>45258</v>
      </c>
      <c r="B3260" s="41" t="n">
        <f aca="false">[2]Plan1!$C3255</f>
        <v>-4.38</v>
      </c>
      <c r="C3260" s="41" t="n">
        <f aca="false">$E$5 + B3260</f>
        <v>776.62</v>
      </c>
      <c r="D3260" s="47" t="n">
        <f aca="false">IF(C3260&gt;$E$5,$E$2+$E$1,(IF(C3260&gt;764.99,C3260^3*3486.59308-C3260^2*7860012.00812+C3260*5908819377.96283-1481278321001.59,IF(C3260&gt;752.99,C3260^3*3588.471445-C3260^2*8028757.56264+C3260*5988077680.84934-1488767378546.26,C3260^3*899.851852-C3260^2*1969009.674601+C3260*1435480406.01138-348666163343.76))))-$E$1</f>
        <v>104078945.252197</v>
      </c>
      <c r="E3260" s="47" t="n">
        <f aca="false">D3260*100/$E$2</f>
        <v>69.8614680517056</v>
      </c>
      <c r="G3260" s="41" t="n">
        <f aca="false">[3]Plan1!$C3255</f>
        <v>-2.28</v>
      </c>
      <c r="H3260" s="41" t="n">
        <f aca="false">$J$5 + G3260</f>
        <v>757.72</v>
      </c>
      <c r="I3260" s="47" t="n">
        <f aca="false">IF(H3260&gt;$J$5,$J$2+$J$1,(IF(H3260&gt;739.99,H3260^3*2498.244218-H3260^2*5471052.355142+H3260*3994605728.77515-972400879260.135,H3260^3*1396.138889-H3260^2*3002770.071427+H3260*2152080038.43115-513963640099.415)))-$J$1</f>
        <v>71836884.7546387</v>
      </c>
      <c r="J3260" s="47" t="n">
        <f aca="false">I3260*100/$J$2</f>
        <v>81.686246640748</v>
      </c>
      <c r="L3260" s="41" t="n">
        <f aca="false">[4]Plan1!$C3255</f>
        <v>-4.74</v>
      </c>
      <c r="M3260" s="41" t="n">
        <f aca="false">$O$5 + L3260</f>
        <v>834.04</v>
      </c>
      <c r="N3260" s="47" t="n">
        <f aca="false">IF(M3260&gt;$O$5,$O$2+$O$1,(M3260^3*3270.5936-M3260^2*8015778.389801+M3260*6549018422.82398-1783686174686.87))-$O$1</f>
        <v>19062441.3945313</v>
      </c>
      <c r="O3260" s="41" t="n">
        <f aca="false">N3260*100/$O$2</f>
        <v>48.7694256978037</v>
      </c>
      <c r="R3260" s="47" t="n">
        <f aca="false">SUM(D3260,I3260,N3260)</f>
        <v>194978271.401367</v>
      </c>
      <c r="S3260" s="41" t="n">
        <f aca="false">R3260*100/$R$2</f>
        <v>70.6421621019653</v>
      </c>
      <c r="U3260" s="41" t="n">
        <f aca="false">[1]Plan1!$B3255</f>
        <v>22.44</v>
      </c>
    </row>
    <row r="3261" customFormat="false" ht="15" hidden="false" customHeight="false" outlineLevel="0" collapsed="false">
      <c r="A3261" s="46" t="n">
        <v>45259</v>
      </c>
      <c r="B3261" s="41" t="n">
        <f aca="false">[2]Plan1!$C3256</f>
        <v>-4.41</v>
      </c>
      <c r="C3261" s="41" t="n">
        <f aca="false">$E$5 + B3261</f>
        <v>776.59</v>
      </c>
      <c r="D3261" s="47" t="n">
        <f aca="false">IF(C3261&gt;$E$5,$E$2+$E$1,(IF(C3261&gt;764.99,C3261^3*3486.59308-C3261^2*7860012.00812+C3261*5908819377.96283-1481278321001.59,IF(C3261&gt;752.99,C3261^3*3588.471445-C3261^2*8028757.56264+C3261*5988077680.84934-1488767378546.26,C3261^3*899.851852-C3261^2*1969009.674601+C3261*1435480406.01138-348666163343.76))))-$E$1</f>
        <v>103808246.429443</v>
      </c>
      <c r="E3261" s="47" t="n">
        <f aca="false">D3261*100/$E$2</f>
        <v>69.679765430569</v>
      </c>
      <c r="G3261" s="41" t="n">
        <f aca="false">[3]Plan1!$C3256</f>
        <v>-2.3</v>
      </c>
      <c r="H3261" s="41" t="n">
        <f aca="false">$J$5 + G3261</f>
        <v>757.7</v>
      </c>
      <c r="I3261" s="47" t="n">
        <f aca="false">IF(H3261&gt;$J$5,$J$2+$J$1,(IF(H3261&gt;739.99,H3261^3*2498.244218-H3261^2*5471052.355142+H3261*3994605728.77515-972400879260.135,H3261^3*1396.138889-H3261^2*3002770.071427+H3261*2152080038.43115-513963640099.415)))-$J$1</f>
        <v>71705429.0012207</v>
      </c>
      <c r="J3261" s="47" t="n">
        <f aca="false">I3261*100/$J$2</f>
        <v>81.5367673428536</v>
      </c>
      <c r="L3261" s="41" t="n">
        <f aca="false">[4]Plan1!$C3256</f>
        <v>-4.72</v>
      </c>
      <c r="M3261" s="41" t="n">
        <f aca="false">$O$5 + L3261</f>
        <v>834.06</v>
      </c>
      <c r="N3261" s="47" t="n">
        <f aca="false">IF(M3261&gt;$O$5,$O$2+$O$1,(M3261^3*3270.5936-M3261^2*8015778.389801+M3261*6549018422.82398-1783686174686.87))-$O$1</f>
        <v>19129637.8798828</v>
      </c>
      <c r="O3261" s="41" t="n">
        <f aca="false">N3261*100/$O$2</f>
        <v>48.9413414525425</v>
      </c>
      <c r="R3261" s="47" t="n">
        <f aca="false">SUM(D3261,I3261,N3261)</f>
        <v>194643313.310547</v>
      </c>
      <c r="S3261" s="41" t="n">
        <f aca="false">R3261*100/$R$2</f>
        <v>70.5208041497226</v>
      </c>
      <c r="U3261" s="41" t="n">
        <f aca="false">[1]Plan1!$B3256</f>
        <v>22.44</v>
      </c>
    </row>
    <row r="3262" customFormat="false" ht="15" hidden="false" customHeight="false" outlineLevel="0" collapsed="false">
      <c r="A3262" s="46" t="n">
        <v>45260</v>
      </c>
      <c r="B3262" s="41" t="n">
        <f aca="false">[2]Plan1!$C3257</f>
        <v>-4.44</v>
      </c>
      <c r="C3262" s="41" t="n">
        <f aca="false">$E$5 + B3262</f>
        <v>776.56</v>
      </c>
      <c r="D3262" s="47" t="n">
        <f aca="false">IF(C3262&gt;$E$5,$E$2+$E$1,(IF(C3262&gt;764.99,C3262^3*3486.59308-C3262^2*7860012.00812+C3262*5908819377.96283-1481278321001.59,IF(C3262&gt;752.99,C3262^3*3588.471445-C3262^2*8028757.56264+C3262*5988077680.84934-1488767378546.26,C3262^3*899.851852-C3262^2*1969009.674601+C3262*1435480406.01138-348666163343.76))))-$E$1</f>
        <v>103538020.911865</v>
      </c>
      <c r="E3262" s="47" t="n">
        <f aca="false">D3262*100/$E$2</f>
        <v>69.4983805086014</v>
      </c>
      <c r="G3262" s="41" t="n">
        <f aca="false">[3]Plan1!$C3257</f>
        <v>-2.32</v>
      </c>
      <c r="H3262" s="41" t="n">
        <f aca="false">$J$5 + G3262</f>
        <v>757.68</v>
      </c>
      <c r="I3262" s="47" t="n">
        <f aca="false">IF(H3262&gt;$J$5,$J$2+$J$1,(IF(H3262&gt;739.99,H3262^3*2498.244218-H3262^2*5471052.355142+H3262*3994605728.77515-972400879260.135,H3262^3*1396.138889-H3262^2*3002770.071427+H3262*2152080038.43115-513963640099.415)))-$J$1</f>
        <v>71574139.4130859</v>
      </c>
      <c r="J3262" s="47" t="n">
        <f aca="false">I3262*100/$J$2</f>
        <v>81.387476992717</v>
      </c>
      <c r="L3262" s="41" t="n">
        <f aca="false">[4]Plan1!$C3257</f>
        <v>-4.74</v>
      </c>
      <c r="M3262" s="41" t="n">
        <f aca="false">$O$5 + L3262</f>
        <v>834.04</v>
      </c>
      <c r="N3262" s="47" t="n">
        <f aca="false">IF(M3262&gt;$O$5,$O$2+$O$1,(M3262^3*3270.5936-M3262^2*8015778.389801+M3262*6549018422.82398-1783686174686.87))-$O$1</f>
        <v>19062441.3945313</v>
      </c>
      <c r="O3262" s="41" t="n">
        <f aca="false">N3262*100/$O$2</f>
        <v>48.7694256978037</v>
      </c>
      <c r="R3262" s="47" t="n">
        <f aca="false">SUM(D3262,I3262,N3262)</f>
        <v>194174601.719482</v>
      </c>
      <c r="S3262" s="41" t="n">
        <f aca="false">R3262*100/$R$2</f>
        <v>70.3509862517739</v>
      </c>
      <c r="U3262" s="41" t="n">
        <f aca="false">[1]Plan1!$B3257</f>
        <v>21.84</v>
      </c>
    </row>
    <row r="3263" customFormat="false" ht="15" hidden="false" customHeight="false" outlineLevel="0" collapsed="false">
      <c r="A3263" s="46" t="n">
        <v>45261</v>
      </c>
      <c r="B3263" s="41" t="n">
        <f aca="false">[2]Plan1!$C3258</f>
        <v>-4.47</v>
      </c>
      <c r="C3263" s="41" t="n">
        <f aca="false">$E$5 + B3263</f>
        <v>776.53</v>
      </c>
      <c r="D3263" s="47" t="n">
        <f aca="false">IF(C3263&gt;$E$5,$E$2+$E$1,(IF(C3263&gt;764.99,C3263^3*3486.59308-C3263^2*7860012.00812+C3263*5908819377.96283-1481278321001.59,IF(C3263&gt;752.99,C3263^3*3588.471445-C3263^2*8028757.56264+C3263*5988077680.84934-1488767378546.26,C3263^3*899.851852-C3263^2*1969009.674601+C3263*1435480406.01138-348666163343.76))))-$E$1</f>
        <v>103268268.136475</v>
      </c>
      <c r="E3263" s="47" t="n">
        <f aca="false">D3263*100/$E$2</f>
        <v>69.3173129079052</v>
      </c>
      <c r="G3263" s="41" t="n">
        <f aca="false">[3]Plan1!$C3258</f>
        <v>-2.32</v>
      </c>
      <c r="H3263" s="41" t="n">
        <f aca="false">$J$5 + G3263</f>
        <v>757.68</v>
      </c>
      <c r="I3263" s="47" t="n">
        <f aca="false">IF(H3263&gt;$J$5,$J$2+$J$1,(IF(H3263&gt;739.99,H3263^3*2498.244218-H3263^2*5471052.355142+H3263*3994605728.77515-972400879260.135,H3263^3*1396.138889-H3263^2*3002770.071427+H3263*2152080038.43115-513963640099.415)))-$J$1</f>
        <v>71574139.4130859</v>
      </c>
      <c r="J3263" s="47" t="n">
        <f aca="false">I3263*100/$J$2</f>
        <v>81.387476992717</v>
      </c>
      <c r="L3263" s="41" t="n">
        <f aca="false">[4]Plan1!$C3258</f>
        <v>-4.76</v>
      </c>
      <c r="M3263" s="41" t="n">
        <f aca="false">$O$5 + L3263</f>
        <v>834.02</v>
      </c>
      <c r="N3263" s="47" t="n">
        <f aca="false">IF(M3263&gt;$O$5,$O$2+$O$1,(M3263^3*3270.5936-M3263^2*8015778.389801+M3263*6549018422.82398-1783686174686.87))-$O$1</f>
        <v>18995379.0200195</v>
      </c>
      <c r="O3263" s="41" t="n">
        <f aca="false">N3263*100/$O$2</f>
        <v>48.5978530527696</v>
      </c>
      <c r="R3263" s="47" t="n">
        <f aca="false">SUM(D3263,I3263,N3263)</f>
        <v>193837786.56958</v>
      </c>
      <c r="S3263" s="41" t="n">
        <f aca="false">R3263*100/$R$2</f>
        <v>70.2289554724118</v>
      </c>
      <c r="U3263" s="41" t="n">
        <f aca="false">[1]Plan1!$B3258</f>
        <v>18.64</v>
      </c>
    </row>
    <row r="3264" customFormat="false" ht="15" hidden="false" customHeight="false" outlineLevel="0" collapsed="false">
      <c r="A3264" s="46" t="n">
        <v>45262</v>
      </c>
      <c r="B3264" s="41" t="n">
        <f aca="false">[2]Plan1!$C3259</f>
        <v>-4.5</v>
      </c>
      <c r="C3264" s="41" t="n">
        <f aca="false">$E$5 + B3264</f>
        <v>776.5</v>
      </c>
      <c r="D3264" s="47" t="n">
        <f aca="false">IF(C3264&gt;$E$5,$E$2+$E$1,(IF(C3264&gt;764.99,C3264^3*3486.59308-C3264^2*7860012.00812+C3264*5908819377.96283-1481278321001.59,IF(C3264&gt;752.99,C3264^3*3588.471445-C3264^2*8028757.56264+C3264*5988077680.84934-1488767378546.26,C3264^3*899.851852-C3264^2*1969009.674601+C3264*1435480406.01138-348666163343.76))))-$E$1</f>
        <v>102998987.537842</v>
      </c>
      <c r="E3264" s="47" t="n">
        <f aca="false">D3264*100/$E$2</f>
        <v>69.1365622489439</v>
      </c>
      <c r="G3264" s="41" t="n">
        <f aca="false">[3]Plan1!$C3259</f>
        <v>-2.34</v>
      </c>
      <c r="H3264" s="41" t="n">
        <f aca="false">$J$5 + G3264</f>
        <v>757.66</v>
      </c>
      <c r="I3264" s="47" t="n">
        <f aca="false">IF(H3264&gt;$J$5,$J$2+$J$1,(IF(H3264&gt;739.99,H3264^3*2498.244218-H3264^2*5471052.355142+H3264*3994605728.77515-972400879260.135,H3264^3*1396.138889-H3264^2*3002770.071427+H3264*2152080038.43115-513963640099.415)))-$J$1</f>
        <v>71443015.8708496</v>
      </c>
      <c r="J3264" s="47" t="n">
        <f aca="false">I3264*100/$J$2</f>
        <v>81.2383754545851</v>
      </c>
      <c r="L3264" s="41" t="n">
        <f aca="false">[4]Plan1!$C3259</f>
        <v>-4.58</v>
      </c>
      <c r="M3264" s="41" t="n">
        <f aca="false">$O$5 + L3264</f>
        <v>834.2</v>
      </c>
      <c r="N3264" s="47" t="n">
        <f aca="false">IF(M3264&gt;$O$5,$O$2+$O$1,(M3264^3*3270.5936-M3264^2*8015778.389801+M3264*6549018422.82398-1783686174686.87))-$O$1</f>
        <v>19603781.5878906</v>
      </c>
      <c r="O3264" s="41" t="n">
        <f aca="false">N3264*100/$O$2</f>
        <v>50.1543925963694</v>
      </c>
      <c r="R3264" s="47" t="n">
        <f aca="false">SUM(D3264,I3264,N3264)</f>
        <v>194045784.996582</v>
      </c>
      <c r="S3264" s="41" t="n">
        <f aca="false">R3264*100/$R$2</f>
        <v>70.3043149393494</v>
      </c>
      <c r="U3264" s="41" t="n">
        <f aca="false">[1]Plan1!$B3259</f>
        <v>41.85</v>
      </c>
    </row>
    <row r="3265" customFormat="false" ht="15" hidden="false" customHeight="false" outlineLevel="0" collapsed="false">
      <c r="A3265" s="46" t="n">
        <v>45263</v>
      </c>
      <c r="B3265" s="41" t="n">
        <f aca="false">[2]Plan1!$C3260</f>
        <v>-4.52</v>
      </c>
      <c r="C3265" s="41" t="n">
        <f aca="false">$E$5 + B3265</f>
        <v>776.48</v>
      </c>
      <c r="D3265" s="47" t="n">
        <f aca="false">IF(C3265&gt;$E$5,$E$2+$E$1,(IF(C3265&gt;764.99,C3265^3*3486.59308-C3265^2*7860012.00812+C3265*5908819377.96283-1481278321001.59,IF(C3265&gt;752.99,C3265^3*3588.471445-C3265^2*8028757.56264+C3265*5988077680.84934-1488767378546.26,C3265^3*899.851852-C3265^2*1969009.674601+C3265*1435480406.01138-348666163343.76))))-$E$1</f>
        <v>102819729.18042</v>
      </c>
      <c r="E3265" s="47" t="n">
        <f aca="false">D3265*100/$E$2</f>
        <v>69.0162377012682</v>
      </c>
      <c r="G3265" s="41" t="n">
        <f aca="false">[3]Plan1!$C3260</f>
        <v>-2.35</v>
      </c>
      <c r="H3265" s="41" t="n">
        <f aca="false">$J$5 + G3265</f>
        <v>757.65</v>
      </c>
      <c r="I3265" s="47" t="n">
        <f aca="false">IF(H3265&gt;$J$5,$J$2+$J$1,(IF(H3265&gt;739.99,H3265^3*2498.244218-H3265^2*5471052.355142+H3265*3994605728.77515-972400879260.135,H3265^3*1396.138889-H3265^2*3002770.071427+H3265*2152080038.43115-513963640099.415)))-$J$1</f>
        <v>71377516.3293457</v>
      </c>
      <c r="J3265" s="47" t="n">
        <f aca="false">I3265*100/$J$2</f>
        <v>81.1638954472682</v>
      </c>
      <c r="L3265" s="41" t="n">
        <f aca="false">[4]Plan1!$C3260</f>
        <v>-4.5</v>
      </c>
      <c r="M3265" s="41" t="n">
        <f aca="false">$O$5 + L3265</f>
        <v>834.28</v>
      </c>
      <c r="N3265" s="47" t="n">
        <f aca="false">IF(M3265&gt;$O$5,$O$2+$O$1,(M3265^3*3270.5936-M3265^2*8015778.389801+M3265*6549018422.82398-1783686174686.87))-$O$1</f>
        <v>19877695.4775391</v>
      </c>
      <c r="O3265" s="41" t="n">
        <f aca="false">N3265*100/$O$2</f>
        <v>50.8551749784539</v>
      </c>
      <c r="R3265" s="47" t="n">
        <f aca="false">SUM(D3265,I3265,N3265)</f>
        <v>194074940.987305</v>
      </c>
      <c r="S3265" s="41" t="n">
        <f aca="false">R3265*100/$R$2</f>
        <v>70.31487838423</v>
      </c>
      <c r="U3265" s="41" t="n">
        <f aca="false">[1]Plan1!$B3260</f>
        <v>41.11</v>
      </c>
    </row>
    <row r="3266" customFormat="false" ht="15" hidden="false" customHeight="false" outlineLevel="0" collapsed="false">
      <c r="A3266" s="46" t="n">
        <v>45264</v>
      </c>
      <c r="B3266" s="41" t="n">
        <f aca="false">[2]Plan1!$C3261</f>
        <v>-4.51</v>
      </c>
      <c r="C3266" s="41" t="n">
        <f aca="false">$E$5 + B3266</f>
        <v>776.49</v>
      </c>
      <c r="D3266" s="47" t="n">
        <f aca="false">IF(C3266&gt;$E$5,$E$2+$E$1,(IF(C3266&gt;764.99,C3266^3*3486.59308-C3266^2*7860012.00812+C3266*5908819377.96283-1481278321001.59,IF(C3266&gt;752.99,C3266^3*3588.471445-C3266^2*8028757.56264+C3266*5988077680.84934-1488767378546.26,C3266^3*899.851852-C3266^2*1969009.674601+C3266*1435480406.01138-348666163343.76))))-$E$1</f>
        <v>102909332.168701</v>
      </c>
      <c r="E3266" s="47" t="n">
        <f aca="false">D3266*100/$E$2</f>
        <v>69.0763823951636</v>
      </c>
      <c r="G3266" s="41" t="n">
        <f aca="false">[3]Plan1!$C3261</f>
        <v>-2.37</v>
      </c>
      <c r="H3266" s="41" t="n">
        <f aca="false">$J$5 + G3266</f>
        <v>757.63</v>
      </c>
      <c r="I3266" s="47" t="n">
        <f aca="false">IF(H3266&gt;$J$5,$J$2+$J$1,(IF(H3266&gt;739.99,H3266^3*2498.244218-H3266^2*5471052.355142+H3266*3994605728.77515-972400879260.135,H3266^3*1396.138889-H3266^2*3002770.071427+H3266*2152080038.43115-513963640099.415)))-$J$1</f>
        <v>71246641.630127</v>
      </c>
      <c r="J3266" s="47" t="n">
        <f aca="false">I3266*100/$J$2</f>
        <v>81.0150768703501</v>
      </c>
      <c r="L3266" s="41" t="n">
        <f aca="false">[4]Plan1!$C3261</f>
        <v>-4.5</v>
      </c>
      <c r="M3266" s="41" t="n">
        <f aca="false">$O$5 + L3266</f>
        <v>834.28</v>
      </c>
      <c r="N3266" s="47" t="n">
        <f aca="false">IF(M3266&gt;$O$5,$O$2+$O$1,(M3266^3*3270.5936-M3266^2*8015778.389801+M3266*6549018422.82398-1783686174686.87))-$O$1</f>
        <v>19877695.4775391</v>
      </c>
      <c r="O3266" s="41" t="n">
        <f aca="false">N3266*100/$O$2</f>
        <v>50.8551749784539</v>
      </c>
      <c r="R3266" s="47" t="n">
        <f aca="false">SUM(D3266,I3266,N3266)</f>
        <v>194033669.276367</v>
      </c>
      <c r="S3266" s="41" t="n">
        <f aca="false">R3266*100/$R$2</f>
        <v>70.2999253185714</v>
      </c>
      <c r="U3266" s="41" t="n">
        <f aca="false">[1]Plan1!$B3261</f>
        <v>35.76</v>
      </c>
    </row>
    <row r="3267" customFormat="false" ht="15" hidden="false" customHeight="false" outlineLevel="0" collapsed="false">
      <c r="A3267" s="46" t="n">
        <v>45265</v>
      </c>
      <c r="B3267" s="41" t="n">
        <f aca="false">[2]Plan1!$C3262</f>
        <v>-4.52</v>
      </c>
      <c r="C3267" s="41" t="n">
        <f aca="false">$E$5 + B3267</f>
        <v>776.48</v>
      </c>
      <c r="D3267" s="47" t="n">
        <f aca="false">IF(C3267&gt;$E$5,$E$2+$E$1,(IF(C3267&gt;764.99,C3267^3*3486.59308-C3267^2*7860012.00812+C3267*5908819377.96283-1481278321001.59,IF(C3267&gt;752.99,C3267^3*3588.471445-C3267^2*8028757.56264+C3267*5988077680.84934-1488767378546.26,C3267^3*899.851852-C3267^2*1969009.674601+C3267*1435480406.01138-348666163343.76))))-$E$1</f>
        <v>102819729.18042</v>
      </c>
      <c r="E3267" s="47" t="n">
        <f aca="false">D3267*100/$E$2</f>
        <v>69.0162377012682</v>
      </c>
      <c r="G3267" s="41" t="n">
        <f aca="false">[3]Plan1!$C3262</f>
        <v>-2.38</v>
      </c>
      <c r="H3267" s="41" t="n">
        <f aca="false">$J$5 + G3267</f>
        <v>757.62</v>
      </c>
      <c r="I3267" s="47" t="n">
        <f aca="false">IF(H3267&gt;$J$5,$J$2+$J$1,(IF(H3267&gt;739.99,H3267^3*2498.244218-H3267^2*5471052.355142+H3267*3994605728.77515-972400879260.135,H3267^3*1396.138889-H3267^2*3002770.071427+H3267*2152080038.43115-513963640099.415)))-$J$1</f>
        <v>71181266.442627</v>
      </c>
      <c r="J3267" s="47" t="n">
        <f aca="false">I3267*100/$J$2</f>
        <v>80.9407382668799</v>
      </c>
      <c r="L3267" s="41" t="n">
        <f aca="false">[4]Plan1!$C3262</f>
        <v>-4.5</v>
      </c>
      <c r="M3267" s="41" t="n">
        <f aca="false">$O$5 + L3267</f>
        <v>834.28</v>
      </c>
      <c r="N3267" s="47" t="n">
        <f aca="false">IF(M3267&gt;$O$5,$O$2+$O$1,(M3267^3*3270.5936-M3267^2*8015778.389801+M3267*6549018422.82398-1783686174686.87))-$O$1</f>
        <v>19877695.4775391</v>
      </c>
      <c r="O3267" s="41" t="n">
        <f aca="false">N3267*100/$O$2</f>
        <v>50.8551749784539</v>
      </c>
      <c r="R3267" s="47" t="n">
        <f aca="false">SUM(D3267,I3267,N3267)</f>
        <v>193878691.100586</v>
      </c>
      <c r="S3267" s="41" t="n">
        <f aca="false">R3267*100/$R$2</f>
        <v>70.2437755058917</v>
      </c>
      <c r="U3267" s="41" t="n">
        <f aca="false">[1]Plan1!$B3262</f>
        <v>43.69</v>
      </c>
    </row>
    <row r="3268" customFormat="false" ht="15" hidden="false" customHeight="false" outlineLevel="0" collapsed="false">
      <c r="A3268" s="46" t="n">
        <v>45266</v>
      </c>
      <c r="B3268" s="41" t="n">
        <f aca="false">[2]Plan1!$C3263</f>
        <v>-4.55</v>
      </c>
      <c r="C3268" s="41" t="n">
        <f aca="false">$E$5 + B3268</f>
        <v>776.45</v>
      </c>
      <c r="D3268" s="47" t="n">
        <f aca="false">IF(C3268&gt;$E$5,$E$2+$E$1,(IF(C3268&gt;764.99,C3268^3*3486.59308-C3268^2*7860012.00812+C3268*5908819377.96283-1481278321001.59,IF(C3268&gt;752.99,C3268^3*3588.471445-C3268^2*8028757.56264+C3268*5988077680.84934-1488767378546.26,C3268^3*899.851852-C3268^2*1969009.674601+C3268*1435480406.01138-348666163343.76))))-$E$1</f>
        <v>102551234.288818</v>
      </c>
      <c r="E3268" s="47" t="n">
        <f aca="false">D3268*100/$E$2</f>
        <v>68.8360144366472</v>
      </c>
      <c r="G3268" s="41" t="n">
        <f aca="false">[3]Plan1!$C3263</f>
        <v>-2.39</v>
      </c>
      <c r="H3268" s="41" t="n">
        <f aca="false">$J$5 + G3268</f>
        <v>757.61</v>
      </c>
      <c r="I3268" s="47" t="n">
        <f aca="false">IF(H3268&gt;$J$5,$J$2+$J$1,(IF(H3268&gt;739.99,H3268^3*2498.244218-H3268^2*5471052.355142+H3268*3994605728.77515-972400879260.135,H3268^3*1396.138889-H3268^2*3002770.071427+H3268*2152080038.43115-513963640099.415)))-$J$1</f>
        <v>71115932.6762695</v>
      </c>
      <c r="J3268" s="47" t="n">
        <f aca="false">I3268*100/$J$2</f>
        <v>80.8664467636936</v>
      </c>
      <c r="L3268" s="41" t="n">
        <f aca="false">[4]Plan1!$C3263</f>
        <v>-4.38</v>
      </c>
      <c r="M3268" s="41" t="n">
        <f aca="false">$O$5 + L3268</f>
        <v>834.4</v>
      </c>
      <c r="N3268" s="47" t="n">
        <f aca="false">IF(M3268&gt;$O$5,$O$2+$O$1,(M3268^3*3270.5936-M3268^2*8015778.389801+M3268*6549018422.82398-1783686174686.87))-$O$1</f>
        <v>20292649.3095703</v>
      </c>
      <c r="O3268" s="41" t="n">
        <f aca="false">N3268*100/$O$2</f>
        <v>51.9167945087347</v>
      </c>
      <c r="R3268" s="47" t="n">
        <f aca="false">SUM(D3268,I3268,N3268)</f>
        <v>193959816.274658</v>
      </c>
      <c r="S3268" s="41" t="n">
        <f aca="false">R3268*100/$R$2</f>
        <v>70.2731677948692</v>
      </c>
      <c r="U3268" s="41" t="n">
        <f aca="false">[1]Plan1!$B3263</f>
        <v>42.58</v>
      </c>
    </row>
    <row r="3269" customFormat="false" ht="15" hidden="false" customHeight="false" outlineLevel="0" collapsed="false">
      <c r="A3269" s="46" t="n">
        <v>45267</v>
      </c>
      <c r="B3269" s="41" t="n">
        <f aca="false">[2]Plan1!$C3264</f>
        <v>-4.58</v>
      </c>
      <c r="C3269" s="41" t="n">
        <f aca="false">$E$5 + B3269</f>
        <v>776.42</v>
      </c>
      <c r="D3269" s="47" t="n">
        <f aca="false">IF(C3269&gt;$E$5,$E$2+$E$1,(IF(C3269&gt;764.99,C3269^3*3486.59308-C3269^2*7860012.00812+C3269*5908819377.96283-1481278321001.59,IF(C3269&gt;752.99,C3269^3*3588.471445-C3269^2*8028757.56264+C3269*5988077680.84934-1488767378546.26,C3269^3*899.851852-C3269^2*1969009.674601+C3269*1435480406.01138-348666163343.76))))-$E$1</f>
        <v>102283210.06665</v>
      </c>
      <c r="E3269" s="47" t="n">
        <f aca="false">D3269*100/$E$2</f>
        <v>68.6561071019918</v>
      </c>
      <c r="G3269" s="41" t="n">
        <f aca="false">[3]Plan1!$C3264</f>
        <v>-2.42</v>
      </c>
      <c r="H3269" s="41" t="n">
        <f aca="false">$J$5 + G3269</f>
        <v>757.58</v>
      </c>
      <c r="I3269" s="47" t="n">
        <f aca="false">IF(H3269&gt;$J$5,$J$2+$J$1,(IF(H3269&gt;739.99,H3269^3*2498.244218-H3269^2*5471052.355142+H3269*3994605728.77515-972400879260.135,H3269^3*1396.138889-H3269^2*3002770.071427+H3269*2152080038.43115-513963640099.415)))-$J$1</f>
        <v>70920179.7563477</v>
      </c>
      <c r="J3269" s="47" t="n">
        <f aca="false">I3269*100/$J$2</f>
        <v>80.6438546878819</v>
      </c>
      <c r="L3269" s="41" t="n">
        <f aca="false">[4]Plan1!$C3264</f>
        <v>-4.32</v>
      </c>
      <c r="M3269" s="41" t="n">
        <f aca="false">$O$5 + L3269</f>
        <v>834.46</v>
      </c>
      <c r="N3269" s="47" t="n">
        <f aca="false">IF(M3269&gt;$O$5,$O$2+$O$1,(M3269^3*3270.5936-M3269^2*8015778.389801+M3269*6549018422.82398-1783686174686.87))-$O$1</f>
        <v>20501972.7587891</v>
      </c>
      <c r="O3269" s="41" t="n">
        <f aca="false">N3269*100/$O$2</f>
        <v>52.4523284517484</v>
      </c>
      <c r="R3269" s="47" t="n">
        <f aca="false">SUM(D3269,I3269,N3269)</f>
        <v>193705362.581787</v>
      </c>
      <c r="S3269" s="41" t="n">
        <f aca="false">R3269*100/$R$2</f>
        <v>70.1809772195294</v>
      </c>
      <c r="U3269" s="41" t="n">
        <f aca="false">[1]Plan1!$B3264</f>
        <v>26.76</v>
      </c>
    </row>
    <row r="3270" customFormat="false" ht="15" hidden="false" customHeight="false" outlineLevel="0" collapsed="false">
      <c r="A3270" s="46" t="n">
        <v>45268</v>
      </c>
      <c r="B3270" s="41" t="n">
        <f aca="false">[2]Plan1!$C3265</f>
        <v>-4.59</v>
      </c>
      <c r="C3270" s="41" t="n">
        <f aca="false">$E$5 + B3270</f>
        <v>776.41</v>
      </c>
      <c r="D3270" s="47" t="n">
        <f aca="false">IF(C3270&gt;$E$5,$E$2+$E$1,(IF(C3270&gt;764.99,C3270^3*3486.59308-C3270^2*7860012.00812+C3270*5908819377.96283-1481278321001.59,IF(C3270&gt;752.99,C3270^3*3588.471445-C3270^2*8028757.56264+C3270*5988077680.84934-1488767378546.26,C3270^3*899.851852-C3270^2*1969009.674601+C3270*1435480406.01138-348666163343.76))))-$E$1</f>
        <v>102193973.155029</v>
      </c>
      <c r="E3270" s="47" t="n">
        <f aca="false">D3270*100/$E$2</f>
        <v>68.5962081316943</v>
      </c>
      <c r="G3270" s="41" t="n">
        <f aca="false">[3]Plan1!$C3265</f>
        <v>-2.44</v>
      </c>
      <c r="H3270" s="41" t="n">
        <f aca="false">$J$5 + G3270</f>
        <v>757.56</v>
      </c>
      <c r="I3270" s="47" t="n">
        <f aca="false">IF(H3270&gt;$J$5,$J$2+$J$1,(IF(H3270&gt;739.99,H3270^3*2498.244218-H3270^2*5471052.355142+H3270*3994605728.77515-972400879260.135,H3270^3*1396.138889-H3270^2*3002770.071427+H3270*2152080038.43115-513963640099.415)))-$J$1</f>
        <v>70789884.6418457</v>
      </c>
      <c r="J3270" s="47" t="n">
        <f aca="false">I3270*100/$J$2</f>
        <v>80.4956951609808</v>
      </c>
      <c r="L3270" s="41" t="n">
        <f aca="false">[4]Plan1!$C3265</f>
        <v>-4.32</v>
      </c>
      <c r="M3270" s="41" t="n">
        <f aca="false">$O$5 + L3270</f>
        <v>834.46</v>
      </c>
      <c r="N3270" s="47" t="n">
        <f aca="false">IF(M3270&gt;$O$5,$O$2+$O$1,(M3270^3*3270.5936-M3270^2*8015778.389801+M3270*6549018422.82398-1783686174686.87))-$O$1</f>
        <v>20501972.7587891</v>
      </c>
      <c r="O3270" s="41" t="n">
        <f aca="false">N3270*100/$O$2</f>
        <v>52.4523284517484</v>
      </c>
      <c r="R3270" s="47" t="n">
        <f aca="false">SUM(D3270,I3270,N3270)</f>
        <v>193485830.555664</v>
      </c>
      <c r="S3270" s="41" t="n">
        <f aca="false">R3270*100/$R$2</f>
        <v>70.101439038867</v>
      </c>
      <c r="U3270" s="41" t="n">
        <f aca="false">[1]Plan1!$B3265</f>
        <v>23.04</v>
      </c>
    </row>
    <row r="3271" customFormat="false" ht="15" hidden="false" customHeight="false" outlineLevel="0" collapsed="false">
      <c r="A3271" s="46" t="n">
        <v>45269</v>
      </c>
      <c r="B3271" s="41" t="n">
        <f aca="false">[2]Plan1!$C3266</f>
        <v>-4.61</v>
      </c>
      <c r="C3271" s="41" t="n">
        <f aca="false">$E$5 + B3271</f>
        <v>776.39</v>
      </c>
      <c r="D3271" s="47" t="n">
        <f aca="false">IF(C3271&gt;$E$5,$E$2+$E$1,(IF(C3271&gt;764.99,C3271^3*3486.59308-C3271^2*7860012.00812+C3271*5908819377.96283-1481278321001.59,IF(C3271&gt;752.99,C3271^3*3588.471445-C3271^2*8028757.56264+C3271*5988077680.84934-1488767378546.26,C3271^3*899.851852-C3271^2*1969009.674601+C3271*1435480406.01138-348666163343.76))))-$E$1</f>
        <v>102015655.949951</v>
      </c>
      <c r="E3271" s="47" t="n">
        <f aca="false">D3271*100/$E$2</f>
        <v>68.4765153187488</v>
      </c>
      <c r="G3271" s="41" t="n">
        <f aca="false">[3]Plan1!$C3266</f>
        <v>-2.47</v>
      </c>
      <c r="H3271" s="41" t="n">
        <f aca="false">$J$5 + G3271</f>
        <v>757.53</v>
      </c>
      <c r="I3271" s="47" t="n">
        <f aca="false">IF(H3271&gt;$J$5,$J$2+$J$1,(IF(H3271&gt;739.99,H3271^3*2498.244218-H3271^2*5471052.355142+H3271*3994605728.77515-972400879260.135,H3271^3*1396.138889-H3271^2*3002770.071427+H3271*2152080038.43115-513963640099.415)))-$J$1</f>
        <v>70594751.9187012</v>
      </c>
      <c r="J3271" s="47" t="n">
        <f aca="false">I3271*100/$J$2</f>
        <v>80.273808315457</v>
      </c>
      <c r="L3271" s="41" t="n">
        <f aca="false">[4]Plan1!$C3266</f>
        <v>-4.34</v>
      </c>
      <c r="M3271" s="41" t="n">
        <f aca="false">$O$5 + L3271</f>
        <v>834.44</v>
      </c>
      <c r="N3271" s="47" t="n">
        <f aca="false">IF(M3271&gt;$O$5,$O$2+$O$1,(M3271^3*3270.5936-M3271^2*8015778.389801+M3271*6549018422.82398-1783686174686.87))-$O$1</f>
        <v>20432061.0771484</v>
      </c>
      <c r="O3271" s="41" t="n">
        <f aca="false">N3271*100/$O$2</f>
        <v>52.2734661280505</v>
      </c>
      <c r="R3271" s="47" t="n">
        <f aca="false">SUM(D3271,I3271,N3271)</f>
        <v>193042468.945801</v>
      </c>
      <c r="S3271" s="41" t="n">
        <f aca="false">R3271*100/$R$2</f>
        <v>69.9408056385982</v>
      </c>
      <c r="U3271" s="41" t="n">
        <f aca="false">[1]Plan1!$B3266</f>
        <v>26.44</v>
      </c>
    </row>
    <row r="3272" customFormat="false" ht="15" hidden="false" customHeight="false" outlineLevel="0" collapsed="false">
      <c r="A3272" s="46" t="n">
        <v>45270</v>
      </c>
      <c r="B3272" s="41" t="n">
        <f aca="false">[2]Plan1!$C3267</f>
        <v>-4.65</v>
      </c>
      <c r="C3272" s="41" t="n">
        <f aca="false">$E$5 + B3272</f>
        <v>776.35</v>
      </c>
      <c r="D3272" s="47" t="n">
        <f aca="false">IF(C3272&gt;$E$5,$E$2+$E$1,(IF(C3272&gt;764.99,C3272^3*3486.59308-C3272^2*7860012.00812+C3272*5908819377.96283-1481278321001.59,IF(C3272&gt;752.99,C3272^3*3588.471445-C3272^2*8028757.56264+C3272*5988077680.84934-1488767378546.26,C3272^3*899.851852-C3272^2*1969009.674601+C3272*1435480406.01138-348666163343.76))))-$E$1</f>
        <v>101659647.427979</v>
      </c>
      <c r="E3272" s="47" t="n">
        <f aca="false">D3272*100/$E$2</f>
        <v>68.2375498111367</v>
      </c>
      <c r="G3272" s="41" t="n">
        <f aca="false">[3]Plan1!$C3267</f>
        <v>-2.5</v>
      </c>
      <c r="H3272" s="41" t="n">
        <f aca="false">$J$5 + G3272</f>
        <v>757.5</v>
      </c>
      <c r="I3272" s="47" t="n">
        <f aca="false">IF(H3272&gt;$J$5,$J$2+$J$1,(IF(H3272&gt;739.99,H3272^3*2498.244218-H3272^2*5471052.355142+H3272*3994605728.77515-972400879260.135,H3272^3*1396.138889-H3272^2*3002770.071427+H3272*2152080038.43115-513963640099.415)))-$J$1</f>
        <v>70399990.7741699</v>
      </c>
      <c r="J3272" s="47" t="n">
        <f aca="false">I3272*100/$J$2</f>
        <v>80.0523439946899</v>
      </c>
      <c r="L3272" s="41" t="n">
        <f aca="false">[4]Plan1!$C3267</f>
        <v>-4.36</v>
      </c>
      <c r="M3272" s="41" t="n">
        <f aca="false">$O$5 + L3272</f>
        <v>834.42</v>
      </c>
      <c r="N3272" s="47" t="n">
        <f aca="false">IF(M3272&gt;$O$5,$O$2+$O$1,(M3272^3*3270.5936-M3272^2*8015778.389801+M3272*6549018422.82398-1783686174686.87))-$O$1</f>
        <v>20362286.6455078</v>
      </c>
      <c r="O3272" s="41" t="n">
        <f aca="false">N3272*100/$O$2</f>
        <v>52.0949549452972</v>
      </c>
      <c r="R3272" s="47" t="n">
        <f aca="false">SUM(D3272,I3272,N3272)</f>
        <v>192421924.847656</v>
      </c>
      <c r="S3272" s="41" t="n">
        <f aca="false">R3272*100/$R$2</f>
        <v>69.7159776284949</v>
      </c>
      <c r="U3272" s="41" t="n">
        <f aca="false">[1]Plan1!$B3267</f>
        <v>24.57</v>
      </c>
    </row>
    <row r="3273" customFormat="false" ht="15" hidden="false" customHeight="false" outlineLevel="0" collapsed="false">
      <c r="A3273" s="46" t="n">
        <v>45271</v>
      </c>
      <c r="B3273" s="41" t="n">
        <f aca="false">[2]Plan1!$C3268</f>
        <v>-4.69</v>
      </c>
      <c r="C3273" s="41" t="n">
        <f aca="false">$E$5 + B3273</f>
        <v>776.31</v>
      </c>
      <c r="D3273" s="47" t="n">
        <f aca="false">IF(C3273&gt;$E$5,$E$2+$E$1,(IF(C3273&gt;764.99,C3273^3*3486.59308-C3273^2*7860012.00812+C3273*5908819377.96283-1481278321001.59,IF(C3273&gt;752.99,C3273^3*3588.471445-C3273^2*8028757.56264+C3273*5988077680.84934-1488767378546.26,C3273^3*899.851852-C3273^2*1969009.674601+C3273*1435480406.01138-348666163343.76))))-$E$1</f>
        <v>101304472.304443</v>
      </c>
      <c r="E3273" s="47" t="n">
        <f aca="false">D3273*100/$E$2</f>
        <v>67.9991437100229</v>
      </c>
      <c r="G3273" s="41" t="n">
        <f aca="false">[3]Plan1!$C3268</f>
        <v>-2.53</v>
      </c>
      <c r="H3273" s="41" t="n">
        <f aca="false">$J$5 + G3273</f>
        <v>757.47</v>
      </c>
      <c r="I3273" s="47" t="n">
        <f aca="false">IF(H3273&gt;$J$5,$J$2+$J$1,(IF(H3273&gt;739.99,H3273^3*2498.244218-H3273^2*5471052.355142+H3273*3994605728.77515-972400879260.135,H3273^3*1396.138889-H3273^2*3002770.071427+H3273*2152080038.43115-513963640099.415)))-$J$1</f>
        <v>70205600.8034668</v>
      </c>
      <c r="J3273" s="47" t="n">
        <f aca="false">I3273*100/$J$2</f>
        <v>79.8313017383952</v>
      </c>
      <c r="L3273" s="41" t="n">
        <f aca="false">[4]Plan1!$C3268</f>
        <v>-4.39</v>
      </c>
      <c r="M3273" s="41" t="n">
        <f aca="false">$O$5 + L3273</f>
        <v>834.39</v>
      </c>
      <c r="N3273" s="47" t="n">
        <f aca="false">IF(M3273&gt;$O$5,$O$2+$O$1,(M3273^3*3270.5936-M3273^2*8015778.389801+M3273*6549018422.82398-1783686174686.87))-$O$1</f>
        <v>20257882.0014648</v>
      </c>
      <c r="O3273" s="41" t="n">
        <f aca="false">N3273*100/$O$2</f>
        <v>51.8278456897314</v>
      </c>
      <c r="R3273" s="47" t="n">
        <f aca="false">SUM(D3273,I3273,N3273)</f>
        <v>191767955.109375</v>
      </c>
      <c r="S3273" s="41" t="n">
        <f aca="false">R3273*100/$R$2</f>
        <v>69.4790392459284</v>
      </c>
      <c r="U3273" s="41" t="n">
        <f aca="false">[1]Plan1!$B3268</f>
        <v>23.95</v>
      </c>
    </row>
    <row r="3274" customFormat="false" ht="15" hidden="false" customHeight="false" outlineLevel="0" collapsed="false">
      <c r="A3274" s="46" t="n">
        <v>45272</v>
      </c>
      <c r="B3274" s="41" t="n">
        <f aca="false">[2]Plan1!$C3269</f>
        <v>-4.74</v>
      </c>
      <c r="C3274" s="41" t="n">
        <f aca="false">$E$5 + B3274</f>
        <v>776.26</v>
      </c>
      <c r="D3274" s="47" t="n">
        <f aca="false">IF(C3274&gt;$E$5,$E$2+$E$1,(IF(C3274&gt;764.99,C3274^3*3486.59308-C3274^2*7860012.00812+C3274*5908819377.96283-1481278321001.59,IF(C3274&gt;752.99,C3274^3*3588.471445-C3274^2*8028757.56264+C3274*5988077680.84934-1488767378546.26,C3274^3*899.851852-C3274^2*1969009.674601+C3274*1435480406.01138-348666163343.76))))-$E$1</f>
        <v>100861673.331299</v>
      </c>
      <c r="E3274" s="47" t="n">
        <f aca="false">D3274*100/$E$2</f>
        <v>67.7019213828682</v>
      </c>
      <c r="G3274" s="41" t="n">
        <f aca="false">[3]Plan1!$C3269</f>
        <v>-2.56</v>
      </c>
      <c r="H3274" s="41" t="n">
        <f aca="false">$J$5 + G3274</f>
        <v>757.44</v>
      </c>
      <c r="I3274" s="47" t="n">
        <f aca="false">IF(H3274&gt;$J$5,$J$2+$J$1,(IF(H3274&gt;739.99,H3274^3*2498.244218-H3274^2*5471052.355142+H3274*3994605728.77515-972400879260.135,H3274^3*1396.138889-H3274^2*3002770.071427+H3274*2152080038.43115-513963640099.415)))-$J$1</f>
        <v>70011581.6013184</v>
      </c>
      <c r="J3274" s="47" t="n">
        <f aca="false">I3274*100/$J$2</f>
        <v>79.6106810857337</v>
      </c>
      <c r="L3274" s="41" t="n">
        <f aca="false">[4]Plan1!$C3269</f>
        <v>-4.42</v>
      </c>
      <c r="M3274" s="41" t="n">
        <f aca="false">$O$5 + L3274</f>
        <v>834.36</v>
      </c>
      <c r="N3274" s="47" t="n">
        <f aca="false">IF(M3274&gt;$O$5,$O$2+$O$1,(M3274^3*3270.5936-M3274^2*8015778.389801+M3274*6549018422.82398-1783686174686.87))-$O$1</f>
        <v>20153785.2910156</v>
      </c>
      <c r="O3274" s="41" t="n">
        <f aca="false">N3274*100/$O$2</f>
        <v>51.5615242526937</v>
      </c>
      <c r="R3274" s="47" t="n">
        <f aca="false">SUM(D3274,I3274,N3274)</f>
        <v>191027040.223633</v>
      </c>
      <c r="S3274" s="41" t="n">
        <f aca="false">R3274*100/$R$2</f>
        <v>69.2105999522257</v>
      </c>
      <c r="U3274" s="41" t="n">
        <f aca="false">[1]Plan1!$B3269</f>
        <v>26.13</v>
      </c>
    </row>
    <row r="3275" customFormat="false" ht="15" hidden="false" customHeight="false" outlineLevel="0" collapsed="false">
      <c r="A3275" s="46" t="n">
        <v>45273</v>
      </c>
      <c r="B3275" s="41" t="n">
        <f aca="false">[2]Plan1!$C3270</f>
        <v>-4.77</v>
      </c>
      <c r="C3275" s="41" t="n">
        <f aca="false">$E$5 + B3275</f>
        <v>776.23</v>
      </c>
      <c r="D3275" s="47" t="n">
        <f aca="false">IF(C3275&gt;$E$5,$E$2+$E$1,(IF(C3275&gt;764.99,C3275^3*3486.59308-C3275^2*7860012.00812+C3275*5908819377.96283-1481278321001.59,IF(C3275&gt;752.99,C3275^3*3588.471445-C3275^2*8028757.56264+C3275*5988077680.84934-1488767378546.26,C3275^3*899.851852-C3275^2*1969009.674601+C3275*1435480406.01138-348666163343.76))))-$E$1</f>
        <v>100596616.905518</v>
      </c>
      <c r="E3275" s="47" t="n">
        <f aca="false">D3275*100/$E$2</f>
        <v>67.5240061380822</v>
      </c>
      <c r="G3275" s="41" t="n">
        <f aca="false">[3]Plan1!$C3270</f>
        <v>-2.58</v>
      </c>
      <c r="H3275" s="41" t="n">
        <f aca="false">$J$5 + G3275</f>
        <v>757.42</v>
      </c>
      <c r="I3275" s="47" t="n">
        <f aca="false">IF(H3275&gt;$J$5,$J$2+$J$1,(IF(H3275&gt;739.99,H3275^3*2498.244218-H3275^2*5471052.355142+H3275*3994605728.77515-972400879260.135,H3275^3*1396.138889-H3275^2*3002770.071427+H3275*2152080038.43115-513963640099.415)))-$J$1</f>
        <v>69882441.2497559</v>
      </c>
      <c r="J3275" s="47" t="n">
        <f aca="false">I3275*100/$J$2</f>
        <v>79.4638346482102</v>
      </c>
      <c r="L3275" s="41" t="n">
        <f aca="false">[4]Plan1!$C3270</f>
        <v>-4.44</v>
      </c>
      <c r="M3275" s="41" t="n">
        <f aca="false">$O$5 + L3275</f>
        <v>834.34</v>
      </c>
      <c r="N3275" s="47" t="n">
        <f aca="false">IF(M3275&gt;$O$5,$O$2+$O$1,(M3275^3*3270.5936-M3275^2*8015778.389801+M3275*6549018422.82398-1783686174686.87))-$O$1</f>
        <v>20084558.2954102</v>
      </c>
      <c r="O3275" s="41" t="n">
        <f aca="false">N3275*100/$O$2</f>
        <v>51.3844136324647</v>
      </c>
      <c r="R3275" s="47" t="n">
        <f aca="false">SUM(D3275,I3275,N3275)</f>
        <v>190563616.450684</v>
      </c>
      <c r="S3275" s="41" t="n">
        <f aca="false">R3275*100/$R$2</f>
        <v>69.0426978723925</v>
      </c>
      <c r="U3275" s="41" t="n">
        <f aca="false">[1]Plan1!$B3270</f>
        <v>47.46</v>
      </c>
    </row>
    <row r="3276" customFormat="false" ht="15" hidden="false" customHeight="false" outlineLevel="0" collapsed="false">
      <c r="A3276" s="46" t="n">
        <v>45274</v>
      </c>
      <c r="B3276" s="41" t="n">
        <f aca="false">[2]Plan1!$C3271</f>
        <v>-4.81</v>
      </c>
      <c r="C3276" s="41" t="n">
        <f aca="false">$E$5 + B3276</f>
        <v>776.19</v>
      </c>
      <c r="D3276" s="47" t="n">
        <f aca="false">IF(C3276&gt;$E$5,$E$2+$E$1,(IF(C3276&gt;764.99,C3276^3*3486.59308-C3276^2*7860012.00812+C3276*5908819377.96283-1481278321001.59,IF(C3276&gt;752.99,C3276^3*3588.471445-C3276^2*8028757.56264+C3276*5988077680.84934-1488767378546.26,C3276^3*899.851852-C3276^2*1969009.674601+C3276*1435480406.01138-348666163343.76))))-$E$1</f>
        <v>100243933.950928</v>
      </c>
      <c r="E3276" s="47" t="n">
        <f aca="false">D3276*100/$E$2</f>
        <v>67.287272868882</v>
      </c>
      <c r="G3276" s="41" t="n">
        <f aca="false">[3]Plan1!$C3271</f>
        <v>-2.61</v>
      </c>
      <c r="H3276" s="41" t="n">
        <f aca="false">$J$5 + G3276</f>
        <v>757.39</v>
      </c>
      <c r="I3276" s="47" t="n">
        <f aca="false">IF(H3276&gt;$J$5,$J$2+$J$1,(IF(H3276&gt;739.99,H3276^3*2498.244218-H3276^2*5471052.355142+H3276*3994605728.77515-972400879260.135,H3276^3*1396.138889-H3276^2*3002770.071427+H3276*2152080038.43115-513963640099.415)))-$J$1</f>
        <v>69689039.0964356</v>
      </c>
      <c r="J3276" s="47" t="n">
        <f aca="false">I3276*100/$J$2</f>
        <v>79.2439156462805</v>
      </c>
      <c r="L3276" s="41" t="n">
        <f aca="false">[4]Plan1!$C3271</f>
        <v>-4.48</v>
      </c>
      <c r="M3276" s="41" t="n">
        <f aca="false">$O$5 + L3276</f>
        <v>834.3</v>
      </c>
      <c r="N3276" s="47" t="n">
        <f aca="false">IF(M3276&gt;$O$5,$O$2+$O$1,(M3276^3*3270.5936-M3276^2*8015778.389801+M3276*6549018422.82398-1783686174686.87))-$O$1</f>
        <v>19946513.5458984</v>
      </c>
      <c r="O3276" s="41" t="n">
        <f aca="false">N3276*100/$O$2</f>
        <v>51.0312393975939</v>
      </c>
      <c r="R3276" s="47" t="n">
        <f aca="false">SUM(D3276,I3276,N3276)</f>
        <v>189879486.593262</v>
      </c>
      <c r="S3276" s="41" t="n">
        <f aca="false">R3276*100/$R$2</f>
        <v>68.7948322413176</v>
      </c>
      <c r="U3276" s="41" t="n">
        <f aca="false">[1]Plan1!$B3271</f>
        <v>26.44</v>
      </c>
    </row>
    <row r="3277" customFormat="false" ht="15" hidden="false" customHeight="false" outlineLevel="0" collapsed="false">
      <c r="A3277" s="46" t="n">
        <v>45275</v>
      </c>
      <c r="B3277" s="41" t="n">
        <f aca="false">[2]Plan1!$C3272</f>
        <v>-4.85</v>
      </c>
      <c r="C3277" s="41" t="n">
        <f aca="false">$E$5 + B3277</f>
        <v>776.15</v>
      </c>
      <c r="D3277" s="47" t="n">
        <f aca="false">IF(C3277&gt;$E$5,$E$2+$E$1,(IF(C3277&gt;764.99,C3277^3*3486.59308-C3277^2*7860012.00812+C3277*5908819377.96283-1481278321001.59,IF(C3277&gt;752.99,C3277^3*3588.471445-C3277^2*8028757.56264+C3277*5988077680.84934-1488767378546.26,C3277^3*899.851852-C3277^2*1969009.674601+C3277*1435480406.01138-348666163343.76))))-$E$1</f>
        <v>99892079.0407715</v>
      </c>
      <c r="E3277" s="47" t="n">
        <f aca="false">D3277*100/$E$2</f>
        <v>67.0510954123834</v>
      </c>
      <c r="G3277" s="41" t="n">
        <f aca="false">[3]Plan1!$C3272</f>
        <v>-2.64</v>
      </c>
      <c r="H3277" s="41" t="n">
        <f aca="false">$J$5 + G3277</f>
        <v>757.36</v>
      </c>
      <c r="I3277" s="47" t="n">
        <f aca="false">IF(H3277&gt;$J$5,$J$2+$J$1,(IF(H3277&gt;739.99,H3277^3*2498.244218-H3277^2*5471052.355142+H3277*3994605728.77515-972400879260.135,H3277^3*1396.138889-H3277^2*3002770.071427+H3277*2152080038.43115-513963640099.415)))-$J$1</f>
        <v>69496006.6335449</v>
      </c>
      <c r="J3277" s="47" t="n">
        <f aca="false">I3277*100/$J$2</f>
        <v>79.0244170220402</v>
      </c>
      <c r="L3277" s="41" t="n">
        <f aca="false">[4]Plan1!$C3272</f>
        <v>-4.5</v>
      </c>
      <c r="M3277" s="41" t="n">
        <f aca="false">$O$5 + L3277</f>
        <v>834.28</v>
      </c>
      <c r="N3277" s="47" t="n">
        <f aca="false">IF(M3277&gt;$O$5,$O$2+$O$1,(M3277^3*3270.5936-M3277^2*8015778.389801+M3277*6549018422.82398-1783686174686.87))-$O$1</f>
        <v>19877695.4775391</v>
      </c>
      <c r="O3277" s="41" t="n">
        <f aca="false">N3277*100/$O$2</f>
        <v>50.8551749784539</v>
      </c>
      <c r="R3277" s="47" t="n">
        <f aca="false">SUM(D3277,I3277,N3277)</f>
        <v>189265781.151855</v>
      </c>
      <c r="S3277" s="41" t="n">
        <f aca="false">R3277*100/$R$2</f>
        <v>68.5724819303671</v>
      </c>
      <c r="U3277" s="41" t="n">
        <f aca="false">[1]Plan1!$B3272</f>
        <v>22.14</v>
      </c>
    </row>
    <row r="3278" customFormat="false" ht="15" hidden="false" customHeight="false" outlineLevel="0" collapsed="false">
      <c r="A3278" s="46" t="n">
        <v>45276</v>
      </c>
      <c r="B3278" s="41" t="n">
        <f aca="false">[2]Plan1!$C3273</f>
        <v>-4.9</v>
      </c>
      <c r="C3278" s="41" t="n">
        <f aca="false">$E$5 + B3278</f>
        <v>776.1</v>
      </c>
      <c r="D3278" s="47" t="n">
        <f aca="false">IF(C3278&gt;$E$5,$E$2+$E$1,(IF(C3278&gt;764.99,C3278^3*3486.59308-C3278^2*7860012.00812+C3278*5908819377.96283-1481278321001.59,IF(C3278&gt;752.99,C3278^3*3588.471445-C3278^2*8028757.56264+C3278*5988077680.84934-1488767378546.26,C3278^3*899.851852-C3278^2*1969009.674601+C3278*1435480406.01138-348666163343.76))))-$E$1</f>
        <v>99453422.8024902</v>
      </c>
      <c r="E3278" s="47" t="n">
        <f aca="false">D3278*100/$E$2</f>
        <v>66.7566538353468</v>
      </c>
      <c r="G3278" s="41" t="n">
        <f aca="false">[3]Plan1!$C3273</f>
        <v>-2.67</v>
      </c>
      <c r="H3278" s="41" t="n">
        <f aca="false">$J$5 + G3278</f>
        <v>757.33</v>
      </c>
      <c r="I3278" s="47" t="n">
        <f aca="false">IF(H3278&gt;$J$5,$J$2+$J$1,(IF(H3278&gt;739.99,H3278^3*2498.244218-H3278^2*5471052.355142+H3278*3994605728.77515-972400879260.135,H3278^3*1396.138889-H3278^2*3002770.071427+H3278*2152080038.43115-513963640099.415)))-$J$1</f>
        <v>69303343.4553223</v>
      </c>
      <c r="J3278" s="47" t="n">
        <f aca="false">I3278*100/$J$2</f>
        <v>78.8053383140946</v>
      </c>
      <c r="L3278" s="41" t="n">
        <f aca="false">[4]Plan1!$C3273</f>
        <v>-4.52</v>
      </c>
      <c r="M3278" s="41" t="n">
        <f aca="false">$O$5 + L3278</f>
        <v>834.26</v>
      </c>
      <c r="N3278" s="47" t="n">
        <f aca="false">IF(M3278&gt;$O$5,$O$2+$O$1,(M3278^3*3270.5936-M3278^2*8015778.389801+M3278*6549018422.82398-1783686174686.87))-$O$1</f>
        <v>19809013.4042969</v>
      </c>
      <c r="O3278" s="41" t="n">
        <f aca="false">N3278*100/$O$2</f>
        <v>50.6794584897613</v>
      </c>
      <c r="R3278" s="47" t="n">
        <f aca="false">SUM(D3278,I3278,N3278)</f>
        <v>188565779.662109</v>
      </c>
      <c r="S3278" s="41" t="n">
        <f aca="false">R3278*100/$R$2</f>
        <v>68.318865882</v>
      </c>
      <c r="U3278" s="41" t="n">
        <f aca="false">[1]Plan1!$B3273</f>
        <v>26.76</v>
      </c>
    </row>
    <row r="3279" customFormat="false" ht="15" hidden="false" customHeight="false" outlineLevel="0" collapsed="false">
      <c r="A3279" s="46" t="n">
        <v>45277</v>
      </c>
      <c r="B3279" s="41" t="n">
        <f aca="false">[2]Plan1!$C3274</f>
        <v>-4.95</v>
      </c>
      <c r="C3279" s="41" t="n">
        <f aca="false">$E$5 + B3279</f>
        <v>776.05</v>
      </c>
      <c r="D3279" s="47" t="n">
        <f aca="false">IF(C3279&gt;$E$5,$E$2+$E$1,(IF(C3279&gt;764.99,C3279^3*3486.59308-C3279^2*7860012.00812+C3279*5908819377.96283-1481278321001.59,IF(C3279&gt;752.99,C3279^3*3588.471445-C3279^2*8028757.56264+C3279*5988077680.84934-1488767378546.26,C3279^3*899.851852-C3279^2*1969009.674601+C3279*1435480406.01138-348666163343.76))))-$E$1</f>
        <v>99016055.677002</v>
      </c>
      <c r="E3279" s="47" t="n">
        <f aca="false">D3279*100/$E$2</f>
        <v>66.4630775563969</v>
      </c>
      <c r="G3279" s="41" t="n">
        <f aca="false">[3]Plan1!$C3274</f>
        <v>-2.71</v>
      </c>
      <c r="H3279" s="41" t="n">
        <f aca="false">$J$5 + G3279</f>
        <v>757.29</v>
      </c>
      <c r="I3279" s="47" t="n">
        <f aca="false">IF(H3279&gt;$J$5,$J$2+$J$1,(IF(H3279&gt;739.99,H3279^3*2498.244218-H3279^2*5471052.355142+H3279*3994605728.77515-972400879260.135,H3279^3*1396.138889-H3279^2*3002770.071427+H3279*2152080038.43115-513963640099.415)))-$J$1</f>
        <v>69047032.9621582</v>
      </c>
      <c r="J3279" s="47" t="n">
        <f aca="false">I3279*100/$J$2</f>
        <v>78.5138857791924</v>
      </c>
      <c r="L3279" s="41" t="n">
        <f aca="false">[4]Plan1!$C3274</f>
        <v>-4.54</v>
      </c>
      <c r="M3279" s="41" t="n">
        <f aca="false">$O$5 + L3279</f>
        <v>834.24</v>
      </c>
      <c r="N3279" s="47" t="n">
        <f aca="false">IF(M3279&gt;$O$5,$O$2+$O$1,(M3279^3*3270.5936-M3279^2*8015778.389801+M3279*6549018422.82398-1783686174686.87))-$O$1</f>
        <v>19740467.1708984</v>
      </c>
      <c r="O3279" s="41" t="n">
        <f aca="false">N3279*100/$O$2</f>
        <v>50.5040895342639</v>
      </c>
      <c r="R3279" s="47" t="n">
        <f aca="false">SUM(D3279,I3279,N3279)</f>
        <v>187803555.810059</v>
      </c>
      <c r="S3279" s="41" t="n">
        <f aca="false">R3279*100/$R$2</f>
        <v>68.0427061821137</v>
      </c>
      <c r="U3279" s="41" t="n">
        <f aca="false">[1]Plan1!$B3274</f>
        <v>24.88</v>
      </c>
    </row>
    <row r="3280" customFormat="false" ht="15" hidden="false" customHeight="false" outlineLevel="0" collapsed="false">
      <c r="A3280" s="46" t="n">
        <v>45278</v>
      </c>
      <c r="B3280" s="41" t="n">
        <f aca="false">[2]Plan1!$C3275</f>
        <v>-5</v>
      </c>
      <c r="C3280" s="41" t="n">
        <f aca="false">$E$5 + B3280</f>
        <v>776</v>
      </c>
      <c r="D3280" s="47" t="n">
        <f aca="false">IF(C3280&gt;$E$5,$E$2+$E$1,(IF(C3280&gt;764.99,C3280^3*3486.59308-C3280^2*7860012.00812+C3280*5908819377.96283-1481278321001.59,IF(C3280&gt;752.99,C3280^3*3588.471445-C3280^2*8028757.56264+C3280*5988077680.84934-1488767378546.26,C3280^3*899.851852-C3280^2*1969009.674601+C3280*1435480406.01138-348666163343.76))))-$E$1</f>
        <v>98579975.0515137</v>
      </c>
      <c r="E3280" s="47" t="n">
        <f aca="false">D3280*100/$E$2</f>
        <v>66.1703648217348</v>
      </c>
      <c r="G3280" s="41" t="n">
        <f aca="false">[3]Plan1!$C3275</f>
        <v>-2.74</v>
      </c>
      <c r="H3280" s="41" t="n">
        <f aca="false">$J$5 + G3280</f>
        <v>757.26</v>
      </c>
      <c r="I3280" s="47" t="n">
        <f aca="false">IF(H3280&gt;$J$5,$J$2+$J$1,(IF(H3280&gt;739.99,H3280^3*2498.244218-H3280^2*5471052.355142+H3280*3994605728.77515-972400879260.135,H3280^3*1396.138889-H3280^2*3002770.071427+H3280*2152080038.43115-513963640099.415)))-$J$1</f>
        <v>68855229.8747559</v>
      </c>
      <c r="J3280" s="47" t="n">
        <f aca="false">I3280*100/$J$2</f>
        <v>78.2957850868041</v>
      </c>
      <c r="L3280" s="41" t="n">
        <f aca="false">[4]Plan1!$C3275</f>
        <v>-4.58</v>
      </c>
      <c r="M3280" s="41" t="n">
        <f aca="false">$O$5 + L3280</f>
        <v>834.2</v>
      </c>
      <c r="N3280" s="47" t="n">
        <f aca="false">IF(M3280&gt;$O$5,$O$2+$O$1,(M3280^3*3270.5936-M3280^2*8015778.389801+M3280*6549018422.82398-1783686174686.87))-$O$1</f>
        <v>19603781.5878906</v>
      </c>
      <c r="O3280" s="41" t="n">
        <f aca="false">N3280*100/$O$2</f>
        <v>50.1543925963694</v>
      </c>
      <c r="R3280" s="47" t="n">
        <f aca="false">SUM(D3280,I3280,N3280)</f>
        <v>187038986.51416</v>
      </c>
      <c r="S3280" s="41" t="n">
        <f aca="false">R3280*100/$R$2</f>
        <v>67.765696709464</v>
      </c>
      <c r="U3280" s="41" t="n">
        <f aca="false">[1]Plan1!$B3275</f>
        <v>23.04</v>
      </c>
    </row>
    <row r="3281" customFormat="false" ht="15" hidden="false" customHeight="false" outlineLevel="0" collapsed="false">
      <c r="A3281" s="46" t="n">
        <v>45279</v>
      </c>
      <c r="B3281" s="41" t="n">
        <f aca="false">[2]Plan1!$C3276</f>
        <v>-5.03</v>
      </c>
      <c r="C3281" s="41" t="n">
        <f aca="false">$E$5 + B3281</f>
        <v>775.97</v>
      </c>
      <c r="D3281" s="47" t="n">
        <f aca="false">IF(C3281&gt;$E$5,$E$2+$E$1,(IF(C3281&gt;764.99,C3281^3*3486.59308-C3281^2*7860012.00812+C3281*5908819377.96283-1481278321001.59,IF(C3281&gt;752.99,C3281^3*3588.471445-C3281^2*8028757.56264+C3281*5988077680.84934-1488767378546.26,C3281^3*899.851852-C3281^2*1969009.674601+C3281*1435480406.01138-348666163343.76))))-$E$1</f>
        <v>98318943.1062012</v>
      </c>
      <c r="E3281" s="47" t="n">
        <f aca="false">D3281*100/$E$2</f>
        <v>65.995150950536</v>
      </c>
      <c r="G3281" s="41" t="n">
        <f aca="false">[3]Plan1!$C3276</f>
        <v>-2.77</v>
      </c>
      <c r="H3281" s="41" t="n">
        <f aca="false">$J$5 + G3281</f>
        <v>757.23</v>
      </c>
      <c r="I3281" s="47" t="n">
        <f aca="false">IF(H3281&gt;$J$5,$J$2+$J$1,(IF(H3281&gt;739.99,H3281^3*2498.244218-H3281^2*5471052.355142+H3281*3994605728.77515-972400879260.135,H3281^3*1396.138889-H3281^2*3002770.071427+H3281*2152080038.43115-513963640099.415)))-$J$1</f>
        <v>68663794.7243652</v>
      </c>
      <c r="J3281" s="47" t="n">
        <f aca="false">I3281*100/$J$2</f>
        <v>78.0781027782808</v>
      </c>
      <c r="L3281" s="41" t="n">
        <f aca="false">[4]Plan1!$C3276</f>
        <v>-4.61</v>
      </c>
      <c r="M3281" s="41" t="n">
        <f aca="false">$O$5 + L3281</f>
        <v>834.17</v>
      </c>
      <c r="N3281" s="47" t="n">
        <f aca="false">IF(M3281&gt;$O$5,$O$2+$O$1,(M3281^3*3270.5936-M3281^2*8015778.389801+M3281*6549018422.82398-1783686174686.87))-$O$1</f>
        <v>19501622.809082</v>
      </c>
      <c r="O3281" s="41" t="n">
        <f aca="false">N3281*100/$O$2</f>
        <v>49.8930291713302</v>
      </c>
      <c r="R3281" s="47" t="n">
        <f aca="false">SUM(D3281,I3281,N3281)</f>
        <v>186484360.639648</v>
      </c>
      <c r="S3281" s="41" t="n">
        <f aca="false">R3281*100/$R$2</f>
        <v>67.5647513905236</v>
      </c>
      <c r="U3281" s="41" t="n">
        <f aca="false">[1]Plan1!$B3276</f>
        <v>23.65</v>
      </c>
    </row>
    <row r="3282" customFormat="false" ht="15" hidden="false" customHeight="false" outlineLevel="0" collapsed="false">
      <c r="A3282" s="46" t="n">
        <v>45280</v>
      </c>
      <c r="B3282" s="41" t="n">
        <f aca="false">[2]Plan1!$C3277</f>
        <v>-5.05</v>
      </c>
      <c r="C3282" s="41" t="n">
        <f aca="false">$E$5 + B3282</f>
        <v>775.95</v>
      </c>
      <c r="D3282" s="47" t="n">
        <f aca="false">IF(C3282&gt;$E$5,$E$2+$E$1,(IF(C3282&gt;764.99,C3282^3*3486.59308-C3282^2*7860012.00812+C3282*5908819377.96283-1481278321001.59,IF(C3282&gt;752.99,C3282^3*3588.471445-C3282^2*8028757.56264+C3282*5988077680.84934-1488767378546.26,C3282^3*899.851852-C3282^2*1969009.674601+C3282*1435480406.01138-348666163343.76))))-$E$1</f>
        <v>98145178.3063965</v>
      </c>
      <c r="E3282" s="47" t="n">
        <f aca="false">D3282*100/$E$2</f>
        <v>65.878513872973</v>
      </c>
      <c r="G3282" s="41" t="n">
        <f aca="false">[3]Plan1!$C3277</f>
        <v>-2.81</v>
      </c>
      <c r="H3282" s="41" t="n">
        <f aca="false">$J$5 + G3282</f>
        <v>757.19</v>
      </c>
      <c r="I3282" s="47" t="n">
        <f aca="false">IF(H3282&gt;$J$5,$J$2+$J$1,(IF(H3282&gt;739.99,H3282^3*2498.244218-H3282^2*5471052.355142+H3282*3994605728.77515-972400879260.135,H3282^3*1396.138889-H3282^2*3002770.071427+H3282*2152080038.43115-513963640099.415)))-$J$1</f>
        <v>68409119.5014648</v>
      </c>
      <c r="J3282" s="47" t="n">
        <f aca="false">I3282*100/$J$2</f>
        <v>77.7885097211461</v>
      </c>
      <c r="L3282" s="41" t="n">
        <f aca="false">[4]Plan1!$C3277</f>
        <v>-4.62</v>
      </c>
      <c r="M3282" s="41" t="n">
        <f aca="false">$O$5 + L3282</f>
        <v>834.16</v>
      </c>
      <c r="N3282" s="47" t="n">
        <f aca="false">IF(M3282&gt;$O$5,$O$2+$O$1,(M3282^3*3270.5936-M3282^2*8015778.389801+M3282*6549018422.82398-1783686174686.87))-$O$1</f>
        <v>19467637.4765625</v>
      </c>
      <c r="O3282" s="41" t="n">
        <f aca="false">N3282*100/$O$2</f>
        <v>49.8060809617686</v>
      </c>
      <c r="R3282" s="47" t="n">
        <f aca="false">SUM(D3282,I3282,N3282)</f>
        <v>186021935.284424</v>
      </c>
      <c r="S3282" s="41" t="n">
        <f aca="false">R3282*100/$R$2</f>
        <v>67.3972110452889</v>
      </c>
      <c r="U3282" s="41" t="n">
        <f aca="false">[1]Plan1!$B3277</f>
        <v>24.57</v>
      </c>
    </row>
    <row r="3283" customFormat="false" ht="15" hidden="false" customHeight="false" outlineLevel="0" collapsed="false">
      <c r="A3283" s="46" t="n">
        <v>45281</v>
      </c>
      <c r="B3283" s="41" t="n">
        <f aca="false">[2]Plan1!$C3278</f>
        <v>-5.11</v>
      </c>
      <c r="C3283" s="41" t="n">
        <f aca="false">$E$5 + B3283</f>
        <v>775.89</v>
      </c>
      <c r="D3283" s="47" t="n">
        <f aca="false">IF(C3283&gt;$E$5,$E$2+$E$1,(IF(C3283&gt;764.99,C3283^3*3486.59308-C3283^2*7860012.00812+C3283*5908819377.96283-1481278321001.59,IF(C3283&gt;752.99,C3283^3*3588.471445-C3283^2*8028757.56264+C3283*5988077680.84934-1488767378546.26,C3283^3*899.851852-C3283^2*1969009.674601+C3283*1435480406.01138-348666163343.76))))-$E$1</f>
        <v>97625113.2595215</v>
      </c>
      <c r="E3283" s="47" t="n">
        <f aca="false">D3283*100/$E$2</f>
        <v>65.529427825175</v>
      </c>
      <c r="G3283" s="41" t="n">
        <f aca="false">[3]Plan1!$C3278</f>
        <v>-2.83</v>
      </c>
      <c r="H3283" s="41" t="n">
        <f aca="false">$J$5 + G3283</f>
        <v>757.17</v>
      </c>
      <c r="I3283" s="47" t="n">
        <f aca="false">IF(H3283&gt;$J$5,$J$2+$J$1,(IF(H3283&gt;739.99,H3283^3*2498.244218-H3283^2*5471052.355142+H3283*3994605728.77515-972400879260.135,H3283^3*1396.138889-H3283^2*3002770.071427+H3283*2152080038.43115-513963640099.415)))-$J$1</f>
        <v>68282026.6115723</v>
      </c>
      <c r="J3283" s="47" t="n">
        <f aca="false">I3283*100/$J$2</f>
        <v>77.6439914672503</v>
      </c>
      <c r="L3283" s="41" t="n">
        <f aca="false">[4]Plan1!$C3278</f>
        <v>-4.63</v>
      </c>
      <c r="M3283" s="41" t="n">
        <f aca="false">$O$5 + L3283</f>
        <v>834.15</v>
      </c>
      <c r="N3283" s="47" t="n">
        <f aca="false">IF(M3283&gt;$O$5,$O$2+$O$1,(M3283^3*3270.5936-M3283^2*8015778.389801+M3283*6549018422.82398-1783686174686.87))-$O$1</f>
        <v>19433685.9052734</v>
      </c>
      <c r="O3283" s="41" t="n">
        <f aca="false">N3283*100/$O$2</f>
        <v>49.7192191270731</v>
      </c>
      <c r="R3283" s="47" t="n">
        <f aca="false">SUM(D3283,I3283,N3283)</f>
        <v>185340825.776367</v>
      </c>
      <c r="S3283" s="41" t="n">
        <f aca="false">R3283*100/$R$2</f>
        <v>67.1504397105576</v>
      </c>
      <c r="U3283" s="41" t="n">
        <f aca="false">[1]Plan1!$B3278</f>
        <v>23.65</v>
      </c>
    </row>
    <row r="3284" customFormat="false" ht="15" hidden="false" customHeight="false" outlineLevel="0" collapsed="false">
      <c r="A3284" s="46" t="n">
        <v>45282</v>
      </c>
      <c r="B3284" s="41" t="n">
        <f aca="false">[2]Plan1!$C3279</f>
        <v>-5.1</v>
      </c>
      <c r="C3284" s="41" t="n">
        <f aca="false">$E$5 + B3284</f>
        <v>775.9</v>
      </c>
      <c r="D3284" s="47" t="n">
        <f aca="false">IF(C3284&gt;$E$5,$E$2+$E$1,(IF(C3284&gt;764.99,C3284^3*3486.59308-C3284^2*7860012.00812+C3284*5908819377.96283-1481278321001.59,IF(C3284&gt;752.99,C3284^3*3588.471445-C3284^2*8028757.56264+C3284*5988077680.84934-1488767378546.26,C3284^3*899.851852-C3284^2*1969009.674601+C3284*1435480406.01138-348666163343.76))))-$E$1</f>
        <v>97711662.8317871</v>
      </c>
      <c r="E3284" s="47" t="n">
        <f aca="false">D3284*100/$E$2</f>
        <v>65.5875229582788</v>
      </c>
      <c r="G3284" s="41" t="n">
        <f aca="false">[3]Plan1!$C3279</f>
        <v>-2.87</v>
      </c>
      <c r="H3284" s="41" t="n">
        <f aca="false">$J$5 + G3284</f>
        <v>757.13</v>
      </c>
      <c r="I3284" s="47" t="n">
        <f aca="false">IF(H3284&gt;$J$5,$J$2+$J$1,(IF(H3284&gt;739.99,H3284^3*2498.244218-H3284^2*5471052.355142+H3284*3994605728.77515-972400879260.135,H3284^3*1396.138889-H3284^2*3002770.071427+H3284*2152080038.43115-513963640099.415)))-$J$1</f>
        <v>68028329.6740723</v>
      </c>
      <c r="J3284" s="47" t="n">
        <f aca="false">I3284*100/$J$2</f>
        <v>77.3555108255937</v>
      </c>
      <c r="L3284" s="41" t="n">
        <f aca="false">[4]Plan1!$C3279</f>
        <v>-4.65</v>
      </c>
      <c r="M3284" s="41" t="n">
        <f aca="false">$O$5 + L3284</f>
        <v>834.13</v>
      </c>
      <c r="N3284" s="47" t="n">
        <f aca="false">IF(M3284&gt;$O$5,$O$2+$O$1,(M3284^3*3270.5936-M3284^2*8015778.389801+M3284*6549018422.82398-1783686174686.87))-$O$1</f>
        <v>19365883.9746094</v>
      </c>
      <c r="O3284" s="41" t="n">
        <f aca="false">N3284*100/$O$2</f>
        <v>49.5457543986445</v>
      </c>
      <c r="R3284" s="47" t="n">
        <f aca="false">SUM(D3284,I3284,N3284)</f>
        <v>185105876.480469</v>
      </c>
      <c r="S3284" s="41" t="n">
        <f aca="false">R3284*100/$R$2</f>
        <v>67.06531573173</v>
      </c>
      <c r="U3284" s="41" t="n">
        <f aca="false">[1]Plan1!$B3279</f>
        <v>29.02</v>
      </c>
    </row>
    <row r="3285" customFormat="false" ht="15" hidden="false" customHeight="false" outlineLevel="0" collapsed="false">
      <c r="A3285" s="46" t="n">
        <v>45283</v>
      </c>
      <c r="B3285" s="41" t="n">
        <f aca="false">[2]Plan1!$C3280</f>
        <v>-5.09</v>
      </c>
      <c r="C3285" s="41" t="n">
        <f aca="false">$E$5 + B3285</f>
        <v>775.91</v>
      </c>
      <c r="D3285" s="47" t="n">
        <f aca="false">IF(C3285&gt;$E$5,$E$2+$E$1,(IF(C3285&gt;764.99,C3285^3*3486.59308-C3285^2*7860012.00812+C3285*5908819377.96283-1481278321001.59,IF(C3285&gt;752.99,C3285^3*3588.471445-C3285^2*8028757.56264+C3285*5988077680.84934-1488767378546.26,C3285^3*899.851852-C3285^2*1969009.674601+C3285*1435480406.01138-348666163343.76))))-$E$1</f>
        <v>97798263.5515137</v>
      </c>
      <c r="E3285" s="47" t="n">
        <f aca="false">D3285*100/$E$2</f>
        <v>65.6456524233667</v>
      </c>
      <c r="G3285" s="41" t="n">
        <f aca="false">[3]Plan1!$C3280</f>
        <v>-2.88</v>
      </c>
      <c r="H3285" s="41" t="n">
        <f aca="false">$J$5 + G3285</f>
        <v>757.12</v>
      </c>
      <c r="I3285" s="47" t="n">
        <f aca="false">IF(H3285&gt;$J$5,$J$2+$J$1,(IF(H3285&gt;739.99,H3285^3*2498.244218-H3285^2*5471052.355142+H3285*3994605728.77515-972400879260.135,H3285^3*1396.138889-H3285^2*3002770.071427+H3285*2152080038.43115-513963640099.415)))-$J$1</f>
        <v>67965007.1940918</v>
      </c>
      <c r="J3285" s="47" t="n">
        <f aca="false">I3285*100/$J$2</f>
        <v>77.2835063708453</v>
      </c>
      <c r="L3285" s="41" t="n">
        <f aca="false">[4]Plan1!$C3280</f>
        <v>-4.67</v>
      </c>
      <c r="M3285" s="41" t="n">
        <f aca="false">$O$5 + L3285</f>
        <v>834.11</v>
      </c>
      <c r="N3285" s="47" t="n">
        <f aca="false">IF(M3285&gt;$O$5,$O$2+$O$1,(M3285^3*3270.5936-M3285^2*8015778.389801+M3285*6549018422.82398-1783686174686.87))-$O$1</f>
        <v>19298216.8623047</v>
      </c>
      <c r="O3285" s="41" t="n">
        <f aca="false">N3285*100/$O$2</f>
        <v>49.3726345900414</v>
      </c>
      <c r="R3285" s="47" t="n">
        <f aca="false">SUM(D3285,I3285,N3285)</f>
        <v>185061487.60791</v>
      </c>
      <c r="S3285" s="41" t="n">
        <f aca="false">R3285*100/$R$2</f>
        <v>67.0492332938857</v>
      </c>
      <c r="U3285" s="41" t="n">
        <f aca="false">[1]Plan1!$B3280</f>
        <v>30.33</v>
      </c>
    </row>
    <row r="3286" customFormat="false" ht="15" hidden="false" customHeight="false" outlineLevel="0" collapsed="false">
      <c r="A3286" s="46" t="n">
        <v>45284</v>
      </c>
      <c r="B3286" s="41" t="n">
        <f aca="false">[2]Plan1!$C3281</f>
        <v>-5.08</v>
      </c>
      <c r="C3286" s="41" t="n">
        <f aca="false">$E$5 + B3286</f>
        <v>775.92</v>
      </c>
      <c r="D3286" s="47" t="n">
        <f aca="false">IF(C3286&gt;$E$5,$E$2+$E$1,(IF(C3286&gt;764.99,C3286^3*3486.59308-C3286^2*7860012.00812+C3286*5908819377.96283-1481278321001.59,IF(C3286&gt;752.99,C3286^3*3588.471445-C3286^2*8028757.56264+C3286*5988077680.84934-1488767378546.26,C3286^3*899.851852-C3286^2*1969009.674601+C3286*1435480406.01138-348666163343.76))))-$E$1</f>
        <v>97884915.4377441</v>
      </c>
      <c r="E3286" s="47" t="n">
        <f aca="false">D3286*100/$E$2</f>
        <v>65.7038162332213</v>
      </c>
      <c r="G3286" s="41" t="n">
        <f aca="false">[3]Plan1!$C3281</f>
        <v>-2.89</v>
      </c>
      <c r="H3286" s="41" t="n">
        <f aca="false">$J$5 + G3286</f>
        <v>757.11</v>
      </c>
      <c r="I3286" s="47" t="n">
        <f aca="false">IF(H3286&gt;$J$5,$J$2+$J$1,(IF(H3286&gt;739.99,H3286^3*2498.244218-H3286^2*5471052.355142+H3286*3994605728.77515-972400879260.135,H3286^3*1396.138889-H3286^2*3002770.071427+H3286*2152080038.43115-513963640099.415)))-$J$1</f>
        <v>67901725.3869629</v>
      </c>
      <c r="J3286" s="47" t="n">
        <f aca="false">I3286*100/$J$2</f>
        <v>77.2115481654935</v>
      </c>
      <c r="L3286" s="41" t="n">
        <f aca="false">[4]Plan1!$C3281</f>
        <v>-4.69</v>
      </c>
      <c r="M3286" s="41" t="n">
        <f aca="false">$O$5 + L3286</f>
        <v>834.09</v>
      </c>
      <c r="N3286" s="47" t="n">
        <f aca="false">IF(M3286&gt;$O$5,$O$2+$O$1,(M3286^3*3270.5936-M3286^2*8015778.389801+M3286*6549018422.82398-1783686174686.87))-$O$1</f>
        <v>19230684.4106445</v>
      </c>
      <c r="O3286" s="41" t="n">
        <f aca="false">N3286*100/$O$2</f>
        <v>49.1998592977656</v>
      </c>
      <c r="R3286" s="47" t="n">
        <f aca="false">SUM(D3286,I3286,N3286)</f>
        <v>185017325.235352</v>
      </c>
      <c r="S3286" s="41" t="n">
        <f aca="false">R3286*100/$R$2</f>
        <v>67.0332329187738</v>
      </c>
      <c r="U3286" s="41" t="n">
        <f aca="false">[1]Plan1!$B3281</f>
        <v>36.11</v>
      </c>
    </row>
    <row r="3287" customFormat="false" ht="15" hidden="false" customHeight="false" outlineLevel="0" collapsed="false">
      <c r="A3287" s="46" t="n">
        <v>45285</v>
      </c>
      <c r="B3287" s="41" t="n">
        <f aca="false">[2]Plan1!$C3282</f>
        <v>-5.1</v>
      </c>
      <c r="C3287" s="41" t="n">
        <f aca="false">$E$5 + B3287</f>
        <v>775.9</v>
      </c>
      <c r="D3287" s="47" t="n">
        <f aca="false">IF(C3287&gt;$E$5,$E$2+$E$1,(IF(C3287&gt;764.99,C3287^3*3486.59308-C3287^2*7860012.00812+C3287*5908819377.96283-1481278321001.59,IF(C3287&gt;752.99,C3287^3*3588.471445-C3287^2*8028757.56264+C3287*5988077680.84934-1488767378546.26,C3287^3*899.851852-C3287^2*1969009.674601+C3287*1435480406.01138-348666163343.76))))-$E$1</f>
        <v>97711662.8317871</v>
      </c>
      <c r="E3287" s="47" t="n">
        <f aca="false">D3287*100/$E$2</f>
        <v>65.5875229582788</v>
      </c>
      <c r="G3287" s="41" t="n">
        <f aca="false">[3]Plan1!$C3282</f>
        <v>-2.9</v>
      </c>
      <c r="H3287" s="41" t="n">
        <f aca="false">$J$5 + G3287</f>
        <v>757.1</v>
      </c>
      <c r="I3287" s="47" t="n">
        <f aca="false">IF(H3287&gt;$J$5,$J$2+$J$1,(IF(H3287&gt;739.99,H3287^3*2498.244218-H3287^2*5471052.355142+H3287*3994605728.77515-972400879260.135,H3287^3*1396.138889-H3287^2*3002770.071427+H3287*2152080038.43115-513963640099.415)))-$J$1</f>
        <v>67838484.2355957</v>
      </c>
      <c r="J3287" s="47" t="n">
        <f aca="false">I3287*100/$J$2</f>
        <v>77.1396361901055</v>
      </c>
      <c r="L3287" s="41" t="n">
        <f aca="false">[4]Plan1!$C3282</f>
        <v>-4.72</v>
      </c>
      <c r="M3287" s="41" t="n">
        <f aca="false">$O$5 + L3287</f>
        <v>834.06</v>
      </c>
      <c r="N3287" s="47" t="n">
        <f aca="false">IF(M3287&gt;$O$5,$O$2+$O$1,(M3287^3*3270.5936-M3287^2*8015778.389801+M3287*6549018422.82398-1783686174686.87))-$O$1</f>
        <v>19129637.8798828</v>
      </c>
      <c r="O3287" s="41" t="n">
        <f aca="false">N3287*100/$O$2</f>
        <v>48.9413414525425</v>
      </c>
      <c r="R3287" s="47" t="n">
        <f aca="false">SUM(D3287,I3287,N3287)</f>
        <v>184679784.947266</v>
      </c>
      <c r="S3287" s="41" t="n">
        <f aca="false">R3287*100/$R$2</f>
        <v>66.9109394161413</v>
      </c>
      <c r="U3287" s="41" t="n">
        <f aca="false">[1]Plan1!$B3282</f>
        <v>28.37</v>
      </c>
    </row>
    <row r="3288" customFormat="false" ht="15" hidden="false" customHeight="false" outlineLevel="0" collapsed="false">
      <c r="A3288" s="46" t="n">
        <v>45286</v>
      </c>
      <c r="B3288" s="41" t="n">
        <f aca="false">[2]Plan1!$C3283</f>
        <v>-5.1</v>
      </c>
      <c r="C3288" s="41" t="n">
        <f aca="false">$E$5 + B3288</f>
        <v>775.9</v>
      </c>
      <c r="D3288" s="47" t="n">
        <f aca="false">IF(C3288&gt;$E$5,$E$2+$E$1,(IF(C3288&gt;764.99,C3288^3*3486.59308-C3288^2*7860012.00812+C3288*5908819377.96283-1481278321001.59,IF(C3288&gt;752.99,C3288^3*3588.471445-C3288^2*8028757.56264+C3288*5988077680.84934-1488767378546.26,C3288^3*899.851852-C3288^2*1969009.674601+C3288*1435480406.01138-348666163343.76))))-$E$1</f>
        <v>97711662.8317871</v>
      </c>
      <c r="E3288" s="47" t="n">
        <f aca="false">D3288*100/$E$2</f>
        <v>65.5875229582788</v>
      </c>
      <c r="G3288" s="41" t="n">
        <f aca="false">[3]Plan1!$C3283</f>
        <v>-2.91</v>
      </c>
      <c r="H3288" s="41" t="n">
        <f aca="false">$J$5 + G3288</f>
        <v>757.09</v>
      </c>
      <c r="I3288" s="47" t="n">
        <f aca="false">IF(H3288&gt;$J$5,$J$2+$J$1,(IF(H3288&gt;739.99,H3288^3*2498.244218-H3288^2*5471052.355142+H3288*3994605728.77515-972400879260.135,H3288^3*1396.138889-H3288^2*3002770.071427+H3288*2152080038.43115-513963640099.415)))-$J$1</f>
        <v>67775283.7268066</v>
      </c>
      <c r="J3288" s="47" t="n">
        <f aca="false">I3288*100/$J$2</f>
        <v>77.0677704296901</v>
      </c>
      <c r="L3288" s="41" t="n">
        <f aca="false">[4]Plan1!$C3283</f>
        <v>-4.72</v>
      </c>
      <c r="M3288" s="41" t="n">
        <f aca="false">$O$5 + L3288</f>
        <v>834.06</v>
      </c>
      <c r="N3288" s="47" t="n">
        <f aca="false">IF(M3288&gt;$O$5,$O$2+$O$1,(M3288^3*3270.5936-M3288^2*8015778.389801+M3288*6549018422.82398-1783686174686.87))-$O$1</f>
        <v>19129637.8798828</v>
      </c>
      <c r="O3288" s="41" t="n">
        <f aca="false">N3288*100/$O$2</f>
        <v>48.9413414525425</v>
      </c>
      <c r="R3288" s="47" t="n">
        <f aca="false">SUM(D3288,I3288,N3288)</f>
        <v>184616584.438477</v>
      </c>
      <c r="S3288" s="41" t="n">
        <f aca="false">R3288*100/$R$2</f>
        <v>66.8880413744533</v>
      </c>
      <c r="U3288" s="41" t="n">
        <f aca="false">[1]Plan1!$B3283</f>
        <v>29.34</v>
      </c>
    </row>
    <row r="3289" customFormat="false" ht="15" hidden="false" customHeight="false" outlineLevel="0" collapsed="false">
      <c r="A3289" s="46" t="n">
        <v>45287</v>
      </c>
      <c r="B3289" s="41" t="n">
        <f aca="false">[2]Plan1!$C3284</f>
        <v>-5.14</v>
      </c>
      <c r="C3289" s="41" t="n">
        <f aca="false">$E$5 + B3289</f>
        <v>775.86</v>
      </c>
      <c r="D3289" s="47" t="n">
        <f aca="false">IF(C3289&gt;$E$5,$E$2+$E$1,(IF(C3289&gt;764.99,C3289^3*3486.59308-C3289^2*7860012.00812+C3289*5908819377.96283-1481278321001.59,IF(C3289&gt;752.99,C3289^3*3588.471445-C3289^2*8028757.56264+C3289*5988077680.84934-1488767378546.26,C3289^3*899.851852-C3289^2*1969009.674601+C3289*1435480406.01138-348666163343.76))))-$E$1</f>
        <v>97365771.2087402</v>
      </c>
      <c r="E3289" s="47" t="n">
        <f aca="false">D3289*100/$E$2</f>
        <v>65.3553482709365</v>
      </c>
      <c r="G3289" s="41" t="n">
        <f aca="false">[3]Plan1!$C3284</f>
        <v>-2.93</v>
      </c>
      <c r="H3289" s="41" t="n">
        <f aca="false">$J$5 + G3289</f>
        <v>757.07</v>
      </c>
      <c r="I3289" s="47" t="n">
        <f aca="false">IF(H3289&gt;$J$5,$J$2+$J$1,(IF(H3289&gt;739.99,H3289^3*2498.244218-H3289^2*5471052.355142+H3289*3994605728.77515-972400879260.135,H3289^3*1396.138889-H3289^2*3002770.071427+H3289*2152080038.43115-513963640099.415)))-$J$1</f>
        <v>67649004.5749512</v>
      </c>
      <c r="J3289" s="47" t="n">
        <f aca="false">I3289*100/$J$2</f>
        <v>76.9241774832632</v>
      </c>
      <c r="L3289" s="41" t="n">
        <f aca="false">[4]Plan1!$C3284</f>
        <v>-4.72</v>
      </c>
      <c r="M3289" s="41" t="n">
        <f aca="false">$O$5 + L3289</f>
        <v>834.06</v>
      </c>
      <c r="N3289" s="47" t="n">
        <f aca="false">IF(M3289&gt;$O$5,$O$2+$O$1,(M3289^3*3270.5936-M3289^2*8015778.389801+M3289*6549018422.82398-1783686174686.87))-$O$1</f>
        <v>19129637.8798828</v>
      </c>
      <c r="O3289" s="41" t="n">
        <f aca="false">N3289*100/$O$2</f>
        <v>48.9413414525425</v>
      </c>
      <c r="R3289" s="47" t="n">
        <f aca="false">SUM(D3289,I3289,N3289)</f>
        <v>184144413.663574</v>
      </c>
      <c r="S3289" s="41" t="n">
        <f aca="false">R3289*100/$R$2</f>
        <v>66.7169701869782</v>
      </c>
      <c r="U3289" s="41" t="n">
        <f aca="false">[1]Plan1!$B3284</f>
        <v>29.34</v>
      </c>
    </row>
    <row r="3290" customFormat="false" ht="15" hidden="false" customHeight="false" outlineLevel="0" collapsed="false">
      <c r="A3290" s="46" t="n">
        <v>45288</v>
      </c>
      <c r="B3290" s="41" t="n">
        <f aca="false">[2]Plan1!$C3285</f>
        <v>-5.18</v>
      </c>
      <c r="C3290" s="41" t="n">
        <f aca="false">$E$5 + B3290</f>
        <v>775.82</v>
      </c>
      <c r="D3290" s="47" t="n">
        <f aca="false">IF(C3290&gt;$E$5,$E$2+$E$1,(IF(C3290&gt;764.99,C3290^3*3486.59308-C3290^2*7860012.00812+C3290*5908819377.96283-1481278321001.59,IF(C3290&gt;752.99,C3290^3*3588.471445-C3290^2*8028757.56264+C3290*5988077680.84934-1488767378546.26,C3290^3*899.851852-C3290^2*1969009.674601+C3290*1435480406.01138-348666163343.76))))-$E$1</f>
        <v>97020696.5837402</v>
      </c>
      <c r="E3290" s="47" t="n">
        <f aca="false">D3290*100/$E$2</f>
        <v>65.1237219815705</v>
      </c>
      <c r="G3290" s="41" t="n">
        <f aca="false">[3]Plan1!$C3285</f>
        <v>-2.96</v>
      </c>
      <c r="H3290" s="41" t="n">
        <f aca="false">$J$5 + G3290</f>
        <v>757.04</v>
      </c>
      <c r="I3290" s="47" t="n">
        <f aca="false">IF(H3290&gt;$J$5,$J$2+$J$1,(IF(H3290&gt;739.99,H3290^3*2498.244218-H3290^2*5471052.355142+H3290*3994605728.77515-972400879260.135,H3290^3*1396.138889-H3290^2*3002770.071427+H3290*2152080038.43115-513963640099.415)))-$J$1</f>
        <v>67459890.2875977</v>
      </c>
      <c r="J3290" s="47" t="n">
        <f aca="false">I3290*100/$J$2</f>
        <v>76.7091342450603</v>
      </c>
      <c r="L3290" s="41" t="n">
        <f aca="false">[4]Plan1!$C3285</f>
        <v>-4.76</v>
      </c>
      <c r="M3290" s="41" t="n">
        <f aca="false">$O$5 + L3290</f>
        <v>834.02</v>
      </c>
      <c r="N3290" s="47" t="n">
        <f aca="false">IF(M3290&gt;$O$5,$O$2+$O$1,(M3290^3*3270.5936-M3290^2*8015778.389801+M3290*6549018422.82398-1783686174686.87))-$O$1</f>
        <v>18995379.0200195</v>
      </c>
      <c r="O3290" s="41" t="n">
        <f aca="false">N3290*100/$O$2</f>
        <v>48.5978530527696</v>
      </c>
      <c r="R3290" s="47" t="n">
        <f aca="false">SUM(D3290,I3290,N3290)</f>
        <v>183475965.891357</v>
      </c>
      <c r="S3290" s="41" t="n">
        <f aca="false">R3290*100/$R$2</f>
        <v>66.4747862987827</v>
      </c>
      <c r="U3290" s="41" t="n">
        <f aca="false">[1]Plan1!$B3285</f>
        <v>25.5</v>
      </c>
    </row>
    <row r="3291" customFormat="false" ht="15" hidden="false" customHeight="false" outlineLevel="0" collapsed="false">
      <c r="A3291" s="46" t="n">
        <v>45289</v>
      </c>
      <c r="B3291" s="41" t="n">
        <f aca="false">[2]Plan1!$C3286</f>
        <v>-5.22</v>
      </c>
      <c r="C3291" s="41" t="n">
        <f aca="false">$E$5 + B3291</f>
        <v>775.78</v>
      </c>
      <c r="D3291" s="47" t="n">
        <f aca="false">IF(C3291&gt;$E$5,$E$2+$E$1,(IF(C3291&gt;764.99,C3291^3*3486.59308-C3291^2*7860012.00812+C3291*5908819377.96283-1481278321001.59,IF(C3291&gt;752.99,C3291^3*3588.471445-C3291^2*8028757.56264+C3291*5988077680.84934-1488767378546.26,C3291^3*899.851852-C3291^2*1969009.674601+C3291*1435480406.01138-348666163343.76))))-$E$1</f>
        <v>96676437.6198731</v>
      </c>
      <c r="E3291" s="47" t="n">
        <f aca="false">D3291*100/$E$2</f>
        <v>64.8926431927968</v>
      </c>
      <c r="G3291" s="41" t="n">
        <f aca="false">[3]Plan1!$C3286</f>
        <v>-2.98</v>
      </c>
      <c r="H3291" s="41" t="n">
        <f aca="false">$J$5 + G3291</f>
        <v>757.02</v>
      </c>
      <c r="I3291" s="47" t="n">
        <f aca="false">IF(H3291&gt;$J$5,$J$2+$J$1,(IF(H3291&gt;739.99,H3291^3*2498.244218-H3291^2*5471052.355142+H3291*3994605728.77515-972400879260.135,H3291^3*1396.138889-H3291^2*3002770.071427+H3291*2152080038.43115-513963640099.415)))-$J$1</f>
        <v>67334016.8803711</v>
      </c>
      <c r="J3291" s="47" t="n">
        <f aca="false">I3291*100/$J$2</f>
        <v>76.5660026738161</v>
      </c>
      <c r="L3291" s="41" t="n">
        <f aca="false">[4]Plan1!$C3286</f>
        <v>-4.78</v>
      </c>
      <c r="M3291" s="41" t="n">
        <f aca="false">$O$5 + L3291</f>
        <v>834</v>
      </c>
      <c r="N3291" s="47" t="n">
        <f aca="false">IF(M3291&gt;$O$5,$O$2+$O$1,(M3291^3*3270.5936-M3291^2*8015778.389801+M3291*6549018422.82398-1783686174686.87))-$O$1</f>
        <v>18928450.5986328</v>
      </c>
      <c r="O3291" s="41" t="n">
        <f aca="false">N3291*100/$O$2</f>
        <v>48.4266231139419</v>
      </c>
      <c r="R3291" s="47" t="n">
        <f aca="false">SUM(D3291,I3291,N3291)</f>
        <v>182938905.098877</v>
      </c>
      <c r="S3291" s="41" t="n">
        <f aca="false">R3291*100/$R$2</f>
        <v>66.2802049472898</v>
      </c>
      <c r="U3291" s="41" t="n">
        <f aca="false">[1]Plan1!$B3286</f>
        <v>30.33</v>
      </c>
    </row>
    <row r="3292" customFormat="false" ht="15" hidden="false" customHeight="false" outlineLevel="0" collapsed="false">
      <c r="A3292" s="46" t="n">
        <v>45290</v>
      </c>
      <c r="B3292" s="41" t="n">
        <f aca="false">[2]Plan1!$C3287</f>
        <v>-5.26</v>
      </c>
      <c r="C3292" s="41" t="n">
        <f aca="false">$E$5 + B3292</f>
        <v>775.74</v>
      </c>
      <c r="D3292" s="47" t="n">
        <f aca="false">IF(C3292&gt;$E$5,$E$2+$E$1,(IF(C3292&gt;764.99,C3292^3*3486.59308-C3292^2*7860012.00812+C3292*5908819377.96283-1481278321001.59,IF(C3292&gt;752.99,C3292^3*3588.471445-C3292^2*8028757.56264+C3292*5988077680.84934-1488767378546.26,C3292^3*899.851852-C3292^2*1969009.674601+C3292*1435480406.01138-348666163343.76))))-$E$1</f>
        <v>96332992.9772949</v>
      </c>
      <c r="E3292" s="47" t="n">
        <f aca="false">D3292*100/$E$2</f>
        <v>64.6621110052649</v>
      </c>
      <c r="G3292" s="41" t="n">
        <f aca="false">[3]Plan1!$C3287</f>
        <v>-3</v>
      </c>
      <c r="H3292" s="41" t="n">
        <f aca="false">$J$5 + G3292</f>
        <v>757</v>
      </c>
      <c r="I3292" s="47" t="n">
        <f aca="false">IF(H3292&gt;$J$5,$J$2+$J$1,(IF(H3292&gt;739.99,H3292^3*2498.244218-H3292^2*5471052.355142+H3292*3994605728.77515-972400879260.135,H3292^3*1396.138889-H3292^2*3002770.071427+H3292*2152080038.43115-513963640099.415)))-$J$1</f>
        <v>67208305.5617676</v>
      </c>
      <c r="J3292" s="47" t="n">
        <f aca="false">I3292*100/$J$2</f>
        <v>76.4230554147297</v>
      </c>
      <c r="L3292" s="41" t="n">
        <f aca="false">[4]Plan1!$C3287</f>
        <v>-4.8</v>
      </c>
      <c r="M3292" s="41" t="n">
        <f aca="false">$O$5 + L3292</f>
        <v>833.98</v>
      </c>
      <c r="N3292" s="47" t="n">
        <f aca="false">IF(M3292&gt;$O$5,$O$2+$O$1,(M3292^3*3270.5936-M3292^2*8015778.389801+M3292*6549018422.82398-1783686174686.87))-$O$1</f>
        <v>18861655.9765625</v>
      </c>
      <c r="O3292" s="41" t="n">
        <f aca="false">N3292*100/$O$2</f>
        <v>48.2557354878163</v>
      </c>
      <c r="R3292" s="47" t="n">
        <f aca="false">SUM(D3292,I3292,N3292)</f>
        <v>182402954.515625</v>
      </c>
      <c r="S3292" s="41" t="n">
        <f aca="false">R3292*100/$R$2</f>
        <v>66.0860258333372</v>
      </c>
      <c r="U3292" s="41" t="n">
        <f aca="false">[1]Plan1!$B3287</f>
        <v>23.65</v>
      </c>
    </row>
    <row r="3293" customFormat="false" ht="15" hidden="false" customHeight="false" outlineLevel="0" collapsed="false">
      <c r="A3293" s="46" t="n">
        <v>45291</v>
      </c>
      <c r="B3293" s="41" t="n">
        <f aca="false">[2]Plan1!$C3288</f>
        <v>-5.3</v>
      </c>
      <c r="C3293" s="41" t="n">
        <f aca="false">$E$5 + B3293</f>
        <v>775.7</v>
      </c>
      <c r="D3293" s="47" t="n">
        <f aca="false">IF(C3293&gt;$E$5,$E$2+$E$1,(IF(C3293&gt;764.99,C3293^3*3486.59308-C3293^2*7860012.00812+C3293*5908819377.96283-1481278321001.59,IF(C3293&gt;752.99,C3293^3*3588.471445-C3293^2*8028757.56264+C3293*5988077680.84934-1488767378546.26,C3293^3*899.851852-C3293^2*1969009.674601+C3293*1435480406.01138-348666163343.76))))-$E$1</f>
        <v>95990361.317627</v>
      </c>
      <c r="E3293" s="47" t="n">
        <f aca="false">D3293*100/$E$2</f>
        <v>64.4321245206076</v>
      </c>
      <c r="G3293" s="41" t="n">
        <f aca="false">[3]Plan1!$C3288</f>
        <v>-3.03</v>
      </c>
      <c r="H3293" s="41" t="n">
        <f aca="false">$J$5 + G3293</f>
        <v>756.97</v>
      </c>
      <c r="I3293" s="47" t="n">
        <f aca="false">IF(H3293&gt;$J$5,$J$2+$J$1,(IF(H3293&gt;739.99,H3293^3*2498.244218-H3293^2*5471052.355142+H3293*3994605728.77515-972400879260.135,H3293^3*1396.138889-H3293^2*3002770.071427+H3293*2152080038.43115-513963640099.415)))-$J$1</f>
        <v>67020042.236084</v>
      </c>
      <c r="J3293" s="47" t="n">
        <f aca="false">I3293*100/$J$2</f>
        <v>76.2089798112605</v>
      </c>
      <c r="L3293" s="41" t="n">
        <f aca="false">[4]Plan1!$C3288</f>
        <v>-4.8</v>
      </c>
      <c r="M3293" s="41" t="n">
        <f aca="false">$O$5 + L3293</f>
        <v>833.98</v>
      </c>
      <c r="N3293" s="47" t="n">
        <f aca="false">IF(M3293&gt;$O$5,$O$2+$O$1,(M3293^3*3270.5936-M3293^2*8015778.389801+M3293*6549018422.82398-1783686174686.87))-$O$1</f>
        <v>18861655.9765625</v>
      </c>
      <c r="O3293" s="41" t="n">
        <f aca="false">N3293*100/$O$2</f>
        <v>48.2557354878163</v>
      </c>
      <c r="R3293" s="47" t="n">
        <f aca="false">SUM(D3293,I3293,N3293)</f>
        <v>181872059.530273</v>
      </c>
      <c r="S3293" s="41" t="n">
        <f aca="false">R3293*100/$R$2</f>
        <v>65.8936784022887</v>
      </c>
      <c r="U3293" s="41" t="n">
        <f aca="false">[1]Plan1!$B3288</f>
        <v>32.67</v>
      </c>
    </row>
    <row r="3294" customFormat="false" ht="15" hidden="false" customHeight="false" outlineLevel="0" collapsed="false">
      <c r="A3294" s="46" t="n">
        <v>45292</v>
      </c>
      <c r="B3294" s="41" t="n">
        <f aca="false">[2]Plan1!$C3289</f>
        <v>-5.22</v>
      </c>
      <c r="C3294" s="41" t="n">
        <f aca="false">$E$5 + B3294</f>
        <v>775.78</v>
      </c>
      <c r="D3294" s="47" t="n">
        <f aca="false">IF(C3294&gt;$E$5,$E$2+$E$1,(IF(C3294&gt;764.99,C3294^3*3486.59308-C3294^2*7860012.00812+C3294*5908819377.96283-1481278321001.59,IF(C3294&gt;752.99,C3294^3*3588.471445-C3294^2*8028757.56264+C3294*5988077680.84934-1488767378546.26,C3294^3*899.851852-C3294^2*1969009.674601+C3294*1435480406.01138-348666163343.76))))-$E$1</f>
        <v>96676437.6198731</v>
      </c>
      <c r="E3294" s="47" t="n">
        <f aca="false">D3294*100/$E$2</f>
        <v>64.8926431927968</v>
      </c>
      <c r="G3294" s="41" t="n">
        <f aca="false">[3]Plan1!$C3289</f>
        <v>-2.98</v>
      </c>
      <c r="H3294" s="41" t="n">
        <f aca="false">$J$5 + G3294</f>
        <v>757.02</v>
      </c>
      <c r="I3294" s="47" t="n">
        <f aca="false">IF(H3294&gt;$J$5,$J$2+$J$1,(IF(H3294&gt;739.99,H3294^3*2498.244218-H3294^2*5471052.355142+H3294*3994605728.77515-972400879260.135,H3294^3*1396.138889-H3294^2*3002770.071427+H3294*2152080038.43115-513963640099.415)))-$J$1</f>
        <v>67334016.8803711</v>
      </c>
      <c r="J3294" s="47" t="n">
        <f aca="false">I3294*100/$J$2</f>
        <v>76.5660026738161</v>
      </c>
      <c r="L3294" s="41" t="n">
        <f aca="false">[4]Plan1!$C3289</f>
        <v>-4.8</v>
      </c>
      <c r="M3294" s="41" t="n">
        <f aca="false">$O$5 + L3294</f>
        <v>833.98</v>
      </c>
      <c r="N3294" s="47" t="n">
        <f aca="false">IF(M3294&gt;$O$5,$O$2+$O$1,(M3294^3*3270.5936-M3294^2*8015778.389801+M3294*6549018422.82398-1783686174686.87))-$O$1</f>
        <v>18861655.9765625</v>
      </c>
      <c r="O3294" s="41" t="n">
        <f aca="false">N3294*100/$O$2</f>
        <v>48.2557354878163</v>
      </c>
      <c r="R3294" s="47" t="n">
        <f aca="false">SUM(D3294,I3294,N3294)</f>
        <v>182872110.476807</v>
      </c>
      <c r="S3294" s="41" t="n">
        <f aca="false">R3294*100/$R$2</f>
        <v>66.2560047300763</v>
      </c>
      <c r="U3294" s="41" t="n">
        <f aca="false">[1]Plan1!$B3289</f>
        <v>31.66</v>
      </c>
    </row>
    <row r="3295" customFormat="false" ht="15" hidden="false" customHeight="false" outlineLevel="0" collapsed="false">
      <c r="A3295" s="46" t="n">
        <v>45293</v>
      </c>
      <c r="B3295" s="41" t="n">
        <f aca="false">[2]Plan1!$C3290</f>
        <v>-5.18</v>
      </c>
      <c r="C3295" s="41" t="n">
        <f aca="false">$E$5 + B3295</f>
        <v>775.82</v>
      </c>
      <c r="D3295" s="47" t="n">
        <f aca="false">IF(C3295&gt;$E$5,$E$2+$E$1,(IF(C3295&gt;764.99,C3295^3*3486.59308-C3295^2*7860012.00812+C3295*5908819377.96283-1481278321001.59,IF(C3295&gt;752.99,C3295^3*3588.471445-C3295^2*8028757.56264+C3295*5988077680.84934-1488767378546.26,C3295^3*899.851852-C3295^2*1969009.674601+C3295*1435480406.01138-348666163343.76))))-$E$1</f>
        <v>97020696.5837402</v>
      </c>
      <c r="E3295" s="47" t="n">
        <f aca="false">D3295*100/$E$2</f>
        <v>65.1237219815705</v>
      </c>
      <c r="G3295" s="41" t="n">
        <f aca="false">[3]Plan1!$C3290</f>
        <v>-2.95</v>
      </c>
      <c r="H3295" s="41" t="n">
        <f aca="false">$J$5 + G3295</f>
        <v>757.05</v>
      </c>
      <c r="I3295" s="47" t="n">
        <f aca="false">IF(H3295&gt;$J$5,$J$2+$J$1,(IF(H3295&gt;739.99,H3295^3*2498.244218-H3295^2*5471052.355142+H3295*3994605728.77515-972400879260.135,H3295^3*1396.138889-H3295^2*3002770.071427+H3295*2152080038.43115-513963640099.415)))-$J$1</f>
        <v>67522887.8112793</v>
      </c>
      <c r="J3295" s="47" t="n">
        <f aca="false">I3295*100/$J$2</f>
        <v>76.7807691896266</v>
      </c>
      <c r="L3295" s="41" t="n">
        <f aca="false">[4]Plan1!$C3290</f>
        <v>-4.78</v>
      </c>
      <c r="M3295" s="41" t="n">
        <f aca="false">$O$5 + L3295</f>
        <v>834</v>
      </c>
      <c r="N3295" s="47" t="n">
        <f aca="false">IF(M3295&gt;$O$5,$O$2+$O$1,(M3295^3*3270.5936-M3295^2*8015778.389801+M3295*6549018422.82398-1783686174686.87))-$O$1</f>
        <v>18928450.5986328</v>
      </c>
      <c r="O3295" s="41" t="n">
        <f aca="false">N3295*100/$O$2</f>
        <v>48.4266231139419</v>
      </c>
      <c r="R3295" s="47" t="n">
        <f aca="false">SUM(D3295,I3295,N3295)</f>
        <v>183472034.993652</v>
      </c>
      <c r="S3295" s="41" t="n">
        <f aca="false">R3295*100/$R$2</f>
        <v>66.4733621036101</v>
      </c>
      <c r="U3295" s="41" t="n">
        <f aca="false">[1]Plan1!$B3290</f>
        <v>48.23</v>
      </c>
    </row>
    <row r="3296" customFormat="false" ht="15" hidden="false" customHeight="false" outlineLevel="0" collapsed="false">
      <c r="A3296" s="46" t="n">
        <v>45294</v>
      </c>
      <c r="B3296" s="41" t="n">
        <f aca="false">[2]Plan1!$C3291</f>
        <v>-5.1</v>
      </c>
      <c r="C3296" s="41" t="n">
        <f aca="false">$E$5 + B3296</f>
        <v>775.9</v>
      </c>
      <c r="D3296" s="47" t="n">
        <f aca="false">IF(C3296&gt;$E$5,$E$2+$E$1,(IF(C3296&gt;764.99,C3296^3*3486.59308-C3296^2*7860012.00812+C3296*5908819377.96283-1481278321001.59,IF(C3296&gt;752.99,C3296^3*3588.471445-C3296^2*8028757.56264+C3296*5988077680.84934-1488767378546.26,C3296^3*899.851852-C3296^2*1969009.674601+C3296*1435480406.01138-348666163343.76))))-$E$1</f>
        <v>97711662.8317871</v>
      </c>
      <c r="E3296" s="47" t="n">
        <f aca="false">D3296*100/$E$2</f>
        <v>65.5875229582788</v>
      </c>
      <c r="G3296" s="41" t="n">
        <f aca="false">[3]Plan1!$C3291</f>
        <v>-2.95</v>
      </c>
      <c r="H3296" s="41" t="n">
        <f aca="false">$J$5 + G3296</f>
        <v>757.05</v>
      </c>
      <c r="I3296" s="47" t="n">
        <f aca="false">IF(H3296&gt;$J$5,$J$2+$J$1,(IF(H3296&gt;739.99,H3296^3*2498.244218-H3296^2*5471052.355142+H3296*3994605728.77515-972400879260.135,H3296^3*1396.138889-H3296^2*3002770.071427+H3296*2152080038.43115-513963640099.415)))-$J$1</f>
        <v>67522887.8112793</v>
      </c>
      <c r="J3296" s="47" t="n">
        <f aca="false">I3296*100/$J$2</f>
        <v>76.7807691896266</v>
      </c>
      <c r="L3296" s="41" t="n">
        <f aca="false">[4]Plan1!$C3291</f>
        <v>-4.78</v>
      </c>
      <c r="M3296" s="41" t="n">
        <f aca="false">$O$5 + L3296</f>
        <v>834</v>
      </c>
      <c r="N3296" s="47" t="n">
        <f aca="false">IF(M3296&gt;$O$5,$O$2+$O$1,(M3296^3*3270.5936-M3296^2*8015778.389801+M3296*6549018422.82398-1783686174686.87))-$O$1</f>
        <v>18928450.5986328</v>
      </c>
      <c r="O3296" s="41" t="n">
        <f aca="false">N3296*100/$O$2</f>
        <v>48.4266231139419</v>
      </c>
      <c r="R3296" s="47" t="n">
        <f aca="false">SUM(D3296,I3296,N3296)</f>
        <v>184163001.241699</v>
      </c>
      <c r="S3296" s="41" t="n">
        <f aca="false">R3296*100/$R$2</f>
        <v>66.7237046128071</v>
      </c>
      <c r="U3296" s="41" t="n">
        <f aca="false">[1]Plan1!$B3291</f>
        <v>35.07</v>
      </c>
    </row>
    <row r="3297" customFormat="false" ht="15" hidden="false" customHeight="false" outlineLevel="0" collapsed="false">
      <c r="A3297" s="46" t="n">
        <v>45295</v>
      </c>
      <c r="B3297" s="41" t="n">
        <f aca="false">[2]Plan1!$C3292</f>
        <v>-5</v>
      </c>
      <c r="C3297" s="41" t="n">
        <f aca="false">$E$5 + B3297</f>
        <v>776</v>
      </c>
      <c r="D3297" s="47" t="n">
        <f aca="false">IF(C3297&gt;$E$5,$E$2+$E$1,(IF(C3297&gt;764.99,C3297^3*3486.59308-C3297^2*7860012.00812+C3297*5908819377.96283-1481278321001.59,IF(C3297&gt;752.99,C3297^3*3588.471445-C3297^2*8028757.56264+C3297*5988077680.84934-1488767378546.26,C3297^3*899.851852-C3297^2*1969009.674601+C3297*1435480406.01138-348666163343.76))))-$E$1</f>
        <v>98579975.0515137</v>
      </c>
      <c r="E3297" s="47" t="n">
        <f aca="false">D3297*100/$E$2</f>
        <v>66.1703648217348</v>
      </c>
      <c r="G3297" s="41" t="n">
        <f aca="false">[3]Plan1!$C3292</f>
        <v>-2.89</v>
      </c>
      <c r="H3297" s="41" t="n">
        <f aca="false">$J$5 + G3297</f>
        <v>757.11</v>
      </c>
      <c r="I3297" s="47" t="n">
        <f aca="false">IF(H3297&gt;$J$5,$J$2+$J$1,(IF(H3297&gt;739.99,H3297^3*2498.244218-H3297^2*5471052.355142+H3297*3994605728.77515-972400879260.135,H3297^3*1396.138889-H3297^2*3002770.071427+H3297*2152080038.43115-513963640099.415)))-$J$1</f>
        <v>67901725.3869629</v>
      </c>
      <c r="J3297" s="47" t="n">
        <f aca="false">I3297*100/$J$2</f>
        <v>77.2115481654935</v>
      </c>
      <c r="L3297" s="41" t="n">
        <f aca="false">[4]Plan1!$C3292</f>
        <v>-4.74</v>
      </c>
      <c r="M3297" s="41" t="n">
        <f aca="false">$O$5 + L3297</f>
        <v>834.04</v>
      </c>
      <c r="N3297" s="47" t="n">
        <f aca="false">IF(M3297&gt;$O$5,$O$2+$O$1,(M3297^3*3270.5936-M3297^2*8015778.389801+M3297*6549018422.82398-1783686174686.87))-$O$1</f>
        <v>19062441.3945313</v>
      </c>
      <c r="O3297" s="41" t="n">
        <f aca="false">N3297*100/$O$2</f>
        <v>48.7694256978037</v>
      </c>
      <c r="R3297" s="47" t="n">
        <f aca="false">SUM(D3297,I3297,N3297)</f>
        <v>185544141.833008</v>
      </c>
      <c r="S3297" s="41" t="n">
        <f aca="false">R3297*100/$R$2</f>
        <v>67.2241027178656</v>
      </c>
      <c r="U3297" s="41" t="n">
        <f aca="false">[1]Plan1!$B3292</f>
        <v>70.31</v>
      </c>
    </row>
    <row r="3298" customFormat="false" ht="15" hidden="false" customHeight="false" outlineLevel="0" collapsed="false">
      <c r="A3298" s="46" t="n">
        <v>45296</v>
      </c>
      <c r="B3298" s="41" t="n">
        <f aca="false">[2]Plan1!$C3293</f>
        <v>-4.74</v>
      </c>
      <c r="C3298" s="41" t="n">
        <f aca="false">$E$5 + B3298</f>
        <v>776.26</v>
      </c>
      <c r="D3298" s="47" t="n">
        <f aca="false">IF(C3298&gt;$E$5,$E$2+$E$1,(IF(C3298&gt;764.99,C3298^3*3486.59308-C3298^2*7860012.00812+C3298*5908819377.96283-1481278321001.59,IF(C3298&gt;752.99,C3298^3*3588.471445-C3298^2*8028757.56264+C3298*5988077680.84934-1488767378546.26,C3298^3*899.851852-C3298^2*1969009.674601+C3298*1435480406.01138-348666163343.76))))-$E$1</f>
        <v>100861673.331299</v>
      </c>
      <c r="E3298" s="47" t="n">
        <f aca="false">D3298*100/$E$2</f>
        <v>67.7019213828682</v>
      </c>
      <c r="G3298" s="41" t="n">
        <f aca="false">[3]Plan1!$C3293</f>
        <v>-2.8</v>
      </c>
      <c r="H3298" s="41" t="n">
        <f aca="false">$J$5 + G3298</f>
        <v>757.2</v>
      </c>
      <c r="I3298" s="47" t="n">
        <f aca="false">IF(H3298&gt;$J$5,$J$2+$J$1,(IF(H3298&gt;739.99,H3298^3*2498.244218-H3298^2*5471052.355142+H3298*3994605728.77515-972400879260.135,H3298^3*1396.138889-H3298^2*3002770.071427+H3298*2152080038.43115-513963640099.415)))-$J$1</f>
        <v>68472727.1044922</v>
      </c>
      <c r="J3298" s="47" t="n">
        <f aca="false">I3298*100/$J$2</f>
        <v>77.8608383913949</v>
      </c>
      <c r="L3298" s="41" t="n">
        <f aca="false">[4]Plan1!$C3293</f>
        <v>-4.66</v>
      </c>
      <c r="M3298" s="41" t="n">
        <f aca="false">$O$5 + L3298</f>
        <v>834.12</v>
      </c>
      <c r="N3298" s="47" t="n">
        <f aca="false">IF(M3298&gt;$O$5,$O$2+$O$1,(M3298^3*3270.5936-M3298^2*8015778.389801+M3298*6549018422.82398-1783686174686.87))-$O$1</f>
        <v>19332033.5761719</v>
      </c>
      <c r="O3298" s="41" t="n">
        <f aca="false">N3298*100/$O$2</f>
        <v>49.4591514049737</v>
      </c>
      <c r="R3298" s="47" t="n">
        <f aca="false">SUM(D3298,I3298,N3298)</f>
        <v>188666434.011963</v>
      </c>
      <c r="S3298" s="41" t="n">
        <f aca="false">R3298*100/$R$2</f>
        <v>68.3553337450471</v>
      </c>
      <c r="U3298" s="41" t="n">
        <f aca="false">[1]Plan1!$B3293</f>
        <v>91.57</v>
      </c>
    </row>
    <row r="3299" customFormat="false" ht="15" hidden="false" customHeight="false" outlineLevel="0" collapsed="false">
      <c r="A3299" s="46" t="n">
        <v>45297</v>
      </c>
      <c r="B3299" s="41" t="n">
        <f aca="false">[2]Plan1!$C3294</f>
        <v>-4.6</v>
      </c>
      <c r="C3299" s="41" t="n">
        <f aca="false">$E$5 + B3299</f>
        <v>776.4</v>
      </c>
      <c r="D3299" s="47" t="n">
        <f aca="false">IF(C3299&gt;$E$5,$E$2+$E$1,(IF(C3299&gt;764.99,C3299^3*3486.59308-C3299^2*7860012.00812+C3299*5908819377.96283-1481278321001.59,IF(C3299&gt;752.99,C3299^3*3588.471445-C3299^2*8028757.56264+C3299*5988077680.84934-1488767378546.26,C3299^3*899.851852-C3299^2*1969009.674601+C3299*1435480406.01138-348666163343.76))))-$E$1</f>
        <v>102104788.455811</v>
      </c>
      <c r="E3299" s="47" t="n">
        <f aca="false">D3299*100/$E$2</f>
        <v>68.5363442082074</v>
      </c>
      <c r="G3299" s="41" t="n">
        <f aca="false">[3]Plan1!$C3294</f>
        <v>-2.79</v>
      </c>
      <c r="H3299" s="41" t="n">
        <f aca="false">$J$5 + G3299</f>
        <v>757.21</v>
      </c>
      <c r="I3299" s="47" t="n">
        <f aca="false">IF(H3299&gt;$J$5,$J$2+$J$1,(IF(H3299&gt;739.99,H3299^3*2498.244218-H3299^2*5471052.355142+H3299*3994605728.77515-972400879260.135,H3299^3*1396.138889-H3299^2*3002770.071427+H3299*2152080038.43115-513963640099.415)))-$J$1</f>
        <v>68536375.4997559</v>
      </c>
      <c r="J3299" s="47" t="n">
        <f aca="false">I3299*100/$J$2</f>
        <v>77.9332134467937</v>
      </c>
      <c r="L3299" s="41" t="n">
        <f aca="false">[4]Plan1!$C3294</f>
        <v>-4.64</v>
      </c>
      <c r="M3299" s="41" t="n">
        <f aca="false">$O$5 + L3299</f>
        <v>834.14</v>
      </c>
      <c r="N3299" s="47" t="n">
        <f aca="false">IF(M3299&gt;$O$5,$O$2+$O$1,(M3299^3*3270.5936-M3299^2*8015778.389801+M3299*6549018422.82398-1783686174686.87))-$O$1</f>
        <v>19399768.0771484</v>
      </c>
      <c r="O3299" s="41" t="n">
        <f aca="false">N3299*100/$O$2</f>
        <v>49.6324436210223</v>
      </c>
      <c r="R3299" s="47" t="n">
        <f aca="false">SUM(D3299,I3299,N3299)</f>
        <v>190040932.032715</v>
      </c>
      <c r="S3299" s="41" t="n">
        <f aca="false">R3299*100/$R$2</f>
        <v>68.8533251945195</v>
      </c>
      <c r="U3299" s="41" t="n">
        <f aca="false">[1]Plan1!$B3294</f>
        <v>40.75</v>
      </c>
    </row>
    <row r="3300" customFormat="false" ht="15" hidden="false" customHeight="false" outlineLevel="0" collapsed="false">
      <c r="A3300" s="46" t="n">
        <v>45298</v>
      </c>
      <c r="B3300" s="41" t="n">
        <f aca="false">[2]Plan1!$C3295</f>
        <v>-4.58</v>
      </c>
      <c r="C3300" s="41" t="n">
        <f aca="false">$E$5 + B3300</f>
        <v>776.42</v>
      </c>
      <c r="D3300" s="47" t="n">
        <f aca="false">IF(C3300&gt;$E$5,$E$2+$E$1,(IF(C3300&gt;764.99,C3300^3*3486.59308-C3300^2*7860012.00812+C3300*5908819377.96283-1481278321001.59,IF(C3300&gt;752.99,C3300^3*3588.471445-C3300^2*8028757.56264+C3300*5988077680.84934-1488767378546.26,C3300^3*899.851852-C3300^2*1969009.674601+C3300*1435480406.01138-348666163343.76))))-$E$1</f>
        <v>102283210.06665</v>
      </c>
      <c r="E3300" s="47" t="n">
        <f aca="false">D3300*100/$E$2</f>
        <v>68.6561071019918</v>
      </c>
      <c r="G3300" s="41" t="n">
        <f aca="false">[3]Plan1!$C3295</f>
        <v>-2.8</v>
      </c>
      <c r="H3300" s="41" t="n">
        <f aca="false">$J$5 + G3300</f>
        <v>757.2</v>
      </c>
      <c r="I3300" s="47" t="n">
        <f aca="false">IF(H3300&gt;$J$5,$J$2+$J$1,(IF(H3300&gt;739.99,H3300^3*2498.244218-H3300^2*5471052.355142+H3300*3994605728.77515-972400879260.135,H3300^3*1396.138889-H3300^2*3002770.071427+H3300*2152080038.43115-513963640099.415)))-$J$1</f>
        <v>68472727.1044922</v>
      </c>
      <c r="J3300" s="47" t="n">
        <f aca="false">I3300*100/$J$2</f>
        <v>77.8608383913949</v>
      </c>
      <c r="L3300" s="41" t="n">
        <f aca="false">[4]Plan1!$C3295</f>
        <v>-4.66</v>
      </c>
      <c r="M3300" s="41" t="n">
        <f aca="false">$O$5 + L3300</f>
        <v>834.12</v>
      </c>
      <c r="N3300" s="47" t="n">
        <f aca="false">IF(M3300&gt;$O$5,$O$2+$O$1,(M3300^3*3270.5936-M3300^2*8015778.389801+M3300*6549018422.82398-1783686174686.87))-$O$1</f>
        <v>19332033.5761719</v>
      </c>
      <c r="O3300" s="41" t="n">
        <f aca="false">N3300*100/$O$2</f>
        <v>49.4591514049737</v>
      </c>
      <c r="R3300" s="47" t="n">
        <f aca="false">SUM(D3300,I3300,N3300)</f>
        <v>190087970.747314</v>
      </c>
      <c r="S3300" s="41" t="n">
        <f aca="false">R3300*100/$R$2</f>
        <v>68.8703676909881</v>
      </c>
      <c r="U3300" s="41" t="n">
        <f aca="false">[1]Plan1!$B3295</f>
        <v>41.85</v>
      </c>
    </row>
    <row r="3301" customFormat="false" ht="15" hidden="false" customHeight="false" outlineLevel="0" collapsed="false">
      <c r="A3301" s="46" t="n">
        <v>45299</v>
      </c>
      <c r="B3301" s="41" t="n">
        <f aca="false">[2]Plan1!$C3296</f>
        <v>-4.54</v>
      </c>
      <c r="C3301" s="41" t="n">
        <f aca="false">$E$5 + B3301</f>
        <v>776.46</v>
      </c>
      <c r="D3301" s="47" t="n">
        <f aca="false">IF(C3301&gt;$E$5,$E$2+$E$1,(IF(C3301&gt;764.99,C3301^3*3486.59308-C3301^2*7860012.00812+C3301*5908819377.96283-1481278321001.59,IF(C3301&gt;752.99,C3301^3*3588.471445-C3301^2*8028757.56264+C3301*5988077680.84934-1488767378546.26,C3301^3*899.851852-C3301^2*1969009.674601+C3301*1435480406.01138-348666163343.76))))-$E$1</f>
        <v>102640680.260986</v>
      </c>
      <c r="E3301" s="47" t="n">
        <f aca="false">D3301*100/$E$2</f>
        <v>68.8960537357756</v>
      </c>
      <c r="G3301" s="41" t="n">
        <f aca="false">[3]Plan1!$C3296</f>
        <v>-2.8</v>
      </c>
      <c r="H3301" s="41" t="n">
        <f aca="false">$J$5 + G3301</f>
        <v>757.2</v>
      </c>
      <c r="I3301" s="47" t="n">
        <f aca="false">IF(H3301&gt;$J$5,$J$2+$J$1,(IF(H3301&gt;739.99,H3301^3*2498.244218-H3301^2*5471052.355142+H3301*3994605728.77515-972400879260.135,H3301^3*1396.138889-H3301^2*3002770.071427+H3301*2152080038.43115-513963640099.415)))-$J$1</f>
        <v>68472727.1044922</v>
      </c>
      <c r="J3301" s="47" t="n">
        <f aca="false">I3301*100/$J$2</f>
        <v>77.8608383913949</v>
      </c>
      <c r="L3301" s="41" t="n">
        <f aca="false">[4]Plan1!$C3296</f>
        <v>-4.58</v>
      </c>
      <c r="M3301" s="41" t="n">
        <f aca="false">$O$5 + L3301</f>
        <v>834.2</v>
      </c>
      <c r="N3301" s="47" t="n">
        <f aca="false">IF(M3301&gt;$O$5,$O$2+$O$1,(M3301^3*3270.5936-M3301^2*8015778.389801+M3301*6549018422.82398-1783686174686.87))-$O$1</f>
        <v>19603781.5878906</v>
      </c>
      <c r="O3301" s="41" t="n">
        <f aca="false">N3301*100/$O$2</f>
        <v>50.1543925963694</v>
      </c>
      <c r="R3301" s="47" t="n">
        <f aca="false">SUM(D3301,I3301,N3301)</f>
        <v>190717188.953369</v>
      </c>
      <c r="S3301" s="41" t="n">
        <f aca="false">R3301*100/$R$2</f>
        <v>69.0983383986477</v>
      </c>
      <c r="U3301" s="41" t="n">
        <f aca="false">[1]Plan1!$B3296</f>
        <v>40.39</v>
      </c>
    </row>
    <row r="3302" customFormat="false" ht="15" hidden="false" customHeight="false" outlineLevel="0" collapsed="false">
      <c r="A3302" s="46" t="n">
        <v>45300</v>
      </c>
      <c r="B3302" s="41" t="n">
        <f aca="false">[2]Plan1!$C3297</f>
        <v>-4.51</v>
      </c>
      <c r="C3302" s="41" t="n">
        <f aca="false">$E$5 + B3302</f>
        <v>776.49</v>
      </c>
      <c r="D3302" s="47" t="n">
        <f aca="false">IF(C3302&gt;$E$5,$E$2+$E$1,(IF(C3302&gt;764.99,C3302^3*3486.59308-C3302^2*7860012.00812+C3302*5908819377.96283-1481278321001.59,IF(C3302&gt;752.99,C3302^3*3588.471445-C3302^2*8028757.56264+C3302*5988077680.84934-1488767378546.26,C3302^3*899.851852-C3302^2*1969009.674601+C3302*1435480406.01138-348666163343.76))))-$E$1</f>
        <v>102909332.168701</v>
      </c>
      <c r="E3302" s="47" t="n">
        <f aca="false">D3302*100/$E$2</f>
        <v>69.0763823951636</v>
      </c>
      <c r="G3302" s="41" t="n">
        <f aca="false">[3]Plan1!$C3297</f>
        <v>-2.8</v>
      </c>
      <c r="H3302" s="41" t="n">
        <f aca="false">$J$5 + G3302</f>
        <v>757.2</v>
      </c>
      <c r="I3302" s="47" t="n">
        <f aca="false">IF(H3302&gt;$J$5,$J$2+$J$1,(IF(H3302&gt;739.99,H3302^3*2498.244218-H3302^2*5471052.355142+H3302*3994605728.77515-972400879260.135,H3302^3*1396.138889-H3302^2*3002770.071427+H3302*2152080038.43115-513963640099.415)))-$J$1</f>
        <v>68472727.1044922</v>
      </c>
      <c r="J3302" s="47" t="n">
        <f aca="false">I3302*100/$J$2</f>
        <v>77.8608383913949</v>
      </c>
      <c r="L3302" s="41" t="n">
        <f aca="false">[4]Plan1!$C3297</f>
        <v>-4.57</v>
      </c>
      <c r="M3302" s="41" t="n">
        <f aca="false">$O$5 + L3302</f>
        <v>834.21</v>
      </c>
      <c r="N3302" s="47" t="n">
        <f aca="false">IF(M3302&gt;$O$5,$O$2+$O$1,(M3302^3*3270.5936-M3302^2*8015778.389801+M3302*6549018422.82398-1783686174686.87))-$O$1</f>
        <v>19637902.171875</v>
      </c>
      <c r="O3302" s="41" t="n">
        <f aca="false">N3302*100/$O$2</f>
        <v>50.2416868338152</v>
      </c>
      <c r="R3302" s="47" t="n">
        <f aca="false">SUM(D3302,I3302,N3302)</f>
        <v>191019961.445068</v>
      </c>
      <c r="S3302" s="41" t="n">
        <f aca="false">R3302*100/$R$2</f>
        <v>69.2080352550457</v>
      </c>
      <c r="U3302" s="41" t="n">
        <f aca="false">[1]Plan1!$B3297</f>
        <v>37.17</v>
      </c>
    </row>
    <row r="3303" customFormat="false" ht="15" hidden="false" customHeight="false" outlineLevel="0" collapsed="false">
      <c r="A3303" s="46" t="n">
        <v>45301</v>
      </c>
      <c r="B3303" s="41" t="n">
        <f aca="false">[2]Plan1!$C3298</f>
        <v>-4.51</v>
      </c>
      <c r="C3303" s="41" t="n">
        <f aca="false">$E$5 + B3303</f>
        <v>776.49</v>
      </c>
      <c r="D3303" s="47" t="n">
        <f aca="false">IF(C3303&gt;$E$5,$E$2+$E$1,(IF(C3303&gt;764.99,C3303^3*3486.59308-C3303^2*7860012.00812+C3303*5908819377.96283-1481278321001.59,IF(C3303&gt;752.99,C3303^3*3588.471445-C3303^2*8028757.56264+C3303*5988077680.84934-1488767378546.26,C3303^3*899.851852-C3303^2*1969009.674601+C3303*1435480406.01138-348666163343.76))))-$E$1</f>
        <v>102909332.168701</v>
      </c>
      <c r="E3303" s="47" t="n">
        <f aca="false">D3303*100/$E$2</f>
        <v>69.0763823951636</v>
      </c>
      <c r="G3303" s="41" t="n">
        <f aca="false">[3]Plan1!$C3298</f>
        <v>-2.79</v>
      </c>
      <c r="H3303" s="41" t="n">
        <f aca="false">$J$5 + G3303</f>
        <v>757.21</v>
      </c>
      <c r="I3303" s="47" t="n">
        <f aca="false">IF(H3303&gt;$J$5,$J$2+$J$1,(IF(H3303&gt;739.99,H3303^3*2498.244218-H3303^2*5471052.355142+H3303*3994605728.77515-972400879260.135,H3303^3*1396.138889-H3303^2*3002770.071427+H3303*2152080038.43115-513963640099.415)))-$J$1</f>
        <v>68536375.4997559</v>
      </c>
      <c r="J3303" s="47" t="n">
        <f aca="false">I3303*100/$J$2</f>
        <v>77.9332134467937</v>
      </c>
      <c r="L3303" s="41" t="n">
        <f aca="false">[4]Plan1!$C3298</f>
        <v>-4.58</v>
      </c>
      <c r="M3303" s="41" t="n">
        <f aca="false">$O$5 + L3303</f>
        <v>834.2</v>
      </c>
      <c r="N3303" s="47" t="n">
        <f aca="false">IF(M3303&gt;$O$5,$O$2+$O$1,(M3303^3*3270.5936-M3303^2*8015778.389801+M3303*6549018422.82398-1783686174686.87))-$O$1</f>
        <v>19603781.5878906</v>
      </c>
      <c r="O3303" s="41" t="n">
        <f aca="false">N3303*100/$O$2</f>
        <v>50.1543925963694</v>
      </c>
      <c r="R3303" s="47" t="n">
        <f aca="false">SUM(D3303,I3303,N3303)</f>
        <v>191049489.256348</v>
      </c>
      <c r="S3303" s="41" t="n">
        <f aca="false">R3303*100/$R$2</f>
        <v>69.21873341344</v>
      </c>
      <c r="U3303" s="41" t="n">
        <f aca="false">[1]Plan1!$B3298</f>
        <v>32</v>
      </c>
    </row>
    <row r="3304" customFormat="false" ht="15" hidden="false" customHeight="false" outlineLevel="0" collapsed="false">
      <c r="A3304" s="46" t="n">
        <v>45302</v>
      </c>
      <c r="B3304" s="41" t="n">
        <f aca="false">[2]Plan1!$C3299</f>
        <v>-4.48</v>
      </c>
      <c r="C3304" s="41" t="n">
        <f aca="false">$E$5 + B3304</f>
        <v>776.52</v>
      </c>
      <c r="D3304" s="47" t="n">
        <f aca="false">IF(C3304&gt;$E$5,$E$2+$E$1,(IF(C3304&gt;764.99,C3304^3*3486.59308-C3304^2*7860012.00812+C3304*5908819377.96283-1481278321001.59,IF(C3304&gt;752.99,C3304^3*3588.471445-C3304^2*8028757.56264+C3304*5988077680.84934-1488767378546.26,C3304^3*899.851852-C3304^2*1969009.674601+C3304*1435480406.01138-348666163343.76))))-$E$1</f>
        <v>103178455.501709</v>
      </c>
      <c r="E3304" s="47" t="n">
        <f aca="false">D3304*100/$E$2</f>
        <v>69.2570274918769</v>
      </c>
      <c r="G3304" s="41" t="n">
        <f aca="false">[3]Plan1!$C3299</f>
        <v>-2.76</v>
      </c>
      <c r="H3304" s="41" t="n">
        <f aca="false">$J$5 + G3304</f>
        <v>757.24</v>
      </c>
      <c r="I3304" s="47" t="n">
        <f aca="false">IF(H3304&gt;$J$5,$J$2+$J$1,(IF(H3304&gt;739.99,H3304^3*2498.244218-H3304^2*5471052.355142+H3304*3994605728.77515-972400879260.135,H3304^3*1396.138889-H3304^2*3002770.071427+H3304*2152080038.43115-513963640099.415)))-$J$1</f>
        <v>68727565.5837402</v>
      </c>
      <c r="J3304" s="47" t="n">
        <f aca="false">I3304*100/$J$2</f>
        <v>78.1506170885156</v>
      </c>
      <c r="L3304" s="41" t="n">
        <f aca="false">[4]Plan1!$C3299</f>
        <v>-4.58</v>
      </c>
      <c r="M3304" s="41" t="n">
        <f aca="false">$O$5 + L3304</f>
        <v>834.2</v>
      </c>
      <c r="N3304" s="47" t="n">
        <f aca="false">IF(M3304&gt;$O$5,$O$2+$O$1,(M3304^3*3270.5936-M3304^2*8015778.389801+M3304*6549018422.82398-1783686174686.87))-$O$1</f>
        <v>19603781.5878906</v>
      </c>
      <c r="O3304" s="41" t="n">
        <f aca="false">N3304*100/$O$2</f>
        <v>50.1543925963694</v>
      </c>
      <c r="R3304" s="47" t="n">
        <f aca="false">SUM(D3304,I3304,N3304)</f>
        <v>191509802.67334</v>
      </c>
      <c r="S3304" s="41" t="n">
        <f aca="false">R3304*100/$R$2</f>
        <v>69.3855085868332</v>
      </c>
      <c r="U3304" s="41" t="n">
        <f aca="false">[1]Plan1!$B3299</f>
        <v>34.04</v>
      </c>
    </row>
    <row r="3305" customFormat="false" ht="15" hidden="false" customHeight="false" outlineLevel="0" collapsed="false">
      <c r="A3305" s="46" t="n">
        <v>45303</v>
      </c>
      <c r="B3305" s="41" t="n">
        <f aca="false">[2]Plan1!$C3300</f>
        <v>-4.48</v>
      </c>
      <c r="C3305" s="41" t="n">
        <f aca="false">$E$5 + B3305</f>
        <v>776.52</v>
      </c>
      <c r="D3305" s="47" t="n">
        <f aca="false">IF(C3305&gt;$E$5,$E$2+$E$1,(IF(C3305&gt;764.99,C3305^3*3486.59308-C3305^2*7860012.00812+C3305*5908819377.96283-1481278321001.59,IF(C3305&gt;752.99,C3305^3*3588.471445-C3305^2*8028757.56264+C3305*5988077680.84934-1488767378546.26,C3305^3*899.851852-C3305^2*1969009.674601+C3305*1435480406.01138-348666163343.76))))-$E$1</f>
        <v>103178455.501709</v>
      </c>
      <c r="E3305" s="47" t="n">
        <f aca="false">D3305*100/$E$2</f>
        <v>69.2570274918769</v>
      </c>
      <c r="G3305" s="41" t="n">
        <f aca="false">[3]Plan1!$C3300</f>
        <v>-2.76</v>
      </c>
      <c r="H3305" s="41" t="n">
        <f aca="false">$J$5 + G3305</f>
        <v>757.24</v>
      </c>
      <c r="I3305" s="47" t="n">
        <f aca="false">IF(H3305&gt;$J$5,$J$2+$J$1,(IF(H3305&gt;739.99,H3305^3*2498.244218-H3305^2*5471052.355142+H3305*3994605728.77515-972400879260.135,H3305^3*1396.138889-H3305^2*3002770.071427+H3305*2152080038.43115-513963640099.415)))-$J$1</f>
        <v>68727565.5837402</v>
      </c>
      <c r="J3305" s="47" t="n">
        <f aca="false">I3305*100/$J$2</f>
        <v>78.1506170885156</v>
      </c>
      <c r="L3305" s="41" t="n">
        <f aca="false">[4]Plan1!$C3300</f>
        <v>-4.6</v>
      </c>
      <c r="M3305" s="41" t="n">
        <f aca="false">$O$5 + L3305</f>
        <v>834.18</v>
      </c>
      <c r="N3305" s="47" t="n">
        <f aca="false">IF(M3305&gt;$O$5,$O$2+$O$1,(M3305^3*3270.5936-M3305^2*8015778.389801+M3305*6549018422.82398-1783686174686.87))-$O$1</f>
        <v>19535641.9267578</v>
      </c>
      <c r="O3305" s="41" t="n">
        <f aca="false">N3305*100/$O$2</f>
        <v>49.9800638169695</v>
      </c>
      <c r="R3305" s="47" t="n">
        <f aca="false">SUM(D3305,I3305,N3305)</f>
        <v>191441663.012207</v>
      </c>
      <c r="S3305" s="41" t="n">
        <f aca="false">R3305*100/$R$2</f>
        <v>69.3608210513826</v>
      </c>
      <c r="U3305" s="41" t="n">
        <f aca="false">[1]Plan1!$B3300</f>
        <v>37.88</v>
      </c>
    </row>
    <row r="3306" customFormat="false" ht="15" hidden="false" customHeight="false" outlineLevel="0" collapsed="false">
      <c r="A3306" s="46" t="n">
        <v>45304</v>
      </c>
      <c r="B3306" s="41" t="n">
        <f aca="false">[2]Plan1!$C3301</f>
        <v>-4.43</v>
      </c>
      <c r="C3306" s="41" t="n">
        <f aca="false">$E$5 + B3306</f>
        <v>776.57</v>
      </c>
      <c r="D3306" s="47" t="n">
        <f aca="false">IF(C3306&gt;$E$5,$E$2+$E$1,(IF(C3306&gt;764.99,C3306^3*3486.59308-C3306^2*7860012.00812+C3306*5908819377.96283-1481278321001.59,IF(C3306&gt;752.99,C3306^3*3588.471445-C3306^2*8028757.56264+C3306*5988077680.84934-1488767378546.26,C3306^3*899.851852-C3306^2*1969009.674601+C3306*1435480406.01138-348666163343.76))))-$E$1</f>
        <v>103628043.529541</v>
      </c>
      <c r="E3306" s="47" t="n">
        <f aca="false">D3306*100/$E$2</f>
        <v>69.5588068725836</v>
      </c>
      <c r="G3306" s="41" t="n">
        <f aca="false">[3]Plan1!$C3301</f>
        <v>-2.76</v>
      </c>
      <c r="H3306" s="41" t="n">
        <f aca="false">$J$5 + G3306</f>
        <v>757.24</v>
      </c>
      <c r="I3306" s="47" t="n">
        <f aca="false">IF(H3306&gt;$J$5,$J$2+$J$1,(IF(H3306&gt;739.99,H3306^3*2498.244218-H3306^2*5471052.355142+H3306*3994605728.77515-972400879260.135,H3306^3*1396.138889-H3306^2*3002770.071427+H3306*2152080038.43115-513963640099.415)))-$J$1</f>
        <v>68727565.5837402</v>
      </c>
      <c r="J3306" s="47" t="n">
        <f aca="false">I3306*100/$J$2</f>
        <v>78.1506170885156</v>
      </c>
      <c r="L3306" s="41" t="n">
        <f aca="false">[4]Plan1!$C3301</f>
        <v>-4.55</v>
      </c>
      <c r="M3306" s="41" t="n">
        <f aca="false">$O$5 + L3306</f>
        <v>834.23</v>
      </c>
      <c r="N3306" s="47" t="n">
        <f aca="false">IF(M3306&gt;$O$5,$O$2+$O$1,(M3306^3*3270.5936-M3306^2*8015778.389801+M3306*6549018422.82398-1783686174686.87))-$O$1</f>
        <v>19706244.9433594</v>
      </c>
      <c r="O3306" s="41" t="n">
        <f aca="false">N3306*100/$O$2</f>
        <v>50.4165352515444</v>
      </c>
      <c r="R3306" s="47" t="n">
        <f aca="false">SUM(D3306,I3306,N3306)</f>
        <v>192061854.056641</v>
      </c>
      <c r="S3306" s="41" t="n">
        <f aca="false">R3306*100/$R$2</f>
        <v>69.5855211473481</v>
      </c>
      <c r="U3306" s="41" t="n">
        <f aca="false">[1]Plan1!$B3301</f>
        <v>46.32</v>
      </c>
    </row>
    <row r="3307" customFormat="false" ht="15" hidden="false" customHeight="false" outlineLevel="0" collapsed="false">
      <c r="A3307" s="46" t="n">
        <v>45305</v>
      </c>
      <c r="B3307" s="41" t="n">
        <f aca="false">[2]Plan1!$C3302</f>
        <v>-4.31</v>
      </c>
      <c r="C3307" s="41" t="n">
        <f aca="false">$E$5 + B3307</f>
        <v>776.69</v>
      </c>
      <c r="D3307" s="47" t="n">
        <f aca="false">IF(C3307&gt;$E$5,$E$2+$E$1,(IF(C3307&gt;764.99,C3307^3*3486.59308-C3307^2*7860012.00812+C3307*5908819377.96283-1481278321001.59,IF(C3307&gt;752.99,C3307^3*3588.471445-C3307^2*8028757.56264+C3307*5988077680.84934-1488767378546.26,C3307^3*899.851852-C3307^2*1969009.674601+C3307*1435480406.01138-348666163343.76))))-$E$1</f>
        <v>104712419.646729</v>
      </c>
      <c r="E3307" s="47" t="n">
        <f aca="false">D3307*100/$E$2</f>
        <v>70.286678463551</v>
      </c>
      <c r="G3307" s="41" t="n">
        <f aca="false">[3]Plan1!$C3302</f>
        <v>-2.63</v>
      </c>
      <c r="H3307" s="41" t="n">
        <f aca="false">$J$5 + G3307</f>
        <v>757.37</v>
      </c>
      <c r="I3307" s="47" t="n">
        <f aca="false">IF(H3307&gt;$J$5,$J$2+$J$1,(IF(H3307&gt;739.99,H3307^3*2498.244218-H3307^2*5471052.355142+H3307*3994605728.77515-972400879260.135,H3307^3*1396.138889-H3307^2*3002770.071427+H3307*2152080038.43115-513963640099.415)))-$J$1</f>
        <v>69560309.736084</v>
      </c>
      <c r="J3307" s="47" t="n">
        <f aca="false">I3307*100/$J$2</f>
        <v>79.0975365498665</v>
      </c>
      <c r="L3307" s="41" t="n">
        <f aca="false">[4]Plan1!$C3302</f>
        <v>-4.32</v>
      </c>
      <c r="M3307" s="41" t="n">
        <f aca="false">$O$5 + L3307</f>
        <v>834.46</v>
      </c>
      <c r="N3307" s="47" t="n">
        <f aca="false">IF(M3307&gt;$O$5,$O$2+$O$1,(M3307^3*3270.5936-M3307^2*8015778.389801+M3307*6549018422.82398-1783686174686.87))-$O$1</f>
        <v>20501972.7587891</v>
      </c>
      <c r="O3307" s="41" t="n">
        <f aca="false">N3307*100/$O$2</f>
        <v>52.4523284517484</v>
      </c>
      <c r="R3307" s="47" t="n">
        <f aca="false">SUM(D3307,I3307,N3307)</f>
        <v>194774702.141602</v>
      </c>
      <c r="S3307" s="41" t="n">
        <f aca="false">R3307*100/$R$2</f>
        <v>70.5684073571726</v>
      </c>
      <c r="U3307" s="41" t="n">
        <f aca="false">[1]Plan1!$B3302</f>
        <v>100.67</v>
      </c>
    </row>
    <row r="3308" customFormat="false" ht="15" hidden="false" customHeight="false" outlineLevel="0" collapsed="false">
      <c r="A3308" s="46" t="n">
        <v>45306</v>
      </c>
      <c r="B3308" s="41" t="n">
        <f aca="false">[2]Plan1!$C3303</f>
        <v>-4.22</v>
      </c>
      <c r="C3308" s="41" t="n">
        <f aca="false">$E$5 + B3308</f>
        <v>776.78</v>
      </c>
      <c r="D3308" s="47" t="n">
        <f aca="false">IF(C3308&gt;$E$5,$E$2+$E$1,(IF(C3308&gt;764.99,C3308^3*3486.59308-C3308^2*7860012.00812+C3308*5908819377.96283-1481278321001.59,IF(C3308&gt;752.99,C3308^3*3588.471445-C3308^2*8028757.56264+C3308*5988077680.84934-1488767378546.26,C3308^3*899.851852-C3308^2*1969009.674601+C3308*1435480406.01138-348666163343.76))))-$E$1</f>
        <v>105530689.243896</v>
      </c>
      <c r="E3308" s="47" t="n">
        <f aca="false">D3308*100/$E$2</f>
        <v>70.8359299493507</v>
      </c>
      <c r="G3308" s="41" t="n">
        <f aca="false">[3]Plan1!$C3303</f>
        <v>-2.57</v>
      </c>
      <c r="H3308" s="41" t="n">
        <f aca="false">$J$5 + G3308</f>
        <v>757.43</v>
      </c>
      <c r="I3308" s="47" t="n">
        <f aca="false">IF(H3308&gt;$J$5,$J$2+$J$1,(IF(H3308&gt;739.99,H3308^3*2498.244218-H3308^2*5471052.355142+H3308*3994605728.77515-972400879260.135,H3308^3*1396.138889-H3308^2*3002770.071427+H3308*2152080038.43115-513963640099.415)))-$J$1</f>
        <v>69946990.857666</v>
      </c>
      <c r="J3308" s="47" t="n">
        <f aca="false">I3308*100/$J$2</f>
        <v>79.5372344790954</v>
      </c>
      <c r="L3308" s="41" t="n">
        <f aca="false">[4]Plan1!$C3303</f>
        <v>-4.26</v>
      </c>
      <c r="M3308" s="41" t="n">
        <f aca="false">$O$5 + L3308</f>
        <v>834.52</v>
      </c>
      <c r="N3308" s="47" t="n">
        <f aca="false">IF(M3308&gt;$O$5,$O$2+$O$1,(M3308^3*3270.5936-M3308^2*8015778.389801+M3308*6549018422.82398-1783686174686.87))-$O$1</f>
        <v>20712532.8808594</v>
      </c>
      <c r="O3308" s="41" t="n">
        <f aca="false">N3308*100/$O$2</f>
        <v>52.9910263034923</v>
      </c>
      <c r="R3308" s="47" t="n">
        <f aca="false">SUM(D3308,I3308,N3308)</f>
        <v>196190212.982422</v>
      </c>
      <c r="S3308" s="41" t="n">
        <f aca="false">R3308*100/$R$2</f>
        <v>71.0812580741044</v>
      </c>
      <c r="U3308" s="41" t="n">
        <f aca="false">[1]Plan1!$B3303</f>
        <v>56.5</v>
      </c>
    </row>
    <row r="3309" customFormat="false" ht="15" hidden="false" customHeight="false" outlineLevel="0" collapsed="false">
      <c r="A3309" s="46" t="n">
        <v>45307</v>
      </c>
      <c r="B3309" s="41" t="n">
        <f aca="false">[2]Plan1!$C3304</f>
        <v>-4.18</v>
      </c>
      <c r="C3309" s="41" t="n">
        <f aca="false">$E$5 + B3309</f>
        <v>776.82</v>
      </c>
      <c r="D3309" s="47" t="n">
        <f aca="false">IF(C3309&gt;$E$5,$E$2+$E$1,(IF(C3309&gt;764.99,C3309^3*3486.59308-C3309^2*7860012.00812+C3309*5908819377.96283-1481278321001.59,IF(C3309&gt;752.99,C3309^3*3588.471445-C3309^2*8028757.56264+C3309*5988077680.84934-1488767378546.26,C3309^3*899.851852-C3309^2*1969009.674601+C3309*1435480406.01138-348666163343.76))))-$E$1</f>
        <v>105895741.377197</v>
      </c>
      <c r="E3309" s="47" t="n">
        <f aca="false">D3309*100/$E$2</f>
        <v>71.0809658486481</v>
      </c>
      <c r="G3309" s="41" t="n">
        <f aca="false">[3]Plan1!$C3304</f>
        <v>-2.52</v>
      </c>
      <c r="H3309" s="41" t="n">
        <f aca="false">$J$5 + G3309</f>
        <v>757.48</v>
      </c>
      <c r="I3309" s="47" t="n">
        <f aca="false">IF(H3309&gt;$J$5,$J$2+$J$1,(IF(H3309&gt;739.99,H3309^3*2498.244218-H3309^2*5471052.355142+H3309*3994605728.77515-972400879260.135,H3309^3*1396.138889-H3309^2*3002770.071427+H3309*2152080038.43115-513963640099.415)))-$J$1</f>
        <v>70270356.2438965</v>
      </c>
      <c r="J3309" s="47" t="n">
        <f aca="false">I3309*100/$J$2</f>
        <v>79.9049356229427</v>
      </c>
      <c r="L3309" s="41" t="n">
        <f aca="false">[4]Plan1!$C3304</f>
        <v>-4.19</v>
      </c>
      <c r="M3309" s="41" t="n">
        <f aca="false">$O$5 + L3309</f>
        <v>834.59</v>
      </c>
      <c r="N3309" s="47" t="n">
        <f aca="false">IF(M3309&gt;$O$5,$O$2+$O$1,(M3309^3*3270.5936-M3309^2*8015778.389801+M3309*6549018422.82398-1783686174686.87))-$O$1</f>
        <v>20959755.0297852</v>
      </c>
      <c r="O3309" s="41" t="n">
        <f aca="false">N3309*100/$O$2</f>
        <v>53.6235204302072</v>
      </c>
      <c r="R3309" s="47" t="n">
        <f aca="false">SUM(D3309,I3309,N3309)</f>
        <v>197125852.650879</v>
      </c>
      <c r="S3309" s="41" t="n">
        <f aca="false">R3309*100/$R$2</f>
        <v>71.4202476889631</v>
      </c>
      <c r="U3309" s="41" t="n">
        <f aca="false">[1]Plan1!$B3304</f>
        <v>36.11</v>
      </c>
    </row>
    <row r="3310" customFormat="false" ht="15" hidden="false" customHeight="false" outlineLevel="0" collapsed="false">
      <c r="A3310" s="46" t="n">
        <v>45308</v>
      </c>
      <c r="B3310" s="41" t="n">
        <f aca="false">[2]Plan1!$C3305</f>
        <v>-4.18</v>
      </c>
      <c r="C3310" s="41" t="n">
        <f aca="false">$E$5 + B3310</f>
        <v>776.82</v>
      </c>
      <c r="D3310" s="47" t="n">
        <f aca="false">IF(C3310&gt;$E$5,$E$2+$E$1,(IF(C3310&gt;764.99,C3310^3*3486.59308-C3310^2*7860012.00812+C3310*5908819377.96283-1481278321001.59,IF(C3310&gt;752.99,C3310^3*3588.471445-C3310^2*8028757.56264+C3310*5988077680.84934-1488767378546.26,C3310^3*899.851852-C3310^2*1969009.674601+C3310*1435480406.01138-348666163343.76))))-$E$1</f>
        <v>105895741.377197</v>
      </c>
      <c r="E3310" s="47" t="n">
        <f aca="false">D3310*100/$E$2</f>
        <v>71.0809658486481</v>
      </c>
      <c r="G3310" s="41" t="n">
        <f aca="false">[3]Plan1!$C3305</f>
        <v>-2.52</v>
      </c>
      <c r="H3310" s="41" t="n">
        <f aca="false">$J$5 + G3310</f>
        <v>757.48</v>
      </c>
      <c r="I3310" s="47" t="n">
        <f aca="false">IF(H3310&gt;$J$5,$J$2+$J$1,(IF(H3310&gt;739.99,H3310^3*2498.244218-H3310^2*5471052.355142+H3310*3994605728.77515-972400879260.135,H3310^3*1396.138889-H3310^2*3002770.071427+H3310*2152080038.43115-513963640099.415)))-$J$1</f>
        <v>70270356.2438965</v>
      </c>
      <c r="J3310" s="47" t="n">
        <f aca="false">I3310*100/$J$2</f>
        <v>79.9049356229427</v>
      </c>
      <c r="L3310" s="41" t="n">
        <f aca="false">[4]Plan1!$C3305</f>
        <v>-3.98</v>
      </c>
      <c r="M3310" s="41" t="n">
        <f aca="false">$O$5 + L3310</f>
        <v>834.8</v>
      </c>
      <c r="N3310" s="47" t="n">
        <f aca="false">IF(M3310&gt;$O$5,$O$2+$O$1,(M3310^3*3270.5936-M3310^2*8015778.389801+M3310*6549018422.82398-1783686174686.87))-$O$1</f>
        <v>21711622.9023438</v>
      </c>
      <c r="O3310" s="41" t="n">
        <f aca="false">N3310*100/$O$2</f>
        <v>55.5471021785467</v>
      </c>
      <c r="R3310" s="47" t="n">
        <f aca="false">SUM(D3310,I3310,N3310)</f>
        <v>197877720.523438</v>
      </c>
      <c r="S3310" s="41" t="n">
        <f aca="false">R3310*100/$R$2</f>
        <v>71.6926553359835</v>
      </c>
      <c r="U3310" s="41" t="n">
        <f aca="false">[1]Plan1!$B3305</f>
        <v>35.76</v>
      </c>
    </row>
    <row r="3311" customFormat="false" ht="15" hidden="false" customHeight="false" outlineLevel="0" collapsed="false">
      <c r="A3311" s="46" t="n">
        <v>45309</v>
      </c>
      <c r="B3311" s="41" t="n">
        <f aca="false">[2]Plan1!$C3306</f>
        <v>-4.18</v>
      </c>
      <c r="C3311" s="41" t="n">
        <f aca="false">$E$5 + B3311</f>
        <v>776.82</v>
      </c>
      <c r="D3311" s="47" t="n">
        <f aca="false">IF(C3311&gt;$E$5,$E$2+$E$1,(IF(C3311&gt;764.99,C3311^3*3486.59308-C3311^2*7860012.00812+C3311*5908819377.96283-1481278321001.59,IF(C3311&gt;752.99,C3311^3*3588.471445-C3311^2*8028757.56264+C3311*5988077680.84934-1488767378546.26,C3311^3*899.851852-C3311^2*1969009.674601+C3311*1435480406.01138-348666163343.76))))-$E$1</f>
        <v>105895741.377197</v>
      </c>
      <c r="E3311" s="47" t="n">
        <f aca="false">D3311*100/$E$2</f>
        <v>71.0809658486481</v>
      </c>
      <c r="G3311" s="41" t="n">
        <f aca="false">[3]Plan1!$C3306</f>
        <v>-2.51</v>
      </c>
      <c r="H3311" s="41" t="n">
        <f aca="false">$J$5 + G3311</f>
        <v>757.49</v>
      </c>
      <c r="I3311" s="47" t="n">
        <f aca="false">IF(H3311&gt;$J$5,$J$2+$J$1,(IF(H3311&gt;739.99,H3311^3*2498.244218-H3311^2*5471052.355142+H3311*3994605728.77515-972400879260.135,H3311^3*1396.138889-H3311^2*3002770.071427+H3311*2152080038.43115-513963640099.415)))-$J$1</f>
        <v>70335152.8952637</v>
      </c>
      <c r="J3311" s="47" t="n">
        <f aca="false">I3311*100/$J$2</f>
        <v>79.9786163687483</v>
      </c>
      <c r="L3311" s="41" t="n">
        <f aca="false">[4]Plan1!$C3306</f>
        <v>-3.78</v>
      </c>
      <c r="M3311" s="41" t="n">
        <f aca="false">$O$5 + L3311</f>
        <v>835</v>
      </c>
      <c r="N3311" s="47" t="n">
        <f aca="false">IF(M3311&gt;$O$5,$O$2+$O$1,(M3311^3*3270.5936-M3311^2*8015778.389801+M3311*6549018422.82398-1783686174686.87))-$O$1</f>
        <v>22442042.7514648</v>
      </c>
      <c r="O3311" s="41" t="n">
        <f aca="false">N3311*100/$O$2</f>
        <v>57.4158112186244</v>
      </c>
      <c r="R3311" s="47" t="n">
        <f aca="false">SUM(D3311,I3311,N3311)</f>
        <v>198672937.023926</v>
      </c>
      <c r="S3311" s="41" t="n">
        <f aca="false">R3311*100/$R$2</f>
        <v>71.9807685320329</v>
      </c>
      <c r="U3311" s="41" t="n">
        <f aca="false">[1]Plan1!$B3306</f>
        <v>38.95</v>
      </c>
    </row>
    <row r="3312" customFormat="false" ht="15" hidden="false" customHeight="false" outlineLevel="0" collapsed="false">
      <c r="A3312" s="46" t="n">
        <v>45310</v>
      </c>
      <c r="B3312" s="41" t="n">
        <f aca="false">[2]Plan1!$C3307</f>
        <v>-4.16</v>
      </c>
      <c r="C3312" s="41" t="n">
        <f aca="false">$E$5 + B3312</f>
        <v>776.84</v>
      </c>
      <c r="D3312" s="47" t="n">
        <f aca="false">IF(C3312&gt;$E$5,$E$2+$E$1,(IF(C3312&gt;764.99,C3312^3*3486.59308-C3312^2*7860012.00812+C3312*5908819377.96283-1481278321001.59,IF(C3312&gt;752.99,C3312^3*3588.471445-C3312^2*8028757.56264+C3312*5988077680.84934-1488767378546.26,C3312^3*899.851852-C3312^2*1969009.674601+C3312*1435480406.01138-348666163343.76))))-$E$1</f>
        <v>106078585.783447</v>
      </c>
      <c r="E3312" s="47" t="n">
        <f aca="false">D3312*100/$E$2</f>
        <v>71.2036974790918</v>
      </c>
      <c r="G3312" s="41" t="n">
        <f aca="false">[3]Plan1!$C3307</f>
        <v>-2.52</v>
      </c>
      <c r="H3312" s="41" t="n">
        <f aca="false">$J$5 + G3312</f>
        <v>757.48</v>
      </c>
      <c r="I3312" s="47" t="n">
        <f aca="false">IF(H3312&gt;$J$5,$J$2+$J$1,(IF(H3312&gt;739.99,H3312^3*2498.244218-H3312^2*5471052.355142+H3312*3994605728.77515-972400879260.135,H3312^3*1396.138889-H3312^2*3002770.071427+H3312*2152080038.43115-513963640099.415)))-$J$1</f>
        <v>70270356.2438965</v>
      </c>
      <c r="J3312" s="47" t="n">
        <f aca="false">I3312*100/$J$2</f>
        <v>79.9049356229427</v>
      </c>
      <c r="L3312" s="41" t="n">
        <f aca="false">[4]Plan1!$C3307</f>
        <v>-3.69</v>
      </c>
      <c r="M3312" s="41" t="n">
        <f aca="false">$O$5 + L3312</f>
        <v>835.09</v>
      </c>
      <c r="N3312" s="47" t="n">
        <f aca="false">IF(M3312&gt;$O$5,$O$2+$O$1,(M3312^3*3270.5936-M3312^2*8015778.389801+M3312*6549018422.82398-1783686174686.87))-$O$1</f>
        <v>22775343.5214844</v>
      </c>
      <c r="O3312" s="41" t="n">
        <f aca="false">N3312*100/$O$2</f>
        <v>58.2685292310796</v>
      </c>
      <c r="R3312" s="47" t="n">
        <f aca="false">SUM(D3312,I3312,N3312)</f>
        <v>199124285.548828</v>
      </c>
      <c r="S3312" s="41" t="n">
        <f aca="false">R3312*100/$R$2</f>
        <v>72.1442956544732</v>
      </c>
      <c r="U3312" s="41" t="n">
        <f aca="false">[1]Plan1!$B3307</f>
        <v>29.67</v>
      </c>
    </row>
    <row r="3313" customFormat="false" ht="15" hidden="false" customHeight="false" outlineLevel="0" collapsed="false">
      <c r="A3313" s="46" t="n">
        <v>45311</v>
      </c>
      <c r="B3313" s="41" t="n">
        <f aca="false">[2]Plan1!$C3308</f>
        <v>-4.16</v>
      </c>
      <c r="C3313" s="41" t="n">
        <f aca="false">$E$5 + B3313</f>
        <v>776.84</v>
      </c>
      <c r="D3313" s="47" t="n">
        <f aca="false">IF(C3313&gt;$E$5,$E$2+$E$1,(IF(C3313&gt;764.99,C3313^3*3486.59308-C3313^2*7860012.00812+C3313*5908819377.96283-1481278321001.59,IF(C3313&gt;752.99,C3313^3*3588.471445-C3313^2*8028757.56264+C3313*5988077680.84934-1488767378546.26,C3313^3*899.851852-C3313^2*1969009.674601+C3313*1435480406.01138-348666163343.76))))-$E$1</f>
        <v>106078585.783447</v>
      </c>
      <c r="E3313" s="47" t="n">
        <f aca="false">D3313*100/$E$2</f>
        <v>71.2036974790918</v>
      </c>
      <c r="G3313" s="41" t="n">
        <f aca="false">[3]Plan1!$C3308</f>
        <v>-2.53</v>
      </c>
      <c r="H3313" s="41" t="n">
        <f aca="false">$J$5 + G3313</f>
        <v>757.47</v>
      </c>
      <c r="I3313" s="47" t="n">
        <f aca="false">IF(H3313&gt;$J$5,$J$2+$J$1,(IF(H3313&gt;739.99,H3313^3*2498.244218-H3313^2*5471052.355142+H3313*3994605728.77515-972400879260.135,H3313^3*1396.138889-H3313^2*3002770.071427+H3313*2152080038.43115-513963640099.415)))-$J$1</f>
        <v>70205600.8034668</v>
      </c>
      <c r="J3313" s="47" t="n">
        <f aca="false">I3313*100/$J$2</f>
        <v>79.8313017383952</v>
      </c>
      <c r="L3313" s="41" t="n">
        <f aca="false">[4]Plan1!$C3308</f>
        <v>-3.68</v>
      </c>
      <c r="M3313" s="41" t="n">
        <f aca="false">$O$5 + L3313</f>
        <v>835.1</v>
      </c>
      <c r="N3313" s="47" t="n">
        <f aca="false">IF(M3313&gt;$O$5,$O$2+$O$1,(M3313^3*3270.5936-M3313^2*8015778.389801+M3313*6549018422.82398-1783686174686.87))-$O$1</f>
        <v>22812554.6210938</v>
      </c>
      <c r="O3313" s="41" t="n">
        <f aca="false">N3313*100/$O$2</f>
        <v>58.3637302559627</v>
      </c>
      <c r="R3313" s="47" t="n">
        <f aca="false">SUM(D3313,I3313,N3313)</f>
        <v>199096741.208008</v>
      </c>
      <c r="S3313" s="41" t="n">
        <f aca="false">R3313*100/$R$2</f>
        <v>72.1343161230349</v>
      </c>
      <c r="U3313" s="41" t="n">
        <f aca="false">[1]Plan1!$B3308</f>
        <v>31.33</v>
      </c>
    </row>
    <row r="3314" customFormat="false" ht="15" hidden="false" customHeight="false" outlineLevel="0" collapsed="false">
      <c r="A3314" s="46" t="n">
        <v>45312</v>
      </c>
      <c r="B3314" s="41" t="n">
        <f aca="false">[2]Plan1!$C3309</f>
        <v>-4.07</v>
      </c>
      <c r="C3314" s="41" t="n">
        <f aca="false">$E$5 + B3314</f>
        <v>776.93</v>
      </c>
      <c r="D3314" s="47" t="n">
        <f aca="false">IF(C3314&gt;$E$5,$E$2+$E$1,(IF(C3314&gt;764.99,C3314^3*3486.59308-C3314^2*7860012.00812+C3314*5908819377.96283-1481278321001.59,IF(C3314&gt;752.99,C3314^3*3588.471445-C3314^2*8028757.56264+C3314*5988077680.84934-1488767378546.26,C3314^3*899.851852-C3314^2*1969009.674601+C3314*1435480406.01138-348666163343.76))))-$E$1</f>
        <v>106904017.106201</v>
      </c>
      <c r="E3314" s="47" t="n">
        <f aca="false">D3314*100/$E$2</f>
        <v>71.7577561683274</v>
      </c>
      <c r="G3314" s="41" t="n">
        <f aca="false">[3]Plan1!$C3309</f>
        <v>-2.56</v>
      </c>
      <c r="H3314" s="41" t="n">
        <f aca="false">$J$5 + G3314</f>
        <v>757.44</v>
      </c>
      <c r="I3314" s="47" t="n">
        <f aca="false">IF(H3314&gt;$J$5,$J$2+$J$1,(IF(H3314&gt;739.99,H3314^3*2498.244218-H3314^2*5471052.355142+H3314*3994605728.77515-972400879260.135,H3314^3*1396.138889-H3314^2*3002770.071427+H3314*2152080038.43115-513963640099.415)))-$J$1</f>
        <v>70011581.6013184</v>
      </c>
      <c r="J3314" s="47" t="n">
        <f aca="false">I3314*100/$J$2</f>
        <v>79.6106810857337</v>
      </c>
      <c r="L3314" s="41" t="n">
        <f aca="false">[4]Plan1!$C3309</f>
        <v>-3.68</v>
      </c>
      <c r="M3314" s="41" t="n">
        <f aca="false">$O$5 + L3314</f>
        <v>835.1</v>
      </c>
      <c r="N3314" s="47" t="n">
        <f aca="false">IF(M3314&gt;$O$5,$O$2+$O$1,(M3314^3*3270.5936-M3314^2*8015778.389801+M3314*6549018422.82398-1783686174686.87))-$O$1</f>
        <v>22812554.6210938</v>
      </c>
      <c r="O3314" s="41" t="n">
        <f aca="false">N3314*100/$O$2</f>
        <v>58.3637302559627</v>
      </c>
      <c r="R3314" s="47" t="n">
        <f aca="false">SUM(D3314,I3314,N3314)</f>
        <v>199728153.328613</v>
      </c>
      <c r="S3314" s="41" t="n">
        <f aca="false">R3314*100/$R$2</f>
        <v>72.3630817032013</v>
      </c>
      <c r="U3314" s="41" t="n">
        <f aca="false">[1]Plan1!$B3309</f>
        <v>63.07</v>
      </c>
    </row>
    <row r="3315" customFormat="false" ht="15" hidden="false" customHeight="false" outlineLevel="0" collapsed="false">
      <c r="A3315" s="46" t="n">
        <v>45313</v>
      </c>
      <c r="B3315" s="41" t="n">
        <f aca="false">[2]Plan1!$C3310</f>
        <v>-4.05</v>
      </c>
      <c r="C3315" s="41" t="n">
        <f aca="false">$E$5 + B3315</f>
        <v>776.95</v>
      </c>
      <c r="D3315" s="47" t="n">
        <f aca="false">IF(C3315&gt;$E$5,$E$2+$E$1,(IF(C3315&gt;764.99,C3315^3*3486.59308-C3315^2*7860012.00812+C3315*5908819377.96283-1481278321001.59,IF(C3315&gt;752.99,C3315^3*3588.471445-C3315^2*8028757.56264+C3315*5988077680.84934-1488767378546.26,C3315^3*899.851852-C3315^2*1969009.674601+C3315*1435480406.01138-348666163343.76))))-$E$1</f>
        <v>107088032.061279</v>
      </c>
      <c r="E3315" s="47" t="n">
        <f aca="false">D3315*100/$E$2</f>
        <v>71.8812735125325</v>
      </c>
      <c r="G3315" s="41" t="n">
        <f aca="false">[3]Plan1!$C3310</f>
        <v>-2.55</v>
      </c>
      <c r="H3315" s="41" t="n">
        <f aca="false">$J$5 + G3315</f>
        <v>757.45</v>
      </c>
      <c r="I3315" s="47" t="n">
        <f aca="false">IF(H3315&gt;$J$5,$J$2+$J$1,(IF(H3315&gt;739.99,H3315^3*2498.244218-H3315^2*5471052.355142+H3315*3994605728.77515-972400879260.135,H3315^3*1396.138889-H3315^2*3002770.071427+H3315*2152080038.43115-513963640099.415)))-$J$1</f>
        <v>70076213.4968262</v>
      </c>
      <c r="J3315" s="47" t="n">
        <f aca="false">I3315*100/$J$2</f>
        <v>79.6841744864476</v>
      </c>
      <c r="L3315" s="41" t="n">
        <f aca="false">[4]Plan1!$C3310</f>
        <v>-3.69</v>
      </c>
      <c r="M3315" s="41" t="n">
        <f aca="false">$O$5 + L3315</f>
        <v>835.09</v>
      </c>
      <c r="N3315" s="47" t="n">
        <f aca="false">IF(M3315&gt;$O$5,$O$2+$O$1,(M3315^3*3270.5936-M3315^2*8015778.389801+M3315*6549018422.82398-1783686174686.87))-$O$1</f>
        <v>22775343.5214844</v>
      </c>
      <c r="O3315" s="41" t="n">
        <f aca="false">N3315*100/$O$2</f>
        <v>58.2685292310796</v>
      </c>
      <c r="R3315" s="47" t="n">
        <f aca="false">SUM(D3315,I3315,N3315)</f>
        <v>199939589.07959</v>
      </c>
      <c r="S3315" s="41" t="n">
        <f aca="false">R3315*100/$R$2</f>
        <v>72.4396865396648</v>
      </c>
      <c r="U3315" s="41" t="n">
        <f aca="false">[1]Plan1!$B3310</f>
        <v>36.46</v>
      </c>
    </row>
    <row r="3316" customFormat="false" ht="15" hidden="false" customHeight="false" outlineLevel="0" collapsed="false">
      <c r="A3316" s="46" t="n">
        <v>45314</v>
      </c>
      <c r="B3316" s="41" t="n">
        <f aca="false">[2]Plan1!$C3311</f>
        <v>-4.06</v>
      </c>
      <c r="C3316" s="41" t="n">
        <f aca="false">$E$5 + B3316</f>
        <v>776.94</v>
      </c>
      <c r="D3316" s="47" t="n">
        <f aca="false">IF(C3316&gt;$E$5,$E$2+$E$1,(IF(C3316&gt;764.99,C3316^3*3486.59308-C3316^2*7860012.00812+C3316*5908819377.96283-1481278321001.59,IF(C3316&gt;752.99,C3316^3*3588.471445-C3316^2*8028757.56264+C3316*5988077680.84934-1488767378546.26,C3316^3*899.851852-C3316^2*1969009.674601+C3316*1435480406.01138-348666163343.76))))-$E$1</f>
        <v>106995997.923096</v>
      </c>
      <c r="E3316" s="47" t="n">
        <f aca="false">D3316*100/$E$2</f>
        <v>71.8194969448627</v>
      </c>
      <c r="G3316" s="41" t="n">
        <f aca="false">[3]Plan1!$C3311</f>
        <v>-2.53</v>
      </c>
      <c r="H3316" s="41" t="n">
        <f aca="false">$J$5 + G3316</f>
        <v>757.47</v>
      </c>
      <c r="I3316" s="47" t="n">
        <f aca="false">IF(H3316&gt;$J$5,$J$2+$J$1,(IF(H3316&gt;739.99,H3316^3*2498.244218-H3316^2*5471052.355142+H3316*3994605728.77515-972400879260.135,H3316^3*1396.138889-H3316^2*3002770.071427+H3316*2152080038.43115-513963640099.415)))-$J$1</f>
        <v>70205600.8034668</v>
      </c>
      <c r="J3316" s="47" t="n">
        <f aca="false">I3316*100/$J$2</f>
        <v>79.8313017383952</v>
      </c>
      <c r="L3316" s="41" t="n">
        <f aca="false">[4]Plan1!$C3311</f>
        <v>-3.69</v>
      </c>
      <c r="M3316" s="41" t="n">
        <f aca="false">$O$5 + L3316</f>
        <v>835.09</v>
      </c>
      <c r="N3316" s="47" t="n">
        <f aca="false">IF(M3316&gt;$O$5,$O$2+$O$1,(M3316^3*3270.5936-M3316^2*8015778.389801+M3316*6549018422.82398-1783686174686.87))-$O$1</f>
        <v>22775343.5214844</v>
      </c>
      <c r="O3316" s="41" t="n">
        <f aca="false">N3316*100/$O$2</f>
        <v>58.2685292310796</v>
      </c>
      <c r="R3316" s="47" t="n">
        <f aca="false">SUM(D3316,I3316,N3316)</f>
        <v>199976942.248047</v>
      </c>
      <c r="S3316" s="41" t="n">
        <f aca="false">R3316*100/$R$2</f>
        <v>72.4532198865459</v>
      </c>
      <c r="U3316" s="41" t="n">
        <f aca="false">[1]Plan1!$B3311</f>
        <v>27.72</v>
      </c>
    </row>
    <row r="3317" customFormat="false" ht="15" hidden="false" customHeight="false" outlineLevel="0" collapsed="false">
      <c r="A3317" s="46" t="n">
        <v>45315</v>
      </c>
      <c r="B3317" s="41" t="n">
        <f aca="false">[2]Plan1!$C3312</f>
        <v>-3.82</v>
      </c>
      <c r="C3317" s="41" t="n">
        <f aca="false">$E$5 + B3317</f>
        <v>777.18</v>
      </c>
      <c r="D3317" s="47" t="n">
        <f aca="false">IF(C3317&gt;$E$5,$E$2+$E$1,(IF(C3317&gt;764.99,C3317^3*3486.59308-C3317^2*7860012.00812+C3317*5908819377.96283-1481278321001.59,IF(C3317&gt;752.99,C3317^3*3588.471445-C3317^2*8028757.56264+C3317*5988077680.84934-1488767378546.26,C3317^3*899.851852-C3317^2*1969009.674601+C3317*1435480406.01138-348666163343.76))))-$E$1</f>
        <v>109219582.171631</v>
      </c>
      <c r="E3317" s="47" t="n">
        <f aca="false">D3317*100/$E$2</f>
        <v>73.312045313439</v>
      </c>
      <c r="G3317" s="41" t="n">
        <f aca="false">[3]Plan1!$C3312</f>
        <v>-2.47</v>
      </c>
      <c r="H3317" s="41" t="n">
        <f aca="false">$J$5 + G3317</f>
        <v>757.53</v>
      </c>
      <c r="I3317" s="47" t="n">
        <f aca="false">IF(H3317&gt;$J$5,$J$2+$J$1,(IF(H3317&gt;739.99,H3317^3*2498.244218-H3317^2*5471052.355142+H3317*3994605728.77515-972400879260.135,H3317^3*1396.138889-H3317^2*3002770.071427+H3317*2152080038.43115-513963640099.415)))-$J$1</f>
        <v>70594751.9187012</v>
      </c>
      <c r="J3317" s="47" t="n">
        <f aca="false">I3317*100/$J$2</f>
        <v>80.273808315457</v>
      </c>
      <c r="L3317" s="41" t="n">
        <f aca="false">[4]Plan1!$C3312</f>
        <v>-3.34</v>
      </c>
      <c r="M3317" s="41" t="n">
        <f aca="false">$O$5 + L3317</f>
        <v>835.44</v>
      </c>
      <c r="N3317" s="47" t="n">
        <f aca="false">IF(M3317&gt;$O$5,$O$2+$O$1,(M3317^3*3270.5936-M3317^2*8015778.389801+M3317*6549018422.82398-1783686174686.87))-$O$1</f>
        <v>24099047.1542969</v>
      </c>
      <c r="O3317" s="41" t="n">
        <f aca="false">N3317*100/$O$2</f>
        <v>61.6550978573251</v>
      </c>
      <c r="R3317" s="47" t="n">
        <f aca="false">SUM(D3317,I3317,N3317)</f>
        <v>203913381.244629</v>
      </c>
      <c r="S3317" s="41" t="n">
        <f aca="false">R3317*100/$R$2</f>
        <v>73.8794227126476</v>
      </c>
      <c r="U3317" s="41" t="n">
        <f aca="false">[1]Plan1!$B3312</f>
        <v>146.75</v>
      </c>
    </row>
    <row r="3318" customFormat="false" ht="15" hidden="false" customHeight="false" outlineLevel="0" collapsed="false">
      <c r="A3318" s="46" t="n">
        <v>45316</v>
      </c>
      <c r="B3318" s="41" t="n">
        <f aca="false">[2]Plan1!$C3313</f>
        <v>-3.59</v>
      </c>
      <c r="C3318" s="41" t="n">
        <f aca="false">$E$5 + B3318</f>
        <v>777.41</v>
      </c>
      <c r="D3318" s="47" t="n">
        <f aca="false">IF(C3318&gt;$E$5,$E$2+$E$1,(IF(C3318&gt;764.99,C3318^3*3486.59308-C3318^2*7860012.00812+C3318*5908819377.96283-1481278321001.59,IF(C3318&gt;752.99,C3318^3*3588.471445-C3318^2*8028757.56264+C3318*5988077680.84934-1488767378546.26,C3318^3*899.851852-C3318^2*1969009.674601+C3318*1435480406.01138-348666163343.76))))-$E$1</f>
        <v>111379605.094482</v>
      </c>
      <c r="E3318" s="47" t="n">
        <f aca="false">D3318*100/$E$2</f>
        <v>74.7619290728304</v>
      </c>
      <c r="G3318" s="41" t="n">
        <f aca="false">[3]Plan1!$C3313</f>
        <v>-2.4</v>
      </c>
      <c r="H3318" s="41" t="n">
        <f aca="false">$J$5 + G3318</f>
        <v>757.6</v>
      </c>
      <c r="I3318" s="47" t="n">
        <f aca="false">IF(H3318&gt;$J$5,$J$2+$J$1,(IF(H3318&gt;739.99,H3318^3*2498.244218-H3318^2*5471052.355142+H3318*3994605728.77515-972400879260.135,H3318^3*1396.138889-H3318^2*3002770.071427+H3318*2152080038.43115-513963640099.415)))-$J$1</f>
        <v>71050640.3168945</v>
      </c>
      <c r="J3318" s="47" t="n">
        <f aca="false">I3318*100/$J$2</f>
        <v>80.7922023446896</v>
      </c>
      <c r="L3318" s="41" t="n">
        <f aca="false">[4]Plan1!$C3313</f>
        <v>-3.14</v>
      </c>
      <c r="M3318" s="41" t="n">
        <f aca="false">$O$5 + L3318</f>
        <v>835.64</v>
      </c>
      <c r="N3318" s="47" t="n">
        <f aca="false">IF(M3318&gt;$O$5,$O$2+$O$1,(M3318^3*3270.5936-M3318^2*8015778.389801+M3318*6549018422.82398-1783686174686.87))-$O$1</f>
        <v>24875346.5986328</v>
      </c>
      <c r="O3318" s="41" t="n">
        <f aca="false">N3318*100/$O$2</f>
        <v>63.6411854358369</v>
      </c>
      <c r="R3318" s="47" t="n">
        <f aca="false">SUM(D3318,I3318,N3318)</f>
        <v>207305592.01001</v>
      </c>
      <c r="S3318" s="41" t="n">
        <f aca="false">R3318*100/$R$2</f>
        <v>75.108447367804</v>
      </c>
      <c r="U3318" s="41" t="n">
        <f aca="false">[1]Plan1!$B3313</f>
        <v>61.82</v>
      </c>
    </row>
    <row r="3319" customFormat="false" ht="15" hidden="false" customHeight="false" outlineLevel="0" collapsed="false">
      <c r="A3319" s="46" t="n">
        <v>45317</v>
      </c>
      <c r="B3319" s="41" t="n">
        <f aca="false">[2]Plan1!$C3314</f>
        <v>-3.52</v>
      </c>
      <c r="C3319" s="41" t="n">
        <f aca="false">$E$5 + B3319</f>
        <v>777.48</v>
      </c>
      <c r="D3319" s="47" t="n">
        <f aca="false">IF(C3319&gt;$E$5,$E$2+$E$1,(IF(C3319&gt;764.99,C3319^3*3486.59308-C3319^2*7860012.00812+C3319*5908819377.96283-1481278321001.59,IF(C3319&gt;752.99,C3319^3*3588.471445-C3319^2*8028757.56264+C3319*5988077680.84934-1488767378546.26,C3319^3*899.851852-C3319^2*1969009.674601+C3319*1435480406.01138-348666163343.76))))-$E$1</f>
        <v>112042693.685303</v>
      </c>
      <c r="E3319" s="47" t="n">
        <f aca="false">D3319*100/$E$2</f>
        <v>75.2070175803167</v>
      </c>
      <c r="G3319" s="41" t="n">
        <f aca="false">[3]Plan1!$C3314</f>
        <v>-2.39</v>
      </c>
      <c r="H3319" s="41" t="n">
        <f aca="false">$J$5 + G3319</f>
        <v>757.61</v>
      </c>
      <c r="I3319" s="47" t="n">
        <f aca="false">IF(H3319&gt;$J$5,$J$2+$J$1,(IF(H3319&gt;739.99,H3319^3*2498.244218-H3319^2*5471052.355142+H3319*3994605728.77515-972400879260.135,H3319^3*1396.138889-H3319^2*3002770.071427+H3319*2152080038.43115-513963640099.415)))-$J$1</f>
        <v>71115932.6762695</v>
      </c>
      <c r="J3319" s="47" t="n">
        <f aca="false">I3319*100/$J$2</f>
        <v>80.8664467636936</v>
      </c>
      <c r="L3319" s="41" t="n">
        <f aca="false">[4]Plan1!$C3314</f>
        <v>-3.12</v>
      </c>
      <c r="M3319" s="41" t="n">
        <f aca="false">$O$5 + L3319</f>
        <v>835.66</v>
      </c>
      <c r="N3319" s="47" t="n">
        <f aca="false">IF(M3319&gt;$O$5,$O$2+$O$1,(M3319^3*3270.5936-M3319^2*8015778.389801+M3319*6549018422.82398-1783686174686.87))-$O$1</f>
        <v>24953780.640625</v>
      </c>
      <c r="O3319" s="41" t="n">
        <f aca="false">N3319*100/$O$2</f>
        <v>63.8418514000724</v>
      </c>
      <c r="R3319" s="47" t="n">
        <f aca="false">SUM(D3319,I3319,N3319)</f>
        <v>208112407.002197</v>
      </c>
      <c r="S3319" s="41" t="n">
        <f aca="false">R3319*100/$R$2</f>
        <v>75.40076278867</v>
      </c>
      <c r="U3319" s="41" t="n">
        <f aca="false">[1]Plan1!$B3314</f>
        <v>49.77</v>
      </c>
    </row>
    <row r="3320" customFormat="false" ht="15" hidden="false" customHeight="false" outlineLevel="0" collapsed="false">
      <c r="A3320" s="46" t="n">
        <v>45318</v>
      </c>
      <c r="B3320" s="41" t="n">
        <f aca="false">[2]Plan1!$C3315</f>
        <v>-3.5</v>
      </c>
      <c r="C3320" s="41" t="n">
        <f aca="false">$E$5 + B3320</f>
        <v>777.5</v>
      </c>
      <c r="D3320" s="47" t="n">
        <f aca="false">IF(C3320&gt;$E$5,$E$2+$E$1,(IF(C3320&gt;764.99,C3320^3*3486.59308-C3320^2*7860012.00812+C3320*5908819377.96283-1481278321001.59,IF(C3320&gt;752.99,C3320^3*3588.471445-C3320^2*8028757.56264+C3320*5988077680.84934-1488767378546.26,C3320^3*899.851852-C3320^2*1969009.674601+C3320*1435480406.01138-348666163343.76))))-$E$1</f>
        <v>112232637.317139</v>
      </c>
      <c r="E3320" s="47" t="n">
        <f aca="false">D3320*100/$E$2</f>
        <v>75.3345144619864</v>
      </c>
      <c r="G3320" s="41" t="n">
        <f aca="false">[3]Plan1!$C3315</f>
        <v>-2.38</v>
      </c>
      <c r="H3320" s="41" t="n">
        <f aca="false">$J$5 + G3320</f>
        <v>757.62</v>
      </c>
      <c r="I3320" s="47" t="n">
        <f aca="false">IF(H3320&gt;$J$5,$J$2+$J$1,(IF(H3320&gt;739.99,H3320^3*2498.244218-H3320^2*5471052.355142+H3320*3994605728.77515-972400879260.135,H3320^3*1396.138889-H3320^2*3002770.071427+H3320*2152080038.43115-513963640099.415)))-$J$1</f>
        <v>71181266.442627</v>
      </c>
      <c r="J3320" s="47" t="n">
        <f aca="false">I3320*100/$J$2</f>
        <v>80.9407382668799</v>
      </c>
      <c r="L3320" s="41" t="n">
        <f aca="false">[4]Plan1!$C3315</f>
        <v>-3.02</v>
      </c>
      <c r="M3320" s="41" t="n">
        <f aca="false">$O$5 + L3320</f>
        <v>835.76</v>
      </c>
      <c r="N3320" s="47" t="n">
        <f aca="false">IF(M3320&gt;$O$5,$O$2+$O$1,(M3320^3*3270.5936-M3320^2*8015778.389801+M3320*6549018422.82398-1783686174686.87))-$O$1</f>
        <v>25348156.4018555</v>
      </c>
      <c r="O3320" s="41" t="n">
        <f aca="false">N3320*100/$O$2</f>
        <v>64.8508239123688</v>
      </c>
      <c r="R3320" s="47" t="n">
        <f aca="false">SUM(D3320,I3320,N3320)</f>
        <v>208762060.161621</v>
      </c>
      <c r="S3320" s="41" t="n">
        <f aca="false">R3320*100/$R$2</f>
        <v>75.6361372407472</v>
      </c>
      <c r="U3320" s="41" t="n">
        <f aca="false">[1]Plan1!$B3315</f>
        <v>41.85</v>
      </c>
    </row>
    <row r="3321" customFormat="false" ht="15" hidden="false" customHeight="false" outlineLevel="0" collapsed="false">
      <c r="A3321" s="46" t="n">
        <v>45319</v>
      </c>
      <c r="B3321" s="41" t="n">
        <f aca="false">[2]Plan1!$C3316</f>
        <v>-3.48</v>
      </c>
      <c r="C3321" s="41" t="n">
        <f aca="false">$E$5 + B3321</f>
        <v>777.52</v>
      </c>
      <c r="D3321" s="47" t="n">
        <f aca="false">IF(C3321&gt;$E$5,$E$2+$E$1,(IF(C3321&gt;764.99,C3321^3*3486.59308-C3321^2*7860012.00812+C3321*5908819377.96283-1481278321001.59,IF(C3321&gt;752.99,C3321^3*3588.471445-C3321^2*8028757.56264+C3321*5988077680.84934-1488767378546.26,C3321^3*899.851852-C3321^2*1969009.674601+C3321*1435480406.01138-348666163343.76))))-$E$1</f>
        <v>112422798.922607</v>
      </c>
      <c r="E3321" s="47" t="n">
        <f aca="false">D3321*100/$E$2</f>
        <v>75.4621576552656</v>
      </c>
      <c r="G3321" s="41" t="n">
        <f aca="false">[3]Plan1!$C3316</f>
        <v>-2.39</v>
      </c>
      <c r="H3321" s="41" t="n">
        <f aca="false">$J$5 + G3321</f>
        <v>757.61</v>
      </c>
      <c r="I3321" s="47" t="n">
        <f aca="false">IF(H3321&gt;$J$5,$J$2+$J$1,(IF(H3321&gt;739.99,H3321^3*2498.244218-H3321^2*5471052.355142+H3321*3994605728.77515-972400879260.135,H3321^3*1396.138889-H3321^2*3002770.071427+H3321*2152080038.43115-513963640099.415)))-$J$1</f>
        <v>71115932.6762695</v>
      </c>
      <c r="J3321" s="47" t="n">
        <f aca="false">I3321*100/$J$2</f>
        <v>80.8664467636936</v>
      </c>
      <c r="L3321" s="41" t="n">
        <f aca="false">[4]Plan1!$C3316</f>
        <v>-3</v>
      </c>
      <c r="M3321" s="41" t="n">
        <f aca="false">$O$5 + L3321</f>
        <v>835.78</v>
      </c>
      <c r="N3321" s="47" t="n">
        <f aca="false">IF(M3321&gt;$O$5,$O$2+$O$1,(M3321^3*3270.5936-M3321^2*8015778.389801+M3321*6549018422.82398-1783686174686.87))-$O$1</f>
        <v>25427473.7626953</v>
      </c>
      <c r="O3321" s="41" t="n">
        <f aca="false">N3321*100/$O$2</f>
        <v>65.0537497630489</v>
      </c>
      <c r="R3321" s="47" t="n">
        <f aca="false">SUM(D3321,I3321,N3321)</f>
        <v>208966205.361572</v>
      </c>
      <c r="S3321" s="41" t="n">
        <f aca="false">R3321*100/$R$2</f>
        <v>75.7101006532016</v>
      </c>
      <c r="U3321" s="41" t="n">
        <f aca="false">[1]Plan1!$B3316</f>
        <v>34.38</v>
      </c>
    </row>
    <row r="3322" customFormat="false" ht="15" hidden="false" customHeight="false" outlineLevel="0" collapsed="false">
      <c r="A3322" s="46" t="n">
        <v>45320</v>
      </c>
      <c r="B3322" s="41" t="n">
        <f aca="false">[2]Plan1!$C3317</f>
        <v>-3.42</v>
      </c>
      <c r="C3322" s="41" t="n">
        <f aca="false">$E$5 + B3322</f>
        <v>777.58</v>
      </c>
      <c r="D3322" s="47" t="n">
        <f aca="false">IF(C3322&gt;$E$5,$E$2+$E$1,(IF(C3322&gt;764.99,C3322^3*3486.59308-C3322^2*7860012.00812+C3322*5908819377.96283-1481278321001.59,IF(C3322&gt;752.99,C3322^3*3588.471445-C3322^2*8028757.56264+C3322*5988077680.84934-1488767378546.26,C3322^3*899.851852-C3322^2*1969009.674601+C3322*1435480406.01138-348666163343.76))))-$E$1</f>
        <v>112994593.249756</v>
      </c>
      <c r="E3322" s="47" t="n">
        <f aca="false">D3322*100/$E$2</f>
        <v>75.8459662250145</v>
      </c>
      <c r="G3322" s="41" t="n">
        <f aca="false">[3]Plan1!$C3317</f>
        <v>-2.36</v>
      </c>
      <c r="H3322" s="41" t="n">
        <f aca="false">$J$5 + G3322</f>
        <v>757.64</v>
      </c>
      <c r="I3322" s="47" t="n">
        <f aca="false">IF(H3322&gt;$J$5,$J$2+$J$1,(IF(H3322&gt;739.99,H3322^3*2498.244218-H3322^2*5471052.355142+H3322*3994605728.77515-972400879260.135,H3322^3*1396.138889-H3322^2*3002770.071427+H3322*2152080038.43115-513963640099.415)))-$J$1</f>
        <v>71312058.2541504</v>
      </c>
      <c r="J3322" s="47" t="n">
        <f aca="false">I3322*100/$J$2</f>
        <v>81.0894625915939</v>
      </c>
      <c r="L3322" s="41" t="n">
        <f aca="false">[4]Plan1!$C3317</f>
        <v>-2.99</v>
      </c>
      <c r="M3322" s="41" t="n">
        <f aca="false">$O$5 + L3322</f>
        <v>835.79</v>
      </c>
      <c r="N3322" s="47" t="n">
        <f aca="false">IF(M3322&gt;$O$5,$O$2+$O$1,(M3322^3*3270.5936-M3322^2*8015778.389801+M3322*6549018422.82398-1783686174686.87))-$O$1</f>
        <v>25467187.8476563</v>
      </c>
      <c r="O3322" s="41" t="n">
        <f aca="false">N3322*100/$O$2</f>
        <v>65.1553544355865</v>
      </c>
      <c r="R3322" s="47" t="n">
        <f aca="false">SUM(D3322,I3322,N3322)</f>
        <v>209773839.351563</v>
      </c>
      <c r="S3322" s="41" t="n">
        <f aca="false">R3322*100/$R$2</f>
        <v>76.0027128034165</v>
      </c>
      <c r="U3322" s="41" t="n">
        <f aca="false">[1]Plan1!$B3317</f>
        <v>70.31</v>
      </c>
    </row>
    <row r="3323" customFormat="false" ht="15" hidden="false" customHeight="false" outlineLevel="0" collapsed="false">
      <c r="A3323" s="46" t="n">
        <v>45321</v>
      </c>
      <c r="B3323" s="41" t="n">
        <f aca="false">[2]Plan1!$C3318</f>
        <v>-3.4</v>
      </c>
      <c r="C3323" s="41" t="n">
        <f aca="false">$E$5 + B3323</f>
        <v>777.6</v>
      </c>
      <c r="D3323" s="47" t="n">
        <f aca="false">IF(C3323&gt;$E$5,$E$2+$E$1,(IF(C3323&gt;764.99,C3323^3*3486.59308-C3323^2*7860012.00812+C3323*5908819377.96283-1481278321001.59,IF(C3323&gt;752.99,C3323^3*3588.471445-C3323^2*8028757.56264+C3323*5988077680.84934-1488767378546.26,C3323^3*899.851852-C3323^2*1969009.674601+C3323*1435480406.01138-348666163343.76))))-$E$1</f>
        <v>113185628.421631</v>
      </c>
      <c r="E3323" s="47" t="n">
        <f aca="false">D3323*100/$E$2</f>
        <v>75.9741957869529</v>
      </c>
      <c r="G3323" s="41" t="n">
        <f aca="false">[3]Plan1!$C3318</f>
        <v>-2.31</v>
      </c>
      <c r="H3323" s="41" t="n">
        <f aca="false">$J$5 + G3323</f>
        <v>757.69</v>
      </c>
      <c r="I3323" s="47" t="n">
        <f aca="false">IF(H3323&gt;$J$5,$J$2+$J$1,(IF(H3323&gt;739.99,H3323^3*2498.244218-H3323^2*5471052.355142+H3323*3994605728.77515-972400879260.135,H3323^3*1396.138889-H3323^2*3002770.071427+H3323*2152080038.43115-513963640099.415)))-$J$1</f>
        <v>71639763.4440918</v>
      </c>
      <c r="J3323" s="47" t="n">
        <f aca="false">I3323*100/$J$2</f>
        <v>81.4620985579563</v>
      </c>
      <c r="L3323" s="41" t="n">
        <f aca="false">[4]Plan1!$C3318</f>
        <v>-2.97</v>
      </c>
      <c r="M3323" s="41" t="n">
        <f aca="false">$O$5 + L3323</f>
        <v>835.81</v>
      </c>
      <c r="N3323" s="47" t="n">
        <f aca="false">IF(M3323&gt;$O$5,$O$2+$O$1,(M3323^3*3270.5936-M3323^2*8015778.389801+M3323*6549018422.82398-1783686174686.87))-$O$1</f>
        <v>25546726.9228516</v>
      </c>
      <c r="O3323" s="41" t="n">
        <f aca="false">N3323*100/$O$2</f>
        <v>65.3588475211534</v>
      </c>
      <c r="R3323" s="47" t="n">
        <f aca="false">SUM(D3323,I3323,N3323)</f>
        <v>210372118.788574</v>
      </c>
      <c r="S3323" s="41" t="n">
        <f aca="false">R3323*100/$R$2</f>
        <v>76.2194741515805</v>
      </c>
      <c r="U3323" s="41" t="n">
        <f aca="false">[1]Plan1!$B3318</f>
        <v>38.95</v>
      </c>
    </row>
    <row r="3324" customFormat="false" ht="15" hidden="false" customHeight="false" outlineLevel="0" collapsed="false">
      <c r="A3324" s="46" t="n">
        <v>45322</v>
      </c>
      <c r="B3324" s="41" t="n">
        <f aca="false">[2]Plan1!$C3319</f>
        <v>-3.28</v>
      </c>
      <c r="C3324" s="41" t="n">
        <f aca="false">$E$5 + B3324</f>
        <v>777.72</v>
      </c>
      <c r="D3324" s="47" t="n">
        <f aca="false">IF(C3324&gt;$E$5,$E$2+$E$1,(IF(C3324&gt;764.99,C3324^3*3486.59308-C3324^2*7860012.00812+C3324*5908819377.96283-1481278321001.59,IF(C3324&gt;752.99,C3324^3*3588.471445-C3324^2*8028757.56264+C3324*5988077680.84934-1488767378546.26,C3324^3*899.851852-C3324^2*1969009.674601+C3324*1435480406.01138-348666163343.76))))-$E$1</f>
        <v>114336440.311768</v>
      </c>
      <c r="E3324" s="47" t="n">
        <f aca="false">D3324*100/$E$2</f>
        <v>76.746661417744</v>
      </c>
      <c r="G3324" s="41" t="n">
        <f aca="false">[3]Plan1!$C3319</f>
        <v>-2.28</v>
      </c>
      <c r="H3324" s="41" t="n">
        <f aca="false">$J$5 + G3324</f>
        <v>757.72</v>
      </c>
      <c r="I3324" s="47" t="n">
        <f aca="false">IF(H3324&gt;$J$5,$J$2+$J$1,(IF(H3324&gt;739.99,H3324^3*2498.244218-H3324^2*5471052.355142+H3324*3994605728.77515-972400879260.135,H3324^3*1396.138889-H3324^2*3002770.071427+H3324*2152080038.43115-513963640099.415)))-$J$1</f>
        <v>71836884.7546387</v>
      </c>
      <c r="J3324" s="47" t="n">
        <f aca="false">I3324*100/$J$2</f>
        <v>81.686246640748</v>
      </c>
      <c r="L3324" s="41" t="n">
        <f aca="false">[4]Plan1!$C3319</f>
        <v>-2.97</v>
      </c>
      <c r="M3324" s="41" t="n">
        <f aca="false">$O$5 + L3324</f>
        <v>835.81</v>
      </c>
      <c r="N3324" s="47" t="n">
        <f aca="false">IF(M3324&gt;$O$5,$O$2+$O$1,(M3324^3*3270.5936-M3324^2*8015778.389801+M3324*6549018422.82398-1783686174686.87))-$O$1</f>
        <v>25546726.9228516</v>
      </c>
      <c r="O3324" s="41" t="n">
        <f aca="false">N3324*100/$O$2</f>
        <v>65.3588475211534</v>
      </c>
      <c r="R3324" s="47" t="n">
        <f aca="false">SUM(D3324,I3324,N3324)</f>
        <v>211720051.989258</v>
      </c>
      <c r="S3324" s="41" t="n">
        <f aca="false">R3324*100/$R$2</f>
        <v>76.7078409576915</v>
      </c>
      <c r="U3324" s="41" t="n">
        <f aca="false">[1]Plan1!$B3319</f>
        <v>34.72</v>
      </c>
    </row>
    <row r="3325" customFormat="false" ht="15" hidden="false" customHeight="false" outlineLevel="0" collapsed="false">
      <c r="A3325" s="46" t="n">
        <v>45323</v>
      </c>
      <c r="B3325" s="41" t="n">
        <f aca="false">[2]Plan1!$C3320</f>
        <v>-3.26</v>
      </c>
      <c r="C3325" s="41" t="n">
        <f aca="false">$E$5 + B3325</f>
        <v>777.74</v>
      </c>
      <c r="D3325" s="47" t="n">
        <f aca="false">IF(C3325&gt;$E$5,$E$2+$E$1,(IF(C3325&gt;764.99,C3325^3*3486.59308-C3325^2*7860012.00812+C3325*5908819377.96283-1481278321001.59,IF(C3325&gt;752.99,C3325^3*3588.471445-C3325^2*8028757.56264+C3325*5988077680.84934-1488767378546.26,C3325^3*899.851852-C3325^2*1969009.674601+C3325*1435480406.01138-348666163343.76))))-$E$1</f>
        <v>114529010.666748</v>
      </c>
      <c r="E3325" s="47" t="n">
        <f aca="false">D3325*100/$E$2</f>
        <v>76.8759214488634</v>
      </c>
      <c r="G3325" s="41" t="n">
        <f aca="false">[3]Plan1!$C3320</f>
        <v>-2.26</v>
      </c>
      <c r="H3325" s="41" t="n">
        <f aca="false">$J$5 + G3325</f>
        <v>757.74</v>
      </c>
      <c r="I3325" s="47" t="n">
        <f aca="false">IF(H3325&gt;$J$5,$J$2+$J$1,(IF(H3325&gt;739.99,H3325^3*2498.244218-H3325^2*5471052.355142+H3325*3994605728.77515-972400879260.135,H3325^3*1396.138889-H3325^2*3002770.071427+H3325*2152080038.43115-513963640099.415)))-$J$1</f>
        <v>71968506.7922363</v>
      </c>
      <c r="J3325" s="47" t="n">
        <f aca="false">I3325*100/$J$2</f>
        <v>81.8359150215983</v>
      </c>
      <c r="L3325" s="41" t="n">
        <f aca="false">[4]Plan1!$C3320</f>
        <v>-2.9</v>
      </c>
      <c r="M3325" s="41" t="n">
        <f aca="false">$O$5 + L3325</f>
        <v>835.88</v>
      </c>
      <c r="N3325" s="47" t="n">
        <f aca="false">IF(M3325&gt;$O$5,$O$2+$O$1,(M3325^3*3270.5936-M3325^2*8015778.389801+M3325*6549018422.82398-1783686174686.87))-$O$1</f>
        <v>25826280.2524414</v>
      </c>
      <c r="O3325" s="41" t="n">
        <f aca="false">N3325*100/$O$2</f>
        <v>66.0740578687595</v>
      </c>
      <c r="R3325" s="47" t="n">
        <f aca="false">SUM(D3325,I3325,N3325)</f>
        <v>212323797.711426</v>
      </c>
      <c r="S3325" s="41" t="n">
        <f aca="false">R3325*100/$R$2</f>
        <v>76.9265827839843</v>
      </c>
      <c r="U3325" s="41" t="n">
        <f aca="false">[1]Plan1!$B3320</f>
        <v>50.16</v>
      </c>
    </row>
    <row r="3326" customFormat="false" ht="15" hidden="false" customHeight="false" outlineLevel="0" collapsed="false">
      <c r="A3326" s="46" t="n">
        <v>45324</v>
      </c>
      <c r="B3326" s="41" t="n">
        <f aca="false">[2]Plan1!$C3321</f>
        <v>-3.25</v>
      </c>
      <c r="C3326" s="41" t="n">
        <f aca="false">$E$5 + B3326</f>
        <v>777.75</v>
      </c>
      <c r="D3326" s="47" t="n">
        <f aca="false">IF(C3326&gt;$E$5,$E$2+$E$1,(IF(C3326&gt;764.99,C3326^3*3486.59308-C3326^2*7860012.00812+C3326*5908819377.96283-1481278321001.59,IF(C3326&gt;752.99,C3326^3*3588.471445-C3326^2*8028757.56264+C3326*5988077680.84934-1488767378546.26,C3326^3*899.851852-C3326^2*1969009.674601+C3326*1435480406.01138-348666163343.76))))-$E$1</f>
        <v>114625378.326416</v>
      </c>
      <c r="E3326" s="47" t="n">
        <f aca="false">D3326*100/$E$2</f>
        <v>76.9406068293772</v>
      </c>
      <c r="G3326" s="41" t="n">
        <f aca="false">[3]Plan1!$C3321</f>
        <v>-2.26</v>
      </c>
      <c r="H3326" s="41" t="n">
        <f aca="false">$J$5 + G3326</f>
        <v>757.74</v>
      </c>
      <c r="I3326" s="47" t="n">
        <f aca="false">IF(H3326&gt;$J$5,$J$2+$J$1,(IF(H3326&gt;739.99,H3326^3*2498.244218-H3326^2*5471052.355142+H3326*3994605728.77515-972400879260.135,H3326^3*1396.138889-H3326^2*3002770.071427+H3326*2152080038.43115-513963640099.415)))-$J$1</f>
        <v>71968506.7922363</v>
      </c>
      <c r="J3326" s="47" t="n">
        <f aca="false">I3326*100/$J$2</f>
        <v>81.8359150215983</v>
      </c>
      <c r="L3326" s="41" t="n">
        <f aca="false">[4]Plan1!$C3321</f>
        <v>-2.88</v>
      </c>
      <c r="M3326" s="41" t="n">
        <f aca="false">$O$5 + L3326</f>
        <v>835.9</v>
      </c>
      <c r="N3326" s="47" t="n">
        <f aca="false">IF(M3326&gt;$O$5,$O$2+$O$1,(M3326^3*3270.5936-M3326^2*8015778.389801+M3326*6549018422.82398-1783686174686.87))-$O$1</f>
        <v>25906486.5859375</v>
      </c>
      <c r="O3326" s="41" t="n">
        <f aca="false">N3326*100/$O$2</f>
        <v>66.2792580706106</v>
      </c>
      <c r="R3326" s="47" t="n">
        <f aca="false">SUM(D3326,I3326,N3326)</f>
        <v>212500371.70459</v>
      </c>
      <c r="S3326" s="41" t="n">
        <f aca="false">R3326*100/$R$2</f>
        <v>76.9905569312492</v>
      </c>
      <c r="U3326" s="41" t="n">
        <f aca="false">[1]Plan1!$B3321</f>
        <v>32</v>
      </c>
    </row>
    <row r="3327" customFormat="false" ht="15" hidden="false" customHeight="false" outlineLevel="0" collapsed="false">
      <c r="A3327" s="46" t="n">
        <v>45325</v>
      </c>
      <c r="B3327" s="41" t="n">
        <f aca="false">[2]Plan1!$C3322</f>
        <v>-3.24</v>
      </c>
      <c r="C3327" s="41" t="n">
        <f aca="false">$E$5 + B3327</f>
        <v>777.76</v>
      </c>
      <c r="D3327" s="47" t="n">
        <f aca="false">IF(C3327&gt;$E$5,$E$2+$E$1,(IF(C3327&gt;764.99,C3327^3*3486.59308-C3327^2*7860012.00812+C3327*5908819377.96283-1481278321001.59,IF(C3327&gt;752.99,C3327^3*3588.471445-C3327^2*8028757.56264+C3327*5988077680.84934-1488767378546.26,C3327^3*899.851852-C3327^2*1969009.674601+C3327*1435480406.01138-348666163343.76))))-$E$1</f>
        <v>114721801.002686</v>
      </c>
      <c r="E3327" s="47" t="n">
        <f aca="false">D3327*100/$E$2</f>
        <v>77.0053291389792</v>
      </c>
      <c r="G3327" s="41" t="n">
        <f aca="false">[3]Plan1!$C3322</f>
        <v>-2.26</v>
      </c>
      <c r="H3327" s="41" t="n">
        <f aca="false">$J$5 + G3327</f>
        <v>757.74</v>
      </c>
      <c r="I3327" s="47" t="n">
        <f aca="false">IF(H3327&gt;$J$5,$J$2+$J$1,(IF(H3327&gt;739.99,H3327^3*2498.244218-H3327^2*5471052.355142+H3327*3994605728.77515-972400879260.135,H3327^3*1396.138889-H3327^2*3002770.071427+H3327*2152080038.43115-513963640099.415)))-$J$1</f>
        <v>71968506.7922363</v>
      </c>
      <c r="J3327" s="47" t="n">
        <f aca="false">I3327*100/$J$2</f>
        <v>81.8359150215983</v>
      </c>
      <c r="L3327" s="41" t="n">
        <f aca="false">[4]Plan1!$C3322</f>
        <v>-2.89</v>
      </c>
      <c r="M3327" s="41" t="n">
        <f aca="false">$O$5 + L3327</f>
        <v>835.89</v>
      </c>
      <c r="N3327" s="47" t="n">
        <f aca="false">IF(M3327&gt;$O$5,$O$2+$O$1,(M3327^3*3270.5936-M3327^2*8015778.389801+M3327*6549018422.82398-1783686174686.87))-$O$1</f>
        <v>25866364.8388672</v>
      </c>
      <c r="O3327" s="41" t="n">
        <f aca="false">N3327*100/$O$2</f>
        <v>66.1766104337149</v>
      </c>
      <c r="R3327" s="47" t="n">
        <f aca="false">SUM(D3327,I3327,N3327)</f>
        <v>212556672.633789</v>
      </c>
      <c r="S3327" s="41" t="n">
        <f aca="false">R3327*100/$R$2</f>
        <v>77.0109552009559</v>
      </c>
      <c r="U3327" s="41" t="n">
        <f aca="false">[1]Plan1!$B3322</f>
        <v>36.11</v>
      </c>
    </row>
    <row r="3328" customFormat="false" ht="15" hidden="false" customHeight="false" outlineLevel="0" collapsed="false">
      <c r="A3328" s="46" t="n">
        <v>45326</v>
      </c>
      <c r="B3328" s="41" t="n">
        <f aca="false">[2]Plan1!$C3323</f>
        <v>-3.24</v>
      </c>
      <c r="C3328" s="41" t="n">
        <f aca="false">$E$5 + B3328</f>
        <v>777.76</v>
      </c>
      <c r="D3328" s="47" t="n">
        <f aca="false">IF(C3328&gt;$E$5,$E$2+$E$1,(IF(C3328&gt;764.99,C3328^3*3486.59308-C3328^2*7860012.00812+C3328*5908819377.96283-1481278321001.59,IF(C3328&gt;752.99,C3328^3*3588.471445-C3328^2*8028757.56264+C3328*5988077680.84934-1488767378546.26,C3328^3*899.851852-C3328^2*1969009.674601+C3328*1435480406.01138-348666163343.76))))-$E$1</f>
        <v>114721801.002686</v>
      </c>
      <c r="E3328" s="47" t="n">
        <f aca="false">D3328*100/$E$2</f>
        <v>77.0053291389792</v>
      </c>
      <c r="G3328" s="41" t="n">
        <f aca="false">[3]Plan1!$C3323</f>
        <v>-2.28</v>
      </c>
      <c r="H3328" s="41" t="n">
        <f aca="false">$J$5 + G3328</f>
        <v>757.72</v>
      </c>
      <c r="I3328" s="47" t="n">
        <f aca="false">IF(H3328&gt;$J$5,$J$2+$J$1,(IF(H3328&gt;739.99,H3328^3*2498.244218-H3328^2*5471052.355142+H3328*3994605728.77515-972400879260.135,H3328^3*1396.138889-H3328^2*3002770.071427+H3328*2152080038.43115-513963640099.415)))-$J$1</f>
        <v>71836884.7546387</v>
      </c>
      <c r="J3328" s="47" t="n">
        <f aca="false">I3328*100/$J$2</f>
        <v>81.686246640748</v>
      </c>
      <c r="L3328" s="41" t="n">
        <f aca="false">[4]Plan1!$C3323</f>
        <v>-2.9</v>
      </c>
      <c r="M3328" s="41" t="n">
        <f aca="false">$O$5 + L3328</f>
        <v>835.88</v>
      </c>
      <c r="N3328" s="47" t="n">
        <f aca="false">IF(M3328&gt;$O$5,$O$2+$O$1,(M3328^3*3270.5936-M3328^2*8015778.389801+M3328*6549018422.82398-1783686174686.87))-$O$1</f>
        <v>25826280.2524414</v>
      </c>
      <c r="O3328" s="41" t="n">
        <f aca="false">N3328*100/$O$2</f>
        <v>66.0740578687595</v>
      </c>
      <c r="R3328" s="47" t="n">
        <f aca="false">SUM(D3328,I3328,N3328)</f>
        <v>212384966.009766</v>
      </c>
      <c r="S3328" s="41" t="n">
        <f aca="false">R3328*100/$R$2</f>
        <v>76.9487445398342</v>
      </c>
      <c r="U3328" s="41" t="n">
        <f aca="false">[1]Plan1!$B3323</f>
        <v>32.33</v>
      </c>
    </row>
    <row r="3329" customFormat="false" ht="15" hidden="false" customHeight="false" outlineLevel="0" collapsed="false">
      <c r="A3329" s="46" t="n">
        <v>45327</v>
      </c>
      <c r="B3329" s="41" t="n">
        <f aca="false">[2]Plan1!$C3324</f>
        <v>-3.24</v>
      </c>
      <c r="C3329" s="41" t="n">
        <f aca="false">$E$5 + B3329</f>
        <v>777.76</v>
      </c>
      <c r="D3329" s="47" t="n">
        <f aca="false">IF(C3329&gt;$E$5,$E$2+$E$1,(IF(C3329&gt;764.99,C3329^3*3486.59308-C3329^2*7860012.00812+C3329*5908819377.96283-1481278321001.59,IF(C3329&gt;752.99,C3329^3*3588.471445-C3329^2*8028757.56264+C3329*5988077680.84934-1488767378546.26,C3329^3*899.851852-C3329^2*1969009.674601+C3329*1435480406.01138-348666163343.76))))-$E$1</f>
        <v>114721801.002686</v>
      </c>
      <c r="E3329" s="47" t="n">
        <f aca="false">D3329*100/$E$2</f>
        <v>77.0053291389792</v>
      </c>
      <c r="G3329" s="41" t="n">
        <f aca="false">[3]Plan1!$C3324</f>
        <v>-2.29</v>
      </c>
      <c r="H3329" s="41" t="n">
        <f aca="false">$J$5 + G3329</f>
        <v>757.71</v>
      </c>
      <c r="I3329" s="47" t="n">
        <f aca="false">IF(H3329&gt;$J$5,$J$2+$J$1,(IF(H3329&gt;739.99,H3329^3*2498.244218-H3329^2*5471052.355142+H3329*3994605728.77515-972400879260.135,H3329^3*1396.138889-H3329^2*3002770.071427+H3329*2152080038.43115-513963640099.415)))-$J$1</f>
        <v>71771136.0993652</v>
      </c>
      <c r="J3329" s="47" t="n">
        <f aca="false">I3329*100/$J$2</f>
        <v>81.6114833643433</v>
      </c>
      <c r="L3329" s="41" t="n">
        <f aca="false">[4]Plan1!$C3324</f>
        <v>-2.92</v>
      </c>
      <c r="M3329" s="41" t="n">
        <f aca="false">$O$5 + L3329</f>
        <v>835.86</v>
      </c>
      <c r="N3329" s="47" t="n">
        <f aca="false">IF(M3329&gt;$O$5,$O$2+$O$1,(M3329^3*3270.5936-M3329^2*8015778.389801+M3329*6549018422.82398-1783686174686.87))-$O$1</f>
        <v>25746222.4736328</v>
      </c>
      <c r="O3329" s="41" t="n">
        <f aca="false">N3329*100/$O$2</f>
        <v>65.8692377298105</v>
      </c>
      <c r="R3329" s="47" t="n">
        <f aca="false">SUM(D3329,I3329,N3329)</f>
        <v>212239159.575684</v>
      </c>
      <c r="S3329" s="41" t="n">
        <f aca="false">R3329*100/$R$2</f>
        <v>76.8959177213487</v>
      </c>
      <c r="U3329" s="41" t="n">
        <f aca="false">[1]Plan1!$B3324</f>
        <v>37.52</v>
      </c>
    </row>
    <row r="3330" customFormat="false" ht="15" hidden="false" customHeight="false" outlineLevel="0" collapsed="false">
      <c r="A3330" s="46" t="n">
        <v>45328</v>
      </c>
      <c r="B3330" s="41" t="n">
        <f aca="false">[2]Plan1!$C3325</f>
        <v>-3.19</v>
      </c>
      <c r="C3330" s="41" t="n">
        <f aca="false">$E$5 + B3330</f>
        <v>777.81</v>
      </c>
      <c r="D3330" s="47" t="n">
        <f aca="false">IF(C3330&gt;$E$5,$E$2+$E$1,(IF(C3330&gt;764.99,C3330^3*3486.59308-C3330^2*7860012.00812+C3330*5908819377.96283-1481278321001.59,IF(C3330&gt;752.99,C3330^3*3588.471445-C3330^2*8028757.56264+C3330*5988077680.84934-1488767378546.26,C3330^3*899.851852-C3330^2*1969009.674601+C3330*1435480406.01138-348666163343.76))))-$E$1</f>
        <v>115204740.359131</v>
      </c>
      <c r="E3330" s="47" t="n">
        <f aca="false">D3330*100/$E$2</f>
        <v>77.3294951106794</v>
      </c>
      <c r="G3330" s="41" t="n">
        <f aca="false">[3]Plan1!$C3325</f>
        <v>-2.29</v>
      </c>
      <c r="H3330" s="41" t="n">
        <f aca="false">$J$5 + G3330</f>
        <v>757.71</v>
      </c>
      <c r="I3330" s="47" t="n">
        <f aca="false">IF(H3330&gt;$J$5,$J$2+$J$1,(IF(H3330&gt;739.99,H3330^3*2498.244218-H3330^2*5471052.355142+H3330*3994605728.77515-972400879260.135,H3330^3*1396.138889-H3330^2*3002770.071427+H3330*2152080038.43115-513963640099.415)))-$J$1</f>
        <v>71771136.0993652</v>
      </c>
      <c r="J3330" s="47" t="n">
        <f aca="false">I3330*100/$J$2</f>
        <v>81.6114833643433</v>
      </c>
      <c r="L3330" s="41" t="n">
        <f aca="false">[4]Plan1!$C3325</f>
        <v>-2.9</v>
      </c>
      <c r="M3330" s="41" t="n">
        <f aca="false">$O$5 + L3330</f>
        <v>835.88</v>
      </c>
      <c r="N3330" s="47" t="n">
        <f aca="false">IF(M3330&gt;$O$5,$O$2+$O$1,(M3330^3*3270.5936-M3330^2*8015778.389801+M3330*6549018422.82398-1783686174686.87))-$O$1</f>
        <v>25826280.2524414</v>
      </c>
      <c r="O3330" s="41" t="n">
        <f aca="false">N3330*100/$O$2</f>
        <v>66.0740578687595</v>
      </c>
      <c r="R3330" s="47" t="n">
        <f aca="false">SUM(D3330,I3330,N3330)</f>
        <v>212802156.710938</v>
      </c>
      <c r="S3330" s="41" t="n">
        <f aca="false">R3330*100/$R$2</f>
        <v>77.0998960139333</v>
      </c>
      <c r="U3330" s="41" t="n">
        <f aca="false">[1]Plan1!$B3325</f>
        <v>35.42</v>
      </c>
    </row>
    <row r="3331" customFormat="false" ht="15" hidden="false" customHeight="false" outlineLevel="0" collapsed="false">
      <c r="A3331" s="46" t="n">
        <v>45329</v>
      </c>
      <c r="B3331" s="41" t="n">
        <f aca="false">[2]Plan1!$C3326</f>
        <v>-3.11</v>
      </c>
      <c r="C3331" s="41" t="n">
        <f aca="false">$E$5 + B3331</f>
        <v>777.89</v>
      </c>
      <c r="D3331" s="47" t="n">
        <f aca="false">IF(C3331&gt;$E$5,$E$2+$E$1,(IF(C3331&gt;764.99,C3331^3*3486.59308-C3331^2*7860012.00812+C3331*5908819377.96283-1481278321001.59,IF(C3331&gt;752.99,C3331^3*3588.471445-C3331^2*8028757.56264+C3331*5988077680.84934-1488767378546.26,C3331^3*899.851852-C3331^2*1969009.674601+C3331*1435480406.01138-348666163343.76))))-$E$1</f>
        <v>115980311.789795</v>
      </c>
      <c r="E3331" s="47" t="n">
        <f aca="false">D3331*100/$E$2</f>
        <v>77.8500860774101</v>
      </c>
      <c r="G3331" s="41" t="n">
        <f aca="false">[3]Plan1!$C3326</f>
        <v>-2.28</v>
      </c>
      <c r="H3331" s="41" t="n">
        <f aca="false">$J$5 + G3331</f>
        <v>757.72</v>
      </c>
      <c r="I3331" s="47" t="n">
        <f aca="false">IF(H3331&gt;$J$5,$J$2+$J$1,(IF(H3331&gt;739.99,H3331^3*2498.244218-H3331^2*5471052.355142+H3331*3994605728.77515-972400879260.135,H3331^3*1396.138889-H3331^2*3002770.071427+H3331*2152080038.43115-513963640099.415)))-$J$1</f>
        <v>71836884.7546387</v>
      </c>
      <c r="J3331" s="47" t="n">
        <f aca="false">I3331*100/$J$2</f>
        <v>81.686246640748</v>
      </c>
      <c r="L3331" s="41" t="n">
        <f aca="false">[4]Plan1!$C3326</f>
        <v>-2.82</v>
      </c>
      <c r="M3331" s="41" t="n">
        <f aca="false">$O$5 + L3331</f>
        <v>835.96</v>
      </c>
      <c r="N3331" s="47" t="n">
        <f aca="false">IF(M3331&gt;$O$5,$O$2+$O$1,(M3331^3*3270.5936-M3331^2*8015778.389801+M3331*6549018422.82398-1783686174686.87))-$O$1</f>
        <v>26147998.4799805</v>
      </c>
      <c r="O3331" s="41" t="n">
        <f aca="false">N3331*100/$O$2</f>
        <v>66.8971430585767</v>
      </c>
      <c r="R3331" s="47" t="n">
        <f aca="false">SUM(D3331,I3331,N3331)</f>
        <v>213965195.024414</v>
      </c>
      <c r="S3331" s="41" t="n">
        <f aca="false">R3331*100/$R$2</f>
        <v>77.5212739473866</v>
      </c>
      <c r="U3331" s="41" t="n">
        <f aca="false">[1]Plan1!$B3326</f>
        <v>42.95</v>
      </c>
    </row>
    <row r="3332" customFormat="false" ht="15" hidden="false" customHeight="false" outlineLevel="0" collapsed="false">
      <c r="A3332" s="46" t="n">
        <v>45330</v>
      </c>
      <c r="B3332" s="41" t="n">
        <f aca="false">[2]Plan1!$C3327</f>
        <v>-3.07</v>
      </c>
      <c r="C3332" s="41" t="n">
        <f aca="false">$E$5 + B3332</f>
        <v>777.93</v>
      </c>
      <c r="D3332" s="47" t="n">
        <f aca="false">IF(C3332&gt;$E$5,$E$2+$E$1,(IF(C3332&gt;764.99,C3332^3*3486.59308-C3332^2*7860012.00812+C3332*5908819377.96283-1481278321001.59,IF(C3332&gt;752.99,C3332^3*3588.471445-C3332^2*8028757.56264+C3332*5988077680.84934-1488767378546.26,C3332^3*899.851852-C3332^2*1969009.674601+C3332*1435480406.01138-348666163343.76))))-$E$1</f>
        <v>116369424.254639</v>
      </c>
      <c r="E3332" s="47" t="n">
        <f aca="false">D3332*100/$E$2</f>
        <v>78.1112721219587</v>
      </c>
      <c r="G3332" s="41" t="n">
        <f aca="false">[3]Plan1!$C3327</f>
        <v>-2.28</v>
      </c>
      <c r="H3332" s="41" t="n">
        <f aca="false">$J$5 + G3332</f>
        <v>757.72</v>
      </c>
      <c r="I3332" s="47" t="n">
        <f aca="false">IF(H3332&gt;$J$5,$J$2+$J$1,(IF(H3332&gt;739.99,H3332^3*2498.244218-H3332^2*5471052.355142+H3332*3994605728.77515-972400879260.135,H3332^3*1396.138889-H3332^2*3002770.071427+H3332*2152080038.43115-513963640099.415)))-$J$1</f>
        <v>71836884.7546387</v>
      </c>
      <c r="J3332" s="47" t="n">
        <f aca="false">I3332*100/$J$2</f>
        <v>81.686246640748</v>
      </c>
      <c r="L3332" s="41" t="n">
        <f aca="false">[4]Plan1!$C3327</f>
        <v>-2.78</v>
      </c>
      <c r="M3332" s="41" t="n">
        <f aca="false">$O$5 + L3332</f>
        <v>836</v>
      </c>
      <c r="N3332" s="47" t="n">
        <f aca="false">IF(M3332&gt;$O$5,$O$2+$O$1,(M3332^3*3270.5936-M3332^2*8015778.389801+M3332*6549018422.82398-1783686174686.87))-$O$1</f>
        <v>26309752.0585938</v>
      </c>
      <c r="O3332" s="41" t="n">
        <f aca="false">N3332*100/$O$2</f>
        <v>67.3109740558904</v>
      </c>
      <c r="R3332" s="47" t="n">
        <f aca="false">SUM(D3332,I3332,N3332)</f>
        <v>214516061.067871</v>
      </c>
      <c r="S3332" s="41" t="n">
        <f aca="false">R3332*100/$R$2</f>
        <v>77.7208570499481</v>
      </c>
      <c r="U3332" s="41" t="n">
        <f aca="false">[1]Plan1!$B3327</f>
        <v>37.17</v>
      </c>
    </row>
    <row r="3333" customFormat="false" ht="15" hidden="false" customHeight="false" outlineLevel="0" collapsed="false">
      <c r="A3333" s="46" t="n">
        <v>45331</v>
      </c>
      <c r="B3333" s="41" t="n">
        <f aca="false">[2]Plan1!$C3328</f>
        <v>-3.03</v>
      </c>
      <c r="C3333" s="41" t="n">
        <f aca="false">$E$5 + B3333</f>
        <v>777.97</v>
      </c>
      <c r="D3333" s="47" t="n">
        <f aca="false">IF(C3333&gt;$E$5,$E$2+$E$1,(IF(C3333&gt;764.99,C3333^3*3486.59308-C3333^2*7860012.00812+C3333*5908819377.96283-1481278321001.59,IF(C3333&gt;752.99,C3333^3*3588.471445-C3333^2*8028757.56264+C3333*5988077680.84934-1488767378546.26,C3333^3*899.851852-C3333^2*1969009.674601+C3333*1435480406.01138-348666163343.76))))-$E$1</f>
        <v>116759423.004639</v>
      </c>
      <c r="E3333" s="47" t="n">
        <f aca="false">D3333*100/$E$2</f>
        <v>78.3730530724411</v>
      </c>
      <c r="G3333" s="41" t="n">
        <f aca="false">[3]Plan1!$C3328</f>
        <v>-2.28</v>
      </c>
      <c r="H3333" s="41" t="n">
        <f aca="false">$J$5 + G3333</f>
        <v>757.72</v>
      </c>
      <c r="I3333" s="47" t="n">
        <f aca="false">IF(H3333&gt;$J$5,$J$2+$J$1,(IF(H3333&gt;739.99,H3333^3*2498.244218-H3333^2*5471052.355142+H3333*3994605728.77515-972400879260.135,H3333^3*1396.138889-H3333^2*3002770.071427+H3333*2152080038.43115-513963640099.415)))-$J$1</f>
        <v>71836884.7546387</v>
      </c>
      <c r="J3333" s="47" t="n">
        <f aca="false">I3333*100/$J$2</f>
        <v>81.686246640748</v>
      </c>
      <c r="L3333" s="41" t="n">
        <f aca="false">[4]Plan1!$C3328</f>
        <v>-2.76</v>
      </c>
      <c r="M3333" s="41" t="n">
        <f aca="false">$O$5 + L3333</f>
        <v>836.02</v>
      </c>
      <c r="N3333" s="47" t="n">
        <f aca="false">IF(M3333&gt;$O$5,$O$2+$O$1,(M3333^3*3270.5936-M3333^2*8015778.389801+M3333*6549018422.82398-1783686174686.87))-$O$1</f>
        <v>26390853.0151367</v>
      </c>
      <c r="O3333" s="41" t="n">
        <f aca="false">N3333*100/$O$2</f>
        <v>67.5184630648942</v>
      </c>
      <c r="R3333" s="47" t="n">
        <f aca="false">SUM(D3333,I3333,N3333)</f>
        <v>214987160.774414</v>
      </c>
      <c r="S3333" s="41" t="n">
        <f aca="false">R3333*100/$R$2</f>
        <v>77.8915401809278</v>
      </c>
      <c r="U3333" s="41" t="n">
        <f aca="false">[1]Plan1!$B3328</f>
        <v>42.58</v>
      </c>
    </row>
    <row r="3334" customFormat="false" ht="15" hidden="false" customHeight="false" outlineLevel="0" collapsed="false">
      <c r="A3334" s="46" t="n">
        <v>45332</v>
      </c>
      <c r="B3334" s="41" t="n">
        <f aca="false">[2]Plan1!$C3329</f>
        <v>-3</v>
      </c>
      <c r="C3334" s="41" t="n">
        <f aca="false">$E$5 + B3334</f>
        <v>778</v>
      </c>
      <c r="D3334" s="47" t="n">
        <f aca="false">IF(C3334&gt;$E$5,$E$2+$E$1,(IF(C3334&gt;764.99,C3334^3*3486.59308-C3334^2*7860012.00812+C3334*5908819377.96283-1481278321001.59,IF(C3334&gt;752.99,C3334^3*3588.471445-C3334^2*8028757.56264+C3334*5988077680.84934-1488767378546.26,C3334^3*899.851852-C3334^2*1969009.674601+C3334*1435480406.01138-348666163343.76))))-$E$1</f>
        <v>117052504.496826</v>
      </c>
      <c r="E3334" s="47" t="n">
        <f aca="false">D3334*100/$E$2</f>
        <v>78.5697797327026</v>
      </c>
      <c r="G3334" s="41" t="n">
        <f aca="false">[3]Plan1!$C3329</f>
        <v>-2.29</v>
      </c>
      <c r="H3334" s="41" t="n">
        <f aca="false">$J$5 + G3334</f>
        <v>757.71</v>
      </c>
      <c r="I3334" s="47" t="n">
        <f aca="false">IF(H3334&gt;$J$5,$J$2+$J$1,(IF(H3334&gt;739.99,H3334^3*2498.244218-H3334^2*5471052.355142+H3334*3994605728.77515-972400879260.135,H3334^3*1396.138889-H3334^2*3002770.071427+H3334*2152080038.43115-513963640099.415)))-$J$1</f>
        <v>71771136.0993652</v>
      </c>
      <c r="J3334" s="47" t="n">
        <f aca="false">I3334*100/$J$2</f>
        <v>81.6114833643433</v>
      </c>
      <c r="L3334" s="41" t="n">
        <f aca="false">[4]Plan1!$C3329</f>
        <v>-2.76</v>
      </c>
      <c r="M3334" s="41" t="n">
        <f aca="false">$O$5 + L3334</f>
        <v>836.02</v>
      </c>
      <c r="N3334" s="47" t="n">
        <f aca="false">IF(M3334&gt;$O$5,$O$2+$O$1,(M3334^3*3270.5936-M3334^2*8015778.389801+M3334*6549018422.82398-1783686174686.87))-$O$1</f>
        <v>26390853.0151367</v>
      </c>
      <c r="O3334" s="41" t="n">
        <f aca="false">N3334*100/$O$2</f>
        <v>67.5184630648942</v>
      </c>
      <c r="R3334" s="47" t="n">
        <f aca="false">SUM(D3334,I3334,N3334)</f>
        <v>215214493.611328</v>
      </c>
      <c r="S3334" s="41" t="n">
        <f aca="false">R3334*100/$R$2</f>
        <v>77.9739046567279</v>
      </c>
      <c r="U3334" s="41" t="n">
        <f aca="false">[1]Plan1!$B3329</f>
        <v>30.99</v>
      </c>
    </row>
    <row r="3335" customFormat="false" ht="15" hidden="false" customHeight="false" outlineLevel="0" collapsed="false">
      <c r="A3335" s="46" t="n">
        <v>45333</v>
      </c>
      <c r="B3335" s="41" t="n">
        <f aca="false">[2]Plan1!$C3330</f>
        <v>-3</v>
      </c>
      <c r="C3335" s="41" t="n">
        <f aca="false">$E$5 + B3335</f>
        <v>778</v>
      </c>
      <c r="D3335" s="47" t="n">
        <f aca="false">IF(C3335&gt;$E$5,$E$2+$E$1,(IF(C3335&gt;764.99,C3335^3*3486.59308-C3335^2*7860012.00812+C3335*5908819377.96283-1481278321001.59,IF(C3335&gt;752.99,C3335^3*3588.471445-C3335^2*8028757.56264+C3335*5988077680.84934-1488767378546.26,C3335^3*899.851852-C3335^2*1969009.674601+C3335*1435480406.01138-348666163343.76))))-$E$1</f>
        <v>117052504.496826</v>
      </c>
      <c r="E3335" s="47" t="n">
        <f aca="false">D3335*100/$E$2</f>
        <v>78.5697797327026</v>
      </c>
      <c r="G3335" s="41" t="n">
        <f aca="false">[3]Plan1!$C3330</f>
        <v>-2.3</v>
      </c>
      <c r="H3335" s="41" t="n">
        <f aca="false">$J$5 + G3335</f>
        <v>757.7</v>
      </c>
      <c r="I3335" s="47" t="n">
        <f aca="false">IF(H3335&gt;$J$5,$J$2+$J$1,(IF(H3335&gt;739.99,H3335^3*2498.244218-H3335^2*5471052.355142+H3335*3994605728.77515-972400879260.135,H3335^3*1396.138889-H3335^2*3002770.071427+H3335*2152080038.43115-513963640099.415)))-$J$1</f>
        <v>71705429.0012207</v>
      </c>
      <c r="J3335" s="47" t="n">
        <f aca="false">I3335*100/$J$2</f>
        <v>81.5367673428536</v>
      </c>
      <c r="L3335" s="41" t="n">
        <f aca="false">[4]Plan1!$C3330</f>
        <v>-2.78</v>
      </c>
      <c r="M3335" s="41" t="n">
        <f aca="false">$O$5 + L3335</f>
        <v>836</v>
      </c>
      <c r="N3335" s="47" t="n">
        <f aca="false">IF(M3335&gt;$O$5,$O$2+$O$1,(M3335^3*3270.5936-M3335^2*8015778.389801+M3335*6549018422.82398-1783686174686.87))-$O$1</f>
        <v>26309752.0585938</v>
      </c>
      <c r="O3335" s="41" t="n">
        <f aca="false">N3335*100/$O$2</f>
        <v>67.3109740558904</v>
      </c>
      <c r="R3335" s="47" t="n">
        <f aca="false">SUM(D3335,I3335,N3335)</f>
        <v>215067685.556641</v>
      </c>
      <c r="S3335" s="41" t="n">
        <f aca="false">R3335*100/$R$2</f>
        <v>77.9207149432148</v>
      </c>
      <c r="U3335" s="41" t="n">
        <f aca="false">[1]Plan1!$B3330</f>
        <v>27.08</v>
      </c>
    </row>
    <row r="3336" customFormat="false" ht="15" hidden="false" customHeight="false" outlineLevel="0" collapsed="false">
      <c r="A3336" s="46" t="n">
        <v>45334</v>
      </c>
      <c r="B3336" s="41" t="n">
        <f aca="false">[2]Plan1!$C3331</f>
        <v>-3.01</v>
      </c>
      <c r="C3336" s="41" t="n">
        <f aca="false">$E$5 + B3336</f>
        <v>777.99</v>
      </c>
      <c r="D3336" s="47" t="n">
        <f aca="false">IF(C3336&gt;$E$5,$E$2+$E$1,(IF(C3336&gt;764.99,C3336^3*3486.59308-C3336^2*7860012.00812+C3336*5908819377.96283-1481278321001.59,IF(C3336&gt;752.99,C3336^3*3588.471445-C3336^2*8028757.56264+C3336*5988077680.84934-1488767378546.26,C3336^3*899.851852-C3336^2*1969009.674601+C3336*1435480406.01138-348666163343.76))))-$E$1</f>
        <v>116954755.154541</v>
      </c>
      <c r="E3336" s="47" t="n">
        <f aca="false">D3336*100/$E$2</f>
        <v>78.5041669179629</v>
      </c>
      <c r="G3336" s="41" t="n">
        <f aca="false">[3]Plan1!$C3331</f>
        <v>-2.31</v>
      </c>
      <c r="H3336" s="41" t="n">
        <f aca="false">$J$5 + G3336</f>
        <v>757.69</v>
      </c>
      <c r="I3336" s="47" t="n">
        <f aca="false">IF(H3336&gt;$J$5,$J$2+$J$1,(IF(H3336&gt;739.99,H3336^3*2498.244218-H3336^2*5471052.355142+H3336*3994605728.77515-972400879260.135,H3336^3*1396.138889-H3336^2*3002770.071427+H3336*2152080038.43115-513963640099.415)))-$J$1</f>
        <v>71639763.4440918</v>
      </c>
      <c r="J3336" s="47" t="n">
        <f aca="false">I3336*100/$J$2</f>
        <v>81.4620985579563</v>
      </c>
      <c r="L3336" s="41" t="n">
        <f aca="false">[4]Plan1!$C3331</f>
        <v>-2.79</v>
      </c>
      <c r="M3336" s="41" t="n">
        <f aca="false">$O$5 + L3336</f>
        <v>835.99</v>
      </c>
      <c r="N3336" s="47" t="n">
        <f aca="false">IF(M3336&gt;$O$5,$O$2+$O$1,(M3336^3*3270.5936-M3336^2*8015778.389801+M3336*6549018422.82398-1783686174686.87))-$O$1</f>
        <v>26269257.652832</v>
      </c>
      <c r="O3336" s="41" t="n">
        <f aca="false">N3336*100/$O$2</f>
        <v>67.20737300752</v>
      </c>
      <c r="R3336" s="47" t="n">
        <f aca="false">SUM(D3336,I3336,N3336)</f>
        <v>214863776.251465</v>
      </c>
      <c r="S3336" s="41" t="n">
        <f aca="false">R3336*100/$R$2</f>
        <v>77.846836997294</v>
      </c>
      <c r="U3336" s="41" t="n">
        <f aca="false">[1]Plan1!$B3331</f>
        <v>29.02</v>
      </c>
    </row>
    <row r="3337" customFormat="false" ht="15" hidden="false" customHeight="false" outlineLevel="0" collapsed="false">
      <c r="A3337" s="46" t="n">
        <v>45335</v>
      </c>
      <c r="B3337" s="41" t="n">
        <f aca="false">[2]Plan1!$C3332</f>
        <v>-3.02</v>
      </c>
      <c r="C3337" s="41" t="n">
        <f aca="false">$E$5 + B3337</f>
        <v>777.98</v>
      </c>
      <c r="D3337" s="47" t="n">
        <f aca="false">IF(C3337&gt;$E$5,$E$2+$E$1,(IF(C3337&gt;764.99,C3337^3*3486.59308-C3337^2*7860012.00812+C3337*5908819377.96283-1481278321001.59,IF(C3337&gt;752.99,C3337^3*3588.471445-C3337^2*8028757.56264+C3337*5988077680.84934-1488767378546.26,C3337^3*899.851852-C3337^2*1969009.674601+C3337*1435480406.01138-348666163343.76))))-$E$1</f>
        <v>116857061.331299</v>
      </c>
      <c r="E3337" s="47" t="n">
        <f aca="false">D3337*100/$E$2</f>
        <v>78.438591369568</v>
      </c>
      <c r="G3337" s="41" t="n">
        <f aca="false">[3]Plan1!$C3332</f>
        <v>-2.32</v>
      </c>
      <c r="H3337" s="41" t="n">
        <f aca="false">$J$5 + G3337</f>
        <v>757.68</v>
      </c>
      <c r="I3337" s="47" t="n">
        <f aca="false">IF(H3337&gt;$J$5,$J$2+$J$1,(IF(H3337&gt;739.99,H3337^3*2498.244218-H3337^2*5471052.355142+H3337*3994605728.77515-972400879260.135,H3337^3*1396.138889-H3337^2*3002770.071427+H3337*2152080038.43115-513963640099.415)))-$J$1</f>
        <v>71574139.4130859</v>
      </c>
      <c r="J3337" s="47" t="n">
        <f aca="false">I3337*100/$J$2</f>
        <v>81.387476992717</v>
      </c>
      <c r="L3337" s="41" t="n">
        <f aca="false">[4]Plan1!$C3332</f>
        <v>-2.81</v>
      </c>
      <c r="M3337" s="41" t="n">
        <f aca="false">$O$5 + L3337</f>
        <v>835.97</v>
      </c>
      <c r="N3337" s="47" t="n">
        <f aca="false">IF(M3337&gt;$O$5,$O$2+$O$1,(M3337^3*3270.5936-M3337^2*8015778.389801+M3337*6549018422.82398-1783686174686.87))-$O$1</f>
        <v>26188380.8823242</v>
      </c>
      <c r="O3337" s="41" t="n">
        <f aca="false">N3337*100/$O$2</f>
        <v>67.0004575569581</v>
      </c>
      <c r="R3337" s="47" t="n">
        <f aca="false">SUM(D3337,I3337,N3337)</f>
        <v>214619581.626709</v>
      </c>
      <c r="S3337" s="41" t="n">
        <f aca="false">R3337*100/$R$2</f>
        <v>77.7583633630657</v>
      </c>
      <c r="U3337" s="41" t="n">
        <f aca="false">[1]Plan1!$B3332</f>
        <v>34.72</v>
      </c>
    </row>
    <row r="3338" customFormat="false" ht="15" hidden="false" customHeight="false" outlineLevel="0" collapsed="false">
      <c r="A3338" s="46" t="n">
        <v>45336</v>
      </c>
      <c r="B3338" s="41" t="n">
        <f aca="false">[2]Plan1!$C3333</f>
        <v>-3.04</v>
      </c>
      <c r="C3338" s="41" t="n">
        <f aca="false">$E$5 + B3338</f>
        <v>777.96</v>
      </c>
      <c r="D3338" s="47" t="n">
        <f aca="false">IF(C3338&gt;$E$5,$E$2+$E$1,(IF(C3338&gt;764.99,C3338^3*3486.59308-C3338^2*7860012.00812+C3338*5908819377.96283-1481278321001.59,IF(C3338&gt;752.99,C3338^3*3588.471445-C3338^2*8028757.56264+C3338*5988077680.84934-1488767378546.26,C3338^3*899.851852-C3338^2*1969009.674601+C3338*1435480406.01138-348666163343.76))))-$E$1</f>
        <v>116661840.154053</v>
      </c>
      <c r="E3338" s="47" t="n">
        <f aca="false">D3338*100/$E$2</f>
        <v>78.3075520128167</v>
      </c>
      <c r="G3338" s="41" t="n">
        <f aca="false">[3]Plan1!$C3333</f>
        <v>-2.33</v>
      </c>
      <c r="H3338" s="41" t="n">
        <f aca="false">$J$5 + G3338</f>
        <v>757.67</v>
      </c>
      <c r="I3338" s="47" t="n">
        <f aca="false">IF(H3338&gt;$J$5,$J$2+$J$1,(IF(H3338&gt;739.99,H3338^3*2498.244218-H3338^2*5471052.355142+H3338*3994605728.77515-972400879260.135,H3338^3*1396.138889-H3338^2*3002770.071427+H3338*2152080038.43115-513963640099.415)))-$J$1</f>
        <v>71508556.8933106</v>
      </c>
      <c r="J3338" s="47" t="n">
        <f aca="false">I3338*100/$J$2</f>
        <v>81.3129026302013</v>
      </c>
      <c r="L3338" s="41" t="n">
        <f aca="false">[4]Plan1!$C3333</f>
        <v>-2.81</v>
      </c>
      <c r="M3338" s="41" t="n">
        <f aca="false">$O$5 + L3338</f>
        <v>835.97</v>
      </c>
      <c r="N3338" s="47" t="n">
        <f aca="false">IF(M3338&gt;$O$5,$O$2+$O$1,(M3338^3*3270.5936-M3338^2*8015778.389801+M3338*6549018422.82398-1783686174686.87))-$O$1</f>
        <v>26188380.8823242</v>
      </c>
      <c r="O3338" s="41" t="n">
        <f aca="false">N3338*100/$O$2</f>
        <v>67.0004575569581</v>
      </c>
      <c r="R3338" s="47" t="n">
        <f aca="false">SUM(D3338,I3338,N3338)</f>
        <v>214358777.929688</v>
      </c>
      <c r="S3338" s="41" t="n">
        <f aca="false">R3338*100/$R$2</f>
        <v>77.6638721312512</v>
      </c>
      <c r="U3338" s="41" t="n">
        <f aca="false">[1]Plan1!$B3333</f>
        <v>33.69</v>
      </c>
    </row>
    <row r="3339" customFormat="false" ht="15" hidden="false" customHeight="false" outlineLevel="0" collapsed="false">
      <c r="A3339" s="46" t="n">
        <v>45337</v>
      </c>
      <c r="B3339" s="41" t="n">
        <f aca="false">[2]Plan1!$C3334</f>
        <v>-3.07</v>
      </c>
      <c r="C3339" s="41" t="n">
        <f aca="false">$E$5 + B3339</f>
        <v>777.93</v>
      </c>
      <c r="D3339" s="47" t="n">
        <f aca="false">IF(C3339&gt;$E$5,$E$2+$E$1,(IF(C3339&gt;764.99,C3339^3*3486.59308-C3339^2*7860012.00812+C3339*5908819377.96283-1481278321001.59,IF(C3339&gt;752.99,C3339^3*3588.471445-C3339^2*8028757.56264+C3339*5988077680.84934-1488767378546.26,C3339^3*899.851852-C3339^2*1969009.674601+C3339*1435480406.01138-348666163343.76))))-$E$1</f>
        <v>116369424.254639</v>
      </c>
      <c r="E3339" s="47" t="n">
        <f aca="false">D3339*100/$E$2</f>
        <v>78.1112721219587</v>
      </c>
      <c r="G3339" s="41" t="n">
        <f aca="false">[3]Plan1!$C3334</f>
        <v>-2.29</v>
      </c>
      <c r="H3339" s="41" t="n">
        <f aca="false">$J$5 + G3339</f>
        <v>757.71</v>
      </c>
      <c r="I3339" s="47" t="n">
        <f aca="false">IF(H3339&gt;$J$5,$J$2+$J$1,(IF(H3339&gt;739.99,H3339^3*2498.244218-H3339^2*5471052.355142+H3339*3994605728.77515-972400879260.135,H3339^3*1396.138889-H3339^2*3002770.071427+H3339*2152080038.43115-513963640099.415)))-$J$1</f>
        <v>71771136.0993652</v>
      </c>
      <c r="J3339" s="47" t="n">
        <f aca="false">I3339*100/$J$2</f>
        <v>81.6114833643433</v>
      </c>
      <c r="L3339" s="41" t="n">
        <f aca="false">[4]Plan1!$C3334</f>
        <v>-2.84</v>
      </c>
      <c r="M3339" s="41" t="n">
        <f aca="false">$O$5 + L3339</f>
        <v>835.94</v>
      </c>
      <c r="N3339" s="47" t="n">
        <f aca="false">IF(M3339&gt;$O$5,$O$2+$O$1,(M3339^3*3270.5936-M3339^2*8015778.389801+M3339*6549018422.82398-1783686174686.87))-$O$1</f>
        <v>26067345.5415039</v>
      </c>
      <c r="O3339" s="41" t="n">
        <f aca="false">N3339*100/$O$2</f>
        <v>66.6908002607716</v>
      </c>
      <c r="R3339" s="47" t="n">
        <f aca="false">SUM(D3339,I3339,N3339)</f>
        <v>214207905.895508</v>
      </c>
      <c r="S3339" s="41" t="n">
        <f aca="false">R3339*100/$R$2</f>
        <v>77.6092100059868</v>
      </c>
      <c r="U3339" s="41" t="n">
        <f aca="false">[1]Plan1!$B3334</f>
        <v>29.02</v>
      </c>
    </row>
    <row r="3340" customFormat="false" ht="15" hidden="false" customHeight="false" outlineLevel="0" collapsed="false">
      <c r="A3340" s="46" t="n">
        <v>45338</v>
      </c>
      <c r="B3340" s="41" t="n">
        <f aca="false">[2]Plan1!$C3335</f>
        <v>-3.01</v>
      </c>
      <c r="C3340" s="41" t="n">
        <f aca="false">$E$5 + B3340</f>
        <v>777.99</v>
      </c>
      <c r="D3340" s="47" t="n">
        <f aca="false">IF(C3340&gt;$E$5,$E$2+$E$1,(IF(C3340&gt;764.99,C3340^3*3486.59308-C3340^2*7860012.00812+C3340*5908819377.96283-1481278321001.59,IF(C3340&gt;752.99,C3340^3*3588.471445-C3340^2*8028757.56264+C3340*5988077680.84934-1488767378546.26,C3340^3*899.851852-C3340^2*1969009.674601+C3340*1435480406.01138-348666163343.76))))-$E$1</f>
        <v>116954755.154541</v>
      </c>
      <c r="E3340" s="47" t="n">
        <f aca="false">D3340*100/$E$2</f>
        <v>78.5041669179629</v>
      </c>
      <c r="G3340" s="41" t="n">
        <f aca="false">[3]Plan1!$C3335</f>
        <v>-2.28</v>
      </c>
      <c r="H3340" s="41" t="n">
        <f aca="false">$J$5 + G3340</f>
        <v>757.72</v>
      </c>
      <c r="I3340" s="47" t="n">
        <f aca="false">IF(H3340&gt;$J$5,$J$2+$J$1,(IF(H3340&gt;739.99,H3340^3*2498.244218-H3340^2*5471052.355142+H3340*3994605728.77515-972400879260.135,H3340^3*1396.138889-H3340^2*3002770.071427+H3340*2152080038.43115-513963640099.415)))-$J$1</f>
        <v>71836884.7546387</v>
      </c>
      <c r="J3340" s="47" t="n">
        <f aca="false">I3340*100/$J$2</f>
        <v>81.686246640748</v>
      </c>
      <c r="L3340" s="41" t="n">
        <f aca="false">[4]Plan1!$C3335</f>
        <v>-2.81</v>
      </c>
      <c r="M3340" s="41" t="n">
        <f aca="false">$O$5 + L3340</f>
        <v>835.97</v>
      </c>
      <c r="N3340" s="47" t="n">
        <f aca="false">IF(M3340&gt;$O$5,$O$2+$O$1,(M3340^3*3270.5936-M3340^2*8015778.389801+M3340*6549018422.82398-1783686174686.87))-$O$1</f>
        <v>26188380.8823242</v>
      </c>
      <c r="O3340" s="41" t="n">
        <f aca="false">N3340*100/$O$2</f>
        <v>67.0004575569581</v>
      </c>
      <c r="R3340" s="47" t="n">
        <f aca="false">SUM(D3340,I3340,N3340)</f>
        <v>214980020.791504</v>
      </c>
      <c r="S3340" s="41" t="n">
        <f aca="false">R3340*100/$R$2</f>
        <v>77.8889533089317</v>
      </c>
      <c r="U3340" s="41" t="n">
        <f aca="false">[1]Plan1!$B3335</f>
        <v>34.04</v>
      </c>
    </row>
    <row r="3341" customFormat="false" ht="15" hidden="false" customHeight="false" outlineLevel="0" collapsed="false">
      <c r="A3341" s="46" t="n">
        <v>45339</v>
      </c>
      <c r="B3341" s="41" t="n">
        <f aca="false">[2]Plan1!$C3336</f>
        <v>-2.98</v>
      </c>
      <c r="C3341" s="41" t="n">
        <f aca="false">$E$5 + B3341</f>
        <v>778.02</v>
      </c>
      <c r="D3341" s="47" t="n">
        <f aca="false">IF(C3341&gt;$E$5,$E$2+$E$1,(IF(C3341&gt;764.99,C3341^3*3486.59308-C3341^2*7860012.00812+C3341*5908819377.96283-1481278321001.59,IF(C3341&gt;752.99,C3341^3*3588.471445-C3341^2*8028757.56264+C3341*5988077680.84934-1488767378546.26,C3341^3*899.851852-C3341^2*1969009.674601+C3341*1435480406.01138-348666163343.76))))-$E$1</f>
        <v>117248169.820068</v>
      </c>
      <c r="E3341" s="47" t="n">
        <f aca="false">D3341*100/$E$2</f>
        <v>78.7011172159504</v>
      </c>
      <c r="G3341" s="41" t="n">
        <f aca="false">[3]Plan1!$C3336</f>
        <v>-2.27</v>
      </c>
      <c r="H3341" s="41" t="n">
        <f aca="false">$J$5 + G3341</f>
        <v>757.73</v>
      </c>
      <c r="I3341" s="47" t="n">
        <f aca="false">IF(H3341&gt;$J$5,$J$2+$J$1,(IF(H3341&gt;739.99,H3341^3*2498.244218-H3341^2*5471052.355142+H3341*3994605728.77515-972400879260.135,H3341^3*1396.138889-H3341^2*3002770.071427+H3341*2152080038.43115-513963640099.415)))-$J$1</f>
        <v>71902674.9802246</v>
      </c>
      <c r="J3341" s="47" t="n">
        <f aca="false">I3341*100/$J$2</f>
        <v>81.7610571870588</v>
      </c>
      <c r="L3341" s="41" t="n">
        <f aca="false">[4]Plan1!$C3336</f>
        <v>-2.79</v>
      </c>
      <c r="M3341" s="41" t="n">
        <f aca="false">$O$5 + L3341</f>
        <v>835.99</v>
      </c>
      <c r="N3341" s="47" t="n">
        <f aca="false">IF(M3341&gt;$O$5,$O$2+$O$1,(M3341^3*3270.5936-M3341^2*8015778.389801+M3341*6549018422.82398-1783686174686.87))-$O$1</f>
        <v>26269257.652832</v>
      </c>
      <c r="O3341" s="41" t="n">
        <f aca="false">N3341*100/$O$2</f>
        <v>67.20737300752</v>
      </c>
      <c r="R3341" s="47" t="n">
        <f aca="false">SUM(D3341,I3341,N3341)</f>
        <v>215420102.453125</v>
      </c>
      <c r="S3341" s="41" t="n">
        <f aca="false">R3341*100/$R$2</f>
        <v>78.048398358141</v>
      </c>
      <c r="U3341" s="41" t="n">
        <f aca="false">[1]Plan1!$B3336</f>
        <v>38.59</v>
      </c>
    </row>
    <row r="3342" customFormat="false" ht="15" hidden="false" customHeight="false" outlineLevel="0" collapsed="false">
      <c r="A3342" s="46" t="n">
        <v>45340</v>
      </c>
      <c r="B3342" s="41" t="n">
        <f aca="false">[2]Plan1!$C3337</f>
        <v>-2.98</v>
      </c>
      <c r="C3342" s="41" t="n">
        <f aca="false">$E$5 + B3342</f>
        <v>778.02</v>
      </c>
      <c r="D3342" s="47" t="n">
        <f aca="false">IF(C3342&gt;$E$5,$E$2+$E$1,(IF(C3342&gt;764.99,C3342^3*3486.59308-C3342^2*7860012.00812+C3342*5908819377.96283-1481278321001.59,IF(C3342&gt;752.99,C3342^3*3588.471445-C3342^2*8028757.56264+C3342*5988077680.84934-1488767378546.26,C3342^3*899.851852-C3342^2*1969009.674601+C3342*1435480406.01138-348666163343.76))))-$E$1</f>
        <v>117248169.820068</v>
      </c>
      <c r="E3342" s="47" t="n">
        <f aca="false">D3342*100/$E$2</f>
        <v>78.7011172159504</v>
      </c>
      <c r="G3342" s="41" t="n">
        <f aca="false">[3]Plan1!$C3337</f>
        <v>-2.27</v>
      </c>
      <c r="H3342" s="41" t="n">
        <f aca="false">$J$5 + G3342</f>
        <v>757.73</v>
      </c>
      <c r="I3342" s="47" t="n">
        <f aca="false">IF(H3342&gt;$J$5,$J$2+$J$1,(IF(H3342&gt;739.99,H3342^3*2498.244218-H3342^2*5471052.355142+H3342*3994605728.77515-972400879260.135,H3342^3*1396.138889-H3342^2*3002770.071427+H3342*2152080038.43115-513963640099.415)))-$J$1</f>
        <v>71902674.9802246</v>
      </c>
      <c r="J3342" s="47" t="n">
        <f aca="false">I3342*100/$J$2</f>
        <v>81.7610571870588</v>
      </c>
      <c r="L3342" s="41" t="n">
        <f aca="false">[4]Plan1!$C3337</f>
        <v>-2.76</v>
      </c>
      <c r="M3342" s="41" t="n">
        <f aca="false">$O$5 + L3342</f>
        <v>836.02</v>
      </c>
      <c r="N3342" s="47" t="n">
        <f aca="false">IF(M3342&gt;$O$5,$O$2+$O$1,(M3342^3*3270.5936-M3342^2*8015778.389801+M3342*6549018422.82398-1783686174686.87))-$O$1</f>
        <v>26390853.0151367</v>
      </c>
      <c r="O3342" s="41" t="n">
        <f aca="false">N3342*100/$O$2</f>
        <v>67.5184630648942</v>
      </c>
      <c r="R3342" s="47" t="n">
        <f aca="false">SUM(D3342,I3342,N3342)</f>
        <v>215541697.81543</v>
      </c>
      <c r="S3342" s="41" t="n">
        <f aca="false">R3342*100/$R$2</f>
        <v>78.0924533147935</v>
      </c>
      <c r="U3342" s="41" t="n">
        <f aca="false">[1]Plan1!$B3337</f>
        <v>36.82</v>
      </c>
    </row>
    <row r="3343" customFormat="false" ht="15" hidden="false" customHeight="false" outlineLevel="0" collapsed="false">
      <c r="A3343" s="46" t="n">
        <v>45341</v>
      </c>
      <c r="B3343" s="41" t="n">
        <f aca="false">[2]Plan1!$C3338</f>
        <v>-2.97</v>
      </c>
      <c r="C3343" s="41" t="n">
        <f aca="false">$E$5 + B3343</f>
        <v>778.03</v>
      </c>
      <c r="D3343" s="47" t="n">
        <f aca="false">IF(C3343&gt;$E$5,$E$2+$E$1,(IF(C3343&gt;764.99,C3343^3*3486.59308-C3343^2*7860012.00812+C3343*5908819377.96283-1481278321001.59,IF(C3343&gt;752.99,C3343^3*3588.471445-C3343^2*8028757.56264+C3343*5988077680.84934-1488767378546.26,C3343^3*899.851852-C3343^2*1969009.674601+C3343*1435480406.01138-348666163343.76))))-$E$1</f>
        <v>117346085.843506</v>
      </c>
      <c r="E3343" s="47" t="n">
        <f aca="false">D3343*100/$E$2</f>
        <v>78.766841912973</v>
      </c>
      <c r="G3343" s="41" t="n">
        <f aca="false">[3]Plan1!$C3338</f>
        <v>-2.26</v>
      </c>
      <c r="H3343" s="41" t="n">
        <f aca="false">$J$5 + G3343</f>
        <v>757.74</v>
      </c>
      <c r="I3343" s="47" t="n">
        <f aca="false">IF(H3343&gt;$J$5,$J$2+$J$1,(IF(H3343&gt;739.99,H3343^3*2498.244218-H3343^2*5471052.355142+H3343*3994605728.77515-972400879260.135,H3343^3*1396.138889-H3343^2*3002770.071427+H3343*2152080038.43115-513963640099.415)))-$J$1</f>
        <v>71968506.7922363</v>
      </c>
      <c r="J3343" s="47" t="n">
        <f aca="false">I3343*100/$J$2</f>
        <v>81.8359150215983</v>
      </c>
      <c r="L3343" s="41" t="n">
        <f aca="false">[4]Plan1!$C3338</f>
        <v>-2.74</v>
      </c>
      <c r="M3343" s="41" t="n">
        <f aca="false">$O$5 + L3343</f>
        <v>836.04</v>
      </c>
      <c r="N3343" s="47" t="n">
        <f aca="false">IF(M3343&gt;$O$5,$O$2+$O$1,(M3343^3*3270.5936-M3343^2*8015778.389801+M3343*6549018422.82398-1783686174686.87))-$O$1</f>
        <v>26472103.625</v>
      </c>
      <c r="O3343" s="41" t="n">
        <f aca="false">N3343*100/$O$2</f>
        <v>67.7263349475464</v>
      </c>
      <c r="R3343" s="47" t="n">
        <f aca="false">SUM(D3343,I3343,N3343)</f>
        <v>215786696.260742</v>
      </c>
      <c r="S3343" s="41" t="n">
        <f aca="false">R3343*100/$R$2</f>
        <v>78.1812181795351</v>
      </c>
      <c r="U3343" s="41" t="n">
        <f aca="false">[1]Plan1!$B3338</f>
        <v>37.88</v>
      </c>
    </row>
    <row r="3344" customFormat="false" ht="15" hidden="false" customHeight="false" outlineLevel="0" collapsed="false">
      <c r="A3344" s="46" t="n">
        <v>45342</v>
      </c>
      <c r="B3344" s="41" t="n">
        <f aca="false">[2]Plan1!$C3339</f>
        <v>-2.97</v>
      </c>
      <c r="C3344" s="41" t="n">
        <f aca="false">$E$5 + B3344</f>
        <v>778.03</v>
      </c>
      <c r="D3344" s="47" t="n">
        <f aca="false">IF(C3344&gt;$E$5,$E$2+$E$1,(IF(C3344&gt;764.99,C3344^3*3486.59308-C3344^2*7860012.00812+C3344*5908819377.96283-1481278321001.59,IF(C3344&gt;752.99,C3344^3*3588.471445-C3344^2*8028757.56264+C3344*5988077680.84934-1488767378546.26,C3344^3*899.851852-C3344^2*1969009.674601+C3344*1435480406.01138-348666163343.76))))-$E$1</f>
        <v>117346085.843506</v>
      </c>
      <c r="E3344" s="47" t="n">
        <f aca="false">D3344*100/$E$2</f>
        <v>78.766841912973</v>
      </c>
      <c r="G3344" s="41" t="n">
        <f aca="false">[3]Plan1!$C3339</f>
        <v>-2.25</v>
      </c>
      <c r="H3344" s="41" t="n">
        <f aca="false">$J$5 + G3344</f>
        <v>757.75</v>
      </c>
      <c r="I3344" s="47" t="n">
        <f aca="false">IF(H3344&gt;$J$5,$J$2+$J$1,(IF(H3344&gt;739.99,H3344^3*2498.244218-H3344^2*5471052.355142+H3344*3994605728.77515-972400879260.135,H3344^3*1396.138889-H3344^2*3002770.071427+H3344*2152080038.43115-513963640099.415)))-$J$1</f>
        <v>72034380.2058106</v>
      </c>
      <c r="J3344" s="47" t="n">
        <f aca="false">I3344*100/$J$2</f>
        <v>81.9108201615786</v>
      </c>
      <c r="L3344" s="41" t="n">
        <f aca="false">[4]Plan1!$C3339</f>
        <v>-2.68</v>
      </c>
      <c r="M3344" s="41" t="n">
        <f aca="false">$O$5 + L3344</f>
        <v>836.1</v>
      </c>
      <c r="N3344" s="47" t="n">
        <f aca="false">IF(M3344&gt;$O$5,$O$2+$O$1,(M3344^3*3270.5936-M3344^2*8015778.389801+M3344*6549018422.82398-1783686174686.87))-$O$1</f>
        <v>26716754.9404297</v>
      </c>
      <c r="O3344" s="41" t="n">
        <f aca="false">N3344*100/$O$2</f>
        <v>68.3522518436445</v>
      </c>
      <c r="R3344" s="47" t="n">
        <f aca="false">SUM(D3344,I3344,N3344)</f>
        <v>216097220.989746</v>
      </c>
      <c r="S3344" s="41" t="n">
        <f aca="false">R3344*100/$R$2</f>
        <v>78.2937237325144</v>
      </c>
      <c r="U3344" s="41" t="n">
        <f aca="false">[1]Plan1!$B3339</f>
        <v>30.99</v>
      </c>
    </row>
    <row r="3345" customFormat="false" ht="15" hidden="false" customHeight="false" outlineLevel="0" collapsed="false">
      <c r="A3345" s="46" t="n">
        <v>45343</v>
      </c>
      <c r="B3345" s="41" t="n">
        <f aca="false">[2]Plan1!$C3340</f>
        <v>-2.94</v>
      </c>
      <c r="C3345" s="41" t="n">
        <f aca="false">$E$5 + B3345</f>
        <v>778.06</v>
      </c>
      <c r="D3345" s="47" t="n">
        <f aca="false">IF(C3345&gt;$E$5,$E$2+$E$1,(IF(C3345&gt;764.99,C3345^3*3486.59308-C3345^2*7860012.00812+C3345*5908819377.96283-1481278321001.59,IF(C3345&gt;752.99,C3345^3*3588.471445-C3345^2*8028757.56264+C3345*5988077680.84934-1488767378546.26,C3345^3*899.851852-C3345^2*1969009.674601+C3345*1435480406.01138-348666163343.76))))-$E$1</f>
        <v>117640167.606201</v>
      </c>
      <c r="E3345" s="47" t="n">
        <f aca="false">D3345*100/$E$2</f>
        <v>78.9642399901666</v>
      </c>
      <c r="G3345" s="41" t="n">
        <f aca="false">[3]Plan1!$C3340</f>
        <v>-2.24</v>
      </c>
      <c r="H3345" s="41" t="n">
        <f aca="false">$J$5 + G3345</f>
        <v>757.76</v>
      </c>
      <c r="I3345" s="47" t="n">
        <f aca="false">IF(H3345&gt;$J$5,$J$2+$J$1,(IF(H3345&gt;739.99,H3345^3*2498.244218-H3345^2*5471052.355142+H3345*3994605728.77515-972400879260.135,H3345^3*1396.138889-H3345^2*3002770.071427+H3345*2152080038.43115-513963640099.415)))-$J$1</f>
        <v>72100295.236084</v>
      </c>
      <c r="J3345" s="47" t="n">
        <f aca="false">I3345*100/$J$2</f>
        <v>81.9857726242117</v>
      </c>
      <c r="L3345" s="41" t="n">
        <f aca="false">[4]Plan1!$C3340</f>
        <v>-2.64</v>
      </c>
      <c r="M3345" s="41" t="n">
        <f aca="false">$O$5 + L3345</f>
        <v>836.14</v>
      </c>
      <c r="N3345" s="47" t="n">
        <f aca="false">IF(M3345&gt;$O$5,$O$2+$O$1,(M3345^3*3270.5936-M3345^2*8015778.389801+M3345*6549018422.82398-1783686174686.87))-$O$1</f>
        <v>26880606.9628906</v>
      </c>
      <c r="O3345" s="41" t="n">
        <f aca="false">N3345*100/$O$2</f>
        <v>68.7714515080242</v>
      </c>
      <c r="R3345" s="47" t="n">
        <f aca="false">SUM(D3345,I3345,N3345)</f>
        <v>216621069.805176</v>
      </c>
      <c r="S3345" s="41" t="n">
        <f aca="false">R3345*100/$R$2</f>
        <v>78.4835182807507</v>
      </c>
      <c r="U3345" s="41" t="n">
        <f aca="false">[1]Plan1!$B3340</f>
        <v>34.38</v>
      </c>
    </row>
    <row r="3346" customFormat="false" ht="15" hidden="false" customHeight="false" outlineLevel="0" collapsed="false">
      <c r="A3346" s="46" t="n">
        <v>45344</v>
      </c>
      <c r="B3346" s="41" t="n">
        <f aca="false">[2]Plan1!$C3341</f>
        <v>-2.86</v>
      </c>
      <c r="C3346" s="41" t="n">
        <f aca="false">$E$5 + B3346</f>
        <v>778.14</v>
      </c>
      <c r="D3346" s="47" t="n">
        <f aca="false">IF(C3346&gt;$E$5,$E$2+$E$1,(IF(C3346&gt;764.99,C3346^3*3486.59308-C3346^2*7860012.00812+C3346*5908819377.96283-1481278321001.59,IF(C3346&gt;752.99,C3346^3*3588.471445-C3346^2*8028757.56264+C3346*5988077680.84934-1488767378546.26,C3346^3*899.851852-C3346^2*1969009.674601+C3346*1435480406.01138-348666163343.76))))-$E$1</f>
        <v>118426836.42749</v>
      </c>
      <c r="E3346" s="47" t="n">
        <f aca="false">D3346*100/$E$2</f>
        <v>79.4922799178637</v>
      </c>
      <c r="G3346" s="41" t="n">
        <f aca="false">[3]Plan1!$C3341</f>
        <v>-2.19</v>
      </c>
      <c r="H3346" s="41" t="n">
        <f aca="false">$J$5 + G3346</f>
        <v>757.81</v>
      </c>
      <c r="I3346" s="47" t="n">
        <f aca="false">IF(H3346&gt;$J$5,$J$2+$J$1,(IF(H3346&gt;739.99,H3346^3*2498.244218-H3346^2*5471052.355142+H3346*3994605728.77515-972400879260.135,H3346^3*1396.138889-H3346^2*3002770.071427+H3346*2152080038.43115-513963640099.415)))-$J$1</f>
        <v>72430495.1535645</v>
      </c>
      <c r="J3346" s="47" t="n">
        <f aca="false">I3346*100/$J$2</f>
        <v>82.3612453634902</v>
      </c>
      <c r="L3346" s="41" t="n">
        <f aca="false">[4]Plan1!$C3341</f>
        <v>-2.62</v>
      </c>
      <c r="M3346" s="41" t="n">
        <f aca="false">$O$5 + L3346</f>
        <v>836.16</v>
      </c>
      <c r="N3346" s="47" t="n">
        <f aca="false">IF(M3346&gt;$O$5,$O$2+$O$1,(M3346^3*3270.5936-M3346^2*8015778.389801+M3346*6549018422.82398-1783686174686.87))-$O$1</f>
        <v>26962758.7880859</v>
      </c>
      <c r="O3346" s="41" t="n">
        <f aca="false">N3346*100/$O$2</f>
        <v>68.9816290635576</v>
      </c>
      <c r="R3346" s="47" t="n">
        <f aca="false">SUM(D3346,I3346,N3346)</f>
        <v>217820090.369141</v>
      </c>
      <c r="S3346" s="41" t="n">
        <f aca="false">R3346*100/$R$2</f>
        <v>78.9179328667167</v>
      </c>
      <c r="U3346" s="41" t="n">
        <f aca="false">[1]Plan1!$B3341</f>
        <v>29.67</v>
      </c>
    </row>
    <row r="3347" customFormat="false" ht="15" hidden="false" customHeight="false" outlineLevel="0" collapsed="false">
      <c r="A3347" s="46" t="n">
        <v>45345</v>
      </c>
      <c r="B3347" s="41" t="n">
        <f aca="false">[2]Plan1!$C3342</f>
        <v>-2.79</v>
      </c>
      <c r="C3347" s="41" t="n">
        <f aca="false">$E$5 + B3347</f>
        <v>778.21</v>
      </c>
      <c r="D3347" s="47" t="n">
        <f aca="false">IF(C3347&gt;$E$5,$E$2+$E$1,(IF(C3347&gt;764.99,C3347^3*3486.59308-C3347^2*7860012.00812+C3347*5908819377.96283-1481278321001.59,IF(C3347&gt;752.99,C3347^3*3588.471445-C3347^2*8028757.56264+C3347*5988077680.84934-1488767378546.26,C3347^3*899.851852-C3347^2*1969009.674601+C3347*1435480406.01138-348666163343.76))))-$E$1</f>
        <v>119118102.465576</v>
      </c>
      <c r="E3347" s="47" t="n">
        <f aca="false">D3347*100/$E$2</f>
        <v>79.9562821242461</v>
      </c>
      <c r="G3347" s="41" t="n">
        <f aca="false">[3]Plan1!$C3342</f>
        <v>-2.15</v>
      </c>
      <c r="H3347" s="41" t="n">
        <f aca="false">$J$5 + G3347</f>
        <v>757.85</v>
      </c>
      <c r="I3347" s="47" t="n">
        <f aca="false">IF(H3347&gt;$J$5,$J$2+$J$1,(IF(H3347&gt;739.99,H3347^3*2498.244218-H3347^2*5471052.355142+H3347*3994605728.77515-972400879260.135,H3347^3*1396.138889-H3347^2*3002770.071427+H3347*2152080038.43115-513963640099.415)))-$J$1</f>
        <v>72695405.7087402</v>
      </c>
      <c r="J3347" s="47" t="n">
        <f aca="false">I3347*100/$J$2</f>
        <v>82.6624770917554</v>
      </c>
      <c r="L3347" s="41" t="n">
        <f aca="false">[4]Plan1!$C3342</f>
        <v>-2.53</v>
      </c>
      <c r="M3347" s="41" t="n">
        <f aca="false">$O$5 + L3347</f>
        <v>836.25</v>
      </c>
      <c r="N3347" s="47" t="n">
        <f aca="false">IF(M3347&gt;$O$5,$O$2+$O$1,(M3347^3*3270.5936-M3347^2*8015778.389801+M3347*6549018422.82398-1783686174686.87))-$O$1</f>
        <v>27334309.828125</v>
      </c>
      <c r="O3347" s="41" t="n">
        <f aca="false">N3347*100/$O$2</f>
        <v>69.9322067185963</v>
      </c>
      <c r="R3347" s="47" t="n">
        <f aca="false">SUM(D3347,I3347,N3347)</f>
        <v>219147818.002441</v>
      </c>
      <c r="S3347" s="41" t="n">
        <f aca="false">R3347*100/$R$2</f>
        <v>79.398979036758</v>
      </c>
      <c r="U3347" s="41" t="n">
        <f aca="false">[1]Plan1!$B3342</f>
        <v>83.22</v>
      </c>
    </row>
    <row r="3348" customFormat="false" ht="15" hidden="false" customHeight="false" outlineLevel="0" collapsed="false">
      <c r="A3348" s="46" t="n">
        <v>45346</v>
      </c>
      <c r="B3348" s="41" t="n">
        <f aca="false">[2]Plan1!$C3343</f>
        <v>-2.76</v>
      </c>
      <c r="C3348" s="41" t="n">
        <f aca="false">$E$5 + B3348</f>
        <v>778.24</v>
      </c>
      <c r="D3348" s="47" t="n">
        <f aca="false">IF(C3348&gt;$E$5,$E$2+$E$1,(IF(C3348&gt;764.99,C3348^3*3486.59308-C3348^2*7860012.00812+C3348*5908819377.96283-1481278321001.59,IF(C3348&gt;752.99,C3348^3*3588.471445-C3348^2*8028757.56264+C3348*5988077680.84934-1488767378546.26,C3348^3*899.851852-C3348^2*1969009.674601+C3348*1435480406.01138-348666163343.76))))-$E$1</f>
        <v>119415198.599854</v>
      </c>
      <c r="E3348" s="47" t="n">
        <f aca="false">D3348*100/$E$2</f>
        <v>80.155703554227</v>
      </c>
      <c r="G3348" s="41" t="n">
        <f aca="false">[3]Plan1!$C3343</f>
        <v>-2.14</v>
      </c>
      <c r="H3348" s="41" t="n">
        <f aca="false">$J$5 + G3348</f>
        <v>757.86</v>
      </c>
      <c r="I3348" s="47" t="n">
        <f aca="false">IF(H3348&gt;$J$5,$J$2+$J$1,(IF(H3348&gt;739.99,H3348^3*2498.244218-H3348^2*5471052.355142+H3348*3994605728.77515-972400879260.135,H3348^3*1396.138889-H3348^2*3002770.071427+H3348*2152080038.43115-513963640099.415)))-$J$1</f>
        <v>72761737.7258301</v>
      </c>
      <c r="J3348" s="47" t="n">
        <f aca="false">I3348*100/$J$2</f>
        <v>82.7379037131448</v>
      </c>
      <c r="L3348" s="41" t="n">
        <f aca="false">[4]Plan1!$C3343</f>
        <v>-2.53</v>
      </c>
      <c r="M3348" s="41" t="n">
        <f aca="false">$O$5 + L3348</f>
        <v>836.25</v>
      </c>
      <c r="N3348" s="47" t="n">
        <f aca="false">IF(M3348&gt;$O$5,$O$2+$O$1,(M3348^3*3270.5936-M3348^2*8015778.389801+M3348*6549018422.82398-1783686174686.87))-$O$1</f>
        <v>27334309.828125</v>
      </c>
      <c r="O3348" s="41" t="n">
        <f aca="false">N3348*100/$O$2</f>
        <v>69.9322067185963</v>
      </c>
      <c r="R3348" s="47" t="n">
        <f aca="false">SUM(D3348,I3348,N3348)</f>
        <v>219511246.153809</v>
      </c>
      <c r="S3348" s="41" t="n">
        <f aca="false">R3348*100/$R$2</f>
        <v>79.5306519159807</v>
      </c>
      <c r="U3348" s="41" t="n">
        <f aca="false">[1]Plan1!$B3343</f>
        <v>50.94</v>
      </c>
    </row>
    <row r="3349" customFormat="false" ht="15" hidden="false" customHeight="false" outlineLevel="0" collapsed="false">
      <c r="A3349" s="46" t="n">
        <v>45347</v>
      </c>
      <c r="B3349" s="41" t="n">
        <f aca="false">[2]Plan1!$C3344</f>
        <v>-2.74</v>
      </c>
      <c r="C3349" s="41" t="n">
        <f aca="false">$E$5 + B3349</f>
        <v>778.26</v>
      </c>
      <c r="D3349" s="47" t="n">
        <f aca="false">IF(C3349&gt;$E$5,$E$2+$E$1,(IF(C3349&gt;764.99,C3349^3*3486.59308-C3349^2*7860012.00812+C3349*5908819377.96283-1481278321001.59,IF(C3349&gt;752.99,C3349^3*3588.471445-C3349^2*8028757.56264+C3349*5988077680.84934-1488767378546.26,C3349^3*899.851852-C3349^2*1969009.674601+C3349*1435480406.01138-348666163343.76))))-$E$1</f>
        <v>119613542.860107</v>
      </c>
      <c r="E3349" s="47" t="n">
        <f aca="false">D3349*100/$E$2</f>
        <v>80.2888392347183</v>
      </c>
      <c r="G3349" s="41" t="n">
        <f aca="false">[3]Plan1!$C3344</f>
        <v>-2.13</v>
      </c>
      <c r="H3349" s="41" t="n">
        <f aca="false">$J$5 + G3349</f>
        <v>757.87</v>
      </c>
      <c r="I3349" s="47" t="n">
        <f aca="false">IF(H3349&gt;$J$5,$J$2+$J$1,(IF(H3349&gt;739.99,H3349^3*2498.244218-H3349^2*5471052.355142+H3349*3994605728.77515-972400879260.135,H3349^3*1396.138889-H3349^2*3002770.071427+H3349*2152080038.43115-513963640099.415)))-$J$1</f>
        <v>72828111.5236816</v>
      </c>
      <c r="J3349" s="47" t="n">
        <f aca="false">I3349*100/$J$2</f>
        <v>82.8133778437436</v>
      </c>
      <c r="L3349" s="41" t="n">
        <f aca="false">[4]Plan1!$C3344</f>
        <v>-2.45</v>
      </c>
      <c r="M3349" s="41" t="n">
        <f aca="false">$O$5 + L3349</f>
        <v>836.33</v>
      </c>
      <c r="N3349" s="47" t="n">
        <f aca="false">IF(M3349&gt;$O$5,$O$2+$O$1,(M3349^3*3270.5936-M3349^2*8015778.389801+M3349*6549018422.82398-1783686174686.87))-$O$1</f>
        <v>27667151.7705078</v>
      </c>
      <c r="O3349" s="41" t="n">
        <f aca="false">N3349*100/$O$2</f>
        <v>70.7837508646052</v>
      </c>
      <c r="R3349" s="47" t="n">
        <f aca="false">SUM(D3349,I3349,N3349)</f>
        <v>220108806.154297</v>
      </c>
      <c r="S3349" s="41" t="n">
        <f aca="false">R3349*100/$R$2</f>
        <v>79.7471526066308</v>
      </c>
      <c r="U3349" s="41" t="n">
        <f aca="false">[1]Plan1!$B3344</f>
        <v>38.95</v>
      </c>
    </row>
    <row r="3350" customFormat="false" ht="15" hidden="false" customHeight="false" outlineLevel="0" collapsed="false">
      <c r="A3350" s="46" t="n">
        <v>45348</v>
      </c>
      <c r="B3350" s="41" t="n">
        <f aca="false">[2]Plan1!$C3345</f>
        <v>-2.74</v>
      </c>
      <c r="C3350" s="41" t="n">
        <f aca="false">$E$5 + B3350</f>
        <v>778.26</v>
      </c>
      <c r="D3350" s="47" t="n">
        <f aca="false">IF(C3350&gt;$E$5,$E$2+$E$1,(IF(C3350&gt;764.99,C3350^3*3486.59308-C3350^2*7860012.00812+C3350*5908819377.96283-1481278321001.59,IF(C3350&gt;752.99,C3350^3*3588.471445-C3350^2*8028757.56264+C3350*5988077680.84934-1488767378546.26,C3350^3*899.851852-C3350^2*1969009.674601+C3350*1435480406.01138-348666163343.76))))-$E$1</f>
        <v>119613542.860107</v>
      </c>
      <c r="E3350" s="47" t="n">
        <f aca="false">D3350*100/$E$2</f>
        <v>80.2888392347183</v>
      </c>
      <c r="G3350" s="41" t="n">
        <f aca="false">[3]Plan1!$C3345</f>
        <v>-2.08</v>
      </c>
      <c r="H3350" s="41" t="n">
        <f aca="false">$J$5 + G3350</f>
        <v>757.92</v>
      </c>
      <c r="I3350" s="47" t="n">
        <f aca="false">IF(H3350&gt;$J$5,$J$2+$J$1,(IF(H3350&gt;739.99,H3350^3*2498.244218-H3350^2*5471052.355142+H3350*3994605728.77515-972400879260.135,H3350^3*1396.138889-H3350^2*3002770.071427+H3350*2152080038.43115-513963640099.415)))-$J$1</f>
        <v>73160607.7553711</v>
      </c>
      <c r="J3350" s="47" t="n">
        <f aca="false">I3350*100/$J$2</f>
        <v>83.1914617386908</v>
      </c>
      <c r="L3350" s="41" t="n">
        <f aca="false">[4]Plan1!$C3345</f>
        <v>-2.44</v>
      </c>
      <c r="M3350" s="41" t="n">
        <f aca="false">$O$5 + L3350</f>
        <v>836.34</v>
      </c>
      <c r="N3350" s="47" t="n">
        <f aca="false">IF(M3350&gt;$O$5,$O$2+$O$1,(M3350^3*3270.5936-M3350^2*8015778.389801+M3350*6549018422.82398-1783686174686.87))-$O$1</f>
        <v>27708927.9052734</v>
      </c>
      <c r="O3350" s="41" t="n">
        <f aca="false">N3350*100/$O$2</f>
        <v>70.8906310935447</v>
      </c>
      <c r="R3350" s="47" t="n">
        <f aca="false">SUM(D3350,I3350,N3350)</f>
        <v>220483078.520752</v>
      </c>
      <c r="S3350" s="41" t="n">
        <f aca="false">R3350*100/$R$2</f>
        <v>79.882754430318</v>
      </c>
      <c r="U3350" s="41" t="n">
        <f aca="false">[1]Plan1!$B3345</f>
        <v>33.01</v>
      </c>
    </row>
    <row r="3351" customFormat="false" ht="15" hidden="false" customHeight="false" outlineLevel="0" collapsed="false">
      <c r="A3351" s="46" t="n">
        <v>45349</v>
      </c>
      <c r="B3351" s="41" t="n">
        <f aca="false">[2]Plan1!$C3346</f>
        <v>-2.73</v>
      </c>
      <c r="C3351" s="41" t="n">
        <f aca="false">$E$5 + B3351</f>
        <v>778.27</v>
      </c>
      <c r="D3351" s="47" t="n">
        <f aca="false">IF(C3351&gt;$E$5,$E$2+$E$1,(IF(C3351&gt;764.99,C3351^3*3486.59308-C3351^2*7860012.00812+C3351*5908819377.96283-1481278321001.59,IF(C3351&gt;752.99,C3351^3*3588.471445-C3351^2*8028757.56264+C3351*5988077680.84934-1488767378546.26,C3351^3*899.851852-C3351^2*1969009.674601+C3351*1435480406.01138-348666163343.76))))-$E$1</f>
        <v>119712799.104248</v>
      </c>
      <c r="E3351" s="47" t="n">
        <f aca="false">D3351*100/$E$2</f>
        <v>80.355463535264</v>
      </c>
      <c r="G3351" s="41" t="n">
        <f aca="false">[3]Plan1!$C3346</f>
        <v>-2.08</v>
      </c>
      <c r="H3351" s="41" t="n">
        <f aca="false">$J$5 + G3351</f>
        <v>757.92</v>
      </c>
      <c r="I3351" s="47" t="n">
        <f aca="false">IF(H3351&gt;$J$5,$J$2+$J$1,(IF(H3351&gt;739.99,H3351^3*2498.244218-H3351^2*5471052.355142+H3351*3994605728.77515-972400879260.135,H3351^3*1396.138889-H3351^2*3002770.071427+H3351*2152080038.43115-513963640099.415)))-$J$1</f>
        <v>73160607.7553711</v>
      </c>
      <c r="J3351" s="47" t="n">
        <f aca="false">I3351*100/$J$2</f>
        <v>83.1914617386908</v>
      </c>
      <c r="L3351" s="41" t="n">
        <f aca="false">[4]Plan1!$C3346</f>
        <v>-2.44</v>
      </c>
      <c r="M3351" s="41" t="n">
        <f aca="false">$O$5 + L3351</f>
        <v>836.34</v>
      </c>
      <c r="N3351" s="47" t="n">
        <f aca="false">IF(M3351&gt;$O$5,$O$2+$O$1,(M3351^3*3270.5936-M3351^2*8015778.389801+M3351*6549018422.82398-1783686174686.87))-$O$1</f>
        <v>27708927.9052734</v>
      </c>
      <c r="O3351" s="41" t="n">
        <f aca="false">N3351*100/$O$2</f>
        <v>70.8906310935447</v>
      </c>
      <c r="R3351" s="47" t="n">
        <f aca="false">SUM(D3351,I3351,N3351)</f>
        <v>220582334.764893</v>
      </c>
      <c r="S3351" s="41" t="n">
        <f aca="false">R3351*100/$R$2</f>
        <v>79.9187157486629</v>
      </c>
      <c r="U3351" s="41" t="n">
        <f aca="false">[1]Plan1!$B3346</f>
        <v>34.04</v>
      </c>
    </row>
    <row r="3352" customFormat="false" ht="15" hidden="false" customHeight="false" outlineLevel="0" collapsed="false">
      <c r="A3352" s="46" t="n">
        <v>45350</v>
      </c>
      <c r="B3352" s="41" t="n">
        <f aca="false">[2]Plan1!$C3347</f>
        <v>-2.74</v>
      </c>
      <c r="C3352" s="41" t="n">
        <f aca="false">$E$5 + B3352</f>
        <v>778.26</v>
      </c>
      <c r="D3352" s="47" t="n">
        <f aca="false">IF(C3352&gt;$E$5,$E$2+$E$1,(IF(C3352&gt;764.99,C3352^3*3486.59308-C3352^2*7860012.00812+C3352*5908819377.96283-1481278321001.59,IF(C3352&gt;752.99,C3352^3*3588.471445-C3352^2*8028757.56264+C3352*5988077680.84934-1488767378546.26,C3352^3*899.851852-C3352^2*1969009.674601+C3352*1435480406.01138-348666163343.76))))-$E$1</f>
        <v>119613542.860107</v>
      </c>
      <c r="E3352" s="47" t="n">
        <f aca="false">D3352*100/$E$2</f>
        <v>80.2888392347183</v>
      </c>
      <c r="G3352" s="41" t="n">
        <f aca="false">[3]Plan1!$C3347</f>
        <v>-2.09</v>
      </c>
      <c r="H3352" s="41" t="n">
        <f aca="false">$J$5 + G3352</f>
        <v>757.91</v>
      </c>
      <c r="I3352" s="47" t="n">
        <f aca="false">IF(H3352&gt;$J$5,$J$2+$J$1,(IF(H3352&gt;739.99,H3352^3*2498.244218-H3352^2*5471052.355142+H3352*3994605728.77515-972400879260.135,H3352^3*1396.138889-H3352^2*3002770.071427+H3352*2152080038.43115-513963640099.415)))-$J$1</f>
        <v>73094024.8269043</v>
      </c>
      <c r="J3352" s="47" t="n">
        <f aca="false">I3352*100/$J$2</f>
        <v>83.115749804141</v>
      </c>
      <c r="L3352" s="41" t="n">
        <f aca="false">[4]Plan1!$C3347</f>
        <v>-2.44</v>
      </c>
      <c r="M3352" s="41" t="n">
        <f aca="false">$O$5 + L3352</f>
        <v>836.34</v>
      </c>
      <c r="N3352" s="47" t="n">
        <f aca="false">IF(M3352&gt;$O$5,$O$2+$O$1,(M3352^3*3270.5936-M3352^2*8015778.389801+M3352*6549018422.82398-1783686174686.87))-$O$1</f>
        <v>27708927.9052734</v>
      </c>
      <c r="O3352" s="41" t="n">
        <f aca="false">N3352*100/$O$2</f>
        <v>70.8906310935447</v>
      </c>
      <c r="R3352" s="47" t="n">
        <f aca="false">SUM(D3352,I3352,N3352)</f>
        <v>220416495.592285</v>
      </c>
      <c r="S3352" s="41" t="n">
        <f aca="false">R3352*100/$R$2</f>
        <v>79.8586309113629</v>
      </c>
      <c r="U3352" s="41" t="n">
        <f aca="false">[1]Plan1!$B3347</f>
        <v>32.33</v>
      </c>
    </row>
    <row r="3353" customFormat="false" ht="15" hidden="false" customHeight="false" outlineLevel="0" collapsed="false">
      <c r="A3353" s="46" t="n">
        <v>45351</v>
      </c>
      <c r="B3353" s="41" t="n">
        <f aca="false">[2]Plan1!$C3348</f>
        <v>-2.74</v>
      </c>
      <c r="C3353" s="41" t="n">
        <f aca="false">$E$5 + B3353</f>
        <v>778.26</v>
      </c>
      <c r="D3353" s="47" t="n">
        <f aca="false">IF(C3353&gt;$E$5,$E$2+$E$1,(IF(C3353&gt;764.99,C3353^3*3486.59308-C3353^2*7860012.00812+C3353*5908819377.96283-1481278321001.59,IF(C3353&gt;752.99,C3353^3*3588.471445-C3353^2*8028757.56264+C3353*5988077680.84934-1488767378546.26,C3353^3*899.851852-C3353^2*1969009.674601+C3353*1435480406.01138-348666163343.76))))-$E$1</f>
        <v>119613542.860107</v>
      </c>
      <c r="E3353" s="47" t="n">
        <f aca="false">D3353*100/$E$2</f>
        <v>80.2888392347183</v>
      </c>
      <c r="G3353" s="41" t="n">
        <f aca="false">[3]Plan1!$C3348</f>
        <v>-2.09</v>
      </c>
      <c r="H3353" s="41" t="n">
        <f aca="false">$J$5 + G3353</f>
        <v>757.91</v>
      </c>
      <c r="I3353" s="47" t="n">
        <f aca="false">IF(H3353&gt;$J$5,$J$2+$J$1,(IF(H3353&gt;739.99,H3353^3*2498.244218-H3353^2*5471052.355142+H3353*3994605728.77515-972400879260.135,H3353^3*1396.138889-H3353^2*3002770.071427+H3353*2152080038.43115-513963640099.415)))-$J$1</f>
        <v>73094024.8269043</v>
      </c>
      <c r="J3353" s="47" t="n">
        <f aca="false">I3353*100/$J$2</f>
        <v>83.115749804141</v>
      </c>
      <c r="L3353" s="41" t="n">
        <f aca="false">[4]Plan1!$C3348</f>
        <v>-2.46</v>
      </c>
      <c r="M3353" s="41" t="n">
        <f aca="false">$O$5 + L3353</f>
        <v>836.32</v>
      </c>
      <c r="N3353" s="47" t="n">
        <f aca="false">IF(M3353&gt;$O$5,$O$2+$O$1,(M3353^3*3270.5936-M3353^2*8015778.389801+M3353*6549018422.82398-1783686174686.87))-$O$1</f>
        <v>27625413.6582031</v>
      </c>
      <c r="O3353" s="41" t="n">
        <f aca="false">N3353*100/$O$2</f>
        <v>70.6769679124806</v>
      </c>
      <c r="R3353" s="47" t="n">
        <f aca="false">SUM(D3353,I3353,N3353)</f>
        <v>220332981.345215</v>
      </c>
      <c r="S3353" s="41" t="n">
        <f aca="false">R3353*100/$R$2</f>
        <v>79.8283730424375</v>
      </c>
      <c r="U3353" s="41" t="n">
        <f aca="false">[1]Plan1!$B3348</f>
        <v>0</v>
      </c>
    </row>
    <row r="3354" customFormat="false" ht="15" hidden="false" customHeight="false" outlineLevel="0" collapsed="false">
      <c r="A3354" s="46" t="n">
        <v>45352</v>
      </c>
      <c r="B3354" s="41" t="n">
        <f aca="false">[2]Plan1!$C3349</f>
        <v>0</v>
      </c>
      <c r="C3354" s="41" t="n">
        <f aca="false">$E$5 + B3354</f>
        <v>781</v>
      </c>
      <c r="D3354" s="47" t="n">
        <f aca="false">IF(C3354&gt;$E$5,$E$2+$E$1,(IF(C3354&gt;764.99,C3354^3*3486.59308-C3354^2*7860012.00812+C3354*5908819377.96283-1481278321001.59,IF(C3354&gt;752.99,C3354^3*3588.471445-C3354^2*8028757.56264+C3354*5988077680.84934-1488767378546.26,C3354^3*899.851852-C3354^2*1969009.674601+C3354*1435480406.01138-348666163343.76))))-$E$1</f>
        <v>148979041.172119</v>
      </c>
      <c r="E3354" s="47" t="n">
        <f aca="false">D3354*100/$E$2</f>
        <v>100</v>
      </c>
      <c r="G3354" s="41" t="n">
        <f aca="false">[3]Plan1!$C3349</f>
        <v>0</v>
      </c>
      <c r="H3354" s="41" t="n">
        <f aca="false">$J$5 + G3354</f>
        <v>760</v>
      </c>
      <c r="I3354" s="47" t="n">
        <f aca="false">IF(H3354&gt;$J$5,$J$2+$J$1,(IF(H3354&gt;739.99,H3354^3*2498.244218-H3354^2*5471052.355142+H3354*3994605728.77515-972400879260.135,H3354^3*1396.138889-H3354^2*3002770.071427+H3354*2152080038.43115-513963640099.415)))-$J$1</f>
        <v>87942447.7277832</v>
      </c>
      <c r="J3354" s="47" t="n">
        <f aca="false">I3354*100/$J$2</f>
        <v>99.9999999974793</v>
      </c>
      <c r="L3354" s="41" t="n">
        <f aca="false">[4]Plan1!$C3349</f>
        <v>0</v>
      </c>
      <c r="M3354" s="41" t="n">
        <f aca="false">$O$5 + L3354</f>
        <v>838.78</v>
      </c>
      <c r="N3354" s="47" t="n">
        <f aca="false">IF(M3354&gt;$O$5,$O$2+$O$1,(M3354^3*3270.5936-M3354^2*8015778.389801+M3354*6549018422.82398-1783686174686.87))-$O$1</f>
        <v>39086868.7128906</v>
      </c>
      <c r="O3354" s="41" t="n">
        <f aca="false">N3354*100/$O$2</f>
        <v>100</v>
      </c>
      <c r="R3354" s="47" t="n">
        <f aca="false">SUM(D3354,I3354,N3354)</f>
        <v>276008357.612793</v>
      </c>
      <c r="S3354" s="41" t="n">
        <f aca="false">R3354*100/$R$2</f>
        <v>99.9999999991969</v>
      </c>
      <c r="U3354" s="41" t="n">
        <f aca="false">[1]Plan1!$B3349</f>
        <v>0</v>
      </c>
    </row>
    <row r="3355" customFormat="false" ht="15" hidden="false" customHeight="false" outlineLevel="0" collapsed="false">
      <c r="A3355" s="46" t="n">
        <v>45353</v>
      </c>
      <c r="B3355" s="41" t="n">
        <f aca="false">[2]Plan1!$C3350</f>
        <v>0</v>
      </c>
      <c r="C3355" s="41" t="n">
        <f aca="false">$E$5 + B3355</f>
        <v>781</v>
      </c>
      <c r="D3355" s="47" t="n">
        <f aca="false">IF(C3355&gt;$E$5,$E$2+$E$1,(IF(C3355&gt;764.99,C3355^3*3486.59308-C3355^2*7860012.00812+C3355*5908819377.96283-1481278321001.59,IF(C3355&gt;752.99,C3355^3*3588.471445-C3355^2*8028757.56264+C3355*5988077680.84934-1488767378546.26,C3355^3*899.851852-C3355^2*1969009.674601+C3355*1435480406.01138-348666163343.76))))-$E$1</f>
        <v>148979041.172119</v>
      </c>
      <c r="E3355" s="47" t="n">
        <f aca="false">D3355*100/$E$2</f>
        <v>100</v>
      </c>
      <c r="G3355" s="41" t="n">
        <f aca="false">[3]Plan1!$C3350</f>
        <v>0</v>
      </c>
      <c r="H3355" s="41" t="n">
        <f aca="false">$J$5 + G3355</f>
        <v>760</v>
      </c>
      <c r="I3355" s="47" t="n">
        <f aca="false">IF(H3355&gt;$J$5,$J$2+$J$1,(IF(H3355&gt;739.99,H3355^3*2498.244218-H3355^2*5471052.355142+H3355*3994605728.77515-972400879260.135,H3355^3*1396.138889-H3355^2*3002770.071427+H3355*2152080038.43115-513963640099.415)))-$J$1</f>
        <v>87942447.7277832</v>
      </c>
      <c r="J3355" s="47" t="n">
        <f aca="false">I3355*100/$J$2</f>
        <v>99.9999999974793</v>
      </c>
      <c r="L3355" s="41" t="n">
        <f aca="false">[4]Plan1!$C3350</f>
        <v>0</v>
      </c>
      <c r="M3355" s="41" t="n">
        <f aca="false">$O$5 + L3355</f>
        <v>838.78</v>
      </c>
      <c r="N3355" s="47" t="n">
        <f aca="false">IF(M3355&gt;$O$5,$O$2+$O$1,(M3355^3*3270.5936-M3355^2*8015778.389801+M3355*6549018422.82398-1783686174686.87))-$O$1</f>
        <v>39086868.7128906</v>
      </c>
      <c r="O3355" s="41" t="n">
        <f aca="false">N3355*100/$O$2</f>
        <v>100</v>
      </c>
      <c r="R3355" s="47" t="n">
        <f aca="false">SUM(D3355,I3355,N3355)</f>
        <v>276008357.612793</v>
      </c>
      <c r="S3355" s="41" t="n">
        <f aca="false">R3355*100/$R$2</f>
        <v>99.9999999991969</v>
      </c>
      <c r="U3355" s="41" t="n">
        <f aca="false">[1]Plan1!$B3350</f>
        <v>0</v>
      </c>
    </row>
    <row r="3356" customFormat="false" ht="15" hidden="false" customHeight="false" outlineLevel="0" collapsed="false">
      <c r="A3356" s="46" t="n">
        <v>45354</v>
      </c>
      <c r="B3356" s="41" t="n">
        <f aca="false">[2]Plan1!$C3351</f>
        <v>0</v>
      </c>
      <c r="C3356" s="41" t="n">
        <f aca="false">$E$5 + B3356</f>
        <v>781</v>
      </c>
      <c r="D3356" s="47" t="n">
        <f aca="false">IF(C3356&gt;$E$5,$E$2+$E$1,(IF(C3356&gt;764.99,C3356^3*3486.59308-C3356^2*7860012.00812+C3356*5908819377.96283-1481278321001.59,IF(C3356&gt;752.99,C3356^3*3588.471445-C3356^2*8028757.56264+C3356*5988077680.84934-1488767378546.26,C3356^3*899.851852-C3356^2*1969009.674601+C3356*1435480406.01138-348666163343.76))))-$E$1</f>
        <v>148979041.172119</v>
      </c>
      <c r="E3356" s="47" t="n">
        <f aca="false">D3356*100/$E$2</f>
        <v>100</v>
      </c>
      <c r="G3356" s="41" t="n">
        <f aca="false">[3]Plan1!$C3351</f>
        <v>0</v>
      </c>
      <c r="H3356" s="41" t="n">
        <f aca="false">$J$5 + G3356</f>
        <v>760</v>
      </c>
      <c r="I3356" s="47" t="n">
        <f aca="false">IF(H3356&gt;$J$5,$J$2+$J$1,(IF(H3356&gt;739.99,H3356^3*2498.244218-H3356^2*5471052.355142+H3356*3994605728.77515-972400879260.135,H3356^3*1396.138889-H3356^2*3002770.071427+H3356*2152080038.43115-513963640099.415)))-$J$1</f>
        <v>87942447.7277832</v>
      </c>
      <c r="J3356" s="47" t="n">
        <f aca="false">I3356*100/$J$2</f>
        <v>99.9999999974793</v>
      </c>
      <c r="L3356" s="41" t="n">
        <f aca="false">[4]Plan1!$C3351</f>
        <v>0</v>
      </c>
      <c r="M3356" s="41" t="n">
        <f aca="false">$O$5 + L3356</f>
        <v>838.78</v>
      </c>
      <c r="N3356" s="47" t="n">
        <f aca="false">IF(M3356&gt;$O$5,$O$2+$O$1,(M3356^3*3270.5936-M3356^2*8015778.389801+M3356*6549018422.82398-1783686174686.87))-$O$1</f>
        <v>39086868.7128906</v>
      </c>
      <c r="O3356" s="41" t="n">
        <f aca="false">N3356*100/$O$2</f>
        <v>100</v>
      </c>
      <c r="R3356" s="47" t="n">
        <f aca="false">SUM(D3356,I3356,N3356)</f>
        <v>276008357.612793</v>
      </c>
      <c r="S3356" s="41" t="n">
        <f aca="false">R3356*100/$R$2</f>
        <v>99.9999999991969</v>
      </c>
      <c r="U3356" s="41" t="n">
        <f aca="false">[1]Plan1!$B3351</f>
        <v>0</v>
      </c>
    </row>
    <row r="3357" customFormat="false" ht="15" hidden="false" customHeight="false" outlineLevel="0" collapsed="false">
      <c r="A3357" s="46" t="n">
        <v>45355</v>
      </c>
      <c r="B3357" s="41" t="n">
        <f aca="false">[2]Plan1!$C3352</f>
        <v>0</v>
      </c>
      <c r="C3357" s="41" t="n">
        <f aca="false">$E$5 + B3357</f>
        <v>781</v>
      </c>
      <c r="D3357" s="47" t="n">
        <f aca="false">IF(C3357&gt;$E$5,$E$2+$E$1,(IF(C3357&gt;764.99,C3357^3*3486.59308-C3357^2*7860012.00812+C3357*5908819377.96283-1481278321001.59,IF(C3357&gt;752.99,C3357^3*3588.471445-C3357^2*8028757.56264+C3357*5988077680.84934-1488767378546.26,C3357^3*899.851852-C3357^2*1969009.674601+C3357*1435480406.01138-348666163343.76))))-$E$1</f>
        <v>148979041.172119</v>
      </c>
      <c r="E3357" s="47" t="n">
        <f aca="false">D3357*100/$E$2</f>
        <v>100</v>
      </c>
      <c r="G3357" s="41" t="n">
        <f aca="false">[3]Plan1!$C3352</f>
        <v>0</v>
      </c>
      <c r="H3357" s="41" t="n">
        <f aca="false">$J$5 + G3357</f>
        <v>760</v>
      </c>
      <c r="I3357" s="47" t="n">
        <f aca="false">IF(H3357&gt;$J$5,$J$2+$J$1,(IF(H3357&gt;739.99,H3357^3*2498.244218-H3357^2*5471052.355142+H3357*3994605728.77515-972400879260.135,H3357^3*1396.138889-H3357^2*3002770.071427+H3357*2152080038.43115-513963640099.415)))-$J$1</f>
        <v>87942447.7277832</v>
      </c>
      <c r="J3357" s="47" t="n">
        <f aca="false">I3357*100/$J$2</f>
        <v>99.9999999974793</v>
      </c>
      <c r="L3357" s="41" t="n">
        <f aca="false">[4]Plan1!$C3352</f>
        <v>0</v>
      </c>
      <c r="M3357" s="41" t="n">
        <f aca="false">$O$5 + L3357</f>
        <v>838.78</v>
      </c>
      <c r="N3357" s="47" t="n">
        <f aca="false">IF(M3357&gt;$O$5,$O$2+$O$1,(M3357^3*3270.5936-M3357^2*8015778.389801+M3357*6549018422.82398-1783686174686.87))-$O$1</f>
        <v>39086868.7128906</v>
      </c>
      <c r="O3357" s="41" t="n">
        <f aca="false">N3357*100/$O$2</f>
        <v>100</v>
      </c>
      <c r="R3357" s="47" t="n">
        <f aca="false">SUM(D3357,I3357,N3357)</f>
        <v>276008357.612793</v>
      </c>
      <c r="S3357" s="41" t="n">
        <f aca="false">R3357*100/$R$2</f>
        <v>99.9999999991969</v>
      </c>
      <c r="U3357" s="41" t="n">
        <f aca="false">[1]Plan1!$B3352</f>
        <v>0</v>
      </c>
    </row>
    <row r="3358" customFormat="false" ht="15" hidden="false" customHeight="false" outlineLevel="0" collapsed="false">
      <c r="A3358" s="46" t="n">
        <v>45356</v>
      </c>
      <c r="B3358" s="41" t="n">
        <f aca="false">[2]Plan1!$C3353</f>
        <v>0</v>
      </c>
      <c r="C3358" s="41" t="n">
        <f aca="false">$E$5 + B3358</f>
        <v>781</v>
      </c>
      <c r="D3358" s="47" t="n">
        <f aca="false">IF(C3358&gt;$E$5,$E$2+$E$1,(IF(C3358&gt;764.99,C3358^3*3486.59308-C3358^2*7860012.00812+C3358*5908819377.96283-1481278321001.59,IF(C3358&gt;752.99,C3358^3*3588.471445-C3358^2*8028757.56264+C3358*5988077680.84934-1488767378546.26,C3358^3*899.851852-C3358^2*1969009.674601+C3358*1435480406.01138-348666163343.76))))-$E$1</f>
        <v>148979041.172119</v>
      </c>
      <c r="E3358" s="47" t="n">
        <f aca="false">D3358*100/$E$2</f>
        <v>100</v>
      </c>
      <c r="G3358" s="41" t="n">
        <f aca="false">[3]Plan1!$C3353</f>
        <v>0</v>
      </c>
      <c r="H3358" s="41" t="n">
        <f aca="false">$J$5 + G3358</f>
        <v>760</v>
      </c>
      <c r="I3358" s="47" t="n">
        <f aca="false">IF(H3358&gt;$J$5,$J$2+$J$1,(IF(H3358&gt;739.99,H3358^3*2498.244218-H3358^2*5471052.355142+H3358*3994605728.77515-972400879260.135,H3358^3*1396.138889-H3358^2*3002770.071427+H3358*2152080038.43115-513963640099.415)))-$J$1</f>
        <v>87942447.7277832</v>
      </c>
      <c r="J3358" s="47" t="n">
        <f aca="false">I3358*100/$J$2</f>
        <v>99.9999999974793</v>
      </c>
      <c r="L3358" s="41" t="n">
        <f aca="false">[4]Plan1!$C3353</f>
        <v>0</v>
      </c>
      <c r="M3358" s="41" t="n">
        <f aca="false">$O$5 + L3358</f>
        <v>838.78</v>
      </c>
      <c r="N3358" s="47" t="n">
        <f aca="false">IF(M3358&gt;$O$5,$O$2+$O$1,(M3358^3*3270.5936-M3358^2*8015778.389801+M3358*6549018422.82398-1783686174686.87))-$O$1</f>
        <v>39086868.7128906</v>
      </c>
      <c r="O3358" s="41" t="n">
        <f aca="false">N3358*100/$O$2</f>
        <v>100</v>
      </c>
      <c r="R3358" s="47" t="n">
        <f aca="false">SUM(D3358,I3358,N3358)</f>
        <v>276008357.612793</v>
      </c>
      <c r="S3358" s="41" t="n">
        <f aca="false">R3358*100/$R$2</f>
        <v>99.9999999991969</v>
      </c>
      <c r="U3358" s="41" t="n">
        <f aca="false">[1]Plan1!$B3353</f>
        <v>0</v>
      </c>
    </row>
    <row r="3359" customFormat="false" ht="15" hidden="false" customHeight="false" outlineLevel="0" collapsed="false">
      <c r="A3359" s="46" t="n">
        <v>45357</v>
      </c>
      <c r="B3359" s="41" t="n">
        <f aca="false">[2]Plan1!$C3354</f>
        <v>0</v>
      </c>
      <c r="C3359" s="41" t="n">
        <f aca="false">$E$5 + B3359</f>
        <v>781</v>
      </c>
      <c r="D3359" s="47" t="n">
        <f aca="false">IF(C3359&gt;$E$5,$E$2+$E$1,(IF(C3359&gt;764.99,C3359^3*3486.59308-C3359^2*7860012.00812+C3359*5908819377.96283-1481278321001.59,IF(C3359&gt;752.99,C3359^3*3588.471445-C3359^2*8028757.56264+C3359*5988077680.84934-1488767378546.26,C3359^3*899.851852-C3359^2*1969009.674601+C3359*1435480406.01138-348666163343.76))))-$E$1</f>
        <v>148979041.172119</v>
      </c>
      <c r="E3359" s="47" t="n">
        <f aca="false">D3359*100/$E$2</f>
        <v>100</v>
      </c>
      <c r="G3359" s="41" t="n">
        <f aca="false">[3]Plan1!$C3354</f>
        <v>0</v>
      </c>
      <c r="H3359" s="41" t="n">
        <f aca="false">$J$5 + G3359</f>
        <v>760</v>
      </c>
      <c r="I3359" s="47" t="n">
        <f aca="false">IF(H3359&gt;$J$5,$J$2+$J$1,(IF(H3359&gt;739.99,H3359^3*2498.244218-H3359^2*5471052.355142+H3359*3994605728.77515-972400879260.135,H3359^3*1396.138889-H3359^2*3002770.071427+H3359*2152080038.43115-513963640099.415)))-$J$1</f>
        <v>87942447.7277832</v>
      </c>
      <c r="J3359" s="47" t="n">
        <f aca="false">I3359*100/$J$2</f>
        <v>99.9999999974793</v>
      </c>
      <c r="L3359" s="41" t="n">
        <f aca="false">[4]Plan1!$C3354</f>
        <v>0</v>
      </c>
      <c r="M3359" s="41" t="n">
        <f aca="false">$O$5 + L3359</f>
        <v>838.78</v>
      </c>
      <c r="N3359" s="47" t="n">
        <f aca="false">IF(M3359&gt;$O$5,$O$2+$O$1,(M3359^3*3270.5936-M3359^2*8015778.389801+M3359*6549018422.82398-1783686174686.87))-$O$1</f>
        <v>39086868.7128906</v>
      </c>
      <c r="O3359" s="41" t="n">
        <f aca="false">N3359*100/$O$2</f>
        <v>100</v>
      </c>
      <c r="R3359" s="47" t="n">
        <f aca="false">SUM(D3359,I3359,N3359)</f>
        <v>276008357.612793</v>
      </c>
      <c r="S3359" s="41" t="n">
        <f aca="false">R3359*100/$R$2</f>
        <v>99.9999999991969</v>
      </c>
      <c r="U3359" s="41" t="n">
        <f aca="false">[1]Plan1!$B3354</f>
        <v>0</v>
      </c>
    </row>
    <row r="3360" customFormat="false" ht="15" hidden="false" customHeight="false" outlineLevel="0" collapsed="false">
      <c r="A3360" s="46" t="n">
        <v>45358</v>
      </c>
      <c r="B3360" s="41" t="n">
        <f aca="false">[2]Plan1!$C3355</f>
        <v>0</v>
      </c>
      <c r="C3360" s="41" t="n">
        <f aca="false">$E$5 + B3360</f>
        <v>781</v>
      </c>
      <c r="D3360" s="47" t="n">
        <f aca="false">IF(C3360&gt;$E$5,$E$2+$E$1,(IF(C3360&gt;764.99,C3360^3*3486.59308-C3360^2*7860012.00812+C3360*5908819377.96283-1481278321001.59,IF(C3360&gt;752.99,C3360^3*3588.471445-C3360^2*8028757.56264+C3360*5988077680.84934-1488767378546.26,C3360^3*899.851852-C3360^2*1969009.674601+C3360*1435480406.01138-348666163343.76))))-$E$1</f>
        <v>148979041.172119</v>
      </c>
      <c r="E3360" s="47" t="n">
        <f aca="false">D3360*100/$E$2</f>
        <v>100</v>
      </c>
      <c r="G3360" s="41" t="n">
        <f aca="false">[3]Plan1!$C3355</f>
        <v>0</v>
      </c>
      <c r="H3360" s="41" t="n">
        <f aca="false">$J$5 + G3360</f>
        <v>760</v>
      </c>
      <c r="I3360" s="47" t="n">
        <f aca="false">IF(H3360&gt;$J$5,$J$2+$J$1,(IF(H3360&gt;739.99,H3360^3*2498.244218-H3360^2*5471052.355142+H3360*3994605728.77515-972400879260.135,H3360^3*1396.138889-H3360^2*3002770.071427+H3360*2152080038.43115-513963640099.415)))-$J$1</f>
        <v>87942447.7277832</v>
      </c>
      <c r="J3360" s="47" t="n">
        <f aca="false">I3360*100/$J$2</f>
        <v>99.9999999974793</v>
      </c>
      <c r="L3360" s="41" t="n">
        <f aca="false">[4]Plan1!$C3355</f>
        <v>0</v>
      </c>
      <c r="M3360" s="41" t="n">
        <f aca="false">$O$5 + L3360</f>
        <v>838.78</v>
      </c>
      <c r="N3360" s="47" t="n">
        <f aca="false">IF(M3360&gt;$O$5,$O$2+$O$1,(M3360^3*3270.5936-M3360^2*8015778.389801+M3360*6549018422.82398-1783686174686.87))-$O$1</f>
        <v>39086868.7128906</v>
      </c>
      <c r="O3360" s="41" t="n">
        <f aca="false">N3360*100/$O$2</f>
        <v>100</v>
      </c>
      <c r="R3360" s="47" t="n">
        <f aca="false">SUM(D3360,I3360,N3360)</f>
        <v>276008357.612793</v>
      </c>
      <c r="S3360" s="41" t="n">
        <f aca="false">R3360*100/$R$2</f>
        <v>99.9999999991969</v>
      </c>
      <c r="U3360" s="41" t="n">
        <f aca="false">[1]Plan1!$B3355</f>
        <v>0</v>
      </c>
    </row>
    <row r="3361" customFormat="false" ht="15" hidden="false" customHeight="false" outlineLevel="0" collapsed="false">
      <c r="A3361" s="46" t="n">
        <v>45359</v>
      </c>
      <c r="B3361" s="41" t="n">
        <f aca="false">[2]Plan1!$C3356</f>
        <v>0</v>
      </c>
      <c r="C3361" s="41" t="n">
        <f aca="false">$E$5 + B3361</f>
        <v>781</v>
      </c>
      <c r="D3361" s="47" t="n">
        <f aca="false">IF(C3361&gt;$E$5,$E$2+$E$1,(IF(C3361&gt;764.99,C3361^3*3486.59308-C3361^2*7860012.00812+C3361*5908819377.96283-1481278321001.59,IF(C3361&gt;752.99,C3361^3*3588.471445-C3361^2*8028757.56264+C3361*5988077680.84934-1488767378546.26,C3361^3*899.851852-C3361^2*1969009.674601+C3361*1435480406.01138-348666163343.76))))-$E$1</f>
        <v>148979041.172119</v>
      </c>
      <c r="E3361" s="47" t="n">
        <f aca="false">D3361*100/$E$2</f>
        <v>100</v>
      </c>
      <c r="G3361" s="41" t="n">
        <f aca="false">[3]Plan1!$C3356</f>
        <v>0</v>
      </c>
      <c r="H3361" s="41" t="n">
        <f aca="false">$J$5 + G3361</f>
        <v>760</v>
      </c>
      <c r="I3361" s="47" t="n">
        <f aca="false">IF(H3361&gt;$J$5,$J$2+$J$1,(IF(H3361&gt;739.99,H3361^3*2498.244218-H3361^2*5471052.355142+H3361*3994605728.77515-972400879260.135,H3361^3*1396.138889-H3361^2*3002770.071427+H3361*2152080038.43115-513963640099.415)))-$J$1</f>
        <v>87942447.7277832</v>
      </c>
      <c r="J3361" s="47" t="n">
        <f aca="false">I3361*100/$J$2</f>
        <v>99.9999999974793</v>
      </c>
      <c r="L3361" s="41" t="n">
        <f aca="false">[4]Plan1!$C3356</f>
        <v>0</v>
      </c>
      <c r="M3361" s="41" t="n">
        <f aca="false">$O$5 + L3361</f>
        <v>838.78</v>
      </c>
      <c r="N3361" s="47" t="n">
        <f aca="false">IF(M3361&gt;$O$5,$O$2+$O$1,(M3361^3*3270.5936-M3361^2*8015778.389801+M3361*6549018422.82398-1783686174686.87))-$O$1</f>
        <v>39086868.7128906</v>
      </c>
      <c r="O3361" s="41" t="n">
        <f aca="false">N3361*100/$O$2</f>
        <v>100</v>
      </c>
      <c r="R3361" s="47" t="n">
        <f aca="false">SUM(D3361,I3361,N3361)</f>
        <v>276008357.612793</v>
      </c>
      <c r="S3361" s="41" t="n">
        <f aca="false">R3361*100/$R$2</f>
        <v>99.9999999991969</v>
      </c>
      <c r="U3361" s="41" t="n">
        <f aca="false">[1]Plan1!$B3356</f>
        <v>0</v>
      </c>
    </row>
    <row r="3362" customFormat="false" ht="15" hidden="false" customHeight="false" outlineLevel="0" collapsed="false">
      <c r="A3362" s="46" t="n">
        <v>45360</v>
      </c>
      <c r="B3362" s="41" t="n">
        <f aca="false">[2]Plan1!$C3357</f>
        <v>0</v>
      </c>
      <c r="C3362" s="41" t="n">
        <f aca="false">$E$5 + B3362</f>
        <v>781</v>
      </c>
      <c r="D3362" s="47" t="n">
        <f aca="false">IF(C3362&gt;$E$5,$E$2+$E$1,(IF(C3362&gt;764.99,C3362^3*3486.59308-C3362^2*7860012.00812+C3362*5908819377.96283-1481278321001.59,IF(C3362&gt;752.99,C3362^3*3588.471445-C3362^2*8028757.56264+C3362*5988077680.84934-1488767378546.26,C3362^3*899.851852-C3362^2*1969009.674601+C3362*1435480406.01138-348666163343.76))))-$E$1</f>
        <v>148979041.172119</v>
      </c>
      <c r="E3362" s="47" t="n">
        <f aca="false">D3362*100/$E$2</f>
        <v>100</v>
      </c>
      <c r="G3362" s="41" t="n">
        <f aca="false">[3]Plan1!$C3357</f>
        <v>0</v>
      </c>
      <c r="H3362" s="41" t="n">
        <f aca="false">$J$5 + G3362</f>
        <v>760</v>
      </c>
      <c r="I3362" s="47" t="n">
        <f aca="false">IF(H3362&gt;$J$5,$J$2+$J$1,(IF(H3362&gt;739.99,H3362^3*2498.244218-H3362^2*5471052.355142+H3362*3994605728.77515-972400879260.135,H3362^3*1396.138889-H3362^2*3002770.071427+H3362*2152080038.43115-513963640099.415)))-$J$1</f>
        <v>87942447.7277832</v>
      </c>
      <c r="J3362" s="47" t="n">
        <f aca="false">I3362*100/$J$2</f>
        <v>99.9999999974793</v>
      </c>
      <c r="L3362" s="41" t="n">
        <f aca="false">[4]Plan1!$C3357</f>
        <v>0</v>
      </c>
      <c r="M3362" s="41" t="n">
        <f aca="false">$O$5 + L3362</f>
        <v>838.78</v>
      </c>
      <c r="N3362" s="47" t="n">
        <f aca="false">IF(M3362&gt;$O$5,$O$2+$O$1,(M3362^3*3270.5936-M3362^2*8015778.389801+M3362*6549018422.82398-1783686174686.87))-$O$1</f>
        <v>39086868.7128906</v>
      </c>
      <c r="O3362" s="41" t="n">
        <f aca="false">N3362*100/$O$2</f>
        <v>100</v>
      </c>
      <c r="R3362" s="47" t="n">
        <f aca="false">SUM(D3362,I3362,N3362)</f>
        <v>276008357.612793</v>
      </c>
      <c r="S3362" s="41" t="n">
        <f aca="false">R3362*100/$R$2</f>
        <v>99.9999999991969</v>
      </c>
      <c r="U3362" s="41" t="n">
        <f aca="false">[1]Plan1!$B3357</f>
        <v>0</v>
      </c>
    </row>
    <row r="3363" customFormat="false" ht="15" hidden="false" customHeight="false" outlineLevel="0" collapsed="false">
      <c r="A3363" s="46" t="n">
        <v>45361</v>
      </c>
      <c r="B3363" s="41" t="n">
        <f aca="false">[2]Plan1!$C3358</f>
        <v>0</v>
      </c>
      <c r="C3363" s="41" t="n">
        <f aca="false">$E$5 + B3363</f>
        <v>781</v>
      </c>
      <c r="D3363" s="47" t="n">
        <f aca="false">IF(C3363&gt;$E$5,$E$2+$E$1,(IF(C3363&gt;764.99,C3363^3*3486.59308-C3363^2*7860012.00812+C3363*5908819377.96283-1481278321001.59,IF(C3363&gt;752.99,C3363^3*3588.471445-C3363^2*8028757.56264+C3363*5988077680.84934-1488767378546.26,C3363^3*899.851852-C3363^2*1969009.674601+C3363*1435480406.01138-348666163343.76))))-$E$1</f>
        <v>148979041.172119</v>
      </c>
      <c r="E3363" s="47" t="n">
        <f aca="false">D3363*100/$E$2</f>
        <v>100</v>
      </c>
      <c r="G3363" s="41" t="n">
        <f aca="false">[3]Plan1!$C3358</f>
        <v>0</v>
      </c>
      <c r="H3363" s="41" t="n">
        <f aca="false">$J$5 + G3363</f>
        <v>760</v>
      </c>
      <c r="I3363" s="47" t="n">
        <f aca="false">IF(H3363&gt;$J$5,$J$2+$J$1,(IF(H3363&gt;739.99,H3363^3*2498.244218-H3363^2*5471052.355142+H3363*3994605728.77515-972400879260.135,H3363^3*1396.138889-H3363^2*3002770.071427+H3363*2152080038.43115-513963640099.415)))-$J$1</f>
        <v>87942447.7277832</v>
      </c>
      <c r="J3363" s="47" t="n">
        <f aca="false">I3363*100/$J$2</f>
        <v>99.9999999974793</v>
      </c>
      <c r="L3363" s="41" t="n">
        <f aca="false">[4]Plan1!$C3358</f>
        <v>0</v>
      </c>
      <c r="M3363" s="41" t="n">
        <f aca="false">$O$5 + L3363</f>
        <v>838.78</v>
      </c>
      <c r="N3363" s="47" t="n">
        <f aca="false">IF(M3363&gt;$O$5,$O$2+$O$1,(M3363^3*3270.5936-M3363^2*8015778.389801+M3363*6549018422.82398-1783686174686.87))-$O$1</f>
        <v>39086868.7128906</v>
      </c>
      <c r="O3363" s="41" t="n">
        <f aca="false">N3363*100/$O$2</f>
        <v>100</v>
      </c>
      <c r="R3363" s="47" t="n">
        <f aca="false">SUM(D3363,I3363,N3363)</f>
        <v>276008357.612793</v>
      </c>
      <c r="S3363" s="41" t="n">
        <f aca="false">R3363*100/$R$2</f>
        <v>99.9999999991969</v>
      </c>
      <c r="U3363" s="41" t="n">
        <f aca="false">[1]Plan1!$B3358</f>
        <v>0</v>
      </c>
    </row>
    <row r="3364" customFormat="false" ht="15" hidden="false" customHeight="false" outlineLevel="0" collapsed="false">
      <c r="A3364" s="46" t="n">
        <v>45362</v>
      </c>
      <c r="B3364" s="41" t="n">
        <f aca="false">[2]Plan1!$C3359</f>
        <v>0</v>
      </c>
      <c r="C3364" s="41" t="n">
        <f aca="false">$E$5 + B3364</f>
        <v>781</v>
      </c>
      <c r="D3364" s="47" t="n">
        <f aca="false">IF(C3364&gt;$E$5,$E$2+$E$1,(IF(C3364&gt;764.99,C3364^3*3486.59308-C3364^2*7860012.00812+C3364*5908819377.96283-1481278321001.59,IF(C3364&gt;752.99,C3364^3*3588.471445-C3364^2*8028757.56264+C3364*5988077680.84934-1488767378546.26,C3364^3*899.851852-C3364^2*1969009.674601+C3364*1435480406.01138-348666163343.76))))-$E$1</f>
        <v>148979041.172119</v>
      </c>
      <c r="E3364" s="47" t="n">
        <f aca="false">D3364*100/$E$2</f>
        <v>100</v>
      </c>
      <c r="G3364" s="41" t="n">
        <f aca="false">[3]Plan1!$C3359</f>
        <v>0</v>
      </c>
      <c r="H3364" s="41" t="n">
        <f aca="false">$J$5 + G3364</f>
        <v>760</v>
      </c>
      <c r="I3364" s="47" t="n">
        <f aca="false">IF(H3364&gt;$J$5,$J$2+$J$1,(IF(H3364&gt;739.99,H3364^3*2498.244218-H3364^2*5471052.355142+H3364*3994605728.77515-972400879260.135,H3364^3*1396.138889-H3364^2*3002770.071427+H3364*2152080038.43115-513963640099.415)))-$J$1</f>
        <v>87942447.7277832</v>
      </c>
      <c r="J3364" s="47" t="n">
        <f aca="false">I3364*100/$J$2</f>
        <v>99.9999999974793</v>
      </c>
      <c r="L3364" s="41" t="n">
        <f aca="false">[4]Plan1!$C3359</f>
        <v>0</v>
      </c>
      <c r="M3364" s="41" t="n">
        <f aca="false">$O$5 + L3364</f>
        <v>838.78</v>
      </c>
      <c r="N3364" s="47" t="n">
        <f aca="false">IF(M3364&gt;$O$5,$O$2+$O$1,(M3364^3*3270.5936-M3364^2*8015778.389801+M3364*6549018422.82398-1783686174686.87))-$O$1</f>
        <v>39086868.7128906</v>
      </c>
      <c r="O3364" s="41" t="n">
        <f aca="false">N3364*100/$O$2</f>
        <v>100</v>
      </c>
      <c r="R3364" s="47" t="n">
        <f aca="false">SUM(D3364,I3364,N3364)</f>
        <v>276008357.612793</v>
      </c>
      <c r="S3364" s="41" t="n">
        <f aca="false">R3364*100/$R$2</f>
        <v>99.9999999991969</v>
      </c>
      <c r="U3364" s="41" t="n">
        <f aca="false">[1]Plan1!$B3359</f>
        <v>0</v>
      </c>
    </row>
    <row r="3365" customFormat="false" ht="15" hidden="false" customHeight="false" outlineLevel="0" collapsed="false">
      <c r="A3365" s="46" t="n">
        <v>45363</v>
      </c>
      <c r="B3365" s="41" t="n">
        <f aca="false">[2]Plan1!$C3360</f>
        <v>0</v>
      </c>
      <c r="C3365" s="41" t="n">
        <f aca="false">$E$5 + B3365</f>
        <v>781</v>
      </c>
      <c r="D3365" s="47" t="n">
        <f aca="false">IF(C3365&gt;$E$5,$E$2+$E$1,(IF(C3365&gt;764.99,C3365^3*3486.59308-C3365^2*7860012.00812+C3365*5908819377.96283-1481278321001.59,IF(C3365&gt;752.99,C3365^3*3588.471445-C3365^2*8028757.56264+C3365*5988077680.84934-1488767378546.26,C3365^3*899.851852-C3365^2*1969009.674601+C3365*1435480406.01138-348666163343.76))))-$E$1</f>
        <v>148979041.172119</v>
      </c>
      <c r="E3365" s="47" t="n">
        <f aca="false">D3365*100/$E$2</f>
        <v>100</v>
      </c>
      <c r="G3365" s="41" t="n">
        <f aca="false">[3]Plan1!$C3360</f>
        <v>0</v>
      </c>
      <c r="H3365" s="41" t="n">
        <f aca="false">$J$5 + G3365</f>
        <v>760</v>
      </c>
      <c r="I3365" s="47" t="n">
        <f aca="false">IF(H3365&gt;$J$5,$J$2+$J$1,(IF(H3365&gt;739.99,H3365^3*2498.244218-H3365^2*5471052.355142+H3365*3994605728.77515-972400879260.135,H3365^3*1396.138889-H3365^2*3002770.071427+H3365*2152080038.43115-513963640099.415)))-$J$1</f>
        <v>87942447.7277832</v>
      </c>
      <c r="J3365" s="47" t="n">
        <f aca="false">I3365*100/$J$2</f>
        <v>99.9999999974793</v>
      </c>
      <c r="L3365" s="41" t="n">
        <f aca="false">[4]Plan1!$C3360</f>
        <v>0</v>
      </c>
      <c r="M3365" s="41" t="n">
        <f aca="false">$O$5 + L3365</f>
        <v>838.78</v>
      </c>
      <c r="N3365" s="47" t="n">
        <f aca="false">IF(M3365&gt;$O$5,$O$2+$O$1,(M3365^3*3270.5936-M3365^2*8015778.389801+M3365*6549018422.82398-1783686174686.87))-$O$1</f>
        <v>39086868.7128906</v>
      </c>
      <c r="O3365" s="41" t="n">
        <f aca="false">N3365*100/$O$2</f>
        <v>100</v>
      </c>
      <c r="R3365" s="47" t="n">
        <f aca="false">SUM(D3365,I3365,N3365)</f>
        <v>276008357.612793</v>
      </c>
      <c r="S3365" s="41" t="n">
        <f aca="false">R3365*100/$R$2</f>
        <v>99.9999999991969</v>
      </c>
      <c r="U3365" s="41" t="n">
        <f aca="false">[1]Plan1!$B3360</f>
        <v>0</v>
      </c>
    </row>
    <row r="3366" customFormat="false" ht="15" hidden="false" customHeight="false" outlineLevel="0" collapsed="false">
      <c r="A3366" s="46" t="n">
        <v>45364</v>
      </c>
      <c r="B3366" s="41" t="n">
        <f aca="false">[2]Plan1!$C3361</f>
        <v>0</v>
      </c>
      <c r="C3366" s="41" t="n">
        <f aca="false">$E$5 + B3366</f>
        <v>781</v>
      </c>
      <c r="D3366" s="47" t="n">
        <f aca="false">IF(C3366&gt;$E$5,$E$2+$E$1,(IF(C3366&gt;764.99,C3366^3*3486.59308-C3366^2*7860012.00812+C3366*5908819377.96283-1481278321001.59,IF(C3366&gt;752.99,C3366^3*3588.471445-C3366^2*8028757.56264+C3366*5988077680.84934-1488767378546.26,C3366^3*899.851852-C3366^2*1969009.674601+C3366*1435480406.01138-348666163343.76))))-$E$1</f>
        <v>148979041.172119</v>
      </c>
      <c r="E3366" s="47" t="n">
        <f aca="false">D3366*100/$E$2</f>
        <v>100</v>
      </c>
      <c r="G3366" s="41" t="n">
        <f aca="false">[3]Plan1!$C3361</f>
        <v>0</v>
      </c>
      <c r="H3366" s="41" t="n">
        <f aca="false">$J$5 + G3366</f>
        <v>760</v>
      </c>
      <c r="I3366" s="47" t="n">
        <f aca="false">IF(H3366&gt;$J$5,$J$2+$J$1,(IF(H3366&gt;739.99,H3366^3*2498.244218-H3366^2*5471052.355142+H3366*3994605728.77515-972400879260.135,H3366^3*1396.138889-H3366^2*3002770.071427+H3366*2152080038.43115-513963640099.415)))-$J$1</f>
        <v>87942447.7277832</v>
      </c>
      <c r="J3366" s="47" t="n">
        <f aca="false">I3366*100/$J$2</f>
        <v>99.9999999974793</v>
      </c>
      <c r="L3366" s="41" t="n">
        <f aca="false">[4]Plan1!$C3361</f>
        <v>0</v>
      </c>
      <c r="M3366" s="41" t="n">
        <f aca="false">$O$5 + L3366</f>
        <v>838.78</v>
      </c>
      <c r="N3366" s="47" t="n">
        <f aca="false">IF(M3366&gt;$O$5,$O$2+$O$1,(M3366^3*3270.5936-M3366^2*8015778.389801+M3366*6549018422.82398-1783686174686.87))-$O$1</f>
        <v>39086868.7128906</v>
      </c>
      <c r="O3366" s="41" t="n">
        <f aca="false">N3366*100/$O$2</f>
        <v>100</v>
      </c>
      <c r="R3366" s="47" t="n">
        <f aca="false">SUM(D3366,I3366,N3366)</f>
        <v>276008357.612793</v>
      </c>
      <c r="S3366" s="41" t="n">
        <f aca="false">R3366*100/$R$2</f>
        <v>99.9999999991969</v>
      </c>
      <c r="U3366" s="41" t="n">
        <f aca="false">[1]Plan1!$B3361</f>
        <v>0</v>
      </c>
    </row>
    <row r="3367" customFormat="false" ht="15" hidden="false" customHeight="false" outlineLevel="0" collapsed="false">
      <c r="A3367" s="46" t="n">
        <v>45365</v>
      </c>
      <c r="B3367" s="41" t="n">
        <f aca="false">[2]Plan1!$C3362</f>
        <v>0</v>
      </c>
      <c r="C3367" s="41" t="n">
        <f aca="false">$E$5 + B3367</f>
        <v>781</v>
      </c>
      <c r="D3367" s="47" t="n">
        <f aca="false">IF(C3367&gt;$E$5,$E$2+$E$1,(IF(C3367&gt;764.99,C3367^3*3486.59308-C3367^2*7860012.00812+C3367*5908819377.96283-1481278321001.59,IF(C3367&gt;752.99,C3367^3*3588.471445-C3367^2*8028757.56264+C3367*5988077680.84934-1488767378546.26,C3367^3*899.851852-C3367^2*1969009.674601+C3367*1435480406.01138-348666163343.76))))-$E$1</f>
        <v>148979041.172119</v>
      </c>
      <c r="E3367" s="47" t="n">
        <f aca="false">D3367*100/$E$2</f>
        <v>100</v>
      </c>
      <c r="G3367" s="41" t="n">
        <f aca="false">[3]Plan1!$C3362</f>
        <v>0</v>
      </c>
      <c r="H3367" s="41" t="n">
        <f aca="false">$J$5 + G3367</f>
        <v>760</v>
      </c>
      <c r="I3367" s="47" t="n">
        <f aca="false">IF(H3367&gt;$J$5,$J$2+$J$1,(IF(H3367&gt;739.99,H3367^3*2498.244218-H3367^2*5471052.355142+H3367*3994605728.77515-972400879260.135,H3367^3*1396.138889-H3367^2*3002770.071427+H3367*2152080038.43115-513963640099.415)))-$J$1</f>
        <v>87942447.7277832</v>
      </c>
      <c r="J3367" s="47" t="n">
        <f aca="false">I3367*100/$J$2</f>
        <v>99.9999999974793</v>
      </c>
      <c r="L3367" s="41" t="n">
        <f aca="false">[4]Plan1!$C3362</f>
        <v>0</v>
      </c>
      <c r="M3367" s="41" t="n">
        <f aca="false">$O$5 + L3367</f>
        <v>838.78</v>
      </c>
      <c r="N3367" s="47" t="n">
        <f aca="false">IF(M3367&gt;$O$5,$O$2+$O$1,(M3367^3*3270.5936-M3367^2*8015778.389801+M3367*6549018422.82398-1783686174686.87))-$O$1</f>
        <v>39086868.7128906</v>
      </c>
      <c r="O3367" s="41" t="n">
        <f aca="false">N3367*100/$O$2</f>
        <v>100</v>
      </c>
      <c r="R3367" s="47" t="n">
        <f aca="false">SUM(D3367,I3367,N3367)</f>
        <v>276008357.612793</v>
      </c>
      <c r="S3367" s="41" t="n">
        <f aca="false">R3367*100/$R$2</f>
        <v>99.9999999991969</v>
      </c>
      <c r="U3367" s="41" t="n">
        <f aca="false">[1]Plan1!$B3362</f>
        <v>0</v>
      </c>
    </row>
    <row r="3368" customFormat="false" ht="15" hidden="false" customHeight="false" outlineLevel="0" collapsed="false">
      <c r="A3368" s="46" t="n">
        <v>45366</v>
      </c>
      <c r="B3368" s="41" t="n">
        <f aca="false">[2]Plan1!$C3363</f>
        <v>0</v>
      </c>
      <c r="C3368" s="41" t="n">
        <f aca="false">$E$5 + B3368</f>
        <v>781</v>
      </c>
      <c r="D3368" s="47" t="n">
        <f aca="false">IF(C3368&gt;$E$5,$E$2+$E$1,(IF(C3368&gt;764.99,C3368^3*3486.59308-C3368^2*7860012.00812+C3368*5908819377.96283-1481278321001.59,IF(C3368&gt;752.99,C3368^3*3588.471445-C3368^2*8028757.56264+C3368*5988077680.84934-1488767378546.26,C3368^3*899.851852-C3368^2*1969009.674601+C3368*1435480406.01138-348666163343.76))))-$E$1</f>
        <v>148979041.172119</v>
      </c>
      <c r="E3368" s="47" t="n">
        <f aca="false">D3368*100/$E$2</f>
        <v>100</v>
      </c>
      <c r="G3368" s="41" t="n">
        <f aca="false">[3]Plan1!$C3363</f>
        <v>0</v>
      </c>
      <c r="H3368" s="41" t="n">
        <f aca="false">$J$5 + G3368</f>
        <v>760</v>
      </c>
      <c r="I3368" s="47" t="n">
        <f aca="false">IF(H3368&gt;$J$5,$J$2+$J$1,(IF(H3368&gt;739.99,H3368^3*2498.244218-H3368^2*5471052.355142+H3368*3994605728.77515-972400879260.135,H3368^3*1396.138889-H3368^2*3002770.071427+H3368*2152080038.43115-513963640099.415)))-$J$1</f>
        <v>87942447.7277832</v>
      </c>
      <c r="J3368" s="47" t="n">
        <f aca="false">I3368*100/$J$2</f>
        <v>99.9999999974793</v>
      </c>
      <c r="L3368" s="41" t="n">
        <f aca="false">[4]Plan1!$C3363</f>
        <v>0</v>
      </c>
      <c r="M3368" s="41" t="n">
        <f aca="false">$O$5 + L3368</f>
        <v>838.78</v>
      </c>
      <c r="N3368" s="47" t="n">
        <f aca="false">IF(M3368&gt;$O$5,$O$2+$O$1,(M3368^3*3270.5936-M3368^2*8015778.389801+M3368*6549018422.82398-1783686174686.87))-$O$1</f>
        <v>39086868.7128906</v>
      </c>
      <c r="O3368" s="41" t="n">
        <f aca="false">N3368*100/$O$2</f>
        <v>100</v>
      </c>
      <c r="R3368" s="47" t="n">
        <f aca="false">SUM(D3368,I3368,N3368)</f>
        <v>276008357.612793</v>
      </c>
      <c r="S3368" s="41" t="n">
        <f aca="false">R3368*100/$R$2</f>
        <v>99.9999999991969</v>
      </c>
      <c r="U3368" s="41" t="n">
        <f aca="false">[1]Plan1!$B3363</f>
        <v>0</v>
      </c>
    </row>
    <row r="3369" customFormat="false" ht="15" hidden="false" customHeight="false" outlineLevel="0" collapsed="false">
      <c r="A3369" s="46" t="n">
        <v>45367</v>
      </c>
      <c r="B3369" s="41" t="n">
        <f aca="false">[2]Plan1!$C3364</f>
        <v>0</v>
      </c>
      <c r="C3369" s="41" t="n">
        <f aca="false">$E$5 + B3369</f>
        <v>781</v>
      </c>
      <c r="D3369" s="47" t="n">
        <f aca="false">IF(C3369&gt;$E$5,$E$2+$E$1,(IF(C3369&gt;764.99,C3369^3*3486.59308-C3369^2*7860012.00812+C3369*5908819377.96283-1481278321001.59,IF(C3369&gt;752.99,C3369^3*3588.471445-C3369^2*8028757.56264+C3369*5988077680.84934-1488767378546.26,C3369^3*899.851852-C3369^2*1969009.674601+C3369*1435480406.01138-348666163343.76))))-$E$1</f>
        <v>148979041.172119</v>
      </c>
      <c r="E3369" s="47" t="n">
        <f aca="false">D3369*100/$E$2</f>
        <v>100</v>
      </c>
      <c r="G3369" s="41" t="n">
        <f aca="false">[3]Plan1!$C3364</f>
        <v>0</v>
      </c>
      <c r="H3369" s="41" t="n">
        <f aca="false">$J$5 + G3369</f>
        <v>760</v>
      </c>
      <c r="I3369" s="47" t="n">
        <f aca="false">IF(H3369&gt;$J$5,$J$2+$J$1,(IF(H3369&gt;739.99,H3369^3*2498.244218-H3369^2*5471052.355142+H3369*3994605728.77515-972400879260.135,H3369^3*1396.138889-H3369^2*3002770.071427+H3369*2152080038.43115-513963640099.415)))-$J$1</f>
        <v>87942447.7277832</v>
      </c>
      <c r="J3369" s="47" t="n">
        <f aca="false">I3369*100/$J$2</f>
        <v>99.9999999974793</v>
      </c>
      <c r="L3369" s="41" t="n">
        <f aca="false">[4]Plan1!$C3364</f>
        <v>0</v>
      </c>
      <c r="M3369" s="41" t="n">
        <f aca="false">$O$5 + L3369</f>
        <v>838.78</v>
      </c>
      <c r="N3369" s="47" t="n">
        <f aca="false">IF(M3369&gt;$O$5,$O$2+$O$1,(M3369^3*3270.5936-M3369^2*8015778.389801+M3369*6549018422.82398-1783686174686.87))-$O$1</f>
        <v>39086868.7128906</v>
      </c>
      <c r="O3369" s="41" t="n">
        <f aca="false">N3369*100/$O$2</f>
        <v>100</v>
      </c>
      <c r="R3369" s="47" t="n">
        <f aca="false">SUM(D3369,I3369,N3369)</f>
        <v>276008357.612793</v>
      </c>
      <c r="S3369" s="41" t="n">
        <f aca="false">R3369*100/$R$2</f>
        <v>99.9999999991969</v>
      </c>
      <c r="U3369" s="41" t="n">
        <f aca="false">[1]Plan1!$B3364</f>
        <v>0</v>
      </c>
    </row>
    <row r="3370" customFormat="false" ht="15" hidden="false" customHeight="false" outlineLevel="0" collapsed="false">
      <c r="A3370" s="46" t="n">
        <v>45368</v>
      </c>
      <c r="B3370" s="41" t="n">
        <f aca="false">[2]Plan1!$C3365</f>
        <v>0</v>
      </c>
      <c r="C3370" s="41" t="n">
        <f aca="false">$E$5 + B3370</f>
        <v>781</v>
      </c>
      <c r="D3370" s="47" t="n">
        <f aca="false">IF(C3370&gt;$E$5,$E$2+$E$1,(IF(C3370&gt;764.99,C3370^3*3486.59308-C3370^2*7860012.00812+C3370*5908819377.96283-1481278321001.59,IF(C3370&gt;752.99,C3370^3*3588.471445-C3370^2*8028757.56264+C3370*5988077680.84934-1488767378546.26,C3370^3*899.851852-C3370^2*1969009.674601+C3370*1435480406.01138-348666163343.76))))-$E$1</f>
        <v>148979041.172119</v>
      </c>
      <c r="E3370" s="47" t="n">
        <f aca="false">D3370*100/$E$2</f>
        <v>100</v>
      </c>
      <c r="G3370" s="41" t="n">
        <f aca="false">[3]Plan1!$C3365</f>
        <v>0</v>
      </c>
      <c r="H3370" s="41" t="n">
        <f aca="false">$J$5 + G3370</f>
        <v>760</v>
      </c>
      <c r="I3370" s="47" t="n">
        <f aca="false">IF(H3370&gt;$J$5,$J$2+$J$1,(IF(H3370&gt;739.99,H3370^3*2498.244218-H3370^2*5471052.355142+H3370*3994605728.77515-972400879260.135,H3370^3*1396.138889-H3370^2*3002770.071427+H3370*2152080038.43115-513963640099.415)))-$J$1</f>
        <v>87942447.7277832</v>
      </c>
      <c r="J3370" s="47" t="n">
        <f aca="false">I3370*100/$J$2</f>
        <v>99.9999999974793</v>
      </c>
      <c r="L3370" s="41" t="n">
        <f aca="false">[4]Plan1!$C3365</f>
        <v>0</v>
      </c>
      <c r="M3370" s="41" t="n">
        <f aca="false">$O$5 + L3370</f>
        <v>838.78</v>
      </c>
      <c r="N3370" s="47" t="n">
        <f aca="false">IF(M3370&gt;$O$5,$O$2+$O$1,(M3370^3*3270.5936-M3370^2*8015778.389801+M3370*6549018422.82398-1783686174686.87))-$O$1</f>
        <v>39086868.7128906</v>
      </c>
      <c r="O3370" s="41" t="n">
        <f aca="false">N3370*100/$O$2</f>
        <v>100</v>
      </c>
      <c r="R3370" s="47" t="n">
        <f aca="false">SUM(D3370,I3370,N3370)</f>
        <v>276008357.612793</v>
      </c>
      <c r="S3370" s="41" t="n">
        <f aca="false">R3370*100/$R$2</f>
        <v>99.9999999991969</v>
      </c>
      <c r="U3370" s="41" t="n">
        <f aca="false">[1]Plan1!$B3365</f>
        <v>0</v>
      </c>
    </row>
    <row r="3371" customFormat="false" ht="15" hidden="false" customHeight="false" outlineLevel="0" collapsed="false">
      <c r="A3371" s="46" t="n">
        <v>45369</v>
      </c>
      <c r="B3371" s="41" t="n">
        <f aca="false">[2]Plan1!$C3366</f>
        <v>0</v>
      </c>
      <c r="C3371" s="41" t="n">
        <f aca="false">$E$5 + B3371</f>
        <v>781</v>
      </c>
      <c r="D3371" s="47" t="n">
        <f aca="false">IF(C3371&gt;$E$5,$E$2+$E$1,(IF(C3371&gt;764.99,C3371^3*3486.59308-C3371^2*7860012.00812+C3371*5908819377.96283-1481278321001.59,IF(C3371&gt;752.99,C3371^3*3588.471445-C3371^2*8028757.56264+C3371*5988077680.84934-1488767378546.26,C3371^3*899.851852-C3371^2*1969009.674601+C3371*1435480406.01138-348666163343.76))))-$E$1</f>
        <v>148979041.172119</v>
      </c>
      <c r="E3371" s="47" t="n">
        <f aca="false">D3371*100/$E$2</f>
        <v>100</v>
      </c>
      <c r="G3371" s="41" t="n">
        <f aca="false">[3]Plan1!$C3366</f>
        <v>0</v>
      </c>
      <c r="H3371" s="41" t="n">
        <f aca="false">$J$5 + G3371</f>
        <v>760</v>
      </c>
      <c r="I3371" s="47" t="n">
        <f aca="false">IF(H3371&gt;$J$5,$J$2+$J$1,(IF(H3371&gt;739.99,H3371^3*2498.244218-H3371^2*5471052.355142+H3371*3994605728.77515-972400879260.135,H3371^3*1396.138889-H3371^2*3002770.071427+H3371*2152080038.43115-513963640099.415)))-$J$1</f>
        <v>87942447.7277832</v>
      </c>
      <c r="J3371" s="47" t="n">
        <f aca="false">I3371*100/$J$2</f>
        <v>99.9999999974793</v>
      </c>
      <c r="L3371" s="41" t="n">
        <f aca="false">[4]Plan1!$C3366</f>
        <v>0</v>
      </c>
      <c r="M3371" s="41" t="n">
        <f aca="false">$O$5 + L3371</f>
        <v>838.78</v>
      </c>
      <c r="N3371" s="47" t="n">
        <f aca="false">IF(M3371&gt;$O$5,$O$2+$O$1,(M3371^3*3270.5936-M3371^2*8015778.389801+M3371*6549018422.82398-1783686174686.87))-$O$1</f>
        <v>39086868.7128906</v>
      </c>
      <c r="O3371" s="41" t="n">
        <f aca="false">N3371*100/$O$2</f>
        <v>100</v>
      </c>
      <c r="R3371" s="47" t="n">
        <f aca="false">SUM(D3371,I3371,N3371)</f>
        <v>276008357.612793</v>
      </c>
      <c r="S3371" s="41" t="n">
        <f aca="false">R3371*100/$R$2</f>
        <v>99.9999999991969</v>
      </c>
      <c r="U3371" s="41" t="n">
        <f aca="false">[1]Plan1!$B3366</f>
        <v>0</v>
      </c>
    </row>
    <row r="3372" customFormat="false" ht="15" hidden="false" customHeight="false" outlineLevel="0" collapsed="false">
      <c r="A3372" s="46" t="n">
        <v>45370</v>
      </c>
      <c r="B3372" s="41" t="n">
        <f aca="false">[2]Plan1!$C3367</f>
        <v>0</v>
      </c>
      <c r="C3372" s="41" t="n">
        <f aca="false">$E$5 + B3372</f>
        <v>781</v>
      </c>
      <c r="D3372" s="47" t="n">
        <f aca="false">IF(C3372&gt;$E$5,$E$2+$E$1,(IF(C3372&gt;764.99,C3372^3*3486.59308-C3372^2*7860012.00812+C3372*5908819377.96283-1481278321001.59,IF(C3372&gt;752.99,C3372^3*3588.471445-C3372^2*8028757.56264+C3372*5988077680.84934-1488767378546.26,C3372^3*899.851852-C3372^2*1969009.674601+C3372*1435480406.01138-348666163343.76))))-$E$1</f>
        <v>148979041.172119</v>
      </c>
      <c r="E3372" s="47" t="n">
        <f aca="false">D3372*100/$E$2</f>
        <v>100</v>
      </c>
      <c r="G3372" s="41" t="n">
        <f aca="false">[3]Plan1!$C3367</f>
        <v>0</v>
      </c>
      <c r="H3372" s="41" t="n">
        <f aca="false">$J$5 + G3372</f>
        <v>760</v>
      </c>
      <c r="I3372" s="47" t="n">
        <f aca="false">IF(H3372&gt;$J$5,$J$2+$J$1,(IF(H3372&gt;739.99,H3372^3*2498.244218-H3372^2*5471052.355142+H3372*3994605728.77515-972400879260.135,H3372^3*1396.138889-H3372^2*3002770.071427+H3372*2152080038.43115-513963640099.415)))-$J$1</f>
        <v>87942447.7277832</v>
      </c>
      <c r="J3372" s="47" t="n">
        <f aca="false">I3372*100/$J$2</f>
        <v>99.9999999974793</v>
      </c>
      <c r="L3372" s="41" t="n">
        <f aca="false">[4]Plan1!$C3367</f>
        <v>0</v>
      </c>
      <c r="M3372" s="41" t="n">
        <f aca="false">$O$5 + L3372</f>
        <v>838.78</v>
      </c>
      <c r="N3372" s="47" t="n">
        <f aca="false">IF(M3372&gt;$O$5,$O$2+$O$1,(M3372^3*3270.5936-M3372^2*8015778.389801+M3372*6549018422.82398-1783686174686.87))-$O$1</f>
        <v>39086868.7128906</v>
      </c>
      <c r="O3372" s="41" t="n">
        <f aca="false">N3372*100/$O$2</f>
        <v>100</v>
      </c>
      <c r="R3372" s="47" t="n">
        <f aca="false">SUM(D3372,I3372,N3372)</f>
        <v>276008357.612793</v>
      </c>
      <c r="S3372" s="41" t="n">
        <f aca="false">R3372*100/$R$2</f>
        <v>99.9999999991969</v>
      </c>
      <c r="U3372" s="41" t="n">
        <f aca="false">[1]Plan1!$B3367</f>
        <v>0</v>
      </c>
    </row>
    <row r="3373" customFormat="false" ht="15" hidden="false" customHeight="false" outlineLevel="0" collapsed="false">
      <c r="A3373" s="46" t="n">
        <v>45371</v>
      </c>
      <c r="B3373" s="41" t="n">
        <f aca="false">[2]Plan1!$C3368</f>
        <v>0</v>
      </c>
      <c r="C3373" s="41" t="n">
        <f aca="false">$E$5 + B3373</f>
        <v>781</v>
      </c>
      <c r="D3373" s="47" t="n">
        <f aca="false">IF(C3373&gt;$E$5,$E$2+$E$1,(IF(C3373&gt;764.99,C3373^3*3486.59308-C3373^2*7860012.00812+C3373*5908819377.96283-1481278321001.59,IF(C3373&gt;752.99,C3373^3*3588.471445-C3373^2*8028757.56264+C3373*5988077680.84934-1488767378546.26,C3373^3*899.851852-C3373^2*1969009.674601+C3373*1435480406.01138-348666163343.76))))-$E$1</f>
        <v>148979041.172119</v>
      </c>
      <c r="E3373" s="47" t="n">
        <f aca="false">D3373*100/$E$2</f>
        <v>100</v>
      </c>
      <c r="G3373" s="41" t="n">
        <f aca="false">[3]Plan1!$C3368</f>
        <v>0</v>
      </c>
      <c r="H3373" s="41" t="n">
        <f aca="false">$J$5 + G3373</f>
        <v>760</v>
      </c>
      <c r="I3373" s="47" t="n">
        <f aca="false">IF(H3373&gt;$J$5,$J$2+$J$1,(IF(H3373&gt;739.99,H3373^3*2498.244218-H3373^2*5471052.355142+H3373*3994605728.77515-972400879260.135,H3373^3*1396.138889-H3373^2*3002770.071427+H3373*2152080038.43115-513963640099.415)))-$J$1</f>
        <v>87942447.7277832</v>
      </c>
      <c r="J3373" s="47" t="n">
        <f aca="false">I3373*100/$J$2</f>
        <v>99.9999999974793</v>
      </c>
      <c r="L3373" s="41" t="n">
        <f aca="false">[4]Plan1!$C3368</f>
        <v>0</v>
      </c>
      <c r="M3373" s="41" t="n">
        <f aca="false">$O$5 + L3373</f>
        <v>838.78</v>
      </c>
      <c r="N3373" s="47" t="n">
        <f aca="false">IF(M3373&gt;$O$5,$O$2+$O$1,(M3373^3*3270.5936-M3373^2*8015778.389801+M3373*6549018422.82398-1783686174686.87))-$O$1</f>
        <v>39086868.7128906</v>
      </c>
      <c r="O3373" s="41" t="n">
        <f aca="false">N3373*100/$O$2</f>
        <v>100</v>
      </c>
      <c r="R3373" s="47" t="n">
        <f aca="false">SUM(D3373,I3373,N3373)</f>
        <v>276008357.612793</v>
      </c>
      <c r="S3373" s="41" t="n">
        <f aca="false">R3373*100/$R$2</f>
        <v>99.9999999991969</v>
      </c>
      <c r="U3373" s="41" t="n">
        <f aca="false">[1]Plan1!$B3368</f>
        <v>0</v>
      </c>
    </row>
    <row r="3374" customFormat="false" ht="15" hidden="false" customHeight="false" outlineLevel="0" collapsed="false">
      <c r="A3374" s="46" t="n">
        <v>45372</v>
      </c>
      <c r="B3374" s="41" t="n">
        <f aca="false">[2]Plan1!$C3369</f>
        <v>0</v>
      </c>
      <c r="C3374" s="41" t="n">
        <f aca="false">$E$5 + B3374</f>
        <v>781</v>
      </c>
      <c r="D3374" s="47" t="n">
        <f aca="false">IF(C3374&gt;$E$5,$E$2+$E$1,(IF(C3374&gt;764.99,C3374^3*3486.59308-C3374^2*7860012.00812+C3374*5908819377.96283-1481278321001.59,IF(C3374&gt;752.99,C3374^3*3588.471445-C3374^2*8028757.56264+C3374*5988077680.84934-1488767378546.26,C3374^3*899.851852-C3374^2*1969009.674601+C3374*1435480406.01138-348666163343.76))))-$E$1</f>
        <v>148979041.172119</v>
      </c>
      <c r="E3374" s="47" t="n">
        <f aca="false">D3374*100/$E$2</f>
        <v>100</v>
      </c>
      <c r="G3374" s="41" t="n">
        <f aca="false">[3]Plan1!$C3369</f>
        <v>0</v>
      </c>
      <c r="H3374" s="41" t="n">
        <f aca="false">$J$5 + G3374</f>
        <v>760</v>
      </c>
      <c r="I3374" s="47" t="n">
        <f aca="false">IF(H3374&gt;$J$5,$J$2+$J$1,(IF(H3374&gt;739.99,H3374^3*2498.244218-H3374^2*5471052.355142+H3374*3994605728.77515-972400879260.135,H3374^3*1396.138889-H3374^2*3002770.071427+H3374*2152080038.43115-513963640099.415)))-$J$1</f>
        <v>87942447.7277832</v>
      </c>
      <c r="J3374" s="47" t="n">
        <f aca="false">I3374*100/$J$2</f>
        <v>99.9999999974793</v>
      </c>
      <c r="L3374" s="41" t="n">
        <f aca="false">[4]Plan1!$C3369</f>
        <v>0</v>
      </c>
      <c r="M3374" s="41" t="n">
        <f aca="false">$O$5 + L3374</f>
        <v>838.78</v>
      </c>
      <c r="N3374" s="47" t="n">
        <f aca="false">IF(M3374&gt;$O$5,$O$2+$O$1,(M3374^3*3270.5936-M3374^2*8015778.389801+M3374*6549018422.82398-1783686174686.87))-$O$1</f>
        <v>39086868.7128906</v>
      </c>
      <c r="O3374" s="41" t="n">
        <f aca="false">N3374*100/$O$2</f>
        <v>100</v>
      </c>
      <c r="R3374" s="47" t="n">
        <f aca="false">SUM(D3374,I3374,N3374)</f>
        <v>276008357.612793</v>
      </c>
      <c r="S3374" s="41" t="n">
        <f aca="false">R3374*100/$R$2</f>
        <v>99.9999999991969</v>
      </c>
      <c r="U3374" s="41" t="n">
        <f aca="false">[1]Plan1!$B3369</f>
        <v>0</v>
      </c>
    </row>
    <row r="3375" customFormat="false" ht="15" hidden="false" customHeight="false" outlineLevel="0" collapsed="false">
      <c r="A3375" s="46" t="n">
        <v>45373</v>
      </c>
      <c r="B3375" s="41" t="n">
        <f aca="false">[2]Plan1!$C3370</f>
        <v>0</v>
      </c>
      <c r="C3375" s="41" t="n">
        <f aca="false">$E$5 + B3375</f>
        <v>781</v>
      </c>
      <c r="D3375" s="47" t="n">
        <f aca="false">IF(C3375&gt;$E$5,$E$2+$E$1,(IF(C3375&gt;764.99,C3375^3*3486.59308-C3375^2*7860012.00812+C3375*5908819377.96283-1481278321001.59,IF(C3375&gt;752.99,C3375^3*3588.471445-C3375^2*8028757.56264+C3375*5988077680.84934-1488767378546.26,C3375^3*899.851852-C3375^2*1969009.674601+C3375*1435480406.01138-348666163343.76))))-$E$1</f>
        <v>148979041.172119</v>
      </c>
      <c r="E3375" s="47" t="n">
        <f aca="false">D3375*100/$E$2</f>
        <v>100</v>
      </c>
      <c r="G3375" s="41" t="n">
        <f aca="false">[3]Plan1!$C3370</f>
        <v>0</v>
      </c>
      <c r="H3375" s="41" t="n">
        <f aca="false">$J$5 + G3375</f>
        <v>760</v>
      </c>
      <c r="I3375" s="47" t="n">
        <f aca="false">IF(H3375&gt;$J$5,$J$2+$J$1,(IF(H3375&gt;739.99,H3375^3*2498.244218-H3375^2*5471052.355142+H3375*3994605728.77515-972400879260.135,H3375^3*1396.138889-H3375^2*3002770.071427+H3375*2152080038.43115-513963640099.415)))-$J$1</f>
        <v>87942447.7277832</v>
      </c>
      <c r="J3375" s="47" t="n">
        <f aca="false">I3375*100/$J$2</f>
        <v>99.9999999974793</v>
      </c>
      <c r="L3375" s="41" t="n">
        <f aca="false">[4]Plan1!$C3370</f>
        <v>0</v>
      </c>
      <c r="M3375" s="41" t="n">
        <f aca="false">$O$5 + L3375</f>
        <v>838.78</v>
      </c>
      <c r="N3375" s="47" t="n">
        <f aca="false">IF(M3375&gt;$O$5,$O$2+$O$1,(M3375^3*3270.5936-M3375^2*8015778.389801+M3375*6549018422.82398-1783686174686.87))-$O$1</f>
        <v>39086868.7128906</v>
      </c>
      <c r="O3375" s="41" t="n">
        <f aca="false">N3375*100/$O$2</f>
        <v>100</v>
      </c>
      <c r="R3375" s="47" t="n">
        <f aca="false">SUM(D3375,I3375,N3375)</f>
        <v>276008357.612793</v>
      </c>
      <c r="S3375" s="41" t="n">
        <f aca="false">R3375*100/$R$2</f>
        <v>99.9999999991969</v>
      </c>
      <c r="U3375" s="41" t="n">
        <f aca="false">[1]Plan1!$B3370</f>
        <v>0</v>
      </c>
    </row>
    <row r="3376" customFormat="false" ht="15" hidden="false" customHeight="false" outlineLevel="0" collapsed="false">
      <c r="A3376" s="46" t="n">
        <v>45374</v>
      </c>
      <c r="B3376" s="41" t="n">
        <f aca="false">[2]Plan1!$C3371</f>
        <v>0</v>
      </c>
      <c r="C3376" s="41" t="n">
        <f aca="false">$E$5 + B3376</f>
        <v>781</v>
      </c>
      <c r="D3376" s="47" t="n">
        <f aca="false">IF(C3376&gt;$E$5,$E$2+$E$1,(IF(C3376&gt;764.99,C3376^3*3486.59308-C3376^2*7860012.00812+C3376*5908819377.96283-1481278321001.59,IF(C3376&gt;752.99,C3376^3*3588.471445-C3376^2*8028757.56264+C3376*5988077680.84934-1488767378546.26,C3376^3*899.851852-C3376^2*1969009.674601+C3376*1435480406.01138-348666163343.76))))-$E$1</f>
        <v>148979041.172119</v>
      </c>
      <c r="E3376" s="47" t="n">
        <f aca="false">D3376*100/$E$2</f>
        <v>100</v>
      </c>
      <c r="G3376" s="41" t="n">
        <f aca="false">[3]Plan1!$C3371</f>
        <v>0</v>
      </c>
      <c r="H3376" s="41" t="n">
        <f aca="false">$J$5 + G3376</f>
        <v>760</v>
      </c>
      <c r="I3376" s="47" t="n">
        <f aca="false">IF(H3376&gt;$J$5,$J$2+$J$1,(IF(H3376&gt;739.99,H3376^3*2498.244218-H3376^2*5471052.355142+H3376*3994605728.77515-972400879260.135,H3376^3*1396.138889-H3376^2*3002770.071427+H3376*2152080038.43115-513963640099.415)))-$J$1</f>
        <v>87942447.7277832</v>
      </c>
      <c r="J3376" s="47" t="n">
        <f aca="false">I3376*100/$J$2</f>
        <v>99.9999999974793</v>
      </c>
      <c r="L3376" s="41" t="n">
        <f aca="false">[4]Plan1!$C3371</f>
        <v>0</v>
      </c>
      <c r="M3376" s="41" t="n">
        <f aca="false">$O$5 + L3376</f>
        <v>838.78</v>
      </c>
      <c r="N3376" s="47" t="n">
        <f aca="false">IF(M3376&gt;$O$5,$O$2+$O$1,(M3376^3*3270.5936-M3376^2*8015778.389801+M3376*6549018422.82398-1783686174686.87))-$O$1</f>
        <v>39086868.7128906</v>
      </c>
      <c r="O3376" s="41" t="n">
        <f aca="false">N3376*100/$O$2</f>
        <v>100</v>
      </c>
      <c r="R3376" s="47" t="n">
        <f aca="false">SUM(D3376,I3376,N3376)</f>
        <v>276008357.612793</v>
      </c>
      <c r="S3376" s="41" t="n">
        <f aca="false">R3376*100/$R$2</f>
        <v>99.9999999991969</v>
      </c>
      <c r="U3376" s="41" t="n">
        <f aca="false">[1]Plan1!$B3371</f>
        <v>0</v>
      </c>
    </row>
    <row r="3377" customFormat="false" ht="15" hidden="false" customHeight="false" outlineLevel="0" collapsed="false">
      <c r="A3377" s="46" t="n">
        <v>45375</v>
      </c>
      <c r="B3377" s="41" t="n">
        <f aca="false">[2]Plan1!$C3372</f>
        <v>0</v>
      </c>
      <c r="C3377" s="41" t="n">
        <f aca="false">$E$5 + B3377</f>
        <v>781</v>
      </c>
      <c r="D3377" s="47" t="n">
        <f aca="false">IF(C3377&gt;$E$5,$E$2+$E$1,(IF(C3377&gt;764.99,C3377^3*3486.59308-C3377^2*7860012.00812+C3377*5908819377.96283-1481278321001.59,IF(C3377&gt;752.99,C3377^3*3588.471445-C3377^2*8028757.56264+C3377*5988077680.84934-1488767378546.26,C3377^3*899.851852-C3377^2*1969009.674601+C3377*1435480406.01138-348666163343.76))))-$E$1</f>
        <v>148979041.172119</v>
      </c>
      <c r="E3377" s="47" t="n">
        <f aca="false">D3377*100/$E$2</f>
        <v>100</v>
      </c>
      <c r="G3377" s="41" t="n">
        <f aca="false">[3]Plan1!$C3372</f>
        <v>0</v>
      </c>
      <c r="H3377" s="41" t="n">
        <f aca="false">$J$5 + G3377</f>
        <v>760</v>
      </c>
      <c r="I3377" s="47" t="n">
        <f aca="false">IF(H3377&gt;$J$5,$J$2+$J$1,(IF(H3377&gt;739.99,H3377^3*2498.244218-H3377^2*5471052.355142+H3377*3994605728.77515-972400879260.135,H3377^3*1396.138889-H3377^2*3002770.071427+H3377*2152080038.43115-513963640099.415)))-$J$1</f>
        <v>87942447.7277832</v>
      </c>
      <c r="J3377" s="47" t="n">
        <f aca="false">I3377*100/$J$2</f>
        <v>99.9999999974793</v>
      </c>
      <c r="L3377" s="41" t="n">
        <f aca="false">[4]Plan1!$C3372</f>
        <v>0</v>
      </c>
      <c r="M3377" s="41" t="n">
        <f aca="false">$O$5 + L3377</f>
        <v>838.78</v>
      </c>
      <c r="N3377" s="47" t="n">
        <f aca="false">IF(M3377&gt;$O$5,$O$2+$O$1,(M3377^3*3270.5936-M3377^2*8015778.389801+M3377*6549018422.82398-1783686174686.87))-$O$1</f>
        <v>39086868.7128906</v>
      </c>
      <c r="O3377" s="41" t="n">
        <f aca="false">N3377*100/$O$2</f>
        <v>100</v>
      </c>
      <c r="R3377" s="47" t="n">
        <f aca="false">SUM(D3377,I3377,N3377)</f>
        <v>276008357.612793</v>
      </c>
      <c r="S3377" s="41" t="n">
        <f aca="false">R3377*100/$R$2</f>
        <v>99.9999999991969</v>
      </c>
      <c r="U3377" s="41" t="n">
        <f aca="false">[1]Plan1!$B3372</f>
        <v>0</v>
      </c>
    </row>
    <row r="3378" customFormat="false" ht="15" hidden="false" customHeight="false" outlineLevel="0" collapsed="false">
      <c r="A3378" s="46" t="n">
        <v>45376</v>
      </c>
      <c r="B3378" s="41" t="n">
        <f aca="false">[2]Plan1!$C3373</f>
        <v>0</v>
      </c>
      <c r="C3378" s="41" t="n">
        <f aca="false">$E$5 + B3378</f>
        <v>781</v>
      </c>
      <c r="D3378" s="47" t="n">
        <f aca="false">IF(C3378&gt;$E$5,$E$2+$E$1,(IF(C3378&gt;764.99,C3378^3*3486.59308-C3378^2*7860012.00812+C3378*5908819377.96283-1481278321001.59,IF(C3378&gt;752.99,C3378^3*3588.471445-C3378^2*8028757.56264+C3378*5988077680.84934-1488767378546.26,C3378^3*899.851852-C3378^2*1969009.674601+C3378*1435480406.01138-348666163343.76))))-$E$1</f>
        <v>148979041.172119</v>
      </c>
      <c r="E3378" s="47" t="n">
        <f aca="false">D3378*100/$E$2</f>
        <v>100</v>
      </c>
      <c r="G3378" s="41" t="n">
        <f aca="false">[3]Plan1!$C3373</f>
        <v>0</v>
      </c>
      <c r="H3378" s="41" t="n">
        <f aca="false">$J$5 + G3378</f>
        <v>760</v>
      </c>
      <c r="I3378" s="47" t="n">
        <f aca="false">IF(H3378&gt;$J$5,$J$2+$J$1,(IF(H3378&gt;739.99,H3378^3*2498.244218-H3378^2*5471052.355142+H3378*3994605728.77515-972400879260.135,H3378^3*1396.138889-H3378^2*3002770.071427+H3378*2152080038.43115-513963640099.415)))-$J$1</f>
        <v>87942447.7277832</v>
      </c>
      <c r="J3378" s="47" t="n">
        <f aca="false">I3378*100/$J$2</f>
        <v>99.9999999974793</v>
      </c>
      <c r="L3378" s="41" t="n">
        <f aca="false">[4]Plan1!$C3373</f>
        <v>0</v>
      </c>
      <c r="M3378" s="41" t="n">
        <f aca="false">$O$5 + L3378</f>
        <v>838.78</v>
      </c>
      <c r="N3378" s="47" t="n">
        <f aca="false">IF(M3378&gt;$O$5,$O$2+$O$1,(M3378^3*3270.5936-M3378^2*8015778.389801+M3378*6549018422.82398-1783686174686.87))-$O$1</f>
        <v>39086868.7128906</v>
      </c>
      <c r="O3378" s="41" t="n">
        <f aca="false">N3378*100/$O$2</f>
        <v>100</v>
      </c>
      <c r="R3378" s="47" t="n">
        <f aca="false">SUM(D3378,I3378,N3378)</f>
        <v>276008357.612793</v>
      </c>
      <c r="S3378" s="41" t="n">
        <f aca="false">R3378*100/$R$2</f>
        <v>99.9999999991969</v>
      </c>
      <c r="U3378" s="41" t="n">
        <f aca="false">[1]Plan1!$B3373</f>
        <v>0</v>
      </c>
    </row>
    <row r="3379" customFormat="false" ht="15" hidden="false" customHeight="false" outlineLevel="0" collapsed="false">
      <c r="A3379" s="46" t="n">
        <v>45377</v>
      </c>
      <c r="B3379" s="41" t="n">
        <f aca="false">[2]Plan1!$C3374</f>
        <v>0</v>
      </c>
      <c r="C3379" s="41" t="n">
        <f aca="false">$E$5 + B3379</f>
        <v>781</v>
      </c>
      <c r="D3379" s="47" t="n">
        <f aca="false">IF(C3379&gt;$E$5,$E$2+$E$1,(IF(C3379&gt;764.99,C3379^3*3486.59308-C3379^2*7860012.00812+C3379*5908819377.96283-1481278321001.59,IF(C3379&gt;752.99,C3379^3*3588.471445-C3379^2*8028757.56264+C3379*5988077680.84934-1488767378546.26,C3379^3*899.851852-C3379^2*1969009.674601+C3379*1435480406.01138-348666163343.76))))-$E$1</f>
        <v>148979041.172119</v>
      </c>
      <c r="E3379" s="47" t="n">
        <f aca="false">D3379*100/$E$2</f>
        <v>100</v>
      </c>
      <c r="G3379" s="41" t="n">
        <f aca="false">[3]Plan1!$C3374</f>
        <v>0</v>
      </c>
      <c r="H3379" s="41" t="n">
        <f aca="false">$J$5 + G3379</f>
        <v>760</v>
      </c>
      <c r="I3379" s="47" t="n">
        <f aca="false">IF(H3379&gt;$J$5,$J$2+$J$1,(IF(H3379&gt;739.99,H3379^3*2498.244218-H3379^2*5471052.355142+H3379*3994605728.77515-972400879260.135,H3379^3*1396.138889-H3379^2*3002770.071427+H3379*2152080038.43115-513963640099.415)))-$J$1</f>
        <v>87942447.7277832</v>
      </c>
      <c r="J3379" s="47" t="n">
        <f aca="false">I3379*100/$J$2</f>
        <v>99.9999999974793</v>
      </c>
      <c r="L3379" s="41" t="n">
        <f aca="false">[4]Plan1!$C3374</f>
        <v>0</v>
      </c>
      <c r="M3379" s="41" t="n">
        <f aca="false">$O$5 + L3379</f>
        <v>838.78</v>
      </c>
      <c r="N3379" s="47" t="n">
        <f aca="false">IF(M3379&gt;$O$5,$O$2+$O$1,(M3379^3*3270.5936-M3379^2*8015778.389801+M3379*6549018422.82398-1783686174686.87))-$O$1</f>
        <v>39086868.7128906</v>
      </c>
      <c r="O3379" s="41" t="n">
        <f aca="false">N3379*100/$O$2</f>
        <v>100</v>
      </c>
      <c r="R3379" s="47" t="n">
        <f aca="false">SUM(D3379,I3379,N3379)</f>
        <v>276008357.612793</v>
      </c>
      <c r="S3379" s="41" t="n">
        <f aca="false">R3379*100/$R$2</f>
        <v>99.9999999991969</v>
      </c>
      <c r="U3379" s="41" t="n">
        <f aca="false">[1]Plan1!$B3374</f>
        <v>0</v>
      </c>
    </row>
    <row r="3380" customFormat="false" ht="15" hidden="false" customHeight="false" outlineLevel="0" collapsed="false">
      <c r="A3380" s="46" t="n">
        <v>45378</v>
      </c>
      <c r="B3380" s="41" t="n">
        <f aca="false">[2]Plan1!$C3375</f>
        <v>0</v>
      </c>
      <c r="C3380" s="41" t="n">
        <f aca="false">$E$5 + B3380</f>
        <v>781</v>
      </c>
      <c r="D3380" s="47" t="n">
        <f aca="false">IF(C3380&gt;$E$5,$E$2+$E$1,(IF(C3380&gt;764.99,C3380^3*3486.59308-C3380^2*7860012.00812+C3380*5908819377.96283-1481278321001.59,IF(C3380&gt;752.99,C3380^3*3588.471445-C3380^2*8028757.56264+C3380*5988077680.84934-1488767378546.26,C3380^3*899.851852-C3380^2*1969009.674601+C3380*1435480406.01138-348666163343.76))))-$E$1</f>
        <v>148979041.172119</v>
      </c>
      <c r="E3380" s="47" t="n">
        <f aca="false">D3380*100/$E$2</f>
        <v>100</v>
      </c>
      <c r="G3380" s="41" t="n">
        <f aca="false">[3]Plan1!$C3375</f>
        <v>0</v>
      </c>
      <c r="H3380" s="41" t="n">
        <f aca="false">$J$5 + G3380</f>
        <v>760</v>
      </c>
      <c r="I3380" s="47" t="n">
        <f aca="false">IF(H3380&gt;$J$5,$J$2+$J$1,(IF(H3380&gt;739.99,H3380^3*2498.244218-H3380^2*5471052.355142+H3380*3994605728.77515-972400879260.135,H3380^3*1396.138889-H3380^2*3002770.071427+H3380*2152080038.43115-513963640099.415)))-$J$1</f>
        <v>87942447.7277832</v>
      </c>
      <c r="J3380" s="47" t="n">
        <f aca="false">I3380*100/$J$2</f>
        <v>99.9999999974793</v>
      </c>
      <c r="L3380" s="41" t="n">
        <f aca="false">[4]Plan1!$C3375</f>
        <v>0</v>
      </c>
      <c r="M3380" s="41" t="n">
        <f aca="false">$O$5 + L3380</f>
        <v>838.78</v>
      </c>
      <c r="N3380" s="47" t="n">
        <f aca="false">IF(M3380&gt;$O$5,$O$2+$O$1,(M3380^3*3270.5936-M3380^2*8015778.389801+M3380*6549018422.82398-1783686174686.87))-$O$1</f>
        <v>39086868.7128906</v>
      </c>
      <c r="O3380" s="41" t="n">
        <f aca="false">N3380*100/$O$2</f>
        <v>100</v>
      </c>
      <c r="R3380" s="47" t="n">
        <f aca="false">SUM(D3380,I3380,N3380)</f>
        <v>276008357.612793</v>
      </c>
      <c r="S3380" s="41" t="n">
        <f aca="false">R3380*100/$R$2</f>
        <v>99.9999999991969</v>
      </c>
      <c r="U3380" s="41" t="n">
        <f aca="false">[1]Plan1!$B3375</f>
        <v>0</v>
      </c>
    </row>
    <row r="3381" customFormat="false" ht="15" hidden="false" customHeight="false" outlineLevel="0" collapsed="false">
      <c r="A3381" s="46" t="n">
        <v>45379</v>
      </c>
      <c r="B3381" s="41" t="n">
        <f aca="false">[2]Plan1!$C3376</f>
        <v>0</v>
      </c>
      <c r="C3381" s="41" t="n">
        <f aca="false">$E$5 + B3381</f>
        <v>781</v>
      </c>
      <c r="D3381" s="47" t="n">
        <f aca="false">IF(C3381&gt;$E$5,$E$2+$E$1,(IF(C3381&gt;764.99,C3381^3*3486.59308-C3381^2*7860012.00812+C3381*5908819377.96283-1481278321001.59,IF(C3381&gt;752.99,C3381^3*3588.471445-C3381^2*8028757.56264+C3381*5988077680.84934-1488767378546.26,C3381^3*899.851852-C3381^2*1969009.674601+C3381*1435480406.01138-348666163343.76))))-$E$1</f>
        <v>148979041.172119</v>
      </c>
      <c r="E3381" s="47" t="n">
        <f aca="false">D3381*100/$E$2</f>
        <v>100</v>
      </c>
      <c r="G3381" s="41" t="n">
        <f aca="false">[3]Plan1!$C3376</f>
        <v>0</v>
      </c>
      <c r="H3381" s="41" t="n">
        <f aca="false">$J$5 + G3381</f>
        <v>760</v>
      </c>
      <c r="I3381" s="47" t="n">
        <f aca="false">IF(H3381&gt;$J$5,$J$2+$J$1,(IF(H3381&gt;739.99,H3381^3*2498.244218-H3381^2*5471052.355142+H3381*3994605728.77515-972400879260.135,H3381^3*1396.138889-H3381^2*3002770.071427+H3381*2152080038.43115-513963640099.415)))-$J$1</f>
        <v>87942447.7277832</v>
      </c>
      <c r="J3381" s="47" t="n">
        <f aca="false">I3381*100/$J$2</f>
        <v>99.9999999974793</v>
      </c>
      <c r="L3381" s="41" t="n">
        <f aca="false">[4]Plan1!$C3376</f>
        <v>0</v>
      </c>
      <c r="M3381" s="41" t="n">
        <f aca="false">$O$5 + L3381</f>
        <v>838.78</v>
      </c>
      <c r="N3381" s="47" t="n">
        <f aca="false">IF(M3381&gt;$O$5,$O$2+$O$1,(M3381^3*3270.5936-M3381^2*8015778.389801+M3381*6549018422.82398-1783686174686.87))-$O$1</f>
        <v>39086868.7128906</v>
      </c>
      <c r="O3381" s="41" t="n">
        <f aca="false">N3381*100/$O$2</f>
        <v>100</v>
      </c>
      <c r="R3381" s="47" t="n">
        <f aca="false">SUM(D3381,I3381,N3381)</f>
        <v>276008357.612793</v>
      </c>
      <c r="S3381" s="41" t="n">
        <f aca="false">R3381*100/$R$2</f>
        <v>99.9999999991969</v>
      </c>
      <c r="U3381" s="41" t="n">
        <f aca="false">[1]Plan1!$B3376</f>
        <v>0</v>
      </c>
    </row>
    <row r="3382" customFormat="false" ht="15" hidden="false" customHeight="false" outlineLevel="0" collapsed="false">
      <c r="A3382" s="46" t="n">
        <v>45380</v>
      </c>
      <c r="B3382" s="41" t="n">
        <f aca="false">[2]Plan1!$C3377</f>
        <v>0</v>
      </c>
      <c r="C3382" s="41" t="n">
        <f aca="false">$E$5 + B3382</f>
        <v>781</v>
      </c>
      <c r="D3382" s="47" t="n">
        <f aca="false">IF(C3382&gt;$E$5,$E$2+$E$1,(IF(C3382&gt;764.99,C3382^3*3486.59308-C3382^2*7860012.00812+C3382*5908819377.96283-1481278321001.59,IF(C3382&gt;752.99,C3382^3*3588.471445-C3382^2*8028757.56264+C3382*5988077680.84934-1488767378546.26,C3382^3*899.851852-C3382^2*1969009.674601+C3382*1435480406.01138-348666163343.76))))-$E$1</f>
        <v>148979041.172119</v>
      </c>
      <c r="E3382" s="47" t="n">
        <f aca="false">D3382*100/$E$2</f>
        <v>100</v>
      </c>
      <c r="G3382" s="41" t="n">
        <f aca="false">[3]Plan1!$C3377</f>
        <v>0</v>
      </c>
      <c r="H3382" s="41" t="n">
        <f aca="false">$J$5 + G3382</f>
        <v>760</v>
      </c>
      <c r="I3382" s="47" t="n">
        <f aca="false">IF(H3382&gt;$J$5,$J$2+$J$1,(IF(H3382&gt;739.99,H3382^3*2498.244218-H3382^2*5471052.355142+H3382*3994605728.77515-972400879260.135,H3382^3*1396.138889-H3382^2*3002770.071427+H3382*2152080038.43115-513963640099.415)))-$J$1</f>
        <v>87942447.7277832</v>
      </c>
      <c r="J3382" s="47" t="n">
        <f aca="false">I3382*100/$J$2</f>
        <v>99.9999999974793</v>
      </c>
      <c r="L3382" s="41" t="n">
        <f aca="false">[4]Plan1!$C3377</f>
        <v>0</v>
      </c>
      <c r="M3382" s="41" t="n">
        <f aca="false">$O$5 + L3382</f>
        <v>838.78</v>
      </c>
      <c r="N3382" s="47" t="n">
        <f aca="false">IF(M3382&gt;$O$5,$O$2+$O$1,(M3382^3*3270.5936-M3382^2*8015778.389801+M3382*6549018422.82398-1783686174686.87))-$O$1</f>
        <v>39086868.7128906</v>
      </c>
      <c r="O3382" s="41" t="n">
        <f aca="false">N3382*100/$O$2</f>
        <v>100</v>
      </c>
      <c r="R3382" s="47" t="n">
        <f aca="false">SUM(D3382,I3382,N3382)</f>
        <v>276008357.612793</v>
      </c>
      <c r="S3382" s="41" t="n">
        <f aca="false">R3382*100/$R$2</f>
        <v>99.9999999991969</v>
      </c>
      <c r="U3382" s="41" t="n">
        <f aca="false">[1]Plan1!$B3377</f>
        <v>0</v>
      </c>
    </row>
    <row r="3383" customFormat="false" ht="15" hidden="false" customHeight="false" outlineLevel="0" collapsed="false">
      <c r="A3383" s="46" t="n">
        <v>45381</v>
      </c>
      <c r="B3383" s="41" t="n">
        <f aca="false">[2]Plan1!$C3378</f>
        <v>0</v>
      </c>
      <c r="C3383" s="41" t="n">
        <f aca="false">$E$5 + B3383</f>
        <v>781</v>
      </c>
      <c r="D3383" s="47" t="n">
        <f aca="false">IF(C3383&gt;$E$5,$E$2+$E$1,(IF(C3383&gt;764.99,C3383^3*3486.59308-C3383^2*7860012.00812+C3383*5908819377.96283-1481278321001.59,IF(C3383&gt;752.99,C3383^3*3588.471445-C3383^2*8028757.56264+C3383*5988077680.84934-1488767378546.26,C3383^3*899.851852-C3383^2*1969009.674601+C3383*1435480406.01138-348666163343.76))))-$E$1</f>
        <v>148979041.172119</v>
      </c>
      <c r="E3383" s="47" t="n">
        <f aca="false">D3383*100/$E$2</f>
        <v>100</v>
      </c>
      <c r="G3383" s="41" t="n">
        <f aca="false">[3]Plan1!$C3378</f>
        <v>0</v>
      </c>
      <c r="H3383" s="41" t="n">
        <f aca="false">$J$5 + G3383</f>
        <v>760</v>
      </c>
      <c r="I3383" s="47" t="n">
        <f aca="false">IF(H3383&gt;$J$5,$J$2+$J$1,(IF(H3383&gt;739.99,H3383^3*2498.244218-H3383^2*5471052.355142+H3383*3994605728.77515-972400879260.135,H3383^3*1396.138889-H3383^2*3002770.071427+H3383*2152080038.43115-513963640099.415)))-$J$1</f>
        <v>87942447.7277832</v>
      </c>
      <c r="J3383" s="47" t="n">
        <f aca="false">I3383*100/$J$2</f>
        <v>99.9999999974793</v>
      </c>
      <c r="L3383" s="41" t="n">
        <f aca="false">[4]Plan1!$C3378</f>
        <v>0</v>
      </c>
      <c r="M3383" s="41" t="n">
        <f aca="false">$O$5 + L3383</f>
        <v>838.78</v>
      </c>
      <c r="N3383" s="47" t="n">
        <f aca="false">IF(M3383&gt;$O$5,$O$2+$O$1,(M3383^3*3270.5936-M3383^2*8015778.389801+M3383*6549018422.82398-1783686174686.87))-$O$1</f>
        <v>39086868.7128906</v>
      </c>
      <c r="O3383" s="41" t="n">
        <f aca="false">N3383*100/$O$2</f>
        <v>100</v>
      </c>
      <c r="R3383" s="47" t="n">
        <f aca="false">SUM(D3383,I3383,N3383)</f>
        <v>276008357.612793</v>
      </c>
      <c r="S3383" s="41" t="n">
        <f aca="false">R3383*100/$R$2</f>
        <v>99.9999999991969</v>
      </c>
      <c r="U3383" s="41" t="n">
        <f aca="false">[1]Plan1!$B3378</f>
        <v>0</v>
      </c>
    </row>
    <row r="3384" customFormat="false" ht="15" hidden="false" customHeight="false" outlineLevel="0" collapsed="false">
      <c r="A3384" s="46" t="n">
        <v>45382</v>
      </c>
      <c r="B3384" s="41" t="n">
        <f aca="false">[2]Plan1!$C3379</f>
        <v>0</v>
      </c>
      <c r="C3384" s="41" t="n">
        <f aca="false">$E$5 + B3384</f>
        <v>781</v>
      </c>
      <c r="D3384" s="47" t="n">
        <f aca="false">IF(C3384&gt;$E$5,$E$2+$E$1,(IF(C3384&gt;764.99,C3384^3*3486.59308-C3384^2*7860012.00812+C3384*5908819377.96283-1481278321001.59,IF(C3384&gt;752.99,C3384^3*3588.471445-C3384^2*8028757.56264+C3384*5988077680.84934-1488767378546.26,C3384^3*899.851852-C3384^2*1969009.674601+C3384*1435480406.01138-348666163343.76))))-$E$1</f>
        <v>148979041.172119</v>
      </c>
      <c r="E3384" s="47" t="n">
        <f aca="false">D3384*100/$E$2</f>
        <v>100</v>
      </c>
      <c r="G3384" s="41" t="n">
        <f aca="false">[3]Plan1!$C3379</f>
        <v>0</v>
      </c>
      <c r="H3384" s="41" t="n">
        <f aca="false">$J$5 + G3384</f>
        <v>760</v>
      </c>
      <c r="I3384" s="47" t="n">
        <f aca="false">IF(H3384&gt;$J$5,$J$2+$J$1,(IF(H3384&gt;739.99,H3384^3*2498.244218-H3384^2*5471052.355142+H3384*3994605728.77515-972400879260.135,H3384^3*1396.138889-H3384^2*3002770.071427+H3384*2152080038.43115-513963640099.415)))-$J$1</f>
        <v>87942447.7277832</v>
      </c>
      <c r="J3384" s="47" t="n">
        <f aca="false">I3384*100/$J$2</f>
        <v>99.9999999974793</v>
      </c>
      <c r="L3384" s="41" t="n">
        <f aca="false">[4]Plan1!$C3379</f>
        <v>0</v>
      </c>
      <c r="M3384" s="41" t="n">
        <f aca="false">$O$5 + L3384</f>
        <v>838.78</v>
      </c>
      <c r="N3384" s="47" t="n">
        <f aca="false">IF(M3384&gt;$O$5,$O$2+$O$1,(M3384^3*3270.5936-M3384^2*8015778.389801+M3384*6549018422.82398-1783686174686.87))-$O$1</f>
        <v>39086868.7128906</v>
      </c>
      <c r="O3384" s="41" t="n">
        <f aca="false">N3384*100/$O$2</f>
        <v>100</v>
      </c>
      <c r="R3384" s="47" t="n">
        <f aca="false">SUM(D3384,I3384,N3384)</f>
        <v>276008357.612793</v>
      </c>
      <c r="S3384" s="41" t="n">
        <f aca="false">R3384*100/$R$2</f>
        <v>99.9999999991969</v>
      </c>
      <c r="U3384" s="41" t="n">
        <f aca="false">[1]Plan1!$B3379</f>
        <v>0</v>
      </c>
    </row>
    <row r="3385" customFormat="false" ht="15" hidden="false" customHeight="false" outlineLevel="0" collapsed="false">
      <c r="A3385" s="46" t="n">
        <v>45383</v>
      </c>
      <c r="B3385" s="41" t="n">
        <f aca="false">[2]Plan1!$C3380</f>
        <v>0</v>
      </c>
      <c r="C3385" s="41" t="n">
        <f aca="false">$E$5 + B3385</f>
        <v>781</v>
      </c>
      <c r="D3385" s="47" t="n">
        <f aca="false">IF(C3385&gt;$E$5,$E$2+$E$1,(IF(C3385&gt;764.99,C3385^3*3486.59308-C3385^2*7860012.00812+C3385*5908819377.96283-1481278321001.59,IF(C3385&gt;752.99,C3385^3*3588.471445-C3385^2*8028757.56264+C3385*5988077680.84934-1488767378546.26,C3385^3*899.851852-C3385^2*1969009.674601+C3385*1435480406.01138-348666163343.76))))-$E$1</f>
        <v>148979041.172119</v>
      </c>
      <c r="E3385" s="47" t="n">
        <f aca="false">D3385*100/$E$2</f>
        <v>100</v>
      </c>
      <c r="G3385" s="41" t="n">
        <f aca="false">[3]Plan1!$C3380</f>
        <v>0</v>
      </c>
      <c r="H3385" s="41" t="n">
        <f aca="false">$J$5 + G3385</f>
        <v>760</v>
      </c>
      <c r="I3385" s="47" t="n">
        <f aca="false">IF(H3385&gt;$J$5,$J$2+$J$1,(IF(H3385&gt;739.99,H3385^3*2498.244218-H3385^2*5471052.355142+H3385*3994605728.77515-972400879260.135,H3385^3*1396.138889-H3385^2*3002770.071427+H3385*2152080038.43115-513963640099.415)))-$J$1</f>
        <v>87942447.7277832</v>
      </c>
      <c r="J3385" s="47" t="n">
        <f aca="false">I3385*100/$J$2</f>
        <v>99.9999999974793</v>
      </c>
      <c r="L3385" s="41" t="n">
        <f aca="false">[4]Plan1!$C3380</f>
        <v>0</v>
      </c>
      <c r="M3385" s="41" t="n">
        <f aca="false">$O$5 + L3385</f>
        <v>838.78</v>
      </c>
      <c r="N3385" s="47" t="n">
        <f aca="false">IF(M3385&gt;$O$5,$O$2+$O$1,(M3385^3*3270.5936-M3385^2*8015778.389801+M3385*6549018422.82398-1783686174686.87))-$O$1</f>
        <v>39086868.7128906</v>
      </c>
      <c r="O3385" s="41" t="n">
        <f aca="false">N3385*100/$O$2</f>
        <v>100</v>
      </c>
      <c r="R3385" s="47" t="n">
        <f aca="false">SUM(D3385,I3385,N3385)</f>
        <v>276008357.612793</v>
      </c>
      <c r="S3385" s="41" t="n">
        <f aca="false">R3385*100/$R$2</f>
        <v>99.9999999991969</v>
      </c>
      <c r="U3385" s="41" t="n">
        <f aca="false">[1]Plan1!$B3380</f>
        <v>0</v>
      </c>
    </row>
    <row r="3386" customFormat="false" ht="15" hidden="false" customHeight="false" outlineLevel="0" collapsed="false">
      <c r="A3386" s="46" t="n">
        <v>45384</v>
      </c>
      <c r="B3386" s="41" t="n">
        <f aca="false">[2]Plan1!$C3381</f>
        <v>0</v>
      </c>
      <c r="C3386" s="41" t="n">
        <f aca="false">$E$5 + B3386</f>
        <v>781</v>
      </c>
      <c r="D3386" s="47" t="n">
        <f aca="false">IF(C3386&gt;$E$5,$E$2+$E$1,(IF(C3386&gt;764.99,C3386^3*3486.59308-C3386^2*7860012.00812+C3386*5908819377.96283-1481278321001.59,IF(C3386&gt;752.99,C3386^3*3588.471445-C3386^2*8028757.56264+C3386*5988077680.84934-1488767378546.26,C3386^3*899.851852-C3386^2*1969009.674601+C3386*1435480406.01138-348666163343.76))))-$E$1</f>
        <v>148979041.172119</v>
      </c>
      <c r="E3386" s="47" t="n">
        <f aca="false">D3386*100/$E$2</f>
        <v>100</v>
      </c>
      <c r="G3386" s="41" t="n">
        <f aca="false">[3]Plan1!$C3381</f>
        <v>0</v>
      </c>
      <c r="H3386" s="41" t="n">
        <f aca="false">$J$5 + G3386</f>
        <v>760</v>
      </c>
      <c r="I3386" s="47" t="n">
        <f aca="false">IF(H3386&gt;$J$5,$J$2+$J$1,(IF(H3386&gt;739.99,H3386^3*2498.244218-H3386^2*5471052.355142+H3386*3994605728.77515-972400879260.135,H3386^3*1396.138889-H3386^2*3002770.071427+H3386*2152080038.43115-513963640099.415)))-$J$1</f>
        <v>87942447.7277832</v>
      </c>
      <c r="J3386" s="47" t="n">
        <f aca="false">I3386*100/$J$2</f>
        <v>99.9999999974793</v>
      </c>
      <c r="L3386" s="41" t="n">
        <f aca="false">[4]Plan1!$C3381</f>
        <v>0</v>
      </c>
      <c r="M3386" s="41" t="n">
        <f aca="false">$O$5 + L3386</f>
        <v>838.78</v>
      </c>
      <c r="N3386" s="47" t="n">
        <f aca="false">IF(M3386&gt;$O$5,$O$2+$O$1,(M3386^3*3270.5936-M3386^2*8015778.389801+M3386*6549018422.82398-1783686174686.87))-$O$1</f>
        <v>39086868.7128906</v>
      </c>
      <c r="O3386" s="41" t="n">
        <f aca="false">N3386*100/$O$2</f>
        <v>100</v>
      </c>
      <c r="R3386" s="47" t="n">
        <f aca="false">SUM(D3386,I3386,N3386)</f>
        <v>276008357.612793</v>
      </c>
      <c r="S3386" s="41" t="n">
        <f aca="false">R3386*100/$R$2</f>
        <v>99.9999999991969</v>
      </c>
      <c r="U3386" s="41" t="n">
        <f aca="false">[1]Plan1!$B3381</f>
        <v>0</v>
      </c>
    </row>
    <row r="3387" customFormat="false" ht="15" hidden="false" customHeight="false" outlineLevel="0" collapsed="false">
      <c r="A3387" s="46" t="n">
        <v>45385</v>
      </c>
      <c r="B3387" s="41" t="n">
        <f aca="false">[2]Plan1!$C3382</f>
        <v>0</v>
      </c>
      <c r="C3387" s="41" t="n">
        <f aca="false">$E$5 + B3387</f>
        <v>781</v>
      </c>
      <c r="D3387" s="47" t="n">
        <f aca="false">IF(C3387&gt;$E$5,$E$2+$E$1,(IF(C3387&gt;764.99,C3387^3*3486.59308-C3387^2*7860012.00812+C3387*5908819377.96283-1481278321001.59,IF(C3387&gt;752.99,C3387^3*3588.471445-C3387^2*8028757.56264+C3387*5988077680.84934-1488767378546.26,C3387^3*899.851852-C3387^2*1969009.674601+C3387*1435480406.01138-348666163343.76))))-$E$1</f>
        <v>148979041.172119</v>
      </c>
      <c r="E3387" s="47" t="n">
        <f aca="false">D3387*100/$E$2</f>
        <v>100</v>
      </c>
      <c r="G3387" s="41" t="n">
        <f aca="false">[3]Plan1!$C3382</f>
        <v>0</v>
      </c>
      <c r="H3387" s="41" t="n">
        <f aca="false">$J$5 + G3387</f>
        <v>760</v>
      </c>
      <c r="I3387" s="47" t="n">
        <f aca="false">IF(H3387&gt;$J$5,$J$2+$J$1,(IF(H3387&gt;739.99,H3387^3*2498.244218-H3387^2*5471052.355142+H3387*3994605728.77515-972400879260.135,H3387^3*1396.138889-H3387^2*3002770.071427+H3387*2152080038.43115-513963640099.415)))-$J$1</f>
        <v>87942447.7277832</v>
      </c>
      <c r="J3387" s="47" t="n">
        <f aca="false">I3387*100/$J$2</f>
        <v>99.9999999974793</v>
      </c>
      <c r="L3387" s="41" t="n">
        <f aca="false">[4]Plan1!$C3382</f>
        <v>0</v>
      </c>
      <c r="M3387" s="41" t="n">
        <f aca="false">$O$5 + L3387</f>
        <v>838.78</v>
      </c>
      <c r="N3387" s="47" t="n">
        <f aca="false">IF(M3387&gt;$O$5,$O$2+$O$1,(M3387^3*3270.5936-M3387^2*8015778.389801+M3387*6549018422.82398-1783686174686.87))-$O$1</f>
        <v>39086868.7128906</v>
      </c>
      <c r="O3387" s="41" t="n">
        <f aca="false">N3387*100/$O$2</f>
        <v>100</v>
      </c>
      <c r="R3387" s="47" t="n">
        <f aca="false">SUM(D3387,I3387,N3387)</f>
        <v>276008357.612793</v>
      </c>
      <c r="S3387" s="41" t="n">
        <f aca="false">R3387*100/$R$2</f>
        <v>99.9999999991969</v>
      </c>
      <c r="U3387" s="41" t="n">
        <f aca="false">[1]Plan1!$B3382</f>
        <v>0</v>
      </c>
    </row>
    <row r="3388" customFormat="false" ht="15" hidden="false" customHeight="false" outlineLevel="0" collapsed="false">
      <c r="A3388" s="46" t="n">
        <v>45386</v>
      </c>
      <c r="B3388" s="41" t="n">
        <f aca="false">[2]Plan1!$C3383</f>
        <v>0</v>
      </c>
      <c r="C3388" s="41" t="n">
        <f aca="false">$E$5 + B3388</f>
        <v>781</v>
      </c>
      <c r="D3388" s="47" t="n">
        <f aca="false">IF(C3388&gt;$E$5,$E$2+$E$1,(IF(C3388&gt;764.99,C3388^3*3486.59308-C3388^2*7860012.00812+C3388*5908819377.96283-1481278321001.59,IF(C3388&gt;752.99,C3388^3*3588.471445-C3388^2*8028757.56264+C3388*5988077680.84934-1488767378546.26,C3388^3*899.851852-C3388^2*1969009.674601+C3388*1435480406.01138-348666163343.76))))-$E$1</f>
        <v>148979041.172119</v>
      </c>
      <c r="E3388" s="47" t="n">
        <f aca="false">D3388*100/$E$2</f>
        <v>100</v>
      </c>
      <c r="G3388" s="41" t="n">
        <f aca="false">[3]Plan1!$C3383</f>
        <v>0</v>
      </c>
      <c r="H3388" s="41" t="n">
        <f aca="false">$J$5 + G3388</f>
        <v>760</v>
      </c>
      <c r="I3388" s="47" t="n">
        <f aca="false">IF(H3388&gt;$J$5,$J$2+$J$1,(IF(H3388&gt;739.99,H3388^3*2498.244218-H3388^2*5471052.355142+H3388*3994605728.77515-972400879260.135,H3388^3*1396.138889-H3388^2*3002770.071427+H3388*2152080038.43115-513963640099.415)))-$J$1</f>
        <v>87942447.7277832</v>
      </c>
      <c r="J3388" s="47" t="n">
        <f aca="false">I3388*100/$J$2</f>
        <v>99.9999999974793</v>
      </c>
      <c r="L3388" s="41" t="n">
        <f aca="false">[4]Plan1!$C3383</f>
        <v>0</v>
      </c>
      <c r="M3388" s="41" t="n">
        <f aca="false">$O$5 + L3388</f>
        <v>838.78</v>
      </c>
      <c r="N3388" s="47" t="n">
        <f aca="false">IF(M3388&gt;$O$5,$O$2+$O$1,(M3388^3*3270.5936-M3388^2*8015778.389801+M3388*6549018422.82398-1783686174686.87))-$O$1</f>
        <v>39086868.7128906</v>
      </c>
      <c r="O3388" s="41" t="n">
        <f aca="false">N3388*100/$O$2</f>
        <v>100</v>
      </c>
      <c r="R3388" s="47" t="n">
        <f aca="false">SUM(D3388,I3388,N3388)</f>
        <v>276008357.612793</v>
      </c>
      <c r="S3388" s="41" t="n">
        <f aca="false">R3388*100/$R$2</f>
        <v>99.9999999991969</v>
      </c>
      <c r="U3388" s="41" t="n">
        <f aca="false">[1]Plan1!$B3383</f>
        <v>0</v>
      </c>
    </row>
    <row r="3389" customFormat="false" ht="15" hidden="false" customHeight="false" outlineLevel="0" collapsed="false">
      <c r="A3389" s="46" t="n">
        <v>45387</v>
      </c>
      <c r="B3389" s="41" t="n">
        <f aca="false">[2]Plan1!$C3384</f>
        <v>0</v>
      </c>
      <c r="C3389" s="41" t="n">
        <f aca="false">$E$5 + B3389</f>
        <v>781</v>
      </c>
      <c r="D3389" s="47" t="n">
        <f aca="false">IF(C3389&gt;$E$5,$E$2+$E$1,(IF(C3389&gt;764.99,C3389^3*3486.59308-C3389^2*7860012.00812+C3389*5908819377.96283-1481278321001.59,IF(C3389&gt;752.99,C3389^3*3588.471445-C3389^2*8028757.56264+C3389*5988077680.84934-1488767378546.26,C3389^3*899.851852-C3389^2*1969009.674601+C3389*1435480406.01138-348666163343.76))))-$E$1</f>
        <v>148979041.172119</v>
      </c>
      <c r="E3389" s="47" t="n">
        <f aca="false">D3389*100/$E$2</f>
        <v>100</v>
      </c>
      <c r="G3389" s="41" t="n">
        <f aca="false">[3]Plan1!$C3384</f>
        <v>0</v>
      </c>
      <c r="H3389" s="41" t="n">
        <f aca="false">$J$5 + G3389</f>
        <v>760</v>
      </c>
      <c r="I3389" s="47" t="n">
        <f aca="false">IF(H3389&gt;$J$5,$J$2+$J$1,(IF(H3389&gt;739.99,H3389^3*2498.244218-H3389^2*5471052.355142+H3389*3994605728.77515-972400879260.135,H3389^3*1396.138889-H3389^2*3002770.071427+H3389*2152080038.43115-513963640099.415)))-$J$1</f>
        <v>87942447.7277832</v>
      </c>
      <c r="J3389" s="47" t="n">
        <f aca="false">I3389*100/$J$2</f>
        <v>99.9999999974793</v>
      </c>
      <c r="L3389" s="41" t="n">
        <f aca="false">[4]Plan1!$C3384</f>
        <v>0</v>
      </c>
      <c r="M3389" s="41" t="n">
        <f aca="false">$O$5 + L3389</f>
        <v>838.78</v>
      </c>
      <c r="N3389" s="47" t="n">
        <f aca="false">IF(M3389&gt;$O$5,$O$2+$O$1,(M3389^3*3270.5936-M3389^2*8015778.389801+M3389*6549018422.82398-1783686174686.87))-$O$1</f>
        <v>39086868.7128906</v>
      </c>
      <c r="O3389" s="41" t="n">
        <f aca="false">N3389*100/$O$2</f>
        <v>100</v>
      </c>
      <c r="R3389" s="47" t="n">
        <f aca="false">SUM(D3389,I3389,N3389)</f>
        <v>276008357.612793</v>
      </c>
      <c r="S3389" s="41" t="n">
        <f aca="false">R3389*100/$R$2</f>
        <v>99.9999999991969</v>
      </c>
      <c r="U3389" s="41" t="n">
        <f aca="false">[1]Plan1!$B3384</f>
        <v>0</v>
      </c>
    </row>
    <row r="3390" customFormat="false" ht="15" hidden="false" customHeight="false" outlineLevel="0" collapsed="false">
      <c r="A3390" s="46" t="n">
        <v>45388</v>
      </c>
      <c r="B3390" s="41" t="n">
        <f aca="false">[2]Plan1!$C3385</f>
        <v>0</v>
      </c>
      <c r="C3390" s="41" t="n">
        <f aca="false">$E$5 + B3390</f>
        <v>781</v>
      </c>
      <c r="D3390" s="47" t="n">
        <f aca="false">IF(C3390&gt;$E$5,$E$2+$E$1,(IF(C3390&gt;764.99,C3390^3*3486.59308-C3390^2*7860012.00812+C3390*5908819377.96283-1481278321001.59,IF(C3390&gt;752.99,C3390^3*3588.471445-C3390^2*8028757.56264+C3390*5988077680.84934-1488767378546.26,C3390^3*899.851852-C3390^2*1969009.674601+C3390*1435480406.01138-348666163343.76))))-$E$1</f>
        <v>148979041.172119</v>
      </c>
      <c r="E3390" s="47" t="n">
        <f aca="false">D3390*100/$E$2</f>
        <v>100</v>
      </c>
      <c r="G3390" s="41" t="n">
        <f aca="false">[3]Plan1!$C3385</f>
        <v>0</v>
      </c>
      <c r="H3390" s="41" t="n">
        <f aca="false">$J$5 + G3390</f>
        <v>760</v>
      </c>
      <c r="I3390" s="47" t="n">
        <f aca="false">IF(H3390&gt;$J$5,$J$2+$J$1,(IF(H3390&gt;739.99,H3390^3*2498.244218-H3390^2*5471052.355142+H3390*3994605728.77515-972400879260.135,H3390^3*1396.138889-H3390^2*3002770.071427+H3390*2152080038.43115-513963640099.415)))-$J$1</f>
        <v>87942447.7277832</v>
      </c>
      <c r="J3390" s="47" t="n">
        <f aca="false">I3390*100/$J$2</f>
        <v>99.9999999974793</v>
      </c>
      <c r="L3390" s="41" t="n">
        <f aca="false">[4]Plan1!$C3385</f>
        <v>0</v>
      </c>
      <c r="M3390" s="41" t="n">
        <f aca="false">$O$5 + L3390</f>
        <v>838.78</v>
      </c>
      <c r="N3390" s="47" t="n">
        <f aca="false">IF(M3390&gt;$O$5,$O$2+$O$1,(M3390^3*3270.5936-M3390^2*8015778.389801+M3390*6549018422.82398-1783686174686.87))-$O$1</f>
        <v>39086868.7128906</v>
      </c>
      <c r="O3390" s="41" t="n">
        <f aca="false">N3390*100/$O$2</f>
        <v>100</v>
      </c>
      <c r="R3390" s="47" t="n">
        <f aca="false">SUM(D3390,I3390,N3390)</f>
        <v>276008357.612793</v>
      </c>
      <c r="S3390" s="41" t="n">
        <f aca="false">R3390*100/$R$2</f>
        <v>99.9999999991969</v>
      </c>
      <c r="U3390" s="41" t="n">
        <f aca="false">[1]Plan1!$B3385</f>
        <v>0</v>
      </c>
    </row>
    <row r="3391" customFormat="false" ht="15" hidden="false" customHeight="false" outlineLevel="0" collapsed="false">
      <c r="A3391" s="46" t="n">
        <v>45389</v>
      </c>
      <c r="B3391" s="41" t="n">
        <f aca="false">[2]Plan1!$C3386</f>
        <v>0</v>
      </c>
      <c r="C3391" s="41" t="n">
        <f aca="false">$E$5 + B3391</f>
        <v>781</v>
      </c>
      <c r="D3391" s="47" t="n">
        <f aca="false">IF(C3391&gt;$E$5,$E$2+$E$1,(IF(C3391&gt;764.99,C3391^3*3486.59308-C3391^2*7860012.00812+C3391*5908819377.96283-1481278321001.59,IF(C3391&gt;752.99,C3391^3*3588.471445-C3391^2*8028757.56264+C3391*5988077680.84934-1488767378546.26,C3391^3*899.851852-C3391^2*1969009.674601+C3391*1435480406.01138-348666163343.76))))-$E$1</f>
        <v>148979041.172119</v>
      </c>
      <c r="E3391" s="47" t="n">
        <f aca="false">D3391*100/$E$2</f>
        <v>100</v>
      </c>
      <c r="G3391" s="41" t="n">
        <f aca="false">[3]Plan1!$C3386</f>
        <v>0</v>
      </c>
      <c r="H3391" s="41" t="n">
        <f aca="false">$J$5 + G3391</f>
        <v>760</v>
      </c>
      <c r="I3391" s="47" t="n">
        <f aca="false">IF(H3391&gt;$J$5,$J$2+$J$1,(IF(H3391&gt;739.99,H3391^3*2498.244218-H3391^2*5471052.355142+H3391*3994605728.77515-972400879260.135,H3391^3*1396.138889-H3391^2*3002770.071427+H3391*2152080038.43115-513963640099.415)))-$J$1</f>
        <v>87942447.7277832</v>
      </c>
      <c r="J3391" s="47" t="n">
        <f aca="false">I3391*100/$J$2</f>
        <v>99.9999999974793</v>
      </c>
      <c r="L3391" s="41" t="n">
        <f aca="false">[4]Plan1!$C3386</f>
        <v>0</v>
      </c>
      <c r="M3391" s="41" t="n">
        <f aca="false">$O$5 + L3391</f>
        <v>838.78</v>
      </c>
      <c r="N3391" s="47" t="n">
        <f aca="false">IF(M3391&gt;$O$5,$O$2+$O$1,(M3391^3*3270.5936-M3391^2*8015778.389801+M3391*6549018422.82398-1783686174686.87))-$O$1</f>
        <v>39086868.7128906</v>
      </c>
      <c r="O3391" s="41" t="n">
        <f aca="false">N3391*100/$O$2</f>
        <v>100</v>
      </c>
      <c r="R3391" s="47" t="n">
        <f aca="false">SUM(D3391,I3391,N3391)</f>
        <v>276008357.612793</v>
      </c>
      <c r="S3391" s="41" t="n">
        <f aca="false">R3391*100/$R$2</f>
        <v>99.9999999991969</v>
      </c>
      <c r="U3391" s="41" t="n">
        <f aca="false">[1]Plan1!$B3386</f>
        <v>0</v>
      </c>
    </row>
    <row r="3392" customFormat="false" ht="15" hidden="false" customHeight="false" outlineLevel="0" collapsed="false">
      <c r="A3392" s="46" t="n">
        <v>45390</v>
      </c>
      <c r="B3392" s="41" t="n">
        <f aca="false">[2]Plan1!$C3387</f>
        <v>0</v>
      </c>
      <c r="C3392" s="41" t="n">
        <f aca="false">$E$5 + B3392</f>
        <v>781</v>
      </c>
      <c r="D3392" s="47" t="n">
        <f aca="false">IF(C3392&gt;$E$5,$E$2+$E$1,(IF(C3392&gt;764.99,C3392^3*3486.59308-C3392^2*7860012.00812+C3392*5908819377.96283-1481278321001.59,IF(C3392&gt;752.99,C3392^3*3588.471445-C3392^2*8028757.56264+C3392*5988077680.84934-1488767378546.26,C3392^3*899.851852-C3392^2*1969009.674601+C3392*1435480406.01138-348666163343.76))))-$E$1</f>
        <v>148979041.172119</v>
      </c>
      <c r="E3392" s="47" t="n">
        <f aca="false">D3392*100/$E$2</f>
        <v>100</v>
      </c>
      <c r="G3392" s="41" t="n">
        <f aca="false">[3]Plan1!$C3387</f>
        <v>0</v>
      </c>
      <c r="H3392" s="41" t="n">
        <f aca="false">$J$5 + G3392</f>
        <v>760</v>
      </c>
      <c r="I3392" s="47" t="n">
        <f aca="false">IF(H3392&gt;$J$5,$J$2+$J$1,(IF(H3392&gt;739.99,H3392^3*2498.244218-H3392^2*5471052.355142+H3392*3994605728.77515-972400879260.135,H3392^3*1396.138889-H3392^2*3002770.071427+H3392*2152080038.43115-513963640099.415)))-$J$1</f>
        <v>87942447.7277832</v>
      </c>
      <c r="J3392" s="47" t="n">
        <f aca="false">I3392*100/$J$2</f>
        <v>99.9999999974793</v>
      </c>
      <c r="L3392" s="41" t="n">
        <f aca="false">[4]Plan1!$C3387</f>
        <v>0</v>
      </c>
      <c r="M3392" s="41" t="n">
        <f aca="false">$O$5 + L3392</f>
        <v>838.78</v>
      </c>
      <c r="N3392" s="47" t="n">
        <f aca="false">IF(M3392&gt;$O$5,$O$2+$O$1,(M3392^3*3270.5936-M3392^2*8015778.389801+M3392*6549018422.82398-1783686174686.87))-$O$1</f>
        <v>39086868.7128906</v>
      </c>
      <c r="O3392" s="41" t="n">
        <f aca="false">N3392*100/$O$2</f>
        <v>100</v>
      </c>
      <c r="R3392" s="47" t="n">
        <f aca="false">SUM(D3392,I3392,N3392)</f>
        <v>276008357.612793</v>
      </c>
      <c r="S3392" s="41" t="n">
        <f aca="false">R3392*100/$R$2</f>
        <v>99.9999999991969</v>
      </c>
      <c r="U3392" s="41" t="n">
        <f aca="false">[1]Plan1!$B3387</f>
        <v>0</v>
      </c>
    </row>
    <row r="3393" customFormat="false" ht="15" hidden="false" customHeight="false" outlineLevel="0" collapsed="false">
      <c r="A3393" s="46" t="n">
        <v>45391</v>
      </c>
      <c r="B3393" s="41" t="n">
        <f aca="false">[2]Plan1!$C3388</f>
        <v>0</v>
      </c>
      <c r="C3393" s="41" t="n">
        <f aca="false">$E$5 + B3393</f>
        <v>781</v>
      </c>
      <c r="D3393" s="47" t="n">
        <f aca="false">IF(C3393&gt;$E$5,$E$2+$E$1,(IF(C3393&gt;764.99,C3393^3*3486.59308-C3393^2*7860012.00812+C3393*5908819377.96283-1481278321001.59,IF(C3393&gt;752.99,C3393^3*3588.471445-C3393^2*8028757.56264+C3393*5988077680.84934-1488767378546.26,C3393^3*899.851852-C3393^2*1969009.674601+C3393*1435480406.01138-348666163343.76))))-$E$1</f>
        <v>148979041.172119</v>
      </c>
      <c r="E3393" s="47" t="n">
        <f aca="false">D3393*100/$E$2</f>
        <v>100</v>
      </c>
      <c r="G3393" s="41" t="n">
        <f aca="false">[3]Plan1!$C3388</f>
        <v>0</v>
      </c>
      <c r="H3393" s="41" t="n">
        <f aca="false">$J$5 + G3393</f>
        <v>760</v>
      </c>
      <c r="I3393" s="47" t="n">
        <f aca="false">IF(H3393&gt;$J$5,$J$2+$J$1,(IF(H3393&gt;739.99,H3393^3*2498.244218-H3393^2*5471052.355142+H3393*3994605728.77515-972400879260.135,H3393^3*1396.138889-H3393^2*3002770.071427+H3393*2152080038.43115-513963640099.415)))-$J$1</f>
        <v>87942447.7277832</v>
      </c>
      <c r="J3393" s="47" t="n">
        <f aca="false">I3393*100/$J$2</f>
        <v>99.9999999974793</v>
      </c>
      <c r="L3393" s="41" t="n">
        <f aca="false">[4]Plan1!$C3388</f>
        <v>0</v>
      </c>
      <c r="M3393" s="41" t="n">
        <f aca="false">$O$5 + L3393</f>
        <v>838.78</v>
      </c>
      <c r="N3393" s="47" t="n">
        <f aca="false">IF(M3393&gt;$O$5,$O$2+$O$1,(M3393^3*3270.5936-M3393^2*8015778.389801+M3393*6549018422.82398-1783686174686.87))-$O$1</f>
        <v>39086868.7128906</v>
      </c>
      <c r="O3393" s="41" t="n">
        <f aca="false">N3393*100/$O$2</f>
        <v>100</v>
      </c>
      <c r="R3393" s="47" t="n">
        <f aca="false">SUM(D3393,I3393,N3393)</f>
        <v>276008357.612793</v>
      </c>
      <c r="S3393" s="41" t="n">
        <f aca="false">R3393*100/$R$2</f>
        <v>99.9999999991969</v>
      </c>
      <c r="U3393" s="41" t="n">
        <f aca="false">[1]Plan1!$B3388</f>
        <v>0</v>
      </c>
    </row>
    <row r="3394" customFormat="false" ht="15" hidden="false" customHeight="false" outlineLevel="0" collapsed="false">
      <c r="A3394" s="46" t="n">
        <v>45392</v>
      </c>
      <c r="B3394" s="41" t="n">
        <f aca="false">[2]Plan1!$C3389</f>
        <v>0</v>
      </c>
      <c r="C3394" s="41" t="n">
        <f aca="false">$E$5 + B3394</f>
        <v>781</v>
      </c>
      <c r="D3394" s="47" t="n">
        <f aca="false">IF(C3394&gt;$E$5,$E$2+$E$1,(IF(C3394&gt;764.99,C3394^3*3486.59308-C3394^2*7860012.00812+C3394*5908819377.96283-1481278321001.59,IF(C3394&gt;752.99,C3394^3*3588.471445-C3394^2*8028757.56264+C3394*5988077680.84934-1488767378546.26,C3394^3*899.851852-C3394^2*1969009.674601+C3394*1435480406.01138-348666163343.76))))-$E$1</f>
        <v>148979041.172119</v>
      </c>
      <c r="E3394" s="47" t="n">
        <f aca="false">D3394*100/$E$2</f>
        <v>100</v>
      </c>
      <c r="G3394" s="41" t="n">
        <f aca="false">[3]Plan1!$C3389</f>
        <v>0</v>
      </c>
      <c r="H3394" s="41" t="n">
        <f aca="false">$J$5 + G3394</f>
        <v>760</v>
      </c>
      <c r="I3394" s="47" t="n">
        <f aca="false">IF(H3394&gt;$J$5,$J$2+$J$1,(IF(H3394&gt;739.99,H3394^3*2498.244218-H3394^2*5471052.355142+H3394*3994605728.77515-972400879260.135,H3394^3*1396.138889-H3394^2*3002770.071427+H3394*2152080038.43115-513963640099.415)))-$J$1</f>
        <v>87942447.7277832</v>
      </c>
      <c r="J3394" s="47" t="n">
        <f aca="false">I3394*100/$J$2</f>
        <v>99.9999999974793</v>
      </c>
      <c r="L3394" s="41" t="n">
        <f aca="false">[4]Plan1!$C3389</f>
        <v>0</v>
      </c>
      <c r="M3394" s="41" t="n">
        <f aca="false">$O$5 + L3394</f>
        <v>838.78</v>
      </c>
      <c r="N3394" s="47" t="n">
        <f aca="false">IF(M3394&gt;$O$5,$O$2+$O$1,(M3394^3*3270.5936-M3394^2*8015778.389801+M3394*6549018422.82398-1783686174686.87))-$O$1</f>
        <v>39086868.7128906</v>
      </c>
      <c r="O3394" s="41" t="n">
        <f aca="false">N3394*100/$O$2</f>
        <v>100</v>
      </c>
      <c r="R3394" s="47" t="n">
        <f aca="false">SUM(D3394,I3394,N3394)</f>
        <v>276008357.612793</v>
      </c>
      <c r="S3394" s="41" t="n">
        <f aca="false">R3394*100/$R$2</f>
        <v>99.9999999991969</v>
      </c>
      <c r="U3394" s="41" t="n">
        <f aca="false">[1]Plan1!$B3389</f>
        <v>0</v>
      </c>
    </row>
    <row r="3395" customFormat="false" ht="15" hidden="false" customHeight="false" outlineLevel="0" collapsed="false">
      <c r="A3395" s="46" t="n">
        <v>45393</v>
      </c>
      <c r="B3395" s="41" t="n">
        <f aca="false">[2]Plan1!$C3390</f>
        <v>0</v>
      </c>
      <c r="C3395" s="41" t="n">
        <f aca="false">$E$5 + B3395</f>
        <v>781</v>
      </c>
      <c r="D3395" s="47" t="n">
        <f aca="false">IF(C3395&gt;$E$5,$E$2+$E$1,(IF(C3395&gt;764.99,C3395^3*3486.59308-C3395^2*7860012.00812+C3395*5908819377.96283-1481278321001.59,IF(C3395&gt;752.99,C3395^3*3588.471445-C3395^2*8028757.56264+C3395*5988077680.84934-1488767378546.26,C3395^3*899.851852-C3395^2*1969009.674601+C3395*1435480406.01138-348666163343.76))))-$E$1</f>
        <v>148979041.172119</v>
      </c>
      <c r="E3395" s="47" t="n">
        <f aca="false">D3395*100/$E$2</f>
        <v>100</v>
      </c>
      <c r="G3395" s="41" t="n">
        <f aca="false">[3]Plan1!$C3390</f>
        <v>0</v>
      </c>
      <c r="H3395" s="41" t="n">
        <f aca="false">$J$5 + G3395</f>
        <v>760</v>
      </c>
      <c r="I3395" s="47" t="n">
        <f aca="false">IF(H3395&gt;$J$5,$J$2+$J$1,(IF(H3395&gt;739.99,H3395^3*2498.244218-H3395^2*5471052.355142+H3395*3994605728.77515-972400879260.135,H3395^3*1396.138889-H3395^2*3002770.071427+H3395*2152080038.43115-513963640099.415)))-$J$1</f>
        <v>87942447.7277832</v>
      </c>
      <c r="J3395" s="47" t="n">
        <f aca="false">I3395*100/$J$2</f>
        <v>99.9999999974793</v>
      </c>
      <c r="L3395" s="41" t="n">
        <f aca="false">[4]Plan1!$C3390</f>
        <v>0</v>
      </c>
      <c r="M3395" s="41" t="n">
        <f aca="false">$O$5 + L3395</f>
        <v>838.78</v>
      </c>
      <c r="N3395" s="47" t="n">
        <f aca="false">IF(M3395&gt;$O$5,$O$2+$O$1,(M3395^3*3270.5936-M3395^2*8015778.389801+M3395*6549018422.82398-1783686174686.87))-$O$1</f>
        <v>39086868.7128906</v>
      </c>
      <c r="O3395" s="41" t="n">
        <f aca="false">N3395*100/$O$2</f>
        <v>100</v>
      </c>
      <c r="R3395" s="47" t="n">
        <f aca="false">SUM(D3395,I3395,N3395)</f>
        <v>276008357.612793</v>
      </c>
      <c r="S3395" s="41" t="n">
        <f aca="false">R3395*100/$R$2</f>
        <v>99.9999999991969</v>
      </c>
      <c r="U3395" s="41" t="n">
        <f aca="false">[1]Plan1!$B3390</f>
        <v>0</v>
      </c>
    </row>
    <row r="3396" customFormat="false" ht="15" hidden="false" customHeight="false" outlineLevel="0" collapsed="false">
      <c r="A3396" s="46" t="n">
        <v>45394</v>
      </c>
      <c r="B3396" s="41" t="n">
        <f aca="false">[2]Plan1!$C3391</f>
        <v>0</v>
      </c>
      <c r="C3396" s="41" t="n">
        <f aca="false">$E$5 + B3396</f>
        <v>781</v>
      </c>
      <c r="D3396" s="47" t="n">
        <f aca="false">IF(C3396&gt;$E$5,$E$2+$E$1,(IF(C3396&gt;764.99,C3396^3*3486.59308-C3396^2*7860012.00812+C3396*5908819377.96283-1481278321001.59,IF(C3396&gt;752.99,C3396^3*3588.471445-C3396^2*8028757.56264+C3396*5988077680.84934-1488767378546.26,C3396^3*899.851852-C3396^2*1969009.674601+C3396*1435480406.01138-348666163343.76))))-$E$1</f>
        <v>148979041.172119</v>
      </c>
      <c r="E3396" s="47" t="n">
        <f aca="false">D3396*100/$E$2</f>
        <v>100</v>
      </c>
      <c r="G3396" s="41" t="n">
        <f aca="false">[3]Plan1!$C3391</f>
        <v>0</v>
      </c>
      <c r="H3396" s="41" t="n">
        <f aca="false">$J$5 + G3396</f>
        <v>760</v>
      </c>
      <c r="I3396" s="47" t="n">
        <f aca="false">IF(H3396&gt;$J$5,$J$2+$J$1,(IF(H3396&gt;739.99,H3396^3*2498.244218-H3396^2*5471052.355142+H3396*3994605728.77515-972400879260.135,H3396^3*1396.138889-H3396^2*3002770.071427+H3396*2152080038.43115-513963640099.415)))-$J$1</f>
        <v>87942447.7277832</v>
      </c>
      <c r="J3396" s="47" t="n">
        <f aca="false">I3396*100/$J$2</f>
        <v>99.9999999974793</v>
      </c>
      <c r="L3396" s="41" t="n">
        <f aca="false">[4]Plan1!$C3391</f>
        <v>0</v>
      </c>
      <c r="M3396" s="41" t="n">
        <f aca="false">$O$5 + L3396</f>
        <v>838.78</v>
      </c>
      <c r="N3396" s="47" t="n">
        <f aca="false">IF(M3396&gt;$O$5,$O$2+$O$1,(M3396^3*3270.5936-M3396^2*8015778.389801+M3396*6549018422.82398-1783686174686.87))-$O$1</f>
        <v>39086868.7128906</v>
      </c>
      <c r="O3396" s="41" t="n">
        <f aca="false">N3396*100/$O$2</f>
        <v>100</v>
      </c>
      <c r="R3396" s="47" t="n">
        <f aca="false">SUM(D3396,I3396,N3396)</f>
        <v>276008357.612793</v>
      </c>
      <c r="S3396" s="41" t="n">
        <f aca="false">R3396*100/$R$2</f>
        <v>99.9999999991969</v>
      </c>
      <c r="U3396" s="41" t="n">
        <f aca="false">[1]Plan1!$B3391</f>
        <v>0</v>
      </c>
    </row>
    <row r="3397" customFormat="false" ht="15" hidden="false" customHeight="false" outlineLevel="0" collapsed="false">
      <c r="A3397" s="46" t="n">
        <v>45395</v>
      </c>
      <c r="B3397" s="41" t="n">
        <f aca="false">[2]Plan1!$C3392</f>
        <v>0</v>
      </c>
      <c r="C3397" s="41" t="n">
        <f aca="false">$E$5 + B3397</f>
        <v>781</v>
      </c>
      <c r="D3397" s="47" t="n">
        <f aca="false">IF(C3397&gt;$E$5,$E$2+$E$1,(IF(C3397&gt;764.99,C3397^3*3486.59308-C3397^2*7860012.00812+C3397*5908819377.96283-1481278321001.59,IF(C3397&gt;752.99,C3397^3*3588.471445-C3397^2*8028757.56264+C3397*5988077680.84934-1488767378546.26,C3397^3*899.851852-C3397^2*1969009.674601+C3397*1435480406.01138-348666163343.76))))-$E$1</f>
        <v>148979041.172119</v>
      </c>
      <c r="E3397" s="47" t="n">
        <f aca="false">D3397*100/$E$2</f>
        <v>100</v>
      </c>
      <c r="G3397" s="41" t="n">
        <f aca="false">[3]Plan1!$C3392</f>
        <v>0</v>
      </c>
      <c r="H3397" s="41" t="n">
        <f aca="false">$J$5 + G3397</f>
        <v>760</v>
      </c>
      <c r="I3397" s="47" t="n">
        <f aca="false">IF(H3397&gt;$J$5,$J$2+$J$1,(IF(H3397&gt;739.99,H3397^3*2498.244218-H3397^2*5471052.355142+H3397*3994605728.77515-972400879260.135,H3397^3*1396.138889-H3397^2*3002770.071427+H3397*2152080038.43115-513963640099.415)))-$J$1</f>
        <v>87942447.7277832</v>
      </c>
      <c r="J3397" s="47" t="n">
        <f aca="false">I3397*100/$J$2</f>
        <v>99.9999999974793</v>
      </c>
      <c r="L3397" s="41" t="n">
        <f aca="false">[4]Plan1!$C3392</f>
        <v>0</v>
      </c>
      <c r="M3397" s="41" t="n">
        <f aca="false">$O$5 + L3397</f>
        <v>838.78</v>
      </c>
      <c r="N3397" s="47" t="n">
        <f aca="false">IF(M3397&gt;$O$5,$O$2+$O$1,(M3397^3*3270.5936-M3397^2*8015778.389801+M3397*6549018422.82398-1783686174686.87))-$O$1</f>
        <v>39086868.7128906</v>
      </c>
      <c r="O3397" s="41" t="n">
        <f aca="false">N3397*100/$O$2</f>
        <v>100</v>
      </c>
      <c r="R3397" s="47" t="n">
        <f aca="false">SUM(D3397,I3397,N3397)</f>
        <v>276008357.612793</v>
      </c>
      <c r="S3397" s="41" t="n">
        <f aca="false">R3397*100/$R$2</f>
        <v>99.9999999991969</v>
      </c>
      <c r="U3397" s="41" t="n">
        <f aca="false">[1]Plan1!$B3392</f>
        <v>0</v>
      </c>
    </row>
    <row r="3398" customFormat="false" ht="15" hidden="false" customHeight="false" outlineLevel="0" collapsed="false">
      <c r="A3398" s="46" t="n">
        <v>45396</v>
      </c>
      <c r="B3398" s="41" t="n">
        <f aca="false">[2]Plan1!$C3393</f>
        <v>0</v>
      </c>
      <c r="C3398" s="41" t="n">
        <f aca="false">$E$5 + B3398</f>
        <v>781</v>
      </c>
      <c r="D3398" s="47" t="n">
        <f aca="false">IF(C3398&gt;$E$5,$E$2+$E$1,(IF(C3398&gt;764.99,C3398^3*3486.59308-C3398^2*7860012.00812+C3398*5908819377.96283-1481278321001.59,IF(C3398&gt;752.99,C3398^3*3588.471445-C3398^2*8028757.56264+C3398*5988077680.84934-1488767378546.26,C3398^3*899.851852-C3398^2*1969009.674601+C3398*1435480406.01138-348666163343.76))))-$E$1</f>
        <v>148979041.172119</v>
      </c>
      <c r="E3398" s="47" t="n">
        <f aca="false">D3398*100/$E$2</f>
        <v>100</v>
      </c>
      <c r="G3398" s="41" t="n">
        <f aca="false">[3]Plan1!$C3393</f>
        <v>0</v>
      </c>
      <c r="H3398" s="41" t="n">
        <f aca="false">$J$5 + G3398</f>
        <v>760</v>
      </c>
      <c r="I3398" s="47" t="n">
        <f aca="false">IF(H3398&gt;$J$5,$J$2+$J$1,(IF(H3398&gt;739.99,H3398^3*2498.244218-H3398^2*5471052.355142+H3398*3994605728.77515-972400879260.135,H3398^3*1396.138889-H3398^2*3002770.071427+H3398*2152080038.43115-513963640099.415)))-$J$1</f>
        <v>87942447.7277832</v>
      </c>
      <c r="J3398" s="47" t="n">
        <f aca="false">I3398*100/$J$2</f>
        <v>99.9999999974793</v>
      </c>
      <c r="L3398" s="41" t="n">
        <f aca="false">[4]Plan1!$C3393</f>
        <v>0</v>
      </c>
      <c r="M3398" s="41" t="n">
        <f aca="false">$O$5 + L3398</f>
        <v>838.78</v>
      </c>
      <c r="N3398" s="47" t="n">
        <f aca="false">IF(M3398&gt;$O$5,$O$2+$O$1,(M3398^3*3270.5936-M3398^2*8015778.389801+M3398*6549018422.82398-1783686174686.87))-$O$1</f>
        <v>39086868.7128906</v>
      </c>
      <c r="O3398" s="41" t="n">
        <f aca="false">N3398*100/$O$2</f>
        <v>100</v>
      </c>
      <c r="R3398" s="47" t="n">
        <f aca="false">SUM(D3398,I3398,N3398)</f>
        <v>276008357.612793</v>
      </c>
      <c r="S3398" s="41" t="n">
        <f aca="false">R3398*100/$R$2</f>
        <v>99.9999999991969</v>
      </c>
      <c r="U3398" s="41" t="n">
        <f aca="false">[1]Plan1!$B3393</f>
        <v>0</v>
      </c>
    </row>
    <row r="3399" customFormat="false" ht="15" hidden="false" customHeight="false" outlineLevel="0" collapsed="false">
      <c r="A3399" s="46" t="n">
        <v>45397</v>
      </c>
      <c r="B3399" s="41" t="n">
        <f aca="false">[2]Plan1!$C3394</f>
        <v>0</v>
      </c>
      <c r="C3399" s="41" t="n">
        <f aca="false">$E$5 + B3399</f>
        <v>781</v>
      </c>
      <c r="D3399" s="47" t="n">
        <f aca="false">IF(C3399&gt;$E$5,$E$2+$E$1,(IF(C3399&gt;764.99,C3399^3*3486.59308-C3399^2*7860012.00812+C3399*5908819377.96283-1481278321001.59,IF(C3399&gt;752.99,C3399^3*3588.471445-C3399^2*8028757.56264+C3399*5988077680.84934-1488767378546.26,C3399^3*899.851852-C3399^2*1969009.674601+C3399*1435480406.01138-348666163343.76))))-$E$1</f>
        <v>148979041.172119</v>
      </c>
      <c r="E3399" s="47" t="n">
        <f aca="false">D3399*100/$E$2</f>
        <v>100</v>
      </c>
      <c r="G3399" s="41" t="n">
        <f aca="false">[3]Plan1!$C3394</f>
        <v>0</v>
      </c>
      <c r="H3399" s="41" t="n">
        <f aca="false">$J$5 + G3399</f>
        <v>760</v>
      </c>
      <c r="I3399" s="47" t="n">
        <f aca="false">IF(H3399&gt;$J$5,$J$2+$J$1,(IF(H3399&gt;739.99,H3399^3*2498.244218-H3399^2*5471052.355142+H3399*3994605728.77515-972400879260.135,H3399^3*1396.138889-H3399^2*3002770.071427+H3399*2152080038.43115-513963640099.415)))-$J$1</f>
        <v>87942447.7277832</v>
      </c>
      <c r="J3399" s="47" t="n">
        <f aca="false">I3399*100/$J$2</f>
        <v>99.9999999974793</v>
      </c>
      <c r="L3399" s="41" t="n">
        <f aca="false">[4]Plan1!$C3394</f>
        <v>0</v>
      </c>
      <c r="M3399" s="41" t="n">
        <f aca="false">$O$5 + L3399</f>
        <v>838.78</v>
      </c>
      <c r="N3399" s="47" t="n">
        <f aca="false">IF(M3399&gt;$O$5,$O$2+$O$1,(M3399^3*3270.5936-M3399^2*8015778.389801+M3399*6549018422.82398-1783686174686.87))-$O$1</f>
        <v>39086868.7128906</v>
      </c>
      <c r="O3399" s="41" t="n">
        <f aca="false">N3399*100/$O$2</f>
        <v>100</v>
      </c>
      <c r="R3399" s="47" t="n">
        <f aca="false">SUM(D3399,I3399,N3399)</f>
        <v>276008357.612793</v>
      </c>
      <c r="S3399" s="41" t="n">
        <f aca="false">R3399*100/$R$2</f>
        <v>99.9999999991969</v>
      </c>
      <c r="U3399" s="41" t="n">
        <f aca="false">[1]Plan1!$B3394</f>
        <v>0</v>
      </c>
    </row>
    <row r="3400" customFormat="false" ht="15" hidden="false" customHeight="false" outlineLevel="0" collapsed="false">
      <c r="A3400" s="46" t="n">
        <v>45398</v>
      </c>
      <c r="B3400" s="41" t="n">
        <f aca="false">[2]Plan1!$C3395</f>
        <v>0</v>
      </c>
      <c r="C3400" s="41" t="n">
        <f aca="false">$E$5 + B3400</f>
        <v>781</v>
      </c>
      <c r="D3400" s="47" t="n">
        <f aca="false">IF(C3400&gt;$E$5,$E$2+$E$1,(IF(C3400&gt;764.99,C3400^3*3486.59308-C3400^2*7860012.00812+C3400*5908819377.96283-1481278321001.59,IF(C3400&gt;752.99,C3400^3*3588.471445-C3400^2*8028757.56264+C3400*5988077680.84934-1488767378546.26,C3400^3*899.851852-C3400^2*1969009.674601+C3400*1435480406.01138-348666163343.76))))-$E$1</f>
        <v>148979041.172119</v>
      </c>
      <c r="E3400" s="47" t="n">
        <f aca="false">D3400*100/$E$2</f>
        <v>100</v>
      </c>
      <c r="G3400" s="41" t="n">
        <f aca="false">[3]Plan1!$C3395</f>
        <v>0</v>
      </c>
      <c r="H3400" s="41" t="n">
        <f aca="false">$J$5 + G3400</f>
        <v>760</v>
      </c>
      <c r="I3400" s="47" t="n">
        <f aca="false">IF(H3400&gt;$J$5,$J$2+$J$1,(IF(H3400&gt;739.99,H3400^3*2498.244218-H3400^2*5471052.355142+H3400*3994605728.77515-972400879260.135,H3400^3*1396.138889-H3400^2*3002770.071427+H3400*2152080038.43115-513963640099.415)))-$J$1</f>
        <v>87942447.7277832</v>
      </c>
      <c r="J3400" s="47" t="n">
        <f aca="false">I3400*100/$J$2</f>
        <v>99.9999999974793</v>
      </c>
      <c r="L3400" s="41" t="n">
        <f aca="false">[4]Plan1!$C3395</f>
        <v>0</v>
      </c>
      <c r="M3400" s="41" t="n">
        <f aca="false">$O$5 + L3400</f>
        <v>838.78</v>
      </c>
      <c r="N3400" s="47" t="n">
        <f aca="false">IF(M3400&gt;$O$5,$O$2+$O$1,(M3400^3*3270.5936-M3400^2*8015778.389801+M3400*6549018422.82398-1783686174686.87))-$O$1</f>
        <v>39086868.7128906</v>
      </c>
      <c r="O3400" s="41" t="n">
        <f aca="false">N3400*100/$O$2</f>
        <v>100</v>
      </c>
      <c r="R3400" s="47" t="n">
        <f aca="false">SUM(D3400,I3400,N3400)</f>
        <v>276008357.612793</v>
      </c>
      <c r="S3400" s="41" t="n">
        <f aca="false">R3400*100/$R$2</f>
        <v>99.9999999991969</v>
      </c>
      <c r="U3400" s="41" t="n">
        <f aca="false">[1]Plan1!$B3395</f>
        <v>0</v>
      </c>
    </row>
    <row r="3401" customFormat="false" ht="15" hidden="false" customHeight="false" outlineLevel="0" collapsed="false">
      <c r="A3401" s="46" t="n">
        <v>45399</v>
      </c>
      <c r="B3401" s="41" t="n">
        <f aca="false">[2]Plan1!$C3396</f>
        <v>0</v>
      </c>
      <c r="C3401" s="41" t="n">
        <f aca="false">$E$5 + B3401</f>
        <v>781</v>
      </c>
      <c r="D3401" s="47" t="n">
        <f aca="false">IF(C3401&gt;$E$5,$E$2+$E$1,(IF(C3401&gt;764.99,C3401^3*3486.59308-C3401^2*7860012.00812+C3401*5908819377.96283-1481278321001.59,IF(C3401&gt;752.99,C3401^3*3588.471445-C3401^2*8028757.56264+C3401*5988077680.84934-1488767378546.26,C3401^3*899.851852-C3401^2*1969009.674601+C3401*1435480406.01138-348666163343.76))))-$E$1</f>
        <v>148979041.172119</v>
      </c>
      <c r="E3401" s="47" t="n">
        <f aca="false">D3401*100/$E$2</f>
        <v>100</v>
      </c>
      <c r="G3401" s="41" t="n">
        <f aca="false">[3]Plan1!$C3396</f>
        <v>0</v>
      </c>
      <c r="H3401" s="41" t="n">
        <f aca="false">$J$5 + G3401</f>
        <v>760</v>
      </c>
      <c r="I3401" s="47" t="n">
        <f aca="false">IF(H3401&gt;$J$5,$J$2+$J$1,(IF(H3401&gt;739.99,H3401^3*2498.244218-H3401^2*5471052.355142+H3401*3994605728.77515-972400879260.135,H3401^3*1396.138889-H3401^2*3002770.071427+H3401*2152080038.43115-513963640099.415)))-$J$1</f>
        <v>87942447.7277832</v>
      </c>
      <c r="J3401" s="47" t="n">
        <f aca="false">I3401*100/$J$2</f>
        <v>99.9999999974793</v>
      </c>
      <c r="L3401" s="41" t="n">
        <f aca="false">[4]Plan1!$C3396</f>
        <v>0</v>
      </c>
      <c r="M3401" s="41" t="n">
        <f aca="false">$O$5 + L3401</f>
        <v>838.78</v>
      </c>
      <c r="N3401" s="47" t="n">
        <f aca="false">IF(M3401&gt;$O$5,$O$2+$O$1,(M3401^3*3270.5936-M3401^2*8015778.389801+M3401*6549018422.82398-1783686174686.87))-$O$1</f>
        <v>39086868.7128906</v>
      </c>
      <c r="O3401" s="41" t="n">
        <f aca="false">N3401*100/$O$2</f>
        <v>100</v>
      </c>
      <c r="R3401" s="47" t="n">
        <f aca="false">SUM(D3401,I3401,N3401)</f>
        <v>276008357.612793</v>
      </c>
      <c r="S3401" s="41" t="n">
        <f aca="false">R3401*100/$R$2</f>
        <v>99.9999999991969</v>
      </c>
      <c r="U3401" s="41" t="n">
        <f aca="false">[1]Plan1!$B3396</f>
        <v>0</v>
      </c>
    </row>
    <row r="3402" customFormat="false" ht="15" hidden="false" customHeight="false" outlineLevel="0" collapsed="false">
      <c r="A3402" s="46" t="n">
        <v>45400</v>
      </c>
      <c r="B3402" s="41" t="n">
        <f aca="false">[2]Plan1!$C3397</f>
        <v>0</v>
      </c>
      <c r="C3402" s="41" t="n">
        <f aca="false">$E$5 + B3402</f>
        <v>781</v>
      </c>
      <c r="D3402" s="47" t="n">
        <f aca="false">IF(C3402&gt;$E$5,$E$2+$E$1,(IF(C3402&gt;764.99,C3402^3*3486.59308-C3402^2*7860012.00812+C3402*5908819377.96283-1481278321001.59,IF(C3402&gt;752.99,C3402^3*3588.471445-C3402^2*8028757.56264+C3402*5988077680.84934-1488767378546.26,C3402^3*899.851852-C3402^2*1969009.674601+C3402*1435480406.01138-348666163343.76))))-$E$1</f>
        <v>148979041.172119</v>
      </c>
      <c r="E3402" s="47" t="n">
        <f aca="false">D3402*100/$E$2</f>
        <v>100</v>
      </c>
      <c r="G3402" s="41" t="n">
        <f aca="false">[3]Plan1!$C3397</f>
        <v>0</v>
      </c>
      <c r="H3402" s="41" t="n">
        <f aca="false">$J$5 + G3402</f>
        <v>760</v>
      </c>
      <c r="I3402" s="47" t="n">
        <f aca="false">IF(H3402&gt;$J$5,$J$2+$J$1,(IF(H3402&gt;739.99,H3402^3*2498.244218-H3402^2*5471052.355142+H3402*3994605728.77515-972400879260.135,H3402^3*1396.138889-H3402^2*3002770.071427+H3402*2152080038.43115-513963640099.415)))-$J$1</f>
        <v>87942447.7277832</v>
      </c>
      <c r="J3402" s="47" t="n">
        <f aca="false">I3402*100/$J$2</f>
        <v>99.9999999974793</v>
      </c>
      <c r="L3402" s="41" t="n">
        <f aca="false">[4]Plan1!$C3397</f>
        <v>0</v>
      </c>
      <c r="M3402" s="41" t="n">
        <f aca="false">$O$5 + L3402</f>
        <v>838.78</v>
      </c>
      <c r="N3402" s="47" t="n">
        <f aca="false">IF(M3402&gt;$O$5,$O$2+$O$1,(M3402^3*3270.5936-M3402^2*8015778.389801+M3402*6549018422.82398-1783686174686.87))-$O$1</f>
        <v>39086868.7128906</v>
      </c>
      <c r="O3402" s="41" t="n">
        <f aca="false">N3402*100/$O$2</f>
        <v>100</v>
      </c>
      <c r="R3402" s="47" t="n">
        <f aca="false">SUM(D3402,I3402,N3402)</f>
        <v>276008357.612793</v>
      </c>
      <c r="S3402" s="41" t="n">
        <f aca="false">R3402*100/$R$2</f>
        <v>99.9999999991969</v>
      </c>
      <c r="U3402" s="41" t="n">
        <f aca="false">[1]Plan1!$B3397</f>
        <v>0</v>
      </c>
    </row>
    <row r="3403" customFormat="false" ht="15" hidden="false" customHeight="false" outlineLevel="0" collapsed="false">
      <c r="A3403" s="46" t="n">
        <v>45401</v>
      </c>
      <c r="B3403" s="41" t="n">
        <f aca="false">[2]Plan1!$C3398</f>
        <v>0</v>
      </c>
      <c r="C3403" s="41" t="n">
        <f aca="false">$E$5 + B3403</f>
        <v>781</v>
      </c>
      <c r="D3403" s="47" t="n">
        <f aca="false">IF(C3403&gt;$E$5,$E$2+$E$1,(IF(C3403&gt;764.99,C3403^3*3486.59308-C3403^2*7860012.00812+C3403*5908819377.96283-1481278321001.59,IF(C3403&gt;752.99,C3403^3*3588.471445-C3403^2*8028757.56264+C3403*5988077680.84934-1488767378546.26,C3403^3*899.851852-C3403^2*1969009.674601+C3403*1435480406.01138-348666163343.76))))-$E$1</f>
        <v>148979041.172119</v>
      </c>
      <c r="E3403" s="47" t="n">
        <f aca="false">D3403*100/$E$2</f>
        <v>100</v>
      </c>
      <c r="G3403" s="41" t="n">
        <f aca="false">[3]Plan1!$C3398</f>
        <v>0</v>
      </c>
      <c r="H3403" s="41" t="n">
        <f aca="false">$J$5 + G3403</f>
        <v>760</v>
      </c>
      <c r="I3403" s="47" t="n">
        <f aca="false">IF(H3403&gt;$J$5,$J$2+$J$1,(IF(H3403&gt;739.99,H3403^3*2498.244218-H3403^2*5471052.355142+H3403*3994605728.77515-972400879260.135,H3403^3*1396.138889-H3403^2*3002770.071427+H3403*2152080038.43115-513963640099.415)))-$J$1</f>
        <v>87942447.7277832</v>
      </c>
      <c r="J3403" s="47" t="n">
        <f aca="false">I3403*100/$J$2</f>
        <v>99.9999999974793</v>
      </c>
      <c r="L3403" s="41" t="n">
        <f aca="false">[4]Plan1!$C3398</f>
        <v>0</v>
      </c>
      <c r="M3403" s="41" t="n">
        <f aca="false">$O$5 + L3403</f>
        <v>838.78</v>
      </c>
      <c r="N3403" s="47" t="n">
        <f aca="false">IF(M3403&gt;$O$5,$O$2+$O$1,(M3403^3*3270.5936-M3403^2*8015778.389801+M3403*6549018422.82398-1783686174686.87))-$O$1</f>
        <v>39086868.7128906</v>
      </c>
      <c r="O3403" s="41" t="n">
        <f aca="false">N3403*100/$O$2</f>
        <v>100</v>
      </c>
      <c r="R3403" s="47" t="n">
        <f aca="false">SUM(D3403,I3403,N3403)</f>
        <v>276008357.612793</v>
      </c>
      <c r="S3403" s="41" t="n">
        <f aca="false">R3403*100/$R$2</f>
        <v>99.9999999991969</v>
      </c>
      <c r="U3403" s="41" t="n">
        <f aca="false">[1]Plan1!$B3398</f>
        <v>0</v>
      </c>
    </row>
    <row r="3404" customFormat="false" ht="15" hidden="false" customHeight="false" outlineLevel="0" collapsed="false">
      <c r="A3404" s="46" t="n">
        <v>45402</v>
      </c>
      <c r="B3404" s="41" t="n">
        <f aca="false">[2]Plan1!$C3399</f>
        <v>0</v>
      </c>
      <c r="C3404" s="41" t="n">
        <f aca="false">$E$5 + B3404</f>
        <v>781</v>
      </c>
      <c r="D3404" s="47" t="n">
        <f aca="false">IF(C3404&gt;$E$5,$E$2+$E$1,(IF(C3404&gt;764.99,C3404^3*3486.59308-C3404^2*7860012.00812+C3404*5908819377.96283-1481278321001.59,IF(C3404&gt;752.99,C3404^3*3588.471445-C3404^2*8028757.56264+C3404*5988077680.84934-1488767378546.26,C3404^3*899.851852-C3404^2*1969009.674601+C3404*1435480406.01138-348666163343.76))))-$E$1</f>
        <v>148979041.172119</v>
      </c>
      <c r="E3404" s="47" t="n">
        <f aca="false">D3404*100/$E$2</f>
        <v>100</v>
      </c>
      <c r="G3404" s="41" t="n">
        <f aca="false">[3]Plan1!$C3399</f>
        <v>0</v>
      </c>
      <c r="H3404" s="41" t="n">
        <f aca="false">$J$5 + G3404</f>
        <v>760</v>
      </c>
      <c r="I3404" s="47" t="n">
        <f aca="false">IF(H3404&gt;$J$5,$J$2+$J$1,(IF(H3404&gt;739.99,H3404^3*2498.244218-H3404^2*5471052.355142+H3404*3994605728.77515-972400879260.135,H3404^3*1396.138889-H3404^2*3002770.071427+H3404*2152080038.43115-513963640099.415)))-$J$1</f>
        <v>87942447.7277832</v>
      </c>
      <c r="J3404" s="47" t="n">
        <f aca="false">I3404*100/$J$2</f>
        <v>99.9999999974793</v>
      </c>
      <c r="L3404" s="41" t="n">
        <f aca="false">[4]Plan1!$C3399</f>
        <v>0</v>
      </c>
      <c r="M3404" s="41" t="n">
        <f aca="false">$O$5 + L3404</f>
        <v>838.78</v>
      </c>
      <c r="N3404" s="47" t="n">
        <f aca="false">IF(M3404&gt;$O$5,$O$2+$O$1,(M3404^3*3270.5936-M3404^2*8015778.389801+M3404*6549018422.82398-1783686174686.87))-$O$1</f>
        <v>39086868.7128906</v>
      </c>
      <c r="O3404" s="41" t="n">
        <f aca="false">N3404*100/$O$2</f>
        <v>100</v>
      </c>
      <c r="R3404" s="47" t="n">
        <f aca="false">SUM(D3404,I3404,N3404)</f>
        <v>276008357.612793</v>
      </c>
      <c r="S3404" s="41" t="n">
        <f aca="false">R3404*100/$R$2</f>
        <v>99.9999999991969</v>
      </c>
      <c r="U3404" s="41" t="n">
        <f aca="false">[1]Plan1!$B3399</f>
        <v>0</v>
      </c>
    </row>
    <row r="3405" customFormat="false" ht="15" hidden="false" customHeight="false" outlineLevel="0" collapsed="false">
      <c r="A3405" s="46" t="n">
        <v>45403</v>
      </c>
      <c r="B3405" s="41" t="n">
        <f aca="false">[2]Plan1!$C3400</f>
        <v>0</v>
      </c>
      <c r="C3405" s="41" t="n">
        <f aca="false">$E$5 + B3405</f>
        <v>781</v>
      </c>
      <c r="D3405" s="47" t="n">
        <f aca="false">IF(C3405&gt;$E$5,$E$2+$E$1,(IF(C3405&gt;764.99,C3405^3*3486.59308-C3405^2*7860012.00812+C3405*5908819377.96283-1481278321001.59,IF(C3405&gt;752.99,C3405^3*3588.471445-C3405^2*8028757.56264+C3405*5988077680.84934-1488767378546.26,C3405^3*899.851852-C3405^2*1969009.674601+C3405*1435480406.01138-348666163343.76))))-$E$1</f>
        <v>148979041.172119</v>
      </c>
      <c r="E3405" s="47" t="n">
        <f aca="false">D3405*100/$E$2</f>
        <v>100</v>
      </c>
      <c r="G3405" s="41" t="n">
        <f aca="false">[3]Plan1!$C3400</f>
        <v>0</v>
      </c>
      <c r="H3405" s="41" t="n">
        <f aca="false">$J$5 + G3405</f>
        <v>760</v>
      </c>
      <c r="I3405" s="47" t="n">
        <f aca="false">IF(H3405&gt;$J$5,$J$2+$J$1,(IF(H3405&gt;739.99,H3405^3*2498.244218-H3405^2*5471052.355142+H3405*3994605728.77515-972400879260.135,H3405^3*1396.138889-H3405^2*3002770.071427+H3405*2152080038.43115-513963640099.415)))-$J$1</f>
        <v>87942447.7277832</v>
      </c>
      <c r="J3405" s="47" t="n">
        <f aca="false">I3405*100/$J$2</f>
        <v>99.9999999974793</v>
      </c>
      <c r="L3405" s="41" t="n">
        <f aca="false">[4]Plan1!$C3400</f>
        <v>0</v>
      </c>
      <c r="M3405" s="41" t="n">
        <f aca="false">$O$5 + L3405</f>
        <v>838.78</v>
      </c>
      <c r="N3405" s="47" t="n">
        <f aca="false">IF(M3405&gt;$O$5,$O$2+$O$1,(M3405^3*3270.5936-M3405^2*8015778.389801+M3405*6549018422.82398-1783686174686.87))-$O$1</f>
        <v>39086868.7128906</v>
      </c>
      <c r="O3405" s="41" t="n">
        <f aca="false">N3405*100/$O$2</f>
        <v>100</v>
      </c>
      <c r="R3405" s="47" t="n">
        <f aca="false">SUM(D3405,I3405,N3405)</f>
        <v>276008357.612793</v>
      </c>
      <c r="S3405" s="41" t="n">
        <f aca="false">R3405*100/$R$2</f>
        <v>99.9999999991969</v>
      </c>
      <c r="U3405" s="41" t="n">
        <f aca="false">[1]Plan1!$B3400</f>
        <v>0</v>
      </c>
    </row>
    <row r="3406" customFormat="false" ht="15" hidden="false" customHeight="false" outlineLevel="0" collapsed="false">
      <c r="A3406" s="46" t="n">
        <v>45404</v>
      </c>
      <c r="B3406" s="41" t="n">
        <f aca="false">[2]Plan1!$C3401</f>
        <v>0</v>
      </c>
      <c r="C3406" s="41" t="n">
        <f aca="false">$E$5 + B3406</f>
        <v>781</v>
      </c>
      <c r="D3406" s="47" t="n">
        <f aca="false">IF(C3406&gt;$E$5,$E$2+$E$1,(IF(C3406&gt;764.99,C3406^3*3486.59308-C3406^2*7860012.00812+C3406*5908819377.96283-1481278321001.59,IF(C3406&gt;752.99,C3406^3*3588.471445-C3406^2*8028757.56264+C3406*5988077680.84934-1488767378546.26,C3406^3*899.851852-C3406^2*1969009.674601+C3406*1435480406.01138-348666163343.76))))-$E$1</f>
        <v>148979041.172119</v>
      </c>
      <c r="E3406" s="47" t="n">
        <f aca="false">D3406*100/$E$2</f>
        <v>100</v>
      </c>
      <c r="G3406" s="41" t="n">
        <f aca="false">[3]Plan1!$C3401</f>
        <v>0</v>
      </c>
      <c r="H3406" s="41" t="n">
        <f aca="false">$J$5 + G3406</f>
        <v>760</v>
      </c>
      <c r="I3406" s="47" t="n">
        <f aca="false">IF(H3406&gt;$J$5,$J$2+$J$1,(IF(H3406&gt;739.99,H3406^3*2498.244218-H3406^2*5471052.355142+H3406*3994605728.77515-972400879260.135,H3406^3*1396.138889-H3406^2*3002770.071427+H3406*2152080038.43115-513963640099.415)))-$J$1</f>
        <v>87942447.7277832</v>
      </c>
      <c r="J3406" s="47" t="n">
        <f aca="false">I3406*100/$J$2</f>
        <v>99.9999999974793</v>
      </c>
      <c r="L3406" s="41" t="n">
        <f aca="false">[4]Plan1!$C3401</f>
        <v>0</v>
      </c>
      <c r="M3406" s="41" t="n">
        <f aca="false">$O$5 + L3406</f>
        <v>838.78</v>
      </c>
      <c r="N3406" s="47" t="n">
        <f aca="false">IF(M3406&gt;$O$5,$O$2+$O$1,(M3406^3*3270.5936-M3406^2*8015778.389801+M3406*6549018422.82398-1783686174686.87))-$O$1</f>
        <v>39086868.7128906</v>
      </c>
      <c r="O3406" s="41" t="n">
        <f aca="false">N3406*100/$O$2</f>
        <v>100</v>
      </c>
      <c r="R3406" s="47" t="n">
        <f aca="false">SUM(D3406,I3406,N3406)</f>
        <v>276008357.612793</v>
      </c>
      <c r="S3406" s="41" t="n">
        <f aca="false">R3406*100/$R$2</f>
        <v>99.9999999991969</v>
      </c>
      <c r="U3406" s="41" t="n">
        <f aca="false">[1]Plan1!$B3401</f>
        <v>0</v>
      </c>
    </row>
    <row r="3407" customFormat="false" ht="15" hidden="false" customHeight="false" outlineLevel="0" collapsed="false">
      <c r="A3407" s="46" t="n">
        <v>45405</v>
      </c>
      <c r="B3407" s="41" t="n">
        <f aca="false">[2]Plan1!$C3402</f>
        <v>0</v>
      </c>
      <c r="C3407" s="41" t="n">
        <f aca="false">$E$5 + B3407</f>
        <v>781</v>
      </c>
      <c r="D3407" s="47" t="n">
        <f aca="false">IF(C3407&gt;$E$5,$E$2+$E$1,(IF(C3407&gt;764.99,C3407^3*3486.59308-C3407^2*7860012.00812+C3407*5908819377.96283-1481278321001.59,IF(C3407&gt;752.99,C3407^3*3588.471445-C3407^2*8028757.56264+C3407*5988077680.84934-1488767378546.26,C3407^3*899.851852-C3407^2*1969009.674601+C3407*1435480406.01138-348666163343.76))))-$E$1</f>
        <v>148979041.172119</v>
      </c>
      <c r="E3407" s="47" t="n">
        <f aca="false">D3407*100/$E$2</f>
        <v>100</v>
      </c>
      <c r="G3407" s="41" t="n">
        <f aca="false">[3]Plan1!$C3402</f>
        <v>0</v>
      </c>
      <c r="H3407" s="41" t="n">
        <f aca="false">$J$5 + G3407</f>
        <v>760</v>
      </c>
      <c r="I3407" s="47" t="n">
        <f aca="false">IF(H3407&gt;$J$5,$J$2+$J$1,(IF(H3407&gt;739.99,H3407^3*2498.244218-H3407^2*5471052.355142+H3407*3994605728.77515-972400879260.135,H3407^3*1396.138889-H3407^2*3002770.071427+H3407*2152080038.43115-513963640099.415)))-$J$1</f>
        <v>87942447.7277832</v>
      </c>
      <c r="J3407" s="47" t="n">
        <f aca="false">I3407*100/$J$2</f>
        <v>99.9999999974793</v>
      </c>
      <c r="L3407" s="41" t="n">
        <f aca="false">[4]Plan1!$C3402</f>
        <v>0</v>
      </c>
      <c r="M3407" s="41" t="n">
        <f aca="false">$O$5 + L3407</f>
        <v>838.78</v>
      </c>
      <c r="N3407" s="47" t="n">
        <f aca="false">IF(M3407&gt;$O$5,$O$2+$O$1,(M3407^3*3270.5936-M3407^2*8015778.389801+M3407*6549018422.82398-1783686174686.87))-$O$1</f>
        <v>39086868.7128906</v>
      </c>
      <c r="O3407" s="41" t="n">
        <f aca="false">N3407*100/$O$2</f>
        <v>100</v>
      </c>
      <c r="R3407" s="47" t="n">
        <f aca="false">SUM(D3407,I3407,N3407)</f>
        <v>276008357.612793</v>
      </c>
      <c r="S3407" s="41" t="n">
        <f aca="false">R3407*100/$R$2</f>
        <v>99.9999999991969</v>
      </c>
      <c r="U3407" s="41" t="n">
        <f aca="false">[1]Plan1!$B3402</f>
        <v>0</v>
      </c>
    </row>
    <row r="3408" customFormat="false" ht="15" hidden="false" customHeight="false" outlineLevel="0" collapsed="false">
      <c r="A3408" s="46" t="n">
        <v>45406</v>
      </c>
      <c r="B3408" s="41" t="n">
        <f aca="false">[2]Plan1!$C3403</f>
        <v>0</v>
      </c>
      <c r="C3408" s="41" t="n">
        <f aca="false">$E$5 + B3408</f>
        <v>781</v>
      </c>
      <c r="D3408" s="47" t="n">
        <f aca="false">IF(C3408&gt;$E$5,$E$2+$E$1,(IF(C3408&gt;764.99,C3408^3*3486.59308-C3408^2*7860012.00812+C3408*5908819377.96283-1481278321001.59,IF(C3408&gt;752.99,C3408^3*3588.471445-C3408^2*8028757.56264+C3408*5988077680.84934-1488767378546.26,C3408^3*899.851852-C3408^2*1969009.674601+C3408*1435480406.01138-348666163343.76))))-$E$1</f>
        <v>148979041.172119</v>
      </c>
      <c r="E3408" s="47" t="n">
        <f aca="false">D3408*100/$E$2</f>
        <v>100</v>
      </c>
      <c r="G3408" s="41" t="n">
        <f aca="false">[3]Plan1!$C3403</f>
        <v>0</v>
      </c>
      <c r="H3408" s="41" t="n">
        <f aca="false">$J$5 + G3408</f>
        <v>760</v>
      </c>
      <c r="I3408" s="47" t="n">
        <f aca="false">IF(H3408&gt;$J$5,$J$2+$J$1,(IF(H3408&gt;739.99,H3408^3*2498.244218-H3408^2*5471052.355142+H3408*3994605728.77515-972400879260.135,H3408^3*1396.138889-H3408^2*3002770.071427+H3408*2152080038.43115-513963640099.415)))-$J$1</f>
        <v>87942447.7277832</v>
      </c>
      <c r="J3408" s="47" t="n">
        <f aca="false">I3408*100/$J$2</f>
        <v>99.9999999974793</v>
      </c>
      <c r="L3408" s="41" t="n">
        <f aca="false">[4]Plan1!$C3403</f>
        <v>0</v>
      </c>
      <c r="M3408" s="41" t="n">
        <f aca="false">$O$5 + L3408</f>
        <v>838.78</v>
      </c>
      <c r="N3408" s="47" t="n">
        <f aca="false">IF(M3408&gt;$O$5,$O$2+$O$1,(M3408^3*3270.5936-M3408^2*8015778.389801+M3408*6549018422.82398-1783686174686.87))-$O$1</f>
        <v>39086868.7128906</v>
      </c>
      <c r="O3408" s="41" t="n">
        <f aca="false">N3408*100/$O$2</f>
        <v>100</v>
      </c>
      <c r="R3408" s="47" t="n">
        <f aca="false">SUM(D3408,I3408,N3408)</f>
        <v>276008357.612793</v>
      </c>
      <c r="S3408" s="41" t="n">
        <f aca="false">R3408*100/$R$2</f>
        <v>99.9999999991969</v>
      </c>
      <c r="U3408" s="41" t="n">
        <f aca="false">[1]Plan1!$B3403</f>
        <v>0</v>
      </c>
    </row>
    <row r="3409" customFormat="false" ht="15" hidden="false" customHeight="false" outlineLevel="0" collapsed="false">
      <c r="A3409" s="46" t="n">
        <v>45407</v>
      </c>
      <c r="B3409" s="41" t="n">
        <f aca="false">[2]Plan1!$C3404</f>
        <v>0</v>
      </c>
      <c r="C3409" s="41" t="n">
        <f aca="false">$E$5 + B3409</f>
        <v>781</v>
      </c>
      <c r="D3409" s="47" t="n">
        <f aca="false">IF(C3409&gt;$E$5,$E$2+$E$1,(IF(C3409&gt;764.99,C3409^3*3486.59308-C3409^2*7860012.00812+C3409*5908819377.96283-1481278321001.59,IF(C3409&gt;752.99,C3409^3*3588.471445-C3409^2*8028757.56264+C3409*5988077680.84934-1488767378546.26,C3409^3*899.851852-C3409^2*1969009.674601+C3409*1435480406.01138-348666163343.76))))-$E$1</f>
        <v>148979041.172119</v>
      </c>
      <c r="E3409" s="47" t="n">
        <f aca="false">D3409*100/$E$2</f>
        <v>100</v>
      </c>
      <c r="G3409" s="41" t="n">
        <f aca="false">[3]Plan1!$C3404</f>
        <v>0</v>
      </c>
      <c r="H3409" s="41" t="n">
        <f aca="false">$J$5 + G3409</f>
        <v>760</v>
      </c>
      <c r="I3409" s="47" t="n">
        <f aca="false">IF(H3409&gt;$J$5,$J$2+$J$1,(IF(H3409&gt;739.99,H3409^3*2498.244218-H3409^2*5471052.355142+H3409*3994605728.77515-972400879260.135,H3409^3*1396.138889-H3409^2*3002770.071427+H3409*2152080038.43115-513963640099.415)))-$J$1</f>
        <v>87942447.7277832</v>
      </c>
      <c r="J3409" s="47" t="n">
        <f aca="false">I3409*100/$J$2</f>
        <v>99.9999999974793</v>
      </c>
      <c r="L3409" s="41" t="n">
        <f aca="false">[4]Plan1!$C3404</f>
        <v>0</v>
      </c>
      <c r="M3409" s="41" t="n">
        <f aca="false">$O$5 + L3409</f>
        <v>838.78</v>
      </c>
      <c r="N3409" s="47" t="n">
        <f aca="false">IF(M3409&gt;$O$5,$O$2+$O$1,(M3409^3*3270.5936-M3409^2*8015778.389801+M3409*6549018422.82398-1783686174686.87))-$O$1</f>
        <v>39086868.7128906</v>
      </c>
      <c r="O3409" s="41" t="n">
        <f aca="false">N3409*100/$O$2</f>
        <v>100</v>
      </c>
      <c r="R3409" s="47" t="n">
        <f aca="false">SUM(D3409,I3409,N3409)</f>
        <v>276008357.612793</v>
      </c>
      <c r="S3409" s="41" t="n">
        <f aca="false">R3409*100/$R$2</f>
        <v>99.9999999991969</v>
      </c>
      <c r="U3409" s="41" t="n">
        <f aca="false">[1]Plan1!$B3404</f>
        <v>0</v>
      </c>
    </row>
    <row r="3410" customFormat="false" ht="15" hidden="false" customHeight="false" outlineLevel="0" collapsed="false">
      <c r="A3410" s="46" t="n">
        <v>45408</v>
      </c>
      <c r="B3410" s="41" t="n">
        <f aca="false">[2]Plan1!$C3405</f>
        <v>0</v>
      </c>
      <c r="C3410" s="41" t="n">
        <f aca="false">$E$5 + B3410</f>
        <v>781</v>
      </c>
      <c r="D3410" s="47" t="n">
        <f aca="false">IF(C3410&gt;$E$5,$E$2+$E$1,(IF(C3410&gt;764.99,C3410^3*3486.59308-C3410^2*7860012.00812+C3410*5908819377.96283-1481278321001.59,IF(C3410&gt;752.99,C3410^3*3588.471445-C3410^2*8028757.56264+C3410*5988077680.84934-1488767378546.26,C3410^3*899.851852-C3410^2*1969009.674601+C3410*1435480406.01138-348666163343.76))))-$E$1</f>
        <v>148979041.172119</v>
      </c>
      <c r="E3410" s="47" t="n">
        <f aca="false">D3410*100/$E$2</f>
        <v>100</v>
      </c>
      <c r="G3410" s="41" t="n">
        <f aca="false">[3]Plan1!$C3405</f>
        <v>0</v>
      </c>
      <c r="H3410" s="41" t="n">
        <f aca="false">$J$5 + G3410</f>
        <v>760</v>
      </c>
      <c r="I3410" s="47" t="n">
        <f aca="false">IF(H3410&gt;$J$5,$J$2+$J$1,(IF(H3410&gt;739.99,H3410^3*2498.244218-H3410^2*5471052.355142+H3410*3994605728.77515-972400879260.135,H3410^3*1396.138889-H3410^2*3002770.071427+H3410*2152080038.43115-513963640099.415)))-$J$1</f>
        <v>87942447.7277832</v>
      </c>
      <c r="J3410" s="47" t="n">
        <f aca="false">I3410*100/$J$2</f>
        <v>99.9999999974793</v>
      </c>
      <c r="L3410" s="41" t="n">
        <f aca="false">[4]Plan1!$C3405</f>
        <v>0</v>
      </c>
      <c r="M3410" s="41" t="n">
        <f aca="false">$O$5 + L3410</f>
        <v>838.78</v>
      </c>
      <c r="N3410" s="47" t="n">
        <f aca="false">IF(M3410&gt;$O$5,$O$2+$O$1,(M3410^3*3270.5936-M3410^2*8015778.389801+M3410*6549018422.82398-1783686174686.87))-$O$1</f>
        <v>39086868.7128906</v>
      </c>
      <c r="O3410" s="41" t="n">
        <f aca="false">N3410*100/$O$2</f>
        <v>100</v>
      </c>
      <c r="R3410" s="47" t="n">
        <f aca="false">SUM(D3410,I3410,N3410)</f>
        <v>276008357.612793</v>
      </c>
      <c r="S3410" s="41" t="n">
        <f aca="false">R3410*100/$R$2</f>
        <v>99.9999999991969</v>
      </c>
      <c r="U3410" s="41" t="n">
        <f aca="false">[1]Plan1!$B3405</f>
        <v>0</v>
      </c>
    </row>
    <row r="3411" customFormat="false" ht="15" hidden="false" customHeight="false" outlineLevel="0" collapsed="false">
      <c r="A3411" s="46" t="n">
        <v>45409</v>
      </c>
      <c r="B3411" s="41" t="n">
        <f aca="false">[2]Plan1!$C3406</f>
        <v>0</v>
      </c>
      <c r="C3411" s="41" t="n">
        <f aca="false">$E$5 + B3411</f>
        <v>781</v>
      </c>
      <c r="D3411" s="47" t="n">
        <f aca="false">IF(C3411&gt;$E$5,$E$2+$E$1,(IF(C3411&gt;764.99,C3411^3*3486.59308-C3411^2*7860012.00812+C3411*5908819377.96283-1481278321001.59,IF(C3411&gt;752.99,C3411^3*3588.471445-C3411^2*8028757.56264+C3411*5988077680.84934-1488767378546.26,C3411^3*899.851852-C3411^2*1969009.674601+C3411*1435480406.01138-348666163343.76))))-$E$1</f>
        <v>148979041.172119</v>
      </c>
      <c r="E3411" s="47" t="n">
        <f aca="false">D3411*100/$E$2</f>
        <v>100</v>
      </c>
      <c r="G3411" s="41" t="n">
        <f aca="false">[3]Plan1!$C3406</f>
        <v>0</v>
      </c>
      <c r="H3411" s="41" t="n">
        <f aca="false">$J$5 + G3411</f>
        <v>760</v>
      </c>
      <c r="I3411" s="47" t="n">
        <f aca="false">IF(H3411&gt;$J$5,$J$2+$J$1,(IF(H3411&gt;739.99,H3411^3*2498.244218-H3411^2*5471052.355142+H3411*3994605728.77515-972400879260.135,H3411^3*1396.138889-H3411^2*3002770.071427+H3411*2152080038.43115-513963640099.415)))-$J$1</f>
        <v>87942447.7277832</v>
      </c>
      <c r="J3411" s="47" t="n">
        <f aca="false">I3411*100/$J$2</f>
        <v>99.9999999974793</v>
      </c>
      <c r="L3411" s="41" t="n">
        <f aca="false">[4]Plan1!$C3406</f>
        <v>0</v>
      </c>
      <c r="M3411" s="41" t="n">
        <f aca="false">$O$5 + L3411</f>
        <v>838.78</v>
      </c>
      <c r="N3411" s="47" t="n">
        <f aca="false">IF(M3411&gt;$O$5,$O$2+$O$1,(M3411^3*3270.5936-M3411^2*8015778.389801+M3411*6549018422.82398-1783686174686.87))-$O$1</f>
        <v>39086868.7128906</v>
      </c>
      <c r="O3411" s="41" t="n">
        <f aca="false">N3411*100/$O$2</f>
        <v>100</v>
      </c>
      <c r="R3411" s="47" t="n">
        <f aca="false">SUM(D3411,I3411,N3411)</f>
        <v>276008357.612793</v>
      </c>
      <c r="S3411" s="41" t="n">
        <f aca="false">R3411*100/$R$2</f>
        <v>99.9999999991969</v>
      </c>
      <c r="U3411" s="41" t="n">
        <f aca="false">[1]Plan1!$B3406</f>
        <v>0</v>
      </c>
    </row>
    <row r="3412" customFormat="false" ht="15" hidden="false" customHeight="false" outlineLevel="0" collapsed="false">
      <c r="A3412" s="46" t="n">
        <v>45410</v>
      </c>
      <c r="B3412" s="41" t="n">
        <f aca="false">[2]Plan1!$C3407</f>
        <v>0</v>
      </c>
      <c r="C3412" s="41" t="n">
        <f aca="false">$E$5 + B3412</f>
        <v>781</v>
      </c>
      <c r="D3412" s="47" t="n">
        <f aca="false">IF(C3412&gt;$E$5,$E$2+$E$1,(IF(C3412&gt;764.99,C3412^3*3486.59308-C3412^2*7860012.00812+C3412*5908819377.96283-1481278321001.59,IF(C3412&gt;752.99,C3412^3*3588.471445-C3412^2*8028757.56264+C3412*5988077680.84934-1488767378546.26,C3412^3*899.851852-C3412^2*1969009.674601+C3412*1435480406.01138-348666163343.76))))-$E$1</f>
        <v>148979041.172119</v>
      </c>
      <c r="E3412" s="47" t="n">
        <f aca="false">D3412*100/$E$2</f>
        <v>100</v>
      </c>
      <c r="G3412" s="41" t="n">
        <f aca="false">[3]Plan1!$C3407</f>
        <v>0</v>
      </c>
      <c r="H3412" s="41" t="n">
        <f aca="false">$J$5 + G3412</f>
        <v>760</v>
      </c>
      <c r="I3412" s="47" t="n">
        <f aca="false">IF(H3412&gt;$J$5,$J$2+$J$1,(IF(H3412&gt;739.99,H3412^3*2498.244218-H3412^2*5471052.355142+H3412*3994605728.77515-972400879260.135,H3412^3*1396.138889-H3412^2*3002770.071427+H3412*2152080038.43115-513963640099.415)))-$J$1</f>
        <v>87942447.7277832</v>
      </c>
      <c r="J3412" s="47" t="n">
        <f aca="false">I3412*100/$J$2</f>
        <v>99.9999999974793</v>
      </c>
      <c r="L3412" s="41" t="n">
        <f aca="false">[4]Plan1!$C3407</f>
        <v>0</v>
      </c>
      <c r="M3412" s="41" t="n">
        <f aca="false">$O$5 + L3412</f>
        <v>838.78</v>
      </c>
      <c r="N3412" s="47" t="n">
        <f aca="false">IF(M3412&gt;$O$5,$O$2+$O$1,(M3412^3*3270.5936-M3412^2*8015778.389801+M3412*6549018422.82398-1783686174686.87))-$O$1</f>
        <v>39086868.7128906</v>
      </c>
      <c r="O3412" s="41" t="n">
        <f aca="false">N3412*100/$O$2</f>
        <v>100</v>
      </c>
      <c r="R3412" s="47" t="n">
        <f aca="false">SUM(D3412,I3412,N3412)</f>
        <v>276008357.612793</v>
      </c>
      <c r="S3412" s="41" t="n">
        <f aca="false">R3412*100/$R$2</f>
        <v>99.9999999991969</v>
      </c>
      <c r="U3412" s="41" t="n">
        <f aca="false">[1]Plan1!$B3407</f>
        <v>0</v>
      </c>
    </row>
    <row r="3413" customFormat="false" ht="15" hidden="false" customHeight="false" outlineLevel="0" collapsed="false">
      <c r="A3413" s="46" t="n">
        <v>45411</v>
      </c>
      <c r="B3413" s="41" t="n">
        <f aca="false">[2]Plan1!$C3408</f>
        <v>0</v>
      </c>
      <c r="C3413" s="41" t="n">
        <f aca="false">$E$5 + B3413</f>
        <v>781</v>
      </c>
      <c r="D3413" s="47" t="n">
        <f aca="false">IF(C3413&gt;$E$5,$E$2+$E$1,(IF(C3413&gt;764.99,C3413^3*3486.59308-C3413^2*7860012.00812+C3413*5908819377.96283-1481278321001.59,IF(C3413&gt;752.99,C3413^3*3588.471445-C3413^2*8028757.56264+C3413*5988077680.84934-1488767378546.26,C3413^3*899.851852-C3413^2*1969009.674601+C3413*1435480406.01138-348666163343.76))))-$E$1</f>
        <v>148979041.172119</v>
      </c>
      <c r="E3413" s="47" t="n">
        <f aca="false">D3413*100/$E$2</f>
        <v>100</v>
      </c>
      <c r="G3413" s="41" t="n">
        <f aca="false">[3]Plan1!$C3408</f>
        <v>0</v>
      </c>
      <c r="H3413" s="41" t="n">
        <f aca="false">$J$5 + G3413</f>
        <v>760</v>
      </c>
      <c r="I3413" s="47" t="n">
        <f aca="false">IF(H3413&gt;$J$5,$J$2+$J$1,(IF(H3413&gt;739.99,H3413^3*2498.244218-H3413^2*5471052.355142+H3413*3994605728.77515-972400879260.135,H3413^3*1396.138889-H3413^2*3002770.071427+H3413*2152080038.43115-513963640099.415)))-$J$1</f>
        <v>87942447.7277832</v>
      </c>
      <c r="J3413" s="47" t="n">
        <f aca="false">I3413*100/$J$2</f>
        <v>99.9999999974793</v>
      </c>
      <c r="L3413" s="41" t="n">
        <f aca="false">[4]Plan1!$C3408</f>
        <v>0</v>
      </c>
      <c r="M3413" s="41" t="n">
        <f aca="false">$O$5 + L3413</f>
        <v>838.78</v>
      </c>
      <c r="N3413" s="47" t="n">
        <f aca="false">IF(M3413&gt;$O$5,$O$2+$O$1,(M3413^3*3270.5936-M3413^2*8015778.389801+M3413*6549018422.82398-1783686174686.87))-$O$1</f>
        <v>39086868.7128906</v>
      </c>
      <c r="O3413" s="41" t="n">
        <f aca="false">N3413*100/$O$2</f>
        <v>100</v>
      </c>
      <c r="R3413" s="47" t="n">
        <f aca="false">SUM(D3413,I3413,N3413)</f>
        <v>276008357.612793</v>
      </c>
      <c r="S3413" s="41" t="n">
        <f aca="false">R3413*100/$R$2</f>
        <v>99.9999999991969</v>
      </c>
      <c r="U3413" s="41" t="n">
        <f aca="false">[1]Plan1!$B3408</f>
        <v>0</v>
      </c>
    </row>
    <row r="3414" customFormat="false" ht="15" hidden="false" customHeight="false" outlineLevel="0" collapsed="false">
      <c r="A3414" s="46" t="n">
        <v>45412</v>
      </c>
      <c r="B3414" s="41" t="n">
        <f aca="false">[2]Plan1!$C3409</f>
        <v>0</v>
      </c>
      <c r="C3414" s="41" t="n">
        <f aca="false">$E$5 + B3414</f>
        <v>781</v>
      </c>
      <c r="D3414" s="47" t="n">
        <f aca="false">IF(C3414&gt;$E$5,$E$2+$E$1,(IF(C3414&gt;764.99,C3414^3*3486.59308-C3414^2*7860012.00812+C3414*5908819377.96283-1481278321001.59,IF(C3414&gt;752.99,C3414^3*3588.471445-C3414^2*8028757.56264+C3414*5988077680.84934-1488767378546.26,C3414^3*899.851852-C3414^2*1969009.674601+C3414*1435480406.01138-348666163343.76))))-$E$1</f>
        <v>148979041.172119</v>
      </c>
      <c r="E3414" s="47" t="n">
        <f aca="false">D3414*100/$E$2</f>
        <v>100</v>
      </c>
      <c r="G3414" s="41" t="n">
        <f aca="false">[3]Plan1!$C3409</f>
        <v>0</v>
      </c>
      <c r="H3414" s="41" t="n">
        <f aca="false">$J$5 + G3414</f>
        <v>760</v>
      </c>
      <c r="I3414" s="47" t="n">
        <f aca="false">IF(H3414&gt;$J$5,$J$2+$J$1,(IF(H3414&gt;739.99,H3414^3*2498.244218-H3414^2*5471052.355142+H3414*3994605728.77515-972400879260.135,H3414^3*1396.138889-H3414^2*3002770.071427+H3414*2152080038.43115-513963640099.415)))-$J$1</f>
        <v>87942447.7277832</v>
      </c>
      <c r="J3414" s="47" t="n">
        <f aca="false">I3414*100/$J$2</f>
        <v>99.9999999974793</v>
      </c>
      <c r="L3414" s="41" t="n">
        <f aca="false">[4]Plan1!$C3409</f>
        <v>0</v>
      </c>
      <c r="M3414" s="41" t="n">
        <f aca="false">$O$5 + L3414</f>
        <v>838.78</v>
      </c>
      <c r="N3414" s="47" t="n">
        <f aca="false">IF(M3414&gt;$O$5,$O$2+$O$1,(M3414^3*3270.5936-M3414^2*8015778.389801+M3414*6549018422.82398-1783686174686.87))-$O$1</f>
        <v>39086868.7128906</v>
      </c>
      <c r="O3414" s="41" t="n">
        <f aca="false">N3414*100/$O$2</f>
        <v>100</v>
      </c>
      <c r="R3414" s="47" t="n">
        <f aca="false">SUM(D3414,I3414,N3414)</f>
        <v>276008357.612793</v>
      </c>
      <c r="S3414" s="41" t="n">
        <f aca="false">R3414*100/$R$2</f>
        <v>99.9999999991969</v>
      </c>
      <c r="U3414" s="41" t="n">
        <f aca="false">[1]Plan1!$B3409</f>
        <v>0</v>
      </c>
    </row>
    <row r="3415" customFormat="false" ht="15" hidden="false" customHeight="false" outlineLevel="0" collapsed="false">
      <c r="A3415" s="46" t="n">
        <v>45413</v>
      </c>
      <c r="B3415" s="41" t="n">
        <f aca="false">[2]Plan1!$C3410</f>
        <v>0</v>
      </c>
      <c r="C3415" s="41" t="n">
        <f aca="false">$E$5 + B3415</f>
        <v>781</v>
      </c>
      <c r="D3415" s="47" t="n">
        <f aca="false">IF(C3415&gt;$E$5,$E$2+$E$1,(IF(C3415&gt;764.99,C3415^3*3486.59308-C3415^2*7860012.00812+C3415*5908819377.96283-1481278321001.59,IF(C3415&gt;752.99,C3415^3*3588.471445-C3415^2*8028757.56264+C3415*5988077680.84934-1488767378546.26,C3415^3*899.851852-C3415^2*1969009.674601+C3415*1435480406.01138-348666163343.76))))-$E$1</f>
        <v>148979041.172119</v>
      </c>
      <c r="E3415" s="47" t="n">
        <f aca="false">D3415*100/$E$2</f>
        <v>100</v>
      </c>
      <c r="G3415" s="41" t="n">
        <f aca="false">[3]Plan1!$C3410</f>
        <v>0</v>
      </c>
      <c r="H3415" s="41" t="n">
        <f aca="false">$J$5 + G3415</f>
        <v>760</v>
      </c>
      <c r="I3415" s="47" t="n">
        <f aca="false">IF(H3415&gt;$J$5,$J$2+$J$1,(IF(H3415&gt;739.99,H3415^3*2498.244218-H3415^2*5471052.355142+H3415*3994605728.77515-972400879260.135,H3415^3*1396.138889-H3415^2*3002770.071427+H3415*2152080038.43115-513963640099.415)))-$J$1</f>
        <v>87942447.7277832</v>
      </c>
      <c r="J3415" s="47" t="n">
        <f aca="false">I3415*100/$J$2</f>
        <v>99.9999999974793</v>
      </c>
      <c r="L3415" s="41" t="n">
        <f aca="false">[4]Plan1!$C3410</f>
        <v>0</v>
      </c>
      <c r="M3415" s="41" t="n">
        <f aca="false">$O$5 + L3415</f>
        <v>838.78</v>
      </c>
      <c r="N3415" s="47" t="n">
        <f aca="false">IF(M3415&gt;$O$5,$O$2+$O$1,(M3415^3*3270.5936-M3415^2*8015778.389801+M3415*6549018422.82398-1783686174686.87))-$O$1</f>
        <v>39086868.7128906</v>
      </c>
      <c r="O3415" s="41" t="n">
        <f aca="false">N3415*100/$O$2</f>
        <v>100</v>
      </c>
      <c r="R3415" s="47" t="n">
        <f aca="false">SUM(D3415,I3415,N3415)</f>
        <v>276008357.612793</v>
      </c>
      <c r="S3415" s="41" t="n">
        <f aca="false">R3415*100/$R$2</f>
        <v>99.9999999991969</v>
      </c>
      <c r="U3415" s="41" t="n">
        <f aca="false">[1]Plan1!$B3410</f>
        <v>0</v>
      </c>
    </row>
    <row r="3416" customFormat="false" ht="15" hidden="false" customHeight="false" outlineLevel="0" collapsed="false">
      <c r="A3416" s="46" t="n">
        <v>45414</v>
      </c>
      <c r="B3416" s="41" t="n">
        <f aca="false">[2]Plan1!$C3411</f>
        <v>0</v>
      </c>
      <c r="C3416" s="41" t="n">
        <f aca="false">$E$5 + B3416</f>
        <v>781</v>
      </c>
      <c r="D3416" s="47" t="n">
        <f aca="false">IF(C3416&gt;$E$5,$E$2+$E$1,(IF(C3416&gt;764.99,C3416^3*3486.59308-C3416^2*7860012.00812+C3416*5908819377.96283-1481278321001.59,IF(C3416&gt;752.99,C3416^3*3588.471445-C3416^2*8028757.56264+C3416*5988077680.84934-1488767378546.26,C3416^3*899.851852-C3416^2*1969009.674601+C3416*1435480406.01138-348666163343.76))))-$E$1</f>
        <v>148979041.172119</v>
      </c>
      <c r="E3416" s="47" t="n">
        <f aca="false">D3416*100/$E$2</f>
        <v>100</v>
      </c>
      <c r="G3416" s="41" t="n">
        <f aca="false">[3]Plan1!$C3411</f>
        <v>0</v>
      </c>
      <c r="H3416" s="41" t="n">
        <f aca="false">$J$5 + G3416</f>
        <v>760</v>
      </c>
      <c r="I3416" s="47" t="n">
        <f aca="false">IF(H3416&gt;$J$5,$J$2+$J$1,(IF(H3416&gt;739.99,H3416^3*2498.244218-H3416^2*5471052.355142+H3416*3994605728.77515-972400879260.135,H3416^3*1396.138889-H3416^2*3002770.071427+H3416*2152080038.43115-513963640099.415)))-$J$1</f>
        <v>87942447.7277832</v>
      </c>
      <c r="J3416" s="47" t="n">
        <f aca="false">I3416*100/$J$2</f>
        <v>99.9999999974793</v>
      </c>
      <c r="L3416" s="41" t="n">
        <f aca="false">[4]Plan1!$C3411</f>
        <v>0</v>
      </c>
      <c r="M3416" s="41" t="n">
        <f aca="false">$O$5 + L3416</f>
        <v>838.78</v>
      </c>
      <c r="N3416" s="47" t="n">
        <f aca="false">IF(M3416&gt;$O$5,$O$2+$O$1,(M3416^3*3270.5936-M3416^2*8015778.389801+M3416*6549018422.82398-1783686174686.87))-$O$1</f>
        <v>39086868.7128906</v>
      </c>
      <c r="O3416" s="41" t="n">
        <f aca="false">N3416*100/$O$2</f>
        <v>100</v>
      </c>
      <c r="R3416" s="47" t="n">
        <f aca="false">SUM(D3416,I3416,N3416)</f>
        <v>276008357.612793</v>
      </c>
      <c r="S3416" s="41" t="n">
        <f aca="false">R3416*100/$R$2</f>
        <v>99.9999999991969</v>
      </c>
      <c r="U3416" s="41" t="n">
        <f aca="false">[1]Plan1!$B3411</f>
        <v>0</v>
      </c>
    </row>
    <row r="3417" customFormat="false" ht="15" hidden="false" customHeight="false" outlineLevel="0" collapsed="false">
      <c r="A3417" s="46" t="n">
        <v>45415</v>
      </c>
      <c r="B3417" s="41" t="n">
        <f aca="false">[2]Plan1!$C3412</f>
        <v>0</v>
      </c>
      <c r="C3417" s="41" t="n">
        <f aca="false">$E$5 + B3417</f>
        <v>781</v>
      </c>
      <c r="D3417" s="47" t="n">
        <f aca="false">IF(C3417&gt;$E$5,$E$2+$E$1,(IF(C3417&gt;764.99,C3417^3*3486.59308-C3417^2*7860012.00812+C3417*5908819377.96283-1481278321001.59,IF(C3417&gt;752.99,C3417^3*3588.471445-C3417^2*8028757.56264+C3417*5988077680.84934-1488767378546.26,C3417^3*899.851852-C3417^2*1969009.674601+C3417*1435480406.01138-348666163343.76))))-$E$1</f>
        <v>148979041.172119</v>
      </c>
      <c r="E3417" s="47" t="n">
        <f aca="false">D3417*100/$E$2</f>
        <v>100</v>
      </c>
      <c r="G3417" s="41" t="n">
        <f aca="false">[3]Plan1!$C3412</f>
        <v>0</v>
      </c>
      <c r="H3417" s="41" t="n">
        <f aca="false">$J$5 + G3417</f>
        <v>760</v>
      </c>
      <c r="I3417" s="47" t="n">
        <f aca="false">IF(H3417&gt;$J$5,$J$2+$J$1,(IF(H3417&gt;739.99,H3417^3*2498.244218-H3417^2*5471052.355142+H3417*3994605728.77515-972400879260.135,H3417^3*1396.138889-H3417^2*3002770.071427+H3417*2152080038.43115-513963640099.415)))-$J$1</f>
        <v>87942447.7277832</v>
      </c>
      <c r="J3417" s="47" t="n">
        <f aca="false">I3417*100/$J$2</f>
        <v>99.9999999974793</v>
      </c>
      <c r="L3417" s="41" t="n">
        <f aca="false">[4]Plan1!$C3412</f>
        <v>0</v>
      </c>
      <c r="M3417" s="41" t="n">
        <f aca="false">$O$5 + L3417</f>
        <v>838.78</v>
      </c>
      <c r="N3417" s="47" t="n">
        <f aca="false">IF(M3417&gt;$O$5,$O$2+$O$1,(M3417^3*3270.5936-M3417^2*8015778.389801+M3417*6549018422.82398-1783686174686.87))-$O$1</f>
        <v>39086868.7128906</v>
      </c>
      <c r="O3417" s="41" t="n">
        <f aca="false">N3417*100/$O$2</f>
        <v>100</v>
      </c>
      <c r="R3417" s="47" t="n">
        <f aca="false">SUM(D3417,I3417,N3417)</f>
        <v>276008357.612793</v>
      </c>
      <c r="S3417" s="41" t="n">
        <f aca="false">R3417*100/$R$2</f>
        <v>99.9999999991969</v>
      </c>
      <c r="U3417" s="41" t="n">
        <f aca="false">[1]Plan1!$B3412</f>
        <v>0</v>
      </c>
    </row>
    <row r="3418" customFormat="false" ht="15" hidden="false" customHeight="false" outlineLevel="0" collapsed="false">
      <c r="A3418" s="46" t="n">
        <v>45416</v>
      </c>
      <c r="B3418" s="41" t="n">
        <f aca="false">[2]Plan1!$C3413</f>
        <v>0</v>
      </c>
      <c r="C3418" s="41" t="n">
        <f aca="false">$E$5 + B3418</f>
        <v>781</v>
      </c>
      <c r="D3418" s="47" t="n">
        <f aca="false">IF(C3418&gt;$E$5,$E$2+$E$1,(IF(C3418&gt;764.99,C3418^3*3486.59308-C3418^2*7860012.00812+C3418*5908819377.96283-1481278321001.59,IF(C3418&gt;752.99,C3418^3*3588.471445-C3418^2*8028757.56264+C3418*5988077680.84934-1488767378546.26,C3418^3*899.851852-C3418^2*1969009.674601+C3418*1435480406.01138-348666163343.76))))-$E$1</f>
        <v>148979041.172119</v>
      </c>
      <c r="E3418" s="47" t="n">
        <f aca="false">D3418*100/$E$2</f>
        <v>100</v>
      </c>
      <c r="G3418" s="41" t="n">
        <f aca="false">[3]Plan1!$C3413</f>
        <v>0</v>
      </c>
      <c r="H3418" s="41" t="n">
        <f aca="false">$J$5 + G3418</f>
        <v>760</v>
      </c>
      <c r="I3418" s="47" t="n">
        <f aca="false">IF(H3418&gt;$J$5,$J$2+$J$1,(IF(H3418&gt;739.99,H3418^3*2498.244218-H3418^2*5471052.355142+H3418*3994605728.77515-972400879260.135,H3418^3*1396.138889-H3418^2*3002770.071427+H3418*2152080038.43115-513963640099.415)))-$J$1</f>
        <v>87942447.7277832</v>
      </c>
      <c r="J3418" s="47" t="n">
        <f aca="false">I3418*100/$J$2</f>
        <v>99.9999999974793</v>
      </c>
      <c r="L3418" s="41" t="n">
        <f aca="false">[4]Plan1!$C3413</f>
        <v>0</v>
      </c>
      <c r="M3418" s="41" t="n">
        <f aca="false">$O$5 + L3418</f>
        <v>838.78</v>
      </c>
      <c r="N3418" s="47" t="n">
        <f aca="false">IF(M3418&gt;$O$5,$O$2+$O$1,(M3418^3*3270.5936-M3418^2*8015778.389801+M3418*6549018422.82398-1783686174686.87))-$O$1</f>
        <v>39086868.7128906</v>
      </c>
      <c r="O3418" s="41" t="n">
        <f aca="false">N3418*100/$O$2</f>
        <v>100</v>
      </c>
      <c r="R3418" s="47" t="n">
        <f aca="false">SUM(D3418,I3418,N3418)</f>
        <v>276008357.612793</v>
      </c>
      <c r="S3418" s="41" t="n">
        <f aca="false">R3418*100/$R$2</f>
        <v>99.9999999991969</v>
      </c>
      <c r="U3418" s="41" t="n">
        <f aca="false">[1]Plan1!$B3413</f>
        <v>0</v>
      </c>
    </row>
    <row r="3419" customFormat="false" ht="15" hidden="false" customHeight="false" outlineLevel="0" collapsed="false">
      <c r="A3419" s="46" t="n">
        <v>45417</v>
      </c>
      <c r="B3419" s="41" t="n">
        <f aca="false">[2]Plan1!$C3414</f>
        <v>0</v>
      </c>
      <c r="C3419" s="41" t="n">
        <f aca="false">$E$5 + B3419</f>
        <v>781</v>
      </c>
      <c r="D3419" s="47" t="n">
        <f aca="false">IF(C3419&gt;$E$5,$E$2+$E$1,(IF(C3419&gt;764.99,C3419^3*3486.59308-C3419^2*7860012.00812+C3419*5908819377.96283-1481278321001.59,IF(C3419&gt;752.99,C3419^3*3588.471445-C3419^2*8028757.56264+C3419*5988077680.84934-1488767378546.26,C3419^3*899.851852-C3419^2*1969009.674601+C3419*1435480406.01138-348666163343.76))))-$E$1</f>
        <v>148979041.172119</v>
      </c>
      <c r="E3419" s="47" t="n">
        <f aca="false">D3419*100/$E$2</f>
        <v>100</v>
      </c>
      <c r="G3419" s="41" t="n">
        <f aca="false">[3]Plan1!$C3414</f>
        <v>0</v>
      </c>
      <c r="H3419" s="41" t="n">
        <f aca="false">$J$5 + G3419</f>
        <v>760</v>
      </c>
      <c r="I3419" s="47" t="n">
        <f aca="false">IF(H3419&gt;$J$5,$J$2+$J$1,(IF(H3419&gt;739.99,H3419^3*2498.244218-H3419^2*5471052.355142+H3419*3994605728.77515-972400879260.135,H3419^3*1396.138889-H3419^2*3002770.071427+H3419*2152080038.43115-513963640099.415)))-$J$1</f>
        <v>87942447.7277832</v>
      </c>
      <c r="J3419" s="47" t="n">
        <f aca="false">I3419*100/$J$2</f>
        <v>99.9999999974793</v>
      </c>
      <c r="L3419" s="41" t="n">
        <f aca="false">[4]Plan1!$C3414</f>
        <v>0</v>
      </c>
      <c r="M3419" s="41" t="n">
        <f aca="false">$O$5 + L3419</f>
        <v>838.78</v>
      </c>
      <c r="N3419" s="47" t="n">
        <f aca="false">IF(M3419&gt;$O$5,$O$2+$O$1,(M3419^3*3270.5936-M3419^2*8015778.389801+M3419*6549018422.82398-1783686174686.87))-$O$1</f>
        <v>39086868.7128906</v>
      </c>
      <c r="O3419" s="41" t="n">
        <f aca="false">N3419*100/$O$2</f>
        <v>100</v>
      </c>
      <c r="R3419" s="47" t="n">
        <f aca="false">SUM(D3419,I3419,N3419)</f>
        <v>276008357.612793</v>
      </c>
      <c r="S3419" s="41" t="n">
        <f aca="false">R3419*100/$R$2</f>
        <v>99.9999999991969</v>
      </c>
      <c r="U3419" s="41" t="n">
        <f aca="false">[1]Plan1!$B3414</f>
        <v>0</v>
      </c>
    </row>
    <row r="3420" customFormat="false" ht="15" hidden="false" customHeight="false" outlineLevel="0" collapsed="false">
      <c r="A3420" s="46" t="n">
        <v>45418</v>
      </c>
      <c r="B3420" s="41" t="n">
        <f aca="false">[2]Plan1!$C3415</f>
        <v>0</v>
      </c>
      <c r="C3420" s="41" t="n">
        <f aca="false">$E$5 + B3420</f>
        <v>781</v>
      </c>
      <c r="D3420" s="47" t="n">
        <f aca="false">IF(C3420&gt;$E$5,$E$2+$E$1,(IF(C3420&gt;764.99,C3420^3*3486.59308-C3420^2*7860012.00812+C3420*5908819377.96283-1481278321001.59,IF(C3420&gt;752.99,C3420^3*3588.471445-C3420^2*8028757.56264+C3420*5988077680.84934-1488767378546.26,C3420^3*899.851852-C3420^2*1969009.674601+C3420*1435480406.01138-348666163343.76))))-$E$1</f>
        <v>148979041.172119</v>
      </c>
      <c r="E3420" s="47" t="n">
        <f aca="false">D3420*100/$E$2</f>
        <v>100</v>
      </c>
      <c r="G3420" s="41" t="n">
        <f aca="false">[3]Plan1!$C3415</f>
        <v>0</v>
      </c>
      <c r="H3420" s="41" t="n">
        <f aca="false">$J$5 + G3420</f>
        <v>760</v>
      </c>
      <c r="I3420" s="47" t="n">
        <f aca="false">IF(H3420&gt;$J$5,$J$2+$J$1,(IF(H3420&gt;739.99,H3420^3*2498.244218-H3420^2*5471052.355142+H3420*3994605728.77515-972400879260.135,H3420^3*1396.138889-H3420^2*3002770.071427+H3420*2152080038.43115-513963640099.415)))-$J$1</f>
        <v>87942447.7277832</v>
      </c>
      <c r="J3420" s="47" t="n">
        <f aca="false">I3420*100/$J$2</f>
        <v>99.9999999974793</v>
      </c>
      <c r="L3420" s="41" t="n">
        <f aca="false">[4]Plan1!$C3415</f>
        <v>0</v>
      </c>
      <c r="M3420" s="41" t="n">
        <f aca="false">$O$5 + L3420</f>
        <v>838.78</v>
      </c>
      <c r="N3420" s="47" t="n">
        <f aca="false">IF(M3420&gt;$O$5,$O$2+$O$1,(M3420^3*3270.5936-M3420^2*8015778.389801+M3420*6549018422.82398-1783686174686.87))-$O$1</f>
        <v>39086868.7128906</v>
      </c>
      <c r="O3420" s="41" t="n">
        <f aca="false">N3420*100/$O$2</f>
        <v>100</v>
      </c>
      <c r="R3420" s="47" t="n">
        <f aca="false">SUM(D3420,I3420,N3420)</f>
        <v>276008357.612793</v>
      </c>
      <c r="S3420" s="41" t="n">
        <f aca="false">R3420*100/$R$2</f>
        <v>99.9999999991969</v>
      </c>
      <c r="U3420" s="41" t="n">
        <f aca="false">[1]Plan1!$B3415</f>
        <v>0</v>
      </c>
    </row>
    <row r="3421" customFormat="false" ht="15" hidden="false" customHeight="false" outlineLevel="0" collapsed="false">
      <c r="A3421" s="46" t="n">
        <v>45419</v>
      </c>
      <c r="B3421" s="41" t="n">
        <f aca="false">[2]Plan1!$C3416</f>
        <v>0</v>
      </c>
      <c r="C3421" s="41" t="n">
        <f aca="false">$E$5 + B3421</f>
        <v>781</v>
      </c>
      <c r="D3421" s="47" t="n">
        <f aca="false">IF(C3421&gt;$E$5,$E$2+$E$1,(IF(C3421&gt;764.99,C3421^3*3486.59308-C3421^2*7860012.00812+C3421*5908819377.96283-1481278321001.59,IF(C3421&gt;752.99,C3421^3*3588.471445-C3421^2*8028757.56264+C3421*5988077680.84934-1488767378546.26,C3421^3*899.851852-C3421^2*1969009.674601+C3421*1435480406.01138-348666163343.76))))-$E$1</f>
        <v>148979041.172119</v>
      </c>
      <c r="E3421" s="47" t="n">
        <f aca="false">D3421*100/$E$2</f>
        <v>100</v>
      </c>
      <c r="G3421" s="41" t="n">
        <f aca="false">[3]Plan1!$C3416</f>
        <v>0</v>
      </c>
      <c r="H3421" s="41" t="n">
        <f aca="false">$J$5 + G3421</f>
        <v>760</v>
      </c>
      <c r="I3421" s="47" t="n">
        <f aca="false">IF(H3421&gt;$J$5,$J$2+$J$1,(IF(H3421&gt;739.99,H3421^3*2498.244218-H3421^2*5471052.355142+H3421*3994605728.77515-972400879260.135,H3421^3*1396.138889-H3421^2*3002770.071427+H3421*2152080038.43115-513963640099.415)))-$J$1</f>
        <v>87942447.7277832</v>
      </c>
      <c r="J3421" s="47" t="n">
        <f aca="false">I3421*100/$J$2</f>
        <v>99.9999999974793</v>
      </c>
      <c r="L3421" s="41" t="n">
        <f aca="false">[4]Plan1!$C3416</f>
        <v>0</v>
      </c>
      <c r="M3421" s="41" t="n">
        <f aca="false">$O$5 + L3421</f>
        <v>838.78</v>
      </c>
      <c r="N3421" s="47" t="n">
        <f aca="false">IF(M3421&gt;$O$5,$O$2+$O$1,(M3421^3*3270.5936-M3421^2*8015778.389801+M3421*6549018422.82398-1783686174686.87))-$O$1</f>
        <v>39086868.7128906</v>
      </c>
      <c r="O3421" s="41" t="n">
        <f aca="false">N3421*100/$O$2</f>
        <v>100</v>
      </c>
      <c r="R3421" s="47" t="n">
        <f aca="false">SUM(D3421,I3421,N3421)</f>
        <v>276008357.612793</v>
      </c>
      <c r="S3421" s="41" t="n">
        <f aca="false">R3421*100/$R$2</f>
        <v>99.9999999991969</v>
      </c>
      <c r="U3421" s="41" t="n">
        <f aca="false">[1]Plan1!$B3416</f>
        <v>0</v>
      </c>
    </row>
    <row r="3422" customFormat="false" ht="15" hidden="false" customHeight="false" outlineLevel="0" collapsed="false">
      <c r="A3422" s="46" t="n">
        <v>45420</v>
      </c>
      <c r="B3422" s="41" t="n">
        <f aca="false">[2]Plan1!$C3417</f>
        <v>0</v>
      </c>
      <c r="C3422" s="41" t="n">
        <f aca="false">$E$5 + B3422</f>
        <v>781</v>
      </c>
      <c r="D3422" s="47" t="n">
        <f aca="false">IF(C3422&gt;$E$5,$E$2+$E$1,(IF(C3422&gt;764.99,C3422^3*3486.59308-C3422^2*7860012.00812+C3422*5908819377.96283-1481278321001.59,IF(C3422&gt;752.99,C3422^3*3588.471445-C3422^2*8028757.56264+C3422*5988077680.84934-1488767378546.26,C3422^3*899.851852-C3422^2*1969009.674601+C3422*1435480406.01138-348666163343.76))))-$E$1</f>
        <v>148979041.172119</v>
      </c>
      <c r="E3422" s="47" t="n">
        <f aca="false">D3422*100/$E$2</f>
        <v>100</v>
      </c>
      <c r="G3422" s="41" t="n">
        <f aca="false">[3]Plan1!$C3417</f>
        <v>0</v>
      </c>
      <c r="H3422" s="41" t="n">
        <f aca="false">$J$5 + G3422</f>
        <v>760</v>
      </c>
      <c r="I3422" s="47" t="n">
        <f aca="false">IF(H3422&gt;$J$5,$J$2+$J$1,(IF(H3422&gt;739.99,H3422^3*2498.244218-H3422^2*5471052.355142+H3422*3994605728.77515-972400879260.135,H3422^3*1396.138889-H3422^2*3002770.071427+H3422*2152080038.43115-513963640099.415)))-$J$1</f>
        <v>87942447.7277832</v>
      </c>
      <c r="J3422" s="47" t="n">
        <f aca="false">I3422*100/$J$2</f>
        <v>99.9999999974793</v>
      </c>
      <c r="L3422" s="41" t="n">
        <f aca="false">[4]Plan1!$C3417</f>
        <v>0</v>
      </c>
      <c r="M3422" s="41" t="n">
        <f aca="false">$O$5 + L3422</f>
        <v>838.78</v>
      </c>
      <c r="N3422" s="47" t="n">
        <f aca="false">IF(M3422&gt;$O$5,$O$2+$O$1,(M3422^3*3270.5936-M3422^2*8015778.389801+M3422*6549018422.82398-1783686174686.87))-$O$1</f>
        <v>39086868.7128906</v>
      </c>
      <c r="O3422" s="41" t="n">
        <f aca="false">N3422*100/$O$2</f>
        <v>100</v>
      </c>
      <c r="R3422" s="47" t="n">
        <f aca="false">SUM(D3422,I3422,N3422)</f>
        <v>276008357.612793</v>
      </c>
      <c r="S3422" s="41" t="n">
        <f aca="false">R3422*100/$R$2</f>
        <v>99.9999999991969</v>
      </c>
      <c r="U3422" s="41" t="n">
        <f aca="false">[1]Plan1!$B3417</f>
        <v>0</v>
      </c>
    </row>
    <row r="3423" customFormat="false" ht="15" hidden="false" customHeight="false" outlineLevel="0" collapsed="false">
      <c r="A3423" s="46" t="n">
        <v>45421</v>
      </c>
      <c r="B3423" s="41" t="n">
        <f aca="false">[2]Plan1!$C3418</f>
        <v>0</v>
      </c>
      <c r="C3423" s="41" t="n">
        <f aca="false">$E$5 + B3423</f>
        <v>781</v>
      </c>
      <c r="D3423" s="47" t="n">
        <f aca="false">IF(C3423&gt;$E$5,$E$2+$E$1,(IF(C3423&gt;764.99,C3423^3*3486.59308-C3423^2*7860012.00812+C3423*5908819377.96283-1481278321001.59,IF(C3423&gt;752.99,C3423^3*3588.471445-C3423^2*8028757.56264+C3423*5988077680.84934-1488767378546.26,C3423^3*899.851852-C3423^2*1969009.674601+C3423*1435480406.01138-348666163343.76))))-$E$1</f>
        <v>148979041.172119</v>
      </c>
      <c r="E3423" s="47" t="n">
        <f aca="false">D3423*100/$E$2</f>
        <v>100</v>
      </c>
      <c r="G3423" s="41" t="n">
        <f aca="false">[3]Plan1!$C3418</f>
        <v>0</v>
      </c>
      <c r="H3423" s="41" t="n">
        <f aca="false">$J$5 + G3423</f>
        <v>760</v>
      </c>
      <c r="I3423" s="47" t="n">
        <f aca="false">IF(H3423&gt;$J$5,$J$2+$J$1,(IF(H3423&gt;739.99,H3423^3*2498.244218-H3423^2*5471052.355142+H3423*3994605728.77515-972400879260.135,H3423^3*1396.138889-H3423^2*3002770.071427+H3423*2152080038.43115-513963640099.415)))-$J$1</f>
        <v>87942447.7277832</v>
      </c>
      <c r="J3423" s="47" t="n">
        <f aca="false">I3423*100/$J$2</f>
        <v>99.9999999974793</v>
      </c>
      <c r="L3423" s="41" t="n">
        <f aca="false">[4]Plan1!$C3418</f>
        <v>0</v>
      </c>
      <c r="M3423" s="41" t="n">
        <f aca="false">$O$5 + L3423</f>
        <v>838.78</v>
      </c>
      <c r="N3423" s="47" t="n">
        <f aca="false">IF(M3423&gt;$O$5,$O$2+$O$1,(M3423^3*3270.5936-M3423^2*8015778.389801+M3423*6549018422.82398-1783686174686.87))-$O$1</f>
        <v>39086868.7128906</v>
      </c>
      <c r="O3423" s="41" t="n">
        <f aca="false">N3423*100/$O$2</f>
        <v>100</v>
      </c>
      <c r="R3423" s="47" t="n">
        <f aca="false">SUM(D3423,I3423,N3423)</f>
        <v>276008357.612793</v>
      </c>
      <c r="S3423" s="41" t="n">
        <f aca="false">R3423*100/$R$2</f>
        <v>99.9999999991969</v>
      </c>
      <c r="U3423" s="41" t="n">
        <f aca="false">[1]Plan1!$B3418</f>
        <v>0</v>
      </c>
    </row>
    <row r="3424" customFormat="false" ht="15" hidden="false" customHeight="false" outlineLevel="0" collapsed="false">
      <c r="A3424" s="46" t="n">
        <v>45422</v>
      </c>
      <c r="B3424" s="41" t="n">
        <f aca="false">[2]Plan1!$C3419</f>
        <v>0</v>
      </c>
      <c r="C3424" s="41" t="n">
        <f aca="false">$E$5 + B3424</f>
        <v>781</v>
      </c>
      <c r="D3424" s="47" t="n">
        <f aca="false">IF(C3424&gt;$E$5,$E$2+$E$1,(IF(C3424&gt;764.99,C3424^3*3486.59308-C3424^2*7860012.00812+C3424*5908819377.96283-1481278321001.59,IF(C3424&gt;752.99,C3424^3*3588.471445-C3424^2*8028757.56264+C3424*5988077680.84934-1488767378546.26,C3424^3*899.851852-C3424^2*1969009.674601+C3424*1435480406.01138-348666163343.76))))-$E$1</f>
        <v>148979041.172119</v>
      </c>
      <c r="E3424" s="47" t="n">
        <f aca="false">D3424*100/$E$2</f>
        <v>100</v>
      </c>
      <c r="G3424" s="41" t="n">
        <f aca="false">[3]Plan1!$C3419</f>
        <v>0</v>
      </c>
      <c r="H3424" s="41" t="n">
        <f aca="false">$J$5 + G3424</f>
        <v>760</v>
      </c>
      <c r="I3424" s="47" t="n">
        <f aca="false">IF(H3424&gt;$J$5,$J$2+$J$1,(IF(H3424&gt;739.99,H3424^3*2498.244218-H3424^2*5471052.355142+H3424*3994605728.77515-972400879260.135,H3424^3*1396.138889-H3424^2*3002770.071427+H3424*2152080038.43115-513963640099.415)))-$J$1</f>
        <v>87942447.7277832</v>
      </c>
      <c r="J3424" s="47" t="n">
        <f aca="false">I3424*100/$J$2</f>
        <v>99.9999999974793</v>
      </c>
      <c r="L3424" s="41" t="n">
        <f aca="false">[4]Plan1!$C3419</f>
        <v>0</v>
      </c>
      <c r="M3424" s="41" t="n">
        <f aca="false">$O$5 + L3424</f>
        <v>838.78</v>
      </c>
      <c r="N3424" s="47" t="n">
        <f aca="false">IF(M3424&gt;$O$5,$O$2+$O$1,(M3424^3*3270.5936-M3424^2*8015778.389801+M3424*6549018422.82398-1783686174686.87))-$O$1</f>
        <v>39086868.7128906</v>
      </c>
      <c r="O3424" s="41" t="n">
        <f aca="false">N3424*100/$O$2</f>
        <v>100</v>
      </c>
      <c r="R3424" s="47" t="n">
        <f aca="false">SUM(D3424,I3424,N3424)</f>
        <v>276008357.612793</v>
      </c>
      <c r="S3424" s="41" t="n">
        <f aca="false">R3424*100/$R$2</f>
        <v>99.9999999991969</v>
      </c>
      <c r="U3424" s="41" t="n">
        <f aca="false">[1]Plan1!$B3419</f>
        <v>0</v>
      </c>
    </row>
    <row r="3425" customFormat="false" ht="15" hidden="false" customHeight="false" outlineLevel="0" collapsed="false">
      <c r="A3425" s="46" t="n">
        <v>45423</v>
      </c>
      <c r="B3425" s="41" t="n">
        <f aca="false">[2]Plan1!$C3420</f>
        <v>0</v>
      </c>
      <c r="C3425" s="41" t="n">
        <f aca="false">$E$5 + B3425</f>
        <v>781</v>
      </c>
      <c r="D3425" s="47" t="n">
        <f aca="false">IF(C3425&gt;$E$5,$E$2+$E$1,(IF(C3425&gt;764.99,C3425^3*3486.59308-C3425^2*7860012.00812+C3425*5908819377.96283-1481278321001.59,IF(C3425&gt;752.99,C3425^3*3588.471445-C3425^2*8028757.56264+C3425*5988077680.84934-1488767378546.26,C3425^3*899.851852-C3425^2*1969009.674601+C3425*1435480406.01138-348666163343.76))))-$E$1</f>
        <v>148979041.172119</v>
      </c>
      <c r="E3425" s="47" t="n">
        <f aca="false">D3425*100/$E$2</f>
        <v>100</v>
      </c>
      <c r="G3425" s="41" t="n">
        <f aca="false">[3]Plan1!$C3420</f>
        <v>0</v>
      </c>
      <c r="H3425" s="41" t="n">
        <f aca="false">$J$5 + G3425</f>
        <v>760</v>
      </c>
      <c r="I3425" s="47" t="n">
        <f aca="false">IF(H3425&gt;$J$5,$J$2+$J$1,(IF(H3425&gt;739.99,H3425^3*2498.244218-H3425^2*5471052.355142+H3425*3994605728.77515-972400879260.135,H3425^3*1396.138889-H3425^2*3002770.071427+H3425*2152080038.43115-513963640099.415)))-$J$1</f>
        <v>87942447.7277832</v>
      </c>
      <c r="J3425" s="47" t="n">
        <f aca="false">I3425*100/$J$2</f>
        <v>99.9999999974793</v>
      </c>
      <c r="L3425" s="41" t="n">
        <f aca="false">[4]Plan1!$C3420</f>
        <v>0</v>
      </c>
      <c r="M3425" s="41" t="n">
        <f aca="false">$O$5 + L3425</f>
        <v>838.78</v>
      </c>
      <c r="N3425" s="47" t="n">
        <f aca="false">IF(M3425&gt;$O$5,$O$2+$O$1,(M3425^3*3270.5936-M3425^2*8015778.389801+M3425*6549018422.82398-1783686174686.87))-$O$1</f>
        <v>39086868.7128906</v>
      </c>
      <c r="O3425" s="41" t="n">
        <f aca="false">N3425*100/$O$2</f>
        <v>100</v>
      </c>
      <c r="R3425" s="47" t="n">
        <f aca="false">SUM(D3425,I3425,N3425)</f>
        <v>276008357.612793</v>
      </c>
      <c r="S3425" s="41" t="n">
        <f aca="false">R3425*100/$R$2</f>
        <v>99.9999999991969</v>
      </c>
      <c r="U3425" s="41" t="n">
        <f aca="false">[1]Plan1!$B3420</f>
        <v>0</v>
      </c>
    </row>
    <row r="3426" customFormat="false" ht="15" hidden="false" customHeight="false" outlineLevel="0" collapsed="false">
      <c r="A3426" s="46" t="n">
        <v>45424</v>
      </c>
      <c r="B3426" s="41" t="n">
        <f aca="false">[2]Plan1!$C3421</f>
        <v>0</v>
      </c>
      <c r="C3426" s="41" t="n">
        <f aca="false">$E$5 + B3426</f>
        <v>781</v>
      </c>
      <c r="D3426" s="47" t="n">
        <f aca="false">IF(C3426&gt;$E$5,$E$2+$E$1,(IF(C3426&gt;764.99,C3426^3*3486.59308-C3426^2*7860012.00812+C3426*5908819377.96283-1481278321001.59,IF(C3426&gt;752.99,C3426^3*3588.471445-C3426^2*8028757.56264+C3426*5988077680.84934-1488767378546.26,C3426^3*899.851852-C3426^2*1969009.674601+C3426*1435480406.01138-348666163343.76))))-$E$1</f>
        <v>148979041.172119</v>
      </c>
      <c r="E3426" s="47" t="n">
        <f aca="false">D3426*100/$E$2</f>
        <v>100</v>
      </c>
      <c r="G3426" s="41" t="n">
        <f aca="false">[3]Plan1!$C3421</f>
        <v>0</v>
      </c>
      <c r="H3426" s="41" t="n">
        <f aca="false">$J$5 + G3426</f>
        <v>760</v>
      </c>
      <c r="I3426" s="47" t="n">
        <f aca="false">IF(H3426&gt;$J$5,$J$2+$J$1,(IF(H3426&gt;739.99,H3426^3*2498.244218-H3426^2*5471052.355142+H3426*3994605728.77515-972400879260.135,H3426^3*1396.138889-H3426^2*3002770.071427+H3426*2152080038.43115-513963640099.415)))-$J$1</f>
        <v>87942447.7277832</v>
      </c>
      <c r="J3426" s="47" t="n">
        <f aca="false">I3426*100/$J$2</f>
        <v>99.9999999974793</v>
      </c>
      <c r="L3426" s="41" t="n">
        <f aca="false">[4]Plan1!$C3421</f>
        <v>0</v>
      </c>
      <c r="M3426" s="41" t="n">
        <f aca="false">$O$5 + L3426</f>
        <v>838.78</v>
      </c>
      <c r="N3426" s="47" t="n">
        <f aca="false">IF(M3426&gt;$O$5,$O$2+$O$1,(M3426^3*3270.5936-M3426^2*8015778.389801+M3426*6549018422.82398-1783686174686.87))-$O$1</f>
        <v>39086868.7128906</v>
      </c>
      <c r="O3426" s="41" t="n">
        <f aca="false">N3426*100/$O$2</f>
        <v>100</v>
      </c>
      <c r="R3426" s="47" t="n">
        <f aca="false">SUM(D3426,I3426,N3426)</f>
        <v>276008357.612793</v>
      </c>
      <c r="S3426" s="41" t="n">
        <f aca="false">R3426*100/$R$2</f>
        <v>99.9999999991969</v>
      </c>
      <c r="U3426" s="41" t="n">
        <f aca="false">[1]Plan1!$B3421</f>
        <v>0</v>
      </c>
    </row>
    <row r="3427" customFormat="false" ht="15" hidden="false" customHeight="false" outlineLevel="0" collapsed="false">
      <c r="A3427" s="46" t="n">
        <v>45425</v>
      </c>
      <c r="B3427" s="41" t="n">
        <f aca="false">[2]Plan1!$C3422</f>
        <v>0</v>
      </c>
      <c r="C3427" s="41" t="n">
        <f aca="false">$E$5 + B3427</f>
        <v>781</v>
      </c>
      <c r="D3427" s="47" t="n">
        <f aca="false">IF(C3427&gt;$E$5,$E$2+$E$1,(IF(C3427&gt;764.99,C3427^3*3486.59308-C3427^2*7860012.00812+C3427*5908819377.96283-1481278321001.59,IF(C3427&gt;752.99,C3427^3*3588.471445-C3427^2*8028757.56264+C3427*5988077680.84934-1488767378546.26,C3427^3*899.851852-C3427^2*1969009.674601+C3427*1435480406.01138-348666163343.76))))-$E$1</f>
        <v>148979041.172119</v>
      </c>
      <c r="E3427" s="47" t="n">
        <f aca="false">D3427*100/$E$2</f>
        <v>100</v>
      </c>
      <c r="G3427" s="41" t="n">
        <f aca="false">[3]Plan1!$C3422</f>
        <v>0</v>
      </c>
      <c r="H3427" s="41" t="n">
        <f aca="false">$J$5 + G3427</f>
        <v>760</v>
      </c>
      <c r="I3427" s="47" t="n">
        <f aca="false">IF(H3427&gt;$J$5,$J$2+$J$1,(IF(H3427&gt;739.99,H3427^3*2498.244218-H3427^2*5471052.355142+H3427*3994605728.77515-972400879260.135,H3427^3*1396.138889-H3427^2*3002770.071427+H3427*2152080038.43115-513963640099.415)))-$J$1</f>
        <v>87942447.7277832</v>
      </c>
      <c r="J3427" s="47" t="n">
        <f aca="false">I3427*100/$J$2</f>
        <v>99.9999999974793</v>
      </c>
      <c r="L3427" s="41" t="n">
        <f aca="false">[4]Plan1!$C3422</f>
        <v>0</v>
      </c>
      <c r="M3427" s="41" t="n">
        <f aca="false">$O$5 + L3427</f>
        <v>838.78</v>
      </c>
      <c r="N3427" s="47" t="n">
        <f aca="false">IF(M3427&gt;$O$5,$O$2+$O$1,(M3427^3*3270.5936-M3427^2*8015778.389801+M3427*6549018422.82398-1783686174686.87))-$O$1</f>
        <v>39086868.7128906</v>
      </c>
      <c r="O3427" s="41" t="n">
        <f aca="false">N3427*100/$O$2</f>
        <v>100</v>
      </c>
      <c r="R3427" s="47" t="n">
        <f aca="false">SUM(D3427,I3427,N3427)</f>
        <v>276008357.612793</v>
      </c>
      <c r="S3427" s="41" t="n">
        <f aca="false">R3427*100/$R$2</f>
        <v>99.9999999991969</v>
      </c>
      <c r="U3427" s="41" t="n">
        <f aca="false">[1]Plan1!$B3422</f>
        <v>0</v>
      </c>
    </row>
    <row r="3428" customFormat="false" ht="15" hidden="false" customHeight="false" outlineLevel="0" collapsed="false">
      <c r="A3428" s="46" t="n">
        <v>45426</v>
      </c>
      <c r="B3428" s="41" t="n">
        <f aca="false">[2]Plan1!$C3423</f>
        <v>0</v>
      </c>
      <c r="C3428" s="41" t="n">
        <f aca="false">$E$5 + B3428</f>
        <v>781</v>
      </c>
      <c r="D3428" s="47" t="n">
        <f aca="false">IF(C3428&gt;$E$5,$E$2+$E$1,(IF(C3428&gt;764.99,C3428^3*3486.59308-C3428^2*7860012.00812+C3428*5908819377.96283-1481278321001.59,IF(C3428&gt;752.99,C3428^3*3588.471445-C3428^2*8028757.56264+C3428*5988077680.84934-1488767378546.26,C3428^3*899.851852-C3428^2*1969009.674601+C3428*1435480406.01138-348666163343.76))))-$E$1</f>
        <v>148979041.172119</v>
      </c>
      <c r="E3428" s="47" t="n">
        <f aca="false">D3428*100/$E$2</f>
        <v>100</v>
      </c>
      <c r="G3428" s="41" t="n">
        <f aca="false">[3]Plan1!$C3423</f>
        <v>0</v>
      </c>
      <c r="H3428" s="41" t="n">
        <f aca="false">$J$5 + G3428</f>
        <v>760</v>
      </c>
      <c r="I3428" s="47" t="n">
        <f aca="false">IF(H3428&gt;$J$5,$J$2+$J$1,(IF(H3428&gt;739.99,H3428^3*2498.244218-H3428^2*5471052.355142+H3428*3994605728.77515-972400879260.135,H3428^3*1396.138889-H3428^2*3002770.071427+H3428*2152080038.43115-513963640099.415)))-$J$1</f>
        <v>87942447.7277832</v>
      </c>
      <c r="J3428" s="47" t="n">
        <f aca="false">I3428*100/$J$2</f>
        <v>99.9999999974793</v>
      </c>
      <c r="L3428" s="41" t="n">
        <f aca="false">[4]Plan1!$C3423</f>
        <v>0</v>
      </c>
      <c r="M3428" s="41" t="n">
        <f aca="false">$O$5 + L3428</f>
        <v>838.78</v>
      </c>
      <c r="N3428" s="47" t="n">
        <f aca="false">IF(M3428&gt;$O$5,$O$2+$O$1,(M3428^3*3270.5936-M3428^2*8015778.389801+M3428*6549018422.82398-1783686174686.87))-$O$1</f>
        <v>39086868.7128906</v>
      </c>
      <c r="O3428" s="41" t="n">
        <f aca="false">N3428*100/$O$2</f>
        <v>100</v>
      </c>
      <c r="R3428" s="47" t="n">
        <f aca="false">SUM(D3428,I3428,N3428)</f>
        <v>276008357.612793</v>
      </c>
      <c r="S3428" s="41" t="n">
        <f aca="false">R3428*100/$R$2</f>
        <v>99.9999999991969</v>
      </c>
      <c r="U3428" s="41" t="n">
        <f aca="false">[1]Plan1!$B3423</f>
        <v>0</v>
      </c>
    </row>
    <row r="3429" customFormat="false" ht="15" hidden="false" customHeight="false" outlineLevel="0" collapsed="false">
      <c r="A3429" s="46" t="n">
        <v>45427</v>
      </c>
      <c r="B3429" s="41" t="n">
        <f aca="false">[2]Plan1!$C3424</f>
        <v>0</v>
      </c>
      <c r="C3429" s="41" t="n">
        <f aca="false">$E$5 + B3429</f>
        <v>781</v>
      </c>
      <c r="D3429" s="47" t="n">
        <f aca="false">IF(C3429&gt;$E$5,$E$2+$E$1,(IF(C3429&gt;764.99,C3429^3*3486.59308-C3429^2*7860012.00812+C3429*5908819377.96283-1481278321001.59,IF(C3429&gt;752.99,C3429^3*3588.471445-C3429^2*8028757.56264+C3429*5988077680.84934-1488767378546.26,C3429^3*899.851852-C3429^2*1969009.674601+C3429*1435480406.01138-348666163343.76))))-$E$1</f>
        <v>148979041.172119</v>
      </c>
      <c r="E3429" s="47" t="n">
        <f aca="false">D3429*100/$E$2</f>
        <v>100</v>
      </c>
      <c r="G3429" s="41" t="n">
        <f aca="false">[3]Plan1!$C3424</f>
        <v>0</v>
      </c>
      <c r="H3429" s="41" t="n">
        <f aca="false">$J$5 + G3429</f>
        <v>760</v>
      </c>
      <c r="I3429" s="47" t="n">
        <f aca="false">IF(H3429&gt;$J$5,$J$2+$J$1,(IF(H3429&gt;739.99,H3429^3*2498.244218-H3429^2*5471052.355142+H3429*3994605728.77515-972400879260.135,H3429^3*1396.138889-H3429^2*3002770.071427+H3429*2152080038.43115-513963640099.415)))-$J$1</f>
        <v>87942447.7277832</v>
      </c>
      <c r="J3429" s="47" t="n">
        <f aca="false">I3429*100/$J$2</f>
        <v>99.9999999974793</v>
      </c>
      <c r="L3429" s="41" t="n">
        <f aca="false">[4]Plan1!$C3424</f>
        <v>0</v>
      </c>
      <c r="M3429" s="41" t="n">
        <f aca="false">$O$5 + L3429</f>
        <v>838.78</v>
      </c>
      <c r="N3429" s="47" t="n">
        <f aca="false">IF(M3429&gt;$O$5,$O$2+$O$1,(M3429^3*3270.5936-M3429^2*8015778.389801+M3429*6549018422.82398-1783686174686.87))-$O$1</f>
        <v>39086868.7128906</v>
      </c>
      <c r="O3429" s="41" t="n">
        <f aca="false">N3429*100/$O$2</f>
        <v>100</v>
      </c>
      <c r="R3429" s="47" t="n">
        <f aca="false">SUM(D3429,I3429,N3429)</f>
        <v>276008357.612793</v>
      </c>
      <c r="S3429" s="41" t="n">
        <f aca="false">R3429*100/$R$2</f>
        <v>99.9999999991969</v>
      </c>
      <c r="U3429" s="41" t="n">
        <f aca="false">[1]Plan1!$B3424</f>
        <v>0</v>
      </c>
    </row>
    <row r="3430" customFormat="false" ht="15" hidden="false" customHeight="false" outlineLevel="0" collapsed="false">
      <c r="A3430" s="46" t="n">
        <v>45428</v>
      </c>
      <c r="B3430" s="41" t="n">
        <f aca="false">[2]Plan1!$C3425</f>
        <v>0</v>
      </c>
      <c r="C3430" s="41" t="n">
        <f aca="false">$E$5 + B3430</f>
        <v>781</v>
      </c>
      <c r="D3430" s="47" t="n">
        <f aca="false">IF(C3430&gt;$E$5,$E$2+$E$1,(IF(C3430&gt;764.99,C3430^3*3486.59308-C3430^2*7860012.00812+C3430*5908819377.96283-1481278321001.59,IF(C3430&gt;752.99,C3430^3*3588.471445-C3430^2*8028757.56264+C3430*5988077680.84934-1488767378546.26,C3430^3*899.851852-C3430^2*1969009.674601+C3430*1435480406.01138-348666163343.76))))-$E$1</f>
        <v>148979041.172119</v>
      </c>
      <c r="E3430" s="47" t="n">
        <f aca="false">D3430*100/$E$2</f>
        <v>100</v>
      </c>
      <c r="G3430" s="41" t="n">
        <f aca="false">[3]Plan1!$C3425</f>
        <v>0</v>
      </c>
      <c r="H3430" s="41" t="n">
        <f aca="false">$J$5 + G3430</f>
        <v>760</v>
      </c>
      <c r="I3430" s="47" t="n">
        <f aca="false">IF(H3430&gt;$J$5,$J$2+$J$1,(IF(H3430&gt;739.99,H3430^3*2498.244218-H3430^2*5471052.355142+H3430*3994605728.77515-972400879260.135,H3430^3*1396.138889-H3430^2*3002770.071427+H3430*2152080038.43115-513963640099.415)))-$J$1</f>
        <v>87942447.7277832</v>
      </c>
      <c r="J3430" s="47" t="n">
        <f aca="false">I3430*100/$J$2</f>
        <v>99.9999999974793</v>
      </c>
      <c r="L3430" s="41" t="n">
        <f aca="false">[4]Plan1!$C3425</f>
        <v>0</v>
      </c>
      <c r="M3430" s="41" t="n">
        <f aca="false">$O$5 + L3430</f>
        <v>838.78</v>
      </c>
      <c r="N3430" s="47" t="n">
        <f aca="false">IF(M3430&gt;$O$5,$O$2+$O$1,(M3430^3*3270.5936-M3430^2*8015778.389801+M3430*6549018422.82398-1783686174686.87))-$O$1</f>
        <v>39086868.7128906</v>
      </c>
      <c r="O3430" s="41" t="n">
        <f aca="false">N3430*100/$O$2</f>
        <v>100</v>
      </c>
      <c r="R3430" s="47" t="n">
        <f aca="false">SUM(D3430,I3430,N3430)</f>
        <v>276008357.612793</v>
      </c>
      <c r="S3430" s="41" t="n">
        <f aca="false">R3430*100/$R$2</f>
        <v>99.9999999991969</v>
      </c>
      <c r="U3430" s="41" t="n">
        <f aca="false">[1]Plan1!$B3425</f>
        <v>0</v>
      </c>
    </row>
    <row r="3431" customFormat="false" ht="15" hidden="false" customHeight="false" outlineLevel="0" collapsed="false">
      <c r="A3431" s="46" t="n">
        <v>45429</v>
      </c>
      <c r="B3431" s="41" t="n">
        <f aca="false">[2]Plan1!$C3426</f>
        <v>0</v>
      </c>
      <c r="C3431" s="41" t="n">
        <f aca="false">$E$5 + B3431</f>
        <v>781</v>
      </c>
      <c r="D3431" s="47" t="n">
        <f aca="false">IF(C3431&gt;$E$5,$E$2+$E$1,(IF(C3431&gt;764.99,C3431^3*3486.59308-C3431^2*7860012.00812+C3431*5908819377.96283-1481278321001.59,IF(C3431&gt;752.99,C3431^3*3588.471445-C3431^2*8028757.56264+C3431*5988077680.84934-1488767378546.26,C3431^3*899.851852-C3431^2*1969009.674601+C3431*1435480406.01138-348666163343.76))))-$E$1</f>
        <v>148979041.172119</v>
      </c>
      <c r="E3431" s="47" t="n">
        <f aca="false">D3431*100/$E$2</f>
        <v>100</v>
      </c>
      <c r="G3431" s="41" t="n">
        <f aca="false">[3]Plan1!$C3426</f>
        <v>0</v>
      </c>
      <c r="H3431" s="41" t="n">
        <f aca="false">$J$5 + G3431</f>
        <v>760</v>
      </c>
      <c r="I3431" s="47" t="n">
        <f aca="false">IF(H3431&gt;$J$5,$J$2+$J$1,(IF(H3431&gt;739.99,H3431^3*2498.244218-H3431^2*5471052.355142+H3431*3994605728.77515-972400879260.135,H3431^3*1396.138889-H3431^2*3002770.071427+H3431*2152080038.43115-513963640099.415)))-$J$1</f>
        <v>87942447.7277832</v>
      </c>
      <c r="J3431" s="47" t="n">
        <f aca="false">I3431*100/$J$2</f>
        <v>99.9999999974793</v>
      </c>
      <c r="L3431" s="41" t="n">
        <f aca="false">[4]Plan1!$C3426</f>
        <v>0</v>
      </c>
      <c r="M3431" s="41" t="n">
        <f aca="false">$O$5 + L3431</f>
        <v>838.78</v>
      </c>
      <c r="N3431" s="47" t="n">
        <f aca="false">IF(M3431&gt;$O$5,$O$2+$O$1,(M3431^3*3270.5936-M3431^2*8015778.389801+M3431*6549018422.82398-1783686174686.87))-$O$1</f>
        <v>39086868.7128906</v>
      </c>
      <c r="O3431" s="41" t="n">
        <f aca="false">N3431*100/$O$2</f>
        <v>100</v>
      </c>
      <c r="R3431" s="47" t="n">
        <f aca="false">SUM(D3431,I3431,N3431)</f>
        <v>276008357.612793</v>
      </c>
      <c r="S3431" s="41" t="n">
        <f aca="false">R3431*100/$R$2</f>
        <v>99.9999999991969</v>
      </c>
      <c r="U3431" s="41" t="n">
        <f aca="false">[1]Plan1!$B3426</f>
        <v>0</v>
      </c>
    </row>
    <row r="3432" customFormat="false" ht="15" hidden="false" customHeight="false" outlineLevel="0" collapsed="false">
      <c r="A3432" s="46" t="n">
        <v>45430</v>
      </c>
      <c r="B3432" s="41" t="n">
        <f aca="false">[2]Plan1!$C3427</f>
        <v>0</v>
      </c>
      <c r="C3432" s="41" t="n">
        <f aca="false">$E$5 + B3432</f>
        <v>781</v>
      </c>
      <c r="D3432" s="47" t="n">
        <f aca="false">IF(C3432&gt;$E$5,$E$2+$E$1,(IF(C3432&gt;764.99,C3432^3*3486.59308-C3432^2*7860012.00812+C3432*5908819377.96283-1481278321001.59,IF(C3432&gt;752.99,C3432^3*3588.471445-C3432^2*8028757.56264+C3432*5988077680.84934-1488767378546.26,C3432^3*899.851852-C3432^2*1969009.674601+C3432*1435480406.01138-348666163343.76))))-$E$1</f>
        <v>148979041.172119</v>
      </c>
      <c r="E3432" s="47" t="n">
        <f aca="false">D3432*100/$E$2</f>
        <v>100</v>
      </c>
      <c r="G3432" s="41" t="n">
        <f aca="false">[3]Plan1!$C3427</f>
        <v>0</v>
      </c>
      <c r="H3432" s="41" t="n">
        <f aca="false">$J$5 + G3432</f>
        <v>760</v>
      </c>
      <c r="I3432" s="47" t="n">
        <f aca="false">IF(H3432&gt;$J$5,$J$2+$J$1,(IF(H3432&gt;739.99,H3432^3*2498.244218-H3432^2*5471052.355142+H3432*3994605728.77515-972400879260.135,H3432^3*1396.138889-H3432^2*3002770.071427+H3432*2152080038.43115-513963640099.415)))-$J$1</f>
        <v>87942447.7277832</v>
      </c>
      <c r="J3432" s="47" t="n">
        <f aca="false">I3432*100/$J$2</f>
        <v>99.9999999974793</v>
      </c>
      <c r="L3432" s="41" t="n">
        <f aca="false">[4]Plan1!$C3427</f>
        <v>0</v>
      </c>
      <c r="M3432" s="41" t="n">
        <f aca="false">$O$5 + L3432</f>
        <v>838.78</v>
      </c>
      <c r="N3432" s="47" t="n">
        <f aca="false">IF(M3432&gt;$O$5,$O$2+$O$1,(M3432^3*3270.5936-M3432^2*8015778.389801+M3432*6549018422.82398-1783686174686.87))-$O$1</f>
        <v>39086868.7128906</v>
      </c>
      <c r="O3432" s="41" t="n">
        <f aca="false">N3432*100/$O$2</f>
        <v>100</v>
      </c>
      <c r="R3432" s="47" t="n">
        <f aca="false">SUM(D3432,I3432,N3432)</f>
        <v>276008357.612793</v>
      </c>
      <c r="S3432" s="41" t="n">
        <f aca="false">R3432*100/$R$2</f>
        <v>99.9999999991969</v>
      </c>
      <c r="U3432" s="41" t="n">
        <f aca="false">[1]Plan1!$B3427</f>
        <v>0</v>
      </c>
    </row>
    <row r="3433" customFormat="false" ht="15" hidden="false" customHeight="false" outlineLevel="0" collapsed="false">
      <c r="A3433" s="46" t="n">
        <v>45431</v>
      </c>
      <c r="B3433" s="41" t="n">
        <f aca="false">[2]Plan1!$C3428</f>
        <v>0</v>
      </c>
      <c r="C3433" s="41" t="n">
        <f aca="false">$E$5 + B3433</f>
        <v>781</v>
      </c>
      <c r="D3433" s="47" t="n">
        <f aca="false">IF(C3433&gt;$E$5,$E$2+$E$1,(IF(C3433&gt;764.99,C3433^3*3486.59308-C3433^2*7860012.00812+C3433*5908819377.96283-1481278321001.59,IF(C3433&gt;752.99,C3433^3*3588.471445-C3433^2*8028757.56264+C3433*5988077680.84934-1488767378546.26,C3433^3*899.851852-C3433^2*1969009.674601+C3433*1435480406.01138-348666163343.76))))-$E$1</f>
        <v>148979041.172119</v>
      </c>
      <c r="E3433" s="47" t="n">
        <f aca="false">D3433*100/$E$2</f>
        <v>100</v>
      </c>
      <c r="G3433" s="41" t="n">
        <f aca="false">[3]Plan1!$C3428</f>
        <v>0</v>
      </c>
      <c r="H3433" s="41" t="n">
        <f aca="false">$J$5 + G3433</f>
        <v>760</v>
      </c>
      <c r="I3433" s="47" t="n">
        <f aca="false">IF(H3433&gt;$J$5,$J$2+$J$1,(IF(H3433&gt;739.99,H3433^3*2498.244218-H3433^2*5471052.355142+H3433*3994605728.77515-972400879260.135,H3433^3*1396.138889-H3433^2*3002770.071427+H3433*2152080038.43115-513963640099.415)))-$J$1</f>
        <v>87942447.7277832</v>
      </c>
      <c r="J3433" s="47" t="n">
        <f aca="false">I3433*100/$J$2</f>
        <v>99.9999999974793</v>
      </c>
      <c r="L3433" s="41" t="n">
        <f aca="false">[4]Plan1!$C3428</f>
        <v>0</v>
      </c>
      <c r="M3433" s="41" t="n">
        <f aca="false">$O$5 + L3433</f>
        <v>838.78</v>
      </c>
      <c r="N3433" s="47" t="n">
        <f aca="false">IF(M3433&gt;$O$5,$O$2+$O$1,(M3433^3*3270.5936-M3433^2*8015778.389801+M3433*6549018422.82398-1783686174686.87))-$O$1</f>
        <v>39086868.7128906</v>
      </c>
      <c r="O3433" s="41" t="n">
        <f aca="false">N3433*100/$O$2</f>
        <v>100</v>
      </c>
      <c r="R3433" s="47" t="n">
        <f aca="false">SUM(D3433,I3433,N3433)</f>
        <v>276008357.612793</v>
      </c>
      <c r="S3433" s="41" t="n">
        <f aca="false">R3433*100/$R$2</f>
        <v>99.9999999991969</v>
      </c>
      <c r="U3433" s="41" t="n">
        <f aca="false">[1]Plan1!$B3428</f>
        <v>0</v>
      </c>
    </row>
    <row r="3434" customFormat="false" ht="15" hidden="false" customHeight="false" outlineLevel="0" collapsed="false">
      <c r="A3434" s="46" t="n">
        <v>45432</v>
      </c>
      <c r="B3434" s="41" t="n">
        <f aca="false">[2]Plan1!$C3429</f>
        <v>0</v>
      </c>
      <c r="C3434" s="41" t="n">
        <f aca="false">$E$5 + B3434</f>
        <v>781</v>
      </c>
      <c r="D3434" s="47" t="n">
        <f aca="false">IF(C3434&gt;$E$5,$E$2+$E$1,(IF(C3434&gt;764.99,C3434^3*3486.59308-C3434^2*7860012.00812+C3434*5908819377.96283-1481278321001.59,IF(C3434&gt;752.99,C3434^3*3588.471445-C3434^2*8028757.56264+C3434*5988077680.84934-1488767378546.26,C3434^3*899.851852-C3434^2*1969009.674601+C3434*1435480406.01138-348666163343.76))))-$E$1</f>
        <v>148979041.172119</v>
      </c>
      <c r="E3434" s="47" t="n">
        <f aca="false">D3434*100/$E$2</f>
        <v>100</v>
      </c>
      <c r="G3434" s="41" t="n">
        <f aca="false">[3]Plan1!$C3429</f>
        <v>0</v>
      </c>
      <c r="H3434" s="41" t="n">
        <f aca="false">$J$5 + G3434</f>
        <v>760</v>
      </c>
      <c r="I3434" s="47" t="n">
        <f aca="false">IF(H3434&gt;$J$5,$J$2+$J$1,(IF(H3434&gt;739.99,H3434^3*2498.244218-H3434^2*5471052.355142+H3434*3994605728.77515-972400879260.135,H3434^3*1396.138889-H3434^2*3002770.071427+H3434*2152080038.43115-513963640099.415)))-$J$1</f>
        <v>87942447.7277832</v>
      </c>
      <c r="J3434" s="47" t="n">
        <f aca="false">I3434*100/$J$2</f>
        <v>99.9999999974793</v>
      </c>
      <c r="L3434" s="41" t="n">
        <f aca="false">[4]Plan1!$C3429</f>
        <v>0</v>
      </c>
      <c r="M3434" s="41" t="n">
        <f aca="false">$O$5 + L3434</f>
        <v>838.78</v>
      </c>
      <c r="N3434" s="47" t="n">
        <f aca="false">IF(M3434&gt;$O$5,$O$2+$O$1,(M3434^3*3270.5936-M3434^2*8015778.389801+M3434*6549018422.82398-1783686174686.87))-$O$1</f>
        <v>39086868.7128906</v>
      </c>
      <c r="O3434" s="41" t="n">
        <f aca="false">N3434*100/$O$2</f>
        <v>100</v>
      </c>
      <c r="R3434" s="47" t="n">
        <f aca="false">SUM(D3434,I3434,N3434)</f>
        <v>276008357.612793</v>
      </c>
      <c r="S3434" s="41" t="n">
        <f aca="false">R3434*100/$R$2</f>
        <v>99.9999999991969</v>
      </c>
      <c r="U3434" s="41" t="n">
        <f aca="false">[1]Plan1!$B3429</f>
        <v>0</v>
      </c>
    </row>
    <row r="3435" customFormat="false" ht="15" hidden="false" customHeight="false" outlineLevel="0" collapsed="false">
      <c r="A3435" s="46" t="n">
        <v>45433</v>
      </c>
      <c r="B3435" s="41" t="n">
        <f aca="false">[2]Plan1!$C3430</f>
        <v>0</v>
      </c>
      <c r="C3435" s="41" t="n">
        <f aca="false">$E$5 + B3435</f>
        <v>781</v>
      </c>
      <c r="D3435" s="47" t="n">
        <f aca="false">IF(C3435&gt;$E$5,$E$2+$E$1,(IF(C3435&gt;764.99,C3435^3*3486.59308-C3435^2*7860012.00812+C3435*5908819377.96283-1481278321001.59,IF(C3435&gt;752.99,C3435^3*3588.471445-C3435^2*8028757.56264+C3435*5988077680.84934-1488767378546.26,C3435^3*899.851852-C3435^2*1969009.674601+C3435*1435480406.01138-348666163343.76))))-$E$1</f>
        <v>148979041.172119</v>
      </c>
      <c r="E3435" s="47" t="n">
        <f aca="false">D3435*100/$E$2</f>
        <v>100</v>
      </c>
      <c r="G3435" s="41" t="n">
        <f aca="false">[3]Plan1!$C3430</f>
        <v>0</v>
      </c>
      <c r="H3435" s="41" t="n">
        <f aca="false">$J$5 + G3435</f>
        <v>760</v>
      </c>
      <c r="I3435" s="47" t="n">
        <f aca="false">IF(H3435&gt;$J$5,$J$2+$J$1,(IF(H3435&gt;739.99,H3435^3*2498.244218-H3435^2*5471052.355142+H3435*3994605728.77515-972400879260.135,H3435^3*1396.138889-H3435^2*3002770.071427+H3435*2152080038.43115-513963640099.415)))-$J$1</f>
        <v>87942447.7277832</v>
      </c>
      <c r="J3435" s="47" t="n">
        <f aca="false">I3435*100/$J$2</f>
        <v>99.9999999974793</v>
      </c>
      <c r="L3435" s="41" t="n">
        <f aca="false">[4]Plan1!$C3430</f>
        <v>0</v>
      </c>
      <c r="M3435" s="41" t="n">
        <f aca="false">$O$5 + L3435</f>
        <v>838.78</v>
      </c>
      <c r="N3435" s="47" t="n">
        <f aca="false">IF(M3435&gt;$O$5,$O$2+$O$1,(M3435^3*3270.5936-M3435^2*8015778.389801+M3435*6549018422.82398-1783686174686.87))-$O$1</f>
        <v>39086868.7128906</v>
      </c>
      <c r="O3435" s="41" t="n">
        <f aca="false">N3435*100/$O$2</f>
        <v>100</v>
      </c>
      <c r="R3435" s="47" t="n">
        <f aca="false">SUM(D3435,I3435,N3435)</f>
        <v>276008357.612793</v>
      </c>
      <c r="S3435" s="41" t="n">
        <f aca="false">R3435*100/$R$2</f>
        <v>99.9999999991969</v>
      </c>
      <c r="U3435" s="41" t="n">
        <f aca="false">[1]Plan1!$B3430</f>
        <v>0</v>
      </c>
    </row>
    <row r="3436" customFormat="false" ht="15" hidden="false" customHeight="false" outlineLevel="0" collapsed="false">
      <c r="A3436" s="46" t="n">
        <v>45434</v>
      </c>
      <c r="B3436" s="41" t="n">
        <f aca="false">[2]Plan1!$C3431</f>
        <v>0</v>
      </c>
      <c r="C3436" s="41" t="n">
        <f aca="false">$E$5 + B3436</f>
        <v>781</v>
      </c>
      <c r="D3436" s="47" t="n">
        <f aca="false">IF(C3436&gt;$E$5,$E$2+$E$1,(IF(C3436&gt;764.99,C3436^3*3486.59308-C3436^2*7860012.00812+C3436*5908819377.96283-1481278321001.59,IF(C3436&gt;752.99,C3436^3*3588.471445-C3436^2*8028757.56264+C3436*5988077680.84934-1488767378546.26,C3436^3*899.851852-C3436^2*1969009.674601+C3436*1435480406.01138-348666163343.76))))-$E$1</f>
        <v>148979041.172119</v>
      </c>
      <c r="E3436" s="47" t="n">
        <f aca="false">D3436*100/$E$2</f>
        <v>100</v>
      </c>
      <c r="G3436" s="41" t="n">
        <f aca="false">[3]Plan1!$C3431</f>
        <v>0</v>
      </c>
      <c r="H3436" s="41" t="n">
        <f aca="false">$J$5 + G3436</f>
        <v>760</v>
      </c>
      <c r="I3436" s="47" t="n">
        <f aca="false">IF(H3436&gt;$J$5,$J$2+$J$1,(IF(H3436&gt;739.99,H3436^3*2498.244218-H3436^2*5471052.355142+H3436*3994605728.77515-972400879260.135,H3436^3*1396.138889-H3436^2*3002770.071427+H3436*2152080038.43115-513963640099.415)))-$J$1</f>
        <v>87942447.7277832</v>
      </c>
      <c r="J3436" s="47" t="n">
        <f aca="false">I3436*100/$J$2</f>
        <v>99.9999999974793</v>
      </c>
      <c r="L3436" s="41" t="n">
        <f aca="false">[4]Plan1!$C3431</f>
        <v>0</v>
      </c>
      <c r="M3436" s="41" t="n">
        <f aca="false">$O$5 + L3436</f>
        <v>838.78</v>
      </c>
      <c r="N3436" s="47" t="n">
        <f aca="false">IF(M3436&gt;$O$5,$O$2+$O$1,(M3436^3*3270.5936-M3436^2*8015778.389801+M3436*6549018422.82398-1783686174686.87))-$O$1</f>
        <v>39086868.7128906</v>
      </c>
      <c r="O3436" s="41" t="n">
        <f aca="false">N3436*100/$O$2</f>
        <v>100</v>
      </c>
      <c r="R3436" s="47" t="n">
        <f aca="false">SUM(D3436,I3436,N3436)</f>
        <v>276008357.612793</v>
      </c>
      <c r="S3436" s="41" t="n">
        <f aca="false">R3436*100/$R$2</f>
        <v>99.9999999991969</v>
      </c>
      <c r="U3436" s="41" t="n">
        <f aca="false">[1]Plan1!$B3431</f>
        <v>0</v>
      </c>
    </row>
    <row r="3437" customFormat="false" ht="15" hidden="false" customHeight="false" outlineLevel="0" collapsed="false">
      <c r="A3437" s="46" t="n">
        <v>45435</v>
      </c>
      <c r="B3437" s="41" t="n">
        <f aca="false">[2]Plan1!$C3432</f>
        <v>0</v>
      </c>
      <c r="C3437" s="41" t="n">
        <f aca="false">$E$5 + B3437</f>
        <v>781</v>
      </c>
      <c r="D3437" s="47" t="n">
        <f aca="false">IF(C3437&gt;$E$5,$E$2+$E$1,(IF(C3437&gt;764.99,C3437^3*3486.59308-C3437^2*7860012.00812+C3437*5908819377.96283-1481278321001.59,IF(C3437&gt;752.99,C3437^3*3588.471445-C3437^2*8028757.56264+C3437*5988077680.84934-1488767378546.26,C3437^3*899.851852-C3437^2*1969009.674601+C3437*1435480406.01138-348666163343.76))))-$E$1</f>
        <v>148979041.172119</v>
      </c>
      <c r="E3437" s="47" t="n">
        <f aca="false">D3437*100/$E$2</f>
        <v>100</v>
      </c>
      <c r="G3437" s="41" t="n">
        <f aca="false">[3]Plan1!$C3432</f>
        <v>0</v>
      </c>
      <c r="H3437" s="41" t="n">
        <f aca="false">$J$5 + G3437</f>
        <v>760</v>
      </c>
      <c r="I3437" s="47" t="n">
        <f aca="false">IF(H3437&gt;$J$5,$J$2+$J$1,(IF(H3437&gt;739.99,H3437^3*2498.244218-H3437^2*5471052.355142+H3437*3994605728.77515-972400879260.135,H3437^3*1396.138889-H3437^2*3002770.071427+H3437*2152080038.43115-513963640099.415)))-$J$1</f>
        <v>87942447.7277832</v>
      </c>
      <c r="J3437" s="47" t="n">
        <f aca="false">I3437*100/$J$2</f>
        <v>99.9999999974793</v>
      </c>
      <c r="L3437" s="41" t="n">
        <f aca="false">[4]Plan1!$C3432</f>
        <v>0</v>
      </c>
      <c r="M3437" s="41" t="n">
        <f aca="false">$O$5 + L3437</f>
        <v>838.78</v>
      </c>
      <c r="N3437" s="47" t="n">
        <f aca="false">IF(M3437&gt;$O$5,$O$2+$O$1,(M3437^3*3270.5936-M3437^2*8015778.389801+M3437*6549018422.82398-1783686174686.87))-$O$1</f>
        <v>39086868.7128906</v>
      </c>
      <c r="O3437" s="41" t="n">
        <f aca="false">N3437*100/$O$2</f>
        <v>100</v>
      </c>
      <c r="R3437" s="47" t="n">
        <f aca="false">SUM(D3437,I3437,N3437)</f>
        <v>276008357.612793</v>
      </c>
      <c r="S3437" s="41" t="n">
        <f aca="false">R3437*100/$R$2</f>
        <v>99.9999999991969</v>
      </c>
      <c r="U3437" s="41" t="n">
        <f aca="false">[1]Plan1!$B3432</f>
        <v>0</v>
      </c>
    </row>
    <row r="3438" customFormat="false" ht="15" hidden="false" customHeight="false" outlineLevel="0" collapsed="false">
      <c r="A3438" s="46" t="n">
        <v>45436</v>
      </c>
      <c r="B3438" s="41" t="n">
        <f aca="false">[2]Plan1!$C3433</f>
        <v>0</v>
      </c>
      <c r="C3438" s="41" t="n">
        <f aca="false">$E$5 + B3438</f>
        <v>781</v>
      </c>
      <c r="D3438" s="47" t="n">
        <f aca="false">IF(C3438&gt;$E$5,$E$2+$E$1,(IF(C3438&gt;764.99,C3438^3*3486.59308-C3438^2*7860012.00812+C3438*5908819377.96283-1481278321001.59,IF(C3438&gt;752.99,C3438^3*3588.471445-C3438^2*8028757.56264+C3438*5988077680.84934-1488767378546.26,C3438^3*899.851852-C3438^2*1969009.674601+C3438*1435480406.01138-348666163343.76))))-$E$1</f>
        <v>148979041.172119</v>
      </c>
      <c r="E3438" s="47" t="n">
        <f aca="false">D3438*100/$E$2</f>
        <v>100</v>
      </c>
      <c r="G3438" s="41" t="n">
        <f aca="false">[3]Plan1!$C3433</f>
        <v>0</v>
      </c>
      <c r="H3438" s="41" t="n">
        <f aca="false">$J$5 + G3438</f>
        <v>760</v>
      </c>
      <c r="I3438" s="47" t="n">
        <f aca="false">IF(H3438&gt;$J$5,$J$2+$J$1,(IF(H3438&gt;739.99,H3438^3*2498.244218-H3438^2*5471052.355142+H3438*3994605728.77515-972400879260.135,H3438^3*1396.138889-H3438^2*3002770.071427+H3438*2152080038.43115-513963640099.415)))-$J$1</f>
        <v>87942447.7277832</v>
      </c>
      <c r="J3438" s="47" t="n">
        <f aca="false">I3438*100/$J$2</f>
        <v>99.9999999974793</v>
      </c>
      <c r="L3438" s="41" t="n">
        <f aca="false">[4]Plan1!$C3433</f>
        <v>0</v>
      </c>
      <c r="M3438" s="41" t="n">
        <f aca="false">$O$5 + L3438</f>
        <v>838.78</v>
      </c>
      <c r="N3438" s="47" t="n">
        <f aca="false">IF(M3438&gt;$O$5,$O$2+$O$1,(M3438^3*3270.5936-M3438^2*8015778.389801+M3438*6549018422.82398-1783686174686.87))-$O$1</f>
        <v>39086868.7128906</v>
      </c>
      <c r="O3438" s="41" t="n">
        <f aca="false">N3438*100/$O$2</f>
        <v>100</v>
      </c>
      <c r="R3438" s="47" t="n">
        <f aca="false">SUM(D3438,I3438,N3438)</f>
        <v>276008357.612793</v>
      </c>
      <c r="S3438" s="41" t="n">
        <f aca="false">R3438*100/$R$2</f>
        <v>99.9999999991969</v>
      </c>
      <c r="U3438" s="41" t="n">
        <f aca="false">[1]Plan1!$B3433</f>
        <v>0</v>
      </c>
    </row>
    <row r="3439" customFormat="false" ht="15" hidden="false" customHeight="false" outlineLevel="0" collapsed="false">
      <c r="A3439" s="46" t="n">
        <v>45437</v>
      </c>
      <c r="B3439" s="41" t="n">
        <f aca="false">[2]Plan1!$C3434</f>
        <v>0</v>
      </c>
      <c r="C3439" s="41" t="n">
        <f aca="false">$E$5 + B3439</f>
        <v>781</v>
      </c>
      <c r="D3439" s="47" t="n">
        <f aca="false">IF(C3439&gt;$E$5,$E$2+$E$1,(IF(C3439&gt;764.99,C3439^3*3486.59308-C3439^2*7860012.00812+C3439*5908819377.96283-1481278321001.59,IF(C3439&gt;752.99,C3439^3*3588.471445-C3439^2*8028757.56264+C3439*5988077680.84934-1488767378546.26,C3439^3*899.851852-C3439^2*1969009.674601+C3439*1435480406.01138-348666163343.76))))-$E$1</f>
        <v>148979041.172119</v>
      </c>
      <c r="E3439" s="47" t="n">
        <f aca="false">D3439*100/$E$2</f>
        <v>100</v>
      </c>
      <c r="G3439" s="41" t="n">
        <f aca="false">[3]Plan1!$C3434</f>
        <v>0</v>
      </c>
      <c r="H3439" s="41" t="n">
        <f aca="false">$J$5 + G3439</f>
        <v>760</v>
      </c>
      <c r="I3439" s="47" t="n">
        <f aca="false">IF(H3439&gt;$J$5,$J$2+$J$1,(IF(H3439&gt;739.99,H3439^3*2498.244218-H3439^2*5471052.355142+H3439*3994605728.77515-972400879260.135,H3439^3*1396.138889-H3439^2*3002770.071427+H3439*2152080038.43115-513963640099.415)))-$J$1</f>
        <v>87942447.7277832</v>
      </c>
      <c r="J3439" s="47" t="n">
        <f aca="false">I3439*100/$J$2</f>
        <v>99.9999999974793</v>
      </c>
      <c r="L3439" s="41" t="n">
        <f aca="false">[4]Plan1!$C3434</f>
        <v>0</v>
      </c>
      <c r="M3439" s="41" t="n">
        <f aca="false">$O$5 + L3439</f>
        <v>838.78</v>
      </c>
      <c r="N3439" s="47" t="n">
        <f aca="false">IF(M3439&gt;$O$5,$O$2+$O$1,(M3439^3*3270.5936-M3439^2*8015778.389801+M3439*6549018422.82398-1783686174686.87))-$O$1</f>
        <v>39086868.7128906</v>
      </c>
      <c r="O3439" s="41" t="n">
        <f aca="false">N3439*100/$O$2</f>
        <v>100</v>
      </c>
      <c r="R3439" s="47" t="n">
        <f aca="false">SUM(D3439,I3439,N3439)</f>
        <v>276008357.612793</v>
      </c>
      <c r="S3439" s="41" t="n">
        <f aca="false">R3439*100/$R$2</f>
        <v>99.9999999991969</v>
      </c>
      <c r="U3439" s="41" t="n">
        <f aca="false">[1]Plan1!$B3434</f>
        <v>0</v>
      </c>
    </row>
    <row r="3440" customFormat="false" ht="15" hidden="false" customHeight="false" outlineLevel="0" collapsed="false">
      <c r="A3440" s="46" t="n">
        <v>45438</v>
      </c>
      <c r="B3440" s="41" t="n">
        <f aca="false">[2]Plan1!$C3435</f>
        <v>0</v>
      </c>
      <c r="C3440" s="41" t="n">
        <f aca="false">$E$5 + B3440</f>
        <v>781</v>
      </c>
      <c r="D3440" s="47" t="n">
        <f aca="false">IF(C3440&gt;$E$5,$E$2+$E$1,(IF(C3440&gt;764.99,C3440^3*3486.59308-C3440^2*7860012.00812+C3440*5908819377.96283-1481278321001.59,IF(C3440&gt;752.99,C3440^3*3588.471445-C3440^2*8028757.56264+C3440*5988077680.84934-1488767378546.26,C3440^3*899.851852-C3440^2*1969009.674601+C3440*1435480406.01138-348666163343.76))))-$E$1</f>
        <v>148979041.172119</v>
      </c>
      <c r="E3440" s="47" t="n">
        <f aca="false">D3440*100/$E$2</f>
        <v>100</v>
      </c>
      <c r="G3440" s="41" t="n">
        <f aca="false">[3]Plan1!$C3435</f>
        <v>0</v>
      </c>
      <c r="H3440" s="41" t="n">
        <f aca="false">$J$5 + G3440</f>
        <v>760</v>
      </c>
      <c r="I3440" s="47" t="n">
        <f aca="false">IF(H3440&gt;$J$5,$J$2+$J$1,(IF(H3440&gt;739.99,H3440^3*2498.244218-H3440^2*5471052.355142+H3440*3994605728.77515-972400879260.135,H3440^3*1396.138889-H3440^2*3002770.071427+H3440*2152080038.43115-513963640099.415)))-$J$1</f>
        <v>87942447.7277832</v>
      </c>
      <c r="J3440" s="47" t="n">
        <f aca="false">I3440*100/$J$2</f>
        <v>99.9999999974793</v>
      </c>
      <c r="L3440" s="41" t="n">
        <f aca="false">[4]Plan1!$C3435</f>
        <v>0</v>
      </c>
      <c r="M3440" s="41" t="n">
        <f aca="false">$O$5 + L3440</f>
        <v>838.78</v>
      </c>
      <c r="N3440" s="47" t="n">
        <f aca="false">IF(M3440&gt;$O$5,$O$2+$O$1,(M3440^3*3270.5936-M3440^2*8015778.389801+M3440*6549018422.82398-1783686174686.87))-$O$1</f>
        <v>39086868.7128906</v>
      </c>
      <c r="O3440" s="41" t="n">
        <f aca="false">N3440*100/$O$2</f>
        <v>100</v>
      </c>
      <c r="R3440" s="47" t="n">
        <f aca="false">SUM(D3440,I3440,N3440)</f>
        <v>276008357.612793</v>
      </c>
      <c r="S3440" s="41" t="n">
        <f aca="false">R3440*100/$R$2</f>
        <v>99.9999999991969</v>
      </c>
      <c r="U3440" s="41" t="n">
        <f aca="false">[1]Plan1!$B3435</f>
        <v>0</v>
      </c>
    </row>
    <row r="3441" customFormat="false" ht="15" hidden="false" customHeight="false" outlineLevel="0" collapsed="false">
      <c r="A3441" s="46" t="n">
        <v>45439</v>
      </c>
      <c r="B3441" s="41" t="n">
        <f aca="false">[2]Plan1!$C3436</f>
        <v>0</v>
      </c>
      <c r="C3441" s="41" t="n">
        <f aca="false">$E$5 + B3441</f>
        <v>781</v>
      </c>
      <c r="D3441" s="47" t="n">
        <f aca="false">IF(C3441&gt;$E$5,$E$2+$E$1,(IF(C3441&gt;764.99,C3441^3*3486.59308-C3441^2*7860012.00812+C3441*5908819377.96283-1481278321001.59,IF(C3441&gt;752.99,C3441^3*3588.471445-C3441^2*8028757.56264+C3441*5988077680.84934-1488767378546.26,C3441^3*899.851852-C3441^2*1969009.674601+C3441*1435480406.01138-348666163343.76))))-$E$1</f>
        <v>148979041.172119</v>
      </c>
      <c r="E3441" s="47" t="n">
        <f aca="false">D3441*100/$E$2</f>
        <v>100</v>
      </c>
      <c r="G3441" s="41" t="n">
        <f aca="false">[3]Plan1!$C3436</f>
        <v>0</v>
      </c>
      <c r="H3441" s="41" t="n">
        <f aca="false">$J$5 + G3441</f>
        <v>760</v>
      </c>
      <c r="I3441" s="47" t="n">
        <f aca="false">IF(H3441&gt;$J$5,$J$2+$J$1,(IF(H3441&gt;739.99,H3441^3*2498.244218-H3441^2*5471052.355142+H3441*3994605728.77515-972400879260.135,H3441^3*1396.138889-H3441^2*3002770.071427+H3441*2152080038.43115-513963640099.415)))-$J$1</f>
        <v>87942447.7277832</v>
      </c>
      <c r="J3441" s="47" t="n">
        <f aca="false">I3441*100/$J$2</f>
        <v>99.9999999974793</v>
      </c>
      <c r="L3441" s="41" t="n">
        <f aca="false">[4]Plan1!$C3436</f>
        <v>0</v>
      </c>
      <c r="M3441" s="41" t="n">
        <f aca="false">$O$5 + L3441</f>
        <v>838.78</v>
      </c>
      <c r="N3441" s="47" t="n">
        <f aca="false">IF(M3441&gt;$O$5,$O$2+$O$1,(M3441^3*3270.5936-M3441^2*8015778.389801+M3441*6549018422.82398-1783686174686.87))-$O$1</f>
        <v>39086868.7128906</v>
      </c>
      <c r="O3441" s="41" t="n">
        <f aca="false">N3441*100/$O$2</f>
        <v>100</v>
      </c>
      <c r="R3441" s="47" t="n">
        <f aca="false">SUM(D3441,I3441,N3441)</f>
        <v>276008357.612793</v>
      </c>
      <c r="S3441" s="41" t="n">
        <f aca="false">R3441*100/$R$2</f>
        <v>99.9999999991969</v>
      </c>
      <c r="U3441" s="41" t="n">
        <f aca="false">[1]Plan1!$B3436</f>
        <v>0</v>
      </c>
    </row>
    <row r="3442" customFormat="false" ht="15" hidden="false" customHeight="false" outlineLevel="0" collapsed="false">
      <c r="A3442" s="46" t="n">
        <v>45440</v>
      </c>
      <c r="B3442" s="41" t="n">
        <f aca="false">[2]Plan1!$C3437</f>
        <v>0</v>
      </c>
      <c r="C3442" s="41" t="n">
        <f aca="false">$E$5 + B3442</f>
        <v>781</v>
      </c>
      <c r="D3442" s="47" t="n">
        <f aca="false">IF(C3442&gt;$E$5,$E$2+$E$1,(IF(C3442&gt;764.99,C3442^3*3486.59308-C3442^2*7860012.00812+C3442*5908819377.96283-1481278321001.59,IF(C3442&gt;752.99,C3442^3*3588.471445-C3442^2*8028757.56264+C3442*5988077680.84934-1488767378546.26,C3442^3*899.851852-C3442^2*1969009.674601+C3442*1435480406.01138-348666163343.76))))-$E$1</f>
        <v>148979041.172119</v>
      </c>
      <c r="E3442" s="47" t="n">
        <f aca="false">D3442*100/$E$2</f>
        <v>100</v>
      </c>
      <c r="G3442" s="41" t="n">
        <f aca="false">[3]Plan1!$C3437</f>
        <v>0</v>
      </c>
      <c r="H3442" s="41" t="n">
        <f aca="false">$J$5 + G3442</f>
        <v>760</v>
      </c>
      <c r="I3442" s="47" t="n">
        <f aca="false">IF(H3442&gt;$J$5,$J$2+$J$1,(IF(H3442&gt;739.99,H3442^3*2498.244218-H3442^2*5471052.355142+H3442*3994605728.77515-972400879260.135,H3442^3*1396.138889-H3442^2*3002770.071427+H3442*2152080038.43115-513963640099.415)))-$J$1</f>
        <v>87942447.7277832</v>
      </c>
      <c r="J3442" s="47" t="n">
        <f aca="false">I3442*100/$J$2</f>
        <v>99.9999999974793</v>
      </c>
      <c r="L3442" s="41" t="n">
        <f aca="false">[4]Plan1!$C3437</f>
        <v>0</v>
      </c>
      <c r="M3442" s="41" t="n">
        <f aca="false">$O$5 + L3442</f>
        <v>838.78</v>
      </c>
      <c r="N3442" s="47" t="n">
        <f aca="false">IF(M3442&gt;$O$5,$O$2+$O$1,(M3442^3*3270.5936-M3442^2*8015778.389801+M3442*6549018422.82398-1783686174686.87))-$O$1</f>
        <v>39086868.7128906</v>
      </c>
      <c r="O3442" s="41" t="n">
        <f aca="false">N3442*100/$O$2</f>
        <v>100</v>
      </c>
      <c r="R3442" s="47" t="n">
        <f aca="false">SUM(D3442,I3442,N3442)</f>
        <v>276008357.612793</v>
      </c>
      <c r="S3442" s="41" t="n">
        <f aca="false">R3442*100/$R$2</f>
        <v>99.9999999991969</v>
      </c>
      <c r="U3442" s="41" t="n">
        <f aca="false">[1]Plan1!$B3437</f>
        <v>0</v>
      </c>
    </row>
    <row r="3443" customFormat="false" ht="15" hidden="false" customHeight="false" outlineLevel="0" collapsed="false">
      <c r="A3443" s="46" t="n">
        <v>45441</v>
      </c>
      <c r="B3443" s="41" t="n">
        <f aca="false">[2]Plan1!$C3438</f>
        <v>0</v>
      </c>
      <c r="C3443" s="41" t="n">
        <f aca="false">$E$5 + B3443</f>
        <v>781</v>
      </c>
      <c r="D3443" s="47" t="n">
        <f aca="false">IF(C3443&gt;$E$5,$E$2+$E$1,(IF(C3443&gt;764.99,C3443^3*3486.59308-C3443^2*7860012.00812+C3443*5908819377.96283-1481278321001.59,IF(C3443&gt;752.99,C3443^3*3588.471445-C3443^2*8028757.56264+C3443*5988077680.84934-1488767378546.26,C3443^3*899.851852-C3443^2*1969009.674601+C3443*1435480406.01138-348666163343.76))))-$E$1</f>
        <v>148979041.172119</v>
      </c>
      <c r="E3443" s="47" t="n">
        <f aca="false">D3443*100/$E$2</f>
        <v>100</v>
      </c>
      <c r="G3443" s="41" t="n">
        <f aca="false">[3]Plan1!$C3438</f>
        <v>0</v>
      </c>
      <c r="H3443" s="41" t="n">
        <f aca="false">$J$5 + G3443</f>
        <v>760</v>
      </c>
      <c r="I3443" s="47" t="n">
        <f aca="false">IF(H3443&gt;$J$5,$J$2+$J$1,(IF(H3443&gt;739.99,H3443^3*2498.244218-H3443^2*5471052.355142+H3443*3994605728.77515-972400879260.135,H3443^3*1396.138889-H3443^2*3002770.071427+H3443*2152080038.43115-513963640099.415)))-$J$1</f>
        <v>87942447.7277832</v>
      </c>
      <c r="J3443" s="47" t="n">
        <f aca="false">I3443*100/$J$2</f>
        <v>99.9999999974793</v>
      </c>
      <c r="L3443" s="41" t="n">
        <f aca="false">[4]Plan1!$C3438</f>
        <v>0</v>
      </c>
      <c r="M3443" s="41" t="n">
        <f aca="false">$O$5 + L3443</f>
        <v>838.78</v>
      </c>
      <c r="N3443" s="47" t="n">
        <f aca="false">IF(M3443&gt;$O$5,$O$2+$O$1,(M3443^3*3270.5936-M3443^2*8015778.389801+M3443*6549018422.82398-1783686174686.87))-$O$1</f>
        <v>39086868.7128906</v>
      </c>
      <c r="O3443" s="41" t="n">
        <f aca="false">N3443*100/$O$2</f>
        <v>100</v>
      </c>
      <c r="R3443" s="47" t="n">
        <f aca="false">SUM(D3443,I3443,N3443)</f>
        <v>276008357.612793</v>
      </c>
      <c r="S3443" s="41" t="n">
        <f aca="false">R3443*100/$R$2</f>
        <v>99.9999999991969</v>
      </c>
      <c r="U3443" s="41" t="n">
        <f aca="false">[1]Plan1!$B3438</f>
        <v>0</v>
      </c>
    </row>
    <row r="3444" customFormat="false" ht="15" hidden="false" customHeight="false" outlineLevel="0" collapsed="false">
      <c r="A3444" s="46" t="n">
        <v>45442</v>
      </c>
      <c r="B3444" s="41" t="n">
        <f aca="false">[2]Plan1!$C3439</f>
        <v>0</v>
      </c>
      <c r="C3444" s="41" t="n">
        <f aca="false">$E$5 + B3444</f>
        <v>781</v>
      </c>
      <c r="D3444" s="47" t="n">
        <f aca="false">IF(C3444&gt;$E$5,$E$2+$E$1,(IF(C3444&gt;764.99,C3444^3*3486.59308-C3444^2*7860012.00812+C3444*5908819377.96283-1481278321001.59,IF(C3444&gt;752.99,C3444^3*3588.471445-C3444^2*8028757.56264+C3444*5988077680.84934-1488767378546.26,C3444^3*899.851852-C3444^2*1969009.674601+C3444*1435480406.01138-348666163343.76))))-$E$1</f>
        <v>148979041.172119</v>
      </c>
      <c r="E3444" s="47" t="n">
        <f aca="false">D3444*100/$E$2</f>
        <v>100</v>
      </c>
      <c r="G3444" s="41" t="n">
        <f aca="false">[3]Plan1!$C3439</f>
        <v>0</v>
      </c>
      <c r="H3444" s="41" t="n">
        <f aca="false">$J$5 + G3444</f>
        <v>760</v>
      </c>
      <c r="I3444" s="47" t="n">
        <f aca="false">IF(H3444&gt;$J$5,$J$2+$J$1,(IF(H3444&gt;739.99,H3444^3*2498.244218-H3444^2*5471052.355142+H3444*3994605728.77515-972400879260.135,H3444^3*1396.138889-H3444^2*3002770.071427+H3444*2152080038.43115-513963640099.415)))-$J$1</f>
        <v>87942447.7277832</v>
      </c>
      <c r="J3444" s="47" t="n">
        <f aca="false">I3444*100/$J$2</f>
        <v>99.9999999974793</v>
      </c>
      <c r="L3444" s="41" t="n">
        <f aca="false">[4]Plan1!$C3439</f>
        <v>0</v>
      </c>
      <c r="M3444" s="41" t="n">
        <f aca="false">$O$5 + L3444</f>
        <v>838.78</v>
      </c>
      <c r="N3444" s="47" t="n">
        <f aca="false">IF(M3444&gt;$O$5,$O$2+$O$1,(M3444^3*3270.5936-M3444^2*8015778.389801+M3444*6549018422.82398-1783686174686.87))-$O$1</f>
        <v>39086868.7128906</v>
      </c>
      <c r="O3444" s="41" t="n">
        <f aca="false">N3444*100/$O$2</f>
        <v>100</v>
      </c>
      <c r="R3444" s="47" t="n">
        <f aca="false">SUM(D3444,I3444,N3444)</f>
        <v>276008357.612793</v>
      </c>
      <c r="S3444" s="41" t="n">
        <f aca="false">R3444*100/$R$2</f>
        <v>99.9999999991969</v>
      </c>
      <c r="U3444" s="41" t="n">
        <f aca="false">[1]Plan1!$B3439</f>
        <v>0</v>
      </c>
    </row>
    <row r="3445" customFormat="false" ht="15" hidden="false" customHeight="false" outlineLevel="0" collapsed="false">
      <c r="A3445" s="46" t="n">
        <v>45443</v>
      </c>
      <c r="B3445" s="41" t="n">
        <f aca="false">[2]Plan1!$C3440</f>
        <v>0</v>
      </c>
      <c r="C3445" s="41" t="n">
        <f aca="false">$E$5 + B3445</f>
        <v>781</v>
      </c>
      <c r="D3445" s="47" t="n">
        <f aca="false">IF(C3445&gt;$E$5,$E$2+$E$1,(IF(C3445&gt;764.99,C3445^3*3486.59308-C3445^2*7860012.00812+C3445*5908819377.96283-1481278321001.59,IF(C3445&gt;752.99,C3445^3*3588.471445-C3445^2*8028757.56264+C3445*5988077680.84934-1488767378546.26,C3445^3*899.851852-C3445^2*1969009.674601+C3445*1435480406.01138-348666163343.76))))-$E$1</f>
        <v>148979041.172119</v>
      </c>
      <c r="E3445" s="47" t="n">
        <f aca="false">D3445*100/$E$2</f>
        <v>100</v>
      </c>
      <c r="G3445" s="41" t="n">
        <f aca="false">[3]Plan1!$C3440</f>
        <v>0</v>
      </c>
      <c r="H3445" s="41" t="n">
        <f aca="false">$J$5 + G3445</f>
        <v>760</v>
      </c>
      <c r="I3445" s="47" t="n">
        <f aca="false">IF(H3445&gt;$J$5,$J$2+$J$1,(IF(H3445&gt;739.99,H3445^3*2498.244218-H3445^2*5471052.355142+H3445*3994605728.77515-972400879260.135,H3445^3*1396.138889-H3445^2*3002770.071427+H3445*2152080038.43115-513963640099.415)))-$J$1</f>
        <v>87942447.7277832</v>
      </c>
      <c r="J3445" s="47" t="n">
        <f aca="false">I3445*100/$J$2</f>
        <v>99.9999999974793</v>
      </c>
      <c r="L3445" s="41" t="n">
        <f aca="false">[4]Plan1!$C3440</f>
        <v>0</v>
      </c>
      <c r="M3445" s="41" t="n">
        <f aca="false">$O$5 + L3445</f>
        <v>838.78</v>
      </c>
      <c r="N3445" s="47" t="n">
        <f aca="false">IF(M3445&gt;$O$5,$O$2+$O$1,(M3445^3*3270.5936-M3445^2*8015778.389801+M3445*6549018422.82398-1783686174686.87))-$O$1</f>
        <v>39086868.7128906</v>
      </c>
      <c r="O3445" s="41" t="n">
        <f aca="false">N3445*100/$O$2</f>
        <v>100</v>
      </c>
      <c r="R3445" s="47" t="n">
        <f aca="false">SUM(D3445,I3445,N3445)</f>
        <v>276008357.612793</v>
      </c>
      <c r="S3445" s="41" t="n">
        <f aca="false">R3445*100/$R$2</f>
        <v>99.9999999991969</v>
      </c>
      <c r="U3445" s="41" t="n">
        <f aca="false">[1]Plan1!$B3440</f>
        <v>0</v>
      </c>
    </row>
    <row r="3446" customFormat="false" ht="15" hidden="false" customHeight="false" outlineLevel="0" collapsed="false">
      <c r="A3446" s="46" t="n">
        <v>45444</v>
      </c>
      <c r="B3446" s="41" t="n">
        <f aca="false">[2]Plan1!$C3441</f>
        <v>0</v>
      </c>
      <c r="C3446" s="41" t="n">
        <f aca="false">$E$5 + B3446</f>
        <v>781</v>
      </c>
      <c r="D3446" s="47" t="n">
        <f aca="false">IF(C3446&gt;$E$5,$E$2+$E$1,(IF(C3446&gt;764.99,C3446^3*3486.59308-C3446^2*7860012.00812+C3446*5908819377.96283-1481278321001.59,IF(C3446&gt;752.99,C3446^3*3588.471445-C3446^2*8028757.56264+C3446*5988077680.84934-1488767378546.26,C3446^3*899.851852-C3446^2*1969009.674601+C3446*1435480406.01138-348666163343.76))))-$E$1</f>
        <v>148979041.172119</v>
      </c>
      <c r="E3446" s="47" t="n">
        <f aca="false">D3446*100/$E$2</f>
        <v>100</v>
      </c>
      <c r="G3446" s="41" t="n">
        <f aca="false">[3]Plan1!$C3441</f>
        <v>0</v>
      </c>
      <c r="H3446" s="41" t="n">
        <f aca="false">$J$5 + G3446</f>
        <v>760</v>
      </c>
      <c r="I3446" s="47" t="n">
        <f aca="false">IF(H3446&gt;$J$5,$J$2+$J$1,(IF(H3446&gt;739.99,H3446^3*2498.244218-H3446^2*5471052.355142+H3446*3994605728.77515-972400879260.135,H3446^3*1396.138889-H3446^2*3002770.071427+H3446*2152080038.43115-513963640099.415)))-$J$1</f>
        <v>87942447.7277832</v>
      </c>
      <c r="J3446" s="47" t="n">
        <f aca="false">I3446*100/$J$2</f>
        <v>99.9999999974793</v>
      </c>
      <c r="L3446" s="41" t="n">
        <f aca="false">[4]Plan1!$C3441</f>
        <v>0</v>
      </c>
      <c r="M3446" s="41" t="n">
        <f aca="false">$O$5 + L3446</f>
        <v>838.78</v>
      </c>
      <c r="N3446" s="47" t="n">
        <f aca="false">IF(M3446&gt;$O$5,$O$2+$O$1,(M3446^3*3270.5936-M3446^2*8015778.389801+M3446*6549018422.82398-1783686174686.87))-$O$1</f>
        <v>39086868.7128906</v>
      </c>
      <c r="O3446" s="41" t="n">
        <f aca="false">N3446*100/$O$2</f>
        <v>100</v>
      </c>
      <c r="R3446" s="47" t="n">
        <f aca="false">SUM(D3446,I3446,N3446)</f>
        <v>276008357.612793</v>
      </c>
      <c r="S3446" s="41" t="n">
        <f aca="false">R3446*100/$R$2</f>
        <v>99.9999999991969</v>
      </c>
      <c r="U3446" s="41" t="n">
        <f aca="false">[1]Plan1!$B3441</f>
        <v>0</v>
      </c>
    </row>
    <row r="3447" customFormat="false" ht="15" hidden="false" customHeight="false" outlineLevel="0" collapsed="false">
      <c r="A3447" s="46" t="n">
        <v>45445</v>
      </c>
      <c r="B3447" s="41" t="n">
        <f aca="false">[2]Plan1!$C3442</f>
        <v>0</v>
      </c>
      <c r="C3447" s="41" t="n">
        <f aca="false">$E$5 + B3447</f>
        <v>781</v>
      </c>
      <c r="D3447" s="47" t="n">
        <f aca="false">IF(C3447&gt;$E$5,$E$2+$E$1,(IF(C3447&gt;764.99,C3447^3*3486.59308-C3447^2*7860012.00812+C3447*5908819377.96283-1481278321001.59,IF(C3447&gt;752.99,C3447^3*3588.471445-C3447^2*8028757.56264+C3447*5988077680.84934-1488767378546.26,C3447^3*899.851852-C3447^2*1969009.674601+C3447*1435480406.01138-348666163343.76))))-$E$1</f>
        <v>148979041.172119</v>
      </c>
      <c r="E3447" s="47" t="n">
        <f aca="false">D3447*100/$E$2</f>
        <v>100</v>
      </c>
      <c r="G3447" s="41" t="n">
        <f aca="false">[3]Plan1!$C3442</f>
        <v>0</v>
      </c>
      <c r="H3447" s="41" t="n">
        <f aca="false">$J$5 + G3447</f>
        <v>760</v>
      </c>
      <c r="I3447" s="47" t="n">
        <f aca="false">IF(H3447&gt;$J$5,$J$2+$J$1,(IF(H3447&gt;739.99,H3447^3*2498.244218-H3447^2*5471052.355142+H3447*3994605728.77515-972400879260.135,H3447^3*1396.138889-H3447^2*3002770.071427+H3447*2152080038.43115-513963640099.415)))-$J$1</f>
        <v>87942447.7277832</v>
      </c>
      <c r="J3447" s="47" t="n">
        <f aca="false">I3447*100/$J$2</f>
        <v>99.9999999974793</v>
      </c>
      <c r="L3447" s="41" t="n">
        <f aca="false">[4]Plan1!$C3442</f>
        <v>0</v>
      </c>
      <c r="M3447" s="41" t="n">
        <f aca="false">$O$5 + L3447</f>
        <v>838.78</v>
      </c>
      <c r="N3447" s="47" t="n">
        <f aca="false">IF(M3447&gt;$O$5,$O$2+$O$1,(M3447^3*3270.5936-M3447^2*8015778.389801+M3447*6549018422.82398-1783686174686.87))-$O$1</f>
        <v>39086868.7128906</v>
      </c>
      <c r="O3447" s="41" t="n">
        <f aca="false">N3447*100/$O$2</f>
        <v>100</v>
      </c>
      <c r="R3447" s="47" t="n">
        <f aca="false">SUM(D3447,I3447,N3447)</f>
        <v>276008357.612793</v>
      </c>
      <c r="S3447" s="41" t="n">
        <f aca="false">R3447*100/$R$2</f>
        <v>99.9999999991969</v>
      </c>
      <c r="U3447" s="41" t="n">
        <f aca="false">[1]Plan1!$B3442</f>
        <v>0</v>
      </c>
    </row>
    <row r="3448" customFormat="false" ht="15" hidden="false" customHeight="false" outlineLevel="0" collapsed="false">
      <c r="A3448" s="46" t="n">
        <v>45446</v>
      </c>
      <c r="B3448" s="41" t="n">
        <f aca="false">[2]Plan1!$C3443</f>
        <v>0</v>
      </c>
      <c r="C3448" s="41" t="n">
        <f aca="false">$E$5 + B3448</f>
        <v>781</v>
      </c>
      <c r="D3448" s="47" t="n">
        <f aca="false">IF(C3448&gt;$E$5,$E$2+$E$1,(IF(C3448&gt;764.99,C3448^3*3486.59308-C3448^2*7860012.00812+C3448*5908819377.96283-1481278321001.59,IF(C3448&gt;752.99,C3448^3*3588.471445-C3448^2*8028757.56264+C3448*5988077680.84934-1488767378546.26,C3448^3*899.851852-C3448^2*1969009.674601+C3448*1435480406.01138-348666163343.76))))-$E$1</f>
        <v>148979041.172119</v>
      </c>
      <c r="E3448" s="47" t="n">
        <f aca="false">D3448*100/$E$2</f>
        <v>100</v>
      </c>
      <c r="G3448" s="41" t="n">
        <f aca="false">[3]Plan1!$C3443</f>
        <v>0</v>
      </c>
      <c r="H3448" s="41" t="n">
        <f aca="false">$J$5 + G3448</f>
        <v>760</v>
      </c>
      <c r="I3448" s="47" t="n">
        <f aca="false">IF(H3448&gt;$J$5,$J$2+$J$1,(IF(H3448&gt;739.99,H3448^3*2498.244218-H3448^2*5471052.355142+H3448*3994605728.77515-972400879260.135,H3448^3*1396.138889-H3448^2*3002770.071427+H3448*2152080038.43115-513963640099.415)))-$J$1</f>
        <v>87942447.7277832</v>
      </c>
      <c r="J3448" s="47" t="n">
        <f aca="false">I3448*100/$J$2</f>
        <v>99.9999999974793</v>
      </c>
      <c r="L3448" s="41" t="n">
        <f aca="false">[4]Plan1!$C3443</f>
        <v>0</v>
      </c>
      <c r="M3448" s="41" t="n">
        <f aca="false">$O$5 + L3448</f>
        <v>838.78</v>
      </c>
      <c r="N3448" s="47" t="n">
        <f aca="false">IF(M3448&gt;$O$5,$O$2+$O$1,(M3448^3*3270.5936-M3448^2*8015778.389801+M3448*6549018422.82398-1783686174686.87))-$O$1</f>
        <v>39086868.7128906</v>
      </c>
      <c r="O3448" s="41" t="n">
        <f aca="false">N3448*100/$O$2</f>
        <v>100</v>
      </c>
      <c r="R3448" s="47" t="n">
        <f aca="false">SUM(D3448,I3448,N3448)</f>
        <v>276008357.612793</v>
      </c>
      <c r="S3448" s="41" t="n">
        <f aca="false">R3448*100/$R$2</f>
        <v>99.9999999991969</v>
      </c>
      <c r="U3448" s="41" t="n">
        <f aca="false">[1]Plan1!$B3443</f>
        <v>0</v>
      </c>
    </row>
    <row r="3449" customFormat="false" ht="15" hidden="false" customHeight="false" outlineLevel="0" collapsed="false">
      <c r="A3449" s="46" t="n">
        <v>45447</v>
      </c>
      <c r="B3449" s="41" t="n">
        <f aca="false">[2]Plan1!$C3444</f>
        <v>0</v>
      </c>
      <c r="C3449" s="41" t="n">
        <f aca="false">$E$5 + B3449</f>
        <v>781</v>
      </c>
      <c r="D3449" s="47" t="n">
        <f aca="false">IF(C3449&gt;$E$5,$E$2+$E$1,(IF(C3449&gt;764.99,C3449^3*3486.59308-C3449^2*7860012.00812+C3449*5908819377.96283-1481278321001.59,IF(C3449&gt;752.99,C3449^3*3588.471445-C3449^2*8028757.56264+C3449*5988077680.84934-1488767378546.26,C3449^3*899.851852-C3449^2*1969009.674601+C3449*1435480406.01138-348666163343.76))))-$E$1</f>
        <v>148979041.172119</v>
      </c>
      <c r="E3449" s="47" t="n">
        <f aca="false">D3449*100/$E$2</f>
        <v>100</v>
      </c>
      <c r="G3449" s="41" t="n">
        <f aca="false">[3]Plan1!$C3444</f>
        <v>0</v>
      </c>
      <c r="H3449" s="41" t="n">
        <f aca="false">$J$5 + G3449</f>
        <v>760</v>
      </c>
      <c r="I3449" s="47" t="n">
        <f aca="false">IF(H3449&gt;$J$5,$J$2+$J$1,(IF(H3449&gt;739.99,H3449^3*2498.244218-H3449^2*5471052.355142+H3449*3994605728.77515-972400879260.135,H3449^3*1396.138889-H3449^2*3002770.071427+H3449*2152080038.43115-513963640099.415)))-$J$1</f>
        <v>87942447.7277832</v>
      </c>
      <c r="J3449" s="47" t="n">
        <f aca="false">I3449*100/$J$2</f>
        <v>99.9999999974793</v>
      </c>
      <c r="L3449" s="41" t="n">
        <f aca="false">[4]Plan1!$C3444</f>
        <v>0</v>
      </c>
      <c r="M3449" s="41" t="n">
        <f aca="false">$O$5 + L3449</f>
        <v>838.78</v>
      </c>
      <c r="N3449" s="47" t="n">
        <f aca="false">IF(M3449&gt;$O$5,$O$2+$O$1,(M3449^3*3270.5936-M3449^2*8015778.389801+M3449*6549018422.82398-1783686174686.87))-$O$1</f>
        <v>39086868.7128906</v>
      </c>
      <c r="O3449" s="41" t="n">
        <f aca="false">N3449*100/$O$2</f>
        <v>100</v>
      </c>
      <c r="R3449" s="47" t="n">
        <f aca="false">SUM(D3449,I3449,N3449)</f>
        <v>276008357.612793</v>
      </c>
      <c r="S3449" s="41" t="n">
        <f aca="false">R3449*100/$R$2</f>
        <v>99.9999999991969</v>
      </c>
      <c r="U3449" s="41" t="n">
        <f aca="false">[1]Plan1!$B3444</f>
        <v>0</v>
      </c>
    </row>
    <row r="3450" customFormat="false" ht="15" hidden="false" customHeight="false" outlineLevel="0" collapsed="false">
      <c r="A3450" s="46" t="n">
        <v>45448</v>
      </c>
      <c r="B3450" s="41" t="n">
        <f aca="false">[2]Plan1!$C3445</f>
        <v>0</v>
      </c>
      <c r="C3450" s="41" t="n">
        <f aca="false">$E$5 + B3450</f>
        <v>781</v>
      </c>
      <c r="D3450" s="47" t="n">
        <f aca="false">IF(C3450&gt;$E$5,$E$2+$E$1,(IF(C3450&gt;764.99,C3450^3*3486.59308-C3450^2*7860012.00812+C3450*5908819377.96283-1481278321001.59,IF(C3450&gt;752.99,C3450^3*3588.471445-C3450^2*8028757.56264+C3450*5988077680.84934-1488767378546.26,C3450^3*899.851852-C3450^2*1969009.674601+C3450*1435480406.01138-348666163343.76))))-$E$1</f>
        <v>148979041.172119</v>
      </c>
      <c r="E3450" s="47" t="n">
        <f aca="false">D3450*100/$E$2</f>
        <v>100</v>
      </c>
      <c r="G3450" s="41" t="n">
        <f aca="false">[3]Plan1!$C3445</f>
        <v>0</v>
      </c>
      <c r="H3450" s="41" t="n">
        <f aca="false">$J$5 + G3450</f>
        <v>760</v>
      </c>
      <c r="I3450" s="47" t="n">
        <f aca="false">IF(H3450&gt;$J$5,$J$2+$J$1,(IF(H3450&gt;739.99,H3450^3*2498.244218-H3450^2*5471052.355142+H3450*3994605728.77515-972400879260.135,H3450^3*1396.138889-H3450^2*3002770.071427+H3450*2152080038.43115-513963640099.415)))-$J$1</f>
        <v>87942447.7277832</v>
      </c>
      <c r="J3450" s="47" t="n">
        <f aca="false">I3450*100/$J$2</f>
        <v>99.9999999974793</v>
      </c>
      <c r="L3450" s="41" t="n">
        <f aca="false">[4]Plan1!$C3445</f>
        <v>0</v>
      </c>
      <c r="M3450" s="41" t="n">
        <f aca="false">$O$5 + L3450</f>
        <v>838.78</v>
      </c>
      <c r="N3450" s="47" t="n">
        <f aca="false">IF(M3450&gt;$O$5,$O$2+$O$1,(M3450^3*3270.5936-M3450^2*8015778.389801+M3450*6549018422.82398-1783686174686.87))-$O$1</f>
        <v>39086868.7128906</v>
      </c>
      <c r="O3450" s="41" t="n">
        <f aca="false">N3450*100/$O$2</f>
        <v>100</v>
      </c>
      <c r="R3450" s="47" t="n">
        <f aca="false">SUM(D3450,I3450,N3450)</f>
        <v>276008357.612793</v>
      </c>
      <c r="S3450" s="41" t="n">
        <f aca="false">R3450*100/$R$2</f>
        <v>99.9999999991969</v>
      </c>
      <c r="U3450" s="41" t="n">
        <f aca="false">[1]Plan1!$B3445</f>
        <v>0</v>
      </c>
    </row>
    <row r="3451" customFormat="false" ht="15" hidden="false" customHeight="false" outlineLevel="0" collapsed="false">
      <c r="A3451" s="46" t="n">
        <v>45449</v>
      </c>
      <c r="B3451" s="41" t="n">
        <f aca="false">[2]Plan1!$C3446</f>
        <v>0</v>
      </c>
      <c r="C3451" s="41" t="n">
        <f aca="false">$E$5 + B3451</f>
        <v>781</v>
      </c>
      <c r="D3451" s="47" t="n">
        <f aca="false">IF(C3451&gt;$E$5,$E$2+$E$1,(IF(C3451&gt;764.99,C3451^3*3486.59308-C3451^2*7860012.00812+C3451*5908819377.96283-1481278321001.59,IF(C3451&gt;752.99,C3451^3*3588.471445-C3451^2*8028757.56264+C3451*5988077680.84934-1488767378546.26,C3451^3*899.851852-C3451^2*1969009.674601+C3451*1435480406.01138-348666163343.76))))-$E$1</f>
        <v>148979041.172119</v>
      </c>
      <c r="E3451" s="47" t="n">
        <f aca="false">D3451*100/$E$2</f>
        <v>100</v>
      </c>
      <c r="G3451" s="41" t="n">
        <f aca="false">[3]Plan1!$C3446</f>
        <v>0</v>
      </c>
      <c r="H3451" s="41" t="n">
        <f aca="false">$J$5 + G3451</f>
        <v>760</v>
      </c>
      <c r="I3451" s="47" t="n">
        <f aca="false">IF(H3451&gt;$J$5,$J$2+$J$1,(IF(H3451&gt;739.99,H3451^3*2498.244218-H3451^2*5471052.355142+H3451*3994605728.77515-972400879260.135,H3451^3*1396.138889-H3451^2*3002770.071427+H3451*2152080038.43115-513963640099.415)))-$J$1</f>
        <v>87942447.7277832</v>
      </c>
      <c r="J3451" s="47" t="n">
        <f aca="false">I3451*100/$J$2</f>
        <v>99.9999999974793</v>
      </c>
      <c r="L3451" s="41" t="n">
        <f aca="false">[4]Plan1!$C3446</f>
        <v>0</v>
      </c>
      <c r="M3451" s="41" t="n">
        <f aca="false">$O$5 + L3451</f>
        <v>838.78</v>
      </c>
      <c r="N3451" s="47" t="n">
        <f aca="false">IF(M3451&gt;$O$5,$O$2+$O$1,(M3451^3*3270.5936-M3451^2*8015778.389801+M3451*6549018422.82398-1783686174686.87))-$O$1</f>
        <v>39086868.7128906</v>
      </c>
      <c r="O3451" s="41" t="n">
        <f aca="false">N3451*100/$O$2</f>
        <v>100</v>
      </c>
      <c r="R3451" s="47" t="n">
        <f aca="false">SUM(D3451,I3451,N3451)</f>
        <v>276008357.612793</v>
      </c>
      <c r="S3451" s="41" t="n">
        <f aca="false">R3451*100/$R$2</f>
        <v>99.9999999991969</v>
      </c>
      <c r="U3451" s="41" t="n">
        <f aca="false">[1]Plan1!$B3446</f>
        <v>0</v>
      </c>
    </row>
    <row r="3452" customFormat="false" ht="15" hidden="false" customHeight="false" outlineLevel="0" collapsed="false">
      <c r="A3452" s="46" t="n">
        <v>45450</v>
      </c>
      <c r="B3452" s="41" t="n">
        <f aca="false">[2]Plan1!$C3447</f>
        <v>0</v>
      </c>
      <c r="C3452" s="41" t="n">
        <f aca="false">$E$5 + B3452</f>
        <v>781</v>
      </c>
      <c r="D3452" s="47" t="n">
        <f aca="false">IF(C3452&gt;$E$5,$E$2+$E$1,(IF(C3452&gt;764.99,C3452^3*3486.59308-C3452^2*7860012.00812+C3452*5908819377.96283-1481278321001.59,IF(C3452&gt;752.99,C3452^3*3588.471445-C3452^2*8028757.56264+C3452*5988077680.84934-1488767378546.26,C3452^3*899.851852-C3452^2*1969009.674601+C3452*1435480406.01138-348666163343.76))))-$E$1</f>
        <v>148979041.172119</v>
      </c>
      <c r="E3452" s="47" t="n">
        <f aca="false">D3452*100/$E$2</f>
        <v>100</v>
      </c>
      <c r="G3452" s="41" t="n">
        <f aca="false">[3]Plan1!$C3447</f>
        <v>0</v>
      </c>
      <c r="H3452" s="41" t="n">
        <f aca="false">$J$5 + G3452</f>
        <v>760</v>
      </c>
      <c r="I3452" s="47" t="n">
        <f aca="false">IF(H3452&gt;$J$5,$J$2+$J$1,(IF(H3452&gt;739.99,H3452^3*2498.244218-H3452^2*5471052.355142+H3452*3994605728.77515-972400879260.135,H3452^3*1396.138889-H3452^2*3002770.071427+H3452*2152080038.43115-513963640099.415)))-$J$1</f>
        <v>87942447.7277832</v>
      </c>
      <c r="J3452" s="47" t="n">
        <f aca="false">I3452*100/$J$2</f>
        <v>99.9999999974793</v>
      </c>
      <c r="L3452" s="41" t="n">
        <f aca="false">[4]Plan1!$C3447</f>
        <v>0</v>
      </c>
      <c r="M3452" s="41" t="n">
        <f aca="false">$O$5 + L3452</f>
        <v>838.78</v>
      </c>
      <c r="N3452" s="47" t="n">
        <f aca="false">IF(M3452&gt;$O$5,$O$2+$O$1,(M3452^3*3270.5936-M3452^2*8015778.389801+M3452*6549018422.82398-1783686174686.87))-$O$1</f>
        <v>39086868.7128906</v>
      </c>
      <c r="O3452" s="41" t="n">
        <f aca="false">N3452*100/$O$2</f>
        <v>100</v>
      </c>
      <c r="R3452" s="47" t="n">
        <f aca="false">SUM(D3452,I3452,N3452)</f>
        <v>276008357.612793</v>
      </c>
      <c r="S3452" s="41" t="n">
        <f aca="false">R3452*100/$R$2</f>
        <v>99.9999999991969</v>
      </c>
      <c r="U3452" s="41" t="n">
        <f aca="false">[1]Plan1!$B3447</f>
        <v>0</v>
      </c>
    </row>
    <row r="3453" customFormat="false" ht="15" hidden="false" customHeight="false" outlineLevel="0" collapsed="false">
      <c r="A3453" s="46" t="n">
        <v>45451</v>
      </c>
      <c r="B3453" s="41" t="n">
        <f aca="false">[2]Plan1!$C3448</f>
        <v>0</v>
      </c>
      <c r="C3453" s="41" t="n">
        <f aca="false">$E$5 + B3453</f>
        <v>781</v>
      </c>
      <c r="D3453" s="47" t="n">
        <f aca="false">IF(C3453&gt;$E$5,$E$2+$E$1,(IF(C3453&gt;764.99,C3453^3*3486.59308-C3453^2*7860012.00812+C3453*5908819377.96283-1481278321001.59,IF(C3453&gt;752.99,C3453^3*3588.471445-C3453^2*8028757.56264+C3453*5988077680.84934-1488767378546.26,C3453^3*899.851852-C3453^2*1969009.674601+C3453*1435480406.01138-348666163343.76))))-$E$1</f>
        <v>148979041.172119</v>
      </c>
      <c r="E3453" s="47" t="n">
        <f aca="false">D3453*100/$E$2</f>
        <v>100</v>
      </c>
      <c r="G3453" s="41" t="n">
        <f aca="false">[3]Plan1!$C3448</f>
        <v>0</v>
      </c>
      <c r="H3453" s="41" t="n">
        <f aca="false">$J$5 + G3453</f>
        <v>760</v>
      </c>
      <c r="I3453" s="47" t="n">
        <f aca="false">IF(H3453&gt;$J$5,$J$2+$J$1,(IF(H3453&gt;739.99,H3453^3*2498.244218-H3453^2*5471052.355142+H3453*3994605728.77515-972400879260.135,H3453^3*1396.138889-H3453^2*3002770.071427+H3453*2152080038.43115-513963640099.415)))-$J$1</f>
        <v>87942447.7277832</v>
      </c>
      <c r="J3453" s="47" t="n">
        <f aca="false">I3453*100/$J$2</f>
        <v>99.9999999974793</v>
      </c>
      <c r="L3453" s="41" t="n">
        <f aca="false">[4]Plan1!$C3448</f>
        <v>0</v>
      </c>
      <c r="M3453" s="41" t="n">
        <f aca="false">$O$5 + L3453</f>
        <v>838.78</v>
      </c>
      <c r="N3453" s="47" t="n">
        <f aca="false">IF(M3453&gt;$O$5,$O$2+$O$1,(M3453^3*3270.5936-M3453^2*8015778.389801+M3453*6549018422.82398-1783686174686.87))-$O$1</f>
        <v>39086868.7128906</v>
      </c>
      <c r="O3453" s="41" t="n">
        <f aca="false">N3453*100/$O$2</f>
        <v>100</v>
      </c>
      <c r="R3453" s="47" t="n">
        <f aca="false">SUM(D3453,I3453,N3453)</f>
        <v>276008357.612793</v>
      </c>
      <c r="S3453" s="41" t="n">
        <f aca="false">R3453*100/$R$2</f>
        <v>99.9999999991969</v>
      </c>
      <c r="U3453" s="41" t="n">
        <f aca="false">[1]Plan1!$B3448</f>
        <v>0</v>
      </c>
    </row>
    <row r="3454" customFormat="false" ht="15" hidden="false" customHeight="false" outlineLevel="0" collapsed="false">
      <c r="A3454" s="46" t="n">
        <v>45452</v>
      </c>
      <c r="B3454" s="41" t="n">
        <f aca="false">[2]Plan1!$C3449</f>
        <v>0</v>
      </c>
      <c r="C3454" s="41" t="n">
        <f aca="false">$E$5 + B3454</f>
        <v>781</v>
      </c>
      <c r="D3454" s="47" t="n">
        <f aca="false">IF(C3454&gt;$E$5,$E$2+$E$1,(IF(C3454&gt;764.99,C3454^3*3486.59308-C3454^2*7860012.00812+C3454*5908819377.96283-1481278321001.59,IF(C3454&gt;752.99,C3454^3*3588.471445-C3454^2*8028757.56264+C3454*5988077680.84934-1488767378546.26,C3454^3*899.851852-C3454^2*1969009.674601+C3454*1435480406.01138-348666163343.76))))-$E$1</f>
        <v>148979041.172119</v>
      </c>
      <c r="E3454" s="47" t="n">
        <f aca="false">D3454*100/$E$2</f>
        <v>100</v>
      </c>
      <c r="G3454" s="41" t="n">
        <f aca="false">[3]Plan1!$C3449</f>
        <v>0</v>
      </c>
      <c r="H3454" s="41" t="n">
        <f aca="false">$J$5 + G3454</f>
        <v>760</v>
      </c>
      <c r="I3454" s="47" t="n">
        <f aca="false">IF(H3454&gt;$J$5,$J$2+$J$1,(IF(H3454&gt;739.99,H3454^3*2498.244218-H3454^2*5471052.355142+H3454*3994605728.77515-972400879260.135,H3454^3*1396.138889-H3454^2*3002770.071427+H3454*2152080038.43115-513963640099.415)))-$J$1</f>
        <v>87942447.7277832</v>
      </c>
      <c r="J3454" s="47" t="n">
        <f aca="false">I3454*100/$J$2</f>
        <v>99.9999999974793</v>
      </c>
      <c r="L3454" s="41" t="n">
        <f aca="false">[4]Plan1!$C3449</f>
        <v>0</v>
      </c>
      <c r="M3454" s="41" t="n">
        <f aca="false">$O$5 + L3454</f>
        <v>838.78</v>
      </c>
      <c r="N3454" s="47" t="n">
        <f aca="false">IF(M3454&gt;$O$5,$O$2+$O$1,(M3454^3*3270.5936-M3454^2*8015778.389801+M3454*6549018422.82398-1783686174686.87))-$O$1</f>
        <v>39086868.7128906</v>
      </c>
      <c r="O3454" s="41" t="n">
        <f aca="false">N3454*100/$O$2</f>
        <v>100</v>
      </c>
      <c r="R3454" s="47" t="n">
        <f aca="false">SUM(D3454,I3454,N3454)</f>
        <v>276008357.612793</v>
      </c>
      <c r="S3454" s="41" t="n">
        <f aca="false">R3454*100/$R$2</f>
        <v>99.9999999991969</v>
      </c>
      <c r="U3454" s="41" t="n">
        <f aca="false">[1]Plan1!$B3449</f>
        <v>0</v>
      </c>
    </row>
    <row r="3455" customFormat="false" ht="15" hidden="false" customHeight="false" outlineLevel="0" collapsed="false">
      <c r="A3455" s="46" t="n">
        <v>45453</v>
      </c>
      <c r="B3455" s="41" t="n">
        <f aca="false">[2]Plan1!$C3450</f>
        <v>0</v>
      </c>
      <c r="C3455" s="41" t="n">
        <f aca="false">$E$5 + B3455</f>
        <v>781</v>
      </c>
      <c r="D3455" s="47" t="n">
        <f aca="false">IF(C3455&gt;$E$5,$E$2+$E$1,(IF(C3455&gt;764.99,C3455^3*3486.59308-C3455^2*7860012.00812+C3455*5908819377.96283-1481278321001.59,IF(C3455&gt;752.99,C3455^3*3588.471445-C3455^2*8028757.56264+C3455*5988077680.84934-1488767378546.26,C3455^3*899.851852-C3455^2*1969009.674601+C3455*1435480406.01138-348666163343.76))))-$E$1</f>
        <v>148979041.172119</v>
      </c>
      <c r="E3455" s="47" t="n">
        <f aca="false">D3455*100/$E$2</f>
        <v>100</v>
      </c>
      <c r="G3455" s="41" t="n">
        <f aca="false">[3]Plan1!$C3450</f>
        <v>0</v>
      </c>
      <c r="H3455" s="41" t="n">
        <f aca="false">$J$5 + G3455</f>
        <v>760</v>
      </c>
      <c r="I3455" s="47" t="n">
        <f aca="false">IF(H3455&gt;$J$5,$J$2+$J$1,(IF(H3455&gt;739.99,H3455^3*2498.244218-H3455^2*5471052.355142+H3455*3994605728.77515-972400879260.135,H3455^3*1396.138889-H3455^2*3002770.071427+H3455*2152080038.43115-513963640099.415)))-$J$1</f>
        <v>87942447.7277832</v>
      </c>
      <c r="J3455" s="47" t="n">
        <f aca="false">I3455*100/$J$2</f>
        <v>99.9999999974793</v>
      </c>
      <c r="L3455" s="41" t="n">
        <f aca="false">[4]Plan1!$C3450</f>
        <v>0</v>
      </c>
      <c r="M3455" s="41" t="n">
        <f aca="false">$O$5 + L3455</f>
        <v>838.78</v>
      </c>
      <c r="N3455" s="47" t="n">
        <f aca="false">IF(M3455&gt;$O$5,$O$2+$O$1,(M3455^3*3270.5936-M3455^2*8015778.389801+M3455*6549018422.82398-1783686174686.87))-$O$1</f>
        <v>39086868.7128906</v>
      </c>
      <c r="O3455" s="41" t="n">
        <f aca="false">N3455*100/$O$2</f>
        <v>100</v>
      </c>
      <c r="R3455" s="47" t="n">
        <f aca="false">SUM(D3455,I3455,N3455)</f>
        <v>276008357.612793</v>
      </c>
      <c r="S3455" s="41" t="n">
        <f aca="false">R3455*100/$R$2</f>
        <v>99.9999999991969</v>
      </c>
      <c r="U3455" s="41" t="n">
        <f aca="false">[1]Plan1!$B3450</f>
        <v>0</v>
      </c>
    </row>
    <row r="3456" customFormat="false" ht="15" hidden="false" customHeight="false" outlineLevel="0" collapsed="false">
      <c r="A3456" s="46" t="n">
        <v>45454</v>
      </c>
      <c r="B3456" s="41" t="n">
        <f aca="false">[2]Plan1!$C3451</f>
        <v>0</v>
      </c>
      <c r="C3456" s="41" t="n">
        <f aca="false">$E$5 + B3456</f>
        <v>781</v>
      </c>
      <c r="D3456" s="47" t="n">
        <f aca="false">IF(C3456&gt;$E$5,$E$2+$E$1,(IF(C3456&gt;764.99,C3456^3*3486.59308-C3456^2*7860012.00812+C3456*5908819377.96283-1481278321001.59,IF(C3456&gt;752.99,C3456^3*3588.471445-C3456^2*8028757.56264+C3456*5988077680.84934-1488767378546.26,C3456^3*899.851852-C3456^2*1969009.674601+C3456*1435480406.01138-348666163343.76))))-$E$1</f>
        <v>148979041.172119</v>
      </c>
      <c r="E3456" s="47" t="n">
        <f aca="false">D3456*100/$E$2</f>
        <v>100</v>
      </c>
      <c r="G3456" s="41" t="n">
        <f aca="false">[3]Plan1!$C3451</f>
        <v>0</v>
      </c>
      <c r="H3456" s="41" t="n">
        <f aca="false">$J$5 + G3456</f>
        <v>760</v>
      </c>
      <c r="I3456" s="47" t="n">
        <f aca="false">IF(H3456&gt;$J$5,$J$2+$J$1,(IF(H3456&gt;739.99,H3456^3*2498.244218-H3456^2*5471052.355142+H3456*3994605728.77515-972400879260.135,H3456^3*1396.138889-H3456^2*3002770.071427+H3456*2152080038.43115-513963640099.415)))-$J$1</f>
        <v>87942447.7277832</v>
      </c>
      <c r="J3456" s="47" t="n">
        <f aca="false">I3456*100/$J$2</f>
        <v>99.9999999974793</v>
      </c>
      <c r="L3456" s="41" t="n">
        <f aca="false">[4]Plan1!$C3451</f>
        <v>0</v>
      </c>
      <c r="M3456" s="41" t="n">
        <f aca="false">$O$5 + L3456</f>
        <v>838.78</v>
      </c>
      <c r="N3456" s="47" t="n">
        <f aca="false">IF(M3456&gt;$O$5,$O$2+$O$1,(M3456^3*3270.5936-M3456^2*8015778.389801+M3456*6549018422.82398-1783686174686.87))-$O$1</f>
        <v>39086868.7128906</v>
      </c>
      <c r="O3456" s="41" t="n">
        <f aca="false">N3456*100/$O$2</f>
        <v>100</v>
      </c>
      <c r="R3456" s="47" t="n">
        <f aca="false">SUM(D3456,I3456,N3456)</f>
        <v>276008357.612793</v>
      </c>
      <c r="S3456" s="41" t="n">
        <f aca="false">R3456*100/$R$2</f>
        <v>99.9999999991969</v>
      </c>
      <c r="U3456" s="41" t="n">
        <f aca="false">[1]Plan1!$B3451</f>
        <v>0</v>
      </c>
    </row>
    <row r="3457" customFormat="false" ht="15" hidden="false" customHeight="false" outlineLevel="0" collapsed="false">
      <c r="A3457" s="46" t="n">
        <v>45455</v>
      </c>
      <c r="B3457" s="41" t="n">
        <f aca="false">[2]Plan1!$C3452</f>
        <v>0</v>
      </c>
      <c r="C3457" s="41" t="n">
        <f aca="false">$E$5 + B3457</f>
        <v>781</v>
      </c>
      <c r="D3457" s="47" t="n">
        <f aca="false">IF(C3457&gt;$E$5,$E$2+$E$1,(IF(C3457&gt;764.99,C3457^3*3486.59308-C3457^2*7860012.00812+C3457*5908819377.96283-1481278321001.59,IF(C3457&gt;752.99,C3457^3*3588.471445-C3457^2*8028757.56264+C3457*5988077680.84934-1488767378546.26,C3457^3*899.851852-C3457^2*1969009.674601+C3457*1435480406.01138-348666163343.76))))-$E$1</f>
        <v>148979041.172119</v>
      </c>
      <c r="E3457" s="47" t="n">
        <f aca="false">D3457*100/$E$2</f>
        <v>100</v>
      </c>
      <c r="G3457" s="41" t="n">
        <f aca="false">[3]Plan1!$C3452</f>
        <v>0</v>
      </c>
      <c r="H3457" s="41" t="n">
        <f aca="false">$J$5 + G3457</f>
        <v>760</v>
      </c>
      <c r="I3457" s="47" t="n">
        <f aca="false">IF(H3457&gt;$J$5,$J$2+$J$1,(IF(H3457&gt;739.99,H3457^3*2498.244218-H3457^2*5471052.355142+H3457*3994605728.77515-972400879260.135,H3457^3*1396.138889-H3457^2*3002770.071427+H3457*2152080038.43115-513963640099.415)))-$J$1</f>
        <v>87942447.7277832</v>
      </c>
      <c r="J3457" s="47" t="n">
        <f aca="false">I3457*100/$J$2</f>
        <v>99.9999999974793</v>
      </c>
      <c r="L3457" s="41" t="n">
        <f aca="false">[4]Plan1!$C3452</f>
        <v>0</v>
      </c>
      <c r="M3457" s="41" t="n">
        <f aca="false">$O$5 + L3457</f>
        <v>838.78</v>
      </c>
      <c r="N3457" s="47" t="n">
        <f aca="false">IF(M3457&gt;$O$5,$O$2+$O$1,(M3457^3*3270.5936-M3457^2*8015778.389801+M3457*6549018422.82398-1783686174686.87))-$O$1</f>
        <v>39086868.7128906</v>
      </c>
      <c r="O3457" s="41" t="n">
        <f aca="false">N3457*100/$O$2</f>
        <v>100</v>
      </c>
      <c r="R3457" s="47" t="n">
        <f aca="false">SUM(D3457,I3457,N3457)</f>
        <v>276008357.612793</v>
      </c>
      <c r="S3457" s="41" t="n">
        <f aca="false">R3457*100/$R$2</f>
        <v>99.9999999991969</v>
      </c>
      <c r="U3457" s="41" t="n">
        <f aca="false">[1]Plan1!$B3452</f>
        <v>0</v>
      </c>
    </row>
    <row r="3458" customFormat="false" ht="15" hidden="false" customHeight="false" outlineLevel="0" collapsed="false">
      <c r="A3458" s="46" t="n">
        <v>45456</v>
      </c>
      <c r="B3458" s="41" t="n">
        <f aca="false">[2]Plan1!$C3453</f>
        <v>0</v>
      </c>
      <c r="C3458" s="41" t="n">
        <f aca="false">$E$5 + B3458</f>
        <v>781</v>
      </c>
      <c r="D3458" s="47" t="n">
        <f aca="false">IF(C3458&gt;$E$5,$E$2+$E$1,(IF(C3458&gt;764.99,C3458^3*3486.59308-C3458^2*7860012.00812+C3458*5908819377.96283-1481278321001.59,IF(C3458&gt;752.99,C3458^3*3588.471445-C3458^2*8028757.56264+C3458*5988077680.84934-1488767378546.26,C3458^3*899.851852-C3458^2*1969009.674601+C3458*1435480406.01138-348666163343.76))))-$E$1</f>
        <v>148979041.172119</v>
      </c>
      <c r="E3458" s="47" t="n">
        <f aca="false">D3458*100/$E$2</f>
        <v>100</v>
      </c>
      <c r="G3458" s="41" t="n">
        <f aca="false">[3]Plan1!$C3453</f>
        <v>0</v>
      </c>
      <c r="H3458" s="41" t="n">
        <f aca="false">$J$5 + G3458</f>
        <v>760</v>
      </c>
      <c r="I3458" s="47" t="n">
        <f aca="false">IF(H3458&gt;$J$5,$J$2+$J$1,(IF(H3458&gt;739.99,H3458^3*2498.244218-H3458^2*5471052.355142+H3458*3994605728.77515-972400879260.135,H3458^3*1396.138889-H3458^2*3002770.071427+H3458*2152080038.43115-513963640099.415)))-$J$1</f>
        <v>87942447.7277832</v>
      </c>
      <c r="J3458" s="47" t="n">
        <f aca="false">I3458*100/$J$2</f>
        <v>99.9999999974793</v>
      </c>
      <c r="L3458" s="41" t="n">
        <f aca="false">[4]Plan1!$C3453</f>
        <v>0</v>
      </c>
      <c r="M3458" s="41" t="n">
        <f aca="false">$O$5 + L3458</f>
        <v>838.78</v>
      </c>
      <c r="N3458" s="47" t="n">
        <f aca="false">IF(M3458&gt;$O$5,$O$2+$O$1,(M3458^3*3270.5936-M3458^2*8015778.389801+M3458*6549018422.82398-1783686174686.87))-$O$1</f>
        <v>39086868.7128906</v>
      </c>
      <c r="O3458" s="41" t="n">
        <f aca="false">N3458*100/$O$2</f>
        <v>100</v>
      </c>
      <c r="R3458" s="47" t="n">
        <f aca="false">SUM(D3458,I3458,N3458)</f>
        <v>276008357.612793</v>
      </c>
      <c r="S3458" s="41" t="n">
        <f aca="false">R3458*100/$R$2</f>
        <v>99.9999999991969</v>
      </c>
      <c r="U3458" s="41" t="n">
        <f aca="false">[1]Plan1!$B3453</f>
        <v>0</v>
      </c>
    </row>
    <row r="3459" customFormat="false" ht="15" hidden="false" customHeight="false" outlineLevel="0" collapsed="false">
      <c r="A3459" s="46" t="n">
        <v>45457</v>
      </c>
      <c r="B3459" s="41" t="n">
        <f aca="false">[2]Plan1!$C3454</f>
        <v>0</v>
      </c>
      <c r="C3459" s="41" t="n">
        <f aca="false">$E$5 + B3459</f>
        <v>781</v>
      </c>
      <c r="D3459" s="47" t="n">
        <f aca="false">IF(C3459&gt;$E$5,$E$2+$E$1,(IF(C3459&gt;764.99,C3459^3*3486.59308-C3459^2*7860012.00812+C3459*5908819377.96283-1481278321001.59,IF(C3459&gt;752.99,C3459^3*3588.471445-C3459^2*8028757.56264+C3459*5988077680.84934-1488767378546.26,C3459^3*899.851852-C3459^2*1969009.674601+C3459*1435480406.01138-348666163343.76))))-$E$1</f>
        <v>148979041.172119</v>
      </c>
      <c r="E3459" s="47" t="n">
        <f aca="false">D3459*100/$E$2</f>
        <v>100</v>
      </c>
      <c r="G3459" s="41" t="n">
        <f aca="false">[3]Plan1!$C3454</f>
        <v>0</v>
      </c>
      <c r="H3459" s="41" t="n">
        <f aca="false">$J$5 + G3459</f>
        <v>760</v>
      </c>
      <c r="I3459" s="47" t="n">
        <f aca="false">IF(H3459&gt;$J$5,$J$2+$J$1,(IF(H3459&gt;739.99,H3459^3*2498.244218-H3459^2*5471052.355142+H3459*3994605728.77515-972400879260.135,H3459^3*1396.138889-H3459^2*3002770.071427+H3459*2152080038.43115-513963640099.415)))-$J$1</f>
        <v>87942447.7277832</v>
      </c>
      <c r="J3459" s="47" t="n">
        <f aca="false">I3459*100/$J$2</f>
        <v>99.9999999974793</v>
      </c>
      <c r="L3459" s="41" t="n">
        <f aca="false">[4]Plan1!$C3454</f>
        <v>0</v>
      </c>
      <c r="M3459" s="41" t="n">
        <f aca="false">$O$5 + L3459</f>
        <v>838.78</v>
      </c>
      <c r="N3459" s="47" t="n">
        <f aca="false">IF(M3459&gt;$O$5,$O$2+$O$1,(M3459^3*3270.5936-M3459^2*8015778.389801+M3459*6549018422.82398-1783686174686.87))-$O$1</f>
        <v>39086868.7128906</v>
      </c>
      <c r="O3459" s="41" t="n">
        <f aca="false">N3459*100/$O$2</f>
        <v>100</v>
      </c>
      <c r="R3459" s="47" t="n">
        <f aca="false">SUM(D3459,I3459,N3459)</f>
        <v>276008357.612793</v>
      </c>
      <c r="S3459" s="41" t="n">
        <f aca="false">R3459*100/$R$2</f>
        <v>99.9999999991969</v>
      </c>
      <c r="U3459" s="41" t="n">
        <f aca="false">[1]Plan1!$B3454</f>
        <v>0</v>
      </c>
    </row>
    <row r="3460" customFormat="false" ht="15" hidden="false" customHeight="false" outlineLevel="0" collapsed="false">
      <c r="A3460" s="46" t="n">
        <v>45458</v>
      </c>
      <c r="B3460" s="41" t="n">
        <f aca="false">[2]Plan1!$C3455</f>
        <v>0</v>
      </c>
      <c r="C3460" s="41" t="n">
        <f aca="false">$E$5 + B3460</f>
        <v>781</v>
      </c>
      <c r="D3460" s="47" t="n">
        <f aca="false">IF(C3460&gt;$E$5,$E$2+$E$1,(IF(C3460&gt;764.99,C3460^3*3486.59308-C3460^2*7860012.00812+C3460*5908819377.96283-1481278321001.59,IF(C3460&gt;752.99,C3460^3*3588.471445-C3460^2*8028757.56264+C3460*5988077680.84934-1488767378546.26,C3460^3*899.851852-C3460^2*1969009.674601+C3460*1435480406.01138-348666163343.76))))-$E$1</f>
        <v>148979041.172119</v>
      </c>
      <c r="E3460" s="47" t="n">
        <f aca="false">D3460*100/$E$2</f>
        <v>100</v>
      </c>
      <c r="G3460" s="41" t="n">
        <f aca="false">[3]Plan1!$C3455</f>
        <v>0</v>
      </c>
      <c r="H3460" s="41" t="n">
        <f aca="false">$J$5 + G3460</f>
        <v>760</v>
      </c>
      <c r="I3460" s="47" t="n">
        <f aca="false">IF(H3460&gt;$J$5,$J$2+$J$1,(IF(H3460&gt;739.99,H3460^3*2498.244218-H3460^2*5471052.355142+H3460*3994605728.77515-972400879260.135,H3460^3*1396.138889-H3460^2*3002770.071427+H3460*2152080038.43115-513963640099.415)))-$J$1</f>
        <v>87942447.7277832</v>
      </c>
      <c r="J3460" s="47" t="n">
        <f aca="false">I3460*100/$J$2</f>
        <v>99.9999999974793</v>
      </c>
      <c r="L3460" s="41" t="n">
        <f aca="false">[4]Plan1!$C3455</f>
        <v>0</v>
      </c>
      <c r="M3460" s="41" t="n">
        <f aca="false">$O$5 + L3460</f>
        <v>838.78</v>
      </c>
      <c r="N3460" s="47" t="n">
        <f aca="false">IF(M3460&gt;$O$5,$O$2+$O$1,(M3460^3*3270.5936-M3460^2*8015778.389801+M3460*6549018422.82398-1783686174686.87))-$O$1</f>
        <v>39086868.7128906</v>
      </c>
      <c r="O3460" s="41" t="n">
        <f aca="false">N3460*100/$O$2</f>
        <v>100</v>
      </c>
      <c r="R3460" s="47" t="n">
        <f aca="false">SUM(D3460,I3460,N3460)</f>
        <v>276008357.612793</v>
      </c>
      <c r="S3460" s="41" t="n">
        <f aca="false">R3460*100/$R$2</f>
        <v>99.9999999991969</v>
      </c>
      <c r="U3460" s="41" t="n">
        <f aca="false">[1]Plan1!$B3455</f>
        <v>0</v>
      </c>
    </row>
    <row r="3461" customFormat="false" ht="15" hidden="false" customHeight="false" outlineLevel="0" collapsed="false">
      <c r="A3461" s="46" t="n">
        <v>45459</v>
      </c>
      <c r="B3461" s="41" t="n">
        <f aca="false">[2]Plan1!$C3456</f>
        <v>0</v>
      </c>
      <c r="C3461" s="41" t="n">
        <f aca="false">$E$5 + B3461</f>
        <v>781</v>
      </c>
      <c r="D3461" s="47" t="n">
        <f aca="false">IF(C3461&gt;$E$5,$E$2+$E$1,(IF(C3461&gt;764.99,C3461^3*3486.59308-C3461^2*7860012.00812+C3461*5908819377.96283-1481278321001.59,IF(C3461&gt;752.99,C3461^3*3588.471445-C3461^2*8028757.56264+C3461*5988077680.84934-1488767378546.26,C3461^3*899.851852-C3461^2*1969009.674601+C3461*1435480406.01138-348666163343.76))))-$E$1</f>
        <v>148979041.172119</v>
      </c>
      <c r="E3461" s="47" t="n">
        <f aca="false">D3461*100/$E$2</f>
        <v>100</v>
      </c>
      <c r="G3461" s="41" t="n">
        <f aca="false">[3]Plan1!$C3456</f>
        <v>0</v>
      </c>
      <c r="H3461" s="41" t="n">
        <f aca="false">$J$5 + G3461</f>
        <v>760</v>
      </c>
      <c r="I3461" s="47" t="n">
        <f aca="false">IF(H3461&gt;$J$5,$J$2+$J$1,(IF(H3461&gt;739.99,H3461^3*2498.244218-H3461^2*5471052.355142+H3461*3994605728.77515-972400879260.135,H3461^3*1396.138889-H3461^2*3002770.071427+H3461*2152080038.43115-513963640099.415)))-$J$1</f>
        <v>87942447.7277832</v>
      </c>
      <c r="J3461" s="47" t="n">
        <f aca="false">I3461*100/$J$2</f>
        <v>99.9999999974793</v>
      </c>
      <c r="L3461" s="41" t="n">
        <f aca="false">[4]Plan1!$C3456</f>
        <v>0</v>
      </c>
      <c r="M3461" s="41" t="n">
        <f aca="false">$O$5 + L3461</f>
        <v>838.78</v>
      </c>
      <c r="N3461" s="47" t="n">
        <f aca="false">IF(M3461&gt;$O$5,$O$2+$O$1,(M3461^3*3270.5936-M3461^2*8015778.389801+M3461*6549018422.82398-1783686174686.87))-$O$1</f>
        <v>39086868.7128906</v>
      </c>
      <c r="O3461" s="41" t="n">
        <f aca="false">N3461*100/$O$2</f>
        <v>100</v>
      </c>
      <c r="R3461" s="47" t="n">
        <f aca="false">SUM(D3461,I3461,N3461)</f>
        <v>276008357.612793</v>
      </c>
      <c r="S3461" s="41" t="n">
        <f aca="false">R3461*100/$R$2</f>
        <v>99.9999999991969</v>
      </c>
      <c r="U3461" s="41" t="n">
        <f aca="false">[1]Plan1!$B3456</f>
        <v>0</v>
      </c>
    </row>
    <row r="3462" customFormat="false" ht="15" hidden="false" customHeight="false" outlineLevel="0" collapsed="false">
      <c r="A3462" s="46" t="n">
        <v>45460</v>
      </c>
      <c r="B3462" s="41" t="n">
        <f aca="false">[2]Plan1!$C3457</f>
        <v>0</v>
      </c>
      <c r="C3462" s="41" t="n">
        <f aca="false">$E$5 + B3462</f>
        <v>781</v>
      </c>
      <c r="D3462" s="47" t="n">
        <f aca="false">IF(C3462&gt;$E$5,$E$2+$E$1,(IF(C3462&gt;764.99,C3462^3*3486.59308-C3462^2*7860012.00812+C3462*5908819377.96283-1481278321001.59,IF(C3462&gt;752.99,C3462^3*3588.471445-C3462^2*8028757.56264+C3462*5988077680.84934-1488767378546.26,C3462^3*899.851852-C3462^2*1969009.674601+C3462*1435480406.01138-348666163343.76))))-$E$1</f>
        <v>148979041.172119</v>
      </c>
      <c r="E3462" s="47" t="n">
        <f aca="false">D3462*100/$E$2</f>
        <v>100</v>
      </c>
      <c r="G3462" s="41" t="n">
        <f aca="false">[3]Plan1!$C3457</f>
        <v>0</v>
      </c>
      <c r="H3462" s="41" t="n">
        <f aca="false">$J$5 + G3462</f>
        <v>760</v>
      </c>
      <c r="I3462" s="47" t="n">
        <f aca="false">IF(H3462&gt;$J$5,$J$2+$J$1,(IF(H3462&gt;739.99,H3462^3*2498.244218-H3462^2*5471052.355142+H3462*3994605728.77515-972400879260.135,H3462^3*1396.138889-H3462^2*3002770.071427+H3462*2152080038.43115-513963640099.415)))-$J$1</f>
        <v>87942447.7277832</v>
      </c>
      <c r="J3462" s="47" t="n">
        <f aca="false">I3462*100/$J$2</f>
        <v>99.9999999974793</v>
      </c>
      <c r="L3462" s="41" t="n">
        <f aca="false">[4]Plan1!$C3457</f>
        <v>0</v>
      </c>
      <c r="M3462" s="41" t="n">
        <f aca="false">$O$5 + L3462</f>
        <v>838.78</v>
      </c>
      <c r="N3462" s="47" t="n">
        <f aca="false">IF(M3462&gt;$O$5,$O$2+$O$1,(M3462^3*3270.5936-M3462^2*8015778.389801+M3462*6549018422.82398-1783686174686.87))-$O$1</f>
        <v>39086868.7128906</v>
      </c>
      <c r="O3462" s="41" t="n">
        <f aca="false">N3462*100/$O$2</f>
        <v>100</v>
      </c>
      <c r="R3462" s="47" t="n">
        <f aca="false">SUM(D3462,I3462,N3462)</f>
        <v>276008357.612793</v>
      </c>
      <c r="S3462" s="41" t="n">
        <f aca="false">R3462*100/$R$2</f>
        <v>99.9999999991969</v>
      </c>
      <c r="U3462" s="41" t="n">
        <f aca="false">[1]Plan1!$B3457</f>
        <v>0</v>
      </c>
    </row>
    <row r="3463" customFormat="false" ht="15" hidden="false" customHeight="false" outlineLevel="0" collapsed="false">
      <c r="A3463" s="46" t="n">
        <v>45461</v>
      </c>
      <c r="B3463" s="41" t="n">
        <f aca="false">[2]Plan1!$C3458</f>
        <v>0</v>
      </c>
      <c r="C3463" s="41" t="n">
        <f aca="false">$E$5 + B3463</f>
        <v>781</v>
      </c>
      <c r="D3463" s="47" t="n">
        <f aca="false">IF(C3463&gt;$E$5,$E$2+$E$1,(IF(C3463&gt;764.99,C3463^3*3486.59308-C3463^2*7860012.00812+C3463*5908819377.96283-1481278321001.59,IF(C3463&gt;752.99,C3463^3*3588.471445-C3463^2*8028757.56264+C3463*5988077680.84934-1488767378546.26,C3463^3*899.851852-C3463^2*1969009.674601+C3463*1435480406.01138-348666163343.76))))-$E$1</f>
        <v>148979041.172119</v>
      </c>
      <c r="E3463" s="47" t="n">
        <f aca="false">D3463*100/$E$2</f>
        <v>100</v>
      </c>
      <c r="G3463" s="41" t="n">
        <f aca="false">[3]Plan1!$C3458</f>
        <v>0</v>
      </c>
      <c r="H3463" s="41" t="n">
        <f aca="false">$J$5 + G3463</f>
        <v>760</v>
      </c>
      <c r="I3463" s="47" t="n">
        <f aca="false">IF(H3463&gt;$J$5,$J$2+$J$1,(IF(H3463&gt;739.99,H3463^3*2498.244218-H3463^2*5471052.355142+H3463*3994605728.77515-972400879260.135,H3463^3*1396.138889-H3463^2*3002770.071427+H3463*2152080038.43115-513963640099.415)))-$J$1</f>
        <v>87942447.7277832</v>
      </c>
      <c r="J3463" s="47" t="n">
        <f aca="false">I3463*100/$J$2</f>
        <v>99.9999999974793</v>
      </c>
      <c r="L3463" s="41" t="n">
        <f aca="false">[4]Plan1!$C3458</f>
        <v>0</v>
      </c>
      <c r="M3463" s="41" t="n">
        <f aca="false">$O$5 + L3463</f>
        <v>838.78</v>
      </c>
      <c r="N3463" s="47" t="n">
        <f aca="false">IF(M3463&gt;$O$5,$O$2+$O$1,(M3463^3*3270.5936-M3463^2*8015778.389801+M3463*6549018422.82398-1783686174686.87))-$O$1</f>
        <v>39086868.7128906</v>
      </c>
      <c r="O3463" s="41" t="n">
        <f aca="false">N3463*100/$O$2</f>
        <v>100</v>
      </c>
      <c r="R3463" s="47" t="n">
        <f aca="false">SUM(D3463,I3463,N3463)</f>
        <v>276008357.612793</v>
      </c>
      <c r="S3463" s="41" t="n">
        <f aca="false">R3463*100/$R$2</f>
        <v>99.9999999991969</v>
      </c>
      <c r="U3463" s="41" t="n">
        <f aca="false">[1]Plan1!$B3458</f>
        <v>0</v>
      </c>
    </row>
    <row r="3464" customFormat="false" ht="15" hidden="false" customHeight="false" outlineLevel="0" collapsed="false">
      <c r="A3464" s="46" t="n">
        <v>45462</v>
      </c>
      <c r="B3464" s="41" t="n">
        <f aca="false">[2]Plan1!$C3459</f>
        <v>0</v>
      </c>
      <c r="C3464" s="41" t="n">
        <f aca="false">$E$5 + B3464</f>
        <v>781</v>
      </c>
      <c r="D3464" s="47" t="n">
        <f aca="false">IF(C3464&gt;$E$5,$E$2+$E$1,(IF(C3464&gt;764.99,C3464^3*3486.59308-C3464^2*7860012.00812+C3464*5908819377.96283-1481278321001.59,IF(C3464&gt;752.99,C3464^3*3588.471445-C3464^2*8028757.56264+C3464*5988077680.84934-1488767378546.26,C3464^3*899.851852-C3464^2*1969009.674601+C3464*1435480406.01138-348666163343.76))))-$E$1</f>
        <v>148979041.172119</v>
      </c>
      <c r="E3464" s="47" t="n">
        <f aca="false">D3464*100/$E$2</f>
        <v>100</v>
      </c>
      <c r="G3464" s="41" t="n">
        <f aca="false">[3]Plan1!$C3459</f>
        <v>0</v>
      </c>
      <c r="H3464" s="41" t="n">
        <f aca="false">$J$5 + G3464</f>
        <v>760</v>
      </c>
      <c r="I3464" s="47" t="n">
        <f aca="false">IF(H3464&gt;$J$5,$J$2+$J$1,(IF(H3464&gt;739.99,H3464^3*2498.244218-H3464^2*5471052.355142+H3464*3994605728.77515-972400879260.135,H3464^3*1396.138889-H3464^2*3002770.071427+H3464*2152080038.43115-513963640099.415)))-$J$1</f>
        <v>87942447.7277832</v>
      </c>
      <c r="J3464" s="47" t="n">
        <f aca="false">I3464*100/$J$2</f>
        <v>99.9999999974793</v>
      </c>
      <c r="L3464" s="41" t="n">
        <f aca="false">[4]Plan1!$C3459</f>
        <v>0</v>
      </c>
      <c r="M3464" s="41" t="n">
        <f aca="false">$O$5 + L3464</f>
        <v>838.78</v>
      </c>
      <c r="N3464" s="47" t="n">
        <f aca="false">IF(M3464&gt;$O$5,$O$2+$O$1,(M3464^3*3270.5936-M3464^2*8015778.389801+M3464*6549018422.82398-1783686174686.87))-$O$1</f>
        <v>39086868.7128906</v>
      </c>
      <c r="O3464" s="41" t="n">
        <f aca="false">N3464*100/$O$2</f>
        <v>100</v>
      </c>
      <c r="R3464" s="47" t="n">
        <f aca="false">SUM(D3464,I3464,N3464)</f>
        <v>276008357.612793</v>
      </c>
      <c r="S3464" s="41" t="n">
        <f aca="false">R3464*100/$R$2</f>
        <v>99.9999999991969</v>
      </c>
      <c r="U3464" s="41" t="n">
        <f aca="false">[1]Plan1!$B3459</f>
        <v>0</v>
      </c>
    </row>
    <row r="3465" customFormat="false" ht="15" hidden="false" customHeight="false" outlineLevel="0" collapsed="false">
      <c r="A3465" s="46" t="n">
        <v>45463</v>
      </c>
      <c r="B3465" s="41" t="n">
        <f aca="false">[2]Plan1!$C3460</f>
        <v>0</v>
      </c>
      <c r="C3465" s="41" t="n">
        <f aca="false">$E$5 + B3465</f>
        <v>781</v>
      </c>
      <c r="D3465" s="47" t="n">
        <f aca="false">IF(C3465&gt;$E$5,$E$2+$E$1,(IF(C3465&gt;764.99,C3465^3*3486.59308-C3465^2*7860012.00812+C3465*5908819377.96283-1481278321001.59,IF(C3465&gt;752.99,C3465^3*3588.471445-C3465^2*8028757.56264+C3465*5988077680.84934-1488767378546.26,C3465^3*899.851852-C3465^2*1969009.674601+C3465*1435480406.01138-348666163343.76))))-$E$1</f>
        <v>148979041.172119</v>
      </c>
      <c r="E3465" s="47" t="n">
        <f aca="false">D3465*100/$E$2</f>
        <v>100</v>
      </c>
      <c r="G3465" s="41" t="n">
        <f aca="false">[3]Plan1!$C3460</f>
        <v>0</v>
      </c>
      <c r="H3465" s="41" t="n">
        <f aca="false">$J$5 + G3465</f>
        <v>760</v>
      </c>
      <c r="I3465" s="47" t="n">
        <f aca="false">IF(H3465&gt;$J$5,$J$2+$J$1,(IF(H3465&gt;739.99,H3465^3*2498.244218-H3465^2*5471052.355142+H3465*3994605728.77515-972400879260.135,H3465^3*1396.138889-H3465^2*3002770.071427+H3465*2152080038.43115-513963640099.415)))-$J$1</f>
        <v>87942447.7277832</v>
      </c>
      <c r="J3465" s="47" t="n">
        <f aca="false">I3465*100/$J$2</f>
        <v>99.9999999974793</v>
      </c>
      <c r="L3465" s="41" t="n">
        <f aca="false">[4]Plan1!$C3460</f>
        <v>0</v>
      </c>
      <c r="M3465" s="41" t="n">
        <f aca="false">$O$5 + L3465</f>
        <v>838.78</v>
      </c>
      <c r="N3465" s="47" t="n">
        <f aca="false">IF(M3465&gt;$O$5,$O$2+$O$1,(M3465^3*3270.5936-M3465^2*8015778.389801+M3465*6549018422.82398-1783686174686.87))-$O$1</f>
        <v>39086868.7128906</v>
      </c>
      <c r="O3465" s="41" t="n">
        <f aca="false">N3465*100/$O$2</f>
        <v>100</v>
      </c>
      <c r="R3465" s="47" t="n">
        <f aca="false">SUM(D3465,I3465,N3465)</f>
        <v>276008357.612793</v>
      </c>
      <c r="S3465" s="41" t="n">
        <f aca="false">R3465*100/$R$2</f>
        <v>99.9999999991969</v>
      </c>
      <c r="U3465" s="41" t="n">
        <f aca="false">[1]Plan1!$B3460</f>
        <v>0</v>
      </c>
    </row>
    <row r="3466" customFormat="false" ht="15" hidden="false" customHeight="false" outlineLevel="0" collapsed="false">
      <c r="A3466" s="46" t="n">
        <v>45464</v>
      </c>
      <c r="B3466" s="41" t="n">
        <f aca="false">[2]Plan1!$C3461</f>
        <v>0</v>
      </c>
      <c r="C3466" s="41" t="n">
        <f aca="false">$E$5 + B3466</f>
        <v>781</v>
      </c>
      <c r="D3466" s="47" t="n">
        <f aca="false">IF(C3466&gt;$E$5,$E$2+$E$1,(IF(C3466&gt;764.99,C3466^3*3486.59308-C3466^2*7860012.00812+C3466*5908819377.96283-1481278321001.59,IF(C3466&gt;752.99,C3466^3*3588.471445-C3466^2*8028757.56264+C3466*5988077680.84934-1488767378546.26,C3466^3*899.851852-C3466^2*1969009.674601+C3466*1435480406.01138-348666163343.76))))-$E$1</f>
        <v>148979041.172119</v>
      </c>
      <c r="E3466" s="47" t="n">
        <f aca="false">D3466*100/$E$2</f>
        <v>100</v>
      </c>
      <c r="G3466" s="41" t="n">
        <f aca="false">[3]Plan1!$C3461</f>
        <v>0</v>
      </c>
      <c r="H3466" s="41" t="n">
        <f aca="false">$J$5 + G3466</f>
        <v>760</v>
      </c>
      <c r="I3466" s="47" t="n">
        <f aca="false">IF(H3466&gt;$J$5,$J$2+$J$1,(IF(H3466&gt;739.99,H3466^3*2498.244218-H3466^2*5471052.355142+H3466*3994605728.77515-972400879260.135,H3466^3*1396.138889-H3466^2*3002770.071427+H3466*2152080038.43115-513963640099.415)))-$J$1</f>
        <v>87942447.7277832</v>
      </c>
      <c r="J3466" s="47" t="n">
        <f aca="false">I3466*100/$J$2</f>
        <v>99.9999999974793</v>
      </c>
      <c r="L3466" s="41" t="n">
        <f aca="false">[4]Plan1!$C3461</f>
        <v>0</v>
      </c>
      <c r="M3466" s="41" t="n">
        <f aca="false">$O$5 + L3466</f>
        <v>838.78</v>
      </c>
      <c r="N3466" s="47" t="n">
        <f aca="false">IF(M3466&gt;$O$5,$O$2+$O$1,(M3466^3*3270.5936-M3466^2*8015778.389801+M3466*6549018422.82398-1783686174686.87))-$O$1</f>
        <v>39086868.7128906</v>
      </c>
      <c r="O3466" s="41" t="n">
        <f aca="false">N3466*100/$O$2</f>
        <v>100</v>
      </c>
      <c r="R3466" s="47" t="n">
        <f aca="false">SUM(D3466,I3466,N3466)</f>
        <v>276008357.612793</v>
      </c>
      <c r="S3466" s="41" t="n">
        <f aca="false">R3466*100/$R$2</f>
        <v>99.9999999991969</v>
      </c>
      <c r="U3466" s="41" t="n">
        <f aca="false">[1]Plan1!$B3461</f>
        <v>0</v>
      </c>
    </row>
    <row r="3467" customFormat="false" ht="15" hidden="false" customHeight="false" outlineLevel="0" collapsed="false">
      <c r="A3467" s="46" t="n">
        <v>45465</v>
      </c>
      <c r="B3467" s="41" t="n">
        <f aca="false">[2]Plan1!$C3462</f>
        <v>0</v>
      </c>
      <c r="C3467" s="41" t="n">
        <f aca="false">$E$5 + B3467</f>
        <v>781</v>
      </c>
      <c r="D3467" s="47" t="n">
        <f aca="false">IF(C3467&gt;$E$5,$E$2+$E$1,(IF(C3467&gt;764.99,C3467^3*3486.59308-C3467^2*7860012.00812+C3467*5908819377.96283-1481278321001.59,IF(C3467&gt;752.99,C3467^3*3588.471445-C3467^2*8028757.56264+C3467*5988077680.84934-1488767378546.26,C3467^3*899.851852-C3467^2*1969009.674601+C3467*1435480406.01138-348666163343.76))))-$E$1</f>
        <v>148979041.172119</v>
      </c>
      <c r="E3467" s="47" t="n">
        <f aca="false">D3467*100/$E$2</f>
        <v>100</v>
      </c>
      <c r="G3467" s="41" t="n">
        <f aca="false">[3]Plan1!$C3462</f>
        <v>0</v>
      </c>
      <c r="H3467" s="41" t="n">
        <f aca="false">$J$5 + G3467</f>
        <v>760</v>
      </c>
      <c r="I3467" s="47" t="n">
        <f aca="false">IF(H3467&gt;$J$5,$J$2+$J$1,(IF(H3467&gt;739.99,H3467^3*2498.244218-H3467^2*5471052.355142+H3467*3994605728.77515-972400879260.135,H3467^3*1396.138889-H3467^2*3002770.071427+H3467*2152080038.43115-513963640099.415)))-$J$1</f>
        <v>87942447.7277832</v>
      </c>
      <c r="J3467" s="47" t="n">
        <f aca="false">I3467*100/$J$2</f>
        <v>99.9999999974793</v>
      </c>
      <c r="L3467" s="41" t="n">
        <f aca="false">[4]Plan1!$C3462</f>
        <v>0</v>
      </c>
      <c r="M3467" s="41" t="n">
        <f aca="false">$O$5 + L3467</f>
        <v>838.78</v>
      </c>
      <c r="N3467" s="47" t="n">
        <f aca="false">IF(M3467&gt;$O$5,$O$2+$O$1,(M3467^3*3270.5936-M3467^2*8015778.389801+M3467*6549018422.82398-1783686174686.87))-$O$1</f>
        <v>39086868.7128906</v>
      </c>
      <c r="O3467" s="41" t="n">
        <f aca="false">N3467*100/$O$2</f>
        <v>100</v>
      </c>
      <c r="R3467" s="47" t="n">
        <f aca="false">SUM(D3467,I3467,N3467)</f>
        <v>276008357.612793</v>
      </c>
      <c r="S3467" s="41" t="n">
        <f aca="false">R3467*100/$R$2</f>
        <v>99.9999999991969</v>
      </c>
      <c r="U3467" s="41" t="n">
        <f aca="false">[1]Plan1!$B3462</f>
        <v>0</v>
      </c>
    </row>
    <row r="3468" customFormat="false" ht="15" hidden="false" customHeight="false" outlineLevel="0" collapsed="false">
      <c r="A3468" s="46" t="n">
        <v>45466</v>
      </c>
      <c r="B3468" s="41" t="n">
        <f aca="false">[2]Plan1!$C3463</f>
        <v>0</v>
      </c>
      <c r="C3468" s="41" t="n">
        <f aca="false">$E$5 + B3468</f>
        <v>781</v>
      </c>
      <c r="D3468" s="47" t="n">
        <f aca="false">IF(C3468&gt;$E$5,$E$2+$E$1,(IF(C3468&gt;764.99,C3468^3*3486.59308-C3468^2*7860012.00812+C3468*5908819377.96283-1481278321001.59,IF(C3468&gt;752.99,C3468^3*3588.471445-C3468^2*8028757.56264+C3468*5988077680.84934-1488767378546.26,C3468^3*899.851852-C3468^2*1969009.674601+C3468*1435480406.01138-348666163343.76))))-$E$1</f>
        <v>148979041.172119</v>
      </c>
      <c r="E3468" s="47" t="n">
        <f aca="false">D3468*100/$E$2</f>
        <v>100</v>
      </c>
      <c r="G3468" s="41" t="n">
        <f aca="false">[3]Plan1!$C3463</f>
        <v>0</v>
      </c>
      <c r="H3468" s="41" t="n">
        <f aca="false">$J$5 + G3468</f>
        <v>760</v>
      </c>
      <c r="I3468" s="47" t="n">
        <f aca="false">IF(H3468&gt;$J$5,$J$2+$J$1,(IF(H3468&gt;739.99,H3468^3*2498.244218-H3468^2*5471052.355142+H3468*3994605728.77515-972400879260.135,H3468^3*1396.138889-H3468^2*3002770.071427+H3468*2152080038.43115-513963640099.415)))-$J$1</f>
        <v>87942447.7277832</v>
      </c>
      <c r="J3468" s="47" t="n">
        <f aca="false">I3468*100/$J$2</f>
        <v>99.9999999974793</v>
      </c>
      <c r="L3468" s="41" t="n">
        <f aca="false">[4]Plan1!$C3463</f>
        <v>0</v>
      </c>
      <c r="M3468" s="41" t="n">
        <f aca="false">$O$5 + L3468</f>
        <v>838.78</v>
      </c>
      <c r="N3468" s="47" t="n">
        <f aca="false">IF(M3468&gt;$O$5,$O$2+$O$1,(M3468^3*3270.5936-M3468^2*8015778.389801+M3468*6549018422.82398-1783686174686.87))-$O$1</f>
        <v>39086868.7128906</v>
      </c>
      <c r="O3468" s="41" t="n">
        <f aca="false">N3468*100/$O$2</f>
        <v>100</v>
      </c>
      <c r="R3468" s="47" t="n">
        <f aca="false">SUM(D3468,I3468,N3468)</f>
        <v>276008357.612793</v>
      </c>
      <c r="S3468" s="41" t="n">
        <f aca="false">R3468*100/$R$2</f>
        <v>99.9999999991969</v>
      </c>
      <c r="U3468" s="41" t="n">
        <f aca="false">[1]Plan1!$B3463</f>
        <v>0</v>
      </c>
    </row>
    <row r="3469" customFormat="false" ht="15" hidden="false" customHeight="false" outlineLevel="0" collapsed="false">
      <c r="A3469" s="46" t="n">
        <v>45467</v>
      </c>
      <c r="B3469" s="41" t="n">
        <f aca="false">[2]Plan1!$C3464</f>
        <v>0</v>
      </c>
      <c r="C3469" s="41" t="n">
        <f aca="false">$E$5 + B3469</f>
        <v>781</v>
      </c>
      <c r="D3469" s="47" t="n">
        <f aca="false">IF(C3469&gt;$E$5,$E$2+$E$1,(IF(C3469&gt;764.99,C3469^3*3486.59308-C3469^2*7860012.00812+C3469*5908819377.96283-1481278321001.59,IF(C3469&gt;752.99,C3469^3*3588.471445-C3469^2*8028757.56264+C3469*5988077680.84934-1488767378546.26,C3469^3*899.851852-C3469^2*1969009.674601+C3469*1435480406.01138-348666163343.76))))-$E$1</f>
        <v>148979041.172119</v>
      </c>
      <c r="E3469" s="47" t="n">
        <f aca="false">D3469*100/$E$2</f>
        <v>100</v>
      </c>
      <c r="G3469" s="41" t="n">
        <f aca="false">[3]Plan1!$C3464</f>
        <v>0</v>
      </c>
      <c r="H3469" s="41" t="n">
        <f aca="false">$J$5 + G3469</f>
        <v>760</v>
      </c>
      <c r="I3469" s="47" t="n">
        <f aca="false">IF(H3469&gt;$J$5,$J$2+$J$1,(IF(H3469&gt;739.99,H3469^3*2498.244218-H3469^2*5471052.355142+H3469*3994605728.77515-972400879260.135,H3469^3*1396.138889-H3469^2*3002770.071427+H3469*2152080038.43115-513963640099.415)))-$J$1</f>
        <v>87942447.7277832</v>
      </c>
      <c r="J3469" s="47" t="n">
        <f aca="false">I3469*100/$J$2</f>
        <v>99.9999999974793</v>
      </c>
      <c r="L3469" s="41" t="n">
        <f aca="false">[4]Plan1!$C3464</f>
        <v>0</v>
      </c>
      <c r="M3469" s="41" t="n">
        <f aca="false">$O$5 + L3469</f>
        <v>838.78</v>
      </c>
      <c r="N3469" s="47" t="n">
        <f aca="false">IF(M3469&gt;$O$5,$O$2+$O$1,(M3469^3*3270.5936-M3469^2*8015778.389801+M3469*6549018422.82398-1783686174686.87))-$O$1</f>
        <v>39086868.7128906</v>
      </c>
      <c r="O3469" s="41" t="n">
        <f aca="false">N3469*100/$O$2</f>
        <v>100</v>
      </c>
      <c r="R3469" s="47" t="n">
        <f aca="false">SUM(D3469,I3469,N3469)</f>
        <v>276008357.612793</v>
      </c>
      <c r="S3469" s="41" t="n">
        <f aca="false">R3469*100/$R$2</f>
        <v>99.9999999991969</v>
      </c>
      <c r="U3469" s="41" t="n">
        <f aca="false">[1]Plan1!$B3464</f>
        <v>0</v>
      </c>
    </row>
    <row r="3470" customFormat="false" ht="15" hidden="false" customHeight="false" outlineLevel="0" collapsed="false">
      <c r="A3470" s="46" t="n">
        <v>45468</v>
      </c>
      <c r="B3470" s="41" t="n">
        <f aca="false">[2]Plan1!$C3465</f>
        <v>0</v>
      </c>
      <c r="C3470" s="41" t="n">
        <f aca="false">$E$5 + B3470</f>
        <v>781</v>
      </c>
      <c r="D3470" s="47" t="n">
        <f aca="false">IF(C3470&gt;$E$5,$E$2+$E$1,(IF(C3470&gt;764.99,C3470^3*3486.59308-C3470^2*7860012.00812+C3470*5908819377.96283-1481278321001.59,IF(C3470&gt;752.99,C3470^3*3588.471445-C3470^2*8028757.56264+C3470*5988077680.84934-1488767378546.26,C3470^3*899.851852-C3470^2*1969009.674601+C3470*1435480406.01138-348666163343.76))))-$E$1</f>
        <v>148979041.172119</v>
      </c>
      <c r="E3470" s="47" t="n">
        <f aca="false">D3470*100/$E$2</f>
        <v>100</v>
      </c>
      <c r="G3470" s="41" t="n">
        <f aca="false">[3]Plan1!$C3465</f>
        <v>0</v>
      </c>
      <c r="H3470" s="41" t="n">
        <f aca="false">$J$5 + G3470</f>
        <v>760</v>
      </c>
      <c r="I3470" s="47" t="n">
        <f aca="false">IF(H3470&gt;$J$5,$J$2+$J$1,(IF(H3470&gt;739.99,H3470^3*2498.244218-H3470^2*5471052.355142+H3470*3994605728.77515-972400879260.135,H3470^3*1396.138889-H3470^2*3002770.071427+H3470*2152080038.43115-513963640099.415)))-$J$1</f>
        <v>87942447.7277832</v>
      </c>
      <c r="J3470" s="47" t="n">
        <f aca="false">I3470*100/$J$2</f>
        <v>99.9999999974793</v>
      </c>
      <c r="L3470" s="41" t="n">
        <f aca="false">[4]Plan1!$C3465</f>
        <v>0</v>
      </c>
      <c r="M3470" s="41" t="n">
        <f aca="false">$O$5 + L3470</f>
        <v>838.78</v>
      </c>
      <c r="N3470" s="47" t="n">
        <f aca="false">IF(M3470&gt;$O$5,$O$2+$O$1,(M3470^3*3270.5936-M3470^2*8015778.389801+M3470*6549018422.82398-1783686174686.87))-$O$1</f>
        <v>39086868.7128906</v>
      </c>
      <c r="O3470" s="41" t="n">
        <f aca="false">N3470*100/$O$2</f>
        <v>100</v>
      </c>
      <c r="R3470" s="47" t="n">
        <f aca="false">SUM(D3470,I3470,N3470)</f>
        <v>276008357.612793</v>
      </c>
      <c r="S3470" s="41" t="n">
        <f aca="false">R3470*100/$R$2</f>
        <v>99.9999999991969</v>
      </c>
      <c r="U3470" s="41" t="n">
        <f aca="false">[1]Plan1!$B3465</f>
        <v>0</v>
      </c>
    </row>
    <row r="3471" customFormat="false" ht="15" hidden="false" customHeight="false" outlineLevel="0" collapsed="false">
      <c r="A3471" s="46" t="n">
        <v>45469</v>
      </c>
      <c r="B3471" s="41" t="n">
        <f aca="false">[2]Plan1!$C3466</f>
        <v>0</v>
      </c>
      <c r="C3471" s="41" t="n">
        <f aca="false">$E$5 + B3471</f>
        <v>781</v>
      </c>
      <c r="D3471" s="47" t="n">
        <f aca="false">IF(C3471&gt;$E$5,$E$2+$E$1,(IF(C3471&gt;764.99,C3471^3*3486.59308-C3471^2*7860012.00812+C3471*5908819377.96283-1481278321001.59,IF(C3471&gt;752.99,C3471^3*3588.471445-C3471^2*8028757.56264+C3471*5988077680.84934-1488767378546.26,C3471^3*899.851852-C3471^2*1969009.674601+C3471*1435480406.01138-348666163343.76))))-$E$1</f>
        <v>148979041.172119</v>
      </c>
      <c r="E3471" s="47" t="n">
        <f aca="false">D3471*100/$E$2</f>
        <v>100</v>
      </c>
      <c r="G3471" s="41" t="n">
        <f aca="false">[3]Plan1!$C3466</f>
        <v>0</v>
      </c>
      <c r="H3471" s="41" t="n">
        <f aca="false">$J$5 + G3471</f>
        <v>760</v>
      </c>
      <c r="I3471" s="47" t="n">
        <f aca="false">IF(H3471&gt;$J$5,$J$2+$J$1,(IF(H3471&gt;739.99,H3471^3*2498.244218-H3471^2*5471052.355142+H3471*3994605728.77515-972400879260.135,H3471^3*1396.138889-H3471^2*3002770.071427+H3471*2152080038.43115-513963640099.415)))-$J$1</f>
        <v>87942447.7277832</v>
      </c>
      <c r="J3471" s="47" t="n">
        <f aca="false">I3471*100/$J$2</f>
        <v>99.9999999974793</v>
      </c>
      <c r="L3471" s="41" t="n">
        <f aca="false">[4]Plan1!$C3466</f>
        <v>0</v>
      </c>
      <c r="M3471" s="41" t="n">
        <f aca="false">$O$5 + L3471</f>
        <v>838.78</v>
      </c>
      <c r="N3471" s="47" t="n">
        <f aca="false">IF(M3471&gt;$O$5,$O$2+$O$1,(M3471^3*3270.5936-M3471^2*8015778.389801+M3471*6549018422.82398-1783686174686.87))-$O$1</f>
        <v>39086868.7128906</v>
      </c>
      <c r="O3471" s="41" t="n">
        <f aca="false">N3471*100/$O$2</f>
        <v>100</v>
      </c>
      <c r="R3471" s="47" t="n">
        <f aca="false">SUM(D3471,I3471,N3471)</f>
        <v>276008357.612793</v>
      </c>
      <c r="S3471" s="41" t="n">
        <f aca="false">R3471*100/$R$2</f>
        <v>99.9999999991969</v>
      </c>
      <c r="U3471" s="41" t="n">
        <f aca="false">[1]Plan1!$B3466</f>
        <v>0</v>
      </c>
    </row>
    <row r="3472" customFormat="false" ht="15" hidden="false" customHeight="false" outlineLevel="0" collapsed="false">
      <c r="A3472" s="46" t="n">
        <v>45470</v>
      </c>
      <c r="B3472" s="41" t="n">
        <f aca="false">[2]Plan1!$C3467</f>
        <v>0</v>
      </c>
      <c r="C3472" s="41" t="n">
        <f aca="false">$E$5 + B3472</f>
        <v>781</v>
      </c>
      <c r="D3472" s="47" t="n">
        <f aca="false">IF(C3472&gt;$E$5,$E$2+$E$1,(IF(C3472&gt;764.99,C3472^3*3486.59308-C3472^2*7860012.00812+C3472*5908819377.96283-1481278321001.59,IF(C3472&gt;752.99,C3472^3*3588.471445-C3472^2*8028757.56264+C3472*5988077680.84934-1488767378546.26,C3472^3*899.851852-C3472^2*1969009.674601+C3472*1435480406.01138-348666163343.76))))-$E$1</f>
        <v>148979041.172119</v>
      </c>
      <c r="E3472" s="47" t="n">
        <f aca="false">D3472*100/$E$2</f>
        <v>100</v>
      </c>
      <c r="G3472" s="41" t="n">
        <f aca="false">[3]Plan1!$C3467</f>
        <v>0</v>
      </c>
      <c r="H3472" s="41" t="n">
        <f aca="false">$J$5 + G3472</f>
        <v>760</v>
      </c>
      <c r="I3472" s="47" t="n">
        <f aca="false">IF(H3472&gt;$J$5,$J$2+$J$1,(IF(H3472&gt;739.99,H3472^3*2498.244218-H3472^2*5471052.355142+H3472*3994605728.77515-972400879260.135,H3472^3*1396.138889-H3472^2*3002770.071427+H3472*2152080038.43115-513963640099.415)))-$J$1</f>
        <v>87942447.7277832</v>
      </c>
      <c r="J3472" s="47" t="n">
        <f aca="false">I3472*100/$J$2</f>
        <v>99.9999999974793</v>
      </c>
      <c r="L3472" s="41" t="n">
        <f aca="false">[4]Plan1!$C3467</f>
        <v>0</v>
      </c>
      <c r="M3472" s="41" t="n">
        <f aca="false">$O$5 + L3472</f>
        <v>838.78</v>
      </c>
      <c r="N3472" s="47" t="n">
        <f aca="false">IF(M3472&gt;$O$5,$O$2+$O$1,(M3472^3*3270.5936-M3472^2*8015778.389801+M3472*6549018422.82398-1783686174686.87))-$O$1</f>
        <v>39086868.7128906</v>
      </c>
      <c r="O3472" s="41" t="n">
        <f aca="false">N3472*100/$O$2</f>
        <v>100</v>
      </c>
      <c r="R3472" s="47" t="n">
        <f aca="false">SUM(D3472,I3472,N3472)</f>
        <v>276008357.612793</v>
      </c>
      <c r="S3472" s="41" t="n">
        <f aca="false">R3472*100/$R$2</f>
        <v>99.9999999991969</v>
      </c>
      <c r="U3472" s="41" t="n">
        <f aca="false">[1]Plan1!$B3467</f>
        <v>0</v>
      </c>
    </row>
    <row r="3473" customFormat="false" ht="15" hidden="false" customHeight="false" outlineLevel="0" collapsed="false">
      <c r="A3473" s="46" t="n">
        <v>45471</v>
      </c>
      <c r="B3473" s="41" t="n">
        <f aca="false">[2]Plan1!$C3468</f>
        <v>0</v>
      </c>
      <c r="C3473" s="41" t="n">
        <f aca="false">$E$5 + B3473</f>
        <v>781</v>
      </c>
      <c r="D3473" s="47" t="n">
        <f aca="false">IF(C3473&gt;$E$5,$E$2+$E$1,(IF(C3473&gt;764.99,C3473^3*3486.59308-C3473^2*7860012.00812+C3473*5908819377.96283-1481278321001.59,IF(C3473&gt;752.99,C3473^3*3588.471445-C3473^2*8028757.56264+C3473*5988077680.84934-1488767378546.26,C3473^3*899.851852-C3473^2*1969009.674601+C3473*1435480406.01138-348666163343.76))))-$E$1</f>
        <v>148979041.172119</v>
      </c>
      <c r="E3473" s="47" t="n">
        <f aca="false">D3473*100/$E$2</f>
        <v>100</v>
      </c>
      <c r="G3473" s="41" t="n">
        <f aca="false">[3]Plan1!$C3468</f>
        <v>0</v>
      </c>
      <c r="H3473" s="41" t="n">
        <f aca="false">$J$5 + G3473</f>
        <v>760</v>
      </c>
      <c r="I3473" s="47" t="n">
        <f aca="false">IF(H3473&gt;$J$5,$J$2+$J$1,(IF(H3473&gt;739.99,H3473^3*2498.244218-H3473^2*5471052.355142+H3473*3994605728.77515-972400879260.135,H3473^3*1396.138889-H3473^2*3002770.071427+H3473*2152080038.43115-513963640099.415)))-$J$1</f>
        <v>87942447.7277832</v>
      </c>
      <c r="J3473" s="47" t="n">
        <f aca="false">I3473*100/$J$2</f>
        <v>99.9999999974793</v>
      </c>
      <c r="L3473" s="41" t="n">
        <f aca="false">[4]Plan1!$C3468</f>
        <v>0</v>
      </c>
      <c r="M3473" s="41" t="n">
        <f aca="false">$O$5 + L3473</f>
        <v>838.78</v>
      </c>
      <c r="N3473" s="47" t="n">
        <f aca="false">IF(M3473&gt;$O$5,$O$2+$O$1,(M3473^3*3270.5936-M3473^2*8015778.389801+M3473*6549018422.82398-1783686174686.87))-$O$1</f>
        <v>39086868.7128906</v>
      </c>
      <c r="O3473" s="41" t="n">
        <f aca="false">N3473*100/$O$2</f>
        <v>100</v>
      </c>
      <c r="R3473" s="47" t="n">
        <f aca="false">SUM(D3473,I3473,N3473)</f>
        <v>276008357.612793</v>
      </c>
      <c r="S3473" s="41" t="n">
        <f aca="false">R3473*100/$R$2</f>
        <v>99.9999999991969</v>
      </c>
      <c r="U3473" s="41" t="n">
        <f aca="false">[1]Plan1!$B3468</f>
        <v>0</v>
      </c>
    </row>
    <row r="3474" customFormat="false" ht="15" hidden="false" customHeight="false" outlineLevel="0" collapsed="false">
      <c r="A3474" s="46" t="n">
        <v>45472</v>
      </c>
      <c r="B3474" s="41" t="n">
        <f aca="false">[2]Plan1!$C3469</f>
        <v>0</v>
      </c>
      <c r="C3474" s="41" t="n">
        <f aca="false">$E$5 + B3474</f>
        <v>781</v>
      </c>
      <c r="D3474" s="47" t="n">
        <f aca="false">IF(C3474&gt;$E$5,$E$2+$E$1,(IF(C3474&gt;764.99,C3474^3*3486.59308-C3474^2*7860012.00812+C3474*5908819377.96283-1481278321001.59,IF(C3474&gt;752.99,C3474^3*3588.471445-C3474^2*8028757.56264+C3474*5988077680.84934-1488767378546.26,C3474^3*899.851852-C3474^2*1969009.674601+C3474*1435480406.01138-348666163343.76))))-$E$1</f>
        <v>148979041.172119</v>
      </c>
      <c r="E3474" s="47" t="n">
        <f aca="false">D3474*100/$E$2</f>
        <v>100</v>
      </c>
      <c r="G3474" s="41" t="n">
        <f aca="false">[3]Plan1!$C3469</f>
        <v>0</v>
      </c>
      <c r="H3474" s="41" t="n">
        <f aca="false">$J$5 + G3474</f>
        <v>760</v>
      </c>
      <c r="I3474" s="47" t="n">
        <f aca="false">IF(H3474&gt;$J$5,$J$2+$J$1,(IF(H3474&gt;739.99,H3474^3*2498.244218-H3474^2*5471052.355142+H3474*3994605728.77515-972400879260.135,H3474^3*1396.138889-H3474^2*3002770.071427+H3474*2152080038.43115-513963640099.415)))-$J$1</f>
        <v>87942447.7277832</v>
      </c>
      <c r="J3474" s="47" t="n">
        <f aca="false">I3474*100/$J$2</f>
        <v>99.9999999974793</v>
      </c>
      <c r="L3474" s="41" t="n">
        <f aca="false">[4]Plan1!$C3469</f>
        <v>0</v>
      </c>
      <c r="M3474" s="41" t="n">
        <f aca="false">$O$5 + L3474</f>
        <v>838.78</v>
      </c>
      <c r="N3474" s="47" t="n">
        <f aca="false">IF(M3474&gt;$O$5,$O$2+$O$1,(M3474^3*3270.5936-M3474^2*8015778.389801+M3474*6549018422.82398-1783686174686.87))-$O$1</f>
        <v>39086868.7128906</v>
      </c>
      <c r="O3474" s="41" t="n">
        <f aca="false">N3474*100/$O$2</f>
        <v>100</v>
      </c>
      <c r="R3474" s="47" t="n">
        <f aca="false">SUM(D3474,I3474,N3474)</f>
        <v>276008357.612793</v>
      </c>
      <c r="S3474" s="41" t="n">
        <f aca="false">R3474*100/$R$2</f>
        <v>99.9999999991969</v>
      </c>
      <c r="U3474" s="41" t="n">
        <f aca="false">[1]Plan1!$B3469</f>
        <v>0</v>
      </c>
    </row>
    <row r="3475" customFormat="false" ht="15" hidden="false" customHeight="false" outlineLevel="0" collapsed="false">
      <c r="A3475" s="46" t="n">
        <v>45473</v>
      </c>
      <c r="B3475" s="41" t="n">
        <f aca="false">[2]Plan1!$C3470</f>
        <v>0</v>
      </c>
      <c r="C3475" s="41" t="n">
        <f aca="false">$E$5 + B3475</f>
        <v>781</v>
      </c>
      <c r="D3475" s="47" t="n">
        <f aca="false">IF(C3475&gt;$E$5,$E$2+$E$1,(IF(C3475&gt;764.99,C3475^3*3486.59308-C3475^2*7860012.00812+C3475*5908819377.96283-1481278321001.59,IF(C3475&gt;752.99,C3475^3*3588.471445-C3475^2*8028757.56264+C3475*5988077680.84934-1488767378546.26,C3475^3*899.851852-C3475^2*1969009.674601+C3475*1435480406.01138-348666163343.76))))-$E$1</f>
        <v>148979041.172119</v>
      </c>
      <c r="E3475" s="47" t="n">
        <f aca="false">D3475*100/$E$2</f>
        <v>100</v>
      </c>
      <c r="G3475" s="41" t="n">
        <f aca="false">[3]Plan1!$C3470</f>
        <v>0</v>
      </c>
      <c r="H3475" s="41" t="n">
        <f aca="false">$J$5 + G3475</f>
        <v>760</v>
      </c>
      <c r="I3475" s="47" t="n">
        <f aca="false">IF(H3475&gt;$J$5,$J$2+$J$1,(IF(H3475&gt;739.99,H3475^3*2498.244218-H3475^2*5471052.355142+H3475*3994605728.77515-972400879260.135,H3475^3*1396.138889-H3475^2*3002770.071427+H3475*2152080038.43115-513963640099.415)))-$J$1</f>
        <v>87942447.7277832</v>
      </c>
      <c r="J3475" s="47" t="n">
        <f aca="false">I3475*100/$J$2</f>
        <v>99.9999999974793</v>
      </c>
      <c r="L3475" s="41" t="n">
        <f aca="false">[4]Plan1!$C3470</f>
        <v>0</v>
      </c>
      <c r="M3475" s="41" t="n">
        <f aca="false">$O$5 + L3475</f>
        <v>838.78</v>
      </c>
      <c r="N3475" s="47" t="n">
        <f aca="false">IF(M3475&gt;$O$5,$O$2+$O$1,(M3475^3*3270.5936-M3475^2*8015778.389801+M3475*6549018422.82398-1783686174686.87))-$O$1</f>
        <v>39086868.7128906</v>
      </c>
      <c r="O3475" s="41" t="n">
        <f aca="false">N3475*100/$O$2</f>
        <v>100</v>
      </c>
      <c r="R3475" s="47" t="n">
        <f aca="false">SUM(D3475,I3475,N3475)</f>
        <v>276008357.612793</v>
      </c>
      <c r="S3475" s="41" t="n">
        <f aca="false">R3475*100/$R$2</f>
        <v>99.9999999991969</v>
      </c>
      <c r="U3475" s="41" t="n">
        <f aca="false">[1]Plan1!$B3470</f>
        <v>0</v>
      </c>
    </row>
    <row r="3476" customFormat="false" ht="15" hidden="false" customHeight="false" outlineLevel="0" collapsed="false">
      <c r="A3476" s="46" t="n">
        <v>45474</v>
      </c>
      <c r="B3476" s="41" t="n">
        <f aca="false">[2]Plan1!$C3471</f>
        <v>0</v>
      </c>
      <c r="C3476" s="41" t="n">
        <f aca="false">$E$5 + B3476</f>
        <v>781</v>
      </c>
      <c r="D3476" s="47" t="n">
        <f aca="false">IF(C3476&gt;$E$5,$E$2+$E$1,(IF(C3476&gt;764.99,C3476^3*3486.59308-C3476^2*7860012.00812+C3476*5908819377.96283-1481278321001.59,IF(C3476&gt;752.99,C3476^3*3588.471445-C3476^2*8028757.56264+C3476*5988077680.84934-1488767378546.26,C3476^3*899.851852-C3476^2*1969009.674601+C3476*1435480406.01138-348666163343.76))))-$E$1</f>
        <v>148979041.172119</v>
      </c>
      <c r="E3476" s="47" t="n">
        <f aca="false">D3476*100/$E$2</f>
        <v>100</v>
      </c>
      <c r="G3476" s="41" t="n">
        <f aca="false">[3]Plan1!$C3471</f>
        <v>0</v>
      </c>
      <c r="H3476" s="41" t="n">
        <f aca="false">$J$5 + G3476</f>
        <v>760</v>
      </c>
      <c r="I3476" s="47" t="n">
        <f aca="false">IF(H3476&gt;$J$5,$J$2+$J$1,(IF(H3476&gt;739.99,H3476^3*2498.244218-H3476^2*5471052.355142+H3476*3994605728.77515-972400879260.135,H3476^3*1396.138889-H3476^2*3002770.071427+H3476*2152080038.43115-513963640099.415)))-$J$1</f>
        <v>87942447.7277832</v>
      </c>
      <c r="J3476" s="47" t="n">
        <f aca="false">I3476*100/$J$2</f>
        <v>99.9999999974793</v>
      </c>
      <c r="L3476" s="41" t="n">
        <f aca="false">[4]Plan1!$C3471</f>
        <v>0</v>
      </c>
      <c r="M3476" s="41" t="n">
        <f aca="false">$O$5 + L3476</f>
        <v>838.78</v>
      </c>
      <c r="N3476" s="47" t="n">
        <f aca="false">IF(M3476&gt;$O$5,$O$2+$O$1,(M3476^3*3270.5936-M3476^2*8015778.389801+M3476*6549018422.82398-1783686174686.87))-$O$1</f>
        <v>39086868.7128906</v>
      </c>
      <c r="O3476" s="41" t="n">
        <f aca="false">N3476*100/$O$2</f>
        <v>100</v>
      </c>
      <c r="R3476" s="47" t="n">
        <f aca="false">SUM(D3476,I3476,N3476)</f>
        <v>276008357.612793</v>
      </c>
      <c r="S3476" s="41" t="n">
        <f aca="false">R3476*100/$R$2</f>
        <v>99.9999999991969</v>
      </c>
      <c r="U3476" s="41" t="n">
        <f aca="false">[1]Plan1!$B3471</f>
        <v>0</v>
      </c>
    </row>
    <row r="3477" customFormat="false" ht="15" hidden="false" customHeight="false" outlineLevel="0" collapsed="false">
      <c r="A3477" s="46" t="n">
        <v>45475</v>
      </c>
      <c r="B3477" s="41" t="n">
        <f aca="false">[2]Plan1!$C3472</f>
        <v>0</v>
      </c>
      <c r="C3477" s="41" t="n">
        <f aca="false">$E$5 + B3477</f>
        <v>781</v>
      </c>
      <c r="D3477" s="47" t="n">
        <f aca="false">IF(C3477&gt;$E$5,$E$2+$E$1,(IF(C3477&gt;764.99,C3477^3*3486.59308-C3477^2*7860012.00812+C3477*5908819377.96283-1481278321001.59,IF(C3477&gt;752.99,C3477^3*3588.471445-C3477^2*8028757.56264+C3477*5988077680.84934-1488767378546.26,C3477^3*899.851852-C3477^2*1969009.674601+C3477*1435480406.01138-348666163343.76))))-$E$1</f>
        <v>148979041.172119</v>
      </c>
      <c r="E3477" s="47" t="n">
        <f aca="false">D3477*100/$E$2</f>
        <v>100</v>
      </c>
      <c r="G3477" s="41" t="n">
        <f aca="false">[3]Plan1!$C3472</f>
        <v>0</v>
      </c>
      <c r="H3477" s="41" t="n">
        <f aca="false">$J$5 + G3477</f>
        <v>760</v>
      </c>
      <c r="I3477" s="47" t="n">
        <f aca="false">IF(H3477&gt;$J$5,$J$2+$J$1,(IF(H3477&gt;739.99,H3477^3*2498.244218-H3477^2*5471052.355142+H3477*3994605728.77515-972400879260.135,H3477^3*1396.138889-H3477^2*3002770.071427+H3477*2152080038.43115-513963640099.415)))-$J$1</f>
        <v>87942447.7277832</v>
      </c>
      <c r="J3477" s="47" t="n">
        <f aca="false">I3477*100/$J$2</f>
        <v>99.9999999974793</v>
      </c>
      <c r="L3477" s="41" t="n">
        <f aca="false">[4]Plan1!$C3472</f>
        <v>0</v>
      </c>
      <c r="M3477" s="41" t="n">
        <f aca="false">$O$5 + L3477</f>
        <v>838.78</v>
      </c>
      <c r="N3477" s="47" t="n">
        <f aca="false">IF(M3477&gt;$O$5,$O$2+$O$1,(M3477^3*3270.5936-M3477^2*8015778.389801+M3477*6549018422.82398-1783686174686.87))-$O$1</f>
        <v>39086868.7128906</v>
      </c>
      <c r="O3477" s="41" t="n">
        <f aca="false">N3477*100/$O$2</f>
        <v>100</v>
      </c>
      <c r="R3477" s="47" t="n">
        <f aca="false">SUM(D3477,I3477,N3477)</f>
        <v>276008357.612793</v>
      </c>
      <c r="S3477" s="41" t="n">
        <f aca="false">R3477*100/$R$2</f>
        <v>99.9999999991969</v>
      </c>
      <c r="U3477" s="41" t="n">
        <f aca="false">[1]Plan1!$B3472</f>
        <v>0</v>
      </c>
    </row>
    <row r="3478" customFormat="false" ht="15" hidden="false" customHeight="false" outlineLevel="0" collapsed="false">
      <c r="A3478" s="46" t="n">
        <v>45476</v>
      </c>
      <c r="B3478" s="41" t="n">
        <f aca="false">[2]Plan1!$C3473</f>
        <v>0</v>
      </c>
      <c r="C3478" s="41" t="n">
        <f aca="false">$E$5 + B3478</f>
        <v>781</v>
      </c>
      <c r="D3478" s="47" t="n">
        <f aca="false">IF(C3478&gt;$E$5,$E$2+$E$1,(IF(C3478&gt;764.99,C3478^3*3486.59308-C3478^2*7860012.00812+C3478*5908819377.96283-1481278321001.59,IF(C3478&gt;752.99,C3478^3*3588.471445-C3478^2*8028757.56264+C3478*5988077680.84934-1488767378546.26,C3478^3*899.851852-C3478^2*1969009.674601+C3478*1435480406.01138-348666163343.76))))-$E$1</f>
        <v>148979041.172119</v>
      </c>
      <c r="E3478" s="47" t="n">
        <f aca="false">D3478*100/$E$2</f>
        <v>100</v>
      </c>
      <c r="G3478" s="41" t="n">
        <f aca="false">[3]Plan1!$C3473</f>
        <v>0</v>
      </c>
      <c r="H3478" s="41" t="n">
        <f aca="false">$J$5 + G3478</f>
        <v>760</v>
      </c>
      <c r="I3478" s="47" t="n">
        <f aca="false">IF(H3478&gt;$J$5,$J$2+$J$1,(IF(H3478&gt;739.99,H3478^3*2498.244218-H3478^2*5471052.355142+H3478*3994605728.77515-972400879260.135,H3478^3*1396.138889-H3478^2*3002770.071427+H3478*2152080038.43115-513963640099.415)))-$J$1</f>
        <v>87942447.7277832</v>
      </c>
      <c r="J3478" s="47" t="n">
        <f aca="false">I3478*100/$J$2</f>
        <v>99.9999999974793</v>
      </c>
      <c r="L3478" s="41" t="n">
        <f aca="false">[4]Plan1!$C3473</f>
        <v>0</v>
      </c>
      <c r="M3478" s="41" t="n">
        <f aca="false">$O$5 + L3478</f>
        <v>838.78</v>
      </c>
      <c r="N3478" s="47" t="n">
        <f aca="false">IF(M3478&gt;$O$5,$O$2+$O$1,(M3478^3*3270.5936-M3478^2*8015778.389801+M3478*6549018422.82398-1783686174686.87))-$O$1</f>
        <v>39086868.7128906</v>
      </c>
      <c r="O3478" s="41" t="n">
        <f aca="false">N3478*100/$O$2</f>
        <v>100</v>
      </c>
      <c r="R3478" s="47" t="n">
        <f aca="false">SUM(D3478,I3478,N3478)</f>
        <v>276008357.612793</v>
      </c>
      <c r="S3478" s="41" t="n">
        <f aca="false">R3478*100/$R$2</f>
        <v>99.9999999991969</v>
      </c>
      <c r="U3478" s="41" t="n">
        <f aca="false">[1]Plan1!$B3473</f>
        <v>0</v>
      </c>
    </row>
    <row r="3479" customFormat="false" ht="15" hidden="false" customHeight="false" outlineLevel="0" collapsed="false">
      <c r="A3479" s="46" t="n">
        <v>45477</v>
      </c>
      <c r="B3479" s="41" t="n">
        <f aca="false">[2]Plan1!$C3474</f>
        <v>0</v>
      </c>
      <c r="C3479" s="41" t="n">
        <f aca="false">$E$5 + B3479</f>
        <v>781</v>
      </c>
      <c r="D3479" s="47" t="n">
        <f aca="false">IF(C3479&gt;$E$5,$E$2+$E$1,(IF(C3479&gt;764.99,C3479^3*3486.59308-C3479^2*7860012.00812+C3479*5908819377.96283-1481278321001.59,IF(C3479&gt;752.99,C3479^3*3588.471445-C3479^2*8028757.56264+C3479*5988077680.84934-1488767378546.26,C3479^3*899.851852-C3479^2*1969009.674601+C3479*1435480406.01138-348666163343.76))))-$E$1</f>
        <v>148979041.172119</v>
      </c>
      <c r="E3479" s="47" t="n">
        <f aca="false">D3479*100/$E$2</f>
        <v>100</v>
      </c>
      <c r="G3479" s="41" t="n">
        <f aca="false">[3]Plan1!$C3474</f>
        <v>0</v>
      </c>
      <c r="H3479" s="41" t="n">
        <f aca="false">$J$5 + G3479</f>
        <v>760</v>
      </c>
      <c r="I3479" s="47" t="n">
        <f aca="false">IF(H3479&gt;$J$5,$J$2+$J$1,(IF(H3479&gt;739.99,H3479^3*2498.244218-H3479^2*5471052.355142+H3479*3994605728.77515-972400879260.135,H3479^3*1396.138889-H3479^2*3002770.071427+H3479*2152080038.43115-513963640099.415)))-$J$1</f>
        <v>87942447.7277832</v>
      </c>
      <c r="J3479" s="47" t="n">
        <f aca="false">I3479*100/$J$2</f>
        <v>99.9999999974793</v>
      </c>
      <c r="L3479" s="41" t="n">
        <f aca="false">[4]Plan1!$C3474</f>
        <v>0</v>
      </c>
      <c r="M3479" s="41" t="n">
        <f aca="false">$O$5 + L3479</f>
        <v>838.78</v>
      </c>
      <c r="N3479" s="47" t="n">
        <f aca="false">IF(M3479&gt;$O$5,$O$2+$O$1,(M3479^3*3270.5936-M3479^2*8015778.389801+M3479*6549018422.82398-1783686174686.87))-$O$1</f>
        <v>39086868.7128906</v>
      </c>
      <c r="O3479" s="41" t="n">
        <f aca="false">N3479*100/$O$2</f>
        <v>100</v>
      </c>
      <c r="R3479" s="47" t="n">
        <f aca="false">SUM(D3479,I3479,N3479)</f>
        <v>276008357.612793</v>
      </c>
      <c r="S3479" s="41" t="n">
        <f aca="false">R3479*100/$R$2</f>
        <v>99.9999999991969</v>
      </c>
      <c r="U3479" s="41" t="n">
        <f aca="false">[1]Plan1!$B3474</f>
        <v>0</v>
      </c>
    </row>
    <row r="3480" customFormat="false" ht="15" hidden="false" customHeight="false" outlineLevel="0" collapsed="false">
      <c r="A3480" s="46" t="n">
        <v>45478</v>
      </c>
      <c r="B3480" s="41" t="n">
        <f aca="false">[2]Plan1!$C3475</f>
        <v>0</v>
      </c>
      <c r="C3480" s="41" t="n">
        <f aca="false">$E$5 + B3480</f>
        <v>781</v>
      </c>
      <c r="D3480" s="47" t="n">
        <f aca="false">IF(C3480&gt;$E$5,$E$2+$E$1,(IF(C3480&gt;764.99,C3480^3*3486.59308-C3480^2*7860012.00812+C3480*5908819377.96283-1481278321001.59,IF(C3480&gt;752.99,C3480^3*3588.471445-C3480^2*8028757.56264+C3480*5988077680.84934-1488767378546.26,C3480^3*899.851852-C3480^2*1969009.674601+C3480*1435480406.01138-348666163343.76))))-$E$1</f>
        <v>148979041.172119</v>
      </c>
      <c r="E3480" s="47" t="n">
        <f aca="false">D3480*100/$E$2</f>
        <v>100</v>
      </c>
      <c r="G3480" s="41" t="n">
        <f aca="false">[3]Plan1!$C3475</f>
        <v>0</v>
      </c>
      <c r="H3480" s="41" t="n">
        <f aca="false">$J$5 + G3480</f>
        <v>760</v>
      </c>
      <c r="I3480" s="47" t="n">
        <f aca="false">IF(H3480&gt;$J$5,$J$2+$J$1,(IF(H3480&gt;739.99,H3480^3*2498.244218-H3480^2*5471052.355142+H3480*3994605728.77515-972400879260.135,H3480^3*1396.138889-H3480^2*3002770.071427+H3480*2152080038.43115-513963640099.415)))-$J$1</f>
        <v>87942447.7277832</v>
      </c>
      <c r="J3480" s="47" t="n">
        <f aca="false">I3480*100/$J$2</f>
        <v>99.9999999974793</v>
      </c>
      <c r="L3480" s="41" t="n">
        <f aca="false">[4]Plan1!$C3475</f>
        <v>0</v>
      </c>
      <c r="M3480" s="41" t="n">
        <f aca="false">$O$5 + L3480</f>
        <v>838.78</v>
      </c>
      <c r="N3480" s="47" t="n">
        <f aca="false">IF(M3480&gt;$O$5,$O$2+$O$1,(M3480^3*3270.5936-M3480^2*8015778.389801+M3480*6549018422.82398-1783686174686.87))-$O$1</f>
        <v>39086868.7128906</v>
      </c>
      <c r="O3480" s="41" t="n">
        <f aca="false">N3480*100/$O$2</f>
        <v>100</v>
      </c>
      <c r="R3480" s="47" t="n">
        <f aca="false">SUM(D3480,I3480,N3480)</f>
        <v>276008357.612793</v>
      </c>
      <c r="S3480" s="41" t="n">
        <f aca="false">R3480*100/$R$2</f>
        <v>99.9999999991969</v>
      </c>
      <c r="U3480" s="41" t="n">
        <f aca="false">[1]Plan1!$B3475</f>
        <v>0</v>
      </c>
    </row>
    <row r="3481" customFormat="false" ht="15" hidden="false" customHeight="false" outlineLevel="0" collapsed="false">
      <c r="A3481" s="46" t="n">
        <v>45479</v>
      </c>
      <c r="B3481" s="41" t="n">
        <f aca="false">[2]Plan1!$C3476</f>
        <v>0</v>
      </c>
      <c r="C3481" s="41" t="n">
        <f aca="false">$E$5 + B3481</f>
        <v>781</v>
      </c>
      <c r="D3481" s="47" t="n">
        <f aca="false">IF(C3481&gt;$E$5,$E$2+$E$1,(IF(C3481&gt;764.99,C3481^3*3486.59308-C3481^2*7860012.00812+C3481*5908819377.96283-1481278321001.59,IF(C3481&gt;752.99,C3481^3*3588.471445-C3481^2*8028757.56264+C3481*5988077680.84934-1488767378546.26,C3481^3*899.851852-C3481^2*1969009.674601+C3481*1435480406.01138-348666163343.76))))-$E$1</f>
        <v>148979041.172119</v>
      </c>
      <c r="E3481" s="47" t="n">
        <f aca="false">D3481*100/$E$2</f>
        <v>100</v>
      </c>
      <c r="G3481" s="41" t="n">
        <f aca="false">[3]Plan1!$C3476</f>
        <v>0</v>
      </c>
      <c r="H3481" s="41" t="n">
        <f aca="false">$J$5 + G3481</f>
        <v>760</v>
      </c>
      <c r="I3481" s="47" t="n">
        <f aca="false">IF(H3481&gt;$J$5,$J$2+$J$1,(IF(H3481&gt;739.99,H3481^3*2498.244218-H3481^2*5471052.355142+H3481*3994605728.77515-972400879260.135,H3481^3*1396.138889-H3481^2*3002770.071427+H3481*2152080038.43115-513963640099.415)))-$J$1</f>
        <v>87942447.7277832</v>
      </c>
      <c r="J3481" s="47" t="n">
        <f aca="false">I3481*100/$J$2</f>
        <v>99.9999999974793</v>
      </c>
      <c r="L3481" s="41" t="n">
        <f aca="false">[4]Plan1!$C3476</f>
        <v>0</v>
      </c>
      <c r="M3481" s="41" t="n">
        <f aca="false">$O$5 + L3481</f>
        <v>838.78</v>
      </c>
      <c r="N3481" s="47" t="n">
        <f aca="false">IF(M3481&gt;$O$5,$O$2+$O$1,(M3481^3*3270.5936-M3481^2*8015778.389801+M3481*6549018422.82398-1783686174686.87))-$O$1</f>
        <v>39086868.7128906</v>
      </c>
      <c r="O3481" s="41" t="n">
        <f aca="false">N3481*100/$O$2</f>
        <v>100</v>
      </c>
      <c r="R3481" s="47" t="n">
        <f aca="false">SUM(D3481,I3481,N3481)</f>
        <v>276008357.612793</v>
      </c>
      <c r="S3481" s="41" t="n">
        <f aca="false">R3481*100/$R$2</f>
        <v>99.9999999991969</v>
      </c>
      <c r="U3481" s="41" t="n">
        <f aca="false">[1]Plan1!$B3476</f>
        <v>0</v>
      </c>
    </row>
    <row r="3482" customFormat="false" ht="15" hidden="false" customHeight="false" outlineLevel="0" collapsed="false">
      <c r="A3482" s="46" t="n">
        <v>45480</v>
      </c>
      <c r="B3482" s="41" t="n">
        <f aca="false">[2]Plan1!$C3477</f>
        <v>0</v>
      </c>
      <c r="C3482" s="41" t="n">
        <f aca="false">$E$5 + B3482</f>
        <v>781</v>
      </c>
      <c r="D3482" s="47" t="n">
        <f aca="false">IF(C3482&gt;$E$5,$E$2+$E$1,(IF(C3482&gt;764.99,C3482^3*3486.59308-C3482^2*7860012.00812+C3482*5908819377.96283-1481278321001.59,IF(C3482&gt;752.99,C3482^3*3588.471445-C3482^2*8028757.56264+C3482*5988077680.84934-1488767378546.26,C3482^3*899.851852-C3482^2*1969009.674601+C3482*1435480406.01138-348666163343.76))))-$E$1</f>
        <v>148979041.172119</v>
      </c>
      <c r="E3482" s="47" t="n">
        <f aca="false">D3482*100/$E$2</f>
        <v>100</v>
      </c>
      <c r="G3482" s="41" t="n">
        <f aca="false">[3]Plan1!$C3477</f>
        <v>0</v>
      </c>
      <c r="H3482" s="41" t="n">
        <f aca="false">$J$5 + G3482</f>
        <v>760</v>
      </c>
      <c r="I3482" s="47" t="n">
        <f aca="false">IF(H3482&gt;$J$5,$J$2+$J$1,(IF(H3482&gt;739.99,H3482^3*2498.244218-H3482^2*5471052.355142+H3482*3994605728.77515-972400879260.135,H3482^3*1396.138889-H3482^2*3002770.071427+H3482*2152080038.43115-513963640099.415)))-$J$1</f>
        <v>87942447.7277832</v>
      </c>
      <c r="J3482" s="47" t="n">
        <f aca="false">I3482*100/$J$2</f>
        <v>99.9999999974793</v>
      </c>
      <c r="L3482" s="41" t="n">
        <f aca="false">[4]Plan1!$C3477</f>
        <v>0</v>
      </c>
      <c r="M3482" s="41" t="n">
        <f aca="false">$O$5 + L3482</f>
        <v>838.78</v>
      </c>
      <c r="N3482" s="47" t="n">
        <f aca="false">IF(M3482&gt;$O$5,$O$2+$O$1,(M3482^3*3270.5936-M3482^2*8015778.389801+M3482*6549018422.82398-1783686174686.87))-$O$1</f>
        <v>39086868.7128906</v>
      </c>
      <c r="O3482" s="41" t="n">
        <f aca="false">N3482*100/$O$2</f>
        <v>100</v>
      </c>
      <c r="R3482" s="47" t="n">
        <f aca="false">SUM(D3482,I3482,N3482)</f>
        <v>276008357.612793</v>
      </c>
      <c r="S3482" s="41" t="n">
        <f aca="false">R3482*100/$R$2</f>
        <v>99.9999999991969</v>
      </c>
      <c r="U3482" s="41" t="n">
        <f aca="false">[1]Plan1!$B3477</f>
        <v>0</v>
      </c>
    </row>
    <row r="3483" customFormat="false" ht="15" hidden="false" customHeight="false" outlineLevel="0" collapsed="false">
      <c r="A3483" s="46" t="n">
        <v>45481</v>
      </c>
      <c r="B3483" s="41" t="n">
        <f aca="false">[2]Plan1!$C3478</f>
        <v>0</v>
      </c>
      <c r="C3483" s="41" t="n">
        <f aca="false">$E$5 + B3483</f>
        <v>781</v>
      </c>
      <c r="D3483" s="47" t="n">
        <f aca="false">IF(C3483&gt;$E$5,$E$2+$E$1,(IF(C3483&gt;764.99,C3483^3*3486.59308-C3483^2*7860012.00812+C3483*5908819377.96283-1481278321001.59,IF(C3483&gt;752.99,C3483^3*3588.471445-C3483^2*8028757.56264+C3483*5988077680.84934-1488767378546.26,C3483^3*899.851852-C3483^2*1969009.674601+C3483*1435480406.01138-348666163343.76))))-$E$1</f>
        <v>148979041.172119</v>
      </c>
      <c r="E3483" s="47" t="n">
        <f aca="false">D3483*100/$E$2</f>
        <v>100</v>
      </c>
      <c r="G3483" s="41" t="n">
        <f aca="false">[3]Plan1!$C3478</f>
        <v>0</v>
      </c>
      <c r="H3483" s="41" t="n">
        <f aca="false">$J$5 + G3483</f>
        <v>760</v>
      </c>
      <c r="I3483" s="47" t="n">
        <f aca="false">IF(H3483&gt;$J$5,$J$2+$J$1,(IF(H3483&gt;739.99,H3483^3*2498.244218-H3483^2*5471052.355142+H3483*3994605728.77515-972400879260.135,H3483^3*1396.138889-H3483^2*3002770.071427+H3483*2152080038.43115-513963640099.415)))-$J$1</f>
        <v>87942447.7277832</v>
      </c>
      <c r="J3483" s="47" t="n">
        <f aca="false">I3483*100/$J$2</f>
        <v>99.9999999974793</v>
      </c>
      <c r="L3483" s="41" t="n">
        <f aca="false">[4]Plan1!$C3478</f>
        <v>0</v>
      </c>
      <c r="M3483" s="41" t="n">
        <f aca="false">$O$5 + L3483</f>
        <v>838.78</v>
      </c>
      <c r="N3483" s="47" t="n">
        <f aca="false">IF(M3483&gt;$O$5,$O$2+$O$1,(M3483^3*3270.5936-M3483^2*8015778.389801+M3483*6549018422.82398-1783686174686.87))-$O$1</f>
        <v>39086868.7128906</v>
      </c>
      <c r="O3483" s="41" t="n">
        <f aca="false">N3483*100/$O$2</f>
        <v>100</v>
      </c>
      <c r="R3483" s="47" t="n">
        <f aca="false">SUM(D3483,I3483,N3483)</f>
        <v>276008357.612793</v>
      </c>
      <c r="S3483" s="41" t="n">
        <f aca="false">R3483*100/$R$2</f>
        <v>99.9999999991969</v>
      </c>
      <c r="U3483" s="41" t="n">
        <f aca="false">[1]Plan1!$B3478</f>
        <v>0</v>
      </c>
    </row>
    <row r="3484" customFormat="false" ht="15" hidden="false" customHeight="false" outlineLevel="0" collapsed="false">
      <c r="A3484" s="46" t="n">
        <v>45482</v>
      </c>
      <c r="B3484" s="41" t="n">
        <f aca="false">[2]Plan1!$C3479</f>
        <v>0</v>
      </c>
      <c r="C3484" s="41" t="n">
        <f aca="false">$E$5 + B3484</f>
        <v>781</v>
      </c>
      <c r="D3484" s="47" t="n">
        <f aca="false">IF(C3484&gt;$E$5,$E$2+$E$1,(IF(C3484&gt;764.99,C3484^3*3486.59308-C3484^2*7860012.00812+C3484*5908819377.96283-1481278321001.59,IF(C3484&gt;752.99,C3484^3*3588.471445-C3484^2*8028757.56264+C3484*5988077680.84934-1488767378546.26,C3484^3*899.851852-C3484^2*1969009.674601+C3484*1435480406.01138-348666163343.76))))-$E$1</f>
        <v>148979041.172119</v>
      </c>
      <c r="E3484" s="47" t="n">
        <f aca="false">D3484*100/$E$2</f>
        <v>100</v>
      </c>
      <c r="G3484" s="41" t="n">
        <f aca="false">[3]Plan1!$C3479</f>
        <v>0</v>
      </c>
      <c r="H3484" s="41" t="n">
        <f aca="false">$J$5 + G3484</f>
        <v>760</v>
      </c>
      <c r="I3484" s="47" t="n">
        <f aca="false">IF(H3484&gt;$J$5,$J$2+$J$1,(IF(H3484&gt;739.99,H3484^3*2498.244218-H3484^2*5471052.355142+H3484*3994605728.77515-972400879260.135,H3484^3*1396.138889-H3484^2*3002770.071427+H3484*2152080038.43115-513963640099.415)))-$J$1</f>
        <v>87942447.7277832</v>
      </c>
      <c r="J3484" s="47" t="n">
        <f aca="false">I3484*100/$J$2</f>
        <v>99.9999999974793</v>
      </c>
      <c r="L3484" s="41" t="n">
        <f aca="false">[4]Plan1!$C3479</f>
        <v>0</v>
      </c>
      <c r="M3484" s="41" t="n">
        <f aca="false">$O$5 + L3484</f>
        <v>838.78</v>
      </c>
      <c r="N3484" s="47" t="n">
        <f aca="false">IF(M3484&gt;$O$5,$O$2+$O$1,(M3484^3*3270.5936-M3484^2*8015778.389801+M3484*6549018422.82398-1783686174686.87))-$O$1</f>
        <v>39086868.7128906</v>
      </c>
      <c r="O3484" s="41" t="n">
        <f aca="false">N3484*100/$O$2</f>
        <v>100</v>
      </c>
      <c r="R3484" s="47" t="n">
        <f aca="false">SUM(D3484,I3484,N3484)</f>
        <v>276008357.612793</v>
      </c>
      <c r="S3484" s="41" t="n">
        <f aca="false">R3484*100/$R$2</f>
        <v>99.9999999991969</v>
      </c>
      <c r="U3484" s="41" t="n">
        <f aca="false">[1]Plan1!$B3479</f>
        <v>0</v>
      </c>
    </row>
    <row r="3485" customFormat="false" ht="15" hidden="false" customHeight="false" outlineLevel="0" collapsed="false">
      <c r="A3485" s="46" t="n">
        <v>45483</v>
      </c>
      <c r="B3485" s="41" t="n">
        <f aca="false">[2]Plan1!$C3480</f>
        <v>0</v>
      </c>
      <c r="C3485" s="41" t="n">
        <f aca="false">$E$5 + B3485</f>
        <v>781</v>
      </c>
      <c r="D3485" s="47" t="n">
        <f aca="false">IF(C3485&gt;$E$5,$E$2+$E$1,(IF(C3485&gt;764.99,C3485^3*3486.59308-C3485^2*7860012.00812+C3485*5908819377.96283-1481278321001.59,IF(C3485&gt;752.99,C3485^3*3588.471445-C3485^2*8028757.56264+C3485*5988077680.84934-1488767378546.26,C3485^3*899.851852-C3485^2*1969009.674601+C3485*1435480406.01138-348666163343.76))))-$E$1</f>
        <v>148979041.172119</v>
      </c>
      <c r="E3485" s="47" t="n">
        <f aca="false">D3485*100/$E$2</f>
        <v>100</v>
      </c>
      <c r="G3485" s="41" t="n">
        <f aca="false">[3]Plan1!$C3480</f>
        <v>0</v>
      </c>
      <c r="H3485" s="41" t="n">
        <f aca="false">$J$5 + G3485</f>
        <v>760</v>
      </c>
      <c r="I3485" s="47" t="n">
        <f aca="false">IF(H3485&gt;$J$5,$J$2+$J$1,(IF(H3485&gt;739.99,H3485^3*2498.244218-H3485^2*5471052.355142+H3485*3994605728.77515-972400879260.135,H3485^3*1396.138889-H3485^2*3002770.071427+H3485*2152080038.43115-513963640099.415)))-$J$1</f>
        <v>87942447.7277832</v>
      </c>
      <c r="J3485" s="47" t="n">
        <f aca="false">I3485*100/$J$2</f>
        <v>99.9999999974793</v>
      </c>
      <c r="L3485" s="41" t="n">
        <f aca="false">[4]Plan1!$C3480</f>
        <v>0</v>
      </c>
      <c r="M3485" s="41" t="n">
        <f aca="false">$O$5 + L3485</f>
        <v>838.78</v>
      </c>
      <c r="N3485" s="47" t="n">
        <f aca="false">IF(M3485&gt;$O$5,$O$2+$O$1,(M3485^3*3270.5936-M3485^2*8015778.389801+M3485*6549018422.82398-1783686174686.87))-$O$1</f>
        <v>39086868.7128906</v>
      </c>
      <c r="O3485" s="41" t="n">
        <f aca="false">N3485*100/$O$2</f>
        <v>100</v>
      </c>
      <c r="R3485" s="47" t="n">
        <f aca="false">SUM(D3485,I3485,N3485)</f>
        <v>276008357.612793</v>
      </c>
      <c r="S3485" s="41" t="n">
        <f aca="false">R3485*100/$R$2</f>
        <v>99.9999999991969</v>
      </c>
      <c r="U3485" s="41" t="n">
        <f aca="false">[1]Plan1!$B3480</f>
        <v>0</v>
      </c>
    </row>
    <row r="3486" customFormat="false" ht="15" hidden="false" customHeight="false" outlineLevel="0" collapsed="false">
      <c r="A3486" s="46" t="n">
        <v>45484</v>
      </c>
      <c r="B3486" s="41" t="n">
        <f aca="false">[2]Plan1!$C3481</f>
        <v>0</v>
      </c>
      <c r="C3486" s="41" t="n">
        <f aca="false">$E$5 + B3486</f>
        <v>781</v>
      </c>
      <c r="D3486" s="47" t="n">
        <f aca="false">IF(C3486&gt;$E$5,$E$2+$E$1,(IF(C3486&gt;764.99,C3486^3*3486.59308-C3486^2*7860012.00812+C3486*5908819377.96283-1481278321001.59,IF(C3486&gt;752.99,C3486^3*3588.471445-C3486^2*8028757.56264+C3486*5988077680.84934-1488767378546.26,C3486^3*899.851852-C3486^2*1969009.674601+C3486*1435480406.01138-348666163343.76))))-$E$1</f>
        <v>148979041.172119</v>
      </c>
      <c r="E3486" s="47" t="n">
        <f aca="false">D3486*100/$E$2</f>
        <v>100</v>
      </c>
      <c r="G3486" s="41" t="n">
        <f aca="false">[3]Plan1!$C3481</f>
        <v>0</v>
      </c>
      <c r="H3486" s="41" t="n">
        <f aca="false">$J$5 + G3486</f>
        <v>760</v>
      </c>
      <c r="I3486" s="47" t="n">
        <f aca="false">IF(H3486&gt;$J$5,$J$2+$J$1,(IF(H3486&gt;739.99,H3486^3*2498.244218-H3486^2*5471052.355142+H3486*3994605728.77515-972400879260.135,H3486^3*1396.138889-H3486^2*3002770.071427+H3486*2152080038.43115-513963640099.415)))-$J$1</f>
        <v>87942447.7277832</v>
      </c>
      <c r="J3486" s="47" t="n">
        <f aca="false">I3486*100/$J$2</f>
        <v>99.9999999974793</v>
      </c>
      <c r="L3486" s="41" t="n">
        <f aca="false">[4]Plan1!$C3481</f>
        <v>0</v>
      </c>
      <c r="M3486" s="41" t="n">
        <f aca="false">$O$5 + L3486</f>
        <v>838.78</v>
      </c>
      <c r="N3486" s="47" t="n">
        <f aca="false">IF(M3486&gt;$O$5,$O$2+$O$1,(M3486^3*3270.5936-M3486^2*8015778.389801+M3486*6549018422.82398-1783686174686.87))-$O$1</f>
        <v>39086868.7128906</v>
      </c>
      <c r="O3486" s="41" t="n">
        <f aca="false">N3486*100/$O$2</f>
        <v>100</v>
      </c>
      <c r="R3486" s="47" t="n">
        <f aca="false">SUM(D3486,I3486,N3486)</f>
        <v>276008357.612793</v>
      </c>
      <c r="S3486" s="41" t="n">
        <f aca="false">R3486*100/$R$2</f>
        <v>99.9999999991969</v>
      </c>
      <c r="U3486" s="41" t="n">
        <f aca="false">[1]Plan1!$B3481</f>
        <v>0</v>
      </c>
    </row>
    <row r="3487" customFormat="false" ht="15" hidden="false" customHeight="false" outlineLevel="0" collapsed="false">
      <c r="A3487" s="46" t="n">
        <v>45485</v>
      </c>
      <c r="B3487" s="41" t="n">
        <f aca="false">[2]Plan1!$C3482</f>
        <v>0</v>
      </c>
      <c r="C3487" s="41" t="n">
        <f aca="false">$E$5 + B3487</f>
        <v>781</v>
      </c>
      <c r="D3487" s="47" t="n">
        <f aca="false">IF(C3487&gt;$E$5,$E$2+$E$1,(IF(C3487&gt;764.99,C3487^3*3486.59308-C3487^2*7860012.00812+C3487*5908819377.96283-1481278321001.59,IF(C3487&gt;752.99,C3487^3*3588.471445-C3487^2*8028757.56264+C3487*5988077680.84934-1488767378546.26,C3487^3*899.851852-C3487^2*1969009.674601+C3487*1435480406.01138-348666163343.76))))-$E$1</f>
        <v>148979041.172119</v>
      </c>
      <c r="E3487" s="47" t="n">
        <f aca="false">D3487*100/$E$2</f>
        <v>100</v>
      </c>
      <c r="G3487" s="41" t="n">
        <f aca="false">[3]Plan1!$C3482</f>
        <v>0</v>
      </c>
      <c r="H3487" s="41" t="n">
        <f aca="false">$J$5 + G3487</f>
        <v>760</v>
      </c>
      <c r="I3487" s="47" t="n">
        <f aca="false">IF(H3487&gt;$J$5,$J$2+$J$1,(IF(H3487&gt;739.99,H3487^3*2498.244218-H3487^2*5471052.355142+H3487*3994605728.77515-972400879260.135,H3487^3*1396.138889-H3487^2*3002770.071427+H3487*2152080038.43115-513963640099.415)))-$J$1</f>
        <v>87942447.7277832</v>
      </c>
      <c r="J3487" s="47" t="n">
        <f aca="false">I3487*100/$J$2</f>
        <v>99.9999999974793</v>
      </c>
      <c r="L3487" s="41" t="n">
        <f aca="false">[4]Plan1!$C3482</f>
        <v>0</v>
      </c>
      <c r="M3487" s="41" t="n">
        <f aca="false">$O$5 + L3487</f>
        <v>838.78</v>
      </c>
      <c r="N3487" s="47" t="n">
        <f aca="false">IF(M3487&gt;$O$5,$O$2+$O$1,(M3487^3*3270.5936-M3487^2*8015778.389801+M3487*6549018422.82398-1783686174686.87))-$O$1</f>
        <v>39086868.7128906</v>
      </c>
      <c r="O3487" s="41" t="n">
        <f aca="false">N3487*100/$O$2</f>
        <v>100</v>
      </c>
      <c r="R3487" s="47" t="n">
        <f aca="false">SUM(D3487,I3487,N3487)</f>
        <v>276008357.612793</v>
      </c>
      <c r="S3487" s="41" t="n">
        <f aca="false">R3487*100/$R$2</f>
        <v>99.9999999991969</v>
      </c>
      <c r="U3487" s="41" t="n">
        <f aca="false">[1]Plan1!$B3482</f>
        <v>0</v>
      </c>
    </row>
    <row r="3488" customFormat="false" ht="15" hidden="false" customHeight="false" outlineLevel="0" collapsed="false">
      <c r="A3488" s="46" t="n">
        <v>45486</v>
      </c>
      <c r="B3488" s="41" t="n">
        <f aca="false">[2]Plan1!$C3483</f>
        <v>0</v>
      </c>
      <c r="C3488" s="41" t="n">
        <f aca="false">$E$5 + B3488</f>
        <v>781</v>
      </c>
      <c r="D3488" s="47" t="n">
        <f aca="false">IF(C3488&gt;$E$5,$E$2+$E$1,(IF(C3488&gt;764.99,C3488^3*3486.59308-C3488^2*7860012.00812+C3488*5908819377.96283-1481278321001.59,IF(C3488&gt;752.99,C3488^3*3588.471445-C3488^2*8028757.56264+C3488*5988077680.84934-1488767378546.26,C3488^3*899.851852-C3488^2*1969009.674601+C3488*1435480406.01138-348666163343.76))))-$E$1</f>
        <v>148979041.172119</v>
      </c>
      <c r="E3488" s="47" t="n">
        <f aca="false">D3488*100/$E$2</f>
        <v>100</v>
      </c>
      <c r="G3488" s="41" t="n">
        <f aca="false">[3]Plan1!$C3483</f>
        <v>0</v>
      </c>
      <c r="H3488" s="41" t="n">
        <f aca="false">$J$5 + G3488</f>
        <v>760</v>
      </c>
      <c r="I3488" s="47" t="n">
        <f aca="false">IF(H3488&gt;$J$5,$J$2+$J$1,(IF(H3488&gt;739.99,H3488^3*2498.244218-H3488^2*5471052.355142+H3488*3994605728.77515-972400879260.135,H3488^3*1396.138889-H3488^2*3002770.071427+H3488*2152080038.43115-513963640099.415)))-$J$1</f>
        <v>87942447.7277832</v>
      </c>
      <c r="J3488" s="47" t="n">
        <f aca="false">I3488*100/$J$2</f>
        <v>99.9999999974793</v>
      </c>
      <c r="L3488" s="41" t="n">
        <f aca="false">[4]Plan1!$C3483</f>
        <v>0</v>
      </c>
      <c r="M3488" s="41" t="n">
        <f aca="false">$O$5 + L3488</f>
        <v>838.78</v>
      </c>
      <c r="N3488" s="47" t="n">
        <f aca="false">IF(M3488&gt;$O$5,$O$2+$O$1,(M3488^3*3270.5936-M3488^2*8015778.389801+M3488*6549018422.82398-1783686174686.87))-$O$1</f>
        <v>39086868.7128906</v>
      </c>
      <c r="O3488" s="41" t="n">
        <f aca="false">N3488*100/$O$2</f>
        <v>100</v>
      </c>
      <c r="R3488" s="47" t="n">
        <f aca="false">SUM(D3488,I3488,N3488)</f>
        <v>276008357.612793</v>
      </c>
      <c r="S3488" s="41" t="n">
        <f aca="false">R3488*100/$R$2</f>
        <v>99.9999999991969</v>
      </c>
      <c r="U3488" s="41" t="n">
        <f aca="false">[1]Plan1!$B3483</f>
        <v>0</v>
      </c>
    </row>
    <row r="3489" customFormat="false" ht="15" hidden="false" customHeight="false" outlineLevel="0" collapsed="false">
      <c r="A3489" s="46" t="n">
        <v>45487</v>
      </c>
      <c r="B3489" s="41" t="n">
        <f aca="false">[2]Plan1!$C3484</f>
        <v>0</v>
      </c>
      <c r="C3489" s="41" t="n">
        <f aca="false">$E$5 + B3489</f>
        <v>781</v>
      </c>
      <c r="D3489" s="47" t="n">
        <f aca="false">IF(C3489&gt;$E$5,$E$2+$E$1,(IF(C3489&gt;764.99,C3489^3*3486.59308-C3489^2*7860012.00812+C3489*5908819377.96283-1481278321001.59,IF(C3489&gt;752.99,C3489^3*3588.471445-C3489^2*8028757.56264+C3489*5988077680.84934-1488767378546.26,C3489^3*899.851852-C3489^2*1969009.674601+C3489*1435480406.01138-348666163343.76))))-$E$1</f>
        <v>148979041.172119</v>
      </c>
      <c r="E3489" s="47" t="n">
        <f aca="false">D3489*100/$E$2</f>
        <v>100</v>
      </c>
      <c r="G3489" s="41" t="n">
        <f aca="false">[3]Plan1!$C3484</f>
        <v>0</v>
      </c>
      <c r="H3489" s="41" t="n">
        <f aca="false">$J$5 + G3489</f>
        <v>760</v>
      </c>
      <c r="I3489" s="47" t="n">
        <f aca="false">IF(H3489&gt;$J$5,$J$2+$J$1,(IF(H3489&gt;739.99,H3489^3*2498.244218-H3489^2*5471052.355142+H3489*3994605728.77515-972400879260.135,H3489^3*1396.138889-H3489^2*3002770.071427+H3489*2152080038.43115-513963640099.415)))-$J$1</f>
        <v>87942447.7277832</v>
      </c>
      <c r="J3489" s="47" t="n">
        <f aca="false">I3489*100/$J$2</f>
        <v>99.9999999974793</v>
      </c>
      <c r="L3489" s="41" t="n">
        <f aca="false">[4]Plan1!$C3484</f>
        <v>0</v>
      </c>
      <c r="M3489" s="41" t="n">
        <f aca="false">$O$5 + L3489</f>
        <v>838.78</v>
      </c>
      <c r="N3489" s="47" t="n">
        <f aca="false">IF(M3489&gt;$O$5,$O$2+$O$1,(M3489^3*3270.5936-M3489^2*8015778.389801+M3489*6549018422.82398-1783686174686.87))-$O$1</f>
        <v>39086868.7128906</v>
      </c>
      <c r="O3489" s="41" t="n">
        <f aca="false">N3489*100/$O$2</f>
        <v>100</v>
      </c>
      <c r="R3489" s="47" t="n">
        <f aca="false">SUM(D3489,I3489,N3489)</f>
        <v>276008357.612793</v>
      </c>
      <c r="S3489" s="41" t="n">
        <f aca="false">R3489*100/$R$2</f>
        <v>99.9999999991969</v>
      </c>
      <c r="U3489" s="41" t="n">
        <f aca="false">[1]Plan1!$B3484</f>
        <v>0</v>
      </c>
    </row>
    <row r="3490" customFormat="false" ht="15" hidden="false" customHeight="false" outlineLevel="0" collapsed="false">
      <c r="A3490" s="46" t="n">
        <v>45488</v>
      </c>
      <c r="B3490" s="41" t="n">
        <f aca="false">[2]Plan1!$C3485</f>
        <v>0</v>
      </c>
      <c r="C3490" s="41" t="n">
        <f aca="false">$E$5 + B3490</f>
        <v>781</v>
      </c>
      <c r="D3490" s="47" t="n">
        <f aca="false">IF(C3490&gt;$E$5,$E$2+$E$1,(IF(C3490&gt;764.99,C3490^3*3486.59308-C3490^2*7860012.00812+C3490*5908819377.96283-1481278321001.59,IF(C3490&gt;752.99,C3490^3*3588.471445-C3490^2*8028757.56264+C3490*5988077680.84934-1488767378546.26,C3490^3*899.851852-C3490^2*1969009.674601+C3490*1435480406.01138-348666163343.76))))-$E$1</f>
        <v>148979041.172119</v>
      </c>
      <c r="E3490" s="47" t="n">
        <f aca="false">D3490*100/$E$2</f>
        <v>100</v>
      </c>
      <c r="G3490" s="41" t="n">
        <f aca="false">[3]Plan1!$C3485</f>
        <v>0</v>
      </c>
      <c r="H3490" s="41" t="n">
        <f aca="false">$J$5 + G3490</f>
        <v>760</v>
      </c>
      <c r="I3490" s="47" t="n">
        <f aca="false">IF(H3490&gt;$J$5,$J$2+$J$1,(IF(H3490&gt;739.99,H3490^3*2498.244218-H3490^2*5471052.355142+H3490*3994605728.77515-972400879260.135,H3490^3*1396.138889-H3490^2*3002770.071427+H3490*2152080038.43115-513963640099.415)))-$J$1</f>
        <v>87942447.7277832</v>
      </c>
      <c r="J3490" s="47" t="n">
        <f aca="false">I3490*100/$J$2</f>
        <v>99.9999999974793</v>
      </c>
      <c r="L3490" s="41" t="n">
        <f aca="false">[4]Plan1!$C3485</f>
        <v>0</v>
      </c>
      <c r="M3490" s="41" t="n">
        <f aca="false">$O$5 + L3490</f>
        <v>838.78</v>
      </c>
      <c r="N3490" s="47" t="n">
        <f aca="false">IF(M3490&gt;$O$5,$O$2+$O$1,(M3490^3*3270.5936-M3490^2*8015778.389801+M3490*6549018422.82398-1783686174686.87))-$O$1</f>
        <v>39086868.7128906</v>
      </c>
      <c r="O3490" s="41" t="n">
        <f aca="false">N3490*100/$O$2</f>
        <v>100</v>
      </c>
      <c r="R3490" s="47" t="n">
        <f aca="false">SUM(D3490,I3490,N3490)</f>
        <v>276008357.612793</v>
      </c>
      <c r="S3490" s="41" t="n">
        <f aca="false">R3490*100/$R$2</f>
        <v>99.9999999991969</v>
      </c>
      <c r="U3490" s="41" t="n">
        <f aca="false">[1]Plan1!$B3485</f>
        <v>0</v>
      </c>
    </row>
    <row r="3491" customFormat="false" ht="15" hidden="false" customHeight="false" outlineLevel="0" collapsed="false">
      <c r="A3491" s="46" t="n">
        <v>45489</v>
      </c>
      <c r="B3491" s="41" t="n">
        <f aca="false">[2]Plan1!$C3486</f>
        <v>0</v>
      </c>
      <c r="C3491" s="41" t="n">
        <f aca="false">$E$5 + B3491</f>
        <v>781</v>
      </c>
      <c r="D3491" s="47" t="n">
        <f aca="false">IF(C3491&gt;$E$5,$E$2+$E$1,(IF(C3491&gt;764.99,C3491^3*3486.59308-C3491^2*7860012.00812+C3491*5908819377.96283-1481278321001.59,IF(C3491&gt;752.99,C3491^3*3588.471445-C3491^2*8028757.56264+C3491*5988077680.84934-1488767378546.26,C3491^3*899.851852-C3491^2*1969009.674601+C3491*1435480406.01138-348666163343.76))))-$E$1</f>
        <v>148979041.172119</v>
      </c>
      <c r="E3491" s="47" t="n">
        <f aca="false">D3491*100/$E$2</f>
        <v>100</v>
      </c>
      <c r="G3491" s="41" t="n">
        <f aca="false">[3]Plan1!$C3486</f>
        <v>0</v>
      </c>
      <c r="H3491" s="41" t="n">
        <f aca="false">$J$5 + G3491</f>
        <v>760</v>
      </c>
      <c r="I3491" s="47" t="n">
        <f aca="false">IF(H3491&gt;$J$5,$J$2+$J$1,(IF(H3491&gt;739.99,H3491^3*2498.244218-H3491^2*5471052.355142+H3491*3994605728.77515-972400879260.135,H3491^3*1396.138889-H3491^2*3002770.071427+H3491*2152080038.43115-513963640099.415)))-$J$1</f>
        <v>87942447.7277832</v>
      </c>
      <c r="J3491" s="47" t="n">
        <f aca="false">I3491*100/$J$2</f>
        <v>99.9999999974793</v>
      </c>
      <c r="L3491" s="41" t="n">
        <f aca="false">[4]Plan1!$C3486</f>
        <v>0</v>
      </c>
      <c r="M3491" s="41" t="n">
        <f aca="false">$O$5 + L3491</f>
        <v>838.78</v>
      </c>
      <c r="N3491" s="47" t="n">
        <f aca="false">IF(M3491&gt;$O$5,$O$2+$O$1,(M3491^3*3270.5936-M3491^2*8015778.389801+M3491*6549018422.82398-1783686174686.87))-$O$1</f>
        <v>39086868.7128906</v>
      </c>
      <c r="O3491" s="41" t="n">
        <f aca="false">N3491*100/$O$2</f>
        <v>100</v>
      </c>
      <c r="R3491" s="47" t="n">
        <f aca="false">SUM(D3491,I3491,N3491)</f>
        <v>276008357.612793</v>
      </c>
      <c r="S3491" s="41" t="n">
        <f aca="false">R3491*100/$R$2</f>
        <v>99.9999999991969</v>
      </c>
      <c r="U3491" s="41" t="n">
        <f aca="false">[1]Plan1!$B3486</f>
        <v>0</v>
      </c>
    </row>
    <row r="3492" customFormat="false" ht="15" hidden="false" customHeight="false" outlineLevel="0" collapsed="false">
      <c r="A3492" s="46" t="n">
        <v>45490</v>
      </c>
      <c r="B3492" s="41" t="n">
        <f aca="false">[2]Plan1!$C3487</f>
        <v>0</v>
      </c>
      <c r="C3492" s="41" t="n">
        <f aca="false">$E$5 + B3492</f>
        <v>781</v>
      </c>
      <c r="D3492" s="47" t="n">
        <f aca="false">IF(C3492&gt;$E$5,$E$2+$E$1,(IF(C3492&gt;764.99,C3492^3*3486.59308-C3492^2*7860012.00812+C3492*5908819377.96283-1481278321001.59,IF(C3492&gt;752.99,C3492^3*3588.471445-C3492^2*8028757.56264+C3492*5988077680.84934-1488767378546.26,C3492^3*899.851852-C3492^2*1969009.674601+C3492*1435480406.01138-348666163343.76))))-$E$1</f>
        <v>148979041.172119</v>
      </c>
      <c r="E3492" s="47" t="n">
        <f aca="false">D3492*100/$E$2</f>
        <v>100</v>
      </c>
      <c r="G3492" s="41" t="n">
        <f aca="false">[3]Plan1!$C3487</f>
        <v>0</v>
      </c>
      <c r="H3492" s="41" t="n">
        <f aca="false">$J$5 + G3492</f>
        <v>760</v>
      </c>
      <c r="I3492" s="47" t="n">
        <f aca="false">IF(H3492&gt;$J$5,$J$2+$J$1,(IF(H3492&gt;739.99,H3492^3*2498.244218-H3492^2*5471052.355142+H3492*3994605728.77515-972400879260.135,H3492^3*1396.138889-H3492^2*3002770.071427+H3492*2152080038.43115-513963640099.415)))-$J$1</f>
        <v>87942447.7277832</v>
      </c>
      <c r="J3492" s="47" t="n">
        <f aca="false">I3492*100/$J$2</f>
        <v>99.9999999974793</v>
      </c>
      <c r="L3492" s="41" t="n">
        <f aca="false">[4]Plan1!$C3487</f>
        <v>0</v>
      </c>
      <c r="M3492" s="41" t="n">
        <f aca="false">$O$5 + L3492</f>
        <v>838.78</v>
      </c>
      <c r="N3492" s="47" t="n">
        <f aca="false">IF(M3492&gt;$O$5,$O$2+$O$1,(M3492^3*3270.5936-M3492^2*8015778.389801+M3492*6549018422.82398-1783686174686.87))-$O$1</f>
        <v>39086868.7128906</v>
      </c>
      <c r="O3492" s="41" t="n">
        <f aca="false">N3492*100/$O$2</f>
        <v>100</v>
      </c>
      <c r="R3492" s="47" t="n">
        <f aca="false">SUM(D3492,I3492,N3492)</f>
        <v>276008357.612793</v>
      </c>
      <c r="S3492" s="41" t="n">
        <f aca="false">R3492*100/$R$2</f>
        <v>99.9999999991969</v>
      </c>
      <c r="U3492" s="41" t="n">
        <f aca="false">[1]Plan1!$B3487</f>
        <v>0</v>
      </c>
    </row>
    <row r="3493" customFormat="false" ht="15" hidden="false" customHeight="false" outlineLevel="0" collapsed="false">
      <c r="A3493" s="46" t="n">
        <v>45491</v>
      </c>
      <c r="B3493" s="41" t="n">
        <f aca="false">[2]Plan1!$C3488</f>
        <v>0</v>
      </c>
      <c r="C3493" s="41" t="n">
        <f aca="false">$E$5 + B3493</f>
        <v>781</v>
      </c>
      <c r="D3493" s="47" t="n">
        <f aca="false">IF(C3493&gt;$E$5,$E$2+$E$1,(IF(C3493&gt;764.99,C3493^3*3486.59308-C3493^2*7860012.00812+C3493*5908819377.96283-1481278321001.59,IF(C3493&gt;752.99,C3493^3*3588.471445-C3493^2*8028757.56264+C3493*5988077680.84934-1488767378546.26,C3493^3*899.851852-C3493^2*1969009.674601+C3493*1435480406.01138-348666163343.76))))-$E$1</f>
        <v>148979041.172119</v>
      </c>
      <c r="E3493" s="47" t="n">
        <f aca="false">D3493*100/$E$2</f>
        <v>100</v>
      </c>
      <c r="G3493" s="41" t="n">
        <f aca="false">[3]Plan1!$C3488</f>
        <v>0</v>
      </c>
      <c r="H3493" s="41" t="n">
        <f aca="false">$J$5 + G3493</f>
        <v>760</v>
      </c>
      <c r="I3493" s="47" t="n">
        <f aca="false">IF(H3493&gt;$J$5,$J$2+$J$1,(IF(H3493&gt;739.99,H3493^3*2498.244218-H3493^2*5471052.355142+H3493*3994605728.77515-972400879260.135,H3493^3*1396.138889-H3493^2*3002770.071427+H3493*2152080038.43115-513963640099.415)))-$J$1</f>
        <v>87942447.7277832</v>
      </c>
      <c r="J3493" s="47" t="n">
        <f aca="false">I3493*100/$J$2</f>
        <v>99.9999999974793</v>
      </c>
      <c r="L3493" s="41" t="n">
        <f aca="false">[4]Plan1!$C3488</f>
        <v>0</v>
      </c>
      <c r="M3493" s="41" t="n">
        <f aca="false">$O$5 + L3493</f>
        <v>838.78</v>
      </c>
      <c r="N3493" s="47" t="n">
        <f aca="false">IF(M3493&gt;$O$5,$O$2+$O$1,(M3493^3*3270.5936-M3493^2*8015778.389801+M3493*6549018422.82398-1783686174686.87))-$O$1</f>
        <v>39086868.7128906</v>
      </c>
      <c r="O3493" s="41" t="n">
        <f aca="false">N3493*100/$O$2</f>
        <v>100</v>
      </c>
      <c r="R3493" s="47" t="n">
        <f aca="false">SUM(D3493,I3493,N3493)</f>
        <v>276008357.612793</v>
      </c>
      <c r="S3493" s="41" t="n">
        <f aca="false">R3493*100/$R$2</f>
        <v>99.9999999991969</v>
      </c>
      <c r="U3493" s="41" t="n">
        <f aca="false">[1]Plan1!$B3488</f>
        <v>0</v>
      </c>
    </row>
    <row r="3494" customFormat="false" ht="15" hidden="false" customHeight="false" outlineLevel="0" collapsed="false">
      <c r="A3494" s="46" t="n">
        <v>45492</v>
      </c>
      <c r="B3494" s="41" t="n">
        <f aca="false">[2]Plan1!$C3489</f>
        <v>0</v>
      </c>
      <c r="C3494" s="41" t="n">
        <f aca="false">$E$5 + B3494</f>
        <v>781</v>
      </c>
      <c r="D3494" s="47" t="n">
        <f aca="false">IF(C3494&gt;$E$5,$E$2+$E$1,(IF(C3494&gt;764.99,C3494^3*3486.59308-C3494^2*7860012.00812+C3494*5908819377.96283-1481278321001.59,IF(C3494&gt;752.99,C3494^3*3588.471445-C3494^2*8028757.56264+C3494*5988077680.84934-1488767378546.26,C3494^3*899.851852-C3494^2*1969009.674601+C3494*1435480406.01138-348666163343.76))))-$E$1</f>
        <v>148979041.172119</v>
      </c>
      <c r="E3494" s="47" t="n">
        <f aca="false">D3494*100/$E$2</f>
        <v>100</v>
      </c>
      <c r="G3494" s="41" t="n">
        <f aca="false">[3]Plan1!$C3489</f>
        <v>0</v>
      </c>
      <c r="H3494" s="41" t="n">
        <f aca="false">$J$5 + G3494</f>
        <v>760</v>
      </c>
      <c r="I3494" s="47" t="n">
        <f aca="false">IF(H3494&gt;$J$5,$J$2+$J$1,(IF(H3494&gt;739.99,H3494^3*2498.244218-H3494^2*5471052.355142+H3494*3994605728.77515-972400879260.135,H3494^3*1396.138889-H3494^2*3002770.071427+H3494*2152080038.43115-513963640099.415)))-$J$1</f>
        <v>87942447.7277832</v>
      </c>
      <c r="J3494" s="47" t="n">
        <f aca="false">I3494*100/$J$2</f>
        <v>99.9999999974793</v>
      </c>
      <c r="L3494" s="41" t="n">
        <f aca="false">[4]Plan1!$C3489</f>
        <v>0</v>
      </c>
      <c r="M3494" s="41" t="n">
        <f aca="false">$O$5 + L3494</f>
        <v>838.78</v>
      </c>
      <c r="N3494" s="47" t="n">
        <f aca="false">IF(M3494&gt;$O$5,$O$2+$O$1,(M3494^3*3270.5936-M3494^2*8015778.389801+M3494*6549018422.82398-1783686174686.87))-$O$1</f>
        <v>39086868.7128906</v>
      </c>
      <c r="O3494" s="41" t="n">
        <f aca="false">N3494*100/$O$2</f>
        <v>100</v>
      </c>
      <c r="R3494" s="47" t="n">
        <f aca="false">SUM(D3494,I3494,N3494)</f>
        <v>276008357.612793</v>
      </c>
      <c r="S3494" s="41" t="n">
        <f aca="false">R3494*100/$R$2</f>
        <v>99.9999999991969</v>
      </c>
      <c r="U3494" s="41" t="n">
        <f aca="false">[1]Plan1!$B3489</f>
        <v>0</v>
      </c>
    </row>
    <row r="3495" customFormat="false" ht="15" hidden="false" customHeight="false" outlineLevel="0" collapsed="false">
      <c r="A3495" s="46" t="n">
        <v>45493</v>
      </c>
      <c r="B3495" s="41" t="n">
        <f aca="false">[2]Plan1!$C3490</f>
        <v>0</v>
      </c>
      <c r="C3495" s="41" t="n">
        <f aca="false">$E$5 + B3495</f>
        <v>781</v>
      </c>
      <c r="D3495" s="47" t="n">
        <f aca="false">IF(C3495&gt;$E$5,$E$2+$E$1,(IF(C3495&gt;764.99,C3495^3*3486.59308-C3495^2*7860012.00812+C3495*5908819377.96283-1481278321001.59,IF(C3495&gt;752.99,C3495^3*3588.471445-C3495^2*8028757.56264+C3495*5988077680.84934-1488767378546.26,C3495^3*899.851852-C3495^2*1969009.674601+C3495*1435480406.01138-348666163343.76))))-$E$1</f>
        <v>148979041.172119</v>
      </c>
      <c r="E3495" s="47" t="n">
        <f aca="false">D3495*100/$E$2</f>
        <v>100</v>
      </c>
      <c r="G3495" s="41" t="n">
        <f aca="false">[3]Plan1!$C3490</f>
        <v>0</v>
      </c>
      <c r="H3495" s="41" t="n">
        <f aca="false">$J$5 + G3495</f>
        <v>760</v>
      </c>
      <c r="I3495" s="47" t="n">
        <f aca="false">IF(H3495&gt;$J$5,$J$2+$J$1,(IF(H3495&gt;739.99,H3495^3*2498.244218-H3495^2*5471052.355142+H3495*3994605728.77515-972400879260.135,H3495^3*1396.138889-H3495^2*3002770.071427+H3495*2152080038.43115-513963640099.415)))-$J$1</f>
        <v>87942447.7277832</v>
      </c>
      <c r="J3495" s="47" t="n">
        <f aca="false">I3495*100/$J$2</f>
        <v>99.9999999974793</v>
      </c>
      <c r="L3495" s="41" t="n">
        <f aca="false">[4]Plan1!$C3490</f>
        <v>0</v>
      </c>
      <c r="M3495" s="41" t="n">
        <f aca="false">$O$5 + L3495</f>
        <v>838.78</v>
      </c>
      <c r="N3495" s="47" t="n">
        <f aca="false">IF(M3495&gt;$O$5,$O$2+$O$1,(M3495^3*3270.5936-M3495^2*8015778.389801+M3495*6549018422.82398-1783686174686.87))-$O$1</f>
        <v>39086868.7128906</v>
      </c>
      <c r="O3495" s="41" t="n">
        <f aca="false">N3495*100/$O$2</f>
        <v>100</v>
      </c>
      <c r="R3495" s="47" t="n">
        <f aca="false">SUM(D3495,I3495,N3495)</f>
        <v>276008357.612793</v>
      </c>
      <c r="S3495" s="41" t="n">
        <f aca="false">R3495*100/$R$2</f>
        <v>99.9999999991969</v>
      </c>
      <c r="U3495" s="41" t="n">
        <f aca="false">[1]Plan1!$B3490</f>
        <v>0</v>
      </c>
    </row>
    <row r="3496" customFormat="false" ht="15" hidden="false" customHeight="false" outlineLevel="0" collapsed="false">
      <c r="A3496" s="46" t="n">
        <v>45494</v>
      </c>
      <c r="B3496" s="41" t="n">
        <f aca="false">[2]Plan1!$C3491</f>
        <v>0</v>
      </c>
      <c r="C3496" s="41" t="n">
        <f aca="false">$E$5 + B3496</f>
        <v>781</v>
      </c>
      <c r="D3496" s="47" t="n">
        <f aca="false">IF(C3496&gt;$E$5,$E$2+$E$1,(IF(C3496&gt;764.99,C3496^3*3486.59308-C3496^2*7860012.00812+C3496*5908819377.96283-1481278321001.59,IF(C3496&gt;752.99,C3496^3*3588.471445-C3496^2*8028757.56264+C3496*5988077680.84934-1488767378546.26,C3496^3*899.851852-C3496^2*1969009.674601+C3496*1435480406.01138-348666163343.76))))-$E$1</f>
        <v>148979041.172119</v>
      </c>
      <c r="E3496" s="47" t="n">
        <f aca="false">D3496*100/$E$2</f>
        <v>100</v>
      </c>
      <c r="G3496" s="41" t="n">
        <f aca="false">[3]Plan1!$C3491</f>
        <v>0</v>
      </c>
      <c r="H3496" s="41" t="n">
        <f aca="false">$J$5 + G3496</f>
        <v>760</v>
      </c>
      <c r="I3496" s="47" t="n">
        <f aca="false">IF(H3496&gt;$J$5,$J$2+$J$1,(IF(H3496&gt;739.99,H3496^3*2498.244218-H3496^2*5471052.355142+H3496*3994605728.77515-972400879260.135,H3496^3*1396.138889-H3496^2*3002770.071427+H3496*2152080038.43115-513963640099.415)))-$J$1</f>
        <v>87942447.7277832</v>
      </c>
      <c r="J3496" s="47" t="n">
        <f aca="false">I3496*100/$J$2</f>
        <v>99.9999999974793</v>
      </c>
      <c r="L3496" s="41" t="n">
        <f aca="false">[4]Plan1!$C3491</f>
        <v>0</v>
      </c>
      <c r="M3496" s="41" t="n">
        <f aca="false">$O$5 + L3496</f>
        <v>838.78</v>
      </c>
      <c r="N3496" s="47" t="n">
        <f aca="false">IF(M3496&gt;$O$5,$O$2+$O$1,(M3496^3*3270.5936-M3496^2*8015778.389801+M3496*6549018422.82398-1783686174686.87))-$O$1</f>
        <v>39086868.7128906</v>
      </c>
      <c r="O3496" s="41" t="n">
        <f aca="false">N3496*100/$O$2</f>
        <v>100</v>
      </c>
      <c r="R3496" s="47" t="n">
        <f aca="false">SUM(D3496,I3496,N3496)</f>
        <v>276008357.612793</v>
      </c>
      <c r="S3496" s="41" t="n">
        <f aca="false">R3496*100/$R$2</f>
        <v>99.9999999991969</v>
      </c>
      <c r="U3496" s="41" t="n">
        <f aca="false">[1]Plan1!$B3491</f>
        <v>0</v>
      </c>
    </row>
    <row r="3497" customFormat="false" ht="15" hidden="false" customHeight="false" outlineLevel="0" collapsed="false">
      <c r="A3497" s="46" t="n">
        <v>45495</v>
      </c>
      <c r="B3497" s="41" t="n">
        <f aca="false">[2]Plan1!$C3492</f>
        <v>0</v>
      </c>
      <c r="C3497" s="41" t="n">
        <f aca="false">$E$5 + B3497</f>
        <v>781</v>
      </c>
      <c r="D3497" s="47" t="n">
        <f aca="false">IF(C3497&gt;$E$5,$E$2+$E$1,(IF(C3497&gt;764.99,C3497^3*3486.59308-C3497^2*7860012.00812+C3497*5908819377.96283-1481278321001.59,IF(C3497&gt;752.99,C3497^3*3588.471445-C3497^2*8028757.56264+C3497*5988077680.84934-1488767378546.26,C3497^3*899.851852-C3497^2*1969009.674601+C3497*1435480406.01138-348666163343.76))))-$E$1</f>
        <v>148979041.172119</v>
      </c>
      <c r="E3497" s="47" t="n">
        <f aca="false">D3497*100/$E$2</f>
        <v>100</v>
      </c>
      <c r="G3497" s="41" t="n">
        <f aca="false">[3]Plan1!$C3492</f>
        <v>0</v>
      </c>
      <c r="H3497" s="41" t="n">
        <f aca="false">$J$5 + G3497</f>
        <v>760</v>
      </c>
      <c r="I3497" s="47" t="n">
        <f aca="false">IF(H3497&gt;$J$5,$J$2+$J$1,(IF(H3497&gt;739.99,H3497^3*2498.244218-H3497^2*5471052.355142+H3497*3994605728.77515-972400879260.135,H3497^3*1396.138889-H3497^2*3002770.071427+H3497*2152080038.43115-513963640099.415)))-$J$1</f>
        <v>87942447.7277832</v>
      </c>
      <c r="J3497" s="47" t="n">
        <f aca="false">I3497*100/$J$2</f>
        <v>99.9999999974793</v>
      </c>
      <c r="L3497" s="41" t="n">
        <f aca="false">[4]Plan1!$C3492</f>
        <v>0</v>
      </c>
      <c r="M3497" s="41" t="n">
        <f aca="false">$O$5 + L3497</f>
        <v>838.78</v>
      </c>
      <c r="N3497" s="47" t="n">
        <f aca="false">IF(M3497&gt;$O$5,$O$2+$O$1,(M3497^3*3270.5936-M3497^2*8015778.389801+M3497*6549018422.82398-1783686174686.87))-$O$1</f>
        <v>39086868.7128906</v>
      </c>
      <c r="O3497" s="41" t="n">
        <f aca="false">N3497*100/$O$2</f>
        <v>100</v>
      </c>
      <c r="R3497" s="47" t="n">
        <f aca="false">SUM(D3497,I3497,N3497)</f>
        <v>276008357.612793</v>
      </c>
      <c r="S3497" s="41" t="n">
        <f aca="false">R3497*100/$R$2</f>
        <v>99.9999999991969</v>
      </c>
      <c r="U3497" s="41" t="n">
        <f aca="false">[1]Plan1!$B3492</f>
        <v>0</v>
      </c>
    </row>
    <row r="3498" customFormat="false" ht="15" hidden="false" customHeight="false" outlineLevel="0" collapsed="false">
      <c r="A3498" s="46" t="n">
        <v>45496</v>
      </c>
      <c r="B3498" s="41" t="n">
        <f aca="false">[2]Plan1!$C3493</f>
        <v>0</v>
      </c>
      <c r="C3498" s="41" t="n">
        <f aca="false">$E$5 + B3498</f>
        <v>781</v>
      </c>
      <c r="D3498" s="47" t="n">
        <f aca="false">IF(C3498&gt;$E$5,$E$2+$E$1,(IF(C3498&gt;764.99,C3498^3*3486.59308-C3498^2*7860012.00812+C3498*5908819377.96283-1481278321001.59,IF(C3498&gt;752.99,C3498^3*3588.471445-C3498^2*8028757.56264+C3498*5988077680.84934-1488767378546.26,C3498^3*899.851852-C3498^2*1969009.674601+C3498*1435480406.01138-348666163343.76))))-$E$1</f>
        <v>148979041.172119</v>
      </c>
      <c r="E3498" s="47" t="n">
        <f aca="false">D3498*100/$E$2</f>
        <v>100</v>
      </c>
      <c r="G3498" s="41" t="n">
        <f aca="false">[3]Plan1!$C3493</f>
        <v>0</v>
      </c>
      <c r="H3498" s="41" t="n">
        <f aca="false">$J$5 + G3498</f>
        <v>760</v>
      </c>
      <c r="I3498" s="47" t="n">
        <f aca="false">IF(H3498&gt;$J$5,$J$2+$J$1,(IF(H3498&gt;739.99,H3498^3*2498.244218-H3498^2*5471052.355142+H3498*3994605728.77515-972400879260.135,H3498^3*1396.138889-H3498^2*3002770.071427+H3498*2152080038.43115-513963640099.415)))-$J$1</f>
        <v>87942447.7277832</v>
      </c>
      <c r="J3498" s="47" t="n">
        <f aca="false">I3498*100/$J$2</f>
        <v>99.9999999974793</v>
      </c>
      <c r="L3498" s="41" t="n">
        <f aca="false">[4]Plan1!$C3493</f>
        <v>0</v>
      </c>
      <c r="M3498" s="41" t="n">
        <f aca="false">$O$5 + L3498</f>
        <v>838.78</v>
      </c>
      <c r="N3498" s="47" t="n">
        <f aca="false">IF(M3498&gt;$O$5,$O$2+$O$1,(M3498^3*3270.5936-M3498^2*8015778.389801+M3498*6549018422.82398-1783686174686.87))-$O$1</f>
        <v>39086868.7128906</v>
      </c>
      <c r="O3498" s="41" t="n">
        <f aca="false">N3498*100/$O$2</f>
        <v>100</v>
      </c>
      <c r="R3498" s="47" t="n">
        <f aca="false">SUM(D3498,I3498,N3498)</f>
        <v>276008357.612793</v>
      </c>
      <c r="S3498" s="41" t="n">
        <f aca="false">R3498*100/$R$2</f>
        <v>99.9999999991969</v>
      </c>
      <c r="U3498" s="41" t="n">
        <f aca="false">[1]Plan1!$B3493</f>
        <v>0</v>
      </c>
    </row>
    <row r="3499" customFormat="false" ht="15" hidden="false" customHeight="false" outlineLevel="0" collapsed="false">
      <c r="A3499" s="46" t="n">
        <v>45497</v>
      </c>
      <c r="B3499" s="41" t="n">
        <f aca="false">[2]Plan1!$C3494</f>
        <v>0</v>
      </c>
      <c r="C3499" s="41" t="n">
        <f aca="false">$E$5 + B3499</f>
        <v>781</v>
      </c>
      <c r="D3499" s="47" t="n">
        <f aca="false">IF(C3499&gt;$E$5,$E$2+$E$1,(IF(C3499&gt;764.99,C3499^3*3486.59308-C3499^2*7860012.00812+C3499*5908819377.96283-1481278321001.59,IF(C3499&gt;752.99,C3499^3*3588.471445-C3499^2*8028757.56264+C3499*5988077680.84934-1488767378546.26,C3499^3*899.851852-C3499^2*1969009.674601+C3499*1435480406.01138-348666163343.76))))-$E$1</f>
        <v>148979041.172119</v>
      </c>
      <c r="E3499" s="47" t="n">
        <f aca="false">D3499*100/$E$2</f>
        <v>100</v>
      </c>
      <c r="G3499" s="41" t="n">
        <f aca="false">[3]Plan1!$C3494</f>
        <v>0</v>
      </c>
      <c r="H3499" s="41" t="n">
        <f aca="false">$J$5 + G3499</f>
        <v>760</v>
      </c>
      <c r="I3499" s="47" t="n">
        <f aca="false">IF(H3499&gt;$J$5,$J$2+$J$1,(IF(H3499&gt;739.99,H3499^3*2498.244218-H3499^2*5471052.355142+H3499*3994605728.77515-972400879260.135,H3499^3*1396.138889-H3499^2*3002770.071427+H3499*2152080038.43115-513963640099.415)))-$J$1</f>
        <v>87942447.7277832</v>
      </c>
      <c r="J3499" s="47" t="n">
        <f aca="false">I3499*100/$J$2</f>
        <v>99.9999999974793</v>
      </c>
      <c r="L3499" s="41" t="n">
        <f aca="false">[4]Plan1!$C3494</f>
        <v>0</v>
      </c>
      <c r="M3499" s="41" t="n">
        <f aca="false">$O$5 + L3499</f>
        <v>838.78</v>
      </c>
      <c r="N3499" s="47" t="n">
        <f aca="false">IF(M3499&gt;$O$5,$O$2+$O$1,(M3499^3*3270.5936-M3499^2*8015778.389801+M3499*6549018422.82398-1783686174686.87))-$O$1</f>
        <v>39086868.7128906</v>
      </c>
      <c r="O3499" s="41" t="n">
        <f aca="false">N3499*100/$O$2</f>
        <v>100</v>
      </c>
      <c r="R3499" s="47" t="n">
        <f aca="false">SUM(D3499,I3499,N3499)</f>
        <v>276008357.612793</v>
      </c>
      <c r="S3499" s="41" t="n">
        <f aca="false">R3499*100/$R$2</f>
        <v>99.9999999991969</v>
      </c>
      <c r="U3499" s="41" t="n">
        <f aca="false">[1]Plan1!$B3494</f>
        <v>0</v>
      </c>
    </row>
    <row r="3500" customFormat="false" ht="15" hidden="false" customHeight="false" outlineLevel="0" collapsed="false">
      <c r="A3500" s="46" t="n">
        <v>45498</v>
      </c>
      <c r="B3500" s="41" t="n">
        <f aca="false">[2]Plan1!$C3495</f>
        <v>0</v>
      </c>
      <c r="C3500" s="41" t="n">
        <f aca="false">$E$5 + B3500</f>
        <v>781</v>
      </c>
      <c r="D3500" s="47" t="n">
        <f aca="false">IF(C3500&gt;$E$5,$E$2+$E$1,(IF(C3500&gt;764.99,C3500^3*3486.59308-C3500^2*7860012.00812+C3500*5908819377.96283-1481278321001.59,IF(C3500&gt;752.99,C3500^3*3588.471445-C3500^2*8028757.56264+C3500*5988077680.84934-1488767378546.26,C3500^3*899.851852-C3500^2*1969009.674601+C3500*1435480406.01138-348666163343.76))))-$E$1</f>
        <v>148979041.172119</v>
      </c>
      <c r="E3500" s="47" t="n">
        <f aca="false">D3500*100/$E$2</f>
        <v>100</v>
      </c>
      <c r="G3500" s="41" t="n">
        <f aca="false">[3]Plan1!$C3495</f>
        <v>0</v>
      </c>
      <c r="H3500" s="41" t="n">
        <f aca="false">$J$5 + G3500</f>
        <v>760</v>
      </c>
      <c r="I3500" s="47" t="n">
        <f aca="false">IF(H3500&gt;$J$5,$J$2+$J$1,(IF(H3500&gt;739.99,H3500^3*2498.244218-H3500^2*5471052.355142+H3500*3994605728.77515-972400879260.135,H3500^3*1396.138889-H3500^2*3002770.071427+H3500*2152080038.43115-513963640099.415)))-$J$1</f>
        <v>87942447.7277832</v>
      </c>
      <c r="J3500" s="47" t="n">
        <f aca="false">I3500*100/$J$2</f>
        <v>99.9999999974793</v>
      </c>
      <c r="L3500" s="41" t="n">
        <f aca="false">[4]Plan1!$C3495</f>
        <v>0</v>
      </c>
      <c r="M3500" s="41" t="n">
        <f aca="false">$O$5 + L3500</f>
        <v>838.78</v>
      </c>
      <c r="N3500" s="47" t="n">
        <f aca="false">IF(M3500&gt;$O$5,$O$2+$O$1,(M3500^3*3270.5936-M3500^2*8015778.389801+M3500*6549018422.82398-1783686174686.87))-$O$1</f>
        <v>39086868.7128906</v>
      </c>
      <c r="O3500" s="41" t="n">
        <f aca="false">N3500*100/$O$2</f>
        <v>100</v>
      </c>
      <c r="R3500" s="47" t="n">
        <f aca="false">SUM(D3500,I3500,N3500)</f>
        <v>276008357.612793</v>
      </c>
      <c r="S3500" s="41" t="n">
        <f aca="false">R3500*100/$R$2</f>
        <v>99.9999999991969</v>
      </c>
      <c r="U3500" s="41" t="n">
        <f aca="false">[1]Plan1!$B3495</f>
        <v>0</v>
      </c>
    </row>
    <row r="3501" customFormat="false" ht="15" hidden="false" customHeight="false" outlineLevel="0" collapsed="false">
      <c r="A3501" s="46" t="n">
        <v>45499</v>
      </c>
      <c r="B3501" s="41" t="n">
        <f aca="false">[2]Plan1!$C3496</f>
        <v>0</v>
      </c>
      <c r="C3501" s="41" t="n">
        <f aca="false">$E$5 + B3501</f>
        <v>781</v>
      </c>
      <c r="D3501" s="47" t="n">
        <f aca="false">IF(C3501&gt;$E$5,$E$2+$E$1,(IF(C3501&gt;764.99,C3501^3*3486.59308-C3501^2*7860012.00812+C3501*5908819377.96283-1481278321001.59,IF(C3501&gt;752.99,C3501^3*3588.471445-C3501^2*8028757.56264+C3501*5988077680.84934-1488767378546.26,C3501^3*899.851852-C3501^2*1969009.674601+C3501*1435480406.01138-348666163343.76))))-$E$1</f>
        <v>148979041.172119</v>
      </c>
      <c r="E3501" s="47" t="n">
        <f aca="false">D3501*100/$E$2</f>
        <v>100</v>
      </c>
      <c r="G3501" s="41" t="n">
        <f aca="false">[3]Plan1!$C3496</f>
        <v>0</v>
      </c>
      <c r="H3501" s="41" t="n">
        <f aca="false">$J$5 + G3501</f>
        <v>760</v>
      </c>
      <c r="I3501" s="47" t="n">
        <f aca="false">IF(H3501&gt;$J$5,$J$2+$J$1,(IF(H3501&gt;739.99,H3501^3*2498.244218-H3501^2*5471052.355142+H3501*3994605728.77515-972400879260.135,H3501^3*1396.138889-H3501^2*3002770.071427+H3501*2152080038.43115-513963640099.415)))-$J$1</f>
        <v>87942447.7277832</v>
      </c>
      <c r="J3501" s="47" t="n">
        <f aca="false">I3501*100/$J$2</f>
        <v>99.9999999974793</v>
      </c>
      <c r="L3501" s="41" t="n">
        <f aca="false">[4]Plan1!$C3496</f>
        <v>0</v>
      </c>
      <c r="M3501" s="41" t="n">
        <f aca="false">$O$5 + L3501</f>
        <v>838.78</v>
      </c>
      <c r="N3501" s="47" t="n">
        <f aca="false">IF(M3501&gt;$O$5,$O$2+$O$1,(M3501^3*3270.5936-M3501^2*8015778.389801+M3501*6549018422.82398-1783686174686.87))-$O$1</f>
        <v>39086868.7128906</v>
      </c>
      <c r="O3501" s="41" t="n">
        <f aca="false">N3501*100/$O$2</f>
        <v>100</v>
      </c>
      <c r="R3501" s="47" t="n">
        <f aca="false">SUM(D3501,I3501,N3501)</f>
        <v>276008357.612793</v>
      </c>
      <c r="S3501" s="41" t="n">
        <f aca="false">R3501*100/$R$2</f>
        <v>99.9999999991969</v>
      </c>
      <c r="U3501" s="41" t="n">
        <f aca="false">[1]Plan1!$B3496</f>
        <v>0</v>
      </c>
    </row>
    <row r="3502" customFormat="false" ht="15" hidden="false" customHeight="false" outlineLevel="0" collapsed="false">
      <c r="A3502" s="46" t="n">
        <v>45500</v>
      </c>
      <c r="B3502" s="41" t="n">
        <f aca="false">[2]Plan1!$C3497</f>
        <v>0</v>
      </c>
      <c r="C3502" s="41" t="n">
        <f aca="false">$E$5 + B3502</f>
        <v>781</v>
      </c>
      <c r="D3502" s="47" t="n">
        <f aca="false">IF(C3502&gt;$E$5,$E$2+$E$1,(IF(C3502&gt;764.99,C3502^3*3486.59308-C3502^2*7860012.00812+C3502*5908819377.96283-1481278321001.59,IF(C3502&gt;752.99,C3502^3*3588.471445-C3502^2*8028757.56264+C3502*5988077680.84934-1488767378546.26,C3502^3*899.851852-C3502^2*1969009.674601+C3502*1435480406.01138-348666163343.76))))-$E$1</f>
        <v>148979041.172119</v>
      </c>
      <c r="E3502" s="47" t="n">
        <f aca="false">D3502*100/$E$2</f>
        <v>100</v>
      </c>
      <c r="G3502" s="41" t="n">
        <f aca="false">[3]Plan1!$C3497</f>
        <v>0</v>
      </c>
      <c r="H3502" s="41" t="n">
        <f aca="false">$J$5 + G3502</f>
        <v>760</v>
      </c>
      <c r="I3502" s="47" t="n">
        <f aca="false">IF(H3502&gt;$J$5,$J$2+$J$1,(IF(H3502&gt;739.99,H3502^3*2498.244218-H3502^2*5471052.355142+H3502*3994605728.77515-972400879260.135,H3502^3*1396.138889-H3502^2*3002770.071427+H3502*2152080038.43115-513963640099.415)))-$J$1</f>
        <v>87942447.7277832</v>
      </c>
      <c r="J3502" s="47" t="n">
        <f aca="false">I3502*100/$J$2</f>
        <v>99.9999999974793</v>
      </c>
      <c r="L3502" s="41" t="n">
        <f aca="false">[4]Plan1!$C3497</f>
        <v>0</v>
      </c>
      <c r="M3502" s="41" t="n">
        <f aca="false">$O$5 + L3502</f>
        <v>838.78</v>
      </c>
      <c r="N3502" s="47" t="n">
        <f aca="false">IF(M3502&gt;$O$5,$O$2+$O$1,(M3502^3*3270.5936-M3502^2*8015778.389801+M3502*6549018422.82398-1783686174686.87))-$O$1</f>
        <v>39086868.7128906</v>
      </c>
      <c r="O3502" s="41" t="n">
        <f aca="false">N3502*100/$O$2</f>
        <v>100</v>
      </c>
      <c r="R3502" s="47" t="n">
        <f aca="false">SUM(D3502,I3502,N3502)</f>
        <v>276008357.612793</v>
      </c>
      <c r="S3502" s="41" t="n">
        <f aca="false">R3502*100/$R$2</f>
        <v>99.9999999991969</v>
      </c>
      <c r="U3502" s="41" t="n">
        <f aca="false">[1]Plan1!$B3497</f>
        <v>0</v>
      </c>
    </row>
    <row r="3503" customFormat="false" ht="15" hidden="false" customHeight="false" outlineLevel="0" collapsed="false">
      <c r="A3503" s="46" t="n">
        <v>45501</v>
      </c>
      <c r="B3503" s="41" t="n">
        <f aca="false">[2]Plan1!$C3498</f>
        <v>0</v>
      </c>
      <c r="C3503" s="41" t="n">
        <f aca="false">$E$5 + B3503</f>
        <v>781</v>
      </c>
      <c r="D3503" s="47" t="n">
        <f aca="false">IF(C3503&gt;$E$5,$E$2+$E$1,(IF(C3503&gt;764.99,C3503^3*3486.59308-C3503^2*7860012.00812+C3503*5908819377.96283-1481278321001.59,IF(C3503&gt;752.99,C3503^3*3588.471445-C3503^2*8028757.56264+C3503*5988077680.84934-1488767378546.26,C3503^3*899.851852-C3503^2*1969009.674601+C3503*1435480406.01138-348666163343.76))))-$E$1</f>
        <v>148979041.172119</v>
      </c>
      <c r="E3503" s="47" t="n">
        <f aca="false">D3503*100/$E$2</f>
        <v>100</v>
      </c>
      <c r="G3503" s="41" t="n">
        <f aca="false">[3]Plan1!$C3498</f>
        <v>0</v>
      </c>
      <c r="H3503" s="41" t="n">
        <f aca="false">$J$5 + G3503</f>
        <v>760</v>
      </c>
      <c r="I3503" s="47" t="n">
        <f aca="false">IF(H3503&gt;$J$5,$J$2+$J$1,(IF(H3503&gt;739.99,H3503^3*2498.244218-H3503^2*5471052.355142+H3503*3994605728.77515-972400879260.135,H3503^3*1396.138889-H3503^2*3002770.071427+H3503*2152080038.43115-513963640099.415)))-$J$1</f>
        <v>87942447.7277832</v>
      </c>
      <c r="J3503" s="47" t="n">
        <f aca="false">I3503*100/$J$2</f>
        <v>99.9999999974793</v>
      </c>
      <c r="L3503" s="41" t="n">
        <f aca="false">[4]Plan1!$C3498</f>
        <v>0</v>
      </c>
      <c r="M3503" s="41" t="n">
        <f aca="false">$O$5 + L3503</f>
        <v>838.78</v>
      </c>
      <c r="N3503" s="47" t="n">
        <f aca="false">IF(M3503&gt;$O$5,$O$2+$O$1,(M3503^3*3270.5936-M3503^2*8015778.389801+M3503*6549018422.82398-1783686174686.87))-$O$1</f>
        <v>39086868.7128906</v>
      </c>
      <c r="O3503" s="41" t="n">
        <f aca="false">N3503*100/$O$2</f>
        <v>100</v>
      </c>
      <c r="R3503" s="47" t="n">
        <f aca="false">SUM(D3503,I3503,N3503)</f>
        <v>276008357.612793</v>
      </c>
      <c r="S3503" s="41" t="n">
        <f aca="false">R3503*100/$R$2</f>
        <v>99.9999999991969</v>
      </c>
      <c r="U3503" s="41" t="n">
        <f aca="false">[1]Plan1!$B3498</f>
        <v>0</v>
      </c>
    </row>
    <row r="3504" customFormat="false" ht="15" hidden="false" customHeight="false" outlineLevel="0" collapsed="false">
      <c r="A3504" s="46" t="n">
        <v>45502</v>
      </c>
      <c r="B3504" s="41" t="n">
        <f aca="false">[2]Plan1!$C3499</f>
        <v>0</v>
      </c>
      <c r="C3504" s="41" t="n">
        <f aca="false">$E$5 + B3504</f>
        <v>781</v>
      </c>
      <c r="D3504" s="47" t="n">
        <f aca="false">IF(C3504&gt;$E$5,$E$2+$E$1,(IF(C3504&gt;764.99,C3504^3*3486.59308-C3504^2*7860012.00812+C3504*5908819377.96283-1481278321001.59,IF(C3504&gt;752.99,C3504^3*3588.471445-C3504^2*8028757.56264+C3504*5988077680.84934-1488767378546.26,C3504^3*899.851852-C3504^2*1969009.674601+C3504*1435480406.01138-348666163343.76))))-$E$1</f>
        <v>148979041.172119</v>
      </c>
      <c r="E3504" s="47" t="n">
        <f aca="false">D3504*100/$E$2</f>
        <v>100</v>
      </c>
      <c r="G3504" s="41" t="n">
        <f aca="false">[3]Plan1!$C3499</f>
        <v>0</v>
      </c>
      <c r="H3504" s="41" t="n">
        <f aca="false">$J$5 + G3504</f>
        <v>760</v>
      </c>
      <c r="I3504" s="47" t="n">
        <f aca="false">IF(H3504&gt;$J$5,$J$2+$J$1,(IF(H3504&gt;739.99,H3504^3*2498.244218-H3504^2*5471052.355142+H3504*3994605728.77515-972400879260.135,H3504^3*1396.138889-H3504^2*3002770.071427+H3504*2152080038.43115-513963640099.415)))-$J$1</f>
        <v>87942447.7277832</v>
      </c>
      <c r="J3504" s="47" t="n">
        <f aca="false">I3504*100/$J$2</f>
        <v>99.9999999974793</v>
      </c>
      <c r="L3504" s="41" t="n">
        <f aca="false">[4]Plan1!$C3499</f>
        <v>0</v>
      </c>
      <c r="M3504" s="41" t="n">
        <f aca="false">$O$5 + L3504</f>
        <v>838.78</v>
      </c>
      <c r="N3504" s="47" t="n">
        <f aca="false">IF(M3504&gt;$O$5,$O$2+$O$1,(M3504^3*3270.5936-M3504^2*8015778.389801+M3504*6549018422.82398-1783686174686.87))-$O$1</f>
        <v>39086868.7128906</v>
      </c>
      <c r="O3504" s="41" t="n">
        <f aca="false">N3504*100/$O$2</f>
        <v>100</v>
      </c>
      <c r="R3504" s="47" t="n">
        <f aca="false">SUM(D3504,I3504,N3504)</f>
        <v>276008357.612793</v>
      </c>
      <c r="S3504" s="41" t="n">
        <f aca="false">R3504*100/$R$2</f>
        <v>99.9999999991969</v>
      </c>
      <c r="U3504" s="41" t="n">
        <f aca="false">[1]Plan1!$B3499</f>
        <v>0</v>
      </c>
    </row>
    <row r="3505" customFormat="false" ht="15" hidden="false" customHeight="false" outlineLevel="0" collapsed="false">
      <c r="A3505" s="46" t="n">
        <v>45503</v>
      </c>
      <c r="B3505" s="41" t="n">
        <f aca="false">[2]Plan1!$C3500</f>
        <v>0</v>
      </c>
      <c r="C3505" s="41" t="n">
        <f aca="false">$E$5 + B3505</f>
        <v>781</v>
      </c>
      <c r="D3505" s="47" t="n">
        <f aca="false">IF(C3505&gt;$E$5,$E$2+$E$1,(IF(C3505&gt;764.99,C3505^3*3486.59308-C3505^2*7860012.00812+C3505*5908819377.96283-1481278321001.59,IF(C3505&gt;752.99,C3505^3*3588.471445-C3505^2*8028757.56264+C3505*5988077680.84934-1488767378546.26,C3505^3*899.851852-C3505^2*1969009.674601+C3505*1435480406.01138-348666163343.76))))-$E$1</f>
        <v>148979041.172119</v>
      </c>
      <c r="E3505" s="47" t="n">
        <f aca="false">D3505*100/$E$2</f>
        <v>100</v>
      </c>
      <c r="G3505" s="41" t="n">
        <f aca="false">[3]Plan1!$C3500</f>
        <v>0</v>
      </c>
      <c r="H3505" s="41" t="n">
        <f aca="false">$J$5 + G3505</f>
        <v>760</v>
      </c>
      <c r="I3505" s="47" t="n">
        <f aca="false">IF(H3505&gt;$J$5,$J$2+$J$1,(IF(H3505&gt;739.99,H3505^3*2498.244218-H3505^2*5471052.355142+H3505*3994605728.77515-972400879260.135,H3505^3*1396.138889-H3505^2*3002770.071427+H3505*2152080038.43115-513963640099.415)))-$J$1</f>
        <v>87942447.7277832</v>
      </c>
      <c r="J3505" s="47" t="n">
        <f aca="false">I3505*100/$J$2</f>
        <v>99.9999999974793</v>
      </c>
      <c r="L3505" s="41" t="n">
        <f aca="false">[4]Plan1!$C3500</f>
        <v>0</v>
      </c>
      <c r="M3505" s="41" t="n">
        <f aca="false">$O$5 + L3505</f>
        <v>838.78</v>
      </c>
      <c r="N3505" s="47" t="n">
        <f aca="false">IF(M3505&gt;$O$5,$O$2+$O$1,(M3505^3*3270.5936-M3505^2*8015778.389801+M3505*6549018422.82398-1783686174686.87))-$O$1</f>
        <v>39086868.7128906</v>
      </c>
      <c r="O3505" s="41" t="n">
        <f aca="false">N3505*100/$O$2</f>
        <v>100</v>
      </c>
      <c r="R3505" s="47" t="n">
        <f aca="false">SUM(D3505,I3505,N3505)</f>
        <v>276008357.612793</v>
      </c>
      <c r="S3505" s="41" t="n">
        <f aca="false">R3505*100/$R$2</f>
        <v>99.9999999991969</v>
      </c>
      <c r="U3505" s="41" t="n">
        <f aca="false">[1]Plan1!$B3500</f>
        <v>0</v>
      </c>
    </row>
    <row r="3506" customFormat="false" ht="15" hidden="false" customHeight="false" outlineLevel="0" collapsed="false">
      <c r="A3506" s="46" t="n">
        <v>45504</v>
      </c>
      <c r="B3506" s="41" t="n">
        <f aca="false">[2]Plan1!$C3501</f>
        <v>0</v>
      </c>
      <c r="C3506" s="41" t="n">
        <f aca="false">$E$5 + B3506</f>
        <v>781</v>
      </c>
      <c r="D3506" s="47" t="n">
        <f aca="false">IF(C3506&gt;$E$5,$E$2+$E$1,(IF(C3506&gt;764.99,C3506^3*3486.59308-C3506^2*7860012.00812+C3506*5908819377.96283-1481278321001.59,IF(C3506&gt;752.99,C3506^3*3588.471445-C3506^2*8028757.56264+C3506*5988077680.84934-1488767378546.26,C3506^3*899.851852-C3506^2*1969009.674601+C3506*1435480406.01138-348666163343.76))))-$E$1</f>
        <v>148979041.172119</v>
      </c>
      <c r="E3506" s="47" t="n">
        <f aca="false">D3506*100/$E$2</f>
        <v>100</v>
      </c>
      <c r="G3506" s="41" t="n">
        <f aca="false">[3]Plan1!$C3501</f>
        <v>0</v>
      </c>
      <c r="H3506" s="41" t="n">
        <f aca="false">$J$5 + G3506</f>
        <v>760</v>
      </c>
      <c r="I3506" s="47" t="n">
        <f aca="false">IF(H3506&gt;$J$5,$J$2+$J$1,(IF(H3506&gt;739.99,H3506^3*2498.244218-H3506^2*5471052.355142+H3506*3994605728.77515-972400879260.135,H3506^3*1396.138889-H3506^2*3002770.071427+H3506*2152080038.43115-513963640099.415)))-$J$1</f>
        <v>87942447.7277832</v>
      </c>
      <c r="J3506" s="47" t="n">
        <f aca="false">I3506*100/$J$2</f>
        <v>99.9999999974793</v>
      </c>
      <c r="L3506" s="41" t="n">
        <f aca="false">[4]Plan1!$C3501</f>
        <v>0</v>
      </c>
      <c r="M3506" s="41" t="n">
        <f aca="false">$O$5 + L3506</f>
        <v>838.78</v>
      </c>
      <c r="N3506" s="47" t="n">
        <f aca="false">IF(M3506&gt;$O$5,$O$2+$O$1,(M3506^3*3270.5936-M3506^2*8015778.389801+M3506*6549018422.82398-1783686174686.87))-$O$1</f>
        <v>39086868.7128906</v>
      </c>
      <c r="O3506" s="41" t="n">
        <f aca="false">N3506*100/$O$2</f>
        <v>100</v>
      </c>
      <c r="R3506" s="47" t="n">
        <f aca="false">SUM(D3506,I3506,N3506)</f>
        <v>276008357.612793</v>
      </c>
      <c r="S3506" s="41" t="n">
        <f aca="false">R3506*100/$R$2</f>
        <v>99.9999999991969</v>
      </c>
      <c r="U3506" s="41" t="n">
        <f aca="false">[1]Plan1!$B3501</f>
        <v>0</v>
      </c>
    </row>
    <row r="3507" customFormat="false" ht="15" hidden="false" customHeight="false" outlineLevel="0" collapsed="false">
      <c r="A3507" s="46" t="n">
        <v>45505</v>
      </c>
      <c r="B3507" s="41" t="n">
        <f aca="false">[2]Plan1!$C3502</f>
        <v>0</v>
      </c>
      <c r="C3507" s="41" t="n">
        <f aca="false">$E$5 + B3507</f>
        <v>781</v>
      </c>
      <c r="D3507" s="47" t="n">
        <f aca="false">IF(C3507&gt;$E$5,$E$2+$E$1,(IF(C3507&gt;764.99,C3507^3*3486.59308-C3507^2*7860012.00812+C3507*5908819377.96283-1481278321001.59,IF(C3507&gt;752.99,C3507^3*3588.471445-C3507^2*8028757.56264+C3507*5988077680.84934-1488767378546.26,C3507^3*899.851852-C3507^2*1969009.674601+C3507*1435480406.01138-348666163343.76))))-$E$1</f>
        <v>148979041.172119</v>
      </c>
      <c r="E3507" s="47" t="n">
        <f aca="false">D3507*100/$E$2</f>
        <v>100</v>
      </c>
      <c r="G3507" s="41" t="n">
        <f aca="false">[3]Plan1!$C3502</f>
        <v>0</v>
      </c>
      <c r="H3507" s="41" t="n">
        <f aca="false">$J$5 + G3507</f>
        <v>760</v>
      </c>
      <c r="I3507" s="47" t="n">
        <f aca="false">IF(H3507&gt;$J$5,$J$2+$J$1,(IF(H3507&gt;739.99,H3507^3*2498.244218-H3507^2*5471052.355142+H3507*3994605728.77515-972400879260.135,H3507^3*1396.138889-H3507^2*3002770.071427+H3507*2152080038.43115-513963640099.415)))-$J$1</f>
        <v>87942447.7277832</v>
      </c>
      <c r="J3507" s="47" t="n">
        <f aca="false">I3507*100/$J$2</f>
        <v>99.9999999974793</v>
      </c>
      <c r="L3507" s="41" t="n">
        <f aca="false">[4]Plan1!$C3502</f>
        <v>0</v>
      </c>
      <c r="M3507" s="41" t="n">
        <f aca="false">$O$5 + L3507</f>
        <v>838.78</v>
      </c>
      <c r="N3507" s="47" t="n">
        <f aca="false">IF(M3507&gt;$O$5,$O$2+$O$1,(M3507^3*3270.5936-M3507^2*8015778.389801+M3507*6549018422.82398-1783686174686.87))-$O$1</f>
        <v>39086868.7128906</v>
      </c>
      <c r="O3507" s="41" t="n">
        <f aca="false">N3507*100/$O$2</f>
        <v>100</v>
      </c>
      <c r="R3507" s="47" t="n">
        <f aca="false">SUM(D3507,I3507,N3507)</f>
        <v>276008357.612793</v>
      </c>
      <c r="S3507" s="41" t="n">
        <f aca="false">R3507*100/$R$2</f>
        <v>99.9999999991969</v>
      </c>
      <c r="U3507" s="41" t="n">
        <f aca="false">[1]Plan1!$B3502</f>
        <v>0</v>
      </c>
    </row>
    <row r="3508" customFormat="false" ht="15" hidden="false" customHeight="false" outlineLevel="0" collapsed="false">
      <c r="A3508" s="46" t="n">
        <v>45506</v>
      </c>
      <c r="B3508" s="41" t="n">
        <f aca="false">[2]Plan1!$C3503</f>
        <v>0</v>
      </c>
      <c r="C3508" s="41" t="n">
        <f aca="false">$E$5 + B3508</f>
        <v>781</v>
      </c>
      <c r="D3508" s="47" t="n">
        <f aca="false">IF(C3508&gt;$E$5,$E$2+$E$1,(IF(C3508&gt;764.99,C3508^3*3486.59308-C3508^2*7860012.00812+C3508*5908819377.96283-1481278321001.59,IF(C3508&gt;752.99,C3508^3*3588.471445-C3508^2*8028757.56264+C3508*5988077680.84934-1488767378546.26,C3508^3*899.851852-C3508^2*1969009.674601+C3508*1435480406.01138-348666163343.76))))-$E$1</f>
        <v>148979041.172119</v>
      </c>
      <c r="E3508" s="47" t="n">
        <f aca="false">D3508*100/$E$2</f>
        <v>100</v>
      </c>
      <c r="G3508" s="41" t="n">
        <f aca="false">[3]Plan1!$C3503</f>
        <v>0</v>
      </c>
      <c r="H3508" s="41" t="n">
        <f aca="false">$J$5 + G3508</f>
        <v>760</v>
      </c>
      <c r="I3508" s="47" t="n">
        <f aca="false">IF(H3508&gt;$J$5,$J$2+$J$1,(IF(H3508&gt;739.99,H3508^3*2498.244218-H3508^2*5471052.355142+H3508*3994605728.77515-972400879260.135,H3508^3*1396.138889-H3508^2*3002770.071427+H3508*2152080038.43115-513963640099.415)))-$J$1</f>
        <v>87942447.7277832</v>
      </c>
      <c r="J3508" s="47" t="n">
        <f aca="false">I3508*100/$J$2</f>
        <v>99.9999999974793</v>
      </c>
      <c r="L3508" s="41" t="n">
        <f aca="false">[4]Plan1!$C3503</f>
        <v>0</v>
      </c>
      <c r="M3508" s="41" t="n">
        <f aca="false">$O$5 + L3508</f>
        <v>838.78</v>
      </c>
      <c r="N3508" s="47" t="n">
        <f aca="false">IF(M3508&gt;$O$5,$O$2+$O$1,(M3508^3*3270.5936-M3508^2*8015778.389801+M3508*6549018422.82398-1783686174686.87))-$O$1</f>
        <v>39086868.7128906</v>
      </c>
      <c r="O3508" s="41" t="n">
        <f aca="false">N3508*100/$O$2</f>
        <v>100</v>
      </c>
      <c r="R3508" s="47" t="n">
        <f aca="false">SUM(D3508,I3508,N3508)</f>
        <v>276008357.612793</v>
      </c>
      <c r="S3508" s="41" t="n">
        <f aca="false">R3508*100/$R$2</f>
        <v>99.9999999991969</v>
      </c>
      <c r="U3508" s="41" t="n">
        <f aca="false">[1]Plan1!$B3503</f>
        <v>0</v>
      </c>
    </row>
    <row r="3509" customFormat="false" ht="15" hidden="false" customHeight="false" outlineLevel="0" collapsed="false">
      <c r="A3509" s="46" t="n">
        <v>45507</v>
      </c>
      <c r="B3509" s="41" t="n">
        <f aca="false">[2]Plan1!$C3504</f>
        <v>0</v>
      </c>
      <c r="C3509" s="41" t="n">
        <f aca="false">$E$5 + B3509</f>
        <v>781</v>
      </c>
      <c r="D3509" s="47" t="n">
        <f aca="false">IF(C3509&gt;$E$5,$E$2+$E$1,(IF(C3509&gt;764.99,C3509^3*3486.59308-C3509^2*7860012.00812+C3509*5908819377.96283-1481278321001.59,IF(C3509&gt;752.99,C3509^3*3588.471445-C3509^2*8028757.56264+C3509*5988077680.84934-1488767378546.26,C3509^3*899.851852-C3509^2*1969009.674601+C3509*1435480406.01138-348666163343.76))))-$E$1</f>
        <v>148979041.172119</v>
      </c>
      <c r="E3509" s="47" t="n">
        <f aca="false">D3509*100/$E$2</f>
        <v>100</v>
      </c>
      <c r="G3509" s="41" t="n">
        <f aca="false">[3]Plan1!$C3504</f>
        <v>0</v>
      </c>
      <c r="H3509" s="41" t="n">
        <f aca="false">$J$5 + G3509</f>
        <v>760</v>
      </c>
      <c r="I3509" s="47" t="n">
        <f aca="false">IF(H3509&gt;$J$5,$J$2+$J$1,(IF(H3509&gt;739.99,H3509^3*2498.244218-H3509^2*5471052.355142+H3509*3994605728.77515-972400879260.135,H3509^3*1396.138889-H3509^2*3002770.071427+H3509*2152080038.43115-513963640099.415)))-$J$1</f>
        <v>87942447.7277832</v>
      </c>
      <c r="J3509" s="47" t="n">
        <f aca="false">I3509*100/$J$2</f>
        <v>99.9999999974793</v>
      </c>
      <c r="L3509" s="41" t="n">
        <f aca="false">[4]Plan1!$C3504</f>
        <v>0</v>
      </c>
      <c r="M3509" s="41" t="n">
        <f aca="false">$O$5 + L3509</f>
        <v>838.78</v>
      </c>
      <c r="N3509" s="47" t="n">
        <f aca="false">IF(M3509&gt;$O$5,$O$2+$O$1,(M3509^3*3270.5936-M3509^2*8015778.389801+M3509*6549018422.82398-1783686174686.87))-$O$1</f>
        <v>39086868.7128906</v>
      </c>
      <c r="O3509" s="41" t="n">
        <f aca="false">N3509*100/$O$2</f>
        <v>100</v>
      </c>
      <c r="R3509" s="47" t="n">
        <f aca="false">SUM(D3509,I3509,N3509)</f>
        <v>276008357.612793</v>
      </c>
      <c r="S3509" s="41" t="n">
        <f aca="false">R3509*100/$R$2</f>
        <v>99.9999999991969</v>
      </c>
      <c r="U3509" s="41" t="n">
        <f aca="false">[1]Plan1!$B3504</f>
        <v>0</v>
      </c>
    </row>
    <row r="3510" customFormat="false" ht="15" hidden="false" customHeight="false" outlineLevel="0" collapsed="false">
      <c r="A3510" s="46" t="n">
        <v>45508</v>
      </c>
      <c r="B3510" s="41" t="n">
        <f aca="false">[2]Plan1!$C3505</f>
        <v>0</v>
      </c>
      <c r="C3510" s="41" t="n">
        <f aca="false">$E$5 + B3510</f>
        <v>781</v>
      </c>
      <c r="D3510" s="47" t="n">
        <f aca="false">IF(C3510&gt;$E$5,$E$2+$E$1,(IF(C3510&gt;764.99,C3510^3*3486.59308-C3510^2*7860012.00812+C3510*5908819377.96283-1481278321001.59,IF(C3510&gt;752.99,C3510^3*3588.471445-C3510^2*8028757.56264+C3510*5988077680.84934-1488767378546.26,C3510^3*899.851852-C3510^2*1969009.674601+C3510*1435480406.01138-348666163343.76))))-$E$1</f>
        <v>148979041.172119</v>
      </c>
      <c r="E3510" s="47" t="n">
        <f aca="false">D3510*100/$E$2</f>
        <v>100</v>
      </c>
      <c r="G3510" s="41" t="n">
        <f aca="false">[3]Plan1!$C3505</f>
        <v>0</v>
      </c>
      <c r="H3510" s="41" t="n">
        <f aca="false">$J$5 + G3510</f>
        <v>760</v>
      </c>
      <c r="I3510" s="47" t="n">
        <f aca="false">IF(H3510&gt;$J$5,$J$2+$J$1,(IF(H3510&gt;739.99,H3510^3*2498.244218-H3510^2*5471052.355142+H3510*3994605728.77515-972400879260.135,H3510^3*1396.138889-H3510^2*3002770.071427+H3510*2152080038.43115-513963640099.415)))-$J$1</f>
        <v>87942447.7277832</v>
      </c>
      <c r="J3510" s="47" t="n">
        <f aca="false">I3510*100/$J$2</f>
        <v>99.9999999974793</v>
      </c>
      <c r="L3510" s="41" t="n">
        <f aca="false">[4]Plan1!$C3505</f>
        <v>0</v>
      </c>
      <c r="M3510" s="41" t="n">
        <f aca="false">$O$5 + L3510</f>
        <v>838.78</v>
      </c>
      <c r="N3510" s="47" t="n">
        <f aca="false">IF(M3510&gt;$O$5,$O$2+$O$1,(M3510^3*3270.5936-M3510^2*8015778.389801+M3510*6549018422.82398-1783686174686.87))-$O$1</f>
        <v>39086868.7128906</v>
      </c>
      <c r="O3510" s="41" t="n">
        <f aca="false">N3510*100/$O$2</f>
        <v>100</v>
      </c>
      <c r="R3510" s="47" t="n">
        <f aca="false">SUM(D3510,I3510,N3510)</f>
        <v>276008357.612793</v>
      </c>
      <c r="S3510" s="41" t="n">
        <f aca="false">R3510*100/$R$2</f>
        <v>99.9999999991969</v>
      </c>
      <c r="U3510" s="41" t="n">
        <f aca="false">[1]Plan1!$B3505</f>
        <v>0</v>
      </c>
    </row>
    <row r="3511" customFormat="false" ht="15" hidden="false" customHeight="false" outlineLevel="0" collapsed="false">
      <c r="A3511" s="46" t="n">
        <v>45509</v>
      </c>
      <c r="B3511" s="41" t="n">
        <f aca="false">[2]Plan1!$C3506</f>
        <v>0</v>
      </c>
      <c r="C3511" s="41" t="n">
        <f aca="false">$E$5 + B3511</f>
        <v>781</v>
      </c>
      <c r="D3511" s="47" t="n">
        <f aca="false">IF(C3511&gt;$E$5,$E$2+$E$1,(IF(C3511&gt;764.99,C3511^3*3486.59308-C3511^2*7860012.00812+C3511*5908819377.96283-1481278321001.59,IF(C3511&gt;752.99,C3511^3*3588.471445-C3511^2*8028757.56264+C3511*5988077680.84934-1488767378546.26,C3511^3*899.851852-C3511^2*1969009.674601+C3511*1435480406.01138-348666163343.76))))-$E$1</f>
        <v>148979041.172119</v>
      </c>
      <c r="E3511" s="47" t="n">
        <f aca="false">D3511*100/$E$2</f>
        <v>100</v>
      </c>
      <c r="G3511" s="41" t="n">
        <f aca="false">[3]Plan1!$C3506</f>
        <v>0</v>
      </c>
      <c r="H3511" s="41" t="n">
        <f aca="false">$J$5 + G3511</f>
        <v>760</v>
      </c>
      <c r="I3511" s="47" t="n">
        <f aca="false">IF(H3511&gt;$J$5,$J$2+$J$1,(IF(H3511&gt;739.99,H3511^3*2498.244218-H3511^2*5471052.355142+H3511*3994605728.77515-972400879260.135,H3511^3*1396.138889-H3511^2*3002770.071427+H3511*2152080038.43115-513963640099.415)))-$J$1</f>
        <v>87942447.7277832</v>
      </c>
      <c r="J3511" s="47" t="n">
        <f aca="false">I3511*100/$J$2</f>
        <v>99.9999999974793</v>
      </c>
      <c r="L3511" s="41" t="n">
        <f aca="false">[4]Plan1!$C3506</f>
        <v>0</v>
      </c>
      <c r="M3511" s="41" t="n">
        <f aca="false">$O$5 + L3511</f>
        <v>838.78</v>
      </c>
      <c r="N3511" s="47" t="n">
        <f aca="false">IF(M3511&gt;$O$5,$O$2+$O$1,(M3511^3*3270.5936-M3511^2*8015778.389801+M3511*6549018422.82398-1783686174686.87))-$O$1</f>
        <v>39086868.7128906</v>
      </c>
      <c r="O3511" s="41" t="n">
        <f aca="false">N3511*100/$O$2</f>
        <v>100</v>
      </c>
      <c r="R3511" s="47" t="n">
        <f aca="false">SUM(D3511,I3511,N3511)</f>
        <v>276008357.612793</v>
      </c>
      <c r="S3511" s="41" t="n">
        <f aca="false">R3511*100/$R$2</f>
        <v>99.9999999991969</v>
      </c>
      <c r="U3511" s="41" t="n">
        <f aca="false">[1]Plan1!$B3506</f>
        <v>0</v>
      </c>
    </row>
    <row r="3512" customFormat="false" ht="15" hidden="false" customHeight="false" outlineLevel="0" collapsed="false">
      <c r="A3512" s="46" t="n">
        <v>45510</v>
      </c>
      <c r="B3512" s="41" t="n">
        <f aca="false">[2]Plan1!$C3507</f>
        <v>0</v>
      </c>
      <c r="C3512" s="41" t="n">
        <f aca="false">$E$5 + B3512</f>
        <v>781</v>
      </c>
      <c r="D3512" s="47" t="n">
        <f aca="false">IF(C3512&gt;$E$5,$E$2+$E$1,(IF(C3512&gt;764.99,C3512^3*3486.59308-C3512^2*7860012.00812+C3512*5908819377.96283-1481278321001.59,IF(C3512&gt;752.99,C3512^3*3588.471445-C3512^2*8028757.56264+C3512*5988077680.84934-1488767378546.26,C3512^3*899.851852-C3512^2*1969009.674601+C3512*1435480406.01138-348666163343.76))))-$E$1</f>
        <v>148979041.172119</v>
      </c>
      <c r="E3512" s="47" t="n">
        <f aca="false">D3512*100/$E$2</f>
        <v>100</v>
      </c>
      <c r="G3512" s="41" t="n">
        <f aca="false">[3]Plan1!$C3507</f>
        <v>0</v>
      </c>
      <c r="H3512" s="41" t="n">
        <f aca="false">$J$5 + G3512</f>
        <v>760</v>
      </c>
      <c r="I3512" s="47" t="n">
        <f aca="false">IF(H3512&gt;$J$5,$J$2+$J$1,(IF(H3512&gt;739.99,H3512^3*2498.244218-H3512^2*5471052.355142+H3512*3994605728.77515-972400879260.135,H3512^3*1396.138889-H3512^2*3002770.071427+H3512*2152080038.43115-513963640099.415)))-$J$1</f>
        <v>87942447.7277832</v>
      </c>
      <c r="J3512" s="47" t="n">
        <f aca="false">I3512*100/$J$2</f>
        <v>99.9999999974793</v>
      </c>
      <c r="L3512" s="41" t="n">
        <f aca="false">[4]Plan1!$C3507</f>
        <v>0</v>
      </c>
      <c r="M3512" s="41" t="n">
        <f aca="false">$O$5 + L3512</f>
        <v>838.78</v>
      </c>
      <c r="N3512" s="47" t="n">
        <f aca="false">IF(M3512&gt;$O$5,$O$2+$O$1,(M3512^3*3270.5936-M3512^2*8015778.389801+M3512*6549018422.82398-1783686174686.87))-$O$1</f>
        <v>39086868.7128906</v>
      </c>
      <c r="O3512" s="41" t="n">
        <f aca="false">N3512*100/$O$2</f>
        <v>100</v>
      </c>
      <c r="R3512" s="47" t="n">
        <f aca="false">SUM(D3512,I3512,N3512)</f>
        <v>276008357.612793</v>
      </c>
      <c r="S3512" s="41" t="n">
        <f aca="false">R3512*100/$R$2</f>
        <v>99.9999999991969</v>
      </c>
      <c r="U3512" s="41" t="n">
        <f aca="false">[1]Plan1!$B3507</f>
        <v>0</v>
      </c>
    </row>
    <row r="3513" customFormat="false" ht="15" hidden="false" customHeight="false" outlineLevel="0" collapsed="false">
      <c r="A3513" s="46" t="n">
        <v>45511</v>
      </c>
      <c r="B3513" s="41" t="n">
        <f aca="false">[2]Plan1!$C3508</f>
        <v>0</v>
      </c>
      <c r="C3513" s="41" t="n">
        <f aca="false">$E$5 + B3513</f>
        <v>781</v>
      </c>
      <c r="D3513" s="47" t="n">
        <f aca="false">IF(C3513&gt;$E$5,$E$2+$E$1,(IF(C3513&gt;764.99,C3513^3*3486.59308-C3513^2*7860012.00812+C3513*5908819377.96283-1481278321001.59,IF(C3513&gt;752.99,C3513^3*3588.471445-C3513^2*8028757.56264+C3513*5988077680.84934-1488767378546.26,C3513^3*899.851852-C3513^2*1969009.674601+C3513*1435480406.01138-348666163343.76))))-$E$1</f>
        <v>148979041.172119</v>
      </c>
      <c r="E3513" s="47" t="n">
        <f aca="false">D3513*100/$E$2</f>
        <v>100</v>
      </c>
      <c r="G3513" s="41" t="n">
        <f aca="false">[3]Plan1!$C3508</f>
        <v>0</v>
      </c>
      <c r="H3513" s="41" t="n">
        <f aca="false">$J$5 + G3513</f>
        <v>760</v>
      </c>
      <c r="I3513" s="47" t="n">
        <f aca="false">IF(H3513&gt;$J$5,$J$2+$J$1,(IF(H3513&gt;739.99,H3513^3*2498.244218-H3513^2*5471052.355142+H3513*3994605728.77515-972400879260.135,H3513^3*1396.138889-H3513^2*3002770.071427+H3513*2152080038.43115-513963640099.415)))-$J$1</f>
        <v>87942447.7277832</v>
      </c>
      <c r="J3513" s="47" t="n">
        <f aca="false">I3513*100/$J$2</f>
        <v>99.9999999974793</v>
      </c>
      <c r="L3513" s="41" t="n">
        <f aca="false">[4]Plan1!$C3508</f>
        <v>0</v>
      </c>
      <c r="M3513" s="41" t="n">
        <f aca="false">$O$5 + L3513</f>
        <v>838.78</v>
      </c>
      <c r="N3513" s="47" t="n">
        <f aca="false">IF(M3513&gt;$O$5,$O$2+$O$1,(M3513^3*3270.5936-M3513^2*8015778.389801+M3513*6549018422.82398-1783686174686.87))-$O$1</f>
        <v>39086868.7128906</v>
      </c>
      <c r="O3513" s="41" t="n">
        <f aca="false">N3513*100/$O$2</f>
        <v>100</v>
      </c>
      <c r="R3513" s="47" t="n">
        <f aca="false">SUM(D3513,I3513,N3513)</f>
        <v>276008357.612793</v>
      </c>
      <c r="S3513" s="41" t="n">
        <f aca="false">R3513*100/$R$2</f>
        <v>99.9999999991969</v>
      </c>
      <c r="U3513" s="41" t="n">
        <f aca="false">[1]Plan1!$B3508</f>
        <v>0</v>
      </c>
    </row>
    <row r="3514" customFormat="false" ht="15" hidden="false" customHeight="false" outlineLevel="0" collapsed="false">
      <c r="A3514" s="46" t="n">
        <v>45512</v>
      </c>
      <c r="B3514" s="41" t="n">
        <f aca="false">[2]Plan1!$C3509</f>
        <v>0</v>
      </c>
      <c r="C3514" s="41" t="n">
        <f aca="false">$E$5 + B3514</f>
        <v>781</v>
      </c>
      <c r="D3514" s="47" t="n">
        <f aca="false">IF(C3514&gt;$E$5,$E$2+$E$1,(IF(C3514&gt;764.99,C3514^3*3486.59308-C3514^2*7860012.00812+C3514*5908819377.96283-1481278321001.59,IF(C3514&gt;752.99,C3514^3*3588.471445-C3514^2*8028757.56264+C3514*5988077680.84934-1488767378546.26,C3514^3*899.851852-C3514^2*1969009.674601+C3514*1435480406.01138-348666163343.76))))-$E$1</f>
        <v>148979041.172119</v>
      </c>
      <c r="E3514" s="47" t="n">
        <f aca="false">D3514*100/$E$2</f>
        <v>100</v>
      </c>
      <c r="G3514" s="41" t="n">
        <f aca="false">[3]Plan1!$C3509</f>
        <v>0</v>
      </c>
      <c r="H3514" s="41" t="n">
        <f aca="false">$J$5 + G3514</f>
        <v>760</v>
      </c>
      <c r="I3514" s="47" t="n">
        <f aca="false">IF(H3514&gt;$J$5,$J$2+$J$1,(IF(H3514&gt;739.99,H3514^3*2498.244218-H3514^2*5471052.355142+H3514*3994605728.77515-972400879260.135,H3514^3*1396.138889-H3514^2*3002770.071427+H3514*2152080038.43115-513963640099.415)))-$J$1</f>
        <v>87942447.7277832</v>
      </c>
      <c r="J3514" s="47" t="n">
        <f aca="false">I3514*100/$J$2</f>
        <v>99.9999999974793</v>
      </c>
      <c r="L3514" s="41" t="n">
        <f aca="false">[4]Plan1!$C3509</f>
        <v>0</v>
      </c>
      <c r="M3514" s="41" t="n">
        <f aca="false">$O$5 + L3514</f>
        <v>838.78</v>
      </c>
      <c r="N3514" s="47" t="n">
        <f aca="false">IF(M3514&gt;$O$5,$O$2+$O$1,(M3514^3*3270.5936-M3514^2*8015778.389801+M3514*6549018422.82398-1783686174686.87))-$O$1</f>
        <v>39086868.7128906</v>
      </c>
      <c r="O3514" s="41" t="n">
        <f aca="false">N3514*100/$O$2</f>
        <v>100</v>
      </c>
      <c r="R3514" s="47" t="n">
        <f aca="false">SUM(D3514,I3514,N3514)</f>
        <v>276008357.612793</v>
      </c>
      <c r="S3514" s="41" t="n">
        <f aca="false">R3514*100/$R$2</f>
        <v>99.9999999991969</v>
      </c>
      <c r="U3514" s="41" t="n">
        <f aca="false">[1]Plan1!$B3509</f>
        <v>0</v>
      </c>
    </row>
    <row r="3515" customFormat="false" ht="15" hidden="false" customHeight="false" outlineLevel="0" collapsed="false">
      <c r="A3515" s="46" t="n">
        <v>45513</v>
      </c>
      <c r="B3515" s="41" t="n">
        <f aca="false">[2]Plan1!$C3510</f>
        <v>0</v>
      </c>
      <c r="C3515" s="41" t="n">
        <f aca="false">$E$5 + B3515</f>
        <v>781</v>
      </c>
      <c r="D3515" s="47" t="n">
        <f aca="false">IF(C3515&gt;$E$5,$E$2+$E$1,(IF(C3515&gt;764.99,C3515^3*3486.59308-C3515^2*7860012.00812+C3515*5908819377.96283-1481278321001.59,IF(C3515&gt;752.99,C3515^3*3588.471445-C3515^2*8028757.56264+C3515*5988077680.84934-1488767378546.26,C3515^3*899.851852-C3515^2*1969009.674601+C3515*1435480406.01138-348666163343.76))))-$E$1</f>
        <v>148979041.172119</v>
      </c>
      <c r="E3515" s="47" t="n">
        <f aca="false">D3515*100/$E$2</f>
        <v>100</v>
      </c>
      <c r="G3515" s="41" t="n">
        <f aca="false">[3]Plan1!$C3510</f>
        <v>0</v>
      </c>
      <c r="H3515" s="41" t="n">
        <f aca="false">$J$5 + G3515</f>
        <v>760</v>
      </c>
      <c r="I3515" s="47" t="n">
        <f aca="false">IF(H3515&gt;$J$5,$J$2+$J$1,(IF(H3515&gt;739.99,H3515^3*2498.244218-H3515^2*5471052.355142+H3515*3994605728.77515-972400879260.135,H3515^3*1396.138889-H3515^2*3002770.071427+H3515*2152080038.43115-513963640099.415)))-$J$1</f>
        <v>87942447.7277832</v>
      </c>
      <c r="J3515" s="47" t="n">
        <f aca="false">I3515*100/$J$2</f>
        <v>99.9999999974793</v>
      </c>
      <c r="L3515" s="41" t="n">
        <f aca="false">[4]Plan1!$C3510</f>
        <v>0</v>
      </c>
      <c r="M3515" s="41" t="n">
        <f aca="false">$O$5 + L3515</f>
        <v>838.78</v>
      </c>
      <c r="N3515" s="47" t="n">
        <f aca="false">IF(M3515&gt;$O$5,$O$2+$O$1,(M3515^3*3270.5936-M3515^2*8015778.389801+M3515*6549018422.82398-1783686174686.87))-$O$1</f>
        <v>39086868.7128906</v>
      </c>
      <c r="O3515" s="41" t="n">
        <f aca="false">N3515*100/$O$2</f>
        <v>100</v>
      </c>
      <c r="R3515" s="47" t="n">
        <f aca="false">SUM(D3515,I3515,N3515)</f>
        <v>276008357.612793</v>
      </c>
      <c r="S3515" s="41" t="n">
        <f aca="false">R3515*100/$R$2</f>
        <v>99.9999999991969</v>
      </c>
      <c r="U3515" s="41" t="n">
        <f aca="false">[1]Plan1!$B3510</f>
        <v>0</v>
      </c>
    </row>
    <row r="3516" customFormat="false" ht="15" hidden="false" customHeight="false" outlineLevel="0" collapsed="false">
      <c r="A3516" s="46" t="n">
        <v>45514</v>
      </c>
      <c r="B3516" s="41" t="n">
        <f aca="false">[2]Plan1!$C3511</f>
        <v>0</v>
      </c>
      <c r="C3516" s="41" t="n">
        <f aca="false">$E$5 + B3516</f>
        <v>781</v>
      </c>
      <c r="D3516" s="47" t="n">
        <f aca="false">IF(C3516&gt;$E$5,$E$2+$E$1,(IF(C3516&gt;764.99,C3516^3*3486.59308-C3516^2*7860012.00812+C3516*5908819377.96283-1481278321001.59,IF(C3516&gt;752.99,C3516^3*3588.471445-C3516^2*8028757.56264+C3516*5988077680.84934-1488767378546.26,C3516^3*899.851852-C3516^2*1969009.674601+C3516*1435480406.01138-348666163343.76))))-$E$1</f>
        <v>148979041.172119</v>
      </c>
      <c r="E3516" s="47" t="n">
        <f aca="false">D3516*100/$E$2</f>
        <v>100</v>
      </c>
      <c r="G3516" s="41" t="n">
        <f aca="false">[3]Plan1!$C3511</f>
        <v>0</v>
      </c>
      <c r="H3516" s="41" t="n">
        <f aca="false">$J$5 + G3516</f>
        <v>760</v>
      </c>
      <c r="I3516" s="47" t="n">
        <f aca="false">IF(H3516&gt;$J$5,$J$2+$J$1,(IF(H3516&gt;739.99,H3516^3*2498.244218-H3516^2*5471052.355142+H3516*3994605728.77515-972400879260.135,H3516^3*1396.138889-H3516^2*3002770.071427+H3516*2152080038.43115-513963640099.415)))-$J$1</f>
        <v>87942447.7277832</v>
      </c>
      <c r="J3516" s="47" t="n">
        <f aca="false">I3516*100/$J$2</f>
        <v>99.9999999974793</v>
      </c>
      <c r="L3516" s="41" t="n">
        <f aca="false">[4]Plan1!$C3511</f>
        <v>0</v>
      </c>
      <c r="M3516" s="41" t="n">
        <f aca="false">$O$5 + L3516</f>
        <v>838.78</v>
      </c>
      <c r="N3516" s="47" t="n">
        <f aca="false">IF(M3516&gt;$O$5,$O$2+$O$1,(M3516^3*3270.5936-M3516^2*8015778.389801+M3516*6549018422.82398-1783686174686.87))-$O$1</f>
        <v>39086868.7128906</v>
      </c>
      <c r="O3516" s="41" t="n">
        <f aca="false">N3516*100/$O$2</f>
        <v>100</v>
      </c>
      <c r="R3516" s="47" t="n">
        <f aca="false">SUM(D3516,I3516,N3516)</f>
        <v>276008357.612793</v>
      </c>
      <c r="S3516" s="41" t="n">
        <f aca="false">R3516*100/$R$2</f>
        <v>99.9999999991969</v>
      </c>
      <c r="U3516" s="41" t="n">
        <f aca="false">[1]Plan1!$B3511</f>
        <v>0</v>
      </c>
    </row>
    <row r="3517" customFormat="false" ht="15" hidden="false" customHeight="false" outlineLevel="0" collapsed="false">
      <c r="A3517" s="46" t="n">
        <v>45515</v>
      </c>
      <c r="B3517" s="41" t="n">
        <f aca="false">[2]Plan1!$C3512</f>
        <v>0</v>
      </c>
      <c r="C3517" s="41" t="n">
        <f aca="false">$E$5 + B3517</f>
        <v>781</v>
      </c>
      <c r="D3517" s="47" t="n">
        <f aca="false">IF(C3517&gt;$E$5,$E$2+$E$1,(IF(C3517&gt;764.99,C3517^3*3486.59308-C3517^2*7860012.00812+C3517*5908819377.96283-1481278321001.59,IF(C3517&gt;752.99,C3517^3*3588.471445-C3517^2*8028757.56264+C3517*5988077680.84934-1488767378546.26,C3517^3*899.851852-C3517^2*1969009.674601+C3517*1435480406.01138-348666163343.76))))-$E$1</f>
        <v>148979041.172119</v>
      </c>
      <c r="E3517" s="47" t="n">
        <f aca="false">D3517*100/$E$2</f>
        <v>100</v>
      </c>
      <c r="G3517" s="41" t="n">
        <f aca="false">[3]Plan1!$C3512</f>
        <v>0</v>
      </c>
      <c r="H3517" s="41" t="n">
        <f aca="false">$J$5 + G3517</f>
        <v>760</v>
      </c>
      <c r="I3517" s="47" t="n">
        <f aca="false">IF(H3517&gt;$J$5,$J$2+$J$1,(IF(H3517&gt;739.99,H3517^3*2498.244218-H3517^2*5471052.355142+H3517*3994605728.77515-972400879260.135,H3517^3*1396.138889-H3517^2*3002770.071427+H3517*2152080038.43115-513963640099.415)))-$J$1</f>
        <v>87942447.7277832</v>
      </c>
      <c r="J3517" s="47" t="n">
        <f aca="false">I3517*100/$J$2</f>
        <v>99.9999999974793</v>
      </c>
      <c r="L3517" s="41" t="n">
        <f aca="false">[4]Plan1!$C3512</f>
        <v>0</v>
      </c>
      <c r="M3517" s="41" t="n">
        <f aca="false">$O$5 + L3517</f>
        <v>838.78</v>
      </c>
      <c r="N3517" s="47" t="n">
        <f aca="false">IF(M3517&gt;$O$5,$O$2+$O$1,(M3517^3*3270.5936-M3517^2*8015778.389801+M3517*6549018422.82398-1783686174686.87))-$O$1</f>
        <v>39086868.7128906</v>
      </c>
      <c r="O3517" s="41" t="n">
        <f aca="false">N3517*100/$O$2</f>
        <v>100</v>
      </c>
      <c r="R3517" s="47" t="n">
        <f aca="false">SUM(D3517,I3517,N3517)</f>
        <v>276008357.612793</v>
      </c>
      <c r="S3517" s="41" t="n">
        <f aca="false">R3517*100/$R$2</f>
        <v>99.9999999991969</v>
      </c>
      <c r="U3517" s="41" t="n">
        <f aca="false">[1]Plan1!$B3512</f>
        <v>0</v>
      </c>
    </row>
    <row r="3518" customFormat="false" ht="15" hidden="false" customHeight="false" outlineLevel="0" collapsed="false">
      <c r="A3518" s="46" t="n">
        <v>45516</v>
      </c>
      <c r="B3518" s="41" t="n">
        <f aca="false">[2]Plan1!$C3513</f>
        <v>0</v>
      </c>
      <c r="C3518" s="41" t="n">
        <f aca="false">$E$5 + B3518</f>
        <v>781</v>
      </c>
      <c r="D3518" s="47" t="n">
        <f aca="false">IF(C3518&gt;$E$5,$E$2+$E$1,(IF(C3518&gt;764.99,C3518^3*3486.59308-C3518^2*7860012.00812+C3518*5908819377.96283-1481278321001.59,IF(C3518&gt;752.99,C3518^3*3588.471445-C3518^2*8028757.56264+C3518*5988077680.84934-1488767378546.26,C3518^3*899.851852-C3518^2*1969009.674601+C3518*1435480406.01138-348666163343.76))))-$E$1</f>
        <v>148979041.172119</v>
      </c>
      <c r="E3518" s="47" t="n">
        <f aca="false">D3518*100/$E$2</f>
        <v>100</v>
      </c>
      <c r="G3518" s="41" t="n">
        <f aca="false">[3]Plan1!$C3513</f>
        <v>0</v>
      </c>
      <c r="H3518" s="41" t="n">
        <f aca="false">$J$5 + G3518</f>
        <v>760</v>
      </c>
      <c r="I3518" s="47" t="n">
        <f aca="false">IF(H3518&gt;$J$5,$J$2+$J$1,(IF(H3518&gt;739.99,H3518^3*2498.244218-H3518^2*5471052.355142+H3518*3994605728.77515-972400879260.135,H3518^3*1396.138889-H3518^2*3002770.071427+H3518*2152080038.43115-513963640099.415)))-$J$1</f>
        <v>87942447.7277832</v>
      </c>
      <c r="J3518" s="47" t="n">
        <f aca="false">I3518*100/$J$2</f>
        <v>99.9999999974793</v>
      </c>
      <c r="L3518" s="41" t="n">
        <f aca="false">[4]Plan1!$C3513</f>
        <v>0</v>
      </c>
      <c r="M3518" s="41" t="n">
        <f aca="false">$O$5 + L3518</f>
        <v>838.78</v>
      </c>
      <c r="N3518" s="47" t="n">
        <f aca="false">IF(M3518&gt;$O$5,$O$2+$O$1,(M3518^3*3270.5936-M3518^2*8015778.389801+M3518*6549018422.82398-1783686174686.87))-$O$1</f>
        <v>39086868.7128906</v>
      </c>
      <c r="O3518" s="41" t="n">
        <f aca="false">N3518*100/$O$2</f>
        <v>100</v>
      </c>
      <c r="R3518" s="47" t="n">
        <f aca="false">SUM(D3518,I3518,N3518)</f>
        <v>276008357.612793</v>
      </c>
      <c r="S3518" s="41" t="n">
        <f aca="false">R3518*100/$R$2</f>
        <v>99.9999999991969</v>
      </c>
      <c r="U3518" s="41" t="n">
        <f aca="false">[1]Plan1!$B3513</f>
        <v>0</v>
      </c>
    </row>
    <row r="3519" customFormat="false" ht="15" hidden="false" customHeight="false" outlineLevel="0" collapsed="false">
      <c r="A3519" s="46" t="n">
        <v>45517</v>
      </c>
      <c r="B3519" s="41" t="n">
        <f aca="false">[2]Plan1!$C3514</f>
        <v>0</v>
      </c>
      <c r="C3519" s="41" t="n">
        <f aca="false">$E$5 + B3519</f>
        <v>781</v>
      </c>
      <c r="D3519" s="47" t="n">
        <f aca="false">IF(C3519&gt;$E$5,$E$2+$E$1,(IF(C3519&gt;764.99,C3519^3*3486.59308-C3519^2*7860012.00812+C3519*5908819377.96283-1481278321001.59,IF(C3519&gt;752.99,C3519^3*3588.471445-C3519^2*8028757.56264+C3519*5988077680.84934-1488767378546.26,C3519^3*899.851852-C3519^2*1969009.674601+C3519*1435480406.01138-348666163343.76))))-$E$1</f>
        <v>148979041.172119</v>
      </c>
      <c r="E3519" s="47" t="n">
        <f aca="false">D3519*100/$E$2</f>
        <v>100</v>
      </c>
      <c r="G3519" s="41" t="n">
        <f aca="false">[3]Plan1!$C3514</f>
        <v>0</v>
      </c>
      <c r="H3519" s="41" t="n">
        <f aca="false">$J$5 + G3519</f>
        <v>760</v>
      </c>
      <c r="I3519" s="47" t="n">
        <f aca="false">IF(H3519&gt;$J$5,$J$2+$J$1,(IF(H3519&gt;739.99,H3519^3*2498.244218-H3519^2*5471052.355142+H3519*3994605728.77515-972400879260.135,H3519^3*1396.138889-H3519^2*3002770.071427+H3519*2152080038.43115-513963640099.415)))-$J$1</f>
        <v>87942447.7277832</v>
      </c>
      <c r="J3519" s="47" t="n">
        <f aca="false">I3519*100/$J$2</f>
        <v>99.9999999974793</v>
      </c>
      <c r="L3519" s="41" t="n">
        <f aca="false">[4]Plan1!$C3514</f>
        <v>0</v>
      </c>
      <c r="M3519" s="41" t="n">
        <f aca="false">$O$5 + L3519</f>
        <v>838.78</v>
      </c>
      <c r="N3519" s="47" t="n">
        <f aca="false">IF(M3519&gt;$O$5,$O$2+$O$1,(M3519^3*3270.5936-M3519^2*8015778.389801+M3519*6549018422.82398-1783686174686.87))-$O$1</f>
        <v>39086868.7128906</v>
      </c>
      <c r="O3519" s="41" t="n">
        <f aca="false">N3519*100/$O$2</f>
        <v>100</v>
      </c>
      <c r="R3519" s="47" t="n">
        <f aca="false">SUM(D3519,I3519,N3519)</f>
        <v>276008357.612793</v>
      </c>
      <c r="S3519" s="41" t="n">
        <f aca="false">R3519*100/$R$2</f>
        <v>99.9999999991969</v>
      </c>
      <c r="U3519" s="41" t="n">
        <f aca="false">[1]Plan1!$B3514</f>
        <v>0</v>
      </c>
    </row>
    <row r="3520" customFormat="false" ht="15" hidden="false" customHeight="false" outlineLevel="0" collapsed="false">
      <c r="A3520" s="46" t="n">
        <v>45518</v>
      </c>
      <c r="B3520" s="41" t="n">
        <f aca="false">[2]Plan1!$C3515</f>
        <v>0</v>
      </c>
      <c r="C3520" s="41" t="n">
        <f aca="false">$E$5 + B3520</f>
        <v>781</v>
      </c>
      <c r="D3520" s="47" t="n">
        <f aca="false">IF(C3520&gt;$E$5,$E$2+$E$1,(IF(C3520&gt;764.99,C3520^3*3486.59308-C3520^2*7860012.00812+C3520*5908819377.96283-1481278321001.59,IF(C3520&gt;752.99,C3520^3*3588.471445-C3520^2*8028757.56264+C3520*5988077680.84934-1488767378546.26,C3520^3*899.851852-C3520^2*1969009.674601+C3520*1435480406.01138-348666163343.76))))-$E$1</f>
        <v>148979041.172119</v>
      </c>
      <c r="E3520" s="47" t="n">
        <f aca="false">D3520*100/$E$2</f>
        <v>100</v>
      </c>
      <c r="G3520" s="41" t="n">
        <f aca="false">[3]Plan1!$C3515</f>
        <v>0</v>
      </c>
      <c r="H3520" s="41" t="n">
        <f aca="false">$J$5 + G3520</f>
        <v>760</v>
      </c>
      <c r="I3520" s="47" t="n">
        <f aca="false">IF(H3520&gt;$J$5,$J$2+$J$1,(IF(H3520&gt;739.99,H3520^3*2498.244218-H3520^2*5471052.355142+H3520*3994605728.77515-972400879260.135,H3520^3*1396.138889-H3520^2*3002770.071427+H3520*2152080038.43115-513963640099.415)))-$J$1</f>
        <v>87942447.7277832</v>
      </c>
      <c r="J3520" s="47" t="n">
        <f aca="false">I3520*100/$J$2</f>
        <v>99.9999999974793</v>
      </c>
      <c r="L3520" s="41" t="n">
        <f aca="false">[4]Plan1!$C3515</f>
        <v>0</v>
      </c>
      <c r="M3520" s="41" t="n">
        <f aca="false">$O$5 + L3520</f>
        <v>838.78</v>
      </c>
      <c r="N3520" s="47" t="n">
        <f aca="false">IF(M3520&gt;$O$5,$O$2+$O$1,(M3520^3*3270.5936-M3520^2*8015778.389801+M3520*6549018422.82398-1783686174686.87))-$O$1</f>
        <v>39086868.7128906</v>
      </c>
      <c r="O3520" s="41" t="n">
        <f aca="false">N3520*100/$O$2</f>
        <v>100</v>
      </c>
      <c r="R3520" s="47" t="n">
        <f aca="false">SUM(D3520,I3520,N3520)</f>
        <v>276008357.612793</v>
      </c>
      <c r="S3520" s="41" t="n">
        <f aca="false">R3520*100/$R$2</f>
        <v>99.9999999991969</v>
      </c>
      <c r="U3520" s="41" t="n">
        <f aca="false">[1]Plan1!$B3515</f>
        <v>0</v>
      </c>
    </row>
    <row r="3521" customFormat="false" ht="15" hidden="false" customHeight="false" outlineLevel="0" collapsed="false">
      <c r="A3521" s="46" t="n">
        <v>45519</v>
      </c>
      <c r="B3521" s="41" t="n">
        <f aca="false">[2]Plan1!$C3516</f>
        <v>0</v>
      </c>
      <c r="C3521" s="41" t="n">
        <f aca="false">$E$5 + B3521</f>
        <v>781</v>
      </c>
      <c r="D3521" s="47" t="n">
        <f aca="false">IF(C3521&gt;$E$5,$E$2+$E$1,(IF(C3521&gt;764.99,C3521^3*3486.59308-C3521^2*7860012.00812+C3521*5908819377.96283-1481278321001.59,IF(C3521&gt;752.99,C3521^3*3588.471445-C3521^2*8028757.56264+C3521*5988077680.84934-1488767378546.26,C3521^3*899.851852-C3521^2*1969009.674601+C3521*1435480406.01138-348666163343.76))))-$E$1</f>
        <v>148979041.172119</v>
      </c>
      <c r="E3521" s="47" t="n">
        <f aca="false">D3521*100/$E$2</f>
        <v>100</v>
      </c>
      <c r="G3521" s="41" t="n">
        <f aca="false">[3]Plan1!$C3516</f>
        <v>0</v>
      </c>
      <c r="H3521" s="41" t="n">
        <f aca="false">$J$5 + G3521</f>
        <v>760</v>
      </c>
      <c r="I3521" s="47" t="n">
        <f aca="false">IF(H3521&gt;$J$5,$J$2+$J$1,(IF(H3521&gt;739.99,H3521^3*2498.244218-H3521^2*5471052.355142+H3521*3994605728.77515-972400879260.135,H3521^3*1396.138889-H3521^2*3002770.071427+H3521*2152080038.43115-513963640099.415)))-$J$1</f>
        <v>87942447.7277832</v>
      </c>
      <c r="J3521" s="47" t="n">
        <f aca="false">I3521*100/$J$2</f>
        <v>99.9999999974793</v>
      </c>
      <c r="L3521" s="41" t="n">
        <f aca="false">[4]Plan1!$C3516</f>
        <v>0</v>
      </c>
      <c r="M3521" s="41" t="n">
        <f aca="false">$O$5 + L3521</f>
        <v>838.78</v>
      </c>
      <c r="N3521" s="47" t="n">
        <f aca="false">IF(M3521&gt;$O$5,$O$2+$O$1,(M3521^3*3270.5936-M3521^2*8015778.389801+M3521*6549018422.82398-1783686174686.87))-$O$1</f>
        <v>39086868.7128906</v>
      </c>
      <c r="O3521" s="41" t="n">
        <f aca="false">N3521*100/$O$2</f>
        <v>100</v>
      </c>
      <c r="R3521" s="47" t="n">
        <f aca="false">SUM(D3521,I3521,N3521)</f>
        <v>276008357.612793</v>
      </c>
      <c r="S3521" s="41" t="n">
        <f aca="false">R3521*100/$R$2</f>
        <v>99.9999999991969</v>
      </c>
      <c r="U3521" s="41" t="n">
        <f aca="false">[1]Plan1!$B3516</f>
        <v>0</v>
      </c>
    </row>
    <row r="3522" customFormat="false" ht="15" hidden="false" customHeight="false" outlineLevel="0" collapsed="false">
      <c r="A3522" s="46" t="n">
        <v>45520</v>
      </c>
      <c r="B3522" s="41" t="n">
        <f aca="false">[2]Plan1!$C3517</f>
        <v>0</v>
      </c>
      <c r="C3522" s="41" t="n">
        <f aca="false">$E$5 + B3522</f>
        <v>781</v>
      </c>
      <c r="D3522" s="47" t="n">
        <f aca="false">IF(C3522&gt;$E$5,$E$2+$E$1,(IF(C3522&gt;764.99,C3522^3*3486.59308-C3522^2*7860012.00812+C3522*5908819377.96283-1481278321001.59,IF(C3522&gt;752.99,C3522^3*3588.471445-C3522^2*8028757.56264+C3522*5988077680.84934-1488767378546.26,C3522^3*899.851852-C3522^2*1969009.674601+C3522*1435480406.01138-348666163343.76))))-$E$1</f>
        <v>148979041.172119</v>
      </c>
      <c r="E3522" s="47" t="n">
        <f aca="false">D3522*100/$E$2</f>
        <v>100</v>
      </c>
      <c r="G3522" s="41" t="n">
        <f aca="false">[3]Plan1!$C3517</f>
        <v>0</v>
      </c>
      <c r="H3522" s="41" t="n">
        <f aca="false">$J$5 + G3522</f>
        <v>760</v>
      </c>
      <c r="I3522" s="47" t="n">
        <f aca="false">IF(H3522&gt;$J$5,$J$2+$J$1,(IF(H3522&gt;739.99,H3522^3*2498.244218-H3522^2*5471052.355142+H3522*3994605728.77515-972400879260.135,H3522^3*1396.138889-H3522^2*3002770.071427+H3522*2152080038.43115-513963640099.415)))-$J$1</f>
        <v>87942447.7277832</v>
      </c>
      <c r="J3522" s="47" t="n">
        <f aca="false">I3522*100/$J$2</f>
        <v>99.9999999974793</v>
      </c>
      <c r="L3522" s="41" t="n">
        <f aca="false">[4]Plan1!$C3517</f>
        <v>0</v>
      </c>
      <c r="M3522" s="41" t="n">
        <f aca="false">$O$5 + L3522</f>
        <v>838.78</v>
      </c>
      <c r="N3522" s="47" t="n">
        <f aca="false">IF(M3522&gt;$O$5,$O$2+$O$1,(M3522^3*3270.5936-M3522^2*8015778.389801+M3522*6549018422.82398-1783686174686.87))-$O$1</f>
        <v>39086868.7128906</v>
      </c>
      <c r="O3522" s="41" t="n">
        <f aca="false">N3522*100/$O$2</f>
        <v>100</v>
      </c>
      <c r="R3522" s="47" t="n">
        <f aca="false">SUM(D3522,I3522,N3522)</f>
        <v>276008357.612793</v>
      </c>
      <c r="S3522" s="41" t="n">
        <f aca="false">R3522*100/$R$2</f>
        <v>99.9999999991969</v>
      </c>
      <c r="U3522" s="41" t="n">
        <f aca="false">[1]Plan1!$B3517</f>
        <v>0</v>
      </c>
    </row>
    <row r="3523" customFormat="false" ht="15" hidden="false" customHeight="false" outlineLevel="0" collapsed="false">
      <c r="A3523" s="46" t="n">
        <v>45521</v>
      </c>
      <c r="B3523" s="41" t="n">
        <f aca="false">[2]Plan1!$C3518</f>
        <v>0</v>
      </c>
      <c r="C3523" s="41" t="n">
        <f aca="false">$E$5 + B3523</f>
        <v>781</v>
      </c>
      <c r="D3523" s="47" t="n">
        <f aca="false">IF(C3523&gt;$E$5,$E$2+$E$1,(IF(C3523&gt;764.99,C3523^3*3486.59308-C3523^2*7860012.00812+C3523*5908819377.96283-1481278321001.59,IF(C3523&gt;752.99,C3523^3*3588.471445-C3523^2*8028757.56264+C3523*5988077680.84934-1488767378546.26,C3523^3*899.851852-C3523^2*1969009.674601+C3523*1435480406.01138-348666163343.76))))-$E$1</f>
        <v>148979041.172119</v>
      </c>
      <c r="E3523" s="47" t="n">
        <f aca="false">D3523*100/$E$2</f>
        <v>100</v>
      </c>
      <c r="G3523" s="41" t="n">
        <f aca="false">[3]Plan1!$C3518</f>
        <v>0</v>
      </c>
      <c r="H3523" s="41" t="n">
        <f aca="false">$J$5 + G3523</f>
        <v>760</v>
      </c>
      <c r="I3523" s="47" t="n">
        <f aca="false">IF(H3523&gt;$J$5,$J$2+$J$1,(IF(H3523&gt;739.99,H3523^3*2498.244218-H3523^2*5471052.355142+H3523*3994605728.77515-972400879260.135,H3523^3*1396.138889-H3523^2*3002770.071427+H3523*2152080038.43115-513963640099.415)))-$J$1</f>
        <v>87942447.7277832</v>
      </c>
      <c r="J3523" s="47" t="n">
        <f aca="false">I3523*100/$J$2</f>
        <v>99.9999999974793</v>
      </c>
      <c r="L3523" s="41" t="n">
        <f aca="false">[4]Plan1!$C3518</f>
        <v>0</v>
      </c>
      <c r="M3523" s="41" t="n">
        <f aca="false">$O$5 + L3523</f>
        <v>838.78</v>
      </c>
      <c r="N3523" s="47" t="n">
        <f aca="false">IF(M3523&gt;$O$5,$O$2+$O$1,(M3523^3*3270.5936-M3523^2*8015778.389801+M3523*6549018422.82398-1783686174686.87))-$O$1</f>
        <v>39086868.7128906</v>
      </c>
      <c r="O3523" s="41" t="n">
        <f aca="false">N3523*100/$O$2</f>
        <v>100</v>
      </c>
      <c r="R3523" s="47" t="n">
        <f aca="false">SUM(D3523,I3523,N3523)</f>
        <v>276008357.612793</v>
      </c>
      <c r="S3523" s="41" t="n">
        <f aca="false">R3523*100/$R$2</f>
        <v>99.9999999991969</v>
      </c>
      <c r="U3523" s="41" t="n">
        <f aca="false">[1]Plan1!$B3518</f>
        <v>0</v>
      </c>
    </row>
    <row r="3524" customFormat="false" ht="15" hidden="false" customHeight="false" outlineLevel="0" collapsed="false">
      <c r="A3524" s="46" t="n">
        <v>45522</v>
      </c>
      <c r="B3524" s="41" t="n">
        <f aca="false">[2]Plan1!$C3519</f>
        <v>0</v>
      </c>
      <c r="C3524" s="41" t="n">
        <f aca="false">$E$5 + B3524</f>
        <v>781</v>
      </c>
      <c r="D3524" s="47" t="n">
        <f aca="false">IF(C3524&gt;$E$5,$E$2+$E$1,(IF(C3524&gt;764.99,C3524^3*3486.59308-C3524^2*7860012.00812+C3524*5908819377.96283-1481278321001.59,IF(C3524&gt;752.99,C3524^3*3588.471445-C3524^2*8028757.56264+C3524*5988077680.84934-1488767378546.26,C3524^3*899.851852-C3524^2*1969009.674601+C3524*1435480406.01138-348666163343.76))))-$E$1</f>
        <v>148979041.172119</v>
      </c>
      <c r="E3524" s="47" t="n">
        <f aca="false">D3524*100/$E$2</f>
        <v>100</v>
      </c>
      <c r="G3524" s="41" t="n">
        <f aca="false">[3]Plan1!$C3519</f>
        <v>0</v>
      </c>
      <c r="H3524" s="41" t="n">
        <f aca="false">$J$5 + G3524</f>
        <v>760</v>
      </c>
      <c r="I3524" s="47" t="n">
        <f aca="false">IF(H3524&gt;$J$5,$J$2+$J$1,(IF(H3524&gt;739.99,H3524^3*2498.244218-H3524^2*5471052.355142+H3524*3994605728.77515-972400879260.135,H3524^3*1396.138889-H3524^2*3002770.071427+H3524*2152080038.43115-513963640099.415)))-$J$1</f>
        <v>87942447.7277832</v>
      </c>
      <c r="J3524" s="47" t="n">
        <f aca="false">I3524*100/$J$2</f>
        <v>99.9999999974793</v>
      </c>
      <c r="L3524" s="41" t="n">
        <f aca="false">[4]Plan1!$C3519</f>
        <v>0</v>
      </c>
      <c r="M3524" s="41" t="n">
        <f aca="false">$O$5 + L3524</f>
        <v>838.78</v>
      </c>
      <c r="N3524" s="47" t="n">
        <f aca="false">IF(M3524&gt;$O$5,$O$2+$O$1,(M3524^3*3270.5936-M3524^2*8015778.389801+M3524*6549018422.82398-1783686174686.87))-$O$1</f>
        <v>39086868.7128906</v>
      </c>
      <c r="O3524" s="41" t="n">
        <f aca="false">N3524*100/$O$2</f>
        <v>100</v>
      </c>
      <c r="R3524" s="47" t="n">
        <f aca="false">SUM(D3524,I3524,N3524)</f>
        <v>276008357.612793</v>
      </c>
      <c r="S3524" s="41" t="n">
        <f aca="false">R3524*100/$R$2</f>
        <v>99.9999999991969</v>
      </c>
      <c r="U3524" s="41" t="n">
        <f aca="false">[1]Plan1!$B3519</f>
        <v>0</v>
      </c>
    </row>
    <row r="3525" customFormat="false" ht="15" hidden="false" customHeight="false" outlineLevel="0" collapsed="false">
      <c r="A3525" s="46" t="n">
        <v>45523</v>
      </c>
      <c r="B3525" s="41" t="n">
        <f aca="false">[2]Plan1!$C3520</f>
        <v>0</v>
      </c>
      <c r="C3525" s="41" t="n">
        <f aca="false">$E$5 + B3525</f>
        <v>781</v>
      </c>
      <c r="D3525" s="47" t="n">
        <f aca="false">IF(C3525&gt;$E$5,$E$2+$E$1,(IF(C3525&gt;764.99,C3525^3*3486.59308-C3525^2*7860012.00812+C3525*5908819377.96283-1481278321001.59,IF(C3525&gt;752.99,C3525^3*3588.471445-C3525^2*8028757.56264+C3525*5988077680.84934-1488767378546.26,C3525^3*899.851852-C3525^2*1969009.674601+C3525*1435480406.01138-348666163343.76))))-$E$1</f>
        <v>148979041.172119</v>
      </c>
      <c r="E3525" s="47" t="n">
        <f aca="false">D3525*100/$E$2</f>
        <v>100</v>
      </c>
      <c r="G3525" s="41" t="n">
        <f aca="false">[3]Plan1!$C3520</f>
        <v>0</v>
      </c>
      <c r="H3525" s="41" t="n">
        <f aca="false">$J$5 + G3525</f>
        <v>760</v>
      </c>
      <c r="I3525" s="47" t="n">
        <f aca="false">IF(H3525&gt;$J$5,$J$2+$J$1,(IF(H3525&gt;739.99,H3525^3*2498.244218-H3525^2*5471052.355142+H3525*3994605728.77515-972400879260.135,H3525^3*1396.138889-H3525^2*3002770.071427+H3525*2152080038.43115-513963640099.415)))-$J$1</f>
        <v>87942447.7277832</v>
      </c>
      <c r="J3525" s="47" t="n">
        <f aca="false">I3525*100/$J$2</f>
        <v>99.9999999974793</v>
      </c>
      <c r="L3525" s="41" t="n">
        <f aca="false">[4]Plan1!$C3520</f>
        <v>0</v>
      </c>
      <c r="M3525" s="41" t="n">
        <f aca="false">$O$5 + L3525</f>
        <v>838.78</v>
      </c>
      <c r="N3525" s="47" t="n">
        <f aca="false">IF(M3525&gt;$O$5,$O$2+$O$1,(M3525^3*3270.5936-M3525^2*8015778.389801+M3525*6549018422.82398-1783686174686.87))-$O$1</f>
        <v>39086868.7128906</v>
      </c>
      <c r="O3525" s="41" t="n">
        <f aca="false">N3525*100/$O$2</f>
        <v>100</v>
      </c>
      <c r="R3525" s="47" t="n">
        <f aca="false">SUM(D3525,I3525,N3525)</f>
        <v>276008357.612793</v>
      </c>
      <c r="S3525" s="41" t="n">
        <f aca="false">R3525*100/$R$2</f>
        <v>99.9999999991969</v>
      </c>
      <c r="U3525" s="41" t="n">
        <f aca="false">[1]Plan1!$B3520</f>
        <v>0</v>
      </c>
    </row>
    <row r="3526" customFormat="false" ht="15" hidden="false" customHeight="false" outlineLevel="0" collapsed="false">
      <c r="A3526" s="46" t="n">
        <v>45524</v>
      </c>
      <c r="B3526" s="41" t="n">
        <f aca="false">[2]Plan1!$C3521</f>
        <v>0</v>
      </c>
      <c r="C3526" s="41" t="n">
        <f aca="false">$E$5 + B3526</f>
        <v>781</v>
      </c>
      <c r="D3526" s="47" t="n">
        <f aca="false">IF(C3526&gt;$E$5,$E$2+$E$1,(IF(C3526&gt;764.99,C3526^3*3486.59308-C3526^2*7860012.00812+C3526*5908819377.96283-1481278321001.59,IF(C3526&gt;752.99,C3526^3*3588.471445-C3526^2*8028757.56264+C3526*5988077680.84934-1488767378546.26,C3526^3*899.851852-C3526^2*1969009.674601+C3526*1435480406.01138-348666163343.76))))-$E$1</f>
        <v>148979041.172119</v>
      </c>
      <c r="E3526" s="47" t="n">
        <f aca="false">D3526*100/$E$2</f>
        <v>100</v>
      </c>
      <c r="G3526" s="41" t="n">
        <f aca="false">[3]Plan1!$C3521</f>
        <v>0</v>
      </c>
      <c r="H3526" s="41" t="n">
        <f aca="false">$J$5 + G3526</f>
        <v>760</v>
      </c>
      <c r="I3526" s="47" t="n">
        <f aca="false">IF(H3526&gt;$J$5,$J$2+$J$1,(IF(H3526&gt;739.99,H3526^3*2498.244218-H3526^2*5471052.355142+H3526*3994605728.77515-972400879260.135,H3526^3*1396.138889-H3526^2*3002770.071427+H3526*2152080038.43115-513963640099.415)))-$J$1</f>
        <v>87942447.7277832</v>
      </c>
      <c r="J3526" s="47" t="n">
        <f aca="false">I3526*100/$J$2</f>
        <v>99.9999999974793</v>
      </c>
      <c r="L3526" s="41" t="n">
        <f aca="false">[4]Plan1!$C3521</f>
        <v>0</v>
      </c>
      <c r="M3526" s="41" t="n">
        <f aca="false">$O$5 + L3526</f>
        <v>838.78</v>
      </c>
      <c r="N3526" s="47" t="n">
        <f aca="false">IF(M3526&gt;$O$5,$O$2+$O$1,(M3526^3*3270.5936-M3526^2*8015778.389801+M3526*6549018422.82398-1783686174686.87))-$O$1</f>
        <v>39086868.7128906</v>
      </c>
      <c r="O3526" s="41" t="n">
        <f aca="false">N3526*100/$O$2</f>
        <v>100</v>
      </c>
      <c r="R3526" s="47" t="n">
        <f aca="false">SUM(D3526,I3526,N3526)</f>
        <v>276008357.612793</v>
      </c>
      <c r="S3526" s="41" t="n">
        <f aca="false">R3526*100/$R$2</f>
        <v>99.9999999991969</v>
      </c>
      <c r="U3526" s="41" t="n">
        <f aca="false">[1]Plan1!$B3521</f>
        <v>0</v>
      </c>
    </row>
    <row r="3527" customFormat="false" ht="15" hidden="false" customHeight="false" outlineLevel="0" collapsed="false">
      <c r="A3527" s="46" t="n">
        <v>45525</v>
      </c>
      <c r="B3527" s="41" t="n">
        <f aca="false">[2]Plan1!$C3522</f>
        <v>0</v>
      </c>
      <c r="C3527" s="41" t="n">
        <f aca="false">$E$5 + B3527</f>
        <v>781</v>
      </c>
      <c r="D3527" s="47" t="n">
        <f aca="false">IF(C3527&gt;$E$5,$E$2+$E$1,(IF(C3527&gt;764.99,C3527^3*3486.59308-C3527^2*7860012.00812+C3527*5908819377.96283-1481278321001.59,IF(C3527&gt;752.99,C3527^3*3588.471445-C3527^2*8028757.56264+C3527*5988077680.84934-1488767378546.26,C3527^3*899.851852-C3527^2*1969009.674601+C3527*1435480406.01138-348666163343.76))))-$E$1</f>
        <v>148979041.172119</v>
      </c>
      <c r="E3527" s="47" t="n">
        <f aca="false">D3527*100/$E$2</f>
        <v>100</v>
      </c>
      <c r="G3527" s="41" t="n">
        <f aca="false">[3]Plan1!$C3522</f>
        <v>0</v>
      </c>
      <c r="H3527" s="41" t="n">
        <f aca="false">$J$5 + G3527</f>
        <v>760</v>
      </c>
      <c r="I3527" s="47" t="n">
        <f aca="false">IF(H3527&gt;$J$5,$J$2+$J$1,(IF(H3527&gt;739.99,H3527^3*2498.244218-H3527^2*5471052.355142+H3527*3994605728.77515-972400879260.135,H3527^3*1396.138889-H3527^2*3002770.071427+H3527*2152080038.43115-513963640099.415)))-$J$1</f>
        <v>87942447.7277832</v>
      </c>
      <c r="J3527" s="47" t="n">
        <f aca="false">I3527*100/$J$2</f>
        <v>99.9999999974793</v>
      </c>
      <c r="L3527" s="41" t="n">
        <f aca="false">[4]Plan1!$C3522</f>
        <v>0</v>
      </c>
      <c r="M3527" s="41" t="n">
        <f aca="false">$O$5 + L3527</f>
        <v>838.78</v>
      </c>
      <c r="N3527" s="47" t="n">
        <f aca="false">IF(M3527&gt;$O$5,$O$2+$O$1,(M3527^3*3270.5936-M3527^2*8015778.389801+M3527*6549018422.82398-1783686174686.87))-$O$1</f>
        <v>39086868.7128906</v>
      </c>
      <c r="O3527" s="41" t="n">
        <f aca="false">N3527*100/$O$2</f>
        <v>100</v>
      </c>
      <c r="R3527" s="47" t="n">
        <f aca="false">SUM(D3527,I3527,N3527)</f>
        <v>276008357.612793</v>
      </c>
      <c r="S3527" s="41" t="n">
        <f aca="false">R3527*100/$R$2</f>
        <v>99.9999999991969</v>
      </c>
      <c r="U3527" s="41" t="n">
        <f aca="false">[1]Plan1!$B3522</f>
        <v>0</v>
      </c>
    </row>
    <row r="3528" customFormat="false" ht="15" hidden="false" customHeight="false" outlineLevel="0" collapsed="false">
      <c r="A3528" s="46" t="n">
        <v>45526</v>
      </c>
      <c r="B3528" s="41" t="n">
        <f aca="false">[2]Plan1!$C3523</f>
        <v>0</v>
      </c>
      <c r="C3528" s="41" t="n">
        <f aca="false">$E$5 + B3528</f>
        <v>781</v>
      </c>
      <c r="D3528" s="47" t="n">
        <f aca="false">IF(C3528&gt;$E$5,$E$2+$E$1,(IF(C3528&gt;764.99,C3528^3*3486.59308-C3528^2*7860012.00812+C3528*5908819377.96283-1481278321001.59,IF(C3528&gt;752.99,C3528^3*3588.471445-C3528^2*8028757.56264+C3528*5988077680.84934-1488767378546.26,C3528^3*899.851852-C3528^2*1969009.674601+C3528*1435480406.01138-348666163343.76))))-$E$1</f>
        <v>148979041.172119</v>
      </c>
      <c r="E3528" s="47" t="n">
        <f aca="false">D3528*100/$E$2</f>
        <v>100</v>
      </c>
      <c r="G3528" s="41" t="n">
        <f aca="false">[3]Plan1!$C3523</f>
        <v>0</v>
      </c>
      <c r="H3528" s="41" t="n">
        <f aca="false">$J$5 + G3528</f>
        <v>760</v>
      </c>
      <c r="I3528" s="47" t="n">
        <f aca="false">IF(H3528&gt;$J$5,$J$2+$J$1,(IF(H3528&gt;739.99,H3528^3*2498.244218-H3528^2*5471052.355142+H3528*3994605728.77515-972400879260.135,H3528^3*1396.138889-H3528^2*3002770.071427+H3528*2152080038.43115-513963640099.415)))-$J$1</f>
        <v>87942447.7277832</v>
      </c>
      <c r="J3528" s="47" t="n">
        <f aca="false">I3528*100/$J$2</f>
        <v>99.9999999974793</v>
      </c>
      <c r="L3528" s="41" t="n">
        <f aca="false">[4]Plan1!$C3523</f>
        <v>0</v>
      </c>
      <c r="M3528" s="41" t="n">
        <f aca="false">$O$5 + L3528</f>
        <v>838.78</v>
      </c>
      <c r="N3528" s="47" t="n">
        <f aca="false">IF(M3528&gt;$O$5,$O$2+$O$1,(M3528^3*3270.5936-M3528^2*8015778.389801+M3528*6549018422.82398-1783686174686.87))-$O$1</f>
        <v>39086868.7128906</v>
      </c>
      <c r="O3528" s="41" t="n">
        <f aca="false">N3528*100/$O$2</f>
        <v>100</v>
      </c>
      <c r="R3528" s="47" t="n">
        <f aca="false">SUM(D3528,I3528,N3528)</f>
        <v>276008357.612793</v>
      </c>
      <c r="S3528" s="41" t="n">
        <f aca="false">R3528*100/$R$2</f>
        <v>99.9999999991969</v>
      </c>
      <c r="U3528" s="41" t="n">
        <f aca="false">[1]Plan1!$B3523</f>
        <v>0</v>
      </c>
    </row>
    <row r="3529" customFormat="false" ht="15" hidden="false" customHeight="false" outlineLevel="0" collapsed="false">
      <c r="A3529" s="46" t="n">
        <v>45527</v>
      </c>
      <c r="B3529" s="41" t="n">
        <f aca="false">[2]Plan1!$C3524</f>
        <v>0</v>
      </c>
      <c r="C3529" s="41" t="n">
        <f aca="false">$E$5 + B3529</f>
        <v>781</v>
      </c>
      <c r="D3529" s="47" t="n">
        <f aca="false">IF(C3529&gt;$E$5,$E$2+$E$1,(IF(C3529&gt;764.99,C3529^3*3486.59308-C3529^2*7860012.00812+C3529*5908819377.96283-1481278321001.59,IF(C3529&gt;752.99,C3529^3*3588.471445-C3529^2*8028757.56264+C3529*5988077680.84934-1488767378546.26,C3529^3*899.851852-C3529^2*1969009.674601+C3529*1435480406.01138-348666163343.76))))-$E$1</f>
        <v>148979041.172119</v>
      </c>
      <c r="E3529" s="47" t="n">
        <f aca="false">D3529*100/$E$2</f>
        <v>100</v>
      </c>
      <c r="G3529" s="41" t="n">
        <f aca="false">[3]Plan1!$C3524</f>
        <v>0</v>
      </c>
      <c r="H3529" s="41" t="n">
        <f aca="false">$J$5 + G3529</f>
        <v>760</v>
      </c>
      <c r="I3529" s="47" t="n">
        <f aca="false">IF(H3529&gt;$J$5,$J$2+$J$1,(IF(H3529&gt;739.99,H3529^3*2498.244218-H3529^2*5471052.355142+H3529*3994605728.77515-972400879260.135,H3529^3*1396.138889-H3529^2*3002770.071427+H3529*2152080038.43115-513963640099.415)))-$J$1</f>
        <v>87942447.7277832</v>
      </c>
      <c r="J3529" s="47" t="n">
        <f aca="false">I3529*100/$J$2</f>
        <v>99.9999999974793</v>
      </c>
      <c r="L3529" s="41" t="n">
        <f aca="false">[4]Plan1!$C3524</f>
        <v>0</v>
      </c>
      <c r="M3529" s="41" t="n">
        <f aca="false">$O$5 + L3529</f>
        <v>838.78</v>
      </c>
      <c r="N3529" s="47" t="n">
        <f aca="false">IF(M3529&gt;$O$5,$O$2+$O$1,(M3529^3*3270.5936-M3529^2*8015778.389801+M3529*6549018422.82398-1783686174686.87))-$O$1</f>
        <v>39086868.7128906</v>
      </c>
      <c r="O3529" s="41" t="n">
        <f aca="false">N3529*100/$O$2</f>
        <v>100</v>
      </c>
      <c r="R3529" s="47" t="n">
        <f aca="false">SUM(D3529,I3529,N3529)</f>
        <v>276008357.612793</v>
      </c>
      <c r="S3529" s="41" t="n">
        <f aca="false">R3529*100/$R$2</f>
        <v>99.9999999991969</v>
      </c>
      <c r="U3529" s="41" t="n">
        <f aca="false">[1]Plan1!$B3524</f>
        <v>0</v>
      </c>
    </row>
    <row r="3530" customFormat="false" ht="15" hidden="false" customHeight="false" outlineLevel="0" collapsed="false">
      <c r="A3530" s="46" t="n">
        <v>45528</v>
      </c>
      <c r="B3530" s="41" t="n">
        <f aca="false">[2]Plan1!$C3525</f>
        <v>0</v>
      </c>
      <c r="C3530" s="41" t="n">
        <f aca="false">$E$5 + B3530</f>
        <v>781</v>
      </c>
      <c r="D3530" s="47" t="n">
        <f aca="false">IF(C3530&gt;$E$5,$E$2+$E$1,(IF(C3530&gt;764.99,C3530^3*3486.59308-C3530^2*7860012.00812+C3530*5908819377.96283-1481278321001.59,IF(C3530&gt;752.99,C3530^3*3588.471445-C3530^2*8028757.56264+C3530*5988077680.84934-1488767378546.26,C3530^3*899.851852-C3530^2*1969009.674601+C3530*1435480406.01138-348666163343.76))))-$E$1</f>
        <v>148979041.172119</v>
      </c>
      <c r="E3530" s="47" t="n">
        <f aca="false">D3530*100/$E$2</f>
        <v>100</v>
      </c>
      <c r="G3530" s="41" t="n">
        <f aca="false">[3]Plan1!$C3525</f>
        <v>0</v>
      </c>
      <c r="H3530" s="41" t="n">
        <f aca="false">$J$5 + G3530</f>
        <v>760</v>
      </c>
      <c r="I3530" s="47" t="n">
        <f aca="false">IF(H3530&gt;$J$5,$J$2+$J$1,(IF(H3530&gt;739.99,H3530^3*2498.244218-H3530^2*5471052.355142+H3530*3994605728.77515-972400879260.135,H3530^3*1396.138889-H3530^2*3002770.071427+H3530*2152080038.43115-513963640099.415)))-$J$1</f>
        <v>87942447.7277832</v>
      </c>
      <c r="J3530" s="47" t="n">
        <f aca="false">I3530*100/$J$2</f>
        <v>99.9999999974793</v>
      </c>
      <c r="L3530" s="41" t="n">
        <f aca="false">[4]Plan1!$C3525</f>
        <v>0</v>
      </c>
      <c r="M3530" s="41" t="n">
        <f aca="false">$O$5 + L3530</f>
        <v>838.78</v>
      </c>
      <c r="N3530" s="47" t="n">
        <f aca="false">IF(M3530&gt;$O$5,$O$2+$O$1,(M3530^3*3270.5936-M3530^2*8015778.389801+M3530*6549018422.82398-1783686174686.87))-$O$1</f>
        <v>39086868.7128906</v>
      </c>
      <c r="O3530" s="41" t="n">
        <f aca="false">N3530*100/$O$2</f>
        <v>100</v>
      </c>
      <c r="R3530" s="47" t="n">
        <f aca="false">SUM(D3530,I3530,N3530)</f>
        <v>276008357.612793</v>
      </c>
      <c r="S3530" s="41" t="n">
        <f aca="false">R3530*100/$R$2</f>
        <v>99.9999999991969</v>
      </c>
      <c r="U3530" s="41" t="n">
        <f aca="false">[1]Plan1!$B3525</f>
        <v>0</v>
      </c>
    </row>
    <row r="3531" customFormat="false" ht="15" hidden="false" customHeight="false" outlineLevel="0" collapsed="false">
      <c r="A3531" s="46" t="n">
        <v>45529</v>
      </c>
      <c r="B3531" s="41" t="n">
        <f aca="false">[2]Plan1!$C3526</f>
        <v>0</v>
      </c>
      <c r="C3531" s="41" t="n">
        <f aca="false">$E$5 + B3531</f>
        <v>781</v>
      </c>
      <c r="D3531" s="47" t="n">
        <f aca="false">IF(C3531&gt;$E$5,$E$2+$E$1,(IF(C3531&gt;764.99,C3531^3*3486.59308-C3531^2*7860012.00812+C3531*5908819377.96283-1481278321001.59,IF(C3531&gt;752.99,C3531^3*3588.471445-C3531^2*8028757.56264+C3531*5988077680.84934-1488767378546.26,C3531^3*899.851852-C3531^2*1969009.674601+C3531*1435480406.01138-348666163343.76))))-$E$1</f>
        <v>148979041.172119</v>
      </c>
      <c r="E3531" s="47" t="n">
        <f aca="false">D3531*100/$E$2</f>
        <v>100</v>
      </c>
      <c r="G3531" s="41" t="n">
        <f aca="false">[3]Plan1!$C3526</f>
        <v>0</v>
      </c>
      <c r="H3531" s="41" t="n">
        <f aca="false">$J$5 + G3531</f>
        <v>760</v>
      </c>
      <c r="I3531" s="47" t="n">
        <f aca="false">IF(H3531&gt;$J$5,$J$2+$J$1,(IF(H3531&gt;739.99,H3531^3*2498.244218-H3531^2*5471052.355142+H3531*3994605728.77515-972400879260.135,H3531^3*1396.138889-H3531^2*3002770.071427+H3531*2152080038.43115-513963640099.415)))-$J$1</f>
        <v>87942447.7277832</v>
      </c>
      <c r="J3531" s="47" t="n">
        <f aca="false">I3531*100/$J$2</f>
        <v>99.9999999974793</v>
      </c>
      <c r="L3531" s="41" t="n">
        <f aca="false">[4]Plan1!$C3526</f>
        <v>0</v>
      </c>
      <c r="M3531" s="41" t="n">
        <f aca="false">$O$5 + L3531</f>
        <v>838.78</v>
      </c>
      <c r="N3531" s="47" t="n">
        <f aca="false">IF(M3531&gt;$O$5,$O$2+$O$1,(M3531^3*3270.5936-M3531^2*8015778.389801+M3531*6549018422.82398-1783686174686.87))-$O$1</f>
        <v>39086868.7128906</v>
      </c>
      <c r="O3531" s="41" t="n">
        <f aca="false">N3531*100/$O$2</f>
        <v>100</v>
      </c>
      <c r="R3531" s="47" t="n">
        <f aca="false">SUM(D3531,I3531,N3531)</f>
        <v>276008357.612793</v>
      </c>
      <c r="S3531" s="41" t="n">
        <f aca="false">R3531*100/$R$2</f>
        <v>99.9999999991969</v>
      </c>
      <c r="U3531" s="41" t="n">
        <f aca="false">[1]Plan1!$B3526</f>
        <v>0</v>
      </c>
    </row>
    <row r="3532" customFormat="false" ht="15" hidden="false" customHeight="false" outlineLevel="0" collapsed="false">
      <c r="A3532" s="46" t="n">
        <v>45530</v>
      </c>
      <c r="B3532" s="41" t="n">
        <f aca="false">[2]Plan1!$C3527</f>
        <v>0</v>
      </c>
      <c r="C3532" s="41" t="n">
        <f aca="false">$E$5 + B3532</f>
        <v>781</v>
      </c>
      <c r="D3532" s="47" t="n">
        <f aca="false">IF(C3532&gt;$E$5,$E$2+$E$1,(IF(C3532&gt;764.99,C3532^3*3486.59308-C3532^2*7860012.00812+C3532*5908819377.96283-1481278321001.59,IF(C3532&gt;752.99,C3532^3*3588.471445-C3532^2*8028757.56264+C3532*5988077680.84934-1488767378546.26,C3532^3*899.851852-C3532^2*1969009.674601+C3532*1435480406.01138-348666163343.76))))-$E$1</f>
        <v>148979041.172119</v>
      </c>
      <c r="E3532" s="47" t="n">
        <f aca="false">D3532*100/$E$2</f>
        <v>100</v>
      </c>
      <c r="G3532" s="41" t="n">
        <f aca="false">[3]Plan1!$C3527</f>
        <v>0</v>
      </c>
      <c r="H3532" s="41" t="n">
        <f aca="false">$J$5 + G3532</f>
        <v>760</v>
      </c>
      <c r="I3532" s="47" t="n">
        <f aca="false">IF(H3532&gt;$J$5,$J$2+$J$1,(IF(H3532&gt;739.99,H3532^3*2498.244218-H3532^2*5471052.355142+H3532*3994605728.77515-972400879260.135,H3532^3*1396.138889-H3532^2*3002770.071427+H3532*2152080038.43115-513963640099.415)))-$J$1</f>
        <v>87942447.7277832</v>
      </c>
      <c r="J3532" s="47" t="n">
        <f aca="false">I3532*100/$J$2</f>
        <v>99.9999999974793</v>
      </c>
      <c r="L3532" s="41" t="n">
        <f aca="false">[4]Plan1!$C3527</f>
        <v>0</v>
      </c>
      <c r="M3532" s="41" t="n">
        <f aca="false">$O$5 + L3532</f>
        <v>838.78</v>
      </c>
      <c r="N3532" s="47" t="n">
        <f aca="false">IF(M3532&gt;$O$5,$O$2+$O$1,(M3532^3*3270.5936-M3532^2*8015778.389801+M3532*6549018422.82398-1783686174686.87))-$O$1</f>
        <v>39086868.7128906</v>
      </c>
      <c r="O3532" s="41" t="n">
        <f aca="false">N3532*100/$O$2</f>
        <v>100</v>
      </c>
      <c r="R3532" s="47" t="n">
        <f aca="false">SUM(D3532,I3532,N3532)</f>
        <v>276008357.612793</v>
      </c>
      <c r="S3532" s="41" t="n">
        <f aca="false">R3532*100/$R$2</f>
        <v>99.9999999991969</v>
      </c>
      <c r="U3532" s="41" t="n">
        <f aca="false">[1]Plan1!$B3527</f>
        <v>0</v>
      </c>
    </row>
    <row r="3533" customFormat="false" ht="15" hidden="false" customHeight="false" outlineLevel="0" collapsed="false">
      <c r="A3533" s="46" t="n">
        <v>45531</v>
      </c>
      <c r="B3533" s="41" t="n">
        <f aca="false">[2]Plan1!$C3528</f>
        <v>0</v>
      </c>
      <c r="C3533" s="41" t="n">
        <f aca="false">$E$5 + B3533</f>
        <v>781</v>
      </c>
      <c r="D3533" s="47" t="n">
        <f aca="false">IF(C3533&gt;$E$5,$E$2+$E$1,(IF(C3533&gt;764.99,C3533^3*3486.59308-C3533^2*7860012.00812+C3533*5908819377.96283-1481278321001.59,IF(C3533&gt;752.99,C3533^3*3588.471445-C3533^2*8028757.56264+C3533*5988077680.84934-1488767378546.26,C3533^3*899.851852-C3533^2*1969009.674601+C3533*1435480406.01138-348666163343.76))))-$E$1</f>
        <v>148979041.172119</v>
      </c>
      <c r="E3533" s="47" t="n">
        <f aca="false">D3533*100/$E$2</f>
        <v>100</v>
      </c>
      <c r="G3533" s="41" t="n">
        <f aca="false">[3]Plan1!$C3528</f>
        <v>0</v>
      </c>
      <c r="H3533" s="41" t="n">
        <f aca="false">$J$5 + G3533</f>
        <v>760</v>
      </c>
      <c r="I3533" s="47" t="n">
        <f aca="false">IF(H3533&gt;$J$5,$J$2+$J$1,(IF(H3533&gt;739.99,H3533^3*2498.244218-H3533^2*5471052.355142+H3533*3994605728.77515-972400879260.135,H3533^3*1396.138889-H3533^2*3002770.071427+H3533*2152080038.43115-513963640099.415)))-$J$1</f>
        <v>87942447.7277832</v>
      </c>
      <c r="J3533" s="47" t="n">
        <f aca="false">I3533*100/$J$2</f>
        <v>99.9999999974793</v>
      </c>
      <c r="L3533" s="41" t="n">
        <f aca="false">[4]Plan1!$C3528</f>
        <v>0</v>
      </c>
      <c r="M3533" s="41" t="n">
        <f aca="false">$O$5 + L3533</f>
        <v>838.78</v>
      </c>
      <c r="N3533" s="47" t="n">
        <f aca="false">IF(M3533&gt;$O$5,$O$2+$O$1,(M3533^3*3270.5936-M3533^2*8015778.389801+M3533*6549018422.82398-1783686174686.87))-$O$1</f>
        <v>39086868.7128906</v>
      </c>
      <c r="O3533" s="41" t="n">
        <f aca="false">N3533*100/$O$2</f>
        <v>100</v>
      </c>
      <c r="R3533" s="47" t="n">
        <f aca="false">SUM(D3533,I3533,N3533)</f>
        <v>276008357.612793</v>
      </c>
      <c r="S3533" s="41" t="n">
        <f aca="false">R3533*100/$R$2</f>
        <v>99.9999999991969</v>
      </c>
      <c r="U3533" s="41" t="n">
        <f aca="false">[1]Plan1!$B3528</f>
        <v>0</v>
      </c>
    </row>
    <row r="3534" customFormat="false" ht="15" hidden="false" customHeight="false" outlineLevel="0" collapsed="false">
      <c r="A3534" s="46" t="n">
        <v>45532</v>
      </c>
      <c r="B3534" s="41" t="n">
        <f aca="false">[2]Plan1!$C3529</f>
        <v>0</v>
      </c>
      <c r="C3534" s="41" t="n">
        <f aca="false">$E$5 + B3534</f>
        <v>781</v>
      </c>
      <c r="D3534" s="47" t="n">
        <f aca="false">IF(C3534&gt;$E$5,$E$2+$E$1,(IF(C3534&gt;764.99,C3534^3*3486.59308-C3534^2*7860012.00812+C3534*5908819377.96283-1481278321001.59,IF(C3534&gt;752.99,C3534^3*3588.471445-C3534^2*8028757.56264+C3534*5988077680.84934-1488767378546.26,C3534^3*899.851852-C3534^2*1969009.674601+C3534*1435480406.01138-348666163343.76))))-$E$1</f>
        <v>148979041.172119</v>
      </c>
      <c r="E3534" s="47" t="n">
        <f aca="false">D3534*100/$E$2</f>
        <v>100</v>
      </c>
      <c r="G3534" s="41" t="n">
        <f aca="false">[3]Plan1!$C3529</f>
        <v>0</v>
      </c>
      <c r="H3534" s="41" t="n">
        <f aca="false">$J$5 + G3534</f>
        <v>760</v>
      </c>
      <c r="I3534" s="47" t="n">
        <f aca="false">IF(H3534&gt;$J$5,$J$2+$J$1,(IF(H3534&gt;739.99,H3534^3*2498.244218-H3534^2*5471052.355142+H3534*3994605728.77515-972400879260.135,H3534^3*1396.138889-H3534^2*3002770.071427+H3534*2152080038.43115-513963640099.415)))-$J$1</f>
        <v>87942447.7277832</v>
      </c>
      <c r="J3534" s="47" t="n">
        <f aca="false">I3534*100/$J$2</f>
        <v>99.9999999974793</v>
      </c>
      <c r="L3534" s="41" t="n">
        <f aca="false">[4]Plan1!$C3529</f>
        <v>0</v>
      </c>
      <c r="M3534" s="41" t="n">
        <f aca="false">$O$5 + L3534</f>
        <v>838.78</v>
      </c>
      <c r="N3534" s="47" t="n">
        <f aca="false">IF(M3534&gt;$O$5,$O$2+$O$1,(M3534^3*3270.5936-M3534^2*8015778.389801+M3534*6549018422.82398-1783686174686.87))-$O$1</f>
        <v>39086868.7128906</v>
      </c>
      <c r="O3534" s="41" t="n">
        <f aca="false">N3534*100/$O$2</f>
        <v>100</v>
      </c>
      <c r="R3534" s="47" t="n">
        <f aca="false">SUM(D3534,I3534,N3534)</f>
        <v>276008357.612793</v>
      </c>
      <c r="S3534" s="41" t="n">
        <f aca="false">R3534*100/$R$2</f>
        <v>99.9999999991969</v>
      </c>
      <c r="U3534" s="41" t="n">
        <f aca="false">[1]Plan1!$B3529</f>
        <v>0</v>
      </c>
    </row>
    <row r="3535" customFormat="false" ht="15" hidden="false" customHeight="false" outlineLevel="0" collapsed="false">
      <c r="A3535" s="46" t="n">
        <v>45533</v>
      </c>
      <c r="B3535" s="41" t="n">
        <f aca="false">[2]Plan1!$C3530</f>
        <v>0</v>
      </c>
      <c r="C3535" s="41" t="n">
        <f aca="false">$E$5 + B3535</f>
        <v>781</v>
      </c>
      <c r="D3535" s="47" t="n">
        <f aca="false">IF(C3535&gt;$E$5,$E$2+$E$1,(IF(C3535&gt;764.99,C3535^3*3486.59308-C3535^2*7860012.00812+C3535*5908819377.96283-1481278321001.59,IF(C3535&gt;752.99,C3535^3*3588.471445-C3535^2*8028757.56264+C3535*5988077680.84934-1488767378546.26,C3535^3*899.851852-C3535^2*1969009.674601+C3535*1435480406.01138-348666163343.76))))-$E$1</f>
        <v>148979041.172119</v>
      </c>
      <c r="E3535" s="47" t="n">
        <f aca="false">D3535*100/$E$2</f>
        <v>100</v>
      </c>
      <c r="G3535" s="41" t="n">
        <f aca="false">[3]Plan1!$C3530</f>
        <v>0</v>
      </c>
      <c r="H3535" s="41" t="n">
        <f aca="false">$J$5 + G3535</f>
        <v>760</v>
      </c>
      <c r="I3535" s="47" t="n">
        <f aca="false">IF(H3535&gt;$J$5,$J$2+$J$1,(IF(H3535&gt;739.99,H3535^3*2498.244218-H3535^2*5471052.355142+H3535*3994605728.77515-972400879260.135,H3535^3*1396.138889-H3535^2*3002770.071427+H3535*2152080038.43115-513963640099.415)))-$J$1</f>
        <v>87942447.7277832</v>
      </c>
      <c r="J3535" s="47" t="n">
        <f aca="false">I3535*100/$J$2</f>
        <v>99.9999999974793</v>
      </c>
      <c r="L3535" s="41" t="n">
        <f aca="false">[4]Plan1!$C3530</f>
        <v>0</v>
      </c>
      <c r="M3535" s="41" t="n">
        <f aca="false">$O$5 + L3535</f>
        <v>838.78</v>
      </c>
      <c r="N3535" s="47" t="n">
        <f aca="false">IF(M3535&gt;$O$5,$O$2+$O$1,(M3535^3*3270.5936-M3535^2*8015778.389801+M3535*6549018422.82398-1783686174686.87))-$O$1</f>
        <v>39086868.7128906</v>
      </c>
      <c r="O3535" s="41" t="n">
        <f aca="false">N3535*100/$O$2</f>
        <v>100</v>
      </c>
      <c r="R3535" s="47" t="n">
        <f aca="false">SUM(D3535,I3535,N3535)</f>
        <v>276008357.612793</v>
      </c>
      <c r="S3535" s="41" t="n">
        <f aca="false">R3535*100/$R$2</f>
        <v>99.9999999991969</v>
      </c>
      <c r="U3535" s="41" t="n">
        <f aca="false">[1]Plan1!$B3530</f>
        <v>0</v>
      </c>
    </row>
    <row r="3536" customFormat="false" ht="15" hidden="false" customHeight="false" outlineLevel="0" collapsed="false">
      <c r="A3536" s="46" t="n">
        <v>45534</v>
      </c>
      <c r="B3536" s="41" t="n">
        <f aca="false">[2]Plan1!$C3531</f>
        <v>0</v>
      </c>
      <c r="C3536" s="41" t="n">
        <f aca="false">$E$5 + B3536</f>
        <v>781</v>
      </c>
      <c r="D3536" s="47" t="n">
        <f aca="false">IF(C3536&gt;$E$5,$E$2+$E$1,(IF(C3536&gt;764.99,C3536^3*3486.59308-C3536^2*7860012.00812+C3536*5908819377.96283-1481278321001.59,IF(C3536&gt;752.99,C3536^3*3588.471445-C3536^2*8028757.56264+C3536*5988077680.84934-1488767378546.26,C3536^3*899.851852-C3536^2*1969009.674601+C3536*1435480406.01138-348666163343.76))))-$E$1</f>
        <v>148979041.172119</v>
      </c>
      <c r="E3536" s="47" t="n">
        <f aca="false">D3536*100/$E$2</f>
        <v>100</v>
      </c>
      <c r="G3536" s="41" t="n">
        <f aca="false">[3]Plan1!$C3531</f>
        <v>0</v>
      </c>
      <c r="H3536" s="41" t="n">
        <f aca="false">$J$5 + G3536</f>
        <v>760</v>
      </c>
      <c r="I3536" s="47" t="n">
        <f aca="false">IF(H3536&gt;$J$5,$J$2+$J$1,(IF(H3536&gt;739.99,H3536^3*2498.244218-H3536^2*5471052.355142+H3536*3994605728.77515-972400879260.135,H3536^3*1396.138889-H3536^2*3002770.071427+H3536*2152080038.43115-513963640099.415)))-$J$1</f>
        <v>87942447.7277832</v>
      </c>
      <c r="J3536" s="47" t="n">
        <f aca="false">I3536*100/$J$2</f>
        <v>99.9999999974793</v>
      </c>
      <c r="L3536" s="41" t="n">
        <f aca="false">[4]Plan1!$C3531</f>
        <v>0</v>
      </c>
      <c r="M3536" s="41" t="n">
        <f aca="false">$O$5 + L3536</f>
        <v>838.78</v>
      </c>
      <c r="N3536" s="47" t="n">
        <f aca="false">IF(M3536&gt;$O$5,$O$2+$O$1,(M3536^3*3270.5936-M3536^2*8015778.389801+M3536*6549018422.82398-1783686174686.87))-$O$1</f>
        <v>39086868.7128906</v>
      </c>
      <c r="O3536" s="41" t="n">
        <f aca="false">N3536*100/$O$2</f>
        <v>100</v>
      </c>
      <c r="R3536" s="47" t="n">
        <f aca="false">SUM(D3536,I3536,N3536)</f>
        <v>276008357.612793</v>
      </c>
      <c r="S3536" s="41" t="n">
        <f aca="false">R3536*100/$R$2</f>
        <v>99.9999999991969</v>
      </c>
      <c r="U3536" s="41" t="n">
        <f aca="false">[1]Plan1!$B3531</f>
        <v>0</v>
      </c>
    </row>
    <row r="3537" customFormat="false" ht="15" hidden="false" customHeight="false" outlineLevel="0" collapsed="false">
      <c r="A3537" s="46" t="n">
        <v>45535</v>
      </c>
      <c r="B3537" s="41" t="n">
        <f aca="false">[2]Plan1!$C3532</f>
        <v>0</v>
      </c>
      <c r="C3537" s="41" t="n">
        <f aca="false">$E$5 + B3537</f>
        <v>781</v>
      </c>
      <c r="D3537" s="47" t="n">
        <f aca="false">IF(C3537&gt;$E$5,$E$2+$E$1,(IF(C3537&gt;764.99,C3537^3*3486.59308-C3537^2*7860012.00812+C3537*5908819377.96283-1481278321001.59,IF(C3537&gt;752.99,C3537^3*3588.471445-C3537^2*8028757.56264+C3537*5988077680.84934-1488767378546.26,C3537^3*899.851852-C3537^2*1969009.674601+C3537*1435480406.01138-348666163343.76))))-$E$1</f>
        <v>148979041.172119</v>
      </c>
      <c r="E3537" s="47" t="n">
        <f aca="false">D3537*100/$E$2</f>
        <v>100</v>
      </c>
      <c r="G3537" s="41" t="n">
        <f aca="false">[3]Plan1!$C3532</f>
        <v>0</v>
      </c>
      <c r="H3537" s="41" t="n">
        <f aca="false">$J$5 + G3537</f>
        <v>760</v>
      </c>
      <c r="I3537" s="47" t="n">
        <f aca="false">IF(H3537&gt;$J$5,$J$2+$J$1,(IF(H3537&gt;739.99,H3537^3*2498.244218-H3537^2*5471052.355142+H3537*3994605728.77515-972400879260.135,H3537^3*1396.138889-H3537^2*3002770.071427+H3537*2152080038.43115-513963640099.415)))-$J$1</f>
        <v>87942447.7277832</v>
      </c>
      <c r="J3537" s="47" t="n">
        <f aca="false">I3537*100/$J$2</f>
        <v>99.9999999974793</v>
      </c>
      <c r="L3537" s="41" t="n">
        <f aca="false">[4]Plan1!$C3532</f>
        <v>0</v>
      </c>
      <c r="M3537" s="41" t="n">
        <f aca="false">$O$5 + L3537</f>
        <v>838.78</v>
      </c>
      <c r="N3537" s="47" t="n">
        <f aca="false">IF(M3537&gt;$O$5,$O$2+$O$1,(M3537^3*3270.5936-M3537^2*8015778.389801+M3537*6549018422.82398-1783686174686.87))-$O$1</f>
        <v>39086868.7128906</v>
      </c>
      <c r="O3537" s="41" t="n">
        <f aca="false">N3537*100/$O$2</f>
        <v>100</v>
      </c>
      <c r="R3537" s="47" t="n">
        <f aca="false">SUM(D3537,I3537,N3537)</f>
        <v>276008357.612793</v>
      </c>
      <c r="S3537" s="41" t="n">
        <f aca="false">R3537*100/$R$2</f>
        <v>99.9999999991969</v>
      </c>
      <c r="U3537" s="41" t="n">
        <f aca="false">[1]Plan1!$B3532</f>
        <v>0</v>
      </c>
    </row>
    <row r="3538" customFormat="false" ht="15" hidden="false" customHeight="false" outlineLevel="0" collapsed="false">
      <c r="A3538" s="46" t="n">
        <v>45536</v>
      </c>
      <c r="B3538" s="41" t="n">
        <f aca="false">[2]Plan1!$C3533</f>
        <v>0</v>
      </c>
      <c r="C3538" s="41" t="n">
        <f aca="false">$E$5 + B3538</f>
        <v>781</v>
      </c>
      <c r="D3538" s="47" t="n">
        <f aca="false">IF(C3538&gt;$E$5,$E$2+$E$1,(IF(C3538&gt;764.99,C3538^3*3486.59308-C3538^2*7860012.00812+C3538*5908819377.96283-1481278321001.59,IF(C3538&gt;752.99,C3538^3*3588.471445-C3538^2*8028757.56264+C3538*5988077680.84934-1488767378546.26,C3538^3*899.851852-C3538^2*1969009.674601+C3538*1435480406.01138-348666163343.76))))-$E$1</f>
        <v>148979041.172119</v>
      </c>
      <c r="E3538" s="47" t="n">
        <f aca="false">D3538*100/$E$2</f>
        <v>100</v>
      </c>
      <c r="G3538" s="41" t="n">
        <f aca="false">[3]Plan1!$C3533</f>
        <v>0</v>
      </c>
      <c r="H3538" s="41" t="n">
        <f aca="false">$J$5 + G3538</f>
        <v>760</v>
      </c>
      <c r="I3538" s="47" t="n">
        <f aca="false">IF(H3538&gt;$J$5,$J$2+$J$1,(IF(H3538&gt;739.99,H3538^3*2498.244218-H3538^2*5471052.355142+H3538*3994605728.77515-972400879260.135,H3538^3*1396.138889-H3538^2*3002770.071427+H3538*2152080038.43115-513963640099.415)))-$J$1</f>
        <v>87942447.7277832</v>
      </c>
      <c r="J3538" s="47" t="n">
        <f aca="false">I3538*100/$J$2</f>
        <v>99.9999999974793</v>
      </c>
      <c r="L3538" s="41" t="n">
        <f aca="false">[4]Plan1!$C3533</f>
        <v>0</v>
      </c>
      <c r="M3538" s="41" t="n">
        <f aca="false">$O$5 + L3538</f>
        <v>838.78</v>
      </c>
      <c r="N3538" s="47" t="n">
        <f aca="false">IF(M3538&gt;$O$5,$O$2+$O$1,(M3538^3*3270.5936-M3538^2*8015778.389801+M3538*6549018422.82398-1783686174686.87))-$O$1</f>
        <v>39086868.7128906</v>
      </c>
      <c r="O3538" s="41" t="n">
        <f aca="false">N3538*100/$O$2</f>
        <v>100</v>
      </c>
      <c r="R3538" s="47" t="n">
        <f aca="false">SUM(D3538,I3538,N3538)</f>
        <v>276008357.612793</v>
      </c>
      <c r="S3538" s="41" t="n">
        <f aca="false">R3538*100/$R$2</f>
        <v>99.9999999991969</v>
      </c>
      <c r="U3538" s="41" t="n">
        <f aca="false">[1]Plan1!$B3533</f>
        <v>0</v>
      </c>
    </row>
    <row r="3539" customFormat="false" ht="15" hidden="false" customHeight="false" outlineLevel="0" collapsed="false">
      <c r="A3539" s="46" t="n">
        <v>45537</v>
      </c>
      <c r="B3539" s="41" t="n">
        <f aca="false">[2]Plan1!$C3534</f>
        <v>0</v>
      </c>
      <c r="C3539" s="41" t="n">
        <f aca="false">$E$5 + B3539</f>
        <v>781</v>
      </c>
      <c r="D3539" s="47" t="n">
        <f aca="false">IF(C3539&gt;$E$5,$E$2+$E$1,(IF(C3539&gt;764.99,C3539^3*3486.59308-C3539^2*7860012.00812+C3539*5908819377.96283-1481278321001.59,IF(C3539&gt;752.99,C3539^3*3588.471445-C3539^2*8028757.56264+C3539*5988077680.84934-1488767378546.26,C3539^3*899.851852-C3539^2*1969009.674601+C3539*1435480406.01138-348666163343.76))))-$E$1</f>
        <v>148979041.172119</v>
      </c>
      <c r="E3539" s="47" t="n">
        <f aca="false">D3539*100/$E$2</f>
        <v>100</v>
      </c>
      <c r="G3539" s="41" t="n">
        <f aca="false">[3]Plan1!$C3534</f>
        <v>0</v>
      </c>
      <c r="H3539" s="41" t="n">
        <f aca="false">$J$5 + G3539</f>
        <v>760</v>
      </c>
      <c r="I3539" s="47" t="n">
        <f aca="false">IF(H3539&gt;$J$5,$J$2+$J$1,(IF(H3539&gt;739.99,H3539^3*2498.244218-H3539^2*5471052.355142+H3539*3994605728.77515-972400879260.135,H3539^3*1396.138889-H3539^2*3002770.071427+H3539*2152080038.43115-513963640099.415)))-$J$1</f>
        <v>87942447.7277832</v>
      </c>
      <c r="J3539" s="47" t="n">
        <f aca="false">I3539*100/$J$2</f>
        <v>99.9999999974793</v>
      </c>
      <c r="L3539" s="41" t="n">
        <f aca="false">[4]Plan1!$C3534</f>
        <v>0</v>
      </c>
      <c r="M3539" s="41" t="n">
        <f aca="false">$O$5 + L3539</f>
        <v>838.78</v>
      </c>
      <c r="N3539" s="47" t="n">
        <f aca="false">IF(M3539&gt;$O$5,$O$2+$O$1,(M3539^3*3270.5936-M3539^2*8015778.389801+M3539*6549018422.82398-1783686174686.87))-$O$1</f>
        <v>39086868.7128906</v>
      </c>
      <c r="O3539" s="41" t="n">
        <f aca="false">N3539*100/$O$2</f>
        <v>100</v>
      </c>
      <c r="R3539" s="47" t="n">
        <f aca="false">SUM(D3539,I3539,N3539)</f>
        <v>276008357.612793</v>
      </c>
      <c r="S3539" s="41" t="n">
        <f aca="false">R3539*100/$R$2</f>
        <v>99.9999999991969</v>
      </c>
      <c r="U3539" s="41" t="n">
        <f aca="false">[1]Plan1!$B3534</f>
        <v>0</v>
      </c>
    </row>
    <row r="3540" customFormat="false" ht="15" hidden="false" customHeight="false" outlineLevel="0" collapsed="false">
      <c r="A3540" s="46" t="n">
        <v>45538</v>
      </c>
      <c r="B3540" s="41" t="n">
        <f aca="false">[2]Plan1!$C3535</f>
        <v>0</v>
      </c>
      <c r="C3540" s="41" t="n">
        <f aca="false">$E$5 + B3540</f>
        <v>781</v>
      </c>
      <c r="D3540" s="47" t="n">
        <f aca="false">IF(C3540&gt;$E$5,$E$2+$E$1,(IF(C3540&gt;764.99,C3540^3*3486.59308-C3540^2*7860012.00812+C3540*5908819377.96283-1481278321001.59,IF(C3540&gt;752.99,C3540^3*3588.471445-C3540^2*8028757.56264+C3540*5988077680.84934-1488767378546.26,C3540^3*899.851852-C3540^2*1969009.674601+C3540*1435480406.01138-348666163343.76))))-$E$1</f>
        <v>148979041.172119</v>
      </c>
      <c r="E3540" s="47" t="n">
        <f aca="false">D3540*100/$E$2</f>
        <v>100</v>
      </c>
      <c r="G3540" s="41" t="n">
        <f aca="false">[3]Plan1!$C3535</f>
        <v>0</v>
      </c>
      <c r="H3540" s="41" t="n">
        <f aca="false">$J$5 + G3540</f>
        <v>760</v>
      </c>
      <c r="I3540" s="47" t="n">
        <f aca="false">IF(H3540&gt;$J$5,$J$2+$J$1,(IF(H3540&gt;739.99,H3540^3*2498.244218-H3540^2*5471052.355142+H3540*3994605728.77515-972400879260.135,H3540^3*1396.138889-H3540^2*3002770.071427+H3540*2152080038.43115-513963640099.415)))-$J$1</f>
        <v>87942447.7277832</v>
      </c>
      <c r="J3540" s="47" t="n">
        <f aca="false">I3540*100/$J$2</f>
        <v>99.9999999974793</v>
      </c>
      <c r="L3540" s="41" t="n">
        <f aca="false">[4]Plan1!$C3535</f>
        <v>0</v>
      </c>
      <c r="M3540" s="41" t="n">
        <f aca="false">$O$5 + L3540</f>
        <v>838.78</v>
      </c>
      <c r="N3540" s="47" t="n">
        <f aca="false">IF(M3540&gt;$O$5,$O$2+$O$1,(M3540^3*3270.5936-M3540^2*8015778.389801+M3540*6549018422.82398-1783686174686.87))-$O$1</f>
        <v>39086868.7128906</v>
      </c>
      <c r="O3540" s="41" t="n">
        <f aca="false">N3540*100/$O$2</f>
        <v>100</v>
      </c>
      <c r="R3540" s="47" t="n">
        <f aca="false">SUM(D3540,I3540,N3540)</f>
        <v>276008357.612793</v>
      </c>
      <c r="S3540" s="41" t="n">
        <f aca="false">R3540*100/$R$2</f>
        <v>99.9999999991969</v>
      </c>
      <c r="U3540" s="41" t="n">
        <f aca="false">[1]Plan1!$B3535</f>
        <v>0</v>
      </c>
    </row>
    <row r="3541" customFormat="false" ht="15" hidden="false" customHeight="false" outlineLevel="0" collapsed="false">
      <c r="A3541" s="46" t="n">
        <v>45539</v>
      </c>
      <c r="B3541" s="41" t="n">
        <f aca="false">[2]Plan1!$C3536</f>
        <v>0</v>
      </c>
      <c r="C3541" s="41" t="n">
        <f aca="false">$E$5 + B3541</f>
        <v>781</v>
      </c>
      <c r="D3541" s="47" t="n">
        <f aca="false">IF(C3541&gt;$E$5,$E$2+$E$1,(IF(C3541&gt;764.99,C3541^3*3486.59308-C3541^2*7860012.00812+C3541*5908819377.96283-1481278321001.59,IF(C3541&gt;752.99,C3541^3*3588.471445-C3541^2*8028757.56264+C3541*5988077680.84934-1488767378546.26,C3541^3*899.851852-C3541^2*1969009.674601+C3541*1435480406.01138-348666163343.76))))-$E$1</f>
        <v>148979041.172119</v>
      </c>
      <c r="E3541" s="47" t="n">
        <f aca="false">D3541*100/$E$2</f>
        <v>100</v>
      </c>
      <c r="G3541" s="41" t="n">
        <f aca="false">[3]Plan1!$C3536</f>
        <v>0</v>
      </c>
      <c r="H3541" s="41" t="n">
        <f aca="false">$J$5 + G3541</f>
        <v>760</v>
      </c>
      <c r="I3541" s="47" t="n">
        <f aca="false">IF(H3541&gt;$J$5,$J$2+$J$1,(IF(H3541&gt;739.99,H3541^3*2498.244218-H3541^2*5471052.355142+H3541*3994605728.77515-972400879260.135,H3541^3*1396.138889-H3541^2*3002770.071427+H3541*2152080038.43115-513963640099.415)))-$J$1</f>
        <v>87942447.7277832</v>
      </c>
      <c r="J3541" s="47" t="n">
        <f aca="false">I3541*100/$J$2</f>
        <v>99.9999999974793</v>
      </c>
      <c r="L3541" s="41" t="n">
        <f aca="false">[4]Plan1!$C3536</f>
        <v>0</v>
      </c>
      <c r="M3541" s="41" t="n">
        <f aca="false">$O$5 + L3541</f>
        <v>838.78</v>
      </c>
      <c r="N3541" s="47" t="n">
        <f aca="false">IF(M3541&gt;$O$5,$O$2+$O$1,(M3541^3*3270.5936-M3541^2*8015778.389801+M3541*6549018422.82398-1783686174686.87))-$O$1</f>
        <v>39086868.7128906</v>
      </c>
      <c r="O3541" s="41" t="n">
        <f aca="false">N3541*100/$O$2</f>
        <v>100</v>
      </c>
      <c r="R3541" s="47" t="n">
        <f aca="false">SUM(D3541,I3541,N3541)</f>
        <v>276008357.612793</v>
      </c>
      <c r="S3541" s="41" t="n">
        <f aca="false">R3541*100/$R$2</f>
        <v>99.9999999991969</v>
      </c>
      <c r="U3541" s="41" t="n">
        <f aca="false">[1]Plan1!$B3536</f>
        <v>0</v>
      </c>
    </row>
    <row r="3542" customFormat="false" ht="15" hidden="false" customHeight="false" outlineLevel="0" collapsed="false">
      <c r="A3542" s="46" t="n">
        <v>45540</v>
      </c>
      <c r="B3542" s="41" t="n">
        <f aca="false">[2]Plan1!$C3537</f>
        <v>0</v>
      </c>
      <c r="C3542" s="41" t="n">
        <f aca="false">$E$5 + B3542</f>
        <v>781</v>
      </c>
      <c r="D3542" s="47" t="n">
        <f aca="false">IF(C3542&gt;$E$5,$E$2+$E$1,(IF(C3542&gt;764.99,C3542^3*3486.59308-C3542^2*7860012.00812+C3542*5908819377.96283-1481278321001.59,IF(C3542&gt;752.99,C3542^3*3588.471445-C3542^2*8028757.56264+C3542*5988077680.84934-1488767378546.26,C3542^3*899.851852-C3542^2*1969009.674601+C3542*1435480406.01138-348666163343.76))))-$E$1</f>
        <v>148979041.172119</v>
      </c>
      <c r="E3542" s="47" t="n">
        <f aca="false">D3542*100/$E$2</f>
        <v>100</v>
      </c>
      <c r="G3542" s="41" t="n">
        <f aca="false">[3]Plan1!$C3537</f>
        <v>0</v>
      </c>
      <c r="H3542" s="41" t="n">
        <f aca="false">$J$5 + G3542</f>
        <v>760</v>
      </c>
      <c r="I3542" s="47" t="n">
        <f aca="false">IF(H3542&gt;$J$5,$J$2+$J$1,(IF(H3542&gt;739.99,H3542^3*2498.244218-H3542^2*5471052.355142+H3542*3994605728.77515-972400879260.135,H3542^3*1396.138889-H3542^2*3002770.071427+H3542*2152080038.43115-513963640099.415)))-$J$1</f>
        <v>87942447.7277832</v>
      </c>
      <c r="J3542" s="47" t="n">
        <f aca="false">I3542*100/$J$2</f>
        <v>99.9999999974793</v>
      </c>
      <c r="L3542" s="41" t="n">
        <f aca="false">[4]Plan1!$C3537</f>
        <v>0</v>
      </c>
      <c r="M3542" s="41" t="n">
        <f aca="false">$O$5 + L3542</f>
        <v>838.78</v>
      </c>
      <c r="N3542" s="47" t="n">
        <f aca="false">IF(M3542&gt;$O$5,$O$2+$O$1,(M3542^3*3270.5936-M3542^2*8015778.389801+M3542*6549018422.82398-1783686174686.87))-$O$1</f>
        <v>39086868.7128906</v>
      </c>
      <c r="O3542" s="41" t="n">
        <f aca="false">N3542*100/$O$2</f>
        <v>100</v>
      </c>
      <c r="R3542" s="47" t="n">
        <f aca="false">SUM(D3542,I3542,N3542)</f>
        <v>276008357.612793</v>
      </c>
      <c r="S3542" s="41" t="n">
        <f aca="false">R3542*100/$R$2</f>
        <v>99.9999999991969</v>
      </c>
      <c r="U3542" s="41" t="n">
        <f aca="false">[1]Plan1!$B3537</f>
        <v>0</v>
      </c>
    </row>
    <row r="3543" customFormat="false" ht="15" hidden="false" customHeight="false" outlineLevel="0" collapsed="false">
      <c r="A3543" s="46" t="n">
        <v>45541</v>
      </c>
      <c r="B3543" s="41" t="n">
        <f aca="false">[2]Plan1!$C3538</f>
        <v>0</v>
      </c>
      <c r="C3543" s="41" t="n">
        <f aca="false">$E$5 + B3543</f>
        <v>781</v>
      </c>
      <c r="D3543" s="47" t="n">
        <f aca="false">IF(C3543&gt;$E$5,$E$2+$E$1,(IF(C3543&gt;764.99,C3543^3*3486.59308-C3543^2*7860012.00812+C3543*5908819377.96283-1481278321001.59,IF(C3543&gt;752.99,C3543^3*3588.471445-C3543^2*8028757.56264+C3543*5988077680.84934-1488767378546.26,C3543^3*899.851852-C3543^2*1969009.674601+C3543*1435480406.01138-348666163343.76))))-$E$1</f>
        <v>148979041.172119</v>
      </c>
      <c r="E3543" s="47" t="n">
        <f aca="false">D3543*100/$E$2</f>
        <v>100</v>
      </c>
      <c r="G3543" s="41" t="n">
        <f aca="false">[3]Plan1!$C3538</f>
        <v>0</v>
      </c>
      <c r="H3543" s="41" t="n">
        <f aca="false">$J$5 + G3543</f>
        <v>760</v>
      </c>
      <c r="I3543" s="47" t="n">
        <f aca="false">IF(H3543&gt;$J$5,$J$2+$J$1,(IF(H3543&gt;739.99,H3543^3*2498.244218-H3543^2*5471052.355142+H3543*3994605728.77515-972400879260.135,H3543^3*1396.138889-H3543^2*3002770.071427+H3543*2152080038.43115-513963640099.415)))-$J$1</f>
        <v>87942447.7277832</v>
      </c>
      <c r="J3543" s="47" t="n">
        <f aca="false">I3543*100/$J$2</f>
        <v>99.9999999974793</v>
      </c>
      <c r="L3543" s="41" t="n">
        <f aca="false">[4]Plan1!$C3538</f>
        <v>0</v>
      </c>
      <c r="M3543" s="41" t="n">
        <f aca="false">$O$5 + L3543</f>
        <v>838.78</v>
      </c>
      <c r="N3543" s="47" t="n">
        <f aca="false">IF(M3543&gt;$O$5,$O$2+$O$1,(M3543^3*3270.5936-M3543^2*8015778.389801+M3543*6549018422.82398-1783686174686.87))-$O$1</f>
        <v>39086868.7128906</v>
      </c>
      <c r="O3543" s="41" t="n">
        <f aca="false">N3543*100/$O$2</f>
        <v>100</v>
      </c>
      <c r="R3543" s="47" t="n">
        <f aca="false">SUM(D3543,I3543,N3543)</f>
        <v>276008357.612793</v>
      </c>
      <c r="S3543" s="41" t="n">
        <f aca="false">R3543*100/$R$2</f>
        <v>99.9999999991969</v>
      </c>
      <c r="U3543" s="41" t="n">
        <f aca="false">[1]Plan1!$B3538</f>
        <v>0</v>
      </c>
    </row>
    <row r="3544" customFormat="false" ht="15" hidden="false" customHeight="false" outlineLevel="0" collapsed="false">
      <c r="A3544" s="46" t="n">
        <v>45542</v>
      </c>
      <c r="B3544" s="41" t="n">
        <f aca="false">[2]Plan1!$C3539</f>
        <v>0</v>
      </c>
      <c r="C3544" s="41" t="n">
        <f aca="false">$E$5 + B3544</f>
        <v>781</v>
      </c>
      <c r="D3544" s="47" t="n">
        <f aca="false">IF(C3544&gt;$E$5,$E$2+$E$1,(IF(C3544&gt;764.99,C3544^3*3486.59308-C3544^2*7860012.00812+C3544*5908819377.96283-1481278321001.59,IF(C3544&gt;752.99,C3544^3*3588.471445-C3544^2*8028757.56264+C3544*5988077680.84934-1488767378546.26,C3544^3*899.851852-C3544^2*1969009.674601+C3544*1435480406.01138-348666163343.76))))-$E$1</f>
        <v>148979041.172119</v>
      </c>
      <c r="E3544" s="47" t="n">
        <f aca="false">D3544*100/$E$2</f>
        <v>100</v>
      </c>
      <c r="G3544" s="41" t="n">
        <f aca="false">[3]Plan1!$C3539</f>
        <v>0</v>
      </c>
      <c r="H3544" s="41" t="n">
        <f aca="false">$J$5 + G3544</f>
        <v>760</v>
      </c>
      <c r="I3544" s="47" t="n">
        <f aca="false">IF(H3544&gt;$J$5,$J$2+$J$1,(IF(H3544&gt;739.99,H3544^3*2498.244218-H3544^2*5471052.355142+H3544*3994605728.77515-972400879260.135,H3544^3*1396.138889-H3544^2*3002770.071427+H3544*2152080038.43115-513963640099.415)))-$J$1</f>
        <v>87942447.7277832</v>
      </c>
      <c r="J3544" s="47" t="n">
        <f aca="false">I3544*100/$J$2</f>
        <v>99.9999999974793</v>
      </c>
      <c r="L3544" s="41" t="n">
        <f aca="false">[4]Plan1!$C3539</f>
        <v>0</v>
      </c>
      <c r="M3544" s="41" t="n">
        <f aca="false">$O$5 + L3544</f>
        <v>838.78</v>
      </c>
      <c r="N3544" s="47" t="n">
        <f aca="false">IF(M3544&gt;$O$5,$O$2+$O$1,(M3544^3*3270.5936-M3544^2*8015778.389801+M3544*6549018422.82398-1783686174686.87))-$O$1</f>
        <v>39086868.7128906</v>
      </c>
      <c r="O3544" s="41" t="n">
        <f aca="false">N3544*100/$O$2</f>
        <v>100</v>
      </c>
      <c r="R3544" s="47" t="n">
        <f aca="false">SUM(D3544,I3544,N3544)</f>
        <v>276008357.612793</v>
      </c>
      <c r="S3544" s="41" t="n">
        <f aca="false">R3544*100/$R$2</f>
        <v>99.9999999991969</v>
      </c>
      <c r="U3544" s="41" t="n">
        <f aca="false">[1]Plan1!$B3539</f>
        <v>0</v>
      </c>
    </row>
    <row r="3545" customFormat="false" ht="15" hidden="false" customHeight="false" outlineLevel="0" collapsed="false">
      <c r="A3545" s="46" t="n">
        <v>45543</v>
      </c>
      <c r="B3545" s="41" t="n">
        <f aca="false">[2]Plan1!$C3540</f>
        <v>0</v>
      </c>
      <c r="C3545" s="41" t="n">
        <f aca="false">$E$5 + B3545</f>
        <v>781</v>
      </c>
      <c r="D3545" s="47" t="n">
        <f aca="false">IF(C3545&gt;$E$5,$E$2+$E$1,(IF(C3545&gt;764.99,C3545^3*3486.59308-C3545^2*7860012.00812+C3545*5908819377.96283-1481278321001.59,IF(C3545&gt;752.99,C3545^3*3588.471445-C3545^2*8028757.56264+C3545*5988077680.84934-1488767378546.26,C3545^3*899.851852-C3545^2*1969009.674601+C3545*1435480406.01138-348666163343.76))))-$E$1</f>
        <v>148979041.172119</v>
      </c>
      <c r="E3545" s="47" t="n">
        <f aca="false">D3545*100/$E$2</f>
        <v>100</v>
      </c>
      <c r="G3545" s="41" t="n">
        <f aca="false">[3]Plan1!$C3540</f>
        <v>0</v>
      </c>
      <c r="H3545" s="41" t="n">
        <f aca="false">$J$5 + G3545</f>
        <v>760</v>
      </c>
      <c r="I3545" s="47" t="n">
        <f aca="false">IF(H3545&gt;$J$5,$J$2+$J$1,(IF(H3545&gt;739.99,H3545^3*2498.244218-H3545^2*5471052.355142+H3545*3994605728.77515-972400879260.135,H3545^3*1396.138889-H3545^2*3002770.071427+H3545*2152080038.43115-513963640099.415)))-$J$1</f>
        <v>87942447.7277832</v>
      </c>
      <c r="J3545" s="47" t="n">
        <f aca="false">I3545*100/$J$2</f>
        <v>99.9999999974793</v>
      </c>
      <c r="L3545" s="41" t="n">
        <f aca="false">[4]Plan1!$C3540</f>
        <v>0</v>
      </c>
      <c r="M3545" s="41" t="n">
        <f aca="false">$O$5 + L3545</f>
        <v>838.78</v>
      </c>
      <c r="N3545" s="47" t="n">
        <f aca="false">IF(M3545&gt;$O$5,$O$2+$O$1,(M3545^3*3270.5936-M3545^2*8015778.389801+M3545*6549018422.82398-1783686174686.87))-$O$1</f>
        <v>39086868.7128906</v>
      </c>
      <c r="O3545" s="41" t="n">
        <f aca="false">N3545*100/$O$2</f>
        <v>100</v>
      </c>
      <c r="R3545" s="47" t="n">
        <f aca="false">SUM(D3545,I3545,N3545)</f>
        <v>276008357.612793</v>
      </c>
      <c r="S3545" s="41" t="n">
        <f aca="false">R3545*100/$R$2</f>
        <v>99.9999999991969</v>
      </c>
      <c r="U3545" s="41" t="n">
        <f aca="false">[1]Plan1!$B3540</f>
        <v>0</v>
      </c>
    </row>
    <row r="3546" customFormat="false" ht="15" hidden="false" customHeight="false" outlineLevel="0" collapsed="false">
      <c r="A3546" s="46" t="n">
        <v>45544</v>
      </c>
      <c r="B3546" s="41" t="n">
        <f aca="false">[2]Plan1!$C3541</f>
        <v>0</v>
      </c>
      <c r="C3546" s="41" t="n">
        <f aca="false">$E$5 + B3546</f>
        <v>781</v>
      </c>
      <c r="D3546" s="47" t="n">
        <f aca="false">IF(C3546&gt;$E$5,$E$2+$E$1,(IF(C3546&gt;764.99,C3546^3*3486.59308-C3546^2*7860012.00812+C3546*5908819377.96283-1481278321001.59,IF(C3546&gt;752.99,C3546^3*3588.471445-C3546^2*8028757.56264+C3546*5988077680.84934-1488767378546.26,C3546^3*899.851852-C3546^2*1969009.674601+C3546*1435480406.01138-348666163343.76))))-$E$1</f>
        <v>148979041.172119</v>
      </c>
      <c r="E3546" s="47" t="n">
        <f aca="false">D3546*100/$E$2</f>
        <v>100</v>
      </c>
      <c r="G3546" s="41" t="n">
        <f aca="false">[3]Plan1!$C3541</f>
        <v>0</v>
      </c>
      <c r="H3546" s="41" t="n">
        <f aca="false">$J$5 + G3546</f>
        <v>760</v>
      </c>
      <c r="I3546" s="47" t="n">
        <f aca="false">IF(H3546&gt;$J$5,$J$2+$J$1,(IF(H3546&gt;739.99,H3546^3*2498.244218-H3546^2*5471052.355142+H3546*3994605728.77515-972400879260.135,H3546^3*1396.138889-H3546^2*3002770.071427+H3546*2152080038.43115-513963640099.415)))-$J$1</f>
        <v>87942447.7277832</v>
      </c>
      <c r="J3546" s="47" t="n">
        <f aca="false">I3546*100/$J$2</f>
        <v>99.9999999974793</v>
      </c>
      <c r="L3546" s="41" t="n">
        <f aca="false">[4]Plan1!$C3541</f>
        <v>0</v>
      </c>
      <c r="M3546" s="41" t="n">
        <f aca="false">$O$5 + L3546</f>
        <v>838.78</v>
      </c>
      <c r="N3546" s="47" t="n">
        <f aca="false">IF(M3546&gt;$O$5,$O$2+$O$1,(M3546^3*3270.5936-M3546^2*8015778.389801+M3546*6549018422.82398-1783686174686.87))-$O$1</f>
        <v>39086868.7128906</v>
      </c>
      <c r="O3546" s="41" t="n">
        <f aca="false">N3546*100/$O$2</f>
        <v>100</v>
      </c>
      <c r="R3546" s="47" t="n">
        <f aca="false">SUM(D3546,I3546,N3546)</f>
        <v>276008357.612793</v>
      </c>
      <c r="S3546" s="41" t="n">
        <f aca="false">R3546*100/$R$2</f>
        <v>99.9999999991969</v>
      </c>
      <c r="U3546" s="41" t="n">
        <f aca="false">[1]Plan1!$B3541</f>
        <v>0</v>
      </c>
    </row>
    <row r="3547" customFormat="false" ht="15" hidden="false" customHeight="false" outlineLevel="0" collapsed="false">
      <c r="A3547" s="46" t="n">
        <v>45545</v>
      </c>
      <c r="B3547" s="41" t="n">
        <f aca="false">[2]Plan1!$C3542</f>
        <v>0</v>
      </c>
      <c r="C3547" s="41" t="n">
        <f aca="false">$E$5 + B3547</f>
        <v>781</v>
      </c>
      <c r="D3547" s="47" t="n">
        <f aca="false">IF(C3547&gt;$E$5,$E$2+$E$1,(IF(C3547&gt;764.99,C3547^3*3486.59308-C3547^2*7860012.00812+C3547*5908819377.96283-1481278321001.59,IF(C3547&gt;752.99,C3547^3*3588.471445-C3547^2*8028757.56264+C3547*5988077680.84934-1488767378546.26,C3547^3*899.851852-C3547^2*1969009.674601+C3547*1435480406.01138-348666163343.76))))-$E$1</f>
        <v>148979041.172119</v>
      </c>
      <c r="E3547" s="47" t="n">
        <f aca="false">D3547*100/$E$2</f>
        <v>100</v>
      </c>
      <c r="G3547" s="41" t="n">
        <f aca="false">[3]Plan1!$C3542</f>
        <v>0</v>
      </c>
      <c r="H3547" s="41" t="n">
        <f aca="false">$J$5 + G3547</f>
        <v>760</v>
      </c>
      <c r="I3547" s="47" t="n">
        <f aca="false">IF(H3547&gt;$J$5,$J$2+$J$1,(IF(H3547&gt;739.99,H3547^3*2498.244218-H3547^2*5471052.355142+H3547*3994605728.77515-972400879260.135,H3547^3*1396.138889-H3547^2*3002770.071427+H3547*2152080038.43115-513963640099.415)))-$J$1</f>
        <v>87942447.7277832</v>
      </c>
      <c r="J3547" s="47" t="n">
        <f aca="false">I3547*100/$J$2</f>
        <v>99.9999999974793</v>
      </c>
      <c r="L3547" s="41" t="n">
        <f aca="false">[4]Plan1!$C3542</f>
        <v>0</v>
      </c>
      <c r="M3547" s="41" t="n">
        <f aca="false">$O$5 + L3547</f>
        <v>838.78</v>
      </c>
      <c r="N3547" s="47" t="n">
        <f aca="false">IF(M3547&gt;$O$5,$O$2+$O$1,(M3547^3*3270.5936-M3547^2*8015778.389801+M3547*6549018422.82398-1783686174686.87))-$O$1</f>
        <v>39086868.7128906</v>
      </c>
      <c r="O3547" s="41" t="n">
        <f aca="false">N3547*100/$O$2</f>
        <v>100</v>
      </c>
      <c r="R3547" s="47" t="n">
        <f aca="false">SUM(D3547,I3547,N3547)</f>
        <v>276008357.612793</v>
      </c>
      <c r="S3547" s="41" t="n">
        <f aca="false">R3547*100/$R$2</f>
        <v>99.9999999991969</v>
      </c>
      <c r="U3547" s="41" t="n">
        <f aca="false">[1]Plan1!$B3542</f>
        <v>0</v>
      </c>
    </row>
    <row r="3548" customFormat="false" ht="15" hidden="false" customHeight="false" outlineLevel="0" collapsed="false">
      <c r="A3548" s="46" t="n">
        <v>45546</v>
      </c>
      <c r="B3548" s="41" t="n">
        <f aca="false">[2]Plan1!$C3543</f>
        <v>0</v>
      </c>
      <c r="C3548" s="41" t="n">
        <f aca="false">$E$5 + B3548</f>
        <v>781</v>
      </c>
      <c r="D3548" s="47" t="n">
        <f aca="false">IF(C3548&gt;$E$5,$E$2+$E$1,(IF(C3548&gt;764.99,C3548^3*3486.59308-C3548^2*7860012.00812+C3548*5908819377.96283-1481278321001.59,IF(C3548&gt;752.99,C3548^3*3588.471445-C3548^2*8028757.56264+C3548*5988077680.84934-1488767378546.26,C3548^3*899.851852-C3548^2*1969009.674601+C3548*1435480406.01138-348666163343.76))))-$E$1</f>
        <v>148979041.172119</v>
      </c>
      <c r="E3548" s="47" t="n">
        <f aca="false">D3548*100/$E$2</f>
        <v>100</v>
      </c>
      <c r="G3548" s="41" t="n">
        <f aca="false">[3]Plan1!$C3543</f>
        <v>0</v>
      </c>
      <c r="H3548" s="41" t="n">
        <f aca="false">$J$5 + G3548</f>
        <v>760</v>
      </c>
      <c r="I3548" s="47" t="n">
        <f aca="false">IF(H3548&gt;$J$5,$J$2+$J$1,(IF(H3548&gt;739.99,H3548^3*2498.244218-H3548^2*5471052.355142+H3548*3994605728.77515-972400879260.135,H3548^3*1396.138889-H3548^2*3002770.071427+H3548*2152080038.43115-513963640099.415)))-$J$1</f>
        <v>87942447.7277832</v>
      </c>
      <c r="J3548" s="47" t="n">
        <f aca="false">I3548*100/$J$2</f>
        <v>99.9999999974793</v>
      </c>
      <c r="L3548" s="41" t="n">
        <f aca="false">[4]Plan1!$C3543</f>
        <v>0</v>
      </c>
      <c r="M3548" s="41" t="n">
        <f aca="false">$O$5 + L3548</f>
        <v>838.78</v>
      </c>
      <c r="N3548" s="47" t="n">
        <f aca="false">IF(M3548&gt;$O$5,$O$2+$O$1,(M3548^3*3270.5936-M3548^2*8015778.389801+M3548*6549018422.82398-1783686174686.87))-$O$1</f>
        <v>39086868.7128906</v>
      </c>
      <c r="O3548" s="41" t="n">
        <f aca="false">N3548*100/$O$2</f>
        <v>100</v>
      </c>
      <c r="R3548" s="47" t="n">
        <f aca="false">SUM(D3548,I3548,N3548)</f>
        <v>276008357.612793</v>
      </c>
      <c r="S3548" s="41" t="n">
        <f aca="false">R3548*100/$R$2</f>
        <v>99.9999999991969</v>
      </c>
      <c r="U3548" s="41" t="n">
        <f aca="false">[1]Plan1!$B3543</f>
        <v>0</v>
      </c>
    </row>
    <row r="3549" customFormat="false" ht="15" hidden="false" customHeight="false" outlineLevel="0" collapsed="false">
      <c r="A3549" s="46" t="n">
        <v>45547</v>
      </c>
      <c r="B3549" s="41" t="n">
        <f aca="false">[2]Plan1!$C3544</f>
        <v>0</v>
      </c>
      <c r="C3549" s="41" t="n">
        <f aca="false">$E$5 + B3549</f>
        <v>781</v>
      </c>
      <c r="D3549" s="47" t="n">
        <f aca="false">IF(C3549&gt;$E$5,$E$2+$E$1,(IF(C3549&gt;764.99,C3549^3*3486.59308-C3549^2*7860012.00812+C3549*5908819377.96283-1481278321001.59,IF(C3549&gt;752.99,C3549^3*3588.471445-C3549^2*8028757.56264+C3549*5988077680.84934-1488767378546.26,C3549^3*899.851852-C3549^2*1969009.674601+C3549*1435480406.01138-348666163343.76))))-$E$1</f>
        <v>148979041.172119</v>
      </c>
      <c r="E3549" s="47" t="n">
        <f aca="false">D3549*100/$E$2</f>
        <v>100</v>
      </c>
      <c r="G3549" s="41" t="n">
        <f aca="false">[3]Plan1!$C3544</f>
        <v>0</v>
      </c>
      <c r="H3549" s="41" t="n">
        <f aca="false">$J$5 + G3549</f>
        <v>760</v>
      </c>
      <c r="I3549" s="47" t="n">
        <f aca="false">IF(H3549&gt;$J$5,$J$2+$J$1,(IF(H3549&gt;739.99,H3549^3*2498.244218-H3549^2*5471052.355142+H3549*3994605728.77515-972400879260.135,H3549^3*1396.138889-H3549^2*3002770.071427+H3549*2152080038.43115-513963640099.415)))-$J$1</f>
        <v>87942447.7277832</v>
      </c>
      <c r="J3549" s="47" t="n">
        <f aca="false">I3549*100/$J$2</f>
        <v>99.9999999974793</v>
      </c>
      <c r="L3549" s="41" t="n">
        <f aca="false">[4]Plan1!$C3544</f>
        <v>0</v>
      </c>
      <c r="M3549" s="41" t="n">
        <f aca="false">$O$5 + L3549</f>
        <v>838.78</v>
      </c>
      <c r="N3549" s="47" t="n">
        <f aca="false">IF(M3549&gt;$O$5,$O$2+$O$1,(M3549^3*3270.5936-M3549^2*8015778.389801+M3549*6549018422.82398-1783686174686.87))-$O$1</f>
        <v>39086868.7128906</v>
      </c>
      <c r="O3549" s="41" t="n">
        <f aca="false">N3549*100/$O$2</f>
        <v>100</v>
      </c>
      <c r="R3549" s="47" t="n">
        <f aca="false">SUM(D3549,I3549,N3549)</f>
        <v>276008357.612793</v>
      </c>
      <c r="S3549" s="41" t="n">
        <f aca="false">R3549*100/$R$2</f>
        <v>99.9999999991969</v>
      </c>
      <c r="U3549" s="41" t="n">
        <f aca="false">[1]Plan1!$B3544</f>
        <v>0</v>
      </c>
    </row>
    <row r="3550" customFormat="false" ht="15" hidden="false" customHeight="false" outlineLevel="0" collapsed="false">
      <c r="A3550" s="46" t="n">
        <v>45548</v>
      </c>
      <c r="B3550" s="41" t="n">
        <f aca="false">[2]Plan1!$C3545</f>
        <v>0</v>
      </c>
      <c r="C3550" s="41" t="n">
        <f aca="false">$E$5 + B3550</f>
        <v>781</v>
      </c>
      <c r="D3550" s="47" t="n">
        <f aca="false">IF(C3550&gt;$E$5,$E$2+$E$1,(IF(C3550&gt;764.99,C3550^3*3486.59308-C3550^2*7860012.00812+C3550*5908819377.96283-1481278321001.59,IF(C3550&gt;752.99,C3550^3*3588.471445-C3550^2*8028757.56264+C3550*5988077680.84934-1488767378546.26,C3550^3*899.851852-C3550^2*1969009.674601+C3550*1435480406.01138-348666163343.76))))-$E$1</f>
        <v>148979041.172119</v>
      </c>
      <c r="E3550" s="47" t="n">
        <f aca="false">D3550*100/$E$2</f>
        <v>100</v>
      </c>
      <c r="G3550" s="41" t="n">
        <f aca="false">[3]Plan1!$C3545</f>
        <v>0</v>
      </c>
      <c r="H3550" s="41" t="n">
        <f aca="false">$J$5 + G3550</f>
        <v>760</v>
      </c>
      <c r="I3550" s="47" t="n">
        <f aca="false">IF(H3550&gt;$J$5,$J$2+$J$1,(IF(H3550&gt;739.99,H3550^3*2498.244218-H3550^2*5471052.355142+H3550*3994605728.77515-972400879260.135,H3550^3*1396.138889-H3550^2*3002770.071427+H3550*2152080038.43115-513963640099.415)))-$J$1</f>
        <v>87942447.7277832</v>
      </c>
      <c r="J3550" s="47" t="n">
        <f aca="false">I3550*100/$J$2</f>
        <v>99.9999999974793</v>
      </c>
      <c r="L3550" s="41" t="n">
        <f aca="false">[4]Plan1!$C3545</f>
        <v>0</v>
      </c>
      <c r="M3550" s="41" t="n">
        <f aca="false">$O$5 + L3550</f>
        <v>838.78</v>
      </c>
      <c r="N3550" s="47" t="n">
        <f aca="false">IF(M3550&gt;$O$5,$O$2+$O$1,(M3550^3*3270.5936-M3550^2*8015778.389801+M3550*6549018422.82398-1783686174686.87))-$O$1</f>
        <v>39086868.7128906</v>
      </c>
      <c r="O3550" s="41" t="n">
        <f aca="false">N3550*100/$O$2</f>
        <v>100</v>
      </c>
      <c r="R3550" s="47" t="n">
        <f aca="false">SUM(D3550,I3550,N3550)</f>
        <v>276008357.612793</v>
      </c>
      <c r="S3550" s="41" t="n">
        <f aca="false">R3550*100/$R$2</f>
        <v>99.9999999991969</v>
      </c>
      <c r="U3550" s="41" t="n">
        <f aca="false">[1]Plan1!$B3545</f>
        <v>0</v>
      </c>
    </row>
    <row r="3551" customFormat="false" ht="15" hidden="false" customHeight="false" outlineLevel="0" collapsed="false">
      <c r="A3551" s="46" t="n">
        <v>45549</v>
      </c>
      <c r="B3551" s="41" t="n">
        <f aca="false">[2]Plan1!$C3546</f>
        <v>0</v>
      </c>
      <c r="C3551" s="41" t="n">
        <f aca="false">$E$5 + B3551</f>
        <v>781</v>
      </c>
      <c r="D3551" s="47" t="n">
        <f aca="false">IF(C3551&gt;$E$5,$E$2+$E$1,(IF(C3551&gt;764.99,C3551^3*3486.59308-C3551^2*7860012.00812+C3551*5908819377.96283-1481278321001.59,IF(C3551&gt;752.99,C3551^3*3588.471445-C3551^2*8028757.56264+C3551*5988077680.84934-1488767378546.26,C3551^3*899.851852-C3551^2*1969009.674601+C3551*1435480406.01138-348666163343.76))))-$E$1</f>
        <v>148979041.172119</v>
      </c>
      <c r="E3551" s="47" t="n">
        <f aca="false">D3551*100/$E$2</f>
        <v>100</v>
      </c>
      <c r="G3551" s="41" t="n">
        <f aca="false">[3]Plan1!$C3546</f>
        <v>0</v>
      </c>
      <c r="H3551" s="41" t="n">
        <f aca="false">$J$5 + G3551</f>
        <v>760</v>
      </c>
      <c r="I3551" s="47" t="n">
        <f aca="false">IF(H3551&gt;$J$5,$J$2+$J$1,(IF(H3551&gt;739.99,H3551^3*2498.244218-H3551^2*5471052.355142+H3551*3994605728.77515-972400879260.135,H3551^3*1396.138889-H3551^2*3002770.071427+H3551*2152080038.43115-513963640099.415)))-$J$1</f>
        <v>87942447.7277832</v>
      </c>
      <c r="J3551" s="47" t="n">
        <f aca="false">I3551*100/$J$2</f>
        <v>99.9999999974793</v>
      </c>
      <c r="L3551" s="41" t="n">
        <f aca="false">[4]Plan1!$C3546</f>
        <v>0</v>
      </c>
      <c r="M3551" s="41" t="n">
        <f aca="false">$O$5 + L3551</f>
        <v>838.78</v>
      </c>
      <c r="N3551" s="47" t="n">
        <f aca="false">IF(M3551&gt;$O$5,$O$2+$O$1,(M3551^3*3270.5936-M3551^2*8015778.389801+M3551*6549018422.82398-1783686174686.87))-$O$1</f>
        <v>39086868.7128906</v>
      </c>
      <c r="O3551" s="41" t="n">
        <f aca="false">N3551*100/$O$2</f>
        <v>100</v>
      </c>
      <c r="R3551" s="47" t="n">
        <f aca="false">SUM(D3551,I3551,N3551)</f>
        <v>276008357.612793</v>
      </c>
      <c r="S3551" s="41" t="n">
        <f aca="false">R3551*100/$R$2</f>
        <v>99.9999999991969</v>
      </c>
      <c r="U3551" s="41" t="n">
        <f aca="false">[1]Plan1!$B3546</f>
        <v>0</v>
      </c>
    </row>
    <row r="3552" customFormat="false" ht="15" hidden="false" customHeight="false" outlineLevel="0" collapsed="false">
      <c r="A3552" s="46" t="n">
        <v>45550</v>
      </c>
      <c r="B3552" s="41" t="n">
        <f aca="false">[2]Plan1!$C3547</f>
        <v>0</v>
      </c>
      <c r="C3552" s="41" t="n">
        <f aca="false">$E$5 + B3552</f>
        <v>781</v>
      </c>
      <c r="D3552" s="47" t="n">
        <f aca="false">IF(C3552&gt;$E$5,$E$2+$E$1,(IF(C3552&gt;764.99,C3552^3*3486.59308-C3552^2*7860012.00812+C3552*5908819377.96283-1481278321001.59,IF(C3552&gt;752.99,C3552^3*3588.471445-C3552^2*8028757.56264+C3552*5988077680.84934-1488767378546.26,C3552^3*899.851852-C3552^2*1969009.674601+C3552*1435480406.01138-348666163343.76))))-$E$1</f>
        <v>148979041.172119</v>
      </c>
      <c r="E3552" s="47" t="n">
        <f aca="false">D3552*100/$E$2</f>
        <v>100</v>
      </c>
      <c r="G3552" s="41" t="n">
        <f aca="false">[3]Plan1!$C3547</f>
        <v>0</v>
      </c>
      <c r="H3552" s="41" t="n">
        <f aca="false">$J$5 + G3552</f>
        <v>760</v>
      </c>
      <c r="I3552" s="47" t="n">
        <f aca="false">IF(H3552&gt;$J$5,$J$2+$J$1,(IF(H3552&gt;739.99,H3552^3*2498.244218-H3552^2*5471052.355142+H3552*3994605728.77515-972400879260.135,H3552^3*1396.138889-H3552^2*3002770.071427+H3552*2152080038.43115-513963640099.415)))-$J$1</f>
        <v>87942447.7277832</v>
      </c>
      <c r="J3552" s="47" t="n">
        <f aca="false">I3552*100/$J$2</f>
        <v>99.9999999974793</v>
      </c>
      <c r="L3552" s="41" t="n">
        <f aca="false">[4]Plan1!$C3547</f>
        <v>0</v>
      </c>
      <c r="M3552" s="41" t="n">
        <f aca="false">$O$5 + L3552</f>
        <v>838.78</v>
      </c>
      <c r="N3552" s="47" t="n">
        <f aca="false">IF(M3552&gt;$O$5,$O$2+$O$1,(M3552^3*3270.5936-M3552^2*8015778.389801+M3552*6549018422.82398-1783686174686.87))-$O$1</f>
        <v>39086868.7128906</v>
      </c>
      <c r="O3552" s="41" t="n">
        <f aca="false">N3552*100/$O$2</f>
        <v>100</v>
      </c>
      <c r="R3552" s="47" t="n">
        <f aca="false">SUM(D3552,I3552,N3552)</f>
        <v>276008357.612793</v>
      </c>
      <c r="S3552" s="41" t="n">
        <f aca="false">R3552*100/$R$2</f>
        <v>99.9999999991969</v>
      </c>
      <c r="U3552" s="41" t="n">
        <f aca="false">[1]Plan1!$B3547</f>
        <v>0</v>
      </c>
    </row>
    <row r="3553" customFormat="false" ht="15" hidden="false" customHeight="false" outlineLevel="0" collapsed="false">
      <c r="A3553" s="46" t="n">
        <v>45551</v>
      </c>
      <c r="B3553" s="41" t="n">
        <f aca="false">[2]Plan1!$C3548</f>
        <v>0</v>
      </c>
      <c r="C3553" s="41" t="n">
        <f aca="false">$E$5 + B3553</f>
        <v>781</v>
      </c>
      <c r="D3553" s="47" t="n">
        <f aca="false">IF(C3553&gt;$E$5,$E$2+$E$1,(IF(C3553&gt;764.99,C3553^3*3486.59308-C3553^2*7860012.00812+C3553*5908819377.96283-1481278321001.59,IF(C3553&gt;752.99,C3553^3*3588.471445-C3553^2*8028757.56264+C3553*5988077680.84934-1488767378546.26,C3553^3*899.851852-C3553^2*1969009.674601+C3553*1435480406.01138-348666163343.76))))-$E$1</f>
        <v>148979041.172119</v>
      </c>
      <c r="E3553" s="47" t="n">
        <f aca="false">D3553*100/$E$2</f>
        <v>100</v>
      </c>
      <c r="G3553" s="41" t="n">
        <f aca="false">[3]Plan1!$C3548</f>
        <v>0</v>
      </c>
      <c r="H3553" s="41" t="n">
        <f aca="false">$J$5 + G3553</f>
        <v>760</v>
      </c>
      <c r="I3553" s="47" t="n">
        <f aca="false">IF(H3553&gt;$J$5,$J$2+$J$1,(IF(H3553&gt;739.99,H3553^3*2498.244218-H3553^2*5471052.355142+H3553*3994605728.77515-972400879260.135,H3553^3*1396.138889-H3553^2*3002770.071427+H3553*2152080038.43115-513963640099.415)))-$J$1</f>
        <v>87942447.7277832</v>
      </c>
      <c r="J3553" s="47" t="n">
        <f aca="false">I3553*100/$J$2</f>
        <v>99.9999999974793</v>
      </c>
      <c r="L3553" s="41" t="n">
        <f aca="false">[4]Plan1!$C3548</f>
        <v>0</v>
      </c>
      <c r="M3553" s="41" t="n">
        <f aca="false">$O$5 + L3553</f>
        <v>838.78</v>
      </c>
      <c r="N3553" s="47" t="n">
        <f aca="false">IF(M3553&gt;$O$5,$O$2+$O$1,(M3553^3*3270.5936-M3553^2*8015778.389801+M3553*6549018422.82398-1783686174686.87))-$O$1</f>
        <v>39086868.7128906</v>
      </c>
      <c r="O3553" s="41" t="n">
        <f aca="false">N3553*100/$O$2</f>
        <v>100</v>
      </c>
      <c r="R3553" s="47" t="n">
        <f aca="false">SUM(D3553,I3553,N3553)</f>
        <v>276008357.612793</v>
      </c>
      <c r="S3553" s="41" t="n">
        <f aca="false">R3553*100/$R$2</f>
        <v>99.9999999991969</v>
      </c>
      <c r="U3553" s="41" t="n">
        <f aca="false">[1]Plan1!$B3548</f>
        <v>0</v>
      </c>
    </row>
    <row r="3554" customFormat="false" ht="15" hidden="false" customHeight="false" outlineLevel="0" collapsed="false">
      <c r="A3554" s="46" t="n">
        <v>45552</v>
      </c>
      <c r="B3554" s="41" t="n">
        <f aca="false">[2]Plan1!$C3549</f>
        <v>0</v>
      </c>
      <c r="C3554" s="41" t="n">
        <f aca="false">$E$5 + B3554</f>
        <v>781</v>
      </c>
      <c r="D3554" s="47" t="n">
        <f aca="false">IF(C3554&gt;$E$5,$E$2+$E$1,(IF(C3554&gt;764.99,C3554^3*3486.59308-C3554^2*7860012.00812+C3554*5908819377.96283-1481278321001.59,IF(C3554&gt;752.99,C3554^3*3588.471445-C3554^2*8028757.56264+C3554*5988077680.84934-1488767378546.26,C3554^3*899.851852-C3554^2*1969009.674601+C3554*1435480406.01138-348666163343.76))))-$E$1</f>
        <v>148979041.172119</v>
      </c>
      <c r="E3554" s="47" t="n">
        <f aca="false">D3554*100/$E$2</f>
        <v>100</v>
      </c>
      <c r="G3554" s="41" t="n">
        <f aca="false">[3]Plan1!$C3549</f>
        <v>0</v>
      </c>
      <c r="H3554" s="41" t="n">
        <f aca="false">$J$5 + G3554</f>
        <v>760</v>
      </c>
      <c r="I3554" s="47" t="n">
        <f aca="false">IF(H3554&gt;$J$5,$J$2+$J$1,(IF(H3554&gt;739.99,H3554^3*2498.244218-H3554^2*5471052.355142+H3554*3994605728.77515-972400879260.135,H3554^3*1396.138889-H3554^2*3002770.071427+H3554*2152080038.43115-513963640099.415)))-$J$1</f>
        <v>87942447.7277832</v>
      </c>
      <c r="J3554" s="47" t="n">
        <f aca="false">I3554*100/$J$2</f>
        <v>99.9999999974793</v>
      </c>
      <c r="L3554" s="41" t="n">
        <f aca="false">[4]Plan1!$C3549</f>
        <v>0</v>
      </c>
      <c r="M3554" s="41" t="n">
        <f aca="false">$O$5 + L3554</f>
        <v>838.78</v>
      </c>
      <c r="N3554" s="47" t="n">
        <f aca="false">IF(M3554&gt;$O$5,$O$2+$O$1,(M3554^3*3270.5936-M3554^2*8015778.389801+M3554*6549018422.82398-1783686174686.87))-$O$1</f>
        <v>39086868.7128906</v>
      </c>
      <c r="O3554" s="41" t="n">
        <f aca="false">N3554*100/$O$2</f>
        <v>100</v>
      </c>
      <c r="R3554" s="47" t="n">
        <f aca="false">SUM(D3554,I3554,N3554)</f>
        <v>276008357.612793</v>
      </c>
      <c r="S3554" s="41" t="n">
        <f aca="false">R3554*100/$R$2</f>
        <v>99.9999999991969</v>
      </c>
      <c r="U3554" s="41" t="n">
        <f aca="false">[1]Plan1!$B3549</f>
        <v>0</v>
      </c>
    </row>
    <row r="3555" customFormat="false" ht="15" hidden="false" customHeight="false" outlineLevel="0" collapsed="false">
      <c r="A3555" s="46" t="n">
        <v>45553</v>
      </c>
      <c r="B3555" s="41" t="n">
        <f aca="false">[2]Plan1!$C3550</f>
        <v>0</v>
      </c>
      <c r="C3555" s="41" t="n">
        <f aca="false">$E$5 + B3555</f>
        <v>781</v>
      </c>
      <c r="D3555" s="47" t="n">
        <f aca="false">IF(C3555&gt;$E$5,$E$2+$E$1,(IF(C3555&gt;764.99,C3555^3*3486.59308-C3555^2*7860012.00812+C3555*5908819377.96283-1481278321001.59,IF(C3555&gt;752.99,C3555^3*3588.471445-C3555^2*8028757.56264+C3555*5988077680.84934-1488767378546.26,C3555^3*899.851852-C3555^2*1969009.674601+C3555*1435480406.01138-348666163343.76))))-$E$1</f>
        <v>148979041.172119</v>
      </c>
      <c r="E3555" s="47" t="n">
        <f aca="false">D3555*100/$E$2</f>
        <v>100</v>
      </c>
      <c r="G3555" s="41" t="n">
        <f aca="false">[3]Plan1!$C3550</f>
        <v>0</v>
      </c>
      <c r="H3555" s="41" t="n">
        <f aca="false">$J$5 + G3555</f>
        <v>760</v>
      </c>
      <c r="I3555" s="47" t="n">
        <f aca="false">IF(H3555&gt;$J$5,$J$2+$J$1,(IF(H3555&gt;739.99,H3555^3*2498.244218-H3555^2*5471052.355142+H3555*3994605728.77515-972400879260.135,H3555^3*1396.138889-H3555^2*3002770.071427+H3555*2152080038.43115-513963640099.415)))-$J$1</f>
        <v>87942447.7277832</v>
      </c>
      <c r="J3555" s="47" t="n">
        <f aca="false">I3555*100/$J$2</f>
        <v>99.9999999974793</v>
      </c>
      <c r="L3555" s="41" t="n">
        <f aca="false">[4]Plan1!$C3550</f>
        <v>0</v>
      </c>
      <c r="M3555" s="41" t="n">
        <f aca="false">$O$5 + L3555</f>
        <v>838.78</v>
      </c>
      <c r="N3555" s="47" t="n">
        <f aca="false">IF(M3555&gt;$O$5,$O$2+$O$1,(M3555^3*3270.5936-M3555^2*8015778.389801+M3555*6549018422.82398-1783686174686.87))-$O$1</f>
        <v>39086868.7128906</v>
      </c>
      <c r="O3555" s="41" t="n">
        <f aca="false">N3555*100/$O$2</f>
        <v>100</v>
      </c>
      <c r="R3555" s="47" t="n">
        <f aca="false">SUM(D3555,I3555,N3555)</f>
        <v>276008357.612793</v>
      </c>
      <c r="S3555" s="41" t="n">
        <f aca="false">R3555*100/$R$2</f>
        <v>99.9999999991969</v>
      </c>
      <c r="U3555" s="41" t="n">
        <f aca="false">[1]Plan1!$B3550</f>
        <v>0</v>
      </c>
    </row>
    <row r="3556" customFormat="false" ht="15" hidden="false" customHeight="false" outlineLevel="0" collapsed="false">
      <c r="A3556" s="46" t="n">
        <v>45554</v>
      </c>
      <c r="B3556" s="41" t="n">
        <f aca="false">[2]Plan1!$C3551</f>
        <v>0</v>
      </c>
      <c r="C3556" s="41" t="n">
        <f aca="false">$E$5 + B3556</f>
        <v>781</v>
      </c>
      <c r="D3556" s="47" t="n">
        <f aca="false">IF(C3556&gt;$E$5,$E$2+$E$1,(IF(C3556&gt;764.99,C3556^3*3486.59308-C3556^2*7860012.00812+C3556*5908819377.96283-1481278321001.59,IF(C3556&gt;752.99,C3556^3*3588.471445-C3556^2*8028757.56264+C3556*5988077680.84934-1488767378546.26,C3556^3*899.851852-C3556^2*1969009.674601+C3556*1435480406.01138-348666163343.76))))-$E$1</f>
        <v>148979041.172119</v>
      </c>
      <c r="E3556" s="47" t="n">
        <f aca="false">D3556*100/$E$2</f>
        <v>100</v>
      </c>
      <c r="G3556" s="41" t="n">
        <f aca="false">[3]Plan1!$C3551</f>
        <v>0</v>
      </c>
      <c r="H3556" s="41" t="n">
        <f aca="false">$J$5 + G3556</f>
        <v>760</v>
      </c>
      <c r="I3556" s="47" t="n">
        <f aca="false">IF(H3556&gt;$J$5,$J$2+$J$1,(IF(H3556&gt;739.99,H3556^3*2498.244218-H3556^2*5471052.355142+H3556*3994605728.77515-972400879260.135,H3556^3*1396.138889-H3556^2*3002770.071427+H3556*2152080038.43115-513963640099.415)))-$J$1</f>
        <v>87942447.7277832</v>
      </c>
      <c r="J3556" s="47" t="n">
        <f aca="false">I3556*100/$J$2</f>
        <v>99.9999999974793</v>
      </c>
      <c r="L3556" s="41" t="n">
        <f aca="false">[4]Plan1!$C3551</f>
        <v>0</v>
      </c>
      <c r="M3556" s="41" t="n">
        <f aca="false">$O$5 + L3556</f>
        <v>838.78</v>
      </c>
      <c r="N3556" s="47" t="n">
        <f aca="false">IF(M3556&gt;$O$5,$O$2+$O$1,(M3556^3*3270.5936-M3556^2*8015778.389801+M3556*6549018422.82398-1783686174686.87))-$O$1</f>
        <v>39086868.7128906</v>
      </c>
      <c r="O3556" s="41" t="n">
        <f aca="false">N3556*100/$O$2</f>
        <v>100</v>
      </c>
      <c r="R3556" s="47" t="n">
        <f aca="false">SUM(D3556,I3556,N3556)</f>
        <v>276008357.612793</v>
      </c>
      <c r="S3556" s="41" t="n">
        <f aca="false">R3556*100/$R$2</f>
        <v>99.9999999991969</v>
      </c>
      <c r="U3556" s="41" t="n">
        <f aca="false">[1]Plan1!$B3551</f>
        <v>0</v>
      </c>
    </row>
    <row r="3557" customFormat="false" ht="15" hidden="false" customHeight="false" outlineLevel="0" collapsed="false">
      <c r="A3557" s="46" t="n">
        <v>45555</v>
      </c>
      <c r="B3557" s="41" t="n">
        <f aca="false">[2]Plan1!$C3552</f>
        <v>0</v>
      </c>
      <c r="C3557" s="41" t="n">
        <f aca="false">$E$5 + B3557</f>
        <v>781</v>
      </c>
      <c r="D3557" s="47" t="n">
        <f aca="false">IF(C3557&gt;$E$5,$E$2+$E$1,(IF(C3557&gt;764.99,C3557^3*3486.59308-C3557^2*7860012.00812+C3557*5908819377.96283-1481278321001.59,IF(C3557&gt;752.99,C3557^3*3588.471445-C3557^2*8028757.56264+C3557*5988077680.84934-1488767378546.26,C3557^3*899.851852-C3557^2*1969009.674601+C3557*1435480406.01138-348666163343.76))))-$E$1</f>
        <v>148979041.172119</v>
      </c>
      <c r="E3557" s="47" t="n">
        <f aca="false">D3557*100/$E$2</f>
        <v>100</v>
      </c>
      <c r="G3557" s="41" t="n">
        <f aca="false">[3]Plan1!$C3552</f>
        <v>0</v>
      </c>
      <c r="H3557" s="41" t="n">
        <f aca="false">$J$5 + G3557</f>
        <v>760</v>
      </c>
      <c r="I3557" s="47" t="n">
        <f aca="false">IF(H3557&gt;$J$5,$J$2+$J$1,(IF(H3557&gt;739.99,H3557^3*2498.244218-H3557^2*5471052.355142+H3557*3994605728.77515-972400879260.135,H3557^3*1396.138889-H3557^2*3002770.071427+H3557*2152080038.43115-513963640099.415)))-$J$1</f>
        <v>87942447.7277832</v>
      </c>
      <c r="J3557" s="47" t="n">
        <f aca="false">I3557*100/$J$2</f>
        <v>99.9999999974793</v>
      </c>
      <c r="L3557" s="41" t="n">
        <f aca="false">[4]Plan1!$C3552</f>
        <v>0</v>
      </c>
      <c r="M3557" s="41" t="n">
        <f aca="false">$O$5 + L3557</f>
        <v>838.78</v>
      </c>
      <c r="N3557" s="47" t="n">
        <f aca="false">IF(M3557&gt;$O$5,$O$2+$O$1,(M3557^3*3270.5936-M3557^2*8015778.389801+M3557*6549018422.82398-1783686174686.87))-$O$1</f>
        <v>39086868.7128906</v>
      </c>
      <c r="O3557" s="41" t="n">
        <f aca="false">N3557*100/$O$2</f>
        <v>100</v>
      </c>
      <c r="R3557" s="47" t="n">
        <f aca="false">SUM(D3557,I3557,N3557)</f>
        <v>276008357.612793</v>
      </c>
      <c r="S3557" s="41" t="n">
        <f aca="false">R3557*100/$R$2</f>
        <v>99.9999999991969</v>
      </c>
      <c r="U3557" s="41" t="n">
        <f aca="false">[1]Plan1!$B3552</f>
        <v>0</v>
      </c>
    </row>
    <row r="3558" customFormat="false" ht="15" hidden="false" customHeight="false" outlineLevel="0" collapsed="false">
      <c r="A3558" s="46" t="n">
        <v>45556</v>
      </c>
      <c r="B3558" s="41" t="n">
        <f aca="false">[2]Plan1!$C3553</f>
        <v>0</v>
      </c>
      <c r="C3558" s="41" t="n">
        <f aca="false">$E$5 + B3558</f>
        <v>781</v>
      </c>
      <c r="D3558" s="47" t="n">
        <f aca="false">IF(C3558&gt;$E$5,$E$2+$E$1,(IF(C3558&gt;764.99,C3558^3*3486.59308-C3558^2*7860012.00812+C3558*5908819377.96283-1481278321001.59,IF(C3558&gt;752.99,C3558^3*3588.471445-C3558^2*8028757.56264+C3558*5988077680.84934-1488767378546.26,C3558^3*899.851852-C3558^2*1969009.674601+C3558*1435480406.01138-348666163343.76))))-$E$1</f>
        <v>148979041.172119</v>
      </c>
      <c r="E3558" s="47" t="n">
        <f aca="false">D3558*100/$E$2</f>
        <v>100</v>
      </c>
      <c r="G3558" s="41" t="n">
        <f aca="false">[3]Plan1!$C3553</f>
        <v>0</v>
      </c>
      <c r="H3558" s="41" t="n">
        <f aca="false">$J$5 + G3558</f>
        <v>760</v>
      </c>
      <c r="I3558" s="47" t="n">
        <f aca="false">IF(H3558&gt;$J$5,$J$2+$J$1,(IF(H3558&gt;739.99,H3558^3*2498.244218-H3558^2*5471052.355142+H3558*3994605728.77515-972400879260.135,H3558^3*1396.138889-H3558^2*3002770.071427+H3558*2152080038.43115-513963640099.415)))-$J$1</f>
        <v>87942447.7277832</v>
      </c>
      <c r="J3558" s="47" t="n">
        <f aca="false">I3558*100/$J$2</f>
        <v>99.9999999974793</v>
      </c>
      <c r="L3558" s="41" t="n">
        <f aca="false">[4]Plan1!$C3553</f>
        <v>0</v>
      </c>
      <c r="M3558" s="41" t="n">
        <f aca="false">$O$5 + L3558</f>
        <v>838.78</v>
      </c>
      <c r="N3558" s="47" t="n">
        <f aca="false">IF(M3558&gt;$O$5,$O$2+$O$1,(M3558^3*3270.5936-M3558^2*8015778.389801+M3558*6549018422.82398-1783686174686.87))-$O$1</f>
        <v>39086868.7128906</v>
      </c>
      <c r="O3558" s="41" t="n">
        <f aca="false">N3558*100/$O$2</f>
        <v>100</v>
      </c>
      <c r="R3558" s="47" t="n">
        <f aca="false">SUM(D3558,I3558,N3558)</f>
        <v>276008357.612793</v>
      </c>
      <c r="S3558" s="41" t="n">
        <f aca="false">R3558*100/$R$2</f>
        <v>99.9999999991969</v>
      </c>
      <c r="U3558" s="41" t="n">
        <f aca="false">[1]Plan1!$B3553</f>
        <v>0</v>
      </c>
    </row>
    <row r="3559" customFormat="false" ht="15" hidden="false" customHeight="false" outlineLevel="0" collapsed="false">
      <c r="A3559" s="46" t="n">
        <v>45557</v>
      </c>
      <c r="B3559" s="41" t="n">
        <f aca="false">[2]Plan1!$C3554</f>
        <v>0</v>
      </c>
      <c r="C3559" s="41" t="n">
        <f aca="false">$E$5 + B3559</f>
        <v>781</v>
      </c>
      <c r="D3559" s="47" t="n">
        <f aca="false">IF(C3559&gt;$E$5,$E$2+$E$1,(IF(C3559&gt;764.99,C3559^3*3486.59308-C3559^2*7860012.00812+C3559*5908819377.96283-1481278321001.59,IF(C3559&gt;752.99,C3559^3*3588.471445-C3559^2*8028757.56264+C3559*5988077680.84934-1488767378546.26,C3559^3*899.851852-C3559^2*1969009.674601+C3559*1435480406.01138-348666163343.76))))-$E$1</f>
        <v>148979041.172119</v>
      </c>
      <c r="E3559" s="47" t="n">
        <f aca="false">D3559*100/$E$2</f>
        <v>100</v>
      </c>
      <c r="G3559" s="41" t="n">
        <f aca="false">[3]Plan1!$C3554</f>
        <v>0</v>
      </c>
      <c r="H3559" s="41" t="n">
        <f aca="false">$J$5 + G3559</f>
        <v>760</v>
      </c>
      <c r="I3559" s="47" t="n">
        <f aca="false">IF(H3559&gt;$J$5,$J$2+$J$1,(IF(H3559&gt;739.99,H3559^3*2498.244218-H3559^2*5471052.355142+H3559*3994605728.77515-972400879260.135,H3559^3*1396.138889-H3559^2*3002770.071427+H3559*2152080038.43115-513963640099.415)))-$J$1</f>
        <v>87942447.7277832</v>
      </c>
      <c r="J3559" s="47" t="n">
        <f aca="false">I3559*100/$J$2</f>
        <v>99.9999999974793</v>
      </c>
      <c r="L3559" s="41" t="n">
        <f aca="false">[4]Plan1!$C3554</f>
        <v>0</v>
      </c>
      <c r="M3559" s="41" t="n">
        <f aca="false">$O$5 + L3559</f>
        <v>838.78</v>
      </c>
      <c r="N3559" s="47" t="n">
        <f aca="false">IF(M3559&gt;$O$5,$O$2+$O$1,(M3559^3*3270.5936-M3559^2*8015778.389801+M3559*6549018422.82398-1783686174686.87))-$O$1</f>
        <v>39086868.7128906</v>
      </c>
      <c r="O3559" s="41" t="n">
        <f aca="false">N3559*100/$O$2</f>
        <v>100</v>
      </c>
      <c r="R3559" s="47" t="n">
        <f aca="false">SUM(D3559,I3559,N3559)</f>
        <v>276008357.612793</v>
      </c>
      <c r="S3559" s="41" t="n">
        <f aca="false">R3559*100/$R$2</f>
        <v>99.9999999991969</v>
      </c>
      <c r="U3559" s="41" t="n">
        <f aca="false">[1]Plan1!$B3554</f>
        <v>0</v>
      </c>
    </row>
    <row r="3560" customFormat="false" ht="15" hidden="false" customHeight="false" outlineLevel="0" collapsed="false">
      <c r="A3560" s="46" t="n">
        <v>45558</v>
      </c>
      <c r="B3560" s="41" t="n">
        <f aca="false">[2]Plan1!$C3555</f>
        <v>0</v>
      </c>
      <c r="C3560" s="41" t="n">
        <f aca="false">$E$5 + B3560</f>
        <v>781</v>
      </c>
      <c r="D3560" s="47" t="n">
        <f aca="false">IF(C3560&gt;$E$5,$E$2+$E$1,(IF(C3560&gt;764.99,C3560^3*3486.59308-C3560^2*7860012.00812+C3560*5908819377.96283-1481278321001.59,IF(C3560&gt;752.99,C3560^3*3588.471445-C3560^2*8028757.56264+C3560*5988077680.84934-1488767378546.26,C3560^3*899.851852-C3560^2*1969009.674601+C3560*1435480406.01138-348666163343.76))))-$E$1</f>
        <v>148979041.172119</v>
      </c>
      <c r="E3560" s="47" t="n">
        <f aca="false">D3560*100/$E$2</f>
        <v>100</v>
      </c>
      <c r="G3560" s="41" t="n">
        <f aca="false">[3]Plan1!$C3555</f>
        <v>0</v>
      </c>
      <c r="H3560" s="41" t="n">
        <f aca="false">$J$5 + G3560</f>
        <v>760</v>
      </c>
      <c r="I3560" s="47" t="n">
        <f aca="false">IF(H3560&gt;$J$5,$J$2+$J$1,(IF(H3560&gt;739.99,H3560^3*2498.244218-H3560^2*5471052.355142+H3560*3994605728.77515-972400879260.135,H3560^3*1396.138889-H3560^2*3002770.071427+H3560*2152080038.43115-513963640099.415)))-$J$1</f>
        <v>87942447.7277832</v>
      </c>
      <c r="J3560" s="47" t="n">
        <f aca="false">I3560*100/$J$2</f>
        <v>99.9999999974793</v>
      </c>
      <c r="L3560" s="41" t="n">
        <f aca="false">[4]Plan1!$C3555</f>
        <v>0</v>
      </c>
      <c r="M3560" s="41" t="n">
        <f aca="false">$O$5 + L3560</f>
        <v>838.78</v>
      </c>
      <c r="N3560" s="47" t="n">
        <f aca="false">IF(M3560&gt;$O$5,$O$2+$O$1,(M3560^3*3270.5936-M3560^2*8015778.389801+M3560*6549018422.82398-1783686174686.87))-$O$1</f>
        <v>39086868.7128906</v>
      </c>
      <c r="O3560" s="41" t="n">
        <f aca="false">N3560*100/$O$2</f>
        <v>100</v>
      </c>
      <c r="R3560" s="47" t="n">
        <f aca="false">SUM(D3560,I3560,N3560)</f>
        <v>276008357.612793</v>
      </c>
      <c r="S3560" s="41" t="n">
        <f aca="false">R3560*100/$R$2</f>
        <v>99.9999999991969</v>
      </c>
      <c r="U3560" s="41" t="n">
        <f aca="false">[1]Plan1!$B3555</f>
        <v>0</v>
      </c>
    </row>
    <row r="3561" customFormat="false" ht="15" hidden="false" customHeight="false" outlineLevel="0" collapsed="false">
      <c r="A3561" s="46" t="n">
        <v>45559</v>
      </c>
      <c r="B3561" s="41" t="n">
        <f aca="false">[2]Plan1!$C3556</f>
        <v>0</v>
      </c>
      <c r="C3561" s="41" t="n">
        <f aca="false">$E$5 + B3561</f>
        <v>781</v>
      </c>
      <c r="D3561" s="47" t="n">
        <f aca="false">IF(C3561&gt;$E$5,$E$2+$E$1,(IF(C3561&gt;764.99,C3561^3*3486.59308-C3561^2*7860012.00812+C3561*5908819377.96283-1481278321001.59,IF(C3561&gt;752.99,C3561^3*3588.471445-C3561^2*8028757.56264+C3561*5988077680.84934-1488767378546.26,C3561^3*899.851852-C3561^2*1969009.674601+C3561*1435480406.01138-348666163343.76))))-$E$1</f>
        <v>148979041.172119</v>
      </c>
      <c r="E3561" s="47" t="n">
        <f aca="false">D3561*100/$E$2</f>
        <v>100</v>
      </c>
      <c r="G3561" s="41" t="n">
        <f aca="false">[3]Plan1!$C3556</f>
        <v>0</v>
      </c>
      <c r="H3561" s="41" t="n">
        <f aca="false">$J$5 + G3561</f>
        <v>760</v>
      </c>
      <c r="I3561" s="47" t="n">
        <f aca="false">IF(H3561&gt;$J$5,$J$2+$J$1,(IF(H3561&gt;739.99,H3561^3*2498.244218-H3561^2*5471052.355142+H3561*3994605728.77515-972400879260.135,H3561^3*1396.138889-H3561^2*3002770.071427+H3561*2152080038.43115-513963640099.415)))-$J$1</f>
        <v>87942447.7277832</v>
      </c>
      <c r="J3561" s="47" t="n">
        <f aca="false">I3561*100/$J$2</f>
        <v>99.9999999974793</v>
      </c>
      <c r="L3561" s="41" t="n">
        <f aca="false">[4]Plan1!$C3556</f>
        <v>0</v>
      </c>
      <c r="M3561" s="41" t="n">
        <f aca="false">$O$5 + L3561</f>
        <v>838.78</v>
      </c>
      <c r="N3561" s="47" t="n">
        <f aca="false">IF(M3561&gt;$O$5,$O$2+$O$1,(M3561^3*3270.5936-M3561^2*8015778.389801+M3561*6549018422.82398-1783686174686.87))-$O$1</f>
        <v>39086868.7128906</v>
      </c>
      <c r="O3561" s="41" t="n">
        <f aca="false">N3561*100/$O$2</f>
        <v>100</v>
      </c>
      <c r="R3561" s="47" t="n">
        <f aca="false">SUM(D3561,I3561,N3561)</f>
        <v>276008357.612793</v>
      </c>
      <c r="S3561" s="41" t="n">
        <f aca="false">R3561*100/$R$2</f>
        <v>99.9999999991969</v>
      </c>
      <c r="U3561" s="41" t="n">
        <f aca="false">[1]Plan1!$B3556</f>
        <v>0</v>
      </c>
    </row>
    <row r="3562" customFormat="false" ht="15" hidden="false" customHeight="false" outlineLevel="0" collapsed="false">
      <c r="A3562" s="46" t="n">
        <v>45560</v>
      </c>
      <c r="B3562" s="41" t="n">
        <f aca="false">[2]Plan1!$C3557</f>
        <v>0</v>
      </c>
      <c r="C3562" s="41" t="n">
        <f aca="false">$E$5 + B3562</f>
        <v>781</v>
      </c>
      <c r="D3562" s="47" t="n">
        <f aca="false">IF(C3562&gt;$E$5,$E$2+$E$1,(IF(C3562&gt;764.99,C3562^3*3486.59308-C3562^2*7860012.00812+C3562*5908819377.96283-1481278321001.59,IF(C3562&gt;752.99,C3562^3*3588.471445-C3562^2*8028757.56264+C3562*5988077680.84934-1488767378546.26,C3562^3*899.851852-C3562^2*1969009.674601+C3562*1435480406.01138-348666163343.76))))-$E$1</f>
        <v>148979041.172119</v>
      </c>
      <c r="E3562" s="47" t="n">
        <f aca="false">D3562*100/$E$2</f>
        <v>100</v>
      </c>
      <c r="G3562" s="41" t="n">
        <f aca="false">[3]Plan1!$C3557</f>
        <v>0</v>
      </c>
      <c r="H3562" s="41" t="n">
        <f aca="false">$J$5 + G3562</f>
        <v>760</v>
      </c>
      <c r="I3562" s="47" t="n">
        <f aca="false">IF(H3562&gt;$J$5,$J$2+$J$1,(IF(H3562&gt;739.99,H3562^3*2498.244218-H3562^2*5471052.355142+H3562*3994605728.77515-972400879260.135,H3562^3*1396.138889-H3562^2*3002770.071427+H3562*2152080038.43115-513963640099.415)))-$J$1</f>
        <v>87942447.7277832</v>
      </c>
      <c r="J3562" s="47" t="n">
        <f aca="false">I3562*100/$J$2</f>
        <v>99.9999999974793</v>
      </c>
      <c r="L3562" s="41" t="n">
        <f aca="false">[4]Plan1!$C3557</f>
        <v>0</v>
      </c>
      <c r="M3562" s="41" t="n">
        <f aca="false">$O$5 + L3562</f>
        <v>838.78</v>
      </c>
      <c r="N3562" s="47" t="n">
        <f aca="false">IF(M3562&gt;$O$5,$O$2+$O$1,(M3562^3*3270.5936-M3562^2*8015778.389801+M3562*6549018422.82398-1783686174686.87))-$O$1</f>
        <v>39086868.7128906</v>
      </c>
      <c r="O3562" s="41" t="n">
        <f aca="false">N3562*100/$O$2</f>
        <v>100</v>
      </c>
      <c r="R3562" s="47" t="n">
        <f aca="false">SUM(D3562,I3562,N3562)</f>
        <v>276008357.612793</v>
      </c>
      <c r="S3562" s="41" t="n">
        <f aca="false">R3562*100/$R$2</f>
        <v>99.9999999991969</v>
      </c>
      <c r="U3562" s="41" t="n">
        <f aca="false">[1]Plan1!$B3557</f>
        <v>0</v>
      </c>
    </row>
    <row r="3563" customFormat="false" ht="15" hidden="false" customHeight="false" outlineLevel="0" collapsed="false">
      <c r="A3563" s="46" t="n">
        <v>45561</v>
      </c>
      <c r="B3563" s="41" t="n">
        <f aca="false">[2]Plan1!$C3558</f>
        <v>0</v>
      </c>
      <c r="C3563" s="41" t="n">
        <f aca="false">$E$5 + B3563</f>
        <v>781</v>
      </c>
      <c r="D3563" s="47" t="n">
        <f aca="false">IF(C3563&gt;$E$5,$E$2+$E$1,(IF(C3563&gt;764.99,C3563^3*3486.59308-C3563^2*7860012.00812+C3563*5908819377.96283-1481278321001.59,IF(C3563&gt;752.99,C3563^3*3588.471445-C3563^2*8028757.56264+C3563*5988077680.84934-1488767378546.26,C3563^3*899.851852-C3563^2*1969009.674601+C3563*1435480406.01138-348666163343.76))))-$E$1</f>
        <v>148979041.172119</v>
      </c>
      <c r="E3563" s="47" t="n">
        <f aca="false">D3563*100/$E$2</f>
        <v>100</v>
      </c>
      <c r="G3563" s="41" t="n">
        <f aca="false">[3]Plan1!$C3558</f>
        <v>0</v>
      </c>
      <c r="H3563" s="41" t="n">
        <f aca="false">$J$5 + G3563</f>
        <v>760</v>
      </c>
      <c r="I3563" s="47" t="n">
        <f aca="false">IF(H3563&gt;$J$5,$J$2+$J$1,(IF(H3563&gt;739.99,H3563^3*2498.244218-H3563^2*5471052.355142+H3563*3994605728.77515-972400879260.135,H3563^3*1396.138889-H3563^2*3002770.071427+H3563*2152080038.43115-513963640099.415)))-$J$1</f>
        <v>87942447.7277832</v>
      </c>
      <c r="J3563" s="47" t="n">
        <f aca="false">I3563*100/$J$2</f>
        <v>99.9999999974793</v>
      </c>
      <c r="L3563" s="41" t="n">
        <f aca="false">[4]Plan1!$C3558</f>
        <v>0</v>
      </c>
      <c r="M3563" s="41" t="n">
        <f aca="false">$O$5 + L3563</f>
        <v>838.78</v>
      </c>
      <c r="N3563" s="47" t="n">
        <f aca="false">IF(M3563&gt;$O$5,$O$2+$O$1,(M3563^3*3270.5936-M3563^2*8015778.389801+M3563*6549018422.82398-1783686174686.87))-$O$1</f>
        <v>39086868.7128906</v>
      </c>
      <c r="O3563" s="41" t="n">
        <f aca="false">N3563*100/$O$2</f>
        <v>100</v>
      </c>
      <c r="R3563" s="47" t="n">
        <f aca="false">SUM(D3563,I3563,N3563)</f>
        <v>276008357.612793</v>
      </c>
      <c r="S3563" s="41" t="n">
        <f aca="false">R3563*100/$R$2</f>
        <v>99.9999999991969</v>
      </c>
      <c r="U3563" s="41" t="n">
        <f aca="false">[1]Plan1!$B3558</f>
        <v>0</v>
      </c>
    </row>
    <row r="3564" customFormat="false" ht="15" hidden="false" customHeight="false" outlineLevel="0" collapsed="false">
      <c r="A3564" s="46" t="n">
        <v>45562</v>
      </c>
      <c r="B3564" s="41" t="n">
        <f aca="false">[2]Plan1!$C3559</f>
        <v>0</v>
      </c>
      <c r="C3564" s="41" t="n">
        <f aca="false">$E$5 + B3564</f>
        <v>781</v>
      </c>
      <c r="D3564" s="47" t="n">
        <f aca="false">IF(C3564&gt;$E$5,$E$2+$E$1,(IF(C3564&gt;764.99,C3564^3*3486.59308-C3564^2*7860012.00812+C3564*5908819377.96283-1481278321001.59,IF(C3564&gt;752.99,C3564^3*3588.471445-C3564^2*8028757.56264+C3564*5988077680.84934-1488767378546.26,C3564^3*899.851852-C3564^2*1969009.674601+C3564*1435480406.01138-348666163343.76))))-$E$1</f>
        <v>148979041.172119</v>
      </c>
      <c r="E3564" s="47" t="n">
        <f aca="false">D3564*100/$E$2</f>
        <v>100</v>
      </c>
      <c r="G3564" s="41" t="n">
        <f aca="false">[3]Plan1!$C3559</f>
        <v>0</v>
      </c>
      <c r="H3564" s="41" t="n">
        <f aca="false">$J$5 + G3564</f>
        <v>760</v>
      </c>
      <c r="I3564" s="47" t="n">
        <f aca="false">IF(H3564&gt;$J$5,$J$2+$J$1,(IF(H3564&gt;739.99,H3564^3*2498.244218-H3564^2*5471052.355142+H3564*3994605728.77515-972400879260.135,H3564^3*1396.138889-H3564^2*3002770.071427+H3564*2152080038.43115-513963640099.415)))-$J$1</f>
        <v>87942447.7277832</v>
      </c>
      <c r="J3564" s="47" t="n">
        <f aca="false">I3564*100/$J$2</f>
        <v>99.9999999974793</v>
      </c>
      <c r="L3564" s="41" t="n">
        <f aca="false">[4]Plan1!$C3559</f>
        <v>0</v>
      </c>
      <c r="M3564" s="41" t="n">
        <f aca="false">$O$5 + L3564</f>
        <v>838.78</v>
      </c>
      <c r="N3564" s="47" t="n">
        <f aca="false">IF(M3564&gt;$O$5,$O$2+$O$1,(M3564^3*3270.5936-M3564^2*8015778.389801+M3564*6549018422.82398-1783686174686.87))-$O$1</f>
        <v>39086868.7128906</v>
      </c>
      <c r="O3564" s="41" t="n">
        <f aca="false">N3564*100/$O$2</f>
        <v>100</v>
      </c>
      <c r="R3564" s="47" t="n">
        <f aca="false">SUM(D3564,I3564,N3564)</f>
        <v>276008357.612793</v>
      </c>
      <c r="S3564" s="41" t="n">
        <f aca="false">R3564*100/$R$2</f>
        <v>99.9999999991969</v>
      </c>
      <c r="U3564" s="41" t="n">
        <f aca="false">[1]Plan1!$B3559</f>
        <v>0</v>
      </c>
    </row>
    <row r="3565" customFormat="false" ht="15" hidden="false" customHeight="false" outlineLevel="0" collapsed="false">
      <c r="A3565" s="46" t="n">
        <v>45563</v>
      </c>
      <c r="B3565" s="41" t="n">
        <f aca="false">[2]Plan1!$C3560</f>
        <v>0</v>
      </c>
      <c r="C3565" s="41" t="n">
        <f aca="false">$E$5 + B3565</f>
        <v>781</v>
      </c>
      <c r="D3565" s="47" t="n">
        <f aca="false">IF(C3565&gt;$E$5,$E$2+$E$1,(IF(C3565&gt;764.99,C3565^3*3486.59308-C3565^2*7860012.00812+C3565*5908819377.96283-1481278321001.59,IF(C3565&gt;752.99,C3565^3*3588.471445-C3565^2*8028757.56264+C3565*5988077680.84934-1488767378546.26,C3565^3*899.851852-C3565^2*1969009.674601+C3565*1435480406.01138-348666163343.76))))-$E$1</f>
        <v>148979041.172119</v>
      </c>
      <c r="E3565" s="47" t="n">
        <f aca="false">D3565*100/$E$2</f>
        <v>100</v>
      </c>
      <c r="G3565" s="41" t="n">
        <f aca="false">[3]Plan1!$C3560</f>
        <v>0</v>
      </c>
      <c r="H3565" s="41" t="n">
        <f aca="false">$J$5 + G3565</f>
        <v>760</v>
      </c>
      <c r="I3565" s="47" t="n">
        <f aca="false">IF(H3565&gt;$J$5,$J$2+$J$1,(IF(H3565&gt;739.99,H3565^3*2498.244218-H3565^2*5471052.355142+H3565*3994605728.77515-972400879260.135,H3565^3*1396.138889-H3565^2*3002770.071427+H3565*2152080038.43115-513963640099.415)))-$J$1</f>
        <v>87942447.7277832</v>
      </c>
      <c r="J3565" s="47" t="n">
        <f aca="false">I3565*100/$J$2</f>
        <v>99.9999999974793</v>
      </c>
      <c r="L3565" s="41" t="n">
        <f aca="false">[4]Plan1!$C3560</f>
        <v>0</v>
      </c>
      <c r="M3565" s="41" t="n">
        <f aca="false">$O$5 + L3565</f>
        <v>838.78</v>
      </c>
      <c r="N3565" s="47" t="n">
        <f aca="false">IF(M3565&gt;$O$5,$O$2+$O$1,(M3565^3*3270.5936-M3565^2*8015778.389801+M3565*6549018422.82398-1783686174686.87))-$O$1</f>
        <v>39086868.7128906</v>
      </c>
      <c r="O3565" s="41" t="n">
        <f aca="false">N3565*100/$O$2</f>
        <v>100</v>
      </c>
      <c r="R3565" s="47" t="n">
        <f aca="false">SUM(D3565,I3565,N3565)</f>
        <v>276008357.612793</v>
      </c>
      <c r="S3565" s="41" t="n">
        <f aca="false">R3565*100/$R$2</f>
        <v>99.9999999991969</v>
      </c>
      <c r="U3565" s="41" t="n">
        <f aca="false">[1]Plan1!$B3560</f>
        <v>0</v>
      </c>
    </row>
    <row r="3566" customFormat="false" ht="15" hidden="false" customHeight="false" outlineLevel="0" collapsed="false">
      <c r="A3566" s="46" t="n">
        <v>45564</v>
      </c>
      <c r="B3566" s="41" t="n">
        <f aca="false">[2]Plan1!$C3561</f>
        <v>0</v>
      </c>
      <c r="C3566" s="41" t="n">
        <f aca="false">$E$5 + B3566</f>
        <v>781</v>
      </c>
      <c r="D3566" s="47" t="n">
        <f aca="false">IF(C3566&gt;$E$5,$E$2+$E$1,(IF(C3566&gt;764.99,C3566^3*3486.59308-C3566^2*7860012.00812+C3566*5908819377.96283-1481278321001.59,IF(C3566&gt;752.99,C3566^3*3588.471445-C3566^2*8028757.56264+C3566*5988077680.84934-1488767378546.26,C3566^3*899.851852-C3566^2*1969009.674601+C3566*1435480406.01138-348666163343.76))))-$E$1</f>
        <v>148979041.172119</v>
      </c>
      <c r="E3566" s="47" t="n">
        <f aca="false">D3566*100/$E$2</f>
        <v>100</v>
      </c>
      <c r="G3566" s="41" t="n">
        <f aca="false">[3]Plan1!$C3561</f>
        <v>0</v>
      </c>
      <c r="H3566" s="41" t="n">
        <f aca="false">$J$5 + G3566</f>
        <v>760</v>
      </c>
      <c r="I3566" s="47" t="n">
        <f aca="false">IF(H3566&gt;$J$5,$J$2+$J$1,(IF(H3566&gt;739.99,H3566^3*2498.244218-H3566^2*5471052.355142+H3566*3994605728.77515-972400879260.135,H3566^3*1396.138889-H3566^2*3002770.071427+H3566*2152080038.43115-513963640099.415)))-$J$1</f>
        <v>87942447.7277832</v>
      </c>
      <c r="J3566" s="47" t="n">
        <f aca="false">I3566*100/$J$2</f>
        <v>99.9999999974793</v>
      </c>
      <c r="L3566" s="41" t="n">
        <f aca="false">[4]Plan1!$C3561</f>
        <v>0</v>
      </c>
      <c r="M3566" s="41" t="n">
        <f aca="false">$O$5 + L3566</f>
        <v>838.78</v>
      </c>
      <c r="N3566" s="47" t="n">
        <f aca="false">IF(M3566&gt;$O$5,$O$2+$O$1,(M3566^3*3270.5936-M3566^2*8015778.389801+M3566*6549018422.82398-1783686174686.87))-$O$1</f>
        <v>39086868.7128906</v>
      </c>
      <c r="O3566" s="41" t="n">
        <f aca="false">N3566*100/$O$2</f>
        <v>100</v>
      </c>
      <c r="R3566" s="47" t="n">
        <f aca="false">SUM(D3566,I3566,N3566)</f>
        <v>276008357.612793</v>
      </c>
      <c r="S3566" s="41" t="n">
        <f aca="false">R3566*100/$R$2</f>
        <v>99.9999999991969</v>
      </c>
      <c r="U3566" s="41" t="n">
        <f aca="false">[1]Plan1!$B3561</f>
        <v>0</v>
      </c>
    </row>
    <row r="3567" customFormat="false" ht="15" hidden="false" customHeight="false" outlineLevel="0" collapsed="false">
      <c r="A3567" s="46" t="n">
        <v>45565</v>
      </c>
      <c r="B3567" s="41" t="n">
        <f aca="false">[2]Plan1!$C3562</f>
        <v>0</v>
      </c>
      <c r="C3567" s="41" t="n">
        <f aca="false">$E$5 + B3567</f>
        <v>781</v>
      </c>
      <c r="D3567" s="47" t="n">
        <f aca="false">IF(C3567&gt;$E$5,$E$2+$E$1,(IF(C3567&gt;764.99,C3567^3*3486.59308-C3567^2*7860012.00812+C3567*5908819377.96283-1481278321001.59,IF(C3567&gt;752.99,C3567^3*3588.471445-C3567^2*8028757.56264+C3567*5988077680.84934-1488767378546.26,C3567^3*899.851852-C3567^2*1969009.674601+C3567*1435480406.01138-348666163343.76))))-$E$1</f>
        <v>148979041.172119</v>
      </c>
      <c r="E3567" s="47" t="n">
        <f aca="false">D3567*100/$E$2</f>
        <v>100</v>
      </c>
      <c r="G3567" s="41" t="n">
        <f aca="false">[3]Plan1!$C3562</f>
        <v>0</v>
      </c>
      <c r="H3567" s="41" t="n">
        <f aca="false">$J$5 + G3567</f>
        <v>760</v>
      </c>
      <c r="I3567" s="47" t="n">
        <f aca="false">IF(H3567&gt;$J$5,$J$2+$J$1,(IF(H3567&gt;739.99,H3567^3*2498.244218-H3567^2*5471052.355142+H3567*3994605728.77515-972400879260.135,H3567^3*1396.138889-H3567^2*3002770.071427+H3567*2152080038.43115-513963640099.415)))-$J$1</f>
        <v>87942447.7277832</v>
      </c>
      <c r="J3567" s="47" t="n">
        <f aca="false">I3567*100/$J$2</f>
        <v>99.9999999974793</v>
      </c>
      <c r="L3567" s="41" t="n">
        <f aca="false">[4]Plan1!$C3562</f>
        <v>0</v>
      </c>
      <c r="M3567" s="41" t="n">
        <f aca="false">$O$5 + L3567</f>
        <v>838.78</v>
      </c>
      <c r="N3567" s="47" t="n">
        <f aca="false">IF(M3567&gt;$O$5,$O$2+$O$1,(M3567^3*3270.5936-M3567^2*8015778.389801+M3567*6549018422.82398-1783686174686.87))-$O$1</f>
        <v>39086868.7128906</v>
      </c>
      <c r="O3567" s="41" t="n">
        <f aca="false">N3567*100/$O$2</f>
        <v>100</v>
      </c>
      <c r="R3567" s="47" t="n">
        <f aca="false">SUM(D3567,I3567,N3567)</f>
        <v>276008357.612793</v>
      </c>
      <c r="S3567" s="41" t="n">
        <f aca="false">R3567*100/$R$2</f>
        <v>99.9999999991969</v>
      </c>
      <c r="U3567" s="41" t="n">
        <f aca="false">[1]Plan1!$B3562</f>
        <v>0</v>
      </c>
    </row>
    <row r="3568" customFormat="false" ht="15" hidden="false" customHeight="false" outlineLevel="0" collapsed="false">
      <c r="A3568" s="46" t="n">
        <v>45566</v>
      </c>
      <c r="B3568" s="41" t="n">
        <f aca="false">[2]Plan1!$C3563</f>
        <v>0</v>
      </c>
      <c r="C3568" s="41" t="n">
        <f aca="false">$E$5 + B3568</f>
        <v>781</v>
      </c>
      <c r="D3568" s="47" t="n">
        <f aca="false">IF(C3568&gt;$E$5,$E$2+$E$1,(IF(C3568&gt;764.99,C3568^3*3486.59308-C3568^2*7860012.00812+C3568*5908819377.96283-1481278321001.59,IF(C3568&gt;752.99,C3568^3*3588.471445-C3568^2*8028757.56264+C3568*5988077680.84934-1488767378546.26,C3568^3*899.851852-C3568^2*1969009.674601+C3568*1435480406.01138-348666163343.76))))-$E$1</f>
        <v>148979041.172119</v>
      </c>
      <c r="E3568" s="47" t="n">
        <f aca="false">D3568*100/$E$2</f>
        <v>100</v>
      </c>
      <c r="G3568" s="41" t="n">
        <f aca="false">[3]Plan1!$C3563</f>
        <v>0</v>
      </c>
      <c r="H3568" s="41" t="n">
        <f aca="false">$J$5 + G3568</f>
        <v>760</v>
      </c>
      <c r="I3568" s="47" t="n">
        <f aca="false">IF(H3568&gt;$J$5,$J$2+$J$1,(IF(H3568&gt;739.99,H3568^3*2498.244218-H3568^2*5471052.355142+H3568*3994605728.77515-972400879260.135,H3568^3*1396.138889-H3568^2*3002770.071427+H3568*2152080038.43115-513963640099.415)))-$J$1</f>
        <v>87942447.7277832</v>
      </c>
      <c r="J3568" s="47" t="n">
        <f aca="false">I3568*100/$J$2</f>
        <v>99.9999999974793</v>
      </c>
      <c r="L3568" s="41" t="n">
        <f aca="false">[4]Plan1!$C3563</f>
        <v>0</v>
      </c>
      <c r="M3568" s="41" t="n">
        <f aca="false">$O$5 + L3568</f>
        <v>838.78</v>
      </c>
      <c r="N3568" s="47" t="n">
        <f aca="false">IF(M3568&gt;$O$5,$O$2+$O$1,(M3568^3*3270.5936-M3568^2*8015778.389801+M3568*6549018422.82398-1783686174686.87))-$O$1</f>
        <v>39086868.7128906</v>
      </c>
      <c r="O3568" s="41" t="n">
        <f aca="false">N3568*100/$O$2</f>
        <v>100</v>
      </c>
      <c r="R3568" s="47" t="n">
        <f aca="false">SUM(D3568,I3568,N3568)</f>
        <v>276008357.612793</v>
      </c>
      <c r="S3568" s="41" t="n">
        <f aca="false">R3568*100/$R$2</f>
        <v>99.9999999991969</v>
      </c>
      <c r="U3568" s="41" t="n">
        <f aca="false">[1]Plan1!$B3563</f>
        <v>0</v>
      </c>
    </row>
    <row r="3569" customFormat="false" ht="15" hidden="false" customHeight="false" outlineLevel="0" collapsed="false">
      <c r="A3569" s="46" t="n">
        <v>45567</v>
      </c>
      <c r="B3569" s="41" t="n">
        <f aca="false">[2]Plan1!$C3564</f>
        <v>0</v>
      </c>
      <c r="C3569" s="41" t="n">
        <f aca="false">$E$5 + B3569</f>
        <v>781</v>
      </c>
      <c r="D3569" s="47" t="n">
        <f aca="false">IF(C3569&gt;$E$5,$E$2+$E$1,(IF(C3569&gt;764.99,C3569^3*3486.59308-C3569^2*7860012.00812+C3569*5908819377.96283-1481278321001.59,IF(C3569&gt;752.99,C3569^3*3588.471445-C3569^2*8028757.56264+C3569*5988077680.84934-1488767378546.26,C3569^3*899.851852-C3569^2*1969009.674601+C3569*1435480406.01138-348666163343.76))))-$E$1</f>
        <v>148979041.172119</v>
      </c>
      <c r="E3569" s="47" t="n">
        <f aca="false">D3569*100/$E$2</f>
        <v>100</v>
      </c>
      <c r="G3569" s="41" t="n">
        <f aca="false">[3]Plan1!$C3564</f>
        <v>0</v>
      </c>
      <c r="H3569" s="41" t="n">
        <f aca="false">$J$5 + G3569</f>
        <v>760</v>
      </c>
      <c r="I3569" s="47" t="n">
        <f aca="false">IF(H3569&gt;$J$5,$J$2+$J$1,(IF(H3569&gt;739.99,H3569^3*2498.244218-H3569^2*5471052.355142+H3569*3994605728.77515-972400879260.135,H3569^3*1396.138889-H3569^2*3002770.071427+H3569*2152080038.43115-513963640099.415)))-$J$1</f>
        <v>87942447.7277832</v>
      </c>
      <c r="J3569" s="47" t="n">
        <f aca="false">I3569*100/$J$2</f>
        <v>99.9999999974793</v>
      </c>
      <c r="L3569" s="41" t="n">
        <f aca="false">[4]Plan1!$C3564</f>
        <v>0</v>
      </c>
      <c r="M3569" s="41" t="n">
        <f aca="false">$O$5 + L3569</f>
        <v>838.78</v>
      </c>
      <c r="N3569" s="47" t="n">
        <f aca="false">IF(M3569&gt;$O$5,$O$2+$O$1,(M3569^3*3270.5936-M3569^2*8015778.389801+M3569*6549018422.82398-1783686174686.87))-$O$1</f>
        <v>39086868.7128906</v>
      </c>
      <c r="O3569" s="41" t="n">
        <f aca="false">N3569*100/$O$2</f>
        <v>100</v>
      </c>
      <c r="R3569" s="47" t="n">
        <f aca="false">SUM(D3569,I3569,N3569)</f>
        <v>276008357.612793</v>
      </c>
      <c r="S3569" s="41" t="n">
        <f aca="false">R3569*100/$R$2</f>
        <v>99.9999999991969</v>
      </c>
      <c r="U3569" s="41" t="n">
        <f aca="false">[1]Plan1!$B3564</f>
        <v>0</v>
      </c>
    </row>
    <row r="3570" customFormat="false" ht="15" hidden="false" customHeight="false" outlineLevel="0" collapsed="false">
      <c r="A3570" s="46" t="n">
        <v>45568</v>
      </c>
      <c r="B3570" s="41" t="n">
        <f aca="false">[2]Plan1!$C3565</f>
        <v>0</v>
      </c>
      <c r="C3570" s="41" t="n">
        <f aca="false">$E$5 + B3570</f>
        <v>781</v>
      </c>
      <c r="D3570" s="47" t="n">
        <f aca="false">IF(C3570&gt;$E$5,$E$2+$E$1,(IF(C3570&gt;764.99,C3570^3*3486.59308-C3570^2*7860012.00812+C3570*5908819377.96283-1481278321001.59,IF(C3570&gt;752.99,C3570^3*3588.471445-C3570^2*8028757.56264+C3570*5988077680.84934-1488767378546.26,C3570^3*899.851852-C3570^2*1969009.674601+C3570*1435480406.01138-348666163343.76))))-$E$1</f>
        <v>148979041.172119</v>
      </c>
      <c r="E3570" s="47" t="n">
        <f aca="false">D3570*100/$E$2</f>
        <v>100</v>
      </c>
      <c r="G3570" s="41" t="n">
        <f aca="false">[3]Plan1!$C3565</f>
        <v>0</v>
      </c>
      <c r="H3570" s="41" t="n">
        <f aca="false">$J$5 + G3570</f>
        <v>760</v>
      </c>
      <c r="I3570" s="47" t="n">
        <f aca="false">IF(H3570&gt;$J$5,$J$2+$J$1,(IF(H3570&gt;739.99,H3570^3*2498.244218-H3570^2*5471052.355142+H3570*3994605728.77515-972400879260.135,H3570^3*1396.138889-H3570^2*3002770.071427+H3570*2152080038.43115-513963640099.415)))-$J$1</f>
        <v>87942447.7277832</v>
      </c>
      <c r="J3570" s="47" t="n">
        <f aca="false">I3570*100/$J$2</f>
        <v>99.9999999974793</v>
      </c>
      <c r="L3570" s="41" t="n">
        <f aca="false">[4]Plan1!$C3565</f>
        <v>0</v>
      </c>
      <c r="M3570" s="41" t="n">
        <f aca="false">$O$5 + L3570</f>
        <v>838.78</v>
      </c>
      <c r="N3570" s="47" t="n">
        <f aca="false">IF(M3570&gt;$O$5,$O$2+$O$1,(M3570^3*3270.5936-M3570^2*8015778.389801+M3570*6549018422.82398-1783686174686.87))-$O$1</f>
        <v>39086868.7128906</v>
      </c>
      <c r="O3570" s="41" t="n">
        <f aca="false">N3570*100/$O$2</f>
        <v>100</v>
      </c>
      <c r="R3570" s="47" t="n">
        <f aca="false">SUM(D3570,I3570,N3570)</f>
        <v>276008357.612793</v>
      </c>
      <c r="S3570" s="41" t="n">
        <f aca="false">R3570*100/$R$2</f>
        <v>99.9999999991969</v>
      </c>
      <c r="U3570" s="41" t="n">
        <f aca="false">[1]Plan1!$B3565</f>
        <v>0</v>
      </c>
    </row>
    <row r="3571" customFormat="false" ht="15" hidden="false" customHeight="false" outlineLevel="0" collapsed="false">
      <c r="A3571" s="46" t="n">
        <v>45569</v>
      </c>
      <c r="B3571" s="41" t="n">
        <f aca="false">[2]Plan1!$C3566</f>
        <v>0</v>
      </c>
      <c r="C3571" s="41" t="n">
        <f aca="false">$E$5 + B3571</f>
        <v>781</v>
      </c>
      <c r="D3571" s="47" t="n">
        <f aca="false">IF(C3571&gt;$E$5,$E$2+$E$1,(IF(C3571&gt;764.99,C3571^3*3486.59308-C3571^2*7860012.00812+C3571*5908819377.96283-1481278321001.59,IF(C3571&gt;752.99,C3571^3*3588.471445-C3571^2*8028757.56264+C3571*5988077680.84934-1488767378546.26,C3571^3*899.851852-C3571^2*1969009.674601+C3571*1435480406.01138-348666163343.76))))-$E$1</f>
        <v>148979041.172119</v>
      </c>
      <c r="E3571" s="47" t="n">
        <f aca="false">D3571*100/$E$2</f>
        <v>100</v>
      </c>
      <c r="G3571" s="41" t="n">
        <f aca="false">[3]Plan1!$C3566</f>
        <v>0</v>
      </c>
      <c r="H3571" s="41" t="n">
        <f aca="false">$J$5 + G3571</f>
        <v>760</v>
      </c>
      <c r="I3571" s="47" t="n">
        <f aca="false">IF(H3571&gt;$J$5,$J$2+$J$1,(IF(H3571&gt;739.99,H3571^3*2498.244218-H3571^2*5471052.355142+H3571*3994605728.77515-972400879260.135,H3571^3*1396.138889-H3571^2*3002770.071427+H3571*2152080038.43115-513963640099.415)))-$J$1</f>
        <v>87942447.7277832</v>
      </c>
      <c r="J3571" s="47" t="n">
        <f aca="false">I3571*100/$J$2</f>
        <v>99.9999999974793</v>
      </c>
      <c r="L3571" s="41" t="n">
        <f aca="false">[4]Plan1!$C3566</f>
        <v>0</v>
      </c>
      <c r="M3571" s="41" t="n">
        <f aca="false">$O$5 + L3571</f>
        <v>838.78</v>
      </c>
      <c r="N3571" s="47" t="n">
        <f aca="false">IF(M3571&gt;$O$5,$O$2+$O$1,(M3571^3*3270.5936-M3571^2*8015778.389801+M3571*6549018422.82398-1783686174686.87))-$O$1</f>
        <v>39086868.7128906</v>
      </c>
      <c r="O3571" s="41" t="n">
        <f aca="false">N3571*100/$O$2</f>
        <v>100</v>
      </c>
      <c r="R3571" s="47" t="n">
        <f aca="false">SUM(D3571,I3571,N3571)</f>
        <v>276008357.612793</v>
      </c>
      <c r="S3571" s="41" t="n">
        <f aca="false">R3571*100/$R$2</f>
        <v>99.9999999991969</v>
      </c>
      <c r="U3571" s="41" t="n">
        <f aca="false">[1]Plan1!$B3566</f>
        <v>0</v>
      </c>
    </row>
    <row r="3572" customFormat="false" ht="15" hidden="false" customHeight="false" outlineLevel="0" collapsed="false">
      <c r="A3572" s="46" t="n">
        <v>45570</v>
      </c>
      <c r="B3572" s="41" t="n">
        <f aca="false">[2]Plan1!$C3567</f>
        <v>0</v>
      </c>
      <c r="C3572" s="41" t="n">
        <f aca="false">$E$5 + B3572</f>
        <v>781</v>
      </c>
      <c r="D3572" s="47" t="n">
        <f aca="false">IF(C3572&gt;$E$5,$E$2+$E$1,(IF(C3572&gt;764.99,C3572^3*3486.59308-C3572^2*7860012.00812+C3572*5908819377.96283-1481278321001.59,IF(C3572&gt;752.99,C3572^3*3588.471445-C3572^2*8028757.56264+C3572*5988077680.84934-1488767378546.26,C3572^3*899.851852-C3572^2*1969009.674601+C3572*1435480406.01138-348666163343.76))))-$E$1</f>
        <v>148979041.172119</v>
      </c>
      <c r="E3572" s="47" t="n">
        <f aca="false">D3572*100/$E$2</f>
        <v>100</v>
      </c>
      <c r="G3572" s="41" t="n">
        <f aca="false">[3]Plan1!$C3567</f>
        <v>0</v>
      </c>
      <c r="H3572" s="41" t="n">
        <f aca="false">$J$5 + G3572</f>
        <v>760</v>
      </c>
      <c r="I3572" s="47" t="n">
        <f aca="false">IF(H3572&gt;$J$5,$J$2+$J$1,(IF(H3572&gt;739.99,H3572^3*2498.244218-H3572^2*5471052.355142+H3572*3994605728.77515-972400879260.135,H3572^3*1396.138889-H3572^2*3002770.071427+H3572*2152080038.43115-513963640099.415)))-$J$1</f>
        <v>87942447.7277832</v>
      </c>
      <c r="J3572" s="47" t="n">
        <f aca="false">I3572*100/$J$2</f>
        <v>99.9999999974793</v>
      </c>
      <c r="L3572" s="41" t="n">
        <f aca="false">[4]Plan1!$C3567</f>
        <v>0</v>
      </c>
      <c r="M3572" s="41" t="n">
        <f aca="false">$O$5 + L3572</f>
        <v>838.78</v>
      </c>
      <c r="N3572" s="47" t="n">
        <f aca="false">IF(M3572&gt;$O$5,$O$2+$O$1,(M3572^3*3270.5936-M3572^2*8015778.389801+M3572*6549018422.82398-1783686174686.87))-$O$1</f>
        <v>39086868.7128906</v>
      </c>
      <c r="O3572" s="41" t="n">
        <f aca="false">N3572*100/$O$2</f>
        <v>100</v>
      </c>
      <c r="R3572" s="47" t="n">
        <f aca="false">SUM(D3572,I3572,N3572)</f>
        <v>276008357.612793</v>
      </c>
      <c r="S3572" s="41" t="n">
        <f aca="false">R3572*100/$R$2</f>
        <v>99.9999999991969</v>
      </c>
      <c r="U3572" s="41" t="n">
        <f aca="false">[1]Plan1!$B3567</f>
        <v>0</v>
      </c>
    </row>
    <row r="3573" customFormat="false" ht="15" hidden="false" customHeight="false" outlineLevel="0" collapsed="false">
      <c r="A3573" s="46" t="n">
        <v>45571</v>
      </c>
      <c r="B3573" s="41" t="n">
        <f aca="false">[2]Plan1!$C3568</f>
        <v>0</v>
      </c>
      <c r="C3573" s="41" t="n">
        <f aca="false">$E$5 + B3573</f>
        <v>781</v>
      </c>
      <c r="D3573" s="47" t="n">
        <f aca="false">IF(C3573&gt;$E$5,$E$2+$E$1,(IF(C3573&gt;764.99,C3573^3*3486.59308-C3573^2*7860012.00812+C3573*5908819377.96283-1481278321001.59,IF(C3573&gt;752.99,C3573^3*3588.471445-C3573^2*8028757.56264+C3573*5988077680.84934-1488767378546.26,C3573^3*899.851852-C3573^2*1969009.674601+C3573*1435480406.01138-348666163343.76))))-$E$1</f>
        <v>148979041.172119</v>
      </c>
      <c r="E3573" s="47" t="n">
        <f aca="false">D3573*100/$E$2</f>
        <v>100</v>
      </c>
      <c r="G3573" s="41" t="n">
        <f aca="false">[3]Plan1!$C3568</f>
        <v>0</v>
      </c>
      <c r="H3573" s="41" t="n">
        <f aca="false">$J$5 + G3573</f>
        <v>760</v>
      </c>
      <c r="I3573" s="47" t="n">
        <f aca="false">IF(H3573&gt;$J$5,$J$2+$J$1,(IF(H3573&gt;739.99,H3573^3*2498.244218-H3573^2*5471052.355142+H3573*3994605728.77515-972400879260.135,H3573^3*1396.138889-H3573^2*3002770.071427+H3573*2152080038.43115-513963640099.415)))-$J$1</f>
        <v>87942447.7277832</v>
      </c>
      <c r="J3573" s="47" t="n">
        <f aca="false">I3573*100/$J$2</f>
        <v>99.9999999974793</v>
      </c>
      <c r="L3573" s="41" t="n">
        <f aca="false">[4]Plan1!$C3568</f>
        <v>0</v>
      </c>
      <c r="M3573" s="41" t="n">
        <f aca="false">$O$5 + L3573</f>
        <v>838.78</v>
      </c>
      <c r="N3573" s="47" t="n">
        <f aca="false">IF(M3573&gt;$O$5,$O$2+$O$1,(M3573^3*3270.5936-M3573^2*8015778.389801+M3573*6549018422.82398-1783686174686.87))-$O$1</f>
        <v>39086868.7128906</v>
      </c>
      <c r="O3573" s="41" t="n">
        <f aca="false">N3573*100/$O$2</f>
        <v>100</v>
      </c>
      <c r="R3573" s="47" t="n">
        <f aca="false">SUM(D3573,I3573,N3573)</f>
        <v>276008357.612793</v>
      </c>
      <c r="S3573" s="41" t="n">
        <f aca="false">R3573*100/$R$2</f>
        <v>99.9999999991969</v>
      </c>
      <c r="U3573" s="41" t="n">
        <f aca="false">[1]Plan1!$B3568</f>
        <v>0</v>
      </c>
    </row>
    <row r="3574" customFormat="false" ht="15" hidden="false" customHeight="false" outlineLevel="0" collapsed="false">
      <c r="A3574" s="46" t="n">
        <v>45572</v>
      </c>
      <c r="B3574" s="41" t="n">
        <f aca="false">[2]Plan1!$C3569</f>
        <v>0</v>
      </c>
      <c r="C3574" s="41" t="n">
        <f aca="false">$E$5 + B3574</f>
        <v>781</v>
      </c>
      <c r="D3574" s="47" t="n">
        <f aca="false">IF(C3574&gt;$E$5,$E$2+$E$1,(IF(C3574&gt;764.99,C3574^3*3486.59308-C3574^2*7860012.00812+C3574*5908819377.96283-1481278321001.59,IF(C3574&gt;752.99,C3574^3*3588.471445-C3574^2*8028757.56264+C3574*5988077680.84934-1488767378546.26,C3574^3*899.851852-C3574^2*1969009.674601+C3574*1435480406.01138-348666163343.76))))-$E$1</f>
        <v>148979041.172119</v>
      </c>
      <c r="E3574" s="47" t="n">
        <f aca="false">D3574*100/$E$2</f>
        <v>100</v>
      </c>
      <c r="G3574" s="41" t="n">
        <f aca="false">[3]Plan1!$C3569</f>
        <v>0</v>
      </c>
      <c r="H3574" s="41" t="n">
        <f aca="false">$J$5 + G3574</f>
        <v>760</v>
      </c>
      <c r="I3574" s="47" t="n">
        <f aca="false">IF(H3574&gt;$J$5,$J$2+$J$1,(IF(H3574&gt;739.99,H3574^3*2498.244218-H3574^2*5471052.355142+H3574*3994605728.77515-972400879260.135,H3574^3*1396.138889-H3574^2*3002770.071427+H3574*2152080038.43115-513963640099.415)))-$J$1</f>
        <v>87942447.7277832</v>
      </c>
      <c r="J3574" s="47" t="n">
        <f aca="false">I3574*100/$J$2</f>
        <v>99.9999999974793</v>
      </c>
      <c r="L3574" s="41" t="n">
        <f aca="false">[4]Plan1!$C3569</f>
        <v>0</v>
      </c>
      <c r="M3574" s="41" t="n">
        <f aca="false">$O$5 + L3574</f>
        <v>838.78</v>
      </c>
      <c r="N3574" s="47" t="n">
        <f aca="false">IF(M3574&gt;$O$5,$O$2+$O$1,(M3574^3*3270.5936-M3574^2*8015778.389801+M3574*6549018422.82398-1783686174686.87))-$O$1</f>
        <v>39086868.7128906</v>
      </c>
      <c r="O3574" s="41" t="n">
        <f aca="false">N3574*100/$O$2</f>
        <v>100</v>
      </c>
      <c r="R3574" s="47" t="n">
        <f aca="false">SUM(D3574,I3574,N3574)</f>
        <v>276008357.612793</v>
      </c>
      <c r="S3574" s="41" t="n">
        <f aca="false">R3574*100/$R$2</f>
        <v>99.9999999991969</v>
      </c>
      <c r="U3574" s="41" t="n">
        <f aca="false">[1]Plan1!$B3569</f>
        <v>0</v>
      </c>
    </row>
    <row r="3575" customFormat="false" ht="15" hidden="false" customHeight="false" outlineLevel="0" collapsed="false">
      <c r="A3575" s="46" t="n">
        <v>45573</v>
      </c>
      <c r="B3575" s="41" t="n">
        <f aca="false">[2]Plan1!$C3570</f>
        <v>0</v>
      </c>
      <c r="C3575" s="41" t="n">
        <f aca="false">$E$5 + B3575</f>
        <v>781</v>
      </c>
      <c r="D3575" s="47" t="n">
        <f aca="false">IF(C3575&gt;$E$5,$E$2+$E$1,(IF(C3575&gt;764.99,C3575^3*3486.59308-C3575^2*7860012.00812+C3575*5908819377.96283-1481278321001.59,IF(C3575&gt;752.99,C3575^3*3588.471445-C3575^2*8028757.56264+C3575*5988077680.84934-1488767378546.26,C3575^3*899.851852-C3575^2*1969009.674601+C3575*1435480406.01138-348666163343.76))))-$E$1</f>
        <v>148979041.172119</v>
      </c>
      <c r="E3575" s="47" t="n">
        <f aca="false">D3575*100/$E$2</f>
        <v>100</v>
      </c>
      <c r="G3575" s="41" t="n">
        <f aca="false">[3]Plan1!$C3570</f>
        <v>0</v>
      </c>
      <c r="H3575" s="41" t="n">
        <f aca="false">$J$5 + G3575</f>
        <v>760</v>
      </c>
      <c r="I3575" s="47" t="n">
        <f aca="false">IF(H3575&gt;$J$5,$J$2+$J$1,(IF(H3575&gt;739.99,H3575^3*2498.244218-H3575^2*5471052.355142+H3575*3994605728.77515-972400879260.135,H3575^3*1396.138889-H3575^2*3002770.071427+H3575*2152080038.43115-513963640099.415)))-$J$1</f>
        <v>87942447.7277832</v>
      </c>
      <c r="J3575" s="47" t="n">
        <f aca="false">I3575*100/$J$2</f>
        <v>99.9999999974793</v>
      </c>
      <c r="L3575" s="41" t="n">
        <f aca="false">[4]Plan1!$C3570</f>
        <v>0</v>
      </c>
      <c r="M3575" s="41" t="n">
        <f aca="false">$O$5 + L3575</f>
        <v>838.78</v>
      </c>
      <c r="N3575" s="47" t="n">
        <f aca="false">IF(M3575&gt;$O$5,$O$2+$O$1,(M3575^3*3270.5936-M3575^2*8015778.389801+M3575*6549018422.82398-1783686174686.87))-$O$1</f>
        <v>39086868.7128906</v>
      </c>
      <c r="O3575" s="41" t="n">
        <f aca="false">N3575*100/$O$2</f>
        <v>100</v>
      </c>
      <c r="R3575" s="47" t="n">
        <f aca="false">SUM(D3575,I3575,N3575)</f>
        <v>276008357.612793</v>
      </c>
      <c r="S3575" s="41" t="n">
        <f aca="false">R3575*100/$R$2</f>
        <v>99.9999999991969</v>
      </c>
      <c r="U3575" s="41" t="n">
        <f aca="false">[1]Plan1!$B3570</f>
        <v>0</v>
      </c>
    </row>
    <row r="3576" customFormat="false" ht="15" hidden="false" customHeight="false" outlineLevel="0" collapsed="false">
      <c r="A3576" s="46" t="n">
        <v>45574</v>
      </c>
      <c r="B3576" s="41" t="n">
        <f aca="false">[2]Plan1!$C3571</f>
        <v>0</v>
      </c>
      <c r="C3576" s="41" t="n">
        <f aca="false">$E$5 + B3576</f>
        <v>781</v>
      </c>
      <c r="D3576" s="47" t="n">
        <f aca="false">IF(C3576&gt;$E$5,$E$2+$E$1,(IF(C3576&gt;764.99,C3576^3*3486.59308-C3576^2*7860012.00812+C3576*5908819377.96283-1481278321001.59,IF(C3576&gt;752.99,C3576^3*3588.471445-C3576^2*8028757.56264+C3576*5988077680.84934-1488767378546.26,C3576^3*899.851852-C3576^2*1969009.674601+C3576*1435480406.01138-348666163343.76))))-$E$1</f>
        <v>148979041.172119</v>
      </c>
      <c r="E3576" s="47" t="n">
        <f aca="false">D3576*100/$E$2</f>
        <v>100</v>
      </c>
      <c r="G3576" s="41" t="n">
        <f aca="false">[3]Plan1!$C3571</f>
        <v>0</v>
      </c>
      <c r="H3576" s="41" t="n">
        <f aca="false">$J$5 + G3576</f>
        <v>760</v>
      </c>
      <c r="I3576" s="47" t="n">
        <f aca="false">IF(H3576&gt;$J$5,$J$2+$J$1,(IF(H3576&gt;739.99,H3576^3*2498.244218-H3576^2*5471052.355142+H3576*3994605728.77515-972400879260.135,H3576^3*1396.138889-H3576^2*3002770.071427+H3576*2152080038.43115-513963640099.415)))-$J$1</f>
        <v>87942447.7277832</v>
      </c>
      <c r="J3576" s="47" t="n">
        <f aca="false">I3576*100/$J$2</f>
        <v>99.9999999974793</v>
      </c>
      <c r="L3576" s="41" t="n">
        <f aca="false">[4]Plan1!$C3571</f>
        <v>0</v>
      </c>
      <c r="M3576" s="41" t="n">
        <f aca="false">$O$5 + L3576</f>
        <v>838.78</v>
      </c>
      <c r="N3576" s="47" t="n">
        <f aca="false">IF(M3576&gt;$O$5,$O$2+$O$1,(M3576^3*3270.5936-M3576^2*8015778.389801+M3576*6549018422.82398-1783686174686.87))-$O$1</f>
        <v>39086868.7128906</v>
      </c>
      <c r="O3576" s="41" t="n">
        <f aca="false">N3576*100/$O$2</f>
        <v>100</v>
      </c>
      <c r="R3576" s="47" t="n">
        <f aca="false">SUM(D3576,I3576,N3576)</f>
        <v>276008357.612793</v>
      </c>
      <c r="S3576" s="41" t="n">
        <f aca="false">R3576*100/$R$2</f>
        <v>99.9999999991969</v>
      </c>
      <c r="U3576" s="41" t="n">
        <f aca="false">[1]Plan1!$B3571</f>
        <v>0</v>
      </c>
    </row>
    <row r="3577" customFormat="false" ht="15" hidden="false" customHeight="false" outlineLevel="0" collapsed="false">
      <c r="A3577" s="46" t="n">
        <v>45575</v>
      </c>
      <c r="B3577" s="41" t="n">
        <f aca="false">[2]Plan1!$C3572</f>
        <v>0</v>
      </c>
      <c r="C3577" s="41" t="n">
        <f aca="false">$E$5 + B3577</f>
        <v>781</v>
      </c>
      <c r="D3577" s="47" t="n">
        <f aca="false">IF(C3577&gt;$E$5,$E$2+$E$1,(IF(C3577&gt;764.99,C3577^3*3486.59308-C3577^2*7860012.00812+C3577*5908819377.96283-1481278321001.59,IF(C3577&gt;752.99,C3577^3*3588.471445-C3577^2*8028757.56264+C3577*5988077680.84934-1488767378546.26,C3577^3*899.851852-C3577^2*1969009.674601+C3577*1435480406.01138-348666163343.76))))-$E$1</f>
        <v>148979041.172119</v>
      </c>
      <c r="E3577" s="47" t="n">
        <f aca="false">D3577*100/$E$2</f>
        <v>100</v>
      </c>
      <c r="G3577" s="41" t="n">
        <f aca="false">[3]Plan1!$C3572</f>
        <v>0</v>
      </c>
      <c r="H3577" s="41" t="n">
        <f aca="false">$J$5 + G3577</f>
        <v>760</v>
      </c>
      <c r="I3577" s="47" t="n">
        <f aca="false">IF(H3577&gt;$J$5,$J$2+$J$1,(IF(H3577&gt;739.99,H3577^3*2498.244218-H3577^2*5471052.355142+H3577*3994605728.77515-972400879260.135,H3577^3*1396.138889-H3577^2*3002770.071427+H3577*2152080038.43115-513963640099.415)))-$J$1</f>
        <v>87942447.7277832</v>
      </c>
      <c r="J3577" s="47" t="n">
        <f aca="false">I3577*100/$J$2</f>
        <v>99.9999999974793</v>
      </c>
      <c r="L3577" s="41" t="n">
        <f aca="false">[4]Plan1!$C3572</f>
        <v>0</v>
      </c>
      <c r="M3577" s="41" t="n">
        <f aca="false">$O$5 + L3577</f>
        <v>838.78</v>
      </c>
      <c r="N3577" s="47" t="n">
        <f aca="false">IF(M3577&gt;$O$5,$O$2+$O$1,(M3577^3*3270.5936-M3577^2*8015778.389801+M3577*6549018422.82398-1783686174686.87))-$O$1</f>
        <v>39086868.7128906</v>
      </c>
      <c r="O3577" s="41" t="n">
        <f aca="false">N3577*100/$O$2</f>
        <v>100</v>
      </c>
      <c r="R3577" s="47" t="n">
        <f aca="false">SUM(D3577,I3577,N3577)</f>
        <v>276008357.612793</v>
      </c>
      <c r="S3577" s="41" t="n">
        <f aca="false">R3577*100/$R$2</f>
        <v>99.9999999991969</v>
      </c>
      <c r="U3577" s="41" t="n">
        <f aca="false">[1]Plan1!$B3572</f>
        <v>0</v>
      </c>
    </row>
    <row r="3578" customFormat="false" ht="15" hidden="false" customHeight="false" outlineLevel="0" collapsed="false">
      <c r="A3578" s="46" t="n">
        <v>45576</v>
      </c>
      <c r="B3578" s="41" t="n">
        <f aca="false">[2]Plan1!$C3573</f>
        <v>0</v>
      </c>
      <c r="C3578" s="41" t="n">
        <f aca="false">$E$5 + B3578</f>
        <v>781</v>
      </c>
      <c r="D3578" s="47" t="n">
        <f aca="false">IF(C3578&gt;$E$5,$E$2+$E$1,(IF(C3578&gt;764.99,C3578^3*3486.59308-C3578^2*7860012.00812+C3578*5908819377.96283-1481278321001.59,IF(C3578&gt;752.99,C3578^3*3588.471445-C3578^2*8028757.56264+C3578*5988077680.84934-1488767378546.26,C3578^3*899.851852-C3578^2*1969009.674601+C3578*1435480406.01138-348666163343.76))))-$E$1</f>
        <v>148979041.172119</v>
      </c>
      <c r="E3578" s="47" t="n">
        <f aca="false">D3578*100/$E$2</f>
        <v>100</v>
      </c>
      <c r="G3578" s="41" t="n">
        <f aca="false">[3]Plan1!$C3573</f>
        <v>0</v>
      </c>
      <c r="H3578" s="41" t="n">
        <f aca="false">$J$5 + G3578</f>
        <v>760</v>
      </c>
      <c r="I3578" s="47" t="n">
        <f aca="false">IF(H3578&gt;$J$5,$J$2+$J$1,(IF(H3578&gt;739.99,H3578^3*2498.244218-H3578^2*5471052.355142+H3578*3994605728.77515-972400879260.135,H3578^3*1396.138889-H3578^2*3002770.071427+H3578*2152080038.43115-513963640099.415)))-$J$1</f>
        <v>87942447.7277832</v>
      </c>
      <c r="J3578" s="47" t="n">
        <f aca="false">I3578*100/$J$2</f>
        <v>99.9999999974793</v>
      </c>
      <c r="L3578" s="41" t="n">
        <f aca="false">[4]Plan1!$C3573</f>
        <v>0</v>
      </c>
      <c r="M3578" s="41" t="n">
        <f aca="false">$O$5 + L3578</f>
        <v>838.78</v>
      </c>
      <c r="N3578" s="47" t="n">
        <f aca="false">IF(M3578&gt;$O$5,$O$2+$O$1,(M3578^3*3270.5936-M3578^2*8015778.389801+M3578*6549018422.82398-1783686174686.87))-$O$1</f>
        <v>39086868.7128906</v>
      </c>
      <c r="O3578" s="41" t="n">
        <f aca="false">N3578*100/$O$2</f>
        <v>100</v>
      </c>
      <c r="R3578" s="47" t="n">
        <f aca="false">SUM(D3578,I3578,N3578)</f>
        <v>276008357.612793</v>
      </c>
      <c r="S3578" s="41" t="n">
        <f aca="false">R3578*100/$R$2</f>
        <v>99.9999999991969</v>
      </c>
      <c r="U3578" s="41" t="n">
        <f aca="false">[1]Plan1!$B3573</f>
        <v>0</v>
      </c>
    </row>
    <row r="3579" customFormat="false" ht="15" hidden="false" customHeight="false" outlineLevel="0" collapsed="false">
      <c r="A3579" s="46" t="n">
        <v>45577</v>
      </c>
      <c r="B3579" s="41" t="n">
        <f aca="false">[2]Plan1!$C3574</f>
        <v>0</v>
      </c>
      <c r="C3579" s="41" t="n">
        <f aca="false">$E$5 + B3579</f>
        <v>781</v>
      </c>
      <c r="D3579" s="47" t="n">
        <f aca="false">IF(C3579&gt;$E$5,$E$2+$E$1,(IF(C3579&gt;764.99,C3579^3*3486.59308-C3579^2*7860012.00812+C3579*5908819377.96283-1481278321001.59,IF(C3579&gt;752.99,C3579^3*3588.471445-C3579^2*8028757.56264+C3579*5988077680.84934-1488767378546.26,C3579^3*899.851852-C3579^2*1969009.674601+C3579*1435480406.01138-348666163343.76))))-$E$1</f>
        <v>148979041.172119</v>
      </c>
      <c r="E3579" s="47" t="n">
        <f aca="false">D3579*100/$E$2</f>
        <v>100</v>
      </c>
      <c r="G3579" s="41" t="n">
        <f aca="false">[3]Plan1!$C3574</f>
        <v>0</v>
      </c>
      <c r="H3579" s="41" t="n">
        <f aca="false">$J$5 + G3579</f>
        <v>760</v>
      </c>
      <c r="I3579" s="47" t="n">
        <f aca="false">IF(H3579&gt;$J$5,$J$2+$J$1,(IF(H3579&gt;739.99,H3579^3*2498.244218-H3579^2*5471052.355142+H3579*3994605728.77515-972400879260.135,H3579^3*1396.138889-H3579^2*3002770.071427+H3579*2152080038.43115-513963640099.415)))-$J$1</f>
        <v>87942447.7277832</v>
      </c>
      <c r="J3579" s="47" t="n">
        <f aca="false">I3579*100/$J$2</f>
        <v>99.9999999974793</v>
      </c>
      <c r="L3579" s="41" t="n">
        <f aca="false">[4]Plan1!$C3574</f>
        <v>0</v>
      </c>
      <c r="M3579" s="41" t="n">
        <f aca="false">$O$5 + L3579</f>
        <v>838.78</v>
      </c>
      <c r="N3579" s="47" t="n">
        <f aca="false">IF(M3579&gt;$O$5,$O$2+$O$1,(M3579^3*3270.5936-M3579^2*8015778.389801+M3579*6549018422.82398-1783686174686.87))-$O$1</f>
        <v>39086868.7128906</v>
      </c>
      <c r="O3579" s="41" t="n">
        <f aca="false">N3579*100/$O$2</f>
        <v>100</v>
      </c>
      <c r="R3579" s="47" t="n">
        <f aca="false">SUM(D3579,I3579,N3579)</f>
        <v>276008357.612793</v>
      </c>
      <c r="S3579" s="41" t="n">
        <f aca="false">R3579*100/$R$2</f>
        <v>99.9999999991969</v>
      </c>
      <c r="U3579" s="41" t="n">
        <f aca="false">[1]Plan1!$B3574</f>
        <v>0</v>
      </c>
    </row>
    <row r="3580" customFormat="false" ht="15" hidden="false" customHeight="false" outlineLevel="0" collapsed="false">
      <c r="A3580" s="46" t="n">
        <v>45578</v>
      </c>
      <c r="B3580" s="41" t="n">
        <f aca="false">[2]Plan1!$C3575</f>
        <v>0</v>
      </c>
      <c r="C3580" s="41" t="n">
        <f aca="false">$E$5 + B3580</f>
        <v>781</v>
      </c>
      <c r="D3580" s="47" t="n">
        <f aca="false">IF(C3580&gt;$E$5,$E$2+$E$1,(IF(C3580&gt;764.99,C3580^3*3486.59308-C3580^2*7860012.00812+C3580*5908819377.96283-1481278321001.59,IF(C3580&gt;752.99,C3580^3*3588.471445-C3580^2*8028757.56264+C3580*5988077680.84934-1488767378546.26,C3580^3*899.851852-C3580^2*1969009.674601+C3580*1435480406.01138-348666163343.76))))-$E$1</f>
        <v>148979041.172119</v>
      </c>
      <c r="E3580" s="47" t="n">
        <f aca="false">D3580*100/$E$2</f>
        <v>100</v>
      </c>
      <c r="G3580" s="41" t="n">
        <f aca="false">[3]Plan1!$C3575</f>
        <v>0</v>
      </c>
      <c r="H3580" s="41" t="n">
        <f aca="false">$J$5 + G3580</f>
        <v>760</v>
      </c>
      <c r="I3580" s="47" t="n">
        <f aca="false">IF(H3580&gt;$J$5,$J$2+$J$1,(IF(H3580&gt;739.99,H3580^3*2498.244218-H3580^2*5471052.355142+H3580*3994605728.77515-972400879260.135,H3580^3*1396.138889-H3580^2*3002770.071427+H3580*2152080038.43115-513963640099.415)))-$J$1</f>
        <v>87942447.7277832</v>
      </c>
      <c r="J3580" s="47" t="n">
        <f aca="false">I3580*100/$J$2</f>
        <v>99.9999999974793</v>
      </c>
      <c r="L3580" s="41" t="n">
        <f aca="false">[4]Plan1!$C3575</f>
        <v>0</v>
      </c>
      <c r="M3580" s="41" t="n">
        <f aca="false">$O$5 + L3580</f>
        <v>838.78</v>
      </c>
      <c r="N3580" s="47" t="n">
        <f aca="false">IF(M3580&gt;$O$5,$O$2+$O$1,(M3580^3*3270.5936-M3580^2*8015778.389801+M3580*6549018422.82398-1783686174686.87))-$O$1</f>
        <v>39086868.7128906</v>
      </c>
      <c r="O3580" s="41" t="n">
        <f aca="false">N3580*100/$O$2</f>
        <v>100</v>
      </c>
      <c r="R3580" s="47" t="n">
        <f aca="false">SUM(D3580,I3580,N3580)</f>
        <v>276008357.612793</v>
      </c>
      <c r="S3580" s="41" t="n">
        <f aca="false">R3580*100/$R$2</f>
        <v>99.9999999991969</v>
      </c>
      <c r="U3580" s="41" t="n">
        <f aca="false">[1]Plan1!$B3575</f>
        <v>0</v>
      </c>
    </row>
    <row r="3581" customFormat="false" ht="15" hidden="false" customHeight="false" outlineLevel="0" collapsed="false">
      <c r="A3581" s="46" t="n">
        <v>45579</v>
      </c>
      <c r="B3581" s="41" t="n">
        <f aca="false">[2]Plan1!$C3576</f>
        <v>0</v>
      </c>
      <c r="C3581" s="41" t="n">
        <f aca="false">$E$5 + B3581</f>
        <v>781</v>
      </c>
      <c r="D3581" s="47" t="n">
        <f aca="false">IF(C3581&gt;$E$5,$E$2+$E$1,(IF(C3581&gt;764.99,C3581^3*3486.59308-C3581^2*7860012.00812+C3581*5908819377.96283-1481278321001.59,IF(C3581&gt;752.99,C3581^3*3588.471445-C3581^2*8028757.56264+C3581*5988077680.84934-1488767378546.26,C3581^3*899.851852-C3581^2*1969009.674601+C3581*1435480406.01138-348666163343.76))))-$E$1</f>
        <v>148979041.172119</v>
      </c>
      <c r="E3581" s="47" t="n">
        <f aca="false">D3581*100/$E$2</f>
        <v>100</v>
      </c>
      <c r="G3581" s="41" t="n">
        <f aca="false">[3]Plan1!$C3576</f>
        <v>0</v>
      </c>
      <c r="H3581" s="41" t="n">
        <f aca="false">$J$5 + G3581</f>
        <v>760</v>
      </c>
      <c r="I3581" s="47" t="n">
        <f aca="false">IF(H3581&gt;$J$5,$J$2+$J$1,(IF(H3581&gt;739.99,H3581^3*2498.244218-H3581^2*5471052.355142+H3581*3994605728.77515-972400879260.135,H3581^3*1396.138889-H3581^2*3002770.071427+H3581*2152080038.43115-513963640099.415)))-$J$1</f>
        <v>87942447.7277832</v>
      </c>
      <c r="J3581" s="47" t="n">
        <f aca="false">I3581*100/$J$2</f>
        <v>99.9999999974793</v>
      </c>
      <c r="L3581" s="41" t="n">
        <f aca="false">[4]Plan1!$C3576</f>
        <v>0</v>
      </c>
      <c r="M3581" s="41" t="n">
        <f aca="false">$O$5 + L3581</f>
        <v>838.78</v>
      </c>
      <c r="N3581" s="47" t="n">
        <f aca="false">IF(M3581&gt;$O$5,$O$2+$O$1,(M3581^3*3270.5936-M3581^2*8015778.389801+M3581*6549018422.82398-1783686174686.87))-$O$1</f>
        <v>39086868.7128906</v>
      </c>
      <c r="O3581" s="41" t="n">
        <f aca="false">N3581*100/$O$2</f>
        <v>100</v>
      </c>
      <c r="R3581" s="47" t="n">
        <f aca="false">SUM(D3581,I3581,N3581)</f>
        <v>276008357.612793</v>
      </c>
      <c r="S3581" s="41" t="n">
        <f aca="false">R3581*100/$R$2</f>
        <v>99.9999999991969</v>
      </c>
      <c r="U3581" s="41" t="n">
        <f aca="false">[1]Plan1!$B3576</f>
        <v>0</v>
      </c>
    </row>
    <row r="3582" customFormat="false" ht="15" hidden="false" customHeight="false" outlineLevel="0" collapsed="false">
      <c r="A3582" s="46" t="n">
        <v>45580</v>
      </c>
      <c r="B3582" s="41" t="n">
        <f aca="false">[2]Plan1!$C3577</f>
        <v>0</v>
      </c>
      <c r="C3582" s="41" t="n">
        <f aca="false">$E$5 + B3582</f>
        <v>781</v>
      </c>
      <c r="D3582" s="47" t="n">
        <f aca="false">IF(C3582&gt;$E$5,$E$2+$E$1,(IF(C3582&gt;764.99,C3582^3*3486.59308-C3582^2*7860012.00812+C3582*5908819377.96283-1481278321001.59,IF(C3582&gt;752.99,C3582^3*3588.471445-C3582^2*8028757.56264+C3582*5988077680.84934-1488767378546.26,C3582^3*899.851852-C3582^2*1969009.674601+C3582*1435480406.01138-348666163343.76))))-$E$1</f>
        <v>148979041.172119</v>
      </c>
      <c r="E3582" s="47" t="n">
        <f aca="false">D3582*100/$E$2</f>
        <v>100</v>
      </c>
      <c r="G3582" s="41" t="n">
        <f aca="false">[3]Plan1!$C3577</f>
        <v>0</v>
      </c>
      <c r="H3582" s="41" t="n">
        <f aca="false">$J$5 + G3582</f>
        <v>760</v>
      </c>
      <c r="I3582" s="47" t="n">
        <f aca="false">IF(H3582&gt;$J$5,$J$2+$J$1,(IF(H3582&gt;739.99,H3582^3*2498.244218-H3582^2*5471052.355142+H3582*3994605728.77515-972400879260.135,H3582^3*1396.138889-H3582^2*3002770.071427+H3582*2152080038.43115-513963640099.415)))-$J$1</f>
        <v>87942447.7277832</v>
      </c>
      <c r="J3582" s="47" t="n">
        <f aca="false">I3582*100/$J$2</f>
        <v>99.9999999974793</v>
      </c>
      <c r="L3582" s="41" t="n">
        <f aca="false">[4]Plan1!$C3577</f>
        <v>0</v>
      </c>
      <c r="M3582" s="41" t="n">
        <f aca="false">$O$5 + L3582</f>
        <v>838.78</v>
      </c>
      <c r="N3582" s="47" t="n">
        <f aca="false">IF(M3582&gt;$O$5,$O$2+$O$1,(M3582^3*3270.5936-M3582^2*8015778.389801+M3582*6549018422.82398-1783686174686.87))-$O$1</f>
        <v>39086868.7128906</v>
      </c>
      <c r="O3582" s="41" t="n">
        <f aca="false">N3582*100/$O$2</f>
        <v>100</v>
      </c>
      <c r="R3582" s="47" t="n">
        <f aca="false">SUM(D3582,I3582,N3582)</f>
        <v>276008357.612793</v>
      </c>
      <c r="S3582" s="41" t="n">
        <f aca="false">R3582*100/$R$2</f>
        <v>99.9999999991969</v>
      </c>
      <c r="U3582" s="41" t="n">
        <f aca="false">[1]Plan1!$B3577</f>
        <v>0</v>
      </c>
    </row>
    <row r="3583" customFormat="false" ht="15" hidden="false" customHeight="false" outlineLevel="0" collapsed="false">
      <c r="A3583" s="46" t="n">
        <v>45581</v>
      </c>
      <c r="B3583" s="41" t="n">
        <f aca="false">[2]Plan1!$C3578</f>
        <v>0</v>
      </c>
      <c r="C3583" s="41" t="n">
        <f aca="false">$E$5 + B3583</f>
        <v>781</v>
      </c>
      <c r="D3583" s="47" t="n">
        <f aca="false">IF(C3583&gt;$E$5,$E$2+$E$1,(IF(C3583&gt;764.99,C3583^3*3486.59308-C3583^2*7860012.00812+C3583*5908819377.96283-1481278321001.59,IF(C3583&gt;752.99,C3583^3*3588.471445-C3583^2*8028757.56264+C3583*5988077680.84934-1488767378546.26,C3583^3*899.851852-C3583^2*1969009.674601+C3583*1435480406.01138-348666163343.76))))-$E$1</f>
        <v>148979041.172119</v>
      </c>
      <c r="E3583" s="47" t="n">
        <f aca="false">D3583*100/$E$2</f>
        <v>100</v>
      </c>
      <c r="G3583" s="41" t="n">
        <f aca="false">[3]Plan1!$C3578</f>
        <v>0</v>
      </c>
      <c r="H3583" s="41" t="n">
        <f aca="false">$J$5 + G3583</f>
        <v>760</v>
      </c>
      <c r="I3583" s="47" t="n">
        <f aca="false">IF(H3583&gt;$J$5,$J$2+$J$1,(IF(H3583&gt;739.99,H3583^3*2498.244218-H3583^2*5471052.355142+H3583*3994605728.77515-972400879260.135,H3583^3*1396.138889-H3583^2*3002770.071427+H3583*2152080038.43115-513963640099.415)))-$J$1</f>
        <v>87942447.7277832</v>
      </c>
      <c r="J3583" s="47" t="n">
        <f aca="false">I3583*100/$J$2</f>
        <v>99.9999999974793</v>
      </c>
      <c r="L3583" s="41" t="n">
        <f aca="false">[4]Plan1!$C3578</f>
        <v>0</v>
      </c>
      <c r="M3583" s="41" t="n">
        <f aca="false">$O$5 + L3583</f>
        <v>838.78</v>
      </c>
      <c r="N3583" s="47" t="n">
        <f aca="false">IF(M3583&gt;$O$5,$O$2+$O$1,(M3583^3*3270.5936-M3583^2*8015778.389801+M3583*6549018422.82398-1783686174686.87))-$O$1</f>
        <v>39086868.7128906</v>
      </c>
      <c r="O3583" s="41" t="n">
        <f aca="false">N3583*100/$O$2</f>
        <v>100</v>
      </c>
      <c r="R3583" s="47" t="n">
        <f aca="false">SUM(D3583,I3583,N3583)</f>
        <v>276008357.612793</v>
      </c>
      <c r="S3583" s="41" t="n">
        <f aca="false">R3583*100/$R$2</f>
        <v>99.9999999991969</v>
      </c>
      <c r="U3583" s="41" t="n">
        <f aca="false">[1]Plan1!$B3578</f>
        <v>0</v>
      </c>
    </row>
    <row r="3584" customFormat="false" ht="15" hidden="false" customHeight="false" outlineLevel="0" collapsed="false">
      <c r="A3584" s="46" t="n">
        <v>45582</v>
      </c>
      <c r="B3584" s="41" t="n">
        <f aca="false">[2]Plan1!$C3579</f>
        <v>0</v>
      </c>
      <c r="C3584" s="41" t="n">
        <f aca="false">$E$5 + B3584</f>
        <v>781</v>
      </c>
      <c r="D3584" s="47" t="n">
        <f aca="false">IF(C3584&gt;$E$5,$E$2+$E$1,(IF(C3584&gt;764.99,C3584^3*3486.59308-C3584^2*7860012.00812+C3584*5908819377.96283-1481278321001.59,IF(C3584&gt;752.99,C3584^3*3588.471445-C3584^2*8028757.56264+C3584*5988077680.84934-1488767378546.26,C3584^3*899.851852-C3584^2*1969009.674601+C3584*1435480406.01138-348666163343.76))))-$E$1</f>
        <v>148979041.172119</v>
      </c>
      <c r="E3584" s="47" t="n">
        <f aca="false">D3584*100/$E$2</f>
        <v>100</v>
      </c>
      <c r="G3584" s="41" t="n">
        <f aca="false">[3]Plan1!$C3579</f>
        <v>0</v>
      </c>
      <c r="H3584" s="41" t="n">
        <f aca="false">$J$5 + G3584</f>
        <v>760</v>
      </c>
      <c r="I3584" s="47" t="n">
        <f aca="false">IF(H3584&gt;$J$5,$J$2+$J$1,(IF(H3584&gt;739.99,H3584^3*2498.244218-H3584^2*5471052.355142+H3584*3994605728.77515-972400879260.135,H3584^3*1396.138889-H3584^2*3002770.071427+H3584*2152080038.43115-513963640099.415)))-$J$1</f>
        <v>87942447.7277832</v>
      </c>
      <c r="J3584" s="47" t="n">
        <f aca="false">I3584*100/$J$2</f>
        <v>99.9999999974793</v>
      </c>
      <c r="L3584" s="41" t="n">
        <f aca="false">[4]Plan1!$C3579</f>
        <v>0</v>
      </c>
      <c r="M3584" s="41" t="n">
        <f aca="false">$O$5 + L3584</f>
        <v>838.78</v>
      </c>
      <c r="N3584" s="47" t="n">
        <f aca="false">IF(M3584&gt;$O$5,$O$2+$O$1,(M3584^3*3270.5936-M3584^2*8015778.389801+M3584*6549018422.82398-1783686174686.87))-$O$1</f>
        <v>39086868.7128906</v>
      </c>
      <c r="O3584" s="41" t="n">
        <f aca="false">N3584*100/$O$2</f>
        <v>100</v>
      </c>
      <c r="R3584" s="47" t="n">
        <f aca="false">SUM(D3584,I3584,N3584)</f>
        <v>276008357.612793</v>
      </c>
      <c r="S3584" s="41" t="n">
        <f aca="false">R3584*100/$R$2</f>
        <v>99.9999999991969</v>
      </c>
      <c r="U3584" s="41" t="n">
        <f aca="false">[1]Plan1!$B3579</f>
        <v>0</v>
      </c>
    </row>
    <row r="3585" customFormat="false" ht="15" hidden="false" customHeight="false" outlineLevel="0" collapsed="false">
      <c r="A3585" s="46" t="n">
        <v>45583</v>
      </c>
      <c r="B3585" s="41" t="n">
        <f aca="false">[2]Plan1!$C3580</f>
        <v>0</v>
      </c>
      <c r="C3585" s="41" t="n">
        <f aca="false">$E$5 + B3585</f>
        <v>781</v>
      </c>
      <c r="D3585" s="47" t="n">
        <f aca="false">IF(C3585&gt;$E$5,$E$2+$E$1,(IF(C3585&gt;764.99,C3585^3*3486.59308-C3585^2*7860012.00812+C3585*5908819377.96283-1481278321001.59,IF(C3585&gt;752.99,C3585^3*3588.471445-C3585^2*8028757.56264+C3585*5988077680.84934-1488767378546.26,C3585^3*899.851852-C3585^2*1969009.674601+C3585*1435480406.01138-348666163343.76))))-$E$1</f>
        <v>148979041.172119</v>
      </c>
      <c r="E3585" s="47" t="n">
        <f aca="false">D3585*100/$E$2</f>
        <v>100</v>
      </c>
      <c r="G3585" s="41" t="n">
        <f aca="false">[3]Plan1!$C3580</f>
        <v>0</v>
      </c>
      <c r="H3585" s="41" t="n">
        <f aca="false">$J$5 + G3585</f>
        <v>760</v>
      </c>
      <c r="I3585" s="47" t="n">
        <f aca="false">IF(H3585&gt;$J$5,$J$2+$J$1,(IF(H3585&gt;739.99,H3585^3*2498.244218-H3585^2*5471052.355142+H3585*3994605728.77515-972400879260.135,H3585^3*1396.138889-H3585^2*3002770.071427+H3585*2152080038.43115-513963640099.415)))-$J$1</f>
        <v>87942447.7277832</v>
      </c>
      <c r="J3585" s="47" t="n">
        <f aca="false">I3585*100/$J$2</f>
        <v>99.9999999974793</v>
      </c>
      <c r="L3585" s="41" t="n">
        <f aca="false">[4]Plan1!$C3580</f>
        <v>0</v>
      </c>
      <c r="M3585" s="41" t="n">
        <f aca="false">$O$5 + L3585</f>
        <v>838.78</v>
      </c>
      <c r="N3585" s="47" t="n">
        <f aca="false">IF(M3585&gt;$O$5,$O$2+$O$1,(M3585^3*3270.5936-M3585^2*8015778.389801+M3585*6549018422.82398-1783686174686.87))-$O$1</f>
        <v>39086868.7128906</v>
      </c>
      <c r="O3585" s="41" t="n">
        <f aca="false">N3585*100/$O$2</f>
        <v>100</v>
      </c>
      <c r="R3585" s="47" t="n">
        <f aca="false">SUM(D3585,I3585,N3585)</f>
        <v>276008357.612793</v>
      </c>
      <c r="S3585" s="41" t="n">
        <f aca="false">R3585*100/$R$2</f>
        <v>99.9999999991969</v>
      </c>
      <c r="U3585" s="41" t="n">
        <f aca="false">[1]Plan1!$B3580</f>
        <v>0</v>
      </c>
    </row>
    <row r="3586" customFormat="false" ht="15" hidden="false" customHeight="false" outlineLevel="0" collapsed="false">
      <c r="A3586" s="46" t="n">
        <v>45584</v>
      </c>
      <c r="B3586" s="41" t="n">
        <f aca="false">[2]Plan1!$C3581</f>
        <v>0</v>
      </c>
      <c r="C3586" s="41" t="n">
        <f aca="false">$E$5 + B3586</f>
        <v>781</v>
      </c>
      <c r="D3586" s="47" t="n">
        <f aca="false">IF(C3586&gt;$E$5,$E$2+$E$1,(IF(C3586&gt;764.99,C3586^3*3486.59308-C3586^2*7860012.00812+C3586*5908819377.96283-1481278321001.59,IF(C3586&gt;752.99,C3586^3*3588.471445-C3586^2*8028757.56264+C3586*5988077680.84934-1488767378546.26,C3586^3*899.851852-C3586^2*1969009.674601+C3586*1435480406.01138-348666163343.76))))-$E$1</f>
        <v>148979041.172119</v>
      </c>
      <c r="E3586" s="47" t="n">
        <f aca="false">D3586*100/$E$2</f>
        <v>100</v>
      </c>
      <c r="G3586" s="41" t="n">
        <f aca="false">[3]Plan1!$C3581</f>
        <v>0</v>
      </c>
      <c r="H3586" s="41" t="n">
        <f aca="false">$J$5 + G3586</f>
        <v>760</v>
      </c>
      <c r="I3586" s="47" t="n">
        <f aca="false">IF(H3586&gt;$J$5,$J$2+$J$1,(IF(H3586&gt;739.99,H3586^3*2498.244218-H3586^2*5471052.355142+H3586*3994605728.77515-972400879260.135,H3586^3*1396.138889-H3586^2*3002770.071427+H3586*2152080038.43115-513963640099.415)))-$J$1</f>
        <v>87942447.7277832</v>
      </c>
      <c r="J3586" s="47" t="n">
        <f aca="false">I3586*100/$J$2</f>
        <v>99.9999999974793</v>
      </c>
      <c r="L3586" s="41" t="n">
        <f aca="false">[4]Plan1!$C3581</f>
        <v>0</v>
      </c>
      <c r="M3586" s="41" t="n">
        <f aca="false">$O$5 + L3586</f>
        <v>838.78</v>
      </c>
      <c r="N3586" s="47" t="n">
        <f aca="false">IF(M3586&gt;$O$5,$O$2+$O$1,(M3586^3*3270.5936-M3586^2*8015778.389801+M3586*6549018422.82398-1783686174686.87))-$O$1</f>
        <v>39086868.7128906</v>
      </c>
      <c r="O3586" s="41" t="n">
        <f aca="false">N3586*100/$O$2</f>
        <v>100</v>
      </c>
      <c r="R3586" s="47" t="n">
        <f aca="false">SUM(D3586,I3586,N3586)</f>
        <v>276008357.612793</v>
      </c>
      <c r="S3586" s="41" t="n">
        <f aca="false">R3586*100/$R$2</f>
        <v>99.9999999991969</v>
      </c>
      <c r="U3586" s="41" t="n">
        <f aca="false">[1]Plan1!$B3581</f>
        <v>0</v>
      </c>
    </row>
    <row r="3587" customFormat="false" ht="15" hidden="false" customHeight="false" outlineLevel="0" collapsed="false">
      <c r="A3587" s="46" t="n">
        <v>45585</v>
      </c>
      <c r="B3587" s="41" t="n">
        <f aca="false">[2]Plan1!$C3582</f>
        <v>0</v>
      </c>
      <c r="C3587" s="41" t="n">
        <f aca="false">$E$5 + B3587</f>
        <v>781</v>
      </c>
      <c r="D3587" s="47" t="n">
        <f aca="false">IF(C3587&gt;$E$5,$E$2+$E$1,(IF(C3587&gt;764.99,C3587^3*3486.59308-C3587^2*7860012.00812+C3587*5908819377.96283-1481278321001.59,IF(C3587&gt;752.99,C3587^3*3588.471445-C3587^2*8028757.56264+C3587*5988077680.84934-1488767378546.26,C3587^3*899.851852-C3587^2*1969009.674601+C3587*1435480406.01138-348666163343.76))))-$E$1</f>
        <v>148979041.172119</v>
      </c>
      <c r="E3587" s="47" t="n">
        <f aca="false">D3587*100/$E$2</f>
        <v>100</v>
      </c>
      <c r="G3587" s="41" t="n">
        <f aca="false">[3]Plan1!$C3582</f>
        <v>0</v>
      </c>
      <c r="H3587" s="41" t="n">
        <f aca="false">$J$5 + G3587</f>
        <v>760</v>
      </c>
      <c r="I3587" s="47" t="n">
        <f aca="false">IF(H3587&gt;$J$5,$J$2+$J$1,(IF(H3587&gt;739.99,H3587^3*2498.244218-H3587^2*5471052.355142+H3587*3994605728.77515-972400879260.135,H3587^3*1396.138889-H3587^2*3002770.071427+H3587*2152080038.43115-513963640099.415)))-$J$1</f>
        <v>87942447.7277832</v>
      </c>
      <c r="J3587" s="47" t="n">
        <f aca="false">I3587*100/$J$2</f>
        <v>99.9999999974793</v>
      </c>
      <c r="L3587" s="41" t="n">
        <f aca="false">[4]Plan1!$C3582</f>
        <v>0</v>
      </c>
      <c r="M3587" s="41" t="n">
        <f aca="false">$O$5 + L3587</f>
        <v>838.78</v>
      </c>
      <c r="N3587" s="47" t="n">
        <f aca="false">IF(M3587&gt;$O$5,$O$2+$O$1,(M3587^3*3270.5936-M3587^2*8015778.389801+M3587*6549018422.82398-1783686174686.87))-$O$1</f>
        <v>39086868.7128906</v>
      </c>
      <c r="O3587" s="41" t="n">
        <f aca="false">N3587*100/$O$2</f>
        <v>100</v>
      </c>
      <c r="R3587" s="47" t="n">
        <f aca="false">SUM(D3587,I3587,N3587)</f>
        <v>276008357.612793</v>
      </c>
      <c r="S3587" s="41" t="n">
        <f aca="false">R3587*100/$R$2</f>
        <v>99.9999999991969</v>
      </c>
      <c r="U3587" s="41" t="n">
        <f aca="false">[1]Plan1!$B3582</f>
        <v>0</v>
      </c>
    </row>
    <row r="3588" customFormat="false" ht="15" hidden="false" customHeight="false" outlineLevel="0" collapsed="false">
      <c r="A3588" s="46" t="n">
        <v>45586</v>
      </c>
      <c r="B3588" s="41" t="n">
        <f aca="false">[2]Plan1!$C3583</f>
        <v>0</v>
      </c>
      <c r="C3588" s="41" t="n">
        <f aca="false">$E$5 + B3588</f>
        <v>781</v>
      </c>
      <c r="D3588" s="47" t="n">
        <f aca="false">IF(C3588&gt;$E$5,$E$2+$E$1,(IF(C3588&gt;764.99,C3588^3*3486.59308-C3588^2*7860012.00812+C3588*5908819377.96283-1481278321001.59,IF(C3588&gt;752.99,C3588^3*3588.471445-C3588^2*8028757.56264+C3588*5988077680.84934-1488767378546.26,C3588^3*899.851852-C3588^2*1969009.674601+C3588*1435480406.01138-348666163343.76))))-$E$1</f>
        <v>148979041.172119</v>
      </c>
      <c r="E3588" s="47" t="n">
        <f aca="false">D3588*100/$E$2</f>
        <v>100</v>
      </c>
      <c r="G3588" s="41" t="n">
        <f aca="false">[3]Plan1!$C3583</f>
        <v>0</v>
      </c>
      <c r="H3588" s="41" t="n">
        <f aca="false">$J$5 + G3588</f>
        <v>760</v>
      </c>
      <c r="I3588" s="47" t="n">
        <f aca="false">IF(H3588&gt;$J$5,$J$2+$J$1,(IF(H3588&gt;739.99,H3588^3*2498.244218-H3588^2*5471052.355142+H3588*3994605728.77515-972400879260.135,H3588^3*1396.138889-H3588^2*3002770.071427+H3588*2152080038.43115-513963640099.415)))-$J$1</f>
        <v>87942447.7277832</v>
      </c>
      <c r="J3588" s="47" t="n">
        <f aca="false">I3588*100/$J$2</f>
        <v>99.9999999974793</v>
      </c>
      <c r="L3588" s="41" t="n">
        <f aca="false">[4]Plan1!$C3583</f>
        <v>0</v>
      </c>
      <c r="M3588" s="41" t="n">
        <f aca="false">$O$5 + L3588</f>
        <v>838.78</v>
      </c>
      <c r="N3588" s="47" t="n">
        <f aca="false">IF(M3588&gt;$O$5,$O$2+$O$1,(M3588^3*3270.5936-M3588^2*8015778.389801+M3588*6549018422.82398-1783686174686.87))-$O$1</f>
        <v>39086868.7128906</v>
      </c>
      <c r="O3588" s="41" t="n">
        <f aca="false">N3588*100/$O$2</f>
        <v>100</v>
      </c>
      <c r="R3588" s="47" t="n">
        <f aca="false">SUM(D3588,I3588,N3588)</f>
        <v>276008357.612793</v>
      </c>
      <c r="S3588" s="41" t="n">
        <f aca="false">R3588*100/$R$2</f>
        <v>99.9999999991969</v>
      </c>
      <c r="U3588" s="41" t="n">
        <f aca="false">[1]Plan1!$B3583</f>
        <v>0</v>
      </c>
    </row>
    <row r="3589" customFormat="false" ht="15" hidden="false" customHeight="false" outlineLevel="0" collapsed="false">
      <c r="A3589" s="46" t="n">
        <v>45587</v>
      </c>
      <c r="B3589" s="41" t="n">
        <f aca="false">[2]Plan1!$C3584</f>
        <v>0</v>
      </c>
      <c r="C3589" s="41" t="n">
        <f aca="false">$E$5 + B3589</f>
        <v>781</v>
      </c>
      <c r="D3589" s="47" t="n">
        <f aca="false">IF(C3589&gt;$E$5,$E$2+$E$1,(IF(C3589&gt;764.99,C3589^3*3486.59308-C3589^2*7860012.00812+C3589*5908819377.96283-1481278321001.59,IF(C3589&gt;752.99,C3589^3*3588.471445-C3589^2*8028757.56264+C3589*5988077680.84934-1488767378546.26,C3589^3*899.851852-C3589^2*1969009.674601+C3589*1435480406.01138-348666163343.76))))-$E$1</f>
        <v>148979041.172119</v>
      </c>
      <c r="E3589" s="47" t="n">
        <f aca="false">D3589*100/$E$2</f>
        <v>100</v>
      </c>
      <c r="G3589" s="41" t="n">
        <f aca="false">[3]Plan1!$C3584</f>
        <v>0</v>
      </c>
      <c r="H3589" s="41" t="n">
        <f aca="false">$J$5 + G3589</f>
        <v>760</v>
      </c>
      <c r="I3589" s="47" t="n">
        <f aca="false">IF(H3589&gt;$J$5,$J$2+$J$1,(IF(H3589&gt;739.99,H3589^3*2498.244218-H3589^2*5471052.355142+H3589*3994605728.77515-972400879260.135,H3589^3*1396.138889-H3589^2*3002770.071427+H3589*2152080038.43115-513963640099.415)))-$J$1</f>
        <v>87942447.7277832</v>
      </c>
      <c r="J3589" s="47" t="n">
        <f aca="false">I3589*100/$J$2</f>
        <v>99.9999999974793</v>
      </c>
      <c r="L3589" s="41" t="n">
        <f aca="false">[4]Plan1!$C3584</f>
        <v>0</v>
      </c>
      <c r="M3589" s="41" t="n">
        <f aca="false">$O$5 + L3589</f>
        <v>838.78</v>
      </c>
      <c r="N3589" s="47" t="n">
        <f aca="false">IF(M3589&gt;$O$5,$O$2+$O$1,(M3589^3*3270.5936-M3589^2*8015778.389801+M3589*6549018422.82398-1783686174686.87))-$O$1</f>
        <v>39086868.7128906</v>
      </c>
      <c r="O3589" s="41" t="n">
        <f aca="false">N3589*100/$O$2</f>
        <v>100</v>
      </c>
      <c r="R3589" s="47" t="n">
        <f aca="false">SUM(D3589,I3589,N3589)</f>
        <v>276008357.612793</v>
      </c>
      <c r="S3589" s="41" t="n">
        <f aca="false">R3589*100/$R$2</f>
        <v>99.9999999991969</v>
      </c>
      <c r="U3589" s="41" t="n">
        <f aca="false">[1]Plan1!$B3584</f>
        <v>0</v>
      </c>
    </row>
    <row r="3590" customFormat="false" ht="15" hidden="false" customHeight="false" outlineLevel="0" collapsed="false">
      <c r="A3590" s="46" t="n">
        <v>45588</v>
      </c>
      <c r="B3590" s="41" t="n">
        <f aca="false">[2]Plan1!$C3585</f>
        <v>0</v>
      </c>
      <c r="C3590" s="41" t="n">
        <f aca="false">$E$5 + B3590</f>
        <v>781</v>
      </c>
      <c r="D3590" s="47" t="n">
        <f aca="false">IF(C3590&gt;$E$5,$E$2+$E$1,(IF(C3590&gt;764.99,C3590^3*3486.59308-C3590^2*7860012.00812+C3590*5908819377.96283-1481278321001.59,IF(C3590&gt;752.99,C3590^3*3588.471445-C3590^2*8028757.56264+C3590*5988077680.84934-1488767378546.26,C3590^3*899.851852-C3590^2*1969009.674601+C3590*1435480406.01138-348666163343.76))))-$E$1</f>
        <v>148979041.172119</v>
      </c>
      <c r="E3590" s="47" t="n">
        <f aca="false">D3590*100/$E$2</f>
        <v>100</v>
      </c>
      <c r="G3590" s="41" t="n">
        <f aca="false">[3]Plan1!$C3585</f>
        <v>0</v>
      </c>
      <c r="H3590" s="41" t="n">
        <f aca="false">$J$5 + G3590</f>
        <v>760</v>
      </c>
      <c r="I3590" s="47" t="n">
        <f aca="false">IF(H3590&gt;$J$5,$J$2+$J$1,(IF(H3590&gt;739.99,H3590^3*2498.244218-H3590^2*5471052.355142+H3590*3994605728.77515-972400879260.135,H3590^3*1396.138889-H3590^2*3002770.071427+H3590*2152080038.43115-513963640099.415)))-$J$1</f>
        <v>87942447.7277832</v>
      </c>
      <c r="J3590" s="47" t="n">
        <f aca="false">I3590*100/$J$2</f>
        <v>99.9999999974793</v>
      </c>
      <c r="L3590" s="41" t="n">
        <f aca="false">[4]Plan1!$C3585</f>
        <v>0</v>
      </c>
      <c r="M3590" s="41" t="n">
        <f aca="false">$O$5 + L3590</f>
        <v>838.78</v>
      </c>
      <c r="N3590" s="47" t="n">
        <f aca="false">IF(M3590&gt;$O$5,$O$2+$O$1,(M3590^3*3270.5936-M3590^2*8015778.389801+M3590*6549018422.82398-1783686174686.87))-$O$1</f>
        <v>39086868.7128906</v>
      </c>
      <c r="O3590" s="41" t="n">
        <f aca="false">N3590*100/$O$2</f>
        <v>100</v>
      </c>
      <c r="R3590" s="47" t="n">
        <f aca="false">SUM(D3590,I3590,N3590)</f>
        <v>276008357.612793</v>
      </c>
      <c r="S3590" s="41" t="n">
        <f aca="false">R3590*100/$R$2</f>
        <v>99.9999999991969</v>
      </c>
      <c r="U3590" s="41" t="n">
        <f aca="false">[1]Plan1!$B3585</f>
        <v>0</v>
      </c>
    </row>
    <row r="3591" customFormat="false" ht="15" hidden="false" customHeight="false" outlineLevel="0" collapsed="false">
      <c r="A3591" s="46" t="n">
        <v>45589</v>
      </c>
      <c r="B3591" s="41" t="n">
        <f aca="false">[2]Plan1!$C3586</f>
        <v>0</v>
      </c>
      <c r="C3591" s="41" t="n">
        <f aca="false">$E$5 + B3591</f>
        <v>781</v>
      </c>
      <c r="D3591" s="47" t="n">
        <f aca="false">IF(C3591&gt;$E$5,$E$2+$E$1,(IF(C3591&gt;764.99,C3591^3*3486.59308-C3591^2*7860012.00812+C3591*5908819377.96283-1481278321001.59,IF(C3591&gt;752.99,C3591^3*3588.471445-C3591^2*8028757.56264+C3591*5988077680.84934-1488767378546.26,C3591^3*899.851852-C3591^2*1969009.674601+C3591*1435480406.01138-348666163343.76))))-$E$1</f>
        <v>148979041.172119</v>
      </c>
      <c r="E3591" s="47" t="n">
        <f aca="false">D3591*100/$E$2</f>
        <v>100</v>
      </c>
      <c r="G3591" s="41" t="n">
        <f aca="false">[3]Plan1!$C3586</f>
        <v>0</v>
      </c>
      <c r="H3591" s="41" t="n">
        <f aca="false">$J$5 + G3591</f>
        <v>760</v>
      </c>
      <c r="I3591" s="47" t="n">
        <f aca="false">IF(H3591&gt;$J$5,$J$2+$J$1,(IF(H3591&gt;739.99,H3591^3*2498.244218-H3591^2*5471052.355142+H3591*3994605728.77515-972400879260.135,H3591^3*1396.138889-H3591^2*3002770.071427+H3591*2152080038.43115-513963640099.415)))-$J$1</f>
        <v>87942447.7277832</v>
      </c>
      <c r="J3591" s="47" t="n">
        <f aca="false">I3591*100/$J$2</f>
        <v>99.9999999974793</v>
      </c>
      <c r="L3591" s="41" t="n">
        <f aca="false">[4]Plan1!$C3586</f>
        <v>0</v>
      </c>
      <c r="M3591" s="41" t="n">
        <f aca="false">$O$5 + L3591</f>
        <v>838.78</v>
      </c>
      <c r="N3591" s="47" t="n">
        <f aca="false">IF(M3591&gt;$O$5,$O$2+$O$1,(M3591^3*3270.5936-M3591^2*8015778.389801+M3591*6549018422.82398-1783686174686.87))-$O$1</f>
        <v>39086868.7128906</v>
      </c>
      <c r="O3591" s="41" t="n">
        <f aca="false">N3591*100/$O$2</f>
        <v>100</v>
      </c>
      <c r="R3591" s="47" t="n">
        <f aca="false">SUM(D3591,I3591,N3591)</f>
        <v>276008357.612793</v>
      </c>
      <c r="S3591" s="41" t="n">
        <f aca="false">R3591*100/$R$2</f>
        <v>99.9999999991969</v>
      </c>
      <c r="U3591" s="41" t="n">
        <f aca="false">[1]Plan1!$B3586</f>
        <v>0</v>
      </c>
    </row>
    <row r="3592" customFormat="false" ht="15" hidden="false" customHeight="false" outlineLevel="0" collapsed="false">
      <c r="A3592" s="46" t="n">
        <v>45590</v>
      </c>
      <c r="B3592" s="41" t="n">
        <f aca="false">[2]Plan1!$C3587</f>
        <v>0</v>
      </c>
      <c r="C3592" s="41" t="n">
        <f aca="false">$E$5 + B3592</f>
        <v>781</v>
      </c>
      <c r="D3592" s="47" t="n">
        <f aca="false">IF(C3592&gt;$E$5,$E$2+$E$1,(IF(C3592&gt;764.99,C3592^3*3486.59308-C3592^2*7860012.00812+C3592*5908819377.96283-1481278321001.59,IF(C3592&gt;752.99,C3592^3*3588.471445-C3592^2*8028757.56264+C3592*5988077680.84934-1488767378546.26,C3592^3*899.851852-C3592^2*1969009.674601+C3592*1435480406.01138-348666163343.76))))-$E$1</f>
        <v>148979041.172119</v>
      </c>
      <c r="E3592" s="47" t="n">
        <f aca="false">D3592*100/$E$2</f>
        <v>100</v>
      </c>
      <c r="G3592" s="41" t="n">
        <f aca="false">[3]Plan1!$C3587</f>
        <v>0</v>
      </c>
      <c r="H3592" s="41" t="n">
        <f aca="false">$J$5 + G3592</f>
        <v>760</v>
      </c>
      <c r="I3592" s="47" t="n">
        <f aca="false">IF(H3592&gt;$J$5,$J$2+$J$1,(IF(H3592&gt;739.99,H3592^3*2498.244218-H3592^2*5471052.355142+H3592*3994605728.77515-972400879260.135,H3592^3*1396.138889-H3592^2*3002770.071427+H3592*2152080038.43115-513963640099.415)))-$J$1</f>
        <v>87942447.7277832</v>
      </c>
      <c r="J3592" s="47" t="n">
        <f aca="false">I3592*100/$J$2</f>
        <v>99.9999999974793</v>
      </c>
      <c r="L3592" s="41" t="n">
        <f aca="false">[4]Plan1!$C3587</f>
        <v>0</v>
      </c>
      <c r="M3592" s="41" t="n">
        <f aca="false">$O$5 + L3592</f>
        <v>838.78</v>
      </c>
      <c r="N3592" s="47" t="n">
        <f aca="false">IF(M3592&gt;$O$5,$O$2+$O$1,(M3592^3*3270.5936-M3592^2*8015778.389801+M3592*6549018422.82398-1783686174686.87))-$O$1</f>
        <v>39086868.7128906</v>
      </c>
      <c r="O3592" s="41" t="n">
        <f aca="false">N3592*100/$O$2</f>
        <v>100</v>
      </c>
      <c r="R3592" s="47" t="n">
        <f aca="false">SUM(D3592,I3592,N3592)</f>
        <v>276008357.612793</v>
      </c>
      <c r="S3592" s="41" t="n">
        <f aca="false">R3592*100/$R$2</f>
        <v>99.9999999991969</v>
      </c>
      <c r="U3592" s="41" t="n">
        <f aca="false">[1]Plan1!$B3587</f>
        <v>0</v>
      </c>
    </row>
    <row r="3593" customFormat="false" ht="15" hidden="false" customHeight="false" outlineLevel="0" collapsed="false">
      <c r="A3593" s="46" t="n">
        <v>45591</v>
      </c>
      <c r="B3593" s="41" t="n">
        <f aca="false">[2]Plan1!$C3588</f>
        <v>0</v>
      </c>
      <c r="C3593" s="41" t="n">
        <f aca="false">$E$5 + B3593</f>
        <v>781</v>
      </c>
      <c r="D3593" s="47" t="n">
        <f aca="false">IF(C3593&gt;$E$5,$E$2+$E$1,(IF(C3593&gt;764.99,C3593^3*3486.59308-C3593^2*7860012.00812+C3593*5908819377.96283-1481278321001.59,IF(C3593&gt;752.99,C3593^3*3588.471445-C3593^2*8028757.56264+C3593*5988077680.84934-1488767378546.26,C3593^3*899.851852-C3593^2*1969009.674601+C3593*1435480406.01138-348666163343.76))))-$E$1</f>
        <v>148979041.172119</v>
      </c>
      <c r="E3593" s="47" t="n">
        <f aca="false">D3593*100/$E$2</f>
        <v>100</v>
      </c>
      <c r="G3593" s="41" t="n">
        <f aca="false">[3]Plan1!$C3588</f>
        <v>0</v>
      </c>
      <c r="H3593" s="41" t="n">
        <f aca="false">$J$5 + G3593</f>
        <v>760</v>
      </c>
      <c r="I3593" s="47" t="n">
        <f aca="false">IF(H3593&gt;$J$5,$J$2+$J$1,(IF(H3593&gt;739.99,H3593^3*2498.244218-H3593^2*5471052.355142+H3593*3994605728.77515-972400879260.135,H3593^3*1396.138889-H3593^2*3002770.071427+H3593*2152080038.43115-513963640099.415)))-$J$1</f>
        <v>87942447.7277832</v>
      </c>
      <c r="J3593" s="47" t="n">
        <f aca="false">I3593*100/$J$2</f>
        <v>99.9999999974793</v>
      </c>
      <c r="L3593" s="41" t="n">
        <f aca="false">[4]Plan1!$C3588</f>
        <v>0</v>
      </c>
      <c r="M3593" s="41" t="n">
        <f aca="false">$O$5 + L3593</f>
        <v>838.78</v>
      </c>
      <c r="N3593" s="47" t="n">
        <f aca="false">IF(M3593&gt;$O$5,$O$2+$O$1,(M3593^3*3270.5936-M3593^2*8015778.389801+M3593*6549018422.82398-1783686174686.87))-$O$1</f>
        <v>39086868.7128906</v>
      </c>
      <c r="O3593" s="41" t="n">
        <f aca="false">N3593*100/$O$2</f>
        <v>100</v>
      </c>
      <c r="R3593" s="47" t="n">
        <f aca="false">SUM(D3593,I3593,N3593)</f>
        <v>276008357.612793</v>
      </c>
      <c r="S3593" s="41" t="n">
        <f aca="false">R3593*100/$R$2</f>
        <v>99.9999999991969</v>
      </c>
      <c r="U3593" s="41" t="n">
        <f aca="false">[1]Plan1!$B3588</f>
        <v>0</v>
      </c>
    </row>
    <row r="3594" customFormat="false" ht="15" hidden="false" customHeight="false" outlineLevel="0" collapsed="false">
      <c r="A3594" s="46" t="n">
        <v>45592</v>
      </c>
      <c r="B3594" s="41" t="n">
        <f aca="false">[2]Plan1!$C3589</f>
        <v>0</v>
      </c>
      <c r="C3594" s="41" t="n">
        <f aca="false">$E$5 + B3594</f>
        <v>781</v>
      </c>
      <c r="D3594" s="47" t="n">
        <f aca="false">IF(C3594&gt;$E$5,$E$2+$E$1,(IF(C3594&gt;764.99,C3594^3*3486.59308-C3594^2*7860012.00812+C3594*5908819377.96283-1481278321001.59,IF(C3594&gt;752.99,C3594^3*3588.471445-C3594^2*8028757.56264+C3594*5988077680.84934-1488767378546.26,C3594^3*899.851852-C3594^2*1969009.674601+C3594*1435480406.01138-348666163343.76))))-$E$1</f>
        <v>148979041.172119</v>
      </c>
      <c r="E3594" s="47" t="n">
        <f aca="false">D3594*100/$E$2</f>
        <v>100</v>
      </c>
      <c r="G3594" s="41" t="n">
        <f aca="false">[3]Plan1!$C3589</f>
        <v>0</v>
      </c>
      <c r="H3594" s="41" t="n">
        <f aca="false">$J$5 + G3594</f>
        <v>760</v>
      </c>
      <c r="I3594" s="47" t="n">
        <f aca="false">IF(H3594&gt;$J$5,$J$2+$J$1,(IF(H3594&gt;739.99,H3594^3*2498.244218-H3594^2*5471052.355142+H3594*3994605728.77515-972400879260.135,H3594^3*1396.138889-H3594^2*3002770.071427+H3594*2152080038.43115-513963640099.415)))-$J$1</f>
        <v>87942447.7277832</v>
      </c>
      <c r="J3594" s="47" t="n">
        <f aca="false">I3594*100/$J$2</f>
        <v>99.9999999974793</v>
      </c>
      <c r="L3594" s="41" t="n">
        <f aca="false">[4]Plan1!$C3589</f>
        <v>0</v>
      </c>
      <c r="M3594" s="41" t="n">
        <f aca="false">$O$5 + L3594</f>
        <v>838.78</v>
      </c>
      <c r="N3594" s="47" t="n">
        <f aca="false">IF(M3594&gt;$O$5,$O$2+$O$1,(M3594^3*3270.5936-M3594^2*8015778.389801+M3594*6549018422.82398-1783686174686.87))-$O$1</f>
        <v>39086868.7128906</v>
      </c>
      <c r="O3594" s="41" t="n">
        <f aca="false">N3594*100/$O$2</f>
        <v>100</v>
      </c>
      <c r="R3594" s="47" t="n">
        <f aca="false">SUM(D3594,I3594,N3594)</f>
        <v>276008357.612793</v>
      </c>
      <c r="S3594" s="41" t="n">
        <f aca="false">R3594*100/$R$2</f>
        <v>99.9999999991969</v>
      </c>
      <c r="U3594" s="41" t="n">
        <f aca="false">[1]Plan1!$B3589</f>
        <v>0</v>
      </c>
    </row>
    <row r="3595" customFormat="false" ht="15" hidden="false" customHeight="false" outlineLevel="0" collapsed="false">
      <c r="A3595" s="46" t="n">
        <v>45593</v>
      </c>
      <c r="B3595" s="41" t="n">
        <f aca="false">[2]Plan1!$C3590</f>
        <v>0</v>
      </c>
      <c r="C3595" s="41" t="n">
        <f aca="false">$E$5 + B3595</f>
        <v>781</v>
      </c>
      <c r="D3595" s="47" t="n">
        <f aca="false">IF(C3595&gt;$E$5,$E$2+$E$1,(IF(C3595&gt;764.99,C3595^3*3486.59308-C3595^2*7860012.00812+C3595*5908819377.96283-1481278321001.59,IF(C3595&gt;752.99,C3595^3*3588.471445-C3595^2*8028757.56264+C3595*5988077680.84934-1488767378546.26,C3595^3*899.851852-C3595^2*1969009.674601+C3595*1435480406.01138-348666163343.76))))-$E$1</f>
        <v>148979041.172119</v>
      </c>
      <c r="E3595" s="47" t="n">
        <f aca="false">D3595*100/$E$2</f>
        <v>100</v>
      </c>
      <c r="G3595" s="41" t="n">
        <f aca="false">[3]Plan1!$C3590</f>
        <v>0</v>
      </c>
      <c r="H3595" s="41" t="n">
        <f aca="false">$J$5 + G3595</f>
        <v>760</v>
      </c>
      <c r="I3595" s="47" t="n">
        <f aca="false">IF(H3595&gt;$J$5,$J$2+$J$1,(IF(H3595&gt;739.99,H3595^3*2498.244218-H3595^2*5471052.355142+H3595*3994605728.77515-972400879260.135,H3595^3*1396.138889-H3595^2*3002770.071427+H3595*2152080038.43115-513963640099.415)))-$J$1</f>
        <v>87942447.7277832</v>
      </c>
      <c r="J3595" s="47" t="n">
        <f aca="false">I3595*100/$J$2</f>
        <v>99.9999999974793</v>
      </c>
      <c r="L3595" s="41" t="n">
        <f aca="false">[4]Plan1!$C3590</f>
        <v>0</v>
      </c>
      <c r="M3595" s="41" t="n">
        <f aca="false">$O$5 + L3595</f>
        <v>838.78</v>
      </c>
      <c r="N3595" s="47" t="n">
        <f aca="false">IF(M3595&gt;$O$5,$O$2+$O$1,(M3595^3*3270.5936-M3595^2*8015778.389801+M3595*6549018422.82398-1783686174686.87))-$O$1</f>
        <v>39086868.7128906</v>
      </c>
      <c r="O3595" s="41" t="n">
        <f aca="false">N3595*100/$O$2</f>
        <v>100</v>
      </c>
      <c r="R3595" s="47" t="n">
        <f aca="false">SUM(D3595,I3595,N3595)</f>
        <v>276008357.612793</v>
      </c>
      <c r="S3595" s="41" t="n">
        <f aca="false">R3595*100/$R$2</f>
        <v>99.9999999991969</v>
      </c>
      <c r="U3595" s="41" t="n">
        <f aca="false">[1]Plan1!$B3590</f>
        <v>0</v>
      </c>
    </row>
    <row r="3596" customFormat="false" ht="15" hidden="false" customHeight="false" outlineLevel="0" collapsed="false">
      <c r="A3596" s="46" t="n">
        <v>45594</v>
      </c>
      <c r="B3596" s="41" t="n">
        <f aca="false">[2]Plan1!$C3591</f>
        <v>0</v>
      </c>
      <c r="C3596" s="41" t="n">
        <f aca="false">$E$5 + B3596</f>
        <v>781</v>
      </c>
      <c r="D3596" s="47" t="n">
        <f aca="false">IF(C3596&gt;$E$5,$E$2+$E$1,(IF(C3596&gt;764.99,C3596^3*3486.59308-C3596^2*7860012.00812+C3596*5908819377.96283-1481278321001.59,IF(C3596&gt;752.99,C3596^3*3588.471445-C3596^2*8028757.56264+C3596*5988077680.84934-1488767378546.26,C3596^3*899.851852-C3596^2*1969009.674601+C3596*1435480406.01138-348666163343.76))))-$E$1</f>
        <v>148979041.172119</v>
      </c>
      <c r="E3596" s="47" t="n">
        <f aca="false">D3596*100/$E$2</f>
        <v>100</v>
      </c>
      <c r="G3596" s="41" t="n">
        <f aca="false">[3]Plan1!$C3591</f>
        <v>0</v>
      </c>
      <c r="H3596" s="41" t="n">
        <f aca="false">$J$5 + G3596</f>
        <v>760</v>
      </c>
      <c r="I3596" s="47" t="n">
        <f aca="false">IF(H3596&gt;$J$5,$J$2+$J$1,(IF(H3596&gt;739.99,H3596^3*2498.244218-H3596^2*5471052.355142+H3596*3994605728.77515-972400879260.135,H3596^3*1396.138889-H3596^2*3002770.071427+H3596*2152080038.43115-513963640099.415)))-$J$1</f>
        <v>87942447.7277832</v>
      </c>
      <c r="J3596" s="47" t="n">
        <f aca="false">I3596*100/$J$2</f>
        <v>99.9999999974793</v>
      </c>
      <c r="L3596" s="41" t="n">
        <f aca="false">[4]Plan1!$C3591</f>
        <v>0</v>
      </c>
      <c r="M3596" s="41" t="n">
        <f aca="false">$O$5 + L3596</f>
        <v>838.78</v>
      </c>
      <c r="N3596" s="47" t="n">
        <f aca="false">IF(M3596&gt;$O$5,$O$2+$O$1,(M3596^3*3270.5936-M3596^2*8015778.389801+M3596*6549018422.82398-1783686174686.87))-$O$1</f>
        <v>39086868.7128906</v>
      </c>
      <c r="O3596" s="41" t="n">
        <f aca="false">N3596*100/$O$2</f>
        <v>100</v>
      </c>
      <c r="R3596" s="47" t="n">
        <f aca="false">SUM(D3596,I3596,N3596)</f>
        <v>276008357.612793</v>
      </c>
      <c r="S3596" s="41" t="n">
        <f aca="false">R3596*100/$R$2</f>
        <v>99.9999999991969</v>
      </c>
      <c r="U3596" s="41" t="n">
        <f aca="false">[1]Plan1!$B3591</f>
        <v>0</v>
      </c>
    </row>
    <row r="3597" customFormat="false" ht="15" hidden="false" customHeight="false" outlineLevel="0" collapsed="false">
      <c r="A3597" s="46" t="n">
        <v>45595</v>
      </c>
      <c r="B3597" s="41" t="n">
        <f aca="false">[2]Plan1!$C3592</f>
        <v>0</v>
      </c>
      <c r="C3597" s="41" t="n">
        <f aca="false">$E$5 + B3597</f>
        <v>781</v>
      </c>
      <c r="D3597" s="47" t="n">
        <f aca="false">IF(C3597&gt;$E$5,$E$2+$E$1,(IF(C3597&gt;764.99,C3597^3*3486.59308-C3597^2*7860012.00812+C3597*5908819377.96283-1481278321001.59,IF(C3597&gt;752.99,C3597^3*3588.471445-C3597^2*8028757.56264+C3597*5988077680.84934-1488767378546.26,C3597^3*899.851852-C3597^2*1969009.674601+C3597*1435480406.01138-348666163343.76))))-$E$1</f>
        <v>148979041.172119</v>
      </c>
      <c r="E3597" s="47" t="n">
        <f aca="false">D3597*100/$E$2</f>
        <v>100</v>
      </c>
      <c r="G3597" s="41" t="n">
        <f aca="false">[3]Plan1!$C3592</f>
        <v>0</v>
      </c>
      <c r="H3597" s="41" t="n">
        <f aca="false">$J$5 + G3597</f>
        <v>760</v>
      </c>
      <c r="I3597" s="47" t="n">
        <f aca="false">IF(H3597&gt;$J$5,$J$2+$J$1,(IF(H3597&gt;739.99,H3597^3*2498.244218-H3597^2*5471052.355142+H3597*3994605728.77515-972400879260.135,H3597^3*1396.138889-H3597^2*3002770.071427+H3597*2152080038.43115-513963640099.415)))-$J$1</f>
        <v>87942447.7277832</v>
      </c>
      <c r="J3597" s="47" t="n">
        <f aca="false">I3597*100/$J$2</f>
        <v>99.9999999974793</v>
      </c>
      <c r="L3597" s="41" t="n">
        <f aca="false">[4]Plan1!$C3592</f>
        <v>0</v>
      </c>
      <c r="M3597" s="41" t="n">
        <f aca="false">$O$5 + L3597</f>
        <v>838.78</v>
      </c>
      <c r="N3597" s="47" t="n">
        <f aca="false">IF(M3597&gt;$O$5,$O$2+$O$1,(M3597^3*3270.5936-M3597^2*8015778.389801+M3597*6549018422.82398-1783686174686.87))-$O$1</f>
        <v>39086868.7128906</v>
      </c>
      <c r="O3597" s="41" t="n">
        <f aca="false">N3597*100/$O$2</f>
        <v>100</v>
      </c>
      <c r="R3597" s="47" t="n">
        <f aca="false">SUM(D3597,I3597,N3597)</f>
        <v>276008357.612793</v>
      </c>
      <c r="S3597" s="41" t="n">
        <f aca="false">R3597*100/$R$2</f>
        <v>99.9999999991969</v>
      </c>
      <c r="U3597" s="41" t="n">
        <f aca="false">[1]Plan1!$B3592</f>
        <v>0</v>
      </c>
    </row>
    <row r="3598" customFormat="false" ht="15" hidden="false" customHeight="false" outlineLevel="0" collapsed="false">
      <c r="A3598" s="46" t="n">
        <v>45596</v>
      </c>
      <c r="B3598" s="41" t="n">
        <f aca="false">[2]Plan1!$C3593</f>
        <v>0</v>
      </c>
      <c r="C3598" s="41" t="n">
        <f aca="false">$E$5 + B3598</f>
        <v>781</v>
      </c>
      <c r="D3598" s="47" t="n">
        <f aca="false">IF(C3598&gt;$E$5,$E$2+$E$1,(IF(C3598&gt;764.99,C3598^3*3486.59308-C3598^2*7860012.00812+C3598*5908819377.96283-1481278321001.59,IF(C3598&gt;752.99,C3598^3*3588.471445-C3598^2*8028757.56264+C3598*5988077680.84934-1488767378546.26,C3598^3*899.851852-C3598^2*1969009.674601+C3598*1435480406.01138-348666163343.76))))-$E$1</f>
        <v>148979041.172119</v>
      </c>
      <c r="E3598" s="47" t="n">
        <f aca="false">D3598*100/$E$2</f>
        <v>100</v>
      </c>
      <c r="G3598" s="41" t="n">
        <f aca="false">[3]Plan1!$C3593</f>
        <v>0</v>
      </c>
      <c r="H3598" s="41" t="n">
        <f aca="false">$J$5 + G3598</f>
        <v>760</v>
      </c>
      <c r="I3598" s="47" t="n">
        <f aca="false">IF(H3598&gt;$J$5,$J$2+$J$1,(IF(H3598&gt;739.99,H3598^3*2498.244218-H3598^2*5471052.355142+H3598*3994605728.77515-972400879260.135,H3598^3*1396.138889-H3598^2*3002770.071427+H3598*2152080038.43115-513963640099.415)))-$J$1</f>
        <v>87942447.7277832</v>
      </c>
      <c r="J3598" s="47" t="n">
        <f aca="false">I3598*100/$J$2</f>
        <v>99.9999999974793</v>
      </c>
      <c r="L3598" s="41" t="n">
        <f aca="false">[4]Plan1!$C3593</f>
        <v>0</v>
      </c>
      <c r="M3598" s="41" t="n">
        <f aca="false">$O$5 + L3598</f>
        <v>838.78</v>
      </c>
      <c r="N3598" s="47" t="n">
        <f aca="false">IF(M3598&gt;$O$5,$O$2+$O$1,(M3598^3*3270.5936-M3598^2*8015778.389801+M3598*6549018422.82398-1783686174686.87))-$O$1</f>
        <v>39086868.7128906</v>
      </c>
      <c r="O3598" s="41" t="n">
        <f aca="false">N3598*100/$O$2</f>
        <v>100</v>
      </c>
      <c r="R3598" s="47" t="n">
        <f aca="false">SUM(D3598,I3598,N3598)</f>
        <v>276008357.612793</v>
      </c>
      <c r="S3598" s="41" t="n">
        <f aca="false">R3598*100/$R$2</f>
        <v>99.9999999991969</v>
      </c>
      <c r="U3598" s="41" t="n">
        <f aca="false">[1]Plan1!$B3593</f>
        <v>0</v>
      </c>
    </row>
    <row r="3599" customFormat="false" ht="15" hidden="false" customHeight="false" outlineLevel="0" collapsed="false">
      <c r="A3599" s="46" t="n">
        <v>45597</v>
      </c>
      <c r="B3599" s="41" t="n">
        <f aca="false">[2]Plan1!$C3594</f>
        <v>0</v>
      </c>
      <c r="C3599" s="41" t="n">
        <f aca="false">$E$5 + B3599</f>
        <v>781</v>
      </c>
      <c r="D3599" s="47" t="n">
        <f aca="false">IF(C3599&gt;$E$5,$E$2+$E$1,(IF(C3599&gt;764.99,C3599^3*3486.59308-C3599^2*7860012.00812+C3599*5908819377.96283-1481278321001.59,IF(C3599&gt;752.99,C3599^3*3588.471445-C3599^2*8028757.56264+C3599*5988077680.84934-1488767378546.26,C3599^3*899.851852-C3599^2*1969009.674601+C3599*1435480406.01138-348666163343.76))))-$E$1</f>
        <v>148979041.172119</v>
      </c>
      <c r="E3599" s="47" t="n">
        <f aca="false">D3599*100/$E$2</f>
        <v>100</v>
      </c>
      <c r="G3599" s="41" t="n">
        <f aca="false">[3]Plan1!$C3594</f>
        <v>0</v>
      </c>
      <c r="H3599" s="41" t="n">
        <f aca="false">$J$5 + G3599</f>
        <v>760</v>
      </c>
      <c r="I3599" s="47" t="n">
        <f aca="false">IF(H3599&gt;$J$5,$J$2+$J$1,(IF(H3599&gt;739.99,H3599^3*2498.244218-H3599^2*5471052.355142+H3599*3994605728.77515-972400879260.135,H3599^3*1396.138889-H3599^2*3002770.071427+H3599*2152080038.43115-513963640099.415)))-$J$1</f>
        <v>87942447.7277832</v>
      </c>
      <c r="J3599" s="47" t="n">
        <f aca="false">I3599*100/$J$2</f>
        <v>99.9999999974793</v>
      </c>
      <c r="L3599" s="41" t="n">
        <f aca="false">[4]Plan1!$C3594</f>
        <v>0</v>
      </c>
      <c r="M3599" s="41" t="n">
        <f aca="false">$O$5 + L3599</f>
        <v>838.78</v>
      </c>
      <c r="N3599" s="47" t="n">
        <f aca="false">IF(M3599&gt;$O$5,$O$2+$O$1,(M3599^3*3270.5936-M3599^2*8015778.389801+M3599*6549018422.82398-1783686174686.87))-$O$1</f>
        <v>39086868.7128906</v>
      </c>
      <c r="O3599" s="41" t="n">
        <f aca="false">N3599*100/$O$2</f>
        <v>100</v>
      </c>
      <c r="R3599" s="47" t="n">
        <f aca="false">SUM(D3599,I3599,N3599)</f>
        <v>276008357.612793</v>
      </c>
      <c r="S3599" s="41" t="n">
        <f aca="false">R3599*100/$R$2</f>
        <v>99.9999999991969</v>
      </c>
      <c r="U3599" s="41" t="n">
        <f aca="false">[1]Plan1!$B3594</f>
        <v>0</v>
      </c>
    </row>
    <row r="3600" customFormat="false" ht="15" hidden="false" customHeight="false" outlineLevel="0" collapsed="false">
      <c r="A3600" s="46" t="n">
        <v>45598</v>
      </c>
      <c r="B3600" s="41" t="n">
        <f aca="false">[2]Plan1!$C3595</f>
        <v>0</v>
      </c>
      <c r="C3600" s="41" t="n">
        <f aca="false">$E$5 + B3600</f>
        <v>781</v>
      </c>
      <c r="D3600" s="47" t="n">
        <f aca="false">IF(C3600&gt;$E$5,$E$2+$E$1,(IF(C3600&gt;764.99,C3600^3*3486.59308-C3600^2*7860012.00812+C3600*5908819377.96283-1481278321001.59,IF(C3600&gt;752.99,C3600^3*3588.471445-C3600^2*8028757.56264+C3600*5988077680.84934-1488767378546.26,C3600^3*899.851852-C3600^2*1969009.674601+C3600*1435480406.01138-348666163343.76))))-$E$1</f>
        <v>148979041.172119</v>
      </c>
      <c r="E3600" s="47" t="n">
        <f aca="false">D3600*100/$E$2</f>
        <v>100</v>
      </c>
      <c r="G3600" s="41" t="n">
        <f aca="false">[3]Plan1!$C3595</f>
        <v>0</v>
      </c>
      <c r="H3600" s="41" t="n">
        <f aca="false">$J$5 + G3600</f>
        <v>760</v>
      </c>
      <c r="I3600" s="47" t="n">
        <f aca="false">IF(H3600&gt;$J$5,$J$2+$J$1,(IF(H3600&gt;739.99,H3600^3*2498.244218-H3600^2*5471052.355142+H3600*3994605728.77515-972400879260.135,H3600^3*1396.138889-H3600^2*3002770.071427+H3600*2152080038.43115-513963640099.415)))-$J$1</f>
        <v>87942447.7277832</v>
      </c>
      <c r="J3600" s="47" t="n">
        <f aca="false">I3600*100/$J$2</f>
        <v>99.9999999974793</v>
      </c>
      <c r="L3600" s="41" t="n">
        <f aca="false">[4]Plan1!$C3595</f>
        <v>0</v>
      </c>
      <c r="M3600" s="41" t="n">
        <f aca="false">$O$5 + L3600</f>
        <v>838.78</v>
      </c>
      <c r="N3600" s="47" t="n">
        <f aca="false">IF(M3600&gt;$O$5,$O$2+$O$1,(M3600^3*3270.5936-M3600^2*8015778.389801+M3600*6549018422.82398-1783686174686.87))-$O$1</f>
        <v>39086868.7128906</v>
      </c>
      <c r="O3600" s="41" t="n">
        <f aca="false">N3600*100/$O$2</f>
        <v>100</v>
      </c>
      <c r="R3600" s="47" t="n">
        <f aca="false">SUM(D3600,I3600,N3600)</f>
        <v>276008357.612793</v>
      </c>
      <c r="S3600" s="41" t="n">
        <f aca="false">R3600*100/$R$2</f>
        <v>99.9999999991969</v>
      </c>
      <c r="U3600" s="41" t="n">
        <f aca="false">[1]Plan1!$B3595</f>
        <v>0</v>
      </c>
    </row>
    <row r="3601" customFormat="false" ht="15" hidden="false" customHeight="false" outlineLevel="0" collapsed="false">
      <c r="A3601" s="46" t="n">
        <v>45599</v>
      </c>
      <c r="B3601" s="41" t="n">
        <f aca="false">[2]Plan1!$C3596</f>
        <v>0</v>
      </c>
      <c r="C3601" s="41" t="n">
        <f aca="false">$E$5 + B3601</f>
        <v>781</v>
      </c>
      <c r="D3601" s="47" t="n">
        <f aca="false">IF(C3601&gt;$E$5,$E$2+$E$1,(IF(C3601&gt;764.99,C3601^3*3486.59308-C3601^2*7860012.00812+C3601*5908819377.96283-1481278321001.59,IF(C3601&gt;752.99,C3601^3*3588.471445-C3601^2*8028757.56264+C3601*5988077680.84934-1488767378546.26,C3601^3*899.851852-C3601^2*1969009.674601+C3601*1435480406.01138-348666163343.76))))-$E$1</f>
        <v>148979041.172119</v>
      </c>
      <c r="E3601" s="47" t="n">
        <f aca="false">D3601*100/$E$2</f>
        <v>100</v>
      </c>
      <c r="G3601" s="41" t="n">
        <f aca="false">[3]Plan1!$C3596</f>
        <v>0</v>
      </c>
      <c r="H3601" s="41" t="n">
        <f aca="false">$J$5 + G3601</f>
        <v>760</v>
      </c>
      <c r="I3601" s="47" t="n">
        <f aca="false">IF(H3601&gt;$J$5,$J$2+$J$1,(IF(H3601&gt;739.99,H3601^3*2498.244218-H3601^2*5471052.355142+H3601*3994605728.77515-972400879260.135,H3601^3*1396.138889-H3601^2*3002770.071427+H3601*2152080038.43115-513963640099.415)))-$J$1</f>
        <v>87942447.7277832</v>
      </c>
      <c r="J3601" s="47" t="n">
        <f aca="false">I3601*100/$J$2</f>
        <v>99.9999999974793</v>
      </c>
      <c r="L3601" s="41" t="n">
        <f aca="false">[4]Plan1!$C3596</f>
        <v>0</v>
      </c>
      <c r="M3601" s="41" t="n">
        <f aca="false">$O$5 + L3601</f>
        <v>838.78</v>
      </c>
      <c r="N3601" s="47" t="n">
        <f aca="false">IF(M3601&gt;$O$5,$O$2+$O$1,(M3601^3*3270.5936-M3601^2*8015778.389801+M3601*6549018422.82398-1783686174686.87))-$O$1</f>
        <v>39086868.7128906</v>
      </c>
      <c r="O3601" s="41" t="n">
        <f aca="false">N3601*100/$O$2</f>
        <v>100</v>
      </c>
      <c r="R3601" s="47" t="n">
        <f aca="false">SUM(D3601,I3601,N3601)</f>
        <v>276008357.612793</v>
      </c>
      <c r="S3601" s="41" t="n">
        <f aca="false">R3601*100/$R$2</f>
        <v>99.9999999991969</v>
      </c>
      <c r="U3601" s="41" t="n">
        <f aca="false">[1]Plan1!$B3596</f>
        <v>0</v>
      </c>
    </row>
    <row r="3602" customFormat="false" ht="15" hidden="false" customHeight="false" outlineLevel="0" collapsed="false">
      <c r="A3602" s="46" t="n">
        <v>45600</v>
      </c>
      <c r="B3602" s="41" t="n">
        <f aca="false">[2]Plan1!$C3597</f>
        <v>0</v>
      </c>
      <c r="C3602" s="41" t="n">
        <f aca="false">$E$5 + B3602</f>
        <v>781</v>
      </c>
      <c r="D3602" s="47" t="n">
        <f aca="false">IF(C3602&gt;$E$5,$E$2+$E$1,(IF(C3602&gt;764.99,C3602^3*3486.59308-C3602^2*7860012.00812+C3602*5908819377.96283-1481278321001.59,IF(C3602&gt;752.99,C3602^3*3588.471445-C3602^2*8028757.56264+C3602*5988077680.84934-1488767378546.26,C3602^3*899.851852-C3602^2*1969009.674601+C3602*1435480406.01138-348666163343.76))))-$E$1</f>
        <v>148979041.172119</v>
      </c>
      <c r="E3602" s="47" t="n">
        <f aca="false">D3602*100/$E$2</f>
        <v>100</v>
      </c>
      <c r="G3602" s="41" t="n">
        <f aca="false">[3]Plan1!$C3597</f>
        <v>0</v>
      </c>
      <c r="H3602" s="41" t="n">
        <f aca="false">$J$5 + G3602</f>
        <v>760</v>
      </c>
      <c r="I3602" s="47" t="n">
        <f aca="false">IF(H3602&gt;$J$5,$J$2+$J$1,(IF(H3602&gt;739.99,H3602^3*2498.244218-H3602^2*5471052.355142+H3602*3994605728.77515-972400879260.135,H3602^3*1396.138889-H3602^2*3002770.071427+H3602*2152080038.43115-513963640099.415)))-$J$1</f>
        <v>87942447.7277832</v>
      </c>
      <c r="J3602" s="47" t="n">
        <f aca="false">I3602*100/$J$2</f>
        <v>99.9999999974793</v>
      </c>
      <c r="L3602" s="41" t="n">
        <f aca="false">[4]Plan1!$C3597</f>
        <v>0</v>
      </c>
      <c r="M3602" s="41" t="n">
        <f aca="false">$O$5 + L3602</f>
        <v>838.78</v>
      </c>
      <c r="N3602" s="47" t="n">
        <f aca="false">IF(M3602&gt;$O$5,$O$2+$O$1,(M3602^3*3270.5936-M3602^2*8015778.389801+M3602*6549018422.82398-1783686174686.87))-$O$1</f>
        <v>39086868.7128906</v>
      </c>
      <c r="O3602" s="41" t="n">
        <f aca="false">N3602*100/$O$2</f>
        <v>100</v>
      </c>
      <c r="R3602" s="47" t="n">
        <f aca="false">SUM(D3602,I3602,N3602)</f>
        <v>276008357.612793</v>
      </c>
      <c r="S3602" s="41" t="n">
        <f aca="false">R3602*100/$R$2</f>
        <v>99.9999999991969</v>
      </c>
      <c r="U3602" s="41" t="n">
        <f aca="false">[1]Plan1!$B3597</f>
        <v>0</v>
      </c>
    </row>
    <row r="3603" customFormat="false" ht="15" hidden="false" customHeight="false" outlineLevel="0" collapsed="false">
      <c r="A3603" s="46" t="n">
        <v>45601</v>
      </c>
      <c r="B3603" s="41" t="n">
        <f aca="false">[2]Plan1!$C3598</f>
        <v>0</v>
      </c>
      <c r="C3603" s="41" t="n">
        <f aca="false">$E$5 + B3603</f>
        <v>781</v>
      </c>
      <c r="D3603" s="47" t="n">
        <f aca="false">IF(C3603&gt;$E$5,$E$2+$E$1,(IF(C3603&gt;764.99,C3603^3*3486.59308-C3603^2*7860012.00812+C3603*5908819377.96283-1481278321001.59,IF(C3603&gt;752.99,C3603^3*3588.471445-C3603^2*8028757.56264+C3603*5988077680.84934-1488767378546.26,C3603^3*899.851852-C3603^2*1969009.674601+C3603*1435480406.01138-348666163343.76))))-$E$1</f>
        <v>148979041.172119</v>
      </c>
      <c r="E3603" s="47" t="n">
        <f aca="false">D3603*100/$E$2</f>
        <v>100</v>
      </c>
      <c r="G3603" s="41" t="n">
        <f aca="false">[3]Plan1!$C3598</f>
        <v>0</v>
      </c>
      <c r="H3603" s="41" t="n">
        <f aca="false">$J$5 + G3603</f>
        <v>760</v>
      </c>
      <c r="I3603" s="47" t="n">
        <f aca="false">IF(H3603&gt;$J$5,$J$2+$J$1,(IF(H3603&gt;739.99,H3603^3*2498.244218-H3603^2*5471052.355142+H3603*3994605728.77515-972400879260.135,H3603^3*1396.138889-H3603^2*3002770.071427+H3603*2152080038.43115-513963640099.415)))-$J$1</f>
        <v>87942447.7277832</v>
      </c>
      <c r="J3603" s="47" t="n">
        <f aca="false">I3603*100/$J$2</f>
        <v>99.9999999974793</v>
      </c>
      <c r="L3603" s="41" t="n">
        <f aca="false">[4]Plan1!$C3598</f>
        <v>0</v>
      </c>
      <c r="M3603" s="41" t="n">
        <f aca="false">$O$5 + L3603</f>
        <v>838.78</v>
      </c>
      <c r="N3603" s="47" t="n">
        <f aca="false">IF(M3603&gt;$O$5,$O$2+$O$1,(M3603^3*3270.5936-M3603^2*8015778.389801+M3603*6549018422.82398-1783686174686.87))-$O$1</f>
        <v>39086868.7128906</v>
      </c>
      <c r="O3603" s="41" t="n">
        <f aca="false">N3603*100/$O$2</f>
        <v>100</v>
      </c>
      <c r="R3603" s="47" t="n">
        <f aca="false">SUM(D3603,I3603,N3603)</f>
        <v>276008357.612793</v>
      </c>
      <c r="S3603" s="41" t="n">
        <f aca="false">R3603*100/$R$2</f>
        <v>99.9999999991969</v>
      </c>
      <c r="U3603" s="41" t="n">
        <f aca="false">[1]Plan1!$B3598</f>
        <v>0</v>
      </c>
    </row>
    <row r="3604" customFormat="false" ht="15" hidden="false" customHeight="false" outlineLevel="0" collapsed="false">
      <c r="A3604" s="46" t="n">
        <v>45602</v>
      </c>
      <c r="B3604" s="41" t="n">
        <f aca="false">[2]Plan1!$C3599</f>
        <v>0</v>
      </c>
      <c r="C3604" s="41" t="n">
        <f aca="false">$E$5 + B3604</f>
        <v>781</v>
      </c>
      <c r="D3604" s="47" t="n">
        <f aca="false">IF(C3604&gt;$E$5,$E$2+$E$1,(IF(C3604&gt;764.99,C3604^3*3486.59308-C3604^2*7860012.00812+C3604*5908819377.96283-1481278321001.59,IF(C3604&gt;752.99,C3604^3*3588.471445-C3604^2*8028757.56264+C3604*5988077680.84934-1488767378546.26,C3604^3*899.851852-C3604^2*1969009.674601+C3604*1435480406.01138-348666163343.76))))-$E$1</f>
        <v>148979041.172119</v>
      </c>
      <c r="E3604" s="47" t="n">
        <f aca="false">D3604*100/$E$2</f>
        <v>100</v>
      </c>
      <c r="G3604" s="41" t="n">
        <f aca="false">[3]Plan1!$C3599</f>
        <v>0</v>
      </c>
      <c r="H3604" s="41" t="n">
        <f aca="false">$J$5 + G3604</f>
        <v>760</v>
      </c>
      <c r="I3604" s="47" t="n">
        <f aca="false">IF(H3604&gt;$J$5,$J$2+$J$1,(IF(H3604&gt;739.99,H3604^3*2498.244218-H3604^2*5471052.355142+H3604*3994605728.77515-972400879260.135,H3604^3*1396.138889-H3604^2*3002770.071427+H3604*2152080038.43115-513963640099.415)))-$J$1</f>
        <v>87942447.7277832</v>
      </c>
      <c r="J3604" s="47" t="n">
        <f aca="false">I3604*100/$J$2</f>
        <v>99.9999999974793</v>
      </c>
      <c r="L3604" s="41" t="n">
        <f aca="false">[4]Plan1!$C3599</f>
        <v>0</v>
      </c>
      <c r="M3604" s="41" t="n">
        <f aca="false">$O$5 + L3604</f>
        <v>838.78</v>
      </c>
      <c r="N3604" s="47" t="n">
        <f aca="false">IF(M3604&gt;$O$5,$O$2+$O$1,(M3604^3*3270.5936-M3604^2*8015778.389801+M3604*6549018422.82398-1783686174686.87))-$O$1</f>
        <v>39086868.7128906</v>
      </c>
      <c r="O3604" s="41" t="n">
        <f aca="false">N3604*100/$O$2</f>
        <v>100</v>
      </c>
      <c r="R3604" s="47" t="n">
        <f aca="false">SUM(D3604,I3604,N3604)</f>
        <v>276008357.612793</v>
      </c>
      <c r="S3604" s="41" t="n">
        <f aca="false">R3604*100/$R$2</f>
        <v>99.9999999991969</v>
      </c>
      <c r="U3604" s="41" t="n">
        <f aca="false">[1]Plan1!$B3599</f>
        <v>0</v>
      </c>
    </row>
    <row r="3605" customFormat="false" ht="15" hidden="false" customHeight="false" outlineLevel="0" collapsed="false">
      <c r="A3605" s="46" t="n">
        <v>45603</v>
      </c>
      <c r="B3605" s="41" t="n">
        <f aca="false">[2]Plan1!$C3600</f>
        <v>0</v>
      </c>
      <c r="C3605" s="41" t="n">
        <f aca="false">$E$5 + B3605</f>
        <v>781</v>
      </c>
      <c r="D3605" s="47" t="n">
        <f aca="false">IF(C3605&gt;$E$5,$E$2+$E$1,(IF(C3605&gt;764.99,C3605^3*3486.59308-C3605^2*7860012.00812+C3605*5908819377.96283-1481278321001.59,IF(C3605&gt;752.99,C3605^3*3588.471445-C3605^2*8028757.56264+C3605*5988077680.84934-1488767378546.26,C3605^3*899.851852-C3605^2*1969009.674601+C3605*1435480406.01138-348666163343.76))))-$E$1</f>
        <v>148979041.172119</v>
      </c>
      <c r="E3605" s="47" t="n">
        <f aca="false">D3605*100/$E$2</f>
        <v>100</v>
      </c>
      <c r="G3605" s="41" t="n">
        <f aca="false">[3]Plan1!$C3600</f>
        <v>0</v>
      </c>
      <c r="H3605" s="41" t="n">
        <f aca="false">$J$5 + G3605</f>
        <v>760</v>
      </c>
      <c r="I3605" s="47" t="n">
        <f aca="false">IF(H3605&gt;$J$5,$J$2+$J$1,(IF(H3605&gt;739.99,H3605^3*2498.244218-H3605^2*5471052.355142+H3605*3994605728.77515-972400879260.135,H3605^3*1396.138889-H3605^2*3002770.071427+H3605*2152080038.43115-513963640099.415)))-$J$1</f>
        <v>87942447.7277832</v>
      </c>
      <c r="J3605" s="47" t="n">
        <f aca="false">I3605*100/$J$2</f>
        <v>99.9999999974793</v>
      </c>
      <c r="L3605" s="41" t="n">
        <f aca="false">[4]Plan1!$C3600</f>
        <v>0</v>
      </c>
      <c r="M3605" s="41" t="n">
        <f aca="false">$O$5 + L3605</f>
        <v>838.78</v>
      </c>
      <c r="N3605" s="47" t="n">
        <f aca="false">IF(M3605&gt;$O$5,$O$2+$O$1,(M3605^3*3270.5936-M3605^2*8015778.389801+M3605*6549018422.82398-1783686174686.87))-$O$1</f>
        <v>39086868.7128906</v>
      </c>
      <c r="O3605" s="41" t="n">
        <f aca="false">N3605*100/$O$2</f>
        <v>100</v>
      </c>
      <c r="R3605" s="47" t="n">
        <f aca="false">SUM(D3605,I3605,N3605)</f>
        <v>276008357.612793</v>
      </c>
      <c r="S3605" s="41" t="n">
        <f aca="false">R3605*100/$R$2</f>
        <v>99.9999999991969</v>
      </c>
      <c r="U3605" s="41" t="n">
        <f aca="false">[1]Plan1!$B3600</f>
        <v>0</v>
      </c>
    </row>
    <row r="3606" customFormat="false" ht="15" hidden="false" customHeight="false" outlineLevel="0" collapsed="false">
      <c r="A3606" s="46" t="n">
        <v>45604</v>
      </c>
      <c r="B3606" s="41" t="n">
        <f aca="false">[2]Plan1!$C3601</f>
        <v>0</v>
      </c>
      <c r="C3606" s="41" t="n">
        <f aca="false">$E$5 + B3606</f>
        <v>781</v>
      </c>
      <c r="D3606" s="47" t="n">
        <f aca="false">IF(C3606&gt;$E$5,$E$2+$E$1,(IF(C3606&gt;764.99,C3606^3*3486.59308-C3606^2*7860012.00812+C3606*5908819377.96283-1481278321001.59,IF(C3606&gt;752.99,C3606^3*3588.471445-C3606^2*8028757.56264+C3606*5988077680.84934-1488767378546.26,C3606^3*899.851852-C3606^2*1969009.674601+C3606*1435480406.01138-348666163343.76))))-$E$1</f>
        <v>148979041.172119</v>
      </c>
      <c r="E3606" s="47" t="n">
        <f aca="false">D3606*100/$E$2</f>
        <v>100</v>
      </c>
      <c r="G3606" s="41" t="n">
        <f aca="false">[3]Plan1!$C3601</f>
        <v>0</v>
      </c>
      <c r="H3606" s="41" t="n">
        <f aca="false">$J$5 + G3606</f>
        <v>760</v>
      </c>
      <c r="I3606" s="47" t="n">
        <f aca="false">IF(H3606&gt;$J$5,$J$2+$J$1,(IF(H3606&gt;739.99,H3606^3*2498.244218-H3606^2*5471052.355142+H3606*3994605728.77515-972400879260.135,H3606^3*1396.138889-H3606^2*3002770.071427+H3606*2152080038.43115-513963640099.415)))-$J$1</f>
        <v>87942447.7277832</v>
      </c>
      <c r="J3606" s="47" t="n">
        <f aca="false">I3606*100/$J$2</f>
        <v>99.9999999974793</v>
      </c>
      <c r="L3606" s="41" t="n">
        <f aca="false">[4]Plan1!$C3601</f>
        <v>0</v>
      </c>
      <c r="M3606" s="41" t="n">
        <f aca="false">$O$5 + L3606</f>
        <v>838.78</v>
      </c>
      <c r="N3606" s="47" t="n">
        <f aca="false">IF(M3606&gt;$O$5,$O$2+$O$1,(M3606^3*3270.5936-M3606^2*8015778.389801+M3606*6549018422.82398-1783686174686.87))-$O$1</f>
        <v>39086868.7128906</v>
      </c>
      <c r="O3606" s="41" t="n">
        <f aca="false">N3606*100/$O$2</f>
        <v>100</v>
      </c>
      <c r="R3606" s="47" t="n">
        <f aca="false">SUM(D3606,I3606,N3606)</f>
        <v>276008357.612793</v>
      </c>
      <c r="S3606" s="41" t="n">
        <f aca="false">R3606*100/$R$2</f>
        <v>99.9999999991969</v>
      </c>
      <c r="U3606" s="41" t="n">
        <f aca="false">[1]Plan1!$B3601</f>
        <v>0</v>
      </c>
    </row>
    <row r="3607" customFormat="false" ht="15" hidden="false" customHeight="false" outlineLevel="0" collapsed="false">
      <c r="A3607" s="46" t="n">
        <v>45605</v>
      </c>
      <c r="B3607" s="41" t="n">
        <f aca="false">[2]Plan1!$C3602</f>
        <v>0</v>
      </c>
      <c r="C3607" s="41" t="n">
        <f aca="false">$E$5 + B3607</f>
        <v>781</v>
      </c>
      <c r="D3607" s="47" t="n">
        <f aca="false">IF(C3607&gt;$E$5,$E$2+$E$1,(IF(C3607&gt;764.99,C3607^3*3486.59308-C3607^2*7860012.00812+C3607*5908819377.96283-1481278321001.59,IF(C3607&gt;752.99,C3607^3*3588.471445-C3607^2*8028757.56264+C3607*5988077680.84934-1488767378546.26,C3607^3*899.851852-C3607^2*1969009.674601+C3607*1435480406.01138-348666163343.76))))-$E$1</f>
        <v>148979041.172119</v>
      </c>
      <c r="E3607" s="47" t="n">
        <f aca="false">D3607*100/$E$2</f>
        <v>100</v>
      </c>
      <c r="G3607" s="41" t="n">
        <f aca="false">[3]Plan1!$C3602</f>
        <v>0</v>
      </c>
      <c r="H3607" s="41" t="n">
        <f aca="false">$J$5 + G3607</f>
        <v>760</v>
      </c>
      <c r="I3607" s="47" t="n">
        <f aca="false">IF(H3607&gt;$J$5,$J$2+$J$1,(IF(H3607&gt;739.99,H3607^3*2498.244218-H3607^2*5471052.355142+H3607*3994605728.77515-972400879260.135,H3607^3*1396.138889-H3607^2*3002770.071427+H3607*2152080038.43115-513963640099.415)))-$J$1</f>
        <v>87942447.7277832</v>
      </c>
      <c r="J3607" s="47" t="n">
        <f aca="false">I3607*100/$J$2</f>
        <v>99.9999999974793</v>
      </c>
      <c r="L3607" s="41" t="n">
        <f aca="false">[4]Plan1!$C3602</f>
        <v>0</v>
      </c>
      <c r="M3607" s="41" t="n">
        <f aca="false">$O$5 + L3607</f>
        <v>838.78</v>
      </c>
      <c r="N3607" s="47" t="n">
        <f aca="false">IF(M3607&gt;$O$5,$O$2+$O$1,(M3607^3*3270.5936-M3607^2*8015778.389801+M3607*6549018422.82398-1783686174686.87))-$O$1</f>
        <v>39086868.7128906</v>
      </c>
      <c r="O3607" s="41" t="n">
        <f aca="false">N3607*100/$O$2</f>
        <v>100</v>
      </c>
      <c r="R3607" s="47" t="n">
        <f aca="false">SUM(D3607,I3607,N3607)</f>
        <v>276008357.612793</v>
      </c>
      <c r="S3607" s="41" t="n">
        <f aca="false">R3607*100/$R$2</f>
        <v>99.9999999991969</v>
      </c>
      <c r="U3607" s="41" t="n">
        <f aca="false">[1]Plan1!$B3602</f>
        <v>0</v>
      </c>
    </row>
    <row r="3608" customFormat="false" ht="15" hidden="false" customHeight="false" outlineLevel="0" collapsed="false">
      <c r="A3608" s="46" t="n">
        <v>45606</v>
      </c>
      <c r="B3608" s="41" t="n">
        <f aca="false">[2]Plan1!$C3603</f>
        <v>0</v>
      </c>
      <c r="C3608" s="41" t="n">
        <f aca="false">$E$5 + B3608</f>
        <v>781</v>
      </c>
      <c r="D3608" s="47" t="n">
        <f aca="false">IF(C3608&gt;$E$5,$E$2+$E$1,(IF(C3608&gt;764.99,C3608^3*3486.59308-C3608^2*7860012.00812+C3608*5908819377.96283-1481278321001.59,IF(C3608&gt;752.99,C3608^3*3588.471445-C3608^2*8028757.56264+C3608*5988077680.84934-1488767378546.26,C3608^3*899.851852-C3608^2*1969009.674601+C3608*1435480406.01138-348666163343.76))))-$E$1</f>
        <v>148979041.172119</v>
      </c>
      <c r="E3608" s="47" t="n">
        <f aca="false">D3608*100/$E$2</f>
        <v>100</v>
      </c>
      <c r="G3608" s="41" t="n">
        <f aca="false">[3]Plan1!$C3603</f>
        <v>0</v>
      </c>
      <c r="H3608" s="41" t="n">
        <f aca="false">$J$5 + G3608</f>
        <v>760</v>
      </c>
      <c r="I3608" s="47" t="n">
        <f aca="false">IF(H3608&gt;$J$5,$J$2+$J$1,(IF(H3608&gt;739.99,H3608^3*2498.244218-H3608^2*5471052.355142+H3608*3994605728.77515-972400879260.135,H3608^3*1396.138889-H3608^2*3002770.071427+H3608*2152080038.43115-513963640099.415)))-$J$1</f>
        <v>87942447.7277832</v>
      </c>
      <c r="J3608" s="47" t="n">
        <f aca="false">I3608*100/$J$2</f>
        <v>99.9999999974793</v>
      </c>
      <c r="L3608" s="41" t="n">
        <f aca="false">[4]Plan1!$C3603</f>
        <v>0</v>
      </c>
      <c r="M3608" s="41" t="n">
        <f aca="false">$O$5 + L3608</f>
        <v>838.78</v>
      </c>
      <c r="N3608" s="47" t="n">
        <f aca="false">IF(M3608&gt;$O$5,$O$2+$O$1,(M3608^3*3270.5936-M3608^2*8015778.389801+M3608*6549018422.82398-1783686174686.87))-$O$1</f>
        <v>39086868.7128906</v>
      </c>
      <c r="O3608" s="41" t="n">
        <f aca="false">N3608*100/$O$2</f>
        <v>100</v>
      </c>
      <c r="R3608" s="47" t="n">
        <f aca="false">SUM(D3608,I3608,N3608)</f>
        <v>276008357.612793</v>
      </c>
      <c r="S3608" s="41" t="n">
        <f aca="false">R3608*100/$R$2</f>
        <v>99.9999999991969</v>
      </c>
      <c r="U3608" s="41" t="n">
        <f aca="false">[1]Plan1!$B3603</f>
        <v>0</v>
      </c>
    </row>
    <row r="3609" customFormat="false" ht="15" hidden="false" customHeight="false" outlineLevel="0" collapsed="false">
      <c r="A3609" s="46" t="n">
        <v>45607</v>
      </c>
      <c r="B3609" s="41" t="n">
        <f aca="false">[2]Plan1!$C3604</f>
        <v>0</v>
      </c>
      <c r="C3609" s="41" t="n">
        <f aca="false">$E$5 + B3609</f>
        <v>781</v>
      </c>
      <c r="D3609" s="47" t="n">
        <f aca="false">IF(C3609&gt;$E$5,$E$2+$E$1,(IF(C3609&gt;764.99,C3609^3*3486.59308-C3609^2*7860012.00812+C3609*5908819377.96283-1481278321001.59,IF(C3609&gt;752.99,C3609^3*3588.471445-C3609^2*8028757.56264+C3609*5988077680.84934-1488767378546.26,C3609^3*899.851852-C3609^2*1969009.674601+C3609*1435480406.01138-348666163343.76))))-$E$1</f>
        <v>148979041.172119</v>
      </c>
      <c r="E3609" s="47" t="n">
        <f aca="false">D3609*100/$E$2</f>
        <v>100</v>
      </c>
      <c r="G3609" s="41" t="n">
        <f aca="false">[3]Plan1!$C3604</f>
        <v>0</v>
      </c>
      <c r="H3609" s="41" t="n">
        <f aca="false">$J$5 + G3609</f>
        <v>760</v>
      </c>
      <c r="I3609" s="47" t="n">
        <f aca="false">IF(H3609&gt;$J$5,$J$2+$J$1,(IF(H3609&gt;739.99,H3609^3*2498.244218-H3609^2*5471052.355142+H3609*3994605728.77515-972400879260.135,H3609^3*1396.138889-H3609^2*3002770.071427+H3609*2152080038.43115-513963640099.415)))-$J$1</f>
        <v>87942447.7277832</v>
      </c>
      <c r="J3609" s="47" t="n">
        <f aca="false">I3609*100/$J$2</f>
        <v>99.9999999974793</v>
      </c>
      <c r="L3609" s="41" t="n">
        <f aca="false">[4]Plan1!$C3604</f>
        <v>0</v>
      </c>
      <c r="M3609" s="41" t="n">
        <f aca="false">$O$5 + L3609</f>
        <v>838.78</v>
      </c>
      <c r="N3609" s="47" t="n">
        <f aca="false">IF(M3609&gt;$O$5,$O$2+$O$1,(M3609^3*3270.5936-M3609^2*8015778.389801+M3609*6549018422.82398-1783686174686.87))-$O$1</f>
        <v>39086868.7128906</v>
      </c>
      <c r="O3609" s="41" t="n">
        <f aca="false">N3609*100/$O$2</f>
        <v>100</v>
      </c>
      <c r="R3609" s="47" t="n">
        <f aca="false">SUM(D3609,I3609,N3609)</f>
        <v>276008357.612793</v>
      </c>
      <c r="S3609" s="41" t="n">
        <f aca="false">R3609*100/$R$2</f>
        <v>99.9999999991969</v>
      </c>
      <c r="U3609" s="41" t="n">
        <f aca="false">[1]Plan1!$B3604</f>
        <v>0</v>
      </c>
    </row>
    <row r="3610" customFormat="false" ht="15" hidden="false" customHeight="false" outlineLevel="0" collapsed="false">
      <c r="A3610" s="46" t="n">
        <v>45608</v>
      </c>
      <c r="B3610" s="41" t="n">
        <f aca="false">[2]Plan1!$C3605</f>
        <v>0</v>
      </c>
      <c r="C3610" s="41" t="n">
        <f aca="false">$E$5 + B3610</f>
        <v>781</v>
      </c>
      <c r="D3610" s="47" t="n">
        <f aca="false">IF(C3610&gt;$E$5,$E$2+$E$1,(IF(C3610&gt;764.99,C3610^3*3486.59308-C3610^2*7860012.00812+C3610*5908819377.96283-1481278321001.59,IF(C3610&gt;752.99,C3610^3*3588.471445-C3610^2*8028757.56264+C3610*5988077680.84934-1488767378546.26,C3610^3*899.851852-C3610^2*1969009.674601+C3610*1435480406.01138-348666163343.76))))-$E$1</f>
        <v>148979041.172119</v>
      </c>
      <c r="E3610" s="47" t="n">
        <f aca="false">D3610*100/$E$2</f>
        <v>100</v>
      </c>
      <c r="G3610" s="41" t="n">
        <f aca="false">[3]Plan1!$C3605</f>
        <v>0</v>
      </c>
      <c r="H3610" s="41" t="n">
        <f aca="false">$J$5 + G3610</f>
        <v>760</v>
      </c>
      <c r="I3610" s="47" t="n">
        <f aca="false">IF(H3610&gt;$J$5,$J$2+$J$1,(IF(H3610&gt;739.99,H3610^3*2498.244218-H3610^2*5471052.355142+H3610*3994605728.77515-972400879260.135,H3610^3*1396.138889-H3610^2*3002770.071427+H3610*2152080038.43115-513963640099.415)))-$J$1</f>
        <v>87942447.7277832</v>
      </c>
      <c r="J3610" s="47" t="n">
        <f aca="false">I3610*100/$J$2</f>
        <v>99.9999999974793</v>
      </c>
      <c r="L3610" s="41" t="n">
        <f aca="false">[4]Plan1!$C3605</f>
        <v>0</v>
      </c>
      <c r="M3610" s="41" t="n">
        <f aca="false">$O$5 + L3610</f>
        <v>838.78</v>
      </c>
      <c r="N3610" s="47" t="n">
        <f aca="false">IF(M3610&gt;$O$5,$O$2+$O$1,(M3610^3*3270.5936-M3610^2*8015778.389801+M3610*6549018422.82398-1783686174686.87))-$O$1</f>
        <v>39086868.7128906</v>
      </c>
      <c r="O3610" s="41" t="n">
        <f aca="false">N3610*100/$O$2</f>
        <v>100</v>
      </c>
      <c r="R3610" s="47" t="n">
        <f aca="false">SUM(D3610,I3610,N3610)</f>
        <v>276008357.612793</v>
      </c>
      <c r="S3610" s="41" t="n">
        <f aca="false">R3610*100/$R$2</f>
        <v>99.9999999991969</v>
      </c>
      <c r="U3610" s="41" t="n">
        <f aca="false">[1]Plan1!$B3605</f>
        <v>0</v>
      </c>
    </row>
    <row r="3611" customFormat="false" ht="15" hidden="false" customHeight="false" outlineLevel="0" collapsed="false">
      <c r="A3611" s="46" t="n">
        <v>45609</v>
      </c>
      <c r="B3611" s="41" t="n">
        <f aca="false">[2]Plan1!$C3606</f>
        <v>0</v>
      </c>
      <c r="C3611" s="41" t="n">
        <f aca="false">$E$5 + B3611</f>
        <v>781</v>
      </c>
      <c r="D3611" s="47" t="n">
        <f aca="false">IF(C3611&gt;$E$5,$E$2+$E$1,(IF(C3611&gt;764.99,C3611^3*3486.59308-C3611^2*7860012.00812+C3611*5908819377.96283-1481278321001.59,IF(C3611&gt;752.99,C3611^3*3588.471445-C3611^2*8028757.56264+C3611*5988077680.84934-1488767378546.26,C3611^3*899.851852-C3611^2*1969009.674601+C3611*1435480406.01138-348666163343.76))))-$E$1</f>
        <v>148979041.172119</v>
      </c>
      <c r="E3611" s="47" t="n">
        <f aca="false">D3611*100/$E$2</f>
        <v>100</v>
      </c>
      <c r="G3611" s="41" t="n">
        <f aca="false">[3]Plan1!$C3606</f>
        <v>0</v>
      </c>
      <c r="H3611" s="41" t="n">
        <f aca="false">$J$5 + G3611</f>
        <v>760</v>
      </c>
      <c r="I3611" s="47" t="n">
        <f aca="false">IF(H3611&gt;$J$5,$J$2+$J$1,(IF(H3611&gt;739.99,H3611^3*2498.244218-H3611^2*5471052.355142+H3611*3994605728.77515-972400879260.135,H3611^3*1396.138889-H3611^2*3002770.071427+H3611*2152080038.43115-513963640099.415)))-$J$1</f>
        <v>87942447.7277832</v>
      </c>
      <c r="J3611" s="47" t="n">
        <f aca="false">I3611*100/$J$2</f>
        <v>99.9999999974793</v>
      </c>
      <c r="L3611" s="41" t="n">
        <f aca="false">[4]Plan1!$C3606</f>
        <v>0</v>
      </c>
      <c r="M3611" s="41" t="n">
        <f aca="false">$O$5 + L3611</f>
        <v>838.78</v>
      </c>
      <c r="N3611" s="47" t="n">
        <f aca="false">IF(M3611&gt;$O$5,$O$2+$O$1,(M3611^3*3270.5936-M3611^2*8015778.389801+M3611*6549018422.82398-1783686174686.87))-$O$1</f>
        <v>39086868.7128906</v>
      </c>
      <c r="O3611" s="41" t="n">
        <f aca="false">N3611*100/$O$2</f>
        <v>100</v>
      </c>
      <c r="R3611" s="47" t="n">
        <f aca="false">SUM(D3611,I3611,N3611)</f>
        <v>276008357.612793</v>
      </c>
      <c r="S3611" s="41" t="n">
        <f aca="false">R3611*100/$R$2</f>
        <v>99.9999999991969</v>
      </c>
      <c r="U3611" s="41" t="n">
        <f aca="false">[1]Plan1!$B3606</f>
        <v>0</v>
      </c>
    </row>
    <row r="3612" customFormat="false" ht="15" hidden="false" customHeight="false" outlineLevel="0" collapsed="false">
      <c r="A3612" s="46" t="n">
        <v>45610</v>
      </c>
      <c r="B3612" s="41" t="n">
        <f aca="false">[2]Plan1!$C3607</f>
        <v>0</v>
      </c>
      <c r="C3612" s="41" t="n">
        <f aca="false">$E$5 + B3612</f>
        <v>781</v>
      </c>
      <c r="D3612" s="47" t="n">
        <f aca="false">IF(C3612&gt;$E$5,$E$2+$E$1,(IF(C3612&gt;764.99,C3612^3*3486.59308-C3612^2*7860012.00812+C3612*5908819377.96283-1481278321001.59,IF(C3612&gt;752.99,C3612^3*3588.471445-C3612^2*8028757.56264+C3612*5988077680.84934-1488767378546.26,C3612^3*899.851852-C3612^2*1969009.674601+C3612*1435480406.01138-348666163343.76))))-$E$1</f>
        <v>148979041.172119</v>
      </c>
      <c r="E3612" s="47" t="n">
        <f aca="false">D3612*100/$E$2</f>
        <v>100</v>
      </c>
      <c r="G3612" s="41" t="n">
        <f aca="false">[3]Plan1!$C3607</f>
        <v>0</v>
      </c>
      <c r="H3612" s="41" t="n">
        <f aca="false">$J$5 + G3612</f>
        <v>760</v>
      </c>
      <c r="I3612" s="47" t="n">
        <f aca="false">IF(H3612&gt;$J$5,$J$2+$J$1,(IF(H3612&gt;739.99,H3612^3*2498.244218-H3612^2*5471052.355142+H3612*3994605728.77515-972400879260.135,H3612^3*1396.138889-H3612^2*3002770.071427+H3612*2152080038.43115-513963640099.415)))-$J$1</f>
        <v>87942447.7277832</v>
      </c>
      <c r="J3612" s="47" t="n">
        <f aca="false">I3612*100/$J$2</f>
        <v>99.9999999974793</v>
      </c>
      <c r="L3612" s="41" t="n">
        <f aca="false">[4]Plan1!$C3607</f>
        <v>0</v>
      </c>
      <c r="M3612" s="41" t="n">
        <f aca="false">$O$5 + L3612</f>
        <v>838.78</v>
      </c>
      <c r="N3612" s="47" t="n">
        <f aca="false">IF(M3612&gt;$O$5,$O$2+$O$1,(M3612^3*3270.5936-M3612^2*8015778.389801+M3612*6549018422.82398-1783686174686.87))-$O$1</f>
        <v>39086868.7128906</v>
      </c>
      <c r="O3612" s="41" t="n">
        <f aca="false">N3612*100/$O$2</f>
        <v>100</v>
      </c>
      <c r="R3612" s="47" t="n">
        <f aca="false">SUM(D3612,I3612,N3612)</f>
        <v>276008357.612793</v>
      </c>
      <c r="S3612" s="41" t="n">
        <f aca="false">R3612*100/$R$2</f>
        <v>99.9999999991969</v>
      </c>
      <c r="U3612" s="41" t="n">
        <f aca="false">[1]Plan1!$B3607</f>
        <v>0</v>
      </c>
    </row>
    <row r="3613" customFormat="false" ht="15" hidden="false" customHeight="false" outlineLevel="0" collapsed="false">
      <c r="A3613" s="46" t="n">
        <v>45611</v>
      </c>
      <c r="B3613" s="41" t="n">
        <f aca="false">[2]Plan1!$C3608</f>
        <v>0</v>
      </c>
      <c r="C3613" s="41" t="n">
        <f aca="false">$E$5 + B3613</f>
        <v>781</v>
      </c>
      <c r="D3613" s="47" t="n">
        <f aca="false">IF(C3613&gt;$E$5,$E$2+$E$1,(IF(C3613&gt;764.99,C3613^3*3486.59308-C3613^2*7860012.00812+C3613*5908819377.96283-1481278321001.59,IF(C3613&gt;752.99,C3613^3*3588.471445-C3613^2*8028757.56264+C3613*5988077680.84934-1488767378546.26,C3613^3*899.851852-C3613^2*1969009.674601+C3613*1435480406.01138-348666163343.76))))-$E$1</f>
        <v>148979041.172119</v>
      </c>
      <c r="E3613" s="47" t="n">
        <f aca="false">D3613*100/$E$2</f>
        <v>100</v>
      </c>
      <c r="G3613" s="41" t="n">
        <f aca="false">[3]Plan1!$C3608</f>
        <v>0</v>
      </c>
      <c r="H3613" s="41" t="n">
        <f aca="false">$J$5 + G3613</f>
        <v>760</v>
      </c>
      <c r="I3613" s="47" t="n">
        <f aca="false">IF(H3613&gt;$J$5,$J$2+$J$1,(IF(H3613&gt;739.99,H3613^3*2498.244218-H3613^2*5471052.355142+H3613*3994605728.77515-972400879260.135,H3613^3*1396.138889-H3613^2*3002770.071427+H3613*2152080038.43115-513963640099.415)))-$J$1</f>
        <v>87942447.7277832</v>
      </c>
      <c r="J3613" s="47" t="n">
        <f aca="false">I3613*100/$J$2</f>
        <v>99.9999999974793</v>
      </c>
      <c r="L3613" s="41" t="n">
        <f aca="false">[4]Plan1!$C3608</f>
        <v>0</v>
      </c>
      <c r="M3613" s="41" t="n">
        <f aca="false">$O$5 + L3613</f>
        <v>838.78</v>
      </c>
      <c r="N3613" s="47" t="n">
        <f aca="false">IF(M3613&gt;$O$5,$O$2+$O$1,(M3613^3*3270.5936-M3613^2*8015778.389801+M3613*6549018422.82398-1783686174686.87))-$O$1</f>
        <v>39086868.7128906</v>
      </c>
      <c r="O3613" s="41" t="n">
        <f aca="false">N3613*100/$O$2</f>
        <v>100</v>
      </c>
      <c r="R3613" s="47" t="n">
        <f aca="false">SUM(D3613,I3613,N3613)</f>
        <v>276008357.612793</v>
      </c>
      <c r="S3613" s="41" t="n">
        <f aca="false">R3613*100/$R$2</f>
        <v>99.9999999991969</v>
      </c>
      <c r="U3613" s="41" t="n">
        <f aca="false">[1]Plan1!$B3608</f>
        <v>0</v>
      </c>
    </row>
    <row r="3614" customFormat="false" ht="15" hidden="false" customHeight="false" outlineLevel="0" collapsed="false">
      <c r="A3614" s="46" t="n">
        <v>45612</v>
      </c>
      <c r="B3614" s="41" t="n">
        <f aca="false">[2]Plan1!$C3609</f>
        <v>0</v>
      </c>
      <c r="C3614" s="41" t="n">
        <f aca="false">$E$5 + B3614</f>
        <v>781</v>
      </c>
      <c r="D3614" s="47" t="n">
        <f aca="false">IF(C3614&gt;$E$5,$E$2+$E$1,(IF(C3614&gt;764.99,C3614^3*3486.59308-C3614^2*7860012.00812+C3614*5908819377.96283-1481278321001.59,IF(C3614&gt;752.99,C3614^3*3588.471445-C3614^2*8028757.56264+C3614*5988077680.84934-1488767378546.26,C3614^3*899.851852-C3614^2*1969009.674601+C3614*1435480406.01138-348666163343.76))))-$E$1</f>
        <v>148979041.172119</v>
      </c>
      <c r="E3614" s="47" t="n">
        <f aca="false">D3614*100/$E$2</f>
        <v>100</v>
      </c>
      <c r="G3614" s="41" t="n">
        <f aca="false">[3]Plan1!$C3609</f>
        <v>0</v>
      </c>
      <c r="H3614" s="41" t="n">
        <f aca="false">$J$5 + G3614</f>
        <v>760</v>
      </c>
      <c r="I3614" s="47" t="n">
        <f aca="false">IF(H3614&gt;$J$5,$J$2+$J$1,(IF(H3614&gt;739.99,H3614^3*2498.244218-H3614^2*5471052.355142+H3614*3994605728.77515-972400879260.135,H3614^3*1396.138889-H3614^2*3002770.071427+H3614*2152080038.43115-513963640099.415)))-$J$1</f>
        <v>87942447.7277832</v>
      </c>
      <c r="J3614" s="47" t="n">
        <f aca="false">I3614*100/$J$2</f>
        <v>99.9999999974793</v>
      </c>
      <c r="L3614" s="41" t="n">
        <f aca="false">[4]Plan1!$C3609</f>
        <v>0</v>
      </c>
      <c r="M3614" s="41" t="n">
        <f aca="false">$O$5 + L3614</f>
        <v>838.78</v>
      </c>
      <c r="N3614" s="47" t="n">
        <f aca="false">IF(M3614&gt;$O$5,$O$2+$O$1,(M3614^3*3270.5936-M3614^2*8015778.389801+M3614*6549018422.82398-1783686174686.87))-$O$1</f>
        <v>39086868.7128906</v>
      </c>
      <c r="O3614" s="41" t="n">
        <f aca="false">N3614*100/$O$2</f>
        <v>100</v>
      </c>
      <c r="R3614" s="47" t="n">
        <f aca="false">SUM(D3614,I3614,N3614)</f>
        <v>276008357.612793</v>
      </c>
      <c r="S3614" s="41" t="n">
        <f aca="false">R3614*100/$R$2</f>
        <v>99.9999999991969</v>
      </c>
      <c r="U3614" s="41" t="n">
        <f aca="false">[1]Plan1!$B3609</f>
        <v>0</v>
      </c>
    </row>
    <row r="3615" customFormat="false" ht="15" hidden="false" customHeight="false" outlineLevel="0" collapsed="false">
      <c r="A3615" s="46" t="n">
        <v>45613</v>
      </c>
      <c r="B3615" s="41" t="n">
        <f aca="false">[2]Plan1!$C3610</f>
        <v>0</v>
      </c>
      <c r="C3615" s="41" t="n">
        <f aca="false">$E$5 + B3615</f>
        <v>781</v>
      </c>
      <c r="D3615" s="47" t="n">
        <f aca="false">IF(C3615&gt;$E$5,$E$2+$E$1,(IF(C3615&gt;764.99,C3615^3*3486.59308-C3615^2*7860012.00812+C3615*5908819377.96283-1481278321001.59,IF(C3615&gt;752.99,C3615^3*3588.471445-C3615^2*8028757.56264+C3615*5988077680.84934-1488767378546.26,C3615^3*899.851852-C3615^2*1969009.674601+C3615*1435480406.01138-348666163343.76))))-$E$1</f>
        <v>148979041.172119</v>
      </c>
      <c r="E3615" s="47" t="n">
        <f aca="false">D3615*100/$E$2</f>
        <v>100</v>
      </c>
      <c r="G3615" s="41" t="n">
        <f aca="false">[3]Plan1!$C3610</f>
        <v>0</v>
      </c>
      <c r="H3615" s="41" t="n">
        <f aca="false">$J$5 + G3615</f>
        <v>760</v>
      </c>
      <c r="I3615" s="47" t="n">
        <f aca="false">IF(H3615&gt;$J$5,$J$2+$J$1,(IF(H3615&gt;739.99,H3615^3*2498.244218-H3615^2*5471052.355142+H3615*3994605728.77515-972400879260.135,H3615^3*1396.138889-H3615^2*3002770.071427+H3615*2152080038.43115-513963640099.415)))-$J$1</f>
        <v>87942447.7277832</v>
      </c>
      <c r="J3615" s="47" t="n">
        <f aca="false">I3615*100/$J$2</f>
        <v>99.9999999974793</v>
      </c>
      <c r="L3615" s="41" t="n">
        <f aca="false">[4]Plan1!$C3610</f>
        <v>0</v>
      </c>
      <c r="M3615" s="41" t="n">
        <f aca="false">$O$5 + L3615</f>
        <v>838.78</v>
      </c>
      <c r="N3615" s="47" t="n">
        <f aca="false">IF(M3615&gt;$O$5,$O$2+$O$1,(M3615^3*3270.5936-M3615^2*8015778.389801+M3615*6549018422.82398-1783686174686.87))-$O$1</f>
        <v>39086868.7128906</v>
      </c>
      <c r="O3615" s="41" t="n">
        <f aca="false">N3615*100/$O$2</f>
        <v>100</v>
      </c>
      <c r="R3615" s="47" t="n">
        <f aca="false">SUM(D3615,I3615,N3615)</f>
        <v>276008357.612793</v>
      </c>
      <c r="S3615" s="41" t="n">
        <f aca="false">R3615*100/$R$2</f>
        <v>99.9999999991969</v>
      </c>
      <c r="U3615" s="41" t="n">
        <f aca="false">[1]Plan1!$B3610</f>
        <v>0</v>
      </c>
    </row>
    <row r="3616" customFormat="false" ht="15" hidden="false" customHeight="false" outlineLevel="0" collapsed="false">
      <c r="A3616" s="46" t="n">
        <v>45614</v>
      </c>
      <c r="B3616" s="41" t="n">
        <f aca="false">[2]Plan1!$C3611</f>
        <v>0</v>
      </c>
      <c r="C3616" s="41" t="n">
        <f aca="false">$E$5 + B3616</f>
        <v>781</v>
      </c>
      <c r="D3616" s="47" t="n">
        <f aca="false">IF(C3616&gt;$E$5,$E$2+$E$1,(IF(C3616&gt;764.99,C3616^3*3486.59308-C3616^2*7860012.00812+C3616*5908819377.96283-1481278321001.59,IF(C3616&gt;752.99,C3616^3*3588.471445-C3616^2*8028757.56264+C3616*5988077680.84934-1488767378546.26,C3616^3*899.851852-C3616^2*1969009.674601+C3616*1435480406.01138-348666163343.76))))-$E$1</f>
        <v>148979041.172119</v>
      </c>
      <c r="E3616" s="47" t="n">
        <f aca="false">D3616*100/$E$2</f>
        <v>100</v>
      </c>
      <c r="G3616" s="41" t="n">
        <f aca="false">[3]Plan1!$C3611</f>
        <v>0</v>
      </c>
      <c r="H3616" s="41" t="n">
        <f aca="false">$J$5 + G3616</f>
        <v>760</v>
      </c>
      <c r="I3616" s="47" t="n">
        <f aca="false">IF(H3616&gt;$J$5,$J$2+$J$1,(IF(H3616&gt;739.99,H3616^3*2498.244218-H3616^2*5471052.355142+H3616*3994605728.77515-972400879260.135,H3616^3*1396.138889-H3616^2*3002770.071427+H3616*2152080038.43115-513963640099.415)))-$J$1</f>
        <v>87942447.7277832</v>
      </c>
      <c r="J3616" s="47" t="n">
        <f aca="false">I3616*100/$J$2</f>
        <v>99.9999999974793</v>
      </c>
      <c r="L3616" s="41" t="n">
        <f aca="false">[4]Plan1!$C3611</f>
        <v>0</v>
      </c>
      <c r="M3616" s="41" t="n">
        <f aca="false">$O$5 + L3616</f>
        <v>838.78</v>
      </c>
      <c r="N3616" s="47" t="n">
        <f aca="false">IF(M3616&gt;$O$5,$O$2+$O$1,(M3616^3*3270.5936-M3616^2*8015778.389801+M3616*6549018422.82398-1783686174686.87))-$O$1</f>
        <v>39086868.7128906</v>
      </c>
      <c r="O3616" s="41" t="n">
        <f aca="false">N3616*100/$O$2</f>
        <v>100</v>
      </c>
      <c r="R3616" s="47" t="n">
        <f aca="false">SUM(D3616,I3616,N3616)</f>
        <v>276008357.612793</v>
      </c>
      <c r="S3616" s="41" t="n">
        <f aca="false">R3616*100/$R$2</f>
        <v>99.9999999991969</v>
      </c>
      <c r="U3616" s="41" t="n">
        <f aca="false">[1]Plan1!$B3611</f>
        <v>0</v>
      </c>
    </row>
    <row r="3617" customFormat="false" ht="15" hidden="false" customHeight="false" outlineLevel="0" collapsed="false">
      <c r="A3617" s="46" t="n">
        <v>45615</v>
      </c>
      <c r="B3617" s="41" t="n">
        <f aca="false">[2]Plan1!$C3612</f>
        <v>0</v>
      </c>
      <c r="C3617" s="41" t="n">
        <f aca="false">$E$5 + B3617</f>
        <v>781</v>
      </c>
      <c r="D3617" s="47" t="n">
        <f aca="false">IF(C3617&gt;$E$5,$E$2+$E$1,(IF(C3617&gt;764.99,C3617^3*3486.59308-C3617^2*7860012.00812+C3617*5908819377.96283-1481278321001.59,IF(C3617&gt;752.99,C3617^3*3588.471445-C3617^2*8028757.56264+C3617*5988077680.84934-1488767378546.26,C3617^3*899.851852-C3617^2*1969009.674601+C3617*1435480406.01138-348666163343.76))))-$E$1</f>
        <v>148979041.172119</v>
      </c>
      <c r="E3617" s="47" t="n">
        <f aca="false">D3617*100/$E$2</f>
        <v>100</v>
      </c>
      <c r="G3617" s="41" t="n">
        <f aca="false">[3]Plan1!$C3612</f>
        <v>0</v>
      </c>
      <c r="H3617" s="41" t="n">
        <f aca="false">$J$5 + G3617</f>
        <v>760</v>
      </c>
      <c r="I3617" s="47" t="n">
        <f aca="false">IF(H3617&gt;$J$5,$J$2+$J$1,(IF(H3617&gt;739.99,H3617^3*2498.244218-H3617^2*5471052.355142+H3617*3994605728.77515-972400879260.135,H3617^3*1396.138889-H3617^2*3002770.071427+H3617*2152080038.43115-513963640099.415)))-$J$1</f>
        <v>87942447.7277832</v>
      </c>
      <c r="J3617" s="47" t="n">
        <f aca="false">I3617*100/$J$2</f>
        <v>99.9999999974793</v>
      </c>
      <c r="L3617" s="41" t="n">
        <f aca="false">[4]Plan1!$C3612</f>
        <v>0</v>
      </c>
      <c r="M3617" s="41" t="n">
        <f aca="false">$O$5 + L3617</f>
        <v>838.78</v>
      </c>
      <c r="N3617" s="47" t="n">
        <f aca="false">IF(M3617&gt;$O$5,$O$2+$O$1,(M3617^3*3270.5936-M3617^2*8015778.389801+M3617*6549018422.82398-1783686174686.87))-$O$1</f>
        <v>39086868.7128906</v>
      </c>
      <c r="O3617" s="41" t="n">
        <f aca="false">N3617*100/$O$2</f>
        <v>100</v>
      </c>
      <c r="R3617" s="47" t="n">
        <f aca="false">SUM(D3617,I3617,N3617)</f>
        <v>276008357.612793</v>
      </c>
      <c r="S3617" s="41" t="n">
        <f aca="false">R3617*100/$R$2</f>
        <v>99.9999999991969</v>
      </c>
      <c r="U3617" s="41" t="n">
        <f aca="false">[1]Plan1!$B3612</f>
        <v>0</v>
      </c>
    </row>
    <row r="3618" customFormat="false" ht="15" hidden="false" customHeight="false" outlineLevel="0" collapsed="false">
      <c r="A3618" s="46" t="n">
        <v>45616</v>
      </c>
      <c r="B3618" s="41" t="n">
        <f aca="false">[2]Plan1!$C3613</f>
        <v>0</v>
      </c>
      <c r="C3618" s="41" t="n">
        <f aca="false">$E$5 + B3618</f>
        <v>781</v>
      </c>
      <c r="D3618" s="47" t="n">
        <f aca="false">IF(C3618&gt;$E$5,$E$2+$E$1,(IF(C3618&gt;764.99,C3618^3*3486.59308-C3618^2*7860012.00812+C3618*5908819377.96283-1481278321001.59,IF(C3618&gt;752.99,C3618^3*3588.471445-C3618^2*8028757.56264+C3618*5988077680.84934-1488767378546.26,C3618^3*899.851852-C3618^2*1969009.674601+C3618*1435480406.01138-348666163343.76))))-$E$1</f>
        <v>148979041.172119</v>
      </c>
      <c r="E3618" s="47" t="n">
        <f aca="false">D3618*100/$E$2</f>
        <v>100</v>
      </c>
      <c r="G3618" s="41" t="n">
        <f aca="false">[3]Plan1!$C3613</f>
        <v>0</v>
      </c>
      <c r="H3618" s="41" t="n">
        <f aca="false">$J$5 + G3618</f>
        <v>760</v>
      </c>
      <c r="I3618" s="47" t="n">
        <f aca="false">IF(H3618&gt;$J$5,$J$2+$J$1,(IF(H3618&gt;739.99,H3618^3*2498.244218-H3618^2*5471052.355142+H3618*3994605728.77515-972400879260.135,H3618^3*1396.138889-H3618^2*3002770.071427+H3618*2152080038.43115-513963640099.415)))-$J$1</f>
        <v>87942447.7277832</v>
      </c>
      <c r="J3618" s="47" t="n">
        <f aca="false">I3618*100/$J$2</f>
        <v>99.9999999974793</v>
      </c>
      <c r="L3618" s="41" t="n">
        <f aca="false">[4]Plan1!$C3613</f>
        <v>0</v>
      </c>
      <c r="M3618" s="41" t="n">
        <f aca="false">$O$5 + L3618</f>
        <v>838.78</v>
      </c>
      <c r="N3618" s="47" t="n">
        <f aca="false">IF(M3618&gt;$O$5,$O$2+$O$1,(M3618^3*3270.5936-M3618^2*8015778.389801+M3618*6549018422.82398-1783686174686.87))-$O$1</f>
        <v>39086868.7128906</v>
      </c>
      <c r="O3618" s="41" t="n">
        <f aca="false">N3618*100/$O$2</f>
        <v>100</v>
      </c>
      <c r="R3618" s="47" t="n">
        <f aca="false">SUM(D3618,I3618,N3618)</f>
        <v>276008357.612793</v>
      </c>
      <c r="S3618" s="41" t="n">
        <f aca="false">R3618*100/$R$2</f>
        <v>99.9999999991969</v>
      </c>
      <c r="U3618" s="41" t="n">
        <f aca="false">[1]Plan1!$B3613</f>
        <v>0</v>
      </c>
    </row>
    <row r="3619" customFormat="false" ht="15" hidden="false" customHeight="false" outlineLevel="0" collapsed="false">
      <c r="A3619" s="46" t="n">
        <v>45617</v>
      </c>
      <c r="B3619" s="41" t="n">
        <f aca="false">[2]Plan1!$C3614</f>
        <v>0</v>
      </c>
      <c r="C3619" s="41" t="n">
        <f aca="false">$E$5 + B3619</f>
        <v>781</v>
      </c>
      <c r="D3619" s="47" t="n">
        <f aca="false">IF(C3619&gt;$E$5,$E$2+$E$1,(IF(C3619&gt;764.99,C3619^3*3486.59308-C3619^2*7860012.00812+C3619*5908819377.96283-1481278321001.59,IF(C3619&gt;752.99,C3619^3*3588.471445-C3619^2*8028757.56264+C3619*5988077680.84934-1488767378546.26,C3619^3*899.851852-C3619^2*1969009.674601+C3619*1435480406.01138-348666163343.76))))-$E$1</f>
        <v>148979041.172119</v>
      </c>
      <c r="E3619" s="47" t="n">
        <f aca="false">D3619*100/$E$2</f>
        <v>100</v>
      </c>
      <c r="G3619" s="41" t="n">
        <f aca="false">[3]Plan1!$C3614</f>
        <v>0</v>
      </c>
      <c r="H3619" s="41" t="n">
        <f aca="false">$J$5 + G3619</f>
        <v>760</v>
      </c>
      <c r="I3619" s="47" t="n">
        <f aca="false">IF(H3619&gt;$J$5,$J$2+$J$1,(IF(H3619&gt;739.99,H3619^3*2498.244218-H3619^2*5471052.355142+H3619*3994605728.77515-972400879260.135,H3619^3*1396.138889-H3619^2*3002770.071427+H3619*2152080038.43115-513963640099.415)))-$J$1</f>
        <v>87942447.7277832</v>
      </c>
      <c r="J3619" s="47" t="n">
        <f aca="false">I3619*100/$J$2</f>
        <v>99.9999999974793</v>
      </c>
      <c r="L3619" s="41" t="n">
        <f aca="false">[4]Plan1!$C3614</f>
        <v>0</v>
      </c>
      <c r="M3619" s="41" t="n">
        <f aca="false">$O$5 + L3619</f>
        <v>838.78</v>
      </c>
      <c r="N3619" s="47" t="n">
        <f aca="false">IF(M3619&gt;$O$5,$O$2+$O$1,(M3619^3*3270.5936-M3619^2*8015778.389801+M3619*6549018422.82398-1783686174686.87))-$O$1</f>
        <v>39086868.7128906</v>
      </c>
      <c r="O3619" s="41" t="n">
        <f aca="false">N3619*100/$O$2</f>
        <v>100</v>
      </c>
      <c r="R3619" s="47" t="n">
        <f aca="false">SUM(D3619,I3619,N3619)</f>
        <v>276008357.612793</v>
      </c>
      <c r="S3619" s="41" t="n">
        <f aca="false">R3619*100/$R$2</f>
        <v>99.9999999991969</v>
      </c>
      <c r="U3619" s="41" t="n">
        <f aca="false">[1]Plan1!$B3614</f>
        <v>0</v>
      </c>
    </row>
    <row r="3620" customFormat="false" ht="15" hidden="false" customHeight="false" outlineLevel="0" collapsed="false">
      <c r="A3620" s="46" t="n">
        <v>45618</v>
      </c>
      <c r="B3620" s="41" t="n">
        <f aca="false">[2]Plan1!$C3615</f>
        <v>0</v>
      </c>
      <c r="C3620" s="41" t="n">
        <f aca="false">$E$5 + B3620</f>
        <v>781</v>
      </c>
      <c r="D3620" s="47" t="n">
        <f aca="false">IF(C3620&gt;$E$5,$E$2+$E$1,(IF(C3620&gt;764.99,C3620^3*3486.59308-C3620^2*7860012.00812+C3620*5908819377.96283-1481278321001.59,IF(C3620&gt;752.99,C3620^3*3588.471445-C3620^2*8028757.56264+C3620*5988077680.84934-1488767378546.26,C3620^3*899.851852-C3620^2*1969009.674601+C3620*1435480406.01138-348666163343.76))))-$E$1</f>
        <v>148979041.172119</v>
      </c>
      <c r="E3620" s="47" t="n">
        <f aca="false">D3620*100/$E$2</f>
        <v>100</v>
      </c>
      <c r="G3620" s="41" t="n">
        <f aca="false">[3]Plan1!$C3615</f>
        <v>0</v>
      </c>
      <c r="H3620" s="41" t="n">
        <f aca="false">$J$5 + G3620</f>
        <v>760</v>
      </c>
      <c r="I3620" s="47" t="n">
        <f aca="false">IF(H3620&gt;$J$5,$J$2+$J$1,(IF(H3620&gt;739.99,H3620^3*2498.244218-H3620^2*5471052.355142+H3620*3994605728.77515-972400879260.135,H3620^3*1396.138889-H3620^2*3002770.071427+H3620*2152080038.43115-513963640099.415)))-$J$1</f>
        <v>87942447.7277832</v>
      </c>
      <c r="J3620" s="47" t="n">
        <f aca="false">I3620*100/$J$2</f>
        <v>99.9999999974793</v>
      </c>
      <c r="L3620" s="41" t="n">
        <f aca="false">[4]Plan1!$C3615</f>
        <v>0</v>
      </c>
      <c r="M3620" s="41" t="n">
        <f aca="false">$O$5 + L3620</f>
        <v>838.78</v>
      </c>
      <c r="N3620" s="47" t="n">
        <f aca="false">IF(M3620&gt;$O$5,$O$2+$O$1,(M3620^3*3270.5936-M3620^2*8015778.389801+M3620*6549018422.82398-1783686174686.87))-$O$1</f>
        <v>39086868.7128906</v>
      </c>
      <c r="O3620" s="41" t="n">
        <f aca="false">N3620*100/$O$2</f>
        <v>100</v>
      </c>
      <c r="R3620" s="47" t="n">
        <f aca="false">SUM(D3620,I3620,N3620)</f>
        <v>276008357.612793</v>
      </c>
      <c r="S3620" s="41" t="n">
        <f aca="false">R3620*100/$R$2</f>
        <v>99.9999999991969</v>
      </c>
      <c r="U3620" s="41" t="n">
        <f aca="false">[1]Plan1!$B3615</f>
        <v>0</v>
      </c>
    </row>
    <row r="3621" customFormat="false" ht="15" hidden="false" customHeight="false" outlineLevel="0" collapsed="false">
      <c r="A3621" s="46" t="n">
        <v>45619</v>
      </c>
      <c r="B3621" s="41" t="n">
        <f aca="false">[2]Plan1!$C3616</f>
        <v>0</v>
      </c>
      <c r="C3621" s="41" t="n">
        <f aca="false">$E$5 + B3621</f>
        <v>781</v>
      </c>
      <c r="D3621" s="47" t="n">
        <f aca="false">IF(C3621&gt;$E$5,$E$2+$E$1,(IF(C3621&gt;764.99,C3621^3*3486.59308-C3621^2*7860012.00812+C3621*5908819377.96283-1481278321001.59,IF(C3621&gt;752.99,C3621^3*3588.471445-C3621^2*8028757.56264+C3621*5988077680.84934-1488767378546.26,C3621^3*899.851852-C3621^2*1969009.674601+C3621*1435480406.01138-348666163343.76))))-$E$1</f>
        <v>148979041.172119</v>
      </c>
      <c r="E3621" s="47" t="n">
        <f aca="false">D3621*100/$E$2</f>
        <v>100</v>
      </c>
      <c r="G3621" s="41" t="n">
        <f aca="false">[3]Plan1!$C3616</f>
        <v>0</v>
      </c>
      <c r="H3621" s="41" t="n">
        <f aca="false">$J$5 + G3621</f>
        <v>760</v>
      </c>
      <c r="I3621" s="47" t="n">
        <f aca="false">IF(H3621&gt;$J$5,$J$2+$J$1,(IF(H3621&gt;739.99,H3621^3*2498.244218-H3621^2*5471052.355142+H3621*3994605728.77515-972400879260.135,H3621^3*1396.138889-H3621^2*3002770.071427+H3621*2152080038.43115-513963640099.415)))-$J$1</f>
        <v>87942447.7277832</v>
      </c>
      <c r="J3621" s="47" t="n">
        <f aca="false">I3621*100/$J$2</f>
        <v>99.9999999974793</v>
      </c>
      <c r="L3621" s="41" t="n">
        <f aca="false">[4]Plan1!$C3616</f>
        <v>0</v>
      </c>
      <c r="M3621" s="41" t="n">
        <f aca="false">$O$5 + L3621</f>
        <v>838.78</v>
      </c>
      <c r="N3621" s="47" t="n">
        <f aca="false">IF(M3621&gt;$O$5,$O$2+$O$1,(M3621^3*3270.5936-M3621^2*8015778.389801+M3621*6549018422.82398-1783686174686.87))-$O$1</f>
        <v>39086868.7128906</v>
      </c>
      <c r="O3621" s="41" t="n">
        <f aca="false">N3621*100/$O$2</f>
        <v>100</v>
      </c>
      <c r="R3621" s="47" t="n">
        <f aca="false">SUM(D3621,I3621,N3621)</f>
        <v>276008357.612793</v>
      </c>
      <c r="S3621" s="41" t="n">
        <f aca="false">R3621*100/$R$2</f>
        <v>99.9999999991969</v>
      </c>
      <c r="U3621" s="41" t="n">
        <f aca="false">[1]Plan1!$B3616</f>
        <v>0</v>
      </c>
    </row>
    <row r="3622" customFormat="false" ht="15" hidden="false" customHeight="false" outlineLevel="0" collapsed="false">
      <c r="A3622" s="46" t="n">
        <v>45620</v>
      </c>
      <c r="B3622" s="41" t="n">
        <f aca="false">[2]Plan1!$C3617</f>
        <v>0</v>
      </c>
      <c r="C3622" s="41" t="n">
        <f aca="false">$E$5 + B3622</f>
        <v>781</v>
      </c>
      <c r="D3622" s="47" t="n">
        <f aca="false">IF(C3622&gt;$E$5,$E$2+$E$1,(IF(C3622&gt;764.99,C3622^3*3486.59308-C3622^2*7860012.00812+C3622*5908819377.96283-1481278321001.59,IF(C3622&gt;752.99,C3622^3*3588.471445-C3622^2*8028757.56264+C3622*5988077680.84934-1488767378546.26,C3622^3*899.851852-C3622^2*1969009.674601+C3622*1435480406.01138-348666163343.76))))-$E$1</f>
        <v>148979041.172119</v>
      </c>
      <c r="E3622" s="47" t="n">
        <f aca="false">D3622*100/$E$2</f>
        <v>100</v>
      </c>
      <c r="G3622" s="41" t="n">
        <f aca="false">[3]Plan1!$C3617</f>
        <v>0</v>
      </c>
      <c r="H3622" s="41" t="n">
        <f aca="false">$J$5 + G3622</f>
        <v>760</v>
      </c>
      <c r="I3622" s="47" t="n">
        <f aca="false">IF(H3622&gt;$J$5,$J$2+$J$1,(IF(H3622&gt;739.99,H3622^3*2498.244218-H3622^2*5471052.355142+H3622*3994605728.77515-972400879260.135,H3622^3*1396.138889-H3622^2*3002770.071427+H3622*2152080038.43115-513963640099.415)))-$J$1</f>
        <v>87942447.7277832</v>
      </c>
      <c r="J3622" s="47" t="n">
        <f aca="false">I3622*100/$J$2</f>
        <v>99.9999999974793</v>
      </c>
      <c r="L3622" s="41" t="n">
        <f aca="false">[4]Plan1!$C3617</f>
        <v>0</v>
      </c>
      <c r="M3622" s="41" t="n">
        <f aca="false">$O$5 + L3622</f>
        <v>838.78</v>
      </c>
      <c r="N3622" s="47" t="n">
        <f aca="false">IF(M3622&gt;$O$5,$O$2+$O$1,(M3622^3*3270.5936-M3622^2*8015778.389801+M3622*6549018422.82398-1783686174686.87))-$O$1</f>
        <v>39086868.7128906</v>
      </c>
      <c r="O3622" s="41" t="n">
        <f aca="false">N3622*100/$O$2</f>
        <v>100</v>
      </c>
      <c r="R3622" s="47" t="n">
        <f aca="false">SUM(D3622,I3622,N3622)</f>
        <v>276008357.612793</v>
      </c>
      <c r="S3622" s="41" t="n">
        <f aca="false">R3622*100/$R$2</f>
        <v>99.9999999991969</v>
      </c>
      <c r="U3622" s="41" t="n">
        <f aca="false">[1]Plan1!$B3617</f>
        <v>0</v>
      </c>
    </row>
    <row r="3623" customFormat="false" ht="15" hidden="false" customHeight="false" outlineLevel="0" collapsed="false">
      <c r="A3623" s="46" t="n">
        <v>45621</v>
      </c>
      <c r="B3623" s="41" t="n">
        <f aca="false">[2]Plan1!$C3618</f>
        <v>0</v>
      </c>
      <c r="C3623" s="41" t="n">
        <f aca="false">$E$5 + B3623</f>
        <v>781</v>
      </c>
      <c r="D3623" s="47" t="n">
        <f aca="false">IF(C3623&gt;$E$5,$E$2+$E$1,(IF(C3623&gt;764.99,C3623^3*3486.59308-C3623^2*7860012.00812+C3623*5908819377.96283-1481278321001.59,IF(C3623&gt;752.99,C3623^3*3588.471445-C3623^2*8028757.56264+C3623*5988077680.84934-1488767378546.26,C3623^3*899.851852-C3623^2*1969009.674601+C3623*1435480406.01138-348666163343.76))))-$E$1</f>
        <v>148979041.172119</v>
      </c>
      <c r="E3623" s="47" t="n">
        <f aca="false">D3623*100/$E$2</f>
        <v>100</v>
      </c>
      <c r="G3623" s="41" t="n">
        <f aca="false">[3]Plan1!$C3618</f>
        <v>0</v>
      </c>
      <c r="H3623" s="41" t="n">
        <f aca="false">$J$5 + G3623</f>
        <v>760</v>
      </c>
      <c r="I3623" s="47" t="n">
        <f aca="false">IF(H3623&gt;$J$5,$J$2+$J$1,(IF(H3623&gt;739.99,H3623^3*2498.244218-H3623^2*5471052.355142+H3623*3994605728.77515-972400879260.135,H3623^3*1396.138889-H3623^2*3002770.071427+H3623*2152080038.43115-513963640099.415)))-$J$1</f>
        <v>87942447.7277832</v>
      </c>
      <c r="J3623" s="47" t="n">
        <f aca="false">I3623*100/$J$2</f>
        <v>99.9999999974793</v>
      </c>
      <c r="L3623" s="41" t="n">
        <f aca="false">[4]Plan1!$C3618</f>
        <v>0</v>
      </c>
      <c r="M3623" s="41" t="n">
        <f aca="false">$O$5 + L3623</f>
        <v>838.78</v>
      </c>
      <c r="N3623" s="47" t="n">
        <f aca="false">IF(M3623&gt;$O$5,$O$2+$O$1,(M3623^3*3270.5936-M3623^2*8015778.389801+M3623*6549018422.82398-1783686174686.87))-$O$1</f>
        <v>39086868.7128906</v>
      </c>
      <c r="O3623" s="41" t="n">
        <f aca="false">N3623*100/$O$2</f>
        <v>100</v>
      </c>
      <c r="R3623" s="47" t="n">
        <f aca="false">SUM(D3623,I3623,N3623)</f>
        <v>276008357.612793</v>
      </c>
      <c r="S3623" s="41" t="n">
        <f aca="false">R3623*100/$R$2</f>
        <v>99.9999999991969</v>
      </c>
      <c r="U3623" s="41" t="n">
        <f aca="false">[1]Plan1!$B3618</f>
        <v>0</v>
      </c>
    </row>
    <row r="3624" customFormat="false" ht="15" hidden="false" customHeight="false" outlineLevel="0" collapsed="false">
      <c r="A3624" s="46" t="n">
        <v>45622</v>
      </c>
      <c r="B3624" s="41" t="n">
        <f aca="false">[2]Plan1!$C3619</f>
        <v>0</v>
      </c>
      <c r="C3624" s="41" t="n">
        <f aca="false">$E$5 + B3624</f>
        <v>781</v>
      </c>
      <c r="D3624" s="47" t="n">
        <f aca="false">IF(C3624&gt;$E$5,$E$2+$E$1,(IF(C3624&gt;764.99,C3624^3*3486.59308-C3624^2*7860012.00812+C3624*5908819377.96283-1481278321001.59,IF(C3624&gt;752.99,C3624^3*3588.471445-C3624^2*8028757.56264+C3624*5988077680.84934-1488767378546.26,C3624^3*899.851852-C3624^2*1969009.674601+C3624*1435480406.01138-348666163343.76))))-$E$1</f>
        <v>148979041.172119</v>
      </c>
      <c r="E3624" s="47" t="n">
        <f aca="false">D3624*100/$E$2</f>
        <v>100</v>
      </c>
      <c r="G3624" s="41" t="n">
        <f aca="false">[3]Plan1!$C3619</f>
        <v>0</v>
      </c>
      <c r="H3624" s="41" t="n">
        <f aca="false">$J$5 + G3624</f>
        <v>760</v>
      </c>
      <c r="I3624" s="47" t="n">
        <f aca="false">IF(H3624&gt;$J$5,$J$2+$J$1,(IF(H3624&gt;739.99,H3624^3*2498.244218-H3624^2*5471052.355142+H3624*3994605728.77515-972400879260.135,H3624^3*1396.138889-H3624^2*3002770.071427+H3624*2152080038.43115-513963640099.415)))-$J$1</f>
        <v>87942447.7277832</v>
      </c>
      <c r="J3624" s="47" t="n">
        <f aca="false">I3624*100/$J$2</f>
        <v>99.9999999974793</v>
      </c>
      <c r="L3624" s="41" t="n">
        <f aca="false">[4]Plan1!$C3619</f>
        <v>0</v>
      </c>
      <c r="M3624" s="41" t="n">
        <f aca="false">$O$5 + L3624</f>
        <v>838.78</v>
      </c>
      <c r="N3624" s="47" t="n">
        <f aca="false">IF(M3624&gt;$O$5,$O$2+$O$1,(M3624^3*3270.5936-M3624^2*8015778.389801+M3624*6549018422.82398-1783686174686.87))-$O$1</f>
        <v>39086868.7128906</v>
      </c>
      <c r="O3624" s="41" t="n">
        <f aca="false">N3624*100/$O$2</f>
        <v>100</v>
      </c>
      <c r="R3624" s="47" t="n">
        <f aca="false">SUM(D3624,I3624,N3624)</f>
        <v>276008357.612793</v>
      </c>
      <c r="S3624" s="41" t="n">
        <f aca="false">R3624*100/$R$2</f>
        <v>99.9999999991969</v>
      </c>
      <c r="U3624" s="41" t="n">
        <f aca="false">[1]Plan1!$B3619</f>
        <v>0</v>
      </c>
    </row>
    <row r="3625" customFormat="false" ht="15" hidden="false" customHeight="false" outlineLevel="0" collapsed="false">
      <c r="A3625" s="46" t="n">
        <v>45623</v>
      </c>
      <c r="B3625" s="41" t="n">
        <f aca="false">[2]Plan1!$C3620</f>
        <v>0</v>
      </c>
      <c r="C3625" s="41" t="n">
        <f aca="false">$E$5 + B3625</f>
        <v>781</v>
      </c>
      <c r="D3625" s="47" t="n">
        <f aca="false">IF(C3625&gt;$E$5,$E$2+$E$1,(IF(C3625&gt;764.99,C3625^3*3486.59308-C3625^2*7860012.00812+C3625*5908819377.96283-1481278321001.59,IF(C3625&gt;752.99,C3625^3*3588.471445-C3625^2*8028757.56264+C3625*5988077680.84934-1488767378546.26,C3625^3*899.851852-C3625^2*1969009.674601+C3625*1435480406.01138-348666163343.76))))-$E$1</f>
        <v>148979041.172119</v>
      </c>
      <c r="E3625" s="47" t="n">
        <f aca="false">D3625*100/$E$2</f>
        <v>100</v>
      </c>
      <c r="G3625" s="41" t="n">
        <f aca="false">[3]Plan1!$C3620</f>
        <v>0</v>
      </c>
      <c r="H3625" s="41" t="n">
        <f aca="false">$J$5 + G3625</f>
        <v>760</v>
      </c>
      <c r="I3625" s="47" t="n">
        <f aca="false">IF(H3625&gt;$J$5,$J$2+$J$1,(IF(H3625&gt;739.99,H3625^3*2498.244218-H3625^2*5471052.355142+H3625*3994605728.77515-972400879260.135,H3625^3*1396.138889-H3625^2*3002770.071427+H3625*2152080038.43115-513963640099.415)))-$J$1</f>
        <v>87942447.7277832</v>
      </c>
      <c r="J3625" s="47" t="n">
        <f aca="false">I3625*100/$J$2</f>
        <v>99.9999999974793</v>
      </c>
      <c r="L3625" s="41" t="n">
        <f aca="false">[4]Plan1!$C3620</f>
        <v>0</v>
      </c>
      <c r="M3625" s="41" t="n">
        <f aca="false">$O$5 + L3625</f>
        <v>838.78</v>
      </c>
      <c r="N3625" s="47" t="n">
        <f aca="false">IF(M3625&gt;$O$5,$O$2+$O$1,(M3625^3*3270.5936-M3625^2*8015778.389801+M3625*6549018422.82398-1783686174686.87))-$O$1</f>
        <v>39086868.7128906</v>
      </c>
      <c r="O3625" s="41" t="n">
        <f aca="false">N3625*100/$O$2</f>
        <v>100</v>
      </c>
      <c r="R3625" s="47" t="n">
        <f aca="false">SUM(D3625,I3625,N3625)</f>
        <v>276008357.612793</v>
      </c>
      <c r="S3625" s="41" t="n">
        <f aca="false">R3625*100/$R$2</f>
        <v>99.9999999991969</v>
      </c>
      <c r="U3625" s="41" t="n">
        <f aca="false">[1]Plan1!$B3620</f>
        <v>0</v>
      </c>
    </row>
    <row r="3626" customFormat="false" ht="15" hidden="false" customHeight="false" outlineLevel="0" collapsed="false">
      <c r="A3626" s="46" t="n">
        <v>45624</v>
      </c>
      <c r="B3626" s="41" t="n">
        <f aca="false">[2]Plan1!$C3621</f>
        <v>0</v>
      </c>
      <c r="C3626" s="41" t="n">
        <f aca="false">$E$5 + B3626</f>
        <v>781</v>
      </c>
      <c r="D3626" s="47" t="n">
        <f aca="false">IF(C3626&gt;$E$5,$E$2+$E$1,(IF(C3626&gt;764.99,C3626^3*3486.59308-C3626^2*7860012.00812+C3626*5908819377.96283-1481278321001.59,IF(C3626&gt;752.99,C3626^3*3588.471445-C3626^2*8028757.56264+C3626*5988077680.84934-1488767378546.26,C3626^3*899.851852-C3626^2*1969009.674601+C3626*1435480406.01138-348666163343.76))))-$E$1</f>
        <v>148979041.172119</v>
      </c>
      <c r="E3626" s="47" t="n">
        <f aca="false">D3626*100/$E$2</f>
        <v>100</v>
      </c>
      <c r="G3626" s="41" t="n">
        <f aca="false">[3]Plan1!$C3621</f>
        <v>0</v>
      </c>
      <c r="H3626" s="41" t="n">
        <f aca="false">$J$5 + G3626</f>
        <v>760</v>
      </c>
      <c r="I3626" s="47" t="n">
        <f aca="false">IF(H3626&gt;$J$5,$J$2+$J$1,(IF(H3626&gt;739.99,H3626^3*2498.244218-H3626^2*5471052.355142+H3626*3994605728.77515-972400879260.135,H3626^3*1396.138889-H3626^2*3002770.071427+H3626*2152080038.43115-513963640099.415)))-$J$1</f>
        <v>87942447.7277832</v>
      </c>
      <c r="J3626" s="47" t="n">
        <f aca="false">I3626*100/$J$2</f>
        <v>99.9999999974793</v>
      </c>
      <c r="L3626" s="41" t="n">
        <f aca="false">[4]Plan1!$C3621</f>
        <v>0</v>
      </c>
      <c r="M3626" s="41" t="n">
        <f aca="false">$O$5 + L3626</f>
        <v>838.78</v>
      </c>
      <c r="N3626" s="47" t="n">
        <f aca="false">IF(M3626&gt;$O$5,$O$2+$O$1,(M3626^3*3270.5936-M3626^2*8015778.389801+M3626*6549018422.82398-1783686174686.87))-$O$1</f>
        <v>39086868.7128906</v>
      </c>
      <c r="O3626" s="41" t="n">
        <f aca="false">N3626*100/$O$2</f>
        <v>100</v>
      </c>
      <c r="R3626" s="47" t="n">
        <f aca="false">SUM(D3626,I3626,N3626)</f>
        <v>276008357.612793</v>
      </c>
      <c r="S3626" s="41" t="n">
        <f aca="false">R3626*100/$R$2</f>
        <v>99.9999999991969</v>
      </c>
      <c r="U3626" s="41" t="n">
        <f aca="false">[1]Plan1!$B3621</f>
        <v>0</v>
      </c>
    </row>
    <row r="3627" customFormat="false" ht="15" hidden="false" customHeight="false" outlineLevel="0" collapsed="false">
      <c r="A3627" s="46" t="n">
        <v>45625</v>
      </c>
      <c r="B3627" s="41" t="n">
        <f aca="false">[2]Plan1!$C3622</f>
        <v>0</v>
      </c>
      <c r="C3627" s="41" t="n">
        <f aca="false">$E$5 + B3627</f>
        <v>781</v>
      </c>
      <c r="D3627" s="47" t="n">
        <f aca="false">IF(C3627&gt;$E$5,$E$2+$E$1,(IF(C3627&gt;764.99,C3627^3*3486.59308-C3627^2*7860012.00812+C3627*5908819377.96283-1481278321001.59,IF(C3627&gt;752.99,C3627^3*3588.471445-C3627^2*8028757.56264+C3627*5988077680.84934-1488767378546.26,C3627^3*899.851852-C3627^2*1969009.674601+C3627*1435480406.01138-348666163343.76))))-$E$1</f>
        <v>148979041.172119</v>
      </c>
      <c r="E3627" s="47" t="n">
        <f aca="false">D3627*100/$E$2</f>
        <v>100</v>
      </c>
      <c r="G3627" s="41" t="n">
        <f aca="false">[3]Plan1!$C3622</f>
        <v>0</v>
      </c>
      <c r="H3627" s="41" t="n">
        <f aca="false">$J$5 + G3627</f>
        <v>760</v>
      </c>
      <c r="I3627" s="47" t="n">
        <f aca="false">IF(H3627&gt;$J$5,$J$2+$J$1,(IF(H3627&gt;739.99,H3627^3*2498.244218-H3627^2*5471052.355142+H3627*3994605728.77515-972400879260.135,H3627^3*1396.138889-H3627^2*3002770.071427+H3627*2152080038.43115-513963640099.415)))-$J$1</f>
        <v>87942447.7277832</v>
      </c>
      <c r="J3627" s="47" t="n">
        <f aca="false">I3627*100/$J$2</f>
        <v>99.9999999974793</v>
      </c>
      <c r="L3627" s="41" t="n">
        <f aca="false">[4]Plan1!$C3622</f>
        <v>0</v>
      </c>
      <c r="M3627" s="41" t="n">
        <f aca="false">$O$5 + L3627</f>
        <v>838.78</v>
      </c>
      <c r="N3627" s="47" t="n">
        <f aca="false">IF(M3627&gt;$O$5,$O$2+$O$1,(M3627^3*3270.5936-M3627^2*8015778.389801+M3627*6549018422.82398-1783686174686.87))-$O$1</f>
        <v>39086868.7128906</v>
      </c>
      <c r="O3627" s="41" t="n">
        <f aca="false">N3627*100/$O$2</f>
        <v>100</v>
      </c>
      <c r="R3627" s="47" t="n">
        <f aca="false">SUM(D3627,I3627,N3627)</f>
        <v>276008357.612793</v>
      </c>
      <c r="S3627" s="41" t="n">
        <f aca="false">R3627*100/$R$2</f>
        <v>99.9999999991969</v>
      </c>
      <c r="U3627" s="41" t="n">
        <f aca="false">[1]Plan1!$B3622</f>
        <v>0</v>
      </c>
    </row>
    <row r="3628" customFormat="false" ht="15" hidden="false" customHeight="false" outlineLevel="0" collapsed="false">
      <c r="A3628" s="46" t="n">
        <v>45626</v>
      </c>
      <c r="B3628" s="41" t="n">
        <f aca="false">[2]Plan1!$C3623</f>
        <v>0</v>
      </c>
      <c r="C3628" s="41" t="n">
        <f aca="false">$E$5 + B3628</f>
        <v>781</v>
      </c>
      <c r="D3628" s="47" t="n">
        <f aca="false">IF(C3628&gt;$E$5,$E$2+$E$1,(IF(C3628&gt;764.99,C3628^3*3486.59308-C3628^2*7860012.00812+C3628*5908819377.96283-1481278321001.59,IF(C3628&gt;752.99,C3628^3*3588.471445-C3628^2*8028757.56264+C3628*5988077680.84934-1488767378546.26,C3628^3*899.851852-C3628^2*1969009.674601+C3628*1435480406.01138-348666163343.76))))-$E$1</f>
        <v>148979041.172119</v>
      </c>
      <c r="E3628" s="47" t="n">
        <f aca="false">D3628*100/$E$2</f>
        <v>100</v>
      </c>
      <c r="G3628" s="41" t="n">
        <f aca="false">[3]Plan1!$C3623</f>
        <v>0</v>
      </c>
      <c r="H3628" s="41" t="n">
        <f aca="false">$J$5 + G3628</f>
        <v>760</v>
      </c>
      <c r="I3628" s="47" t="n">
        <f aca="false">IF(H3628&gt;$J$5,$J$2+$J$1,(IF(H3628&gt;739.99,H3628^3*2498.244218-H3628^2*5471052.355142+H3628*3994605728.77515-972400879260.135,H3628^3*1396.138889-H3628^2*3002770.071427+H3628*2152080038.43115-513963640099.415)))-$J$1</f>
        <v>87942447.7277832</v>
      </c>
      <c r="J3628" s="47" t="n">
        <f aca="false">I3628*100/$J$2</f>
        <v>99.9999999974793</v>
      </c>
      <c r="L3628" s="41" t="n">
        <f aca="false">[4]Plan1!$C3623</f>
        <v>0</v>
      </c>
      <c r="M3628" s="41" t="n">
        <f aca="false">$O$5 + L3628</f>
        <v>838.78</v>
      </c>
      <c r="N3628" s="47" t="n">
        <f aca="false">IF(M3628&gt;$O$5,$O$2+$O$1,(M3628^3*3270.5936-M3628^2*8015778.389801+M3628*6549018422.82398-1783686174686.87))-$O$1</f>
        <v>39086868.7128906</v>
      </c>
      <c r="O3628" s="41" t="n">
        <f aca="false">N3628*100/$O$2</f>
        <v>100</v>
      </c>
      <c r="R3628" s="47" t="n">
        <f aca="false">SUM(D3628,I3628,N3628)</f>
        <v>276008357.612793</v>
      </c>
      <c r="S3628" s="41" t="n">
        <f aca="false">R3628*100/$R$2</f>
        <v>99.9999999991969</v>
      </c>
      <c r="U3628" s="41" t="n">
        <f aca="false">[1]Plan1!$B3623</f>
        <v>0</v>
      </c>
    </row>
    <row r="3629" customFormat="false" ht="15" hidden="false" customHeight="false" outlineLevel="0" collapsed="false">
      <c r="A3629" s="46" t="n">
        <v>45627</v>
      </c>
      <c r="B3629" s="41" t="n">
        <f aca="false">[2]Plan1!$C3624</f>
        <v>0</v>
      </c>
      <c r="C3629" s="41" t="n">
        <f aca="false">$E$5 + B3629</f>
        <v>781</v>
      </c>
      <c r="D3629" s="47" t="n">
        <f aca="false">IF(C3629&gt;$E$5,$E$2+$E$1,(IF(C3629&gt;764.99,C3629^3*3486.59308-C3629^2*7860012.00812+C3629*5908819377.96283-1481278321001.59,IF(C3629&gt;752.99,C3629^3*3588.471445-C3629^2*8028757.56264+C3629*5988077680.84934-1488767378546.26,C3629^3*899.851852-C3629^2*1969009.674601+C3629*1435480406.01138-348666163343.76))))-$E$1</f>
        <v>148979041.172119</v>
      </c>
      <c r="E3629" s="47" t="n">
        <f aca="false">D3629*100/$E$2</f>
        <v>100</v>
      </c>
      <c r="G3629" s="41" t="n">
        <f aca="false">[3]Plan1!$C3624</f>
        <v>0</v>
      </c>
      <c r="H3629" s="41" t="n">
        <f aca="false">$J$5 + G3629</f>
        <v>760</v>
      </c>
      <c r="I3629" s="47" t="n">
        <f aca="false">IF(H3629&gt;$J$5,$J$2+$J$1,(IF(H3629&gt;739.99,H3629^3*2498.244218-H3629^2*5471052.355142+H3629*3994605728.77515-972400879260.135,H3629^3*1396.138889-H3629^2*3002770.071427+H3629*2152080038.43115-513963640099.415)))-$J$1</f>
        <v>87942447.7277832</v>
      </c>
      <c r="J3629" s="47" t="n">
        <f aca="false">I3629*100/$J$2</f>
        <v>99.9999999974793</v>
      </c>
      <c r="L3629" s="41" t="n">
        <f aca="false">[4]Plan1!$C3624</f>
        <v>0</v>
      </c>
      <c r="M3629" s="41" t="n">
        <f aca="false">$O$5 + L3629</f>
        <v>838.78</v>
      </c>
      <c r="N3629" s="47" t="n">
        <f aca="false">IF(M3629&gt;$O$5,$O$2+$O$1,(M3629^3*3270.5936-M3629^2*8015778.389801+M3629*6549018422.82398-1783686174686.87))-$O$1</f>
        <v>39086868.7128906</v>
      </c>
      <c r="O3629" s="41" t="n">
        <f aca="false">N3629*100/$O$2</f>
        <v>100</v>
      </c>
      <c r="R3629" s="47" t="n">
        <f aca="false">SUM(D3629,I3629,N3629)</f>
        <v>276008357.612793</v>
      </c>
      <c r="S3629" s="41" t="n">
        <f aca="false">R3629*100/$R$2</f>
        <v>99.9999999991969</v>
      </c>
      <c r="U3629" s="41" t="n">
        <f aca="false">[1]Plan1!$B3624</f>
        <v>0</v>
      </c>
    </row>
    <row r="3630" customFormat="false" ht="15" hidden="false" customHeight="false" outlineLevel="0" collapsed="false">
      <c r="A3630" s="46" t="n">
        <v>45628</v>
      </c>
      <c r="B3630" s="41" t="n">
        <f aca="false">[2]Plan1!$C3625</f>
        <v>0</v>
      </c>
      <c r="C3630" s="41" t="n">
        <f aca="false">$E$5 + B3630</f>
        <v>781</v>
      </c>
      <c r="D3630" s="47" t="n">
        <f aca="false">IF(C3630&gt;$E$5,$E$2+$E$1,(IF(C3630&gt;764.99,C3630^3*3486.59308-C3630^2*7860012.00812+C3630*5908819377.96283-1481278321001.59,IF(C3630&gt;752.99,C3630^3*3588.471445-C3630^2*8028757.56264+C3630*5988077680.84934-1488767378546.26,C3630^3*899.851852-C3630^2*1969009.674601+C3630*1435480406.01138-348666163343.76))))-$E$1</f>
        <v>148979041.172119</v>
      </c>
      <c r="E3630" s="47" t="n">
        <f aca="false">D3630*100/$E$2</f>
        <v>100</v>
      </c>
      <c r="G3630" s="41" t="n">
        <f aca="false">[3]Plan1!$C3625</f>
        <v>0</v>
      </c>
      <c r="H3630" s="41" t="n">
        <f aca="false">$J$5 + G3630</f>
        <v>760</v>
      </c>
      <c r="I3630" s="47" t="n">
        <f aca="false">IF(H3630&gt;$J$5,$J$2+$J$1,(IF(H3630&gt;739.99,H3630^3*2498.244218-H3630^2*5471052.355142+H3630*3994605728.77515-972400879260.135,H3630^3*1396.138889-H3630^2*3002770.071427+H3630*2152080038.43115-513963640099.415)))-$J$1</f>
        <v>87942447.7277832</v>
      </c>
      <c r="J3630" s="47" t="n">
        <f aca="false">I3630*100/$J$2</f>
        <v>99.9999999974793</v>
      </c>
      <c r="L3630" s="41" t="n">
        <f aca="false">[4]Plan1!$C3625</f>
        <v>0</v>
      </c>
      <c r="M3630" s="41" t="n">
        <f aca="false">$O$5 + L3630</f>
        <v>838.78</v>
      </c>
      <c r="N3630" s="47" t="n">
        <f aca="false">IF(M3630&gt;$O$5,$O$2+$O$1,(M3630^3*3270.5936-M3630^2*8015778.389801+M3630*6549018422.82398-1783686174686.87))-$O$1</f>
        <v>39086868.7128906</v>
      </c>
      <c r="O3630" s="41" t="n">
        <f aca="false">N3630*100/$O$2</f>
        <v>100</v>
      </c>
      <c r="R3630" s="47" t="n">
        <f aca="false">SUM(D3630,I3630,N3630)</f>
        <v>276008357.612793</v>
      </c>
      <c r="S3630" s="41" t="n">
        <f aca="false">R3630*100/$R$2</f>
        <v>99.9999999991969</v>
      </c>
      <c r="U3630" s="41" t="n">
        <f aca="false">[1]Plan1!$B3625</f>
        <v>0</v>
      </c>
    </row>
    <row r="3631" customFormat="false" ht="15" hidden="false" customHeight="false" outlineLevel="0" collapsed="false">
      <c r="A3631" s="46" t="n">
        <v>45629</v>
      </c>
      <c r="B3631" s="41" t="n">
        <f aca="false">[2]Plan1!$C3626</f>
        <v>0</v>
      </c>
      <c r="C3631" s="41" t="n">
        <f aca="false">$E$5 + B3631</f>
        <v>781</v>
      </c>
      <c r="D3631" s="47" t="n">
        <f aca="false">IF(C3631&gt;$E$5,$E$2+$E$1,(IF(C3631&gt;764.99,C3631^3*3486.59308-C3631^2*7860012.00812+C3631*5908819377.96283-1481278321001.59,IF(C3631&gt;752.99,C3631^3*3588.471445-C3631^2*8028757.56264+C3631*5988077680.84934-1488767378546.26,C3631^3*899.851852-C3631^2*1969009.674601+C3631*1435480406.01138-348666163343.76))))-$E$1</f>
        <v>148979041.172119</v>
      </c>
      <c r="E3631" s="47" t="n">
        <f aca="false">D3631*100/$E$2</f>
        <v>100</v>
      </c>
      <c r="G3631" s="41" t="n">
        <f aca="false">[3]Plan1!$C3626</f>
        <v>0</v>
      </c>
      <c r="H3631" s="41" t="n">
        <f aca="false">$J$5 + G3631</f>
        <v>760</v>
      </c>
      <c r="I3631" s="47" t="n">
        <f aca="false">IF(H3631&gt;$J$5,$J$2+$J$1,(IF(H3631&gt;739.99,H3631^3*2498.244218-H3631^2*5471052.355142+H3631*3994605728.77515-972400879260.135,H3631^3*1396.138889-H3631^2*3002770.071427+H3631*2152080038.43115-513963640099.415)))-$J$1</f>
        <v>87942447.7277832</v>
      </c>
      <c r="J3631" s="47" t="n">
        <f aca="false">I3631*100/$J$2</f>
        <v>99.9999999974793</v>
      </c>
      <c r="L3631" s="41" t="n">
        <f aca="false">[4]Plan1!$C3626</f>
        <v>0</v>
      </c>
      <c r="M3631" s="41" t="n">
        <f aca="false">$O$5 + L3631</f>
        <v>838.78</v>
      </c>
      <c r="N3631" s="47" t="n">
        <f aca="false">IF(M3631&gt;$O$5,$O$2+$O$1,(M3631^3*3270.5936-M3631^2*8015778.389801+M3631*6549018422.82398-1783686174686.87))-$O$1</f>
        <v>39086868.7128906</v>
      </c>
      <c r="O3631" s="41" t="n">
        <f aca="false">N3631*100/$O$2</f>
        <v>100</v>
      </c>
      <c r="R3631" s="47" t="n">
        <f aca="false">SUM(D3631,I3631,N3631)</f>
        <v>276008357.612793</v>
      </c>
      <c r="S3631" s="41" t="n">
        <f aca="false">R3631*100/$R$2</f>
        <v>99.9999999991969</v>
      </c>
      <c r="U3631" s="41" t="n">
        <f aca="false">[1]Plan1!$B3626</f>
        <v>0</v>
      </c>
    </row>
    <row r="3632" customFormat="false" ht="15" hidden="false" customHeight="false" outlineLevel="0" collapsed="false">
      <c r="A3632" s="46" t="n">
        <v>45630</v>
      </c>
      <c r="B3632" s="41" t="n">
        <f aca="false">[2]Plan1!$C3627</f>
        <v>0</v>
      </c>
      <c r="C3632" s="41" t="n">
        <f aca="false">$E$5 + B3632</f>
        <v>781</v>
      </c>
      <c r="D3632" s="47" t="n">
        <f aca="false">IF(C3632&gt;$E$5,$E$2+$E$1,(IF(C3632&gt;764.99,C3632^3*3486.59308-C3632^2*7860012.00812+C3632*5908819377.96283-1481278321001.59,IF(C3632&gt;752.99,C3632^3*3588.471445-C3632^2*8028757.56264+C3632*5988077680.84934-1488767378546.26,C3632^3*899.851852-C3632^2*1969009.674601+C3632*1435480406.01138-348666163343.76))))-$E$1</f>
        <v>148979041.172119</v>
      </c>
      <c r="E3632" s="47" t="n">
        <f aca="false">D3632*100/$E$2</f>
        <v>100</v>
      </c>
      <c r="G3632" s="41" t="n">
        <f aca="false">[3]Plan1!$C3627</f>
        <v>0</v>
      </c>
      <c r="H3632" s="41" t="n">
        <f aca="false">$J$5 + G3632</f>
        <v>760</v>
      </c>
      <c r="I3632" s="47" t="n">
        <f aca="false">IF(H3632&gt;$J$5,$J$2+$J$1,(IF(H3632&gt;739.99,H3632^3*2498.244218-H3632^2*5471052.355142+H3632*3994605728.77515-972400879260.135,H3632^3*1396.138889-H3632^2*3002770.071427+H3632*2152080038.43115-513963640099.415)))-$J$1</f>
        <v>87942447.7277832</v>
      </c>
      <c r="J3632" s="47" t="n">
        <f aca="false">I3632*100/$J$2</f>
        <v>99.9999999974793</v>
      </c>
      <c r="L3632" s="41" t="n">
        <f aca="false">[4]Plan1!$C3627</f>
        <v>0</v>
      </c>
      <c r="M3632" s="41" t="n">
        <f aca="false">$O$5 + L3632</f>
        <v>838.78</v>
      </c>
      <c r="N3632" s="47" t="n">
        <f aca="false">IF(M3632&gt;$O$5,$O$2+$O$1,(M3632^3*3270.5936-M3632^2*8015778.389801+M3632*6549018422.82398-1783686174686.87))-$O$1</f>
        <v>39086868.7128906</v>
      </c>
      <c r="O3632" s="41" t="n">
        <f aca="false">N3632*100/$O$2</f>
        <v>100</v>
      </c>
      <c r="R3632" s="47" t="n">
        <f aca="false">SUM(D3632,I3632,N3632)</f>
        <v>276008357.612793</v>
      </c>
      <c r="S3632" s="41" t="n">
        <f aca="false">R3632*100/$R$2</f>
        <v>99.9999999991969</v>
      </c>
      <c r="U3632" s="41" t="n">
        <f aca="false">[1]Plan1!$B3627</f>
        <v>0</v>
      </c>
    </row>
    <row r="3633" customFormat="false" ht="15" hidden="false" customHeight="false" outlineLevel="0" collapsed="false">
      <c r="A3633" s="46" t="n">
        <v>45631</v>
      </c>
      <c r="B3633" s="41" t="n">
        <f aca="false">[2]Plan1!$C3628</f>
        <v>0</v>
      </c>
      <c r="C3633" s="41" t="n">
        <f aca="false">$E$5 + B3633</f>
        <v>781</v>
      </c>
      <c r="D3633" s="47" t="n">
        <f aca="false">IF(C3633&gt;$E$5,$E$2+$E$1,(IF(C3633&gt;764.99,C3633^3*3486.59308-C3633^2*7860012.00812+C3633*5908819377.96283-1481278321001.59,IF(C3633&gt;752.99,C3633^3*3588.471445-C3633^2*8028757.56264+C3633*5988077680.84934-1488767378546.26,C3633^3*899.851852-C3633^2*1969009.674601+C3633*1435480406.01138-348666163343.76))))-$E$1</f>
        <v>148979041.172119</v>
      </c>
      <c r="E3633" s="47" t="n">
        <f aca="false">D3633*100/$E$2</f>
        <v>100</v>
      </c>
      <c r="G3633" s="41" t="n">
        <f aca="false">[3]Plan1!$C3628</f>
        <v>0</v>
      </c>
      <c r="H3633" s="41" t="n">
        <f aca="false">$J$5 + G3633</f>
        <v>760</v>
      </c>
      <c r="I3633" s="47" t="n">
        <f aca="false">IF(H3633&gt;$J$5,$J$2+$J$1,(IF(H3633&gt;739.99,H3633^3*2498.244218-H3633^2*5471052.355142+H3633*3994605728.77515-972400879260.135,H3633^3*1396.138889-H3633^2*3002770.071427+H3633*2152080038.43115-513963640099.415)))-$J$1</f>
        <v>87942447.7277832</v>
      </c>
      <c r="J3633" s="47" t="n">
        <f aca="false">I3633*100/$J$2</f>
        <v>99.9999999974793</v>
      </c>
      <c r="L3633" s="41" t="n">
        <f aca="false">[4]Plan1!$C3628</f>
        <v>0</v>
      </c>
      <c r="M3633" s="41" t="n">
        <f aca="false">$O$5 + L3633</f>
        <v>838.78</v>
      </c>
      <c r="N3633" s="47" t="n">
        <f aca="false">IF(M3633&gt;$O$5,$O$2+$O$1,(M3633^3*3270.5936-M3633^2*8015778.389801+M3633*6549018422.82398-1783686174686.87))-$O$1</f>
        <v>39086868.7128906</v>
      </c>
      <c r="O3633" s="41" t="n">
        <f aca="false">N3633*100/$O$2</f>
        <v>100</v>
      </c>
      <c r="R3633" s="47" t="n">
        <f aca="false">SUM(D3633,I3633,N3633)</f>
        <v>276008357.612793</v>
      </c>
      <c r="S3633" s="41" t="n">
        <f aca="false">R3633*100/$R$2</f>
        <v>99.9999999991969</v>
      </c>
      <c r="U3633" s="41" t="n">
        <f aca="false">[1]Plan1!$B3628</f>
        <v>0</v>
      </c>
    </row>
    <row r="3634" customFormat="false" ht="15" hidden="false" customHeight="false" outlineLevel="0" collapsed="false">
      <c r="A3634" s="46" t="n">
        <v>45632</v>
      </c>
      <c r="B3634" s="41" t="n">
        <f aca="false">[2]Plan1!$C3629</f>
        <v>0</v>
      </c>
      <c r="C3634" s="41" t="n">
        <f aca="false">$E$5 + B3634</f>
        <v>781</v>
      </c>
      <c r="D3634" s="47" t="n">
        <f aca="false">IF(C3634&gt;$E$5,$E$2+$E$1,(IF(C3634&gt;764.99,C3634^3*3486.59308-C3634^2*7860012.00812+C3634*5908819377.96283-1481278321001.59,IF(C3634&gt;752.99,C3634^3*3588.471445-C3634^2*8028757.56264+C3634*5988077680.84934-1488767378546.26,C3634^3*899.851852-C3634^2*1969009.674601+C3634*1435480406.01138-348666163343.76))))-$E$1</f>
        <v>148979041.172119</v>
      </c>
      <c r="E3634" s="47" t="n">
        <f aca="false">D3634*100/$E$2</f>
        <v>100</v>
      </c>
      <c r="G3634" s="41" t="n">
        <f aca="false">[3]Plan1!$C3629</f>
        <v>0</v>
      </c>
      <c r="H3634" s="41" t="n">
        <f aca="false">$J$5 + G3634</f>
        <v>760</v>
      </c>
      <c r="I3634" s="47" t="n">
        <f aca="false">IF(H3634&gt;$J$5,$J$2+$J$1,(IF(H3634&gt;739.99,H3634^3*2498.244218-H3634^2*5471052.355142+H3634*3994605728.77515-972400879260.135,H3634^3*1396.138889-H3634^2*3002770.071427+H3634*2152080038.43115-513963640099.415)))-$J$1</f>
        <v>87942447.7277832</v>
      </c>
      <c r="J3634" s="47" t="n">
        <f aca="false">I3634*100/$J$2</f>
        <v>99.9999999974793</v>
      </c>
      <c r="L3634" s="41" t="n">
        <f aca="false">[4]Plan1!$C3629</f>
        <v>0</v>
      </c>
      <c r="M3634" s="41" t="n">
        <f aca="false">$O$5 + L3634</f>
        <v>838.78</v>
      </c>
      <c r="N3634" s="47" t="n">
        <f aca="false">IF(M3634&gt;$O$5,$O$2+$O$1,(M3634^3*3270.5936-M3634^2*8015778.389801+M3634*6549018422.82398-1783686174686.87))-$O$1</f>
        <v>39086868.7128906</v>
      </c>
      <c r="O3634" s="41" t="n">
        <f aca="false">N3634*100/$O$2</f>
        <v>100</v>
      </c>
      <c r="R3634" s="47" t="n">
        <f aca="false">SUM(D3634,I3634,N3634)</f>
        <v>276008357.612793</v>
      </c>
      <c r="S3634" s="41" t="n">
        <f aca="false">R3634*100/$R$2</f>
        <v>99.9999999991969</v>
      </c>
      <c r="U3634" s="41" t="n">
        <f aca="false">[1]Plan1!$B3629</f>
        <v>0</v>
      </c>
    </row>
    <row r="3635" customFormat="false" ht="15" hidden="false" customHeight="false" outlineLevel="0" collapsed="false">
      <c r="A3635" s="46" t="n">
        <v>45633</v>
      </c>
      <c r="B3635" s="41" t="n">
        <f aca="false">[2]Plan1!$C3630</f>
        <v>0</v>
      </c>
      <c r="C3635" s="41" t="n">
        <f aca="false">$E$5 + B3635</f>
        <v>781</v>
      </c>
      <c r="D3635" s="47" t="n">
        <f aca="false">IF(C3635&gt;$E$5,$E$2+$E$1,(IF(C3635&gt;764.99,C3635^3*3486.59308-C3635^2*7860012.00812+C3635*5908819377.96283-1481278321001.59,IF(C3635&gt;752.99,C3635^3*3588.471445-C3635^2*8028757.56264+C3635*5988077680.84934-1488767378546.26,C3635^3*899.851852-C3635^2*1969009.674601+C3635*1435480406.01138-348666163343.76))))-$E$1</f>
        <v>148979041.172119</v>
      </c>
      <c r="E3635" s="47" t="n">
        <f aca="false">D3635*100/$E$2</f>
        <v>100</v>
      </c>
      <c r="G3635" s="41" t="n">
        <f aca="false">[3]Plan1!$C3630</f>
        <v>0</v>
      </c>
      <c r="H3635" s="41" t="n">
        <f aca="false">$J$5 + G3635</f>
        <v>760</v>
      </c>
      <c r="I3635" s="47" t="n">
        <f aca="false">IF(H3635&gt;$J$5,$J$2+$J$1,(IF(H3635&gt;739.99,H3635^3*2498.244218-H3635^2*5471052.355142+H3635*3994605728.77515-972400879260.135,H3635^3*1396.138889-H3635^2*3002770.071427+H3635*2152080038.43115-513963640099.415)))-$J$1</f>
        <v>87942447.7277832</v>
      </c>
      <c r="J3635" s="47" t="n">
        <f aca="false">I3635*100/$J$2</f>
        <v>99.9999999974793</v>
      </c>
      <c r="L3635" s="41" t="n">
        <f aca="false">[4]Plan1!$C3630</f>
        <v>0</v>
      </c>
      <c r="M3635" s="41" t="n">
        <f aca="false">$O$5 + L3635</f>
        <v>838.78</v>
      </c>
      <c r="N3635" s="47" t="n">
        <f aca="false">IF(M3635&gt;$O$5,$O$2+$O$1,(M3635^3*3270.5936-M3635^2*8015778.389801+M3635*6549018422.82398-1783686174686.87))-$O$1</f>
        <v>39086868.7128906</v>
      </c>
      <c r="O3635" s="41" t="n">
        <f aca="false">N3635*100/$O$2</f>
        <v>100</v>
      </c>
      <c r="R3635" s="47" t="n">
        <f aca="false">SUM(D3635,I3635,N3635)</f>
        <v>276008357.612793</v>
      </c>
      <c r="S3635" s="41" t="n">
        <f aca="false">R3635*100/$R$2</f>
        <v>99.9999999991969</v>
      </c>
      <c r="U3635" s="41" t="n">
        <f aca="false">[1]Plan1!$B3630</f>
        <v>0</v>
      </c>
    </row>
    <row r="3636" customFormat="false" ht="15" hidden="false" customHeight="false" outlineLevel="0" collapsed="false">
      <c r="A3636" s="46" t="n">
        <v>45634</v>
      </c>
      <c r="B3636" s="41" t="n">
        <f aca="false">[2]Plan1!$C3631</f>
        <v>0</v>
      </c>
      <c r="C3636" s="41" t="n">
        <f aca="false">$E$5 + B3636</f>
        <v>781</v>
      </c>
      <c r="D3636" s="47" t="n">
        <f aca="false">IF(C3636&gt;$E$5,$E$2+$E$1,(IF(C3636&gt;764.99,C3636^3*3486.59308-C3636^2*7860012.00812+C3636*5908819377.96283-1481278321001.59,IF(C3636&gt;752.99,C3636^3*3588.471445-C3636^2*8028757.56264+C3636*5988077680.84934-1488767378546.26,C3636^3*899.851852-C3636^2*1969009.674601+C3636*1435480406.01138-348666163343.76))))-$E$1</f>
        <v>148979041.172119</v>
      </c>
      <c r="E3636" s="47" t="n">
        <f aca="false">D3636*100/$E$2</f>
        <v>100</v>
      </c>
      <c r="G3636" s="41" t="n">
        <f aca="false">[3]Plan1!$C3631</f>
        <v>0</v>
      </c>
      <c r="H3636" s="41" t="n">
        <f aca="false">$J$5 + G3636</f>
        <v>760</v>
      </c>
      <c r="I3636" s="47" t="n">
        <f aca="false">IF(H3636&gt;$J$5,$J$2+$J$1,(IF(H3636&gt;739.99,H3636^3*2498.244218-H3636^2*5471052.355142+H3636*3994605728.77515-972400879260.135,H3636^3*1396.138889-H3636^2*3002770.071427+H3636*2152080038.43115-513963640099.415)))-$J$1</f>
        <v>87942447.7277832</v>
      </c>
      <c r="J3636" s="47" t="n">
        <f aca="false">I3636*100/$J$2</f>
        <v>99.9999999974793</v>
      </c>
      <c r="L3636" s="41" t="n">
        <f aca="false">[4]Plan1!$C3631</f>
        <v>0</v>
      </c>
      <c r="M3636" s="41" t="n">
        <f aca="false">$O$5 + L3636</f>
        <v>838.78</v>
      </c>
      <c r="N3636" s="47" t="n">
        <f aca="false">IF(M3636&gt;$O$5,$O$2+$O$1,(M3636^3*3270.5936-M3636^2*8015778.389801+M3636*6549018422.82398-1783686174686.87))-$O$1</f>
        <v>39086868.7128906</v>
      </c>
      <c r="O3636" s="41" t="n">
        <f aca="false">N3636*100/$O$2</f>
        <v>100</v>
      </c>
      <c r="R3636" s="47" t="n">
        <f aca="false">SUM(D3636,I3636,N3636)</f>
        <v>276008357.612793</v>
      </c>
      <c r="S3636" s="41" t="n">
        <f aca="false">R3636*100/$R$2</f>
        <v>99.9999999991969</v>
      </c>
      <c r="U3636" s="41" t="n">
        <f aca="false">[1]Plan1!$B3631</f>
        <v>0</v>
      </c>
    </row>
    <row r="3637" customFormat="false" ht="15" hidden="false" customHeight="false" outlineLevel="0" collapsed="false">
      <c r="A3637" s="46" t="n">
        <v>45635</v>
      </c>
      <c r="B3637" s="41" t="n">
        <f aca="false">[2]Plan1!$C3632</f>
        <v>0</v>
      </c>
      <c r="C3637" s="41" t="n">
        <f aca="false">$E$5 + B3637</f>
        <v>781</v>
      </c>
      <c r="D3637" s="47" t="n">
        <f aca="false">IF(C3637&gt;$E$5,$E$2+$E$1,(IF(C3637&gt;764.99,C3637^3*3486.59308-C3637^2*7860012.00812+C3637*5908819377.96283-1481278321001.59,IF(C3637&gt;752.99,C3637^3*3588.471445-C3637^2*8028757.56264+C3637*5988077680.84934-1488767378546.26,C3637^3*899.851852-C3637^2*1969009.674601+C3637*1435480406.01138-348666163343.76))))-$E$1</f>
        <v>148979041.172119</v>
      </c>
      <c r="E3637" s="47" t="n">
        <f aca="false">D3637*100/$E$2</f>
        <v>100</v>
      </c>
      <c r="G3637" s="41" t="n">
        <f aca="false">[3]Plan1!$C3632</f>
        <v>0</v>
      </c>
      <c r="H3637" s="41" t="n">
        <f aca="false">$J$5 + G3637</f>
        <v>760</v>
      </c>
      <c r="I3637" s="47" t="n">
        <f aca="false">IF(H3637&gt;$J$5,$J$2+$J$1,(IF(H3637&gt;739.99,H3637^3*2498.244218-H3637^2*5471052.355142+H3637*3994605728.77515-972400879260.135,H3637^3*1396.138889-H3637^2*3002770.071427+H3637*2152080038.43115-513963640099.415)))-$J$1</f>
        <v>87942447.7277832</v>
      </c>
      <c r="J3637" s="47" t="n">
        <f aca="false">I3637*100/$J$2</f>
        <v>99.9999999974793</v>
      </c>
      <c r="L3637" s="41" t="n">
        <f aca="false">[4]Plan1!$C3632</f>
        <v>0</v>
      </c>
      <c r="M3637" s="41" t="n">
        <f aca="false">$O$5 + L3637</f>
        <v>838.78</v>
      </c>
      <c r="N3637" s="47" t="n">
        <f aca="false">IF(M3637&gt;$O$5,$O$2+$O$1,(M3637^3*3270.5936-M3637^2*8015778.389801+M3637*6549018422.82398-1783686174686.87))-$O$1</f>
        <v>39086868.7128906</v>
      </c>
      <c r="O3637" s="41" t="n">
        <f aca="false">N3637*100/$O$2</f>
        <v>100</v>
      </c>
      <c r="R3637" s="47" t="n">
        <f aca="false">SUM(D3637,I3637,N3637)</f>
        <v>276008357.612793</v>
      </c>
      <c r="S3637" s="41" t="n">
        <f aca="false">R3637*100/$R$2</f>
        <v>99.9999999991969</v>
      </c>
      <c r="U3637" s="41" t="n">
        <f aca="false">[1]Plan1!$B3632</f>
        <v>0</v>
      </c>
    </row>
    <row r="3638" customFormat="false" ht="15" hidden="false" customHeight="false" outlineLevel="0" collapsed="false">
      <c r="A3638" s="46" t="n">
        <v>45636</v>
      </c>
      <c r="B3638" s="41" t="n">
        <f aca="false">[2]Plan1!$C3633</f>
        <v>0</v>
      </c>
      <c r="C3638" s="41" t="n">
        <f aca="false">$E$5 + B3638</f>
        <v>781</v>
      </c>
      <c r="D3638" s="47" t="n">
        <f aca="false">IF(C3638&gt;$E$5,$E$2+$E$1,(IF(C3638&gt;764.99,C3638^3*3486.59308-C3638^2*7860012.00812+C3638*5908819377.96283-1481278321001.59,IF(C3638&gt;752.99,C3638^3*3588.471445-C3638^2*8028757.56264+C3638*5988077680.84934-1488767378546.26,C3638^3*899.851852-C3638^2*1969009.674601+C3638*1435480406.01138-348666163343.76))))-$E$1</f>
        <v>148979041.172119</v>
      </c>
      <c r="E3638" s="47" t="n">
        <f aca="false">D3638*100/$E$2</f>
        <v>100</v>
      </c>
      <c r="G3638" s="41" t="n">
        <f aca="false">[3]Plan1!$C3633</f>
        <v>0</v>
      </c>
      <c r="H3638" s="41" t="n">
        <f aca="false">$J$5 + G3638</f>
        <v>760</v>
      </c>
      <c r="I3638" s="47" t="n">
        <f aca="false">IF(H3638&gt;$J$5,$J$2+$J$1,(IF(H3638&gt;739.99,H3638^3*2498.244218-H3638^2*5471052.355142+H3638*3994605728.77515-972400879260.135,H3638^3*1396.138889-H3638^2*3002770.071427+H3638*2152080038.43115-513963640099.415)))-$J$1</f>
        <v>87942447.7277832</v>
      </c>
      <c r="J3638" s="47" t="n">
        <f aca="false">I3638*100/$J$2</f>
        <v>99.9999999974793</v>
      </c>
      <c r="L3638" s="41" t="n">
        <f aca="false">[4]Plan1!$C3633</f>
        <v>0</v>
      </c>
      <c r="M3638" s="41" t="n">
        <f aca="false">$O$5 + L3638</f>
        <v>838.78</v>
      </c>
      <c r="N3638" s="47" t="n">
        <f aca="false">IF(M3638&gt;$O$5,$O$2+$O$1,(M3638^3*3270.5936-M3638^2*8015778.389801+M3638*6549018422.82398-1783686174686.87))-$O$1</f>
        <v>39086868.7128906</v>
      </c>
      <c r="O3638" s="41" t="n">
        <f aca="false">N3638*100/$O$2</f>
        <v>100</v>
      </c>
      <c r="R3638" s="47" t="n">
        <f aca="false">SUM(D3638,I3638,N3638)</f>
        <v>276008357.612793</v>
      </c>
      <c r="S3638" s="41" t="n">
        <f aca="false">R3638*100/$R$2</f>
        <v>99.9999999991969</v>
      </c>
      <c r="U3638" s="41" t="n">
        <f aca="false">[1]Plan1!$B3633</f>
        <v>0</v>
      </c>
    </row>
    <row r="3639" customFormat="false" ht="15" hidden="false" customHeight="false" outlineLevel="0" collapsed="false">
      <c r="A3639" s="46" t="n">
        <v>45637</v>
      </c>
      <c r="B3639" s="41" t="n">
        <f aca="false">[2]Plan1!$C3634</f>
        <v>0</v>
      </c>
      <c r="C3639" s="41" t="n">
        <f aca="false">$E$5 + B3639</f>
        <v>781</v>
      </c>
      <c r="D3639" s="47" t="n">
        <f aca="false">IF(C3639&gt;$E$5,$E$2+$E$1,(IF(C3639&gt;764.99,C3639^3*3486.59308-C3639^2*7860012.00812+C3639*5908819377.96283-1481278321001.59,IF(C3639&gt;752.99,C3639^3*3588.471445-C3639^2*8028757.56264+C3639*5988077680.84934-1488767378546.26,C3639^3*899.851852-C3639^2*1969009.674601+C3639*1435480406.01138-348666163343.76))))-$E$1</f>
        <v>148979041.172119</v>
      </c>
      <c r="E3639" s="47" t="n">
        <f aca="false">D3639*100/$E$2</f>
        <v>100</v>
      </c>
      <c r="G3639" s="41" t="n">
        <f aca="false">[3]Plan1!$C3634</f>
        <v>0</v>
      </c>
      <c r="H3639" s="41" t="n">
        <f aca="false">$J$5 + G3639</f>
        <v>760</v>
      </c>
      <c r="I3639" s="47" t="n">
        <f aca="false">IF(H3639&gt;$J$5,$J$2+$J$1,(IF(H3639&gt;739.99,H3639^3*2498.244218-H3639^2*5471052.355142+H3639*3994605728.77515-972400879260.135,H3639^3*1396.138889-H3639^2*3002770.071427+H3639*2152080038.43115-513963640099.415)))-$J$1</f>
        <v>87942447.7277832</v>
      </c>
      <c r="J3639" s="47" t="n">
        <f aca="false">I3639*100/$J$2</f>
        <v>99.9999999974793</v>
      </c>
      <c r="L3639" s="41" t="n">
        <f aca="false">[4]Plan1!$C3634</f>
        <v>0</v>
      </c>
      <c r="M3639" s="41" t="n">
        <f aca="false">$O$5 + L3639</f>
        <v>838.78</v>
      </c>
      <c r="N3639" s="47" t="n">
        <f aca="false">IF(M3639&gt;$O$5,$O$2+$O$1,(M3639^3*3270.5936-M3639^2*8015778.389801+M3639*6549018422.82398-1783686174686.87))-$O$1</f>
        <v>39086868.7128906</v>
      </c>
      <c r="O3639" s="41" t="n">
        <f aca="false">N3639*100/$O$2</f>
        <v>100</v>
      </c>
      <c r="R3639" s="47" t="n">
        <f aca="false">SUM(D3639,I3639,N3639)</f>
        <v>276008357.612793</v>
      </c>
      <c r="S3639" s="41" t="n">
        <f aca="false">R3639*100/$R$2</f>
        <v>99.9999999991969</v>
      </c>
      <c r="U3639" s="41" t="n">
        <f aca="false">[1]Plan1!$B3634</f>
        <v>0</v>
      </c>
    </row>
    <row r="3640" customFormat="false" ht="15" hidden="false" customHeight="false" outlineLevel="0" collapsed="false">
      <c r="A3640" s="46" t="n">
        <v>45638</v>
      </c>
      <c r="B3640" s="41" t="n">
        <f aca="false">[2]Plan1!$C3635</f>
        <v>0</v>
      </c>
      <c r="C3640" s="41" t="n">
        <f aca="false">$E$5 + B3640</f>
        <v>781</v>
      </c>
      <c r="D3640" s="47" t="n">
        <f aca="false">IF(C3640&gt;$E$5,$E$2+$E$1,(IF(C3640&gt;764.99,C3640^3*3486.59308-C3640^2*7860012.00812+C3640*5908819377.96283-1481278321001.59,IF(C3640&gt;752.99,C3640^3*3588.471445-C3640^2*8028757.56264+C3640*5988077680.84934-1488767378546.26,C3640^3*899.851852-C3640^2*1969009.674601+C3640*1435480406.01138-348666163343.76))))-$E$1</f>
        <v>148979041.172119</v>
      </c>
      <c r="E3640" s="47" t="n">
        <f aca="false">D3640*100/$E$2</f>
        <v>100</v>
      </c>
      <c r="G3640" s="41" t="n">
        <f aca="false">[3]Plan1!$C3635</f>
        <v>0</v>
      </c>
      <c r="H3640" s="41" t="n">
        <f aca="false">$J$5 + G3640</f>
        <v>760</v>
      </c>
      <c r="I3640" s="47" t="n">
        <f aca="false">IF(H3640&gt;$J$5,$J$2+$J$1,(IF(H3640&gt;739.99,H3640^3*2498.244218-H3640^2*5471052.355142+H3640*3994605728.77515-972400879260.135,H3640^3*1396.138889-H3640^2*3002770.071427+H3640*2152080038.43115-513963640099.415)))-$J$1</f>
        <v>87942447.7277832</v>
      </c>
      <c r="J3640" s="47" t="n">
        <f aca="false">I3640*100/$J$2</f>
        <v>99.9999999974793</v>
      </c>
      <c r="L3640" s="41" t="n">
        <f aca="false">[4]Plan1!$C3635</f>
        <v>0</v>
      </c>
      <c r="M3640" s="41" t="n">
        <f aca="false">$O$5 + L3640</f>
        <v>838.78</v>
      </c>
      <c r="N3640" s="47" t="n">
        <f aca="false">IF(M3640&gt;$O$5,$O$2+$O$1,(M3640^3*3270.5936-M3640^2*8015778.389801+M3640*6549018422.82398-1783686174686.87))-$O$1</f>
        <v>39086868.7128906</v>
      </c>
      <c r="O3640" s="41" t="n">
        <f aca="false">N3640*100/$O$2</f>
        <v>100</v>
      </c>
      <c r="R3640" s="47" t="n">
        <f aca="false">SUM(D3640,I3640,N3640)</f>
        <v>276008357.612793</v>
      </c>
      <c r="S3640" s="41" t="n">
        <f aca="false">R3640*100/$R$2</f>
        <v>99.9999999991969</v>
      </c>
      <c r="U3640" s="41" t="n">
        <f aca="false">[1]Plan1!$B3635</f>
        <v>0</v>
      </c>
    </row>
    <row r="3641" customFormat="false" ht="15" hidden="false" customHeight="false" outlineLevel="0" collapsed="false">
      <c r="A3641" s="46" t="n">
        <v>45639</v>
      </c>
      <c r="B3641" s="41" t="n">
        <f aca="false">[2]Plan1!$C3636</f>
        <v>0</v>
      </c>
      <c r="C3641" s="41" t="n">
        <f aca="false">$E$5 + B3641</f>
        <v>781</v>
      </c>
      <c r="D3641" s="47" t="n">
        <f aca="false">IF(C3641&gt;$E$5,$E$2+$E$1,(IF(C3641&gt;764.99,C3641^3*3486.59308-C3641^2*7860012.00812+C3641*5908819377.96283-1481278321001.59,IF(C3641&gt;752.99,C3641^3*3588.471445-C3641^2*8028757.56264+C3641*5988077680.84934-1488767378546.26,C3641^3*899.851852-C3641^2*1969009.674601+C3641*1435480406.01138-348666163343.76))))-$E$1</f>
        <v>148979041.172119</v>
      </c>
      <c r="E3641" s="47" t="n">
        <f aca="false">D3641*100/$E$2</f>
        <v>100</v>
      </c>
      <c r="G3641" s="41" t="n">
        <f aca="false">[3]Plan1!$C3636</f>
        <v>0</v>
      </c>
      <c r="H3641" s="41" t="n">
        <f aca="false">$J$5 + G3641</f>
        <v>760</v>
      </c>
      <c r="I3641" s="47" t="n">
        <f aca="false">IF(H3641&gt;$J$5,$J$2+$J$1,(IF(H3641&gt;739.99,H3641^3*2498.244218-H3641^2*5471052.355142+H3641*3994605728.77515-972400879260.135,H3641^3*1396.138889-H3641^2*3002770.071427+H3641*2152080038.43115-513963640099.415)))-$J$1</f>
        <v>87942447.7277832</v>
      </c>
      <c r="J3641" s="47" t="n">
        <f aca="false">I3641*100/$J$2</f>
        <v>99.9999999974793</v>
      </c>
      <c r="L3641" s="41" t="n">
        <f aca="false">[4]Plan1!$C3636</f>
        <v>0</v>
      </c>
      <c r="M3641" s="41" t="n">
        <f aca="false">$O$5 + L3641</f>
        <v>838.78</v>
      </c>
      <c r="N3641" s="47" t="n">
        <f aca="false">IF(M3641&gt;$O$5,$O$2+$O$1,(M3641^3*3270.5936-M3641^2*8015778.389801+M3641*6549018422.82398-1783686174686.87))-$O$1</f>
        <v>39086868.7128906</v>
      </c>
      <c r="O3641" s="41" t="n">
        <f aca="false">N3641*100/$O$2</f>
        <v>100</v>
      </c>
      <c r="R3641" s="47" t="n">
        <f aca="false">SUM(D3641,I3641,N3641)</f>
        <v>276008357.612793</v>
      </c>
      <c r="S3641" s="41" t="n">
        <f aca="false">R3641*100/$R$2</f>
        <v>99.9999999991969</v>
      </c>
      <c r="U3641" s="41" t="n">
        <f aca="false">[1]Plan1!$B3636</f>
        <v>0</v>
      </c>
    </row>
    <row r="3642" customFormat="false" ht="15" hidden="false" customHeight="false" outlineLevel="0" collapsed="false">
      <c r="A3642" s="46" t="n">
        <v>45640</v>
      </c>
      <c r="B3642" s="41" t="n">
        <f aca="false">[2]Plan1!$C3637</f>
        <v>0</v>
      </c>
      <c r="C3642" s="41" t="n">
        <f aca="false">$E$5 + B3642</f>
        <v>781</v>
      </c>
      <c r="D3642" s="47" t="n">
        <f aca="false">IF(C3642&gt;$E$5,$E$2+$E$1,(IF(C3642&gt;764.99,C3642^3*3486.59308-C3642^2*7860012.00812+C3642*5908819377.96283-1481278321001.59,IF(C3642&gt;752.99,C3642^3*3588.471445-C3642^2*8028757.56264+C3642*5988077680.84934-1488767378546.26,C3642^3*899.851852-C3642^2*1969009.674601+C3642*1435480406.01138-348666163343.76))))-$E$1</f>
        <v>148979041.172119</v>
      </c>
      <c r="E3642" s="47" t="n">
        <f aca="false">D3642*100/$E$2</f>
        <v>100</v>
      </c>
      <c r="G3642" s="41" t="n">
        <f aca="false">[3]Plan1!$C3637</f>
        <v>0</v>
      </c>
      <c r="H3642" s="41" t="n">
        <f aca="false">$J$5 + G3642</f>
        <v>760</v>
      </c>
      <c r="I3642" s="47" t="n">
        <f aca="false">IF(H3642&gt;$J$5,$J$2+$J$1,(IF(H3642&gt;739.99,H3642^3*2498.244218-H3642^2*5471052.355142+H3642*3994605728.77515-972400879260.135,H3642^3*1396.138889-H3642^2*3002770.071427+H3642*2152080038.43115-513963640099.415)))-$J$1</f>
        <v>87942447.7277832</v>
      </c>
      <c r="J3642" s="47" t="n">
        <f aca="false">I3642*100/$J$2</f>
        <v>99.9999999974793</v>
      </c>
      <c r="L3642" s="41" t="n">
        <f aca="false">[4]Plan1!$C3637</f>
        <v>0</v>
      </c>
      <c r="M3642" s="41" t="n">
        <f aca="false">$O$5 + L3642</f>
        <v>838.78</v>
      </c>
      <c r="N3642" s="47" t="n">
        <f aca="false">IF(M3642&gt;$O$5,$O$2+$O$1,(M3642^3*3270.5936-M3642^2*8015778.389801+M3642*6549018422.82398-1783686174686.87))-$O$1</f>
        <v>39086868.7128906</v>
      </c>
      <c r="O3642" s="41" t="n">
        <f aca="false">N3642*100/$O$2</f>
        <v>100</v>
      </c>
      <c r="R3642" s="47" t="n">
        <f aca="false">SUM(D3642,I3642,N3642)</f>
        <v>276008357.612793</v>
      </c>
      <c r="S3642" s="41" t="n">
        <f aca="false">R3642*100/$R$2</f>
        <v>99.9999999991969</v>
      </c>
      <c r="U3642" s="41" t="n">
        <f aca="false">[1]Plan1!$B3637</f>
        <v>0</v>
      </c>
    </row>
    <row r="3643" customFormat="false" ht="15" hidden="false" customHeight="false" outlineLevel="0" collapsed="false">
      <c r="A3643" s="46" t="n">
        <v>45641</v>
      </c>
      <c r="B3643" s="41" t="n">
        <f aca="false">[2]Plan1!$C3638</f>
        <v>0</v>
      </c>
      <c r="C3643" s="41" t="n">
        <f aca="false">$E$5 + B3643</f>
        <v>781</v>
      </c>
      <c r="D3643" s="47" t="n">
        <f aca="false">IF(C3643&gt;$E$5,$E$2+$E$1,(IF(C3643&gt;764.99,C3643^3*3486.59308-C3643^2*7860012.00812+C3643*5908819377.96283-1481278321001.59,IF(C3643&gt;752.99,C3643^3*3588.471445-C3643^2*8028757.56264+C3643*5988077680.84934-1488767378546.26,C3643^3*899.851852-C3643^2*1969009.674601+C3643*1435480406.01138-348666163343.76))))-$E$1</f>
        <v>148979041.172119</v>
      </c>
      <c r="E3643" s="47" t="n">
        <f aca="false">D3643*100/$E$2</f>
        <v>100</v>
      </c>
      <c r="G3643" s="41" t="n">
        <f aca="false">[3]Plan1!$C3638</f>
        <v>0</v>
      </c>
      <c r="H3643" s="41" t="n">
        <f aca="false">$J$5 + G3643</f>
        <v>760</v>
      </c>
      <c r="I3643" s="47" t="n">
        <f aca="false">IF(H3643&gt;$J$5,$J$2+$J$1,(IF(H3643&gt;739.99,H3643^3*2498.244218-H3643^2*5471052.355142+H3643*3994605728.77515-972400879260.135,H3643^3*1396.138889-H3643^2*3002770.071427+H3643*2152080038.43115-513963640099.415)))-$J$1</f>
        <v>87942447.7277832</v>
      </c>
      <c r="J3643" s="47" t="n">
        <f aca="false">I3643*100/$J$2</f>
        <v>99.9999999974793</v>
      </c>
      <c r="L3643" s="41" t="n">
        <f aca="false">[4]Plan1!$C3638</f>
        <v>0</v>
      </c>
      <c r="M3643" s="41" t="n">
        <f aca="false">$O$5 + L3643</f>
        <v>838.78</v>
      </c>
      <c r="N3643" s="47" t="n">
        <f aca="false">IF(M3643&gt;$O$5,$O$2+$O$1,(M3643^3*3270.5936-M3643^2*8015778.389801+M3643*6549018422.82398-1783686174686.87))-$O$1</f>
        <v>39086868.7128906</v>
      </c>
      <c r="O3643" s="41" t="n">
        <f aca="false">N3643*100/$O$2</f>
        <v>100</v>
      </c>
      <c r="R3643" s="47" t="n">
        <f aca="false">SUM(D3643,I3643,N3643)</f>
        <v>276008357.612793</v>
      </c>
      <c r="S3643" s="41" t="n">
        <f aca="false">R3643*100/$R$2</f>
        <v>99.9999999991969</v>
      </c>
      <c r="U3643" s="41" t="n">
        <f aca="false">[1]Plan1!$B3638</f>
        <v>0</v>
      </c>
    </row>
    <row r="3644" customFormat="false" ht="15" hidden="false" customHeight="false" outlineLevel="0" collapsed="false">
      <c r="A3644" s="46" t="n">
        <v>45642</v>
      </c>
      <c r="B3644" s="41" t="n">
        <f aca="false">[2]Plan1!$C3639</f>
        <v>0</v>
      </c>
      <c r="C3644" s="41" t="n">
        <f aca="false">$E$5 + B3644</f>
        <v>781</v>
      </c>
      <c r="D3644" s="47" t="n">
        <f aca="false">IF(C3644&gt;$E$5,$E$2+$E$1,(IF(C3644&gt;764.99,C3644^3*3486.59308-C3644^2*7860012.00812+C3644*5908819377.96283-1481278321001.59,IF(C3644&gt;752.99,C3644^3*3588.471445-C3644^2*8028757.56264+C3644*5988077680.84934-1488767378546.26,C3644^3*899.851852-C3644^2*1969009.674601+C3644*1435480406.01138-348666163343.76))))-$E$1</f>
        <v>148979041.172119</v>
      </c>
      <c r="E3644" s="47" t="n">
        <f aca="false">D3644*100/$E$2</f>
        <v>100</v>
      </c>
      <c r="G3644" s="41" t="n">
        <f aca="false">[3]Plan1!$C3639</f>
        <v>0</v>
      </c>
      <c r="H3644" s="41" t="n">
        <f aca="false">$J$5 + G3644</f>
        <v>760</v>
      </c>
      <c r="I3644" s="47" t="n">
        <f aca="false">IF(H3644&gt;$J$5,$J$2+$J$1,(IF(H3644&gt;739.99,H3644^3*2498.244218-H3644^2*5471052.355142+H3644*3994605728.77515-972400879260.135,H3644^3*1396.138889-H3644^2*3002770.071427+H3644*2152080038.43115-513963640099.415)))-$J$1</f>
        <v>87942447.7277832</v>
      </c>
      <c r="J3644" s="47" t="n">
        <f aca="false">I3644*100/$J$2</f>
        <v>99.9999999974793</v>
      </c>
      <c r="L3644" s="41" t="n">
        <f aca="false">[4]Plan1!$C3639</f>
        <v>0</v>
      </c>
      <c r="M3644" s="41" t="n">
        <f aca="false">$O$5 + L3644</f>
        <v>838.78</v>
      </c>
      <c r="N3644" s="47" t="n">
        <f aca="false">IF(M3644&gt;$O$5,$O$2+$O$1,(M3644^3*3270.5936-M3644^2*8015778.389801+M3644*6549018422.82398-1783686174686.87))-$O$1</f>
        <v>39086868.7128906</v>
      </c>
      <c r="O3644" s="41" t="n">
        <f aca="false">N3644*100/$O$2</f>
        <v>100</v>
      </c>
      <c r="R3644" s="47" t="n">
        <f aca="false">SUM(D3644,I3644,N3644)</f>
        <v>276008357.612793</v>
      </c>
      <c r="S3644" s="41" t="n">
        <f aca="false">R3644*100/$R$2</f>
        <v>99.9999999991969</v>
      </c>
      <c r="U3644" s="41" t="n">
        <f aca="false">[1]Plan1!$B3639</f>
        <v>0</v>
      </c>
    </row>
    <row r="3645" customFormat="false" ht="15" hidden="false" customHeight="false" outlineLevel="0" collapsed="false">
      <c r="A3645" s="46" t="n">
        <v>45643</v>
      </c>
      <c r="B3645" s="41" t="n">
        <f aca="false">[2]Plan1!$C3640</f>
        <v>0</v>
      </c>
      <c r="C3645" s="41" t="n">
        <f aca="false">$E$5 + B3645</f>
        <v>781</v>
      </c>
      <c r="D3645" s="47" t="n">
        <f aca="false">IF(C3645&gt;$E$5,$E$2+$E$1,(IF(C3645&gt;764.99,C3645^3*3486.59308-C3645^2*7860012.00812+C3645*5908819377.96283-1481278321001.59,IF(C3645&gt;752.99,C3645^3*3588.471445-C3645^2*8028757.56264+C3645*5988077680.84934-1488767378546.26,C3645^3*899.851852-C3645^2*1969009.674601+C3645*1435480406.01138-348666163343.76))))-$E$1</f>
        <v>148979041.172119</v>
      </c>
      <c r="E3645" s="47" t="n">
        <f aca="false">D3645*100/$E$2</f>
        <v>100</v>
      </c>
      <c r="G3645" s="41" t="n">
        <f aca="false">[3]Plan1!$C3640</f>
        <v>0</v>
      </c>
      <c r="H3645" s="41" t="n">
        <f aca="false">$J$5 + G3645</f>
        <v>760</v>
      </c>
      <c r="I3645" s="47" t="n">
        <f aca="false">IF(H3645&gt;$J$5,$J$2+$J$1,(IF(H3645&gt;739.99,H3645^3*2498.244218-H3645^2*5471052.355142+H3645*3994605728.77515-972400879260.135,H3645^3*1396.138889-H3645^2*3002770.071427+H3645*2152080038.43115-513963640099.415)))-$J$1</f>
        <v>87942447.7277832</v>
      </c>
      <c r="J3645" s="47" t="n">
        <f aca="false">I3645*100/$J$2</f>
        <v>99.9999999974793</v>
      </c>
      <c r="L3645" s="41" t="n">
        <f aca="false">[4]Plan1!$C3640</f>
        <v>0</v>
      </c>
      <c r="M3645" s="41" t="n">
        <f aca="false">$O$5 + L3645</f>
        <v>838.78</v>
      </c>
      <c r="N3645" s="47" t="n">
        <f aca="false">IF(M3645&gt;$O$5,$O$2+$O$1,(M3645^3*3270.5936-M3645^2*8015778.389801+M3645*6549018422.82398-1783686174686.87))-$O$1</f>
        <v>39086868.7128906</v>
      </c>
      <c r="O3645" s="41" t="n">
        <f aca="false">N3645*100/$O$2</f>
        <v>100</v>
      </c>
      <c r="R3645" s="47" t="n">
        <f aca="false">SUM(D3645,I3645,N3645)</f>
        <v>276008357.612793</v>
      </c>
      <c r="S3645" s="41" t="n">
        <f aca="false">R3645*100/$R$2</f>
        <v>99.9999999991969</v>
      </c>
      <c r="U3645" s="41" t="n">
        <f aca="false">[1]Plan1!$B3640</f>
        <v>0</v>
      </c>
    </row>
    <row r="3646" customFormat="false" ht="15" hidden="false" customHeight="false" outlineLevel="0" collapsed="false">
      <c r="A3646" s="46" t="n">
        <v>45644</v>
      </c>
      <c r="B3646" s="41" t="n">
        <f aca="false">[2]Plan1!$C3641</f>
        <v>0</v>
      </c>
      <c r="C3646" s="41" t="n">
        <f aca="false">$E$5 + B3646</f>
        <v>781</v>
      </c>
      <c r="D3646" s="47" t="n">
        <f aca="false">IF(C3646&gt;$E$5,$E$2+$E$1,(IF(C3646&gt;764.99,C3646^3*3486.59308-C3646^2*7860012.00812+C3646*5908819377.96283-1481278321001.59,IF(C3646&gt;752.99,C3646^3*3588.471445-C3646^2*8028757.56264+C3646*5988077680.84934-1488767378546.26,C3646^3*899.851852-C3646^2*1969009.674601+C3646*1435480406.01138-348666163343.76))))-$E$1</f>
        <v>148979041.172119</v>
      </c>
      <c r="E3646" s="47" t="n">
        <f aca="false">D3646*100/$E$2</f>
        <v>100</v>
      </c>
      <c r="G3646" s="41" t="n">
        <f aca="false">[3]Plan1!$C3641</f>
        <v>0</v>
      </c>
      <c r="H3646" s="41" t="n">
        <f aca="false">$J$5 + G3646</f>
        <v>760</v>
      </c>
      <c r="I3646" s="47" t="n">
        <f aca="false">IF(H3646&gt;$J$5,$J$2+$J$1,(IF(H3646&gt;739.99,H3646^3*2498.244218-H3646^2*5471052.355142+H3646*3994605728.77515-972400879260.135,H3646^3*1396.138889-H3646^2*3002770.071427+H3646*2152080038.43115-513963640099.415)))-$J$1</f>
        <v>87942447.7277832</v>
      </c>
      <c r="J3646" s="47" t="n">
        <f aca="false">I3646*100/$J$2</f>
        <v>99.9999999974793</v>
      </c>
      <c r="L3646" s="41" t="n">
        <f aca="false">[4]Plan1!$C3641</f>
        <v>0</v>
      </c>
      <c r="M3646" s="41" t="n">
        <f aca="false">$O$5 + L3646</f>
        <v>838.78</v>
      </c>
      <c r="N3646" s="47" t="n">
        <f aca="false">IF(M3646&gt;$O$5,$O$2+$O$1,(M3646^3*3270.5936-M3646^2*8015778.389801+M3646*6549018422.82398-1783686174686.87))-$O$1</f>
        <v>39086868.7128906</v>
      </c>
      <c r="O3646" s="41" t="n">
        <f aca="false">N3646*100/$O$2</f>
        <v>100</v>
      </c>
      <c r="R3646" s="47" t="n">
        <f aca="false">SUM(D3646,I3646,N3646)</f>
        <v>276008357.612793</v>
      </c>
      <c r="S3646" s="41" t="n">
        <f aca="false">R3646*100/$R$2</f>
        <v>99.9999999991969</v>
      </c>
      <c r="U3646" s="41" t="n">
        <f aca="false">[1]Plan1!$B3641</f>
        <v>0</v>
      </c>
    </row>
    <row r="3647" customFormat="false" ht="15" hidden="false" customHeight="false" outlineLevel="0" collapsed="false">
      <c r="A3647" s="46" t="n">
        <v>45645</v>
      </c>
      <c r="B3647" s="41" t="n">
        <f aca="false">[2]Plan1!$C3642</f>
        <v>0</v>
      </c>
      <c r="C3647" s="41" t="n">
        <f aca="false">$E$5 + B3647</f>
        <v>781</v>
      </c>
      <c r="D3647" s="47" t="n">
        <f aca="false">IF(C3647&gt;$E$5,$E$2+$E$1,(IF(C3647&gt;764.99,C3647^3*3486.59308-C3647^2*7860012.00812+C3647*5908819377.96283-1481278321001.59,IF(C3647&gt;752.99,C3647^3*3588.471445-C3647^2*8028757.56264+C3647*5988077680.84934-1488767378546.26,C3647^3*899.851852-C3647^2*1969009.674601+C3647*1435480406.01138-348666163343.76))))-$E$1</f>
        <v>148979041.172119</v>
      </c>
      <c r="E3647" s="47" t="n">
        <f aca="false">D3647*100/$E$2</f>
        <v>100</v>
      </c>
      <c r="G3647" s="41" t="n">
        <f aca="false">[3]Plan1!$C3642</f>
        <v>0</v>
      </c>
      <c r="H3647" s="41" t="n">
        <f aca="false">$J$5 + G3647</f>
        <v>760</v>
      </c>
      <c r="I3647" s="47" t="n">
        <f aca="false">IF(H3647&gt;$J$5,$J$2+$J$1,(IF(H3647&gt;739.99,H3647^3*2498.244218-H3647^2*5471052.355142+H3647*3994605728.77515-972400879260.135,H3647^3*1396.138889-H3647^2*3002770.071427+H3647*2152080038.43115-513963640099.415)))-$J$1</f>
        <v>87942447.7277832</v>
      </c>
      <c r="J3647" s="47" t="n">
        <f aca="false">I3647*100/$J$2</f>
        <v>99.9999999974793</v>
      </c>
      <c r="L3647" s="41" t="n">
        <f aca="false">[4]Plan1!$C3642</f>
        <v>0</v>
      </c>
      <c r="M3647" s="41" t="n">
        <f aca="false">$O$5 + L3647</f>
        <v>838.78</v>
      </c>
      <c r="N3647" s="47" t="n">
        <f aca="false">IF(M3647&gt;$O$5,$O$2+$O$1,(M3647^3*3270.5936-M3647^2*8015778.389801+M3647*6549018422.82398-1783686174686.87))-$O$1</f>
        <v>39086868.7128906</v>
      </c>
      <c r="O3647" s="41" t="n">
        <f aca="false">N3647*100/$O$2</f>
        <v>100</v>
      </c>
      <c r="R3647" s="47" t="n">
        <f aca="false">SUM(D3647,I3647,N3647)</f>
        <v>276008357.612793</v>
      </c>
      <c r="S3647" s="41" t="n">
        <f aca="false">R3647*100/$R$2</f>
        <v>99.9999999991969</v>
      </c>
      <c r="U3647" s="41" t="n">
        <f aca="false">[1]Plan1!$B3642</f>
        <v>0</v>
      </c>
    </row>
    <row r="3648" customFormat="false" ht="15" hidden="false" customHeight="false" outlineLevel="0" collapsed="false">
      <c r="A3648" s="46" t="n">
        <v>45646</v>
      </c>
      <c r="B3648" s="41" t="n">
        <f aca="false">[2]Plan1!$C3643</f>
        <v>0</v>
      </c>
      <c r="C3648" s="41" t="n">
        <f aca="false">$E$5 + B3648</f>
        <v>781</v>
      </c>
      <c r="D3648" s="47" t="n">
        <f aca="false">IF(C3648&gt;$E$5,$E$2+$E$1,(IF(C3648&gt;764.99,C3648^3*3486.59308-C3648^2*7860012.00812+C3648*5908819377.96283-1481278321001.59,IF(C3648&gt;752.99,C3648^3*3588.471445-C3648^2*8028757.56264+C3648*5988077680.84934-1488767378546.26,C3648^3*899.851852-C3648^2*1969009.674601+C3648*1435480406.01138-348666163343.76))))-$E$1</f>
        <v>148979041.172119</v>
      </c>
      <c r="E3648" s="47" t="n">
        <f aca="false">D3648*100/$E$2</f>
        <v>100</v>
      </c>
      <c r="G3648" s="41" t="n">
        <f aca="false">[3]Plan1!$C3643</f>
        <v>0</v>
      </c>
      <c r="H3648" s="41" t="n">
        <f aca="false">$J$5 + G3648</f>
        <v>760</v>
      </c>
      <c r="I3648" s="47" t="n">
        <f aca="false">IF(H3648&gt;$J$5,$J$2+$J$1,(IF(H3648&gt;739.99,H3648^3*2498.244218-H3648^2*5471052.355142+H3648*3994605728.77515-972400879260.135,H3648^3*1396.138889-H3648^2*3002770.071427+H3648*2152080038.43115-513963640099.415)))-$J$1</f>
        <v>87942447.7277832</v>
      </c>
      <c r="J3648" s="47" t="n">
        <f aca="false">I3648*100/$J$2</f>
        <v>99.9999999974793</v>
      </c>
      <c r="L3648" s="41" t="n">
        <f aca="false">[4]Plan1!$C3643</f>
        <v>0</v>
      </c>
      <c r="M3648" s="41" t="n">
        <f aca="false">$O$5 + L3648</f>
        <v>838.78</v>
      </c>
      <c r="N3648" s="47" t="n">
        <f aca="false">IF(M3648&gt;$O$5,$O$2+$O$1,(M3648^3*3270.5936-M3648^2*8015778.389801+M3648*6549018422.82398-1783686174686.87))-$O$1</f>
        <v>39086868.7128906</v>
      </c>
      <c r="O3648" s="41" t="n">
        <f aca="false">N3648*100/$O$2</f>
        <v>100</v>
      </c>
      <c r="R3648" s="47" t="n">
        <f aca="false">SUM(D3648,I3648,N3648)</f>
        <v>276008357.612793</v>
      </c>
      <c r="S3648" s="41" t="n">
        <f aca="false">R3648*100/$R$2</f>
        <v>99.9999999991969</v>
      </c>
      <c r="U3648" s="41" t="n">
        <f aca="false">[1]Plan1!$B3643</f>
        <v>0</v>
      </c>
    </row>
    <row r="3649" customFormat="false" ht="15" hidden="false" customHeight="false" outlineLevel="0" collapsed="false">
      <c r="A3649" s="46" t="n">
        <v>45647</v>
      </c>
      <c r="B3649" s="41" t="n">
        <f aca="false">[2]Plan1!$C3644</f>
        <v>0</v>
      </c>
      <c r="C3649" s="41" t="n">
        <f aca="false">$E$5 + B3649</f>
        <v>781</v>
      </c>
      <c r="D3649" s="47" t="n">
        <f aca="false">IF(C3649&gt;$E$5,$E$2+$E$1,(IF(C3649&gt;764.99,C3649^3*3486.59308-C3649^2*7860012.00812+C3649*5908819377.96283-1481278321001.59,IF(C3649&gt;752.99,C3649^3*3588.471445-C3649^2*8028757.56264+C3649*5988077680.84934-1488767378546.26,C3649^3*899.851852-C3649^2*1969009.674601+C3649*1435480406.01138-348666163343.76))))-$E$1</f>
        <v>148979041.172119</v>
      </c>
      <c r="E3649" s="47" t="n">
        <f aca="false">D3649*100/$E$2</f>
        <v>100</v>
      </c>
      <c r="G3649" s="41" t="n">
        <f aca="false">[3]Plan1!$C3644</f>
        <v>0</v>
      </c>
      <c r="H3649" s="41" t="n">
        <f aca="false">$J$5 + G3649</f>
        <v>760</v>
      </c>
      <c r="I3649" s="47" t="n">
        <f aca="false">IF(H3649&gt;$J$5,$J$2+$J$1,(IF(H3649&gt;739.99,H3649^3*2498.244218-H3649^2*5471052.355142+H3649*3994605728.77515-972400879260.135,H3649^3*1396.138889-H3649^2*3002770.071427+H3649*2152080038.43115-513963640099.415)))-$J$1</f>
        <v>87942447.7277832</v>
      </c>
      <c r="J3649" s="47" t="n">
        <f aca="false">I3649*100/$J$2</f>
        <v>99.9999999974793</v>
      </c>
      <c r="L3649" s="41" t="n">
        <f aca="false">[4]Plan1!$C3644</f>
        <v>0</v>
      </c>
      <c r="M3649" s="41" t="n">
        <f aca="false">$O$5 + L3649</f>
        <v>838.78</v>
      </c>
      <c r="N3649" s="47" t="n">
        <f aca="false">IF(M3649&gt;$O$5,$O$2+$O$1,(M3649^3*3270.5936-M3649^2*8015778.389801+M3649*6549018422.82398-1783686174686.87))-$O$1</f>
        <v>39086868.7128906</v>
      </c>
      <c r="O3649" s="41" t="n">
        <f aca="false">N3649*100/$O$2</f>
        <v>100</v>
      </c>
      <c r="R3649" s="47" t="n">
        <f aca="false">SUM(D3649,I3649,N3649)</f>
        <v>276008357.612793</v>
      </c>
      <c r="S3649" s="41" t="n">
        <f aca="false">R3649*100/$R$2</f>
        <v>99.9999999991969</v>
      </c>
      <c r="U3649" s="41" t="n">
        <f aca="false">[1]Plan1!$B3644</f>
        <v>0</v>
      </c>
    </row>
    <row r="3650" customFormat="false" ht="15" hidden="false" customHeight="false" outlineLevel="0" collapsed="false">
      <c r="A3650" s="46" t="n">
        <v>45648</v>
      </c>
      <c r="B3650" s="41" t="n">
        <f aca="false">[2]Plan1!$C3645</f>
        <v>0</v>
      </c>
      <c r="C3650" s="41" t="n">
        <f aca="false">$E$5 + B3650</f>
        <v>781</v>
      </c>
      <c r="D3650" s="47" t="n">
        <f aca="false">IF(C3650&gt;$E$5,$E$2+$E$1,(IF(C3650&gt;764.99,C3650^3*3486.59308-C3650^2*7860012.00812+C3650*5908819377.96283-1481278321001.59,IF(C3650&gt;752.99,C3650^3*3588.471445-C3650^2*8028757.56264+C3650*5988077680.84934-1488767378546.26,C3650^3*899.851852-C3650^2*1969009.674601+C3650*1435480406.01138-348666163343.76))))-$E$1</f>
        <v>148979041.172119</v>
      </c>
      <c r="E3650" s="47" t="n">
        <f aca="false">D3650*100/$E$2</f>
        <v>100</v>
      </c>
      <c r="G3650" s="41" t="n">
        <f aca="false">[3]Plan1!$C3645</f>
        <v>0</v>
      </c>
      <c r="H3650" s="41" t="n">
        <f aca="false">$J$5 + G3650</f>
        <v>760</v>
      </c>
      <c r="I3650" s="47" t="n">
        <f aca="false">IF(H3650&gt;$J$5,$J$2+$J$1,(IF(H3650&gt;739.99,H3650^3*2498.244218-H3650^2*5471052.355142+H3650*3994605728.77515-972400879260.135,H3650^3*1396.138889-H3650^2*3002770.071427+H3650*2152080038.43115-513963640099.415)))-$J$1</f>
        <v>87942447.7277832</v>
      </c>
      <c r="J3650" s="47" t="n">
        <f aca="false">I3650*100/$J$2</f>
        <v>99.9999999974793</v>
      </c>
      <c r="L3650" s="41" t="n">
        <f aca="false">[4]Plan1!$C3645</f>
        <v>0</v>
      </c>
      <c r="M3650" s="41" t="n">
        <f aca="false">$O$5 + L3650</f>
        <v>838.78</v>
      </c>
      <c r="N3650" s="47" t="n">
        <f aca="false">IF(M3650&gt;$O$5,$O$2+$O$1,(M3650^3*3270.5936-M3650^2*8015778.389801+M3650*6549018422.82398-1783686174686.87))-$O$1</f>
        <v>39086868.7128906</v>
      </c>
      <c r="O3650" s="41" t="n">
        <f aca="false">N3650*100/$O$2</f>
        <v>100</v>
      </c>
      <c r="R3650" s="47" t="n">
        <f aca="false">SUM(D3650,I3650,N3650)</f>
        <v>276008357.612793</v>
      </c>
      <c r="S3650" s="41" t="n">
        <f aca="false">R3650*100/$R$2</f>
        <v>99.9999999991969</v>
      </c>
      <c r="U3650" s="41" t="n">
        <f aca="false">[1]Plan1!$B3645</f>
        <v>0</v>
      </c>
    </row>
    <row r="3651" customFormat="false" ht="15" hidden="false" customHeight="false" outlineLevel="0" collapsed="false">
      <c r="A3651" s="46" t="n">
        <v>45649</v>
      </c>
      <c r="B3651" s="41" t="n">
        <f aca="false">[2]Plan1!$C3646</f>
        <v>0</v>
      </c>
      <c r="C3651" s="41" t="n">
        <f aca="false">$E$5 + B3651</f>
        <v>781</v>
      </c>
      <c r="D3651" s="47" t="n">
        <f aca="false">IF(C3651&gt;$E$5,$E$2+$E$1,(IF(C3651&gt;764.99,C3651^3*3486.59308-C3651^2*7860012.00812+C3651*5908819377.96283-1481278321001.59,IF(C3651&gt;752.99,C3651^3*3588.471445-C3651^2*8028757.56264+C3651*5988077680.84934-1488767378546.26,C3651^3*899.851852-C3651^2*1969009.674601+C3651*1435480406.01138-348666163343.76))))-$E$1</f>
        <v>148979041.172119</v>
      </c>
      <c r="E3651" s="47" t="n">
        <f aca="false">D3651*100/$E$2</f>
        <v>100</v>
      </c>
      <c r="G3651" s="41" t="n">
        <f aca="false">[3]Plan1!$C3646</f>
        <v>0</v>
      </c>
      <c r="H3651" s="41" t="n">
        <f aca="false">$J$5 + G3651</f>
        <v>760</v>
      </c>
      <c r="I3651" s="47" t="n">
        <f aca="false">IF(H3651&gt;$J$5,$J$2+$J$1,(IF(H3651&gt;739.99,H3651^3*2498.244218-H3651^2*5471052.355142+H3651*3994605728.77515-972400879260.135,H3651^3*1396.138889-H3651^2*3002770.071427+H3651*2152080038.43115-513963640099.415)))-$J$1</f>
        <v>87942447.7277832</v>
      </c>
      <c r="J3651" s="47" t="n">
        <f aca="false">I3651*100/$J$2</f>
        <v>99.9999999974793</v>
      </c>
      <c r="L3651" s="41" t="n">
        <f aca="false">[4]Plan1!$C3646</f>
        <v>0</v>
      </c>
      <c r="M3651" s="41" t="n">
        <f aca="false">$O$5 + L3651</f>
        <v>838.78</v>
      </c>
      <c r="N3651" s="47" t="n">
        <f aca="false">IF(M3651&gt;$O$5,$O$2+$O$1,(M3651^3*3270.5936-M3651^2*8015778.389801+M3651*6549018422.82398-1783686174686.87))-$O$1</f>
        <v>39086868.7128906</v>
      </c>
      <c r="O3651" s="41" t="n">
        <f aca="false">N3651*100/$O$2</f>
        <v>100</v>
      </c>
      <c r="R3651" s="47" t="n">
        <f aca="false">SUM(D3651,I3651,N3651)</f>
        <v>276008357.612793</v>
      </c>
      <c r="S3651" s="41" t="n">
        <f aca="false">R3651*100/$R$2</f>
        <v>99.9999999991969</v>
      </c>
      <c r="U3651" s="41" t="n">
        <f aca="false">[1]Plan1!$B3646</f>
        <v>0</v>
      </c>
    </row>
    <row r="3652" customFormat="false" ht="15" hidden="false" customHeight="false" outlineLevel="0" collapsed="false">
      <c r="A3652" s="46" t="n">
        <v>45650</v>
      </c>
      <c r="B3652" s="41" t="n">
        <f aca="false">[2]Plan1!$C3647</f>
        <v>0</v>
      </c>
      <c r="C3652" s="41" t="n">
        <f aca="false">$E$5 + B3652</f>
        <v>781</v>
      </c>
      <c r="D3652" s="47" t="n">
        <f aca="false">IF(C3652&gt;$E$5,$E$2+$E$1,(IF(C3652&gt;764.99,C3652^3*3486.59308-C3652^2*7860012.00812+C3652*5908819377.96283-1481278321001.59,IF(C3652&gt;752.99,C3652^3*3588.471445-C3652^2*8028757.56264+C3652*5988077680.84934-1488767378546.26,C3652^3*899.851852-C3652^2*1969009.674601+C3652*1435480406.01138-348666163343.76))))-$E$1</f>
        <v>148979041.172119</v>
      </c>
      <c r="E3652" s="47" t="n">
        <f aca="false">D3652*100/$E$2</f>
        <v>100</v>
      </c>
      <c r="G3652" s="41" t="n">
        <f aca="false">[3]Plan1!$C3647</f>
        <v>0</v>
      </c>
      <c r="H3652" s="41" t="n">
        <f aca="false">$J$5 + G3652</f>
        <v>760</v>
      </c>
      <c r="I3652" s="47" t="n">
        <f aca="false">IF(H3652&gt;$J$5,$J$2+$J$1,(IF(H3652&gt;739.99,H3652^3*2498.244218-H3652^2*5471052.355142+H3652*3994605728.77515-972400879260.135,H3652^3*1396.138889-H3652^2*3002770.071427+H3652*2152080038.43115-513963640099.415)))-$J$1</f>
        <v>87942447.7277832</v>
      </c>
      <c r="J3652" s="47" t="n">
        <f aca="false">I3652*100/$J$2</f>
        <v>99.9999999974793</v>
      </c>
      <c r="L3652" s="41" t="n">
        <f aca="false">[4]Plan1!$C3647</f>
        <v>0</v>
      </c>
      <c r="M3652" s="41" t="n">
        <f aca="false">$O$5 + L3652</f>
        <v>838.78</v>
      </c>
      <c r="N3652" s="47" t="n">
        <f aca="false">IF(M3652&gt;$O$5,$O$2+$O$1,(M3652^3*3270.5936-M3652^2*8015778.389801+M3652*6549018422.82398-1783686174686.87))-$O$1</f>
        <v>39086868.7128906</v>
      </c>
      <c r="O3652" s="41" t="n">
        <f aca="false">N3652*100/$O$2</f>
        <v>100</v>
      </c>
      <c r="R3652" s="47" t="n">
        <f aca="false">SUM(D3652,I3652,N3652)</f>
        <v>276008357.612793</v>
      </c>
      <c r="S3652" s="41" t="n">
        <f aca="false">R3652*100/$R$2</f>
        <v>99.9999999991969</v>
      </c>
      <c r="U3652" s="41" t="n">
        <f aca="false">[1]Plan1!$B3647</f>
        <v>0</v>
      </c>
    </row>
    <row r="3653" customFormat="false" ht="15" hidden="false" customHeight="false" outlineLevel="0" collapsed="false">
      <c r="A3653" s="46" t="n">
        <v>45651</v>
      </c>
      <c r="B3653" s="41" t="n">
        <f aca="false">[2]Plan1!$C3648</f>
        <v>0</v>
      </c>
      <c r="C3653" s="41" t="n">
        <f aca="false">$E$5 + B3653</f>
        <v>781</v>
      </c>
      <c r="D3653" s="47" t="n">
        <f aca="false">IF(C3653&gt;$E$5,$E$2+$E$1,(IF(C3653&gt;764.99,C3653^3*3486.59308-C3653^2*7860012.00812+C3653*5908819377.96283-1481278321001.59,IF(C3653&gt;752.99,C3653^3*3588.471445-C3653^2*8028757.56264+C3653*5988077680.84934-1488767378546.26,C3653^3*899.851852-C3653^2*1969009.674601+C3653*1435480406.01138-348666163343.76))))-$E$1</f>
        <v>148979041.172119</v>
      </c>
      <c r="E3653" s="47" t="n">
        <f aca="false">D3653*100/$E$2</f>
        <v>100</v>
      </c>
      <c r="G3653" s="41" t="n">
        <f aca="false">[3]Plan1!$C3648</f>
        <v>0</v>
      </c>
      <c r="H3653" s="41" t="n">
        <f aca="false">$J$5 + G3653</f>
        <v>760</v>
      </c>
      <c r="I3653" s="47" t="n">
        <f aca="false">IF(H3653&gt;$J$5,$J$2+$J$1,(IF(H3653&gt;739.99,H3653^3*2498.244218-H3653^2*5471052.355142+H3653*3994605728.77515-972400879260.135,H3653^3*1396.138889-H3653^2*3002770.071427+H3653*2152080038.43115-513963640099.415)))-$J$1</f>
        <v>87942447.7277832</v>
      </c>
      <c r="J3653" s="47" t="n">
        <f aca="false">I3653*100/$J$2</f>
        <v>99.9999999974793</v>
      </c>
      <c r="L3653" s="41" t="n">
        <f aca="false">[4]Plan1!$C3648</f>
        <v>0</v>
      </c>
      <c r="M3653" s="41" t="n">
        <f aca="false">$O$5 + L3653</f>
        <v>838.78</v>
      </c>
      <c r="N3653" s="47" t="n">
        <f aca="false">IF(M3653&gt;$O$5,$O$2+$O$1,(M3653^3*3270.5936-M3653^2*8015778.389801+M3653*6549018422.82398-1783686174686.87))-$O$1</f>
        <v>39086868.7128906</v>
      </c>
      <c r="O3653" s="41" t="n">
        <f aca="false">N3653*100/$O$2</f>
        <v>100</v>
      </c>
      <c r="R3653" s="47" t="n">
        <f aca="false">SUM(D3653,I3653,N3653)</f>
        <v>276008357.612793</v>
      </c>
      <c r="S3653" s="41" t="n">
        <f aca="false">R3653*100/$R$2</f>
        <v>99.9999999991969</v>
      </c>
      <c r="U3653" s="41" t="n">
        <f aca="false">[1]Plan1!$B3648</f>
        <v>0</v>
      </c>
    </row>
    <row r="3654" customFormat="false" ht="15" hidden="false" customHeight="false" outlineLevel="0" collapsed="false">
      <c r="A3654" s="46" t="n">
        <v>45652</v>
      </c>
      <c r="B3654" s="41" t="n">
        <f aca="false">[2]Plan1!$C3649</f>
        <v>0</v>
      </c>
      <c r="C3654" s="41" t="n">
        <f aca="false">$E$5 + B3654</f>
        <v>781</v>
      </c>
      <c r="D3654" s="47" t="n">
        <f aca="false">IF(C3654&gt;$E$5,$E$2+$E$1,(IF(C3654&gt;764.99,C3654^3*3486.59308-C3654^2*7860012.00812+C3654*5908819377.96283-1481278321001.59,IF(C3654&gt;752.99,C3654^3*3588.471445-C3654^2*8028757.56264+C3654*5988077680.84934-1488767378546.26,C3654^3*899.851852-C3654^2*1969009.674601+C3654*1435480406.01138-348666163343.76))))-$E$1</f>
        <v>148979041.172119</v>
      </c>
      <c r="E3654" s="47" t="n">
        <f aca="false">D3654*100/$E$2</f>
        <v>100</v>
      </c>
      <c r="G3654" s="41" t="n">
        <f aca="false">[3]Plan1!$C3649</f>
        <v>0</v>
      </c>
      <c r="H3654" s="41" t="n">
        <f aca="false">$J$5 + G3654</f>
        <v>760</v>
      </c>
      <c r="I3654" s="47" t="n">
        <f aca="false">IF(H3654&gt;$J$5,$J$2+$J$1,(IF(H3654&gt;739.99,H3654^3*2498.244218-H3654^2*5471052.355142+H3654*3994605728.77515-972400879260.135,H3654^3*1396.138889-H3654^2*3002770.071427+H3654*2152080038.43115-513963640099.415)))-$J$1</f>
        <v>87942447.7277832</v>
      </c>
      <c r="J3654" s="47" t="n">
        <f aca="false">I3654*100/$J$2</f>
        <v>99.9999999974793</v>
      </c>
      <c r="L3654" s="41" t="n">
        <f aca="false">[4]Plan1!$C3649</f>
        <v>0</v>
      </c>
      <c r="M3654" s="41" t="n">
        <f aca="false">$O$5 + L3654</f>
        <v>838.78</v>
      </c>
      <c r="N3654" s="47" t="n">
        <f aca="false">IF(M3654&gt;$O$5,$O$2+$O$1,(M3654^3*3270.5936-M3654^2*8015778.389801+M3654*6549018422.82398-1783686174686.87))-$O$1</f>
        <v>39086868.7128906</v>
      </c>
      <c r="O3654" s="41" t="n">
        <f aca="false">N3654*100/$O$2</f>
        <v>100</v>
      </c>
      <c r="R3654" s="47" t="n">
        <f aca="false">SUM(D3654,I3654,N3654)</f>
        <v>276008357.612793</v>
      </c>
      <c r="S3654" s="41" t="n">
        <f aca="false">R3654*100/$R$2</f>
        <v>99.9999999991969</v>
      </c>
      <c r="U3654" s="41" t="n">
        <f aca="false">[1]Plan1!$B3649</f>
        <v>0</v>
      </c>
    </row>
    <row r="3655" customFormat="false" ht="15" hidden="false" customHeight="false" outlineLevel="0" collapsed="false">
      <c r="A3655" s="46" t="n">
        <v>45653</v>
      </c>
      <c r="B3655" s="41" t="n">
        <f aca="false">[2]Plan1!$C3650</f>
        <v>0</v>
      </c>
      <c r="C3655" s="41" t="n">
        <f aca="false">$E$5 + B3655</f>
        <v>781</v>
      </c>
      <c r="D3655" s="47" t="n">
        <f aca="false">IF(C3655&gt;$E$5,$E$2+$E$1,(IF(C3655&gt;764.99,C3655^3*3486.59308-C3655^2*7860012.00812+C3655*5908819377.96283-1481278321001.59,IF(C3655&gt;752.99,C3655^3*3588.471445-C3655^2*8028757.56264+C3655*5988077680.84934-1488767378546.26,C3655^3*899.851852-C3655^2*1969009.674601+C3655*1435480406.01138-348666163343.76))))-$E$1</f>
        <v>148979041.172119</v>
      </c>
      <c r="E3655" s="47" t="n">
        <f aca="false">D3655*100/$E$2</f>
        <v>100</v>
      </c>
      <c r="G3655" s="41" t="n">
        <f aca="false">[3]Plan1!$C3650</f>
        <v>0</v>
      </c>
      <c r="H3655" s="41" t="n">
        <f aca="false">$J$5 + G3655</f>
        <v>760</v>
      </c>
      <c r="I3655" s="47" t="n">
        <f aca="false">IF(H3655&gt;$J$5,$J$2+$J$1,(IF(H3655&gt;739.99,H3655^3*2498.244218-H3655^2*5471052.355142+H3655*3994605728.77515-972400879260.135,H3655^3*1396.138889-H3655^2*3002770.071427+H3655*2152080038.43115-513963640099.415)))-$J$1</f>
        <v>87942447.7277832</v>
      </c>
      <c r="J3655" s="47" t="n">
        <f aca="false">I3655*100/$J$2</f>
        <v>99.9999999974793</v>
      </c>
      <c r="L3655" s="41" t="n">
        <f aca="false">[4]Plan1!$C3650</f>
        <v>0</v>
      </c>
      <c r="M3655" s="41" t="n">
        <f aca="false">$O$5 + L3655</f>
        <v>838.78</v>
      </c>
      <c r="N3655" s="47" t="n">
        <f aca="false">IF(M3655&gt;$O$5,$O$2+$O$1,(M3655^3*3270.5936-M3655^2*8015778.389801+M3655*6549018422.82398-1783686174686.87))-$O$1</f>
        <v>39086868.7128906</v>
      </c>
      <c r="O3655" s="41" t="n">
        <f aca="false">N3655*100/$O$2</f>
        <v>100</v>
      </c>
      <c r="R3655" s="47" t="n">
        <f aca="false">SUM(D3655,I3655,N3655)</f>
        <v>276008357.612793</v>
      </c>
      <c r="S3655" s="41" t="n">
        <f aca="false">R3655*100/$R$2</f>
        <v>99.9999999991969</v>
      </c>
      <c r="U3655" s="41" t="n">
        <f aca="false">[1]Plan1!$B3650</f>
        <v>0</v>
      </c>
    </row>
    <row r="3656" customFormat="false" ht="15" hidden="false" customHeight="false" outlineLevel="0" collapsed="false">
      <c r="A3656" s="46" t="n">
        <v>45654</v>
      </c>
      <c r="B3656" s="41" t="n">
        <f aca="false">[2]Plan1!$C3651</f>
        <v>0</v>
      </c>
      <c r="C3656" s="41" t="n">
        <f aca="false">$E$5 + B3656</f>
        <v>781</v>
      </c>
      <c r="D3656" s="47" t="n">
        <f aca="false">IF(C3656&gt;$E$5,$E$2+$E$1,(IF(C3656&gt;764.99,C3656^3*3486.59308-C3656^2*7860012.00812+C3656*5908819377.96283-1481278321001.59,IF(C3656&gt;752.99,C3656^3*3588.471445-C3656^2*8028757.56264+C3656*5988077680.84934-1488767378546.26,C3656^3*899.851852-C3656^2*1969009.674601+C3656*1435480406.01138-348666163343.76))))-$E$1</f>
        <v>148979041.172119</v>
      </c>
      <c r="E3656" s="47" t="n">
        <f aca="false">D3656*100/$E$2</f>
        <v>100</v>
      </c>
      <c r="G3656" s="41" t="n">
        <f aca="false">[3]Plan1!$C3651</f>
        <v>0</v>
      </c>
      <c r="H3656" s="41" t="n">
        <f aca="false">$J$5 + G3656</f>
        <v>760</v>
      </c>
      <c r="I3656" s="47" t="n">
        <f aca="false">IF(H3656&gt;$J$5,$J$2+$J$1,(IF(H3656&gt;739.99,H3656^3*2498.244218-H3656^2*5471052.355142+H3656*3994605728.77515-972400879260.135,H3656^3*1396.138889-H3656^2*3002770.071427+H3656*2152080038.43115-513963640099.415)))-$J$1</f>
        <v>87942447.7277832</v>
      </c>
      <c r="J3656" s="47" t="n">
        <f aca="false">I3656*100/$J$2</f>
        <v>99.9999999974793</v>
      </c>
      <c r="L3656" s="41" t="n">
        <f aca="false">[4]Plan1!$C3651</f>
        <v>0</v>
      </c>
      <c r="M3656" s="41" t="n">
        <f aca="false">$O$5 + L3656</f>
        <v>838.78</v>
      </c>
      <c r="N3656" s="47" t="n">
        <f aca="false">IF(M3656&gt;$O$5,$O$2+$O$1,(M3656^3*3270.5936-M3656^2*8015778.389801+M3656*6549018422.82398-1783686174686.87))-$O$1</f>
        <v>39086868.7128906</v>
      </c>
      <c r="O3656" s="41" t="n">
        <f aca="false">N3656*100/$O$2</f>
        <v>100</v>
      </c>
      <c r="R3656" s="47" t="n">
        <f aca="false">SUM(D3656,I3656,N3656)</f>
        <v>276008357.612793</v>
      </c>
      <c r="S3656" s="41" t="n">
        <f aca="false">R3656*100/$R$2</f>
        <v>99.9999999991969</v>
      </c>
      <c r="U3656" s="41" t="n">
        <f aca="false">[1]Plan1!$B3651</f>
        <v>0</v>
      </c>
    </row>
    <row r="3657" customFormat="false" ht="15" hidden="false" customHeight="false" outlineLevel="0" collapsed="false">
      <c r="A3657" s="46" t="n">
        <v>45655</v>
      </c>
      <c r="B3657" s="41" t="n">
        <f aca="false">[2]Plan1!$C3652</f>
        <v>0</v>
      </c>
      <c r="C3657" s="41" t="n">
        <f aca="false">$E$5 + B3657</f>
        <v>781</v>
      </c>
      <c r="D3657" s="47" t="n">
        <f aca="false">IF(C3657&gt;$E$5,$E$2+$E$1,(IF(C3657&gt;764.99,C3657^3*3486.59308-C3657^2*7860012.00812+C3657*5908819377.96283-1481278321001.59,IF(C3657&gt;752.99,C3657^3*3588.471445-C3657^2*8028757.56264+C3657*5988077680.84934-1488767378546.26,C3657^3*899.851852-C3657^2*1969009.674601+C3657*1435480406.01138-348666163343.76))))-$E$1</f>
        <v>148979041.172119</v>
      </c>
      <c r="E3657" s="47" t="n">
        <f aca="false">D3657*100/$E$2</f>
        <v>100</v>
      </c>
      <c r="G3657" s="41" t="n">
        <f aca="false">[3]Plan1!$C3652</f>
        <v>0</v>
      </c>
      <c r="H3657" s="41" t="n">
        <f aca="false">$J$5 + G3657</f>
        <v>760</v>
      </c>
      <c r="I3657" s="47" t="n">
        <f aca="false">IF(H3657&gt;$J$5,$J$2+$J$1,(IF(H3657&gt;739.99,H3657^3*2498.244218-H3657^2*5471052.355142+H3657*3994605728.77515-972400879260.135,H3657^3*1396.138889-H3657^2*3002770.071427+H3657*2152080038.43115-513963640099.415)))-$J$1</f>
        <v>87942447.7277832</v>
      </c>
      <c r="J3657" s="47" t="n">
        <f aca="false">I3657*100/$J$2</f>
        <v>99.9999999974793</v>
      </c>
      <c r="L3657" s="41" t="n">
        <f aca="false">[4]Plan1!$C3652</f>
        <v>0</v>
      </c>
      <c r="M3657" s="41" t="n">
        <f aca="false">$O$5 + L3657</f>
        <v>838.78</v>
      </c>
      <c r="N3657" s="47" t="n">
        <f aca="false">IF(M3657&gt;$O$5,$O$2+$O$1,(M3657^3*3270.5936-M3657^2*8015778.389801+M3657*6549018422.82398-1783686174686.87))-$O$1</f>
        <v>39086868.7128906</v>
      </c>
      <c r="O3657" s="41" t="n">
        <f aca="false">N3657*100/$O$2</f>
        <v>100</v>
      </c>
      <c r="R3657" s="47" t="n">
        <f aca="false">SUM(D3657,I3657,N3657)</f>
        <v>276008357.612793</v>
      </c>
      <c r="S3657" s="41" t="n">
        <f aca="false">R3657*100/$R$2</f>
        <v>99.9999999991969</v>
      </c>
      <c r="U3657" s="41" t="n">
        <f aca="false">[1]Plan1!$B3652</f>
        <v>0</v>
      </c>
    </row>
    <row r="3658" customFormat="false" ht="15" hidden="false" customHeight="false" outlineLevel="0" collapsed="false">
      <c r="A3658" s="46" t="n">
        <v>45656</v>
      </c>
      <c r="B3658" s="41" t="n">
        <f aca="false">[2]Plan1!$C3653</f>
        <v>0</v>
      </c>
      <c r="C3658" s="41" t="n">
        <f aca="false">$E$5 + B3658</f>
        <v>781</v>
      </c>
      <c r="D3658" s="47" t="n">
        <f aca="false">IF(C3658&gt;$E$5,$E$2+$E$1,(IF(C3658&gt;764.99,C3658^3*3486.59308-C3658^2*7860012.00812+C3658*5908819377.96283-1481278321001.59,IF(C3658&gt;752.99,C3658^3*3588.471445-C3658^2*8028757.56264+C3658*5988077680.84934-1488767378546.26,C3658^3*899.851852-C3658^2*1969009.674601+C3658*1435480406.01138-348666163343.76))))-$E$1</f>
        <v>148979041.172119</v>
      </c>
      <c r="E3658" s="47" t="n">
        <f aca="false">D3658*100/$E$2</f>
        <v>100</v>
      </c>
      <c r="G3658" s="41" t="n">
        <f aca="false">[3]Plan1!$C3653</f>
        <v>0</v>
      </c>
      <c r="H3658" s="41" t="n">
        <f aca="false">$J$5 + G3658</f>
        <v>760</v>
      </c>
      <c r="I3658" s="47" t="n">
        <f aca="false">IF(H3658&gt;$J$5,$J$2+$J$1,(IF(H3658&gt;739.99,H3658^3*2498.244218-H3658^2*5471052.355142+H3658*3994605728.77515-972400879260.135,H3658^3*1396.138889-H3658^2*3002770.071427+H3658*2152080038.43115-513963640099.415)))-$J$1</f>
        <v>87942447.7277832</v>
      </c>
      <c r="J3658" s="47" t="n">
        <f aca="false">I3658*100/$J$2</f>
        <v>99.9999999974793</v>
      </c>
      <c r="L3658" s="41" t="n">
        <f aca="false">[4]Plan1!$C3653</f>
        <v>0</v>
      </c>
      <c r="M3658" s="41" t="n">
        <f aca="false">$O$5 + L3658</f>
        <v>838.78</v>
      </c>
      <c r="N3658" s="47" t="n">
        <f aca="false">IF(M3658&gt;$O$5,$O$2+$O$1,(M3658^3*3270.5936-M3658^2*8015778.389801+M3658*6549018422.82398-1783686174686.87))-$O$1</f>
        <v>39086868.7128906</v>
      </c>
      <c r="O3658" s="41" t="n">
        <f aca="false">N3658*100/$O$2</f>
        <v>100</v>
      </c>
      <c r="R3658" s="47" t="n">
        <f aca="false">SUM(D3658,I3658,N3658)</f>
        <v>276008357.612793</v>
      </c>
      <c r="S3658" s="41" t="n">
        <f aca="false">R3658*100/$R$2</f>
        <v>99.9999999991969</v>
      </c>
      <c r="U3658" s="41" t="n">
        <f aca="false">[1]Plan1!$B3653</f>
        <v>0</v>
      </c>
    </row>
    <row r="3659" customFormat="false" ht="15" hidden="false" customHeight="false" outlineLevel="0" collapsed="false">
      <c r="A3659" s="46" t="n">
        <v>45657</v>
      </c>
      <c r="B3659" s="41" t="n">
        <f aca="false">[2]Plan1!$C3654</f>
        <v>0</v>
      </c>
      <c r="C3659" s="41" t="n">
        <f aca="false">$E$5 + B3659</f>
        <v>781</v>
      </c>
      <c r="D3659" s="47" t="n">
        <f aca="false">IF(C3659&gt;$E$5,$E$2+$E$1,(IF(C3659&gt;764.99,C3659^3*3486.59308-C3659^2*7860012.00812+C3659*5908819377.96283-1481278321001.59,IF(C3659&gt;752.99,C3659^3*3588.471445-C3659^2*8028757.56264+C3659*5988077680.84934-1488767378546.26,C3659^3*899.851852-C3659^2*1969009.674601+C3659*1435480406.01138-348666163343.76))))-$E$1</f>
        <v>148979041.172119</v>
      </c>
      <c r="E3659" s="47" t="n">
        <f aca="false">D3659*100/$E$2</f>
        <v>100</v>
      </c>
      <c r="G3659" s="41" t="n">
        <f aca="false">[3]Plan1!$C3654</f>
        <v>0</v>
      </c>
      <c r="H3659" s="41" t="n">
        <f aca="false">$J$5 + G3659</f>
        <v>760</v>
      </c>
      <c r="I3659" s="47" t="n">
        <f aca="false">IF(H3659&gt;$J$5,$J$2+$J$1,(IF(H3659&gt;739.99,H3659^3*2498.244218-H3659^2*5471052.355142+H3659*3994605728.77515-972400879260.135,H3659^3*1396.138889-H3659^2*3002770.071427+H3659*2152080038.43115-513963640099.415)))-$J$1</f>
        <v>87942447.7277832</v>
      </c>
      <c r="J3659" s="47" t="n">
        <f aca="false">I3659*100/$J$2</f>
        <v>99.9999999974793</v>
      </c>
      <c r="L3659" s="41" t="n">
        <f aca="false">[4]Plan1!$C3654</f>
        <v>0</v>
      </c>
      <c r="M3659" s="41" t="n">
        <f aca="false">$O$5 + L3659</f>
        <v>838.78</v>
      </c>
      <c r="N3659" s="47" t="n">
        <f aca="false">IF(M3659&gt;$O$5,$O$2+$O$1,(M3659^3*3270.5936-M3659^2*8015778.389801+M3659*6549018422.82398-1783686174686.87))-$O$1</f>
        <v>39086868.7128906</v>
      </c>
      <c r="O3659" s="41" t="n">
        <f aca="false">N3659*100/$O$2</f>
        <v>100</v>
      </c>
      <c r="R3659" s="47" t="n">
        <f aca="false">SUM(D3659,I3659,N3659)</f>
        <v>276008357.612793</v>
      </c>
      <c r="S3659" s="41" t="n">
        <f aca="false">R3659*100/$R$2</f>
        <v>99.9999999991969</v>
      </c>
      <c r="U3659" s="41" t="n">
        <f aca="false">[1]Plan1!$B3654</f>
        <v>0</v>
      </c>
    </row>
    <row r="3660" customFormat="false" ht="15" hidden="false" customHeight="false" outlineLevel="0" collapsed="false">
      <c r="A3660" s="46" t="n">
        <v>45658</v>
      </c>
      <c r="B3660" s="41" t="n">
        <f aca="false">[2]Plan1!$C3655</f>
        <v>0</v>
      </c>
      <c r="C3660" s="41" t="n">
        <f aca="false">$E$5 + B3660</f>
        <v>781</v>
      </c>
      <c r="D3660" s="47" t="n">
        <f aca="false">IF(C3660&gt;$E$5,$E$2+$E$1,(IF(C3660&gt;764.99,C3660^3*3486.59308-C3660^2*7860012.00812+C3660*5908819377.96283-1481278321001.59,IF(C3660&gt;752.99,C3660^3*3588.471445-C3660^2*8028757.56264+C3660*5988077680.84934-1488767378546.26,C3660^3*899.851852-C3660^2*1969009.674601+C3660*1435480406.01138-348666163343.76))))-$E$1</f>
        <v>148979041.172119</v>
      </c>
      <c r="E3660" s="47" t="n">
        <f aca="false">D3660*100/$E$2</f>
        <v>100</v>
      </c>
      <c r="G3660" s="41" t="n">
        <f aca="false">[3]Plan1!$C3655</f>
        <v>0</v>
      </c>
      <c r="H3660" s="41" t="n">
        <f aca="false">$J$5 + G3660</f>
        <v>760</v>
      </c>
      <c r="I3660" s="47" t="n">
        <f aca="false">IF(H3660&gt;$J$5,$J$2+$J$1,(IF(H3660&gt;739.99,H3660^3*2498.244218-H3660^2*5471052.355142+H3660*3994605728.77515-972400879260.135,H3660^3*1396.138889-H3660^2*3002770.071427+H3660*2152080038.43115-513963640099.415)))-$J$1</f>
        <v>87942447.7277832</v>
      </c>
      <c r="J3660" s="47" t="n">
        <f aca="false">I3660*100/$J$2</f>
        <v>99.9999999974793</v>
      </c>
      <c r="L3660" s="41" t="n">
        <f aca="false">[4]Plan1!$C3655</f>
        <v>0</v>
      </c>
      <c r="M3660" s="41" t="n">
        <f aca="false">$O$5 + L3660</f>
        <v>838.78</v>
      </c>
      <c r="N3660" s="47" t="n">
        <f aca="false">IF(M3660&gt;$O$5,$O$2+$O$1,(M3660^3*3270.5936-M3660^2*8015778.389801+M3660*6549018422.82398-1783686174686.87))-$O$1</f>
        <v>39086868.7128906</v>
      </c>
      <c r="O3660" s="41" t="n">
        <f aca="false">N3660*100/$O$2</f>
        <v>100</v>
      </c>
      <c r="R3660" s="47" t="n">
        <f aca="false">SUM(D3660,I3660,N3660)</f>
        <v>276008357.612793</v>
      </c>
      <c r="S3660" s="41" t="n">
        <f aca="false">R3660*100/$R$2</f>
        <v>99.9999999991969</v>
      </c>
      <c r="U3660" s="41" t="n">
        <f aca="false">[1]Plan1!$B3655</f>
        <v>0</v>
      </c>
    </row>
    <row r="3661" customFormat="false" ht="15" hidden="false" customHeight="false" outlineLevel="0" collapsed="false">
      <c r="A3661" s="46" t="n">
        <v>45659</v>
      </c>
      <c r="B3661" s="41" t="n">
        <f aca="false">[2]Plan1!$C3656</f>
        <v>0</v>
      </c>
      <c r="C3661" s="41" t="n">
        <f aca="false">$E$5 + B3661</f>
        <v>781</v>
      </c>
      <c r="D3661" s="47" t="n">
        <f aca="false">IF(C3661&gt;$E$5,$E$2+$E$1,(IF(C3661&gt;764.99,C3661^3*3486.59308-C3661^2*7860012.00812+C3661*5908819377.96283-1481278321001.59,IF(C3661&gt;752.99,C3661^3*3588.471445-C3661^2*8028757.56264+C3661*5988077680.84934-1488767378546.26,C3661^3*899.851852-C3661^2*1969009.674601+C3661*1435480406.01138-348666163343.76))))-$E$1</f>
        <v>148979041.172119</v>
      </c>
      <c r="E3661" s="47" t="n">
        <f aca="false">D3661*100/$E$2</f>
        <v>100</v>
      </c>
      <c r="G3661" s="41" t="n">
        <f aca="false">[3]Plan1!$C3656</f>
        <v>0</v>
      </c>
      <c r="H3661" s="41" t="n">
        <f aca="false">$J$5 + G3661</f>
        <v>760</v>
      </c>
      <c r="I3661" s="47" t="n">
        <f aca="false">IF(H3661&gt;$J$5,$J$2+$J$1,(IF(H3661&gt;739.99,H3661^3*2498.244218-H3661^2*5471052.355142+H3661*3994605728.77515-972400879260.135,H3661^3*1396.138889-H3661^2*3002770.071427+H3661*2152080038.43115-513963640099.415)))-$J$1</f>
        <v>87942447.7277832</v>
      </c>
      <c r="J3661" s="47" t="n">
        <f aca="false">I3661*100/$J$2</f>
        <v>99.9999999974793</v>
      </c>
      <c r="L3661" s="41" t="n">
        <f aca="false">[4]Plan1!$C3656</f>
        <v>0</v>
      </c>
      <c r="M3661" s="41" t="n">
        <f aca="false">$O$5 + L3661</f>
        <v>838.78</v>
      </c>
      <c r="N3661" s="47" t="n">
        <f aca="false">IF(M3661&gt;$O$5,$O$2+$O$1,(M3661^3*3270.5936-M3661^2*8015778.389801+M3661*6549018422.82398-1783686174686.87))-$O$1</f>
        <v>39086868.7128906</v>
      </c>
      <c r="O3661" s="41" t="n">
        <f aca="false">N3661*100/$O$2</f>
        <v>100</v>
      </c>
      <c r="R3661" s="47" t="n">
        <f aca="false">SUM(D3661,I3661,N3661)</f>
        <v>276008357.612793</v>
      </c>
      <c r="S3661" s="41" t="n">
        <f aca="false">R3661*100/$R$2</f>
        <v>99.9999999991969</v>
      </c>
      <c r="U3661" s="41" t="n">
        <f aca="false">[1]Plan1!$B3656</f>
        <v>0</v>
      </c>
    </row>
    <row r="3662" customFormat="false" ht="15" hidden="false" customHeight="false" outlineLevel="0" collapsed="false">
      <c r="A3662" s="46" t="n">
        <v>45660</v>
      </c>
      <c r="B3662" s="41" t="n">
        <f aca="false">[2]Plan1!$C3657</f>
        <v>0</v>
      </c>
      <c r="C3662" s="41" t="n">
        <f aca="false">$E$5 + B3662</f>
        <v>781</v>
      </c>
      <c r="D3662" s="47" t="n">
        <f aca="false">IF(C3662&gt;$E$5,$E$2+$E$1,(IF(C3662&gt;764.99,C3662^3*3486.59308-C3662^2*7860012.00812+C3662*5908819377.96283-1481278321001.59,IF(C3662&gt;752.99,C3662^3*3588.471445-C3662^2*8028757.56264+C3662*5988077680.84934-1488767378546.26,C3662^3*899.851852-C3662^2*1969009.674601+C3662*1435480406.01138-348666163343.76))))-$E$1</f>
        <v>148979041.172119</v>
      </c>
      <c r="E3662" s="47" t="n">
        <f aca="false">D3662*100/$E$2</f>
        <v>100</v>
      </c>
      <c r="G3662" s="41" t="n">
        <f aca="false">[3]Plan1!$C3657</f>
        <v>0</v>
      </c>
      <c r="H3662" s="41" t="n">
        <f aca="false">$J$5 + G3662</f>
        <v>760</v>
      </c>
      <c r="I3662" s="47" t="n">
        <f aca="false">IF(H3662&gt;$J$5,$J$2+$J$1,(IF(H3662&gt;739.99,H3662^3*2498.244218-H3662^2*5471052.355142+H3662*3994605728.77515-972400879260.135,H3662^3*1396.138889-H3662^2*3002770.071427+H3662*2152080038.43115-513963640099.415)))-$J$1</f>
        <v>87942447.7277832</v>
      </c>
      <c r="J3662" s="47" t="n">
        <f aca="false">I3662*100/$J$2</f>
        <v>99.9999999974793</v>
      </c>
      <c r="L3662" s="41" t="n">
        <f aca="false">[4]Plan1!$C3657</f>
        <v>0</v>
      </c>
      <c r="M3662" s="41" t="n">
        <f aca="false">$O$5 + L3662</f>
        <v>838.78</v>
      </c>
      <c r="N3662" s="47" t="n">
        <f aca="false">IF(M3662&gt;$O$5,$O$2+$O$1,(M3662^3*3270.5936-M3662^2*8015778.389801+M3662*6549018422.82398-1783686174686.87))-$O$1</f>
        <v>39086868.7128906</v>
      </c>
      <c r="O3662" s="41" t="n">
        <f aca="false">N3662*100/$O$2</f>
        <v>100</v>
      </c>
      <c r="R3662" s="47" t="n">
        <f aca="false">SUM(D3662,I3662,N3662)</f>
        <v>276008357.612793</v>
      </c>
      <c r="S3662" s="41" t="n">
        <f aca="false">R3662*100/$R$2</f>
        <v>99.9999999991969</v>
      </c>
      <c r="U3662" s="41" t="n">
        <f aca="false">[1]Plan1!$B3657</f>
        <v>0</v>
      </c>
    </row>
    <row r="3663" customFormat="false" ht="15" hidden="false" customHeight="false" outlineLevel="0" collapsed="false">
      <c r="A3663" s="46" t="n">
        <v>45661</v>
      </c>
      <c r="B3663" s="41" t="n">
        <f aca="false">[2]Plan1!$C3658</f>
        <v>0</v>
      </c>
      <c r="C3663" s="41" t="n">
        <f aca="false">$E$5 + B3663</f>
        <v>781</v>
      </c>
      <c r="D3663" s="47" t="n">
        <f aca="false">IF(C3663&gt;$E$5,$E$2+$E$1,(IF(C3663&gt;764.99,C3663^3*3486.59308-C3663^2*7860012.00812+C3663*5908819377.96283-1481278321001.59,IF(C3663&gt;752.99,C3663^3*3588.471445-C3663^2*8028757.56264+C3663*5988077680.84934-1488767378546.26,C3663^3*899.851852-C3663^2*1969009.674601+C3663*1435480406.01138-348666163343.76))))-$E$1</f>
        <v>148979041.172119</v>
      </c>
      <c r="E3663" s="47" t="n">
        <f aca="false">D3663*100/$E$2</f>
        <v>100</v>
      </c>
      <c r="G3663" s="41" t="n">
        <f aca="false">[3]Plan1!$C3658</f>
        <v>0</v>
      </c>
      <c r="H3663" s="41" t="n">
        <f aca="false">$J$5 + G3663</f>
        <v>760</v>
      </c>
      <c r="I3663" s="47" t="n">
        <f aca="false">IF(H3663&gt;$J$5,$J$2+$J$1,(IF(H3663&gt;739.99,H3663^3*2498.244218-H3663^2*5471052.355142+H3663*3994605728.77515-972400879260.135,H3663^3*1396.138889-H3663^2*3002770.071427+H3663*2152080038.43115-513963640099.415)))-$J$1</f>
        <v>87942447.7277832</v>
      </c>
      <c r="J3663" s="47" t="n">
        <f aca="false">I3663*100/$J$2</f>
        <v>99.9999999974793</v>
      </c>
      <c r="L3663" s="41" t="n">
        <f aca="false">[4]Plan1!$C3658</f>
        <v>0</v>
      </c>
      <c r="M3663" s="41" t="n">
        <f aca="false">$O$5 + L3663</f>
        <v>838.78</v>
      </c>
      <c r="N3663" s="47" t="n">
        <f aca="false">IF(M3663&gt;$O$5,$O$2+$O$1,(M3663^3*3270.5936-M3663^2*8015778.389801+M3663*6549018422.82398-1783686174686.87))-$O$1</f>
        <v>39086868.7128906</v>
      </c>
      <c r="O3663" s="41" t="n">
        <f aca="false">N3663*100/$O$2</f>
        <v>100</v>
      </c>
      <c r="R3663" s="47" t="n">
        <f aca="false">SUM(D3663,I3663,N3663)</f>
        <v>276008357.612793</v>
      </c>
      <c r="S3663" s="41" t="n">
        <f aca="false">R3663*100/$R$2</f>
        <v>99.9999999991969</v>
      </c>
      <c r="U3663" s="41" t="n">
        <f aca="false">[1]Plan1!$B3658</f>
        <v>0</v>
      </c>
    </row>
    <row r="3664" customFormat="false" ht="15" hidden="false" customHeight="false" outlineLevel="0" collapsed="false">
      <c r="A3664" s="46" t="n">
        <v>45662</v>
      </c>
      <c r="B3664" s="41" t="n">
        <f aca="false">[2]Plan1!$C3659</f>
        <v>0</v>
      </c>
      <c r="C3664" s="41" t="n">
        <f aca="false">$E$5 + B3664</f>
        <v>781</v>
      </c>
      <c r="D3664" s="47" t="n">
        <f aca="false">IF(C3664&gt;$E$5,$E$2+$E$1,(IF(C3664&gt;764.99,C3664^3*3486.59308-C3664^2*7860012.00812+C3664*5908819377.96283-1481278321001.59,IF(C3664&gt;752.99,C3664^3*3588.471445-C3664^2*8028757.56264+C3664*5988077680.84934-1488767378546.26,C3664^3*899.851852-C3664^2*1969009.674601+C3664*1435480406.01138-348666163343.76))))-$E$1</f>
        <v>148979041.172119</v>
      </c>
      <c r="E3664" s="47" t="n">
        <f aca="false">D3664*100/$E$2</f>
        <v>100</v>
      </c>
      <c r="G3664" s="41" t="n">
        <f aca="false">[3]Plan1!$C3659</f>
        <v>0</v>
      </c>
      <c r="H3664" s="41" t="n">
        <f aca="false">$J$5 + G3664</f>
        <v>760</v>
      </c>
      <c r="I3664" s="47" t="n">
        <f aca="false">IF(H3664&gt;$J$5,$J$2+$J$1,(IF(H3664&gt;739.99,H3664^3*2498.244218-H3664^2*5471052.355142+H3664*3994605728.77515-972400879260.135,H3664^3*1396.138889-H3664^2*3002770.071427+H3664*2152080038.43115-513963640099.415)))-$J$1</f>
        <v>87942447.7277832</v>
      </c>
      <c r="J3664" s="47" t="n">
        <f aca="false">I3664*100/$J$2</f>
        <v>99.9999999974793</v>
      </c>
      <c r="L3664" s="41" t="n">
        <f aca="false">[4]Plan1!$C3659</f>
        <v>0</v>
      </c>
      <c r="M3664" s="41" t="n">
        <f aca="false">$O$5 + L3664</f>
        <v>838.78</v>
      </c>
      <c r="N3664" s="47" t="n">
        <f aca="false">IF(M3664&gt;$O$5,$O$2+$O$1,(M3664^3*3270.5936-M3664^2*8015778.389801+M3664*6549018422.82398-1783686174686.87))-$O$1</f>
        <v>39086868.7128906</v>
      </c>
      <c r="O3664" s="41" t="n">
        <f aca="false">N3664*100/$O$2</f>
        <v>100</v>
      </c>
      <c r="R3664" s="47" t="n">
        <f aca="false">SUM(D3664,I3664,N3664)</f>
        <v>276008357.612793</v>
      </c>
      <c r="S3664" s="41" t="n">
        <f aca="false">R3664*100/$R$2</f>
        <v>99.9999999991969</v>
      </c>
      <c r="U3664" s="41" t="n">
        <f aca="false">[1]Plan1!$B3659</f>
        <v>0</v>
      </c>
    </row>
    <row r="3665" customFormat="false" ht="15" hidden="false" customHeight="false" outlineLevel="0" collapsed="false">
      <c r="A3665" s="46" t="n">
        <v>45663</v>
      </c>
      <c r="B3665" s="41" t="n">
        <f aca="false">[2]Plan1!$C3660</f>
        <v>0</v>
      </c>
      <c r="C3665" s="41" t="n">
        <f aca="false">$E$5 + B3665</f>
        <v>781</v>
      </c>
      <c r="D3665" s="47" t="n">
        <f aca="false">IF(C3665&gt;$E$5,$E$2+$E$1,(IF(C3665&gt;764.99,C3665^3*3486.59308-C3665^2*7860012.00812+C3665*5908819377.96283-1481278321001.59,IF(C3665&gt;752.99,C3665^3*3588.471445-C3665^2*8028757.56264+C3665*5988077680.84934-1488767378546.26,C3665^3*899.851852-C3665^2*1969009.674601+C3665*1435480406.01138-348666163343.76))))-$E$1</f>
        <v>148979041.172119</v>
      </c>
      <c r="E3665" s="47" t="n">
        <f aca="false">D3665*100/$E$2</f>
        <v>100</v>
      </c>
      <c r="G3665" s="41" t="n">
        <f aca="false">[3]Plan1!$C3660</f>
        <v>0</v>
      </c>
      <c r="H3665" s="41" t="n">
        <f aca="false">$J$5 + G3665</f>
        <v>760</v>
      </c>
      <c r="I3665" s="47" t="n">
        <f aca="false">IF(H3665&gt;$J$5,$J$2+$J$1,(IF(H3665&gt;739.99,H3665^3*2498.244218-H3665^2*5471052.355142+H3665*3994605728.77515-972400879260.135,H3665^3*1396.138889-H3665^2*3002770.071427+H3665*2152080038.43115-513963640099.415)))-$J$1</f>
        <v>87942447.7277832</v>
      </c>
      <c r="J3665" s="47" t="n">
        <f aca="false">I3665*100/$J$2</f>
        <v>99.9999999974793</v>
      </c>
      <c r="L3665" s="41" t="n">
        <f aca="false">[4]Plan1!$C3660</f>
        <v>0</v>
      </c>
      <c r="M3665" s="41" t="n">
        <f aca="false">$O$5 + L3665</f>
        <v>838.78</v>
      </c>
      <c r="N3665" s="47" t="n">
        <f aca="false">IF(M3665&gt;$O$5,$O$2+$O$1,(M3665^3*3270.5936-M3665^2*8015778.389801+M3665*6549018422.82398-1783686174686.87))-$O$1</f>
        <v>39086868.7128906</v>
      </c>
      <c r="O3665" s="41" t="n">
        <f aca="false">N3665*100/$O$2</f>
        <v>100</v>
      </c>
      <c r="R3665" s="47" t="n">
        <f aca="false">SUM(D3665,I3665,N3665)</f>
        <v>276008357.612793</v>
      </c>
      <c r="S3665" s="41" t="n">
        <f aca="false">R3665*100/$R$2</f>
        <v>99.9999999991969</v>
      </c>
      <c r="U3665" s="41" t="n">
        <f aca="false">[1]Plan1!$B3660</f>
        <v>0</v>
      </c>
    </row>
    <row r="3666" customFormat="false" ht="15" hidden="false" customHeight="false" outlineLevel="0" collapsed="false">
      <c r="A3666" s="46" t="n">
        <v>45664</v>
      </c>
      <c r="B3666" s="41" t="n">
        <f aca="false">[2]Plan1!$C3661</f>
        <v>0</v>
      </c>
      <c r="C3666" s="41" t="n">
        <f aca="false">$E$5 + B3666</f>
        <v>781</v>
      </c>
      <c r="D3666" s="47" t="n">
        <f aca="false">IF(C3666&gt;$E$5,$E$2+$E$1,(IF(C3666&gt;764.99,C3666^3*3486.59308-C3666^2*7860012.00812+C3666*5908819377.96283-1481278321001.59,IF(C3666&gt;752.99,C3666^3*3588.471445-C3666^2*8028757.56264+C3666*5988077680.84934-1488767378546.26,C3666^3*899.851852-C3666^2*1969009.674601+C3666*1435480406.01138-348666163343.76))))-$E$1</f>
        <v>148979041.172119</v>
      </c>
      <c r="E3666" s="47" t="n">
        <f aca="false">D3666*100/$E$2</f>
        <v>100</v>
      </c>
      <c r="G3666" s="41" t="n">
        <f aca="false">[3]Plan1!$C3661</f>
        <v>0</v>
      </c>
      <c r="H3666" s="41" t="n">
        <f aca="false">$J$5 + G3666</f>
        <v>760</v>
      </c>
      <c r="I3666" s="47" t="n">
        <f aca="false">IF(H3666&gt;$J$5,$J$2+$J$1,(IF(H3666&gt;739.99,H3666^3*2498.244218-H3666^2*5471052.355142+H3666*3994605728.77515-972400879260.135,H3666^3*1396.138889-H3666^2*3002770.071427+H3666*2152080038.43115-513963640099.415)))-$J$1</f>
        <v>87942447.7277832</v>
      </c>
      <c r="J3666" s="47" t="n">
        <f aca="false">I3666*100/$J$2</f>
        <v>99.9999999974793</v>
      </c>
      <c r="L3666" s="41" t="n">
        <f aca="false">[4]Plan1!$C3661</f>
        <v>0</v>
      </c>
      <c r="M3666" s="41" t="n">
        <f aca="false">$O$5 + L3666</f>
        <v>838.78</v>
      </c>
      <c r="N3666" s="47" t="n">
        <f aca="false">IF(M3666&gt;$O$5,$O$2+$O$1,(M3666^3*3270.5936-M3666^2*8015778.389801+M3666*6549018422.82398-1783686174686.87))-$O$1</f>
        <v>39086868.7128906</v>
      </c>
      <c r="O3666" s="41" t="n">
        <f aca="false">N3666*100/$O$2</f>
        <v>100</v>
      </c>
      <c r="R3666" s="47" t="n">
        <f aca="false">SUM(D3666,I3666,N3666)</f>
        <v>276008357.612793</v>
      </c>
      <c r="S3666" s="41" t="n">
        <f aca="false">R3666*100/$R$2</f>
        <v>99.9999999991969</v>
      </c>
      <c r="U3666" s="41" t="n">
        <f aca="false">[1]Plan1!$B3661</f>
        <v>0</v>
      </c>
    </row>
    <row r="3667" customFormat="false" ht="15" hidden="false" customHeight="false" outlineLevel="0" collapsed="false">
      <c r="A3667" s="46" t="n">
        <v>45665</v>
      </c>
      <c r="B3667" s="41" t="n">
        <f aca="false">[2]Plan1!$C3662</f>
        <v>0</v>
      </c>
      <c r="C3667" s="41" t="n">
        <f aca="false">$E$5 + B3667</f>
        <v>781</v>
      </c>
      <c r="D3667" s="47" t="n">
        <f aca="false">IF(C3667&gt;$E$5,$E$2+$E$1,(IF(C3667&gt;764.99,C3667^3*3486.59308-C3667^2*7860012.00812+C3667*5908819377.96283-1481278321001.59,IF(C3667&gt;752.99,C3667^3*3588.471445-C3667^2*8028757.56264+C3667*5988077680.84934-1488767378546.26,C3667^3*899.851852-C3667^2*1969009.674601+C3667*1435480406.01138-348666163343.76))))-$E$1</f>
        <v>148979041.172119</v>
      </c>
      <c r="E3667" s="47" t="n">
        <f aca="false">D3667*100/$E$2</f>
        <v>100</v>
      </c>
      <c r="G3667" s="41" t="n">
        <f aca="false">[3]Plan1!$C3662</f>
        <v>0</v>
      </c>
      <c r="H3667" s="41" t="n">
        <f aca="false">$J$5 + G3667</f>
        <v>760</v>
      </c>
      <c r="I3667" s="47" t="n">
        <f aca="false">IF(H3667&gt;$J$5,$J$2+$J$1,(IF(H3667&gt;739.99,H3667^3*2498.244218-H3667^2*5471052.355142+H3667*3994605728.77515-972400879260.135,H3667^3*1396.138889-H3667^2*3002770.071427+H3667*2152080038.43115-513963640099.415)))-$J$1</f>
        <v>87942447.7277832</v>
      </c>
      <c r="J3667" s="47" t="n">
        <f aca="false">I3667*100/$J$2</f>
        <v>99.9999999974793</v>
      </c>
      <c r="L3667" s="41" t="n">
        <f aca="false">[4]Plan1!$C3662</f>
        <v>0</v>
      </c>
      <c r="M3667" s="41" t="n">
        <f aca="false">$O$5 + L3667</f>
        <v>838.78</v>
      </c>
      <c r="N3667" s="47" t="n">
        <f aca="false">IF(M3667&gt;$O$5,$O$2+$O$1,(M3667^3*3270.5936-M3667^2*8015778.389801+M3667*6549018422.82398-1783686174686.87))-$O$1</f>
        <v>39086868.7128906</v>
      </c>
      <c r="O3667" s="41" t="n">
        <f aca="false">N3667*100/$O$2</f>
        <v>100</v>
      </c>
      <c r="R3667" s="47" t="n">
        <f aca="false">SUM(D3667,I3667,N3667)</f>
        <v>276008357.612793</v>
      </c>
      <c r="S3667" s="41" t="n">
        <f aca="false">R3667*100/$R$2</f>
        <v>99.9999999991969</v>
      </c>
      <c r="U3667" s="41" t="n">
        <f aca="false">[1]Plan1!$B3662</f>
        <v>0</v>
      </c>
    </row>
    <row r="3668" customFormat="false" ht="15" hidden="false" customHeight="false" outlineLevel="0" collapsed="false">
      <c r="A3668" s="46" t="n">
        <v>45666</v>
      </c>
      <c r="B3668" s="41" t="n">
        <f aca="false">[2]Plan1!$C3663</f>
        <v>0</v>
      </c>
      <c r="C3668" s="41" t="n">
        <f aca="false">$E$5 + B3668</f>
        <v>781</v>
      </c>
      <c r="D3668" s="47" t="n">
        <f aca="false">IF(C3668&gt;$E$5,$E$2+$E$1,(IF(C3668&gt;764.99,C3668^3*3486.59308-C3668^2*7860012.00812+C3668*5908819377.96283-1481278321001.59,IF(C3668&gt;752.99,C3668^3*3588.471445-C3668^2*8028757.56264+C3668*5988077680.84934-1488767378546.26,C3668^3*899.851852-C3668^2*1969009.674601+C3668*1435480406.01138-348666163343.76))))-$E$1</f>
        <v>148979041.172119</v>
      </c>
      <c r="E3668" s="47" t="n">
        <f aca="false">D3668*100/$E$2</f>
        <v>100</v>
      </c>
      <c r="G3668" s="41" t="n">
        <f aca="false">[3]Plan1!$C3663</f>
        <v>0</v>
      </c>
      <c r="H3668" s="41" t="n">
        <f aca="false">$J$5 + G3668</f>
        <v>760</v>
      </c>
      <c r="I3668" s="47" t="n">
        <f aca="false">IF(H3668&gt;$J$5,$J$2+$J$1,(IF(H3668&gt;739.99,H3668^3*2498.244218-H3668^2*5471052.355142+H3668*3994605728.77515-972400879260.135,H3668^3*1396.138889-H3668^2*3002770.071427+H3668*2152080038.43115-513963640099.415)))-$J$1</f>
        <v>87942447.7277832</v>
      </c>
      <c r="J3668" s="47" t="n">
        <f aca="false">I3668*100/$J$2</f>
        <v>99.9999999974793</v>
      </c>
      <c r="L3668" s="41" t="n">
        <f aca="false">[4]Plan1!$C3663</f>
        <v>0</v>
      </c>
      <c r="M3668" s="41" t="n">
        <f aca="false">$O$5 + L3668</f>
        <v>838.78</v>
      </c>
      <c r="N3668" s="47" t="n">
        <f aca="false">IF(M3668&gt;$O$5,$O$2+$O$1,(M3668^3*3270.5936-M3668^2*8015778.389801+M3668*6549018422.82398-1783686174686.87))-$O$1</f>
        <v>39086868.7128906</v>
      </c>
      <c r="O3668" s="41" t="n">
        <f aca="false">N3668*100/$O$2</f>
        <v>100</v>
      </c>
      <c r="R3668" s="47" t="n">
        <f aca="false">SUM(D3668,I3668,N3668)</f>
        <v>276008357.612793</v>
      </c>
      <c r="S3668" s="41" t="n">
        <f aca="false">R3668*100/$R$2</f>
        <v>99.9999999991969</v>
      </c>
      <c r="U3668" s="41" t="n">
        <f aca="false">[1]Plan1!$B3663</f>
        <v>0</v>
      </c>
    </row>
    <row r="3669" customFormat="false" ht="15" hidden="false" customHeight="false" outlineLevel="0" collapsed="false">
      <c r="A3669" s="46" t="n">
        <v>45667</v>
      </c>
      <c r="B3669" s="41" t="n">
        <f aca="false">[2]Plan1!$C3664</f>
        <v>0</v>
      </c>
      <c r="C3669" s="41" t="n">
        <f aca="false">$E$5 + B3669</f>
        <v>781</v>
      </c>
      <c r="D3669" s="47" t="n">
        <f aca="false">IF(C3669&gt;$E$5,$E$2+$E$1,(IF(C3669&gt;764.99,C3669^3*3486.59308-C3669^2*7860012.00812+C3669*5908819377.96283-1481278321001.59,IF(C3669&gt;752.99,C3669^3*3588.471445-C3669^2*8028757.56264+C3669*5988077680.84934-1488767378546.26,C3669^3*899.851852-C3669^2*1969009.674601+C3669*1435480406.01138-348666163343.76))))-$E$1</f>
        <v>148979041.172119</v>
      </c>
      <c r="E3669" s="47" t="n">
        <f aca="false">D3669*100/$E$2</f>
        <v>100</v>
      </c>
      <c r="G3669" s="41" t="n">
        <f aca="false">[3]Plan1!$C3664</f>
        <v>0</v>
      </c>
      <c r="H3669" s="41" t="n">
        <f aca="false">$J$5 + G3669</f>
        <v>760</v>
      </c>
      <c r="I3669" s="47" t="n">
        <f aca="false">IF(H3669&gt;$J$5,$J$2+$J$1,(IF(H3669&gt;739.99,H3669^3*2498.244218-H3669^2*5471052.355142+H3669*3994605728.77515-972400879260.135,H3669^3*1396.138889-H3669^2*3002770.071427+H3669*2152080038.43115-513963640099.415)))-$J$1</f>
        <v>87942447.7277832</v>
      </c>
      <c r="J3669" s="47" t="n">
        <f aca="false">I3669*100/$J$2</f>
        <v>99.9999999974793</v>
      </c>
      <c r="L3669" s="41" t="n">
        <f aca="false">[4]Plan1!$C3664</f>
        <v>0</v>
      </c>
      <c r="M3669" s="41" t="n">
        <f aca="false">$O$5 + L3669</f>
        <v>838.78</v>
      </c>
      <c r="N3669" s="47" t="n">
        <f aca="false">IF(M3669&gt;$O$5,$O$2+$O$1,(M3669^3*3270.5936-M3669^2*8015778.389801+M3669*6549018422.82398-1783686174686.87))-$O$1</f>
        <v>39086868.7128906</v>
      </c>
      <c r="O3669" s="41" t="n">
        <f aca="false">N3669*100/$O$2</f>
        <v>100</v>
      </c>
      <c r="R3669" s="47" t="n">
        <f aca="false">SUM(D3669,I3669,N3669)</f>
        <v>276008357.612793</v>
      </c>
      <c r="S3669" s="41" t="n">
        <f aca="false">R3669*100/$R$2</f>
        <v>99.9999999991969</v>
      </c>
      <c r="U3669" s="41" t="n">
        <f aca="false">[1]Plan1!$B3664</f>
        <v>0</v>
      </c>
    </row>
    <row r="3670" customFormat="false" ht="15" hidden="false" customHeight="false" outlineLevel="0" collapsed="false">
      <c r="A3670" s="46" t="n">
        <v>45668</v>
      </c>
      <c r="B3670" s="41" t="n">
        <f aca="false">[2]Plan1!$C3665</f>
        <v>0</v>
      </c>
      <c r="C3670" s="41" t="n">
        <f aca="false">$E$5 + B3670</f>
        <v>781</v>
      </c>
      <c r="D3670" s="47" t="n">
        <f aca="false">IF(C3670&gt;$E$5,$E$2+$E$1,(IF(C3670&gt;764.99,C3670^3*3486.59308-C3670^2*7860012.00812+C3670*5908819377.96283-1481278321001.59,IF(C3670&gt;752.99,C3670^3*3588.471445-C3670^2*8028757.56264+C3670*5988077680.84934-1488767378546.26,C3670^3*899.851852-C3670^2*1969009.674601+C3670*1435480406.01138-348666163343.76))))-$E$1</f>
        <v>148979041.172119</v>
      </c>
      <c r="E3670" s="47" t="n">
        <f aca="false">D3670*100/$E$2</f>
        <v>100</v>
      </c>
      <c r="G3670" s="41" t="n">
        <f aca="false">[3]Plan1!$C3665</f>
        <v>0</v>
      </c>
      <c r="H3670" s="41" t="n">
        <f aca="false">$J$5 + G3670</f>
        <v>760</v>
      </c>
      <c r="I3670" s="47" t="n">
        <f aca="false">IF(H3670&gt;$J$5,$J$2+$J$1,(IF(H3670&gt;739.99,H3670^3*2498.244218-H3670^2*5471052.355142+H3670*3994605728.77515-972400879260.135,H3670^3*1396.138889-H3670^2*3002770.071427+H3670*2152080038.43115-513963640099.415)))-$J$1</f>
        <v>87942447.7277832</v>
      </c>
      <c r="J3670" s="47" t="n">
        <f aca="false">I3670*100/$J$2</f>
        <v>99.9999999974793</v>
      </c>
      <c r="L3670" s="41" t="n">
        <f aca="false">[4]Plan1!$C3665</f>
        <v>0</v>
      </c>
      <c r="M3670" s="41" t="n">
        <f aca="false">$O$5 + L3670</f>
        <v>838.78</v>
      </c>
      <c r="N3670" s="47" t="n">
        <f aca="false">IF(M3670&gt;$O$5,$O$2+$O$1,(M3670^3*3270.5936-M3670^2*8015778.389801+M3670*6549018422.82398-1783686174686.87))-$O$1</f>
        <v>39086868.7128906</v>
      </c>
      <c r="O3670" s="41" t="n">
        <f aca="false">N3670*100/$O$2</f>
        <v>100</v>
      </c>
      <c r="R3670" s="47" t="n">
        <f aca="false">SUM(D3670,I3670,N3670)</f>
        <v>276008357.612793</v>
      </c>
      <c r="S3670" s="41" t="n">
        <f aca="false">R3670*100/$R$2</f>
        <v>99.9999999991969</v>
      </c>
      <c r="U3670" s="41" t="n">
        <f aca="false">[1]Plan1!$B3665</f>
        <v>0</v>
      </c>
    </row>
    <row r="3671" customFormat="false" ht="15" hidden="false" customHeight="false" outlineLevel="0" collapsed="false">
      <c r="A3671" s="46" t="n">
        <v>45669</v>
      </c>
      <c r="B3671" s="41" t="n">
        <f aca="false">[2]Plan1!$C3666</f>
        <v>0</v>
      </c>
      <c r="C3671" s="41" t="n">
        <f aca="false">$E$5 + B3671</f>
        <v>781</v>
      </c>
      <c r="D3671" s="47" t="n">
        <f aca="false">IF(C3671&gt;$E$5,$E$2+$E$1,(IF(C3671&gt;764.99,C3671^3*3486.59308-C3671^2*7860012.00812+C3671*5908819377.96283-1481278321001.59,IF(C3671&gt;752.99,C3671^3*3588.471445-C3671^2*8028757.56264+C3671*5988077680.84934-1488767378546.26,C3671^3*899.851852-C3671^2*1969009.674601+C3671*1435480406.01138-348666163343.76))))-$E$1</f>
        <v>148979041.172119</v>
      </c>
      <c r="E3671" s="47" t="n">
        <f aca="false">D3671*100/$E$2</f>
        <v>100</v>
      </c>
      <c r="G3671" s="41" t="n">
        <f aca="false">[3]Plan1!$C3666</f>
        <v>0</v>
      </c>
      <c r="H3671" s="41" t="n">
        <f aca="false">$J$5 + G3671</f>
        <v>760</v>
      </c>
      <c r="I3671" s="47" t="n">
        <f aca="false">IF(H3671&gt;$J$5,$J$2+$J$1,(IF(H3671&gt;739.99,H3671^3*2498.244218-H3671^2*5471052.355142+H3671*3994605728.77515-972400879260.135,H3671^3*1396.138889-H3671^2*3002770.071427+H3671*2152080038.43115-513963640099.415)))-$J$1</f>
        <v>87942447.7277832</v>
      </c>
      <c r="J3671" s="47" t="n">
        <f aca="false">I3671*100/$J$2</f>
        <v>99.9999999974793</v>
      </c>
      <c r="L3671" s="41" t="n">
        <f aca="false">[4]Plan1!$C3666</f>
        <v>0</v>
      </c>
      <c r="M3671" s="41" t="n">
        <f aca="false">$O$5 + L3671</f>
        <v>838.78</v>
      </c>
      <c r="N3671" s="47" t="n">
        <f aca="false">IF(M3671&gt;$O$5,$O$2+$O$1,(M3671^3*3270.5936-M3671^2*8015778.389801+M3671*6549018422.82398-1783686174686.87))-$O$1</f>
        <v>39086868.7128906</v>
      </c>
      <c r="O3671" s="41" t="n">
        <f aca="false">N3671*100/$O$2</f>
        <v>100</v>
      </c>
      <c r="R3671" s="47" t="n">
        <f aca="false">SUM(D3671,I3671,N3671)</f>
        <v>276008357.612793</v>
      </c>
      <c r="S3671" s="41" t="n">
        <f aca="false">R3671*100/$R$2</f>
        <v>99.9999999991969</v>
      </c>
      <c r="U3671" s="41" t="n">
        <f aca="false">[1]Plan1!$B3666</f>
        <v>0</v>
      </c>
    </row>
    <row r="3672" customFormat="false" ht="15" hidden="false" customHeight="false" outlineLevel="0" collapsed="false">
      <c r="A3672" s="46" t="n">
        <v>45670</v>
      </c>
      <c r="B3672" s="41" t="n">
        <f aca="false">[2]Plan1!$C3667</f>
        <v>0</v>
      </c>
      <c r="C3672" s="41" t="n">
        <f aca="false">$E$5 + B3672</f>
        <v>781</v>
      </c>
      <c r="D3672" s="47" t="n">
        <f aca="false">IF(C3672&gt;$E$5,$E$2+$E$1,(IF(C3672&gt;764.99,C3672^3*3486.59308-C3672^2*7860012.00812+C3672*5908819377.96283-1481278321001.59,IF(C3672&gt;752.99,C3672^3*3588.471445-C3672^2*8028757.56264+C3672*5988077680.84934-1488767378546.26,C3672^3*899.851852-C3672^2*1969009.674601+C3672*1435480406.01138-348666163343.76))))-$E$1</f>
        <v>148979041.172119</v>
      </c>
      <c r="E3672" s="47" t="n">
        <f aca="false">D3672*100/$E$2</f>
        <v>100</v>
      </c>
      <c r="G3672" s="41" t="n">
        <f aca="false">[3]Plan1!$C3667</f>
        <v>0</v>
      </c>
      <c r="H3672" s="41" t="n">
        <f aca="false">$J$5 + G3672</f>
        <v>760</v>
      </c>
      <c r="I3672" s="47" t="n">
        <f aca="false">IF(H3672&gt;$J$5,$J$2+$J$1,(IF(H3672&gt;739.99,H3672^3*2498.244218-H3672^2*5471052.355142+H3672*3994605728.77515-972400879260.135,H3672^3*1396.138889-H3672^2*3002770.071427+H3672*2152080038.43115-513963640099.415)))-$J$1</f>
        <v>87942447.7277832</v>
      </c>
      <c r="J3672" s="47" t="n">
        <f aca="false">I3672*100/$J$2</f>
        <v>99.9999999974793</v>
      </c>
      <c r="L3672" s="41" t="n">
        <f aca="false">[4]Plan1!$C3667</f>
        <v>0</v>
      </c>
      <c r="M3672" s="41" t="n">
        <f aca="false">$O$5 + L3672</f>
        <v>838.78</v>
      </c>
      <c r="N3672" s="47" t="n">
        <f aca="false">IF(M3672&gt;$O$5,$O$2+$O$1,(M3672^3*3270.5936-M3672^2*8015778.389801+M3672*6549018422.82398-1783686174686.87))-$O$1</f>
        <v>39086868.7128906</v>
      </c>
      <c r="O3672" s="41" t="n">
        <f aca="false">N3672*100/$O$2</f>
        <v>100</v>
      </c>
      <c r="R3672" s="47" t="n">
        <f aca="false">SUM(D3672,I3672,N3672)</f>
        <v>276008357.612793</v>
      </c>
      <c r="S3672" s="41" t="n">
        <f aca="false">R3672*100/$R$2</f>
        <v>99.9999999991969</v>
      </c>
      <c r="U3672" s="41" t="n">
        <f aca="false">[1]Plan1!$B3667</f>
        <v>0</v>
      </c>
    </row>
    <row r="3673" customFormat="false" ht="15" hidden="false" customHeight="false" outlineLevel="0" collapsed="false">
      <c r="A3673" s="46" t="n">
        <v>45671</v>
      </c>
      <c r="B3673" s="41" t="n">
        <f aca="false">[2]Plan1!$C3668</f>
        <v>0</v>
      </c>
      <c r="C3673" s="41" t="n">
        <f aca="false">$E$5 + B3673</f>
        <v>781</v>
      </c>
      <c r="D3673" s="47" t="n">
        <f aca="false">IF(C3673&gt;$E$5,$E$2+$E$1,(IF(C3673&gt;764.99,C3673^3*3486.59308-C3673^2*7860012.00812+C3673*5908819377.96283-1481278321001.59,IF(C3673&gt;752.99,C3673^3*3588.471445-C3673^2*8028757.56264+C3673*5988077680.84934-1488767378546.26,C3673^3*899.851852-C3673^2*1969009.674601+C3673*1435480406.01138-348666163343.76))))-$E$1</f>
        <v>148979041.172119</v>
      </c>
      <c r="E3673" s="47" t="n">
        <f aca="false">D3673*100/$E$2</f>
        <v>100</v>
      </c>
      <c r="G3673" s="41" t="n">
        <f aca="false">[3]Plan1!$C3668</f>
        <v>0</v>
      </c>
      <c r="H3673" s="41" t="n">
        <f aca="false">$J$5 + G3673</f>
        <v>760</v>
      </c>
      <c r="I3673" s="47" t="n">
        <f aca="false">IF(H3673&gt;$J$5,$J$2+$J$1,(IF(H3673&gt;739.99,H3673^3*2498.244218-H3673^2*5471052.355142+H3673*3994605728.77515-972400879260.135,H3673^3*1396.138889-H3673^2*3002770.071427+H3673*2152080038.43115-513963640099.415)))-$J$1</f>
        <v>87942447.7277832</v>
      </c>
      <c r="J3673" s="47" t="n">
        <f aca="false">I3673*100/$J$2</f>
        <v>99.9999999974793</v>
      </c>
      <c r="L3673" s="41" t="n">
        <f aca="false">[4]Plan1!$C3668</f>
        <v>0</v>
      </c>
      <c r="M3673" s="41" t="n">
        <f aca="false">$O$5 + L3673</f>
        <v>838.78</v>
      </c>
      <c r="N3673" s="47" t="n">
        <f aca="false">IF(M3673&gt;$O$5,$O$2+$O$1,(M3673^3*3270.5936-M3673^2*8015778.389801+M3673*6549018422.82398-1783686174686.87))-$O$1</f>
        <v>39086868.7128906</v>
      </c>
      <c r="O3673" s="41" t="n">
        <f aca="false">N3673*100/$O$2</f>
        <v>100</v>
      </c>
      <c r="R3673" s="47" t="n">
        <f aca="false">SUM(D3673,I3673,N3673)</f>
        <v>276008357.612793</v>
      </c>
      <c r="S3673" s="41" t="n">
        <f aca="false">R3673*100/$R$2</f>
        <v>99.9999999991969</v>
      </c>
      <c r="U3673" s="41" t="n">
        <f aca="false">[1]Plan1!$B3668</f>
        <v>0</v>
      </c>
    </row>
    <row r="3674" customFormat="false" ht="15" hidden="false" customHeight="false" outlineLevel="0" collapsed="false">
      <c r="A3674" s="46" t="n">
        <v>45672</v>
      </c>
      <c r="B3674" s="41" t="n">
        <f aca="false">[2]Plan1!$C3669</f>
        <v>0</v>
      </c>
      <c r="C3674" s="41" t="n">
        <f aca="false">$E$5 + B3674</f>
        <v>781</v>
      </c>
      <c r="D3674" s="47" t="n">
        <f aca="false">IF(C3674&gt;$E$5,$E$2+$E$1,(IF(C3674&gt;764.99,C3674^3*3486.59308-C3674^2*7860012.00812+C3674*5908819377.96283-1481278321001.59,IF(C3674&gt;752.99,C3674^3*3588.471445-C3674^2*8028757.56264+C3674*5988077680.84934-1488767378546.26,C3674^3*899.851852-C3674^2*1969009.674601+C3674*1435480406.01138-348666163343.76))))-$E$1</f>
        <v>148979041.172119</v>
      </c>
      <c r="E3674" s="47" t="n">
        <f aca="false">D3674*100/$E$2</f>
        <v>100</v>
      </c>
      <c r="G3674" s="41" t="n">
        <f aca="false">[3]Plan1!$C3669</f>
        <v>0</v>
      </c>
      <c r="H3674" s="41" t="n">
        <f aca="false">$J$5 + G3674</f>
        <v>760</v>
      </c>
      <c r="I3674" s="47" t="n">
        <f aca="false">IF(H3674&gt;$J$5,$J$2+$J$1,(IF(H3674&gt;739.99,H3674^3*2498.244218-H3674^2*5471052.355142+H3674*3994605728.77515-972400879260.135,H3674^3*1396.138889-H3674^2*3002770.071427+H3674*2152080038.43115-513963640099.415)))-$J$1</f>
        <v>87942447.7277832</v>
      </c>
      <c r="J3674" s="47" t="n">
        <f aca="false">I3674*100/$J$2</f>
        <v>99.9999999974793</v>
      </c>
      <c r="L3674" s="41" t="n">
        <f aca="false">[4]Plan1!$C3669</f>
        <v>0</v>
      </c>
      <c r="M3674" s="41" t="n">
        <f aca="false">$O$5 + L3674</f>
        <v>838.78</v>
      </c>
      <c r="N3674" s="47" t="n">
        <f aca="false">IF(M3674&gt;$O$5,$O$2+$O$1,(M3674^3*3270.5936-M3674^2*8015778.389801+M3674*6549018422.82398-1783686174686.87))-$O$1</f>
        <v>39086868.7128906</v>
      </c>
      <c r="O3674" s="41" t="n">
        <f aca="false">N3674*100/$O$2</f>
        <v>100</v>
      </c>
      <c r="R3674" s="47" t="n">
        <f aca="false">SUM(D3674,I3674,N3674)</f>
        <v>276008357.612793</v>
      </c>
      <c r="S3674" s="41" t="n">
        <f aca="false">R3674*100/$R$2</f>
        <v>99.9999999991969</v>
      </c>
      <c r="U3674" s="41" t="n">
        <f aca="false">[1]Plan1!$B3669</f>
        <v>0</v>
      </c>
    </row>
    <row r="3675" customFormat="false" ht="15" hidden="false" customHeight="false" outlineLevel="0" collapsed="false">
      <c r="A3675" s="46" t="n">
        <v>45673</v>
      </c>
      <c r="B3675" s="41" t="n">
        <f aca="false">[2]Plan1!$C3670</f>
        <v>0</v>
      </c>
      <c r="C3675" s="41" t="n">
        <f aca="false">$E$5 + B3675</f>
        <v>781</v>
      </c>
      <c r="D3675" s="47" t="n">
        <f aca="false">IF(C3675&gt;$E$5,$E$2+$E$1,(IF(C3675&gt;764.99,C3675^3*3486.59308-C3675^2*7860012.00812+C3675*5908819377.96283-1481278321001.59,IF(C3675&gt;752.99,C3675^3*3588.471445-C3675^2*8028757.56264+C3675*5988077680.84934-1488767378546.26,C3675^3*899.851852-C3675^2*1969009.674601+C3675*1435480406.01138-348666163343.76))))-$E$1</f>
        <v>148979041.172119</v>
      </c>
      <c r="E3675" s="47" t="n">
        <f aca="false">D3675*100/$E$2</f>
        <v>100</v>
      </c>
      <c r="G3675" s="41" t="n">
        <f aca="false">[3]Plan1!$C3670</f>
        <v>0</v>
      </c>
      <c r="H3675" s="41" t="n">
        <f aca="false">$J$5 + G3675</f>
        <v>760</v>
      </c>
      <c r="I3675" s="47" t="n">
        <f aca="false">IF(H3675&gt;$J$5,$J$2+$J$1,(IF(H3675&gt;739.99,H3675^3*2498.244218-H3675^2*5471052.355142+H3675*3994605728.77515-972400879260.135,H3675^3*1396.138889-H3675^2*3002770.071427+H3675*2152080038.43115-513963640099.415)))-$J$1</f>
        <v>87942447.7277832</v>
      </c>
      <c r="J3675" s="47" t="n">
        <f aca="false">I3675*100/$J$2</f>
        <v>99.9999999974793</v>
      </c>
      <c r="L3675" s="41" t="n">
        <f aca="false">[4]Plan1!$C3670</f>
        <v>0</v>
      </c>
      <c r="M3675" s="41" t="n">
        <f aca="false">$O$5 + L3675</f>
        <v>838.78</v>
      </c>
      <c r="N3675" s="47" t="n">
        <f aca="false">IF(M3675&gt;$O$5,$O$2+$O$1,(M3675^3*3270.5936-M3675^2*8015778.389801+M3675*6549018422.82398-1783686174686.87))-$O$1</f>
        <v>39086868.7128906</v>
      </c>
      <c r="O3675" s="41" t="n">
        <f aca="false">N3675*100/$O$2</f>
        <v>100</v>
      </c>
      <c r="R3675" s="47" t="n">
        <f aca="false">SUM(D3675,I3675,N3675)</f>
        <v>276008357.612793</v>
      </c>
      <c r="S3675" s="41" t="n">
        <f aca="false">R3675*100/$R$2</f>
        <v>99.9999999991969</v>
      </c>
      <c r="U3675" s="41" t="n">
        <f aca="false">[1]Plan1!$B3670</f>
        <v>0</v>
      </c>
    </row>
    <row r="3676" customFormat="false" ht="15" hidden="false" customHeight="false" outlineLevel="0" collapsed="false">
      <c r="A3676" s="46" t="n">
        <v>45674</v>
      </c>
      <c r="B3676" s="41" t="n">
        <f aca="false">[2]Plan1!$C3671</f>
        <v>0</v>
      </c>
      <c r="C3676" s="41" t="n">
        <f aca="false">$E$5 + B3676</f>
        <v>781</v>
      </c>
      <c r="D3676" s="47" t="n">
        <f aca="false">IF(C3676&gt;$E$5,$E$2+$E$1,(IF(C3676&gt;764.99,C3676^3*3486.59308-C3676^2*7860012.00812+C3676*5908819377.96283-1481278321001.59,IF(C3676&gt;752.99,C3676^3*3588.471445-C3676^2*8028757.56264+C3676*5988077680.84934-1488767378546.26,C3676^3*899.851852-C3676^2*1969009.674601+C3676*1435480406.01138-348666163343.76))))-$E$1</f>
        <v>148979041.172119</v>
      </c>
      <c r="E3676" s="47" t="n">
        <f aca="false">D3676*100/$E$2</f>
        <v>100</v>
      </c>
      <c r="G3676" s="41" t="n">
        <f aca="false">[3]Plan1!$C3671</f>
        <v>0</v>
      </c>
      <c r="H3676" s="41" t="n">
        <f aca="false">$J$5 + G3676</f>
        <v>760</v>
      </c>
      <c r="I3676" s="47" t="n">
        <f aca="false">IF(H3676&gt;$J$5,$J$2+$J$1,(IF(H3676&gt;739.99,H3676^3*2498.244218-H3676^2*5471052.355142+H3676*3994605728.77515-972400879260.135,H3676^3*1396.138889-H3676^2*3002770.071427+H3676*2152080038.43115-513963640099.415)))-$J$1</f>
        <v>87942447.7277832</v>
      </c>
      <c r="J3676" s="47" t="n">
        <f aca="false">I3676*100/$J$2</f>
        <v>99.9999999974793</v>
      </c>
      <c r="L3676" s="41" t="n">
        <f aca="false">[4]Plan1!$C3671</f>
        <v>0</v>
      </c>
      <c r="M3676" s="41" t="n">
        <f aca="false">$O$5 + L3676</f>
        <v>838.78</v>
      </c>
      <c r="N3676" s="47" t="n">
        <f aca="false">IF(M3676&gt;$O$5,$O$2+$O$1,(M3676^3*3270.5936-M3676^2*8015778.389801+M3676*6549018422.82398-1783686174686.87))-$O$1</f>
        <v>39086868.7128906</v>
      </c>
      <c r="O3676" s="41" t="n">
        <f aca="false">N3676*100/$O$2</f>
        <v>100</v>
      </c>
      <c r="R3676" s="47" t="n">
        <f aca="false">SUM(D3676,I3676,N3676)</f>
        <v>276008357.612793</v>
      </c>
      <c r="S3676" s="41" t="n">
        <f aca="false">R3676*100/$R$2</f>
        <v>99.9999999991969</v>
      </c>
      <c r="U3676" s="41" t="n">
        <f aca="false">[1]Plan1!$B3671</f>
        <v>0</v>
      </c>
    </row>
    <row r="3677" customFormat="false" ht="15" hidden="false" customHeight="false" outlineLevel="0" collapsed="false">
      <c r="A3677" s="46" t="n">
        <v>45675</v>
      </c>
      <c r="B3677" s="41" t="n">
        <f aca="false">[2]Plan1!$C3672</f>
        <v>0</v>
      </c>
      <c r="C3677" s="41" t="n">
        <f aca="false">$E$5 + B3677</f>
        <v>781</v>
      </c>
      <c r="D3677" s="47" t="n">
        <f aca="false">IF(C3677&gt;$E$5,$E$2+$E$1,(IF(C3677&gt;764.99,C3677^3*3486.59308-C3677^2*7860012.00812+C3677*5908819377.96283-1481278321001.59,IF(C3677&gt;752.99,C3677^3*3588.471445-C3677^2*8028757.56264+C3677*5988077680.84934-1488767378546.26,C3677^3*899.851852-C3677^2*1969009.674601+C3677*1435480406.01138-348666163343.76))))-$E$1</f>
        <v>148979041.172119</v>
      </c>
      <c r="E3677" s="47" t="n">
        <f aca="false">D3677*100/$E$2</f>
        <v>100</v>
      </c>
      <c r="G3677" s="41" t="n">
        <f aca="false">[3]Plan1!$C3672</f>
        <v>0</v>
      </c>
      <c r="H3677" s="41" t="n">
        <f aca="false">$J$5 + G3677</f>
        <v>760</v>
      </c>
      <c r="I3677" s="47" t="n">
        <f aca="false">IF(H3677&gt;$J$5,$J$2+$J$1,(IF(H3677&gt;739.99,H3677^3*2498.244218-H3677^2*5471052.355142+H3677*3994605728.77515-972400879260.135,H3677^3*1396.138889-H3677^2*3002770.071427+H3677*2152080038.43115-513963640099.415)))-$J$1</f>
        <v>87942447.7277832</v>
      </c>
      <c r="J3677" s="47" t="n">
        <f aca="false">I3677*100/$J$2</f>
        <v>99.9999999974793</v>
      </c>
      <c r="L3677" s="41" t="n">
        <f aca="false">[4]Plan1!$C3672</f>
        <v>0</v>
      </c>
      <c r="M3677" s="41" t="n">
        <f aca="false">$O$5 + L3677</f>
        <v>838.78</v>
      </c>
      <c r="N3677" s="47" t="n">
        <f aca="false">IF(M3677&gt;$O$5,$O$2+$O$1,(M3677^3*3270.5936-M3677^2*8015778.389801+M3677*6549018422.82398-1783686174686.87))-$O$1</f>
        <v>39086868.7128906</v>
      </c>
      <c r="O3677" s="41" t="n">
        <f aca="false">N3677*100/$O$2</f>
        <v>100</v>
      </c>
      <c r="R3677" s="47" t="n">
        <f aca="false">SUM(D3677,I3677,N3677)</f>
        <v>276008357.612793</v>
      </c>
      <c r="S3677" s="41" t="n">
        <f aca="false">R3677*100/$R$2</f>
        <v>99.9999999991969</v>
      </c>
      <c r="U3677" s="41" t="n">
        <f aca="false">[1]Plan1!$B3672</f>
        <v>0</v>
      </c>
    </row>
    <row r="3678" customFormat="false" ht="15" hidden="false" customHeight="false" outlineLevel="0" collapsed="false">
      <c r="A3678" s="46" t="n">
        <v>45676</v>
      </c>
      <c r="B3678" s="41" t="n">
        <f aca="false">[2]Plan1!$C3673</f>
        <v>0</v>
      </c>
      <c r="C3678" s="41" t="n">
        <f aca="false">$E$5 + B3678</f>
        <v>781</v>
      </c>
      <c r="D3678" s="47" t="n">
        <f aca="false">IF(C3678&gt;$E$5,$E$2+$E$1,(IF(C3678&gt;764.99,C3678^3*3486.59308-C3678^2*7860012.00812+C3678*5908819377.96283-1481278321001.59,IF(C3678&gt;752.99,C3678^3*3588.471445-C3678^2*8028757.56264+C3678*5988077680.84934-1488767378546.26,C3678^3*899.851852-C3678^2*1969009.674601+C3678*1435480406.01138-348666163343.76))))-$E$1</f>
        <v>148979041.172119</v>
      </c>
      <c r="E3678" s="47" t="n">
        <f aca="false">D3678*100/$E$2</f>
        <v>100</v>
      </c>
      <c r="G3678" s="41" t="n">
        <f aca="false">[3]Plan1!$C3673</f>
        <v>0</v>
      </c>
      <c r="H3678" s="41" t="n">
        <f aca="false">$J$5 + G3678</f>
        <v>760</v>
      </c>
      <c r="I3678" s="47" t="n">
        <f aca="false">IF(H3678&gt;$J$5,$J$2+$J$1,(IF(H3678&gt;739.99,H3678^3*2498.244218-H3678^2*5471052.355142+H3678*3994605728.77515-972400879260.135,H3678^3*1396.138889-H3678^2*3002770.071427+H3678*2152080038.43115-513963640099.415)))-$J$1</f>
        <v>87942447.7277832</v>
      </c>
      <c r="J3678" s="47" t="n">
        <f aca="false">I3678*100/$J$2</f>
        <v>99.9999999974793</v>
      </c>
      <c r="L3678" s="41" t="n">
        <f aca="false">[4]Plan1!$C3673</f>
        <v>0</v>
      </c>
      <c r="M3678" s="41" t="n">
        <f aca="false">$O$5 + L3678</f>
        <v>838.78</v>
      </c>
      <c r="N3678" s="47" t="n">
        <f aca="false">IF(M3678&gt;$O$5,$O$2+$O$1,(M3678^3*3270.5936-M3678^2*8015778.389801+M3678*6549018422.82398-1783686174686.87))-$O$1</f>
        <v>39086868.7128906</v>
      </c>
      <c r="O3678" s="41" t="n">
        <f aca="false">N3678*100/$O$2</f>
        <v>100</v>
      </c>
      <c r="R3678" s="47" t="n">
        <f aca="false">SUM(D3678,I3678,N3678)</f>
        <v>276008357.612793</v>
      </c>
      <c r="S3678" s="41" t="n">
        <f aca="false">R3678*100/$R$2</f>
        <v>99.9999999991969</v>
      </c>
      <c r="U3678" s="41" t="n">
        <f aca="false">[1]Plan1!$B3673</f>
        <v>0</v>
      </c>
    </row>
    <row r="3679" customFormat="false" ht="15" hidden="false" customHeight="false" outlineLevel="0" collapsed="false">
      <c r="A3679" s="46" t="n">
        <v>45677</v>
      </c>
      <c r="B3679" s="41" t="n">
        <f aca="false">[2]Plan1!$C3674</f>
        <v>0</v>
      </c>
      <c r="C3679" s="41" t="n">
        <f aca="false">$E$5 + B3679</f>
        <v>781</v>
      </c>
      <c r="D3679" s="47" t="n">
        <f aca="false">IF(C3679&gt;$E$5,$E$2+$E$1,(IF(C3679&gt;764.99,C3679^3*3486.59308-C3679^2*7860012.00812+C3679*5908819377.96283-1481278321001.59,IF(C3679&gt;752.99,C3679^3*3588.471445-C3679^2*8028757.56264+C3679*5988077680.84934-1488767378546.26,C3679^3*899.851852-C3679^2*1969009.674601+C3679*1435480406.01138-348666163343.76))))-$E$1</f>
        <v>148979041.172119</v>
      </c>
      <c r="E3679" s="47" t="n">
        <f aca="false">D3679*100/$E$2</f>
        <v>100</v>
      </c>
      <c r="G3679" s="41" t="n">
        <f aca="false">[3]Plan1!$C3674</f>
        <v>0</v>
      </c>
      <c r="H3679" s="41" t="n">
        <f aca="false">$J$5 + G3679</f>
        <v>760</v>
      </c>
      <c r="I3679" s="47" t="n">
        <f aca="false">IF(H3679&gt;$J$5,$J$2+$J$1,(IF(H3679&gt;739.99,H3679^3*2498.244218-H3679^2*5471052.355142+H3679*3994605728.77515-972400879260.135,H3679^3*1396.138889-H3679^2*3002770.071427+H3679*2152080038.43115-513963640099.415)))-$J$1</f>
        <v>87942447.7277832</v>
      </c>
      <c r="J3679" s="47" t="n">
        <f aca="false">I3679*100/$J$2</f>
        <v>99.9999999974793</v>
      </c>
      <c r="L3679" s="41" t="n">
        <f aca="false">[4]Plan1!$C3674</f>
        <v>0</v>
      </c>
      <c r="M3679" s="41" t="n">
        <f aca="false">$O$5 + L3679</f>
        <v>838.78</v>
      </c>
      <c r="N3679" s="47" t="n">
        <f aca="false">IF(M3679&gt;$O$5,$O$2+$O$1,(M3679^3*3270.5936-M3679^2*8015778.389801+M3679*6549018422.82398-1783686174686.87))-$O$1</f>
        <v>39086868.7128906</v>
      </c>
      <c r="O3679" s="41" t="n">
        <f aca="false">N3679*100/$O$2</f>
        <v>100</v>
      </c>
      <c r="R3679" s="47" t="n">
        <f aca="false">SUM(D3679,I3679,N3679)</f>
        <v>276008357.612793</v>
      </c>
      <c r="S3679" s="41" t="n">
        <f aca="false">R3679*100/$R$2</f>
        <v>99.9999999991969</v>
      </c>
      <c r="U3679" s="41" t="n">
        <f aca="false">[1]Plan1!$B3674</f>
        <v>0</v>
      </c>
    </row>
    <row r="3680" customFormat="false" ht="15" hidden="false" customHeight="false" outlineLevel="0" collapsed="false">
      <c r="A3680" s="46" t="n">
        <v>45678</v>
      </c>
      <c r="B3680" s="41" t="n">
        <f aca="false">[2]Plan1!$C3675</f>
        <v>0</v>
      </c>
      <c r="C3680" s="41" t="n">
        <f aca="false">$E$5 + B3680</f>
        <v>781</v>
      </c>
      <c r="D3680" s="47" t="n">
        <f aca="false">IF(C3680&gt;$E$5,$E$2+$E$1,(IF(C3680&gt;764.99,C3680^3*3486.59308-C3680^2*7860012.00812+C3680*5908819377.96283-1481278321001.59,IF(C3680&gt;752.99,C3680^3*3588.471445-C3680^2*8028757.56264+C3680*5988077680.84934-1488767378546.26,C3680^3*899.851852-C3680^2*1969009.674601+C3680*1435480406.01138-348666163343.76))))-$E$1</f>
        <v>148979041.172119</v>
      </c>
      <c r="E3680" s="47" t="n">
        <f aca="false">D3680*100/$E$2</f>
        <v>100</v>
      </c>
      <c r="G3680" s="41" t="n">
        <f aca="false">[3]Plan1!$C3675</f>
        <v>0</v>
      </c>
      <c r="H3680" s="41" t="n">
        <f aca="false">$J$5 + G3680</f>
        <v>760</v>
      </c>
      <c r="I3680" s="47" t="n">
        <f aca="false">IF(H3680&gt;$J$5,$J$2+$J$1,(IF(H3680&gt;739.99,H3680^3*2498.244218-H3680^2*5471052.355142+H3680*3994605728.77515-972400879260.135,H3680^3*1396.138889-H3680^2*3002770.071427+H3680*2152080038.43115-513963640099.415)))-$J$1</f>
        <v>87942447.7277832</v>
      </c>
      <c r="J3680" s="47" t="n">
        <f aca="false">I3680*100/$J$2</f>
        <v>99.9999999974793</v>
      </c>
      <c r="L3680" s="41" t="n">
        <f aca="false">[4]Plan1!$C3675</f>
        <v>0</v>
      </c>
      <c r="M3680" s="41" t="n">
        <f aca="false">$O$5 + L3680</f>
        <v>838.78</v>
      </c>
      <c r="N3680" s="47" t="n">
        <f aca="false">IF(M3680&gt;$O$5,$O$2+$O$1,(M3680^3*3270.5936-M3680^2*8015778.389801+M3680*6549018422.82398-1783686174686.87))-$O$1</f>
        <v>39086868.7128906</v>
      </c>
      <c r="O3680" s="41" t="n">
        <f aca="false">N3680*100/$O$2</f>
        <v>100</v>
      </c>
      <c r="R3680" s="47" t="n">
        <f aca="false">SUM(D3680,I3680,N3680)</f>
        <v>276008357.612793</v>
      </c>
      <c r="S3680" s="41" t="n">
        <f aca="false">R3680*100/$R$2</f>
        <v>99.9999999991969</v>
      </c>
      <c r="U3680" s="41" t="n">
        <f aca="false">[1]Plan1!$B3675</f>
        <v>0</v>
      </c>
    </row>
    <row r="3681" customFormat="false" ht="15" hidden="false" customHeight="false" outlineLevel="0" collapsed="false">
      <c r="A3681" s="46" t="n">
        <v>45679</v>
      </c>
      <c r="B3681" s="41" t="n">
        <f aca="false">[2]Plan1!$C3676</f>
        <v>0</v>
      </c>
      <c r="C3681" s="41" t="n">
        <f aca="false">$E$5 + B3681</f>
        <v>781</v>
      </c>
      <c r="D3681" s="47" t="n">
        <f aca="false">IF(C3681&gt;$E$5,$E$2+$E$1,(IF(C3681&gt;764.99,C3681^3*3486.59308-C3681^2*7860012.00812+C3681*5908819377.96283-1481278321001.59,IF(C3681&gt;752.99,C3681^3*3588.471445-C3681^2*8028757.56264+C3681*5988077680.84934-1488767378546.26,C3681^3*899.851852-C3681^2*1969009.674601+C3681*1435480406.01138-348666163343.76))))-$E$1</f>
        <v>148979041.172119</v>
      </c>
      <c r="E3681" s="47" t="n">
        <f aca="false">D3681*100/$E$2</f>
        <v>100</v>
      </c>
      <c r="G3681" s="41" t="n">
        <f aca="false">[3]Plan1!$C3676</f>
        <v>0</v>
      </c>
      <c r="H3681" s="41" t="n">
        <f aca="false">$J$5 + G3681</f>
        <v>760</v>
      </c>
      <c r="I3681" s="47" t="n">
        <f aca="false">IF(H3681&gt;$J$5,$J$2+$J$1,(IF(H3681&gt;739.99,H3681^3*2498.244218-H3681^2*5471052.355142+H3681*3994605728.77515-972400879260.135,H3681^3*1396.138889-H3681^2*3002770.071427+H3681*2152080038.43115-513963640099.415)))-$J$1</f>
        <v>87942447.7277832</v>
      </c>
      <c r="J3681" s="47" t="n">
        <f aca="false">I3681*100/$J$2</f>
        <v>99.9999999974793</v>
      </c>
      <c r="L3681" s="41" t="n">
        <f aca="false">[4]Plan1!$C3676</f>
        <v>0</v>
      </c>
      <c r="M3681" s="41" t="n">
        <f aca="false">$O$5 + L3681</f>
        <v>838.78</v>
      </c>
      <c r="N3681" s="47" t="n">
        <f aca="false">IF(M3681&gt;$O$5,$O$2+$O$1,(M3681^3*3270.5936-M3681^2*8015778.389801+M3681*6549018422.82398-1783686174686.87))-$O$1</f>
        <v>39086868.7128906</v>
      </c>
      <c r="O3681" s="41" t="n">
        <f aca="false">N3681*100/$O$2</f>
        <v>100</v>
      </c>
      <c r="R3681" s="47" t="n">
        <f aca="false">SUM(D3681,I3681,N3681)</f>
        <v>276008357.612793</v>
      </c>
      <c r="S3681" s="41" t="n">
        <f aca="false">R3681*100/$R$2</f>
        <v>99.9999999991969</v>
      </c>
      <c r="U3681" s="41" t="n">
        <f aca="false">[1]Plan1!$B3676</f>
        <v>0</v>
      </c>
    </row>
    <row r="3682" customFormat="false" ht="15" hidden="false" customHeight="false" outlineLevel="0" collapsed="false">
      <c r="A3682" s="46" t="n">
        <v>45680</v>
      </c>
      <c r="B3682" s="41" t="n">
        <f aca="false">[2]Plan1!$C3677</f>
        <v>0</v>
      </c>
      <c r="C3682" s="41" t="n">
        <f aca="false">$E$5 + B3682</f>
        <v>781</v>
      </c>
      <c r="D3682" s="47" t="n">
        <f aca="false">IF(C3682&gt;$E$5,$E$2+$E$1,(IF(C3682&gt;764.99,C3682^3*3486.59308-C3682^2*7860012.00812+C3682*5908819377.96283-1481278321001.59,IF(C3682&gt;752.99,C3682^3*3588.471445-C3682^2*8028757.56264+C3682*5988077680.84934-1488767378546.26,C3682^3*899.851852-C3682^2*1969009.674601+C3682*1435480406.01138-348666163343.76))))-$E$1</f>
        <v>148979041.172119</v>
      </c>
      <c r="E3682" s="47" t="n">
        <f aca="false">D3682*100/$E$2</f>
        <v>100</v>
      </c>
      <c r="G3682" s="41" t="n">
        <f aca="false">[3]Plan1!$C3677</f>
        <v>0</v>
      </c>
      <c r="H3682" s="41" t="n">
        <f aca="false">$J$5 + G3682</f>
        <v>760</v>
      </c>
      <c r="I3682" s="47" t="n">
        <f aca="false">IF(H3682&gt;$J$5,$J$2+$J$1,(IF(H3682&gt;739.99,H3682^3*2498.244218-H3682^2*5471052.355142+H3682*3994605728.77515-972400879260.135,H3682^3*1396.138889-H3682^2*3002770.071427+H3682*2152080038.43115-513963640099.415)))-$J$1</f>
        <v>87942447.7277832</v>
      </c>
      <c r="J3682" s="47" t="n">
        <f aca="false">I3682*100/$J$2</f>
        <v>99.9999999974793</v>
      </c>
      <c r="L3682" s="41" t="n">
        <f aca="false">[4]Plan1!$C3677</f>
        <v>0</v>
      </c>
      <c r="M3682" s="41" t="n">
        <f aca="false">$O$5 + L3682</f>
        <v>838.78</v>
      </c>
      <c r="N3682" s="47" t="n">
        <f aca="false">IF(M3682&gt;$O$5,$O$2+$O$1,(M3682^3*3270.5936-M3682^2*8015778.389801+M3682*6549018422.82398-1783686174686.87))-$O$1</f>
        <v>39086868.7128906</v>
      </c>
      <c r="O3682" s="41" t="n">
        <f aca="false">N3682*100/$O$2</f>
        <v>100</v>
      </c>
      <c r="R3682" s="47" t="n">
        <f aca="false">SUM(D3682,I3682,N3682)</f>
        <v>276008357.612793</v>
      </c>
      <c r="S3682" s="41" t="n">
        <f aca="false">R3682*100/$R$2</f>
        <v>99.9999999991969</v>
      </c>
      <c r="U3682" s="41" t="n">
        <f aca="false">[1]Plan1!$B3677</f>
        <v>0</v>
      </c>
    </row>
    <row r="3683" customFormat="false" ht="15" hidden="false" customHeight="false" outlineLevel="0" collapsed="false">
      <c r="A3683" s="46" t="n">
        <v>45681</v>
      </c>
      <c r="B3683" s="41" t="n">
        <f aca="false">[2]Plan1!$C3678</f>
        <v>0</v>
      </c>
      <c r="C3683" s="41" t="n">
        <f aca="false">$E$5 + B3683</f>
        <v>781</v>
      </c>
      <c r="D3683" s="47" t="n">
        <f aca="false">IF(C3683&gt;$E$5,$E$2+$E$1,(IF(C3683&gt;764.99,C3683^3*3486.59308-C3683^2*7860012.00812+C3683*5908819377.96283-1481278321001.59,IF(C3683&gt;752.99,C3683^3*3588.471445-C3683^2*8028757.56264+C3683*5988077680.84934-1488767378546.26,C3683^3*899.851852-C3683^2*1969009.674601+C3683*1435480406.01138-348666163343.76))))-$E$1</f>
        <v>148979041.172119</v>
      </c>
      <c r="E3683" s="47" t="n">
        <f aca="false">D3683*100/$E$2</f>
        <v>100</v>
      </c>
      <c r="G3683" s="41" t="n">
        <f aca="false">[3]Plan1!$C3678</f>
        <v>0</v>
      </c>
      <c r="H3683" s="41" t="n">
        <f aca="false">$J$5 + G3683</f>
        <v>760</v>
      </c>
      <c r="I3683" s="47" t="n">
        <f aca="false">IF(H3683&gt;$J$5,$J$2+$J$1,(IF(H3683&gt;739.99,H3683^3*2498.244218-H3683^2*5471052.355142+H3683*3994605728.77515-972400879260.135,H3683^3*1396.138889-H3683^2*3002770.071427+H3683*2152080038.43115-513963640099.415)))-$J$1</f>
        <v>87942447.7277832</v>
      </c>
      <c r="J3683" s="47" t="n">
        <f aca="false">I3683*100/$J$2</f>
        <v>99.9999999974793</v>
      </c>
      <c r="L3683" s="41" t="n">
        <f aca="false">[4]Plan1!$C3678</f>
        <v>0</v>
      </c>
      <c r="M3683" s="41" t="n">
        <f aca="false">$O$5 + L3683</f>
        <v>838.78</v>
      </c>
      <c r="N3683" s="47" t="n">
        <f aca="false">IF(M3683&gt;$O$5,$O$2+$O$1,(M3683^3*3270.5936-M3683^2*8015778.389801+M3683*6549018422.82398-1783686174686.87))-$O$1</f>
        <v>39086868.7128906</v>
      </c>
      <c r="O3683" s="41" t="n">
        <f aca="false">N3683*100/$O$2</f>
        <v>100</v>
      </c>
      <c r="R3683" s="47" t="n">
        <f aca="false">SUM(D3683,I3683,N3683)</f>
        <v>276008357.612793</v>
      </c>
      <c r="S3683" s="41" t="n">
        <f aca="false">R3683*100/$R$2</f>
        <v>99.9999999991969</v>
      </c>
      <c r="U3683" s="41" t="n">
        <f aca="false">[1]Plan1!$B3678</f>
        <v>0</v>
      </c>
    </row>
    <row r="3684" customFormat="false" ht="15" hidden="false" customHeight="false" outlineLevel="0" collapsed="false">
      <c r="A3684" s="46" t="n">
        <v>45682</v>
      </c>
      <c r="B3684" s="41" t="n">
        <f aca="false">[2]Plan1!$C3679</f>
        <v>0</v>
      </c>
      <c r="C3684" s="41" t="n">
        <f aca="false">$E$5 + B3684</f>
        <v>781</v>
      </c>
      <c r="D3684" s="47" t="n">
        <f aca="false">IF(C3684&gt;$E$5,$E$2+$E$1,(IF(C3684&gt;764.99,C3684^3*3486.59308-C3684^2*7860012.00812+C3684*5908819377.96283-1481278321001.59,IF(C3684&gt;752.99,C3684^3*3588.471445-C3684^2*8028757.56264+C3684*5988077680.84934-1488767378546.26,C3684^3*899.851852-C3684^2*1969009.674601+C3684*1435480406.01138-348666163343.76))))-$E$1</f>
        <v>148979041.172119</v>
      </c>
      <c r="E3684" s="47" t="n">
        <f aca="false">D3684*100/$E$2</f>
        <v>100</v>
      </c>
      <c r="G3684" s="41" t="n">
        <f aca="false">[3]Plan1!$C3679</f>
        <v>0</v>
      </c>
      <c r="H3684" s="41" t="n">
        <f aca="false">$J$5 + G3684</f>
        <v>760</v>
      </c>
      <c r="I3684" s="47" t="n">
        <f aca="false">IF(H3684&gt;$J$5,$J$2+$J$1,(IF(H3684&gt;739.99,H3684^3*2498.244218-H3684^2*5471052.355142+H3684*3994605728.77515-972400879260.135,H3684^3*1396.138889-H3684^2*3002770.071427+H3684*2152080038.43115-513963640099.415)))-$J$1</f>
        <v>87942447.7277832</v>
      </c>
      <c r="J3684" s="47" t="n">
        <f aca="false">I3684*100/$J$2</f>
        <v>99.9999999974793</v>
      </c>
      <c r="L3684" s="41" t="n">
        <f aca="false">[4]Plan1!$C3679</f>
        <v>0</v>
      </c>
      <c r="M3684" s="41" t="n">
        <f aca="false">$O$5 + L3684</f>
        <v>838.78</v>
      </c>
      <c r="N3684" s="47" t="n">
        <f aca="false">IF(M3684&gt;$O$5,$O$2+$O$1,(M3684^3*3270.5936-M3684^2*8015778.389801+M3684*6549018422.82398-1783686174686.87))-$O$1</f>
        <v>39086868.7128906</v>
      </c>
      <c r="O3684" s="41" t="n">
        <f aca="false">N3684*100/$O$2</f>
        <v>100</v>
      </c>
      <c r="R3684" s="47" t="n">
        <f aca="false">SUM(D3684,I3684,N3684)</f>
        <v>276008357.612793</v>
      </c>
      <c r="S3684" s="41" t="n">
        <f aca="false">R3684*100/$R$2</f>
        <v>99.9999999991969</v>
      </c>
      <c r="U3684" s="41" t="n">
        <f aca="false">[1]Plan1!$B3679</f>
        <v>0</v>
      </c>
    </row>
    <row r="3685" customFormat="false" ht="15" hidden="false" customHeight="false" outlineLevel="0" collapsed="false">
      <c r="A3685" s="46" t="n">
        <v>45683</v>
      </c>
      <c r="B3685" s="41" t="n">
        <f aca="false">[2]Plan1!$C3680</f>
        <v>0</v>
      </c>
      <c r="C3685" s="41" t="n">
        <f aca="false">$E$5 + B3685</f>
        <v>781</v>
      </c>
      <c r="D3685" s="47" t="n">
        <f aca="false">IF(C3685&gt;$E$5,$E$2+$E$1,(IF(C3685&gt;764.99,C3685^3*3486.59308-C3685^2*7860012.00812+C3685*5908819377.96283-1481278321001.59,IF(C3685&gt;752.99,C3685^3*3588.471445-C3685^2*8028757.56264+C3685*5988077680.84934-1488767378546.26,C3685^3*899.851852-C3685^2*1969009.674601+C3685*1435480406.01138-348666163343.76))))-$E$1</f>
        <v>148979041.172119</v>
      </c>
      <c r="E3685" s="47" t="n">
        <f aca="false">D3685*100/$E$2</f>
        <v>100</v>
      </c>
      <c r="G3685" s="41" t="n">
        <f aca="false">[3]Plan1!$C3680</f>
        <v>0</v>
      </c>
      <c r="H3685" s="41" t="n">
        <f aca="false">$J$5 + G3685</f>
        <v>760</v>
      </c>
      <c r="I3685" s="47" t="n">
        <f aca="false">IF(H3685&gt;$J$5,$J$2+$J$1,(IF(H3685&gt;739.99,H3685^3*2498.244218-H3685^2*5471052.355142+H3685*3994605728.77515-972400879260.135,H3685^3*1396.138889-H3685^2*3002770.071427+H3685*2152080038.43115-513963640099.415)))-$J$1</f>
        <v>87942447.7277832</v>
      </c>
      <c r="J3685" s="47" t="n">
        <f aca="false">I3685*100/$J$2</f>
        <v>99.9999999974793</v>
      </c>
      <c r="L3685" s="41" t="n">
        <f aca="false">[4]Plan1!$C3680</f>
        <v>0</v>
      </c>
      <c r="M3685" s="41" t="n">
        <f aca="false">$O$5 + L3685</f>
        <v>838.78</v>
      </c>
      <c r="N3685" s="47" t="n">
        <f aca="false">IF(M3685&gt;$O$5,$O$2+$O$1,(M3685^3*3270.5936-M3685^2*8015778.389801+M3685*6549018422.82398-1783686174686.87))-$O$1</f>
        <v>39086868.7128906</v>
      </c>
      <c r="O3685" s="41" t="n">
        <f aca="false">N3685*100/$O$2</f>
        <v>100</v>
      </c>
      <c r="R3685" s="47" t="n">
        <f aca="false">SUM(D3685,I3685,N3685)</f>
        <v>276008357.612793</v>
      </c>
      <c r="S3685" s="41" t="n">
        <f aca="false">R3685*100/$R$2</f>
        <v>99.9999999991969</v>
      </c>
      <c r="U3685" s="41" t="n">
        <f aca="false">[1]Plan1!$B3680</f>
        <v>0</v>
      </c>
    </row>
    <row r="3686" customFormat="false" ht="15" hidden="false" customHeight="false" outlineLevel="0" collapsed="false">
      <c r="A3686" s="46" t="n">
        <v>45684</v>
      </c>
      <c r="B3686" s="41" t="n">
        <f aca="false">[2]Plan1!$C3681</f>
        <v>0</v>
      </c>
      <c r="C3686" s="41" t="n">
        <f aca="false">$E$5 + B3686</f>
        <v>781</v>
      </c>
      <c r="D3686" s="47" t="n">
        <f aca="false">IF(C3686&gt;$E$5,$E$2+$E$1,(IF(C3686&gt;764.99,C3686^3*3486.59308-C3686^2*7860012.00812+C3686*5908819377.96283-1481278321001.59,IF(C3686&gt;752.99,C3686^3*3588.471445-C3686^2*8028757.56264+C3686*5988077680.84934-1488767378546.26,C3686^3*899.851852-C3686^2*1969009.674601+C3686*1435480406.01138-348666163343.76))))-$E$1</f>
        <v>148979041.172119</v>
      </c>
      <c r="E3686" s="47" t="n">
        <f aca="false">D3686*100/$E$2</f>
        <v>100</v>
      </c>
      <c r="G3686" s="41" t="n">
        <f aca="false">[3]Plan1!$C3681</f>
        <v>0</v>
      </c>
      <c r="H3686" s="41" t="n">
        <f aca="false">$J$5 + G3686</f>
        <v>760</v>
      </c>
      <c r="I3686" s="47" t="n">
        <f aca="false">IF(H3686&gt;$J$5,$J$2+$J$1,(IF(H3686&gt;739.99,H3686^3*2498.244218-H3686^2*5471052.355142+H3686*3994605728.77515-972400879260.135,H3686^3*1396.138889-H3686^2*3002770.071427+H3686*2152080038.43115-513963640099.415)))-$J$1</f>
        <v>87942447.7277832</v>
      </c>
      <c r="J3686" s="47" t="n">
        <f aca="false">I3686*100/$J$2</f>
        <v>99.9999999974793</v>
      </c>
      <c r="L3686" s="41" t="n">
        <f aca="false">[4]Plan1!$C3681</f>
        <v>0</v>
      </c>
      <c r="M3686" s="41" t="n">
        <f aca="false">$O$5 + L3686</f>
        <v>838.78</v>
      </c>
      <c r="N3686" s="47" t="n">
        <f aca="false">IF(M3686&gt;$O$5,$O$2+$O$1,(M3686^3*3270.5936-M3686^2*8015778.389801+M3686*6549018422.82398-1783686174686.87))-$O$1</f>
        <v>39086868.7128906</v>
      </c>
      <c r="O3686" s="41" t="n">
        <f aca="false">N3686*100/$O$2</f>
        <v>100</v>
      </c>
      <c r="R3686" s="47" t="n">
        <f aca="false">SUM(D3686,I3686,N3686)</f>
        <v>276008357.612793</v>
      </c>
      <c r="S3686" s="41" t="n">
        <f aca="false">R3686*100/$R$2</f>
        <v>99.9999999991969</v>
      </c>
      <c r="U3686" s="41" t="n">
        <f aca="false">[1]Plan1!$B3681</f>
        <v>0</v>
      </c>
    </row>
    <row r="3687" customFormat="false" ht="15" hidden="false" customHeight="false" outlineLevel="0" collapsed="false">
      <c r="A3687" s="46" t="n">
        <v>45685</v>
      </c>
      <c r="B3687" s="41" t="n">
        <f aca="false">[2]Plan1!$C3682</f>
        <v>0</v>
      </c>
      <c r="C3687" s="41" t="n">
        <f aca="false">$E$5 + B3687</f>
        <v>781</v>
      </c>
      <c r="D3687" s="47" t="n">
        <f aca="false">IF(C3687&gt;$E$5,$E$2+$E$1,(IF(C3687&gt;764.99,C3687^3*3486.59308-C3687^2*7860012.00812+C3687*5908819377.96283-1481278321001.59,IF(C3687&gt;752.99,C3687^3*3588.471445-C3687^2*8028757.56264+C3687*5988077680.84934-1488767378546.26,C3687^3*899.851852-C3687^2*1969009.674601+C3687*1435480406.01138-348666163343.76))))-$E$1</f>
        <v>148979041.172119</v>
      </c>
      <c r="E3687" s="47" t="n">
        <f aca="false">D3687*100/$E$2</f>
        <v>100</v>
      </c>
      <c r="G3687" s="41" t="n">
        <f aca="false">[3]Plan1!$C3682</f>
        <v>0</v>
      </c>
      <c r="H3687" s="41" t="n">
        <f aca="false">$J$5 + G3687</f>
        <v>760</v>
      </c>
      <c r="I3687" s="47" t="n">
        <f aca="false">IF(H3687&gt;$J$5,$J$2+$J$1,(IF(H3687&gt;739.99,H3687^3*2498.244218-H3687^2*5471052.355142+H3687*3994605728.77515-972400879260.135,H3687^3*1396.138889-H3687^2*3002770.071427+H3687*2152080038.43115-513963640099.415)))-$J$1</f>
        <v>87942447.7277832</v>
      </c>
      <c r="J3687" s="47" t="n">
        <f aca="false">I3687*100/$J$2</f>
        <v>99.9999999974793</v>
      </c>
      <c r="L3687" s="41" t="n">
        <f aca="false">[4]Plan1!$C3682</f>
        <v>0</v>
      </c>
      <c r="M3687" s="41" t="n">
        <f aca="false">$O$5 + L3687</f>
        <v>838.78</v>
      </c>
      <c r="N3687" s="47" t="n">
        <f aca="false">IF(M3687&gt;$O$5,$O$2+$O$1,(M3687^3*3270.5936-M3687^2*8015778.389801+M3687*6549018422.82398-1783686174686.87))-$O$1</f>
        <v>39086868.7128906</v>
      </c>
      <c r="O3687" s="41" t="n">
        <f aca="false">N3687*100/$O$2</f>
        <v>100</v>
      </c>
      <c r="R3687" s="47" t="n">
        <f aca="false">SUM(D3687,I3687,N3687)</f>
        <v>276008357.612793</v>
      </c>
      <c r="S3687" s="41" t="n">
        <f aca="false">R3687*100/$R$2</f>
        <v>99.9999999991969</v>
      </c>
      <c r="U3687" s="41" t="n">
        <f aca="false">[1]Plan1!$B3682</f>
        <v>0</v>
      </c>
    </row>
    <row r="3688" customFormat="false" ht="15" hidden="false" customHeight="false" outlineLevel="0" collapsed="false">
      <c r="A3688" s="46" t="n">
        <v>45686</v>
      </c>
      <c r="B3688" s="41" t="n">
        <f aca="false">[2]Plan1!$C3683</f>
        <v>0</v>
      </c>
      <c r="C3688" s="41" t="n">
        <f aca="false">$E$5 + B3688</f>
        <v>781</v>
      </c>
      <c r="D3688" s="47" t="n">
        <f aca="false">IF(C3688&gt;$E$5,$E$2+$E$1,(IF(C3688&gt;764.99,C3688^3*3486.59308-C3688^2*7860012.00812+C3688*5908819377.96283-1481278321001.59,IF(C3688&gt;752.99,C3688^3*3588.471445-C3688^2*8028757.56264+C3688*5988077680.84934-1488767378546.26,C3688^3*899.851852-C3688^2*1969009.674601+C3688*1435480406.01138-348666163343.76))))-$E$1</f>
        <v>148979041.172119</v>
      </c>
      <c r="E3688" s="47" t="n">
        <f aca="false">D3688*100/$E$2</f>
        <v>100</v>
      </c>
      <c r="G3688" s="41" t="n">
        <f aca="false">[3]Plan1!$C3683</f>
        <v>0</v>
      </c>
      <c r="H3688" s="41" t="n">
        <f aca="false">$J$5 + G3688</f>
        <v>760</v>
      </c>
      <c r="I3688" s="47" t="n">
        <f aca="false">IF(H3688&gt;$J$5,$J$2+$J$1,(IF(H3688&gt;739.99,H3688^3*2498.244218-H3688^2*5471052.355142+H3688*3994605728.77515-972400879260.135,H3688^3*1396.138889-H3688^2*3002770.071427+H3688*2152080038.43115-513963640099.415)))-$J$1</f>
        <v>87942447.7277832</v>
      </c>
      <c r="J3688" s="47" t="n">
        <f aca="false">I3688*100/$J$2</f>
        <v>99.9999999974793</v>
      </c>
      <c r="L3688" s="41" t="n">
        <f aca="false">[4]Plan1!$C3683</f>
        <v>0</v>
      </c>
      <c r="M3688" s="41" t="n">
        <f aca="false">$O$5 + L3688</f>
        <v>838.78</v>
      </c>
      <c r="N3688" s="47" t="n">
        <f aca="false">IF(M3688&gt;$O$5,$O$2+$O$1,(M3688^3*3270.5936-M3688^2*8015778.389801+M3688*6549018422.82398-1783686174686.87))-$O$1</f>
        <v>39086868.7128906</v>
      </c>
      <c r="O3688" s="41" t="n">
        <f aca="false">N3688*100/$O$2</f>
        <v>100</v>
      </c>
      <c r="R3688" s="47" t="n">
        <f aca="false">SUM(D3688,I3688,N3688)</f>
        <v>276008357.612793</v>
      </c>
      <c r="S3688" s="41" t="n">
        <f aca="false">R3688*100/$R$2</f>
        <v>99.9999999991969</v>
      </c>
      <c r="U3688" s="41" t="n">
        <f aca="false">[1]Plan1!$B3683</f>
        <v>0</v>
      </c>
    </row>
    <row r="3689" customFormat="false" ht="15" hidden="false" customHeight="false" outlineLevel="0" collapsed="false">
      <c r="A3689" s="46" t="n">
        <v>45687</v>
      </c>
      <c r="B3689" s="41" t="n">
        <f aca="false">[2]Plan1!$C3684</f>
        <v>0</v>
      </c>
      <c r="C3689" s="41" t="n">
        <f aca="false">$E$5 + B3689</f>
        <v>781</v>
      </c>
      <c r="D3689" s="47" t="n">
        <f aca="false">IF(C3689&gt;$E$5,$E$2+$E$1,(IF(C3689&gt;764.99,C3689^3*3486.59308-C3689^2*7860012.00812+C3689*5908819377.96283-1481278321001.59,IF(C3689&gt;752.99,C3689^3*3588.471445-C3689^2*8028757.56264+C3689*5988077680.84934-1488767378546.26,C3689^3*899.851852-C3689^2*1969009.674601+C3689*1435480406.01138-348666163343.76))))-$E$1</f>
        <v>148979041.172119</v>
      </c>
      <c r="E3689" s="47" t="n">
        <f aca="false">D3689*100/$E$2</f>
        <v>100</v>
      </c>
      <c r="G3689" s="41" t="n">
        <f aca="false">[3]Plan1!$C3684</f>
        <v>0</v>
      </c>
      <c r="H3689" s="41" t="n">
        <f aca="false">$J$5 + G3689</f>
        <v>760</v>
      </c>
      <c r="I3689" s="47" t="n">
        <f aca="false">IF(H3689&gt;$J$5,$J$2+$J$1,(IF(H3689&gt;739.99,H3689^3*2498.244218-H3689^2*5471052.355142+H3689*3994605728.77515-972400879260.135,H3689^3*1396.138889-H3689^2*3002770.071427+H3689*2152080038.43115-513963640099.415)))-$J$1</f>
        <v>87942447.7277832</v>
      </c>
      <c r="J3689" s="47" t="n">
        <f aca="false">I3689*100/$J$2</f>
        <v>99.9999999974793</v>
      </c>
      <c r="L3689" s="41" t="n">
        <f aca="false">[4]Plan1!$C3684</f>
        <v>0</v>
      </c>
      <c r="M3689" s="41" t="n">
        <f aca="false">$O$5 + L3689</f>
        <v>838.78</v>
      </c>
      <c r="N3689" s="47" t="n">
        <f aca="false">IF(M3689&gt;$O$5,$O$2+$O$1,(M3689^3*3270.5936-M3689^2*8015778.389801+M3689*6549018422.82398-1783686174686.87))-$O$1</f>
        <v>39086868.7128906</v>
      </c>
      <c r="O3689" s="41" t="n">
        <f aca="false">N3689*100/$O$2</f>
        <v>100</v>
      </c>
      <c r="R3689" s="47" t="n">
        <f aca="false">SUM(D3689,I3689,N3689)</f>
        <v>276008357.612793</v>
      </c>
      <c r="S3689" s="41" t="n">
        <f aca="false">R3689*100/$R$2</f>
        <v>99.9999999991969</v>
      </c>
      <c r="U3689" s="41" t="n">
        <f aca="false">[1]Plan1!$B3684</f>
        <v>0</v>
      </c>
    </row>
    <row r="3690" customFormat="false" ht="15" hidden="false" customHeight="false" outlineLevel="0" collapsed="false">
      <c r="A3690" s="46" t="n">
        <v>45688</v>
      </c>
      <c r="B3690" s="41" t="n">
        <f aca="false">[2]Plan1!$C3685</f>
        <v>0</v>
      </c>
      <c r="C3690" s="41" t="n">
        <f aca="false">$E$5 + B3690</f>
        <v>781</v>
      </c>
      <c r="D3690" s="47" t="n">
        <f aca="false">IF(C3690&gt;$E$5,$E$2+$E$1,(IF(C3690&gt;764.99,C3690^3*3486.59308-C3690^2*7860012.00812+C3690*5908819377.96283-1481278321001.59,IF(C3690&gt;752.99,C3690^3*3588.471445-C3690^2*8028757.56264+C3690*5988077680.84934-1488767378546.26,C3690^3*899.851852-C3690^2*1969009.674601+C3690*1435480406.01138-348666163343.76))))-$E$1</f>
        <v>148979041.172119</v>
      </c>
      <c r="E3690" s="47" t="n">
        <f aca="false">D3690*100/$E$2</f>
        <v>100</v>
      </c>
      <c r="G3690" s="41" t="n">
        <f aca="false">[3]Plan1!$C3685</f>
        <v>0</v>
      </c>
      <c r="H3690" s="41" t="n">
        <f aca="false">$J$5 + G3690</f>
        <v>760</v>
      </c>
      <c r="I3690" s="47" t="n">
        <f aca="false">IF(H3690&gt;$J$5,$J$2+$J$1,(IF(H3690&gt;739.99,H3690^3*2498.244218-H3690^2*5471052.355142+H3690*3994605728.77515-972400879260.135,H3690^3*1396.138889-H3690^2*3002770.071427+H3690*2152080038.43115-513963640099.415)))-$J$1</f>
        <v>87942447.7277832</v>
      </c>
      <c r="J3690" s="47" t="n">
        <f aca="false">I3690*100/$J$2</f>
        <v>99.9999999974793</v>
      </c>
      <c r="L3690" s="41" t="n">
        <f aca="false">[4]Plan1!$C3685</f>
        <v>0</v>
      </c>
      <c r="M3690" s="41" t="n">
        <f aca="false">$O$5 + L3690</f>
        <v>838.78</v>
      </c>
      <c r="N3690" s="47" t="n">
        <f aca="false">IF(M3690&gt;$O$5,$O$2+$O$1,(M3690^3*3270.5936-M3690^2*8015778.389801+M3690*6549018422.82398-1783686174686.87))-$O$1</f>
        <v>39086868.7128906</v>
      </c>
      <c r="O3690" s="41" t="n">
        <f aca="false">N3690*100/$O$2</f>
        <v>100</v>
      </c>
      <c r="R3690" s="47" t="n">
        <f aca="false">SUM(D3690,I3690,N3690)</f>
        <v>276008357.612793</v>
      </c>
      <c r="S3690" s="41" t="n">
        <f aca="false">R3690*100/$R$2</f>
        <v>99.9999999991969</v>
      </c>
      <c r="U3690" s="41" t="n">
        <f aca="false">[1]Plan1!$B3685</f>
        <v>0</v>
      </c>
    </row>
    <row r="3691" customFormat="false" ht="15" hidden="false" customHeight="false" outlineLevel="0" collapsed="false">
      <c r="A3691" s="46" t="n">
        <v>45689</v>
      </c>
      <c r="B3691" s="41" t="n">
        <f aca="false">[2]Plan1!$C3686</f>
        <v>0</v>
      </c>
      <c r="C3691" s="41" t="n">
        <f aca="false">$E$5 + B3691</f>
        <v>781</v>
      </c>
      <c r="D3691" s="47" t="n">
        <f aca="false">IF(C3691&gt;$E$5,$E$2+$E$1,(IF(C3691&gt;764.99,C3691^3*3486.59308-C3691^2*7860012.00812+C3691*5908819377.96283-1481278321001.59,IF(C3691&gt;752.99,C3691^3*3588.471445-C3691^2*8028757.56264+C3691*5988077680.84934-1488767378546.26,C3691^3*899.851852-C3691^2*1969009.674601+C3691*1435480406.01138-348666163343.76))))-$E$1</f>
        <v>148979041.172119</v>
      </c>
      <c r="E3691" s="47" t="n">
        <f aca="false">D3691*100/$E$2</f>
        <v>100</v>
      </c>
      <c r="G3691" s="41" t="n">
        <f aca="false">[3]Plan1!$C3686</f>
        <v>0</v>
      </c>
      <c r="H3691" s="41" t="n">
        <f aca="false">$J$5 + G3691</f>
        <v>760</v>
      </c>
      <c r="I3691" s="47" t="n">
        <f aca="false">IF(H3691&gt;$J$5,$J$2+$J$1,(IF(H3691&gt;739.99,H3691^3*2498.244218-H3691^2*5471052.355142+H3691*3994605728.77515-972400879260.135,H3691^3*1396.138889-H3691^2*3002770.071427+H3691*2152080038.43115-513963640099.415)))-$J$1</f>
        <v>87942447.7277832</v>
      </c>
      <c r="J3691" s="47" t="n">
        <f aca="false">I3691*100/$J$2</f>
        <v>99.9999999974793</v>
      </c>
      <c r="L3691" s="41" t="n">
        <f aca="false">[4]Plan1!$C3686</f>
        <v>0</v>
      </c>
      <c r="M3691" s="41" t="n">
        <f aca="false">$O$5 + L3691</f>
        <v>838.78</v>
      </c>
      <c r="N3691" s="47" t="n">
        <f aca="false">IF(M3691&gt;$O$5,$O$2+$O$1,(M3691^3*3270.5936-M3691^2*8015778.389801+M3691*6549018422.82398-1783686174686.87))-$O$1</f>
        <v>39086868.7128906</v>
      </c>
      <c r="O3691" s="41" t="n">
        <f aca="false">N3691*100/$O$2</f>
        <v>100</v>
      </c>
      <c r="R3691" s="47" t="n">
        <f aca="false">SUM(D3691,I3691,N3691)</f>
        <v>276008357.612793</v>
      </c>
      <c r="S3691" s="41" t="n">
        <f aca="false">R3691*100/$R$2</f>
        <v>99.9999999991969</v>
      </c>
      <c r="U3691" s="41" t="n">
        <f aca="false">[1]Plan1!$B3686</f>
        <v>0</v>
      </c>
    </row>
    <row r="3692" customFormat="false" ht="15" hidden="false" customHeight="false" outlineLevel="0" collapsed="false">
      <c r="A3692" s="46" t="n">
        <v>45690</v>
      </c>
      <c r="B3692" s="41" t="n">
        <f aca="false">[2]Plan1!$C3687</f>
        <v>0</v>
      </c>
      <c r="C3692" s="41" t="n">
        <f aca="false">$E$5 + B3692</f>
        <v>781</v>
      </c>
      <c r="D3692" s="47" t="n">
        <f aca="false">IF(C3692&gt;$E$5,$E$2+$E$1,(IF(C3692&gt;764.99,C3692^3*3486.59308-C3692^2*7860012.00812+C3692*5908819377.96283-1481278321001.59,IF(C3692&gt;752.99,C3692^3*3588.471445-C3692^2*8028757.56264+C3692*5988077680.84934-1488767378546.26,C3692^3*899.851852-C3692^2*1969009.674601+C3692*1435480406.01138-348666163343.76))))-$E$1</f>
        <v>148979041.172119</v>
      </c>
      <c r="E3692" s="47" t="n">
        <f aca="false">D3692*100/$E$2</f>
        <v>100</v>
      </c>
      <c r="G3692" s="41" t="n">
        <f aca="false">[3]Plan1!$C3687</f>
        <v>0</v>
      </c>
      <c r="H3692" s="41" t="n">
        <f aca="false">$J$5 + G3692</f>
        <v>760</v>
      </c>
      <c r="I3692" s="47" t="n">
        <f aca="false">IF(H3692&gt;$J$5,$J$2+$J$1,(IF(H3692&gt;739.99,H3692^3*2498.244218-H3692^2*5471052.355142+H3692*3994605728.77515-972400879260.135,H3692^3*1396.138889-H3692^2*3002770.071427+H3692*2152080038.43115-513963640099.415)))-$J$1</f>
        <v>87942447.7277832</v>
      </c>
      <c r="J3692" s="47" t="n">
        <f aca="false">I3692*100/$J$2</f>
        <v>99.9999999974793</v>
      </c>
      <c r="L3692" s="41" t="n">
        <f aca="false">[4]Plan1!$C3687</f>
        <v>0</v>
      </c>
      <c r="M3692" s="41" t="n">
        <f aca="false">$O$5 + L3692</f>
        <v>838.78</v>
      </c>
      <c r="N3692" s="47" t="n">
        <f aca="false">IF(M3692&gt;$O$5,$O$2+$O$1,(M3692^3*3270.5936-M3692^2*8015778.389801+M3692*6549018422.82398-1783686174686.87))-$O$1</f>
        <v>39086868.7128906</v>
      </c>
      <c r="O3692" s="41" t="n">
        <f aca="false">N3692*100/$O$2</f>
        <v>100</v>
      </c>
      <c r="R3692" s="47" t="n">
        <f aca="false">SUM(D3692,I3692,N3692)</f>
        <v>276008357.612793</v>
      </c>
      <c r="S3692" s="41" t="n">
        <f aca="false">R3692*100/$R$2</f>
        <v>99.9999999991969</v>
      </c>
      <c r="U3692" s="41" t="n">
        <f aca="false">[1]Plan1!$B3687</f>
        <v>0</v>
      </c>
    </row>
    <row r="3693" customFormat="false" ht="15" hidden="false" customHeight="false" outlineLevel="0" collapsed="false">
      <c r="A3693" s="46" t="n">
        <v>45691</v>
      </c>
      <c r="B3693" s="41" t="n">
        <f aca="false">[2]Plan1!$C3688</f>
        <v>0</v>
      </c>
      <c r="C3693" s="41" t="n">
        <f aca="false">$E$5 + B3693</f>
        <v>781</v>
      </c>
      <c r="D3693" s="47" t="n">
        <f aca="false">IF(C3693&gt;$E$5,$E$2+$E$1,(IF(C3693&gt;764.99,C3693^3*3486.59308-C3693^2*7860012.00812+C3693*5908819377.96283-1481278321001.59,IF(C3693&gt;752.99,C3693^3*3588.471445-C3693^2*8028757.56264+C3693*5988077680.84934-1488767378546.26,C3693^3*899.851852-C3693^2*1969009.674601+C3693*1435480406.01138-348666163343.76))))-$E$1</f>
        <v>148979041.172119</v>
      </c>
      <c r="E3693" s="47" t="n">
        <f aca="false">D3693*100/$E$2</f>
        <v>100</v>
      </c>
      <c r="G3693" s="41" t="n">
        <f aca="false">[3]Plan1!$C3688</f>
        <v>0</v>
      </c>
      <c r="H3693" s="41" t="n">
        <f aca="false">$J$5 + G3693</f>
        <v>760</v>
      </c>
      <c r="I3693" s="47" t="n">
        <f aca="false">IF(H3693&gt;$J$5,$J$2+$J$1,(IF(H3693&gt;739.99,H3693^3*2498.244218-H3693^2*5471052.355142+H3693*3994605728.77515-972400879260.135,H3693^3*1396.138889-H3693^2*3002770.071427+H3693*2152080038.43115-513963640099.415)))-$J$1</f>
        <v>87942447.7277832</v>
      </c>
      <c r="J3693" s="47" t="n">
        <f aca="false">I3693*100/$J$2</f>
        <v>99.9999999974793</v>
      </c>
      <c r="L3693" s="41" t="n">
        <f aca="false">[4]Plan1!$C3688</f>
        <v>0</v>
      </c>
      <c r="M3693" s="41" t="n">
        <f aca="false">$O$5 + L3693</f>
        <v>838.78</v>
      </c>
      <c r="N3693" s="47" t="n">
        <f aca="false">IF(M3693&gt;$O$5,$O$2+$O$1,(M3693^3*3270.5936-M3693^2*8015778.389801+M3693*6549018422.82398-1783686174686.87))-$O$1</f>
        <v>39086868.7128906</v>
      </c>
      <c r="O3693" s="41" t="n">
        <f aca="false">N3693*100/$O$2</f>
        <v>100</v>
      </c>
      <c r="R3693" s="47" t="n">
        <f aca="false">SUM(D3693,I3693,N3693)</f>
        <v>276008357.612793</v>
      </c>
      <c r="S3693" s="41" t="n">
        <f aca="false">R3693*100/$R$2</f>
        <v>99.9999999991969</v>
      </c>
      <c r="U3693" s="41" t="n">
        <f aca="false">[1]Plan1!$B3688</f>
        <v>0</v>
      </c>
    </row>
    <row r="3694" customFormat="false" ht="15" hidden="false" customHeight="false" outlineLevel="0" collapsed="false">
      <c r="A3694" s="46" t="n">
        <v>45692</v>
      </c>
      <c r="B3694" s="41" t="n">
        <f aca="false">[2]Plan1!$C3689</f>
        <v>0</v>
      </c>
      <c r="C3694" s="41" t="n">
        <f aca="false">$E$5 + B3694</f>
        <v>781</v>
      </c>
      <c r="D3694" s="47" t="n">
        <f aca="false">IF(C3694&gt;$E$5,$E$2+$E$1,(IF(C3694&gt;764.99,C3694^3*3486.59308-C3694^2*7860012.00812+C3694*5908819377.96283-1481278321001.59,IF(C3694&gt;752.99,C3694^3*3588.471445-C3694^2*8028757.56264+C3694*5988077680.84934-1488767378546.26,C3694^3*899.851852-C3694^2*1969009.674601+C3694*1435480406.01138-348666163343.76))))-$E$1</f>
        <v>148979041.172119</v>
      </c>
      <c r="E3694" s="47" t="n">
        <f aca="false">D3694*100/$E$2</f>
        <v>100</v>
      </c>
      <c r="G3694" s="41" t="n">
        <f aca="false">[3]Plan1!$C3689</f>
        <v>0</v>
      </c>
      <c r="H3694" s="41" t="n">
        <f aca="false">$J$5 + G3694</f>
        <v>760</v>
      </c>
      <c r="I3694" s="47" t="n">
        <f aca="false">IF(H3694&gt;$J$5,$J$2+$J$1,(IF(H3694&gt;739.99,H3694^3*2498.244218-H3694^2*5471052.355142+H3694*3994605728.77515-972400879260.135,H3694^3*1396.138889-H3694^2*3002770.071427+H3694*2152080038.43115-513963640099.415)))-$J$1</f>
        <v>87942447.7277832</v>
      </c>
      <c r="J3694" s="47" t="n">
        <f aca="false">I3694*100/$J$2</f>
        <v>99.9999999974793</v>
      </c>
      <c r="L3694" s="41" t="n">
        <f aca="false">[4]Plan1!$C3689</f>
        <v>0</v>
      </c>
      <c r="M3694" s="41" t="n">
        <f aca="false">$O$5 + L3694</f>
        <v>838.78</v>
      </c>
      <c r="N3694" s="47" t="n">
        <f aca="false">IF(M3694&gt;$O$5,$O$2+$O$1,(M3694^3*3270.5936-M3694^2*8015778.389801+M3694*6549018422.82398-1783686174686.87))-$O$1</f>
        <v>39086868.7128906</v>
      </c>
      <c r="O3694" s="41" t="n">
        <f aca="false">N3694*100/$O$2</f>
        <v>100</v>
      </c>
      <c r="R3694" s="47" t="n">
        <f aca="false">SUM(D3694,I3694,N3694)</f>
        <v>276008357.612793</v>
      </c>
      <c r="S3694" s="41" t="n">
        <f aca="false">R3694*100/$R$2</f>
        <v>99.9999999991969</v>
      </c>
      <c r="U3694" s="41" t="n">
        <f aca="false">[1]Plan1!$B3689</f>
        <v>0</v>
      </c>
    </row>
    <row r="3695" customFormat="false" ht="15" hidden="false" customHeight="false" outlineLevel="0" collapsed="false">
      <c r="A3695" s="46" t="n">
        <v>45693</v>
      </c>
      <c r="B3695" s="41" t="n">
        <f aca="false">[2]Plan1!$C3690</f>
        <v>0</v>
      </c>
      <c r="C3695" s="41" t="n">
        <f aca="false">$E$5 + B3695</f>
        <v>781</v>
      </c>
      <c r="D3695" s="47" t="n">
        <f aca="false">IF(C3695&gt;$E$5,$E$2+$E$1,(IF(C3695&gt;764.99,C3695^3*3486.59308-C3695^2*7860012.00812+C3695*5908819377.96283-1481278321001.59,IF(C3695&gt;752.99,C3695^3*3588.471445-C3695^2*8028757.56264+C3695*5988077680.84934-1488767378546.26,C3695^3*899.851852-C3695^2*1969009.674601+C3695*1435480406.01138-348666163343.76))))-$E$1</f>
        <v>148979041.172119</v>
      </c>
      <c r="E3695" s="47" t="n">
        <f aca="false">D3695*100/$E$2</f>
        <v>100</v>
      </c>
      <c r="G3695" s="41" t="n">
        <f aca="false">[3]Plan1!$C3690</f>
        <v>0</v>
      </c>
      <c r="H3695" s="41" t="n">
        <f aca="false">$J$5 + G3695</f>
        <v>760</v>
      </c>
      <c r="I3695" s="47" t="n">
        <f aca="false">IF(H3695&gt;$J$5,$J$2+$J$1,(IF(H3695&gt;739.99,H3695^3*2498.244218-H3695^2*5471052.355142+H3695*3994605728.77515-972400879260.135,H3695^3*1396.138889-H3695^2*3002770.071427+H3695*2152080038.43115-513963640099.415)))-$J$1</f>
        <v>87942447.7277832</v>
      </c>
      <c r="J3695" s="47" t="n">
        <f aca="false">I3695*100/$J$2</f>
        <v>99.9999999974793</v>
      </c>
      <c r="L3695" s="41" t="n">
        <f aca="false">[4]Plan1!$C3690</f>
        <v>0</v>
      </c>
      <c r="M3695" s="41" t="n">
        <f aca="false">$O$5 + L3695</f>
        <v>838.78</v>
      </c>
      <c r="N3695" s="47" t="n">
        <f aca="false">IF(M3695&gt;$O$5,$O$2+$O$1,(M3695^3*3270.5936-M3695^2*8015778.389801+M3695*6549018422.82398-1783686174686.87))-$O$1</f>
        <v>39086868.7128906</v>
      </c>
      <c r="O3695" s="41" t="n">
        <f aca="false">N3695*100/$O$2</f>
        <v>100</v>
      </c>
      <c r="R3695" s="47" t="n">
        <f aca="false">SUM(D3695,I3695,N3695)</f>
        <v>276008357.612793</v>
      </c>
      <c r="S3695" s="41" t="n">
        <f aca="false">R3695*100/$R$2</f>
        <v>99.9999999991969</v>
      </c>
      <c r="U3695" s="41" t="n">
        <f aca="false">[1]Plan1!$B3690</f>
        <v>0</v>
      </c>
    </row>
    <row r="3696" customFormat="false" ht="15" hidden="false" customHeight="false" outlineLevel="0" collapsed="false">
      <c r="A3696" s="46" t="n">
        <v>45694</v>
      </c>
      <c r="B3696" s="41" t="n">
        <f aca="false">[2]Plan1!$C3691</f>
        <v>0</v>
      </c>
      <c r="C3696" s="41" t="n">
        <f aca="false">$E$5 + B3696</f>
        <v>781</v>
      </c>
      <c r="D3696" s="47" t="n">
        <f aca="false">IF(C3696&gt;$E$5,$E$2+$E$1,(IF(C3696&gt;764.99,C3696^3*3486.59308-C3696^2*7860012.00812+C3696*5908819377.96283-1481278321001.59,IF(C3696&gt;752.99,C3696^3*3588.471445-C3696^2*8028757.56264+C3696*5988077680.84934-1488767378546.26,C3696^3*899.851852-C3696^2*1969009.674601+C3696*1435480406.01138-348666163343.76))))-$E$1</f>
        <v>148979041.172119</v>
      </c>
      <c r="E3696" s="47" t="n">
        <f aca="false">D3696*100/$E$2</f>
        <v>100</v>
      </c>
      <c r="G3696" s="41" t="n">
        <f aca="false">[3]Plan1!$C3691</f>
        <v>0</v>
      </c>
      <c r="H3696" s="41" t="n">
        <f aca="false">$J$5 + G3696</f>
        <v>760</v>
      </c>
      <c r="I3696" s="47" t="n">
        <f aca="false">IF(H3696&gt;$J$5,$J$2+$J$1,(IF(H3696&gt;739.99,H3696^3*2498.244218-H3696^2*5471052.355142+H3696*3994605728.77515-972400879260.135,H3696^3*1396.138889-H3696^2*3002770.071427+H3696*2152080038.43115-513963640099.415)))-$J$1</f>
        <v>87942447.7277832</v>
      </c>
      <c r="J3696" s="47" t="n">
        <f aca="false">I3696*100/$J$2</f>
        <v>99.9999999974793</v>
      </c>
      <c r="L3696" s="41" t="n">
        <f aca="false">[4]Plan1!$C3691</f>
        <v>0</v>
      </c>
      <c r="M3696" s="41" t="n">
        <f aca="false">$O$5 + L3696</f>
        <v>838.78</v>
      </c>
      <c r="N3696" s="47" t="n">
        <f aca="false">IF(M3696&gt;$O$5,$O$2+$O$1,(M3696^3*3270.5936-M3696^2*8015778.389801+M3696*6549018422.82398-1783686174686.87))-$O$1</f>
        <v>39086868.7128906</v>
      </c>
      <c r="O3696" s="41" t="n">
        <f aca="false">N3696*100/$O$2</f>
        <v>100</v>
      </c>
      <c r="R3696" s="47" t="n">
        <f aca="false">SUM(D3696,I3696,N3696)</f>
        <v>276008357.612793</v>
      </c>
      <c r="S3696" s="41" t="n">
        <f aca="false">R3696*100/$R$2</f>
        <v>99.9999999991969</v>
      </c>
      <c r="U3696" s="41" t="n">
        <f aca="false">[1]Plan1!$B3691</f>
        <v>0</v>
      </c>
    </row>
    <row r="3697" customFormat="false" ht="15" hidden="false" customHeight="false" outlineLevel="0" collapsed="false">
      <c r="A3697" s="46" t="n">
        <v>45695</v>
      </c>
      <c r="B3697" s="41" t="n">
        <f aca="false">[2]Plan1!$C3692</f>
        <v>0</v>
      </c>
      <c r="C3697" s="41" t="n">
        <f aca="false">$E$5 + B3697</f>
        <v>781</v>
      </c>
      <c r="D3697" s="47" t="n">
        <f aca="false">IF(C3697&gt;$E$5,$E$2+$E$1,(IF(C3697&gt;764.99,C3697^3*3486.59308-C3697^2*7860012.00812+C3697*5908819377.96283-1481278321001.59,IF(C3697&gt;752.99,C3697^3*3588.471445-C3697^2*8028757.56264+C3697*5988077680.84934-1488767378546.26,C3697^3*899.851852-C3697^2*1969009.674601+C3697*1435480406.01138-348666163343.76))))-$E$1</f>
        <v>148979041.172119</v>
      </c>
      <c r="E3697" s="47" t="n">
        <f aca="false">D3697*100/$E$2</f>
        <v>100</v>
      </c>
      <c r="G3697" s="41" t="n">
        <f aca="false">[3]Plan1!$C3692</f>
        <v>0</v>
      </c>
      <c r="H3697" s="41" t="n">
        <f aca="false">$J$5 + G3697</f>
        <v>760</v>
      </c>
      <c r="I3697" s="47" t="n">
        <f aca="false">IF(H3697&gt;$J$5,$J$2+$J$1,(IF(H3697&gt;739.99,H3697^3*2498.244218-H3697^2*5471052.355142+H3697*3994605728.77515-972400879260.135,H3697^3*1396.138889-H3697^2*3002770.071427+H3697*2152080038.43115-513963640099.415)))-$J$1</f>
        <v>87942447.7277832</v>
      </c>
      <c r="J3697" s="47" t="n">
        <f aca="false">I3697*100/$J$2</f>
        <v>99.9999999974793</v>
      </c>
      <c r="L3697" s="41" t="n">
        <f aca="false">[4]Plan1!$C3692</f>
        <v>0</v>
      </c>
      <c r="M3697" s="41" t="n">
        <f aca="false">$O$5 + L3697</f>
        <v>838.78</v>
      </c>
      <c r="N3697" s="47" t="n">
        <f aca="false">IF(M3697&gt;$O$5,$O$2+$O$1,(M3697^3*3270.5936-M3697^2*8015778.389801+M3697*6549018422.82398-1783686174686.87))-$O$1</f>
        <v>39086868.7128906</v>
      </c>
      <c r="O3697" s="41" t="n">
        <f aca="false">N3697*100/$O$2</f>
        <v>100</v>
      </c>
      <c r="R3697" s="47" t="n">
        <f aca="false">SUM(D3697,I3697,N3697)</f>
        <v>276008357.612793</v>
      </c>
      <c r="S3697" s="41" t="n">
        <f aca="false">R3697*100/$R$2</f>
        <v>99.9999999991969</v>
      </c>
      <c r="U3697" s="41" t="n">
        <f aca="false">[1]Plan1!$B3692</f>
        <v>0</v>
      </c>
    </row>
    <row r="3698" customFormat="false" ht="15" hidden="false" customHeight="false" outlineLevel="0" collapsed="false">
      <c r="A3698" s="46" t="n">
        <v>45696</v>
      </c>
      <c r="B3698" s="41" t="n">
        <f aca="false">[2]Plan1!$C3693</f>
        <v>0</v>
      </c>
      <c r="C3698" s="41" t="n">
        <f aca="false">$E$5 + B3698</f>
        <v>781</v>
      </c>
      <c r="D3698" s="47" t="n">
        <f aca="false">IF(C3698&gt;$E$5,$E$2+$E$1,(IF(C3698&gt;764.99,C3698^3*3486.59308-C3698^2*7860012.00812+C3698*5908819377.96283-1481278321001.59,IF(C3698&gt;752.99,C3698^3*3588.471445-C3698^2*8028757.56264+C3698*5988077680.84934-1488767378546.26,C3698^3*899.851852-C3698^2*1969009.674601+C3698*1435480406.01138-348666163343.76))))-$E$1</f>
        <v>148979041.172119</v>
      </c>
      <c r="E3698" s="47" t="n">
        <f aca="false">D3698*100/$E$2</f>
        <v>100</v>
      </c>
      <c r="G3698" s="41" t="n">
        <f aca="false">[3]Plan1!$C3693</f>
        <v>0</v>
      </c>
      <c r="H3698" s="41" t="n">
        <f aca="false">$J$5 + G3698</f>
        <v>760</v>
      </c>
      <c r="I3698" s="47" t="n">
        <f aca="false">IF(H3698&gt;$J$5,$J$2+$J$1,(IF(H3698&gt;739.99,H3698^3*2498.244218-H3698^2*5471052.355142+H3698*3994605728.77515-972400879260.135,H3698^3*1396.138889-H3698^2*3002770.071427+H3698*2152080038.43115-513963640099.415)))-$J$1</f>
        <v>87942447.7277832</v>
      </c>
      <c r="J3698" s="47" t="n">
        <f aca="false">I3698*100/$J$2</f>
        <v>99.9999999974793</v>
      </c>
      <c r="L3698" s="41" t="n">
        <f aca="false">[4]Plan1!$C3693</f>
        <v>0</v>
      </c>
      <c r="M3698" s="41" t="n">
        <f aca="false">$O$5 + L3698</f>
        <v>838.78</v>
      </c>
      <c r="N3698" s="47" t="n">
        <f aca="false">IF(M3698&gt;$O$5,$O$2+$O$1,(M3698^3*3270.5936-M3698^2*8015778.389801+M3698*6549018422.82398-1783686174686.87))-$O$1</f>
        <v>39086868.7128906</v>
      </c>
      <c r="O3698" s="41" t="n">
        <f aca="false">N3698*100/$O$2</f>
        <v>100</v>
      </c>
      <c r="R3698" s="47" t="n">
        <f aca="false">SUM(D3698,I3698,N3698)</f>
        <v>276008357.612793</v>
      </c>
      <c r="S3698" s="41" t="n">
        <f aca="false">R3698*100/$R$2</f>
        <v>99.9999999991969</v>
      </c>
      <c r="U3698" s="41" t="n">
        <f aca="false">[1]Plan1!$B3693</f>
        <v>0</v>
      </c>
    </row>
    <row r="3699" customFormat="false" ht="15" hidden="false" customHeight="false" outlineLevel="0" collapsed="false">
      <c r="A3699" s="46" t="n">
        <v>45697</v>
      </c>
      <c r="B3699" s="41" t="n">
        <f aca="false">[2]Plan1!$C3694</f>
        <v>0</v>
      </c>
      <c r="C3699" s="41" t="n">
        <f aca="false">$E$5 + B3699</f>
        <v>781</v>
      </c>
      <c r="D3699" s="47" t="n">
        <f aca="false">IF(C3699&gt;$E$5,$E$2+$E$1,(IF(C3699&gt;764.99,C3699^3*3486.59308-C3699^2*7860012.00812+C3699*5908819377.96283-1481278321001.59,IF(C3699&gt;752.99,C3699^3*3588.471445-C3699^2*8028757.56264+C3699*5988077680.84934-1488767378546.26,C3699^3*899.851852-C3699^2*1969009.674601+C3699*1435480406.01138-348666163343.76))))-$E$1</f>
        <v>148979041.172119</v>
      </c>
      <c r="E3699" s="47" t="n">
        <f aca="false">D3699*100/$E$2</f>
        <v>100</v>
      </c>
      <c r="G3699" s="41" t="n">
        <f aca="false">[3]Plan1!$C3694</f>
        <v>0</v>
      </c>
      <c r="H3699" s="41" t="n">
        <f aca="false">$J$5 + G3699</f>
        <v>760</v>
      </c>
      <c r="I3699" s="47" t="n">
        <f aca="false">IF(H3699&gt;$J$5,$J$2+$J$1,(IF(H3699&gt;739.99,H3699^3*2498.244218-H3699^2*5471052.355142+H3699*3994605728.77515-972400879260.135,H3699^3*1396.138889-H3699^2*3002770.071427+H3699*2152080038.43115-513963640099.415)))-$J$1</f>
        <v>87942447.7277832</v>
      </c>
      <c r="J3699" s="47" t="n">
        <f aca="false">I3699*100/$J$2</f>
        <v>99.9999999974793</v>
      </c>
      <c r="L3699" s="41" t="n">
        <f aca="false">[4]Plan1!$C3694</f>
        <v>0</v>
      </c>
      <c r="M3699" s="41" t="n">
        <f aca="false">$O$5 + L3699</f>
        <v>838.78</v>
      </c>
      <c r="N3699" s="47" t="n">
        <f aca="false">IF(M3699&gt;$O$5,$O$2+$O$1,(M3699^3*3270.5936-M3699^2*8015778.389801+M3699*6549018422.82398-1783686174686.87))-$O$1</f>
        <v>39086868.7128906</v>
      </c>
      <c r="O3699" s="41" t="n">
        <f aca="false">N3699*100/$O$2</f>
        <v>100</v>
      </c>
      <c r="R3699" s="47" t="n">
        <f aca="false">SUM(D3699,I3699,N3699)</f>
        <v>276008357.612793</v>
      </c>
      <c r="S3699" s="41" t="n">
        <f aca="false">R3699*100/$R$2</f>
        <v>99.9999999991969</v>
      </c>
      <c r="U3699" s="41" t="n">
        <f aca="false">[1]Plan1!$B3694</f>
        <v>0</v>
      </c>
    </row>
    <row r="3700" customFormat="false" ht="15" hidden="false" customHeight="false" outlineLevel="0" collapsed="false">
      <c r="A3700" s="46" t="n">
        <v>45698</v>
      </c>
      <c r="B3700" s="41" t="n">
        <f aca="false">[2]Plan1!$C3695</f>
        <v>0</v>
      </c>
      <c r="C3700" s="41" t="n">
        <f aca="false">$E$5 + B3700</f>
        <v>781</v>
      </c>
      <c r="D3700" s="47" t="n">
        <f aca="false">IF(C3700&gt;$E$5,$E$2+$E$1,(IF(C3700&gt;764.99,C3700^3*3486.59308-C3700^2*7860012.00812+C3700*5908819377.96283-1481278321001.59,IF(C3700&gt;752.99,C3700^3*3588.471445-C3700^2*8028757.56264+C3700*5988077680.84934-1488767378546.26,C3700^3*899.851852-C3700^2*1969009.674601+C3700*1435480406.01138-348666163343.76))))-$E$1</f>
        <v>148979041.172119</v>
      </c>
      <c r="E3700" s="47" t="n">
        <f aca="false">D3700*100/$E$2</f>
        <v>100</v>
      </c>
      <c r="G3700" s="41" t="n">
        <f aca="false">[3]Plan1!$C3695</f>
        <v>0</v>
      </c>
      <c r="H3700" s="41" t="n">
        <f aca="false">$J$5 + G3700</f>
        <v>760</v>
      </c>
      <c r="I3700" s="47" t="n">
        <f aca="false">IF(H3700&gt;$J$5,$J$2+$J$1,(IF(H3700&gt;739.99,H3700^3*2498.244218-H3700^2*5471052.355142+H3700*3994605728.77515-972400879260.135,H3700^3*1396.138889-H3700^2*3002770.071427+H3700*2152080038.43115-513963640099.415)))-$J$1</f>
        <v>87942447.7277832</v>
      </c>
      <c r="J3700" s="47" t="n">
        <f aca="false">I3700*100/$J$2</f>
        <v>99.9999999974793</v>
      </c>
      <c r="L3700" s="41" t="n">
        <f aca="false">[4]Plan1!$C3695</f>
        <v>0</v>
      </c>
      <c r="M3700" s="41" t="n">
        <f aca="false">$O$5 + L3700</f>
        <v>838.78</v>
      </c>
      <c r="N3700" s="47" t="n">
        <f aca="false">IF(M3700&gt;$O$5,$O$2+$O$1,(M3700^3*3270.5936-M3700^2*8015778.389801+M3700*6549018422.82398-1783686174686.87))-$O$1</f>
        <v>39086868.7128906</v>
      </c>
      <c r="O3700" s="41" t="n">
        <f aca="false">N3700*100/$O$2</f>
        <v>100</v>
      </c>
      <c r="R3700" s="47" t="n">
        <f aca="false">SUM(D3700,I3700,N3700)</f>
        <v>276008357.612793</v>
      </c>
      <c r="S3700" s="41" t="n">
        <f aca="false">R3700*100/$R$2</f>
        <v>99.9999999991969</v>
      </c>
      <c r="U3700" s="41" t="n">
        <f aca="false">[1]Plan1!$B3695</f>
        <v>0</v>
      </c>
    </row>
    <row r="3701" customFormat="false" ht="15" hidden="false" customHeight="false" outlineLevel="0" collapsed="false">
      <c r="A3701" s="46" t="n">
        <v>45699</v>
      </c>
      <c r="B3701" s="41" t="n">
        <f aca="false">[2]Plan1!$C3696</f>
        <v>0</v>
      </c>
      <c r="C3701" s="41" t="n">
        <f aca="false">$E$5 + B3701</f>
        <v>781</v>
      </c>
      <c r="D3701" s="47" t="n">
        <f aca="false">IF(C3701&gt;$E$5,$E$2+$E$1,(IF(C3701&gt;764.99,C3701^3*3486.59308-C3701^2*7860012.00812+C3701*5908819377.96283-1481278321001.59,IF(C3701&gt;752.99,C3701^3*3588.471445-C3701^2*8028757.56264+C3701*5988077680.84934-1488767378546.26,C3701^3*899.851852-C3701^2*1969009.674601+C3701*1435480406.01138-348666163343.76))))-$E$1</f>
        <v>148979041.172119</v>
      </c>
      <c r="E3701" s="47" t="n">
        <f aca="false">D3701*100/$E$2</f>
        <v>100</v>
      </c>
      <c r="G3701" s="41" t="n">
        <f aca="false">[3]Plan1!$C3696</f>
        <v>0</v>
      </c>
      <c r="H3701" s="41" t="n">
        <f aca="false">$J$5 + G3701</f>
        <v>760</v>
      </c>
      <c r="I3701" s="47" t="n">
        <f aca="false">IF(H3701&gt;$J$5,$J$2+$J$1,(IF(H3701&gt;739.99,H3701^3*2498.244218-H3701^2*5471052.355142+H3701*3994605728.77515-972400879260.135,H3701^3*1396.138889-H3701^2*3002770.071427+H3701*2152080038.43115-513963640099.415)))-$J$1</f>
        <v>87942447.7277832</v>
      </c>
      <c r="J3701" s="47" t="n">
        <f aca="false">I3701*100/$J$2</f>
        <v>99.9999999974793</v>
      </c>
      <c r="L3701" s="41" t="n">
        <f aca="false">[4]Plan1!$C3696</f>
        <v>0</v>
      </c>
      <c r="M3701" s="41" t="n">
        <f aca="false">$O$5 + L3701</f>
        <v>838.78</v>
      </c>
      <c r="N3701" s="47" t="n">
        <f aca="false">IF(M3701&gt;$O$5,$O$2+$O$1,(M3701^3*3270.5936-M3701^2*8015778.389801+M3701*6549018422.82398-1783686174686.87))-$O$1</f>
        <v>39086868.7128906</v>
      </c>
      <c r="O3701" s="41" t="n">
        <f aca="false">N3701*100/$O$2</f>
        <v>100</v>
      </c>
      <c r="R3701" s="47" t="n">
        <f aca="false">SUM(D3701,I3701,N3701)</f>
        <v>276008357.612793</v>
      </c>
      <c r="S3701" s="41" t="n">
        <f aca="false">R3701*100/$R$2</f>
        <v>99.9999999991969</v>
      </c>
      <c r="U3701" s="41" t="n">
        <f aca="false">[1]Plan1!$B3696</f>
        <v>0</v>
      </c>
    </row>
    <row r="3702" customFormat="false" ht="15" hidden="false" customHeight="false" outlineLevel="0" collapsed="false">
      <c r="A3702" s="46" t="n">
        <v>45700</v>
      </c>
      <c r="B3702" s="41" t="n">
        <f aca="false">[2]Plan1!$C3697</f>
        <v>0</v>
      </c>
      <c r="C3702" s="41" t="n">
        <f aca="false">$E$5 + B3702</f>
        <v>781</v>
      </c>
      <c r="D3702" s="47" t="n">
        <f aca="false">IF(C3702&gt;$E$5,$E$2+$E$1,(IF(C3702&gt;764.99,C3702^3*3486.59308-C3702^2*7860012.00812+C3702*5908819377.96283-1481278321001.59,IF(C3702&gt;752.99,C3702^3*3588.471445-C3702^2*8028757.56264+C3702*5988077680.84934-1488767378546.26,C3702^3*899.851852-C3702^2*1969009.674601+C3702*1435480406.01138-348666163343.76))))-$E$1</f>
        <v>148979041.172119</v>
      </c>
      <c r="E3702" s="47" t="n">
        <f aca="false">D3702*100/$E$2</f>
        <v>100</v>
      </c>
      <c r="G3702" s="41" t="n">
        <f aca="false">[3]Plan1!$C3697</f>
        <v>0</v>
      </c>
      <c r="H3702" s="41" t="n">
        <f aca="false">$J$5 + G3702</f>
        <v>760</v>
      </c>
      <c r="I3702" s="47" t="n">
        <f aca="false">IF(H3702&gt;$J$5,$J$2+$J$1,(IF(H3702&gt;739.99,H3702^3*2498.244218-H3702^2*5471052.355142+H3702*3994605728.77515-972400879260.135,H3702^3*1396.138889-H3702^2*3002770.071427+H3702*2152080038.43115-513963640099.415)))-$J$1</f>
        <v>87942447.7277832</v>
      </c>
      <c r="J3702" s="47" t="n">
        <f aca="false">I3702*100/$J$2</f>
        <v>99.9999999974793</v>
      </c>
      <c r="L3702" s="41" t="n">
        <f aca="false">[4]Plan1!$C3697</f>
        <v>0</v>
      </c>
      <c r="M3702" s="41" t="n">
        <f aca="false">$O$5 + L3702</f>
        <v>838.78</v>
      </c>
      <c r="N3702" s="47" t="n">
        <f aca="false">IF(M3702&gt;$O$5,$O$2+$O$1,(M3702^3*3270.5936-M3702^2*8015778.389801+M3702*6549018422.82398-1783686174686.87))-$O$1</f>
        <v>39086868.7128906</v>
      </c>
      <c r="O3702" s="41" t="n">
        <f aca="false">N3702*100/$O$2</f>
        <v>100</v>
      </c>
      <c r="R3702" s="47" t="n">
        <f aca="false">SUM(D3702,I3702,N3702)</f>
        <v>276008357.612793</v>
      </c>
      <c r="S3702" s="41" t="n">
        <f aca="false">R3702*100/$R$2</f>
        <v>99.9999999991969</v>
      </c>
      <c r="U3702" s="41" t="n">
        <f aca="false">[1]Plan1!$B3697</f>
        <v>0</v>
      </c>
    </row>
    <row r="3703" customFormat="false" ht="15" hidden="false" customHeight="false" outlineLevel="0" collapsed="false">
      <c r="A3703" s="46" t="n">
        <v>45701</v>
      </c>
      <c r="B3703" s="41" t="n">
        <f aca="false">[2]Plan1!$C3698</f>
        <v>0</v>
      </c>
      <c r="C3703" s="41" t="n">
        <f aca="false">$E$5 + B3703</f>
        <v>781</v>
      </c>
      <c r="D3703" s="47" t="n">
        <f aca="false">IF(C3703&gt;$E$5,$E$2+$E$1,(IF(C3703&gt;764.99,C3703^3*3486.59308-C3703^2*7860012.00812+C3703*5908819377.96283-1481278321001.59,IF(C3703&gt;752.99,C3703^3*3588.471445-C3703^2*8028757.56264+C3703*5988077680.84934-1488767378546.26,C3703^3*899.851852-C3703^2*1969009.674601+C3703*1435480406.01138-348666163343.76))))-$E$1</f>
        <v>148979041.172119</v>
      </c>
      <c r="E3703" s="47" t="n">
        <f aca="false">D3703*100/$E$2</f>
        <v>100</v>
      </c>
      <c r="G3703" s="41" t="n">
        <f aca="false">[3]Plan1!$C3698</f>
        <v>0</v>
      </c>
      <c r="H3703" s="41" t="n">
        <f aca="false">$J$5 + G3703</f>
        <v>760</v>
      </c>
      <c r="I3703" s="47" t="n">
        <f aca="false">IF(H3703&gt;$J$5,$J$2+$J$1,(IF(H3703&gt;739.99,H3703^3*2498.244218-H3703^2*5471052.355142+H3703*3994605728.77515-972400879260.135,H3703^3*1396.138889-H3703^2*3002770.071427+H3703*2152080038.43115-513963640099.415)))-$J$1</f>
        <v>87942447.7277832</v>
      </c>
      <c r="J3703" s="47" t="n">
        <f aca="false">I3703*100/$J$2</f>
        <v>99.9999999974793</v>
      </c>
      <c r="L3703" s="41" t="n">
        <f aca="false">[4]Plan1!$C3698</f>
        <v>0</v>
      </c>
      <c r="M3703" s="41" t="n">
        <f aca="false">$O$5 + L3703</f>
        <v>838.78</v>
      </c>
      <c r="N3703" s="47" t="n">
        <f aca="false">IF(M3703&gt;$O$5,$O$2+$O$1,(M3703^3*3270.5936-M3703^2*8015778.389801+M3703*6549018422.82398-1783686174686.87))-$O$1</f>
        <v>39086868.7128906</v>
      </c>
      <c r="O3703" s="41" t="n">
        <f aca="false">N3703*100/$O$2</f>
        <v>100</v>
      </c>
      <c r="R3703" s="47" t="n">
        <f aca="false">SUM(D3703,I3703,N3703)</f>
        <v>276008357.612793</v>
      </c>
      <c r="S3703" s="41" t="n">
        <f aca="false">R3703*100/$R$2</f>
        <v>99.9999999991969</v>
      </c>
      <c r="U3703" s="41" t="n">
        <f aca="false">[1]Plan1!$B3698</f>
        <v>0</v>
      </c>
    </row>
    <row r="3704" customFormat="false" ht="15" hidden="false" customHeight="false" outlineLevel="0" collapsed="false">
      <c r="A3704" s="46" t="n">
        <v>45702</v>
      </c>
      <c r="B3704" s="41" t="n">
        <f aca="false">[2]Plan1!$C3699</f>
        <v>0</v>
      </c>
      <c r="C3704" s="41" t="n">
        <f aca="false">$E$5 + B3704</f>
        <v>781</v>
      </c>
      <c r="D3704" s="47" t="n">
        <f aca="false">IF(C3704&gt;$E$5,$E$2+$E$1,(IF(C3704&gt;764.99,C3704^3*3486.59308-C3704^2*7860012.00812+C3704*5908819377.96283-1481278321001.59,IF(C3704&gt;752.99,C3704^3*3588.471445-C3704^2*8028757.56264+C3704*5988077680.84934-1488767378546.26,C3704^3*899.851852-C3704^2*1969009.674601+C3704*1435480406.01138-348666163343.76))))-$E$1</f>
        <v>148979041.172119</v>
      </c>
      <c r="E3704" s="47" t="n">
        <f aca="false">D3704*100/$E$2</f>
        <v>100</v>
      </c>
      <c r="G3704" s="41" t="n">
        <f aca="false">[3]Plan1!$C3699</f>
        <v>0</v>
      </c>
      <c r="H3704" s="41" t="n">
        <f aca="false">$J$5 + G3704</f>
        <v>760</v>
      </c>
      <c r="I3704" s="47" t="n">
        <f aca="false">IF(H3704&gt;$J$5,$J$2+$J$1,(IF(H3704&gt;739.99,H3704^3*2498.244218-H3704^2*5471052.355142+H3704*3994605728.77515-972400879260.135,H3704^3*1396.138889-H3704^2*3002770.071427+H3704*2152080038.43115-513963640099.415)))-$J$1</f>
        <v>87942447.7277832</v>
      </c>
      <c r="J3704" s="47" t="n">
        <f aca="false">I3704*100/$J$2</f>
        <v>99.9999999974793</v>
      </c>
      <c r="L3704" s="41" t="n">
        <f aca="false">[4]Plan1!$C3699</f>
        <v>0</v>
      </c>
      <c r="M3704" s="41" t="n">
        <f aca="false">$O$5 + L3704</f>
        <v>838.78</v>
      </c>
      <c r="N3704" s="47" t="n">
        <f aca="false">IF(M3704&gt;$O$5,$O$2+$O$1,(M3704^3*3270.5936-M3704^2*8015778.389801+M3704*6549018422.82398-1783686174686.87))-$O$1</f>
        <v>39086868.7128906</v>
      </c>
      <c r="O3704" s="41" t="n">
        <f aca="false">N3704*100/$O$2</f>
        <v>100</v>
      </c>
      <c r="R3704" s="47" t="n">
        <f aca="false">SUM(D3704,I3704,N3704)</f>
        <v>276008357.612793</v>
      </c>
      <c r="S3704" s="41" t="n">
        <f aca="false">R3704*100/$R$2</f>
        <v>99.9999999991969</v>
      </c>
      <c r="U3704" s="41" t="n">
        <f aca="false">[1]Plan1!$B3699</f>
        <v>0</v>
      </c>
    </row>
    <row r="3705" customFormat="false" ht="15" hidden="false" customHeight="false" outlineLevel="0" collapsed="false">
      <c r="A3705" s="46" t="n">
        <v>45703</v>
      </c>
      <c r="B3705" s="41" t="n">
        <f aca="false">[2]Plan1!$C3700</f>
        <v>0</v>
      </c>
      <c r="C3705" s="41" t="n">
        <f aca="false">$E$5 + B3705</f>
        <v>781</v>
      </c>
      <c r="D3705" s="47" t="n">
        <f aca="false">IF(C3705&gt;$E$5,$E$2+$E$1,(IF(C3705&gt;764.99,C3705^3*3486.59308-C3705^2*7860012.00812+C3705*5908819377.96283-1481278321001.59,IF(C3705&gt;752.99,C3705^3*3588.471445-C3705^2*8028757.56264+C3705*5988077680.84934-1488767378546.26,C3705^3*899.851852-C3705^2*1969009.674601+C3705*1435480406.01138-348666163343.76))))-$E$1</f>
        <v>148979041.172119</v>
      </c>
      <c r="E3705" s="47" t="n">
        <f aca="false">D3705*100/$E$2</f>
        <v>100</v>
      </c>
      <c r="G3705" s="41" t="n">
        <f aca="false">[3]Plan1!$C3700</f>
        <v>0</v>
      </c>
      <c r="H3705" s="41" t="n">
        <f aca="false">$J$5 + G3705</f>
        <v>760</v>
      </c>
      <c r="I3705" s="47" t="n">
        <f aca="false">IF(H3705&gt;$J$5,$J$2+$J$1,(IF(H3705&gt;739.99,H3705^3*2498.244218-H3705^2*5471052.355142+H3705*3994605728.77515-972400879260.135,H3705^3*1396.138889-H3705^2*3002770.071427+H3705*2152080038.43115-513963640099.415)))-$J$1</f>
        <v>87942447.7277832</v>
      </c>
      <c r="J3705" s="47" t="n">
        <f aca="false">I3705*100/$J$2</f>
        <v>99.9999999974793</v>
      </c>
      <c r="L3705" s="41" t="n">
        <f aca="false">[4]Plan1!$C3700</f>
        <v>0</v>
      </c>
      <c r="M3705" s="41" t="n">
        <f aca="false">$O$5 + L3705</f>
        <v>838.78</v>
      </c>
      <c r="N3705" s="47" t="n">
        <f aca="false">IF(M3705&gt;$O$5,$O$2+$O$1,(M3705^3*3270.5936-M3705^2*8015778.389801+M3705*6549018422.82398-1783686174686.87))-$O$1</f>
        <v>39086868.7128906</v>
      </c>
      <c r="O3705" s="41" t="n">
        <f aca="false">N3705*100/$O$2</f>
        <v>100</v>
      </c>
      <c r="R3705" s="47" t="n">
        <f aca="false">SUM(D3705,I3705,N3705)</f>
        <v>276008357.612793</v>
      </c>
      <c r="S3705" s="41" t="n">
        <f aca="false">R3705*100/$R$2</f>
        <v>99.9999999991969</v>
      </c>
      <c r="U3705" s="41" t="n">
        <f aca="false">[1]Plan1!$B3700</f>
        <v>0</v>
      </c>
    </row>
    <row r="3706" customFormat="false" ht="15" hidden="false" customHeight="false" outlineLevel="0" collapsed="false">
      <c r="A3706" s="46" t="n">
        <v>45704</v>
      </c>
      <c r="B3706" s="41" t="n">
        <f aca="false">[2]Plan1!$C3701</f>
        <v>0</v>
      </c>
      <c r="C3706" s="41" t="n">
        <f aca="false">$E$5 + B3706</f>
        <v>781</v>
      </c>
      <c r="D3706" s="47" t="n">
        <f aca="false">IF(C3706&gt;$E$5,$E$2+$E$1,(IF(C3706&gt;764.99,C3706^3*3486.59308-C3706^2*7860012.00812+C3706*5908819377.96283-1481278321001.59,IF(C3706&gt;752.99,C3706^3*3588.471445-C3706^2*8028757.56264+C3706*5988077680.84934-1488767378546.26,C3706^3*899.851852-C3706^2*1969009.674601+C3706*1435480406.01138-348666163343.76))))-$E$1</f>
        <v>148979041.172119</v>
      </c>
      <c r="E3706" s="47" t="n">
        <f aca="false">D3706*100/$E$2</f>
        <v>100</v>
      </c>
      <c r="G3706" s="41" t="n">
        <f aca="false">[3]Plan1!$C3701</f>
        <v>0</v>
      </c>
      <c r="H3706" s="41" t="n">
        <f aca="false">$J$5 + G3706</f>
        <v>760</v>
      </c>
      <c r="I3706" s="47" t="n">
        <f aca="false">IF(H3706&gt;$J$5,$J$2+$J$1,(IF(H3706&gt;739.99,H3706^3*2498.244218-H3706^2*5471052.355142+H3706*3994605728.77515-972400879260.135,H3706^3*1396.138889-H3706^2*3002770.071427+H3706*2152080038.43115-513963640099.415)))-$J$1</f>
        <v>87942447.7277832</v>
      </c>
      <c r="J3706" s="47" t="n">
        <f aca="false">I3706*100/$J$2</f>
        <v>99.9999999974793</v>
      </c>
      <c r="L3706" s="41" t="n">
        <f aca="false">[4]Plan1!$C3701</f>
        <v>0</v>
      </c>
      <c r="M3706" s="41" t="n">
        <f aca="false">$O$5 + L3706</f>
        <v>838.78</v>
      </c>
      <c r="N3706" s="47" t="n">
        <f aca="false">IF(M3706&gt;$O$5,$O$2+$O$1,(M3706^3*3270.5936-M3706^2*8015778.389801+M3706*6549018422.82398-1783686174686.87))-$O$1</f>
        <v>39086868.7128906</v>
      </c>
      <c r="O3706" s="41" t="n">
        <f aca="false">N3706*100/$O$2</f>
        <v>100</v>
      </c>
      <c r="R3706" s="47" t="n">
        <f aca="false">SUM(D3706,I3706,N3706)</f>
        <v>276008357.612793</v>
      </c>
      <c r="S3706" s="41" t="n">
        <f aca="false">R3706*100/$R$2</f>
        <v>99.9999999991969</v>
      </c>
      <c r="U3706" s="41" t="n">
        <f aca="false">[1]Plan1!$B3701</f>
        <v>0</v>
      </c>
    </row>
    <row r="3707" customFormat="false" ht="15" hidden="false" customHeight="false" outlineLevel="0" collapsed="false">
      <c r="A3707" s="46" t="n">
        <v>45705</v>
      </c>
      <c r="B3707" s="41" t="n">
        <f aca="false">[2]Plan1!$C3702</f>
        <v>0</v>
      </c>
      <c r="C3707" s="41" t="n">
        <f aca="false">$E$5 + B3707</f>
        <v>781</v>
      </c>
      <c r="D3707" s="47" t="n">
        <f aca="false">IF(C3707&gt;$E$5,$E$2+$E$1,(IF(C3707&gt;764.99,C3707^3*3486.59308-C3707^2*7860012.00812+C3707*5908819377.96283-1481278321001.59,IF(C3707&gt;752.99,C3707^3*3588.471445-C3707^2*8028757.56264+C3707*5988077680.84934-1488767378546.26,C3707^3*899.851852-C3707^2*1969009.674601+C3707*1435480406.01138-348666163343.76))))-$E$1</f>
        <v>148979041.172119</v>
      </c>
      <c r="E3707" s="47" t="n">
        <f aca="false">D3707*100/$E$2</f>
        <v>100</v>
      </c>
      <c r="G3707" s="41" t="n">
        <f aca="false">[3]Plan1!$C3702</f>
        <v>0</v>
      </c>
      <c r="H3707" s="41" t="n">
        <f aca="false">$J$5 + G3707</f>
        <v>760</v>
      </c>
      <c r="I3707" s="47" t="n">
        <f aca="false">IF(H3707&gt;$J$5,$J$2+$J$1,(IF(H3707&gt;739.99,H3707^3*2498.244218-H3707^2*5471052.355142+H3707*3994605728.77515-972400879260.135,H3707^3*1396.138889-H3707^2*3002770.071427+H3707*2152080038.43115-513963640099.415)))-$J$1</f>
        <v>87942447.7277832</v>
      </c>
      <c r="J3707" s="47" t="n">
        <f aca="false">I3707*100/$J$2</f>
        <v>99.9999999974793</v>
      </c>
      <c r="L3707" s="41" t="n">
        <f aca="false">[4]Plan1!$C3702</f>
        <v>0</v>
      </c>
      <c r="M3707" s="41" t="n">
        <f aca="false">$O$5 + L3707</f>
        <v>838.78</v>
      </c>
      <c r="N3707" s="47" t="n">
        <f aca="false">IF(M3707&gt;$O$5,$O$2+$O$1,(M3707^3*3270.5936-M3707^2*8015778.389801+M3707*6549018422.82398-1783686174686.87))-$O$1</f>
        <v>39086868.7128906</v>
      </c>
      <c r="O3707" s="41" t="n">
        <f aca="false">N3707*100/$O$2</f>
        <v>100</v>
      </c>
      <c r="R3707" s="47" t="n">
        <f aca="false">SUM(D3707,I3707,N3707)</f>
        <v>276008357.612793</v>
      </c>
      <c r="S3707" s="41" t="n">
        <f aca="false">R3707*100/$R$2</f>
        <v>99.9999999991969</v>
      </c>
      <c r="U3707" s="41" t="n">
        <f aca="false">[1]Plan1!$B3702</f>
        <v>0</v>
      </c>
    </row>
    <row r="3708" customFormat="false" ht="15" hidden="false" customHeight="false" outlineLevel="0" collapsed="false">
      <c r="A3708" s="46" t="n">
        <v>45706</v>
      </c>
      <c r="B3708" s="41" t="n">
        <f aca="false">[2]Plan1!$C3703</f>
        <v>0</v>
      </c>
      <c r="C3708" s="41" t="n">
        <f aca="false">$E$5 + B3708</f>
        <v>781</v>
      </c>
      <c r="D3708" s="47" t="n">
        <f aca="false">IF(C3708&gt;$E$5,$E$2+$E$1,(IF(C3708&gt;764.99,C3708^3*3486.59308-C3708^2*7860012.00812+C3708*5908819377.96283-1481278321001.59,IF(C3708&gt;752.99,C3708^3*3588.471445-C3708^2*8028757.56264+C3708*5988077680.84934-1488767378546.26,C3708^3*899.851852-C3708^2*1969009.674601+C3708*1435480406.01138-348666163343.76))))-$E$1</f>
        <v>148979041.172119</v>
      </c>
      <c r="E3708" s="47" t="n">
        <f aca="false">D3708*100/$E$2</f>
        <v>100</v>
      </c>
      <c r="G3708" s="41" t="n">
        <f aca="false">[3]Plan1!$C3703</f>
        <v>0</v>
      </c>
      <c r="H3708" s="41" t="n">
        <f aca="false">$J$5 + G3708</f>
        <v>760</v>
      </c>
      <c r="I3708" s="47" t="n">
        <f aca="false">IF(H3708&gt;$J$5,$J$2+$J$1,(IF(H3708&gt;739.99,H3708^3*2498.244218-H3708^2*5471052.355142+H3708*3994605728.77515-972400879260.135,H3708^3*1396.138889-H3708^2*3002770.071427+H3708*2152080038.43115-513963640099.415)))-$J$1</f>
        <v>87942447.7277832</v>
      </c>
      <c r="J3708" s="47" t="n">
        <f aca="false">I3708*100/$J$2</f>
        <v>99.9999999974793</v>
      </c>
      <c r="L3708" s="41" t="n">
        <f aca="false">[4]Plan1!$C3703</f>
        <v>0</v>
      </c>
      <c r="M3708" s="41" t="n">
        <f aca="false">$O$5 + L3708</f>
        <v>838.78</v>
      </c>
      <c r="N3708" s="47" t="n">
        <f aca="false">IF(M3708&gt;$O$5,$O$2+$O$1,(M3708^3*3270.5936-M3708^2*8015778.389801+M3708*6549018422.82398-1783686174686.87))-$O$1</f>
        <v>39086868.7128906</v>
      </c>
      <c r="O3708" s="41" t="n">
        <f aca="false">N3708*100/$O$2</f>
        <v>100</v>
      </c>
      <c r="R3708" s="47" t="n">
        <f aca="false">SUM(D3708,I3708,N3708)</f>
        <v>276008357.612793</v>
      </c>
      <c r="S3708" s="41" t="n">
        <f aca="false">R3708*100/$R$2</f>
        <v>99.9999999991969</v>
      </c>
      <c r="U3708" s="41" t="n">
        <f aca="false">[1]Plan1!$B3703</f>
        <v>0</v>
      </c>
    </row>
    <row r="3709" customFormat="false" ht="15" hidden="false" customHeight="false" outlineLevel="0" collapsed="false">
      <c r="A3709" s="46" t="n">
        <v>45707</v>
      </c>
      <c r="B3709" s="41" t="n">
        <f aca="false">[2]Plan1!$C3704</f>
        <v>0</v>
      </c>
      <c r="C3709" s="41" t="n">
        <f aca="false">$E$5 + B3709</f>
        <v>781</v>
      </c>
      <c r="D3709" s="47" t="n">
        <f aca="false">IF(C3709&gt;$E$5,$E$2+$E$1,(IF(C3709&gt;764.99,C3709^3*3486.59308-C3709^2*7860012.00812+C3709*5908819377.96283-1481278321001.59,IF(C3709&gt;752.99,C3709^3*3588.471445-C3709^2*8028757.56264+C3709*5988077680.84934-1488767378546.26,C3709^3*899.851852-C3709^2*1969009.674601+C3709*1435480406.01138-348666163343.76))))-$E$1</f>
        <v>148979041.172119</v>
      </c>
      <c r="E3709" s="47" t="n">
        <f aca="false">D3709*100/$E$2</f>
        <v>100</v>
      </c>
      <c r="G3709" s="41" t="n">
        <f aca="false">[3]Plan1!$C3704</f>
        <v>0</v>
      </c>
      <c r="H3709" s="41" t="n">
        <f aca="false">$J$5 + G3709</f>
        <v>760</v>
      </c>
      <c r="I3709" s="47" t="n">
        <f aca="false">IF(H3709&gt;$J$5,$J$2+$J$1,(IF(H3709&gt;739.99,H3709^3*2498.244218-H3709^2*5471052.355142+H3709*3994605728.77515-972400879260.135,H3709^3*1396.138889-H3709^2*3002770.071427+H3709*2152080038.43115-513963640099.415)))-$J$1</f>
        <v>87942447.7277832</v>
      </c>
      <c r="J3709" s="47" t="n">
        <f aca="false">I3709*100/$J$2</f>
        <v>99.9999999974793</v>
      </c>
      <c r="L3709" s="41" t="n">
        <f aca="false">[4]Plan1!$C3704</f>
        <v>0</v>
      </c>
      <c r="M3709" s="41" t="n">
        <f aca="false">$O$5 + L3709</f>
        <v>838.78</v>
      </c>
      <c r="N3709" s="47" t="n">
        <f aca="false">IF(M3709&gt;$O$5,$O$2+$O$1,(M3709^3*3270.5936-M3709^2*8015778.389801+M3709*6549018422.82398-1783686174686.87))-$O$1</f>
        <v>39086868.7128906</v>
      </c>
      <c r="O3709" s="41" t="n">
        <f aca="false">N3709*100/$O$2</f>
        <v>100</v>
      </c>
      <c r="R3709" s="47" t="n">
        <f aca="false">SUM(D3709,I3709,N3709)</f>
        <v>276008357.612793</v>
      </c>
      <c r="S3709" s="41" t="n">
        <f aca="false">R3709*100/$R$2</f>
        <v>99.9999999991969</v>
      </c>
      <c r="U3709" s="41" t="n">
        <f aca="false">[1]Plan1!$B3704</f>
        <v>0</v>
      </c>
    </row>
    <row r="3710" customFormat="false" ht="15" hidden="false" customHeight="false" outlineLevel="0" collapsed="false">
      <c r="A3710" s="46" t="n">
        <v>45708</v>
      </c>
      <c r="B3710" s="41" t="n">
        <f aca="false">[2]Plan1!$C3705</f>
        <v>0</v>
      </c>
      <c r="C3710" s="41" t="n">
        <f aca="false">$E$5 + B3710</f>
        <v>781</v>
      </c>
      <c r="D3710" s="47" t="n">
        <f aca="false">IF(C3710&gt;$E$5,$E$2+$E$1,(IF(C3710&gt;764.99,C3710^3*3486.59308-C3710^2*7860012.00812+C3710*5908819377.96283-1481278321001.59,IF(C3710&gt;752.99,C3710^3*3588.471445-C3710^2*8028757.56264+C3710*5988077680.84934-1488767378546.26,C3710^3*899.851852-C3710^2*1969009.674601+C3710*1435480406.01138-348666163343.76))))-$E$1</f>
        <v>148979041.172119</v>
      </c>
      <c r="E3710" s="47" t="n">
        <f aca="false">D3710*100/$E$2</f>
        <v>100</v>
      </c>
      <c r="G3710" s="41" t="n">
        <f aca="false">[3]Plan1!$C3705</f>
        <v>0</v>
      </c>
      <c r="H3710" s="41" t="n">
        <f aca="false">$J$5 + G3710</f>
        <v>760</v>
      </c>
      <c r="I3710" s="47" t="n">
        <f aca="false">IF(H3710&gt;$J$5,$J$2+$J$1,(IF(H3710&gt;739.99,H3710^3*2498.244218-H3710^2*5471052.355142+H3710*3994605728.77515-972400879260.135,H3710^3*1396.138889-H3710^2*3002770.071427+H3710*2152080038.43115-513963640099.415)))-$J$1</f>
        <v>87942447.7277832</v>
      </c>
      <c r="J3710" s="47" t="n">
        <f aca="false">I3710*100/$J$2</f>
        <v>99.9999999974793</v>
      </c>
      <c r="L3710" s="41" t="n">
        <f aca="false">[4]Plan1!$C3705</f>
        <v>0</v>
      </c>
      <c r="M3710" s="41" t="n">
        <f aca="false">$O$5 + L3710</f>
        <v>838.78</v>
      </c>
      <c r="N3710" s="47" t="n">
        <f aca="false">IF(M3710&gt;$O$5,$O$2+$O$1,(M3710^3*3270.5936-M3710^2*8015778.389801+M3710*6549018422.82398-1783686174686.87))-$O$1</f>
        <v>39086868.7128906</v>
      </c>
      <c r="O3710" s="41" t="n">
        <f aca="false">N3710*100/$O$2</f>
        <v>100</v>
      </c>
      <c r="R3710" s="47" t="n">
        <f aca="false">SUM(D3710,I3710,N3710)</f>
        <v>276008357.612793</v>
      </c>
      <c r="S3710" s="41" t="n">
        <f aca="false">R3710*100/$R$2</f>
        <v>99.9999999991969</v>
      </c>
      <c r="U3710" s="41" t="n">
        <f aca="false">[1]Plan1!$B3705</f>
        <v>0</v>
      </c>
    </row>
    <row r="3711" customFormat="false" ht="15" hidden="false" customHeight="false" outlineLevel="0" collapsed="false">
      <c r="A3711" s="46" t="n">
        <v>45709</v>
      </c>
      <c r="B3711" s="41" t="n">
        <f aca="false">[2]Plan1!$C3706</f>
        <v>0</v>
      </c>
      <c r="C3711" s="41" t="n">
        <f aca="false">$E$5 + B3711</f>
        <v>781</v>
      </c>
      <c r="D3711" s="47" t="n">
        <f aca="false">IF(C3711&gt;$E$5,$E$2+$E$1,(IF(C3711&gt;764.99,C3711^3*3486.59308-C3711^2*7860012.00812+C3711*5908819377.96283-1481278321001.59,IF(C3711&gt;752.99,C3711^3*3588.471445-C3711^2*8028757.56264+C3711*5988077680.84934-1488767378546.26,C3711^3*899.851852-C3711^2*1969009.674601+C3711*1435480406.01138-348666163343.76))))-$E$1</f>
        <v>148979041.172119</v>
      </c>
      <c r="E3711" s="47" t="n">
        <f aca="false">D3711*100/$E$2</f>
        <v>100</v>
      </c>
      <c r="G3711" s="41" t="n">
        <f aca="false">[3]Plan1!$C3706</f>
        <v>0</v>
      </c>
      <c r="H3711" s="41" t="n">
        <f aca="false">$J$5 + G3711</f>
        <v>760</v>
      </c>
      <c r="I3711" s="47" t="n">
        <f aca="false">IF(H3711&gt;$J$5,$J$2+$J$1,(IF(H3711&gt;739.99,H3711^3*2498.244218-H3711^2*5471052.355142+H3711*3994605728.77515-972400879260.135,H3711^3*1396.138889-H3711^2*3002770.071427+H3711*2152080038.43115-513963640099.415)))-$J$1</f>
        <v>87942447.7277832</v>
      </c>
      <c r="J3711" s="47" t="n">
        <f aca="false">I3711*100/$J$2</f>
        <v>99.9999999974793</v>
      </c>
      <c r="L3711" s="41" t="n">
        <f aca="false">[4]Plan1!$C3706</f>
        <v>0</v>
      </c>
      <c r="M3711" s="41" t="n">
        <f aca="false">$O$5 + L3711</f>
        <v>838.78</v>
      </c>
      <c r="N3711" s="47" t="n">
        <f aca="false">IF(M3711&gt;$O$5,$O$2+$O$1,(M3711^3*3270.5936-M3711^2*8015778.389801+M3711*6549018422.82398-1783686174686.87))-$O$1</f>
        <v>39086868.7128906</v>
      </c>
      <c r="O3711" s="41" t="n">
        <f aca="false">N3711*100/$O$2</f>
        <v>100</v>
      </c>
      <c r="R3711" s="47" t="n">
        <f aca="false">SUM(D3711,I3711,N3711)</f>
        <v>276008357.612793</v>
      </c>
      <c r="S3711" s="41" t="n">
        <f aca="false">R3711*100/$R$2</f>
        <v>99.9999999991969</v>
      </c>
      <c r="U3711" s="41" t="n">
        <f aca="false">[1]Plan1!$B3706</f>
        <v>0</v>
      </c>
    </row>
    <row r="3712" customFormat="false" ht="15" hidden="false" customHeight="false" outlineLevel="0" collapsed="false">
      <c r="A3712" s="46" t="n">
        <v>45710</v>
      </c>
      <c r="B3712" s="41" t="n">
        <f aca="false">[2]Plan1!$C3707</f>
        <v>0</v>
      </c>
      <c r="C3712" s="41" t="n">
        <f aca="false">$E$5 + B3712</f>
        <v>781</v>
      </c>
      <c r="D3712" s="47" t="n">
        <f aca="false">IF(C3712&gt;$E$5,$E$2+$E$1,(IF(C3712&gt;764.99,C3712^3*3486.59308-C3712^2*7860012.00812+C3712*5908819377.96283-1481278321001.59,IF(C3712&gt;752.99,C3712^3*3588.471445-C3712^2*8028757.56264+C3712*5988077680.84934-1488767378546.26,C3712^3*899.851852-C3712^2*1969009.674601+C3712*1435480406.01138-348666163343.76))))-$E$1</f>
        <v>148979041.172119</v>
      </c>
      <c r="E3712" s="47" t="n">
        <f aca="false">D3712*100/$E$2</f>
        <v>100</v>
      </c>
      <c r="G3712" s="41" t="n">
        <f aca="false">[3]Plan1!$C3707</f>
        <v>0</v>
      </c>
      <c r="H3712" s="41" t="n">
        <f aca="false">$J$5 + G3712</f>
        <v>760</v>
      </c>
      <c r="I3712" s="47" t="n">
        <f aca="false">IF(H3712&gt;$J$5,$J$2+$J$1,(IF(H3712&gt;739.99,H3712^3*2498.244218-H3712^2*5471052.355142+H3712*3994605728.77515-972400879260.135,H3712^3*1396.138889-H3712^2*3002770.071427+H3712*2152080038.43115-513963640099.415)))-$J$1</f>
        <v>87942447.7277832</v>
      </c>
      <c r="J3712" s="47" t="n">
        <f aca="false">I3712*100/$J$2</f>
        <v>99.9999999974793</v>
      </c>
      <c r="L3712" s="41" t="n">
        <f aca="false">[4]Plan1!$C3707</f>
        <v>0</v>
      </c>
      <c r="M3712" s="41" t="n">
        <f aca="false">$O$5 + L3712</f>
        <v>838.78</v>
      </c>
      <c r="N3712" s="47" t="n">
        <f aca="false">IF(M3712&gt;$O$5,$O$2+$O$1,(M3712^3*3270.5936-M3712^2*8015778.389801+M3712*6549018422.82398-1783686174686.87))-$O$1</f>
        <v>39086868.7128906</v>
      </c>
      <c r="O3712" s="41" t="n">
        <f aca="false">N3712*100/$O$2</f>
        <v>100</v>
      </c>
      <c r="R3712" s="47" t="n">
        <f aca="false">SUM(D3712,I3712,N3712)</f>
        <v>276008357.612793</v>
      </c>
      <c r="S3712" s="41" t="n">
        <f aca="false">R3712*100/$R$2</f>
        <v>99.9999999991969</v>
      </c>
      <c r="U3712" s="41" t="n">
        <f aca="false">[1]Plan1!$B3707</f>
        <v>0</v>
      </c>
    </row>
    <row r="3713" customFormat="false" ht="15" hidden="false" customHeight="false" outlineLevel="0" collapsed="false">
      <c r="A3713" s="46" t="n">
        <v>45711</v>
      </c>
      <c r="B3713" s="41" t="n">
        <f aca="false">[2]Plan1!$C3708</f>
        <v>0</v>
      </c>
      <c r="C3713" s="41" t="n">
        <f aca="false">$E$5 + B3713</f>
        <v>781</v>
      </c>
      <c r="D3713" s="47" t="n">
        <f aca="false">IF(C3713&gt;$E$5,$E$2+$E$1,(IF(C3713&gt;764.99,C3713^3*3486.59308-C3713^2*7860012.00812+C3713*5908819377.96283-1481278321001.59,IF(C3713&gt;752.99,C3713^3*3588.471445-C3713^2*8028757.56264+C3713*5988077680.84934-1488767378546.26,C3713^3*899.851852-C3713^2*1969009.674601+C3713*1435480406.01138-348666163343.76))))-$E$1</f>
        <v>148979041.172119</v>
      </c>
      <c r="E3713" s="47" t="n">
        <f aca="false">D3713*100/$E$2</f>
        <v>100</v>
      </c>
      <c r="G3713" s="41" t="n">
        <f aca="false">[3]Plan1!$C3708</f>
        <v>0</v>
      </c>
      <c r="H3713" s="41" t="n">
        <f aca="false">$J$5 + G3713</f>
        <v>760</v>
      </c>
      <c r="I3713" s="47" t="n">
        <f aca="false">IF(H3713&gt;$J$5,$J$2+$J$1,(IF(H3713&gt;739.99,H3713^3*2498.244218-H3713^2*5471052.355142+H3713*3994605728.77515-972400879260.135,H3713^3*1396.138889-H3713^2*3002770.071427+H3713*2152080038.43115-513963640099.415)))-$J$1</f>
        <v>87942447.7277832</v>
      </c>
      <c r="J3713" s="47" t="n">
        <f aca="false">I3713*100/$J$2</f>
        <v>99.9999999974793</v>
      </c>
      <c r="L3713" s="41" t="n">
        <f aca="false">[4]Plan1!$C3708</f>
        <v>0</v>
      </c>
      <c r="M3713" s="41" t="n">
        <f aca="false">$O$5 + L3713</f>
        <v>838.78</v>
      </c>
      <c r="N3713" s="47" t="n">
        <f aca="false">IF(M3713&gt;$O$5,$O$2+$O$1,(M3713^3*3270.5936-M3713^2*8015778.389801+M3713*6549018422.82398-1783686174686.87))-$O$1</f>
        <v>39086868.7128906</v>
      </c>
      <c r="O3713" s="41" t="n">
        <f aca="false">N3713*100/$O$2</f>
        <v>100</v>
      </c>
      <c r="R3713" s="47" t="n">
        <f aca="false">SUM(D3713,I3713,N3713)</f>
        <v>276008357.612793</v>
      </c>
      <c r="S3713" s="41" t="n">
        <f aca="false">R3713*100/$R$2</f>
        <v>99.9999999991969</v>
      </c>
      <c r="U3713" s="41" t="n">
        <f aca="false">[1]Plan1!$B3708</f>
        <v>0</v>
      </c>
    </row>
    <row r="3714" customFormat="false" ht="15" hidden="false" customHeight="false" outlineLevel="0" collapsed="false">
      <c r="A3714" s="46" t="n">
        <v>45712</v>
      </c>
      <c r="B3714" s="41" t="n">
        <f aca="false">[2]Plan1!$C3709</f>
        <v>0</v>
      </c>
      <c r="C3714" s="41" t="n">
        <f aca="false">$E$5 + B3714</f>
        <v>781</v>
      </c>
      <c r="D3714" s="47" t="n">
        <f aca="false">IF(C3714&gt;$E$5,$E$2+$E$1,(IF(C3714&gt;764.99,C3714^3*3486.59308-C3714^2*7860012.00812+C3714*5908819377.96283-1481278321001.59,IF(C3714&gt;752.99,C3714^3*3588.471445-C3714^2*8028757.56264+C3714*5988077680.84934-1488767378546.26,C3714^3*899.851852-C3714^2*1969009.674601+C3714*1435480406.01138-348666163343.76))))-$E$1</f>
        <v>148979041.172119</v>
      </c>
      <c r="E3714" s="47" t="n">
        <f aca="false">D3714*100/$E$2</f>
        <v>100</v>
      </c>
      <c r="G3714" s="41" t="n">
        <f aca="false">[3]Plan1!$C3709</f>
        <v>0</v>
      </c>
      <c r="H3714" s="41" t="n">
        <f aca="false">$J$5 + G3714</f>
        <v>760</v>
      </c>
      <c r="I3714" s="47" t="n">
        <f aca="false">IF(H3714&gt;$J$5,$J$2+$J$1,(IF(H3714&gt;739.99,H3714^3*2498.244218-H3714^2*5471052.355142+H3714*3994605728.77515-972400879260.135,H3714^3*1396.138889-H3714^2*3002770.071427+H3714*2152080038.43115-513963640099.415)))-$J$1</f>
        <v>87942447.7277832</v>
      </c>
      <c r="J3714" s="47" t="n">
        <f aca="false">I3714*100/$J$2</f>
        <v>99.9999999974793</v>
      </c>
      <c r="L3714" s="41" t="n">
        <f aca="false">[4]Plan1!$C3709</f>
        <v>0</v>
      </c>
      <c r="M3714" s="41" t="n">
        <f aca="false">$O$5 + L3714</f>
        <v>838.78</v>
      </c>
      <c r="N3714" s="47" t="n">
        <f aca="false">IF(M3714&gt;$O$5,$O$2+$O$1,(M3714^3*3270.5936-M3714^2*8015778.389801+M3714*6549018422.82398-1783686174686.87))-$O$1</f>
        <v>39086868.7128906</v>
      </c>
      <c r="O3714" s="41" t="n">
        <f aca="false">N3714*100/$O$2</f>
        <v>100</v>
      </c>
      <c r="R3714" s="47" t="n">
        <f aca="false">SUM(D3714,I3714,N3714)</f>
        <v>276008357.612793</v>
      </c>
      <c r="S3714" s="41" t="n">
        <f aca="false">R3714*100/$R$2</f>
        <v>99.9999999991969</v>
      </c>
      <c r="U3714" s="41" t="n">
        <f aca="false">[1]Plan1!$B3709</f>
        <v>0</v>
      </c>
    </row>
    <row r="3715" customFormat="false" ht="15" hidden="false" customHeight="false" outlineLevel="0" collapsed="false">
      <c r="A3715" s="46" t="n">
        <v>45713</v>
      </c>
      <c r="B3715" s="41" t="n">
        <f aca="false">[2]Plan1!$C3710</f>
        <v>0</v>
      </c>
      <c r="C3715" s="41" t="n">
        <f aca="false">$E$5 + B3715</f>
        <v>781</v>
      </c>
      <c r="D3715" s="47" t="n">
        <f aca="false">IF(C3715&gt;$E$5,$E$2+$E$1,(IF(C3715&gt;764.99,C3715^3*3486.59308-C3715^2*7860012.00812+C3715*5908819377.96283-1481278321001.59,IF(C3715&gt;752.99,C3715^3*3588.471445-C3715^2*8028757.56264+C3715*5988077680.84934-1488767378546.26,C3715^3*899.851852-C3715^2*1969009.674601+C3715*1435480406.01138-348666163343.76))))-$E$1</f>
        <v>148979041.172119</v>
      </c>
      <c r="E3715" s="47" t="n">
        <f aca="false">D3715*100/$E$2</f>
        <v>100</v>
      </c>
      <c r="G3715" s="41" t="n">
        <f aca="false">[3]Plan1!$C3710</f>
        <v>0</v>
      </c>
      <c r="H3715" s="41" t="n">
        <f aca="false">$J$5 + G3715</f>
        <v>760</v>
      </c>
      <c r="I3715" s="47" t="n">
        <f aca="false">IF(H3715&gt;$J$5,$J$2+$J$1,(IF(H3715&gt;739.99,H3715^3*2498.244218-H3715^2*5471052.355142+H3715*3994605728.77515-972400879260.135,H3715^3*1396.138889-H3715^2*3002770.071427+H3715*2152080038.43115-513963640099.415)))-$J$1</f>
        <v>87942447.7277832</v>
      </c>
      <c r="J3715" s="47" t="n">
        <f aca="false">I3715*100/$J$2</f>
        <v>99.9999999974793</v>
      </c>
      <c r="L3715" s="41" t="n">
        <f aca="false">[4]Plan1!$C3710</f>
        <v>0</v>
      </c>
      <c r="M3715" s="41" t="n">
        <f aca="false">$O$5 + L3715</f>
        <v>838.78</v>
      </c>
      <c r="N3715" s="47" t="n">
        <f aca="false">IF(M3715&gt;$O$5,$O$2+$O$1,(M3715^3*3270.5936-M3715^2*8015778.389801+M3715*6549018422.82398-1783686174686.87))-$O$1</f>
        <v>39086868.7128906</v>
      </c>
      <c r="O3715" s="41" t="n">
        <f aca="false">N3715*100/$O$2</f>
        <v>100</v>
      </c>
      <c r="R3715" s="47" t="n">
        <f aca="false">SUM(D3715,I3715,N3715)</f>
        <v>276008357.612793</v>
      </c>
      <c r="S3715" s="41" t="n">
        <f aca="false">R3715*100/$R$2</f>
        <v>99.9999999991969</v>
      </c>
      <c r="U3715" s="41" t="n">
        <f aca="false">[1]Plan1!$B3710</f>
        <v>0</v>
      </c>
    </row>
    <row r="3716" customFormat="false" ht="15" hidden="false" customHeight="false" outlineLevel="0" collapsed="false">
      <c r="A3716" s="46" t="n">
        <v>45714</v>
      </c>
      <c r="B3716" s="41" t="n">
        <f aca="false">[2]Plan1!$C3711</f>
        <v>0</v>
      </c>
      <c r="C3716" s="41" t="n">
        <f aca="false">$E$5 + B3716</f>
        <v>781</v>
      </c>
      <c r="D3716" s="47" t="n">
        <f aca="false">IF(C3716&gt;$E$5,$E$2+$E$1,(IF(C3716&gt;764.99,C3716^3*3486.59308-C3716^2*7860012.00812+C3716*5908819377.96283-1481278321001.59,IF(C3716&gt;752.99,C3716^3*3588.471445-C3716^2*8028757.56264+C3716*5988077680.84934-1488767378546.26,C3716^3*899.851852-C3716^2*1969009.674601+C3716*1435480406.01138-348666163343.76))))-$E$1</f>
        <v>148979041.172119</v>
      </c>
      <c r="E3716" s="47" t="n">
        <f aca="false">D3716*100/$E$2</f>
        <v>100</v>
      </c>
      <c r="G3716" s="41" t="n">
        <f aca="false">[3]Plan1!$C3711</f>
        <v>0</v>
      </c>
      <c r="H3716" s="41" t="n">
        <f aca="false">$J$5 + G3716</f>
        <v>760</v>
      </c>
      <c r="I3716" s="47" t="n">
        <f aca="false">IF(H3716&gt;$J$5,$J$2+$J$1,(IF(H3716&gt;739.99,H3716^3*2498.244218-H3716^2*5471052.355142+H3716*3994605728.77515-972400879260.135,H3716^3*1396.138889-H3716^2*3002770.071427+H3716*2152080038.43115-513963640099.415)))-$J$1</f>
        <v>87942447.7277832</v>
      </c>
      <c r="J3716" s="47" t="n">
        <f aca="false">I3716*100/$J$2</f>
        <v>99.9999999974793</v>
      </c>
      <c r="L3716" s="41" t="n">
        <f aca="false">[4]Plan1!$C3711</f>
        <v>0</v>
      </c>
      <c r="M3716" s="41" t="n">
        <f aca="false">$O$5 + L3716</f>
        <v>838.78</v>
      </c>
      <c r="N3716" s="47" t="n">
        <f aca="false">IF(M3716&gt;$O$5,$O$2+$O$1,(M3716^3*3270.5936-M3716^2*8015778.389801+M3716*6549018422.82398-1783686174686.87))-$O$1</f>
        <v>39086868.7128906</v>
      </c>
      <c r="O3716" s="41" t="n">
        <f aca="false">N3716*100/$O$2</f>
        <v>100</v>
      </c>
      <c r="R3716" s="47" t="n">
        <f aca="false">SUM(D3716,I3716,N3716)</f>
        <v>276008357.612793</v>
      </c>
      <c r="S3716" s="41" t="n">
        <f aca="false">R3716*100/$R$2</f>
        <v>99.9999999991969</v>
      </c>
      <c r="U3716" s="41" t="n">
        <f aca="false">[1]Plan1!$B3711</f>
        <v>0</v>
      </c>
    </row>
    <row r="3717" customFormat="false" ht="15" hidden="false" customHeight="false" outlineLevel="0" collapsed="false">
      <c r="A3717" s="46" t="n">
        <v>45715</v>
      </c>
      <c r="B3717" s="41" t="n">
        <f aca="false">[2]Plan1!$C3712</f>
        <v>0</v>
      </c>
      <c r="C3717" s="41" t="n">
        <f aca="false">$E$5 + B3717</f>
        <v>781</v>
      </c>
      <c r="D3717" s="47" t="n">
        <f aca="false">IF(C3717&gt;$E$5,$E$2+$E$1,(IF(C3717&gt;764.99,C3717^3*3486.59308-C3717^2*7860012.00812+C3717*5908819377.96283-1481278321001.59,IF(C3717&gt;752.99,C3717^3*3588.471445-C3717^2*8028757.56264+C3717*5988077680.84934-1488767378546.26,C3717^3*899.851852-C3717^2*1969009.674601+C3717*1435480406.01138-348666163343.76))))-$E$1</f>
        <v>148979041.172119</v>
      </c>
      <c r="E3717" s="47" t="n">
        <f aca="false">D3717*100/$E$2</f>
        <v>100</v>
      </c>
      <c r="G3717" s="41" t="n">
        <f aca="false">[3]Plan1!$C3712</f>
        <v>0</v>
      </c>
      <c r="H3717" s="41" t="n">
        <f aca="false">$J$5 + G3717</f>
        <v>760</v>
      </c>
      <c r="I3717" s="47" t="n">
        <f aca="false">IF(H3717&gt;$J$5,$J$2+$J$1,(IF(H3717&gt;739.99,H3717^3*2498.244218-H3717^2*5471052.355142+H3717*3994605728.77515-972400879260.135,H3717^3*1396.138889-H3717^2*3002770.071427+H3717*2152080038.43115-513963640099.415)))-$J$1</f>
        <v>87942447.7277832</v>
      </c>
      <c r="J3717" s="47" t="n">
        <f aca="false">I3717*100/$J$2</f>
        <v>99.9999999974793</v>
      </c>
      <c r="L3717" s="41" t="n">
        <f aca="false">[4]Plan1!$C3712</f>
        <v>0</v>
      </c>
      <c r="M3717" s="41" t="n">
        <f aca="false">$O$5 + L3717</f>
        <v>838.78</v>
      </c>
      <c r="N3717" s="47" t="n">
        <f aca="false">IF(M3717&gt;$O$5,$O$2+$O$1,(M3717^3*3270.5936-M3717^2*8015778.389801+M3717*6549018422.82398-1783686174686.87))-$O$1</f>
        <v>39086868.7128906</v>
      </c>
      <c r="O3717" s="41" t="n">
        <f aca="false">N3717*100/$O$2</f>
        <v>100</v>
      </c>
      <c r="R3717" s="47" t="n">
        <f aca="false">SUM(D3717,I3717,N3717)</f>
        <v>276008357.612793</v>
      </c>
      <c r="S3717" s="41" t="n">
        <f aca="false">R3717*100/$R$2</f>
        <v>99.9999999991969</v>
      </c>
      <c r="U3717" s="41" t="n">
        <f aca="false">[1]Plan1!$B3712</f>
        <v>0</v>
      </c>
    </row>
    <row r="3718" customFormat="false" ht="15" hidden="false" customHeight="false" outlineLevel="0" collapsed="false">
      <c r="A3718" s="46" t="n">
        <v>45716</v>
      </c>
      <c r="B3718" s="41" t="n">
        <f aca="false">[2]Plan1!$C3713</f>
        <v>0</v>
      </c>
      <c r="C3718" s="41" t="n">
        <f aca="false">$E$5 + B3718</f>
        <v>781</v>
      </c>
      <c r="D3718" s="47" t="n">
        <f aca="false">IF(C3718&gt;$E$5,$E$2+$E$1,(IF(C3718&gt;764.99,C3718^3*3486.59308-C3718^2*7860012.00812+C3718*5908819377.96283-1481278321001.59,IF(C3718&gt;752.99,C3718^3*3588.471445-C3718^2*8028757.56264+C3718*5988077680.84934-1488767378546.26,C3718^3*899.851852-C3718^2*1969009.674601+C3718*1435480406.01138-348666163343.76))))-$E$1</f>
        <v>148979041.172119</v>
      </c>
      <c r="E3718" s="47" t="n">
        <f aca="false">D3718*100/$E$2</f>
        <v>100</v>
      </c>
      <c r="G3718" s="41" t="n">
        <f aca="false">[3]Plan1!$C3713</f>
        <v>0</v>
      </c>
      <c r="H3718" s="41" t="n">
        <f aca="false">$J$5 + G3718</f>
        <v>760</v>
      </c>
      <c r="I3718" s="47" t="n">
        <f aca="false">IF(H3718&gt;$J$5,$J$2+$J$1,(IF(H3718&gt;739.99,H3718^3*2498.244218-H3718^2*5471052.355142+H3718*3994605728.77515-972400879260.135,H3718^3*1396.138889-H3718^2*3002770.071427+H3718*2152080038.43115-513963640099.415)))-$J$1</f>
        <v>87942447.7277832</v>
      </c>
      <c r="J3718" s="47" t="n">
        <f aca="false">I3718*100/$J$2</f>
        <v>99.9999999974793</v>
      </c>
      <c r="L3718" s="41" t="n">
        <f aca="false">[4]Plan1!$C3713</f>
        <v>0</v>
      </c>
      <c r="M3718" s="41" t="n">
        <f aca="false">$O$5 + L3718</f>
        <v>838.78</v>
      </c>
      <c r="N3718" s="47" t="n">
        <f aca="false">IF(M3718&gt;$O$5,$O$2+$O$1,(M3718^3*3270.5936-M3718^2*8015778.389801+M3718*6549018422.82398-1783686174686.87))-$O$1</f>
        <v>39086868.7128906</v>
      </c>
      <c r="O3718" s="41" t="n">
        <f aca="false">N3718*100/$O$2</f>
        <v>100</v>
      </c>
      <c r="R3718" s="47" t="n">
        <f aca="false">SUM(D3718,I3718,N3718)</f>
        <v>276008357.612793</v>
      </c>
      <c r="S3718" s="41" t="n">
        <f aca="false">R3718*100/$R$2</f>
        <v>99.9999999991969</v>
      </c>
      <c r="U3718" s="41" t="n">
        <f aca="false">[1]Plan1!$B3713</f>
        <v>0</v>
      </c>
    </row>
    <row r="3719" customFormat="false" ht="15" hidden="false" customHeight="false" outlineLevel="0" collapsed="false">
      <c r="A3719" s="46" t="n">
        <v>45717</v>
      </c>
      <c r="B3719" s="41" t="n">
        <f aca="false">[2]Plan1!$C3714</f>
        <v>0</v>
      </c>
      <c r="C3719" s="41" t="n">
        <f aca="false">$E$5 + B3719</f>
        <v>781</v>
      </c>
      <c r="D3719" s="47" t="n">
        <f aca="false">IF(C3719&gt;$E$5,$E$2+$E$1,(IF(C3719&gt;764.99,C3719^3*3486.59308-C3719^2*7860012.00812+C3719*5908819377.96283-1481278321001.59,IF(C3719&gt;752.99,C3719^3*3588.471445-C3719^2*8028757.56264+C3719*5988077680.84934-1488767378546.26,C3719^3*899.851852-C3719^2*1969009.674601+C3719*1435480406.01138-348666163343.76))))-$E$1</f>
        <v>148979041.172119</v>
      </c>
      <c r="E3719" s="47" t="n">
        <f aca="false">D3719*100/$E$2</f>
        <v>100</v>
      </c>
      <c r="G3719" s="41" t="n">
        <f aca="false">[3]Plan1!$C3714</f>
        <v>0</v>
      </c>
      <c r="H3719" s="41" t="n">
        <f aca="false">$J$5 + G3719</f>
        <v>760</v>
      </c>
      <c r="I3719" s="47" t="n">
        <f aca="false">IF(H3719&gt;$J$5,$J$2+$J$1,(IF(H3719&gt;739.99,H3719^3*2498.244218-H3719^2*5471052.355142+H3719*3994605728.77515-972400879260.135,H3719^3*1396.138889-H3719^2*3002770.071427+H3719*2152080038.43115-513963640099.415)))-$J$1</f>
        <v>87942447.7277832</v>
      </c>
      <c r="J3719" s="47" t="n">
        <f aca="false">I3719*100/$J$2</f>
        <v>99.9999999974793</v>
      </c>
      <c r="L3719" s="41" t="n">
        <f aca="false">[4]Plan1!$C3714</f>
        <v>0</v>
      </c>
      <c r="M3719" s="41" t="n">
        <f aca="false">$O$5 + L3719</f>
        <v>838.78</v>
      </c>
      <c r="N3719" s="47" t="n">
        <f aca="false">IF(M3719&gt;$O$5,$O$2+$O$1,(M3719^3*3270.5936-M3719^2*8015778.389801+M3719*6549018422.82398-1783686174686.87))-$O$1</f>
        <v>39086868.7128906</v>
      </c>
      <c r="O3719" s="41" t="n">
        <f aca="false">N3719*100/$O$2</f>
        <v>100</v>
      </c>
      <c r="R3719" s="47" t="n">
        <f aca="false">SUM(D3719,I3719,N3719)</f>
        <v>276008357.612793</v>
      </c>
      <c r="S3719" s="41" t="n">
        <f aca="false">R3719*100/$R$2</f>
        <v>99.9999999991969</v>
      </c>
      <c r="U3719" s="41" t="n">
        <f aca="false">[1]Plan1!$B3714</f>
        <v>0</v>
      </c>
    </row>
    <row r="3720" customFormat="false" ht="15" hidden="false" customHeight="false" outlineLevel="0" collapsed="false">
      <c r="A3720" s="46" t="n">
        <v>45718</v>
      </c>
      <c r="B3720" s="41" t="n">
        <f aca="false">[2]Plan1!$C3715</f>
        <v>0</v>
      </c>
      <c r="C3720" s="41" t="n">
        <f aca="false">$E$5 + B3720</f>
        <v>781</v>
      </c>
      <c r="D3720" s="47" t="n">
        <f aca="false">IF(C3720&gt;$E$5,$E$2+$E$1,(IF(C3720&gt;764.99,C3720^3*3486.59308-C3720^2*7860012.00812+C3720*5908819377.96283-1481278321001.59,IF(C3720&gt;752.99,C3720^3*3588.471445-C3720^2*8028757.56264+C3720*5988077680.84934-1488767378546.26,C3720^3*899.851852-C3720^2*1969009.674601+C3720*1435480406.01138-348666163343.76))))-$E$1</f>
        <v>148979041.172119</v>
      </c>
      <c r="E3720" s="47" t="n">
        <f aca="false">D3720*100/$E$2</f>
        <v>100</v>
      </c>
      <c r="G3720" s="41" t="n">
        <f aca="false">[3]Plan1!$C3715</f>
        <v>0</v>
      </c>
      <c r="H3720" s="41" t="n">
        <f aca="false">$J$5 + G3720</f>
        <v>760</v>
      </c>
      <c r="I3720" s="47" t="n">
        <f aca="false">IF(H3720&gt;$J$5,$J$2+$J$1,(IF(H3720&gt;739.99,H3720^3*2498.244218-H3720^2*5471052.355142+H3720*3994605728.77515-972400879260.135,H3720^3*1396.138889-H3720^2*3002770.071427+H3720*2152080038.43115-513963640099.415)))-$J$1</f>
        <v>87942447.7277832</v>
      </c>
      <c r="J3720" s="47" t="n">
        <f aca="false">I3720*100/$J$2</f>
        <v>99.9999999974793</v>
      </c>
      <c r="L3720" s="41" t="n">
        <f aca="false">[4]Plan1!$C3715</f>
        <v>0</v>
      </c>
      <c r="M3720" s="41" t="n">
        <f aca="false">$O$5 + L3720</f>
        <v>838.78</v>
      </c>
      <c r="N3720" s="47" t="n">
        <f aca="false">IF(M3720&gt;$O$5,$O$2+$O$1,(M3720^3*3270.5936-M3720^2*8015778.389801+M3720*6549018422.82398-1783686174686.87))-$O$1</f>
        <v>39086868.7128906</v>
      </c>
      <c r="O3720" s="41" t="n">
        <f aca="false">N3720*100/$O$2</f>
        <v>100</v>
      </c>
      <c r="R3720" s="47" t="n">
        <f aca="false">SUM(D3720,I3720,N3720)</f>
        <v>276008357.612793</v>
      </c>
      <c r="S3720" s="41" t="n">
        <f aca="false">R3720*100/$R$2</f>
        <v>99.9999999991969</v>
      </c>
      <c r="U3720" s="41" t="n">
        <f aca="false">[1]Plan1!$B3715</f>
        <v>0</v>
      </c>
    </row>
    <row r="3721" customFormat="false" ht="15" hidden="false" customHeight="false" outlineLevel="0" collapsed="false">
      <c r="A3721" s="46" t="n">
        <v>45719</v>
      </c>
      <c r="B3721" s="41" t="n">
        <f aca="false">[2]Plan1!$C3716</f>
        <v>0</v>
      </c>
      <c r="C3721" s="41" t="n">
        <f aca="false">$E$5 + B3721</f>
        <v>781</v>
      </c>
      <c r="D3721" s="47" t="n">
        <f aca="false">IF(C3721&gt;$E$5,$E$2+$E$1,(IF(C3721&gt;764.99,C3721^3*3486.59308-C3721^2*7860012.00812+C3721*5908819377.96283-1481278321001.59,IF(C3721&gt;752.99,C3721^3*3588.471445-C3721^2*8028757.56264+C3721*5988077680.84934-1488767378546.26,C3721^3*899.851852-C3721^2*1969009.674601+C3721*1435480406.01138-348666163343.76))))-$E$1</f>
        <v>148979041.172119</v>
      </c>
      <c r="E3721" s="47" t="n">
        <f aca="false">D3721*100/$E$2</f>
        <v>100</v>
      </c>
      <c r="G3721" s="41" t="n">
        <f aca="false">[3]Plan1!$C3716</f>
        <v>0</v>
      </c>
      <c r="H3721" s="41" t="n">
        <f aca="false">$J$5 + G3721</f>
        <v>760</v>
      </c>
      <c r="I3721" s="47" t="n">
        <f aca="false">IF(H3721&gt;$J$5,$J$2+$J$1,(IF(H3721&gt;739.99,H3721^3*2498.244218-H3721^2*5471052.355142+H3721*3994605728.77515-972400879260.135,H3721^3*1396.138889-H3721^2*3002770.071427+H3721*2152080038.43115-513963640099.415)))-$J$1</f>
        <v>87942447.7277832</v>
      </c>
      <c r="J3721" s="47" t="n">
        <f aca="false">I3721*100/$J$2</f>
        <v>99.9999999974793</v>
      </c>
      <c r="L3721" s="41" t="n">
        <f aca="false">[4]Plan1!$C3716</f>
        <v>0</v>
      </c>
      <c r="M3721" s="41" t="n">
        <f aca="false">$O$5 + L3721</f>
        <v>838.78</v>
      </c>
      <c r="N3721" s="47" t="n">
        <f aca="false">IF(M3721&gt;$O$5,$O$2+$O$1,(M3721^3*3270.5936-M3721^2*8015778.389801+M3721*6549018422.82398-1783686174686.87))-$O$1</f>
        <v>39086868.7128906</v>
      </c>
      <c r="O3721" s="41" t="n">
        <f aca="false">N3721*100/$O$2</f>
        <v>100</v>
      </c>
      <c r="R3721" s="47" t="n">
        <f aca="false">SUM(D3721,I3721,N3721)</f>
        <v>276008357.612793</v>
      </c>
      <c r="S3721" s="41" t="n">
        <f aca="false">R3721*100/$R$2</f>
        <v>99.9999999991969</v>
      </c>
      <c r="U3721" s="41" t="n">
        <f aca="false">[1]Plan1!$B3716</f>
        <v>0</v>
      </c>
    </row>
    <row r="3722" customFormat="false" ht="15" hidden="false" customHeight="false" outlineLevel="0" collapsed="false">
      <c r="A3722" s="46" t="n">
        <v>45720</v>
      </c>
      <c r="B3722" s="41" t="n">
        <f aca="false">[2]Plan1!$C3717</f>
        <v>0</v>
      </c>
      <c r="C3722" s="41" t="n">
        <f aca="false">$E$5 + B3722</f>
        <v>781</v>
      </c>
      <c r="D3722" s="47" t="n">
        <f aca="false">IF(C3722&gt;$E$5,$E$2+$E$1,(IF(C3722&gt;764.99,C3722^3*3486.59308-C3722^2*7860012.00812+C3722*5908819377.96283-1481278321001.59,IF(C3722&gt;752.99,C3722^3*3588.471445-C3722^2*8028757.56264+C3722*5988077680.84934-1488767378546.26,C3722^3*899.851852-C3722^2*1969009.674601+C3722*1435480406.01138-348666163343.76))))-$E$1</f>
        <v>148979041.172119</v>
      </c>
      <c r="E3722" s="47" t="n">
        <f aca="false">D3722*100/$E$2</f>
        <v>100</v>
      </c>
      <c r="G3722" s="41" t="n">
        <f aca="false">[3]Plan1!$C3717</f>
        <v>0</v>
      </c>
      <c r="H3722" s="41" t="n">
        <f aca="false">$J$5 + G3722</f>
        <v>760</v>
      </c>
      <c r="I3722" s="47" t="n">
        <f aca="false">IF(H3722&gt;$J$5,$J$2+$J$1,(IF(H3722&gt;739.99,H3722^3*2498.244218-H3722^2*5471052.355142+H3722*3994605728.77515-972400879260.135,H3722^3*1396.138889-H3722^2*3002770.071427+H3722*2152080038.43115-513963640099.415)))-$J$1</f>
        <v>87942447.7277832</v>
      </c>
      <c r="J3722" s="47" t="n">
        <f aca="false">I3722*100/$J$2</f>
        <v>99.9999999974793</v>
      </c>
      <c r="L3722" s="41" t="n">
        <f aca="false">[4]Plan1!$C3717</f>
        <v>0</v>
      </c>
      <c r="M3722" s="41" t="n">
        <f aca="false">$O$5 + L3722</f>
        <v>838.78</v>
      </c>
      <c r="N3722" s="47" t="n">
        <f aca="false">IF(M3722&gt;$O$5,$O$2+$O$1,(M3722^3*3270.5936-M3722^2*8015778.389801+M3722*6549018422.82398-1783686174686.87))-$O$1</f>
        <v>39086868.7128906</v>
      </c>
      <c r="O3722" s="41" t="n">
        <f aca="false">N3722*100/$O$2</f>
        <v>100</v>
      </c>
      <c r="R3722" s="47" t="n">
        <f aca="false">SUM(D3722,I3722,N3722)</f>
        <v>276008357.612793</v>
      </c>
      <c r="S3722" s="41" t="n">
        <f aca="false">R3722*100/$R$2</f>
        <v>99.9999999991969</v>
      </c>
      <c r="U3722" s="41" t="n">
        <f aca="false">[1]Plan1!$B3717</f>
        <v>0</v>
      </c>
    </row>
    <row r="3723" customFormat="false" ht="15" hidden="false" customHeight="false" outlineLevel="0" collapsed="false">
      <c r="A3723" s="46" t="n">
        <v>45721</v>
      </c>
      <c r="B3723" s="41" t="n">
        <f aca="false">[2]Plan1!$C3718</f>
        <v>0</v>
      </c>
      <c r="C3723" s="41" t="n">
        <f aca="false">$E$5 + B3723</f>
        <v>781</v>
      </c>
      <c r="D3723" s="47" t="n">
        <f aca="false">IF(C3723&gt;$E$5,$E$2+$E$1,(IF(C3723&gt;764.99,C3723^3*3486.59308-C3723^2*7860012.00812+C3723*5908819377.96283-1481278321001.59,IF(C3723&gt;752.99,C3723^3*3588.471445-C3723^2*8028757.56264+C3723*5988077680.84934-1488767378546.26,C3723^3*899.851852-C3723^2*1969009.674601+C3723*1435480406.01138-348666163343.76))))-$E$1</f>
        <v>148979041.172119</v>
      </c>
      <c r="E3723" s="47" t="n">
        <f aca="false">D3723*100/$E$2</f>
        <v>100</v>
      </c>
      <c r="G3723" s="41" t="n">
        <f aca="false">[3]Plan1!$C3718</f>
        <v>0</v>
      </c>
      <c r="H3723" s="41" t="n">
        <f aca="false">$J$5 + G3723</f>
        <v>760</v>
      </c>
      <c r="I3723" s="47" t="n">
        <f aca="false">IF(H3723&gt;$J$5,$J$2+$J$1,(IF(H3723&gt;739.99,H3723^3*2498.244218-H3723^2*5471052.355142+H3723*3994605728.77515-972400879260.135,H3723^3*1396.138889-H3723^2*3002770.071427+H3723*2152080038.43115-513963640099.415)))-$J$1</f>
        <v>87942447.7277832</v>
      </c>
      <c r="J3723" s="47" t="n">
        <f aca="false">I3723*100/$J$2</f>
        <v>99.9999999974793</v>
      </c>
      <c r="L3723" s="41" t="n">
        <f aca="false">[4]Plan1!$C3718</f>
        <v>0</v>
      </c>
      <c r="M3723" s="41" t="n">
        <f aca="false">$O$5 + L3723</f>
        <v>838.78</v>
      </c>
      <c r="N3723" s="47" t="n">
        <f aca="false">IF(M3723&gt;$O$5,$O$2+$O$1,(M3723^3*3270.5936-M3723^2*8015778.389801+M3723*6549018422.82398-1783686174686.87))-$O$1</f>
        <v>39086868.7128906</v>
      </c>
      <c r="O3723" s="41" t="n">
        <f aca="false">N3723*100/$O$2</f>
        <v>100</v>
      </c>
      <c r="R3723" s="47" t="n">
        <f aca="false">SUM(D3723,I3723,N3723)</f>
        <v>276008357.612793</v>
      </c>
      <c r="S3723" s="41" t="n">
        <f aca="false">R3723*100/$R$2</f>
        <v>99.9999999991969</v>
      </c>
      <c r="U3723" s="41" t="n">
        <f aca="false">[1]Plan1!$B3718</f>
        <v>0</v>
      </c>
    </row>
    <row r="3724" customFormat="false" ht="15" hidden="false" customHeight="false" outlineLevel="0" collapsed="false">
      <c r="A3724" s="46" t="n">
        <v>45722</v>
      </c>
      <c r="B3724" s="41" t="n">
        <f aca="false">[2]Plan1!$C3719</f>
        <v>0</v>
      </c>
      <c r="C3724" s="41" t="n">
        <f aca="false">$E$5 + B3724</f>
        <v>781</v>
      </c>
      <c r="D3724" s="47" t="n">
        <f aca="false">IF(C3724&gt;$E$5,$E$2+$E$1,(IF(C3724&gt;764.99,C3724^3*3486.59308-C3724^2*7860012.00812+C3724*5908819377.96283-1481278321001.59,IF(C3724&gt;752.99,C3724^3*3588.471445-C3724^2*8028757.56264+C3724*5988077680.84934-1488767378546.26,C3724^3*899.851852-C3724^2*1969009.674601+C3724*1435480406.01138-348666163343.76))))-$E$1</f>
        <v>148979041.172119</v>
      </c>
      <c r="E3724" s="47" t="n">
        <f aca="false">D3724*100/$E$2</f>
        <v>100</v>
      </c>
      <c r="G3724" s="41" t="n">
        <f aca="false">[3]Plan1!$C3719</f>
        <v>0</v>
      </c>
      <c r="H3724" s="41" t="n">
        <f aca="false">$J$5 + G3724</f>
        <v>760</v>
      </c>
      <c r="I3724" s="47" t="n">
        <f aca="false">IF(H3724&gt;$J$5,$J$2+$J$1,(IF(H3724&gt;739.99,H3724^3*2498.244218-H3724^2*5471052.355142+H3724*3994605728.77515-972400879260.135,H3724^3*1396.138889-H3724^2*3002770.071427+H3724*2152080038.43115-513963640099.415)))-$J$1</f>
        <v>87942447.7277832</v>
      </c>
      <c r="J3724" s="47" t="n">
        <f aca="false">I3724*100/$J$2</f>
        <v>99.9999999974793</v>
      </c>
      <c r="L3724" s="41" t="n">
        <f aca="false">[4]Plan1!$C3719</f>
        <v>0</v>
      </c>
      <c r="M3724" s="41" t="n">
        <f aca="false">$O$5 + L3724</f>
        <v>838.78</v>
      </c>
      <c r="N3724" s="47" t="n">
        <f aca="false">IF(M3724&gt;$O$5,$O$2+$O$1,(M3724^3*3270.5936-M3724^2*8015778.389801+M3724*6549018422.82398-1783686174686.87))-$O$1</f>
        <v>39086868.7128906</v>
      </c>
      <c r="O3724" s="41" t="n">
        <f aca="false">N3724*100/$O$2</f>
        <v>100</v>
      </c>
      <c r="R3724" s="47" t="n">
        <f aca="false">SUM(D3724,I3724,N3724)</f>
        <v>276008357.612793</v>
      </c>
      <c r="S3724" s="41" t="n">
        <f aca="false">R3724*100/$R$2</f>
        <v>99.9999999991969</v>
      </c>
      <c r="U3724" s="41" t="n">
        <f aca="false">[1]Plan1!$B3719</f>
        <v>0</v>
      </c>
    </row>
    <row r="3725" customFormat="false" ht="15" hidden="false" customHeight="false" outlineLevel="0" collapsed="false">
      <c r="A3725" s="46" t="n">
        <v>45723</v>
      </c>
      <c r="B3725" s="41" t="n">
        <f aca="false">[2]Plan1!$C3720</f>
        <v>0</v>
      </c>
      <c r="C3725" s="41" t="n">
        <f aca="false">$E$5 + B3725</f>
        <v>781</v>
      </c>
      <c r="D3725" s="47" t="n">
        <f aca="false">IF(C3725&gt;$E$5,$E$2+$E$1,(IF(C3725&gt;764.99,C3725^3*3486.59308-C3725^2*7860012.00812+C3725*5908819377.96283-1481278321001.59,IF(C3725&gt;752.99,C3725^3*3588.471445-C3725^2*8028757.56264+C3725*5988077680.84934-1488767378546.26,C3725^3*899.851852-C3725^2*1969009.674601+C3725*1435480406.01138-348666163343.76))))-$E$1</f>
        <v>148979041.172119</v>
      </c>
      <c r="E3725" s="47" t="n">
        <f aca="false">D3725*100/$E$2</f>
        <v>100</v>
      </c>
      <c r="G3725" s="41" t="n">
        <f aca="false">[3]Plan1!$C3720</f>
        <v>0</v>
      </c>
      <c r="H3725" s="41" t="n">
        <f aca="false">$J$5 + G3725</f>
        <v>760</v>
      </c>
      <c r="I3725" s="47" t="n">
        <f aca="false">IF(H3725&gt;$J$5,$J$2+$J$1,(IF(H3725&gt;739.99,H3725^3*2498.244218-H3725^2*5471052.355142+H3725*3994605728.77515-972400879260.135,H3725^3*1396.138889-H3725^2*3002770.071427+H3725*2152080038.43115-513963640099.415)))-$J$1</f>
        <v>87942447.7277832</v>
      </c>
      <c r="J3725" s="47" t="n">
        <f aca="false">I3725*100/$J$2</f>
        <v>99.9999999974793</v>
      </c>
      <c r="L3725" s="41" t="n">
        <f aca="false">[4]Plan1!$C3720</f>
        <v>0</v>
      </c>
      <c r="M3725" s="41" t="n">
        <f aca="false">$O$5 + L3725</f>
        <v>838.78</v>
      </c>
      <c r="N3725" s="47" t="n">
        <f aca="false">IF(M3725&gt;$O$5,$O$2+$O$1,(M3725^3*3270.5936-M3725^2*8015778.389801+M3725*6549018422.82398-1783686174686.87))-$O$1</f>
        <v>39086868.7128906</v>
      </c>
      <c r="O3725" s="41" t="n">
        <f aca="false">N3725*100/$O$2</f>
        <v>100</v>
      </c>
      <c r="R3725" s="47" t="n">
        <f aca="false">SUM(D3725,I3725,N3725)</f>
        <v>276008357.612793</v>
      </c>
      <c r="S3725" s="41" t="n">
        <f aca="false">R3725*100/$R$2</f>
        <v>99.9999999991969</v>
      </c>
      <c r="U3725" s="41" t="n">
        <f aca="false">[1]Plan1!$B3720</f>
        <v>0</v>
      </c>
    </row>
    <row r="3726" customFormat="false" ht="15" hidden="false" customHeight="false" outlineLevel="0" collapsed="false">
      <c r="A3726" s="46" t="n">
        <v>45724</v>
      </c>
      <c r="B3726" s="41" t="n">
        <f aca="false">[2]Plan1!$C3721</f>
        <v>0</v>
      </c>
      <c r="C3726" s="41" t="n">
        <f aca="false">$E$5 + B3726</f>
        <v>781</v>
      </c>
      <c r="D3726" s="47" t="n">
        <f aca="false">IF(C3726&gt;$E$5,$E$2+$E$1,(IF(C3726&gt;764.99,C3726^3*3486.59308-C3726^2*7860012.00812+C3726*5908819377.96283-1481278321001.59,IF(C3726&gt;752.99,C3726^3*3588.471445-C3726^2*8028757.56264+C3726*5988077680.84934-1488767378546.26,C3726^3*899.851852-C3726^2*1969009.674601+C3726*1435480406.01138-348666163343.76))))-$E$1</f>
        <v>148979041.172119</v>
      </c>
      <c r="E3726" s="47" t="n">
        <f aca="false">D3726*100/$E$2</f>
        <v>100</v>
      </c>
      <c r="G3726" s="41" t="n">
        <f aca="false">[3]Plan1!$C3721</f>
        <v>0</v>
      </c>
      <c r="H3726" s="41" t="n">
        <f aca="false">$J$5 + G3726</f>
        <v>760</v>
      </c>
      <c r="I3726" s="47" t="n">
        <f aca="false">IF(H3726&gt;$J$5,$J$2+$J$1,(IF(H3726&gt;739.99,H3726^3*2498.244218-H3726^2*5471052.355142+H3726*3994605728.77515-972400879260.135,H3726^3*1396.138889-H3726^2*3002770.071427+H3726*2152080038.43115-513963640099.415)))-$J$1</f>
        <v>87942447.7277832</v>
      </c>
      <c r="J3726" s="47" t="n">
        <f aca="false">I3726*100/$J$2</f>
        <v>99.9999999974793</v>
      </c>
      <c r="L3726" s="41" t="n">
        <f aca="false">[4]Plan1!$C3721</f>
        <v>0</v>
      </c>
      <c r="M3726" s="41" t="n">
        <f aca="false">$O$5 + L3726</f>
        <v>838.78</v>
      </c>
      <c r="N3726" s="47" t="n">
        <f aca="false">IF(M3726&gt;$O$5,$O$2+$O$1,(M3726^3*3270.5936-M3726^2*8015778.389801+M3726*6549018422.82398-1783686174686.87))-$O$1</f>
        <v>39086868.7128906</v>
      </c>
      <c r="O3726" s="41" t="n">
        <f aca="false">N3726*100/$O$2</f>
        <v>100</v>
      </c>
      <c r="R3726" s="47" t="n">
        <f aca="false">SUM(D3726,I3726,N3726)</f>
        <v>276008357.612793</v>
      </c>
      <c r="S3726" s="41" t="n">
        <f aca="false">R3726*100/$R$2</f>
        <v>99.9999999991969</v>
      </c>
      <c r="U3726" s="41" t="n">
        <f aca="false">[1]Plan1!$B3721</f>
        <v>0</v>
      </c>
    </row>
    <row r="3727" customFormat="false" ht="15" hidden="false" customHeight="false" outlineLevel="0" collapsed="false">
      <c r="A3727" s="46" t="n">
        <v>45725</v>
      </c>
      <c r="B3727" s="41" t="n">
        <f aca="false">[2]Plan1!$C3722</f>
        <v>0</v>
      </c>
      <c r="C3727" s="41" t="n">
        <f aca="false">$E$5 + B3727</f>
        <v>781</v>
      </c>
      <c r="D3727" s="47" t="n">
        <f aca="false">IF(C3727&gt;$E$5,$E$2+$E$1,(IF(C3727&gt;764.99,C3727^3*3486.59308-C3727^2*7860012.00812+C3727*5908819377.96283-1481278321001.59,IF(C3727&gt;752.99,C3727^3*3588.471445-C3727^2*8028757.56264+C3727*5988077680.84934-1488767378546.26,C3727^3*899.851852-C3727^2*1969009.674601+C3727*1435480406.01138-348666163343.76))))-$E$1</f>
        <v>148979041.172119</v>
      </c>
      <c r="E3727" s="47" t="n">
        <f aca="false">D3727*100/$E$2</f>
        <v>100</v>
      </c>
      <c r="G3727" s="41" t="n">
        <f aca="false">[3]Plan1!$C3722</f>
        <v>0</v>
      </c>
      <c r="H3727" s="41" t="n">
        <f aca="false">$J$5 + G3727</f>
        <v>760</v>
      </c>
      <c r="I3727" s="47" t="n">
        <f aca="false">IF(H3727&gt;$J$5,$J$2+$J$1,(IF(H3727&gt;739.99,H3727^3*2498.244218-H3727^2*5471052.355142+H3727*3994605728.77515-972400879260.135,H3727^3*1396.138889-H3727^2*3002770.071427+H3727*2152080038.43115-513963640099.415)))-$J$1</f>
        <v>87942447.7277832</v>
      </c>
      <c r="J3727" s="47" t="n">
        <f aca="false">I3727*100/$J$2</f>
        <v>99.9999999974793</v>
      </c>
      <c r="L3727" s="41" t="n">
        <f aca="false">[4]Plan1!$C3722</f>
        <v>0</v>
      </c>
      <c r="M3727" s="41" t="n">
        <f aca="false">$O$5 + L3727</f>
        <v>838.78</v>
      </c>
      <c r="N3727" s="47" t="n">
        <f aca="false">IF(M3727&gt;$O$5,$O$2+$O$1,(M3727^3*3270.5936-M3727^2*8015778.389801+M3727*6549018422.82398-1783686174686.87))-$O$1</f>
        <v>39086868.7128906</v>
      </c>
      <c r="O3727" s="41" t="n">
        <f aca="false">N3727*100/$O$2</f>
        <v>100</v>
      </c>
      <c r="R3727" s="47" t="n">
        <f aca="false">SUM(D3727,I3727,N3727)</f>
        <v>276008357.612793</v>
      </c>
      <c r="S3727" s="41" t="n">
        <f aca="false">R3727*100/$R$2</f>
        <v>99.9999999991969</v>
      </c>
      <c r="U3727" s="41" t="n">
        <f aca="false">[1]Plan1!$B3722</f>
        <v>0</v>
      </c>
    </row>
    <row r="3728" customFormat="false" ht="15" hidden="false" customHeight="false" outlineLevel="0" collapsed="false">
      <c r="A3728" s="46" t="n">
        <v>45726</v>
      </c>
      <c r="B3728" s="41" t="n">
        <f aca="false">[2]Plan1!$C3723</f>
        <v>0</v>
      </c>
      <c r="C3728" s="41" t="n">
        <f aca="false">$E$5 + B3728</f>
        <v>781</v>
      </c>
      <c r="D3728" s="47" t="n">
        <f aca="false">IF(C3728&gt;$E$5,$E$2+$E$1,(IF(C3728&gt;764.99,C3728^3*3486.59308-C3728^2*7860012.00812+C3728*5908819377.96283-1481278321001.59,IF(C3728&gt;752.99,C3728^3*3588.471445-C3728^2*8028757.56264+C3728*5988077680.84934-1488767378546.26,C3728^3*899.851852-C3728^2*1969009.674601+C3728*1435480406.01138-348666163343.76))))-$E$1</f>
        <v>148979041.172119</v>
      </c>
      <c r="E3728" s="47" t="n">
        <f aca="false">D3728*100/$E$2</f>
        <v>100</v>
      </c>
      <c r="G3728" s="41" t="n">
        <f aca="false">[3]Plan1!$C3723</f>
        <v>0</v>
      </c>
      <c r="H3728" s="41" t="n">
        <f aca="false">$J$5 + G3728</f>
        <v>760</v>
      </c>
      <c r="I3728" s="47" t="n">
        <f aca="false">IF(H3728&gt;$J$5,$J$2+$J$1,(IF(H3728&gt;739.99,H3728^3*2498.244218-H3728^2*5471052.355142+H3728*3994605728.77515-972400879260.135,H3728^3*1396.138889-H3728^2*3002770.071427+H3728*2152080038.43115-513963640099.415)))-$J$1</f>
        <v>87942447.7277832</v>
      </c>
      <c r="J3728" s="47" t="n">
        <f aca="false">I3728*100/$J$2</f>
        <v>99.9999999974793</v>
      </c>
      <c r="L3728" s="41" t="n">
        <f aca="false">[4]Plan1!$C3723</f>
        <v>0</v>
      </c>
      <c r="M3728" s="41" t="n">
        <f aca="false">$O$5 + L3728</f>
        <v>838.78</v>
      </c>
      <c r="N3728" s="47" t="n">
        <f aca="false">IF(M3728&gt;$O$5,$O$2+$O$1,(M3728^3*3270.5936-M3728^2*8015778.389801+M3728*6549018422.82398-1783686174686.87))-$O$1</f>
        <v>39086868.7128906</v>
      </c>
      <c r="O3728" s="41" t="n">
        <f aca="false">N3728*100/$O$2</f>
        <v>100</v>
      </c>
      <c r="R3728" s="47" t="n">
        <f aca="false">SUM(D3728,I3728,N3728)</f>
        <v>276008357.612793</v>
      </c>
      <c r="S3728" s="41" t="n">
        <f aca="false">R3728*100/$R$2</f>
        <v>99.9999999991969</v>
      </c>
      <c r="U3728" s="41" t="n">
        <f aca="false">[1]Plan1!$B3723</f>
        <v>0</v>
      </c>
    </row>
    <row r="3729" customFormat="false" ht="15" hidden="false" customHeight="false" outlineLevel="0" collapsed="false">
      <c r="A3729" s="46" t="n">
        <v>45727</v>
      </c>
      <c r="B3729" s="41" t="n">
        <f aca="false">[2]Plan1!$C3724</f>
        <v>0</v>
      </c>
      <c r="C3729" s="41" t="n">
        <f aca="false">$E$5 + B3729</f>
        <v>781</v>
      </c>
      <c r="D3729" s="47" t="n">
        <f aca="false">IF(C3729&gt;$E$5,$E$2+$E$1,(IF(C3729&gt;764.99,C3729^3*3486.59308-C3729^2*7860012.00812+C3729*5908819377.96283-1481278321001.59,IF(C3729&gt;752.99,C3729^3*3588.471445-C3729^2*8028757.56264+C3729*5988077680.84934-1488767378546.26,C3729^3*899.851852-C3729^2*1969009.674601+C3729*1435480406.01138-348666163343.76))))-$E$1</f>
        <v>148979041.172119</v>
      </c>
      <c r="E3729" s="47" t="n">
        <f aca="false">D3729*100/$E$2</f>
        <v>100</v>
      </c>
      <c r="G3729" s="41" t="n">
        <f aca="false">[3]Plan1!$C3724</f>
        <v>0</v>
      </c>
      <c r="H3729" s="41" t="n">
        <f aca="false">$J$5 + G3729</f>
        <v>760</v>
      </c>
      <c r="I3729" s="47" t="n">
        <f aca="false">IF(H3729&gt;$J$5,$J$2+$J$1,(IF(H3729&gt;739.99,H3729^3*2498.244218-H3729^2*5471052.355142+H3729*3994605728.77515-972400879260.135,H3729^3*1396.138889-H3729^2*3002770.071427+H3729*2152080038.43115-513963640099.415)))-$J$1</f>
        <v>87942447.7277832</v>
      </c>
      <c r="J3729" s="47" t="n">
        <f aca="false">I3729*100/$J$2</f>
        <v>99.9999999974793</v>
      </c>
      <c r="L3729" s="41" t="n">
        <f aca="false">[4]Plan1!$C3724</f>
        <v>0</v>
      </c>
      <c r="M3729" s="41" t="n">
        <f aca="false">$O$5 + L3729</f>
        <v>838.78</v>
      </c>
      <c r="N3729" s="47" t="n">
        <f aca="false">IF(M3729&gt;$O$5,$O$2+$O$1,(M3729^3*3270.5936-M3729^2*8015778.389801+M3729*6549018422.82398-1783686174686.87))-$O$1</f>
        <v>39086868.7128906</v>
      </c>
      <c r="O3729" s="41" t="n">
        <f aca="false">N3729*100/$O$2</f>
        <v>100</v>
      </c>
      <c r="R3729" s="47" t="n">
        <f aca="false">SUM(D3729,I3729,N3729)</f>
        <v>276008357.612793</v>
      </c>
      <c r="S3729" s="41" t="n">
        <f aca="false">R3729*100/$R$2</f>
        <v>99.9999999991969</v>
      </c>
      <c r="U3729" s="41" t="n">
        <f aca="false">[1]Plan1!$B3724</f>
        <v>0</v>
      </c>
    </row>
    <row r="3730" customFormat="false" ht="15" hidden="false" customHeight="false" outlineLevel="0" collapsed="false">
      <c r="A3730" s="46" t="n">
        <v>45728</v>
      </c>
      <c r="B3730" s="41" t="n">
        <f aca="false">[2]Plan1!$C3725</f>
        <v>0</v>
      </c>
      <c r="C3730" s="41" t="n">
        <f aca="false">$E$5 + B3730</f>
        <v>781</v>
      </c>
      <c r="D3730" s="47" t="n">
        <f aca="false">IF(C3730&gt;$E$5,$E$2+$E$1,(IF(C3730&gt;764.99,C3730^3*3486.59308-C3730^2*7860012.00812+C3730*5908819377.96283-1481278321001.59,IF(C3730&gt;752.99,C3730^3*3588.471445-C3730^2*8028757.56264+C3730*5988077680.84934-1488767378546.26,C3730^3*899.851852-C3730^2*1969009.674601+C3730*1435480406.01138-348666163343.76))))-$E$1</f>
        <v>148979041.172119</v>
      </c>
      <c r="E3730" s="47" t="n">
        <f aca="false">D3730*100/$E$2</f>
        <v>100</v>
      </c>
      <c r="G3730" s="41" t="n">
        <f aca="false">[3]Plan1!$C3725</f>
        <v>0</v>
      </c>
      <c r="H3730" s="41" t="n">
        <f aca="false">$J$5 + G3730</f>
        <v>760</v>
      </c>
      <c r="I3730" s="47" t="n">
        <f aca="false">IF(H3730&gt;$J$5,$J$2+$J$1,(IF(H3730&gt;739.99,H3730^3*2498.244218-H3730^2*5471052.355142+H3730*3994605728.77515-972400879260.135,H3730^3*1396.138889-H3730^2*3002770.071427+H3730*2152080038.43115-513963640099.415)))-$J$1</f>
        <v>87942447.7277832</v>
      </c>
      <c r="J3730" s="47" t="n">
        <f aca="false">I3730*100/$J$2</f>
        <v>99.9999999974793</v>
      </c>
      <c r="L3730" s="41" t="n">
        <f aca="false">[4]Plan1!$C3725</f>
        <v>0</v>
      </c>
      <c r="M3730" s="41" t="n">
        <f aca="false">$O$5 + L3730</f>
        <v>838.78</v>
      </c>
      <c r="N3730" s="47" t="n">
        <f aca="false">IF(M3730&gt;$O$5,$O$2+$O$1,(M3730^3*3270.5936-M3730^2*8015778.389801+M3730*6549018422.82398-1783686174686.87))-$O$1</f>
        <v>39086868.7128906</v>
      </c>
      <c r="O3730" s="41" t="n">
        <f aca="false">N3730*100/$O$2</f>
        <v>100</v>
      </c>
      <c r="R3730" s="47" t="n">
        <f aca="false">SUM(D3730,I3730,N3730)</f>
        <v>276008357.612793</v>
      </c>
      <c r="S3730" s="41" t="n">
        <f aca="false">R3730*100/$R$2</f>
        <v>99.9999999991969</v>
      </c>
      <c r="U3730" s="41" t="n">
        <f aca="false">[1]Plan1!$B3725</f>
        <v>0</v>
      </c>
    </row>
    <row r="3731" customFormat="false" ht="15" hidden="false" customHeight="false" outlineLevel="0" collapsed="false">
      <c r="A3731" s="46" t="n">
        <v>45729</v>
      </c>
      <c r="B3731" s="41" t="n">
        <f aca="false">[2]Plan1!$C3726</f>
        <v>0</v>
      </c>
      <c r="C3731" s="41" t="n">
        <f aca="false">$E$5 + B3731</f>
        <v>781</v>
      </c>
      <c r="D3731" s="47" t="n">
        <f aca="false">IF(C3731&gt;$E$5,$E$2+$E$1,(IF(C3731&gt;764.99,C3731^3*3486.59308-C3731^2*7860012.00812+C3731*5908819377.96283-1481278321001.59,IF(C3731&gt;752.99,C3731^3*3588.471445-C3731^2*8028757.56264+C3731*5988077680.84934-1488767378546.26,C3731^3*899.851852-C3731^2*1969009.674601+C3731*1435480406.01138-348666163343.76))))-$E$1</f>
        <v>148979041.172119</v>
      </c>
      <c r="E3731" s="47" t="n">
        <f aca="false">D3731*100/$E$2</f>
        <v>100</v>
      </c>
      <c r="G3731" s="41" t="n">
        <f aca="false">[3]Plan1!$C3726</f>
        <v>0</v>
      </c>
      <c r="H3731" s="41" t="n">
        <f aca="false">$J$5 + G3731</f>
        <v>760</v>
      </c>
      <c r="I3731" s="47" t="n">
        <f aca="false">IF(H3731&gt;$J$5,$J$2+$J$1,(IF(H3731&gt;739.99,H3731^3*2498.244218-H3731^2*5471052.355142+H3731*3994605728.77515-972400879260.135,H3731^3*1396.138889-H3731^2*3002770.071427+H3731*2152080038.43115-513963640099.415)))-$J$1</f>
        <v>87942447.7277832</v>
      </c>
      <c r="J3731" s="47" t="n">
        <f aca="false">I3731*100/$J$2</f>
        <v>99.9999999974793</v>
      </c>
      <c r="L3731" s="41" t="n">
        <f aca="false">[4]Plan1!$C3726</f>
        <v>0</v>
      </c>
      <c r="M3731" s="41" t="n">
        <f aca="false">$O$5 + L3731</f>
        <v>838.78</v>
      </c>
      <c r="N3731" s="47" t="n">
        <f aca="false">IF(M3731&gt;$O$5,$O$2+$O$1,(M3731^3*3270.5936-M3731^2*8015778.389801+M3731*6549018422.82398-1783686174686.87))-$O$1</f>
        <v>39086868.7128906</v>
      </c>
      <c r="O3731" s="41" t="n">
        <f aca="false">N3731*100/$O$2</f>
        <v>100</v>
      </c>
      <c r="R3731" s="47" t="n">
        <f aca="false">SUM(D3731,I3731,N3731)</f>
        <v>276008357.612793</v>
      </c>
      <c r="S3731" s="41" t="n">
        <f aca="false">R3731*100/$R$2</f>
        <v>99.9999999991969</v>
      </c>
      <c r="U3731" s="41" t="n">
        <f aca="false">[1]Plan1!$B3726</f>
        <v>0</v>
      </c>
    </row>
    <row r="3732" customFormat="false" ht="15" hidden="false" customHeight="false" outlineLevel="0" collapsed="false">
      <c r="A3732" s="46" t="n">
        <v>45730</v>
      </c>
      <c r="B3732" s="41" t="n">
        <f aca="false">[2]Plan1!$C3727</f>
        <v>0</v>
      </c>
      <c r="C3732" s="41" t="n">
        <f aca="false">$E$5 + B3732</f>
        <v>781</v>
      </c>
      <c r="D3732" s="47" t="n">
        <f aca="false">IF(C3732&gt;$E$5,$E$2+$E$1,(IF(C3732&gt;764.99,C3732^3*3486.59308-C3732^2*7860012.00812+C3732*5908819377.96283-1481278321001.59,IF(C3732&gt;752.99,C3732^3*3588.471445-C3732^2*8028757.56264+C3732*5988077680.84934-1488767378546.26,C3732^3*899.851852-C3732^2*1969009.674601+C3732*1435480406.01138-348666163343.76))))-$E$1</f>
        <v>148979041.172119</v>
      </c>
      <c r="E3732" s="47" t="n">
        <f aca="false">D3732*100/$E$2</f>
        <v>100</v>
      </c>
      <c r="G3732" s="41" t="n">
        <f aca="false">[3]Plan1!$C3727</f>
        <v>0</v>
      </c>
      <c r="H3732" s="41" t="n">
        <f aca="false">$J$5 + G3732</f>
        <v>760</v>
      </c>
      <c r="I3732" s="47" t="n">
        <f aca="false">IF(H3732&gt;$J$5,$J$2+$J$1,(IF(H3732&gt;739.99,H3732^3*2498.244218-H3732^2*5471052.355142+H3732*3994605728.77515-972400879260.135,H3732^3*1396.138889-H3732^2*3002770.071427+H3732*2152080038.43115-513963640099.415)))-$J$1</f>
        <v>87942447.7277832</v>
      </c>
      <c r="J3732" s="47" t="n">
        <f aca="false">I3732*100/$J$2</f>
        <v>99.9999999974793</v>
      </c>
      <c r="L3732" s="41" t="n">
        <f aca="false">[4]Plan1!$C3727</f>
        <v>0</v>
      </c>
      <c r="M3732" s="41" t="n">
        <f aca="false">$O$5 + L3732</f>
        <v>838.78</v>
      </c>
      <c r="N3732" s="47" t="n">
        <f aca="false">IF(M3732&gt;$O$5,$O$2+$O$1,(M3732^3*3270.5936-M3732^2*8015778.389801+M3732*6549018422.82398-1783686174686.87))-$O$1</f>
        <v>39086868.7128906</v>
      </c>
      <c r="O3732" s="41" t="n">
        <f aca="false">N3732*100/$O$2</f>
        <v>100</v>
      </c>
      <c r="R3732" s="47" t="n">
        <f aca="false">SUM(D3732,I3732,N3732)</f>
        <v>276008357.612793</v>
      </c>
      <c r="S3732" s="41" t="n">
        <f aca="false">R3732*100/$R$2</f>
        <v>99.9999999991969</v>
      </c>
      <c r="U3732" s="41" t="n">
        <f aca="false">[1]Plan1!$B3727</f>
        <v>0</v>
      </c>
    </row>
    <row r="3733" customFormat="false" ht="15" hidden="false" customHeight="false" outlineLevel="0" collapsed="false">
      <c r="A3733" s="46" t="n">
        <v>45731</v>
      </c>
      <c r="B3733" s="41" t="n">
        <f aca="false">[2]Plan1!$C3728</f>
        <v>0</v>
      </c>
      <c r="C3733" s="41" t="n">
        <f aca="false">$E$5 + B3733</f>
        <v>781</v>
      </c>
      <c r="D3733" s="47" t="n">
        <f aca="false">IF(C3733&gt;$E$5,$E$2+$E$1,(IF(C3733&gt;764.99,C3733^3*3486.59308-C3733^2*7860012.00812+C3733*5908819377.96283-1481278321001.59,IF(C3733&gt;752.99,C3733^3*3588.471445-C3733^2*8028757.56264+C3733*5988077680.84934-1488767378546.26,C3733^3*899.851852-C3733^2*1969009.674601+C3733*1435480406.01138-348666163343.76))))-$E$1</f>
        <v>148979041.172119</v>
      </c>
      <c r="E3733" s="47" t="n">
        <f aca="false">D3733*100/$E$2</f>
        <v>100</v>
      </c>
      <c r="G3733" s="41" t="n">
        <f aca="false">[3]Plan1!$C3728</f>
        <v>0</v>
      </c>
      <c r="H3733" s="41" t="n">
        <f aca="false">$J$5 + G3733</f>
        <v>760</v>
      </c>
      <c r="I3733" s="47" t="n">
        <f aca="false">IF(H3733&gt;$J$5,$J$2+$J$1,(IF(H3733&gt;739.99,H3733^3*2498.244218-H3733^2*5471052.355142+H3733*3994605728.77515-972400879260.135,H3733^3*1396.138889-H3733^2*3002770.071427+H3733*2152080038.43115-513963640099.415)))-$J$1</f>
        <v>87942447.7277832</v>
      </c>
      <c r="J3733" s="47" t="n">
        <f aca="false">I3733*100/$J$2</f>
        <v>99.9999999974793</v>
      </c>
      <c r="L3733" s="41" t="n">
        <f aca="false">[4]Plan1!$C3728</f>
        <v>0</v>
      </c>
      <c r="M3733" s="41" t="n">
        <f aca="false">$O$5 + L3733</f>
        <v>838.78</v>
      </c>
      <c r="N3733" s="47" t="n">
        <f aca="false">IF(M3733&gt;$O$5,$O$2+$O$1,(M3733^3*3270.5936-M3733^2*8015778.389801+M3733*6549018422.82398-1783686174686.87))-$O$1</f>
        <v>39086868.7128906</v>
      </c>
      <c r="O3733" s="41" t="n">
        <f aca="false">N3733*100/$O$2</f>
        <v>100</v>
      </c>
      <c r="R3733" s="47" t="n">
        <f aca="false">SUM(D3733,I3733,N3733)</f>
        <v>276008357.612793</v>
      </c>
      <c r="S3733" s="41" t="n">
        <f aca="false">R3733*100/$R$2</f>
        <v>99.9999999991969</v>
      </c>
      <c r="U3733" s="41" t="n">
        <f aca="false">[1]Plan1!$B3728</f>
        <v>0</v>
      </c>
    </row>
    <row r="3734" customFormat="false" ht="15" hidden="false" customHeight="false" outlineLevel="0" collapsed="false">
      <c r="A3734" s="46" t="n">
        <v>45732</v>
      </c>
      <c r="B3734" s="41" t="n">
        <f aca="false">[2]Plan1!$C3729</f>
        <v>0</v>
      </c>
      <c r="C3734" s="41" t="n">
        <f aca="false">$E$5 + B3734</f>
        <v>781</v>
      </c>
      <c r="D3734" s="47" t="n">
        <f aca="false">IF(C3734&gt;$E$5,$E$2+$E$1,(IF(C3734&gt;764.99,C3734^3*3486.59308-C3734^2*7860012.00812+C3734*5908819377.96283-1481278321001.59,IF(C3734&gt;752.99,C3734^3*3588.471445-C3734^2*8028757.56264+C3734*5988077680.84934-1488767378546.26,C3734^3*899.851852-C3734^2*1969009.674601+C3734*1435480406.01138-348666163343.76))))-$E$1</f>
        <v>148979041.172119</v>
      </c>
      <c r="E3734" s="47" t="n">
        <f aca="false">D3734*100/$E$2</f>
        <v>100</v>
      </c>
      <c r="G3734" s="41" t="n">
        <f aca="false">[3]Plan1!$C3729</f>
        <v>0</v>
      </c>
      <c r="H3734" s="41" t="n">
        <f aca="false">$J$5 + G3734</f>
        <v>760</v>
      </c>
      <c r="I3734" s="47" t="n">
        <f aca="false">IF(H3734&gt;$J$5,$J$2+$J$1,(IF(H3734&gt;739.99,H3734^3*2498.244218-H3734^2*5471052.355142+H3734*3994605728.77515-972400879260.135,H3734^3*1396.138889-H3734^2*3002770.071427+H3734*2152080038.43115-513963640099.415)))-$J$1</f>
        <v>87942447.7277832</v>
      </c>
      <c r="J3734" s="47" t="n">
        <f aca="false">I3734*100/$J$2</f>
        <v>99.9999999974793</v>
      </c>
      <c r="L3734" s="41" t="n">
        <f aca="false">[4]Plan1!$C3729</f>
        <v>0</v>
      </c>
      <c r="M3734" s="41" t="n">
        <f aca="false">$O$5 + L3734</f>
        <v>838.78</v>
      </c>
      <c r="N3734" s="47" t="n">
        <f aca="false">IF(M3734&gt;$O$5,$O$2+$O$1,(M3734^3*3270.5936-M3734^2*8015778.389801+M3734*6549018422.82398-1783686174686.87))-$O$1</f>
        <v>39086868.7128906</v>
      </c>
      <c r="O3734" s="41" t="n">
        <f aca="false">N3734*100/$O$2</f>
        <v>100</v>
      </c>
      <c r="R3734" s="47" t="n">
        <f aca="false">SUM(D3734,I3734,N3734)</f>
        <v>276008357.612793</v>
      </c>
      <c r="S3734" s="41" t="n">
        <f aca="false">R3734*100/$R$2</f>
        <v>99.9999999991969</v>
      </c>
      <c r="U3734" s="41" t="n">
        <f aca="false">[1]Plan1!$B3729</f>
        <v>0</v>
      </c>
    </row>
    <row r="3735" customFormat="false" ht="15" hidden="false" customHeight="false" outlineLevel="0" collapsed="false">
      <c r="A3735" s="46" t="n">
        <v>45733</v>
      </c>
      <c r="B3735" s="41" t="n">
        <f aca="false">[2]Plan1!$C3730</f>
        <v>0</v>
      </c>
      <c r="C3735" s="41" t="n">
        <f aca="false">$E$5 + B3735</f>
        <v>781</v>
      </c>
      <c r="D3735" s="47" t="n">
        <f aca="false">IF(C3735&gt;$E$5,$E$2+$E$1,(IF(C3735&gt;764.99,C3735^3*3486.59308-C3735^2*7860012.00812+C3735*5908819377.96283-1481278321001.59,IF(C3735&gt;752.99,C3735^3*3588.471445-C3735^2*8028757.56264+C3735*5988077680.84934-1488767378546.26,C3735^3*899.851852-C3735^2*1969009.674601+C3735*1435480406.01138-348666163343.76))))-$E$1</f>
        <v>148979041.172119</v>
      </c>
      <c r="E3735" s="47" t="n">
        <f aca="false">D3735*100/$E$2</f>
        <v>100</v>
      </c>
      <c r="G3735" s="41" t="n">
        <f aca="false">[3]Plan1!$C3730</f>
        <v>0</v>
      </c>
      <c r="H3735" s="41" t="n">
        <f aca="false">$J$5 + G3735</f>
        <v>760</v>
      </c>
      <c r="I3735" s="47" t="n">
        <f aca="false">IF(H3735&gt;$J$5,$J$2+$J$1,(IF(H3735&gt;739.99,H3735^3*2498.244218-H3735^2*5471052.355142+H3735*3994605728.77515-972400879260.135,H3735^3*1396.138889-H3735^2*3002770.071427+H3735*2152080038.43115-513963640099.415)))-$J$1</f>
        <v>87942447.7277832</v>
      </c>
      <c r="J3735" s="47" t="n">
        <f aca="false">I3735*100/$J$2</f>
        <v>99.9999999974793</v>
      </c>
      <c r="L3735" s="41" t="n">
        <f aca="false">[4]Plan1!$C3730</f>
        <v>0</v>
      </c>
      <c r="M3735" s="41" t="n">
        <f aca="false">$O$5 + L3735</f>
        <v>838.78</v>
      </c>
      <c r="N3735" s="47" t="n">
        <f aca="false">IF(M3735&gt;$O$5,$O$2+$O$1,(M3735^3*3270.5936-M3735^2*8015778.389801+M3735*6549018422.82398-1783686174686.87))-$O$1</f>
        <v>39086868.7128906</v>
      </c>
      <c r="O3735" s="41" t="n">
        <f aca="false">N3735*100/$O$2</f>
        <v>100</v>
      </c>
      <c r="R3735" s="47" t="n">
        <f aca="false">SUM(D3735,I3735,N3735)</f>
        <v>276008357.612793</v>
      </c>
      <c r="S3735" s="41" t="n">
        <f aca="false">R3735*100/$R$2</f>
        <v>99.9999999991969</v>
      </c>
      <c r="U3735" s="41" t="n">
        <f aca="false">[1]Plan1!$B3730</f>
        <v>0</v>
      </c>
    </row>
    <row r="3736" customFormat="false" ht="15" hidden="false" customHeight="false" outlineLevel="0" collapsed="false">
      <c r="A3736" s="46" t="n">
        <v>45734</v>
      </c>
      <c r="B3736" s="41" t="n">
        <f aca="false">[2]Plan1!$C3731</f>
        <v>0</v>
      </c>
      <c r="C3736" s="41" t="n">
        <f aca="false">$E$5 + B3736</f>
        <v>781</v>
      </c>
      <c r="D3736" s="47" t="n">
        <f aca="false">IF(C3736&gt;$E$5,$E$2+$E$1,(IF(C3736&gt;764.99,C3736^3*3486.59308-C3736^2*7860012.00812+C3736*5908819377.96283-1481278321001.59,IF(C3736&gt;752.99,C3736^3*3588.471445-C3736^2*8028757.56264+C3736*5988077680.84934-1488767378546.26,C3736^3*899.851852-C3736^2*1969009.674601+C3736*1435480406.01138-348666163343.76))))-$E$1</f>
        <v>148979041.172119</v>
      </c>
      <c r="E3736" s="47" t="n">
        <f aca="false">D3736*100/$E$2</f>
        <v>100</v>
      </c>
      <c r="G3736" s="41" t="n">
        <f aca="false">[3]Plan1!$C3731</f>
        <v>0</v>
      </c>
      <c r="H3736" s="41" t="n">
        <f aca="false">$J$5 + G3736</f>
        <v>760</v>
      </c>
      <c r="I3736" s="47" t="n">
        <f aca="false">IF(H3736&gt;$J$5,$J$2+$J$1,(IF(H3736&gt;739.99,H3736^3*2498.244218-H3736^2*5471052.355142+H3736*3994605728.77515-972400879260.135,H3736^3*1396.138889-H3736^2*3002770.071427+H3736*2152080038.43115-513963640099.415)))-$J$1</f>
        <v>87942447.7277832</v>
      </c>
      <c r="J3736" s="47" t="n">
        <f aca="false">I3736*100/$J$2</f>
        <v>99.9999999974793</v>
      </c>
      <c r="L3736" s="41" t="n">
        <f aca="false">[4]Plan1!$C3731</f>
        <v>0</v>
      </c>
      <c r="M3736" s="41" t="n">
        <f aca="false">$O$5 + L3736</f>
        <v>838.78</v>
      </c>
      <c r="N3736" s="47" t="n">
        <f aca="false">IF(M3736&gt;$O$5,$O$2+$O$1,(M3736^3*3270.5936-M3736^2*8015778.389801+M3736*6549018422.82398-1783686174686.87))-$O$1</f>
        <v>39086868.7128906</v>
      </c>
      <c r="O3736" s="41" t="n">
        <f aca="false">N3736*100/$O$2</f>
        <v>100</v>
      </c>
      <c r="R3736" s="47" t="n">
        <f aca="false">SUM(D3736,I3736,N3736)</f>
        <v>276008357.612793</v>
      </c>
      <c r="S3736" s="41" t="n">
        <f aca="false">R3736*100/$R$2</f>
        <v>99.9999999991969</v>
      </c>
      <c r="U3736" s="41" t="n">
        <f aca="false">[1]Plan1!$B3731</f>
        <v>0</v>
      </c>
    </row>
    <row r="3737" customFormat="false" ht="15" hidden="false" customHeight="false" outlineLevel="0" collapsed="false">
      <c r="A3737" s="46" t="n">
        <v>45735</v>
      </c>
      <c r="B3737" s="41" t="n">
        <f aca="false">[2]Plan1!$C3732</f>
        <v>0</v>
      </c>
      <c r="C3737" s="41" t="n">
        <f aca="false">$E$5 + B3737</f>
        <v>781</v>
      </c>
      <c r="D3737" s="47" t="n">
        <f aca="false">IF(C3737&gt;$E$5,$E$2+$E$1,(IF(C3737&gt;764.99,C3737^3*3486.59308-C3737^2*7860012.00812+C3737*5908819377.96283-1481278321001.59,IF(C3737&gt;752.99,C3737^3*3588.471445-C3737^2*8028757.56264+C3737*5988077680.84934-1488767378546.26,C3737^3*899.851852-C3737^2*1969009.674601+C3737*1435480406.01138-348666163343.76))))-$E$1</f>
        <v>148979041.172119</v>
      </c>
      <c r="E3737" s="47" t="n">
        <f aca="false">D3737*100/$E$2</f>
        <v>100</v>
      </c>
      <c r="G3737" s="41" t="n">
        <f aca="false">[3]Plan1!$C3732</f>
        <v>0</v>
      </c>
      <c r="H3737" s="41" t="n">
        <f aca="false">$J$5 + G3737</f>
        <v>760</v>
      </c>
      <c r="I3737" s="47" t="n">
        <f aca="false">IF(H3737&gt;$J$5,$J$2+$J$1,(IF(H3737&gt;739.99,H3737^3*2498.244218-H3737^2*5471052.355142+H3737*3994605728.77515-972400879260.135,H3737^3*1396.138889-H3737^2*3002770.071427+H3737*2152080038.43115-513963640099.415)))-$J$1</f>
        <v>87942447.7277832</v>
      </c>
      <c r="J3737" s="47" t="n">
        <f aca="false">I3737*100/$J$2</f>
        <v>99.9999999974793</v>
      </c>
      <c r="L3737" s="41" t="n">
        <f aca="false">[4]Plan1!$C3732</f>
        <v>0</v>
      </c>
      <c r="M3737" s="41" t="n">
        <f aca="false">$O$5 + L3737</f>
        <v>838.78</v>
      </c>
      <c r="N3737" s="47" t="n">
        <f aca="false">IF(M3737&gt;$O$5,$O$2+$O$1,(M3737^3*3270.5936-M3737^2*8015778.389801+M3737*6549018422.82398-1783686174686.87))-$O$1</f>
        <v>39086868.7128906</v>
      </c>
      <c r="O3737" s="41" t="n">
        <f aca="false">N3737*100/$O$2</f>
        <v>100</v>
      </c>
      <c r="R3737" s="47" t="n">
        <f aca="false">SUM(D3737,I3737,N3737)</f>
        <v>276008357.612793</v>
      </c>
      <c r="S3737" s="41" t="n">
        <f aca="false">R3737*100/$R$2</f>
        <v>99.9999999991969</v>
      </c>
      <c r="U3737" s="41" t="n">
        <f aca="false">[1]Plan1!$B3732</f>
        <v>0</v>
      </c>
    </row>
    <row r="3738" customFormat="false" ht="15" hidden="false" customHeight="false" outlineLevel="0" collapsed="false">
      <c r="A3738" s="46" t="n">
        <v>45736</v>
      </c>
      <c r="B3738" s="41" t="n">
        <f aca="false">[2]Plan1!$C3733</f>
        <v>0</v>
      </c>
      <c r="C3738" s="41" t="n">
        <f aca="false">$E$5 + B3738</f>
        <v>781</v>
      </c>
      <c r="D3738" s="47" t="n">
        <f aca="false">IF(C3738&gt;$E$5,$E$2+$E$1,(IF(C3738&gt;764.99,C3738^3*3486.59308-C3738^2*7860012.00812+C3738*5908819377.96283-1481278321001.59,IF(C3738&gt;752.99,C3738^3*3588.471445-C3738^2*8028757.56264+C3738*5988077680.84934-1488767378546.26,C3738^3*899.851852-C3738^2*1969009.674601+C3738*1435480406.01138-348666163343.76))))-$E$1</f>
        <v>148979041.172119</v>
      </c>
      <c r="E3738" s="47" t="n">
        <f aca="false">D3738*100/$E$2</f>
        <v>100</v>
      </c>
      <c r="G3738" s="41" t="n">
        <f aca="false">[3]Plan1!$C3733</f>
        <v>0</v>
      </c>
      <c r="H3738" s="41" t="n">
        <f aca="false">$J$5 + G3738</f>
        <v>760</v>
      </c>
      <c r="I3738" s="47" t="n">
        <f aca="false">IF(H3738&gt;$J$5,$J$2+$J$1,(IF(H3738&gt;739.99,H3738^3*2498.244218-H3738^2*5471052.355142+H3738*3994605728.77515-972400879260.135,H3738^3*1396.138889-H3738^2*3002770.071427+H3738*2152080038.43115-513963640099.415)))-$J$1</f>
        <v>87942447.7277832</v>
      </c>
      <c r="J3738" s="47" t="n">
        <f aca="false">I3738*100/$J$2</f>
        <v>99.9999999974793</v>
      </c>
      <c r="L3738" s="41" t="n">
        <f aca="false">[4]Plan1!$C3733</f>
        <v>0</v>
      </c>
      <c r="M3738" s="41" t="n">
        <f aca="false">$O$5 + L3738</f>
        <v>838.78</v>
      </c>
      <c r="N3738" s="47" t="n">
        <f aca="false">IF(M3738&gt;$O$5,$O$2+$O$1,(M3738^3*3270.5936-M3738^2*8015778.389801+M3738*6549018422.82398-1783686174686.87))-$O$1</f>
        <v>39086868.7128906</v>
      </c>
      <c r="O3738" s="41" t="n">
        <f aca="false">N3738*100/$O$2</f>
        <v>100</v>
      </c>
      <c r="R3738" s="47" t="n">
        <f aca="false">SUM(D3738,I3738,N3738)</f>
        <v>276008357.612793</v>
      </c>
      <c r="S3738" s="41" t="n">
        <f aca="false">R3738*100/$R$2</f>
        <v>99.9999999991969</v>
      </c>
      <c r="U3738" s="41" t="n">
        <f aca="false">[1]Plan1!$B3733</f>
        <v>0</v>
      </c>
    </row>
    <row r="3739" customFormat="false" ht="15" hidden="false" customHeight="false" outlineLevel="0" collapsed="false">
      <c r="A3739" s="46" t="n">
        <v>45737</v>
      </c>
      <c r="B3739" s="41" t="n">
        <f aca="false">[2]Plan1!$C3734</f>
        <v>0</v>
      </c>
      <c r="C3739" s="41" t="n">
        <f aca="false">$E$5 + B3739</f>
        <v>781</v>
      </c>
      <c r="D3739" s="47" t="n">
        <f aca="false">IF(C3739&gt;$E$5,$E$2+$E$1,(IF(C3739&gt;764.99,C3739^3*3486.59308-C3739^2*7860012.00812+C3739*5908819377.96283-1481278321001.59,IF(C3739&gt;752.99,C3739^3*3588.471445-C3739^2*8028757.56264+C3739*5988077680.84934-1488767378546.26,C3739^3*899.851852-C3739^2*1969009.674601+C3739*1435480406.01138-348666163343.76))))-$E$1</f>
        <v>148979041.172119</v>
      </c>
      <c r="E3739" s="47" t="n">
        <f aca="false">D3739*100/$E$2</f>
        <v>100</v>
      </c>
      <c r="G3739" s="41" t="n">
        <f aca="false">[3]Plan1!$C3734</f>
        <v>0</v>
      </c>
      <c r="H3739" s="41" t="n">
        <f aca="false">$J$5 + G3739</f>
        <v>760</v>
      </c>
      <c r="I3739" s="47" t="n">
        <f aca="false">IF(H3739&gt;$J$5,$J$2+$J$1,(IF(H3739&gt;739.99,H3739^3*2498.244218-H3739^2*5471052.355142+H3739*3994605728.77515-972400879260.135,H3739^3*1396.138889-H3739^2*3002770.071427+H3739*2152080038.43115-513963640099.415)))-$J$1</f>
        <v>87942447.7277832</v>
      </c>
      <c r="J3739" s="47" t="n">
        <f aca="false">I3739*100/$J$2</f>
        <v>99.9999999974793</v>
      </c>
      <c r="L3739" s="41" t="n">
        <f aca="false">[4]Plan1!$C3734</f>
        <v>0</v>
      </c>
      <c r="M3739" s="41" t="n">
        <f aca="false">$O$5 + L3739</f>
        <v>838.78</v>
      </c>
      <c r="N3739" s="47" t="n">
        <f aca="false">IF(M3739&gt;$O$5,$O$2+$O$1,(M3739^3*3270.5936-M3739^2*8015778.389801+M3739*6549018422.82398-1783686174686.87))-$O$1</f>
        <v>39086868.7128906</v>
      </c>
      <c r="O3739" s="41" t="n">
        <f aca="false">N3739*100/$O$2</f>
        <v>100</v>
      </c>
      <c r="R3739" s="47" t="n">
        <f aca="false">SUM(D3739,I3739,N3739)</f>
        <v>276008357.612793</v>
      </c>
      <c r="S3739" s="41" t="n">
        <f aca="false">R3739*100/$R$2</f>
        <v>99.9999999991969</v>
      </c>
      <c r="U3739" s="41" t="n">
        <f aca="false">[1]Plan1!$B3734</f>
        <v>0</v>
      </c>
    </row>
    <row r="3740" customFormat="false" ht="15" hidden="false" customHeight="false" outlineLevel="0" collapsed="false">
      <c r="A3740" s="46" t="n">
        <v>45738</v>
      </c>
      <c r="B3740" s="41" t="n">
        <f aca="false">[2]Plan1!$C3735</f>
        <v>0</v>
      </c>
      <c r="C3740" s="41" t="n">
        <f aca="false">$E$5 + B3740</f>
        <v>781</v>
      </c>
      <c r="D3740" s="47" t="n">
        <f aca="false">IF(C3740&gt;$E$5,$E$2+$E$1,(IF(C3740&gt;764.99,C3740^3*3486.59308-C3740^2*7860012.00812+C3740*5908819377.96283-1481278321001.59,IF(C3740&gt;752.99,C3740^3*3588.471445-C3740^2*8028757.56264+C3740*5988077680.84934-1488767378546.26,C3740^3*899.851852-C3740^2*1969009.674601+C3740*1435480406.01138-348666163343.76))))-$E$1</f>
        <v>148979041.172119</v>
      </c>
      <c r="E3740" s="47" t="n">
        <f aca="false">D3740*100/$E$2</f>
        <v>100</v>
      </c>
      <c r="G3740" s="41" t="n">
        <f aca="false">[3]Plan1!$C3735</f>
        <v>0</v>
      </c>
      <c r="H3740" s="41" t="n">
        <f aca="false">$J$5 + G3740</f>
        <v>760</v>
      </c>
      <c r="I3740" s="47" t="n">
        <f aca="false">IF(H3740&gt;$J$5,$J$2+$J$1,(IF(H3740&gt;739.99,H3740^3*2498.244218-H3740^2*5471052.355142+H3740*3994605728.77515-972400879260.135,H3740^3*1396.138889-H3740^2*3002770.071427+H3740*2152080038.43115-513963640099.415)))-$J$1</f>
        <v>87942447.7277832</v>
      </c>
      <c r="J3740" s="47" t="n">
        <f aca="false">I3740*100/$J$2</f>
        <v>99.9999999974793</v>
      </c>
      <c r="L3740" s="41" t="n">
        <f aca="false">[4]Plan1!$C3735</f>
        <v>0</v>
      </c>
      <c r="M3740" s="41" t="n">
        <f aca="false">$O$5 + L3740</f>
        <v>838.78</v>
      </c>
      <c r="N3740" s="47" t="n">
        <f aca="false">IF(M3740&gt;$O$5,$O$2+$O$1,(M3740^3*3270.5936-M3740^2*8015778.389801+M3740*6549018422.82398-1783686174686.87))-$O$1</f>
        <v>39086868.7128906</v>
      </c>
      <c r="O3740" s="41" t="n">
        <f aca="false">N3740*100/$O$2</f>
        <v>100</v>
      </c>
      <c r="R3740" s="47" t="n">
        <f aca="false">SUM(D3740,I3740,N3740)</f>
        <v>276008357.612793</v>
      </c>
      <c r="S3740" s="41" t="n">
        <f aca="false">R3740*100/$R$2</f>
        <v>99.9999999991969</v>
      </c>
      <c r="U3740" s="41" t="n">
        <f aca="false">[1]Plan1!$B3735</f>
        <v>0</v>
      </c>
    </row>
    <row r="3741" customFormat="false" ht="15" hidden="false" customHeight="false" outlineLevel="0" collapsed="false">
      <c r="A3741" s="46" t="n">
        <v>45739</v>
      </c>
      <c r="B3741" s="41" t="n">
        <f aca="false">[2]Plan1!$C3736</f>
        <v>0</v>
      </c>
      <c r="C3741" s="41" t="n">
        <f aca="false">$E$5 + B3741</f>
        <v>781</v>
      </c>
      <c r="D3741" s="47" t="n">
        <f aca="false">IF(C3741&gt;$E$5,$E$2+$E$1,(IF(C3741&gt;764.99,C3741^3*3486.59308-C3741^2*7860012.00812+C3741*5908819377.96283-1481278321001.59,IF(C3741&gt;752.99,C3741^3*3588.471445-C3741^2*8028757.56264+C3741*5988077680.84934-1488767378546.26,C3741^3*899.851852-C3741^2*1969009.674601+C3741*1435480406.01138-348666163343.76))))-$E$1</f>
        <v>148979041.172119</v>
      </c>
      <c r="E3741" s="47" t="n">
        <f aca="false">D3741*100/$E$2</f>
        <v>100</v>
      </c>
      <c r="G3741" s="41" t="n">
        <f aca="false">[3]Plan1!$C3736</f>
        <v>0</v>
      </c>
      <c r="H3741" s="41" t="n">
        <f aca="false">$J$5 + G3741</f>
        <v>760</v>
      </c>
      <c r="I3741" s="47" t="n">
        <f aca="false">IF(H3741&gt;$J$5,$J$2+$J$1,(IF(H3741&gt;739.99,H3741^3*2498.244218-H3741^2*5471052.355142+H3741*3994605728.77515-972400879260.135,H3741^3*1396.138889-H3741^2*3002770.071427+H3741*2152080038.43115-513963640099.415)))-$J$1</f>
        <v>87942447.7277832</v>
      </c>
      <c r="J3741" s="47" t="n">
        <f aca="false">I3741*100/$J$2</f>
        <v>99.9999999974793</v>
      </c>
      <c r="L3741" s="41" t="n">
        <f aca="false">[4]Plan1!$C3736</f>
        <v>0</v>
      </c>
      <c r="M3741" s="41" t="n">
        <f aca="false">$O$5 + L3741</f>
        <v>838.78</v>
      </c>
      <c r="N3741" s="47" t="n">
        <f aca="false">IF(M3741&gt;$O$5,$O$2+$O$1,(M3741^3*3270.5936-M3741^2*8015778.389801+M3741*6549018422.82398-1783686174686.87))-$O$1</f>
        <v>39086868.7128906</v>
      </c>
      <c r="O3741" s="41" t="n">
        <f aca="false">N3741*100/$O$2</f>
        <v>100</v>
      </c>
      <c r="R3741" s="47" t="n">
        <f aca="false">SUM(D3741,I3741,N3741)</f>
        <v>276008357.612793</v>
      </c>
      <c r="S3741" s="41" t="n">
        <f aca="false">R3741*100/$R$2</f>
        <v>99.9999999991969</v>
      </c>
      <c r="U3741" s="41" t="n">
        <f aca="false">[1]Plan1!$B3736</f>
        <v>0</v>
      </c>
    </row>
    <row r="3742" customFormat="false" ht="15" hidden="false" customHeight="false" outlineLevel="0" collapsed="false">
      <c r="A3742" s="46" t="n">
        <v>45740</v>
      </c>
      <c r="B3742" s="41" t="n">
        <f aca="false">[2]Plan1!$C3737</f>
        <v>0</v>
      </c>
      <c r="C3742" s="41" t="n">
        <f aca="false">$E$5 + B3742</f>
        <v>781</v>
      </c>
      <c r="D3742" s="47" t="n">
        <f aca="false">IF(C3742&gt;$E$5,$E$2+$E$1,(IF(C3742&gt;764.99,C3742^3*3486.59308-C3742^2*7860012.00812+C3742*5908819377.96283-1481278321001.59,IF(C3742&gt;752.99,C3742^3*3588.471445-C3742^2*8028757.56264+C3742*5988077680.84934-1488767378546.26,C3742^3*899.851852-C3742^2*1969009.674601+C3742*1435480406.01138-348666163343.76))))-$E$1</f>
        <v>148979041.172119</v>
      </c>
      <c r="E3742" s="47" t="n">
        <f aca="false">D3742*100/$E$2</f>
        <v>100</v>
      </c>
      <c r="G3742" s="41" t="n">
        <f aca="false">[3]Plan1!$C3737</f>
        <v>0</v>
      </c>
      <c r="H3742" s="41" t="n">
        <f aca="false">$J$5 + G3742</f>
        <v>760</v>
      </c>
      <c r="I3742" s="47" t="n">
        <f aca="false">IF(H3742&gt;$J$5,$J$2+$J$1,(IF(H3742&gt;739.99,H3742^3*2498.244218-H3742^2*5471052.355142+H3742*3994605728.77515-972400879260.135,H3742^3*1396.138889-H3742^2*3002770.071427+H3742*2152080038.43115-513963640099.415)))-$J$1</f>
        <v>87942447.7277832</v>
      </c>
      <c r="J3742" s="47" t="n">
        <f aca="false">I3742*100/$J$2</f>
        <v>99.9999999974793</v>
      </c>
      <c r="L3742" s="41" t="n">
        <f aca="false">[4]Plan1!$C3737</f>
        <v>0</v>
      </c>
      <c r="M3742" s="41" t="n">
        <f aca="false">$O$5 + L3742</f>
        <v>838.78</v>
      </c>
      <c r="N3742" s="47" t="n">
        <f aca="false">IF(M3742&gt;$O$5,$O$2+$O$1,(M3742^3*3270.5936-M3742^2*8015778.389801+M3742*6549018422.82398-1783686174686.87))-$O$1</f>
        <v>39086868.7128906</v>
      </c>
      <c r="O3742" s="41" t="n">
        <f aca="false">N3742*100/$O$2</f>
        <v>100</v>
      </c>
      <c r="R3742" s="47" t="n">
        <f aca="false">SUM(D3742,I3742,N3742)</f>
        <v>276008357.612793</v>
      </c>
      <c r="S3742" s="41" t="n">
        <f aca="false">R3742*100/$R$2</f>
        <v>99.9999999991969</v>
      </c>
      <c r="U3742" s="41" t="n">
        <f aca="false">[1]Plan1!$B3737</f>
        <v>0</v>
      </c>
    </row>
    <row r="3743" customFormat="false" ht="15" hidden="false" customHeight="false" outlineLevel="0" collapsed="false">
      <c r="A3743" s="46" t="n">
        <v>45741</v>
      </c>
      <c r="B3743" s="41" t="n">
        <f aca="false">[2]Plan1!$C3738</f>
        <v>0</v>
      </c>
      <c r="C3743" s="41" t="n">
        <f aca="false">$E$5 + B3743</f>
        <v>781</v>
      </c>
      <c r="D3743" s="47" t="n">
        <f aca="false">IF(C3743&gt;$E$5,$E$2+$E$1,(IF(C3743&gt;764.99,C3743^3*3486.59308-C3743^2*7860012.00812+C3743*5908819377.96283-1481278321001.59,IF(C3743&gt;752.99,C3743^3*3588.471445-C3743^2*8028757.56264+C3743*5988077680.84934-1488767378546.26,C3743^3*899.851852-C3743^2*1969009.674601+C3743*1435480406.01138-348666163343.76))))-$E$1</f>
        <v>148979041.172119</v>
      </c>
      <c r="E3743" s="47" t="n">
        <f aca="false">D3743*100/$E$2</f>
        <v>100</v>
      </c>
      <c r="G3743" s="41" t="n">
        <f aca="false">[3]Plan1!$C3738</f>
        <v>0</v>
      </c>
      <c r="H3743" s="41" t="n">
        <f aca="false">$J$5 + G3743</f>
        <v>760</v>
      </c>
      <c r="I3743" s="47" t="n">
        <f aca="false">IF(H3743&gt;$J$5,$J$2+$J$1,(IF(H3743&gt;739.99,H3743^3*2498.244218-H3743^2*5471052.355142+H3743*3994605728.77515-972400879260.135,H3743^3*1396.138889-H3743^2*3002770.071427+H3743*2152080038.43115-513963640099.415)))-$J$1</f>
        <v>87942447.7277832</v>
      </c>
      <c r="J3743" s="47" t="n">
        <f aca="false">I3743*100/$J$2</f>
        <v>99.9999999974793</v>
      </c>
      <c r="L3743" s="41" t="n">
        <f aca="false">[4]Plan1!$C3738</f>
        <v>0</v>
      </c>
      <c r="M3743" s="41" t="n">
        <f aca="false">$O$5 + L3743</f>
        <v>838.78</v>
      </c>
      <c r="N3743" s="47" t="n">
        <f aca="false">IF(M3743&gt;$O$5,$O$2+$O$1,(M3743^3*3270.5936-M3743^2*8015778.389801+M3743*6549018422.82398-1783686174686.87))-$O$1</f>
        <v>39086868.7128906</v>
      </c>
      <c r="O3743" s="41" t="n">
        <f aca="false">N3743*100/$O$2</f>
        <v>100</v>
      </c>
      <c r="R3743" s="47" t="n">
        <f aca="false">SUM(D3743,I3743,N3743)</f>
        <v>276008357.612793</v>
      </c>
      <c r="S3743" s="41" t="n">
        <f aca="false">R3743*100/$R$2</f>
        <v>99.9999999991969</v>
      </c>
      <c r="U3743" s="41" t="n">
        <f aca="false">[1]Plan1!$B3738</f>
        <v>0</v>
      </c>
    </row>
    <row r="3744" customFormat="false" ht="15" hidden="false" customHeight="false" outlineLevel="0" collapsed="false">
      <c r="A3744" s="46" t="n">
        <v>45742</v>
      </c>
      <c r="B3744" s="41" t="n">
        <f aca="false">[2]Plan1!$C3739</f>
        <v>0</v>
      </c>
      <c r="C3744" s="41" t="n">
        <f aca="false">$E$5 + B3744</f>
        <v>781</v>
      </c>
      <c r="D3744" s="47" t="n">
        <f aca="false">IF(C3744&gt;$E$5,$E$2+$E$1,(IF(C3744&gt;764.99,C3744^3*3486.59308-C3744^2*7860012.00812+C3744*5908819377.96283-1481278321001.59,IF(C3744&gt;752.99,C3744^3*3588.471445-C3744^2*8028757.56264+C3744*5988077680.84934-1488767378546.26,C3744^3*899.851852-C3744^2*1969009.674601+C3744*1435480406.01138-348666163343.76))))-$E$1</f>
        <v>148979041.172119</v>
      </c>
      <c r="E3744" s="47" t="n">
        <f aca="false">D3744*100/$E$2</f>
        <v>100</v>
      </c>
      <c r="G3744" s="41" t="n">
        <f aca="false">[3]Plan1!$C3739</f>
        <v>0</v>
      </c>
      <c r="H3744" s="41" t="n">
        <f aca="false">$J$5 + G3744</f>
        <v>760</v>
      </c>
      <c r="I3744" s="47" t="n">
        <f aca="false">IF(H3744&gt;$J$5,$J$2+$J$1,(IF(H3744&gt;739.99,H3744^3*2498.244218-H3744^2*5471052.355142+H3744*3994605728.77515-972400879260.135,H3744^3*1396.138889-H3744^2*3002770.071427+H3744*2152080038.43115-513963640099.415)))-$J$1</f>
        <v>87942447.7277832</v>
      </c>
      <c r="J3744" s="47" t="n">
        <f aca="false">I3744*100/$J$2</f>
        <v>99.9999999974793</v>
      </c>
      <c r="L3744" s="41" t="n">
        <f aca="false">[4]Plan1!$C3739</f>
        <v>0</v>
      </c>
      <c r="M3744" s="41" t="n">
        <f aca="false">$O$5 + L3744</f>
        <v>838.78</v>
      </c>
      <c r="N3744" s="47" t="n">
        <f aca="false">IF(M3744&gt;$O$5,$O$2+$O$1,(M3744^3*3270.5936-M3744^2*8015778.389801+M3744*6549018422.82398-1783686174686.87))-$O$1</f>
        <v>39086868.7128906</v>
      </c>
      <c r="O3744" s="41" t="n">
        <f aca="false">N3744*100/$O$2</f>
        <v>100</v>
      </c>
      <c r="R3744" s="47" t="n">
        <f aca="false">SUM(D3744,I3744,N3744)</f>
        <v>276008357.612793</v>
      </c>
      <c r="S3744" s="41" t="n">
        <f aca="false">R3744*100/$R$2</f>
        <v>99.9999999991969</v>
      </c>
      <c r="U3744" s="41" t="n">
        <f aca="false">[1]Plan1!$B3739</f>
        <v>0</v>
      </c>
    </row>
    <row r="3745" customFormat="false" ht="15" hidden="false" customHeight="false" outlineLevel="0" collapsed="false">
      <c r="A3745" s="46" t="n">
        <v>45743</v>
      </c>
      <c r="B3745" s="41" t="n">
        <f aca="false">[2]Plan1!$C3740</f>
        <v>0</v>
      </c>
      <c r="C3745" s="41" t="n">
        <f aca="false">$E$5 + B3745</f>
        <v>781</v>
      </c>
      <c r="D3745" s="47" t="n">
        <f aca="false">IF(C3745&gt;$E$5,$E$2+$E$1,(IF(C3745&gt;764.99,C3745^3*3486.59308-C3745^2*7860012.00812+C3745*5908819377.96283-1481278321001.59,IF(C3745&gt;752.99,C3745^3*3588.471445-C3745^2*8028757.56264+C3745*5988077680.84934-1488767378546.26,C3745^3*899.851852-C3745^2*1969009.674601+C3745*1435480406.01138-348666163343.76))))-$E$1</f>
        <v>148979041.172119</v>
      </c>
      <c r="E3745" s="47" t="n">
        <f aca="false">D3745*100/$E$2</f>
        <v>100</v>
      </c>
      <c r="G3745" s="41" t="n">
        <f aca="false">[3]Plan1!$C3740</f>
        <v>0</v>
      </c>
      <c r="H3745" s="41" t="n">
        <f aca="false">$J$5 + G3745</f>
        <v>760</v>
      </c>
      <c r="I3745" s="47" t="n">
        <f aca="false">IF(H3745&gt;$J$5,$J$2+$J$1,(IF(H3745&gt;739.99,H3745^3*2498.244218-H3745^2*5471052.355142+H3745*3994605728.77515-972400879260.135,H3745^3*1396.138889-H3745^2*3002770.071427+H3745*2152080038.43115-513963640099.415)))-$J$1</f>
        <v>87942447.7277832</v>
      </c>
      <c r="J3745" s="47" t="n">
        <f aca="false">I3745*100/$J$2</f>
        <v>99.9999999974793</v>
      </c>
      <c r="L3745" s="41" t="n">
        <f aca="false">[4]Plan1!$C3740</f>
        <v>0</v>
      </c>
      <c r="M3745" s="41" t="n">
        <f aca="false">$O$5 + L3745</f>
        <v>838.78</v>
      </c>
      <c r="N3745" s="47" t="n">
        <f aca="false">IF(M3745&gt;$O$5,$O$2+$O$1,(M3745^3*3270.5936-M3745^2*8015778.389801+M3745*6549018422.82398-1783686174686.87))-$O$1</f>
        <v>39086868.7128906</v>
      </c>
      <c r="O3745" s="41" t="n">
        <f aca="false">N3745*100/$O$2</f>
        <v>100</v>
      </c>
      <c r="R3745" s="47" t="n">
        <f aca="false">SUM(D3745,I3745,N3745)</f>
        <v>276008357.612793</v>
      </c>
      <c r="S3745" s="41" t="n">
        <f aca="false">R3745*100/$R$2</f>
        <v>99.9999999991969</v>
      </c>
      <c r="U3745" s="41" t="n">
        <f aca="false">[1]Plan1!$B3740</f>
        <v>0</v>
      </c>
    </row>
    <row r="3746" customFormat="false" ht="15" hidden="false" customHeight="false" outlineLevel="0" collapsed="false">
      <c r="A3746" s="46" t="n">
        <v>45744</v>
      </c>
      <c r="B3746" s="41" t="n">
        <f aca="false">[2]Plan1!$C3741</f>
        <v>0</v>
      </c>
      <c r="C3746" s="41" t="n">
        <f aca="false">$E$5 + B3746</f>
        <v>781</v>
      </c>
      <c r="D3746" s="47" t="n">
        <f aca="false">IF(C3746&gt;$E$5,$E$2+$E$1,(IF(C3746&gt;764.99,C3746^3*3486.59308-C3746^2*7860012.00812+C3746*5908819377.96283-1481278321001.59,IF(C3746&gt;752.99,C3746^3*3588.471445-C3746^2*8028757.56264+C3746*5988077680.84934-1488767378546.26,C3746^3*899.851852-C3746^2*1969009.674601+C3746*1435480406.01138-348666163343.76))))-$E$1</f>
        <v>148979041.172119</v>
      </c>
      <c r="E3746" s="47" t="n">
        <f aca="false">D3746*100/$E$2</f>
        <v>100</v>
      </c>
      <c r="G3746" s="41" t="n">
        <f aca="false">[3]Plan1!$C3741</f>
        <v>0</v>
      </c>
      <c r="H3746" s="41" t="n">
        <f aca="false">$J$5 + G3746</f>
        <v>760</v>
      </c>
      <c r="I3746" s="47" t="n">
        <f aca="false">IF(H3746&gt;$J$5,$J$2+$J$1,(IF(H3746&gt;739.99,H3746^3*2498.244218-H3746^2*5471052.355142+H3746*3994605728.77515-972400879260.135,H3746^3*1396.138889-H3746^2*3002770.071427+H3746*2152080038.43115-513963640099.415)))-$J$1</f>
        <v>87942447.7277832</v>
      </c>
      <c r="J3746" s="47" t="n">
        <f aca="false">I3746*100/$J$2</f>
        <v>99.9999999974793</v>
      </c>
      <c r="L3746" s="41" t="n">
        <f aca="false">[4]Plan1!$C3741</f>
        <v>0</v>
      </c>
      <c r="M3746" s="41" t="n">
        <f aca="false">$O$5 + L3746</f>
        <v>838.78</v>
      </c>
      <c r="N3746" s="47" t="n">
        <f aca="false">IF(M3746&gt;$O$5,$O$2+$O$1,(M3746^3*3270.5936-M3746^2*8015778.389801+M3746*6549018422.82398-1783686174686.87))-$O$1</f>
        <v>39086868.7128906</v>
      </c>
      <c r="O3746" s="41" t="n">
        <f aca="false">N3746*100/$O$2</f>
        <v>100</v>
      </c>
      <c r="R3746" s="47" t="n">
        <f aca="false">SUM(D3746,I3746,N3746)</f>
        <v>276008357.612793</v>
      </c>
      <c r="S3746" s="41" t="n">
        <f aca="false">R3746*100/$R$2</f>
        <v>99.9999999991969</v>
      </c>
      <c r="U3746" s="41" t="n">
        <f aca="false">[1]Plan1!$B3741</f>
        <v>0</v>
      </c>
    </row>
    <row r="3747" customFormat="false" ht="15" hidden="false" customHeight="false" outlineLevel="0" collapsed="false">
      <c r="A3747" s="46" t="n">
        <v>45745</v>
      </c>
      <c r="B3747" s="41" t="n">
        <f aca="false">[2]Plan1!$C3742</f>
        <v>0</v>
      </c>
      <c r="C3747" s="41" t="n">
        <f aca="false">$E$5 + B3747</f>
        <v>781</v>
      </c>
      <c r="D3747" s="47" t="n">
        <f aca="false">IF(C3747&gt;$E$5,$E$2+$E$1,(IF(C3747&gt;764.99,C3747^3*3486.59308-C3747^2*7860012.00812+C3747*5908819377.96283-1481278321001.59,IF(C3747&gt;752.99,C3747^3*3588.471445-C3747^2*8028757.56264+C3747*5988077680.84934-1488767378546.26,C3747^3*899.851852-C3747^2*1969009.674601+C3747*1435480406.01138-348666163343.76))))-$E$1</f>
        <v>148979041.172119</v>
      </c>
      <c r="E3747" s="47" t="n">
        <f aca="false">D3747*100/$E$2</f>
        <v>100</v>
      </c>
      <c r="G3747" s="41" t="n">
        <f aca="false">[3]Plan1!$C3742</f>
        <v>0</v>
      </c>
      <c r="H3747" s="41" t="n">
        <f aca="false">$J$5 + G3747</f>
        <v>760</v>
      </c>
      <c r="I3747" s="47" t="n">
        <f aca="false">IF(H3747&gt;$J$5,$J$2+$J$1,(IF(H3747&gt;739.99,H3747^3*2498.244218-H3747^2*5471052.355142+H3747*3994605728.77515-972400879260.135,H3747^3*1396.138889-H3747^2*3002770.071427+H3747*2152080038.43115-513963640099.415)))-$J$1</f>
        <v>87942447.7277832</v>
      </c>
      <c r="J3747" s="47" t="n">
        <f aca="false">I3747*100/$J$2</f>
        <v>99.9999999974793</v>
      </c>
      <c r="L3747" s="41" t="n">
        <f aca="false">[4]Plan1!$C3742</f>
        <v>0</v>
      </c>
      <c r="M3747" s="41" t="n">
        <f aca="false">$O$5 + L3747</f>
        <v>838.78</v>
      </c>
      <c r="N3747" s="47" t="n">
        <f aca="false">IF(M3747&gt;$O$5,$O$2+$O$1,(M3747^3*3270.5936-M3747^2*8015778.389801+M3747*6549018422.82398-1783686174686.87))-$O$1</f>
        <v>39086868.7128906</v>
      </c>
      <c r="O3747" s="41" t="n">
        <f aca="false">N3747*100/$O$2</f>
        <v>100</v>
      </c>
      <c r="R3747" s="47" t="n">
        <f aca="false">SUM(D3747,I3747,N3747)</f>
        <v>276008357.612793</v>
      </c>
      <c r="S3747" s="41" t="n">
        <f aca="false">R3747*100/$R$2</f>
        <v>99.9999999991969</v>
      </c>
      <c r="U3747" s="41" t="n">
        <f aca="false">[1]Plan1!$B3742</f>
        <v>0</v>
      </c>
    </row>
    <row r="3748" customFormat="false" ht="15" hidden="false" customHeight="false" outlineLevel="0" collapsed="false">
      <c r="A3748" s="46" t="n">
        <v>45746</v>
      </c>
      <c r="B3748" s="41" t="n">
        <f aca="false">[2]Plan1!$C3743</f>
        <v>0</v>
      </c>
      <c r="C3748" s="41" t="n">
        <f aca="false">$E$5 + B3748</f>
        <v>781</v>
      </c>
      <c r="D3748" s="47" t="n">
        <f aca="false">IF(C3748&gt;$E$5,$E$2+$E$1,(IF(C3748&gt;764.99,C3748^3*3486.59308-C3748^2*7860012.00812+C3748*5908819377.96283-1481278321001.59,IF(C3748&gt;752.99,C3748^3*3588.471445-C3748^2*8028757.56264+C3748*5988077680.84934-1488767378546.26,C3748^3*899.851852-C3748^2*1969009.674601+C3748*1435480406.01138-348666163343.76))))-$E$1</f>
        <v>148979041.172119</v>
      </c>
      <c r="E3748" s="47" t="n">
        <f aca="false">D3748*100/$E$2</f>
        <v>100</v>
      </c>
      <c r="G3748" s="41" t="n">
        <f aca="false">[3]Plan1!$C3743</f>
        <v>0</v>
      </c>
      <c r="H3748" s="41" t="n">
        <f aca="false">$J$5 + G3748</f>
        <v>760</v>
      </c>
      <c r="I3748" s="47" t="n">
        <f aca="false">IF(H3748&gt;$J$5,$J$2+$J$1,(IF(H3748&gt;739.99,H3748^3*2498.244218-H3748^2*5471052.355142+H3748*3994605728.77515-972400879260.135,H3748^3*1396.138889-H3748^2*3002770.071427+H3748*2152080038.43115-513963640099.415)))-$J$1</f>
        <v>87942447.7277832</v>
      </c>
      <c r="J3748" s="47" t="n">
        <f aca="false">I3748*100/$J$2</f>
        <v>99.9999999974793</v>
      </c>
      <c r="L3748" s="41" t="n">
        <f aca="false">[4]Plan1!$C3743</f>
        <v>0</v>
      </c>
      <c r="M3748" s="41" t="n">
        <f aca="false">$O$5 + L3748</f>
        <v>838.78</v>
      </c>
      <c r="N3748" s="47" t="n">
        <f aca="false">IF(M3748&gt;$O$5,$O$2+$O$1,(M3748^3*3270.5936-M3748^2*8015778.389801+M3748*6549018422.82398-1783686174686.87))-$O$1</f>
        <v>39086868.7128906</v>
      </c>
      <c r="O3748" s="41" t="n">
        <f aca="false">N3748*100/$O$2</f>
        <v>100</v>
      </c>
      <c r="R3748" s="47" t="n">
        <f aca="false">SUM(D3748,I3748,N3748)</f>
        <v>276008357.612793</v>
      </c>
      <c r="S3748" s="41" t="n">
        <f aca="false">R3748*100/$R$2</f>
        <v>99.9999999991969</v>
      </c>
      <c r="U3748" s="41" t="n">
        <f aca="false">[1]Plan1!$B3743</f>
        <v>0</v>
      </c>
    </row>
    <row r="3749" customFormat="false" ht="15" hidden="false" customHeight="false" outlineLevel="0" collapsed="false">
      <c r="A3749" s="46" t="n">
        <v>45747</v>
      </c>
      <c r="B3749" s="41" t="n">
        <f aca="false">[2]Plan1!$C3744</f>
        <v>0</v>
      </c>
      <c r="C3749" s="41" t="n">
        <f aca="false">$E$5 + B3749</f>
        <v>781</v>
      </c>
      <c r="D3749" s="47" t="n">
        <f aca="false">IF(C3749&gt;$E$5,$E$2+$E$1,(IF(C3749&gt;764.99,C3749^3*3486.59308-C3749^2*7860012.00812+C3749*5908819377.96283-1481278321001.59,IF(C3749&gt;752.99,C3749^3*3588.471445-C3749^2*8028757.56264+C3749*5988077680.84934-1488767378546.26,C3749^3*899.851852-C3749^2*1969009.674601+C3749*1435480406.01138-348666163343.76))))-$E$1</f>
        <v>148979041.172119</v>
      </c>
      <c r="E3749" s="47" t="n">
        <f aca="false">D3749*100/$E$2</f>
        <v>100</v>
      </c>
      <c r="G3749" s="41" t="n">
        <f aca="false">[3]Plan1!$C3744</f>
        <v>0</v>
      </c>
      <c r="H3749" s="41" t="n">
        <f aca="false">$J$5 + G3749</f>
        <v>760</v>
      </c>
      <c r="I3749" s="47" t="n">
        <f aca="false">IF(H3749&gt;$J$5,$J$2+$J$1,(IF(H3749&gt;739.99,H3749^3*2498.244218-H3749^2*5471052.355142+H3749*3994605728.77515-972400879260.135,H3749^3*1396.138889-H3749^2*3002770.071427+H3749*2152080038.43115-513963640099.415)))-$J$1</f>
        <v>87942447.7277832</v>
      </c>
      <c r="J3749" s="47" t="n">
        <f aca="false">I3749*100/$J$2</f>
        <v>99.9999999974793</v>
      </c>
      <c r="L3749" s="41" t="n">
        <f aca="false">[4]Plan1!$C3744</f>
        <v>0</v>
      </c>
      <c r="M3749" s="41" t="n">
        <f aca="false">$O$5 + L3749</f>
        <v>838.78</v>
      </c>
      <c r="N3749" s="47" t="n">
        <f aca="false">IF(M3749&gt;$O$5,$O$2+$O$1,(M3749^3*3270.5936-M3749^2*8015778.389801+M3749*6549018422.82398-1783686174686.87))-$O$1</f>
        <v>39086868.7128906</v>
      </c>
      <c r="O3749" s="41" t="n">
        <f aca="false">N3749*100/$O$2</f>
        <v>100</v>
      </c>
      <c r="R3749" s="47" t="n">
        <f aca="false">SUM(D3749,I3749,N3749)</f>
        <v>276008357.612793</v>
      </c>
      <c r="S3749" s="41" t="n">
        <f aca="false">R3749*100/$R$2</f>
        <v>99.9999999991969</v>
      </c>
      <c r="U3749" s="41" t="n">
        <f aca="false">[1]Plan1!$B3744</f>
        <v>0</v>
      </c>
    </row>
    <row r="3750" customFormat="false" ht="15" hidden="false" customHeight="false" outlineLevel="0" collapsed="false">
      <c r="A3750" s="46" t="n">
        <v>45748</v>
      </c>
      <c r="B3750" s="41" t="n">
        <f aca="false">[2]Plan1!$C3745</f>
        <v>0</v>
      </c>
      <c r="C3750" s="41" t="n">
        <f aca="false">$E$5 + B3750</f>
        <v>781</v>
      </c>
      <c r="D3750" s="47" t="n">
        <f aca="false">IF(C3750&gt;$E$5,$E$2+$E$1,(IF(C3750&gt;764.99,C3750^3*3486.59308-C3750^2*7860012.00812+C3750*5908819377.96283-1481278321001.59,IF(C3750&gt;752.99,C3750^3*3588.471445-C3750^2*8028757.56264+C3750*5988077680.84934-1488767378546.26,C3750^3*899.851852-C3750^2*1969009.674601+C3750*1435480406.01138-348666163343.76))))-$E$1</f>
        <v>148979041.172119</v>
      </c>
      <c r="E3750" s="47" t="n">
        <f aca="false">D3750*100/$E$2</f>
        <v>100</v>
      </c>
      <c r="G3750" s="41" t="n">
        <f aca="false">[3]Plan1!$C3745</f>
        <v>0</v>
      </c>
      <c r="H3750" s="41" t="n">
        <f aca="false">$J$5 + G3750</f>
        <v>760</v>
      </c>
      <c r="I3750" s="47" t="n">
        <f aca="false">IF(H3750&gt;$J$5,$J$2+$J$1,(IF(H3750&gt;739.99,H3750^3*2498.244218-H3750^2*5471052.355142+H3750*3994605728.77515-972400879260.135,H3750^3*1396.138889-H3750^2*3002770.071427+H3750*2152080038.43115-513963640099.415)))-$J$1</f>
        <v>87942447.7277832</v>
      </c>
      <c r="J3750" s="47" t="n">
        <f aca="false">I3750*100/$J$2</f>
        <v>99.9999999974793</v>
      </c>
      <c r="L3750" s="41" t="n">
        <f aca="false">[4]Plan1!$C3745</f>
        <v>0</v>
      </c>
      <c r="M3750" s="41" t="n">
        <f aca="false">$O$5 + L3750</f>
        <v>838.78</v>
      </c>
      <c r="N3750" s="47" t="n">
        <f aca="false">IF(M3750&gt;$O$5,$O$2+$O$1,(M3750^3*3270.5936-M3750^2*8015778.389801+M3750*6549018422.82398-1783686174686.87))-$O$1</f>
        <v>39086868.7128906</v>
      </c>
      <c r="O3750" s="41" t="n">
        <f aca="false">N3750*100/$O$2</f>
        <v>100</v>
      </c>
      <c r="R3750" s="47" t="n">
        <f aca="false">SUM(D3750,I3750,N3750)</f>
        <v>276008357.612793</v>
      </c>
      <c r="S3750" s="41" t="n">
        <f aca="false">R3750*100/$R$2</f>
        <v>99.9999999991969</v>
      </c>
      <c r="U3750" s="41" t="n">
        <f aca="false">[1]Plan1!$B3745</f>
        <v>0</v>
      </c>
    </row>
    <row r="3751" customFormat="false" ht="15" hidden="false" customHeight="false" outlineLevel="0" collapsed="false">
      <c r="A3751" s="46" t="n">
        <v>45749</v>
      </c>
      <c r="B3751" s="41" t="n">
        <f aca="false">[2]Plan1!$C3746</f>
        <v>0</v>
      </c>
      <c r="C3751" s="41" t="n">
        <f aca="false">$E$5 + B3751</f>
        <v>781</v>
      </c>
      <c r="D3751" s="47" t="n">
        <f aca="false">IF(C3751&gt;$E$5,$E$2+$E$1,(IF(C3751&gt;764.99,C3751^3*3486.59308-C3751^2*7860012.00812+C3751*5908819377.96283-1481278321001.59,IF(C3751&gt;752.99,C3751^3*3588.471445-C3751^2*8028757.56264+C3751*5988077680.84934-1488767378546.26,C3751^3*899.851852-C3751^2*1969009.674601+C3751*1435480406.01138-348666163343.76))))-$E$1</f>
        <v>148979041.172119</v>
      </c>
      <c r="E3751" s="47" t="n">
        <f aca="false">D3751*100/$E$2</f>
        <v>100</v>
      </c>
      <c r="G3751" s="41" t="n">
        <f aca="false">[3]Plan1!$C3746</f>
        <v>0</v>
      </c>
      <c r="H3751" s="41" t="n">
        <f aca="false">$J$5 + G3751</f>
        <v>760</v>
      </c>
      <c r="I3751" s="47" t="n">
        <f aca="false">IF(H3751&gt;$J$5,$J$2+$J$1,(IF(H3751&gt;739.99,H3751^3*2498.244218-H3751^2*5471052.355142+H3751*3994605728.77515-972400879260.135,H3751^3*1396.138889-H3751^2*3002770.071427+H3751*2152080038.43115-513963640099.415)))-$J$1</f>
        <v>87942447.7277832</v>
      </c>
      <c r="J3751" s="47" t="n">
        <f aca="false">I3751*100/$J$2</f>
        <v>99.9999999974793</v>
      </c>
      <c r="L3751" s="41" t="n">
        <f aca="false">[4]Plan1!$C3746</f>
        <v>0</v>
      </c>
      <c r="M3751" s="41" t="n">
        <f aca="false">$O$5 + L3751</f>
        <v>838.78</v>
      </c>
      <c r="N3751" s="47" t="n">
        <f aca="false">IF(M3751&gt;$O$5,$O$2+$O$1,(M3751^3*3270.5936-M3751^2*8015778.389801+M3751*6549018422.82398-1783686174686.87))-$O$1</f>
        <v>39086868.7128906</v>
      </c>
      <c r="O3751" s="41" t="n">
        <f aca="false">N3751*100/$O$2</f>
        <v>100</v>
      </c>
      <c r="R3751" s="47" t="n">
        <f aca="false">SUM(D3751,I3751,N3751)</f>
        <v>276008357.612793</v>
      </c>
      <c r="S3751" s="41" t="n">
        <f aca="false">R3751*100/$R$2</f>
        <v>99.9999999991969</v>
      </c>
      <c r="U3751" s="41" t="n">
        <f aca="false">[1]Plan1!$B3746</f>
        <v>0</v>
      </c>
    </row>
    <row r="3752" customFormat="false" ht="15" hidden="false" customHeight="false" outlineLevel="0" collapsed="false">
      <c r="A3752" s="46" t="n">
        <v>45750</v>
      </c>
      <c r="B3752" s="41" t="n">
        <f aca="false">[2]Plan1!$C3747</f>
        <v>0</v>
      </c>
      <c r="C3752" s="41" t="n">
        <f aca="false">$E$5 + B3752</f>
        <v>781</v>
      </c>
      <c r="D3752" s="47" t="n">
        <f aca="false">IF(C3752&gt;$E$5,$E$2+$E$1,(IF(C3752&gt;764.99,C3752^3*3486.59308-C3752^2*7860012.00812+C3752*5908819377.96283-1481278321001.59,IF(C3752&gt;752.99,C3752^3*3588.471445-C3752^2*8028757.56264+C3752*5988077680.84934-1488767378546.26,C3752^3*899.851852-C3752^2*1969009.674601+C3752*1435480406.01138-348666163343.76))))-$E$1</f>
        <v>148979041.172119</v>
      </c>
      <c r="E3752" s="47" t="n">
        <f aca="false">D3752*100/$E$2</f>
        <v>100</v>
      </c>
      <c r="G3752" s="41" t="n">
        <f aca="false">[3]Plan1!$C3747</f>
        <v>0</v>
      </c>
      <c r="H3752" s="41" t="n">
        <f aca="false">$J$5 + G3752</f>
        <v>760</v>
      </c>
      <c r="I3752" s="47" t="n">
        <f aca="false">IF(H3752&gt;$J$5,$J$2+$J$1,(IF(H3752&gt;739.99,H3752^3*2498.244218-H3752^2*5471052.355142+H3752*3994605728.77515-972400879260.135,H3752^3*1396.138889-H3752^2*3002770.071427+H3752*2152080038.43115-513963640099.415)))-$J$1</f>
        <v>87942447.7277832</v>
      </c>
      <c r="J3752" s="47" t="n">
        <f aca="false">I3752*100/$J$2</f>
        <v>99.9999999974793</v>
      </c>
      <c r="L3752" s="41" t="n">
        <f aca="false">[4]Plan1!$C3747</f>
        <v>0</v>
      </c>
      <c r="M3752" s="41" t="n">
        <f aca="false">$O$5 + L3752</f>
        <v>838.78</v>
      </c>
      <c r="N3752" s="47" t="n">
        <f aca="false">IF(M3752&gt;$O$5,$O$2+$O$1,(M3752^3*3270.5936-M3752^2*8015778.389801+M3752*6549018422.82398-1783686174686.87))-$O$1</f>
        <v>39086868.7128906</v>
      </c>
      <c r="O3752" s="41" t="n">
        <f aca="false">N3752*100/$O$2</f>
        <v>100</v>
      </c>
      <c r="R3752" s="47" t="n">
        <f aca="false">SUM(D3752,I3752,N3752)</f>
        <v>276008357.612793</v>
      </c>
      <c r="S3752" s="41" t="n">
        <f aca="false">R3752*100/$R$2</f>
        <v>99.9999999991969</v>
      </c>
      <c r="U3752" s="41" t="n">
        <f aca="false">[1]Plan1!$B3747</f>
        <v>0</v>
      </c>
    </row>
    <row r="3753" customFormat="false" ht="15" hidden="false" customHeight="false" outlineLevel="0" collapsed="false">
      <c r="A3753" s="46" t="n">
        <v>45751</v>
      </c>
      <c r="B3753" s="41" t="n">
        <f aca="false">[2]Plan1!$C3748</f>
        <v>0</v>
      </c>
      <c r="C3753" s="41" t="n">
        <f aca="false">$E$5 + B3753</f>
        <v>781</v>
      </c>
      <c r="D3753" s="47" t="n">
        <f aca="false">IF(C3753&gt;$E$5,$E$2+$E$1,(IF(C3753&gt;764.99,C3753^3*3486.59308-C3753^2*7860012.00812+C3753*5908819377.96283-1481278321001.59,IF(C3753&gt;752.99,C3753^3*3588.471445-C3753^2*8028757.56264+C3753*5988077680.84934-1488767378546.26,C3753^3*899.851852-C3753^2*1969009.674601+C3753*1435480406.01138-348666163343.76))))-$E$1</f>
        <v>148979041.172119</v>
      </c>
      <c r="E3753" s="47" t="n">
        <f aca="false">D3753*100/$E$2</f>
        <v>100</v>
      </c>
      <c r="G3753" s="41" t="n">
        <f aca="false">[3]Plan1!$C3748</f>
        <v>0</v>
      </c>
      <c r="H3753" s="41" t="n">
        <f aca="false">$J$5 + G3753</f>
        <v>760</v>
      </c>
      <c r="I3753" s="47" t="n">
        <f aca="false">IF(H3753&gt;$J$5,$J$2+$J$1,(IF(H3753&gt;739.99,H3753^3*2498.244218-H3753^2*5471052.355142+H3753*3994605728.77515-972400879260.135,H3753^3*1396.138889-H3753^2*3002770.071427+H3753*2152080038.43115-513963640099.415)))-$J$1</f>
        <v>87942447.7277832</v>
      </c>
      <c r="J3753" s="47" t="n">
        <f aca="false">I3753*100/$J$2</f>
        <v>99.9999999974793</v>
      </c>
      <c r="L3753" s="41" t="n">
        <f aca="false">[4]Plan1!$C3748</f>
        <v>0</v>
      </c>
      <c r="M3753" s="41" t="n">
        <f aca="false">$O$5 + L3753</f>
        <v>838.78</v>
      </c>
      <c r="N3753" s="47" t="n">
        <f aca="false">IF(M3753&gt;$O$5,$O$2+$O$1,(M3753^3*3270.5936-M3753^2*8015778.389801+M3753*6549018422.82398-1783686174686.87))-$O$1</f>
        <v>39086868.7128906</v>
      </c>
      <c r="O3753" s="41" t="n">
        <f aca="false">N3753*100/$O$2</f>
        <v>100</v>
      </c>
      <c r="R3753" s="47" t="n">
        <f aca="false">SUM(D3753,I3753,N3753)</f>
        <v>276008357.612793</v>
      </c>
      <c r="S3753" s="41" t="n">
        <f aca="false">R3753*100/$R$2</f>
        <v>99.9999999991969</v>
      </c>
      <c r="U3753" s="41" t="n">
        <f aca="false">[1]Plan1!$B3748</f>
        <v>0</v>
      </c>
    </row>
    <row r="3754" customFormat="false" ht="15" hidden="false" customHeight="false" outlineLevel="0" collapsed="false">
      <c r="A3754" s="46" t="n">
        <v>45752</v>
      </c>
      <c r="B3754" s="41" t="n">
        <f aca="false">[2]Plan1!$C3749</f>
        <v>0</v>
      </c>
      <c r="C3754" s="41" t="n">
        <f aca="false">$E$5 + B3754</f>
        <v>781</v>
      </c>
      <c r="D3754" s="47" t="n">
        <f aca="false">IF(C3754&gt;$E$5,$E$2+$E$1,(IF(C3754&gt;764.99,C3754^3*3486.59308-C3754^2*7860012.00812+C3754*5908819377.96283-1481278321001.59,IF(C3754&gt;752.99,C3754^3*3588.471445-C3754^2*8028757.56264+C3754*5988077680.84934-1488767378546.26,C3754^3*899.851852-C3754^2*1969009.674601+C3754*1435480406.01138-348666163343.76))))-$E$1</f>
        <v>148979041.172119</v>
      </c>
      <c r="E3754" s="47" t="n">
        <f aca="false">D3754*100/$E$2</f>
        <v>100</v>
      </c>
      <c r="G3754" s="41" t="n">
        <f aca="false">[3]Plan1!$C3749</f>
        <v>0</v>
      </c>
      <c r="H3754" s="41" t="n">
        <f aca="false">$J$5 + G3754</f>
        <v>760</v>
      </c>
      <c r="I3754" s="47" t="n">
        <f aca="false">IF(H3754&gt;$J$5,$J$2+$J$1,(IF(H3754&gt;739.99,H3754^3*2498.244218-H3754^2*5471052.355142+H3754*3994605728.77515-972400879260.135,H3754^3*1396.138889-H3754^2*3002770.071427+H3754*2152080038.43115-513963640099.415)))-$J$1</f>
        <v>87942447.7277832</v>
      </c>
      <c r="J3754" s="47" t="n">
        <f aca="false">I3754*100/$J$2</f>
        <v>99.9999999974793</v>
      </c>
      <c r="L3754" s="41" t="n">
        <f aca="false">[4]Plan1!$C3749</f>
        <v>0</v>
      </c>
      <c r="M3754" s="41" t="n">
        <f aca="false">$O$5 + L3754</f>
        <v>838.78</v>
      </c>
      <c r="N3754" s="47" t="n">
        <f aca="false">IF(M3754&gt;$O$5,$O$2+$O$1,(M3754^3*3270.5936-M3754^2*8015778.389801+M3754*6549018422.82398-1783686174686.87))-$O$1</f>
        <v>39086868.7128906</v>
      </c>
      <c r="O3754" s="41" t="n">
        <f aca="false">N3754*100/$O$2</f>
        <v>100</v>
      </c>
      <c r="R3754" s="47" t="n">
        <f aca="false">SUM(D3754,I3754,N3754)</f>
        <v>276008357.612793</v>
      </c>
      <c r="S3754" s="41" t="n">
        <f aca="false">R3754*100/$R$2</f>
        <v>99.9999999991969</v>
      </c>
      <c r="U3754" s="41" t="n">
        <f aca="false">[1]Plan1!$B3749</f>
        <v>0</v>
      </c>
    </row>
    <row r="3755" customFormat="false" ht="15" hidden="false" customHeight="false" outlineLevel="0" collapsed="false">
      <c r="A3755" s="46" t="n">
        <v>45753</v>
      </c>
      <c r="B3755" s="41" t="n">
        <f aca="false">[2]Plan1!$C3750</f>
        <v>0</v>
      </c>
      <c r="C3755" s="41" t="n">
        <f aca="false">$E$5 + B3755</f>
        <v>781</v>
      </c>
      <c r="D3755" s="47" t="n">
        <f aca="false">IF(C3755&gt;$E$5,$E$2+$E$1,(IF(C3755&gt;764.99,C3755^3*3486.59308-C3755^2*7860012.00812+C3755*5908819377.96283-1481278321001.59,IF(C3755&gt;752.99,C3755^3*3588.471445-C3755^2*8028757.56264+C3755*5988077680.84934-1488767378546.26,C3755^3*899.851852-C3755^2*1969009.674601+C3755*1435480406.01138-348666163343.76))))-$E$1</f>
        <v>148979041.172119</v>
      </c>
      <c r="E3755" s="47" t="n">
        <f aca="false">D3755*100/$E$2</f>
        <v>100</v>
      </c>
      <c r="G3755" s="41" t="n">
        <f aca="false">[3]Plan1!$C3750</f>
        <v>0</v>
      </c>
      <c r="H3755" s="41" t="n">
        <f aca="false">$J$5 + G3755</f>
        <v>760</v>
      </c>
      <c r="I3755" s="47" t="n">
        <f aca="false">IF(H3755&gt;$J$5,$J$2+$J$1,(IF(H3755&gt;739.99,H3755^3*2498.244218-H3755^2*5471052.355142+H3755*3994605728.77515-972400879260.135,H3755^3*1396.138889-H3755^2*3002770.071427+H3755*2152080038.43115-513963640099.415)))-$J$1</f>
        <v>87942447.7277832</v>
      </c>
      <c r="J3755" s="47" t="n">
        <f aca="false">I3755*100/$J$2</f>
        <v>99.9999999974793</v>
      </c>
      <c r="L3755" s="41" t="n">
        <f aca="false">[4]Plan1!$C3750</f>
        <v>0</v>
      </c>
      <c r="M3755" s="41" t="n">
        <f aca="false">$O$5 + L3755</f>
        <v>838.78</v>
      </c>
      <c r="N3755" s="47" t="n">
        <f aca="false">IF(M3755&gt;$O$5,$O$2+$O$1,(M3755^3*3270.5936-M3755^2*8015778.389801+M3755*6549018422.82398-1783686174686.87))-$O$1</f>
        <v>39086868.7128906</v>
      </c>
      <c r="O3755" s="41" t="n">
        <f aca="false">N3755*100/$O$2</f>
        <v>100</v>
      </c>
      <c r="R3755" s="47" t="n">
        <f aca="false">SUM(D3755,I3755,N3755)</f>
        <v>276008357.612793</v>
      </c>
      <c r="S3755" s="41" t="n">
        <f aca="false">R3755*100/$R$2</f>
        <v>99.9999999991969</v>
      </c>
      <c r="U3755" s="41" t="n">
        <f aca="false">[1]Plan1!$B3750</f>
        <v>0</v>
      </c>
    </row>
    <row r="3756" customFormat="false" ht="15" hidden="false" customHeight="false" outlineLevel="0" collapsed="false">
      <c r="A3756" s="46" t="n">
        <v>45754</v>
      </c>
      <c r="B3756" s="41" t="n">
        <f aca="false">[2]Plan1!$C3751</f>
        <v>0</v>
      </c>
      <c r="C3756" s="41" t="n">
        <f aca="false">$E$5 + B3756</f>
        <v>781</v>
      </c>
      <c r="D3756" s="47" t="n">
        <f aca="false">IF(C3756&gt;$E$5,$E$2+$E$1,(IF(C3756&gt;764.99,C3756^3*3486.59308-C3756^2*7860012.00812+C3756*5908819377.96283-1481278321001.59,IF(C3756&gt;752.99,C3756^3*3588.471445-C3756^2*8028757.56264+C3756*5988077680.84934-1488767378546.26,C3756^3*899.851852-C3756^2*1969009.674601+C3756*1435480406.01138-348666163343.76))))-$E$1</f>
        <v>148979041.172119</v>
      </c>
      <c r="E3756" s="47" t="n">
        <f aca="false">D3756*100/$E$2</f>
        <v>100</v>
      </c>
      <c r="G3756" s="41" t="n">
        <f aca="false">[3]Plan1!$C3751</f>
        <v>0</v>
      </c>
      <c r="H3756" s="41" t="n">
        <f aca="false">$J$5 + G3756</f>
        <v>760</v>
      </c>
      <c r="I3756" s="47" t="n">
        <f aca="false">IF(H3756&gt;$J$5,$J$2+$J$1,(IF(H3756&gt;739.99,H3756^3*2498.244218-H3756^2*5471052.355142+H3756*3994605728.77515-972400879260.135,H3756^3*1396.138889-H3756^2*3002770.071427+H3756*2152080038.43115-513963640099.415)))-$J$1</f>
        <v>87942447.7277832</v>
      </c>
      <c r="J3756" s="47" t="n">
        <f aca="false">I3756*100/$J$2</f>
        <v>99.9999999974793</v>
      </c>
      <c r="L3756" s="41" t="n">
        <f aca="false">[4]Plan1!$C3751</f>
        <v>0</v>
      </c>
      <c r="M3756" s="41" t="n">
        <f aca="false">$O$5 + L3756</f>
        <v>838.78</v>
      </c>
      <c r="N3756" s="47" t="n">
        <f aca="false">IF(M3756&gt;$O$5,$O$2+$O$1,(M3756^3*3270.5936-M3756^2*8015778.389801+M3756*6549018422.82398-1783686174686.87))-$O$1</f>
        <v>39086868.7128906</v>
      </c>
      <c r="O3756" s="41" t="n">
        <f aca="false">N3756*100/$O$2</f>
        <v>100</v>
      </c>
      <c r="R3756" s="47" t="n">
        <f aca="false">SUM(D3756,I3756,N3756)</f>
        <v>276008357.612793</v>
      </c>
      <c r="S3756" s="41" t="n">
        <f aca="false">R3756*100/$R$2</f>
        <v>99.9999999991969</v>
      </c>
      <c r="U3756" s="41" t="n">
        <f aca="false">[1]Plan1!$B3751</f>
        <v>0</v>
      </c>
    </row>
    <row r="3757" customFormat="false" ht="15" hidden="false" customHeight="false" outlineLevel="0" collapsed="false">
      <c r="A3757" s="46" t="n">
        <v>45755</v>
      </c>
      <c r="B3757" s="41" t="n">
        <f aca="false">[2]Plan1!$C3752</f>
        <v>0</v>
      </c>
      <c r="C3757" s="41" t="n">
        <f aca="false">$E$5 + B3757</f>
        <v>781</v>
      </c>
      <c r="D3757" s="47" t="n">
        <f aca="false">IF(C3757&gt;$E$5,$E$2+$E$1,(IF(C3757&gt;764.99,C3757^3*3486.59308-C3757^2*7860012.00812+C3757*5908819377.96283-1481278321001.59,IF(C3757&gt;752.99,C3757^3*3588.471445-C3757^2*8028757.56264+C3757*5988077680.84934-1488767378546.26,C3757^3*899.851852-C3757^2*1969009.674601+C3757*1435480406.01138-348666163343.76))))-$E$1</f>
        <v>148979041.172119</v>
      </c>
      <c r="E3757" s="47" t="n">
        <f aca="false">D3757*100/$E$2</f>
        <v>100</v>
      </c>
      <c r="G3757" s="41" t="n">
        <f aca="false">[3]Plan1!$C3752</f>
        <v>0</v>
      </c>
      <c r="H3757" s="41" t="n">
        <f aca="false">$J$5 + G3757</f>
        <v>760</v>
      </c>
      <c r="I3757" s="47" t="n">
        <f aca="false">IF(H3757&gt;$J$5,$J$2+$J$1,(IF(H3757&gt;739.99,H3757^3*2498.244218-H3757^2*5471052.355142+H3757*3994605728.77515-972400879260.135,H3757^3*1396.138889-H3757^2*3002770.071427+H3757*2152080038.43115-513963640099.415)))-$J$1</f>
        <v>87942447.7277832</v>
      </c>
      <c r="J3757" s="47" t="n">
        <f aca="false">I3757*100/$J$2</f>
        <v>99.9999999974793</v>
      </c>
      <c r="L3757" s="41" t="n">
        <f aca="false">[4]Plan1!$C3752</f>
        <v>0</v>
      </c>
      <c r="M3757" s="41" t="n">
        <f aca="false">$O$5 + L3757</f>
        <v>838.78</v>
      </c>
      <c r="N3757" s="47" t="n">
        <f aca="false">IF(M3757&gt;$O$5,$O$2+$O$1,(M3757^3*3270.5936-M3757^2*8015778.389801+M3757*6549018422.82398-1783686174686.87))-$O$1</f>
        <v>39086868.7128906</v>
      </c>
      <c r="O3757" s="41" t="n">
        <f aca="false">N3757*100/$O$2</f>
        <v>100</v>
      </c>
      <c r="R3757" s="47" t="n">
        <f aca="false">SUM(D3757,I3757,N3757)</f>
        <v>276008357.612793</v>
      </c>
      <c r="S3757" s="41" t="n">
        <f aca="false">R3757*100/$R$2</f>
        <v>99.9999999991969</v>
      </c>
      <c r="U3757" s="41" t="n">
        <f aca="false">[1]Plan1!$B3752</f>
        <v>0</v>
      </c>
    </row>
    <row r="3758" customFormat="false" ht="15" hidden="false" customHeight="false" outlineLevel="0" collapsed="false">
      <c r="A3758" s="46" t="n">
        <v>45756</v>
      </c>
      <c r="B3758" s="41" t="n">
        <f aca="false">[2]Plan1!$C3753</f>
        <v>0</v>
      </c>
      <c r="C3758" s="41" t="n">
        <f aca="false">$E$5 + B3758</f>
        <v>781</v>
      </c>
      <c r="D3758" s="47" t="n">
        <f aca="false">IF(C3758&gt;$E$5,$E$2+$E$1,(IF(C3758&gt;764.99,C3758^3*3486.59308-C3758^2*7860012.00812+C3758*5908819377.96283-1481278321001.59,IF(C3758&gt;752.99,C3758^3*3588.471445-C3758^2*8028757.56264+C3758*5988077680.84934-1488767378546.26,C3758^3*899.851852-C3758^2*1969009.674601+C3758*1435480406.01138-348666163343.76))))-$E$1</f>
        <v>148979041.172119</v>
      </c>
      <c r="E3758" s="47" t="n">
        <f aca="false">D3758*100/$E$2</f>
        <v>100</v>
      </c>
      <c r="G3758" s="41" t="n">
        <f aca="false">[3]Plan1!$C3753</f>
        <v>0</v>
      </c>
      <c r="H3758" s="41" t="n">
        <f aca="false">$J$5 + G3758</f>
        <v>760</v>
      </c>
      <c r="I3758" s="47" t="n">
        <f aca="false">IF(H3758&gt;$J$5,$J$2+$J$1,(IF(H3758&gt;739.99,H3758^3*2498.244218-H3758^2*5471052.355142+H3758*3994605728.77515-972400879260.135,H3758^3*1396.138889-H3758^2*3002770.071427+H3758*2152080038.43115-513963640099.415)))-$J$1</f>
        <v>87942447.7277832</v>
      </c>
      <c r="J3758" s="47" t="n">
        <f aca="false">I3758*100/$J$2</f>
        <v>99.9999999974793</v>
      </c>
      <c r="L3758" s="41" t="n">
        <f aca="false">[4]Plan1!$C3753</f>
        <v>0</v>
      </c>
      <c r="M3758" s="41" t="n">
        <f aca="false">$O$5 + L3758</f>
        <v>838.78</v>
      </c>
      <c r="N3758" s="47" t="n">
        <f aca="false">IF(M3758&gt;$O$5,$O$2+$O$1,(M3758^3*3270.5936-M3758^2*8015778.389801+M3758*6549018422.82398-1783686174686.87))-$O$1</f>
        <v>39086868.7128906</v>
      </c>
      <c r="O3758" s="41" t="n">
        <f aca="false">N3758*100/$O$2</f>
        <v>100</v>
      </c>
      <c r="R3758" s="47" t="n">
        <f aca="false">SUM(D3758,I3758,N3758)</f>
        <v>276008357.612793</v>
      </c>
      <c r="S3758" s="41" t="n">
        <f aca="false">R3758*100/$R$2</f>
        <v>99.9999999991969</v>
      </c>
      <c r="U3758" s="41" t="n">
        <f aca="false">[1]Plan1!$B3753</f>
        <v>0</v>
      </c>
    </row>
    <row r="3759" customFormat="false" ht="15" hidden="false" customHeight="false" outlineLevel="0" collapsed="false">
      <c r="A3759" s="46" t="n">
        <v>45757</v>
      </c>
      <c r="B3759" s="41" t="n">
        <f aca="false">[2]Plan1!$C3754</f>
        <v>0</v>
      </c>
      <c r="C3759" s="41" t="n">
        <f aca="false">$E$5 + B3759</f>
        <v>781</v>
      </c>
      <c r="D3759" s="47" t="n">
        <f aca="false">IF(C3759&gt;$E$5,$E$2+$E$1,(IF(C3759&gt;764.99,C3759^3*3486.59308-C3759^2*7860012.00812+C3759*5908819377.96283-1481278321001.59,IF(C3759&gt;752.99,C3759^3*3588.471445-C3759^2*8028757.56264+C3759*5988077680.84934-1488767378546.26,C3759^3*899.851852-C3759^2*1969009.674601+C3759*1435480406.01138-348666163343.76))))-$E$1</f>
        <v>148979041.172119</v>
      </c>
      <c r="E3759" s="47" t="n">
        <f aca="false">D3759*100/$E$2</f>
        <v>100</v>
      </c>
      <c r="G3759" s="41" t="n">
        <f aca="false">[3]Plan1!$C3754</f>
        <v>0</v>
      </c>
      <c r="H3759" s="41" t="n">
        <f aca="false">$J$5 + G3759</f>
        <v>760</v>
      </c>
      <c r="I3759" s="47" t="n">
        <f aca="false">IF(H3759&gt;$J$5,$J$2+$J$1,(IF(H3759&gt;739.99,H3759^3*2498.244218-H3759^2*5471052.355142+H3759*3994605728.77515-972400879260.135,H3759^3*1396.138889-H3759^2*3002770.071427+H3759*2152080038.43115-513963640099.415)))-$J$1</f>
        <v>87942447.7277832</v>
      </c>
      <c r="J3759" s="47" t="n">
        <f aca="false">I3759*100/$J$2</f>
        <v>99.9999999974793</v>
      </c>
      <c r="L3759" s="41" t="n">
        <f aca="false">[4]Plan1!$C3754</f>
        <v>0</v>
      </c>
      <c r="M3759" s="41" t="n">
        <f aca="false">$O$5 + L3759</f>
        <v>838.78</v>
      </c>
      <c r="N3759" s="47" t="n">
        <f aca="false">IF(M3759&gt;$O$5,$O$2+$O$1,(M3759^3*3270.5936-M3759^2*8015778.389801+M3759*6549018422.82398-1783686174686.87))-$O$1</f>
        <v>39086868.7128906</v>
      </c>
      <c r="O3759" s="41" t="n">
        <f aca="false">N3759*100/$O$2</f>
        <v>100</v>
      </c>
      <c r="R3759" s="47" t="n">
        <f aca="false">SUM(D3759,I3759,N3759)</f>
        <v>276008357.612793</v>
      </c>
      <c r="S3759" s="41" t="n">
        <f aca="false">R3759*100/$R$2</f>
        <v>99.9999999991969</v>
      </c>
      <c r="U3759" s="41" t="n">
        <f aca="false">[1]Plan1!$B3754</f>
        <v>0</v>
      </c>
    </row>
    <row r="3760" customFormat="false" ht="15" hidden="false" customHeight="false" outlineLevel="0" collapsed="false">
      <c r="A3760" s="46" t="n">
        <v>45758</v>
      </c>
      <c r="B3760" s="41" t="n">
        <f aca="false">[2]Plan1!$C3755</f>
        <v>0</v>
      </c>
      <c r="C3760" s="41" t="n">
        <f aca="false">$E$5 + B3760</f>
        <v>781</v>
      </c>
      <c r="D3760" s="47" t="n">
        <f aca="false">IF(C3760&gt;$E$5,$E$2+$E$1,(IF(C3760&gt;764.99,C3760^3*3486.59308-C3760^2*7860012.00812+C3760*5908819377.96283-1481278321001.59,IF(C3760&gt;752.99,C3760^3*3588.471445-C3760^2*8028757.56264+C3760*5988077680.84934-1488767378546.26,C3760^3*899.851852-C3760^2*1969009.674601+C3760*1435480406.01138-348666163343.76))))-$E$1</f>
        <v>148979041.172119</v>
      </c>
      <c r="E3760" s="47" t="n">
        <f aca="false">D3760*100/$E$2</f>
        <v>100</v>
      </c>
      <c r="G3760" s="41" t="n">
        <f aca="false">[3]Plan1!$C3755</f>
        <v>0</v>
      </c>
      <c r="H3760" s="41" t="n">
        <f aca="false">$J$5 + G3760</f>
        <v>760</v>
      </c>
      <c r="I3760" s="47" t="n">
        <f aca="false">IF(H3760&gt;$J$5,$J$2+$J$1,(IF(H3760&gt;739.99,H3760^3*2498.244218-H3760^2*5471052.355142+H3760*3994605728.77515-972400879260.135,H3760^3*1396.138889-H3760^2*3002770.071427+H3760*2152080038.43115-513963640099.415)))-$J$1</f>
        <v>87942447.7277832</v>
      </c>
      <c r="J3760" s="47" t="n">
        <f aca="false">I3760*100/$J$2</f>
        <v>99.9999999974793</v>
      </c>
      <c r="L3760" s="41" t="n">
        <f aca="false">[4]Plan1!$C3755</f>
        <v>0</v>
      </c>
      <c r="M3760" s="41" t="n">
        <f aca="false">$O$5 + L3760</f>
        <v>838.78</v>
      </c>
      <c r="N3760" s="47" t="n">
        <f aca="false">IF(M3760&gt;$O$5,$O$2+$O$1,(M3760^3*3270.5936-M3760^2*8015778.389801+M3760*6549018422.82398-1783686174686.87))-$O$1</f>
        <v>39086868.7128906</v>
      </c>
      <c r="O3760" s="41" t="n">
        <f aca="false">N3760*100/$O$2</f>
        <v>100</v>
      </c>
      <c r="R3760" s="47" t="n">
        <f aca="false">SUM(D3760,I3760,N3760)</f>
        <v>276008357.612793</v>
      </c>
      <c r="S3760" s="41" t="n">
        <f aca="false">R3760*100/$R$2</f>
        <v>99.9999999991969</v>
      </c>
      <c r="U3760" s="41" t="n">
        <f aca="false">[1]Plan1!$B3755</f>
        <v>0</v>
      </c>
    </row>
    <row r="3761" customFormat="false" ht="15" hidden="false" customHeight="false" outlineLevel="0" collapsed="false">
      <c r="A3761" s="46" t="n">
        <v>45759</v>
      </c>
      <c r="B3761" s="41" t="n">
        <f aca="false">[2]Plan1!$C3756</f>
        <v>0</v>
      </c>
      <c r="C3761" s="41" t="n">
        <f aca="false">$E$5 + B3761</f>
        <v>781</v>
      </c>
      <c r="D3761" s="47" t="n">
        <f aca="false">IF(C3761&gt;$E$5,$E$2+$E$1,(IF(C3761&gt;764.99,C3761^3*3486.59308-C3761^2*7860012.00812+C3761*5908819377.96283-1481278321001.59,IF(C3761&gt;752.99,C3761^3*3588.471445-C3761^2*8028757.56264+C3761*5988077680.84934-1488767378546.26,C3761^3*899.851852-C3761^2*1969009.674601+C3761*1435480406.01138-348666163343.76))))-$E$1</f>
        <v>148979041.172119</v>
      </c>
      <c r="E3761" s="47" t="n">
        <f aca="false">D3761*100/$E$2</f>
        <v>100</v>
      </c>
      <c r="G3761" s="41" t="n">
        <f aca="false">[3]Plan1!$C3756</f>
        <v>0</v>
      </c>
      <c r="H3761" s="41" t="n">
        <f aca="false">$J$5 + G3761</f>
        <v>760</v>
      </c>
      <c r="I3761" s="47" t="n">
        <f aca="false">IF(H3761&gt;$J$5,$J$2+$J$1,(IF(H3761&gt;739.99,H3761^3*2498.244218-H3761^2*5471052.355142+H3761*3994605728.77515-972400879260.135,H3761^3*1396.138889-H3761^2*3002770.071427+H3761*2152080038.43115-513963640099.415)))-$J$1</f>
        <v>87942447.7277832</v>
      </c>
      <c r="J3761" s="47" t="n">
        <f aca="false">I3761*100/$J$2</f>
        <v>99.9999999974793</v>
      </c>
      <c r="L3761" s="41" t="n">
        <f aca="false">[4]Plan1!$C3756</f>
        <v>0</v>
      </c>
      <c r="M3761" s="41" t="n">
        <f aca="false">$O$5 + L3761</f>
        <v>838.78</v>
      </c>
      <c r="N3761" s="47" t="n">
        <f aca="false">IF(M3761&gt;$O$5,$O$2+$O$1,(M3761^3*3270.5936-M3761^2*8015778.389801+M3761*6549018422.82398-1783686174686.87))-$O$1</f>
        <v>39086868.7128906</v>
      </c>
      <c r="O3761" s="41" t="n">
        <f aca="false">N3761*100/$O$2</f>
        <v>100</v>
      </c>
      <c r="R3761" s="47" t="n">
        <f aca="false">SUM(D3761,I3761,N3761)</f>
        <v>276008357.612793</v>
      </c>
      <c r="S3761" s="41" t="n">
        <f aca="false">R3761*100/$R$2</f>
        <v>99.9999999991969</v>
      </c>
      <c r="U3761" s="41" t="n">
        <f aca="false">[1]Plan1!$B3756</f>
        <v>0</v>
      </c>
    </row>
    <row r="3762" customFormat="false" ht="15" hidden="false" customHeight="false" outlineLevel="0" collapsed="false">
      <c r="A3762" s="46" t="n">
        <v>45760</v>
      </c>
      <c r="B3762" s="41" t="n">
        <f aca="false">[2]Plan1!$C3757</f>
        <v>0</v>
      </c>
      <c r="C3762" s="41" t="n">
        <f aca="false">$E$5 + B3762</f>
        <v>781</v>
      </c>
      <c r="D3762" s="47" t="n">
        <f aca="false">IF(C3762&gt;$E$5,$E$2+$E$1,(IF(C3762&gt;764.99,C3762^3*3486.59308-C3762^2*7860012.00812+C3762*5908819377.96283-1481278321001.59,IF(C3762&gt;752.99,C3762^3*3588.471445-C3762^2*8028757.56264+C3762*5988077680.84934-1488767378546.26,C3762^3*899.851852-C3762^2*1969009.674601+C3762*1435480406.01138-348666163343.76))))-$E$1</f>
        <v>148979041.172119</v>
      </c>
      <c r="E3762" s="47" t="n">
        <f aca="false">D3762*100/$E$2</f>
        <v>100</v>
      </c>
      <c r="G3762" s="41" t="n">
        <f aca="false">[3]Plan1!$C3757</f>
        <v>0</v>
      </c>
      <c r="H3762" s="41" t="n">
        <f aca="false">$J$5 + G3762</f>
        <v>760</v>
      </c>
      <c r="I3762" s="47" t="n">
        <f aca="false">IF(H3762&gt;$J$5,$J$2+$J$1,(IF(H3762&gt;739.99,H3762^3*2498.244218-H3762^2*5471052.355142+H3762*3994605728.77515-972400879260.135,H3762^3*1396.138889-H3762^2*3002770.071427+H3762*2152080038.43115-513963640099.415)))-$J$1</f>
        <v>87942447.7277832</v>
      </c>
      <c r="J3762" s="47" t="n">
        <f aca="false">I3762*100/$J$2</f>
        <v>99.9999999974793</v>
      </c>
      <c r="L3762" s="41" t="n">
        <f aca="false">[4]Plan1!$C3757</f>
        <v>0</v>
      </c>
      <c r="M3762" s="41" t="n">
        <f aca="false">$O$5 + L3762</f>
        <v>838.78</v>
      </c>
      <c r="N3762" s="47" t="n">
        <f aca="false">IF(M3762&gt;$O$5,$O$2+$O$1,(M3762^3*3270.5936-M3762^2*8015778.389801+M3762*6549018422.82398-1783686174686.87))-$O$1</f>
        <v>39086868.7128906</v>
      </c>
      <c r="O3762" s="41" t="n">
        <f aca="false">N3762*100/$O$2</f>
        <v>100</v>
      </c>
      <c r="R3762" s="47" t="n">
        <f aca="false">SUM(D3762,I3762,N3762)</f>
        <v>276008357.612793</v>
      </c>
      <c r="S3762" s="41" t="n">
        <f aca="false">R3762*100/$R$2</f>
        <v>99.9999999991969</v>
      </c>
      <c r="U3762" s="41" t="n">
        <f aca="false">[1]Plan1!$B3757</f>
        <v>0</v>
      </c>
    </row>
    <row r="3763" customFormat="false" ht="15" hidden="false" customHeight="false" outlineLevel="0" collapsed="false">
      <c r="A3763" s="46" t="n">
        <v>45761</v>
      </c>
      <c r="B3763" s="41" t="n">
        <f aca="false">[2]Plan1!$C3758</f>
        <v>0</v>
      </c>
      <c r="C3763" s="41" t="n">
        <f aca="false">$E$5 + B3763</f>
        <v>781</v>
      </c>
      <c r="D3763" s="47" t="n">
        <f aca="false">IF(C3763&gt;$E$5,$E$2+$E$1,(IF(C3763&gt;764.99,C3763^3*3486.59308-C3763^2*7860012.00812+C3763*5908819377.96283-1481278321001.59,IF(C3763&gt;752.99,C3763^3*3588.471445-C3763^2*8028757.56264+C3763*5988077680.84934-1488767378546.26,C3763^3*899.851852-C3763^2*1969009.674601+C3763*1435480406.01138-348666163343.76))))-$E$1</f>
        <v>148979041.172119</v>
      </c>
      <c r="E3763" s="47" t="n">
        <f aca="false">D3763*100/$E$2</f>
        <v>100</v>
      </c>
      <c r="G3763" s="41" t="n">
        <f aca="false">[3]Plan1!$C3758</f>
        <v>0</v>
      </c>
      <c r="H3763" s="41" t="n">
        <f aca="false">$J$5 + G3763</f>
        <v>760</v>
      </c>
      <c r="I3763" s="47" t="n">
        <f aca="false">IF(H3763&gt;$J$5,$J$2+$J$1,(IF(H3763&gt;739.99,H3763^3*2498.244218-H3763^2*5471052.355142+H3763*3994605728.77515-972400879260.135,H3763^3*1396.138889-H3763^2*3002770.071427+H3763*2152080038.43115-513963640099.415)))-$J$1</f>
        <v>87942447.7277832</v>
      </c>
      <c r="J3763" s="47" t="n">
        <f aca="false">I3763*100/$J$2</f>
        <v>99.9999999974793</v>
      </c>
      <c r="L3763" s="41" t="n">
        <f aca="false">[4]Plan1!$C3758</f>
        <v>0</v>
      </c>
      <c r="M3763" s="41" t="n">
        <f aca="false">$O$5 + L3763</f>
        <v>838.78</v>
      </c>
      <c r="N3763" s="47" t="n">
        <f aca="false">IF(M3763&gt;$O$5,$O$2+$O$1,(M3763^3*3270.5936-M3763^2*8015778.389801+M3763*6549018422.82398-1783686174686.87))-$O$1</f>
        <v>39086868.7128906</v>
      </c>
      <c r="O3763" s="41" t="n">
        <f aca="false">N3763*100/$O$2</f>
        <v>100</v>
      </c>
      <c r="R3763" s="47" t="n">
        <f aca="false">SUM(D3763,I3763,N3763)</f>
        <v>276008357.612793</v>
      </c>
      <c r="S3763" s="41" t="n">
        <f aca="false">R3763*100/$R$2</f>
        <v>99.9999999991969</v>
      </c>
      <c r="U3763" s="41" t="n">
        <f aca="false">[1]Plan1!$B3758</f>
        <v>0</v>
      </c>
    </row>
    <row r="3764" customFormat="false" ht="15" hidden="false" customHeight="false" outlineLevel="0" collapsed="false">
      <c r="A3764" s="46" t="n">
        <v>45762</v>
      </c>
      <c r="B3764" s="41" t="n">
        <f aca="false">[2]Plan1!$C3759</f>
        <v>0</v>
      </c>
      <c r="C3764" s="41" t="n">
        <f aca="false">$E$5 + B3764</f>
        <v>781</v>
      </c>
      <c r="D3764" s="47" t="n">
        <f aca="false">IF(C3764&gt;$E$5,$E$2+$E$1,(IF(C3764&gt;764.99,C3764^3*3486.59308-C3764^2*7860012.00812+C3764*5908819377.96283-1481278321001.59,IF(C3764&gt;752.99,C3764^3*3588.471445-C3764^2*8028757.56264+C3764*5988077680.84934-1488767378546.26,C3764^3*899.851852-C3764^2*1969009.674601+C3764*1435480406.01138-348666163343.76))))-$E$1</f>
        <v>148979041.172119</v>
      </c>
      <c r="E3764" s="47" t="n">
        <f aca="false">D3764*100/$E$2</f>
        <v>100</v>
      </c>
      <c r="G3764" s="41" t="n">
        <f aca="false">[3]Plan1!$C3759</f>
        <v>0</v>
      </c>
      <c r="H3764" s="41" t="n">
        <f aca="false">$J$5 + G3764</f>
        <v>760</v>
      </c>
      <c r="I3764" s="47" t="n">
        <f aca="false">IF(H3764&gt;$J$5,$J$2+$J$1,(IF(H3764&gt;739.99,H3764^3*2498.244218-H3764^2*5471052.355142+H3764*3994605728.77515-972400879260.135,H3764^3*1396.138889-H3764^2*3002770.071427+H3764*2152080038.43115-513963640099.415)))-$J$1</f>
        <v>87942447.7277832</v>
      </c>
      <c r="J3764" s="47" t="n">
        <f aca="false">I3764*100/$J$2</f>
        <v>99.9999999974793</v>
      </c>
      <c r="L3764" s="41" t="n">
        <f aca="false">[4]Plan1!$C3759</f>
        <v>0</v>
      </c>
      <c r="M3764" s="41" t="n">
        <f aca="false">$O$5 + L3764</f>
        <v>838.78</v>
      </c>
      <c r="N3764" s="47" t="n">
        <f aca="false">IF(M3764&gt;$O$5,$O$2+$O$1,(M3764^3*3270.5936-M3764^2*8015778.389801+M3764*6549018422.82398-1783686174686.87))-$O$1</f>
        <v>39086868.7128906</v>
      </c>
      <c r="O3764" s="41" t="n">
        <f aca="false">N3764*100/$O$2</f>
        <v>100</v>
      </c>
      <c r="R3764" s="47" t="n">
        <f aca="false">SUM(D3764,I3764,N3764)</f>
        <v>276008357.612793</v>
      </c>
      <c r="S3764" s="41" t="n">
        <f aca="false">R3764*100/$R$2</f>
        <v>99.9999999991969</v>
      </c>
      <c r="U3764" s="41" t="n">
        <f aca="false">[1]Plan1!$B3759</f>
        <v>0</v>
      </c>
    </row>
    <row r="3765" customFormat="false" ht="15" hidden="false" customHeight="false" outlineLevel="0" collapsed="false">
      <c r="A3765" s="46" t="n">
        <v>45763</v>
      </c>
      <c r="B3765" s="41" t="n">
        <f aca="false">[2]Plan1!$C3760</f>
        <v>0</v>
      </c>
      <c r="C3765" s="41" t="n">
        <f aca="false">$E$5 + B3765</f>
        <v>781</v>
      </c>
      <c r="D3765" s="47" t="n">
        <f aca="false">IF(C3765&gt;$E$5,$E$2+$E$1,(IF(C3765&gt;764.99,C3765^3*3486.59308-C3765^2*7860012.00812+C3765*5908819377.96283-1481278321001.59,IF(C3765&gt;752.99,C3765^3*3588.471445-C3765^2*8028757.56264+C3765*5988077680.84934-1488767378546.26,C3765^3*899.851852-C3765^2*1969009.674601+C3765*1435480406.01138-348666163343.76))))-$E$1</f>
        <v>148979041.172119</v>
      </c>
      <c r="E3765" s="47" t="n">
        <f aca="false">D3765*100/$E$2</f>
        <v>100</v>
      </c>
      <c r="G3765" s="41" t="n">
        <f aca="false">[3]Plan1!$C3760</f>
        <v>0</v>
      </c>
      <c r="H3765" s="41" t="n">
        <f aca="false">$J$5 + G3765</f>
        <v>760</v>
      </c>
      <c r="I3765" s="47" t="n">
        <f aca="false">IF(H3765&gt;$J$5,$J$2+$J$1,(IF(H3765&gt;739.99,H3765^3*2498.244218-H3765^2*5471052.355142+H3765*3994605728.77515-972400879260.135,H3765^3*1396.138889-H3765^2*3002770.071427+H3765*2152080038.43115-513963640099.415)))-$J$1</f>
        <v>87942447.7277832</v>
      </c>
      <c r="J3765" s="47" t="n">
        <f aca="false">I3765*100/$J$2</f>
        <v>99.9999999974793</v>
      </c>
      <c r="L3765" s="41" t="n">
        <f aca="false">[4]Plan1!$C3760</f>
        <v>0</v>
      </c>
      <c r="M3765" s="41" t="n">
        <f aca="false">$O$5 + L3765</f>
        <v>838.78</v>
      </c>
      <c r="N3765" s="47" t="n">
        <f aca="false">IF(M3765&gt;$O$5,$O$2+$O$1,(M3765^3*3270.5936-M3765^2*8015778.389801+M3765*6549018422.82398-1783686174686.87))-$O$1</f>
        <v>39086868.7128906</v>
      </c>
      <c r="O3765" s="41" t="n">
        <f aca="false">N3765*100/$O$2</f>
        <v>100</v>
      </c>
      <c r="R3765" s="47" t="n">
        <f aca="false">SUM(D3765,I3765,N3765)</f>
        <v>276008357.612793</v>
      </c>
      <c r="S3765" s="41" t="n">
        <f aca="false">R3765*100/$R$2</f>
        <v>99.9999999991969</v>
      </c>
      <c r="U3765" s="41" t="n">
        <f aca="false">[1]Plan1!$B3760</f>
        <v>0</v>
      </c>
    </row>
    <row r="3766" customFormat="false" ht="15" hidden="false" customHeight="false" outlineLevel="0" collapsed="false">
      <c r="A3766" s="46" t="n">
        <v>45764</v>
      </c>
      <c r="B3766" s="41" t="n">
        <f aca="false">[2]Plan1!$C3761</f>
        <v>0</v>
      </c>
      <c r="C3766" s="41" t="n">
        <f aca="false">$E$5 + B3766</f>
        <v>781</v>
      </c>
      <c r="D3766" s="47" t="n">
        <f aca="false">IF(C3766&gt;$E$5,$E$2+$E$1,(IF(C3766&gt;764.99,C3766^3*3486.59308-C3766^2*7860012.00812+C3766*5908819377.96283-1481278321001.59,IF(C3766&gt;752.99,C3766^3*3588.471445-C3766^2*8028757.56264+C3766*5988077680.84934-1488767378546.26,C3766^3*899.851852-C3766^2*1969009.674601+C3766*1435480406.01138-348666163343.76))))-$E$1</f>
        <v>148979041.172119</v>
      </c>
      <c r="E3766" s="47" t="n">
        <f aca="false">D3766*100/$E$2</f>
        <v>100</v>
      </c>
      <c r="G3766" s="41" t="n">
        <f aca="false">[3]Plan1!$C3761</f>
        <v>0</v>
      </c>
      <c r="H3766" s="41" t="n">
        <f aca="false">$J$5 + G3766</f>
        <v>760</v>
      </c>
      <c r="I3766" s="47" t="n">
        <f aca="false">IF(H3766&gt;$J$5,$J$2+$J$1,(IF(H3766&gt;739.99,H3766^3*2498.244218-H3766^2*5471052.355142+H3766*3994605728.77515-972400879260.135,H3766^3*1396.138889-H3766^2*3002770.071427+H3766*2152080038.43115-513963640099.415)))-$J$1</f>
        <v>87942447.7277832</v>
      </c>
      <c r="J3766" s="47" t="n">
        <f aca="false">I3766*100/$J$2</f>
        <v>99.9999999974793</v>
      </c>
      <c r="L3766" s="41" t="n">
        <f aca="false">[4]Plan1!$C3761</f>
        <v>0</v>
      </c>
      <c r="M3766" s="41" t="n">
        <f aca="false">$O$5 + L3766</f>
        <v>838.78</v>
      </c>
      <c r="N3766" s="47" t="n">
        <f aca="false">IF(M3766&gt;$O$5,$O$2+$O$1,(M3766^3*3270.5936-M3766^2*8015778.389801+M3766*6549018422.82398-1783686174686.87))-$O$1</f>
        <v>39086868.7128906</v>
      </c>
      <c r="O3766" s="41" t="n">
        <f aca="false">N3766*100/$O$2</f>
        <v>100</v>
      </c>
      <c r="R3766" s="47" t="n">
        <f aca="false">SUM(D3766,I3766,N3766)</f>
        <v>276008357.612793</v>
      </c>
      <c r="S3766" s="41" t="n">
        <f aca="false">R3766*100/$R$2</f>
        <v>99.9999999991969</v>
      </c>
      <c r="U3766" s="41" t="n">
        <f aca="false">[1]Plan1!$B3761</f>
        <v>0</v>
      </c>
    </row>
    <row r="3767" customFormat="false" ht="15" hidden="false" customHeight="false" outlineLevel="0" collapsed="false">
      <c r="A3767" s="46" t="n">
        <v>45765</v>
      </c>
      <c r="B3767" s="41" t="n">
        <f aca="false">[2]Plan1!$C3762</f>
        <v>0</v>
      </c>
      <c r="C3767" s="41" t="n">
        <f aca="false">$E$5 + B3767</f>
        <v>781</v>
      </c>
      <c r="D3767" s="47" t="n">
        <f aca="false">IF(C3767&gt;$E$5,$E$2+$E$1,(IF(C3767&gt;764.99,C3767^3*3486.59308-C3767^2*7860012.00812+C3767*5908819377.96283-1481278321001.59,IF(C3767&gt;752.99,C3767^3*3588.471445-C3767^2*8028757.56264+C3767*5988077680.84934-1488767378546.26,C3767^3*899.851852-C3767^2*1969009.674601+C3767*1435480406.01138-348666163343.76))))-$E$1</f>
        <v>148979041.172119</v>
      </c>
      <c r="E3767" s="47" t="n">
        <f aca="false">D3767*100/$E$2</f>
        <v>100</v>
      </c>
      <c r="G3767" s="41" t="n">
        <f aca="false">[3]Plan1!$C3762</f>
        <v>0</v>
      </c>
      <c r="H3767" s="41" t="n">
        <f aca="false">$J$5 + G3767</f>
        <v>760</v>
      </c>
      <c r="I3767" s="47" t="n">
        <f aca="false">IF(H3767&gt;$J$5,$J$2+$J$1,(IF(H3767&gt;739.99,H3767^3*2498.244218-H3767^2*5471052.355142+H3767*3994605728.77515-972400879260.135,H3767^3*1396.138889-H3767^2*3002770.071427+H3767*2152080038.43115-513963640099.415)))-$J$1</f>
        <v>87942447.7277832</v>
      </c>
      <c r="J3767" s="47" t="n">
        <f aca="false">I3767*100/$J$2</f>
        <v>99.9999999974793</v>
      </c>
      <c r="L3767" s="41" t="n">
        <f aca="false">[4]Plan1!$C3762</f>
        <v>0</v>
      </c>
      <c r="M3767" s="41" t="n">
        <f aca="false">$O$5 + L3767</f>
        <v>838.78</v>
      </c>
      <c r="N3767" s="47" t="n">
        <f aca="false">IF(M3767&gt;$O$5,$O$2+$O$1,(M3767^3*3270.5936-M3767^2*8015778.389801+M3767*6549018422.82398-1783686174686.87))-$O$1</f>
        <v>39086868.7128906</v>
      </c>
      <c r="O3767" s="41" t="n">
        <f aca="false">N3767*100/$O$2</f>
        <v>100</v>
      </c>
      <c r="R3767" s="47" t="n">
        <f aca="false">SUM(D3767,I3767,N3767)</f>
        <v>276008357.612793</v>
      </c>
      <c r="S3767" s="41" t="n">
        <f aca="false">R3767*100/$R$2</f>
        <v>99.9999999991969</v>
      </c>
      <c r="U3767" s="41" t="n">
        <f aca="false">[1]Plan1!$B3762</f>
        <v>0</v>
      </c>
    </row>
    <row r="3768" customFormat="false" ht="15" hidden="false" customHeight="false" outlineLevel="0" collapsed="false">
      <c r="A3768" s="46" t="n">
        <v>45766</v>
      </c>
      <c r="B3768" s="41" t="n">
        <f aca="false">[2]Plan1!$C3763</f>
        <v>0</v>
      </c>
      <c r="C3768" s="41" t="n">
        <f aca="false">$E$5 + B3768</f>
        <v>781</v>
      </c>
      <c r="D3768" s="47" t="n">
        <f aca="false">IF(C3768&gt;$E$5,$E$2+$E$1,(IF(C3768&gt;764.99,C3768^3*3486.59308-C3768^2*7860012.00812+C3768*5908819377.96283-1481278321001.59,IF(C3768&gt;752.99,C3768^3*3588.471445-C3768^2*8028757.56264+C3768*5988077680.84934-1488767378546.26,C3768^3*899.851852-C3768^2*1969009.674601+C3768*1435480406.01138-348666163343.76))))-$E$1</f>
        <v>148979041.172119</v>
      </c>
      <c r="E3768" s="47" t="n">
        <f aca="false">D3768*100/$E$2</f>
        <v>100</v>
      </c>
      <c r="G3768" s="41" t="n">
        <f aca="false">[3]Plan1!$C3763</f>
        <v>0</v>
      </c>
      <c r="H3768" s="41" t="n">
        <f aca="false">$J$5 + G3768</f>
        <v>760</v>
      </c>
      <c r="I3768" s="47" t="n">
        <f aca="false">IF(H3768&gt;$J$5,$J$2+$J$1,(IF(H3768&gt;739.99,H3768^3*2498.244218-H3768^2*5471052.355142+H3768*3994605728.77515-972400879260.135,H3768^3*1396.138889-H3768^2*3002770.071427+H3768*2152080038.43115-513963640099.415)))-$J$1</f>
        <v>87942447.7277832</v>
      </c>
      <c r="J3768" s="47" t="n">
        <f aca="false">I3768*100/$J$2</f>
        <v>99.9999999974793</v>
      </c>
      <c r="L3768" s="41" t="n">
        <f aca="false">[4]Plan1!$C3763</f>
        <v>0</v>
      </c>
      <c r="M3768" s="41" t="n">
        <f aca="false">$O$5 + L3768</f>
        <v>838.78</v>
      </c>
      <c r="N3768" s="47" t="n">
        <f aca="false">IF(M3768&gt;$O$5,$O$2+$O$1,(M3768^3*3270.5936-M3768^2*8015778.389801+M3768*6549018422.82398-1783686174686.87))-$O$1</f>
        <v>39086868.7128906</v>
      </c>
      <c r="O3768" s="41" t="n">
        <f aca="false">N3768*100/$O$2</f>
        <v>100</v>
      </c>
      <c r="R3768" s="47" t="n">
        <f aca="false">SUM(D3768,I3768,N3768)</f>
        <v>276008357.612793</v>
      </c>
      <c r="S3768" s="41" t="n">
        <f aca="false">R3768*100/$R$2</f>
        <v>99.9999999991969</v>
      </c>
      <c r="U3768" s="41" t="n">
        <f aca="false">[1]Plan1!$B3763</f>
        <v>0</v>
      </c>
    </row>
    <row r="3769" customFormat="false" ht="15" hidden="false" customHeight="false" outlineLevel="0" collapsed="false">
      <c r="A3769" s="46" t="n">
        <v>45767</v>
      </c>
      <c r="B3769" s="41" t="n">
        <f aca="false">[2]Plan1!$C3764</f>
        <v>0</v>
      </c>
      <c r="C3769" s="41" t="n">
        <f aca="false">$E$5 + B3769</f>
        <v>781</v>
      </c>
      <c r="D3769" s="47" t="n">
        <f aca="false">IF(C3769&gt;$E$5,$E$2+$E$1,(IF(C3769&gt;764.99,C3769^3*3486.59308-C3769^2*7860012.00812+C3769*5908819377.96283-1481278321001.59,IF(C3769&gt;752.99,C3769^3*3588.471445-C3769^2*8028757.56264+C3769*5988077680.84934-1488767378546.26,C3769^3*899.851852-C3769^2*1969009.674601+C3769*1435480406.01138-348666163343.76))))-$E$1</f>
        <v>148979041.172119</v>
      </c>
      <c r="E3769" s="47" t="n">
        <f aca="false">D3769*100/$E$2</f>
        <v>100</v>
      </c>
      <c r="G3769" s="41" t="n">
        <f aca="false">[3]Plan1!$C3764</f>
        <v>0</v>
      </c>
      <c r="H3769" s="41" t="n">
        <f aca="false">$J$5 + G3769</f>
        <v>760</v>
      </c>
      <c r="I3769" s="47" t="n">
        <f aca="false">IF(H3769&gt;$J$5,$J$2+$J$1,(IF(H3769&gt;739.99,H3769^3*2498.244218-H3769^2*5471052.355142+H3769*3994605728.77515-972400879260.135,H3769^3*1396.138889-H3769^2*3002770.071427+H3769*2152080038.43115-513963640099.415)))-$J$1</f>
        <v>87942447.7277832</v>
      </c>
      <c r="J3769" s="47" t="n">
        <f aca="false">I3769*100/$J$2</f>
        <v>99.9999999974793</v>
      </c>
      <c r="L3769" s="41" t="n">
        <f aca="false">[4]Plan1!$C3764</f>
        <v>0</v>
      </c>
      <c r="M3769" s="41" t="n">
        <f aca="false">$O$5 + L3769</f>
        <v>838.78</v>
      </c>
      <c r="N3769" s="47" t="n">
        <f aca="false">IF(M3769&gt;$O$5,$O$2+$O$1,(M3769^3*3270.5936-M3769^2*8015778.389801+M3769*6549018422.82398-1783686174686.87))-$O$1</f>
        <v>39086868.7128906</v>
      </c>
      <c r="O3769" s="41" t="n">
        <f aca="false">N3769*100/$O$2</f>
        <v>100</v>
      </c>
      <c r="R3769" s="47" t="n">
        <f aca="false">SUM(D3769,I3769,N3769)</f>
        <v>276008357.612793</v>
      </c>
      <c r="S3769" s="41" t="n">
        <f aca="false">R3769*100/$R$2</f>
        <v>99.9999999991969</v>
      </c>
      <c r="U3769" s="41" t="n">
        <f aca="false">[1]Plan1!$B3764</f>
        <v>0</v>
      </c>
    </row>
    <row r="3770" customFormat="false" ht="15" hidden="false" customHeight="false" outlineLevel="0" collapsed="false">
      <c r="A3770" s="46" t="n">
        <v>45768</v>
      </c>
      <c r="B3770" s="41" t="n">
        <f aca="false">[2]Plan1!$C3765</f>
        <v>0</v>
      </c>
      <c r="C3770" s="41" t="n">
        <f aca="false">$E$5 + B3770</f>
        <v>781</v>
      </c>
      <c r="D3770" s="47" t="n">
        <f aca="false">IF(C3770&gt;$E$5,$E$2+$E$1,(IF(C3770&gt;764.99,C3770^3*3486.59308-C3770^2*7860012.00812+C3770*5908819377.96283-1481278321001.59,IF(C3770&gt;752.99,C3770^3*3588.471445-C3770^2*8028757.56264+C3770*5988077680.84934-1488767378546.26,C3770^3*899.851852-C3770^2*1969009.674601+C3770*1435480406.01138-348666163343.76))))-$E$1</f>
        <v>148979041.172119</v>
      </c>
      <c r="E3770" s="47" t="n">
        <f aca="false">D3770*100/$E$2</f>
        <v>100</v>
      </c>
      <c r="G3770" s="41" t="n">
        <f aca="false">[3]Plan1!$C3765</f>
        <v>0</v>
      </c>
      <c r="H3770" s="41" t="n">
        <f aca="false">$J$5 + G3770</f>
        <v>760</v>
      </c>
      <c r="I3770" s="47" t="n">
        <f aca="false">IF(H3770&gt;$J$5,$J$2+$J$1,(IF(H3770&gt;739.99,H3770^3*2498.244218-H3770^2*5471052.355142+H3770*3994605728.77515-972400879260.135,H3770^3*1396.138889-H3770^2*3002770.071427+H3770*2152080038.43115-513963640099.415)))-$J$1</f>
        <v>87942447.7277832</v>
      </c>
      <c r="J3770" s="47" t="n">
        <f aca="false">I3770*100/$J$2</f>
        <v>99.9999999974793</v>
      </c>
      <c r="L3770" s="41" t="n">
        <f aca="false">[4]Plan1!$C3765</f>
        <v>0</v>
      </c>
      <c r="M3770" s="41" t="n">
        <f aca="false">$O$5 + L3770</f>
        <v>838.78</v>
      </c>
      <c r="N3770" s="47" t="n">
        <f aca="false">IF(M3770&gt;$O$5,$O$2+$O$1,(M3770^3*3270.5936-M3770^2*8015778.389801+M3770*6549018422.82398-1783686174686.87))-$O$1</f>
        <v>39086868.7128906</v>
      </c>
      <c r="O3770" s="41" t="n">
        <f aca="false">N3770*100/$O$2</f>
        <v>100</v>
      </c>
      <c r="R3770" s="47" t="n">
        <f aca="false">SUM(D3770,I3770,N3770)</f>
        <v>276008357.612793</v>
      </c>
      <c r="S3770" s="41" t="n">
        <f aca="false">R3770*100/$R$2</f>
        <v>99.9999999991969</v>
      </c>
      <c r="U3770" s="41" t="n">
        <f aca="false">[1]Plan1!$B3765</f>
        <v>0</v>
      </c>
    </row>
    <row r="3771" customFormat="false" ht="15" hidden="false" customHeight="false" outlineLevel="0" collapsed="false">
      <c r="A3771" s="46" t="n">
        <v>45769</v>
      </c>
      <c r="B3771" s="41" t="n">
        <f aca="false">[2]Plan1!$C3766</f>
        <v>0</v>
      </c>
      <c r="C3771" s="41" t="n">
        <f aca="false">$E$5 + B3771</f>
        <v>781</v>
      </c>
      <c r="D3771" s="47" t="n">
        <f aca="false">IF(C3771&gt;$E$5,$E$2+$E$1,(IF(C3771&gt;764.99,C3771^3*3486.59308-C3771^2*7860012.00812+C3771*5908819377.96283-1481278321001.59,IF(C3771&gt;752.99,C3771^3*3588.471445-C3771^2*8028757.56264+C3771*5988077680.84934-1488767378546.26,C3771^3*899.851852-C3771^2*1969009.674601+C3771*1435480406.01138-348666163343.76))))-$E$1</f>
        <v>148979041.172119</v>
      </c>
      <c r="E3771" s="47" t="n">
        <f aca="false">D3771*100/$E$2</f>
        <v>100</v>
      </c>
      <c r="G3771" s="41" t="n">
        <f aca="false">[3]Plan1!$C3766</f>
        <v>0</v>
      </c>
      <c r="H3771" s="41" t="n">
        <f aca="false">$J$5 + G3771</f>
        <v>760</v>
      </c>
      <c r="I3771" s="47" t="n">
        <f aca="false">IF(H3771&gt;$J$5,$J$2+$J$1,(IF(H3771&gt;739.99,H3771^3*2498.244218-H3771^2*5471052.355142+H3771*3994605728.77515-972400879260.135,H3771^3*1396.138889-H3771^2*3002770.071427+H3771*2152080038.43115-513963640099.415)))-$J$1</f>
        <v>87942447.7277832</v>
      </c>
      <c r="J3771" s="47" t="n">
        <f aca="false">I3771*100/$J$2</f>
        <v>99.9999999974793</v>
      </c>
      <c r="L3771" s="41" t="n">
        <f aca="false">[4]Plan1!$C3766</f>
        <v>0</v>
      </c>
      <c r="M3771" s="41" t="n">
        <f aca="false">$O$5 + L3771</f>
        <v>838.78</v>
      </c>
      <c r="N3771" s="47" t="n">
        <f aca="false">IF(M3771&gt;$O$5,$O$2+$O$1,(M3771^3*3270.5936-M3771^2*8015778.389801+M3771*6549018422.82398-1783686174686.87))-$O$1</f>
        <v>39086868.7128906</v>
      </c>
      <c r="O3771" s="41" t="n">
        <f aca="false">N3771*100/$O$2</f>
        <v>100</v>
      </c>
      <c r="R3771" s="47" t="n">
        <f aca="false">SUM(D3771,I3771,N3771)</f>
        <v>276008357.612793</v>
      </c>
      <c r="S3771" s="41" t="n">
        <f aca="false">R3771*100/$R$2</f>
        <v>99.9999999991969</v>
      </c>
      <c r="U3771" s="41" t="n">
        <f aca="false">[1]Plan1!$B3766</f>
        <v>0</v>
      </c>
    </row>
    <row r="3772" customFormat="false" ht="15" hidden="false" customHeight="false" outlineLevel="0" collapsed="false">
      <c r="A3772" s="46" t="n">
        <v>45770</v>
      </c>
      <c r="B3772" s="41" t="n">
        <f aca="false">[2]Plan1!$C3767</f>
        <v>0</v>
      </c>
      <c r="C3772" s="41" t="n">
        <f aca="false">$E$5 + B3772</f>
        <v>781</v>
      </c>
      <c r="D3772" s="47" t="n">
        <f aca="false">IF(C3772&gt;$E$5,$E$2+$E$1,(IF(C3772&gt;764.99,C3772^3*3486.59308-C3772^2*7860012.00812+C3772*5908819377.96283-1481278321001.59,IF(C3772&gt;752.99,C3772^3*3588.471445-C3772^2*8028757.56264+C3772*5988077680.84934-1488767378546.26,C3772^3*899.851852-C3772^2*1969009.674601+C3772*1435480406.01138-348666163343.76))))-$E$1</f>
        <v>148979041.172119</v>
      </c>
      <c r="E3772" s="47" t="n">
        <f aca="false">D3772*100/$E$2</f>
        <v>100</v>
      </c>
      <c r="G3772" s="41" t="n">
        <f aca="false">[3]Plan1!$C3767</f>
        <v>0</v>
      </c>
      <c r="H3772" s="41" t="n">
        <f aca="false">$J$5 + G3772</f>
        <v>760</v>
      </c>
      <c r="I3772" s="47" t="n">
        <f aca="false">IF(H3772&gt;$J$5,$J$2+$J$1,(IF(H3772&gt;739.99,H3772^3*2498.244218-H3772^2*5471052.355142+H3772*3994605728.77515-972400879260.135,H3772^3*1396.138889-H3772^2*3002770.071427+H3772*2152080038.43115-513963640099.415)))-$J$1</f>
        <v>87942447.7277832</v>
      </c>
      <c r="J3772" s="47" t="n">
        <f aca="false">I3772*100/$J$2</f>
        <v>99.9999999974793</v>
      </c>
      <c r="L3772" s="41" t="n">
        <f aca="false">[4]Plan1!$C3767</f>
        <v>0</v>
      </c>
      <c r="M3772" s="41" t="n">
        <f aca="false">$O$5 + L3772</f>
        <v>838.78</v>
      </c>
      <c r="N3772" s="47" t="n">
        <f aca="false">IF(M3772&gt;$O$5,$O$2+$O$1,(M3772^3*3270.5936-M3772^2*8015778.389801+M3772*6549018422.82398-1783686174686.87))-$O$1</f>
        <v>39086868.7128906</v>
      </c>
      <c r="O3772" s="41" t="n">
        <f aca="false">N3772*100/$O$2</f>
        <v>100</v>
      </c>
      <c r="R3772" s="47" t="n">
        <f aca="false">SUM(D3772,I3772,N3772)</f>
        <v>276008357.612793</v>
      </c>
      <c r="S3772" s="41" t="n">
        <f aca="false">R3772*100/$R$2</f>
        <v>99.9999999991969</v>
      </c>
      <c r="U3772" s="41" t="n">
        <f aca="false">[1]Plan1!$B3767</f>
        <v>0</v>
      </c>
    </row>
    <row r="3773" customFormat="false" ht="15" hidden="false" customHeight="false" outlineLevel="0" collapsed="false">
      <c r="A3773" s="46" t="n">
        <v>45771</v>
      </c>
      <c r="B3773" s="41" t="n">
        <f aca="false">[2]Plan1!$C3768</f>
        <v>0</v>
      </c>
      <c r="C3773" s="41" t="n">
        <f aca="false">$E$5 + B3773</f>
        <v>781</v>
      </c>
      <c r="D3773" s="47" t="n">
        <f aca="false">IF(C3773&gt;$E$5,$E$2+$E$1,(IF(C3773&gt;764.99,C3773^3*3486.59308-C3773^2*7860012.00812+C3773*5908819377.96283-1481278321001.59,IF(C3773&gt;752.99,C3773^3*3588.471445-C3773^2*8028757.56264+C3773*5988077680.84934-1488767378546.26,C3773^3*899.851852-C3773^2*1969009.674601+C3773*1435480406.01138-348666163343.76))))-$E$1</f>
        <v>148979041.172119</v>
      </c>
      <c r="E3773" s="47" t="n">
        <f aca="false">D3773*100/$E$2</f>
        <v>100</v>
      </c>
      <c r="G3773" s="41" t="n">
        <f aca="false">[3]Plan1!$C3768</f>
        <v>0</v>
      </c>
      <c r="H3773" s="41" t="n">
        <f aca="false">$J$5 + G3773</f>
        <v>760</v>
      </c>
      <c r="I3773" s="47" t="n">
        <f aca="false">IF(H3773&gt;$J$5,$J$2+$J$1,(IF(H3773&gt;739.99,H3773^3*2498.244218-H3773^2*5471052.355142+H3773*3994605728.77515-972400879260.135,H3773^3*1396.138889-H3773^2*3002770.071427+H3773*2152080038.43115-513963640099.415)))-$J$1</f>
        <v>87942447.7277832</v>
      </c>
      <c r="J3773" s="47" t="n">
        <f aca="false">I3773*100/$J$2</f>
        <v>99.9999999974793</v>
      </c>
      <c r="L3773" s="41" t="n">
        <f aca="false">[4]Plan1!$C3768</f>
        <v>0</v>
      </c>
      <c r="M3773" s="41" t="n">
        <f aca="false">$O$5 + L3773</f>
        <v>838.78</v>
      </c>
      <c r="N3773" s="47" t="n">
        <f aca="false">IF(M3773&gt;$O$5,$O$2+$O$1,(M3773^3*3270.5936-M3773^2*8015778.389801+M3773*6549018422.82398-1783686174686.87))-$O$1</f>
        <v>39086868.7128906</v>
      </c>
      <c r="O3773" s="41" t="n">
        <f aca="false">N3773*100/$O$2</f>
        <v>100</v>
      </c>
      <c r="R3773" s="47" t="n">
        <f aca="false">SUM(D3773,I3773,N3773)</f>
        <v>276008357.612793</v>
      </c>
      <c r="S3773" s="41" t="n">
        <f aca="false">R3773*100/$R$2</f>
        <v>99.9999999991969</v>
      </c>
      <c r="U3773" s="41" t="n">
        <f aca="false">[1]Plan1!$B3768</f>
        <v>0</v>
      </c>
    </row>
    <row r="3774" customFormat="false" ht="15" hidden="false" customHeight="false" outlineLevel="0" collapsed="false">
      <c r="A3774" s="46" t="n">
        <v>45772</v>
      </c>
      <c r="B3774" s="41" t="n">
        <f aca="false">[2]Plan1!$C3769</f>
        <v>0</v>
      </c>
      <c r="C3774" s="41" t="n">
        <f aca="false">$E$5 + B3774</f>
        <v>781</v>
      </c>
      <c r="D3774" s="47" t="n">
        <f aca="false">IF(C3774&gt;$E$5,$E$2+$E$1,(IF(C3774&gt;764.99,C3774^3*3486.59308-C3774^2*7860012.00812+C3774*5908819377.96283-1481278321001.59,IF(C3774&gt;752.99,C3774^3*3588.471445-C3774^2*8028757.56264+C3774*5988077680.84934-1488767378546.26,C3774^3*899.851852-C3774^2*1969009.674601+C3774*1435480406.01138-348666163343.76))))-$E$1</f>
        <v>148979041.172119</v>
      </c>
      <c r="E3774" s="47" t="n">
        <f aca="false">D3774*100/$E$2</f>
        <v>100</v>
      </c>
      <c r="G3774" s="41" t="n">
        <f aca="false">[3]Plan1!$C3769</f>
        <v>0</v>
      </c>
      <c r="H3774" s="41" t="n">
        <f aca="false">$J$5 + G3774</f>
        <v>760</v>
      </c>
      <c r="I3774" s="47" t="n">
        <f aca="false">IF(H3774&gt;$J$5,$J$2+$J$1,(IF(H3774&gt;739.99,H3774^3*2498.244218-H3774^2*5471052.355142+H3774*3994605728.77515-972400879260.135,H3774^3*1396.138889-H3774^2*3002770.071427+H3774*2152080038.43115-513963640099.415)))-$J$1</f>
        <v>87942447.7277832</v>
      </c>
      <c r="J3774" s="47" t="n">
        <f aca="false">I3774*100/$J$2</f>
        <v>99.9999999974793</v>
      </c>
      <c r="L3774" s="41" t="n">
        <f aca="false">[4]Plan1!$C3769</f>
        <v>0</v>
      </c>
      <c r="M3774" s="41" t="n">
        <f aca="false">$O$5 + L3774</f>
        <v>838.78</v>
      </c>
      <c r="N3774" s="47" t="n">
        <f aca="false">IF(M3774&gt;$O$5,$O$2+$O$1,(M3774^3*3270.5936-M3774^2*8015778.389801+M3774*6549018422.82398-1783686174686.87))-$O$1</f>
        <v>39086868.7128906</v>
      </c>
      <c r="O3774" s="41" t="n">
        <f aca="false">N3774*100/$O$2</f>
        <v>100</v>
      </c>
      <c r="R3774" s="47" t="n">
        <f aca="false">SUM(D3774,I3774,N3774)</f>
        <v>276008357.612793</v>
      </c>
      <c r="S3774" s="41" t="n">
        <f aca="false">R3774*100/$R$2</f>
        <v>99.9999999991969</v>
      </c>
      <c r="U3774" s="41" t="n">
        <f aca="false">[1]Plan1!$B3769</f>
        <v>0</v>
      </c>
    </row>
    <row r="3775" customFormat="false" ht="15" hidden="false" customHeight="false" outlineLevel="0" collapsed="false">
      <c r="A3775" s="46" t="n">
        <v>45773</v>
      </c>
      <c r="B3775" s="41" t="n">
        <f aca="false">[2]Plan1!$C3770</f>
        <v>0</v>
      </c>
      <c r="C3775" s="41" t="n">
        <f aca="false">$E$5 + B3775</f>
        <v>781</v>
      </c>
      <c r="D3775" s="47" t="n">
        <f aca="false">IF(C3775&gt;$E$5,$E$2+$E$1,(IF(C3775&gt;764.99,C3775^3*3486.59308-C3775^2*7860012.00812+C3775*5908819377.96283-1481278321001.59,IF(C3775&gt;752.99,C3775^3*3588.471445-C3775^2*8028757.56264+C3775*5988077680.84934-1488767378546.26,C3775^3*899.851852-C3775^2*1969009.674601+C3775*1435480406.01138-348666163343.76))))-$E$1</f>
        <v>148979041.172119</v>
      </c>
      <c r="E3775" s="47" t="n">
        <f aca="false">D3775*100/$E$2</f>
        <v>100</v>
      </c>
      <c r="G3775" s="41" t="n">
        <f aca="false">[3]Plan1!$C3770</f>
        <v>0</v>
      </c>
      <c r="H3775" s="41" t="n">
        <f aca="false">$J$5 + G3775</f>
        <v>760</v>
      </c>
      <c r="I3775" s="47" t="n">
        <f aca="false">IF(H3775&gt;$J$5,$J$2+$J$1,(IF(H3775&gt;739.99,H3775^3*2498.244218-H3775^2*5471052.355142+H3775*3994605728.77515-972400879260.135,H3775^3*1396.138889-H3775^2*3002770.071427+H3775*2152080038.43115-513963640099.415)))-$J$1</f>
        <v>87942447.7277832</v>
      </c>
      <c r="J3775" s="47" t="n">
        <f aca="false">I3775*100/$J$2</f>
        <v>99.9999999974793</v>
      </c>
      <c r="L3775" s="41" t="n">
        <f aca="false">[4]Plan1!$C3770</f>
        <v>0</v>
      </c>
      <c r="M3775" s="41" t="n">
        <f aca="false">$O$5 + L3775</f>
        <v>838.78</v>
      </c>
      <c r="N3775" s="47" t="n">
        <f aca="false">IF(M3775&gt;$O$5,$O$2+$O$1,(M3775^3*3270.5936-M3775^2*8015778.389801+M3775*6549018422.82398-1783686174686.87))-$O$1</f>
        <v>39086868.7128906</v>
      </c>
      <c r="O3775" s="41" t="n">
        <f aca="false">N3775*100/$O$2</f>
        <v>100</v>
      </c>
      <c r="R3775" s="47" t="n">
        <f aca="false">SUM(D3775,I3775,N3775)</f>
        <v>276008357.612793</v>
      </c>
      <c r="S3775" s="41" t="n">
        <f aca="false">R3775*100/$R$2</f>
        <v>99.9999999991969</v>
      </c>
      <c r="U3775" s="41" t="n">
        <f aca="false">[1]Plan1!$B3770</f>
        <v>0</v>
      </c>
    </row>
    <row r="3776" customFormat="false" ht="15" hidden="false" customHeight="false" outlineLevel="0" collapsed="false">
      <c r="A3776" s="46" t="n">
        <v>45774</v>
      </c>
      <c r="B3776" s="41" t="n">
        <f aca="false">[2]Plan1!$C3771</f>
        <v>0</v>
      </c>
      <c r="C3776" s="41" t="n">
        <f aca="false">$E$5 + B3776</f>
        <v>781</v>
      </c>
      <c r="D3776" s="47" t="n">
        <f aca="false">IF(C3776&gt;$E$5,$E$2+$E$1,(IF(C3776&gt;764.99,C3776^3*3486.59308-C3776^2*7860012.00812+C3776*5908819377.96283-1481278321001.59,IF(C3776&gt;752.99,C3776^3*3588.471445-C3776^2*8028757.56264+C3776*5988077680.84934-1488767378546.26,C3776^3*899.851852-C3776^2*1969009.674601+C3776*1435480406.01138-348666163343.76))))-$E$1</f>
        <v>148979041.172119</v>
      </c>
      <c r="E3776" s="47" t="n">
        <f aca="false">D3776*100/$E$2</f>
        <v>100</v>
      </c>
      <c r="G3776" s="41" t="n">
        <f aca="false">[3]Plan1!$C3771</f>
        <v>0</v>
      </c>
      <c r="H3776" s="41" t="n">
        <f aca="false">$J$5 + G3776</f>
        <v>760</v>
      </c>
      <c r="I3776" s="47" t="n">
        <f aca="false">IF(H3776&gt;$J$5,$J$2+$J$1,(IF(H3776&gt;739.99,H3776^3*2498.244218-H3776^2*5471052.355142+H3776*3994605728.77515-972400879260.135,H3776^3*1396.138889-H3776^2*3002770.071427+H3776*2152080038.43115-513963640099.415)))-$J$1</f>
        <v>87942447.7277832</v>
      </c>
      <c r="J3776" s="47" t="n">
        <f aca="false">I3776*100/$J$2</f>
        <v>99.9999999974793</v>
      </c>
      <c r="L3776" s="41" t="n">
        <f aca="false">[4]Plan1!$C3771</f>
        <v>0</v>
      </c>
      <c r="M3776" s="41" t="n">
        <f aca="false">$O$5 + L3776</f>
        <v>838.78</v>
      </c>
      <c r="N3776" s="47" t="n">
        <f aca="false">IF(M3776&gt;$O$5,$O$2+$O$1,(M3776^3*3270.5936-M3776^2*8015778.389801+M3776*6549018422.82398-1783686174686.87))-$O$1</f>
        <v>39086868.7128906</v>
      </c>
      <c r="O3776" s="41" t="n">
        <f aca="false">N3776*100/$O$2</f>
        <v>100</v>
      </c>
      <c r="R3776" s="47" t="n">
        <f aca="false">SUM(D3776,I3776,N3776)</f>
        <v>276008357.612793</v>
      </c>
      <c r="S3776" s="41" t="n">
        <f aca="false">R3776*100/$R$2</f>
        <v>99.9999999991969</v>
      </c>
      <c r="U3776" s="41" t="n">
        <f aca="false">[1]Plan1!$B3771</f>
        <v>0</v>
      </c>
    </row>
    <row r="3777" customFormat="false" ht="15" hidden="false" customHeight="false" outlineLevel="0" collapsed="false">
      <c r="A3777" s="46" t="n">
        <v>45775</v>
      </c>
      <c r="B3777" s="41" t="n">
        <f aca="false">[2]Plan1!$C3772</f>
        <v>0</v>
      </c>
      <c r="C3777" s="41" t="n">
        <f aca="false">$E$5 + B3777</f>
        <v>781</v>
      </c>
      <c r="D3777" s="47" t="n">
        <f aca="false">IF(C3777&gt;$E$5,$E$2+$E$1,(IF(C3777&gt;764.99,C3777^3*3486.59308-C3777^2*7860012.00812+C3777*5908819377.96283-1481278321001.59,IF(C3777&gt;752.99,C3777^3*3588.471445-C3777^2*8028757.56264+C3777*5988077680.84934-1488767378546.26,C3777^3*899.851852-C3777^2*1969009.674601+C3777*1435480406.01138-348666163343.76))))-$E$1</f>
        <v>148979041.172119</v>
      </c>
      <c r="E3777" s="47" t="n">
        <f aca="false">D3777*100/$E$2</f>
        <v>100</v>
      </c>
      <c r="G3777" s="41" t="n">
        <f aca="false">[3]Plan1!$C3772</f>
        <v>0</v>
      </c>
      <c r="H3777" s="41" t="n">
        <f aca="false">$J$5 + G3777</f>
        <v>760</v>
      </c>
      <c r="I3777" s="47" t="n">
        <f aca="false">IF(H3777&gt;$J$5,$J$2+$J$1,(IF(H3777&gt;739.99,H3777^3*2498.244218-H3777^2*5471052.355142+H3777*3994605728.77515-972400879260.135,H3777^3*1396.138889-H3777^2*3002770.071427+H3777*2152080038.43115-513963640099.415)))-$J$1</f>
        <v>87942447.7277832</v>
      </c>
      <c r="J3777" s="47" t="n">
        <f aca="false">I3777*100/$J$2</f>
        <v>99.9999999974793</v>
      </c>
      <c r="L3777" s="41" t="n">
        <f aca="false">[4]Plan1!$C3772</f>
        <v>0</v>
      </c>
      <c r="M3777" s="41" t="n">
        <f aca="false">$O$5 + L3777</f>
        <v>838.78</v>
      </c>
      <c r="N3777" s="47" t="n">
        <f aca="false">IF(M3777&gt;$O$5,$O$2+$O$1,(M3777^3*3270.5936-M3777^2*8015778.389801+M3777*6549018422.82398-1783686174686.87))-$O$1</f>
        <v>39086868.7128906</v>
      </c>
      <c r="O3777" s="41" t="n">
        <f aca="false">N3777*100/$O$2</f>
        <v>100</v>
      </c>
      <c r="R3777" s="47" t="n">
        <f aca="false">SUM(D3777,I3777,N3777)</f>
        <v>276008357.612793</v>
      </c>
      <c r="S3777" s="41" t="n">
        <f aca="false">R3777*100/$R$2</f>
        <v>99.9999999991969</v>
      </c>
      <c r="U3777" s="41" t="n">
        <f aca="false">[1]Plan1!$B3772</f>
        <v>0</v>
      </c>
    </row>
    <row r="3778" customFormat="false" ht="15" hidden="false" customHeight="false" outlineLevel="0" collapsed="false">
      <c r="A3778" s="46" t="n">
        <v>45776</v>
      </c>
      <c r="B3778" s="41" t="n">
        <f aca="false">[2]Plan1!$C3773</f>
        <v>0</v>
      </c>
      <c r="C3778" s="41" t="n">
        <f aca="false">$E$5 + B3778</f>
        <v>781</v>
      </c>
      <c r="D3778" s="47" t="n">
        <f aca="false">IF(C3778&gt;$E$5,$E$2+$E$1,(IF(C3778&gt;764.99,C3778^3*3486.59308-C3778^2*7860012.00812+C3778*5908819377.96283-1481278321001.59,IF(C3778&gt;752.99,C3778^3*3588.471445-C3778^2*8028757.56264+C3778*5988077680.84934-1488767378546.26,C3778^3*899.851852-C3778^2*1969009.674601+C3778*1435480406.01138-348666163343.76))))-$E$1</f>
        <v>148979041.172119</v>
      </c>
      <c r="E3778" s="47" t="n">
        <f aca="false">D3778*100/$E$2</f>
        <v>100</v>
      </c>
      <c r="G3778" s="41" t="n">
        <f aca="false">[3]Plan1!$C3773</f>
        <v>0</v>
      </c>
      <c r="H3778" s="41" t="n">
        <f aca="false">$J$5 + G3778</f>
        <v>760</v>
      </c>
      <c r="I3778" s="47" t="n">
        <f aca="false">IF(H3778&gt;$J$5,$J$2+$J$1,(IF(H3778&gt;739.99,H3778^3*2498.244218-H3778^2*5471052.355142+H3778*3994605728.77515-972400879260.135,H3778^3*1396.138889-H3778^2*3002770.071427+H3778*2152080038.43115-513963640099.415)))-$J$1</f>
        <v>87942447.7277832</v>
      </c>
      <c r="J3778" s="47" t="n">
        <f aca="false">I3778*100/$J$2</f>
        <v>99.9999999974793</v>
      </c>
      <c r="L3778" s="41" t="n">
        <f aca="false">[4]Plan1!$C3773</f>
        <v>0</v>
      </c>
      <c r="M3778" s="41" t="n">
        <f aca="false">$O$5 + L3778</f>
        <v>838.78</v>
      </c>
      <c r="N3778" s="47" t="n">
        <f aca="false">IF(M3778&gt;$O$5,$O$2+$O$1,(M3778^3*3270.5936-M3778^2*8015778.389801+M3778*6549018422.82398-1783686174686.87))-$O$1</f>
        <v>39086868.7128906</v>
      </c>
      <c r="O3778" s="41" t="n">
        <f aca="false">N3778*100/$O$2</f>
        <v>100</v>
      </c>
      <c r="R3778" s="47" t="n">
        <f aca="false">SUM(D3778,I3778,N3778)</f>
        <v>276008357.612793</v>
      </c>
      <c r="S3778" s="41" t="n">
        <f aca="false">R3778*100/$R$2</f>
        <v>99.9999999991969</v>
      </c>
      <c r="U3778" s="41" t="n">
        <f aca="false">[1]Plan1!$B3773</f>
        <v>0</v>
      </c>
    </row>
    <row r="3779" customFormat="false" ht="15" hidden="false" customHeight="false" outlineLevel="0" collapsed="false">
      <c r="A3779" s="46" t="n">
        <v>45777</v>
      </c>
      <c r="B3779" s="41" t="n">
        <f aca="false">[2]Plan1!$C3774</f>
        <v>0</v>
      </c>
      <c r="C3779" s="41" t="n">
        <f aca="false">$E$5 + B3779</f>
        <v>781</v>
      </c>
      <c r="D3779" s="47" t="n">
        <f aca="false">IF(C3779&gt;$E$5,$E$2+$E$1,(IF(C3779&gt;764.99,C3779^3*3486.59308-C3779^2*7860012.00812+C3779*5908819377.96283-1481278321001.59,IF(C3779&gt;752.99,C3779^3*3588.471445-C3779^2*8028757.56264+C3779*5988077680.84934-1488767378546.26,C3779^3*899.851852-C3779^2*1969009.674601+C3779*1435480406.01138-348666163343.76))))-$E$1</f>
        <v>148979041.172119</v>
      </c>
      <c r="E3779" s="47" t="n">
        <f aca="false">D3779*100/$E$2</f>
        <v>100</v>
      </c>
      <c r="G3779" s="41" t="n">
        <f aca="false">[3]Plan1!$C3774</f>
        <v>0</v>
      </c>
      <c r="H3779" s="41" t="n">
        <f aca="false">$J$5 + G3779</f>
        <v>760</v>
      </c>
      <c r="I3779" s="47" t="n">
        <f aca="false">IF(H3779&gt;$J$5,$J$2+$J$1,(IF(H3779&gt;739.99,H3779^3*2498.244218-H3779^2*5471052.355142+H3779*3994605728.77515-972400879260.135,H3779^3*1396.138889-H3779^2*3002770.071427+H3779*2152080038.43115-513963640099.415)))-$J$1</f>
        <v>87942447.7277832</v>
      </c>
      <c r="J3779" s="47" t="n">
        <f aca="false">I3779*100/$J$2</f>
        <v>99.9999999974793</v>
      </c>
      <c r="L3779" s="41" t="n">
        <f aca="false">[4]Plan1!$C3774</f>
        <v>0</v>
      </c>
      <c r="M3779" s="41" t="n">
        <f aca="false">$O$5 + L3779</f>
        <v>838.78</v>
      </c>
      <c r="N3779" s="47" t="n">
        <f aca="false">IF(M3779&gt;$O$5,$O$2+$O$1,(M3779^3*3270.5936-M3779^2*8015778.389801+M3779*6549018422.82398-1783686174686.87))-$O$1</f>
        <v>39086868.7128906</v>
      </c>
      <c r="O3779" s="41" t="n">
        <f aca="false">N3779*100/$O$2</f>
        <v>100</v>
      </c>
      <c r="R3779" s="47" t="n">
        <f aca="false">SUM(D3779,I3779,N3779)</f>
        <v>276008357.612793</v>
      </c>
      <c r="S3779" s="41" t="n">
        <f aca="false">R3779*100/$R$2</f>
        <v>99.9999999991969</v>
      </c>
      <c r="U3779" s="41" t="n">
        <f aca="false">[1]Plan1!$B3774</f>
        <v>0</v>
      </c>
    </row>
    <row r="3780" customFormat="false" ht="15" hidden="false" customHeight="false" outlineLevel="0" collapsed="false">
      <c r="A3780" s="46" t="n">
        <v>45778</v>
      </c>
      <c r="B3780" s="41" t="n">
        <f aca="false">[2]Plan1!$C3775</f>
        <v>0</v>
      </c>
      <c r="C3780" s="41" t="n">
        <f aca="false">$E$5 + B3780</f>
        <v>781</v>
      </c>
      <c r="D3780" s="47" t="n">
        <f aca="false">IF(C3780&gt;$E$5,$E$2+$E$1,(IF(C3780&gt;764.99,C3780^3*3486.59308-C3780^2*7860012.00812+C3780*5908819377.96283-1481278321001.59,IF(C3780&gt;752.99,C3780^3*3588.471445-C3780^2*8028757.56264+C3780*5988077680.84934-1488767378546.26,C3780^3*899.851852-C3780^2*1969009.674601+C3780*1435480406.01138-348666163343.76))))-$E$1</f>
        <v>148979041.172119</v>
      </c>
      <c r="E3780" s="47" t="n">
        <f aca="false">D3780*100/$E$2</f>
        <v>100</v>
      </c>
      <c r="G3780" s="41" t="n">
        <f aca="false">[3]Plan1!$C3775</f>
        <v>0</v>
      </c>
      <c r="H3780" s="41" t="n">
        <f aca="false">$J$5 + G3780</f>
        <v>760</v>
      </c>
      <c r="I3780" s="47" t="n">
        <f aca="false">IF(H3780&gt;$J$5,$J$2+$J$1,(IF(H3780&gt;739.99,H3780^3*2498.244218-H3780^2*5471052.355142+H3780*3994605728.77515-972400879260.135,H3780^3*1396.138889-H3780^2*3002770.071427+H3780*2152080038.43115-513963640099.415)))-$J$1</f>
        <v>87942447.7277832</v>
      </c>
      <c r="J3780" s="47" t="n">
        <f aca="false">I3780*100/$J$2</f>
        <v>99.9999999974793</v>
      </c>
      <c r="L3780" s="41" t="n">
        <f aca="false">[4]Plan1!$C3775</f>
        <v>0</v>
      </c>
      <c r="M3780" s="41" t="n">
        <f aca="false">$O$5 + L3780</f>
        <v>838.78</v>
      </c>
      <c r="N3780" s="47" t="n">
        <f aca="false">IF(M3780&gt;$O$5,$O$2+$O$1,(M3780^3*3270.5936-M3780^2*8015778.389801+M3780*6549018422.82398-1783686174686.87))-$O$1</f>
        <v>39086868.7128906</v>
      </c>
      <c r="O3780" s="41" t="n">
        <f aca="false">N3780*100/$O$2</f>
        <v>100</v>
      </c>
      <c r="R3780" s="47" t="n">
        <f aca="false">SUM(D3780,I3780,N3780)</f>
        <v>276008357.612793</v>
      </c>
      <c r="S3780" s="41" t="n">
        <f aca="false">R3780*100/$R$2</f>
        <v>99.9999999991969</v>
      </c>
      <c r="U3780" s="41" t="n">
        <f aca="false">[1]Plan1!$B3775</f>
        <v>0</v>
      </c>
    </row>
    <row r="3781" customFormat="false" ht="15" hidden="false" customHeight="false" outlineLevel="0" collapsed="false">
      <c r="A3781" s="46" t="n">
        <v>45779</v>
      </c>
      <c r="B3781" s="41" t="n">
        <f aca="false">[2]Plan1!$C3776</f>
        <v>0</v>
      </c>
      <c r="C3781" s="41" t="n">
        <f aca="false">$E$5 + B3781</f>
        <v>781</v>
      </c>
      <c r="D3781" s="47" t="n">
        <f aca="false">IF(C3781&gt;$E$5,$E$2+$E$1,(IF(C3781&gt;764.99,C3781^3*3486.59308-C3781^2*7860012.00812+C3781*5908819377.96283-1481278321001.59,IF(C3781&gt;752.99,C3781^3*3588.471445-C3781^2*8028757.56264+C3781*5988077680.84934-1488767378546.26,C3781^3*899.851852-C3781^2*1969009.674601+C3781*1435480406.01138-348666163343.76))))-$E$1</f>
        <v>148979041.172119</v>
      </c>
      <c r="E3781" s="47" t="n">
        <f aca="false">D3781*100/$E$2</f>
        <v>100</v>
      </c>
      <c r="G3781" s="41" t="n">
        <f aca="false">[3]Plan1!$C3776</f>
        <v>0</v>
      </c>
      <c r="H3781" s="41" t="n">
        <f aca="false">$J$5 + G3781</f>
        <v>760</v>
      </c>
      <c r="I3781" s="47" t="n">
        <f aca="false">IF(H3781&gt;$J$5,$J$2+$J$1,(IF(H3781&gt;739.99,H3781^3*2498.244218-H3781^2*5471052.355142+H3781*3994605728.77515-972400879260.135,H3781^3*1396.138889-H3781^2*3002770.071427+H3781*2152080038.43115-513963640099.415)))-$J$1</f>
        <v>87942447.7277832</v>
      </c>
      <c r="J3781" s="47" t="n">
        <f aca="false">I3781*100/$J$2</f>
        <v>99.9999999974793</v>
      </c>
      <c r="L3781" s="41" t="n">
        <f aca="false">[4]Plan1!$C3776</f>
        <v>0</v>
      </c>
      <c r="M3781" s="41" t="n">
        <f aca="false">$O$5 + L3781</f>
        <v>838.78</v>
      </c>
      <c r="N3781" s="47" t="n">
        <f aca="false">IF(M3781&gt;$O$5,$O$2+$O$1,(M3781^3*3270.5936-M3781^2*8015778.389801+M3781*6549018422.82398-1783686174686.87))-$O$1</f>
        <v>39086868.7128906</v>
      </c>
      <c r="O3781" s="41" t="n">
        <f aca="false">N3781*100/$O$2</f>
        <v>100</v>
      </c>
      <c r="R3781" s="47" t="n">
        <f aca="false">SUM(D3781,I3781,N3781)</f>
        <v>276008357.612793</v>
      </c>
      <c r="S3781" s="41" t="n">
        <f aca="false">R3781*100/$R$2</f>
        <v>99.9999999991969</v>
      </c>
      <c r="U3781" s="41" t="n">
        <f aca="false">[1]Plan1!$B3776</f>
        <v>0</v>
      </c>
    </row>
    <row r="3782" customFormat="false" ht="15" hidden="false" customHeight="false" outlineLevel="0" collapsed="false">
      <c r="A3782" s="46" t="n">
        <v>45780</v>
      </c>
      <c r="B3782" s="41" t="n">
        <f aca="false">[2]Plan1!$C3777</f>
        <v>0</v>
      </c>
      <c r="C3782" s="41" t="n">
        <f aca="false">$E$5 + B3782</f>
        <v>781</v>
      </c>
      <c r="D3782" s="47" t="n">
        <f aca="false">IF(C3782&gt;$E$5,$E$2+$E$1,(IF(C3782&gt;764.99,C3782^3*3486.59308-C3782^2*7860012.00812+C3782*5908819377.96283-1481278321001.59,IF(C3782&gt;752.99,C3782^3*3588.471445-C3782^2*8028757.56264+C3782*5988077680.84934-1488767378546.26,C3782^3*899.851852-C3782^2*1969009.674601+C3782*1435480406.01138-348666163343.76))))-$E$1</f>
        <v>148979041.172119</v>
      </c>
      <c r="E3782" s="47" t="n">
        <f aca="false">D3782*100/$E$2</f>
        <v>100</v>
      </c>
      <c r="G3782" s="41" t="n">
        <f aca="false">[3]Plan1!$C3777</f>
        <v>0</v>
      </c>
      <c r="H3782" s="41" t="n">
        <f aca="false">$J$5 + G3782</f>
        <v>760</v>
      </c>
      <c r="I3782" s="47" t="n">
        <f aca="false">IF(H3782&gt;$J$5,$J$2+$J$1,(IF(H3782&gt;739.99,H3782^3*2498.244218-H3782^2*5471052.355142+H3782*3994605728.77515-972400879260.135,H3782^3*1396.138889-H3782^2*3002770.071427+H3782*2152080038.43115-513963640099.415)))-$J$1</f>
        <v>87942447.7277832</v>
      </c>
      <c r="J3782" s="47" t="n">
        <f aca="false">I3782*100/$J$2</f>
        <v>99.9999999974793</v>
      </c>
      <c r="L3782" s="41" t="n">
        <f aca="false">[4]Plan1!$C3777</f>
        <v>0</v>
      </c>
      <c r="M3782" s="41" t="n">
        <f aca="false">$O$5 + L3782</f>
        <v>838.78</v>
      </c>
      <c r="N3782" s="47" t="n">
        <f aca="false">IF(M3782&gt;$O$5,$O$2+$O$1,(M3782^3*3270.5936-M3782^2*8015778.389801+M3782*6549018422.82398-1783686174686.87))-$O$1</f>
        <v>39086868.7128906</v>
      </c>
      <c r="O3782" s="41" t="n">
        <f aca="false">N3782*100/$O$2</f>
        <v>100</v>
      </c>
      <c r="R3782" s="47" t="n">
        <f aca="false">SUM(D3782,I3782,N3782)</f>
        <v>276008357.612793</v>
      </c>
      <c r="S3782" s="41" t="n">
        <f aca="false">R3782*100/$R$2</f>
        <v>99.9999999991969</v>
      </c>
      <c r="U3782" s="41" t="n">
        <f aca="false">[1]Plan1!$B3777</f>
        <v>0</v>
      </c>
    </row>
    <row r="3783" customFormat="false" ht="15" hidden="false" customHeight="false" outlineLevel="0" collapsed="false">
      <c r="A3783" s="46" t="n">
        <v>45781</v>
      </c>
      <c r="B3783" s="41" t="n">
        <f aca="false">[2]Plan1!$C3778</f>
        <v>0</v>
      </c>
      <c r="C3783" s="41" t="n">
        <f aca="false">$E$5 + B3783</f>
        <v>781</v>
      </c>
      <c r="D3783" s="47" t="n">
        <f aca="false">IF(C3783&gt;$E$5,$E$2+$E$1,(IF(C3783&gt;764.99,C3783^3*3486.59308-C3783^2*7860012.00812+C3783*5908819377.96283-1481278321001.59,IF(C3783&gt;752.99,C3783^3*3588.471445-C3783^2*8028757.56264+C3783*5988077680.84934-1488767378546.26,C3783^3*899.851852-C3783^2*1969009.674601+C3783*1435480406.01138-348666163343.76))))-$E$1</f>
        <v>148979041.172119</v>
      </c>
      <c r="E3783" s="47" t="n">
        <f aca="false">D3783*100/$E$2</f>
        <v>100</v>
      </c>
      <c r="G3783" s="41" t="n">
        <f aca="false">[3]Plan1!$C3778</f>
        <v>0</v>
      </c>
      <c r="H3783" s="41" t="n">
        <f aca="false">$J$5 + G3783</f>
        <v>760</v>
      </c>
      <c r="I3783" s="47" t="n">
        <f aca="false">IF(H3783&gt;$J$5,$J$2+$J$1,(IF(H3783&gt;739.99,H3783^3*2498.244218-H3783^2*5471052.355142+H3783*3994605728.77515-972400879260.135,H3783^3*1396.138889-H3783^2*3002770.071427+H3783*2152080038.43115-513963640099.415)))-$J$1</f>
        <v>87942447.7277832</v>
      </c>
      <c r="J3783" s="47" t="n">
        <f aca="false">I3783*100/$J$2</f>
        <v>99.9999999974793</v>
      </c>
      <c r="L3783" s="41" t="n">
        <f aca="false">[4]Plan1!$C3778</f>
        <v>0</v>
      </c>
      <c r="M3783" s="41" t="n">
        <f aca="false">$O$5 + L3783</f>
        <v>838.78</v>
      </c>
      <c r="N3783" s="47" t="n">
        <f aca="false">IF(M3783&gt;$O$5,$O$2+$O$1,(M3783^3*3270.5936-M3783^2*8015778.389801+M3783*6549018422.82398-1783686174686.87))-$O$1</f>
        <v>39086868.7128906</v>
      </c>
      <c r="O3783" s="41" t="n">
        <f aca="false">N3783*100/$O$2</f>
        <v>100</v>
      </c>
      <c r="R3783" s="47" t="n">
        <f aca="false">SUM(D3783,I3783,N3783)</f>
        <v>276008357.612793</v>
      </c>
      <c r="S3783" s="41" t="n">
        <f aca="false">R3783*100/$R$2</f>
        <v>99.9999999991969</v>
      </c>
      <c r="U3783" s="41" t="n">
        <f aca="false">[1]Plan1!$B3778</f>
        <v>0</v>
      </c>
    </row>
    <row r="3784" customFormat="false" ht="15" hidden="false" customHeight="false" outlineLevel="0" collapsed="false">
      <c r="A3784" s="46" t="n">
        <v>45782</v>
      </c>
      <c r="B3784" s="41" t="n">
        <f aca="false">[2]Plan1!$C3779</f>
        <v>0</v>
      </c>
      <c r="C3784" s="41" t="n">
        <f aca="false">$E$5 + B3784</f>
        <v>781</v>
      </c>
      <c r="D3784" s="47" t="n">
        <f aca="false">IF(C3784&gt;$E$5,$E$2+$E$1,(IF(C3784&gt;764.99,C3784^3*3486.59308-C3784^2*7860012.00812+C3784*5908819377.96283-1481278321001.59,IF(C3784&gt;752.99,C3784^3*3588.471445-C3784^2*8028757.56264+C3784*5988077680.84934-1488767378546.26,C3784^3*899.851852-C3784^2*1969009.674601+C3784*1435480406.01138-348666163343.76))))-$E$1</f>
        <v>148979041.172119</v>
      </c>
      <c r="E3784" s="47" t="n">
        <f aca="false">D3784*100/$E$2</f>
        <v>100</v>
      </c>
      <c r="G3784" s="41" t="n">
        <f aca="false">[3]Plan1!$C3779</f>
        <v>0</v>
      </c>
      <c r="H3784" s="41" t="n">
        <f aca="false">$J$5 + G3784</f>
        <v>760</v>
      </c>
      <c r="I3784" s="47" t="n">
        <f aca="false">IF(H3784&gt;$J$5,$J$2+$J$1,(IF(H3784&gt;739.99,H3784^3*2498.244218-H3784^2*5471052.355142+H3784*3994605728.77515-972400879260.135,H3784^3*1396.138889-H3784^2*3002770.071427+H3784*2152080038.43115-513963640099.415)))-$J$1</f>
        <v>87942447.7277832</v>
      </c>
      <c r="J3784" s="47" t="n">
        <f aca="false">I3784*100/$J$2</f>
        <v>99.9999999974793</v>
      </c>
      <c r="L3784" s="41" t="n">
        <f aca="false">[4]Plan1!$C3779</f>
        <v>0</v>
      </c>
      <c r="M3784" s="41" t="n">
        <f aca="false">$O$5 + L3784</f>
        <v>838.78</v>
      </c>
      <c r="N3784" s="47" t="n">
        <f aca="false">IF(M3784&gt;$O$5,$O$2+$O$1,(M3784^3*3270.5936-M3784^2*8015778.389801+M3784*6549018422.82398-1783686174686.87))-$O$1</f>
        <v>39086868.7128906</v>
      </c>
      <c r="O3784" s="41" t="n">
        <f aca="false">N3784*100/$O$2</f>
        <v>100</v>
      </c>
      <c r="R3784" s="47" t="n">
        <f aca="false">SUM(D3784,I3784,N3784)</f>
        <v>276008357.612793</v>
      </c>
      <c r="S3784" s="41" t="n">
        <f aca="false">R3784*100/$R$2</f>
        <v>99.9999999991969</v>
      </c>
      <c r="U3784" s="41" t="n">
        <f aca="false">[1]Plan1!$B3779</f>
        <v>0</v>
      </c>
    </row>
    <row r="3785" customFormat="false" ht="15" hidden="false" customHeight="false" outlineLevel="0" collapsed="false">
      <c r="A3785" s="46" t="n">
        <v>45783</v>
      </c>
      <c r="B3785" s="41" t="n">
        <f aca="false">[2]Plan1!$C3780</f>
        <v>0</v>
      </c>
      <c r="C3785" s="41" t="n">
        <f aca="false">$E$5 + B3785</f>
        <v>781</v>
      </c>
      <c r="D3785" s="47" t="n">
        <f aca="false">IF(C3785&gt;$E$5,$E$2+$E$1,(IF(C3785&gt;764.99,C3785^3*3486.59308-C3785^2*7860012.00812+C3785*5908819377.96283-1481278321001.59,IF(C3785&gt;752.99,C3785^3*3588.471445-C3785^2*8028757.56264+C3785*5988077680.84934-1488767378546.26,C3785^3*899.851852-C3785^2*1969009.674601+C3785*1435480406.01138-348666163343.76))))-$E$1</f>
        <v>148979041.172119</v>
      </c>
      <c r="E3785" s="47" t="n">
        <f aca="false">D3785*100/$E$2</f>
        <v>100</v>
      </c>
      <c r="G3785" s="41" t="n">
        <f aca="false">[3]Plan1!$C3780</f>
        <v>0</v>
      </c>
      <c r="H3785" s="41" t="n">
        <f aca="false">$J$5 + G3785</f>
        <v>760</v>
      </c>
      <c r="I3785" s="47" t="n">
        <f aca="false">IF(H3785&gt;$J$5,$J$2+$J$1,(IF(H3785&gt;739.99,H3785^3*2498.244218-H3785^2*5471052.355142+H3785*3994605728.77515-972400879260.135,H3785^3*1396.138889-H3785^2*3002770.071427+H3785*2152080038.43115-513963640099.415)))-$J$1</f>
        <v>87942447.7277832</v>
      </c>
      <c r="J3785" s="47" t="n">
        <f aca="false">I3785*100/$J$2</f>
        <v>99.9999999974793</v>
      </c>
      <c r="L3785" s="41" t="n">
        <f aca="false">[4]Plan1!$C3780</f>
        <v>0</v>
      </c>
      <c r="M3785" s="41" t="n">
        <f aca="false">$O$5 + L3785</f>
        <v>838.78</v>
      </c>
      <c r="N3785" s="47" t="n">
        <f aca="false">IF(M3785&gt;$O$5,$O$2+$O$1,(M3785^3*3270.5936-M3785^2*8015778.389801+M3785*6549018422.82398-1783686174686.87))-$O$1</f>
        <v>39086868.7128906</v>
      </c>
      <c r="O3785" s="41" t="n">
        <f aca="false">N3785*100/$O$2</f>
        <v>100</v>
      </c>
      <c r="R3785" s="47" t="n">
        <f aca="false">SUM(D3785,I3785,N3785)</f>
        <v>276008357.612793</v>
      </c>
      <c r="S3785" s="41" t="n">
        <f aca="false">R3785*100/$R$2</f>
        <v>99.9999999991969</v>
      </c>
      <c r="U3785" s="41" t="n">
        <f aca="false">[1]Plan1!$B3780</f>
        <v>0</v>
      </c>
    </row>
    <row r="3786" customFormat="false" ht="15" hidden="false" customHeight="false" outlineLevel="0" collapsed="false">
      <c r="A3786" s="46" t="n">
        <v>45784</v>
      </c>
      <c r="B3786" s="41" t="n">
        <f aca="false">[2]Plan1!$C3781</f>
        <v>0</v>
      </c>
      <c r="C3786" s="41" t="n">
        <f aca="false">$E$5 + B3786</f>
        <v>781</v>
      </c>
      <c r="D3786" s="47" t="n">
        <f aca="false">IF(C3786&gt;$E$5,$E$2+$E$1,(IF(C3786&gt;764.99,C3786^3*3486.59308-C3786^2*7860012.00812+C3786*5908819377.96283-1481278321001.59,IF(C3786&gt;752.99,C3786^3*3588.471445-C3786^2*8028757.56264+C3786*5988077680.84934-1488767378546.26,C3786^3*899.851852-C3786^2*1969009.674601+C3786*1435480406.01138-348666163343.76))))-$E$1</f>
        <v>148979041.172119</v>
      </c>
      <c r="E3786" s="47" t="n">
        <f aca="false">D3786*100/$E$2</f>
        <v>100</v>
      </c>
      <c r="G3786" s="41" t="n">
        <f aca="false">[3]Plan1!$C3781</f>
        <v>0</v>
      </c>
      <c r="H3786" s="41" t="n">
        <f aca="false">$J$5 + G3786</f>
        <v>760</v>
      </c>
      <c r="I3786" s="47" t="n">
        <f aca="false">IF(H3786&gt;$J$5,$J$2+$J$1,(IF(H3786&gt;739.99,H3786^3*2498.244218-H3786^2*5471052.355142+H3786*3994605728.77515-972400879260.135,H3786^3*1396.138889-H3786^2*3002770.071427+H3786*2152080038.43115-513963640099.415)))-$J$1</f>
        <v>87942447.7277832</v>
      </c>
      <c r="J3786" s="47" t="n">
        <f aca="false">I3786*100/$J$2</f>
        <v>99.9999999974793</v>
      </c>
      <c r="L3786" s="41" t="n">
        <f aca="false">[4]Plan1!$C3781</f>
        <v>0</v>
      </c>
      <c r="M3786" s="41" t="n">
        <f aca="false">$O$5 + L3786</f>
        <v>838.78</v>
      </c>
      <c r="N3786" s="47" t="n">
        <f aca="false">IF(M3786&gt;$O$5,$O$2+$O$1,(M3786^3*3270.5936-M3786^2*8015778.389801+M3786*6549018422.82398-1783686174686.87))-$O$1</f>
        <v>39086868.7128906</v>
      </c>
      <c r="O3786" s="41" t="n">
        <f aca="false">N3786*100/$O$2</f>
        <v>100</v>
      </c>
      <c r="R3786" s="47" t="n">
        <f aca="false">SUM(D3786,I3786,N3786)</f>
        <v>276008357.612793</v>
      </c>
      <c r="S3786" s="41" t="n">
        <f aca="false">R3786*100/$R$2</f>
        <v>99.9999999991969</v>
      </c>
      <c r="U3786" s="41" t="n">
        <f aca="false">[1]Plan1!$B3781</f>
        <v>0</v>
      </c>
    </row>
    <row r="3787" customFormat="false" ht="15" hidden="false" customHeight="false" outlineLevel="0" collapsed="false">
      <c r="A3787" s="46" t="n">
        <v>45785</v>
      </c>
      <c r="B3787" s="41" t="n">
        <f aca="false">[2]Plan1!$C3782</f>
        <v>0</v>
      </c>
      <c r="C3787" s="41" t="n">
        <f aca="false">$E$5 + B3787</f>
        <v>781</v>
      </c>
      <c r="D3787" s="47" t="n">
        <f aca="false">IF(C3787&gt;$E$5,$E$2+$E$1,(IF(C3787&gt;764.99,C3787^3*3486.59308-C3787^2*7860012.00812+C3787*5908819377.96283-1481278321001.59,IF(C3787&gt;752.99,C3787^3*3588.471445-C3787^2*8028757.56264+C3787*5988077680.84934-1488767378546.26,C3787^3*899.851852-C3787^2*1969009.674601+C3787*1435480406.01138-348666163343.76))))-$E$1</f>
        <v>148979041.172119</v>
      </c>
      <c r="E3787" s="47" t="n">
        <f aca="false">D3787*100/$E$2</f>
        <v>100</v>
      </c>
      <c r="G3787" s="41" t="n">
        <f aca="false">[3]Plan1!$C3782</f>
        <v>0</v>
      </c>
      <c r="H3787" s="41" t="n">
        <f aca="false">$J$5 + G3787</f>
        <v>760</v>
      </c>
      <c r="I3787" s="47" t="n">
        <f aca="false">IF(H3787&gt;$J$5,$J$2+$J$1,(IF(H3787&gt;739.99,H3787^3*2498.244218-H3787^2*5471052.355142+H3787*3994605728.77515-972400879260.135,H3787^3*1396.138889-H3787^2*3002770.071427+H3787*2152080038.43115-513963640099.415)))-$J$1</f>
        <v>87942447.7277832</v>
      </c>
      <c r="J3787" s="47" t="n">
        <f aca="false">I3787*100/$J$2</f>
        <v>99.9999999974793</v>
      </c>
      <c r="L3787" s="41" t="n">
        <f aca="false">[4]Plan1!$C3782</f>
        <v>0</v>
      </c>
      <c r="M3787" s="41" t="n">
        <f aca="false">$O$5 + L3787</f>
        <v>838.78</v>
      </c>
      <c r="N3787" s="47" t="n">
        <f aca="false">IF(M3787&gt;$O$5,$O$2+$O$1,(M3787^3*3270.5936-M3787^2*8015778.389801+M3787*6549018422.82398-1783686174686.87))-$O$1</f>
        <v>39086868.7128906</v>
      </c>
      <c r="O3787" s="41" t="n">
        <f aca="false">N3787*100/$O$2</f>
        <v>100</v>
      </c>
      <c r="R3787" s="47" t="n">
        <f aca="false">SUM(D3787,I3787,N3787)</f>
        <v>276008357.612793</v>
      </c>
      <c r="S3787" s="41" t="n">
        <f aca="false">R3787*100/$R$2</f>
        <v>99.9999999991969</v>
      </c>
      <c r="U3787" s="41" t="n">
        <f aca="false">[1]Plan1!$B3782</f>
        <v>0</v>
      </c>
    </row>
    <row r="3788" customFormat="false" ht="15" hidden="false" customHeight="false" outlineLevel="0" collapsed="false">
      <c r="A3788" s="46" t="n">
        <v>45786</v>
      </c>
      <c r="B3788" s="41" t="n">
        <f aca="false">[2]Plan1!$C3783</f>
        <v>0</v>
      </c>
      <c r="C3788" s="41" t="n">
        <f aca="false">$E$5 + B3788</f>
        <v>781</v>
      </c>
      <c r="D3788" s="47" t="n">
        <f aca="false">IF(C3788&gt;$E$5,$E$2+$E$1,(IF(C3788&gt;764.99,C3788^3*3486.59308-C3788^2*7860012.00812+C3788*5908819377.96283-1481278321001.59,IF(C3788&gt;752.99,C3788^3*3588.471445-C3788^2*8028757.56264+C3788*5988077680.84934-1488767378546.26,C3788^3*899.851852-C3788^2*1969009.674601+C3788*1435480406.01138-348666163343.76))))-$E$1</f>
        <v>148979041.172119</v>
      </c>
      <c r="E3788" s="47" t="n">
        <f aca="false">D3788*100/$E$2</f>
        <v>100</v>
      </c>
      <c r="G3788" s="41" t="n">
        <f aca="false">[3]Plan1!$C3783</f>
        <v>0</v>
      </c>
      <c r="H3788" s="41" t="n">
        <f aca="false">$J$5 + G3788</f>
        <v>760</v>
      </c>
      <c r="I3788" s="47" t="n">
        <f aca="false">IF(H3788&gt;$J$5,$J$2+$J$1,(IF(H3788&gt;739.99,H3788^3*2498.244218-H3788^2*5471052.355142+H3788*3994605728.77515-972400879260.135,H3788^3*1396.138889-H3788^2*3002770.071427+H3788*2152080038.43115-513963640099.415)))-$J$1</f>
        <v>87942447.7277832</v>
      </c>
      <c r="J3788" s="47" t="n">
        <f aca="false">I3788*100/$J$2</f>
        <v>99.9999999974793</v>
      </c>
      <c r="L3788" s="41" t="n">
        <f aca="false">[4]Plan1!$C3783</f>
        <v>0</v>
      </c>
      <c r="M3788" s="41" t="n">
        <f aca="false">$O$5 + L3788</f>
        <v>838.78</v>
      </c>
      <c r="N3788" s="47" t="n">
        <f aca="false">IF(M3788&gt;$O$5,$O$2+$O$1,(M3788^3*3270.5936-M3788^2*8015778.389801+M3788*6549018422.82398-1783686174686.87))-$O$1</f>
        <v>39086868.7128906</v>
      </c>
      <c r="O3788" s="41" t="n">
        <f aca="false">N3788*100/$O$2</f>
        <v>100</v>
      </c>
      <c r="R3788" s="47" t="n">
        <f aca="false">SUM(D3788,I3788,N3788)</f>
        <v>276008357.612793</v>
      </c>
      <c r="S3788" s="41" t="n">
        <f aca="false">R3788*100/$R$2</f>
        <v>99.9999999991969</v>
      </c>
      <c r="U3788" s="41" t="n">
        <f aca="false">[1]Plan1!$B3783</f>
        <v>0</v>
      </c>
    </row>
    <row r="3789" customFormat="false" ht="15" hidden="false" customHeight="false" outlineLevel="0" collapsed="false">
      <c r="A3789" s="46" t="n">
        <v>45787</v>
      </c>
      <c r="B3789" s="41" t="n">
        <f aca="false">[2]Plan1!$C3784</f>
        <v>0</v>
      </c>
      <c r="C3789" s="41" t="n">
        <f aca="false">$E$5 + B3789</f>
        <v>781</v>
      </c>
      <c r="D3789" s="47" t="n">
        <f aca="false">IF(C3789&gt;$E$5,$E$2+$E$1,(IF(C3789&gt;764.99,C3789^3*3486.59308-C3789^2*7860012.00812+C3789*5908819377.96283-1481278321001.59,IF(C3789&gt;752.99,C3789^3*3588.471445-C3789^2*8028757.56264+C3789*5988077680.84934-1488767378546.26,C3789^3*899.851852-C3789^2*1969009.674601+C3789*1435480406.01138-348666163343.76))))-$E$1</f>
        <v>148979041.172119</v>
      </c>
      <c r="E3789" s="47" t="n">
        <f aca="false">D3789*100/$E$2</f>
        <v>100</v>
      </c>
      <c r="G3789" s="41" t="n">
        <f aca="false">[3]Plan1!$C3784</f>
        <v>0</v>
      </c>
      <c r="H3789" s="41" t="n">
        <f aca="false">$J$5 + G3789</f>
        <v>760</v>
      </c>
      <c r="I3789" s="47" t="n">
        <f aca="false">IF(H3789&gt;$J$5,$J$2+$J$1,(IF(H3789&gt;739.99,H3789^3*2498.244218-H3789^2*5471052.355142+H3789*3994605728.77515-972400879260.135,H3789^3*1396.138889-H3789^2*3002770.071427+H3789*2152080038.43115-513963640099.415)))-$J$1</f>
        <v>87942447.7277832</v>
      </c>
      <c r="J3789" s="47" t="n">
        <f aca="false">I3789*100/$J$2</f>
        <v>99.9999999974793</v>
      </c>
      <c r="L3789" s="41" t="n">
        <f aca="false">[4]Plan1!$C3784</f>
        <v>0</v>
      </c>
      <c r="M3789" s="41" t="n">
        <f aca="false">$O$5 + L3789</f>
        <v>838.78</v>
      </c>
      <c r="N3789" s="47" t="n">
        <f aca="false">IF(M3789&gt;$O$5,$O$2+$O$1,(M3789^3*3270.5936-M3789^2*8015778.389801+M3789*6549018422.82398-1783686174686.87))-$O$1</f>
        <v>39086868.7128906</v>
      </c>
      <c r="O3789" s="41" t="n">
        <f aca="false">N3789*100/$O$2</f>
        <v>100</v>
      </c>
      <c r="R3789" s="47" t="n">
        <f aca="false">SUM(D3789,I3789,N3789)</f>
        <v>276008357.612793</v>
      </c>
      <c r="S3789" s="41" t="n">
        <f aca="false">R3789*100/$R$2</f>
        <v>99.9999999991969</v>
      </c>
      <c r="U3789" s="41" t="n">
        <f aca="false">[1]Plan1!$B3784</f>
        <v>0</v>
      </c>
    </row>
    <row r="3790" customFormat="false" ht="15" hidden="false" customHeight="false" outlineLevel="0" collapsed="false">
      <c r="A3790" s="46" t="n">
        <v>45788</v>
      </c>
      <c r="B3790" s="41" t="n">
        <f aca="false">[2]Plan1!$C3785</f>
        <v>0</v>
      </c>
      <c r="C3790" s="41" t="n">
        <f aca="false">$E$5 + B3790</f>
        <v>781</v>
      </c>
      <c r="D3790" s="47" t="n">
        <f aca="false">IF(C3790&gt;$E$5,$E$2+$E$1,(IF(C3790&gt;764.99,C3790^3*3486.59308-C3790^2*7860012.00812+C3790*5908819377.96283-1481278321001.59,IF(C3790&gt;752.99,C3790^3*3588.471445-C3790^2*8028757.56264+C3790*5988077680.84934-1488767378546.26,C3790^3*899.851852-C3790^2*1969009.674601+C3790*1435480406.01138-348666163343.76))))-$E$1</f>
        <v>148979041.172119</v>
      </c>
      <c r="E3790" s="47" t="n">
        <f aca="false">D3790*100/$E$2</f>
        <v>100</v>
      </c>
      <c r="G3790" s="41" t="n">
        <f aca="false">[3]Plan1!$C3785</f>
        <v>0</v>
      </c>
      <c r="H3790" s="41" t="n">
        <f aca="false">$J$5 + G3790</f>
        <v>760</v>
      </c>
      <c r="I3790" s="47" t="n">
        <f aca="false">IF(H3790&gt;$J$5,$J$2+$J$1,(IF(H3790&gt;739.99,H3790^3*2498.244218-H3790^2*5471052.355142+H3790*3994605728.77515-972400879260.135,H3790^3*1396.138889-H3790^2*3002770.071427+H3790*2152080038.43115-513963640099.415)))-$J$1</f>
        <v>87942447.7277832</v>
      </c>
      <c r="J3790" s="47" t="n">
        <f aca="false">I3790*100/$J$2</f>
        <v>99.9999999974793</v>
      </c>
      <c r="L3790" s="41" t="n">
        <f aca="false">[4]Plan1!$C3785</f>
        <v>0</v>
      </c>
      <c r="M3790" s="41" t="n">
        <f aca="false">$O$5 + L3790</f>
        <v>838.78</v>
      </c>
      <c r="N3790" s="47" t="n">
        <f aca="false">IF(M3790&gt;$O$5,$O$2+$O$1,(M3790^3*3270.5936-M3790^2*8015778.389801+M3790*6549018422.82398-1783686174686.87))-$O$1</f>
        <v>39086868.7128906</v>
      </c>
      <c r="O3790" s="41" t="n">
        <f aca="false">N3790*100/$O$2</f>
        <v>100</v>
      </c>
      <c r="R3790" s="47" t="n">
        <f aca="false">SUM(D3790,I3790,N3790)</f>
        <v>276008357.612793</v>
      </c>
      <c r="S3790" s="41" t="n">
        <f aca="false">R3790*100/$R$2</f>
        <v>99.9999999991969</v>
      </c>
      <c r="U3790" s="41" t="n">
        <f aca="false">[1]Plan1!$B3785</f>
        <v>0</v>
      </c>
    </row>
    <row r="3791" customFormat="false" ht="15" hidden="false" customHeight="false" outlineLevel="0" collapsed="false">
      <c r="A3791" s="46" t="n">
        <v>45789</v>
      </c>
      <c r="B3791" s="41" t="n">
        <f aca="false">[2]Plan1!$C3786</f>
        <v>0</v>
      </c>
      <c r="C3791" s="41" t="n">
        <f aca="false">$E$5 + B3791</f>
        <v>781</v>
      </c>
      <c r="D3791" s="47" t="n">
        <f aca="false">IF(C3791&gt;$E$5,$E$2+$E$1,(IF(C3791&gt;764.99,C3791^3*3486.59308-C3791^2*7860012.00812+C3791*5908819377.96283-1481278321001.59,IF(C3791&gt;752.99,C3791^3*3588.471445-C3791^2*8028757.56264+C3791*5988077680.84934-1488767378546.26,C3791^3*899.851852-C3791^2*1969009.674601+C3791*1435480406.01138-348666163343.76))))-$E$1</f>
        <v>148979041.172119</v>
      </c>
      <c r="E3791" s="47" t="n">
        <f aca="false">D3791*100/$E$2</f>
        <v>100</v>
      </c>
      <c r="G3791" s="41" t="n">
        <f aca="false">[3]Plan1!$C3786</f>
        <v>0</v>
      </c>
      <c r="H3791" s="41" t="n">
        <f aca="false">$J$5 + G3791</f>
        <v>760</v>
      </c>
      <c r="I3791" s="47" t="n">
        <f aca="false">IF(H3791&gt;$J$5,$J$2+$J$1,(IF(H3791&gt;739.99,H3791^3*2498.244218-H3791^2*5471052.355142+H3791*3994605728.77515-972400879260.135,H3791^3*1396.138889-H3791^2*3002770.071427+H3791*2152080038.43115-513963640099.415)))-$J$1</f>
        <v>87942447.7277832</v>
      </c>
      <c r="J3791" s="47" t="n">
        <f aca="false">I3791*100/$J$2</f>
        <v>99.9999999974793</v>
      </c>
      <c r="L3791" s="41" t="n">
        <f aca="false">[4]Plan1!$C3786</f>
        <v>0</v>
      </c>
      <c r="M3791" s="41" t="n">
        <f aca="false">$O$5 + L3791</f>
        <v>838.78</v>
      </c>
      <c r="N3791" s="47" t="n">
        <f aca="false">IF(M3791&gt;$O$5,$O$2+$O$1,(M3791^3*3270.5936-M3791^2*8015778.389801+M3791*6549018422.82398-1783686174686.87))-$O$1</f>
        <v>39086868.7128906</v>
      </c>
      <c r="O3791" s="41" t="n">
        <f aca="false">N3791*100/$O$2</f>
        <v>100</v>
      </c>
      <c r="R3791" s="47" t="n">
        <f aca="false">SUM(D3791,I3791,N3791)</f>
        <v>276008357.612793</v>
      </c>
      <c r="S3791" s="41" t="n">
        <f aca="false">R3791*100/$R$2</f>
        <v>99.9999999991969</v>
      </c>
      <c r="U3791" s="41" t="n">
        <f aca="false">[1]Plan1!$B3786</f>
        <v>0</v>
      </c>
    </row>
    <row r="3792" customFormat="false" ht="15" hidden="false" customHeight="false" outlineLevel="0" collapsed="false">
      <c r="A3792" s="46" t="n">
        <v>45790</v>
      </c>
      <c r="B3792" s="41" t="n">
        <f aca="false">[2]Plan1!$C3787</f>
        <v>0</v>
      </c>
      <c r="C3792" s="41" t="n">
        <f aca="false">$E$5 + B3792</f>
        <v>781</v>
      </c>
      <c r="D3792" s="47" t="n">
        <f aca="false">IF(C3792&gt;$E$5,$E$2+$E$1,(IF(C3792&gt;764.99,C3792^3*3486.59308-C3792^2*7860012.00812+C3792*5908819377.96283-1481278321001.59,IF(C3792&gt;752.99,C3792^3*3588.471445-C3792^2*8028757.56264+C3792*5988077680.84934-1488767378546.26,C3792^3*899.851852-C3792^2*1969009.674601+C3792*1435480406.01138-348666163343.76))))-$E$1</f>
        <v>148979041.172119</v>
      </c>
      <c r="E3792" s="47" t="n">
        <f aca="false">D3792*100/$E$2</f>
        <v>100</v>
      </c>
      <c r="G3792" s="41" t="n">
        <f aca="false">[3]Plan1!$C3787</f>
        <v>0</v>
      </c>
      <c r="H3792" s="41" t="n">
        <f aca="false">$J$5 + G3792</f>
        <v>760</v>
      </c>
      <c r="I3792" s="47" t="n">
        <f aca="false">IF(H3792&gt;$J$5,$J$2+$J$1,(IF(H3792&gt;739.99,H3792^3*2498.244218-H3792^2*5471052.355142+H3792*3994605728.77515-972400879260.135,H3792^3*1396.138889-H3792^2*3002770.071427+H3792*2152080038.43115-513963640099.415)))-$J$1</f>
        <v>87942447.7277832</v>
      </c>
      <c r="J3792" s="47" t="n">
        <f aca="false">I3792*100/$J$2</f>
        <v>99.9999999974793</v>
      </c>
      <c r="L3792" s="41" t="n">
        <f aca="false">[4]Plan1!$C3787</f>
        <v>0</v>
      </c>
      <c r="M3792" s="41" t="n">
        <f aca="false">$O$5 + L3792</f>
        <v>838.78</v>
      </c>
      <c r="N3792" s="47" t="n">
        <f aca="false">IF(M3792&gt;$O$5,$O$2+$O$1,(M3792^3*3270.5936-M3792^2*8015778.389801+M3792*6549018422.82398-1783686174686.87))-$O$1</f>
        <v>39086868.7128906</v>
      </c>
      <c r="O3792" s="41" t="n">
        <f aca="false">N3792*100/$O$2</f>
        <v>100</v>
      </c>
      <c r="R3792" s="47" t="n">
        <f aca="false">SUM(D3792,I3792,N3792)</f>
        <v>276008357.612793</v>
      </c>
      <c r="S3792" s="41" t="n">
        <f aca="false">R3792*100/$R$2</f>
        <v>99.9999999991969</v>
      </c>
      <c r="U3792" s="41" t="n">
        <f aca="false">[1]Plan1!$B3787</f>
        <v>0</v>
      </c>
    </row>
    <row r="3793" customFormat="false" ht="15" hidden="false" customHeight="false" outlineLevel="0" collapsed="false">
      <c r="A3793" s="46" t="n">
        <v>45791</v>
      </c>
      <c r="B3793" s="41" t="n">
        <f aca="false">[2]Plan1!$C3788</f>
        <v>0</v>
      </c>
      <c r="C3793" s="41" t="n">
        <f aca="false">$E$5 + B3793</f>
        <v>781</v>
      </c>
      <c r="D3793" s="47" t="n">
        <f aca="false">IF(C3793&gt;$E$5,$E$2+$E$1,(IF(C3793&gt;764.99,C3793^3*3486.59308-C3793^2*7860012.00812+C3793*5908819377.96283-1481278321001.59,IF(C3793&gt;752.99,C3793^3*3588.471445-C3793^2*8028757.56264+C3793*5988077680.84934-1488767378546.26,C3793^3*899.851852-C3793^2*1969009.674601+C3793*1435480406.01138-348666163343.76))))-$E$1</f>
        <v>148979041.172119</v>
      </c>
      <c r="E3793" s="47" t="n">
        <f aca="false">D3793*100/$E$2</f>
        <v>100</v>
      </c>
      <c r="G3793" s="41" t="n">
        <f aca="false">[3]Plan1!$C3788</f>
        <v>0</v>
      </c>
      <c r="H3793" s="41" t="n">
        <f aca="false">$J$5 + G3793</f>
        <v>760</v>
      </c>
      <c r="I3793" s="47" t="n">
        <f aca="false">IF(H3793&gt;$J$5,$J$2+$J$1,(IF(H3793&gt;739.99,H3793^3*2498.244218-H3793^2*5471052.355142+H3793*3994605728.77515-972400879260.135,H3793^3*1396.138889-H3793^2*3002770.071427+H3793*2152080038.43115-513963640099.415)))-$J$1</f>
        <v>87942447.7277832</v>
      </c>
      <c r="J3793" s="47" t="n">
        <f aca="false">I3793*100/$J$2</f>
        <v>99.9999999974793</v>
      </c>
      <c r="L3793" s="41" t="n">
        <f aca="false">[4]Plan1!$C3788</f>
        <v>0</v>
      </c>
      <c r="M3793" s="41" t="n">
        <f aca="false">$O$5 + L3793</f>
        <v>838.78</v>
      </c>
      <c r="N3793" s="47" t="n">
        <f aca="false">IF(M3793&gt;$O$5,$O$2+$O$1,(M3793^3*3270.5936-M3793^2*8015778.389801+M3793*6549018422.82398-1783686174686.87))-$O$1</f>
        <v>39086868.7128906</v>
      </c>
      <c r="O3793" s="41" t="n">
        <f aca="false">N3793*100/$O$2</f>
        <v>100</v>
      </c>
      <c r="R3793" s="47" t="n">
        <f aca="false">SUM(D3793,I3793,N3793)</f>
        <v>276008357.612793</v>
      </c>
      <c r="S3793" s="41" t="n">
        <f aca="false">R3793*100/$R$2</f>
        <v>99.9999999991969</v>
      </c>
      <c r="U3793" s="41" t="n">
        <f aca="false">[1]Plan1!$B3788</f>
        <v>0</v>
      </c>
    </row>
    <row r="3794" customFormat="false" ht="15" hidden="false" customHeight="false" outlineLevel="0" collapsed="false">
      <c r="A3794" s="46" t="n">
        <v>45792</v>
      </c>
      <c r="B3794" s="41" t="n">
        <f aca="false">[2]Plan1!$C3789</f>
        <v>0</v>
      </c>
      <c r="C3794" s="41" t="n">
        <f aca="false">$E$5 + B3794</f>
        <v>781</v>
      </c>
      <c r="D3794" s="47" t="n">
        <f aca="false">IF(C3794&gt;$E$5,$E$2+$E$1,(IF(C3794&gt;764.99,C3794^3*3486.59308-C3794^2*7860012.00812+C3794*5908819377.96283-1481278321001.59,IF(C3794&gt;752.99,C3794^3*3588.471445-C3794^2*8028757.56264+C3794*5988077680.84934-1488767378546.26,C3794^3*899.851852-C3794^2*1969009.674601+C3794*1435480406.01138-348666163343.76))))-$E$1</f>
        <v>148979041.172119</v>
      </c>
      <c r="E3794" s="47" t="n">
        <f aca="false">D3794*100/$E$2</f>
        <v>100</v>
      </c>
      <c r="G3794" s="41" t="n">
        <f aca="false">[3]Plan1!$C3789</f>
        <v>0</v>
      </c>
      <c r="H3794" s="41" t="n">
        <f aca="false">$J$5 + G3794</f>
        <v>760</v>
      </c>
      <c r="I3794" s="47" t="n">
        <f aca="false">IF(H3794&gt;$J$5,$J$2+$J$1,(IF(H3794&gt;739.99,H3794^3*2498.244218-H3794^2*5471052.355142+H3794*3994605728.77515-972400879260.135,H3794^3*1396.138889-H3794^2*3002770.071427+H3794*2152080038.43115-513963640099.415)))-$J$1</f>
        <v>87942447.7277832</v>
      </c>
      <c r="J3794" s="47" t="n">
        <f aca="false">I3794*100/$J$2</f>
        <v>99.9999999974793</v>
      </c>
      <c r="L3794" s="41" t="n">
        <f aca="false">[4]Plan1!$C3789</f>
        <v>0</v>
      </c>
      <c r="M3794" s="41" t="n">
        <f aca="false">$O$5 + L3794</f>
        <v>838.78</v>
      </c>
      <c r="N3794" s="47" t="n">
        <f aca="false">IF(M3794&gt;$O$5,$O$2+$O$1,(M3794^3*3270.5936-M3794^2*8015778.389801+M3794*6549018422.82398-1783686174686.87))-$O$1</f>
        <v>39086868.7128906</v>
      </c>
      <c r="O3794" s="41" t="n">
        <f aca="false">N3794*100/$O$2</f>
        <v>100</v>
      </c>
      <c r="R3794" s="47" t="n">
        <f aca="false">SUM(D3794,I3794,N3794)</f>
        <v>276008357.612793</v>
      </c>
      <c r="S3794" s="41" t="n">
        <f aca="false">R3794*100/$R$2</f>
        <v>99.9999999991969</v>
      </c>
      <c r="U3794" s="41" t="n">
        <f aca="false">[1]Plan1!$B3789</f>
        <v>0</v>
      </c>
    </row>
    <row r="3795" customFormat="false" ht="15" hidden="false" customHeight="false" outlineLevel="0" collapsed="false">
      <c r="A3795" s="46" t="n">
        <v>45793</v>
      </c>
      <c r="B3795" s="41" t="n">
        <f aca="false">[2]Plan1!$C3790</f>
        <v>0</v>
      </c>
      <c r="C3795" s="41" t="n">
        <f aca="false">$E$5 + B3795</f>
        <v>781</v>
      </c>
      <c r="D3795" s="47" t="n">
        <f aca="false">IF(C3795&gt;$E$5,$E$2+$E$1,(IF(C3795&gt;764.99,C3795^3*3486.59308-C3795^2*7860012.00812+C3795*5908819377.96283-1481278321001.59,IF(C3795&gt;752.99,C3795^3*3588.471445-C3795^2*8028757.56264+C3795*5988077680.84934-1488767378546.26,C3795^3*899.851852-C3795^2*1969009.674601+C3795*1435480406.01138-348666163343.76))))-$E$1</f>
        <v>148979041.172119</v>
      </c>
      <c r="E3795" s="47" t="n">
        <f aca="false">D3795*100/$E$2</f>
        <v>100</v>
      </c>
      <c r="G3795" s="41" t="n">
        <f aca="false">[3]Plan1!$C3790</f>
        <v>0</v>
      </c>
      <c r="H3795" s="41" t="n">
        <f aca="false">$J$5 + G3795</f>
        <v>760</v>
      </c>
      <c r="I3795" s="47" t="n">
        <f aca="false">IF(H3795&gt;$J$5,$J$2+$J$1,(IF(H3795&gt;739.99,H3795^3*2498.244218-H3795^2*5471052.355142+H3795*3994605728.77515-972400879260.135,H3795^3*1396.138889-H3795^2*3002770.071427+H3795*2152080038.43115-513963640099.415)))-$J$1</f>
        <v>87942447.7277832</v>
      </c>
      <c r="J3795" s="47" t="n">
        <f aca="false">I3795*100/$J$2</f>
        <v>99.9999999974793</v>
      </c>
      <c r="L3795" s="41" t="n">
        <f aca="false">[4]Plan1!$C3790</f>
        <v>0</v>
      </c>
      <c r="M3795" s="41" t="n">
        <f aca="false">$O$5 + L3795</f>
        <v>838.78</v>
      </c>
      <c r="N3795" s="47" t="n">
        <f aca="false">IF(M3795&gt;$O$5,$O$2+$O$1,(M3795^3*3270.5936-M3795^2*8015778.389801+M3795*6549018422.82398-1783686174686.87))-$O$1</f>
        <v>39086868.7128906</v>
      </c>
      <c r="O3795" s="41" t="n">
        <f aca="false">N3795*100/$O$2</f>
        <v>100</v>
      </c>
      <c r="R3795" s="47" t="n">
        <f aca="false">SUM(D3795,I3795,N3795)</f>
        <v>276008357.612793</v>
      </c>
      <c r="S3795" s="41" t="n">
        <f aca="false">R3795*100/$R$2</f>
        <v>99.9999999991969</v>
      </c>
      <c r="U3795" s="41" t="n">
        <f aca="false">[1]Plan1!$B3790</f>
        <v>0</v>
      </c>
    </row>
    <row r="3796" customFormat="false" ht="15" hidden="false" customHeight="false" outlineLevel="0" collapsed="false">
      <c r="A3796" s="46" t="n">
        <v>45794</v>
      </c>
      <c r="B3796" s="41" t="n">
        <f aca="false">[2]Plan1!$C3791</f>
        <v>0</v>
      </c>
      <c r="C3796" s="41" t="n">
        <f aca="false">$E$5 + B3796</f>
        <v>781</v>
      </c>
      <c r="D3796" s="47" t="n">
        <f aca="false">IF(C3796&gt;$E$5,$E$2+$E$1,(IF(C3796&gt;764.99,C3796^3*3486.59308-C3796^2*7860012.00812+C3796*5908819377.96283-1481278321001.59,IF(C3796&gt;752.99,C3796^3*3588.471445-C3796^2*8028757.56264+C3796*5988077680.84934-1488767378546.26,C3796^3*899.851852-C3796^2*1969009.674601+C3796*1435480406.01138-348666163343.76))))-$E$1</f>
        <v>148979041.172119</v>
      </c>
      <c r="E3796" s="47" t="n">
        <f aca="false">D3796*100/$E$2</f>
        <v>100</v>
      </c>
      <c r="G3796" s="41" t="n">
        <f aca="false">[3]Plan1!$C3791</f>
        <v>0</v>
      </c>
      <c r="H3796" s="41" t="n">
        <f aca="false">$J$5 + G3796</f>
        <v>760</v>
      </c>
      <c r="I3796" s="47" t="n">
        <f aca="false">IF(H3796&gt;$J$5,$J$2+$J$1,(IF(H3796&gt;739.99,H3796^3*2498.244218-H3796^2*5471052.355142+H3796*3994605728.77515-972400879260.135,H3796^3*1396.138889-H3796^2*3002770.071427+H3796*2152080038.43115-513963640099.415)))-$J$1</f>
        <v>87942447.7277832</v>
      </c>
      <c r="J3796" s="47" t="n">
        <f aca="false">I3796*100/$J$2</f>
        <v>99.9999999974793</v>
      </c>
      <c r="L3796" s="41" t="n">
        <f aca="false">[4]Plan1!$C3791</f>
        <v>0</v>
      </c>
      <c r="M3796" s="41" t="n">
        <f aca="false">$O$5 + L3796</f>
        <v>838.78</v>
      </c>
      <c r="N3796" s="47" t="n">
        <f aca="false">IF(M3796&gt;$O$5,$O$2+$O$1,(M3796^3*3270.5936-M3796^2*8015778.389801+M3796*6549018422.82398-1783686174686.87))-$O$1</f>
        <v>39086868.7128906</v>
      </c>
      <c r="O3796" s="41" t="n">
        <f aca="false">N3796*100/$O$2</f>
        <v>100</v>
      </c>
      <c r="R3796" s="47" t="n">
        <f aca="false">SUM(D3796,I3796,N3796)</f>
        <v>276008357.612793</v>
      </c>
      <c r="S3796" s="41" t="n">
        <f aca="false">R3796*100/$R$2</f>
        <v>99.9999999991969</v>
      </c>
      <c r="U3796" s="41" t="n">
        <f aca="false">[1]Plan1!$B3791</f>
        <v>0</v>
      </c>
    </row>
    <row r="3797" customFormat="false" ht="15" hidden="false" customHeight="false" outlineLevel="0" collapsed="false">
      <c r="A3797" s="46" t="n">
        <v>45795</v>
      </c>
      <c r="B3797" s="41" t="n">
        <f aca="false">[2]Plan1!$C3792</f>
        <v>0</v>
      </c>
      <c r="C3797" s="41" t="n">
        <f aca="false">$E$5 + B3797</f>
        <v>781</v>
      </c>
      <c r="D3797" s="47" t="n">
        <f aca="false">IF(C3797&gt;$E$5,$E$2+$E$1,(IF(C3797&gt;764.99,C3797^3*3486.59308-C3797^2*7860012.00812+C3797*5908819377.96283-1481278321001.59,IF(C3797&gt;752.99,C3797^3*3588.471445-C3797^2*8028757.56264+C3797*5988077680.84934-1488767378546.26,C3797^3*899.851852-C3797^2*1969009.674601+C3797*1435480406.01138-348666163343.76))))-$E$1</f>
        <v>148979041.172119</v>
      </c>
      <c r="E3797" s="47" t="n">
        <f aca="false">D3797*100/$E$2</f>
        <v>100</v>
      </c>
      <c r="G3797" s="41" t="n">
        <f aca="false">[3]Plan1!$C3792</f>
        <v>0</v>
      </c>
      <c r="H3797" s="41" t="n">
        <f aca="false">$J$5 + G3797</f>
        <v>760</v>
      </c>
      <c r="I3797" s="47" t="n">
        <f aca="false">IF(H3797&gt;$J$5,$J$2+$J$1,(IF(H3797&gt;739.99,H3797^3*2498.244218-H3797^2*5471052.355142+H3797*3994605728.77515-972400879260.135,H3797^3*1396.138889-H3797^2*3002770.071427+H3797*2152080038.43115-513963640099.415)))-$J$1</f>
        <v>87942447.7277832</v>
      </c>
      <c r="J3797" s="47" t="n">
        <f aca="false">I3797*100/$J$2</f>
        <v>99.9999999974793</v>
      </c>
      <c r="L3797" s="41" t="n">
        <f aca="false">[4]Plan1!$C3792</f>
        <v>0</v>
      </c>
      <c r="M3797" s="41" t="n">
        <f aca="false">$O$5 + L3797</f>
        <v>838.78</v>
      </c>
      <c r="N3797" s="47" t="n">
        <f aca="false">IF(M3797&gt;$O$5,$O$2+$O$1,(M3797^3*3270.5936-M3797^2*8015778.389801+M3797*6549018422.82398-1783686174686.87))-$O$1</f>
        <v>39086868.7128906</v>
      </c>
      <c r="O3797" s="41" t="n">
        <f aca="false">N3797*100/$O$2</f>
        <v>100</v>
      </c>
      <c r="R3797" s="47" t="n">
        <f aca="false">SUM(D3797,I3797,N3797)</f>
        <v>276008357.612793</v>
      </c>
      <c r="S3797" s="41" t="n">
        <f aca="false">R3797*100/$R$2</f>
        <v>99.9999999991969</v>
      </c>
      <c r="U3797" s="41" t="n">
        <f aca="false">[1]Plan1!$B3792</f>
        <v>0</v>
      </c>
    </row>
    <row r="3798" customFormat="false" ht="15" hidden="false" customHeight="false" outlineLevel="0" collapsed="false">
      <c r="A3798" s="46" t="n">
        <v>45796</v>
      </c>
      <c r="B3798" s="41" t="n">
        <f aca="false">[2]Plan1!$C3793</f>
        <v>0</v>
      </c>
      <c r="C3798" s="41" t="n">
        <f aca="false">$E$5 + B3798</f>
        <v>781</v>
      </c>
      <c r="D3798" s="47" t="n">
        <f aca="false">IF(C3798&gt;$E$5,$E$2+$E$1,(IF(C3798&gt;764.99,C3798^3*3486.59308-C3798^2*7860012.00812+C3798*5908819377.96283-1481278321001.59,IF(C3798&gt;752.99,C3798^3*3588.471445-C3798^2*8028757.56264+C3798*5988077680.84934-1488767378546.26,C3798^3*899.851852-C3798^2*1969009.674601+C3798*1435480406.01138-348666163343.76))))-$E$1</f>
        <v>148979041.172119</v>
      </c>
      <c r="E3798" s="47" t="n">
        <f aca="false">D3798*100/$E$2</f>
        <v>100</v>
      </c>
      <c r="G3798" s="41" t="n">
        <f aca="false">[3]Plan1!$C3793</f>
        <v>0</v>
      </c>
      <c r="H3798" s="41" t="n">
        <f aca="false">$J$5 + G3798</f>
        <v>760</v>
      </c>
      <c r="I3798" s="47" t="n">
        <f aca="false">IF(H3798&gt;$J$5,$J$2+$J$1,(IF(H3798&gt;739.99,H3798^3*2498.244218-H3798^2*5471052.355142+H3798*3994605728.77515-972400879260.135,H3798^3*1396.138889-H3798^2*3002770.071427+H3798*2152080038.43115-513963640099.415)))-$J$1</f>
        <v>87942447.7277832</v>
      </c>
      <c r="J3798" s="47" t="n">
        <f aca="false">I3798*100/$J$2</f>
        <v>99.9999999974793</v>
      </c>
      <c r="L3798" s="41" t="n">
        <f aca="false">[4]Plan1!$C3793</f>
        <v>0</v>
      </c>
      <c r="M3798" s="41" t="n">
        <f aca="false">$O$5 + L3798</f>
        <v>838.78</v>
      </c>
      <c r="N3798" s="47" t="n">
        <f aca="false">IF(M3798&gt;$O$5,$O$2+$O$1,(M3798^3*3270.5936-M3798^2*8015778.389801+M3798*6549018422.82398-1783686174686.87))-$O$1</f>
        <v>39086868.7128906</v>
      </c>
      <c r="O3798" s="41" t="n">
        <f aca="false">N3798*100/$O$2</f>
        <v>100</v>
      </c>
      <c r="R3798" s="47" t="n">
        <f aca="false">SUM(D3798,I3798,N3798)</f>
        <v>276008357.612793</v>
      </c>
      <c r="S3798" s="41" t="n">
        <f aca="false">R3798*100/$R$2</f>
        <v>99.9999999991969</v>
      </c>
      <c r="U3798" s="41" t="n">
        <f aca="false">[1]Plan1!$B3793</f>
        <v>0</v>
      </c>
    </row>
    <row r="3799" customFormat="false" ht="15" hidden="false" customHeight="false" outlineLevel="0" collapsed="false">
      <c r="A3799" s="46" t="n">
        <v>45797</v>
      </c>
      <c r="B3799" s="41" t="n">
        <f aca="false">[2]Plan1!$C3794</f>
        <v>0</v>
      </c>
      <c r="C3799" s="41" t="n">
        <f aca="false">$E$5 + B3799</f>
        <v>781</v>
      </c>
      <c r="D3799" s="47" t="n">
        <f aca="false">IF(C3799&gt;$E$5,$E$2+$E$1,(IF(C3799&gt;764.99,C3799^3*3486.59308-C3799^2*7860012.00812+C3799*5908819377.96283-1481278321001.59,IF(C3799&gt;752.99,C3799^3*3588.471445-C3799^2*8028757.56264+C3799*5988077680.84934-1488767378546.26,C3799^3*899.851852-C3799^2*1969009.674601+C3799*1435480406.01138-348666163343.76))))-$E$1</f>
        <v>148979041.172119</v>
      </c>
      <c r="E3799" s="47" t="n">
        <f aca="false">D3799*100/$E$2</f>
        <v>100</v>
      </c>
      <c r="G3799" s="41" t="n">
        <f aca="false">[3]Plan1!$C3794</f>
        <v>0</v>
      </c>
      <c r="H3799" s="41" t="n">
        <f aca="false">$J$5 + G3799</f>
        <v>760</v>
      </c>
      <c r="I3799" s="47" t="n">
        <f aca="false">IF(H3799&gt;$J$5,$J$2+$J$1,(IF(H3799&gt;739.99,H3799^3*2498.244218-H3799^2*5471052.355142+H3799*3994605728.77515-972400879260.135,H3799^3*1396.138889-H3799^2*3002770.071427+H3799*2152080038.43115-513963640099.415)))-$J$1</f>
        <v>87942447.7277832</v>
      </c>
      <c r="J3799" s="47" t="n">
        <f aca="false">I3799*100/$J$2</f>
        <v>99.9999999974793</v>
      </c>
      <c r="L3799" s="41" t="n">
        <f aca="false">[4]Plan1!$C3794</f>
        <v>0</v>
      </c>
      <c r="M3799" s="41" t="n">
        <f aca="false">$O$5 + L3799</f>
        <v>838.78</v>
      </c>
      <c r="N3799" s="47" t="n">
        <f aca="false">IF(M3799&gt;$O$5,$O$2+$O$1,(M3799^3*3270.5936-M3799^2*8015778.389801+M3799*6549018422.82398-1783686174686.87))-$O$1</f>
        <v>39086868.7128906</v>
      </c>
      <c r="O3799" s="41" t="n">
        <f aca="false">N3799*100/$O$2</f>
        <v>100</v>
      </c>
      <c r="R3799" s="47" t="n">
        <f aca="false">SUM(D3799,I3799,N3799)</f>
        <v>276008357.612793</v>
      </c>
      <c r="S3799" s="41" t="n">
        <f aca="false">R3799*100/$R$2</f>
        <v>99.9999999991969</v>
      </c>
      <c r="U3799" s="41" t="n">
        <f aca="false">[1]Plan1!$B3794</f>
        <v>0</v>
      </c>
    </row>
    <row r="3800" customFormat="false" ht="15" hidden="false" customHeight="false" outlineLevel="0" collapsed="false">
      <c r="A3800" s="46" t="n">
        <v>45798</v>
      </c>
      <c r="B3800" s="41" t="n">
        <f aca="false">[2]Plan1!$C3795</f>
        <v>0</v>
      </c>
      <c r="C3800" s="41" t="n">
        <f aca="false">$E$5 + B3800</f>
        <v>781</v>
      </c>
      <c r="D3800" s="47" t="n">
        <f aca="false">IF(C3800&gt;$E$5,$E$2+$E$1,(IF(C3800&gt;764.99,C3800^3*3486.59308-C3800^2*7860012.00812+C3800*5908819377.96283-1481278321001.59,IF(C3800&gt;752.99,C3800^3*3588.471445-C3800^2*8028757.56264+C3800*5988077680.84934-1488767378546.26,C3800^3*899.851852-C3800^2*1969009.674601+C3800*1435480406.01138-348666163343.76))))-$E$1</f>
        <v>148979041.172119</v>
      </c>
      <c r="E3800" s="47" t="n">
        <f aca="false">D3800*100/$E$2</f>
        <v>100</v>
      </c>
      <c r="G3800" s="41" t="n">
        <f aca="false">[3]Plan1!$C3795</f>
        <v>0</v>
      </c>
      <c r="H3800" s="41" t="n">
        <f aca="false">$J$5 + G3800</f>
        <v>760</v>
      </c>
      <c r="I3800" s="47" t="n">
        <f aca="false">IF(H3800&gt;$J$5,$J$2+$J$1,(IF(H3800&gt;739.99,H3800^3*2498.244218-H3800^2*5471052.355142+H3800*3994605728.77515-972400879260.135,H3800^3*1396.138889-H3800^2*3002770.071427+H3800*2152080038.43115-513963640099.415)))-$J$1</f>
        <v>87942447.7277832</v>
      </c>
      <c r="J3800" s="47" t="n">
        <f aca="false">I3800*100/$J$2</f>
        <v>99.9999999974793</v>
      </c>
      <c r="L3800" s="41" t="n">
        <f aca="false">[4]Plan1!$C3795</f>
        <v>0</v>
      </c>
      <c r="M3800" s="41" t="n">
        <f aca="false">$O$5 + L3800</f>
        <v>838.78</v>
      </c>
      <c r="N3800" s="47" t="n">
        <f aca="false">IF(M3800&gt;$O$5,$O$2+$O$1,(M3800^3*3270.5936-M3800^2*8015778.389801+M3800*6549018422.82398-1783686174686.87))-$O$1</f>
        <v>39086868.7128906</v>
      </c>
      <c r="O3800" s="41" t="n">
        <f aca="false">N3800*100/$O$2</f>
        <v>100</v>
      </c>
      <c r="R3800" s="47" t="n">
        <f aca="false">SUM(D3800,I3800,N3800)</f>
        <v>276008357.612793</v>
      </c>
      <c r="S3800" s="41" t="n">
        <f aca="false">R3800*100/$R$2</f>
        <v>99.9999999991969</v>
      </c>
      <c r="U3800" s="41" t="n">
        <f aca="false">[1]Plan1!$B3795</f>
        <v>0</v>
      </c>
    </row>
    <row r="3801" customFormat="false" ht="15" hidden="false" customHeight="false" outlineLevel="0" collapsed="false">
      <c r="A3801" s="46" t="n">
        <v>45799</v>
      </c>
      <c r="B3801" s="41" t="n">
        <f aca="false">[2]Plan1!$C3796</f>
        <v>0</v>
      </c>
      <c r="C3801" s="41" t="n">
        <f aca="false">$E$5 + B3801</f>
        <v>781</v>
      </c>
      <c r="D3801" s="47" t="n">
        <f aca="false">IF(C3801&gt;$E$5,$E$2+$E$1,(IF(C3801&gt;764.99,C3801^3*3486.59308-C3801^2*7860012.00812+C3801*5908819377.96283-1481278321001.59,IF(C3801&gt;752.99,C3801^3*3588.471445-C3801^2*8028757.56264+C3801*5988077680.84934-1488767378546.26,C3801^3*899.851852-C3801^2*1969009.674601+C3801*1435480406.01138-348666163343.76))))-$E$1</f>
        <v>148979041.172119</v>
      </c>
      <c r="E3801" s="47" t="n">
        <f aca="false">D3801*100/$E$2</f>
        <v>100</v>
      </c>
      <c r="G3801" s="41" t="n">
        <f aca="false">[3]Plan1!$C3796</f>
        <v>0</v>
      </c>
      <c r="H3801" s="41" t="n">
        <f aca="false">$J$5 + G3801</f>
        <v>760</v>
      </c>
      <c r="I3801" s="47" t="n">
        <f aca="false">IF(H3801&gt;$J$5,$J$2+$J$1,(IF(H3801&gt;739.99,H3801^3*2498.244218-H3801^2*5471052.355142+H3801*3994605728.77515-972400879260.135,H3801^3*1396.138889-H3801^2*3002770.071427+H3801*2152080038.43115-513963640099.415)))-$J$1</f>
        <v>87942447.7277832</v>
      </c>
      <c r="J3801" s="47" t="n">
        <f aca="false">I3801*100/$J$2</f>
        <v>99.9999999974793</v>
      </c>
      <c r="L3801" s="41" t="n">
        <f aca="false">[4]Plan1!$C3796</f>
        <v>0</v>
      </c>
      <c r="M3801" s="41" t="n">
        <f aca="false">$O$5 + L3801</f>
        <v>838.78</v>
      </c>
      <c r="N3801" s="47" t="n">
        <f aca="false">IF(M3801&gt;$O$5,$O$2+$O$1,(M3801^3*3270.5936-M3801^2*8015778.389801+M3801*6549018422.82398-1783686174686.87))-$O$1</f>
        <v>39086868.7128906</v>
      </c>
      <c r="O3801" s="41" t="n">
        <f aca="false">N3801*100/$O$2</f>
        <v>100</v>
      </c>
      <c r="R3801" s="47" t="n">
        <f aca="false">SUM(D3801,I3801,N3801)</f>
        <v>276008357.612793</v>
      </c>
      <c r="S3801" s="41" t="n">
        <f aca="false">R3801*100/$R$2</f>
        <v>99.9999999991969</v>
      </c>
      <c r="U3801" s="41" t="n">
        <f aca="false">[1]Plan1!$B3796</f>
        <v>0</v>
      </c>
    </row>
    <row r="3802" customFormat="false" ht="15" hidden="false" customHeight="false" outlineLevel="0" collapsed="false">
      <c r="A3802" s="46" t="n">
        <v>45800</v>
      </c>
      <c r="B3802" s="41" t="n">
        <f aca="false">[2]Plan1!$C3797</f>
        <v>0</v>
      </c>
      <c r="C3802" s="41" t="n">
        <f aca="false">$E$5 + B3802</f>
        <v>781</v>
      </c>
      <c r="D3802" s="47" t="n">
        <f aca="false">IF(C3802&gt;$E$5,$E$2+$E$1,(IF(C3802&gt;764.99,C3802^3*3486.59308-C3802^2*7860012.00812+C3802*5908819377.96283-1481278321001.59,IF(C3802&gt;752.99,C3802^3*3588.471445-C3802^2*8028757.56264+C3802*5988077680.84934-1488767378546.26,C3802^3*899.851852-C3802^2*1969009.674601+C3802*1435480406.01138-348666163343.76))))-$E$1</f>
        <v>148979041.172119</v>
      </c>
      <c r="E3802" s="47" t="n">
        <f aca="false">D3802*100/$E$2</f>
        <v>100</v>
      </c>
      <c r="G3802" s="41" t="n">
        <f aca="false">[3]Plan1!$C3797</f>
        <v>0</v>
      </c>
      <c r="H3802" s="41" t="n">
        <f aca="false">$J$5 + G3802</f>
        <v>760</v>
      </c>
      <c r="I3802" s="47" t="n">
        <f aca="false">IF(H3802&gt;$J$5,$J$2+$J$1,(IF(H3802&gt;739.99,H3802^3*2498.244218-H3802^2*5471052.355142+H3802*3994605728.77515-972400879260.135,H3802^3*1396.138889-H3802^2*3002770.071427+H3802*2152080038.43115-513963640099.415)))-$J$1</f>
        <v>87942447.7277832</v>
      </c>
      <c r="J3802" s="47" t="n">
        <f aca="false">I3802*100/$J$2</f>
        <v>99.9999999974793</v>
      </c>
      <c r="L3802" s="41" t="n">
        <f aca="false">[4]Plan1!$C3797</f>
        <v>0</v>
      </c>
      <c r="M3802" s="41" t="n">
        <f aca="false">$O$5 + L3802</f>
        <v>838.78</v>
      </c>
      <c r="N3802" s="47" t="n">
        <f aca="false">IF(M3802&gt;$O$5,$O$2+$O$1,(M3802^3*3270.5936-M3802^2*8015778.389801+M3802*6549018422.82398-1783686174686.87))-$O$1</f>
        <v>39086868.7128906</v>
      </c>
      <c r="O3802" s="41" t="n">
        <f aca="false">N3802*100/$O$2</f>
        <v>100</v>
      </c>
      <c r="R3802" s="47" t="n">
        <f aca="false">SUM(D3802,I3802,N3802)</f>
        <v>276008357.612793</v>
      </c>
      <c r="S3802" s="41" t="n">
        <f aca="false">R3802*100/$R$2</f>
        <v>99.9999999991969</v>
      </c>
      <c r="U3802" s="41" t="n">
        <f aca="false">[1]Plan1!$B3797</f>
        <v>0</v>
      </c>
    </row>
    <row r="3803" customFormat="false" ht="15" hidden="false" customHeight="false" outlineLevel="0" collapsed="false">
      <c r="A3803" s="46" t="n">
        <v>45801</v>
      </c>
      <c r="B3803" s="41" t="n">
        <f aca="false">[2]Plan1!$C3798</f>
        <v>0</v>
      </c>
      <c r="C3803" s="41" t="n">
        <f aca="false">$E$5 + B3803</f>
        <v>781</v>
      </c>
      <c r="D3803" s="47" t="n">
        <f aca="false">IF(C3803&gt;$E$5,$E$2+$E$1,(IF(C3803&gt;764.99,C3803^3*3486.59308-C3803^2*7860012.00812+C3803*5908819377.96283-1481278321001.59,IF(C3803&gt;752.99,C3803^3*3588.471445-C3803^2*8028757.56264+C3803*5988077680.84934-1488767378546.26,C3803^3*899.851852-C3803^2*1969009.674601+C3803*1435480406.01138-348666163343.76))))-$E$1</f>
        <v>148979041.172119</v>
      </c>
      <c r="E3803" s="47" t="n">
        <f aca="false">D3803*100/$E$2</f>
        <v>100</v>
      </c>
      <c r="G3803" s="41" t="n">
        <f aca="false">[3]Plan1!$C3798</f>
        <v>0</v>
      </c>
      <c r="H3803" s="41" t="n">
        <f aca="false">$J$5 + G3803</f>
        <v>760</v>
      </c>
      <c r="I3803" s="47" t="n">
        <f aca="false">IF(H3803&gt;$J$5,$J$2+$J$1,(IF(H3803&gt;739.99,H3803^3*2498.244218-H3803^2*5471052.355142+H3803*3994605728.77515-972400879260.135,H3803^3*1396.138889-H3803^2*3002770.071427+H3803*2152080038.43115-513963640099.415)))-$J$1</f>
        <v>87942447.7277832</v>
      </c>
      <c r="J3803" s="47" t="n">
        <f aca="false">I3803*100/$J$2</f>
        <v>99.9999999974793</v>
      </c>
      <c r="L3803" s="41" t="n">
        <f aca="false">[4]Plan1!$C3798</f>
        <v>0</v>
      </c>
      <c r="M3803" s="41" t="n">
        <f aca="false">$O$5 + L3803</f>
        <v>838.78</v>
      </c>
      <c r="N3803" s="47" t="n">
        <f aca="false">IF(M3803&gt;$O$5,$O$2+$O$1,(M3803^3*3270.5936-M3803^2*8015778.389801+M3803*6549018422.82398-1783686174686.87))-$O$1</f>
        <v>39086868.7128906</v>
      </c>
      <c r="O3803" s="41" t="n">
        <f aca="false">N3803*100/$O$2</f>
        <v>100</v>
      </c>
      <c r="R3803" s="47" t="n">
        <f aca="false">SUM(D3803,I3803,N3803)</f>
        <v>276008357.612793</v>
      </c>
      <c r="S3803" s="41" t="n">
        <f aca="false">R3803*100/$R$2</f>
        <v>99.9999999991969</v>
      </c>
      <c r="U3803" s="41" t="n">
        <f aca="false">[1]Plan1!$B3798</f>
        <v>0</v>
      </c>
    </row>
    <row r="3804" customFormat="false" ht="15" hidden="false" customHeight="false" outlineLevel="0" collapsed="false">
      <c r="A3804" s="46" t="n">
        <v>45802</v>
      </c>
      <c r="B3804" s="41" t="n">
        <f aca="false">[2]Plan1!$C3799</f>
        <v>0</v>
      </c>
      <c r="C3804" s="41" t="n">
        <f aca="false">$E$5 + B3804</f>
        <v>781</v>
      </c>
      <c r="D3804" s="47" t="n">
        <f aca="false">IF(C3804&gt;$E$5,$E$2+$E$1,(IF(C3804&gt;764.99,C3804^3*3486.59308-C3804^2*7860012.00812+C3804*5908819377.96283-1481278321001.59,IF(C3804&gt;752.99,C3804^3*3588.471445-C3804^2*8028757.56264+C3804*5988077680.84934-1488767378546.26,C3804^3*899.851852-C3804^2*1969009.674601+C3804*1435480406.01138-348666163343.76))))-$E$1</f>
        <v>148979041.172119</v>
      </c>
      <c r="E3804" s="47" t="n">
        <f aca="false">D3804*100/$E$2</f>
        <v>100</v>
      </c>
      <c r="G3804" s="41" t="n">
        <f aca="false">[3]Plan1!$C3799</f>
        <v>0</v>
      </c>
      <c r="H3804" s="41" t="n">
        <f aca="false">$J$5 + G3804</f>
        <v>760</v>
      </c>
      <c r="I3804" s="47" t="n">
        <f aca="false">IF(H3804&gt;$J$5,$J$2+$J$1,(IF(H3804&gt;739.99,H3804^3*2498.244218-H3804^2*5471052.355142+H3804*3994605728.77515-972400879260.135,H3804^3*1396.138889-H3804^2*3002770.071427+H3804*2152080038.43115-513963640099.415)))-$J$1</f>
        <v>87942447.7277832</v>
      </c>
      <c r="J3804" s="47" t="n">
        <f aca="false">I3804*100/$J$2</f>
        <v>99.9999999974793</v>
      </c>
      <c r="L3804" s="41" t="n">
        <f aca="false">[4]Plan1!$C3799</f>
        <v>0</v>
      </c>
      <c r="M3804" s="41" t="n">
        <f aca="false">$O$5 + L3804</f>
        <v>838.78</v>
      </c>
      <c r="N3804" s="47" t="n">
        <f aca="false">IF(M3804&gt;$O$5,$O$2+$O$1,(M3804^3*3270.5936-M3804^2*8015778.389801+M3804*6549018422.82398-1783686174686.87))-$O$1</f>
        <v>39086868.7128906</v>
      </c>
      <c r="O3804" s="41" t="n">
        <f aca="false">N3804*100/$O$2</f>
        <v>100</v>
      </c>
      <c r="R3804" s="47" t="n">
        <f aca="false">SUM(D3804,I3804,N3804)</f>
        <v>276008357.612793</v>
      </c>
      <c r="S3804" s="41" t="n">
        <f aca="false">R3804*100/$R$2</f>
        <v>99.9999999991969</v>
      </c>
      <c r="U3804" s="41" t="n">
        <f aca="false">[1]Plan1!$B3799</f>
        <v>0</v>
      </c>
    </row>
    <row r="3805" customFormat="false" ht="15" hidden="false" customHeight="false" outlineLevel="0" collapsed="false">
      <c r="A3805" s="46" t="n">
        <v>45803</v>
      </c>
      <c r="B3805" s="41" t="n">
        <f aca="false">[2]Plan1!$C3800</f>
        <v>0</v>
      </c>
      <c r="C3805" s="41" t="n">
        <f aca="false">$E$5 + B3805</f>
        <v>781</v>
      </c>
      <c r="D3805" s="47" t="n">
        <f aca="false">IF(C3805&gt;$E$5,$E$2+$E$1,(IF(C3805&gt;764.99,C3805^3*3486.59308-C3805^2*7860012.00812+C3805*5908819377.96283-1481278321001.59,IF(C3805&gt;752.99,C3805^3*3588.471445-C3805^2*8028757.56264+C3805*5988077680.84934-1488767378546.26,C3805^3*899.851852-C3805^2*1969009.674601+C3805*1435480406.01138-348666163343.76))))-$E$1</f>
        <v>148979041.172119</v>
      </c>
      <c r="E3805" s="47" t="n">
        <f aca="false">D3805*100/$E$2</f>
        <v>100</v>
      </c>
      <c r="G3805" s="41" t="n">
        <f aca="false">[3]Plan1!$C3800</f>
        <v>0</v>
      </c>
      <c r="H3805" s="41" t="n">
        <f aca="false">$J$5 + G3805</f>
        <v>760</v>
      </c>
      <c r="I3805" s="47" t="n">
        <f aca="false">IF(H3805&gt;$J$5,$J$2+$J$1,(IF(H3805&gt;739.99,H3805^3*2498.244218-H3805^2*5471052.355142+H3805*3994605728.77515-972400879260.135,H3805^3*1396.138889-H3805^2*3002770.071427+H3805*2152080038.43115-513963640099.415)))-$J$1</f>
        <v>87942447.7277832</v>
      </c>
      <c r="J3805" s="47" t="n">
        <f aca="false">I3805*100/$J$2</f>
        <v>99.9999999974793</v>
      </c>
      <c r="L3805" s="41" t="n">
        <f aca="false">[4]Plan1!$C3800</f>
        <v>0</v>
      </c>
      <c r="M3805" s="41" t="n">
        <f aca="false">$O$5 + L3805</f>
        <v>838.78</v>
      </c>
      <c r="N3805" s="47" t="n">
        <f aca="false">IF(M3805&gt;$O$5,$O$2+$O$1,(M3805^3*3270.5936-M3805^2*8015778.389801+M3805*6549018422.82398-1783686174686.87))-$O$1</f>
        <v>39086868.7128906</v>
      </c>
      <c r="O3805" s="41" t="n">
        <f aca="false">N3805*100/$O$2</f>
        <v>100</v>
      </c>
      <c r="R3805" s="47" t="n">
        <f aca="false">SUM(D3805,I3805,N3805)</f>
        <v>276008357.612793</v>
      </c>
      <c r="S3805" s="41" t="n">
        <f aca="false">R3805*100/$R$2</f>
        <v>99.9999999991969</v>
      </c>
      <c r="U3805" s="41" t="n">
        <f aca="false">[1]Plan1!$B3800</f>
        <v>0</v>
      </c>
    </row>
    <row r="3806" customFormat="false" ht="15" hidden="false" customHeight="false" outlineLevel="0" collapsed="false">
      <c r="A3806" s="46" t="n">
        <v>45804</v>
      </c>
      <c r="B3806" s="41" t="n">
        <f aca="false">[2]Plan1!$C3801</f>
        <v>0</v>
      </c>
      <c r="C3806" s="41" t="n">
        <f aca="false">$E$5 + B3806</f>
        <v>781</v>
      </c>
      <c r="D3806" s="47" t="n">
        <f aca="false">IF(C3806&gt;$E$5,$E$2+$E$1,(IF(C3806&gt;764.99,C3806^3*3486.59308-C3806^2*7860012.00812+C3806*5908819377.96283-1481278321001.59,IF(C3806&gt;752.99,C3806^3*3588.471445-C3806^2*8028757.56264+C3806*5988077680.84934-1488767378546.26,C3806^3*899.851852-C3806^2*1969009.674601+C3806*1435480406.01138-348666163343.76))))-$E$1</f>
        <v>148979041.172119</v>
      </c>
      <c r="E3806" s="47" t="n">
        <f aca="false">D3806*100/$E$2</f>
        <v>100</v>
      </c>
      <c r="G3806" s="41" t="n">
        <f aca="false">[3]Plan1!$C3801</f>
        <v>0</v>
      </c>
      <c r="H3806" s="41" t="n">
        <f aca="false">$J$5 + G3806</f>
        <v>760</v>
      </c>
      <c r="I3806" s="47" t="n">
        <f aca="false">IF(H3806&gt;$J$5,$J$2+$J$1,(IF(H3806&gt;739.99,H3806^3*2498.244218-H3806^2*5471052.355142+H3806*3994605728.77515-972400879260.135,H3806^3*1396.138889-H3806^2*3002770.071427+H3806*2152080038.43115-513963640099.415)))-$J$1</f>
        <v>87942447.7277832</v>
      </c>
      <c r="J3806" s="47" t="n">
        <f aca="false">I3806*100/$J$2</f>
        <v>99.9999999974793</v>
      </c>
      <c r="L3806" s="41" t="n">
        <f aca="false">[4]Plan1!$C3801</f>
        <v>0</v>
      </c>
      <c r="M3806" s="41" t="n">
        <f aca="false">$O$5 + L3806</f>
        <v>838.78</v>
      </c>
      <c r="N3806" s="47" t="n">
        <f aca="false">IF(M3806&gt;$O$5,$O$2+$O$1,(M3806^3*3270.5936-M3806^2*8015778.389801+M3806*6549018422.82398-1783686174686.87))-$O$1</f>
        <v>39086868.7128906</v>
      </c>
      <c r="O3806" s="41" t="n">
        <f aca="false">N3806*100/$O$2</f>
        <v>100</v>
      </c>
      <c r="R3806" s="47" t="n">
        <f aca="false">SUM(D3806,I3806,N3806)</f>
        <v>276008357.612793</v>
      </c>
      <c r="S3806" s="41" t="n">
        <f aca="false">R3806*100/$R$2</f>
        <v>99.9999999991969</v>
      </c>
      <c r="U3806" s="41" t="n">
        <f aca="false">[1]Plan1!$B3801</f>
        <v>0</v>
      </c>
    </row>
    <row r="3807" customFormat="false" ht="15" hidden="false" customHeight="false" outlineLevel="0" collapsed="false">
      <c r="A3807" s="46" t="n">
        <v>45805</v>
      </c>
      <c r="B3807" s="41" t="n">
        <f aca="false">[2]Plan1!$C3802</f>
        <v>0</v>
      </c>
      <c r="C3807" s="41" t="n">
        <f aca="false">$E$5 + B3807</f>
        <v>781</v>
      </c>
      <c r="D3807" s="47" t="n">
        <f aca="false">IF(C3807&gt;$E$5,$E$2+$E$1,(IF(C3807&gt;764.99,C3807^3*3486.59308-C3807^2*7860012.00812+C3807*5908819377.96283-1481278321001.59,IF(C3807&gt;752.99,C3807^3*3588.471445-C3807^2*8028757.56264+C3807*5988077680.84934-1488767378546.26,C3807^3*899.851852-C3807^2*1969009.674601+C3807*1435480406.01138-348666163343.76))))-$E$1</f>
        <v>148979041.172119</v>
      </c>
      <c r="E3807" s="47" t="n">
        <f aca="false">D3807*100/$E$2</f>
        <v>100</v>
      </c>
      <c r="G3807" s="41" t="n">
        <f aca="false">[3]Plan1!$C3802</f>
        <v>0</v>
      </c>
      <c r="H3807" s="41" t="n">
        <f aca="false">$J$5 + G3807</f>
        <v>760</v>
      </c>
      <c r="I3807" s="47" t="n">
        <f aca="false">IF(H3807&gt;$J$5,$J$2+$J$1,(IF(H3807&gt;739.99,H3807^3*2498.244218-H3807^2*5471052.355142+H3807*3994605728.77515-972400879260.135,H3807^3*1396.138889-H3807^2*3002770.071427+H3807*2152080038.43115-513963640099.415)))-$J$1</f>
        <v>87942447.7277832</v>
      </c>
      <c r="J3807" s="47" t="n">
        <f aca="false">I3807*100/$J$2</f>
        <v>99.9999999974793</v>
      </c>
      <c r="L3807" s="41" t="n">
        <f aca="false">[4]Plan1!$C3802</f>
        <v>0</v>
      </c>
      <c r="M3807" s="41" t="n">
        <f aca="false">$O$5 + L3807</f>
        <v>838.78</v>
      </c>
      <c r="N3807" s="47" t="n">
        <f aca="false">IF(M3807&gt;$O$5,$O$2+$O$1,(M3807^3*3270.5936-M3807^2*8015778.389801+M3807*6549018422.82398-1783686174686.87))-$O$1</f>
        <v>39086868.7128906</v>
      </c>
      <c r="O3807" s="41" t="n">
        <f aca="false">N3807*100/$O$2</f>
        <v>100</v>
      </c>
      <c r="R3807" s="47" t="n">
        <f aca="false">SUM(D3807,I3807,N3807)</f>
        <v>276008357.612793</v>
      </c>
      <c r="S3807" s="41" t="n">
        <f aca="false">R3807*100/$R$2</f>
        <v>99.9999999991969</v>
      </c>
      <c r="U3807" s="41" t="n">
        <f aca="false">[1]Plan1!$B3802</f>
        <v>0</v>
      </c>
    </row>
    <row r="3808" customFormat="false" ht="15" hidden="false" customHeight="false" outlineLevel="0" collapsed="false">
      <c r="A3808" s="46" t="n">
        <v>45806</v>
      </c>
      <c r="B3808" s="41" t="n">
        <f aca="false">[2]Plan1!$C3803</f>
        <v>0</v>
      </c>
      <c r="C3808" s="41" t="n">
        <f aca="false">$E$5 + B3808</f>
        <v>781</v>
      </c>
      <c r="D3808" s="47" t="n">
        <f aca="false">IF(C3808&gt;$E$5,$E$2+$E$1,(IF(C3808&gt;764.99,C3808^3*3486.59308-C3808^2*7860012.00812+C3808*5908819377.96283-1481278321001.59,IF(C3808&gt;752.99,C3808^3*3588.471445-C3808^2*8028757.56264+C3808*5988077680.84934-1488767378546.26,C3808^3*899.851852-C3808^2*1969009.674601+C3808*1435480406.01138-348666163343.76))))-$E$1</f>
        <v>148979041.172119</v>
      </c>
      <c r="E3808" s="47" t="n">
        <f aca="false">D3808*100/$E$2</f>
        <v>100</v>
      </c>
      <c r="G3808" s="41" t="n">
        <f aca="false">[3]Plan1!$C3803</f>
        <v>0</v>
      </c>
      <c r="H3808" s="41" t="n">
        <f aca="false">$J$5 + G3808</f>
        <v>760</v>
      </c>
      <c r="I3808" s="47" t="n">
        <f aca="false">IF(H3808&gt;$J$5,$J$2+$J$1,(IF(H3808&gt;739.99,H3808^3*2498.244218-H3808^2*5471052.355142+H3808*3994605728.77515-972400879260.135,H3808^3*1396.138889-H3808^2*3002770.071427+H3808*2152080038.43115-513963640099.415)))-$J$1</f>
        <v>87942447.7277832</v>
      </c>
      <c r="J3808" s="47" t="n">
        <f aca="false">I3808*100/$J$2</f>
        <v>99.9999999974793</v>
      </c>
      <c r="L3808" s="41" t="n">
        <f aca="false">[4]Plan1!$C3803</f>
        <v>0</v>
      </c>
      <c r="M3808" s="41" t="n">
        <f aca="false">$O$5 + L3808</f>
        <v>838.78</v>
      </c>
      <c r="N3808" s="47" t="n">
        <f aca="false">IF(M3808&gt;$O$5,$O$2+$O$1,(M3808^3*3270.5936-M3808^2*8015778.389801+M3808*6549018422.82398-1783686174686.87))-$O$1</f>
        <v>39086868.7128906</v>
      </c>
      <c r="O3808" s="41" t="n">
        <f aca="false">N3808*100/$O$2</f>
        <v>100</v>
      </c>
      <c r="R3808" s="47" t="n">
        <f aca="false">SUM(D3808,I3808,N3808)</f>
        <v>276008357.612793</v>
      </c>
      <c r="S3808" s="41" t="n">
        <f aca="false">R3808*100/$R$2</f>
        <v>99.9999999991969</v>
      </c>
      <c r="U3808" s="41" t="n">
        <f aca="false">[1]Plan1!$B3803</f>
        <v>0</v>
      </c>
    </row>
    <row r="3809" customFormat="false" ht="15" hidden="false" customHeight="false" outlineLevel="0" collapsed="false">
      <c r="A3809" s="46" t="n">
        <v>45807</v>
      </c>
      <c r="B3809" s="41" t="n">
        <f aca="false">[2]Plan1!$C3804</f>
        <v>0</v>
      </c>
      <c r="C3809" s="41" t="n">
        <f aca="false">$E$5 + B3809</f>
        <v>781</v>
      </c>
      <c r="D3809" s="47" t="n">
        <f aca="false">IF(C3809&gt;$E$5,$E$2+$E$1,(IF(C3809&gt;764.99,C3809^3*3486.59308-C3809^2*7860012.00812+C3809*5908819377.96283-1481278321001.59,IF(C3809&gt;752.99,C3809^3*3588.471445-C3809^2*8028757.56264+C3809*5988077680.84934-1488767378546.26,C3809^3*899.851852-C3809^2*1969009.674601+C3809*1435480406.01138-348666163343.76))))-$E$1</f>
        <v>148979041.172119</v>
      </c>
      <c r="E3809" s="47" t="n">
        <f aca="false">D3809*100/$E$2</f>
        <v>100</v>
      </c>
      <c r="G3809" s="41" t="n">
        <f aca="false">[3]Plan1!$C3804</f>
        <v>0</v>
      </c>
      <c r="H3809" s="41" t="n">
        <f aca="false">$J$5 + G3809</f>
        <v>760</v>
      </c>
      <c r="I3809" s="47" t="n">
        <f aca="false">IF(H3809&gt;$J$5,$J$2+$J$1,(IF(H3809&gt;739.99,H3809^3*2498.244218-H3809^2*5471052.355142+H3809*3994605728.77515-972400879260.135,H3809^3*1396.138889-H3809^2*3002770.071427+H3809*2152080038.43115-513963640099.415)))-$J$1</f>
        <v>87942447.7277832</v>
      </c>
      <c r="J3809" s="47" t="n">
        <f aca="false">I3809*100/$J$2</f>
        <v>99.9999999974793</v>
      </c>
      <c r="L3809" s="41" t="n">
        <f aca="false">[4]Plan1!$C3804</f>
        <v>0</v>
      </c>
      <c r="M3809" s="41" t="n">
        <f aca="false">$O$5 + L3809</f>
        <v>838.78</v>
      </c>
      <c r="N3809" s="47" t="n">
        <f aca="false">IF(M3809&gt;$O$5,$O$2+$O$1,(M3809^3*3270.5936-M3809^2*8015778.389801+M3809*6549018422.82398-1783686174686.87))-$O$1</f>
        <v>39086868.7128906</v>
      </c>
      <c r="O3809" s="41" t="n">
        <f aca="false">N3809*100/$O$2</f>
        <v>100</v>
      </c>
      <c r="R3809" s="47" t="n">
        <f aca="false">SUM(D3809,I3809,N3809)</f>
        <v>276008357.612793</v>
      </c>
      <c r="S3809" s="41" t="n">
        <f aca="false">R3809*100/$R$2</f>
        <v>99.9999999991969</v>
      </c>
      <c r="U3809" s="41" t="n">
        <f aca="false">[1]Plan1!$B3804</f>
        <v>0</v>
      </c>
    </row>
    <row r="3810" customFormat="false" ht="15" hidden="false" customHeight="false" outlineLevel="0" collapsed="false">
      <c r="A3810" s="46" t="n">
        <v>45808</v>
      </c>
      <c r="B3810" s="41" t="n">
        <f aca="false">[2]Plan1!$C3805</f>
        <v>0</v>
      </c>
      <c r="C3810" s="41" t="n">
        <f aca="false">$E$5 + B3810</f>
        <v>781</v>
      </c>
      <c r="D3810" s="47" t="n">
        <f aca="false">IF(C3810&gt;$E$5,$E$2+$E$1,(IF(C3810&gt;764.99,C3810^3*3486.59308-C3810^2*7860012.00812+C3810*5908819377.96283-1481278321001.59,IF(C3810&gt;752.99,C3810^3*3588.471445-C3810^2*8028757.56264+C3810*5988077680.84934-1488767378546.26,C3810^3*899.851852-C3810^2*1969009.674601+C3810*1435480406.01138-348666163343.76))))-$E$1</f>
        <v>148979041.172119</v>
      </c>
      <c r="E3810" s="47" t="n">
        <f aca="false">D3810*100/$E$2</f>
        <v>100</v>
      </c>
      <c r="G3810" s="41" t="n">
        <f aca="false">[3]Plan1!$C3805</f>
        <v>0</v>
      </c>
      <c r="H3810" s="41" t="n">
        <f aca="false">$J$5 + G3810</f>
        <v>760</v>
      </c>
      <c r="I3810" s="47" t="n">
        <f aca="false">IF(H3810&gt;$J$5,$J$2+$J$1,(IF(H3810&gt;739.99,H3810^3*2498.244218-H3810^2*5471052.355142+H3810*3994605728.77515-972400879260.135,H3810^3*1396.138889-H3810^2*3002770.071427+H3810*2152080038.43115-513963640099.415)))-$J$1</f>
        <v>87942447.7277832</v>
      </c>
      <c r="J3810" s="47" t="n">
        <f aca="false">I3810*100/$J$2</f>
        <v>99.9999999974793</v>
      </c>
      <c r="L3810" s="41" t="n">
        <f aca="false">[4]Plan1!$C3805</f>
        <v>0</v>
      </c>
      <c r="M3810" s="41" t="n">
        <f aca="false">$O$5 + L3810</f>
        <v>838.78</v>
      </c>
      <c r="N3810" s="47" t="n">
        <f aca="false">IF(M3810&gt;$O$5,$O$2+$O$1,(M3810^3*3270.5936-M3810^2*8015778.389801+M3810*6549018422.82398-1783686174686.87))-$O$1</f>
        <v>39086868.7128906</v>
      </c>
      <c r="O3810" s="41" t="n">
        <f aca="false">N3810*100/$O$2</f>
        <v>100</v>
      </c>
      <c r="R3810" s="47" t="n">
        <f aca="false">SUM(D3810,I3810,N3810)</f>
        <v>276008357.612793</v>
      </c>
      <c r="S3810" s="41" t="n">
        <f aca="false">R3810*100/$R$2</f>
        <v>99.9999999991969</v>
      </c>
      <c r="U3810" s="41" t="n">
        <f aca="false">[1]Plan1!$B3805</f>
        <v>0</v>
      </c>
    </row>
    <row r="3811" customFormat="false" ht="15" hidden="false" customHeight="false" outlineLevel="0" collapsed="false">
      <c r="A3811" s="46" t="n">
        <v>45809</v>
      </c>
      <c r="B3811" s="41" t="n">
        <f aca="false">[2]Plan1!$C3806</f>
        <v>0</v>
      </c>
      <c r="C3811" s="41" t="n">
        <f aca="false">$E$5 + B3811</f>
        <v>781</v>
      </c>
      <c r="D3811" s="47" t="n">
        <f aca="false">IF(C3811&gt;$E$5,$E$2+$E$1,(IF(C3811&gt;764.99,C3811^3*3486.59308-C3811^2*7860012.00812+C3811*5908819377.96283-1481278321001.59,IF(C3811&gt;752.99,C3811^3*3588.471445-C3811^2*8028757.56264+C3811*5988077680.84934-1488767378546.26,C3811^3*899.851852-C3811^2*1969009.674601+C3811*1435480406.01138-348666163343.76))))-$E$1</f>
        <v>148979041.172119</v>
      </c>
      <c r="E3811" s="47" t="n">
        <f aca="false">D3811*100/$E$2</f>
        <v>100</v>
      </c>
      <c r="G3811" s="41" t="n">
        <f aca="false">[3]Plan1!$C3806</f>
        <v>0</v>
      </c>
      <c r="H3811" s="41" t="n">
        <f aca="false">$J$5 + G3811</f>
        <v>760</v>
      </c>
      <c r="I3811" s="47" t="n">
        <f aca="false">IF(H3811&gt;$J$5,$J$2+$J$1,(IF(H3811&gt;739.99,H3811^3*2498.244218-H3811^2*5471052.355142+H3811*3994605728.77515-972400879260.135,H3811^3*1396.138889-H3811^2*3002770.071427+H3811*2152080038.43115-513963640099.415)))-$J$1</f>
        <v>87942447.7277832</v>
      </c>
      <c r="J3811" s="47" t="n">
        <f aca="false">I3811*100/$J$2</f>
        <v>99.9999999974793</v>
      </c>
      <c r="L3811" s="41" t="n">
        <f aca="false">[4]Plan1!$C3806</f>
        <v>0</v>
      </c>
      <c r="M3811" s="41" t="n">
        <f aca="false">$O$5 + L3811</f>
        <v>838.78</v>
      </c>
      <c r="N3811" s="47" t="n">
        <f aca="false">IF(M3811&gt;$O$5,$O$2+$O$1,(M3811^3*3270.5936-M3811^2*8015778.389801+M3811*6549018422.82398-1783686174686.87))-$O$1</f>
        <v>39086868.7128906</v>
      </c>
      <c r="O3811" s="41" t="n">
        <f aca="false">N3811*100/$O$2</f>
        <v>100</v>
      </c>
      <c r="R3811" s="47" t="n">
        <f aca="false">SUM(D3811,I3811,N3811)</f>
        <v>276008357.612793</v>
      </c>
      <c r="S3811" s="41" t="n">
        <f aca="false">R3811*100/$R$2</f>
        <v>99.9999999991969</v>
      </c>
      <c r="U3811" s="41" t="n">
        <f aca="false">[1]Plan1!$B3806</f>
        <v>0</v>
      </c>
    </row>
    <row r="3812" customFormat="false" ht="15" hidden="false" customHeight="false" outlineLevel="0" collapsed="false">
      <c r="A3812" s="46" t="n">
        <v>45810</v>
      </c>
      <c r="B3812" s="41" t="n">
        <f aca="false">[2]Plan1!$C3807</f>
        <v>0</v>
      </c>
      <c r="C3812" s="41" t="n">
        <f aca="false">$E$5 + B3812</f>
        <v>781</v>
      </c>
      <c r="D3812" s="47" t="n">
        <f aca="false">IF(C3812&gt;$E$5,$E$2+$E$1,(IF(C3812&gt;764.99,C3812^3*3486.59308-C3812^2*7860012.00812+C3812*5908819377.96283-1481278321001.59,IF(C3812&gt;752.99,C3812^3*3588.471445-C3812^2*8028757.56264+C3812*5988077680.84934-1488767378546.26,C3812^3*899.851852-C3812^2*1969009.674601+C3812*1435480406.01138-348666163343.76))))-$E$1</f>
        <v>148979041.172119</v>
      </c>
      <c r="E3812" s="47" t="n">
        <f aca="false">D3812*100/$E$2</f>
        <v>100</v>
      </c>
      <c r="G3812" s="41" t="n">
        <f aca="false">[3]Plan1!$C3807</f>
        <v>0</v>
      </c>
      <c r="H3812" s="41" t="n">
        <f aca="false">$J$5 + G3812</f>
        <v>760</v>
      </c>
      <c r="I3812" s="47" t="n">
        <f aca="false">IF(H3812&gt;$J$5,$J$2+$J$1,(IF(H3812&gt;739.99,H3812^3*2498.244218-H3812^2*5471052.355142+H3812*3994605728.77515-972400879260.135,H3812^3*1396.138889-H3812^2*3002770.071427+H3812*2152080038.43115-513963640099.415)))-$J$1</f>
        <v>87942447.7277832</v>
      </c>
      <c r="J3812" s="47" t="n">
        <f aca="false">I3812*100/$J$2</f>
        <v>99.9999999974793</v>
      </c>
      <c r="L3812" s="41" t="n">
        <f aca="false">[4]Plan1!$C3807</f>
        <v>0</v>
      </c>
      <c r="M3812" s="41" t="n">
        <f aca="false">$O$5 + L3812</f>
        <v>838.78</v>
      </c>
      <c r="N3812" s="47" t="n">
        <f aca="false">IF(M3812&gt;$O$5,$O$2+$O$1,(M3812^3*3270.5936-M3812^2*8015778.389801+M3812*6549018422.82398-1783686174686.87))-$O$1</f>
        <v>39086868.7128906</v>
      </c>
      <c r="O3812" s="41" t="n">
        <f aca="false">N3812*100/$O$2</f>
        <v>100</v>
      </c>
      <c r="R3812" s="47" t="n">
        <f aca="false">SUM(D3812,I3812,N3812)</f>
        <v>276008357.612793</v>
      </c>
      <c r="S3812" s="41" t="n">
        <f aca="false">R3812*100/$R$2</f>
        <v>99.9999999991969</v>
      </c>
      <c r="U3812" s="41" t="n">
        <f aca="false">[1]Plan1!$B3807</f>
        <v>0</v>
      </c>
    </row>
    <row r="3813" customFormat="false" ht="15" hidden="false" customHeight="false" outlineLevel="0" collapsed="false">
      <c r="A3813" s="46" t="n">
        <v>45811</v>
      </c>
      <c r="B3813" s="41" t="n">
        <f aca="false">[2]Plan1!$C3808</f>
        <v>0</v>
      </c>
      <c r="C3813" s="41" t="n">
        <f aca="false">$E$5 + B3813</f>
        <v>781</v>
      </c>
      <c r="D3813" s="47" t="n">
        <f aca="false">IF(C3813&gt;$E$5,$E$2+$E$1,(IF(C3813&gt;764.99,C3813^3*3486.59308-C3813^2*7860012.00812+C3813*5908819377.96283-1481278321001.59,IF(C3813&gt;752.99,C3813^3*3588.471445-C3813^2*8028757.56264+C3813*5988077680.84934-1488767378546.26,C3813^3*899.851852-C3813^2*1969009.674601+C3813*1435480406.01138-348666163343.76))))-$E$1</f>
        <v>148979041.172119</v>
      </c>
      <c r="E3813" s="47" t="n">
        <f aca="false">D3813*100/$E$2</f>
        <v>100</v>
      </c>
      <c r="G3813" s="41" t="n">
        <f aca="false">[3]Plan1!$C3808</f>
        <v>0</v>
      </c>
      <c r="H3813" s="41" t="n">
        <f aca="false">$J$5 + G3813</f>
        <v>760</v>
      </c>
      <c r="I3813" s="47" t="n">
        <f aca="false">IF(H3813&gt;$J$5,$J$2+$J$1,(IF(H3813&gt;739.99,H3813^3*2498.244218-H3813^2*5471052.355142+H3813*3994605728.77515-972400879260.135,H3813^3*1396.138889-H3813^2*3002770.071427+H3813*2152080038.43115-513963640099.415)))-$J$1</f>
        <v>87942447.7277832</v>
      </c>
      <c r="J3813" s="47" t="n">
        <f aca="false">I3813*100/$J$2</f>
        <v>99.9999999974793</v>
      </c>
      <c r="L3813" s="41" t="n">
        <f aca="false">[4]Plan1!$C3808</f>
        <v>0</v>
      </c>
      <c r="M3813" s="41" t="n">
        <f aca="false">$O$5 + L3813</f>
        <v>838.78</v>
      </c>
      <c r="N3813" s="47" t="n">
        <f aca="false">IF(M3813&gt;$O$5,$O$2+$O$1,(M3813^3*3270.5936-M3813^2*8015778.389801+M3813*6549018422.82398-1783686174686.87))-$O$1</f>
        <v>39086868.7128906</v>
      </c>
      <c r="O3813" s="41" t="n">
        <f aca="false">N3813*100/$O$2</f>
        <v>100</v>
      </c>
      <c r="R3813" s="47" t="n">
        <f aca="false">SUM(D3813,I3813,N3813)</f>
        <v>276008357.612793</v>
      </c>
      <c r="S3813" s="41" t="n">
        <f aca="false">R3813*100/$R$2</f>
        <v>99.9999999991969</v>
      </c>
      <c r="U3813" s="41" t="n">
        <f aca="false">[1]Plan1!$B3808</f>
        <v>0</v>
      </c>
    </row>
    <row r="3814" customFormat="false" ht="15" hidden="false" customHeight="false" outlineLevel="0" collapsed="false">
      <c r="A3814" s="46" t="n">
        <v>45812</v>
      </c>
      <c r="B3814" s="41" t="n">
        <f aca="false">[2]Plan1!$C3809</f>
        <v>0</v>
      </c>
      <c r="C3814" s="41" t="n">
        <f aca="false">$E$5 + B3814</f>
        <v>781</v>
      </c>
      <c r="D3814" s="47" t="n">
        <f aca="false">IF(C3814&gt;$E$5,$E$2+$E$1,(IF(C3814&gt;764.99,C3814^3*3486.59308-C3814^2*7860012.00812+C3814*5908819377.96283-1481278321001.59,IF(C3814&gt;752.99,C3814^3*3588.471445-C3814^2*8028757.56264+C3814*5988077680.84934-1488767378546.26,C3814^3*899.851852-C3814^2*1969009.674601+C3814*1435480406.01138-348666163343.76))))-$E$1</f>
        <v>148979041.172119</v>
      </c>
      <c r="E3814" s="47" t="n">
        <f aca="false">D3814*100/$E$2</f>
        <v>100</v>
      </c>
      <c r="G3814" s="41" t="n">
        <f aca="false">[3]Plan1!$C3809</f>
        <v>0</v>
      </c>
      <c r="H3814" s="41" t="n">
        <f aca="false">$J$5 + G3814</f>
        <v>760</v>
      </c>
      <c r="I3814" s="47" t="n">
        <f aca="false">IF(H3814&gt;$J$5,$J$2+$J$1,(IF(H3814&gt;739.99,H3814^3*2498.244218-H3814^2*5471052.355142+H3814*3994605728.77515-972400879260.135,H3814^3*1396.138889-H3814^2*3002770.071427+H3814*2152080038.43115-513963640099.415)))-$J$1</f>
        <v>87942447.7277832</v>
      </c>
      <c r="J3814" s="47" t="n">
        <f aca="false">I3814*100/$J$2</f>
        <v>99.9999999974793</v>
      </c>
      <c r="L3814" s="41" t="n">
        <f aca="false">[4]Plan1!$C3809</f>
        <v>0</v>
      </c>
      <c r="M3814" s="41" t="n">
        <f aca="false">$O$5 + L3814</f>
        <v>838.78</v>
      </c>
      <c r="N3814" s="47" t="n">
        <f aca="false">IF(M3814&gt;$O$5,$O$2+$O$1,(M3814^3*3270.5936-M3814^2*8015778.389801+M3814*6549018422.82398-1783686174686.87))-$O$1</f>
        <v>39086868.7128906</v>
      </c>
      <c r="O3814" s="41" t="n">
        <f aca="false">N3814*100/$O$2</f>
        <v>100</v>
      </c>
      <c r="R3814" s="47" t="n">
        <f aca="false">SUM(D3814,I3814,N3814)</f>
        <v>276008357.612793</v>
      </c>
      <c r="S3814" s="41" t="n">
        <f aca="false">R3814*100/$R$2</f>
        <v>99.9999999991969</v>
      </c>
      <c r="U3814" s="41" t="n">
        <f aca="false">[1]Plan1!$B3809</f>
        <v>0</v>
      </c>
    </row>
    <row r="3815" customFormat="false" ht="15" hidden="false" customHeight="false" outlineLevel="0" collapsed="false">
      <c r="A3815" s="46" t="n">
        <v>45813</v>
      </c>
      <c r="B3815" s="41" t="n">
        <f aca="false">[2]Plan1!$C3810</f>
        <v>0</v>
      </c>
      <c r="C3815" s="41" t="n">
        <f aca="false">$E$5 + B3815</f>
        <v>781</v>
      </c>
      <c r="D3815" s="47" t="n">
        <f aca="false">IF(C3815&gt;$E$5,$E$2+$E$1,(IF(C3815&gt;764.99,C3815^3*3486.59308-C3815^2*7860012.00812+C3815*5908819377.96283-1481278321001.59,IF(C3815&gt;752.99,C3815^3*3588.471445-C3815^2*8028757.56264+C3815*5988077680.84934-1488767378546.26,C3815^3*899.851852-C3815^2*1969009.674601+C3815*1435480406.01138-348666163343.76))))-$E$1</f>
        <v>148979041.172119</v>
      </c>
      <c r="E3815" s="47" t="n">
        <f aca="false">D3815*100/$E$2</f>
        <v>100</v>
      </c>
      <c r="G3815" s="41" t="n">
        <f aca="false">[3]Plan1!$C3810</f>
        <v>0</v>
      </c>
      <c r="H3815" s="41" t="n">
        <f aca="false">$J$5 + G3815</f>
        <v>760</v>
      </c>
      <c r="I3815" s="47" t="n">
        <f aca="false">IF(H3815&gt;$J$5,$J$2+$J$1,(IF(H3815&gt;739.99,H3815^3*2498.244218-H3815^2*5471052.355142+H3815*3994605728.77515-972400879260.135,H3815^3*1396.138889-H3815^2*3002770.071427+H3815*2152080038.43115-513963640099.415)))-$J$1</f>
        <v>87942447.7277832</v>
      </c>
      <c r="J3815" s="47" t="n">
        <f aca="false">I3815*100/$J$2</f>
        <v>99.9999999974793</v>
      </c>
      <c r="L3815" s="41" t="n">
        <f aca="false">[4]Plan1!$C3810</f>
        <v>0</v>
      </c>
      <c r="M3815" s="41" t="n">
        <f aca="false">$O$5 + L3815</f>
        <v>838.78</v>
      </c>
      <c r="N3815" s="47" t="n">
        <f aca="false">IF(M3815&gt;$O$5,$O$2+$O$1,(M3815^3*3270.5936-M3815^2*8015778.389801+M3815*6549018422.82398-1783686174686.87))-$O$1</f>
        <v>39086868.7128906</v>
      </c>
      <c r="O3815" s="41" t="n">
        <f aca="false">N3815*100/$O$2</f>
        <v>100</v>
      </c>
      <c r="R3815" s="47" t="n">
        <f aca="false">SUM(D3815,I3815,N3815)</f>
        <v>276008357.612793</v>
      </c>
      <c r="S3815" s="41" t="n">
        <f aca="false">R3815*100/$R$2</f>
        <v>99.9999999991969</v>
      </c>
      <c r="U3815" s="41" t="n">
        <f aca="false">[1]Plan1!$B3810</f>
        <v>0</v>
      </c>
    </row>
    <row r="3816" customFormat="false" ht="15" hidden="false" customHeight="false" outlineLevel="0" collapsed="false">
      <c r="A3816" s="46" t="n">
        <v>45814</v>
      </c>
      <c r="B3816" s="41" t="n">
        <f aca="false">[2]Plan1!$C3811</f>
        <v>0</v>
      </c>
      <c r="C3816" s="41" t="n">
        <f aca="false">$E$5 + B3816</f>
        <v>781</v>
      </c>
      <c r="D3816" s="47" t="n">
        <f aca="false">IF(C3816&gt;$E$5,$E$2+$E$1,(IF(C3816&gt;764.99,C3816^3*3486.59308-C3816^2*7860012.00812+C3816*5908819377.96283-1481278321001.59,IF(C3816&gt;752.99,C3816^3*3588.471445-C3816^2*8028757.56264+C3816*5988077680.84934-1488767378546.26,C3816^3*899.851852-C3816^2*1969009.674601+C3816*1435480406.01138-348666163343.76))))-$E$1</f>
        <v>148979041.172119</v>
      </c>
      <c r="E3816" s="47" t="n">
        <f aca="false">D3816*100/$E$2</f>
        <v>100</v>
      </c>
      <c r="G3816" s="41" t="n">
        <f aca="false">[3]Plan1!$C3811</f>
        <v>0</v>
      </c>
      <c r="H3816" s="41" t="n">
        <f aca="false">$J$5 + G3816</f>
        <v>760</v>
      </c>
      <c r="I3816" s="47" t="n">
        <f aca="false">IF(H3816&gt;$J$5,$J$2+$J$1,(IF(H3816&gt;739.99,H3816^3*2498.244218-H3816^2*5471052.355142+H3816*3994605728.77515-972400879260.135,H3816^3*1396.138889-H3816^2*3002770.071427+H3816*2152080038.43115-513963640099.415)))-$J$1</f>
        <v>87942447.7277832</v>
      </c>
      <c r="J3816" s="47" t="n">
        <f aca="false">I3816*100/$J$2</f>
        <v>99.9999999974793</v>
      </c>
      <c r="L3816" s="41" t="n">
        <f aca="false">[4]Plan1!$C3811</f>
        <v>0</v>
      </c>
      <c r="M3816" s="41" t="n">
        <f aca="false">$O$5 + L3816</f>
        <v>838.78</v>
      </c>
      <c r="N3816" s="47" t="n">
        <f aca="false">IF(M3816&gt;$O$5,$O$2+$O$1,(M3816^3*3270.5936-M3816^2*8015778.389801+M3816*6549018422.82398-1783686174686.87))-$O$1</f>
        <v>39086868.7128906</v>
      </c>
      <c r="O3816" s="41" t="n">
        <f aca="false">N3816*100/$O$2</f>
        <v>100</v>
      </c>
      <c r="R3816" s="47" t="n">
        <f aca="false">SUM(D3816,I3816,N3816)</f>
        <v>276008357.612793</v>
      </c>
      <c r="S3816" s="41" t="n">
        <f aca="false">R3816*100/$R$2</f>
        <v>99.9999999991969</v>
      </c>
      <c r="U3816" s="41" t="n">
        <f aca="false">[1]Plan1!$B3811</f>
        <v>0</v>
      </c>
    </row>
    <row r="3817" customFormat="false" ht="15" hidden="false" customHeight="false" outlineLevel="0" collapsed="false">
      <c r="A3817" s="46" t="n">
        <v>45815</v>
      </c>
      <c r="B3817" s="41" t="n">
        <f aca="false">[2]Plan1!$C3812</f>
        <v>0</v>
      </c>
      <c r="C3817" s="41" t="n">
        <f aca="false">$E$5 + B3817</f>
        <v>781</v>
      </c>
      <c r="D3817" s="47" t="n">
        <f aca="false">IF(C3817&gt;$E$5,$E$2+$E$1,(IF(C3817&gt;764.99,C3817^3*3486.59308-C3817^2*7860012.00812+C3817*5908819377.96283-1481278321001.59,IF(C3817&gt;752.99,C3817^3*3588.471445-C3817^2*8028757.56264+C3817*5988077680.84934-1488767378546.26,C3817^3*899.851852-C3817^2*1969009.674601+C3817*1435480406.01138-348666163343.76))))-$E$1</f>
        <v>148979041.172119</v>
      </c>
      <c r="E3817" s="47" t="n">
        <f aca="false">D3817*100/$E$2</f>
        <v>100</v>
      </c>
      <c r="G3817" s="41" t="n">
        <f aca="false">[3]Plan1!$C3812</f>
        <v>0</v>
      </c>
      <c r="H3817" s="41" t="n">
        <f aca="false">$J$5 + G3817</f>
        <v>760</v>
      </c>
      <c r="I3817" s="47" t="n">
        <f aca="false">IF(H3817&gt;$J$5,$J$2+$J$1,(IF(H3817&gt;739.99,H3817^3*2498.244218-H3817^2*5471052.355142+H3817*3994605728.77515-972400879260.135,H3817^3*1396.138889-H3817^2*3002770.071427+H3817*2152080038.43115-513963640099.415)))-$J$1</f>
        <v>87942447.7277832</v>
      </c>
      <c r="J3817" s="47" t="n">
        <f aca="false">I3817*100/$J$2</f>
        <v>99.9999999974793</v>
      </c>
      <c r="L3817" s="41" t="n">
        <f aca="false">[4]Plan1!$C3812</f>
        <v>0</v>
      </c>
      <c r="M3817" s="41" t="n">
        <f aca="false">$O$5 + L3817</f>
        <v>838.78</v>
      </c>
      <c r="N3817" s="47" t="n">
        <f aca="false">IF(M3817&gt;$O$5,$O$2+$O$1,(M3817^3*3270.5936-M3817^2*8015778.389801+M3817*6549018422.82398-1783686174686.87))-$O$1</f>
        <v>39086868.7128906</v>
      </c>
      <c r="O3817" s="41" t="n">
        <f aca="false">N3817*100/$O$2</f>
        <v>100</v>
      </c>
      <c r="R3817" s="47" t="n">
        <f aca="false">SUM(D3817,I3817,N3817)</f>
        <v>276008357.612793</v>
      </c>
      <c r="S3817" s="41" t="n">
        <f aca="false">R3817*100/$R$2</f>
        <v>99.9999999991969</v>
      </c>
      <c r="U3817" s="41" t="n">
        <f aca="false">[1]Plan1!$B3812</f>
        <v>0</v>
      </c>
    </row>
    <row r="3818" customFormat="false" ht="15" hidden="false" customHeight="false" outlineLevel="0" collapsed="false">
      <c r="A3818" s="46" t="n">
        <v>45816</v>
      </c>
      <c r="B3818" s="41" t="n">
        <f aca="false">[2]Plan1!$C3813</f>
        <v>0</v>
      </c>
      <c r="C3818" s="41" t="n">
        <f aca="false">$E$5 + B3818</f>
        <v>781</v>
      </c>
      <c r="D3818" s="47" t="n">
        <f aca="false">IF(C3818&gt;$E$5,$E$2+$E$1,(IF(C3818&gt;764.99,C3818^3*3486.59308-C3818^2*7860012.00812+C3818*5908819377.96283-1481278321001.59,IF(C3818&gt;752.99,C3818^3*3588.471445-C3818^2*8028757.56264+C3818*5988077680.84934-1488767378546.26,C3818^3*899.851852-C3818^2*1969009.674601+C3818*1435480406.01138-348666163343.76))))-$E$1</f>
        <v>148979041.172119</v>
      </c>
      <c r="E3818" s="47" t="n">
        <f aca="false">D3818*100/$E$2</f>
        <v>100</v>
      </c>
      <c r="G3818" s="41" t="n">
        <f aca="false">[3]Plan1!$C3813</f>
        <v>0</v>
      </c>
      <c r="H3818" s="41" t="n">
        <f aca="false">$J$5 + G3818</f>
        <v>760</v>
      </c>
      <c r="I3818" s="47" t="n">
        <f aca="false">IF(H3818&gt;$J$5,$J$2+$J$1,(IF(H3818&gt;739.99,H3818^3*2498.244218-H3818^2*5471052.355142+H3818*3994605728.77515-972400879260.135,H3818^3*1396.138889-H3818^2*3002770.071427+H3818*2152080038.43115-513963640099.415)))-$J$1</f>
        <v>87942447.7277832</v>
      </c>
      <c r="J3818" s="47" t="n">
        <f aca="false">I3818*100/$J$2</f>
        <v>99.9999999974793</v>
      </c>
      <c r="L3818" s="41" t="n">
        <f aca="false">[4]Plan1!$C3813</f>
        <v>0</v>
      </c>
      <c r="M3818" s="41" t="n">
        <f aca="false">$O$5 + L3818</f>
        <v>838.78</v>
      </c>
      <c r="N3818" s="47" t="n">
        <f aca="false">IF(M3818&gt;$O$5,$O$2+$O$1,(M3818^3*3270.5936-M3818^2*8015778.389801+M3818*6549018422.82398-1783686174686.87))-$O$1</f>
        <v>39086868.7128906</v>
      </c>
      <c r="O3818" s="41" t="n">
        <f aca="false">N3818*100/$O$2</f>
        <v>100</v>
      </c>
      <c r="R3818" s="47" t="n">
        <f aca="false">SUM(D3818,I3818,N3818)</f>
        <v>276008357.612793</v>
      </c>
      <c r="S3818" s="41" t="n">
        <f aca="false">R3818*100/$R$2</f>
        <v>99.9999999991969</v>
      </c>
      <c r="U3818" s="41" t="n">
        <f aca="false">[1]Plan1!$B3813</f>
        <v>0</v>
      </c>
    </row>
    <row r="3819" customFormat="false" ht="15" hidden="false" customHeight="false" outlineLevel="0" collapsed="false">
      <c r="A3819" s="46" t="n">
        <v>45817</v>
      </c>
      <c r="B3819" s="41" t="n">
        <f aca="false">[2]Plan1!$C3814</f>
        <v>0</v>
      </c>
      <c r="C3819" s="41" t="n">
        <f aca="false">$E$5 + B3819</f>
        <v>781</v>
      </c>
      <c r="D3819" s="47" t="n">
        <f aca="false">IF(C3819&gt;$E$5,$E$2+$E$1,(IF(C3819&gt;764.99,C3819^3*3486.59308-C3819^2*7860012.00812+C3819*5908819377.96283-1481278321001.59,IF(C3819&gt;752.99,C3819^3*3588.471445-C3819^2*8028757.56264+C3819*5988077680.84934-1488767378546.26,C3819^3*899.851852-C3819^2*1969009.674601+C3819*1435480406.01138-348666163343.76))))-$E$1</f>
        <v>148979041.172119</v>
      </c>
      <c r="E3819" s="47" t="n">
        <f aca="false">D3819*100/$E$2</f>
        <v>100</v>
      </c>
      <c r="G3819" s="41" t="n">
        <f aca="false">[3]Plan1!$C3814</f>
        <v>0</v>
      </c>
      <c r="H3819" s="41" t="n">
        <f aca="false">$J$5 + G3819</f>
        <v>760</v>
      </c>
      <c r="I3819" s="47" t="n">
        <f aca="false">IF(H3819&gt;$J$5,$J$2+$J$1,(IF(H3819&gt;739.99,H3819^3*2498.244218-H3819^2*5471052.355142+H3819*3994605728.77515-972400879260.135,H3819^3*1396.138889-H3819^2*3002770.071427+H3819*2152080038.43115-513963640099.415)))-$J$1</f>
        <v>87942447.7277832</v>
      </c>
      <c r="J3819" s="47" t="n">
        <f aca="false">I3819*100/$J$2</f>
        <v>99.9999999974793</v>
      </c>
      <c r="L3819" s="41" t="n">
        <f aca="false">[4]Plan1!$C3814</f>
        <v>0</v>
      </c>
      <c r="M3819" s="41" t="n">
        <f aca="false">$O$5 + L3819</f>
        <v>838.78</v>
      </c>
      <c r="N3819" s="47" t="n">
        <f aca="false">IF(M3819&gt;$O$5,$O$2+$O$1,(M3819^3*3270.5936-M3819^2*8015778.389801+M3819*6549018422.82398-1783686174686.87))-$O$1</f>
        <v>39086868.7128906</v>
      </c>
      <c r="O3819" s="41" t="n">
        <f aca="false">N3819*100/$O$2</f>
        <v>100</v>
      </c>
      <c r="R3819" s="47" t="n">
        <f aca="false">SUM(D3819,I3819,N3819)</f>
        <v>276008357.612793</v>
      </c>
      <c r="S3819" s="41" t="n">
        <f aca="false">R3819*100/$R$2</f>
        <v>99.9999999991969</v>
      </c>
      <c r="U3819" s="41" t="n">
        <f aca="false">[1]Plan1!$B3814</f>
        <v>0</v>
      </c>
    </row>
    <row r="3820" customFormat="false" ht="15" hidden="false" customHeight="false" outlineLevel="0" collapsed="false">
      <c r="A3820" s="46" t="n">
        <v>45818</v>
      </c>
      <c r="B3820" s="41" t="n">
        <f aca="false">[2]Plan1!$C3815</f>
        <v>0</v>
      </c>
      <c r="C3820" s="41" t="n">
        <f aca="false">$E$5 + B3820</f>
        <v>781</v>
      </c>
      <c r="D3820" s="47" t="n">
        <f aca="false">IF(C3820&gt;$E$5,$E$2+$E$1,(IF(C3820&gt;764.99,C3820^3*3486.59308-C3820^2*7860012.00812+C3820*5908819377.96283-1481278321001.59,IF(C3820&gt;752.99,C3820^3*3588.471445-C3820^2*8028757.56264+C3820*5988077680.84934-1488767378546.26,C3820^3*899.851852-C3820^2*1969009.674601+C3820*1435480406.01138-348666163343.76))))-$E$1</f>
        <v>148979041.172119</v>
      </c>
      <c r="E3820" s="47" t="n">
        <f aca="false">D3820*100/$E$2</f>
        <v>100</v>
      </c>
      <c r="G3820" s="41" t="n">
        <f aca="false">[3]Plan1!$C3815</f>
        <v>0</v>
      </c>
      <c r="H3820" s="41" t="n">
        <f aca="false">$J$5 + G3820</f>
        <v>760</v>
      </c>
      <c r="I3820" s="47" t="n">
        <f aca="false">IF(H3820&gt;$J$5,$J$2+$J$1,(IF(H3820&gt;739.99,H3820^3*2498.244218-H3820^2*5471052.355142+H3820*3994605728.77515-972400879260.135,H3820^3*1396.138889-H3820^2*3002770.071427+H3820*2152080038.43115-513963640099.415)))-$J$1</f>
        <v>87942447.7277832</v>
      </c>
      <c r="J3820" s="47" t="n">
        <f aca="false">I3820*100/$J$2</f>
        <v>99.9999999974793</v>
      </c>
      <c r="L3820" s="41" t="n">
        <f aca="false">[4]Plan1!$C3815</f>
        <v>0</v>
      </c>
      <c r="M3820" s="41" t="n">
        <f aca="false">$O$5 + L3820</f>
        <v>838.78</v>
      </c>
      <c r="N3820" s="47" t="n">
        <f aca="false">IF(M3820&gt;$O$5,$O$2+$O$1,(M3820^3*3270.5936-M3820^2*8015778.389801+M3820*6549018422.82398-1783686174686.87))-$O$1</f>
        <v>39086868.7128906</v>
      </c>
      <c r="O3820" s="41" t="n">
        <f aca="false">N3820*100/$O$2</f>
        <v>100</v>
      </c>
      <c r="R3820" s="47" t="n">
        <f aca="false">SUM(D3820,I3820,N3820)</f>
        <v>276008357.612793</v>
      </c>
      <c r="S3820" s="41" t="n">
        <f aca="false">R3820*100/$R$2</f>
        <v>99.9999999991969</v>
      </c>
      <c r="U3820" s="41" t="n">
        <f aca="false">[1]Plan1!$B3815</f>
        <v>0</v>
      </c>
    </row>
    <row r="3821" customFormat="false" ht="15" hidden="false" customHeight="false" outlineLevel="0" collapsed="false">
      <c r="A3821" s="46" t="n">
        <v>45819</v>
      </c>
      <c r="B3821" s="41" t="n">
        <f aca="false">[2]Plan1!$C3816</f>
        <v>0</v>
      </c>
      <c r="C3821" s="41" t="n">
        <f aca="false">$E$5 + B3821</f>
        <v>781</v>
      </c>
      <c r="D3821" s="47" t="n">
        <f aca="false">IF(C3821&gt;$E$5,$E$2+$E$1,(IF(C3821&gt;764.99,C3821^3*3486.59308-C3821^2*7860012.00812+C3821*5908819377.96283-1481278321001.59,IF(C3821&gt;752.99,C3821^3*3588.471445-C3821^2*8028757.56264+C3821*5988077680.84934-1488767378546.26,C3821^3*899.851852-C3821^2*1969009.674601+C3821*1435480406.01138-348666163343.76))))-$E$1</f>
        <v>148979041.172119</v>
      </c>
      <c r="E3821" s="47" t="n">
        <f aca="false">D3821*100/$E$2</f>
        <v>100</v>
      </c>
      <c r="G3821" s="41" t="n">
        <f aca="false">[3]Plan1!$C3816</f>
        <v>0</v>
      </c>
      <c r="H3821" s="41" t="n">
        <f aca="false">$J$5 + G3821</f>
        <v>760</v>
      </c>
      <c r="I3821" s="47" t="n">
        <f aca="false">IF(H3821&gt;$J$5,$J$2+$J$1,(IF(H3821&gt;739.99,H3821^3*2498.244218-H3821^2*5471052.355142+H3821*3994605728.77515-972400879260.135,H3821^3*1396.138889-H3821^2*3002770.071427+H3821*2152080038.43115-513963640099.415)))-$J$1</f>
        <v>87942447.7277832</v>
      </c>
      <c r="J3821" s="47" t="n">
        <f aca="false">I3821*100/$J$2</f>
        <v>99.9999999974793</v>
      </c>
      <c r="L3821" s="41" t="n">
        <f aca="false">[4]Plan1!$C3816</f>
        <v>0</v>
      </c>
      <c r="M3821" s="41" t="n">
        <f aca="false">$O$5 + L3821</f>
        <v>838.78</v>
      </c>
      <c r="N3821" s="47" t="n">
        <f aca="false">IF(M3821&gt;$O$5,$O$2+$O$1,(M3821^3*3270.5936-M3821^2*8015778.389801+M3821*6549018422.82398-1783686174686.87))-$O$1</f>
        <v>39086868.7128906</v>
      </c>
      <c r="O3821" s="41" t="n">
        <f aca="false">N3821*100/$O$2</f>
        <v>100</v>
      </c>
      <c r="R3821" s="47" t="n">
        <f aca="false">SUM(D3821,I3821,N3821)</f>
        <v>276008357.612793</v>
      </c>
      <c r="S3821" s="41" t="n">
        <f aca="false">R3821*100/$R$2</f>
        <v>99.9999999991969</v>
      </c>
      <c r="U3821" s="41" t="n">
        <f aca="false">[1]Plan1!$B3816</f>
        <v>0</v>
      </c>
    </row>
    <row r="3822" customFormat="false" ht="15" hidden="false" customHeight="false" outlineLevel="0" collapsed="false">
      <c r="A3822" s="46" t="n">
        <v>45820</v>
      </c>
      <c r="B3822" s="41" t="n">
        <f aca="false">[2]Plan1!$C3817</f>
        <v>0</v>
      </c>
      <c r="C3822" s="41" t="n">
        <f aca="false">$E$5 + B3822</f>
        <v>781</v>
      </c>
      <c r="D3822" s="47" t="n">
        <f aca="false">IF(C3822&gt;$E$5,$E$2+$E$1,(IF(C3822&gt;764.99,C3822^3*3486.59308-C3822^2*7860012.00812+C3822*5908819377.96283-1481278321001.59,IF(C3822&gt;752.99,C3822^3*3588.471445-C3822^2*8028757.56264+C3822*5988077680.84934-1488767378546.26,C3822^3*899.851852-C3822^2*1969009.674601+C3822*1435480406.01138-348666163343.76))))-$E$1</f>
        <v>148979041.172119</v>
      </c>
      <c r="E3822" s="47" t="n">
        <f aca="false">D3822*100/$E$2</f>
        <v>100</v>
      </c>
      <c r="G3822" s="41" t="n">
        <f aca="false">[3]Plan1!$C3817</f>
        <v>0</v>
      </c>
      <c r="H3822" s="41" t="n">
        <f aca="false">$J$5 + G3822</f>
        <v>760</v>
      </c>
      <c r="I3822" s="47" t="n">
        <f aca="false">IF(H3822&gt;$J$5,$J$2+$J$1,(IF(H3822&gt;739.99,H3822^3*2498.244218-H3822^2*5471052.355142+H3822*3994605728.77515-972400879260.135,H3822^3*1396.138889-H3822^2*3002770.071427+H3822*2152080038.43115-513963640099.415)))-$J$1</f>
        <v>87942447.7277832</v>
      </c>
      <c r="J3822" s="47" t="n">
        <f aca="false">I3822*100/$J$2</f>
        <v>99.9999999974793</v>
      </c>
      <c r="L3822" s="41" t="n">
        <f aca="false">[4]Plan1!$C3817</f>
        <v>0</v>
      </c>
      <c r="M3822" s="41" t="n">
        <f aca="false">$O$5 + L3822</f>
        <v>838.78</v>
      </c>
      <c r="N3822" s="47" t="n">
        <f aca="false">IF(M3822&gt;$O$5,$O$2+$O$1,(M3822^3*3270.5936-M3822^2*8015778.389801+M3822*6549018422.82398-1783686174686.87))-$O$1</f>
        <v>39086868.7128906</v>
      </c>
      <c r="O3822" s="41" t="n">
        <f aca="false">N3822*100/$O$2</f>
        <v>100</v>
      </c>
      <c r="R3822" s="47" t="n">
        <f aca="false">SUM(D3822,I3822,N3822)</f>
        <v>276008357.612793</v>
      </c>
      <c r="S3822" s="41" t="n">
        <f aca="false">R3822*100/$R$2</f>
        <v>99.9999999991969</v>
      </c>
      <c r="U3822" s="41" t="n">
        <f aca="false">[1]Plan1!$B3817</f>
        <v>0</v>
      </c>
    </row>
    <row r="3823" customFormat="false" ht="15" hidden="false" customHeight="false" outlineLevel="0" collapsed="false">
      <c r="A3823" s="46" t="n">
        <v>45821</v>
      </c>
      <c r="B3823" s="41" t="n">
        <f aca="false">[2]Plan1!$C3818</f>
        <v>0</v>
      </c>
      <c r="C3823" s="41" t="n">
        <f aca="false">$E$5 + B3823</f>
        <v>781</v>
      </c>
      <c r="D3823" s="47" t="n">
        <f aca="false">IF(C3823&gt;$E$5,$E$2+$E$1,(IF(C3823&gt;764.99,C3823^3*3486.59308-C3823^2*7860012.00812+C3823*5908819377.96283-1481278321001.59,IF(C3823&gt;752.99,C3823^3*3588.471445-C3823^2*8028757.56264+C3823*5988077680.84934-1488767378546.26,C3823^3*899.851852-C3823^2*1969009.674601+C3823*1435480406.01138-348666163343.76))))-$E$1</f>
        <v>148979041.172119</v>
      </c>
      <c r="E3823" s="47" t="n">
        <f aca="false">D3823*100/$E$2</f>
        <v>100</v>
      </c>
      <c r="G3823" s="41" t="n">
        <f aca="false">[3]Plan1!$C3818</f>
        <v>0</v>
      </c>
      <c r="H3823" s="41" t="n">
        <f aca="false">$J$5 + G3823</f>
        <v>760</v>
      </c>
      <c r="I3823" s="47" t="n">
        <f aca="false">IF(H3823&gt;$J$5,$J$2+$J$1,(IF(H3823&gt;739.99,H3823^3*2498.244218-H3823^2*5471052.355142+H3823*3994605728.77515-972400879260.135,H3823^3*1396.138889-H3823^2*3002770.071427+H3823*2152080038.43115-513963640099.415)))-$J$1</f>
        <v>87942447.7277832</v>
      </c>
      <c r="J3823" s="47" t="n">
        <f aca="false">I3823*100/$J$2</f>
        <v>99.9999999974793</v>
      </c>
      <c r="L3823" s="41" t="n">
        <f aca="false">[4]Plan1!$C3818</f>
        <v>0</v>
      </c>
      <c r="M3823" s="41" t="n">
        <f aca="false">$O$5 + L3823</f>
        <v>838.78</v>
      </c>
      <c r="N3823" s="47" t="n">
        <f aca="false">IF(M3823&gt;$O$5,$O$2+$O$1,(M3823^3*3270.5936-M3823^2*8015778.389801+M3823*6549018422.82398-1783686174686.87))-$O$1</f>
        <v>39086868.7128906</v>
      </c>
      <c r="O3823" s="41" t="n">
        <f aca="false">N3823*100/$O$2</f>
        <v>100</v>
      </c>
      <c r="R3823" s="47" t="n">
        <f aca="false">SUM(D3823,I3823,N3823)</f>
        <v>276008357.612793</v>
      </c>
      <c r="S3823" s="41" t="n">
        <f aca="false">R3823*100/$R$2</f>
        <v>99.9999999991969</v>
      </c>
      <c r="U3823" s="41" t="n">
        <f aca="false">[1]Plan1!$B3818</f>
        <v>0</v>
      </c>
    </row>
    <row r="3824" customFormat="false" ht="15" hidden="false" customHeight="false" outlineLevel="0" collapsed="false">
      <c r="A3824" s="46" t="n">
        <v>45822</v>
      </c>
      <c r="B3824" s="41" t="n">
        <f aca="false">[2]Plan1!$C3819</f>
        <v>0</v>
      </c>
      <c r="C3824" s="41" t="n">
        <f aca="false">$E$5 + B3824</f>
        <v>781</v>
      </c>
      <c r="D3824" s="47" t="n">
        <f aca="false">IF(C3824&gt;$E$5,$E$2+$E$1,(IF(C3824&gt;764.99,C3824^3*3486.59308-C3824^2*7860012.00812+C3824*5908819377.96283-1481278321001.59,IF(C3824&gt;752.99,C3824^3*3588.471445-C3824^2*8028757.56264+C3824*5988077680.84934-1488767378546.26,C3824^3*899.851852-C3824^2*1969009.674601+C3824*1435480406.01138-348666163343.76))))-$E$1</f>
        <v>148979041.172119</v>
      </c>
      <c r="E3824" s="47" t="n">
        <f aca="false">D3824*100/$E$2</f>
        <v>100</v>
      </c>
      <c r="G3824" s="41" t="n">
        <f aca="false">[3]Plan1!$C3819</f>
        <v>0</v>
      </c>
      <c r="H3824" s="41" t="n">
        <f aca="false">$J$5 + G3824</f>
        <v>760</v>
      </c>
      <c r="I3824" s="47" t="n">
        <f aca="false">IF(H3824&gt;$J$5,$J$2+$J$1,(IF(H3824&gt;739.99,H3824^3*2498.244218-H3824^2*5471052.355142+H3824*3994605728.77515-972400879260.135,H3824^3*1396.138889-H3824^2*3002770.071427+H3824*2152080038.43115-513963640099.415)))-$J$1</f>
        <v>87942447.7277832</v>
      </c>
      <c r="J3824" s="47" t="n">
        <f aca="false">I3824*100/$J$2</f>
        <v>99.9999999974793</v>
      </c>
      <c r="L3824" s="41" t="n">
        <f aca="false">[4]Plan1!$C3819</f>
        <v>0</v>
      </c>
      <c r="M3824" s="41" t="n">
        <f aca="false">$O$5 + L3824</f>
        <v>838.78</v>
      </c>
      <c r="N3824" s="47" t="n">
        <f aca="false">IF(M3824&gt;$O$5,$O$2+$O$1,(M3824^3*3270.5936-M3824^2*8015778.389801+M3824*6549018422.82398-1783686174686.87))-$O$1</f>
        <v>39086868.7128906</v>
      </c>
      <c r="O3824" s="41" t="n">
        <f aca="false">N3824*100/$O$2</f>
        <v>100</v>
      </c>
      <c r="R3824" s="47" t="n">
        <f aca="false">SUM(D3824,I3824,N3824)</f>
        <v>276008357.612793</v>
      </c>
      <c r="S3824" s="41" t="n">
        <f aca="false">R3824*100/$R$2</f>
        <v>99.9999999991969</v>
      </c>
      <c r="U3824" s="41" t="n">
        <f aca="false">[1]Plan1!$B3819</f>
        <v>0</v>
      </c>
    </row>
    <row r="3825" customFormat="false" ht="15" hidden="false" customHeight="false" outlineLevel="0" collapsed="false">
      <c r="A3825" s="46" t="n">
        <v>45823</v>
      </c>
      <c r="B3825" s="41" t="n">
        <f aca="false">[2]Plan1!$C3820</f>
        <v>0</v>
      </c>
      <c r="C3825" s="41" t="n">
        <f aca="false">$E$5 + B3825</f>
        <v>781</v>
      </c>
      <c r="D3825" s="47" t="n">
        <f aca="false">IF(C3825&gt;$E$5,$E$2+$E$1,(IF(C3825&gt;764.99,C3825^3*3486.59308-C3825^2*7860012.00812+C3825*5908819377.96283-1481278321001.59,IF(C3825&gt;752.99,C3825^3*3588.471445-C3825^2*8028757.56264+C3825*5988077680.84934-1488767378546.26,C3825^3*899.851852-C3825^2*1969009.674601+C3825*1435480406.01138-348666163343.76))))-$E$1</f>
        <v>148979041.172119</v>
      </c>
      <c r="E3825" s="47" t="n">
        <f aca="false">D3825*100/$E$2</f>
        <v>100</v>
      </c>
      <c r="G3825" s="41" t="n">
        <f aca="false">[3]Plan1!$C3820</f>
        <v>0</v>
      </c>
      <c r="H3825" s="41" t="n">
        <f aca="false">$J$5 + G3825</f>
        <v>760</v>
      </c>
      <c r="I3825" s="47" t="n">
        <f aca="false">IF(H3825&gt;$J$5,$J$2+$J$1,(IF(H3825&gt;739.99,H3825^3*2498.244218-H3825^2*5471052.355142+H3825*3994605728.77515-972400879260.135,H3825^3*1396.138889-H3825^2*3002770.071427+H3825*2152080038.43115-513963640099.415)))-$J$1</f>
        <v>87942447.7277832</v>
      </c>
      <c r="J3825" s="47" t="n">
        <f aca="false">I3825*100/$J$2</f>
        <v>99.9999999974793</v>
      </c>
      <c r="L3825" s="41" t="n">
        <f aca="false">[4]Plan1!$C3820</f>
        <v>0</v>
      </c>
      <c r="M3825" s="41" t="n">
        <f aca="false">$O$5 + L3825</f>
        <v>838.78</v>
      </c>
      <c r="N3825" s="47" t="n">
        <f aca="false">IF(M3825&gt;$O$5,$O$2+$O$1,(M3825^3*3270.5936-M3825^2*8015778.389801+M3825*6549018422.82398-1783686174686.87))-$O$1</f>
        <v>39086868.7128906</v>
      </c>
      <c r="O3825" s="41" t="n">
        <f aca="false">N3825*100/$O$2</f>
        <v>100</v>
      </c>
      <c r="R3825" s="47" t="n">
        <f aca="false">SUM(D3825,I3825,N3825)</f>
        <v>276008357.612793</v>
      </c>
      <c r="S3825" s="41" t="n">
        <f aca="false">R3825*100/$R$2</f>
        <v>99.9999999991969</v>
      </c>
      <c r="U3825" s="41" t="n">
        <f aca="false">[1]Plan1!$B3820</f>
        <v>0</v>
      </c>
    </row>
    <row r="3826" customFormat="false" ht="15" hidden="false" customHeight="false" outlineLevel="0" collapsed="false">
      <c r="A3826" s="46" t="n">
        <v>45824</v>
      </c>
      <c r="B3826" s="41" t="n">
        <f aca="false">[2]Plan1!$C3821</f>
        <v>0</v>
      </c>
      <c r="C3826" s="41" t="n">
        <f aca="false">$E$5 + B3826</f>
        <v>781</v>
      </c>
      <c r="D3826" s="47" t="n">
        <f aca="false">IF(C3826&gt;$E$5,$E$2+$E$1,(IF(C3826&gt;764.99,C3826^3*3486.59308-C3826^2*7860012.00812+C3826*5908819377.96283-1481278321001.59,IF(C3826&gt;752.99,C3826^3*3588.471445-C3826^2*8028757.56264+C3826*5988077680.84934-1488767378546.26,C3826^3*899.851852-C3826^2*1969009.674601+C3826*1435480406.01138-348666163343.76))))-$E$1</f>
        <v>148979041.172119</v>
      </c>
      <c r="E3826" s="47" t="n">
        <f aca="false">D3826*100/$E$2</f>
        <v>100</v>
      </c>
      <c r="G3826" s="41" t="n">
        <f aca="false">[3]Plan1!$C3821</f>
        <v>0</v>
      </c>
      <c r="H3826" s="41" t="n">
        <f aca="false">$J$5 + G3826</f>
        <v>760</v>
      </c>
      <c r="I3826" s="47" t="n">
        <f aca="false">IF(H3826&gt;$J$5,$J$2+$J$1,(IF(H3826&gt;739.99,H3826^3*2498.244218-H3826^2*5471052.355142+H3826*3994605728.77515-972400879260.135,H3826^3*1396.138889-H3826^2*3002770.071427+H3826*2152080038.43115-513963640099.415)))-$J$1</f>
        <v>87942447.7277832</v>
      </c>
      <c r="J3826" s="47" t="n">
        <f aca="false">I3826*100/$J$2</f>
        <v>99.9999999974793</v>
      </c>
      <c r="L3826" s="41" t="n">
        <f aca="false">[4]Plan1!$C3821</f>
        <v>0</v>
      </c>
      <c r="M3826" s="41" t="n">
        <f aca="false">$O$5 + L3826</f>
        <v>838.78</v>
      </c>
      <c r="N3826" s="47" t="n">
        <f aca="false">IF(M3826&gt;$O$5,$O$2+$O$1,(M3826^3*3270.5936-M3826^2*8015778.389801+M3826*6549018422.82398-1783686174686.87))-$O$1</f>
        <v>39086868.7128906</v>
      </c>
      <c r="O3826" s="41" t="n">
        <f aca="false">N3826*100/$O$2</f>
        <v>100</v>
      </c>
      <c r="R3826" s="47" t="n">
        <f aca="false">SUM(D3826,I3826,N3826)</f>
        <v>276008357.612793</v>
      </c>
      <c r="S3826" s="41" t="n">
        <f aca="false">R3826*100/$R$2</f>
        <v>99.9999999991969</v>
      </c>
      <c r="U3826" s="41" t="n">
        <f aca="false">[1]Plan1!$B3821</f>
        <v>0</v>
      </c>
    </row>
    <row r="3827" customFormat="false" ht="15" hidden="false" customHeight="false" outlineLevel="0" collapsed="false">
      <c r="A3827" s="46" t="n">
        <v>45825</v>
      </c>
      <c r="B3827" s="41" t="n">
        <f aca="false">[2]Plan1!$C3822</f>
        <v>0</v>
      </c>
      <c r="C3827" s="41" t="n">
        <f aca="false">$E$5 + B3827</f>
        <v>781</v>
      </c>
      <c r="D3827" s="47" t="n">
        <f aca="false">IF(C3827&gt;$E$5,$E$2+$E$1,(IF(C3827&gt;764.99,C3827^3*3486.59308-C3827^2*7860012.00812+C3827*5908819377.96283-1481278321001.59,IF(C3827&gt;752.99,C3827^3*3588.471445-C3827^2*8028757.56264+C3827*5988077680.84934-1488767378546.26,C3827^3*899.851852-C3827^2*1969009.674601+C3827*1435480406.01138-348666163343.76))))-$E$1</f>
        <v>148979041.172119</v>
      </c>
      <c r="E3827" s="47" t="n">
        <f aca="false">D3827*100/$E$2</f>
        <v>100</v>
      </c>
      <c r="G3827" s="41" t="n">
        <f aca="false">[3]Plan1!$C3822</f>
        <v>0</v>
      </c>
      <c r="H3827" s="41" t="n">
        <f aca="false">$J$5 + G3827</f>
        <v>760</v>
      </c>
      <c r="I3827" s="47" t="n">
        <f aca="false">IF(H3827&gt;$J$5,$J$2+$J$1,(IF(H3827&gt;739.99,H3827^3*2498.244218-H3827^2*5471052.355142+H3827*3994605728.77515-972400879260.135,H3827^3*1396.138889-H3827^2*3002770.071427+H3827*2152080038.43115-513963640099.415)))-$J$1</f>
        <v>87942447.7277832</v>
      </c>
      <c r="J3827" s="47" t="n">
        <f aca="false">I3827*100/$J$2</f>
        <v>99.9999999974793</v>
      </c>
      <c r="L3827" s="41" t="n">
        <f aca="false">[4]Plan1!$C3822</f>
        <v>0</v>
      </c>
      <c r="M3827" s="41" t="n">
        <f aca="false">$O$5 + L3827</f>
        <v>838.78</v>
      </c>
      <c r="N3827" s="47" t="n">
        <f aca="false">IF(M3827&gt;$O$5,$O$2+$O$1,(M3827^3*3270.5936-M3827^2*8015778.389801+M3827*6549018422.82398-1783686174686.87))-$O$1</f>
        <v>39086868.7128906</v>
      </c>
      <c r="O3827" s="41" t="n">
        <f aca="false">N3827*100/$O$2</f>
        <v>100</v>
      </c>
      <c r="R3827" s="47" t="n">
        <f aca="false">SUM(D3827,I3827,N3827)</f>
        <v>276008357.612793</v>
      </c>
      <c r="S3827" s="41" t="n">
        <f aca="false">R3827*100/$R$2</f>
        <v>99.9999999991969</v>
      </c>
      <c r="U3827" s="41" t="n">
        <f aca="false">[1]Plan1!$B3822</f>
        <v>0</v>
      </c>
    </row>
    <row r="3828" customFormat="false" ht="15" hidden="false" customHeight="false" outlineLevel="0" collapsed="false">
      <c r="A3828" s="46" t="n">
        <v>45826</v>
      </c>
      <c r="B3828" s="41" t="n">
        <f aca="false">[2]Plan1!$C3823</f>
        <v>0</v>
      </c>
      <c r="C3828" s="41" t="n">
        <f aca="false">$E$5 + B3828</f>
        <v>781</v>
      </c>
      <c r="D3828" s="47" t="n">
        <f aca="false">IF(C3828&gt;$E$5,$E$2+$E$1,(IF(C3828&gt;764.99,C3828^3*3486.59308-C3828^2*7860012.00812+C3828*5908819377.96283-1481278321001.59,IF(C3828&gt;752.99,C3828^3*3588.471445-C3828^2*8028757.56264+C3828*5988077680.84934-1488767378546.26,C3828^3*899.851852-C3828^2*1969009.674601+C3828*1435480406.01138-348666163343.76))))-$E$1</f>
        <v>148979041.172119</v>
      </c>
      <c r="E3828" s="47" t="n">
        <f aca="false">D3828*100/$E$2</f>
        <v>100</v>
      </c>
      <c r="G3828" s="41" t="n">
        <f aca="false">[3]Plan1!$C3823</f>
        <v>0</v>
      </c>
      <c r="H3828" s="41" t="n">
        <f aca="false">$J$5 + G3828</f>
        <v>760</v>
      </c>
      <c r="I3828" s="47" t="n">
        <f aca="false">IF(H3828&gt;$J$5,$J$2+$J$1,(IF(H3828&gt;739.99,H3828^3*2498.244218-H3828^2*5471052.355142+H3828*3994605728.77515-972400879260.135,H3828^3*1396.138889-H3828^2*3002770.071427+H3828*2152080038.43115-513963640099.415)))-$J$1</f>
        <v>87942447.7277832</v>
      </c>
      <c r="J3828" s="47" t="n">
        <f aca="false">I3828*100/$J$2</f>
        <v>99.9999999974793</v>
      </c>
      <c r="L3828" s="41" t="n">
        <f aca="false">[4]Plan1!$C3823</f>
        <v>0</v>
      </c>
      <c r="M3828" s="41" t="n">
        <f aca="false">$O$5 + L3828</f>
        <v>838.78</v>
      </c>
      <c r="N3828" s="47" t="n">
        <f aca="false">IF(M3828&gt;$O$5,$O$2+$O$1,(M3828^3*3270.5936-M3828^2*8015778.389801+M3828*6549018422.82398-1783686174686.87))-$O$1</f>
        <v>39086868.7128906</v>
      </c>
      <c r="O3828" s="41" t="n">
        <f aca="false">N3828*100/$O$2</f>
        <v>100</v>
      </c>
      <c r="R3828" s="47" t="n">
        <f aca="false">SUM(D3828,I3828,N3828)</f>
        <v>276008357.612793</v>
      </c>
      <c r="S3828" s="41" t="n">
        <f aca="false">R3828*100/$R$2</f>
        <v>99.9999999991969</v>
      </c>
      <c r="U3828" s="41" t="n">
        <f aca="false">[1]Plan1!$B3823</f>
        <v>0</v>
      </c>
    </row>
    <row r="3829" customFormat="false" ht="15" hidden="false" customHeight="false" outlineLevel="0" collapsed="false">
      <c r="A3829" s="46" t="n">
        <v>45827</v>
      </c>
      <c r="B3829" s="41" t="n">
        <f aca="false">[2]Plan1!$C3824</f>
        <v>0</v>
      </c>
      <c r="C3829" s="41" t="n">
        <f aca="false">$E$5 + B3829</f>
        <v>781</v>
      </c>
      <c r="D3829" s="47" t="n">
        <f aca="false">IF(C3829&gt;$E$5,$E$2+$E$1,(IF(C3829&gt;764.99,C3829^3*3486.59308-C3829^2*7860012.00812+C3829*5908819377.96283-1481278321001.59,IF(C3829&gt;752.99,C3829^3*3588.471445-C3829^2*8028757.56264+C3829*5988077680.84934-1488767378546.26,C3829^3*899.851852-C3829^2*1969009.674601+C3829*1435480406.01138-348666163343.76))))-$E$1</f>
        <v>148979041.172119</v>
      </c>
      <c r="E3829" s="47" t="n">
        <f aca="false">D3829*100/$E$2</f>
        <v>100</v>
      </c>
      <c r="G3829" s="41" t="n">
        <f aca="false">[3]Plan1!$C3824</f>
        <v>0</v>
      </c>
      <c r="H3829" s="41" t="n">
        <f aca="false">$J$5 + G3829</f>
        <v>760</v>
      </c>
      <c r="I3829" s="47" t="n">
        <f aca="false">IF(H3829&gt;$J$5,$J$2+$J$1,(IF(H3829&gt;739.99,H3829^3*2498.244218-H3829^2*5471052.355142+H3829*3994605728.77515-972400879260.135,H3829^3*1396.138889-H3829^2*3002770.071427+H3829*2152080038.43115-513963640099.415)))-$J$1</f>
        <v>87942447.7277832</v>
      </c>
      <c r="J3829" s="47" t="n">
        <f aca="false">I3829*100/$J$2</f>
        <v>99.9999999974793</v>
      </c>
      <c r="L3829" s="41" t="n">
        <f aca="false">[4]Plan1!$C3824</f>
        <v>0</v>
      </c>
      <c r="M3829" s="41" t="n">
        <f aca="false">$O$5 + L3829</f>
        <v>838.78</v>
      </c>
      <c r="N3829" s="47" t="n">
        <f aca="false">IF(M3829&gt;$O$5,$O$2+$O$1,(M3829^3*3270.5936-M3829^2*8015778.389801+M3829*6549018422.82398-1783686174686.87))-$O$1</f>
        <v>39086868.7128906</v>
      </c>
      <c r="O3829" s="41" t="n">
        <f aca="false">N3829*100/$O$2</f>
        <v>100</v>
      </c>
      <c r="R3829" s="47" t="n">
        <f aca="false">SUM(D3829,I3829,N3829)</f>
        <v>276008357.612793</v>
      </c>
      <c r="S3829" s="41" t="n">
        <f aca="false">R3829*100/$R$2</f>
        <v>99.9999999991969</v>
      </c>
      <c r="U3829" s="41" t="n">
        <f aca="false">[1]Plan1!$B3824</f>
        <v>0</v>
      </c>
    </row>
    <row r="3830" customFormat="false" ht="15" hidden="false" customHeight="false" outlineLevel="0" collapsed="false">
      <c r="A3830" s="46" t="n">
        <v>45828</v>
      </c>
      <c r="B3830" s="41" t="n">
        <f aca="false">[2]Plan1!$C3825</f>
        <v>0</v>
      </c>
      <c r="C3830" s="41" t="n">
        <f aca="false">$E$5 + B3830</f>
        <v>781</v>
      </c>
      <c r="D3830" s="47" t="n">
        <f aca="false">IF(C3830&gt;$E$5,$E$2+$E$1,(IF(C3830&gt;764.99,C3830^3*3486.59308-C3830^2*7860012.00812+C3830*5908819377.96283-1481278321001.59,IF(C3830&gt;752.99,C3830^3*3588.471445-C3830^2*8028757.56264+C3830*5988077680.84934-1488767378546.26,C3830^3*899.851852-C3830^2*1969009.674601+C3830*1435480406.01138-348666163343.76))))-$E$1</f>
        <v>148979041.172119</v>
      </c>
      <c r="E3830" s="47" t="n">
        <f aca="false">D3830*100/$E$2</f>
        <v>100</v>
      </c>
      <c r="G3830" s="41" t="n">
        <f aca="false">[3]Plan1!$C3825</f>
        <v>0</v>
      </c>
      <c r="H3830" s="41" t="n">
        <f aca="false">$J$5 + G3830</f>
        <v>760</v>
      </c>
      <c r="I3830" s="47" t="n">
        <f aca="false">IF(H3830&gt;$J$5,$J$2+$J$1,(IF(H3830&gt;739.99,H3830^3*2498.244218-H3830^2*5471052.355142+H3830*3994605728.77515-972400879260.135,H3830^3*1396.138889-H3830^2*3002770.071427+H3830*2152080038.43115-513963640099.415)))-$J$1</f>
        <v>87942447.7277832</v>
      </c>
      <c r="J3830" s="47" t="n">
        <f aca="false">I3830*100/$J$2</f>
        <v>99.9999999974793</v>
      </c>
      <c r="L3830" s="41" t="n">
        <f aca="false">[4]Plan1!$C3825</f>
        <v>0</v>
      </c>
      <c r="M3830" s="41" t="n">
        <f aca="false">$O$5 + L3830</f>
        <v>838.78</v>
      </c>
      <c r="N3830" s="47" t="n">
        <f aca="false">IF(M3830&gt;$O$5,$O$2+$O$1,(M3830^3*3270.5936-M3830^2*8015778.389801+M3830*6549018422.82398-1783686174686.87))-$O$1</f>
        <v>39086868.7128906</v>
      </c>
      <c r="O3830" s="41" t="n">
        <f aca="false">N3830*100/$O$2</f>
        <v>100</v>
      </c>
      <c r="R3830" s="47" t="n">
        <f aca="false">SUM(D3830,I3830,N3830)</f>
        <v>276008357.612793</v>
      </c>
      <c r="S3830" s="41" t="n">
        <f aca="false">R3830*100/$R$2</f>
        <v>99.9999999991969</v>
      </c>
      <c r="U3830" s="41" t="n">
        <f aca="false">[1]Plan1!$B3825</f>
        <v>0</v>
      </c>
    </row>
    <row r="3831" customFormat="false" ht="15" hidden="false" customHeight="false" outlineLevel="0" collapsed="false">
      <c r="A3831" s="46" t="n">
        <v>45829</v>
      </c>
      <c r="B3831" s="41" t="n">
        <f aca="false">[2]Plan1!$C3826</f>
        <v>0</v>
      </c>
      <c r="C3831" s="41" t="n">
        <f aca="false">$E$5 + B3831</f>
        <v>781</v>
      </c>
      <c r="D3831" s="47" t="n">
        <f aca="false">IF(C3831&gt;$E$5,$E$2+$E$1,(IF(C3831&gt;764.99,C3831^3*3486.59308-C3831^2*7860012.00812+C3831*5908819377.96283-1481278321001.59,IF(C3831&gt;752.99,C3831^3*3588.471445-C3831^2*8028757.56264+C3831*5988077680.84934-1488767378546.26,C3831^3*899.851852-C3831^2*1969009.674601+C3831*1435480406.01138-348666163343.76))))-$E$1</f>
        <v>148979041.172119</v>
      </c>
      <c r="E3831" s="47" t="n">
        <f aca="false">D3831*100/$E$2</f>
        <v>100</v>
      </c>
      <c r="G3831" s="41" t="n">
        <f aca="false">[3]Plan1!$C3826</f>
        <v>0</v>
      </c>
      <c r="H3831" s="41" t="n">
        <f aca="false">$J$5 + G3831</f>
        <v>760</v>
      </c>
      <c r="I3831" s="47" t="n">
        <f aca="false">IF(H3831&gt;$J$5,$J$2+$J$1,(IF(H3831&gt;739.99,H3831^3*2498.244218-H3831^2*5471052.355142+H3831*3994605728.77515-972400879260.135,H3831^3*1396.138889-H3831^2*3002770.071427+H3831*2152080038.43115-513963640099.415)))-$J$1</f>
        <v>87942447.7277832</v>
      </c>
      <c r="J3831" s="47" t="n">
        <f aca="false">I3831*100/$J$2</f>
        <v>99.9999999974793</v>
      </c>
      <c r="L3831" s="41" t="n">
        <f aca="false">[4]Plan1!$C3826</f>
        <v>0</v>
      </c>
      <c r="M3831" s="41" t="n">
        <f aca="false">$O$5 + L3831</f>
        <v>838.78</v>
      </c>
      <c r="N3831" s="47" t="n">
        <f aca="false">IF(M3831&gt;$O$5,$O$2+$O$1,(M3831^3*3270.5936-M3831^2*8015778.389801+M3831*6549018422.82398-1783686174686.87))-$O$1</f>
        <v>39086868.7128906</v>
      </c>
      <c r="O3831" s="41" t="n">
        <f aca="false">N3831*100/$O$2</f>
        <v>100</v>
      </c>
      <c r="R3831" s="47" t="n">
        <f aca="false">SUM(D3831,I3831,N3831)</f>
        <v>276008357.612793</v>
      </c>
      <c r="S3831" s="41" t="n">
        <f aca="false">R3831*100/$R$2</f>
        <v>99.9999999991969</v>
      </c>
      <c r="U3831" s="41" t="n">
        <f aca="false">[1]Plan1!$B3826</f>
        <v>0</v>
      </c>
    </row>
    <row r="3832" customFormat="false" ht="15" hidden="false" customHeight="false" outlineLevel="0" collapsed="false">
      <c r="A3832" s="46" t="n">
        <v>45830</v>
      </c>
      <c r="B3832" s="41" t="n">
        <f aca="false">[2]Plan1!$C3827</f>
        <v>0</v>
      </c>
      <c r="C3832" s="41" t="n">
        <f aca="false">$E$5 + B3832</f>
        <v>781</v>
      </c>
      <c r="D3832" s="47" t="n">
        <f aca="false">IF(C3832&gt;$E$5,$E$2+$E$1,(IF(C3832&gt;764.99,C3832^3*3486.59308-C3832^2*7860012.00812+C3832*5908819377.96283-1481278321001.59,IF(C3832&gt;752.99,C3832^3*3588.471445-C3832^2*8028757.56264+C3832*5988077680.84934-1488767378546.26,C3832^3*899.851852-C3832^2*1969009.674601+C3832*1435480406.01138-348666163343.76))))-$E$1</f>
        <v>148979041.172119</v>
      </c>
      <c r="E3832" s="47" t="n">
        <f aca="false">D3832*100/$E$2</f>
        <v>100</v>
      </c>
      <c r="G3832" s="41" t="n">
        <f aca="false">[3]Plan1!$C3827</f>
        <v>0</v>
      </c>
      <c r="H3832" s="41" t="n">
        <f aca="false">$J$5 + G3832</f>
        <v>760</v>
      </c>
      <c r="I3832" s="47" t="n">
        <f aca="false">IF(H3832&gt;$J$5,$J$2+$J$1,(IF(H3832&gt;739.99,H3832^3*2498.244218-H3832^2*5471052.355142+H3832*3994605728.77515-972400879260.135,H3832^3*1396.138889-H3832^2*3002770.071427+H3832*2152080038.43115-513963640099.415)))-$J$1</f>
        <v>87942447.7277832</v>
      </c>
      <c r="J3832" s="47" t="n">
        <f aca="false">I3832*100/$J$2</f>
        <v>99.9999999974793</v>
      </c>
      <c r="L3832" s="41" t="n">
        <f aca="false">[4]Plan1!$C3827</f>
        <v>0</v>
      </c>
      <c r="M3832" s="41" t="n">
        <f aca="false">$O$5 + L3832</f>
        <v>838.78</v>
      </c>
      <c r="N3832" s="47" t="n">
        <f aca="false">IF(M3832&gt;$O$5,$O$2+$O$1,(M3832^3*3270.5936-M3832^2*8015778.389801+M3832*6549018422.82398-1783686174686.87))-$O$1</f>
        <v>39086868.7128906</v>
      </c>
      <c r="O3832" s="41" t="n">
        <f aca="false">N3832*100/$O$2</f>
        <v>100</v>
      </c>
      <c r="R3832" s="47" t="n">
        <f aca="false">SUM(D3832,I3832,N3832)</f>
        <v>276008357.612793</v>
      </c>
      <c r="S3832" s="41" t="n">
        <f aca="false">R3832*100/$R$2</f>
        <v>99.9999999991969</v>
      </c>
      <c r="U3832" s="41" t="n">
        <f aca="false">[1]Plan1!$B3827</f>
        <v>0</v>
      </c>
    </row>
    <row r="3833" customFormat="false" ht="15" hidden="false" customHeight="false" outlineLevel="0" collapsed="false">
      <c r="A3833" s="46" t="n">
        <v>45831</v>
      </c>
      <c r="B3833" s="41" t="n">
        <f aca="false">[2]Plan1!$C3828</f>
        <v>0</v>
      </c>
      <c r="C3833" s="41" t="n">
        <f aca="false">$E$5 + B3833</f>
        <v>781</v>
      </c>
      <c r="D3833" s="47" t="n">
        <f aca="false">IF(C3833&gt;$E$5,$E$2+$E$1,(IF(C3833&gt;764.99,C3833^3*3486.59308-C3833^2*7860012.00812+C3833*5908819377.96283-1481278321001.59,IF(C3833&gt;752.99,C3833^3*3588.471445-C3833^2*8028757.56264+C3833*5988077680.84934-1488767378546.26,C3833^3*899.851852-C3833^2*1969009.674601+C3833*1435480406.01138-348666163343.76))))-$E$1</f>
        <v>148979041.172119</v>
      </c>
      <c r="E3833" s="47" t="n">
        <f aca="false">D3833*100/$E$2</f>
        <v>100</v>
      </c>
      <c r="G3833" s="41" t="n">
        <f aca="false">[3]Plan1!$C3828</f>
        <v>0</v>
      </c>
      <c r="H3833" s="41" t="n">
        <f aca="false">$J$5 + G3833</f>
        <v>760</v>
      </c>
      <c r="I3833" s="47" t="n">
        <f aca="false">IF(H3833&gt;$J$5,$J$2+$J$1,(IF(H3833&gt;739.99,H3833^3*2498.244218-H3833^2*5471052.355142+H3833*3994605728.77515-972400879260.135,H3833^3*1396.138889-H3833^2*3002770.071427+H3833*2152080038.43115-513963640099.415)))-$J$1</f>
        <v>87942447.7277832</v>
      </c>
      <c r="J3833" s="47" t="n">
        <f aca="false">I3833*100/$J$2</f>
        <v>99.9999999974793</v>
      </c>
      <c r="L3833" s="41" t="n">
        <f aca="false">[4]Plan1!$C3828</f>
        <v>0</v>
      </c>
      <c r="M3833" s="41" t="n">
        <f aca="false">$O$5 + L3833</f>
        <v>838.78</v>
      </c>
      <c r="N3833" s="47" t="n">
        <f aca="false">IF(M3833&gt;$O$5,$O$2+$O$1,(M3833^3*3270.5936-M3833^2*8015778.389801+M3833*6549018422.82398-1783686174686.87))-$O$1</f>
        <v>39086868.7128906</v>
      </c>
      <c r="O3833" s="41" t="n">
        <f aca="false">N3833*100/$O$2</f>
        <v>100</v>
      </c>
      <c r="R3833" s="47" t="n">
        <f aca="false">SUM(D3833,I3833,N3833)</f>
        <v>276008357.612793</v>
      </c>
      <c r="S3833" s="41" t="n">
        <f aca="false">R3833*100/$R$2</f>
        <v>99.9999999991969</v>
      </c>
      <c r="U3833" s="41" t="n">
        <f aca="false">[1]Plan1!$B3828</f>
        <v>0</v>
      </c>
    </row>
    <row r="3834" customFormat="false" ht="15" hidden="false" customHeight="false" outlineLevel="0" collapsed="false">
      <c r="A3834" s="46" t="n">
        <v>45832</v>
      </c>
      <c r="B3834" s="41" t="n">
        <f aca="false">[2]Plan1!$C3829</f>
        <v>0</v>
      </c>
      <c r="C3834" s="41" t="n">
        <f aca="false">$E$5 + B3834</f>
        <v>781</v>
      </c>
      <c r="D3834" s="47" t="n">
        <f aca="false">IF(C3834&gt;$E$5,$E$2+$E$1,(IF(C3834&gt;764.99,C3834^3*3486.59308-C3834^2*7860012.00812+C3834*5908819377.96283-1481278321001.59,IF(C3834&gt;752.99,C3834^3*3588.471445-C3834^2*8028757.56264+C3834*5988077680.84934-1488767378546.26,C3834^3*899.851852-C3834^2*1969009.674601+C3834*1435480406.01138-348666163343.76))))-$E$1</f>
        <v>148979041.172119</v>
      </c>
      <c r="E3834" s="47" t="n">
        <f aca="false">D3834*100/$E$2</f>
        <v>100</v>
      </c>
      <c r="G3834" s="41" t="n">
        <f aca="false">[3]Plan1!$C3829</f>
        <v>0</v>
      </c>
      <c r="H3834" s="41" t="n">
        <f aca="false">$J$5 + G3834</f>
        <v>760</v>
      </c>
      <c r="I3834" s="47" t="n">
        <f aca="false">IF(H3834&gt;$J$5,$J$2+$J$1,(IF(H3834&gt;739.99,H3834^3*2498.244218-H3834^2*5471052.355142+H3834*3994605728.77515-972400879260.135,H3834^3*1396.138889-H3834^2*3002770.071427+H3834*2152080038.43115-513963640099.415)))-$J$1</f>
        <v>87942447.7277832</v>
      </c>
      <c r="J3834" s="47" t="n">
        <f aca="false">I3834*100/$J$2</f>
        <v>99.9999999974793</v>
      </c>
      <c r="L3834" s="41" t="n">
        <f aca="false">[4]Plan1!$C3829</f>
        <v>0</v>
      </c>
      <c r="M3834" s="41" t="n">
        <f aca="false">$O$5 + L3834</f>
        <v>838.78</v>
      </c>
      <c r="N3834" s="47" t="n">
        <f aca="false">IF(M3834&gt;$O$5,$O$2+$O$1,(M3834^3*3270.5936-M3834^2*8015778.389801+M3834*6549018422.82398-1783686174686.87))-$O$1</f>
        <v>39086868.7128906</v>
      </c>
      <c r="O3834" s="41" t="n">
        <f aca="false">N3834*100/$O$2</f>
        <v>100</v>
      </c>
      <c r="R3834" s="47" t="n">
        <f aca="false">SUM(D3834,I3834,N3834)</f>
        <v>276008357.612793</v>
      </c>
      <c r="S3834" s="41" t="n">
        <f aca="false">R3834*100/$R$2</f>
        <v>99.9999999991969</v>
      </c>
      <c r="U3834" s="41" t="n">
        <f aca="false">[1]Plan1!$B3829</f>
        <v>0</v>
      </c>
    </row>
    <row r="3835" customFormat="false" ht="15" hidden="false" customHeight="false" outlineLevel="0" collapsed="false">
      <c r="A3835" s="46" t="n">
        <v>45833</v>
      </c>
      <c r="B3835" s="41" t="n">
        <f aca="false">[2]Plan1!$C3830</f>
        <v>0</v>
      </c>
      <c r="C3835" s="41" t="n">
        <f aca="false">$E$5 + B3835</f>
        <v>781</v>
      </c>
      <c r="D3835" s="47" t="n">
        <f aca="false">IF(C3835&gt;$E$5,$E$2+$E$1,(IF(C3835&gt;764.99,C3835^3*3486.59308-C3835^2*7860012.00812+C3835*5908819377.96283-1481278321001.59,IF(C3835&gt;752.99,C3835^3*3588.471445-C3835^2*8028757.56264+C3835*5988077680.84934-1488767378546.26,C3835^3*899.851852-C3835^2*1969009.674601+C3835*1435480406.01138-348666163343.76))))-$E$1</f>
        <v>148979041.172119</v>
      </c>
      <c r="E3835" s="47" t="n">
        <f aca="false">D3835*100/$E$2</f>
        <v>100</v>
      </c>
      <c r="G3835" s="41" t="n">
        <f aca="false">[3]Plan1!$C3830</f>
        <v>0</v>
      </c>
      <c r="H3835" s="41" t="n">
        <f aca="false">$J$5 + G3835</f>
        <v>760</v>
      </c>
      <c r="I3835" s="47" t="n">
        <f aca="false">IF(H3835&gt;$J$5,$J$2+$J$1,(IF(H3835&gt;739.99,H3835^3*2498.244218-H3835^2*5471052.355142+H3835*3994605728.77515-972400879260.135,H3835^3*1396.138889-H3835^2*3002770.071427+H3835*2152080038.43115-513963640099.415)))-$J$1</f>
        <v>87942447.7277832</v>
      </c>
      <c r="J3835" s="47" t="n">
        <f aca="false">I3835*100/$J$2</f>
        <v>99.9999999974793</v>
      </c>
      <c r="L3835" s="41" t="n">
        <f aca="false">[4]Plan1!$C3830</f>
        <v>0</v>
      </c>
      <c r="M3835" s="41" t="n">
        <f aca="false">$O$5 + L3835</f>
        <v>838.78</v>
      </c>
      <c r="N3835" s="47" t="n">
        <f aca="false">IF(M3835&gt;$O$5,$O$2+$O$1,(M3835^3*3270.5936-M3835^2*8015778.389801+M3835*6549018422.82398-1783686174686.87))-$O$1</f>
        <v>39086868.7128906</v>
      </c>
      <c r="O3835" s="41" t="n">
        <f aca="false">N3835*100/$O$2</f>
        <v>100</v>
      </c>
      <c r="R3835" s="47" t="n">
        <f aca="false">SUM(D3835,I3835,N3835)</f>
        <v>276008357.612793</v>
      </c>
      <c r="S3835" s="41" t="n">
        <f aca="false">R3835*100/$R$2</f>
        <v>99.9999999991969</v>
      </c>
      <c r="U3835" s="41" t="n">
        <f aca="false">[1]Plan1!$B3830</f>
        <v>0</v>
      </c>
    </row>
    <row r="3836" customFormat="false" ht="15" hidden="false" customHeight="false" outlineLevel="0" collapsed="false">
      <c r="A3836" s="46" t="n">
        <v>45834</v>
      </c>
      <c r="B3836" s="41" t="n">
        <f aca="false">[2]Plan1!$C3831</f>
        <v>0</v>
      </c>
      <c r="C3836" s="41" t="n">
        <f aca="false">$E$5 + B3836</f>
        <v>781</v>
      </c>
      <c r="D3836" s="47" t="n">
        <f aca="false">IF(C3836&gt;$E$5,$E$2+$E$1,(IF(C3836&gt;764.99,C3836^3*3486.59308-C3836^2*7860012.00812+C3836*5908819377.96283-1481278321001.59,IF(C3836&gt;752.99,C3836^3*3588.471445-C3836^2*8028757.56264+C3836*5988077680.84934-1488767378546.26,C3836^3*899.851852-C3836^2*1969009.674601+C3836*1435480406.01138-348666163343.76))))-$E$1</f>
        <v>148979041.172119</v>
      </c>
      <c r="E3836" s="47" t="n">
        <f aca="false">D3836*100/$E$2</f>
        <v>100</v>
      </c>
      <c r="G3836" s="41" t="n">
        <f aca="false">[3]Plan1!$C3831</f>
        <v>0</v>
      </c>
      <c r="H3836" s="41" t="n">
        <f aca="false">$J$5 + G3836</f>
        <v>760</v>
      </c>
      <c r="I3836" s="47" t="n">
        <f aca="false">IF(H3836&gt;$J$5,$J$2+$J$1,(IF(H3836&gt;739.99,H3836^3*2498.244218-H3836^2*5471052.355142+H3836*3994605728.77515-972400879260.135,H3836^3*1396.138889-H3836^2*3002770.071427+H3836*2152080038.43115-513963640099.415)))-$J$1</f>
        <v>87942447.7277832</v>
      </c>
      <c r="J3836" s="47" t="n">
        <f aca="false">I3836*100/$J$2</f>
        <v>99.9999999974793</v>
      </c>
      <c r="L3836" s="41" t="n">
        <f aca="false">[4]Plan1!$C3831</f>
        <v>0</v>
      </c>
      <c r="M3836" s="41" t="n">
        <f aca="false">$O$5 + L3836</f>
        <v>838.78</v>
      </c>
      <c r="N3836" s="47" t="n">
        <f aca="false">IF(M3836&gt;$O$5,$O$2+$O$1,(M3836^3*3270.5936-M3836^2*8015778.389801+M3836*6549018422.82398-1783686174686.87))-$O$1</f>
        <v>39086868.7128906</v>
      </c>
      <c r="O3836" s="41" t="n">
        <f aca="false">N3836*100/$O$2</f>
        <v>100</v>
      </c>
      <c r="R3836" s="47" t="n">
        <f aca="false">SUM(D3836,I3836,N3836)</f>
        <v>276008357.612793</v>
      </c>
      <c r="S3836" s="41" t="n">
        <f aca="false">R3836*100/$R$2</f>
        <v>99.9999999991969</v>
      </c>
      <c r="U3836" s="41" t="n">
        <f aca="false">[1]Plan1!$B3831</f>
        <v>0</v>
      </c>
    </row>
    <row r="3837" customFormat="false" ht="15" hidden="false" customHeight="false" outlineLevel="0" collapsed="false">
      <c r="A3837" s="46" t="n">
        <v>45835</v>
      </c>
      <c r="B3837" s="41" t="n">
        <f aca="false">[2]Plan1!$C3832</f>
        <v>0</v>
      </c>
      <c r="C3837" s="41" t="n">
        <f aca="false">$E$5 + B3837</f>
        <v>781</v>
      </c>
      <c r="D3837" s="47" t="n">
        <f aca="false">IF(C3837&gt;$E$5,$E$2+$E$1,(IF(C3837&gt;764.99,C3837^3*3486.59308-C3837^2*7860012.00812+C3837*5908819377.96283-1481278321001.59,IF(C3837&gt;752.99,C3837^3*3588.471445-C3837^2*8028757.56264+C3837*5988077680.84934-1488767378546.26,C3837^3*899.851852-C3837^2*1969009.674601+C3837*1435480406.01138-348666163343.76))))-$E$1</f>
        <v>148979041.172119</v>
      </c>
      <c r="E3837" s="47" t="n">
        <f aca="false">D3837*100/$E$2</f>
        <v>100</v>
      </c>
      <c r="G3837" s="41" t="n">
        <f aca="false">[3]Plan1!$C3832</f>
        <v>0</v>
      </c>
      <c r="H3837" s="41" t="n">
        <f aca="false">$J$5 + G3837</f>
        <v>760</v>
      </c>
      <c r="I3837" s="47" t="n">
        <f aca="false">IF(H3837&gt;$J$5,$J$2+$J$1,(IF(H3837&gt;739.99,H3837^3*2498.244218-H3837^2*5471052.355142+H3837*3994605728.77515-972400879260.135,H3837^3*1396.138889-H3837^2*3002770.071427+H3837*2152080038.43115-513963640099.415)))-$J$1</f>
        <v>87942447.7277832</v>
      </c>
      <c r="J3837" s="47" t="n">
        <f aca="false">I3837*100/$J$2</f>
        <v>99.9999999974793</v>
      </c>
      <c r="L3837" s="41" t="n">
        <f aca="false">[4]Plan1!$C3832</f>
        <v>0</v>
      </c>
      <c r="M3837" s="41" t="n">
        <f aca="false">$O$5 + L3837</f>
        <v>838.78</v>
      </c>
      <c r="N3837" s="47" t="n">
        <f aca="false">IF(M3837&gt;$O$5,$O$2+$O$1,(M3837^3*3270.5936-M3837^2*8015778.389801+M3837*6549018422.82398-1783686174686.87))-$O$1</f>
        <v>39086868.7128906</v>
      </c>
      <c r="O3837" s="41" t="n">
        <f aca="false">N3837*100/$O$2</f>
        <v>100</v>
      </c>
      <c r="R3837" s="47" t="n">
        <f aca="false">SUM(D3837,I3837,N3837)</f>
        <v>276008357.612793</v>
      </c>
      <c r="S3837" s="41" t="n">
        <f aca="false">R3837*100/$R$2</f>
        <v>99.9999999991969</v>
      </c>
      <c r="U3837" s="41" t="n">
        <f aca="false">[1]Plan1!$B3832</f>
        <v>0</v>
      </c>
    </row>
    <row r="3838" customFormat="false" ht="15" hidden="false" customHeight="false" outlineLevel="0" collapsed="false">
      <c r="A3838" s="46" t="n">
        <v>45836</v>
      </c>
      <c r="B3838" s="41" t="n">
        <f aca="false">[2]Plan1!$C3833</f>
        <v>0</v>
      </c>
      <c r="C3838" s="41" t="n">
        <f aca="false">$E$5 + B3838</f>
        <v>781</v>
      </c>
      <c r="D3838" s="47" t="n">
        <f aca="false">IF(C3838&gt;$E$5,$E$2+$E$1,(IF(C3838&gt;764.99,C3838^3*3486.59308-C3838^2*7860012.00812+C3838*5908819377.96283-1481278321001.59,IF(C3838&gt;752.99,C3838^3*3588.471445-C3838^2*8028757.56264+C3838*5988077680.84934-1488767378546.26,C3838^3*899.851852-C3838^2*1969009.674601+C3838*1435480406.01138-348666163343.76))))-$E$1</f>
        <v>148979041.172119</v>
      </c>
      <c r="E3838" s="47" t="n">
        <f aca="false">D3838*100/$E$2</f>
        <v>100</v>
      </c>
      <c r="G3838" s="41" t="n">
        <f aca="false">[3]Plan1!$C3833</f>
        <v>0</v>
      </c>
      <c r="H3838" s="41" t="n">
        <f aca="false">$J$5 + G3838</f>
        <v>760</v>
      </c>
      <c r="I3838" s="47" t="n">
        <f aca="false">IF(H3838&gt;$J$5,$J$2+$J$1,(IF(H3838&gt;739.99,H3838^3*2498.244218-H3838^2*5471052.355142+H3838*3994605728.77515-972400879260.135,H3838^3*1396.138889-H3838^2*3002770.071427+H3838*2152080038.43115-513963640099.415)))-$J$1</f>
        <v>87942447.7277832</v>
      </c>
      <c r="J3838" s="47" t="n">
        <f aca="false">I3838*100/$J$2</f>
        <v>99.9999999974793</v>
      </c>
      <c r="L3838" s="41" t="n">
        <f aca="false">[4]Plan1!$C3833</f>
        <v>0</v>
      </c>
      <c r="M3838" s="41" t="n">
        <f aca="false">$O$5 + L3838</f>
        <v>838.78</v>
      </c>
      <c r="N3838" s="47" t="n">
        <f aca="false">IF(M3838&gt;$O$5,$O$2+$O$1,(M3838^3*3270.5936-M3838^2*8015778.389801+M3838*6549018422.82398-1783686174686.87))-$O$1</f>
        <v>39086868.7128906</v>
      </c>
      <c r="O3838" s="41" t="n">
        <f aca="false">N3838*100/$O$2</f>
        <v>100</v>
      </c>
      <c r="R3838" s="47" t="n">
        <f aca="false">SUM(D3838,I3838,N3838)</f>
        <v>276008357.612793</v>
      </c>
      <c r="S3838" s="41" t="n">
        <f aca="false">R3838*100/$R$2</f>
        <v>99.9999999991969</v>
      </c>
      <c r="U3838" s="41" t="n">
        <f aca="false">[1]Plan1!$B3833</f>
        <v>0</v>
      </c>
    </row>
    <row r="3839" customFormat="false" ht="15" hidden="false" customHeight="false" outlineLevel="0" collapsed="false">
      <c r="A3839" s="46" t="n">
        <v>45837</v>
      </c>
      <c r="B3839" s="41" t="n">
        <f aca="false">[2]Plan1!$C3834</f>
        <v>0</v>
      </c>
      <c r="C3839" s="41" t="n">
        <f aca="false">$E$5 + B3839</f>
        <v>781</v>
      </c>
      <c r="D3839" s="47" t="n">
        <f aca="false">IF(C3839&gt;$E$5,$E$2+$E$1,(IF(C3839&gt;764.99,C3839^3*3486.59308-C3839^2*7860012.00812+C3839*5908819377.96283-1481278321001.59,IF(C3839&gt;752.99,C3839^3*3588.471445-C3839^2*8028757.56264+C3839*5988077680.84934-1488767378546.26,C3839^3*899.851852-C3839^2*1969009.674601+C3839*1435480406.01138-348666163343.76))))-$E$1</f>
        <v>148979041.172119</v>
      </c>
      <c r="E3839" s="47" t="n">
        <f aca="false">D3839*100/$E$2</f>
        <v>100</v>
      </c>
      <c r="G3839" s="41" t="n">
        <f aca="false">[3]Plan1!$C3834</f>
        <v>0</v>
      </c>
      <c r="H3839" s="41" t="n">
        <f aca="false">$J$5 + G3839</f>
        <v>760</v>
      </c>
      <c r="I3839" s="47" t="n">
        <f aca="false">IF(H3839&gt;$J$5,$J$2+$J$1,(IF(H3839&gt;739.99,H3839^3*2498.244218-H3839^2*5471052.355142+H3839*3994605728.77515-972400879260.135,H3839^3*1396.138889-H3839^2*3002770.071427+H3839*2152080038.43115-513963640099.415)))-$J$1</f>
        <v>87942447.7277832</v>
      </c>
      <c r="J3839" s="47" t="n">
        <f aca="false">I3839*100/$J$2</f>
        <v>99.9999999974793</v>
      </c>
      <c r="L3839" s="41" t="n">
        <f aca="false">[4]Plan1!$C3834</f>
        <v>0</v>
      </c>
      <c r="M3839" s="41" t="n">
        <f aca="false">$O$5 + L3839</f>
        <v>838.78</v>
      </c>
      <c r="N3839" s="47" t="n">
        <f aca="false">IF(M3839&gt;$O$5,$O$2+$O$1,(M3839^3*3270.5936-M3839^2*8015778.389801+M3839*6549018422.82398-1783686174686.87))-$O$1</f>
        <v>39086868.7128906</v>
      </c>
      <c r="O3839" s="41" t="n">
        <f aca="false">N3839*100/$O$2</f>
        <v>100</v>
      </c>
      <c r="R3839" s="47" t="n">
        <f aca="false">SUM(D3839,I3839,N3839)</f>
        <v>276008357.612793</v>
      </c>
      <c r="S3839" s="41" t="n">
        <f aca="false">R3839*100/$R$2</f>
        <v>99.9999999991969</v>
      </c>
      <c r="U3839" s="41" t="n">
        <f aca="false">[1]Plan1!$B3834</f>
        <v>0</v>
      </c>
    </row>
    <row r="3840" customFormat="false" ht="15" hidden="false" customHeight="false" outlineLevel="0" collapsed="false">
      <c r="A3840" s="46" t="n">
        <v>45838</v>
      </c>
      <c r="B3840" s="41" t="n">
        <f aca="false">[2]Plan1!$C3835</f>
        <v>0</v>
      </c>
      <c r="C3840" s="41" t="n">
        <f aca="false">$E$5 + B3840</f>
        <v>781</v>
      </c>
      <c r="D3840" s="47" t="n">
        <f aca="false">IF(C3840&gt;$E$5,$E$2+$E$1,(IF(C3840&gt;764.99,C3840^3*3486.59308-C3840^2*7860012.00812+C3840*5908819377.96283-1481278321001.59,IF(C3840&gt;752.99,C3840^3*3588.471445-C3840^2*8028757.56264+C3840*5988077680.84934-1488767378546.26,C3840^3*899.851852-C3840^2*1969009.674601+C3840*1435480406.01138-348666163343.76))))-$E$1</f>
        <v>148979041.172119</v>
      </c>
      <c r="E3840" s="47" t="n">
        <f aca="false">D3840*100/$E$2</f>
        <v>100</v>
      </c>
      <c r="G3840" s="41" t="n">
        <f aca="false">[3]Plan1!$C3835</f>
        <v>0</v>
      </c>
      <c r="H3840" s="41" t="n">
        <f aca="false">$J$5 + G3840</f>
        <v>760</v>
      </c>
      <c r="I3840" s="47" t="n">
        <f aca="false">IF(H3840&gt;$J$5,$J$2+$J$1,(IF(H3840&gt;739.99,H3840^3*2498.244218-H3840^2*5471052.355142+H3840*3994605728.77515-972400879260.135,H3840^3*1396.138889-H3840^2*3002770.071427+H3840*2152080038.43115-513963640099.415)))-$J$1</f>
        <v>87942447.7277832</v>
      </c>
      <c r="J3840" s="47" t="n">
        <f aca="false">I3840*100/$J$2</f>
        <v>99.9999999974793</v>
      </c>
      <c r="L3840" s="41" t="n">
        <f aca="false">[4]Plan1!$C3835</f>
        <v>0</v>
      </c>
      <c r="M3840" s="41" t="n">
        <f aca="false">$O$5 + L3840</f>
        <v>838.78</v>
      </c>
      <c r="N3840" s="47" t="n">
        <f aca="false">IF(M3840&gt;$O$5,$O$2+$O$1,(M3840^3*3270.5936-M3840^2*8015778.389801+M3840*6549018422.82398-1783686174686.87))-$O$1</f>
        <v>39086868.7128906</v>
      </c>
      <c r="O3840" s="41" t="n">
        <f aca="false">N3840*100/$O$2</f>
        <v>100</v>
      </c>
      <c r="R3840" s="47" t="n">
        <f aca="false">SUM(D3840,I3840,N3840)</f>
        <v>276008357.612793</v>
      </c>
      <c r="S3840" s="41" t="n">
        <f aca="false">R3840*100/$R$2</f>
        <v>99.9999999991969</v>
      </c>
      <c r="U3840" s="41" t="n">
        <f aca="false">[1]Plan1!$B3835</f>
        <v>0</v>
      </c>
    </row>
    <row r="3841" customFormat="false" ht="15" hidden="false" customHeight="false" outlineLevel="0" collapsed="false">
      <c r="A3841" s="46" t="n">
        <v>45839</v>
      </c>
      <c r="B3841" s="41" t="n">
        <f aca="false">[2]Plan1!$C3836</f>
        <v>0</v>
      </c>
      <c r="C3841" s="41" t="n">
        <f aca="false">$E$5 + B3841</f>
        <v>781</v>
      </c>
      <c r="D3841" s="47" t="n">
        <f aca="false">IF(C3841&gt;$E$5,$E$2+$E$1,(IF(C3841&gt;764.99,C3841^3*3486.59308-C3841^2*7860012.00812+C3841*5908819377.96283-1481278321001.59,IF(C3841&gt;752.99,C3841^3*3588.471445-C3841^2*8028757.56264+C3841*5988077680.84934-1488767378546.26,C3841^3*899.851852-C3841^2*1969009.674601+C3841*1435480406.01138-348666163343.76))))-$E$1</f>
        <v>148979041.172119</v>
      </c>
      <c r="E3841" s="47" t="n">
        <f aca="false">D3841*100/$E$2</f>
        <v>100</v>
      </c>
      <c r="G3841" s="41" t="n">
        <f aca="false">[3]Plan1!$C3836</f>
        <v>0</v>
      </c>
      <c r="H3841" s="41" t="n">
        <f aca="false">$J$5 + G3841</f>
        <v>760</v>
      </c>
      <c r="I3841" s="47" t="n">
        <f aca="false">IF(H3841&gt;$J$5,$J$2+$J$1,(IF(H3841&gt;739.99,H3841^3*2498.244218-H3841^2*5471052.355142+H3841*3994605728.77515-972400879260.135,H3841^3*1396.138889-H3841^2*3002770.071427+H3841*2152080038.43115-513963640099.415)))-$J$1</f>
        <v>87942447.7277832</v>
      </c>
      <c r="J3841" s="47" t="n">
        <f aca="false">I3841*100/$J$2</f>
        <v>99.9999999974793</v>
      </c>
      <c r="L3841" s="41" t="n">
        <f aca="false">[4]Plan1!$C3836</f>
        <v>0</v>
      </c>
      <c r="M3841" s="41" t="n">
        <f aca="false">$O$5 + L3841</f>
        <v>838.78</v>
      </c>
      <c r="N3841" s="47" t="n">
        <f aca="false">IF(M3841&gt;$O$5,$O$2+$O$1,(M3841^3*3270.5936-M3841^2*8015778.389801+M3841*6549018422.82398-1783686174686.87))-$O$1</f>
        <v>39086868.7128906</v>
      </c>
      <c r="O3841" s="41" t="n">
        <f aca="false">N3841*100/$O$2</f>
        <v>100</v>
      </c>
      <c r="R3841" s="47" t="n">
        <f aca="false">SUM(D3841,I3841,N3841)</f>
        <v>276008357.612793</v>
      </c>
      <c r="S3841" s="41" t="n">
        <f aca="false">R3841*100/$R$2</f>
        <v>99.9999999991969</v>
      </c>
      <c r="U3841" s="41" t="n">
        <f aca="false">[1]Plan1!$B3836</f>
        <v>0</v>
      </c>
    </row>
    <row r="3842" customFormat="false" ht="15" hidden="false" customHeight="false" outlineLevel="0" collapsed="false">
      <c r="A3842" s="46" t="n">
        <v>45840</v>
      </c>
      <c r="B3842" s="41" t="n">
        <f aca="false">[2]Plan1!$C3837</f>
        <v>0</v>
      </c>
      <c r="C3842" s="41" t="n">
        <f aca="false">$E$5 + B3842</f>
        <v>781</v>
      </c>
      <c r="D3842" s="47" t="n">
        <f aca="false">IF(C3842&gt;$E$5,$E$2+$E$1,(IF(C3842&gt;764.99,C3842^3*3486.59308-C3842^2*7860012.00812+C3842*5908819377.96283-1481278321001.59,IF(C3842&gt;752.99,C3842^3*3588.471445-C3842^2*8028757.56264+C3842*5988077680.84934-1488767378546.26,C3842^3*899.851852-C3842^2*1969009.674601+C3842*1435480406.01138-348666163343.76))))-$E$1</f>
        <v>148979041.172119</v>
      </c>
      <c r="E3842" s="47" t="n">
        <f aca="false">D3842*100/$E$2</f>
        <v>100</v>
      </c>
      <c r="G3842" s="41" t="n">
        <f aca="false">[3]Plan1!$C3837</f>
        <v>0</v>
      </c>
      <c r="H3842" s="41" t="n">
        <f aca="false">$J$5 + G3842</f>
        <v>760</v>
      </c>
      <c r="I3842" s="47" t="n">
        <f aca="false">IF(H3842&gt;$J$5,$J$2+$J$1,(IF(H3842&gt;739.99,H3842^3*2498.244218-H3842^2*5471052.355142+H3842*3994605728.77515-972400879260.135,H3842^3*1396.138889-H3842^2*3002770.071427+H3842*2152080038.43115-513963640099.415)))-$J$1</f>
        <v>87942447.7277832</v>
      </c>
      <c r="J3842" s="47" t="n">
        <f aca="false">I3842*100/$J$2</f>
        <v>99.9999999974793</v>
      </c>
      <c r="L3842" s="41" t="n">
        <f aca="false">[4]Plan1!$C3837</f>
        <v>0</v>
      </c>
      <c r="M3842" s="41" t="n">
        <f aca="false">$O$5 + L3842</f>
        <v>838.78</v>
      </c>
      <c r="N3842" s="47" t="n">
        <f aca="false">IF(M3842&gt;$O$5,$O$2+$O$1,(M3842^3*3270.5936-M3842^2*8015778.389801+M3842*6549018422.82398-1783686174686.87))-$O$1</f>
        <v>39086868.7128906</v>
      </c>
      <c r="O3842" s="41" t="n">
        <f aca="false">N3842*100/$O$2</f>
        <v>100</v>
      </c>
      <c r="R3842" s="47" t="n">
        <f aca="false">SUM(D3842,I3842,N3842)</f>
        <v>276008357.612793</v>
      </c>
      <c r="S3842" s="41" t="n">
        <f aca="false">R3842*100/$R$2</f>
        <v>99.9999999991969</v>
      </c>
      <c r="U3842" s="41" t="n">
        <f aca="false">[1]Plan1!$B3837</f>
        <v>0</v>
      </c>
    </row>
    <row r="3843" customFormat="false" ht="15" hidden="false" customHeight="false" outlineLevel="0" collapsed="false">
      <c r="A3843" s="46" t="n">
        <v>45841</v>
      </c>
      <c r="B3843" s="41" t="n">
        <f aca="false">[2]Plan1!$C3838</f>
        <v>0</v>
      </c>
      <c r="C3843" s="41" t="n">
        <f aca="false">$E$5 + B3843</f>
        <v>781</v>
      </c>
      <c r="D3843" s="47" t="n">
        <f aca="false">IF(C3843&gt;$E$5,$E$2+$E$1,(IF(C3843&gt;764.99,C3843^3*3486.59308-C3843^2*7860012.00812+C3843*5908819377.96283-1481278321001.59,IF(C3843&gt;752.99,C3843^3*3588.471445-C3843^2*8028757.56264+C3843*5988077680.84934-1488767378546.26,C3843^3*899.851852-C3843^2*1969009.674601+C3843*1435480406.01138-348666163343.76))))-$E$1</f>
        <v>148979041.172119</v>
      </c>
      <c r="E3843" s="47" t="n">
        <f aca="false">D3843*100/$E$2</f>
        <v>100</v>
      </c>
      <c r="G3843" s="41" t="n">
        <f aca="false">[3]Plan1!$C3838</f>
        <v>0</v>
      </c>
      <c r="H3843" s="41" t="n">
        <f aca="false">$J$5 + G3843</f>
        <v>760</v>
      </c>
      <c r="I3843" s="47" t="n">
        <f aca="false">IF(H3843&gt;$J$5,$J$2+$J$1,(IF(H3843&gt;739.99,H3843^3*2498.244218-H3843^2*5471052.355142+H3843*3994605728.77515-972400879260.135,H3843^3*1396.138889-H3843^2*3002770.071427+H3843*2152080038.43115-513963640099.415)))-$J$1</f>
        <v>87942447.7277832</v>
      </c>
      <c r="J3843" s="47" t="n">
        <f aca="false">I3843*100/$J$2</f>
        <v>99.9999999974793</v>
      </c>
      <c r="L3843" s="41" t="n">
        <f aca="false">[4]Plan1!$C3838</f>
        <v>0</v>
      </c>
      <c r="M3843" s="41" t="n">
        <f aca="false">$O$5 + L3843</f>
        <v>838.78</v>
      </c>
      <c r="N3843" s="47" t="n">
        <f aca="false">IF(M3843&gt;$O$5,$O$2+$O$1,(M3843^3*3270.5936-M3843^2*8015778.389801+M3843*6549018422.82398-1783686174686.87))-$O$1</f>
        <v>39086868.7128906</v>
      </c>
      <c r="O3843" s="41" t="n">
        <f aca="false">N3843*100/$O$2</f>
        <v>100</v>
      </c>
      <c r="R3843" s="47" t="n">
        <f aca="false">SUM(D3843,I3843,N3843)</f>
        <v>276008357.612793</v>
      </c>
      <c r="S3843" s="41" t="n">
        <f aca="false">R3843*100/$R$2</f>
        <v>99.9999999991969</v>
      </c>
      <c r="U3843" s="41" t="n">
        <f aca="false">[1]Plan1!$B3838</f>
        <v>0</v>
      </c>
    </row>
    <row r="3844" customFormat="false" ht="15" hidden="false" customHeight="false" outlineLevel="0" collapsed="false">
      <c r="A3844" s="46" t="n">
        <v>45842</v>
      </c>
      <c r="B3844" s="41" t="n">
        <f aca="false">[2]Plan1!$C3839</f>
        <v>0</v>
      </c>
      <c r="C3844" s="41" t="n">
        <f aca="false">$E$5 + B3844</f>
        <v>781</v>
      </c>
      <c r="D3844" s="47" t="n">
        <f aca="false">IF(C3844&gt;$E$5,$E$2+$E$1,(IF(C3844&gt;764.99,C3844^3*3486.59308-C3844^2*7860012.00812+C3844*5908819377.96283-1481278321001.59,IF(C3844&gt;752.99,C3844^3*3588.471445-C3844^2*8028757.56264+C3844*5988077680.84934-1488767378546.26,C3844^3*899.851852-C3844^2*1969009.674601+C3844*1435480406.01138-348666163343.76))))-$E$1</f>
        <v>148979041.172119</v>
      </c>
      <c r="E3844" s="47" t="n">
        <f aca="false">D3844*100/$E$2</f>
        <v>100</v>
      </c>
      <c r="G3844" s="41" t="n">
        <f aca="false">[3]Plan1!$C3839</f>
        <v>0</v>
      </c>
      <c r="H3844" s="41" t="n">
        <f aca="false">$J$5 + G3844</f>
        <v>760</v>
      </c>
      <c r="I3844" s="47" t="n">
        <f aca="false">IF(H3844&gt;$J$5,$J$2+$J$1,(IF(H3844&gt;739.99,H3844^3*2498.244218-H3844^2*5471052.355142+H3844*3994605728.77515-972400879260.135,H3844^3*1396.138889-H3844^2*3002770.071427+H3844*2152080038.43115-513963640099.415)))-$J$1</f>
        <v>87942447.7277832</v>
      </c>
      <c r="J3844" s="47" t="n">
        <f aca="false">I3844*100/$J$2</f>
        <v>99.9999999974793</v>
      </c>
      <c r="L3844" s="41" t="n">
        <f aca="false">[4]Plan1!$C3839</f>
        <v>0</v>
      </c>
      <c r="M3844" s="41" t="n">
        <f aca="false">$O$5 + L3844</f>
        <v>838.78</v>
      </c>
      <c r="N3844" s="47" t="n">
        <f aca="false">IF(M3844&gt;$O$5,$O$2+$O$1,(M3844^3*3270.5936-M3844^2*8015778.389801+M3844*6549018422.82398-1783686174686.87))-$O$1</f>
        <v>39086868.7128906</v>
      </c>
      <c r="O3844" s="41" t="n">
        <f aca="false">N3844*100/$O$2</f>
        <v>100</v>
      </c>
      <c r="R3844" s="47" t="n">
        <f aca="false">SUM(D3844,I3844,N3844)</f>
        <v>276008357.612793</v>
      </c>
      <c r="S3844" s="41" t="n">
        <f aca="false">R3844*100/$R$2</f>
        <v>99.9999999991969</v>
      </c>
      <c r="U3844" s="41" t="n">
        <f aca="false">[1]Plan1!$B3839</f>
        <v>0</v>
      </c>
    </row>
    <row r="3845" customFormat="false" ht="15" hidden="false" customHeight="false" outlineLevel="0" collapsed="false">
      <c r="A3845" s="46" t="n">
        <v>45843</v>
      </c>
      <c r="B3845" s="41" t="n">
        <f aca="false">[2]Plan1!$C3840</f>
        <v>0</v>
      </c>
      <c r="C3845" s="41" t="n">
        <f aca="false">$E$5 + B3845</f>
        <v>781</v>
      </c>
      <c r="D3845" s="47" t="n">
        <f aca="false">IF(C3845&gt;$E$5,$E$2+$E$1,(IF(C3845&gt;764.99,C3845^3*3486.59308-C3845^2*7860012.00812+C3845*5908819377.96283-1481278321001.59,IF(C3845&gt;752.99,C3845^3*3588.471445-C3845^2*8028757.56264+C3845*5988077680.84934-1488767378546.26,C3845^3*899.851852-C3845^2*1969009.674601+C3845*1435480406.01138-348666163343.76))))-$E$1</f>
        <v>148979041.172119</v>
      </c>
      <c r="E3845" s="47" t="n">
        <f aca="false">D3845*100/$E$2</f>
        <v>100</v>
      </c>
      <c r="G3845" s="41" t="n">
        <f aca="false">[3]Plan1!$C3840</f>
        <v>0</v>
      </c>
      <c r="H3845" s="41" t="n">
        <f aca="false">$J$5 + G3845</f>
        <v>760</v>
      </c>
      <c r="I3845" s="47" t="n">
        <f aca="false">IF(H3845&gt;$J$5,$J$2+$J$1,(IF(H3845&gt;739.99,H3845^3*2498.244218-H3845^2*5471052.355142+H3845*3994605728.77515-972400879260.135,H3845^3*1396.138889-H3845^2*3002770.071427+H3845*2152080038.43115-513963640099.415)))-$J$1</f>
        <v>87942447.7277832</v>
      </c>
      <c r="J3845" s="47" t="n">
        <f aca="false">I3845*100/$J$2</f>
        <v>99.9999999974793</v>
      </c>
      <c r="L3845" s="41" t="n">
        <f aca="false">[4]Plan1!$C3840</f>
        <v>0</v>
      </c>
      <c r="M3845" s="41" t="n">
        <f aca="false">$O$5 + L3845</f>
        <v>838.78</v>
      </c>
      <c r="N3845" s="47" t="n">
        <f aca="false">IF(M3845&gt;$O$5,$O$2+$O$1,(M3845^3*3270.5936-M3845^2*8015778.389801+M3845*6549018422.82398-1783686174686.87))-$O$1</f>
        <v>39086868.7128906</v>
      </c>
      <c r="O3845" s="41" t="n">
        <f aca="false">N3845*100/$O$2</f>
        <v>100</v>
      </c>
      <c r="R3845" s="47" t="n">
        <f aca="false">SUM(D3845,I3845,N3845)</f>
        <v>276008357.612793</v>
      </c>
      <c r="S3845" s="41" t="n">
        <f aca="false">R3845*100/$R$2</f>
        <v>99.9999999991969</v>
      </c>
      <c r="U3845" s="41" t="n">
        <f aca="false">[1]Plan1!$B3840</f>
        <v>0</v>
      </c>
    </row>
    <row r="3846" customFormat="false" ht="15" hidden="false" customHeight="false" outlineLevel="0" collapsed="false">
      <c r="A3846" s="46" t="n">
        <v>45844</v>
      </c>
      <c r="B3846" s="41" t="n">
        <f aca="false">[2]Plan1!$C3841</f>
        <v>0</v>
      </c>
      <c r="C3846" s="41" t="n">
        <f aca="false">$E$5 + B3846</f>
        <v>781</v>
      </c>
      <c r="D3846" s="47" t="n">
        <f aca="false">IF(C3846&gt;$E$5,$E$2+$E$1,(IF(C3846&gt;764.99,C3846^3*3486.59308-C3846^2*7860012.00812+C3846*5908819377.96283-1481278321001.59,IF(C3846&gt;752.99,C3846^3*3588.471445-C3846^2*8028757.56264+C3846*5988077680.84934-1488767378546.26,C3846^3*899.851852-C3846^2*1969009.674601+C3846*1435480406.01138-348666163343.76))))-$E$1</f>
        <v>148979041.172119</v>
      </c>
      <c r="E3846" s="47" t="n">
        <f aca="false">D3846*100/$E$2</f>
        <v>100</v>
      </c>
      <c r="G3846" s="41" t="n">
        <f aca="false">[3]Plan1!$C3841</f>
        <v>0</v>
      </c>
      <c r="H3846" s="41" t="n">
        <f aca="false">$J$5 + G3846</f>
        <v>760</v>
      </c>
      <c r="I3846" s="47" t="n">
        <f aca="false">IF(H3846&gt;$J$5,$J$2+$J$1,(IF(H3846&gt;739.99,H3846^3*2498.244218-H3846^2*5471052.355142+H3846*3994605728.77515-972400879260.135,H3846^3*1396.138889-H3846^2*3002770.071427+H3846*2152080038.43115-513963640099.415)))-$J$1</f>
        <v>87942447.7277832</v>
      </c>
      <c r="J3846" s="47" t="n">
        <f aca="false">I3846*100/$J$2</f>
        <v>99.9999999974793</v>
      </c>
      <c r="L3846" s="41" t="n">
        <f aca="false">[4]Plan1!$C3841</f>
        <v>0</v>
      </c>
      <c r="M3846" s="41" t="n">
        <f aca="false">$O$5 + L3846</f>
        <v>838.78</v>
      </c>
      <c r="N3846" s="47" t="n">
        <f aca="false">IF(M3846&gt;$O$5,$O$2+$O$1,(M3846^3*3270.5936-M3846^2*8015778.389801+M3846*6549018422.82398-1783686174686.87))-$O$1</f>
        <v>39086868.7128906</v>
      </c>
      <c r="O3846" s="41" t="n">
        <f aca="false">N3846*100/$O$2</f>
        <v>100</v>
      </c>
      <c r="R3846" s="47" t="n">
        <f aca="false">SUM(D3846,I3846,N3846)</f>
        <v>276008357.612793</v>
      </c>
      <c r="S3846" s="41" t="n">
        <f aca="false">R3846*100/$R$2</f>
        <v>99.9999999991969</v>
      </c>
      <c r="U3846" s="41" t="n">
        <f aca="false">[1]Plan1!$B3841</f>
        <v>0</v>
      </c>
    </row>
    <row r="3847" customFormat="false" ht="15" hidden="false" customHeight="false" outlineLevel="0" collapsed="false">
      <c r="A3847" s="46" t="n">
        <v>45845</v>
      </c>
      <c r="B3847" s="41" t="n">
        <f aca="false">[2]Plan1!$C3842</f>
        <v>0</v>
      </c>
      <c r="C3847" s="41" t="n">
        <f aca="false">$E$5 + B3847</f>
        <v>781</v>
      </c>
      <c r="D3847" s="47" t="n">
        <f aca="false">IF(C3847&gt;$E$5,$E$2+$E$1,(IF(C3847&gt;764.99,C3847^3*3486.59308-C3847^2*7860012.00812+C3847*5908819377.96283-1481278321001.59,IF(C3847&gt;752.99,C3847^3*3588.471445-C3847^2*8028757.56264+C3847*5988077680.84934-1488767378546.26,C3847^3*899.851852-C3847^2*1969009.674601+C3847*1435480406.01138-348666163343.76))))-$E$1</f>
        <v>148979041.172119</v>
      </c>
      <c r="E3847" s="47" t="n">
        <f aca="false">D3847*100/$E$2</f>
        <v>100</v>
      </c>
      <c r="G3847" s="41" t="n">
        <f aca="false">[3]Plan1!$C3842</f>
        <v>0</v>
      </c>
      <c r="H3847" s="41" t="n">
        <f aca="false">$J$5 + G3847</f>
        <v>760</v>
      </c>
      <c r="I3847" s="47" t="n">
        <f aca="false">IF(H3847&gt;$J$5,$J$2+$J$1,(IF(H3847&gt;739.99,H3847^3*2498.244218-H3847^2*5471052.355142+H3847*3994605728.77515-972400879260.135,H3847^3*1396.138889-H3847^2*3002770.071427+H3847*2152080038.43115-513963640099.415)))-$J$1</f>
        <v>87942447.7277832</v>
      </c>
      <c r="J3847" s="47" t="n">
        <f aca="false">I3847*100/$J$2</f>
        <v>99.9999999974793</v>
      </c>
      <c r="L3847" s="41" t="n">
        <f aca="false">[4]Plan1!$C3842</f>
        <v>0</v>
      </c>
      <c r="M3847" s="41" t="n">
        <f aca="false">$O$5 + L3847</f>
        <v>838.78</v>
      </c>
      <c r="N3847" s="47" t="n">
        <f aca="false">IF(M3847&gt;$O$5,$O$2+$O$1,(M3847^3*3270.5936-M3847^2*8015778.389801+M3847*6549018422.82398-1783686174686.87))-$O$1</f>
        <v>39086868.7128906</v>
      </c>
      <c r="O3847" s="41" t="n">
        <f aca="false">N3847*100/$O$2</f>
        <v>100</v>
      </c>
      <c r="R3847" s="47" t="n">
        <f aca="false">SUM(D3847,I3847,N3847)</f>
        <v>276008357.612793</v>
      </c>
      <c r="S3847" s="41" t="n">
        <f aca="false">R3847*100/$R$2</f>
        <v>99.9999999991969</v>
      </c>
      <c r="U3847" s="41" t="n">
        <f aca="false">[1]Plan1!$B3842</f>
        <v>0</v>
      </c>
    </row>
    <row r="3848" customFormat="false" ht="15" hidden="false" customHeight="false" outlineLevel="0" collapsed="false">
      <c r="A3848" s="46" t="n">
        <v>45846</v>
      </c>
      <c r="B3848" s="41" t="n">
        <f aca="false">[2]Plan1!$C3843</f>
        <v>0</v>
      </c>
      <c r="C3848" s="41" t="n">
        <f aca="false">$E$5 + B3848</f>
        <v>781</v>
      </c>
      <c r="D3848" s="47" t="n">
        <f aca="false">IF(C3848&gt;$E$5,$E$2+$E$1,(IF(C3848&gt;764.99,C3848^3*3486.59308-C3848^2*7860012.00812+C3848*5908819377.96283-1481278321001.59,IF(C3848&gt;752.99,C3848^3*3588.471445-C3848^2*8028757.56264+C3848*5988077680.84934-1488767378546.26,C3848^3*899.851852-C3848^2*1969009.674601+C3848*1435480406.01138-348666163343.76))))-$E$1</f>
        <v>148979041.172119</v>
      </c>
      <c r="E3848" s="47" t="n">
        <f aca="false">D3848*100/$E$2</f>
        <v>100</v>
      </c>
      <c r="G3848" s="41" t="n">
        <f aca="false">[3]Plan1!$C3843</f>
        <v>0</v>
      </c>
      <c r="H3848" s="41" t="n">
        <f aca="false">$J$5 + G3848</f>
        <v>760</v>
      </c>
      <c r="I3848" s="47" t="n">
        <f aca="false">IF(H3848&gt;$J$5,$J$2+$J$1,(IF(H3848&gt;739.99,H3848^3*2498.244218-H3848^2*5471052.355142+H3848*3994605728.77515-972400879260.135,H3848^3*1396.138889-H3848^2*3002770.071427+H3848*2152080038.43115-513963640099.415)))-$J$1</f>
        <v>87942447.7277832</v>
      </c>
      <c r="J3848" s="47" t="n">
        <f aca="false">I3848*100/$J$2</f>
        <v>99.9999999974793</v>
      </c>
      <c r="L3848" s="41" t="n">
        <f aca="false">[4]Plan1!$C3843</f>
        <v>0</v>
      </c>
      <c r="M3848" s="41" t="n">
        <f aca="false">$O$5 + L3848</f>
        <v>838.78</v>
      </c>
      <c r="N3848" s="47" t="n">
        <f aca="false">IF(M3848&gt;$O$5,$O$2+$O$1,(M3848^3*3270.5936-M3848^2*8015778.389801+M3848*6549018422.82398-1783686174686.87))-$O$1</f>
        <v>39086868.7128906</v>
      </c>
      <c r="O3848" s="41" t="n">
        <f aca="false">N3848*100/$O$2</f>
        <v>100</v>
      </c>
      <c r="R3848" s="47" t="n">
        <f aca="false">SUM(D3848,I3848,N3848)</f>
        <v>276008357.612793</v>
      </c>
      <c r="S3848" s="41" t="n">
        <f aca="false">R3848*100/$R$2</f>
        <v>99.9999999991969</v>
      </c>
      <c r="U3848" s="41" t="n">
        <f aca="false">[1]Plan1!$B3843</f>
        <v>0</v>
      </c>
    </row>
    <row r="3849" customFormat="false" ht="15" hidden="false" customHeight="false" outlineLevel="0" collapsed="false">
      <c r="A3849" s="46" t="n">
        <v>45847</v>
      </c>
      <c r="B3849" s="41" t="n">
        <f aca="false">[2]Plan1!$C3844</f>
        <v>0</v>
      </c>
      <c r="C3849" s="41" t="n">
        <f aca="false">$E$5 + B3849</f>
        <v>781</v>
      </c>
      <c r="D3849" s="47" t="n">
        <f aca="false">IF(C3849&gt;$E$5,$E$2+$E$1,(IF(C3849&gt;764.99,C3849^3*3486.59308-C3849^2*7860012.00812+C3849*5908819377.96283-1481278321001.59,IF(C3849&gt;752.99,C3849^3*3588.471445-C3849^2*8028757.56264+C3849*5988077680.84934-1488767378546.26,C3849^3*899.851852-C3849^2*1969009.674601+C3849*1435480406.01138-348666163343.76))))-$E$1</f>
        <v>148979041.172119</v>
      </c>
      <c r="E3849" s="47" t="n">
        <f aca="false">D3849*100/$E$2</f>
        <v>100</v>
      </c>
      <c r="G3849" s="41" t="n">
        <f aca="false">[3]Plan1!$C3844</f>
        <v>0</v>
      </c>
      <c r="H3849" s="41" t="n">
        <f aca="false">$J$5 + G3849</f>
        <v>760</v>
      </c>
      <c r="I3849" s="47" t="n">
        <f aca="false">IF(H3849&gt;$J$5,$J$2+$J$1,(IF(H3849&gt;739.99,H3849^3*2498.244218-H3849^2*5471052.355142+H3849*3994605728.77515-972400879260.135,H3849^3*1396.138889-H3849^2*3002770.071427+H3849*2152080038.43115-513963640099.415)))-$J$1</f>
        <v>87942447.7277832</v>
      </c>
      <c r="J3849" s="47" t="n">
        <f aca="false">I3849*100/$J$2</f>
        <v>99.9999999974793</v>
      </c>
      <c r="L3849" s="41" t="n">
        <f aca="false">[4]Plan1!$C3844</f>
        <v>0</v>
      </c>
      <c r="M3849" s="41" t="n">
        <f aca="false">$O$5 + L3849</f>
        <v>838.78</v>
      </c>
      <c r="N3849" s="47" t="n">
        <f aca="false">IF(M3849&gt;$O$5,$O$2+$O$1,(M3849^3*3270.5936-M3849^2*8015778.389801+M3849*6549018422.82398-1783686174686.87))-$O$1</f>
        <v>39086868.7128906</v>
      </c>
      <c r="O3849" s="41" t="n">
        <f aca="false">N3849*100/$O$2</f>
        <v>100</v>
      </c>
      <c r="R3849" s="47" t="n">
        <f aca="false">SUM(D3849,I3849,N3849)</f>
        <v>276008357.612793</v>
      </c>
      <c r="S3849" s="41" t="n">
        <f aca="false">R3849*100/$R$2</f>
        <v>99.9999999991969</v>
      </c>
      <c r="U3849" s="41" t="n">
        <f aca="false">[1]Plan1!$B3844</f>
        <v>0</v>
      </c>
    </row>
    <row r="3850" customFormat="false" ht="15" hidden="false" customHeight="false" outlineLevel="0" collapsed="false">
      <c r="A3850" s="46" t="n">
        <v>45848</v>
      </c>
      <c r="B3850" s="41" t="n">
        <f aca="false">[2]Plan1!$C3845</f>
        <v>0</v>
      </c>
      <c r="C3850" s="41" t="n">
        <f aca="false">$E$5 + B3850</f>
        <v>781</v>
      </c>
      <c r="D3850" s="47" t="n">
        <f aca="false">IF(C3850&gt;$E$5,$E$2+$E$1,(IF(C3850&gt;764.99,C3850^3*3486.59308-C3850^2*7860012.00812+C3850*5908819377.96283-1481278321001.59,IF(C3850&gt;752.99,C3850^3*3588.471445-C3850^2*8028757.56264+C3850*5988077680.84934-1488767378546.26,C3850^3*899.851852-C3850^2*1969009.674601+C3850*1435480406.01138-348666163343.76))))-$E$1</f>
        <v>148979041.172119</v>
      </c>
      <c r="E3850" s="47" t="n">
        <f aca="false">D3850*100/$E$2</f>
        <v>100</v>
      </c>
      <c r="G3850" s="41" t="n">
        <f aca="false">[3]Plan1!$C3845</f>
        <v>0</v>
      </c>
      <c r="H3850" s="41" t="n">
        <f aca="false">$J$5 + G3850</f>
        <v>760</v>
      </c>
      <c r="I3850" s="47" t="n">
        <f aca="false">IF(H3850&gt;$J$5,$J$2+$J$1,(IF(H3850&gt;739.99,H3850^3*2498.244218-H3850^2*5471052.355142+H3850*3994605728.77515-972400879260.135,H3850^3*1396.138889-H3850^2*3002770.071427+H3850*2152080038.43115-513963640099.415)))-$J$1</f>
        <v>87942447.7277832</v>
      </c>
      <c r="J3850" s="47" t="n">
        <f aca="false">I3850*100/$J$2</f>
        <v>99.9999999974793</v>
      </c>
      <c r="L3850" s="41" t="n">
        <f aca="false">[4]Plan1!$C3845</f>
        <v>0</v>
      </c>
      <c r="M3850" s="41" t="n">
        <f aca="false">$O$5 + L3850</f>
        <v>838.78</v>
      </c>
      <c r="N3850" s="47" t="n">
        <f aca="false">IF(M3850&gt;$O$5,$O$2+$O$1,(M3850^3*3270.5936-M3850^2*8015778.389801+M3850*6549018422.82398-1783686174686.87))-$O$1</f>
        <v>39086868.7128906</v>
      </c>
      <c r="O3850" s="41" t="n">
        <f aca="false">N3850*100/$O$2</f>
        <v>100</v>
      </c>
      <c r="R3850" s="47" t="n">
        <f aca="false">SUM(D3850,I3850,N3850)</f>
        <v>276008357.612793</v>
      </c>
      <c r="S3850" s="41" t="n">
        <f aca="false">R3850*100/$R$2</f>
        <v>99.9999999991969</v>
      </c>
      <c r="U3850" s="41" t="n">
        <f aca="false">[1]Plan1!$B3845</f>
        <v>0</v>
      </c>
    </row>
    <row r="3851" customFormat="false" ht="15" hidden="false" customHeight="false" outlineLevel="0" collapsed="false">
      <c r="A3851" s="46" t="n">
        <v>45849</v>
      </c>
      <c r="B3851" s="41" t="n">
        <f aca="false">[2]Plan1!$C3846</f>
        <v>0</v>
      </c>
      <c r="C3851" s="41" t="n">
        <f aca="false">$E$5 + B3851</f>
        <v>781</v>
      </c>
      <c r="D3851" s="47" t="n">
        <f aca="false">IF(C3851&gt;$E$5,$E$2+$E$1,(IF(C3851&gt;764.99,C3851^3*3486.59308-C3851^2*7860012.00812+C3851*5908819377.96283-1481278321001.59,IF(C3851&gt;752.99,C3851^3*3588.471445-C3851^2*8028757.56264+C3851*5988077680.84934-1488767378546.26,C3851^3*899.851852-C3851^2*1969009.674601+C3851*1435480406.01138-348666163343.76))))-$E$1</f>
        <v>148979041.172119</v>
      </c>
      <c r="E3851" s="47" t="n">
        <f aca="false">D3851*100/$E$2</f>
        <v>100</v>
      </c>
      <c r="G3851" s="41" t="n">
        <f aca="false">[3]Plan1!$C3846</f>
        <v>0</v>
      </c>
      <c r="H3851" s="41" t="n">
        <f aca="false">$J$5 + G3851</f>
        <v>760</v>
      </c>
      <c r="I3851" s="47" t="n">
        <f aca="false">IF(H3851&gt;$J$5,$J$2+$J$1,(IF(H3851&gt;739.99,H3851^3*2498.244218-H3851^2*5471052.355142+H3851*3994605728.77515-972400879260.135,H3851^3*1396.138889-H3851^2*3002770.071427+H3851*2152080038.43115-513963640099.415)))-$J$1</f>
        <v>87942447.7277832</v>
      </c>
      <c r="J3851" s="47" t="n">
        <f aca="false">I3851*100/$J$2</f>
        <v>99.9999999974793</v>
      </c>
      <c r="L3851" s="41" t="n">
        <f aca="false">[4]Plan1!$C3846</f>
        <v>0</v>
      </c>
      <c r="M3851" s="41" t="n">
        <f aca="false">$O$5 + L3851</f>
        <v>838.78</v>
      </c>
      <c r="N3851" s="47" t="n">
        <f aca="false">IF(M3851&gt;$O$5,$O$2+$O$1,(M3851^3*3270.5936-M3851^2*8015778.389801+M3851*6549018422.82398-1783686174686.87))-$O$1</f>
        <v>39086868.7128906</v>
      </c>
      <c r="O3851" s="41" t="n">
        <f aca="false">N3851*100/$O$2</f>
        <v>100</v>
      </c>
      <c r="R3851" s="47" t="n">
        <f aca="false">SUM(D3851,I3851,N3851)</f>
        <v>276008357.612793</v>
      </c>
      <c r="S3851" s="41" t="n">
        <f aca="false">R3851*100/$R$2</f>
        <v>99.9999999991969</v>
      </c>
      <c r="U3851" s="41" t="n">
        <f aca="false">[1]Plan1!$B3846</f>
        <v>0</v>
      </c>
    </row>
    <row r="3852" customFormat="false" ht="15" hidden="false" customHeight="false" outlineLevel="0" collapsed="false">
      <c r="A3852" s="46" t="n">
        <v>45850</v>
      </c>
      <c r="B3852" s="41" t="n">
        <f aca="false">[2]Plan1!$C3847</f>
        <v>0</v>
      </c>
      <c r="C3852" s="41" t="n">
        <f aca="false">$E$5 + B3852</f>
        <v>781</v>
      </c>
      <c r="D3852" s="47" t="n">
        <f aca="false">IF(C3852&gt;$E$5,$E$2+$E$1,(IF(C3852&gt;764.99,C3852^3*3486.59308-C3852^2*7860012.00812+C3852*5908819377.96283-1481278321001.59,IF(C3852&gt;752.99,C3852^3*3588.471445-C3852^2*8028757.56264+C3852*5988077680.84934-1488767378546.26,C3852^3*899.851852-C3852^2*1969009.674601+C3852*1435480406.01138-348666163343.76))))-$E$1</f>
        <v>148979041.172119</v>
      </c>
      <c r="E3852" s="47" t="n">
        <f aca="false">D3852*100/$E$2</f>
        <v>100</v>
      </c>
      <c r="G3852" s="41" t="n">
        <f aca="false">[3]Plan1!$C3847</f>
        <v>0</v>
      </c>
      <c r="H3852" s="41" t="n">
        <f aca="false">$J$5 + G3852</f>
        <v>760</v>
      </c>
      <c r="I3852" s="47" t="n">
        <f aca="false">IF(H3852&gt;$J$5,$J$2+$J$1,(IF(H3852&gt;739.99,H3852^3*2498.244218-H3852^2*5471052.355142+H3852*3994605728.77515-972400879260.135,H3852^3*1396.138889-H3852^2*3002770.071427+H3852*2152080038.43115-513963640099.415)))-$J$1</f>
        <v>87942447.7277832</v>
      </c>
      <c r="J3852" s="47" t="n">
        <f aca="false">I3852*100/$J$2</f>
        <v>99.9999999974793</v>
      </c>
      <c r="L3852" s="41" t="n">
        <f aca="false">[4]Plan1!$C3847</f>
        <v>0</v>
      </c>
      <c r="M3852" s="41" t="n">
        <f aca="false">$O$5 + L3852</f>
        <v>838.78</v>
      </c>
      <c r="N3852" s="47" t="n">
        <f aca="false">IF(M3852&gt;$O$5,$O$2+$O$1,(M3852^3*3270.5936-M3852^2*8015778.389801+M3852*6549018422.82398-1783686174686.87))-$O$1</f>
        <v>39086868.7128906</v>
      </c>
      <c r="O3852" s="41" t="n">
        <f aca="false">N3852*100/$O$2</f>
        <v>100</v>
      </c>
      <c r="R3852" s="47" t="n">
        <f aca="false">SUM(D3852,I3852,N3852)</f>
        <v>276008357.612793</v>
      </c>
      <c r="S3852" s="41" t="n">
        <f aca="false">R3852*100/$R$2</f>
        <v>99.9999999991969</v>
      </c>
      <c r="U3852" s="41" t="n">
        <f aca="false">[1]Plan1!$B3847</f>
        <v>0</v>
      </c>
    </row>
    <row r="3853" customFormat="false" ht="15" hidden="false" customHeight="false" outlineLevel="0" collapsed="false">
      <c r="A3853" s="46" t="n">
        <v>45851</v>
      </c>
      <c r="B3853" s="41" t="n">
        <f aca="false">[2]Plan1!$C3848</f>
        <v>0</v>
      </c>
      <c r="C3853" s="41" t="n">
        <f aca="false">$E$5 + B3853</f>
        <v>781</v>
      </c>
      <c r="D3853" s="47" t="n">
        <f aca="false">IF(C3853&gt;$E$5,$E$2+$E$1,(IF(C3853&gt;764.99,C3853^3*3486.59308-C3853^2*7860012.00812+C3853*5908819377.96283-1481278321001.59,IF(C3853&gt;752.99,C3853^3*3588.471445-C3853^2*8028757.56264+C3853*5988077680.84934-1488767378546.26,C3853^3*899.851852-C3853^2*1969009.674601+C3853*1435480406.01138-348666163343.76))))-$E$1</f>
        <v>148979041.172119</v>
      </c>
      <c r="E3853" s="47" t="n">
        <f aca="false">D3853*100/$E$2</f>
        <v>100</v>
      </c>
      <c r="G3853" s="41" t="n">
        <f aca="false">[3]Plan1!$C3848</f>
        <v>0</v>
      </c>
      <c r="H3853" s="41" t="n">
        <f aca="false">$J$5 + G3853</f>
        <v>760</v>
      </c>
      <c r="I3853" s="47" t="n">
        <f aca="false">IF(H3853&gt;$J$5,$J$2+$J$1,(IF(H3853&gt;739.99,H3853^3*2498.244218-H3853^2*5471052.355142+H3853*3994605728.77515-972400879260.135,H3853^3*1396.138889-H3853^2*3002770.071427+H3853*2152080038.43115-513963640099.415)))-$J$1</f>
        <v>87942447.7277832</v>
      </c>
      <c r="J3853" s="47" t="n">
        <f aca="false">I3853*100/$J$2</f>
        <v>99.9999999974793</v>
      </c>
      <c r="L3853" s="41" t="n">
        <f aca="false">[4]Plan1!$C3848</f>
        <v>0</v>
      </c>
      <c r="M3853" s="41" t="n">
        <f aca="false">$O$5 + L3853</f>
        <v>838.78</v>
      </c>
      <c r="N3853" s="47" t="n">
        <f aca="false">IF(M3853&gt;$O$5,$O$2+$O$1,(M3853^3*3270.5936-M3853^2*8015778.389801+M3853*6549018422.82398-1783686174686.87))-$O$1</f>
        <v>39086868.7128906</v>
      </c>
      <c r="O3853" s="41" t="n">
        <f aca="false">N3853*100/$O$2</f>
        <v>100</v>
      </c>
      <c r="R3853" s="47" t="n">
        <f aca="false">SUM(D3853,I3853,N3853)</f>
        <v>276008357.612793</v>
      </c>
      <c r="S3853" s="41" t="n">
        <f aca="false">R3853*100/$R$2</f>
        <v>99.9999999991969</v>
      </c>
      <c r="U3853" s="41" t="n">
        <f aca="false">[1]Plan1!$B3848</f>
        <v>0</v>
      </c>
    </row>
    <row r="3854" customFormat="false" ht="15" hidden="false" customHeight="false" outlineLevel="0" collapsed="false">
      <c r="A3854" s="46" t="n">
        <v>45852</v>
      </c>
      <c r="B3854" s="41" t="n">
        <f aca="false">[2]Plan1!$C3849</f>
        <v>0</v>
      </c>
      <c r="C3854" s="41" t="n">
        <f aca="false">$E$5 + B3854</f>
        <v>781</v>
      </c>
      <c r="D3854" s="47" t="n">
        <f aca="false">IF(C3854&gt;$E$5,$E$2+$E$1,(IF(C3854&gt;764.99,C3854^3*3486.59308-C3854^2*7860012.00812+C3854*5908819377.96283-1481278321001.59,IF(C3854&gt;752.99,C3854^3*3588.471445-C3854^2*8028757.56264+C3854*5988077680.84934-1488767378546.26,C3854^3*899.851852-C3854^2*1969009.674601+C3854*1435480406.01138-348666163343.76))))-$E$1</f>
        <v>148979041.172119</v>
      </c>
      <c r="E3854" s="47" t="n">
        <f aca="false">D3854*100/$E$2</f>
        <v>100</v>
      </c>
      <c r="G3854" s="41" t="n">
        <f aca="false">[3]Plan1!$C3849</f>
        <v>0</v>
      </c>
      <c r="H3854" s="41" t="n">
        <f aca="false">$J$5 + G3854</f>
        <v>760</v>
      </c>
      <c r="I3854" s="47" t="n">
        <f aca="false">IF(H3854&gt;$J$5,$J$2+$J$1,(IF(H3854&gt;739.99,H3854^3*2498.244218-H3854^2*5471052.355142+H3854*3994605728.77515-972400879260.135,H3854^3*1396.138889-H3854^2*3002770.071427+H3854*2152080038.43115-513963640099.415)))-$J$1</f>
        <v>87942447.7277832</v>
      </c>
      <c r="J3854" s="47" t="n">
        <f aca="false">I3854*100/$J$2</f>
        <v>99.9999999974793</v>
      </c>
      <c r="L3854" s="41" t="n">
        <f aca="false">[4]Plan1!$C3849</f>
        <v>0</v>
      </c>
      <c r="M3854" s="41" t="n">
        <f aca="false">$O$5 + L3854</f>
        <v>838.78</v>
      </c>
      <c r="N3854" s="47" t="n">
        <f aca="false">IF(M3854&gt;$O$5,$O$2+$O$1,(M3854^3*3270.5936-M3854^2*8015778.389801+M3854*6549018422.82398-1783686174686.87))-$O$1</f>
        <v>39086868.7128906</v>
      </c>
      <c r="O3854" s="41" t="n">
        <f aca="false">N3854*100/$O$2</f>
        <v>100</v>
      </c>
      <c r="R3854" s="47" t="n">
        <f aca="false">SUM(D3854,I3854,N3854)</f>
        <v>276008357.612793</v>
      </c>
      <c r="S3854" s="41" t="n">
        <f aca="false">R3854*100/$R$2</f>
        <v>99.9999999991969</v>
      </c>
      <c r="U3854" s="41" t="n">
        <f aca="false">[1]Plan1!$B3849</f>
        <v>0</v>
      </c>
    </row>
    <row r="3855" customFormat="false" ht="15" hidden="false" customHeight="false" outlineLevel="0" collapsed="false">
      <c r="A3855" s="46" t="n">
        <v>45853</v>
      </c>
      <c r="B3855" s="41" t="n">
        <f aca="false">[2]Plan1!$C3850</f>
        <v>0</v>
      </c>
      <c r="C3855" s="41" t="n">
        <f aca="false">$E$5 + B3855</f>
        <v>781</v>
      </c>
      <c r="D3855" s="47" t="n">
        <f aca="false">IF(C3855&gt;$E$5,$E$2+$E$1,(IF(C3855&gt;764.99,C3855^3*3486.59308-C3855^2*7860012.00812+C3855*5908819377.96283-1481278321001.59,IF(C3855&gt;752.99,C3855^3*3588.471445-C3855^2*8028757.56264+C3855*5988077680.84934-1488767378546.26,C3855^3*899.851852-C3855^2*1969009.674601+C3855*1435480406.01138-348666163343.76))))-$E$1</f>
        <v>148979041.172119</v>
      </c>
      <c r="E3855" s="47" t="n">
        <f aca="false">D3855*100/$E$2</f>
        <v>100</v>
      </c>
      <c r="G3855" s="41" t="n">
        <f aca="false">[3]Plan1!$C3850</f>
        <v>0</v>
      </c>
      <c r="H3855" s="41" t="n">
        <f aca="false">$J$5 + G3855</f>
        <v>760</v>
      </c>
      <c r="I3855" s="47" t="n">
        <f aca="false">IF(H3855&gt;$J$5,$J$2+$J$1,(IF(H3855&gt;739.99,H3855^3*2498.244218-H3855^2*5471052.355142+H3855*3994605728.77515-972400879260.135,H3855^3*1396.138889-H3855^2*3002770.071427+H3855*2152080038.43115-513963640099.415)))-$J$1</f>
        <v>87942447.7277832</v>
      </c>
      <c r="J3855" s="47" t="n">
        <f aca="false">I3855*100/$J$2</f>
        <v>99.9999999974793</v>
      </c>
      <c r="L3855" s="41" t="n">
        <f aca="false">[4]Plan1!$C3850</f>
        <v>0</v>
      </c>
      <c r="M3855" s="41" t="n">
        <f aca="false">$O$5 + L3855</f>
        <v>838.78</v>
      </c>
      <c r="N3855" s="47" t="n">
        <f aca="false">IF(M3855&gt;$O$5,$O$2+$O$1,(M3855^3*3270.5936-M3855^2*8015778.389801+M3855*6549018422.82398-1783686174686.87))-$O$1</f>
        <v>39086868.7128906</v>
      </c>
      <c r="O3855" s="41" t="n">
        <f aca="false">N3855*100/$O$2</f>
        <v>100</v>
      </c>
      <c r="R3855" s="47" t="n">
        <f aca="false">SUM(D3855,I3855,N3855)</f>
        <v>276008357.612793</v>
      </c>
      <c r="S3855" s="41" t="n">
        <f aca="false">R3855*100/$R$2</f>
        <v>99.9999999991969</v>
      </c>
      <c r="U3855" s="41" t="n">
        <f aca="false">[1]Plan1!$B3850</f>
        <v>0</v>
      </c>
    </row>
    <row r="3856" customFormat="false" ht="15" hidden="false" customHeight="false" outlineLevel="0" collapsed="false">
      <c r="A3856" s="46" t="n">
        <v>45854</v>
      </c>
      <c r="B3856" s="41" t="n">
        <f aca="false">[2]Plan1!$C3851</f>
        <v>0</v>
      </c>
      <c r="C3856" s="41" t="n">
        <f aca="false">$E$5 + B3856</f>
        <v>781</v>
      </c>
      <c r="D3856" s="47" t="n">
        <f aca="false">IF(C3856&gt;$E$5,$E$2+$E$1,(IF(C3856&gt;764.99,C3856^3*3486.59308-C3856^2*7860012.00812+C3856*5908819377.96283-1481278321001.59,IF(C3856&gt;752.99,C3856^3*3588.471445-C3856^2*8028757.56264+C3856*5988077680.84934-1488767378546.26,C3856^3*899.851852-C3856^2*1969009.674601+C3856*1435480406.01138-348666163343.76))))-$E$1</f>
        <v>148979041.172119</v>
      </c>
      <c r="E3856" s="47" t="n">
        <f aca="false">D3856*100/$E$2</f>
        <v>100</v>
      </c>
      <c r="G3856" s="41" t="n">
        <f aca="false">[3]Plan1!$C3851</f>
        <v>0</v>
      </c>
      <c r="H3856" s="41" t="n">
        <f aca="false">$J$5 + G3856</f>
        <v>760</v>
      </c>
      <c r="I3856" s="47" t="n">
        <f aca="false">IF(H3856&gt;$J$5,$J$2+$J$1,(IF(H3856&gt;739.99,H3856^3*2498.244218-H3856^2*5471052.355142+H3856*3994605728.77515-972400879260.135,H3856^3*1396.138889-H3856^2*3002770.071427+H3856*2152080038.43115-513963640099.415)))-$J$1</f>
        <v>87942447.7277832</v>
      </c>
      <c r="J3856" s="47" t="n">
        <f aca="false">I3856*100/$J$2</f>
        <v>99.9999999974793</v>
      </c>
      <c r="L3856" s="41" t="n">
        <f aca="false">[4]Plan1!$C3851</f>
        <v>0</v>
      </c>
      <c r="M3856" s="41" t="n">
        <f aca="false">$O$5 + L3856</f>
        <v>838.78</v>
      </c>
      <c r="N3856" s="47" t="n">
        <f aca="false">IF(M3856&gt;$O$5,$O$2+$O$1,(M3856^3*3270.5936-M3856^2*8015778.389801+M3856*6549018422.82398-1783686174686.87))-$O$1</f>
        <v>39086868.7128906</v>
      </c>
      <c r="O3856" s="41" t="n">
        <f aca="false">N3856*100/$O$2</f>
        <v>100</v>
      </c>
      <c r="R3856" s="47" t="n">
        <f aca="false">SUM(D3856,I3856,N3856)</f>
        <v>276008357.612793</v>
      </c>
      <c r="S3856" s="41" t="n">
        <f aca="false">R3856*100/$R$2</f>
        <v>99.9999999991969</v>
      </c>
      <c r="U3856" s="41" t="n">
        <f aca="false">[1]Plan1!$B3851</f>
        <v>0</v>
      </c>
    </row>
    <row r="3857" customFormat="false" ht="15" hidden="false" customHeight="false" outlineLevel="0" collapsed="false">
      <c r="A3857" s="46" t="n">
        <v>45855</v>
      </c>
      <c r="B3857" s="41" t="n">
        <f aca="false">[2]Plan1!$C3852</f>
        <v>0</v>
      </c>
      <c r="C3857" s="41" t="n">
        <f aca="false">$E$5 + B3857</f>
        <v>781</v>
      </c>
      <c r="D3857" s="47" t="n">
        <f aca="false">IF(C3857&gt;$E$5,$E$2+$E$1,(IF(C3857&gt;764.99,C3857^3*3486.59308-C3857^2*7860012.00812+C3857*5908819377.96283-1481278321001.59,IF(C3857&gt;752.99,C3857^3*3588.471445-C3857^2*8028757.56264+C3857*5988077680.84934-1488767378546.26,C3857^3*899.851852-C3857^2*1969009.674601+C3857*1435480406.01138-348666163343.76))))-$E$1</f>
        <v>148979041.172119</v>
      </c>
      <c r="E3857" s="47" t="n">
        <f aca="false">D3857*100/$E$2</f>
        <v>100</v>
      </c>
      <c r="G3857" s="41" t="n">
        <f aca="false">[3]Plan1!$C3852</f>
        <v>0</v>
      </c>
      <c r="H3857" s="41" t="n">
        <f aca="false">$J$5 + G3857</f>
        <v>760</v>
      </c>
      <c r="I3857" s="47" t="n">
        <f aca="false">IF(H3857&gt;$J$5,$J$2+$J$1,(IF(H3857&gt;739.99,H3857^3*2498.244218-H3857^2*5471052.355142+H3857*3994605728.77515-972400879260.135,H3857^3*1396.138889-H3857^2*3002770.071427+H3857*2152080038.43115-513963640099.415)))-$J$1</f>
        <v>87942447.7277832</v>
      </c>
      <c r="J3857" s="47" t="n">
        <f aca="false">I3857*100/$J$2</f>
        <v>99.9999999974793</v>
      </c>
      <c r="L3857" s="41" t="n">
        <f aca="false">[4]Plan1!$C3852</f>
        <v>0</v>
      </c>
      <c r="M3857" s="41" t="n">
        <f aca="false">$O$5 + L3857</f>
        <v>838.78</v>
      </c>
      <c r="N3857" s="47" t="n">
        <f aca="false">IF(M3857&gt;$O$5,$O$2+$O$1,(M3857^3*3270.5936-M3857^2*8015778.389801+M3857*6549018422.82398-1783686174686.87))-$O$1</f>
        <v>39086868.7128906</v>
      </c>
      <c r="O3857" s="41" t="n">
        <f aca="false">N3857*100/$O$2</f>
        <v>100</v>
      </c>
      <c r="R3857" s="47" t="n">
        <f aca="false">SUM(D3857,I3857,N3857)</f>
        <v>276008357.612793</v>
      </c>
      <c r="S3857" s="41" t="n">
        <f aca="false">R3857*100/$R$2</f>
        <v>99.9999999991969</v>
      </c>
      <c r="U3857" s="41" t="n">
        <f aca="false">[1]Plan1!$B3852</f>
        <v>0</v>
      </c>
    </row>
    <row r="3858" customFormat="false" ht="15" hidden="false" customHeight="false" outlineLevel="0" collapsed="false">
      <c r="A3858" s="46" t="n">
        <v>45856</v>
      </c>
      <c r="B3858" s="41" t="n">
        <f aca="false">[2]Plan1!$C3853</f>
        <v>0</v>
      </c>
      <c r="C3858" s="41" t="n">
        <f aca="false">$E$5 + B3858</f>
        <v>781</v>
      </c>
      <c r="D3858" s="47" t="n">
        <f aca="false">IF(C3858&gt;$E$5,$E$2+$E$1,(IF(C3858&gt;764.99,C3858^3*3486.59308-C3858^2*7860012.00812+C3858*5908819377.96283-1481278321001.59,IF(C3858&gt;752.99,C3858^3*3588.471445-C3858^2*8028757.56264+C3858*5988077680.84934-1488767378546.26,C3858^3*899.851852-C3858^2*1969009.674601+C3858*1435480406.01138-348666163343.76))))-$E$1</f>
        <v>148979041.172119</v>
      </c>
      <c r="E3858" s="47" t="n">
        <f aca="false">D3858*100/$E$2</f>
        <v>100</v>
      </c>
      <c r="G3858" s="41" t="n">
        <f aca="false">[3]Plan1!$C3853</f>
        <v>0</v>
      </c>
      <c r="H3858" s="41" t="n">
        <f aca="false">$J$5 + G3858</f>
        <v>760</v>
      </c>
      <c r="I3858" s="47" t="n">
        <f aca="false">IF(H3858&gt;$J$5,$J$2+$J$1,(IF(H3858&gt;739.99,H3858^3*2498.244218-H3858^2*5471052.355142+H3858*3994605728.77515-972400879260.135,H3858^3*1396.138889-H3858^2*3002770.071427+H3858*2152080038.43115-513963640099.415)))-$J$1</f>
        <v>87942447.7277832</v>
      </c>
      <c r="J3858" s="47" t="n">
        <f aca="false">I3858*100/$J$2</f>
        <v>99.9999999974793</v>
      </c>
      <c r="L3858" s="41" t="n">
        <f aca="false">[4]Plan1!$C3853</f>
        <v>0</v>
      </c>
      <c r="M3858" s="41" t="n">
        <f aca="false">$O$5 + L3858</f>
        <v>838.78</v>
      </c>
      <c r="N3858" s="47" t="n">
        <f aca="false">IF(M3858&gt;$O$5,$O$2+$O$1,(M3858^3*3270.5936-M3858^2*8015778.389801+M3858*6549018422.82398-1783686174686.87))-$O$1</f>
        <v>39086868.7128906</v>
      </c>
      <c r="O3858" s="41" t="n">
        <f aca="false">N3858*100/$O$2</f>
        <v>100</v>
      </c>
      <c r="R3858" s="47" t="n">
        <f aca="false">SUM(D3858,I3858,N3858)</f>
        <v>276008357.612793</v>
      </c>
      <c r="S3858" s="41" t="n">
        <f aca="false">R3858*100/$R$2</f>
        <v>99.9999999991969</v>
      </c>
      <c r="U3858" s="41" t="n">
        <f aca="false">[1]Plan1!$B3853</f>
        <v>0</v>
      </c>
    </row>
    <row r="3859" customFormat="false" ht="15" hidden="false" customHeight="false" outlineLevel="0" collapsed="false">
      <c r="A3859" s="46" t="n">
        <v>45857</v>
      </c>
      <c r="B3859" s="41" t="n">
        <f aca="false">[2]Plan1!$C3854</f>
        <v>0</v>
      </c>
      <c r="C3859" s="41" t="n">
        <f aca="false">$E$5 + B3859</f>
        <v>781</v>
      </c>
      <c r="D3859" s="47" t="n">
        <f aca="false">IF(C3859&gt;$E$5,$E$2+$E$1,(IF(C3859&gt;764.99,C3859^3*3486.59308-C3859^2*7860012.00812+C3859*5908819377.96283-1481278321001.59,IF(C3859&gt;752.99,C3859^3*3588.471445-C3859^2*8028757.56264+C3859*5988077680.84934-1488767378546.26,C3859^3*899.851852-C3859^2*1969009.674601+C3859*1435480406.01138-348666163343.76))))-$E$1</f>
        <v>148979041.172119</v>
      </c>
      <c r="E3859" s="47" t="n">
        <f aca="false">D3859*100/$E$2</f>
        <v>100</v>
      </c>
      <c r="G3859" s="41" t="n">
        <f aca="false">[3]Plan1!$C3854</f>
        <v>0</v>
      </c>
      <c r="H3859" s="41" t="n">
        <f aca="false">$J$5 + G3859</f>
        <v>760</v>
      </c>
      <c r="I3859" s="47" t="n">
        <f aca="false">IF(H3859&gt;$J$5,$J$2+$J$1,(IF(H3859&gt;739.99,H3859^3*2498.244218-H3859^2*5471052.355142+H3859*3994605728.77515-972400879260.135,H3859^3*1396.138889-H3859^2*3002770.071427+H3859*2152080038.43115-513963640099.415)))-$J$1</f>
        <v>87942447.7277832</v>
      </c>
      <c r="J3859" s="47" t="n">
        <f aca="false">I3859*100/$J$2</f>
        <v>99.9999999974793</v>
      </c>
      <c r="L3859" s="41" t="n">
        <f aca="false">[4]Plan1!$C3854</f>
        <v>0</v>
      </c>
      <c r="M3859" s="41" t="n">
        <f aca="false">$O$5 + L3859</f>
        <v>838.78</v>
      </c>
      <c r="N3859" s="47" t="n">
        <f aca="false">IF(M3859&gt;$O$5,$O$2+$O$1,(M3859^3*3270.5936-M3859^2*8015778.389801+M3859*6549018422.82398-1783686174686.87))-$O$1</f>
        <v>39086868.7128906</v>
      </c>
      <c r="O3859" s="41" t="n">
        <f aca="false">N3859*100/$O$2</f>
        <v>100</v>
      </c>
      <c r="R3859" s="47" t="n">
        <f aca="false">SUM(D3859,I3859,N3859)</f>
        <v>276008357.612793</v>
      </c>
      <c r="S3859" s="41" t="n">
        <f aca="false">R3859*100/$R$2</f>
        <v>99.9999999991969</v>
      </c>
      <c r="U3859" s="41" t="n">
        <f aca="false">[1]Plan1!$B3854</f>
        <v>0</v>
      </c>
    </row>
    <row r="3860" customFormat="false" ht="15" hidden="false" customHeight="false" outlineLevel="0" collapsed="false">
      <c r="A3860" s="46" t="n">
        <v>45858</v>
      </c>
      <c r="B3860" s="41" t="n">
        <f aca="false">[2]Plan1!$C3855</f>
        <v>0</v>
      </c>
      <c r="C3860" s="41" t="n">
        <f aca="false">$E$5 + B3860</f>
        <v>781</v>
      </c>
      <c r="D3860" s="47" t="n">
        <f aca="false">IF(C3860&gt;$E$5,$E$2+$E$1,(IF(C3860&gt;764.99,C3860^3*3486.59308-C3860^2*7860012.00812+C3860*5908819377.96283-1481278321001.59,IF(C3860&gt;752.99,C3860^3*3588.471445-C3860^2*8028757.56264+C3860*5988077680.84934-1488767378546.26,C3860^3*899.851852-C3860^2*1969009.674601+C3860*1435480406.01138-348666163343.76))))-$E$1</f>
        <v>148979041.172119</v>
      </c>
      <c r="E3860" s="47" t="n">
        <f aca="false">D3860*100/$E$2</f>
        <v>100</v>
      </c>
      <c r="G3860" s="41" t="n">
        <f aca="false">[3]Plan1!$C3855</f>
        <v>0</v>
      </c>
      <c r="H3860" s="41" t="n">
        <f aca="false">$J$5 + G3860</f>
        <v>760</v>
      </c>
      <c r="I3860" s="47" t="n">
        <f aca="false">IF(H3860&gt;$J$5,$J$2+$J$1,(IF(H3860&gt;739.99,H3860^3*2498.244218-H3860^2*5471052.355142+H3860*3994605728.77515-972400879260.135,H3860^3*1396.138889-H3860^2*3002770.071427+H3860*2152080038.43115-513963640099.415)))-$J$1</f>
        <v>87942447.7277832</v>
      </c>
      <c r="J3860" s="47" t="n">
        <f aca="false">I3860*100/$J$2</f>
        <v>99.9999999974793</v>
      </c>
      <c r="L3860" s="41" t="n">
        <f aca="false">[4]Plan1!$C3855</f>
        <v>0</v>
      </c>
      <c r="M3860" s="41" t="n">
        <f aca="false">$O$5 + L3860</f>
        <v>838.78</v>
      </c>
      <c r="N3860" s="47" t="n">
        <f aca="false">IF(M3860&gt;$O$5,$O$2+$O$1,(M3860^3*3270.5936-M3860^2*8015778.389801+M3860*6549018422.82398-1783686174686.87))-$O$1</f>
        <v>39086868.7128906</v>
      </c>
      <c r="O3860" s="41" t="n">
        <f aca="false">N3860*100/$O$2</f>
        <v>100</v>
      </c>
      <c r="R3860" s="47" t="n">
        <f aca="false">SUM(D3860,I3860,N3860)</f>
        <v>276008357.612793</v>
      </c>
      <c r="S3860" s="41" t="n">
        <f aca="false">R3860*100/$R$2</f>
        <v>99.9999999991969</v>
      </c>
      <c r="U3860" s="41" t="n">
        <f aca="false">[1]Plan1!$B3855</f>
        <v>0</v>
      </c>
    </row>
    <row r="3861" customFormat="false" ht="15" hidden="false" customHeight="false" outlineLevel="0" collapsed="false">
      <c r="A3861" s="46" t="n">
        <v>45859</v>
      </c>
      <c r="B3861" s="41" t="n">
        <f aca="false">[2]Plan1!$C3856</f>
        <v>0</v>
      </c>
      <c r="C3861" s="41" t="n">
        <f aca="false">$E$5 + B3861</f>
        <v>781</v>
      </c>
      <c r="D3861" s="47" t="n">
        <f aca="false">IF(C3861&gt;$E$5,$E$2+$E$1,(IF(C3861&gt;764.99,C3861^3*3486.59308-C3861^2*7860012.00812+C3861*5908819377.96283-1481278321001.59,IF(C3861&gt;752.99,C3861^3*3588.471445-C3861^2*8028757.56264+C3861*5988077680.84934-1488767378546.26,C3861^3*899.851852-C3861^2*1969009.674601+C3861*1435480406.01138-348666163343.76))))-$E$1</f>
        <v>148979041.172119</v>
      </c>
      <c r="E3861" s="47" t="n">
        <f aca="false">D3861*100/$E$2</f>
        <v>100</v>
      </c>
      <c r="G3861" s="41" t="n">
        <f aca="false">[3]Plan1!$C3856</f>
        <v>0</v>
      </c>
      <c r="H3861" s="41" t="n">
        <f aca="false">$J$5 + G3861</f>
        <v>760</v>
      </c>
      <c r="I3861" s="47" t="n">
        <f aca="false">IF(H3861&gt;$J$5,$J$2+$J$1,(IF(H3861&gt;739.99,H3861^3*2498.244218-H3861^2*5471052.355142+H3861*3994605728.77515-972400879260.135,H3861^3*1396.138889-H3861^2*3002770.071427+H3861*2152080038.43115-513963640099.415)))-$J$1</f>
        <v>87942447.7277832</v>
      </c>
      <c r="J3861" s="47" t="n">
        <f aca="false">I3861*100/$J$2</f>
        <v>99.9999999974793</v>
      </c>
      <c r="L3861" s="41" t="n">
        <f aca="false">[4]Plan1!$C3856</f>
        <v>0</v>
      </c>
      <c r="M3861" s="41" t="n">
        <f aca="false">$O$5 + L3861</f>
        <v>838.78</v>
      </c>
      <c r="N3861" s="47" t="n">
        <f aca="false">IF(M3861&gt;$O$5,$O$2+$O$1,(M3861^3*3270.5936-M3861^2*8015778.389801+M3861*6549018422.82398-1783686174686.87))-$O$1</f>
        <v>39086868.7128906</v>
      </c>
      <c r="O3861" s="41" t="n">
        <f aca="false">N3861*100/$O$2</f>
        <v>100</v>
      </c>
      <c r="R3861" s="47" t="n">
        <f aca="false">SUM(D3861,I3861,N3861)</f>
        <v>276008357.612793</v>
      </c>
      <c r="S3861" s="41" t="n">
        <f aca="false">R3861*100/$R$2</f>
        <v>99.9999999991969</v>
      </c>
      <c r="U3861" s="41" t="n">
        <f aca="false">[1]Plan1!$B3856</f>
        <v>0</v>
      </c>
    </row>
    <row r="3862" customFormat="false" ht="15" hidden="false" customHeight="false" outlineLevel="0" collapsed="false">
      <c r="A3862" s="46" t="n">
        <v>45860</v>
      </c>
      <c r="B3862" s="41" t="n">
        <f aca="false">[2]Plan1!$C3857</f>
        <v>0</v>
      </c>
      <c r="C3862" s="41" t="n">
        <f aca="false">$E$5 + B3862</f>
        <v>781</v>
      </c>
      <c r="D3862" s="47" t="n">
        <f aca="false">IF(C3862&gt;$E$5,$E$2+$E$1,(IF(C3862&gt;764.99,C3862^3*3486.59308-C3862^2*7860012.00812+C3862*5908819377.96283-1481278321001.59,IF(C3862&gt;752.99,C3862^3*3588.471445-C3862^2*8028757.56264+C3862*5988077680.84934-1488767378546.26,C3862^3*899.851852-C3862^2*1969009.674601+C3862*1435480406.01138-348666163343.76))))-$E$1</f>
        <v>148979041.172119</v>
      </c>
      <c r="E3862" s="47" t="n">
        <f aca="false">D3862*100/$E$2</f>
        <v>100</v>
      </c>
      <c r="G3862" s="41" t="n">
        <f aca="false">[3]Plan1!$C3857</f>
        <v>0</v>
      </c>
      <c r="H3862" s="41" t="n">
        <f aca="false">$J$5 + G3862</f>
        <v>760</v>
      </c>
      <c r="I3862" s="47" t="n">
        <f aca="false">IF(H3862&gt;$J$5,$J$2+$J$1,(IF(H3862&gt;739.99,H3862^3*2498.244218-H3862^2*5471052.355142+H3862*3994605728.77515-972400879260.135,H3862^3*1396.138889-H3862^2*3002770.071427+H3862*2152080038.43115-513963640099.415)))-$J$1</f>
        <v>87942447.7277832</v>
      </c>
      <c r="J3862" s="47" t="n">
        <f aca="false">I3862*100/$J$2</f>
        <v>99.9999999974793</v>
      </c>
      <c r="L3862" s="41" t="n">
        <f aca="false">[4]Plan1!$C3857</f>
        <v>0</v>
      </c>
      <c r="M3862" s="41" t="n">
        <f aca="false">$O$5 + L3862</f>
        <v>838.78</v>
      </c>
      <c r="N3862" s="47" t="n">
        <f aca="false">IF(M3862&gt;$O$5,$O$2+$O$1,(M3862^3*3270.5936-M3862^2*8015778.389801+M3862*6549018422.82398-1783686174686.87))-$O$1</f>
        <v>39086868.7128906</v>
      </c>
      <c r="O3862" s="41" t="n">
        <f aca="false">N3862*100/$O$2</f>
        <v>100</v>
      </c>
      <c r="R3862" s="47" t="n">
        <f aca="false">SUM(D3862,I3862,N3862)</f>
        <v>276008357.612793</v>
      </c>
      <c r="S3862" s="41" t="n">
        <f aca="false">R3862*100/$R$2</f>
        <v>99.9999999991969</v>
      </c>
      <c r="U3862" s="41" t="n">
        <f aca="false">[1]Plan1!$B3857</f>
        <v>0</v>
      </c>
    </row>
    <row r="3863" customFormat="false" ht="15" hidden="false" customHeight="false" outlineLevel="0" collapsed="false">
      <c r="A3863" s="46" t="n">
        <v>45861</v>
      </c>
      <c r="B3863" s="41" t="n">
        <f aca="false">[2]Plan1!$C3858</f>
        <v>0</v>
      </c>
      <c r="C3863" s="41" t="n">
        <f aca="false">$E$5 + B3863</f>
        <v>781</v>
      </c>
      <c r="D3863" s="47" t="n">
        <f aca="false">IF(C3863&gt;$E$5,$E$2+$E$1,(IF(C3863&gt;764.99,C3863^3*3486.59308-C3863^2*7860012.00812+C3863*5908819377.96283-1481278321001.59,IF(C3863&gt;752.99,C3863^3*3588.471445-C3863^2*8028757.56264+C3863*5988077680.84934-1488767378546.26,C3863^3*899.851852-C3863^2*1969009.674601+C3863*1435480406.01138-348666163343.76))))-$E$1</f>
        <v>148979041.172119</v>
      </c>
      <c r="E3863" s="47" t="n">
        <f aca="false">D3863*100/$E$2</f>
        <v>100</v>
      </c>
      <c r="G3863" s="41" t="n">
        <f aca="false">[3]Plan1!$C3858</f>
        <v>0</v>
      </c>
      <c r="H3863" s="41" t="n">
        <f aca="false">$J$5 + G3863</f>
        <v>760</v>
      </c>
      <c r="I3863" s="47" t="n">
        <f aca="false">IF(H3863&gt;$J$5,$J$2+$J$1,(IF(H3863&gt;739.99,H3863^3*2498.244218-H3863^2*5471052.355142+H3863*3994605728.77515-972400879260.135,H3863^3*1396.138889-H3863^2*3002770.071427+H3863*2152080038.43115-513963640099.415)))-$J$1</f>
        <v>87942447.7277832</v>
      </c>
      <c r="J3863" s="47" t="n">
        <f aca="false">I3863*100/$J$2</f>
        <v>99.9999999974793</v>
      </c>
      <c r="L3863" s="41" t="n">
        <f aca="false">[4]Plan1!$C3858</f>
        <v>0</v>
      </c>
      <c r="M3863" s="41" t="n">
        <f aca="false">$O$5 + L3863</f>
        <v>838.78</v>
      </c>
      <c r="N3863" s="47" t="n">
        <f aca="false">IF(M3863&gt;$O$5,$O$2+$O$1,(M3863^3*3270.5936-M3863^2*8015778.389801+M3863*6549018422.82398-1783686174686.87))-$O$1</f>
        <v>39086868.7128906</v>
      </c>
      <c r="O3863" s="41" t="n">
        <f aca="false">N3863*100/$O$2</f>
        <v>100</v>
      </c>
      <c r="R3863" s="47" t="n">
        <f aca="false">SUM(D3863,I3863,N3863)</f>
        <v>276008357.612793</v>
      </c>
      <c r="S3863" s="41" t="n">
        <f aca="false">R3863*100/$R$2</f>
        <v>99.9999999991969</v>
      </c>
      <c r="U3863" s="41" t="n">
        <f aca="false">[1]Plan1!$B3858</f>
        <v>0</v>
      </c>
    </row>
    <row r="3864" customFormat="false" ht="15" hidden="false" customHeight="false" outlineLevel="0" collapsed="false">
      <c r="A3864" s="46" t="n">
        <v>45862</v>
      </c>
      <c r="B3864" s="41" t="n">
        <f aca="false">[2]Plan1!$C3859</f>
        <v>0</v>
      </c>
      <c r="C3864" s="41" t="n">
        <f aca="false">$E$5 + B3864</f>
        <v>781</v>
      </c>
      <c r="D3864" s="47" t="n">
        <f aca="false">IF(C3864&gt;$E$5,$E$2+$E$1,(IF(C3864&gt;764.99,C3864^3*3486.59308-C3864^2*7860012.00812+C3864*5908819377.96283-1481278321001.59,IF(C3864&gt;752.99,C3864^3*3588.471445-C3864^2*8028757.56264+C3864*5988077680.84934-1488767378546.26,C3864^3*899.851852-C3864^2*1969009.674601+C3864*1435480406.01138-348666163343.76))))-$E$1</f>
        <v>148979041.172119</v>
      </c>
      <c r="E3864" s="47" t="n">
        <f aca="false">D3864*100/$E$2</f>
        <v>100</v>
      </c>
      <c r="G3864" s="41" t="n">
        <f aca="false">[3]Plan1!$C3859</f>
        <v>0</v>
      </c>
      <c r="H3864" s="41" t="n">
        <f aca="false">$J$5 + G3864</f>
        <v>760</v>
      </c>
      <c r="I3864" s="47" t="n">
        <f aca="false">IF(H3864&gt;$J$5,$J$2+$J$1,(IF(H3864&gt;739.99,H3864^3*2498.244218-H3864^2*5471052.355142+H3864*3994605728.77515-972400879260.135,H3864^3*1396.138889-H3864^2*3002770.071427+H3864*2152080038.43115-513963640099.415)))-$J$1</f>
        <v>87942447.7277832</v>
      </c>
      <c r="J3864" s="47" t="n">
        <f aca="false">I3864*100/$J$2</f>
        <v>99.9999999974793</v>
      </c>
      <c r="L3864" s="41" t="n">
        <f aca="false">[4]Plan1!$C3859</f>
        <v>0</v>
      </c>
      <c r="M3864" s="41" t="n">
        <f aca="false">$O$5 + L3864</f>
        <v>838.78</v>
      </c>
      <c r="N3864" s="47" t="n">
        <f aca="false">IF(M3864&gt;$O$5,$O$2+$O$1,(M3864^3*3270.5936-M3864^2*8015778.389801+M3864*6549018422.82398-1783686174686.87))-$O$1</f>
        <v>39086868.7128906</v>
      </c>
      <c r="O3864" s="41" t="n">
        <f aca="false">N3864*100/$O$2</f>
        <v>100</v>
      </c>
      <c r="R3864" s="47" t="n">
        <f aca="false">SUM(D3864,I3864,N3864)</f>
        <v>276008357.612793</v>
      </c>
      <c r="S3864" s="41" t="n">
        <f aca="false">R3864*100/$R$2</f>
        <v>99.9999999991969</v>
      </c>
      <c r="U3864" s="41" t="n">
        <f aca="false">[1]Plan1!$B3859</f>
        <v>0</v>
      </c>
    </row>
    <row r="3865" customFormat="false" ht="15" hidden="false" customHeight="false" outlineLevel="0" collapsed="false">
      <c r="A3865" s="46" t="n">
        <v>45863</v>
      </c>
      <c r="B3865" s="41" t="n">
        <f aca="false">[2]Plan1!$C3860</f>
        <v>0</v>
      </c>
      <c r="C3865" s="41" t="n">
        <f aca="false">$E$5 + B3865</f>
        <v>781</v>
      </c>
      <c r="D3865" s="47" t="n">
        <f aca="false">IF(C3865&gt;$E$5,$E$2+$E$1,(IF(C3865&gt;764.99,C3865^3*3486.59308-C3865^2*7860012.00812+C3865*5908819377.96283-1481278321001.59,IF(C3865&gt;752.99,C3865^3*3588.471445-C3865^2*8028757.56264+C3865*5988077680.84934-1488767378546.26,C3865^3*899.851852-C3865^2*1969009.674601+C3865*1435480406.01138-348666163343.76))))-$E$1</f>
        <v>148979041.172119</v>
      </c>
      <c r="E3865" s="47" t="n">
        <f aca="false">D3865*100/$E$2</f>
        <v>100</v>
      </c>
      <c r="G3865" s="41" t="n">
        <f aca="false">[3]Plan1!$C3860</f>
        <v>0</v>
      </c>
      <c r="H3865" s="41" t="n">
        <f aca="false">$J$5 + G3865</f>
        <v>760</v>
      </c>
      <c r="I3865" s="47" t="n">
        <f aca="false">IF(H3865&gt;$J$5,$J$2+$J$1,(IF(H3865&gt;739.99,H3865^3*2498.244218-H3865^2*5471052.355142+H3865*3994605728.77515-972400879260.135,H3865^3*1396.138889-H3865^2*3002770.071427+H3865*2152080038.43115-513963640099.415)))-$J$1</f>
        <v>87942447.7277832</v>
      </c>
      <c r="J3865" s="47" t="n">
        <f aca="false">I3865*100/$J$2</f>
        <v>99.9999999974793</v>
      </c>
      <c r="L3865" s="41" t="n">
        <f aca="false">[4]Plan1!$C3860</f>
        <v>0</v>
      </c>
      <c r="M3865" s="41" t="n">
        <f aca="false">$O$5 + L3865</f>
        <v>838.78</v>
      </c>
      <c r="N3865" s="47" t="n">
        <f aca="false">IF(M3865&gt;$O$5,$O$2+$O$1,(M3865^3*3270.5936-M3865^2*8015778.389801+M3865*6549018422.82398-1783686174686.87))-$O$1</f>
        <v>39086868.7128906</v>
      </c>
      <c r="O3865" s="41" t="n">
        <f aca="false">N3865*100/$O$2</f>
        <v>100</v>
      </c>
      <c r="R3865" s="47" t="n">
        <f aca="false">SUM(D3865,I3865,N3865)</f>
        <v>276008357.612793</v>
      </c>
      <c r="S3865" s="41" t="n">
        <f aca="false">R3865*100/$R$2</f>
        <v>99.9999999991969</v>
      </c>
      <c r="U3865" s="41" t="n">
        <f aca="false">[1]Plan1!$B3860</f>
        <v>0</v>
      </c>
    </row>
    <row r="3866" customFormat="false" ht="15" hidden="false" customHeight="false" outlineLevel="0" collapsed="false">
      <c r="A3866" s="46" t="n">
        <v>45864</v>
      </c>
      <c r="B3866" s="41" t="n">
        <f aca="false">[2]Plan1!$C3861</f>
        <v>0</v>
      </c>
      <c r="C3866" s="41" t="n">
        <f aca="false">$E$5 + B3866</f>
        <v>781</v>
      </c>
      <c r="D3866" s="47" t="n">
        <f aca="false">IF(C3866&gt;$E$5,$E$2+$E$1,(IF(C3866&gt;764.99,C3866^3*3486.59308-C3866^2*7860012.00812+C3866*5908819377.96283-1481278321001.59,IF(C3866&gt;752.99,C3866^3*3588.471445-C3866^2*8028757.56264+C3866*5988077680.84934-1488767378546.26,C3866^3*899.851852-C3866^2*1969009.674601+C3866*1435480406.01138-348666163343.76))))-$E$1</f>
        <v>148979041.172119</v>
      </c>
      <c r="E3866" s="47" t="n">
        <f aca="false">D3866*100/$E$2</f>
        <v>100</v>
      </c>
      <c r="G3866" s="41" t="n">
        <f aca="false">[3]Plan1!$C3861</f>
        <v>0</v>
      </c>
      <c r="H3866" s="41" t="n">
        <f aca="false">$J$5 + G3866</f>
        <v>760</v>
      </c>
      <c r="I3866" s="47" t="n">
        <f aca="false">IF(H3866&gt;$J$5,$J$2+$J$1,(IF(H3866&gt;739.99,H3866^3*2498.244218-H3866^2*5471052.355142+H3866*3994605728.77515-972400879260.135,H3866^3*1396.138889-H3866^2*3002770.071427+H3866*2152080038.43115-513963640099.415)))-$J$1</f>
        <v>87942447.7277832</v>
      </c>
      <c r="J3866" s="47" t="n">
        <f aca="false">I3866*100/$J$2</f>
        <v>99.9999999974793</v>
      </c>
      <c r="L3866" s="41" t="n">
        <f aca="false">[4]Plan1!$C3861</f>
        <v>0</v>
      </c>
      <c r="M3866" s="41" t="n">
        <f aca="false">$O$5 + L3866</f>
        <v>838.78</v>
      </c>
      <c r="N3866" s="47" t="n">
        <f aca="false">IF(M3866&gt;$O$5,$O$2+$O$1,(M3866^3*3270.5936-M3866^2*8015778.389801+M3866*6549018422.82398-1783686174686.87))-$O$1</f>
        <v>39086868.7128906</v>
      </c>
      <c r="O3866" s="41" t="n">
        <f aca="false">N3866*100/$O$2</f>
        <v>100</v>
      </c>
      <c r="R3866" s="47" t="n">
        <f aca="false">SUM(D3866,I3866,N3866)</f>
        <v>276008357.612793</v>
      </c>
      <c r="S3866" s="41" t="n">
        <f aca="false">R3866*100/$R$2</f>
        <v>99.9999999991969</v>
      </c>
      <c r="U3866" s="41" t="n">
        <f aca="false">[1]Plan1!$B3861</f>
        <v>0</v>
      </c>
    </row>
    <row r="3867" customFormat="false" ht="15" hidden="false" customHeight="false" outlineLevel="0" collapsed="false">
      <c r="A3867" s="46" t="n">
        <v>45865</v>
      </c>
      <c r="B3867" s="41" t="n">
        <f aca="false">[2]Plan1!$C3862</f>
        <v>0</v>
      </c>
      <c r="C3867" s="41" t="n">
        <f aca="false">$E$5 + B3867</f>
        <v>781</v>
      </c>
      <c r="D3867" s="47" t="n">
        <f aca="false">IF(C3867&gt;$E$5,$E$2+$E$1,(IF(C3867&gt;764.99,C3867^3*3486.59308-C3867^2*7860012.00812+C3867*5908819377.96283-1481278321001.59,IF(C3867&gt;752.99,C3867^3*3588.471445-C3867^2*8028757.56264+C3867*5988077680.84934-1488767378546.26,C3867^3*899.851852-C3867^2*1969009.674601+C3867*1435480406.01138-348666163343.76))))-$E$1</f>
        <v>148979041.172119</v>
      </c>
      <c r="E3867" s="47" t="n">
        <f aca="false">D3867*100/$E$2</f>
        <v>100</v>
      </c>
      <c r="G3867" s="41" t="n">
        <f aca="false">[3]Plan1!$C3862</f>
        <v>0</v>
      </c>
      <c r="H3867" s="41" t="n">
        <f aca="false">$J$5 + G3867</f>
        <v>760</v>
      </c>
      <c r="I3867" s="47" t="n">
        <f aca="false">IF(H3867&gt;$J$5,$J$2+$J$1,(IF(H3867&gt;739.99,H3867^3*2498.244218-H3867^2*5471052.355142+H3867*3994605728.77515-972400879260.135,H3867^3*1396.138889-H3867^2*3002770.071427+H3867*2152080038.43115-513963640099.415)))-$J$1</f>
        <v>87942447.7277832</v>
      </c>
      <c r="J3867" s="47" t="n">
        <f aca="false">I3867*100/$J$2</f>
        <v>99.9999999974793</v>
      </c>
      <c r="L3867" s="41" t="n">
        <f aca="false">[4]Plan1!$C3862</f>
        <v>0</v>
      </c>
      <c r="M3867" s="41" t="n">
        <f aca="false">$O$5 + L3867</f>
        <v>838.78</v>
      </c>
      <c r="N3867" s="47" t="n">
        <f aca="false">IF(M3867&gt;$O$5,$O$2+$O$1,(M3867^3*3270.5936-M3867^2*8015778.389801+M3867*6549018422.82398-1783686174686.87))-$O$1</f>
        <v>39086868.7128906</v>
      </c>
      <c r="O3867" s="41" t="n">
        <f aca="false">N3867*100/$O$2</f>
        <v>100</v>
      </c>
      <c r="R3867" s="47" t="n">
        <f aca="false">SUM(D3867,I3867,N3867)</f>
        <v>276008357.612793</v>
      </c>
      <c r="S3867" s="41" t="n">
        <f aca="false">R3867*100/$R$2</f>
        <v>99.9999999991969</v>
      </c>
      <c r="U3867" s="41" t="n">
        <f aca="false">[1]Plan1!$B3862</f>
        <v>0</v>
      </c>
    </row>
    <row r="3868" customFormat="false" ht="15" hidden="false" customHeight="false" outlineLevel="0" collapsed="false">
      <c r="A3868" s="46" t="n">
        <v>45866</v>
      </c>
      <c r="B3868" s="41" t="n">
        <f aca="false">[2]Plan1!$C3863</f>
        <v>0</v>
      </c>
      <c r="C3868" s="41" t="n">
        <f aca="false">$E$5 + B3868</f>
        <v>781</v>
      </c>
      <c r="D3868" s="47" t="n">
        <f aca="false">IF(C3868&gt;$E$5,$E$2+$E$1,(IF(C3868&gt;764.99,C3868^3*3486.59308-C3868^2*7860012.00812+C3868*5908819377.96283-1481278321001.59,IF(C3868&gt;752.99,C3868^3*3588.471445-C3868^2*8028757.56264+C3868*5988077680.84934-1488767378546.26,C3868^3*899.851852-C3868^2*1969009.674601+C3868*1435480406.01138-348666163343.76))))-$E$1</f>
        <v>148979041.172119</v>
      </c>
      <c r="E3868" s="47" t="n">
        <f aca="false">D3868*100/$E$2</f>
        <v>100</v>
      </c>
      <c r="G3868" s="41" t="n">
        <f aca="false">[3]Plan1!$C3863</f>
        <v>0</v>
      </c>
      <c r="H3868" s="41" t="n">
        <f aca="false">$J$5 + G3868</f>
        <v>760</v>
      </c>
      <c r="I3868" s="47" t="n">
        <f aca="false">IF(H3868&gt;$J$5,$J$2+$J$1,(IF(H3868&gt;739.99,H3868^3*2498.244218-H3868^2*5471052.355142+H3868*3994605728.77515-972400879260.135,H3868^3*1396.138889-H3868^2*3002770.071427+H3868*2152080038.43115-513963640099.415)))-$J$1</f>
        <v>87942447.7277832</v>
      </c>
      <c r="J3868" s="47" t="n">
        <f aca="false">I3868*100/$J$2</f>
        <v>99.9999999974793</v>
      </c>
      <c r="L3868" s="41" t="n">
        <f aca="false">[4]Plan1!$C3863</f>
        <v>0</v>
      </c>
      <c r="M3868" s="41" t="n">
        <f aca="false">$O$5 + L3868</f>
        <v>838.78</v>
      </c>
      <c r="N3868" s="47" t="n">
        <f aca="false">IF(M3868&gt;$O$5,$O$2+$O$1,(M3868^3*3270.5936-M3868^2*8015778.389801+M3868*6549018422.82398-1783686174686.87))-$O$1</f>
        <v>39086868.7128906</v>
      </c>
      <c r="O3868" s="41" t="n">
        <f aca="false">N3868*100/$O$2</f>
        <v>100</v>
      </c>
      <c r="R3868" s="47" t="n">
        <f aca="false">SUM(D3868,I3868,N3868)</f>
        <v>276008357.612793</v>
      </c>
      <c r="S3868" s="41" t="n">
        <f aca="false">R3868*100/$R$2</f>
        <v>99.9999999991969</v>
      </c>
      <c r="U3868" s="41" t="n">
        <f aca="false">[1]Plan1!$B3863</f>
        <v>0</v>
      </c>
    </row>
    <row r="3869" customFormat="false" ht="15" hidden="false" customHeight="false" outlineLevel="0" collapsed="false">
      <c r="A3869" s="46" t="n">
        <v>45867</v>
      </c>
      <c r="B3869" s="41" t="n">
        <f aca="false">[2]Plan1!$C3864</f>
        <v>0</v>
      </c>
      <c r="C3869" s="41" t="n">
        <f aca="false">$E$5 + B3869</f>
        <v>781</v>
      </c>
      <c r="D3869" s="47" t="n">
        <f aca="false">IF(C3869&gt;$E$5,$E$2+$E$1,(IF(C3869&gt;764.99,C3869^3*3486.59308-C3869^2*7860012.00812+C3869*5908819377.96283-1481278321001.59,IF(C3869&gt;752.99,C3869^3*3588.471445-C3869^2*8028757.56264+C3869*5988077680.84934-1488767378546.26,C3869^3*899.851852-C3869^2*1969009.674601+C3869*1435480406.01138-348666163343.76))))-$E$1</f>
        <v>148979041.172119</v>
      </c>
      <c r="E3869" s="47" t="n">
        <f aca="false">D3869*100/$E$2</f>
        <v>100</v>
      </c>
      <c r="G3869" s="41" t="n">
        <f aca="false">[3]Plan1!$C3864</f>
        <v>0</v>
      </c>
      <c r="H3869" s="41" t="n">
        <f aca="false">$J$5 + G3869</f>
        <v>760</v>
      </c>
      <c r="I3869" s="47" t="n">
        <f aca="false">IF(H3869&gt;$J$5,$J$2+$J$1,(IF(H3869&gt;739.99,H3869^3*2498.244218-H3869^2*5471052.355142+H3869*3994605728.77515-972400879260.135,H3869^3*1396.138889-H3869^2*3002770.071427+H3869*2152080038.43115-513963640099.415)))-$J$1</f>
        <v>87942447.7277832</v>
      </c>
      <c r="J3869" s="47" t="n">
        <f aca="false">I3869*100/$J$2</f>
        <v>99.9999999974793</v>
      </c>
      <c r="L3869" s="41" t="n">
        <f aca="false">[4]Plan1!$C3864</f>
        <v>0</v>
      </c>
      <c r="M3869" s="41" t="n">
        <f aca="false">$O$5 + L3869</f>
        <v>838.78</v>
      </c>
      <c r="N3869" s="47" t="n">
        <f aca="false">IF(M3869&gt;$O$5,$O$2+$O$1,(M3869^3*3270.5936-M3869^2*8015778.389801+M3869*6549018422.82398-1783686174686.87))-$O$1</f>
        <v>39086868.7128906</v>
      </c>
      <c r="O3869" s="41" t="n">
        <f aca="false">N3869*100/$O$2</f>
        <v>100</v>
      </c>
      <c r="R3869" s="47" t="n">
        <f aca="false">SUM(D3869,I3869,N3869)</f>
        <v>276008357.612793</v>
      </c>
      <c r="S3869" s="41" t="n">
        <f aca="false">R3869*100/$R$2</f>
        <v>99.9999999991969</v>
      </c>
      <c r="U3869" s="41" t="n">
        <f aca="false">[1]Plan1!$B3864</f>
        <v>0</v>
      </c>
    </row>
    <row r="3870" customFormat="false" ht="15" hidden="false" customHeight="false" outlineLevel="0" collapsed="false">
      <c r="A3870" s="46" t="n">
        <v>45868</v>
      </c>
      <c r="B3870" s="41" t="n">
        <f aca="false">[2]Plan1!$C3865</f>
        <v>0</v>
      </c>
      <c r="C3870" s="41" t="n">
        <f aca="false">$E$5 + B3870</f>
        <v>781</v>
      </c>
      <c r="D3870" s="47" t="n">
        <f aca="false">IF(C3870&gt;$E$5,$E$2+$E$1,(IF(C3870&gt;764.99,C3870^3*3486.59308-C3870^2*7860012.00812+C3870*5908819377.96283-1481278321001.59,IF(C3870&gt;752.99,C3870^3*3588.471445-C3870^2*8028757.56264+C3870*5988077680.84934-1488767378546.26,C3870^3*899.851852-C3870^2*1969009.674601+C3870*1435480406.01138-348666163343.76))))-$E$1</f>
        <v>148979041.172119</v>
      </c>
      <c r="E3870" s="47" t="n">
        <f aca="false">D3870*100/$E$2</f>
        <v>100</v>
      </c>
      <c r="G3870" s="41" t="n">
        <f aca="false">[3]Plan1!$C3865</f>
        <v>0</v>
      </c>
      <c r="H3870" s="41" t="n">
        <f aca="false">$J$5 + G3870</f>
        <v>760</v>
      </c>
      <c r="I3870" s="47" t="n">
        <f aca="false">IF(H3870&gt;$J$5,$J$2+$J$1,(IF(H3870&gt;739.99,H3870^3*2498.244218-H3870^2*5471052.355142+H3870*3994605728.77515-972400879260.135,H3870^3*1396.138889-H3870^2*3002770.071427+H3870*2152080038.43115-513963640099.415)))-$J$1</f>
        <v>87942447.7277832</v>
      </c>
      <c r="J3870" s="47" t="n">
        <f aca="false">I3870*100/$J$2</f>
        <v>99.9999999974793</v>
      </c>
      <c r="L3870" s="41" t="n">
        <f aca="false">[4]Plan1!$C3865</f>
        <v>0</v>
      </c>
      <c r="M3870" s="41" t="n">
        <f aca="false">$O$5 + L3870</f>
        <v>838.78</v>
      </c>
      <c r="N3870" s="47" t="n">
        <f aca="false">IF(M3870&gt;$O$5,$O$2+$O$1,(M3870^3*3270.5936-M3870^2*8015778.389801+M3870*6549018422.82398-1783686174686.87))-$O$1</f>
        <v>39086868.7128906</v>
      </c>
      <c r="O3870" s="41" t="n">
        <f aca="false">N3870*100/$O$2</f>
        <v>100</v>
      </c>
      <c r="R3870" s="47" t="n">
        <f aca="false">SUM(D3870,I3870,N3870)</f>
        <v>276008357.612793</v>
      </c>
      <c r="S3870" s="41" t="n">
        <f aca="false">R3870*100/$R$2</f>
        <v>99.9999999991969</v>
      </c>
      <c r="U3870" s="41" t="n">
        <f aca="false">[1]Plan1!$B3865</f>
        <v>0</v>
      </c>
    </row>
    <row r="3871" customFormat="false" ht="15" hidden="false" customHeight="false" outlineLevel="0" collapsed="false">
      <c r="A3871" s="46" t="n">
        <v>45869</v>
      </c>
      <c r="B3871" s="41" t="n">
        <f aca="false">[2]Plan1!$C3866</f>
        <v>0</v>
      </c>
      <c r="C3871" s="41" t="n">
        <f aca="false">$E$5 + B3871</f>
        <v>781</v>
      </c>
      <c r="D3871" s="47" t="n">
        <f aca="false">IF(C3871&gt;$E$5,$E$2+$E$1,(IF(C3871&gt;764.99,C3871^3*3486.59308-C3871^2*7860012.00812+C3871*5908819377.96283-1481278321001.59,IF(C3871&gt;752.99,C3871^3*3588.471445-C3871^2*8028757.56264+C3871*5988077680.84934-1488767378546.26,C3871^3*899.851852-C3871^2*1969009.674601+C3871*1435480406.01138-348666163343.76))))-$E$1</f>
        <v>148979041.172119</v>
      </c>
      <c r="E3871" s="47" t="n">
        <f aca="false">D3871*100/$E$2</f>
        <v>100</v>
      </c>
      <c r="G3871" s="41" t="n">
        <f aca="false">[3]Plan1!$C3866</f>
        <v>0</v>
      </c>
      <c r="H3871" s="41" t="n">
        <f aca="false">$J$5 + G3871</f>
        <v>760</v>
      </c>
      <c r="I3871" s="47" t="n">
        <f aca="false">IF(H3871&gt;$J$5,$J$2+$J$1,(IF(H3871&gt;739.99,H3871^3*2498.244218-H3871^2*5471052.355142+H3871*3994605728.77515-972400879260.135,H3871^3*1396.138889-H3871^2*3002770.071427+H3871*2152080038.43115-513963640099.415)))-$J$1</f>
        <v>87942447.7277832</v>
      </c>
      <c r="J3871" s="47" t="n">
        <f aca="false">I3871*100/$J$2</f>
        <v>99.9999999974793</v>
      </c>
      <c r="L3871" s="41" t="n">
        <f aca="false">[4]Plan1!$C3866</f>
        <v>0</v>
      </c>
      <c r="M3871" s="41" t="n">
        <f aca="false">$O$5 + L3871</f>
        <v>838.78</v>
      </c>
      <c r="N3871" s="47" t="n">
        <f aca="false">IF(M3871&gt;$O$5,$O$2+$O$1,(M3871^3*3270.5936-M3871^2*8015778.389801+M3871*6549018422.82398-1783686174686.87))-$O$1</f>
        <v>39086868.7128906</v>
      </c>
      <c r="O3871" s="41" t="n">
        <f aca="false">N3871*100/$O$2</f>
        <v>100</v>
      </c>
      <c r="R3871" s="47" t="n">
        <f aca="false">SUM(D3871,I3871,N3871)</f>
        <v>276008357.612793</v>
      </c>
      <c r="S3871" s="41" t="n">
        <f aca="false">R3871*100/$R$2</f>
        <v>99.9999999991969</v>
      </c>
      <c r="U3871" s="41" t="n">
        <f aca="false">[1]Plan1!$B3866</f>
        <v>0</v>
      </c>
    </row>
    <row r="3872" customFormat="false" ht="15" hidden="false" customHeight="false" outlineLevel="0" collapsed="false">
      <c r="A3872" s="46" t="n">
        <v>45870</v>
      </c>
      <c r="B3872" s="41" t="n">
        <f aca="false">[2]Plan1!$C3867</f>
        <v>0</v>
      </c>
      <c r="C3872" s="41" t="n">
        <f aca="false">$E$5 + B3872</f>
        <v>781</v>
      </c>
      <c r="D3872" s="47" t="n">
        <f aca="false">IF(C3872&gt;$E$5,$E$2+$E$1,(IF(C3872&gt;764.99,C3872^3*3486.59308-C3872^2*7860012.00812+C3872*5908819377.96283-1481278321001.59,IF(C3872&gt;752.99,C3872^3*3588.471445-C3872^2*8028757.56264+C3872*5988077680.84934-1488767378546.26,C3872^3*899.851852-C3872^2*1969009.674601+C3872*1435480406.01138-348666163343.76))))-$E$1</f>
        <v>148979041.172119</v>
      </c>
      <c r="E3872" s="47" t="n">
        <f aca="false">D3872*100/$E$2</f>
        <v>100</v>
      </c>
      <c r="G3872" s="41" t="n">
        <f aca="false">[3]Plan1!$C3867</f>
        <v>0</v>
      </c>
      <c r="H3872" s="41" t="n">
        <f aca="false">$J$5 + G3872</f>
        <v>760</v>
      </c>
      <c r="I3872" s="47" t="n">
        <f aca="false">IF(H3872&gt;$J$5,$J$2+$J$1,(IF(H3872&gt;739.99,H3872^3*2498.244218-H3872^2*5471052.355142+H3872*3994605728.77515-972400879260.135,H3872^3*1396.138889-H3872^2*3002770.071427+H3872*2152080038.43115-513963640099.415)))-$J$1</f>
        <v>87942447.7277832</v>
      </c>
      <c r="J3872" s="47" t="n">
        <f aca="false">I3872*100/$J$2</f>
        <v>99.9999999974793</v>
      </c>
      <c r="L3872" s="41" t="n">
        <f aca="false">[4]Plan1!$C3867</f>
        <v>0</v>
      </c>
      <c r="M3872" s="41" t="n">
        <f aca="false">$O$5 + L3872</f>
        <v>838.78</v>
      </c>
      <c r="N3872" s="47" t="n">
        <f aca="false">IF(M3872&gt;$O$5,$O$2+$O$1,(M3872^3*3270.5936-M3872^2*8015778.389801+M3872*6549018422.82398-1783686174686.87))-$O$1</f>
        <v>39086868.7128906</v>
      </c>
      <c r="O3872" s="41" t="n">
        <f aca="false">N3872*100/$O$2</f>
        <v>100</v>
      </c>
      <c r="R3872" s="47" t="n">
        <f aca="false">SUM(D3872,I3872,N3872)</f>
        <v>276008357.612793</v>
      </c>
      <c r="S3872" s="41" t="n">
        <f aca="false">R3872*100/$R$2</f>
        <v>99.9999999991969</v>
      </c>
      <c r="U3872" s="41" t="n">
        <f aca="false">[1]Plan1!$B3867</f>
        <v>0</v>
      </c>
    </row>
    <row r="3873" customFormat="false" ht="15" hidden="false" customHeight="false" outlineLevel="0" collapsed="false">
      <c r="A3873" s="46" t="n">
        <v>45871</v>
      </c>
      <c r="B3873" s="41" t="n">
        <f aca="false">[2]Plan1!$C3868</f>
        <v>0</v>
      </c>
      <c r="C3873" s="41" t="n">
        <f aca="false">$E$5 + B3873</f>
        <v>781</v>
      </c>
      <c r="D3873" s="47" t="n">
        <f aca="false">IF(C3873&gt;$E$5,$E$2+$E$1,(IF(C3873&gt;764.99,C3873^3*3486.59308-C3873^2*7860012.00812+C3873*5908819377.96283-1481278321001.59,IF(C3873&gt;752.99,C3873^3*3588.471445-C3873^2*8028757.56264+C3873*5988077680.84934-1488767378546.26,C3873^3*899.851852-C3873^2*1969009.674601+C3873*1435480406.01138-348666163343.76))))-$E$1</f>
        <v>148979041.172119</v>
      </c>
      <c r="E3873" s="47" t="n">
        <f aca="false">D3873*100/$E$2</f>
        <v>100</v>
      </c>
      <c r="G3873" s="41" t="n">
        <f aca="false">[3]Plan1!$C3868</f>
        <v>0</v>
      </c>
      <c r="H3873" s="41" t="n">
        <f aca="false">$J$5 + G3873</f>
        <v>760</v>
      </c>
      <c r="I3873" s="47" t="n">
        <f aca="false">IF(H3873&gt;$J$5,$J$2+$J$1,(IF(H3873&gt;739.99,H3873^3*2498.244218-H3873^2*5471052.355142+H3873*3994605728.77515-972400879260.135,H3873^3*1396.138889-H3873^2*3002770.071427+H3873*2152080038.43115-513963640099.415)))-$J$1</f>
        <v>87942447.7277832</v>
      </c>
      <c r="J3873" s="47" t="n">
        <f aca="false">I3873*100/$J$2</f>
        <v>99.9999999974793</v>
      </c>
      <c r="L3873" s="41" t="n">
        <f aca="false">[4]Plan1!$C3868</f>
        <v>0</v>
      </c>
      <c r="M3873" s="41" t="n">
        <f aca="false">$O$5 + L3873</f>
        <v>838.78</v>
      </c>
      <c r="N3873" s="47" t="n">
        <f aca="false">IF(M3873&gt;$O$5,$O$2+$O$1,(M3873^3*3270.5936-M3873^2*8015778.389801+M3873*6549018422.82398-1783686174686.87))-$O$1</f>
        <v>39086868.7128906</v>
      </c>
      <c r="O3873" s="41" t="n">
        <f aca="false">N3873*100/$O$2</f>
        <v>100</v>
      </c>
      <c r="R3873" s="47" t="n">
        <f aca="false">SUM(D3873,I3873,N3873)</f>
        <v>276008357.612793</v>
      </c>
      <c r="S3873" s="41" t="n">
        <f aca="false">R3873*100/$R$2</f>
        <v>99.9999999991969</v>
      </c>
      <c r="U3873" s="41" t="n">
        <f aca="false">[1]Plan1!$B3868</f>
        <v>0</v>
      </c>
    </row>
    <row r="3874" customFormat="false" ht="15" hidden="false" customHeight="false" outlineLevel="0" collapsed="false">
      <c r="A3874" s="46" t="n">
        <v>45872</v>
      </c>
      <c r="B3874" s="41" t="n">
        <f aca="false">[2]Plan1!$C3869</f>
        <v>0</v>
      </c>
      <c r="C3874" s="41" t="n">
        <f aca="false">$E$5 + B3874</f>
        <v>781</v>
      </c>
      <c r="D3874" s="47" t="n">
        <f aca="false">IF(C3874&gt;$E$5,$E$2+$E$1,(IF(C3874&gt;764.99,C3874^3*3486.59308-C3874^2*7860012.00812+C3874*5908819377.96283-1481278321001.59,IF(C3874&gt;752.99,C3874^3*3588.471445-C3874^2*8028757.56264+C3874*5988077680.84934-1488767378546.26,C3874^3*899.851852-C3874^2*1969009.674601+C3874*1435480406.01138-348666163343.76))))-$E$1</f>
        <v>148979041.172119</v>
      </c>
      <c r="E3874" s="47" t="n">
        <f aca="false">D3874*100/$E$2</f>
        <v>100</v>
      </c>
      <c r="G3874" s="41" t="n">
        <f aca="false">[3]Plan1!$C3869</f>
        <v>0</v>
      </c>
      <c r="H3874" s="41" t="n">
        <f aca="false">$J$5 + G3874</f>
        <v>760</v>
      </c>
      <c r="I3874" s="47" t="n">
        <f aca="false">IF(H3874&gt;$J$5,$J$2+$J$1,(IF(H3874&gt;739.99,H3874^3*2498.244218-H3874^2*5471052.355142+H3874*3994605728.77515-972400879260.135,H3874^3*1396.138889-H3874^2*3002770.071427+H3874*2152080038.43115-513963640099.415)))-$J$1</f>
        <v>87942447.7277832</v>
      </c>
      <c r="J3874" s="47" t="n">
        <f aca="false">I3874*100/$J$2</f>
        <v>99.9999999974793</v>
      </c>
      <c r="L3874" s="41" t="n">
        <f aca="false">[4]Plan1!$C3869</f>
        <v>0</v>
      </c>
      <c r="M3874" s="41" t="n">
        <f aca="false">$O$5 + L3874</f>
        <v>838.78</v>
      </c>
      <c r="N3874" s="47" t="n">
        <f aca="false">IF(M3874&gt;$O$5,$O$2+$O$1,(M3874^3*3270.5936-M3874^2*8015778.389801+M3874*6549018422.82398-1783686174686.87))-$O$1</f>
        <v>39086868.7128906</v>
      </c>
      <c r="O3874" s="41" t="n">
        <f aca="false">N3874*100/$O$2</f>
        <v>100</v>
      </c>
      <c r="R3874" s="47" t="n">
        <f aca="false">SUM(D3874,I3874,N3874)</f>
        <v>276008357.612793</v>
      </c>
      <c r="S3874" s="41" t="n">
        <f aca="false">R3874*100/$R$2</f>
        <v>99.9999999991969</v>
      </c>
      <c r="U3874" s="41" t="n">
        <f aca="false">[1]Plan1!$B3869</f>
        <v>0</v>
      </c>
    </row>
    <row r="3875" customFormat="false" ht="15" hidden="false" customHeight="false" outlineLevel="0" collapsed="false">
      <c r="A3875" s="46" t="n">
        <v>45873</v>
      </c>
      <c r="B3875" s="41" t="n">
        <f aca="false">[2]Plan1!$C3870</f>
        <v>0</v>
      </c>
      <c r="C3875" s="41" t="n">
        <f aca="false">$E$5 + B3875</f>
        <v>781</v>
      </c>
      <c r="D3875" s="47" t="n">
        <f aca="false">IF(C3875&gt;$E$5,$E$2+$E$1,(IF(C3875&gt;764.99,C3875^3*3486.59308-C3875^2*7860012.00812+C3875*5908819377.96283-1481278321001.59,IF(C3875&gt;752.99,C3875^3*3588.471445-C3875^2*8028757.56264+C3875*5988077680.84934-1488767378546.26,C3875^3*899.851852-C3875^2*1969009.674601+C3875*1435480406.01138-348666163343.76))))-$E$1</f>
        <v>148979041.172119</v>
      </c>
      <c r="E3875" s="47" t="n">
        <f aca="false">D3875*100/$E$2</f>
        <v>100</v>
      </c>
      <c r="G3875" s="41" t="n">
        <f aca="false">[3]Plan1!$C3870</f>
        <v>0</v>
      </c>
      <c r="H3875" s="41" t="n">
        <f aca="false">$J$5 + G3875</f>
        <v>760</v>
      </c>
      <c r="I3875" s="47" t="n">
        <f aca="false">IF(H3875&gt;$J$5,$J$2+$J$1,(IF(H3875&gt;739.99,H3875^3*2498.244218-H3875^2*5471052.355142+H3875*3994605728.77515-972400879260.135,H3875^3*1396.138889-H3875^2*3002770.071427+H3875*2152080038.43115-513963640099.415)))-$J$1</f>
        <v>87942447.7277832</v>
      </c>
      <c r="J3875" s="47" t="n">
        <f aca="false">I3875*100/$J$2</f>
        <v>99.9999999974793</v>
      </c>
      <c r="L3875" s="41" t="n">
        <f aca="false">[4]Plan1!$C3870</f>
        <v>0</v>
      </c>
      <c r="M3875" s="41" t="n">
        <f aca="false">$O$5 + L3875</f>
        <v>838.78</v>
      </c>
      <c r="N3875" s="47" t="n">
        <f aca="false">IF(M3875&gt;$O$5,$O$2+$O$1,(M3875^3*3270.5936-M3875^2*8015778.389801+M3875*6549018422.82398-1783686174686.87))-$O$1</f>
        <v>39086868.7128906</v>
      </c>
      <c r="O3875" s="41" t="n">
        <f aca="false">N3875*100/$O$2</f>
        <v>100</v>
      </c>
      <c r="R3875" s="47" t="n">
        <f aca="false">SUM(D3875,I3875,N3875)</f>
        <v>276008357.612793</v>
      </c>
      <c r="S3875" s="41" t="n">
        <f aca="false">R3875*100/$R$2</f>
        <v>99.9999999991969</v>
      </c>
      <c r="U3875" s="41" t="n">
        <f aca="false">[1]Plan1!$B3870</f>
        <v>0</v>
      </c>
    </row>
    <row r="3876" customFormat="false" ht="15" hidden="false" customHeight="false" outlineLevel="0" collapsed="false">
      <c r="A3876" s="46" t="n">
        <v>45874</v>
      </c>
      <c r="B3876" s="41" t="n">
        <f aca="false">[2]Plan1!$C3871</f>
        <v>0</v>
      </c>
      <c r="C3876" s="41" t="n">
        <f aca="false">$E$5 + B3876</f>
        <v>781</v>
      </c>
      <c r="D3876" s="47" t="n">
        <f aca="false">IF(C3876&gt;$E$5,$E$2+$E$1,(IF(C3876&gt;764.99,C3876^3*3486.59308-C3876^2*7860012.00812+C3876*5908819377.96283-1481278321001.59,IF(C3876&gt;752.99,C3876^3*3588.471445-C3876^2*8028757.56264+C3876*5988077680.84934-1488767378546.26,C3876^3*899.851852-C3876^2*1969009.674601+C3876*1435480406.01138-348666163343.76))))-$E$1</f>
        <v>148979041.172119</v>
      </c>
      <c r="E3876" s="47" t="n">
        <f aca="false">D3876*100/$E$2</f>
        <v>100</v>
      </c>
      <c r="G3876" s="41" t="n">
        <f aca="false">[3]Plan1!$C3871</f>
        <v>0</v>
      </c>
      <c r="H3876" s="41" t="n">
        <f aca="false">$J$5 + G3876</f>
        <v>760</v>
      </c>
      <c r="I3876" s="47" t="n">
        <f aca="false">IF(H3876&gt;$J$5,$J$2+$J$1,(IF(H3876&gt;739.99,H3876^3*2498.244218-H3876^2*5471052.355142+H3876*3994605728.77515-972400879260.135,H3876^3*1396.138889-H3876^2*3002770.071427+H3876*2152080038.43115-513963640099.415)))-$J$1</f>
        <v>87942447.7277832</v>
      </c>
      <c r="J3876" s="47" t="n">
        <f aca="false">I3876*100/$J$2</f>
        <v>99.9999999974793</v>
      </c>
      <c r="L3876" s="41" t="n">
        <f aca="false">[4]Plan1!$C3871</f>
        <v>0</v>
      </c>
      <c r="M3876" s="41" t="n">
        <f aca="false">$O$5 + L3876</f>
        <v>838.78</v>
      </c>
      <c r="N3876" s="47" t="n">
        <f aca="false">IF(M3876&gt;$O$5,$O$2+$O$1,(M3876^3*3270.5936-M3876^2*8015778.389801+M3876*6549018422.82398-1783686174686.87))-$O$1</f>
        <v>39086868.7128906</v>
      </c>
      <c r="O3876" s="41" t="n">
        <f aca="false">N3876*100/$O$2</f>
        <v>100</v>
      </c>
      <c r="R3876" s="47" t="n">
        <f aca="false">SUM(D3876,I3876,N3876)</f>
        <v>276008357.612793</v>
      </c>
      <c r="S3876" s="41" t="n">
        <f aca="false">R3876*100/$R$2</f>
        <v>99.9999999991969</v>
      </c>
      <c r="U3876" s="41" t="n">
        <f aca="false">[1]Plan1!$B3871</f>
        <v>0</v>
      </c>
    </row>
    <row r="3877" customFormat="false" ht="15" hidden="false" customHeight="false" outlineLevel="0" collapsed="false">
      <c r="A3877" s="46" t="n">
        <v>45875</v>
      </c>
      <c r="B3877" s="41" t="n">
        <f aca="false">[2]Plan1!$C3872</f>
        <v>0</v>
      </c>
      <c r="C3877" s="41" t="n">
        <f aca="false">$E$5 + B3877</f>
        <v>781</v>
      </c>
      <c r="D3877" s="47" t="n">
        <f aca="false">IF(C3877&gt;$E$5,$E$2+$E$1,(IF(C3877&gt;764.99,C3877^3*3486.59308-C3877^2*7860012.00812+C3877*5908819377.96283-1481278321001.59,IF(C3877&gt;752.99,C3877^3*3588.471445-C3877^2*8028757.56264+C3877*5988077680.84934-1488767378546.26,C3877^3*899.851852-C3877^2*1969009.674601+C3877*1435480406.01138-348666163343.76))))-$E$1</f>
        <v>148979041.172119</v>
      </c>
      <c r="E3877" s="47" t="n">
        <f aca="false">D3877*100/$E$2</f>
        <v>100</v>
      </c>
      <c r="G3877" s="41" t="n">
        <f aca="false">[3]Plan1!$C3872</f>
        <v>0</v>
      </c>
      <c r="H3877" s="41" t="n">
        <f aca="false">$J$5 + G3877</f>
        <v>760</v>
      </c>
      <c r="I3877" s="47" t="n">
        <f aca="false">IF(H3877&gt;$J$5,$J$2+$J$1,(IF(H3877&gt;739.99,H3877^3*2498.244218-H3877^2*5471052.355142+H3877*3994605728.77515-972400879260.135,H3877^3*1396.138889-H3877^2*3002770.071427+H3877*2152080038.43115-513963640099.415)))-$J$1</f>
        <v>87942447.7277832</v>
      </c>
      <c r="J3877" s="47" t="n">
        <f aca="false">I3877*100/$J$2</f>
        <v>99.9999999974793</v>
      </c>
      <c r="L3877" s="41" t="n">
        <f aca="false">[4]Plan1!$C3872</f>
        <v>0</v>
      </c>
      <c r="M3877" s="41" t="n">
        <f aca="false">$O$5 + L3877</f>
        <v>838.78</v>
      </c>
      <c r="N3877" s="47" t="n">
        <f aca="false">IF(M3877&gt;$O$5,$O$2+$O$1,(M3877^3*3270.5936-M3877^2*8015778.389801+M3877*6549018422.82398-1783686174686.87))-$O$1</f>
        <v>39086868.7128906</v>
      </c>
      <c r="O3877" s="41" t="n">
        <f aca="false">N3877*100/$O$2</f>
        <v>100</v>
      </c>
      <c r="R3877" s="47" t="n">
        <f aca="false">SUM(D3877,I3877,N3877)</f>
        <v>276008357.612793</v>
      </c>
      <c r="S3877" s="41" t="n">
        <f aca="false">R3877*100/$R$2</f>
        <v>99.9999999991969</v>
      </c>
      <c r="U3877" s="41" t="n">
        <f aca="false">[1]Plan1!$B3872</f>
        <v>0</v>
      </c>
    </row>
    <row r="3878" customFormat="false" ht="15" hidden="false" customHeight="false" outlineLevel="0" collapsed="false">
      <c r="A3878" s="46" t="n">
        <v>45876</v>
      </c>
      <c r="B3878" s="41" t="n">
        <f aca="false">[2]Plan1!$C3873</f>
        <v>0</v>
      </c>
      <c r="C3878" s="41" t="n">
        <f aca="false">$E$5 + B3878</f>
        <v>781</v>
      </c>
      <c r="D3878" s="47" t="n">
        <f aca="false">IF(C3878&gt;$E$5,$E$2+$E$1,(IF(C3878&gt;764.99,C3878^3*3486.59308-C3878^2*7860012.00812+C3878*5908819377.96283-1481278321001.59,IF(C3878&gt;752.99,C3878^3*3588.471445-C3878^2*8028757.56264+C3878*5988077680.84934-1488767378546.26,C3878^3*899.851852-C3878^2*1969009.674601+C3878*1435480406.01138-348666163343.76))))-$E$1</f>
        <v>148979041.172119</v>
      </c>
      <c r="E3878" s="47" t="n">
        <f aca="false">D3878*100/$E$2</f>
        <v>100</v>
      </c>
      <c r="G3878" s="41" t="n">
        <f aca="false">[3]Plan1!$C3873</f>
        <v>0</v>
      </c>
      <c r="H3878" s="41" t="n">
        <f aca="false">$J$5 + G3878</f>
        <v>760</v>
      </c>
      <c r="I3878" s="47" t="n">
        <f aca="false">IF(H3878&gt;$J$5,$J$2+$J$1,(IF(H3878&gt;739.99,H3878^3*2498.244218-H3878^2*5471052.355142+H3878*3994605728.77515-972400879260.135,H3878^3*1396.138889-H3878^2*3002770.071427+H3878*2152080038.43115-513963640099.415)))-$J$1</f>
        <v>87942447.7277832</v>
      </c>
      <c r="J3878" s="47" t="n">
        <f aca="false">I3878*100/$J$2</f>
        <v>99.9999999974793</v>
      </c>
      <c r="L3878" s="41" t="n">
        <f aca="false">[4]Plan1!$C3873</f>
        <v>0</v>
      </c>
      <c r="M3878" s="41" t="n">
        <f aca="false">$O$5 + L3878</f>
        <v>838.78</v>
      </c>
      <c r="N3878" s="47" t="n">
        <f aca="false">IF(M3878&gt;$O$5,$O$2+$O$1,(M3878^3*3270.5936-M3878^2*8015778.389801+M3878*6549018422.82398-1783686174686.87))-$O$1</f>
        <v>39086868.7128906</v>
      </c>
      <c r="O3878" s="41" t="n">
        <f aca="false">N3878*100/$O$2</f>
        <v>100</v>
      </c>
      <c r="R3878" s="47" t="n">
        <f aca="false">SUM(D3878,I3878,N3878)</f>
        <v>276008357.612793</v>
      </c>
      <c r="S3878" s="41" t="n">
        <f aca="false">R3878*100/$R$2</f>
        <v>99.9999999991969</v>
      </c>
      <c r="U3878" s="41" t="n">
        <f aca="false">[1]Plan1!$B3873</f>
        <v>0</v>
      </c>
    </row>
    <row r="3879" customFormat="false" ht="15" hidden="false" customHeight="false" outlineLevel="0" collapsed="false">
      <c r="A3879" s="46" t="n">
        <v>45877</v>
      </c>
      <c r="B3879" s="41" t="n">
        <f aca="false">[2]Plan1!$C3874</f>
        <v>0</v>
      </c>
      <c r="C3879" s="41" t="n">
        <f aca="false">$E$5 + B3879</f>
        <v>781</v>
      </c>
      <c r="D3879" s="47" t="n">
        <f aca="false">IF(C3879&gt;$E$5,$E$2+$E$1,(IF(C3879&gt;764.99,C3879^3*3486.59308-C3879^2*7860012.00812+C3879*5908819377.96283-1481278321001.59,IF(C3879&gt;752.99,C3879^3*3588.471445-C3879^2*8028757.56264+C3879*5988077680.84934-1488767378546.26,C3879^3*899.851852-C3879^2*1969009.674601+C3879*1435480406.01138-348666163343.76))))-$E$1</f>
        <v>148979041.172119</v>
      </c>
      <c r="E3879" s="47" t="n">
        <f aca="false">D3879*100/$E$2</f>
        <v>100</v>
      </c>
      <c r="G3879" s="41" t="n">
        <f aca="false">[3]Plan1!$C3874</f>
        <v>0</v>
      </c>
      <c r="H3879" s="41" t="n">
        <f aca="false">$J$5 + G3879</f>
        <v>760</v>
      </c>
      <c r="I3879" s="47" t="n">
        <f aca="false">IF(H3879&gt;$J$5,$J$2+$J$1,(IF(H3879&gt;739.99,H3879^3*2498.244218-H3879^2*5471052.355142+H3879*3994605728.77515-972400879260.135,H3879^3*1396.138889-H3879^2*3002770.071427+H3879*2152080038.43115-513963640099.415)))-$J$1</f>
        <v>87942447.7277832</v>
      </c>
      <c r="J3879" s="47" t="n">
        <f aca="false">I3879*100/$J$2</f>
        <v>99.9999999974793</v>
      </c>
      <c r="L3879" s="41" t="n">
        <f aca="false">[4]Plan1!$C3874</f>
        <v>0</v>
      </c>
      <c r="M3879" s="41" t="n">
        <f aca="false">$O$5 + L3879</f>
        <v>838.78</v>
      </c>
      <c r="N3879" s="47" t="n">
        <f aca="false">IF(M3879&gt;$O$5,$O$2+$O$1,(M3879^3*3270.5936-M3879^2*8015778.389801+M3879*6549018422.82398-1783686174686.87))-$O$1</f>
        <v>39086868.7128906</v>
      </c>
      <c r="O3879" s="41" t="n">
        <f aca="false">N3879*100/$O$2</f>
        <v>100</v>
      </c>
      <c r="R3879" s="47" t="n">
        <f aca="false">SUM(D3879,I3879,N3879)</f>
        <v>276008357.612793</v>
      </c>
      <c r="S3879" s="41" t="n">
        <f aca="false">R3879*100/$R$2</f>
        <v>99.9999999991969</v>
      </c>
      <c r="U3879" s="41" t="n">
        <f aca="false">[1]Plan1!$B3874</f>
        <v>0</v>
      </c>
    </row>
    <row r="3880" customFormat="false" ht="15" hidden="false" customHeight="false" outlineLevel="0" collapsed="false">
      <c r="A3880" s="46" t="n">
        <v>45878</v>
      </c>
      <c r="B3880" s="41" t="n">
        <f aca="false">[2]Plan1!$C3875</f>
        <v>0</v>
      </c>
      <c r="C3880" s="41" t="n">
        <f aca="false">$E$5 + B3880</f>
        <v>781</v>
      </c>
      <c r="D3880" s="47" t="n">
        <f aca="false">IF(C3880&gt;$E$5,$E$2+$E$1,(IF(C3880&gt;764.99,C3880^3*3486.59308-C3880^2*7860012.00812+C3880*5908819377.96283-1481278321001.59,IF(C3880&gt;752.99,C3880^3*3588.471445-C3880^2*8028757.56264+C3880*5988077680.84934-1488767378546.26,C3880^3*899.851852-C3880^2*1969009.674601+C3880*1435480406.01138-348666163343.76))))-$E$1</f>
        <v>148979041.172119</v>
      </c>
      <c r="E3880" s="47" t="n">
        <f aca="false">D3880*100/$E$2</f>
        <v>100</v>
      </c>
      <c r="G3880" s="41" t="n">
        <f aca="false">[3]Plan1!$C3875</f>
        <v>0</v>
      </c>
      <c r="H3880" s="41" t="n">
        <f aca="false">$J$5 + G3880</f>
        <v>760</v>
      </c>
      <c r="I3880" s="47" t="n">
        <f aca="false">IF(H3880&gt;$J$5,$J$2+$J$1,(IF(H3880&gt;739.99,H3880^3*2498.244218-H3880^2*5471052.355142+H3880*3994605728.77515-972400879260.135,H3880^3*1396.138889-H3880^2*3002770.071427+H3880*2152080038.43115-513963640099.415)))-$J$1</f>
        <v>87942447.7277832</v>
      </c>
      <c r="J3880" s="47" t="n">
        <f aca="false">I3880*100/$J$2</f>
        <v>99.9999999974793</v>
      </c>
      <c r="L3880" s="41" t="n">
        <f aca="false">[4]Plan1!$C3875</f>
        <v>0</v>
      </c>
      <c r="M3880" s="41" t="n">
        <f aca="false">$O$5 + L3880</f>
        <v>838.78</v>
      </c>
      <c r="N3880" s="47" t="n">
        <f aca="false">IF(M3880&gt;$O$5,$O$2+$O$1,(M3880^3*3270.5936-M3880^2*8015778.389801+M3880*6549018422.82398-1783686174686.87))-$O$1</f>
        <v>39086868.7128906</v>
      </c>
      <c r="O3880" s="41" t="n">
        <f aca="false">N3880*100/$O$2</f>
        <v>100</v>
      </c>
      <c r="R3880" s="47" t="n">
        <f aca="false">SUM(D3880,I3880,N3880)</f>
        <v>276008357.612793</v>
      </c>
      <c r="S3880" s="41" t="n">
        <f aca="false">R3880*100/$R$2</f>
        <v>99.9999999991969</v>
      </c>
      <c r="U3880" s="41" t="n">
        <f aca="false">[1]Plan1!$B3875</f>
        <v>0</v>
      </c>
    </row>
    <row r="3881" customFormat="false" ht="15" hidden="false" customHeight="false" outlineLevel="0" collapsed="false">
      <c r="A3881" s="46" t="n">
        <v>45879</v>
      </c>
      <c r="B3881" s="41" t="n">
        <f aca="false">[2]Plan1!$C3876</f>
        <v>0</v>
      </c>
      <c r="C3881" s="41" t="n">
        <f aca="false">$E$5 + B3881</f>
        <v>781</v>
      </c>
      <c r="D3881" s="47" t="n">
        <f aca="false">IF(C3881&gt;$E$5,$E$2+$E$1,(IF(C3881&gt;764.99,C3881^3*3486.59308-C3881^2*7860012.00812+C3881*5908819377.96283-1481278321001.59,IF(C3881&gt;752.99,C3881^3*3588.471445-C3881^2*8028757.56264+C3881*5988077680.84934-1488767378546.26,C3881^3*899.851852-C3881^2*1969009.674601+C3881*1435480406.01138-348666163343.76))))-$E$1</f>
        <v>148979041.172119</v>
      </c>
      <c r="E3881" s="47" t="n">
        <f aca="false">D3881*100/$E$2</f>
        <v>100</v>
      </c>
      <c r="G3881" s="41" t="n">
        <f aca="false">[3]Plan1!$C3876</f>
        <v>0</v>
      </c>
      <c r="H3881" s="41" t="n">
        <f aca="false">$J$5 + G3881</f>
        <v>760</v>
      </c>
      <c r="I3881" s="47" t="n">
        <f aca="false">IF(H3881&gt;$J$5,$J$2+$J$1,(IF(H3881&gt;739.99,H3881^3*2498.244218-H3881^2*5471052.355142+H3881*3994605728.77515-972400879260.135,H3881^3*1396.138889-H3881^2*3002770.071427+H3881*2152080038.43115-513963640099.415)))-$J$1</f>
        <v>87942447.7277832</v>
      </c>
      <c r="J3881" s="47" t="n">
        <f aca="false">I3881*100/$J$2</f>
        <v>99.9999999974793</v>
      </c>
      <c r="L3881" s="41" t="n">
        <f aca="false">[4]Plan1!$C3876</f>
        <v>0</v>
      </c>
      <c r="M3881" s="41" t="n">
        <f aca="false">$O$5 + L3881</f>
        <v>838.78</v>
      </c>
      <c r="N3881" s="47" t="n">
        <f aca="false">IF(M3881&gt;$O$5,$O$2+$O$1,(M3881^3*3270.5936-M3881^2*8015778.389801+M3881*6549018422.82398-1783686174686.87))-$O$1</f>
        <v>39086868.7128906</v>
      </c>
      <c r="O3881" s="41" t="n">
        <f aca="false">N3881*100/$O$2</f>
        <v>100</v>
      </c>
      <c r="R3881" s="47" t="n">
        <f aca="false">SUM(D3881,I3881,N3881)</f>
        <v>276008357.612793</v>
      </c>
      <c r="S3881" s="41" t="n">
        <f aca="false">R3881*100/$R$2</f>
        <v>99.9999999991969</v>
      </c>
      <c r="U3881" s="41" t="n">
        <f aca="false">[1]Plan1!$B3876</f>
        <v>0</v>
      </c>
    </row>
    <row r="3882" customFormat="false" ht="15" hidden="false" customHeight="false" outlineLevel="0" collapsed="false">
      <c r="A3882" s="46" t="n">
        <v>45880</v>
      </c>
      <c r="B3882" s="41" t="n">
        <f aca="false">[2]Plan1!$C3877</f>
        <v>0</v>
      </c>
      <c r="C3882" s="41" t="n">
        <f aca="false">$E$5 + B3882</f>
        <v>781</v>
      </c>
      <c r="D3882" s="47" t="n">
        <f aca="false">IF(C3882&gt;$E$5,$E$2+$E$1,(IF(C3882&gt;764.99,C3882^3*3486.59308-C3882^2*7860012.00812+C3882*5908819377.96283-1481278321001.59,IF(C3882&gt;752.99,C3882^3*3588.471445-C3882^2*8028757.56264+C3882*5988077680.84934-1488767378546.26,C3882^3*899.851852-C3882^2*1969009.674601+C3882*1435480406.01138-348666163343.76))))-$E$1</f>
        <v>148979041.172119</v>
      </c>
      <c r="E3882" s="47" t="n">
        <f aca="false">D3882*100/$E$2</f>
        <v>100</v>
      </c>
      <c r="G3882" s="41" t="n">
        <f aca="false">[3]Plan1!$C3877</f>
        <v>0</v>
      </c>
      <c r="H3882" s="41" t="n">
        <f aca="false">$J$5 + G3882</f>
        <v>760</v>
      </c>
      <c r="I3882" s="47" t="n">
        <f aca="false">IF(H3882&gt;$J$5,$J$2+$J$1,(IF(H3882&gt;739.99,H3882^3*2498.244218-H3882^2*5471052.355142+H3882*3994605728.77515-972400879260.135,H3882^3*1396.138889-H3882^2*3002770.071427+H3882*2152080038.43115-513963640099.415)))-$J$1</f>
        <v>87942447.7277832</v>
      </c>
      <c r="J3882" s="47" t="n">
        <f aca="false">I3882*100/$J$2</f>
        <v>99.9999999974793</v>
      </c>
      <c r="L3882" s="41" t="n">
        <f aca="false">[4]Plan1!$C3877</f>
        <v>0</v>
      </c>
      <c r="M3882" s="41" t="n">
        <f aca="false">$O$5 + L3882</f>
        <v>838.78</v>
      </c>
      <c r="N3882" s="47" t="n">
        <f aca="false">IF(M3882&gt;$O$5,$O$2+$O$1,(M3882^3*3270.5936-M3882^2*8015778.389801+M3882*6549018422.82398-1783686174686.87))-$O$1</f>
        <v>39086868.7128906</v>
      </c>
      <c r="O3882" s="41" t="n">
        <f aca="false">N3882*100/$O$2</f>
        <v>100</v>
      </c>
      <c r="R3882" s="47" t="n">
        <f aca="false">SUM(D3882,I3882,N3882)</f>
        <v>276008357.612793</v>
      </c>
      <c r="S3882" s="41" t="n">
        <f aca="false">R3882*100/$R$2</f>
        <v>99.9999999991969</v>
      </c>
      <c r="U3882" s="41" t="n">
        <f aca="false">[1]Plan1!$B3877</f>
        <v>0</v>
      </c>
    </row>
    <row r="3883" customFormat="false" ht="15" hidden="false" customHeight="false" outlineLevel="0" collapsed="false">
      <c r="A3883" s="46" t="n">
        <v>45881</v>
      </c>
      <c r="B3883" s="41" t="n">
        <f aca="false">[2]Plan1!$C3878</f>
        <v>0</v>
      </c>
      <c r="C3883" s="41" t="n">
        <f aca="false">$E$5 + B3883</f>
        <v>781</v>
      </c>
      <c r="D3883" s="47" t="n">
        <f aca="false">IF(C3883&gt;$E$5,$E$2+$E$1,(IF(C3883&gt;764.99,C3883^3*3486.59308-C3883^2*7860012.00812+C3883*5908819377.96283-1481278321001.59,IF(C3883&gt;752.99,C3883^3*3588.471445-C3883^2*8028757.56264+C3883*5988077680.84934-1488767378546.26,C3883^3*899.851852-C3883^2*1969009.674601+C3883*1435480406.01138-348666163343.76))))-$E$1</f>
        <v>148979041.172119</v>
      </c>
      <c r="E3883" s="47" t="n">
        <f aca="false">D3883*100/$E$2</f>
        <v>100</v>
      </c>
      <c r="G3883" s="41" t="n">
        <f aca="false">[3]Plan1!$C3878</f>
        <v>0</v>
      </c>
      <c r="H3883" s="41" t="n">
        <f aca="false">$J$5 + G3883</f>
        <v>760</v>
      </c>
      <c r="I3883" s="47" t="n">
        <f aca="false">IF(H3883&gt;$J$5,$J$2+$J$1,(IF(H3883&gt;739.99,H3883^3*2498.244218-H3883^2*5471052.355142+H3883*3994605728.77515-972400879260.135,H3883^3*1396.138889-H3883^2*3002770.071427+H3883*2152080038.43115-513963640099.415)))-$J$1</f>
        <v>87942447.7277832</v>
      </c>
      <c r="J3883" s="47" t="n">
        <f aca="false">I3883*100/$J$2</f>
        <v>99.9999999974793</v>
      </c>
      <c r="L3883" s="41" t="n">
        <f aca="false">[4]Plan1!$C3878</f>
        <v>0</v>
      </c>
      <c r="M3883" s="41" t="n">
        <f aca="false">$O$5 + L3883</f>
        <v>838.78</v>
      </c>
      <c r="N3883" s="47" t="n">
        <f aca="false">IF(M3883&gt;$O$5,$O$2+$O$1,(M3883^3*3270.5936-M3883^2*8015778.389801+M3883*6549018422.82398-1783686174686.87))-$O$1</f>
        <v>39086868.7128906</v>
      </c>
      <c r="O3883" s="41" t="n">
        <f aca="false">N3883*100/$O$2</f>
        <v>100</v>
      </c>
      <c r="R3883" s="47" t="n">
        <f aca="false">SUM(D3883,I3883,N3883)</f>
        <v>276008357.612793</v>
      </c>
      <c r="S3883" s="41" t="n">
        <f aca="false">R3883*100/$R$2</f>
        <v>99.9999999991969</v>
      </c>
      <c r="U3883" s="41" t="n">
        <f aca="false">[1]Plan1!$B3878</f>
        <v>0</v>
      </c>
    </row>
    <row r="3884" customFormat="false" ht="15" hidden="false" customHeight="false" outlineLevel="0" collapsed="false">
      <c r="A3884" s="46" t="n">
        <v>45882</v>
      </c>
      <c r="B3884" s="41" t="n">
        <f aca="false">[2]Plan1!$C3879</f>
        <v>0</v>
      </c>
      <c r="C3884" s="41" t="n">
        <f aca="false">$E$5 + B3884</f>
        <v>781</v>
      </c>
      <c r="D3884" s="47" t="n">
        <f aca="false">IF(C3884&gt;$E$5,$E$2+$E$1,(IF(C3884&gt;764.99,C3884^3*3486.59308-C3884^2*7860012.00812+C3884*5908819377.96283-1481278321001.59,IF(C3884&gt;752.99,C3884^3*3588.471445-C3884^2*8028757.56264+C3884*5988077680.84934-1488767378546.26,C3884^3*899.851852-C3884^2*1969009.674601+C3884*1435480406.01138-348666163343.76))))-$E$1</f>
        <v>148979041.172119</v>
      </c>
      <c r="E3884" s="47" t="n">
        <f aca="false">D3884*100/$E$2</f>
        <v>100</v>
      </c>
      <c r="G3884" s="41" t="n">
        <f aca="false">[3]Plan1!$C3879</f>
        <v>0</v>
      </c>
      <c r="H3884" s="41" t="n">
        <f aca="false">$J$5 + G3884</f>
        <v>760</v>
      </c>
      <c r="I3884" s="47" t="n">
        <f aca="false">IF(H3884&gt;$J$5,$J$2+$J$1,(IF(H3884&gt;739.99,H3884^3*2498.244218-H3884^2*5471052.355142+H3884*3994605728.77515-972400879260.135,H3884^3*1396.138889-H3884^2*3002770.071427+H3884*2152080038.43115-513963640099.415)))-$J$1</f>
        <v>87942447.7277832</v>
      </c>
      <c r="J3884" s="47" t="n">
        <f aca="false">I3884*100/$J$2</f>
        <v>99.9999999974793</v>
      </c>
      <c r="L3884" s="41" t="n">
        <f aca="false">[4]Plan1!$C3879</f>
        <v>0</v>
      </c>
      <c r="M3884" s="41" t="n">
        <f aca="false">$O$5 + L3884</f>
        <v>838.78</v>
      </c>
      <c r="N3884" s="47" t="n">
        <f aca="false">IF(M3884&gt;$O$5,$O$2+$O$1,(M3884^3*3270.5936-M3884^2*8015778.389801+M3884*6549018422.82398-1783686174686.87))-$O$1</f>
        <v>39086868.7128906</v>
      </c>
      <c r="O3884" s="41" t="n">
        <f aca="false">N3884*100/$O$2</f>
        <v>100</v>
      </c>
      <c r="R3884" s="47" t="n">
        <f aca="false">SUM(D3884,I3884,N3884)</f>
        <v>276008357.612793</v>
      </c>
      <c r="S3884" s="41" t="n">
        <f aca="false">R3884*100/$R$2</f>
        <v>99.9999999991969</v>
      </c>
      <c r="U3884" s="41" t="n">
        <f aca="false">[1]Plan1!$B3879</f>
        <v>0</v>
      </c>
    </row>
    <row r="3885" customFormat="false" ht="15" hidden="false" customHeight="false" outlineLevel="0" collapsed="false">
      <c r="A3885" s="46" t="n">
        <v>45883</v>
      </c>
      <c r="B3885" s="41" t="n">
        <f aca="false">[2]Plan1!$C3880</f>
        <v>0</v>
      </c>
      <c r="C3885" s="41" t="n">
        <f aca="false">$E$5 + B3885</f>
        <v>781</v>
      </c>
      <c r="D3885" s="47" t="n">
        <f aca="false">IF(C3885&gt;$E$5,$E$2+$E$1,(IF(C3885&gt;764.99,C3885^3*3486.59308-C3885^2*7860012.00812+C3885*5908819377.96283-1481278321001.59,IF(C3885&gt;752.99,C3885^3*3588.471445-C3885^2*8028757.56264+C3885*5988077680.84934-1488767378546.26,C3885^3*899.851852-C3885^2*1969009.674601+C3885*1435480406.01138-348666163343.76))))-$E$1</f>
        <v>148979041.172119</v>
      </c>
      <c r="E3885" s="47" t="n">
        <f aca="false">D3885*100/$E$2</f>
        <v>100</v>
      </c>
      <c r="G3885" s="41" t="n">
        <f aca="false">[3]Plan1!$C3880</f>
        <v>0</v>
      </c>
      <c r="H3885" s="41" t="n">
        <f aca="false">$J$5 + G3885</f>
        <v>760</v>
      </c>
      <c r="I3885" s="47" t="n">
        <f aca="false">IF(H3885&gt;$J$5,$J$2+$J$1,(IF(H3885&gt;739.99,H3885^3*2498.244218-H3885^2*5471052.355142+H3885*3994605728.77515-972400879260.135,H3885^3*1396.138889-H3885^2*3002770.071427+H3885*2152080038.43115-513963640099.415)))-$J$1</f>
        <v>87942447.7277832</v>
      </c>
      <c r="J3885" s="47" t="n">
        <f aca="false">I3885*100/$J$2</f>
        <v>99.9999999974793</v>
      </c>
      <c r="L3885" s="41" t="n">
        <f aca="false">[4]Plan1!$C3880</f>
        <v>0</v>
      </c>
      <c r="M3885" s="41" t="n">
        <f aca="false">$O$5 + L3885</f>
        <v>838.78</v>
      </c>
      <c r="N3885" s="47" t="n">
        <f aca="false">IF(M3885&gt;$O$5,$O$2+$O$1,(M3885^3*3270.5936-M3885^2*8015778.389801+M3885*6549018422.82398-1783686174686.87))-$O$1</f>
        <v>39086868.7128906</v>
      </c>
      <c r="O3885" s="41" t="n">
        <f aca="false">N3885*100/$O$2</f>
        <v>100</v>
      </c>
      <c r="R3885" s="47" t="n">
        <f aca="false">SUM(D3885,I3885,N3885)</f>
        <v>276008357.612793</v>
      </c>
      <c r="S3885" s="41" t="n">
        <f aca="false">R3885*100/$R$2</f>
        <v>99.9999999991969</v>
      </c>
      <c r="U3885" s="41" t="n">
        <f aca="false">[1]Plan1!$B3880</f>
        <v>0</v>
      </c>
    </row>
    <row r="3886" customFormat="false" ht="15" hidden="false" customHeight="false" outlineLevel="0" collapsed="false">
      <c r="A3886" s="46" t="n">
        <v>45884</v>
      </c>
      <c r="B3886" s="41" t="n">
        <f aca="false">[2]Plan1!$C3881</f>
        <v>0</v>
      </c>
      <c r="C3886" s="41" t="n">
        <f aca="false">$E$5 + B3886</f>
        <v>781</v>
      </c>
      <c r="D3886" s="47" t="n">
        <f aca="false">IF(C3886&gt;$E$5,$E$2+$E$1,(IF(C3886&gt;764.99,C3886^3*3486.59308-C3886^2*7860012.00812+C3886*5908819377.96283-1481278321001.59,IF(C3886&gt;752.99,C3886^3*3588.471445-C3886^2*8028757.56264+C3886*5988077680.84934-1488767378546.26,C3886^3*899.851852-C3886^2*1969009.674601+C3886*1435480406.01138-348666163343.76))))-$E$1</f>
        <v>148979041.172119</v>
      </c>
      <c r="E3886" s="47" t="n">
        <f aca="false">D3886*100/$E$2</f>
        <v>100</v>
      </c>
      <c r="G3886" s="41" t="n">
        <f aca="false">[3]Plan1!$C3881</f>
        <v>0</v>
      </c>
      <c r="H3886" s="41" t="n">
        <f aca="false">$J$5 + G3886</f>
        <v>760</v>
      </c>
      <c r="I3886" s="47" t="n">
        <f aca="false">IF(H3886&gt;$J$5,$J$2+$J$1,(IF(H3886&gt;739.99,H3886^3*2498.244218-H3886^2*5471052.355142+H3886*3994605728.77515-972400879260.135,H3886^3*1396.138889-H3886^2*3002770.071427+H3886*2152080038.43115-513963640099.415)))-$J$1</f>
        <v>87942447.7277832</v>
      </c>
      <c r="J3886" s="47" t="n">
        <f aca="false">I3886*100/$J$2</f>
        <v>99.9999999974793</v>
      </c>
      <c r="L3886" s="41" t="n">
        <f aca="false">[4]Plan1!$C3881</f>
        <v>0</v>
      </c>
      <c r="M3886" s="41" t="n">
        <f aca="false">$O$5 + L3886</f>
        <v>838.78</v>
      </c>
      <c r="N3886" s="47" t="n">
        <f aca="false">IF(M3886&gt;$O$5,$O$2+$O$1,(M3886^3*3270.5936-M3886^2*8015778.389801+M3886*6549018422.82398-1783686174686.87))-$O$1</f>
        <v>39086868.7128906</v>
      </c>
      <c r="O3886" s="41" t="n">
        <f aca="false">N3886*100/$O$2</f>
        <v>100</v>
      </c>
      <c r="R3886" s="47" t="n">
        <f aca="false">SUM(D3886,I3886,N3886)</f>
        <v>276008357.612793</v>
      </c>
      <c r="S3886" s="41" t="n">
        <f aca="false">R3886*100/$R$2</f>
        <v>99.9999999991969</v>
      </c>
      <c r="U3886" s="41" t="n">
        <f aca="false">[1]Plan1!$B3881</f>
        <v>0</v>
      </c>
    </row>
    <row r="3887" customFormat="false" ht="15" hidden="false" customHeight="false" outlineLevel="0" collapsed="false">
      <c r="A3887" s="46" t="n">
        <v>45885</v>
      </c>
      <c r="B3887" s="41" t="n">
        <f aca="false">[2]Plan1!$C3882</f>
        <v>0</v>
      </c>
      <c r="C3887" s="41" t="n">
        <f aca="false">$E$5 + B3887</f>
        <v>781</v>
      </c>
      <c r="D3887" s="47" t="n">
        <f aca="false">IF(C3887&gt;$E$5,$E$2+$E$1,(IF(C3887&gt;764.99,C3887^3*3486.59308-C3887^2*7860012.00812+C3887*5908819377.96283-1481278321001.59,IF(C3887&gt;752.99,C3887^3*3588.471445-C3887^2*8028757.56264+C3887*5988077680.84934-1488767378546.26,C3887^3*899.851852-C3887^2*1969009.674601+C3887*1435480406.01138-348666163343.76))))-$E$1</f>
        <v>148979041.172119</v>
      </c>
      <c r="E3887" s="47" t="n">
        <f aca="false">D3887*100/$E$2</f>
        <v>100</v>
      </c>
      <c r="G3887" s="41" t="n">
        <f aca="false">[3]Plan1!$C3882</f>
        <v>0</v>
      </c>
      <c r="H3887" s="41" t="n">
        <f aca="false">$J$5 + G3887</f>
        <v>760</v>
      </c>
      <c r="I3887" s="47" t="n">
        <f aca="false">IF(H3887&gt;$J$5,$J$2+$J$1,(IF(H3887&gt;739.99,H3887^3*2498.244218-H3887^2*5471052.355142+H3887*3994605728.77515-972400879260.135,H3887^3*1396.138889-H3887^2*3002770.071427+H3887*2152080038.43115-513963640099.415)))-$J$1</f>
        <v>87942447.7277832</v>
      </c>
      <c r="J3887" s="47" t="n">
        <f aca="false">I3887*100/$J$2</f>
        <v>99.9999999974793</v>
      </c>
      <c r="L3887" s="41" t="n">
        <f aca="false">[4]Plan1!$C3882</f>
        <v>0</v>
      </c>
      <c r="M3887" s="41" t="n">
        <f aca="false">$O$5 + L3887</f>
        <v>838.78</v>
      </c>
      <c r="N3887" s="47" t="n">
        <f aca="false">IF(M3887&gt;$O$5,$O$2+$O$1,(M3887^3*3270.5936-M3887^2*8015778.389801+M3887*6549018422.82398-1783686174686.87))-$O$1</f>
        <v>39086868.7128906</v>
      </c>
      <c r="O3887" s="41" t="n">
        <f aca="false">N3887*100/$O$2</f>
        <v>100</v>
      </c>
      <c r="R3887" s="47" t="n">
        <f aca="false">SUM(D3887,I3887,N3887)</f>
        <v>276008357.612793</v>
      </c>
      <c r="S3887" s="41" t="n">
        <f aca="false">R3887*100/$R$2</f>
        <v>99.9999999991969</v>
      </c>
      <c r="U3887" s="41" t="n">
        <f aca="false">[1]Plan1!$B3882</f>
        <v>0</v>
      </c>
    </row>
    <row r="3888" customFormat="false" ht="15" hidden="false" customHeight="false" outlineLevel="0" collapsed="false">
      <c r="A3888" s="46" t="n">
        <v>45886</v>
      </c>
      <c r="B3888" s="41" t="n">
        <f aca="false">[2]Plan1!$C3883</f>
        <v>0</v>
      </c>
      <c r="C3888" s="41" t="n">
        <f aca="false">$E$5 + B3888</f>
        <v>781</v>
      </c>
      <c r="D3888" s="47" t="n">
        <f aca="false">IF(C3888&gt;$E$5,$E$2+$E$1,(IF(C3888&gt;764.99,C3888^3*3486.59308-C3888^2*7860012.00812+C3888*5908819377.96283-1481278321001.59,IF(C3888&gt;752.99,C3888^3*3588.471445-C3888^2*8028757.56264+C3888*5988077680.84934-1488767378546.26,C3888^3*899.851852-C3888^2*1969009.674601+C3888*1435480406.01138-348666163343.76))))-$E$1</f>
        <v>148979041.172119</v>
      </c>
      <c r="E3888" s="47" t="n">
        <f aca="false">D3888*100/$E$2</f>
        <v>100</v>
      </c>
      <c r="G3888" s="41" t="n">
        <f aca="false">[3]Plan1!$C3883</f>
        <v>0</v>
      </c>
      <c r="H3888" s="41" t="n">
        <f aca="false">$J$5 + G3888</f>
        <v>760</v>
      </c>
      <c r="I3888" s="47" t="n">
        <f aca="false">IF(H3888&gt;$J$5,$J$2+$J$1,(IF(H3888&gt;739.99,H3888^3*2498.244218-H3888^2*5471052.355142+H3888*3994605728.77515-972400879260.135,H3888^3*1396.138889-H3888^2*3002770.071427+H3888*2152080038.43115-513963640099.415)))-$J$1</f>
        <v>87942447.7277832</v>
      </c>
      <c r="J3888" s="47" t="n">
        <f aca="false">I3888*100/$J$2</f>
        <v>99.9999999974793</v>
      </c>
      <c r="L3888" s="41" t="n">
        <f aca="false">[4]Plan1!$C3883</f>
        <v>0</v>
      </c>
      <c r="M3888" s="41" t="n">
        <f aca="false">$O$5 + L3888</f>
        <v>838.78</v>
      </c>
      <c r="N3888" s="47" t="n">
        <f aca="false">IF(M3888&gt;$O$5,$O$2+$O$1,(M3888^3*3270.5936-M3888^2*8015778.389801+M3888*6549018422.82398-1783686174686.87))-$O$1</f>
        <v>39086868.7128906</v>
      </c>
      <c r="O3888" s="41" t="n">
        <f aca="false">N3888*100/$O$2</f>
        <v>100</v>
      </c>
      <c r="R3888" s="47" t="n">
        <f aca="false">SUM(D3888,I3888,N3888)</f>
        <v>276008357.612793</v>
      </c>
      <c r="S3888" s="41" t="n">
        <f aca="false">R3888*100/$R$2</f>
        <v>99.9999999991969</v>
      </c>
      <c r="U3888" s="41" t="n">
        <f aca="false">[1]Plan1!$B3883</f>
        <v>0</v>
      </c>
    </row>
    <row r="3889" customFormat="false" ht="15" hidden="false" customHeight="false" outlineLevel="0" collapsed="false">
      <c r="A3889" s="46" t="n">
        <v>45887</v>
      </c>
      <c r="B3889" s="41" t="n">
        <f aca="false">[2]Plan1!$C3884</f>
        <v>0</v>
      </c>
      <c r="C3889" s="41" t="n">
        <f aca="false">$E$5 + B3889</f>
        <v>781</v>
      </c>
      <c r="D3889" s="47" t="n">
        <f aca="false">IF(C3889&gt;$E$5,$E$2+$E$1,(IF(C3889&gt;764.99,C3889^3*3486.59308-C3889^2*7860012.00812+C3889*5908819377.96283-1481278321001.59,IF(C3889&gt;752.99,C3889^3*3588.471445-C3889^2*8028757.56264+C3889*5988077680.84934-1488767378546.26,C3889^3*899.851852-C3889^2*1969009.674601+C3889*1435480406.01138-348666163343.76))))-$E$1</f>
        <v>148979041.172119</v>
      </c>
      <c r="E3889" s="47" t="n">
        <f aca="false">D3889*100/$E$2</f>
        <v>100</v>
      </c>
      <c r="G3889" s="41" t="n">
        <f aca="false">[3]Plan1!$C3884</f>
        <v>0</v>
      </c>
      <c r="H3889" s="41" t="n">
        <f aca="false">$J$5 + G3889</f>
        <v>760</v>
      </c>
      <c r="I3889" s="47" t="n">
        <f aca="false">IF(H3889&gt;$J$5,$J$2+$J$1,(IF(H3889&gt;739.99,H3889^3*2498.244218-H3889^2*5471052.355142+H3889*3994605728.77515-972400879260.135,H3889^3*1396.138889-H3889^2*3002770.071427+H3889*2152080038.43115-513963640099.415)))-$J$1</f>
        <v>87942447.7277832</v>
      </c>
      <c r="J3889" s="47" t="n">
        <f aca="false">I3889*100/$J$2</f>
        <v>99.9999999974793</v>
      </c>
      <c r="L3889" s="41" t="n">
        <f aca="false">[4]Plan1!$C3884</f>
        <v>0</v>
      </c>
      <c r="M3889" s="41" t="n">
        <f aca="false">$O$5 + L3889</f>
        <v>838.78</v>
      </c>
      <c r="N3889" s="47" t="n">
        <f aca="false">IF(M3889&gt;$O$5,$O$2+$O$1,(M3889^3*3270.5936-M3889^2*8015778.389801+M3889*6549018422.82398-1783686174686.87))-$O$1</f>
        <v>39086868.7128906</v>
      </c>
      <c r="O3889" s="41" t="n">
        <f aca="false">N3889*100/$O$2</f>
        <v>100</v>
      </c>
      <c r="R3889" s="47" t="n">
        <f aca="false">SUM(D3889,I3889,N3889)</f>
        <v>276008357.612793</v>
      </c>
      <c r="S3889" s="41" t="n">
        <f aca="false">R3889*100/$R$2</f>
        <v>99.9999999991969</v>
      </c>
      <c r="U3889" s="41" t="n">
        <f aca="false">[1]Plan1!$B3884</f>
        <v>0</v>
      </c>
    </row>
    <row r="3890" customFormat="false" ht="15" hidden="false" customHeight="false" outlineLevel="0" collapsed="false">
      <c r="A3890" s="46" t="n">
        <v>45888</v>
      </c>
      <c r="B3890" s="41" t="n">
        <f aca="false">[2]Plan1!$C3885</f>
        <v>0</v>
      </c>
      <c r="C3890" s="41" t="n">
        <f aca="false">$E$5 + B3890</f>
        <v>781</v>
      </c>
      <c r="D3890" s="47" t="n">
        <f aca="false">IF(C3890&gt;$E$5,$E$2+$E$1,(IF(C3890&gt;764.99,C3890^3*3486.59308-C3890^2*7860012.00812+C3890*5908819377.96283-1481278321001.59,IF(C3890&gt;752.99,C3890^3*3588.471445-C3890^2*8028757.56264+C3890*5988077680.84934-1488767378546.26,C3890^3*899.851852-C3890^2*1969009.674601+C3890*1435480406.01138-348666163343.76))))-$E$1</f>
        <v>148979041.172119</v>
      </c>
      <c r="E3890" s="47" t="n">
        <f aca="false">D3890*100/$E$2</f>
        <v>100</v>
      </c>
      <c r="G3890" s="41" t="n">
        <f aca="false">[3]Plan1!$C3885</f>
        <v>0</v>
      </c>
      <c r="H3890" s="41" t="n">
        <f aca="false">$J$5 + G3890</f>
        <v>760</v>
      </c>
      <c r="I3890" s="47" t="n">
        <f aca="false">IF(H3890&gt;$J$5,$J$2+$J$1,(IF(H3890&gt;739.99,H3890^3*2498.244218-H3890^2*5471052.355142+H3890*3994605728.77515-972400879260.135,H3890^3*1396.138889-H3890^2*3002770.071427+H3890*2152080038.43115-513963640099.415)))-$J$1</f>
        <v>87942447.7277832</v>
      </c>
      <c r="J3890" s="47" t="n">
        <f aca="false">I3890*100/$J$2</f>
        <v>99.9999999974793</v>
      </c>
      <c r="L3890" s="41" t="n">
        <f aca="false">[4]Plan1!$C3885</f>
        <v>0</v>
      </c>
      <c r="M3890" s="41" t="n">
        <f aca="false">$O$5 + L3890</f>
        <v>838.78</v>
      </c>
      <c r="N3890" s="47" t="n">
        <f aca="false">IF(M3890&gt;$O$5,$O$2+$O$1,(M3890^3*3270.5936-M3890^2*8015778.389801+M3890*6549018422.82398-1783686174686.87))-$O$1</f>
        <v>39086868.7128906</v>
      </c>
      <c r="O3890" s="41" t="n">
        <f aca="false">N3890*100/$O$2</f>
        <v>100</v>
      </c>
      <c r="R3890" s="47" t="n">
        <f aca="false">SUM(D3890,I3890,N3890)</f>
        <v>276008357.612793</v>
      </c>
      <c r="S3890" s="41" t="n">
        <f aca="false">R3890*100/$R$2</f>
        <v>99.9999999991969</v>
      </c>
      <c r="U3890" s="41" t="n">
        <f aca="false">[1]Plan1!$B3885</f>
        <v>0</v>
      </c>
    </row>
    <row r="3891" customFormat="false" ht="15" hidden="false" customHeight="false" outlineLevel="0" collapsed="false">
      <c r="A3891" s="46" t="n">
        <v>45889</v>
      </c>
      <c r="B3891" s="41" t="n">
        <f aca="false">[2]Plan1!$C3886</f>
        <v>0</v>
      </c>
      <c r="C3891" s="41" t="n">
        <f aca="false">$E$5 + B3891</f>
        <v>781</v>
      </c>
      <c r="D3891" s="47" t="n">
        <f aca="false">IF(C3891&gt;$E$5,$E$2+$E$1,(IF(C3891&gt;764.99,C3891^3*3486.59308-C3891^2*7860012.00812+C3891*5908819377.96283-1481278321001.59,IF(C3891&gt;752.99,C3891^3*3588.471445-C3891^2*8028757.56264+C3891*5988077680.84934-1488767378546.26,C3891^3*899.851852-C3891^2*1969009.674601+C3891*1435480406.01138-348666163343.76))))-$E$1</f>
        <v>148979041.172119</v>
      </c>
      <c r="E3891" s="47" t="n">
        <f aca="false">D3891*100/$E$2</f>
        <v>100</v>
      </c>
      <c r="G3891" s="41" t="n">
        <f aca="false">[3]Plan1!$C3886</f>
        <v>0</v>
      </c>
      <c r="H3891" s="41" t="n">
        <f aca="false">$J$5 + G3891</f>
        <v>760</v>
      </c>
      <c r="I3891" s="47" t="n">
        <f aca="false">IF(H3891&gt;$J$5,$J$2+$J$1,(IF(H3891&gt;739.99,H3891^3*2498.244218-H3891^2*5471052.355142+H3891*3994605728.77515-972400879260.135,H3891^3*1396.138889-H3891^2*3002770.071427+H3891*2152080038.43115-513963640099.415)))-$J$1</f>
        <v>87942447.7277832</v>
      </c>
      <c r="J3891" s="47" t="n">
        <f aca="false">I3891*100/$J$2</f>
        <v>99.9999999974793</v>
      </c>
      <c r="L3891" s="41" t="n">
        <f aca="false">[4]Plan1!$C3886</f>
        <v>0</v>
      </c>
      <c r="M3891" s="41" t="n">
        <f aca="false">$O$5 + L3891</f>
        <v>838.78</v>
      </c>
      <c r="N3891" s="47" t="n">
        <f aca="false">IF(M3891&gt;$O$5,$O$2+$O$1,(M3891^3*3270.5936-M3891^2*8015778.389801+M3891*6549018422.82398-1783686174686.87))-$O$1</f>
        <v>39086868.7128906</v>
      </c>
      <c r="O3891" s="41" t="n">
        <f aca="false">N3891*100/$O$2</f>
        <v>100</v>
      </c>
      <c r="R3891" s="47" t="n">
        <f aca="false">SUM(D3891,I3891,N3891)</f>
        <v>276008357.612793</v>
      </c>
      <c r="S3891" s="41" t="n">
        <f aca="false">R3891*100/$R$2</f>
        <v>99.9999999991969</v>
      </c>
      <c r="U3891" s="41" t="n">
        <f aca="false">[1]Plan1!$B3886</f>
        <v>0</v>
      </c>
    </row>
    <row r="3892" customFormat="false" ht="15" hidden="false" customHeight="false" outlineLevel="0" collapsed="false">
      <c r="A3892" s="46" t="n">
        <v>45890</v>
      </c>
      <c r="B3892" s="41" t="n">
        <f aca="false">[2]Plan1!$C3887</f>
        <v>0</v>
      </c>
      <c r="C3892" s="41" t="n">
        <f aca="false">$E$5 + B3892</f>
        <v>781</v>
      </c>
      <c r="D3892" s="47" t="n">
        <f aca="false">IF(C3892&gt;$E$5,$E$2+$E$1,(IF(C3892&gt;764.99,C3892^3*3486.59308-C3892^2*7860012.00812+C3892*5908819377.96283-1481278321001.59,IF(C3892&gt;752.99,C3892^3*3588.471445-C3892^2*8028757.56264+C3892*5988077680.84934-1488767378546.26,C3892^3*899.851852-C3892^2*1969009.674601+C3892*1435480406.01138-348666163343.76))))-$E$1</f>
        <v>148979041.172119</v>
      </c>
      <c r="E3892" s="47" t="n">
        <f aca="false">D3892*100/$E$2</f>
        <v>100</v>
      </c>
      <c r="G3892" s="41" t="n">
        <f aca="false">[3]Plan1!$C3887</f>
        <v>0</v>
      </c>
      <c r="H3892" s="41" t="n">
        <f aca="false">$J$5 + G3892</f>
        <v>760</v>
      </c>
      <c r="I3892" s="47" t="n">
        <f aca="false">IF(H3892&gt;$J$5,$J$2+$J$1,(IF(H3892&gt;739.99,H3892^3*2498.244218-H3892^2*5471052.355142+H3892*3994605728.77515-972400879260.135,H3892^3*1396.138889-H3892^2*3002770.071427+H3892*2152080038.43115-513963640099.415)))-$J$1</f>
        <v>87942447.7277832</v>
      </c>
      <c r="J3892" s="47" t="n">
        <f aca="false">I3892*100/$J$2</f>
        <v>99.9999999974793</v>
      </c>
      <c r="L3892" s="41" t="n">
        <f aca="false">[4]Plan1!$C3887</f>
        <v>0</v>
      </c>
      <c r="M3892" s="41" t="n">
        <f aca="false">$O$5 + L3892</f>
        <v>838.78</v>
      </c>
      <c r="N3892" s="47" t="n">
        <f aca="false">IF(M3892&gt;$O$5,$O$2+$O$1,(M3892^3*3270.5936-M3892^2*8015778.389801+M3892*6549018422.82398-1783686174686.87))-$O$1</f>
        <v>39086868.7128906</v>
      </c>
      <c r="O3892" s="41" t="n">
        <f aca="false">N3892*100/$O$2</f>
        <v>100</v>
      </c>
      <c r="R3892" s="47" t="n">
        <f aca="false">SUM(D3892,I3892,N3892)</f>
        <v>276008357.612793</v>
      </c>
      <c r="S3892" s="41" t="n">
        <f aca="false">R3892*100/$R$2</f>
        <v>99.9999999991969</v>
      </c>
      <c r="U3892" s="41" t="n">
        <f aca="false">[1]Plan1!$B3887</f>
        <v>0</v>
      </c>
    </row>
    <row r="3893" customFormat="false" ht="15" hidden="false" customHeight="false" outlineLevel="0" collapsed="false">
      <c r="A3893" s="46" t="n">
        <v>45891</v>
      </c>
      <c r="B3893" s="41" t="n">
        <f aca="false">[2]Plan1!$C3888</f>
        <v>0</v>
      </c>
      <c r="C3893" s="41" t="n">
        <f aca="false">$E$5 + B3893</f>
        <v>781</v>
      </c>
      <c r="D3893" s="47" t="n">
        <f aca="false">IF(C3893&gt;$E$5,$E$2+$E$1,(IF(C3893&gt;764.99,C3893^3*3486.59308-C3893^2*7860012.00812+C3893*5908819377.96283-1481278321001.59,IF(C3893&gt;752.99,C3893^3*3588.471445-C3893^2*8028757.56264+C3893*5988077680.84934-1488767378546.26,C3893^3*899.851852-C3893^2*1969009.674601+C3893*1435480406.01138-348666163343.76))))-$E$1</f>
        <v>148979041.172119</v>
      </c>
      <c r="E3893" s="47" t="n">
        <f aca="false">D3893*100/$E$2</f>
        <v>100</v>
      </c>
      <c r="G3893" s="41" t="n">
        <f aca="false">[3]Plan1!$C3888</f>
        <v>0</v>
      </c>
      <c r="H3893" s="41" t="n">
        <f aca="false">$J$5 + G3893</f>
        <v>760</v>
      </c>
      <c r="I3893" s="47" t="n">
        <f aca="false">IF(H3893&gt;$J$5,$J$2+$J$1,(IF(H3893&gt;739.99,H3893^3*2498.244218-H3893^2*5471052.355142+H3893*3994605728.77515-972400879260.135,H3893^3*1396.138889-H3893^2*3002770.071427+H3893*2152080038.43115-513963640099.415)))-$J$1</f>
        <v>87942447.7277832</v>
      </c>
      <c r="J3893" s="47" t="n">
        <f aca="false">I3893*100/$J$2</f>
        <v>99.9999999974793</v>
      </c>
      <c r="L3893" s="41" t="n">
        <f aca="false">[4]Plan1!$C3888</f>
        <v>0</v>
      </c>
      <c r="M3893" s="41" t="n">
        <f aca="false">$O$5 + L3893</f>
        <v>838.78</v>
      </c>
      <c r="N3893" s="47" t="n">
        <f aca="false">IF(M3893&gt;$O$5,$O$2+$O$1,(M3893^3*3270.5936-M3893^2*8015778.389801+M3893*6549018422.82398-1783686174686.87))-$O$1</f>
        <v>39086868.7128906</v>
      </c>
      <c r="O3893" s="41" t="n">
        <f aca="false">N3893*100/$O$2</f>
        <v>100</v>
      </c>
      <c r="R3893" s="47" t="n">
        <f aca="false">SUM(D3893,I3893,N3893)</f>
        <v>276008357.612793</v>
      </c>
      <c r="S3893" s="41" t="n">
        <f aca="false">R3893*100/$R$2</f>
        <v>99.9999999991969</v>
      </c>
      <c r="U3893" s="41" t="n">
        <f aca="false">[1]Plan1!$B3888</f>
        <v>0</v>
      </c>
    </row>
    <row r="3894" customFormat="false" ht="15" hidden="false" customHeight="false" outlineLevel="0" collapsed="false">
      <c r="A3894" s="46" t="n">
        <v>45892</v>
      </c>
      <c r="B3894" s="41" t="n">
        <f aca="false">[2]Plan1!$C3889</f>
        <v>0</v>
      </c>
      <c r="C3894" s="41" t="n">
        <f aca="false">$E$5 + B3894</f>
        <v>781</v>
      </c>
      <c r="D3894" s="47" t="n">
        <f aca="false">IF(C3894&gt;$E$5,$E$2+$E$1,(IF(C3894&gt;764.99,C3894^3*3486.59308-C3894^2*7860012.00812+C3894*5908819377.96283-1481278321001.59,IF(C3894&gt;752.99,C3894^3*3588.471445-C3894^2*8028757.56264+C3894*5988077680.84934-1488767378546.26,C3894^3*899.851852-C3894^2*1969009.674601+C3894*1435480406.01138-348666163343.76))))-$E$1</f>
        <v>148979041.172119</v>
      </c>
      <c r="E3894" s="47" t="n">
        <f aca="false">D3894*100/$E$2</f>
        <v>100</v>
      </c>
      <c r="G3894" s="41" t="n">
        <f aca="false">[3]Plan1!$C3889</f>
        <v>0</v>
      </c>
      <c r="H3894" s="41" t="n">
        <f aca="false">$J$5 + G3894</f>
        <v>760</v>
      </c>
      <c r="I3894" s="47" t="n">
        <f aca="false">IF(H3894&gt;$J$5,$J$2+$J$1,(IF(H3894&gt;739.99,H3894^3*2498.244218-H3894^2*5471052.355142+H3894*3994605728.77515-972400879260.135,H3894^3*1396.138889-H3894^2*3002770.071427+H3894*2152080038.43115-513963640099.415)))-$J$1</f>
        <v>87942447.7277832</v>
      </c>
      <c r="J3894" s="47" t="n">
        <f aca="false">I3894*100/$J$2</f>
        <v>99.9999999974793</v>
      </c>
      <c r="L3894" s="41" t="n">
        <f aca="false">[4]Plan1!$C3889</f>
        <v>0</v>
      </c>
      <c r="M3894" s="41" t="n">
        <f aca="false">$O$5 + L3894</f>
        <v>838.78</v>
      </c>
      <c r="N3894" s="47" t="n">
        <f aca="false">IF(M3894&gt;$O$5,$O$2+$O$1,(M3894^3*3270.5936-M3894^2*8015778.389801+M3894*6549018422.82398-1783686174686.87))-$O$1</f>
        <v>39086868.7128906</v>
      </c>
      <c r="O3894" s="41" t="n">
        <f aca="false">N3894*100/$O$2</f>
        <v>100</v>
      </c>
      <c r="R3894" s="47" t="n">
        <f aca="false">SUM(D3894,I3894,N3894)</f>
        <v>276008357.612793</v>
      </c>
      <c r="S3894" s="41" t="n">
        <f aca="false">R3894*100/$R$2</f>
        <v>99.9999999991969</v>
      </c>
      <c r="U3894" s="41" t="n">
        <f aca="false">[1]Plan1!$B3889</f>
        <v>0</v>
      </c>
    </row>
    <row r="3895" customFormat="false" ht="15" hidden="false" customHeight="false" outlineLevel="0" collapsed="false">
      <c r="A3895" s="46" t="n">
        <v>45893</v>
      </c>
      <c r="B3895" s="41" t="n">
        <f aca="false">[2]Plan1!$C3890</f>
        <v>0</v>
      </c>
      <c r="C3895" s="41" t="n">
        <f aca="false">$E$5 + B3895</f>
        <v>781</v>
      </c>
      <c r="D3895" s="47" t="n">
        <f aca="false">IF(C3895&gt;$E$5,$E$2+$E$1,(IF(C3895&gt;764.99,C3895^3*3486.59308-C3895^2*7860012.00812+C3895*5908819377.96283-1481278321001.59,IF(C3895&gt;752.99,C3895^3*3588.471445-C3895^2*8028757.56264+C3895*5988077680.84934-1488767378546.26,C3895^3*899.851852-C3895^2*1969009.674601+C3895*1435480406.01138-348666163343.76))))-$E$1</f>
        <v>148979041.172119</v>
      </c>
      <c r="E3895" s="47" t="n">
        <f aca="false">D3895*100/$E$2</f>
        <v>100</v>
      </c>
      <c r="G3895" s="41" t="n">
        <f aca="false">[3]Plan1!$C3890</f>
        <v>0</v>
      </c>
      <c r="H3895" s="41" t="n">
        <f aca="false">$J$5 + G3895</f>
        <v>760</v>
      </c>
      <c r="I3895" s="47" t="n">
        <f aca="false">IF(H3895&gt;$J$5,$J$2+$J$1,(IF(H3895&gt;739.99,H3895^3*2498.244218-H3895^2*5471052.355142+H3895*3994605728.77515-972400879260.135,H3895^3*1396.138889-H3895^2*3002770.071427+H3895*2152080038.43115-513963640099.415)))-$J$1</f>
        <v>87942447.7277832</v>
      </c>
      <c r="J3895" s="47" t="n">
        <f aca="false">I3895*100/$J$2</f>
        <v>99.9999999974793</v>
      </c>
      <c r="L3895" s="41" t="n">
        <f aca="false">[4]Plan1!$C3890</f>
        <v>0</v>
      </c>
      <c r="M3895" s="41" t="n">
        <f aca="false">$O$5 + L3895</f>
        <v>838.78</v>
      </c>
      <c r="N3895" s="47" t="n">
        <f aca="false">IF(M3895&gt;$O$5,$O$2+$O$1,(M3895^3*3270.5936-M3895^2*8015778.389801+M3895*6549018422.82398-1783686174686.87))-$O$1</f>
        <v>39086868.7128906</v>
      </c>
      <c r="O3895" s="41" t="n">
        <f aca="false">N3895*100/$O$2</f>
        <v>100</v>
      </c>
      <c r="R3895" s="47" t="n">
        <f aca="false">SUM(D3895,I3895,N3895)</f>
        <v>276008357.612793</v>
      </c>
      <c r="S3895" s="41" t="n">
        <f aca="false">R3895*100/$R$2</f>
        <v>99.9999999991969</v>
      </c>
      <c r="U3895" s="41" t="n">
        <f aca="false">[1]Plan1!$B3890</f>
        <v>0</v>
      </c>
    </row>
    <row r="3896" customFormat="false" ht="15" hidden="false" customHeight="false" outlineLevel="0" collapsed="false">
      <c r="A3896" s="46" t="n">
        <v>45894</v>
      </c>
      <c r="B3896" s="41" t="n">
        <f aca="false">[2]Plan1!$C3891</f>
        <v>0</v>
      </c>
      <c r="C3896" s="41" t="n">
        <f aca="false">$E$5 + B3896</f>
        <v>781</v>
      </c>
      <c r="D3896" s="47" t="n">
        <f aca="false">IF(C3896&gt;$E$5,$E$2+$E$1,(IF(C3896&gt;764.99,C3896^3*3486.59308-C3896^2*7860012.00812+C3896*5908819377.96283-1481278321001.59,IF(C3896&gt;752.99,C3896^3*3588.471445-C3896^2*8028757.56264+C3896*5988077680.84934-1488767378546.26,C3896^3*899.851852-C3896^2*1969009.674601+C3896*1435480406.01138-348666163343.76))))-$E$1</f>
        <v>148979041.172119</v>
      </c>
      <c r="E3896" s="47" t="n">
        <f aca="false">D3896*100/$E$2</f>
        <v>100</v>
      </c>
      <c r="G3896" s="41" t="n">
        <f aca="false">[3]Plan1!$C3891</f>
        <v>0</v>
      </c>
      <c r="H3896" s="41" t="n">
        <f aca="false">$J$5 + G3896</f>
        <v>760</v>
      </c>
      <c r="I3896" s="47" t="n">
        <f aca="false">IF(H3896&gt;$J$5,$J$2+$J$1,(IF(H3896&gt;739.99,H3896^3*2498.244218-H3896^2*5471052.355142+H3896*3994605728.77515-972400879260.135,H3896^3*1396.138889-H3896^2*3002770.071427+H3896*2152080038.43115-513963640099.415)))-$J$1</f>
        <v>87942447.7277832</v>
      </c>
      <c r="J3896" s="47" t="n">
        <f aca="false">I3896*100/$J$2</f>
        <v>99.9999999974793</v>
      </c>
      <c r="L3896" s="41" t="n">
        <f aca="false">[4]Plan1!$C3891</f>
        <v>0</v>
      </c>
      <c r="M3896" s="41" t="n">
        <f aca="false">$O$5 + L3896</f>
        <v>838.78</v>
      </c>
      <c r="N3896" s="47" t="n">
        <f aca="false">IF(M3896&gt;$O$5,$O$2+$O$1,(M3896^3*3270.5936-M3896^2*8015778.389801+M3896*6549018422.82398-1783686174686.87))-$O$1</f>
        <v>39086868.7128906</v>
      </c>
      <c r="O3896" s="41" t="n">
        <f aca="false">N3896*100/$O$2</f>
        <v>100</v>
      </c>
      <c r="R3896" s="47" t="n">
        <f aca="false">SUM(D3896,I3896,N3896)</f>
        <v>276008357.612793</v>
      </c>
      <c r="S3896" s="41" t="n">
        <f aca="false">R3896*100/$R$2</f>
        <v>99.9999999991969</v>
      </c>
      <c r="U3896" s="41" t="n">
        <f aca="false">[1]Plan1!$B3891</f>
        <v>0</v>
      </c>
    </row>
    <row r="3897" customFormat="false" ht="15" hidden="false" customHeight="false" outlineLevel="0" collapsed="false">
      <c r="A3897" s="46" t="n">
        <v>45895</v>
      </c>
      <c r="B3897" s="41" t="n">
        <f aca="false">[2]Plan1!$C3892</f>
        <v>0</v>
      </c>
      <c r="C3897" s="41" t="n">
        <f aca="false">$E$5 + B3897</f>
        <v>781</v>
      </c>
      <c r="D3897" s="47" t="n">
        <f aca="false">IF(C3897&gt;$E$5,$E$2+$E$1,(IF(C3897&gt;764.99,C3897^3*3486.59308-C3897^2*7860012.00812+C3897*5908819377.96283-1481278321001.59,IF(C3897&gt;752.99,C3897^3*3588.471445-C3897^2*8028757.56264+C3897*5988077680.84934-1488767378546.26,C3897^3*899.851852-C3897^2*1969009.674601+C3897*1435480406.01138-348666163343.76))))-$E$1</f>
        <v>148979041.172119</v>
      </c>
      <c r="E3897" s="47" t="n">
        <f aca="false">D3897*100/$E$2</f>
        <v>100</v>
      </c>
      <c r="G3897" s="41" t="n">
        <f aca="false">[3]Plan1!$C3892</f>
        <v>0</v>
      </c>
      <c r="H3897" s="41" t="n">
        <f aca="false">$J$5 + G3897</f>
        <v>760</v>
      </c>
      <c r="I3897" s="47" t="n">
        <f aca="false">IF(H3897&gt;$J$5,$J$2+$J$1,(IF(H3897&gt;739.99,H3897^3*2498.244218-H3897^2*5471052.355142+H3897*3994605728.77515-972400879260.135,H3897^3*1396.138889-H3897^2*3002770.071427+H3897*2152080038.43115-513963640099.415)))-$J$1</f>
        <v>87942447.7277832</v>
      </c>
      <c r="J3897" s="47" t="n">
        <f aca="false">I3897*100/$J$2</f>
        <v>99.9999999974793</v>
      </c>
      <c r="L3897" s="41" t="n">
        <f aca="false">[4]Plan1!$C3892</f>
        <v>0</v>
      </c>
      <c r="M3897" s="41" t="n">
        <f aca="false">$O$5 + L3897</f>
        <v>838.78</v>
      </c>
      <c r="N3897" s="47" t="n">
        <f aca="false">IF(M3897&gt;$O$5,$O$2+$O$1,(M3897^3*3270.5936-M3897^2*8015778.389801+M3897*6549018422.82398-1783686174686.87))-$O$1</f>
        <v>39086868.7128906</v>
      </c>
      <c r="O3897" s="41" t="n">
        <f aca="false">N3897*100/$O$2</f>
        <v>100</v>
      </c>
      <c r="R3897" s="47" t="n">
        <f aca="false">SUM(D3897,I3897,N3897)</f>
        <v>276008357.612793</v>
      </c>
      <c r="S3897" s="41" t="n">
        <f aca="false">R3897*100/$R$2</f>
        <v>99.9999999991969</v>
      </c>
      <c r="U3897" s="41" t="n">
        <f aca="false">[1]Plan1!$B3892</f>
        <v>0</v>
      </c>
    </row>
    <row r="3898" customFormat="false" ht="15" hidden="false" customHeight="false" outlineLevel="0" collapsed="false">
      <c r="A3898" s="46" t="n">
        <v>45896</v>
      </c>
      <c r="B3898" s="41" t="n">
        <f aca="false">[2]Plan1!$C3893</f>
        <v>0</v>
      </c>
      <c r="C3898" s="41" t="n">
        <f aca="false">$E$5 + B3898</f>
        <v>781</v>
      </c>
      <c r="D3898" s="47" t="n">
        <f aca="false">IF(C3898&gt;$E$5,$E$2+$E$1,(IF(C3898&gt;764.99,C3898^3*3486.59308-C3898^2*7860012.00812+C3898*5908819377.96283-1481278321001.59,IF(C3898&gt;752.99,C3898^3*3588.471445-C3898^2*8028757.56264+C3898*5988077680.84934-1488767378546.26,C3898^3*899.851852-C3898^2*1969009.674601+C3898*1435480406.01138-348666163343.76))))-$E$1</f>
        <v>148979041.172119</v>
      </c>
      <c r="E3898" s="47" t="n">
        <f aca="false">D3898*100/$E$2</f>
        <v>100</v>
      </c>
      <c r="G3898" s="41" t="n">
        <f aca="false">[3]Plan1!$C3893</f>
        <v>0</v>
      </c>
      <c r="H3898" s="41" t="n">
        <f aca="false">$J$5 + G3898</f>
        <v>760</v>
      </c>
      <c r="I3898" s="47" t="n">
        <f aca="false">IF(H3898&gt;$J$5,$J$2+$J$1,(IF(H3898&gt;739.99,H3898^3*2498.244218-H3898^2*5471052.355142+H3898*3994605728.77515-972400879260.135,H3898^3*1396.138889-H3898^2*3002770.071427+H3898*2152080038.43115-513963640099.415)))-$J$1</f>
        <v>87942447.7277832</v>
      </c>
      <c r="J3898" s="47" t="n">
        <f aca="false">I3898*100/$J$2</f>
        <v>99.9999999974793</v>
      </c>
      <c r="L3898" s="41" t="n">
        <f aca="false">[4]Plan1!$C3893</f>
        <v>0</v>
      </c>
      <c r="M3898" s="41" t="n">
        <f aca="false">$O$5 + L3898</f>
        <v>838.78</v>
      </c>
      <c r="N3898" s="47" t="n">
        <f aca="false">IF(M3898&gt;$O$5,$O$2+$O$1,(M3898^3*3270.5936-M3898^2*8015778.389801+M3898*6549018422.82398-1783686174686.87))-$O$1</f>
        <v>39086868.7128906</v>
      </c>
      <c r="O3898" s="41" t="n">
        <f aca="false">N3898*100/$O$2</f>
        <v>100</v>
      </c>
      <c r="R3898" s="47" t="n">
        <f aca="false">SUM(D3898,I3898,N3898)</f>
        <v>276008357.612793</v>
      </c>
      <c r="S3898" s="41" t="n">
        <f aca="false">R3898*100/$R$2</f>
        <v>99.9999999991969</v>
      </c>
      <c r="U3898" s="41" t="n">
        <f aca="false">[1]Plan1!$B3893</f>
        <v>0</v>
      </c>
    </row>
    <row r="3899" customFormat="false" ht="15" hidden="false" customHeight="false" outlineLevel="0" collapsed="false">
      <c r="A3899" s="46" t="n">
        <v>45897</v>
      </c>
      <c r="B3899" s="41" t="n">
        <f aca="false">[2]Plan1!$C3894</f>
        <v>0</v>
      </c>
      <c r="C3899" s="41" t="n">
        <f aca="false">$E$5 + B3899</f>
        <v>781</v>
      </c>
      <c r="D3899" s="47" t="n">
        <f aca="false">IF(C3899&gt;$E$5,$E$2+$E$1,(IF(C3899&gt;764.99,C3899^3*3486.59308-C3899^2*7860012.00812+C3899*5908819377.96283-1481278321001.59,IF(C3899&gt;752.99,C3899^3*3588.471445-C3899^2*8028757.56264+C3899*5988077680.84934-1488767378546.26,C3899^3*899.851852-C3899^2*1969009.674601+C3899*1435480406.01138-348666163343.76))))-$E$1</f>
        <v>148979041.172119</v>
      </c>
      <c r="E3899" s="47" t="n">
        <f aca="false">D3899*100/$E$2</f>
        <v>100</v>
      </c>
      <c r="G3899" s="41" t="n">
        <f aca="false">[3]Plan1!$C3894</f>
        <v>0</v>
      </c>
      <c r="H3899" s="41" t="n">
        <f aca="false">$J$5 + G3899</f>
        <v>760</v>
      </c>
      <c r="I3899" s="47" t="n">
        <f aca="false">IF(H3899&gt;$J$5,$J$2+$J$1,(IF(H3899&gt;739.99,H3899^3*2498.244218-H3899^2*5471052.355142+H3899*3994605728.77515-972400879260.135,H3899^3*1396.138889-H3899^2*3002770.071427+H3899*2152080038.43115-513963640099.415)))-$J$1</f>
        <v>87942447.7277832</v>
      </c>
      <c r="J3899" s="47" t="n">
        <f aca="false">I3899*100/$J$2</f>
        <v>99.9999999974793</v>
      </c>
      <c r="L3899" s="41" t="n">
        <f aca="false">[4]Plan1!$C3894</f>
        <v>0</v>
      </c>
      <c r="M3899" s="41" t="n">
        <f aca="false">$O$5 + L3899</f>
        <v>838.78</v>
      </c>
      <c r="N3899" s="47" t="n">
        <f aca="false">IF(M3899&gt;$O$5,$O$2+$O$1,(M3899^3*3270.5936-M3899^2*8015778.389801+M3899*6549018422.82398-1783686174686.87))-$O$1</f>
        <v>39086868.7128906</v>
      </c>
      <c r="O3899" s="41" t="n">
        <f aca="false">N3899*100/$O$2</f>
        <v>100</v>
      </c>
      <c r="R3899" s="47" t="n">
        <f aca="false">SUM(D3899,I3899,N3899)</f>
        <v>276008357.612793</v>
      </c>
      <c r="S3899" s="41" t="n">
        <f aca="false">R3899*100/$R$2</f>
        <v>99.9999999991969</v>
      </c>
      <c r="U3899" s="41" t="n">
        <f aca="false">[1]Plan1!$B3894</f>
        <v>0</v>
      </c>
    </row>
    <row r="3900" customFormat="false" ht="15" hidden="false" customHeight="false" outlineLevel="0" collapsed="false">
      <c r="A3900" s="46" t="n">
        <v>45898</v>
      </c>
      <c r="B3900" s="41" t="n">
        <f aca="false">[2]Plan1!$C3895</f>
        <v>0</v>
      </c>
      <c r="C3900" s="41" t="n">
        <f aca="false">$E$5 + B3900</f>
        <v>781</v>
      </c>
      <c r="D3900" s="47" t="n">
        <f aca="false">IF(C3900&gt;$E$5,$E$2+$E$1,(IF(C3900&gt;764.99,C3900^3*3486.59308-C3900^2*7860012.00812+C3900*5908819377.96283-1481278321001.59,IF(C3900&gt;752.99,C3900^3*3588.471445-C3900^2*8028757.56264+C3900*5988077680.84934-1488767378546.26,C3900^3*899.851852-C3900^2*1969009.674601+C3900*1435480406.01138-348666163343.76))))-$E$1</f>
        <v>148979041.172119</v>
      </c>
      <c r="E3900" s="47" t="n">
        <f aca="false">D3900*100/$E$2</f>
        <v>100</v>
      </c>
      <c r="G3900" s="41" t="n">
        <f aca="false">[3]Plan1!$C3895</f>
        <v>0</v>
      </c>
      <c r="H3900" s="41" t="n">
        <f aca="false">$J$5 + G3900</f>
        <v>760</v>
      </c>
      <c r="I3900" s="47" t="n">
        <f aca="false">IF(H3900&gt;$J$5,$J$2+$J$1,(IF(H3900&gt;739.99,H3900^3*2498.244218-H3900^2*5471052.355142+H3900*3994605728.77515-972400879260.135,H3900^3*1396.138889-H3900^2*3002770.071427+H3900*2152080038.43115-513963640099.415)))-$J$1</f>
        <v>87942447.7277832</v>
      </c>
      <c r="J3900" s="47" t="n">
        <f aca="false">I3900*100/$J$2</f>
        <v>99.9999999974793</v>
      </c>
      <c r="L3900" s="41" t="n">
        <f aca="false">[4]Plan1!$C3895</f>
        <v>0</v>
      </c>
      <c r="M3900" s="41" t="n">
        <f aca="false">$O$5 + L3900</f>
        <v>838.78</v>
      </c>
      <c r="N3900" s="47" t="n">
        <f aca="false">IF(M3900&gt;$O$5,$O$2+$O$1,(M3900^3*3270.5936-M3900^2*8015778.389801+M3900*6549018422.82398-1783686174686.87))-$O$1</f>
        <v>39086868.7128906</v>
      </c>
      <c r="O3900" s="41" t="n">
        <f aca="false">N3900*100/$O$2</f>
        <v>100</v>
      </c>
      <c r="R3900" s="47" t="n">
        <f aca="false">SUM(D3900,I3900,N3900)</f>
        <v>276008357.612793</v>
      </c>
      <c r="S3900" s="41" t="n">
        <f aca="false">R3900*100/$R$2</f>
        <v>99.9999999991969</v>
      </c>
      <c r="U3900" s="41" t="n">
        <f aca="false">[1]Plan1!$B3895</f>
        <v>0</v>
      </c>
    </row>
    <row r="3901" customFormat="false" ht="15" hidden="false" customHeight="false" outlineLevel="0" collapsed="false">
      <c r="A3901" s="46" t="n">
        <v>45899</v>
      </c>
      <c r="B3901" s="41" t="n">
        <f aca="false">[2]Plan1!$C3896</f>
        <v>0</v>
      </c>
      <c r="C3901" s="41" t="n">
        <f aca="false">$E$5 + B3901</f>
        <v>781</v>
      </c>
      <c r="D3901" s="47" t="n">
        <f aca="false">IF(C3901&gt;$E$5,$E$2+$E$1,(IF(C3901&gt;764.99,C3901^3*3486.59308-C3901^2*7860012.00812+C3901*5908819377.96283-1481278321001.59,IF(C3901&gt;752.99,C3901^3*3588.471445-C3901^2*8028757.56264+C3901*5988077680.84934-1488767378546.26,C3901^3*899.851852-C3901^2*1969009.674601+C3901*1435480406.01138-348666163343.76))))-$E$1</f>
        <v>148979041.172119</v>
      </c>
      <c r="E3901" s="47" t="n">
        <f aca="false">D3901*100/$E$2</f>
        <v>100</v>
      </c>
      <c r="G3901" s="41" t="n">
        <f aca="false">[3]Plan1!$C3896</f>
        <v>0</v>
      </c>
      <c r="H3901" s="41" t="n">
        <f aca="false">$J$5 + G3901</f>
        <v>760</v>
      </c>
      <c r="I3901" s="47" t="n">
        <f aca="false">IF(H3901&gt;$J$5,$J$2+$J$1,(IF(H3901&gt;739.99,H3901^3*2498.244218-H3901^2*5471052.355142+H3901*3994605728.77515-972400879260.135,H3901^3*1396.138889-H3901^2*3002770.071427+H3901*2152080038.43115-513963640099.415)))-$J$1</f>
        <v>87942447.7277832</v>
      </c>
      <c r="J3901" s="47" t="n">
        <f aca="false">I3901*100/$J$2</f>
        <v>99.9999999974793</v>
      </c>
      <c r="L3901" s="41" t="n">
        <f aca="false">[4]Plan1!$C3896</f>
        <v>0</v>
      </c>
      <c r="M3901" s="41" t="n">
        <f aca="false">$O$5 + L3901</f>
        <v>838.78</v>
      </c>
      <c r="N3901" s="47" t="n">
        <f aca="false">IF(M3901&gt;$O$5,$O$2+$O$1,(M3901^3*3270.5936-M3901^2*8015778.389801+M3901*6549018422.82398-1783686174686.87))-$O$1</f>
        <v>39086868.7128906</v>
      </c>
      <c r="O3901" s="41" t="n">
        <f aca="false">N3901*100/$O$2</f>
        <v>100</v>
      </c>
      <c r="R3901" s="47" t="n">
        <f aca="false">SUM(D3901,I3901,N3901)</f>
        <v>276008357.612793</v>
      </c>
      <c r="S3901" s="41" t="n">
        <f aca="false">R3901*100/$R$2</f>
        <v>99.9999999991969</v>
      </c>
      <c r="U3901" s="41" t="n">
        <f aca="false">[1]Plan1!$B3896</f>
        <v>0</v>
      </c>
    </row>
    <row r="3902" customFormat="false" ht="15" hidden="false" customHeight="false" outlineLevel="0" collapsed="false">
      <c r="A3902" s="46" t="n">
        <v>45900</v>
      </c>
      <c r="B3902" s="41" t="n">
        <f aca="false">[2]Plan1!$C3897</f>
        <v>0</v>
      </c>
      <c r="C3902" s="41" t="n">
        <f aca="false">$E$5 + B3902</f>
        <v>781</v>
      </c>
      <c r="D3902" s="47" t="n">
        <f aca="false">IF(C3902&gt;$E$5,$E$2+$E$1,(IF(C3902&gt;764.99,C3902^3*3486.59308-C3902^2*7860012.00812+C3902*5908819377.96283-1481278321001.59,IF(C3902&gt;752.99,C3902^3*3588.471445-C3902^2*8028757.56264+C3902*5988077680.84934-1488767378546.26,C3902^3*899.851852-C3902^2*1969009.674601+C3902*1435480406.01138-348666163343.76))))-$E$1</f>
        <v>148979041.172119</v>
      </c>
      <c r="E3902" s="47" t="n">
        <f aca="false">D3902*100/$E$2</f>
        <v>100</v>
      </c>
      <c r="G3902" s="41" t="n">
        <f aca="false">[3]Plan1!$C3897</f>
        <v>0</v>
      </c>
      <c r="H3902" s="41" t="n">
        <f aca="false">$J$5 + G3902</f>
        <v>760</v>
      </c>
      <c r="I3902" s="47" t="n">
        <f aca="false">IF(H3902&gt;$J$5,$J$2+$J$1,(IF(H3902&gt;739.99,H3902^3*2498.244218-H3902^2*5471052.355142+H3902*3994605728.77515-972400879260.135,H3902^3*1396.138889-H3902^2*3002770.071427+H3902*2152080038.43115-513963640099.415)))-$J$1</f>
        <v>87942447.7277832</v>
      </c>
      <c r="J3902" s="47" t="n">
        <f aca="false">I3902*100/$J$2</f>
        <v>99.9999999974793</v>
      </c>
      <c r="L3902" s="41" t="n">
        <f aca="false">[4]Plan1!$C3897</f>
        <v>0</v>
      </c>
      <c r="M3902" s="41" t="n">
        <f aca="false">$O$5 + L3902</f>
        <v>838.78</v>
      </c>
      <c r="N3902" s="47" t="n">
        <f aca="false">IF(M3902&gt;$O$5,$O$2+$O$1,(M3902^3*3270.5936-M3902^2*8015778.389801+M3902*6549018422.82398-1783686174686.87))-$O$1</f>
        <v>39086868.7128906</v>
      </c>
      <c r="O3902" s="41" t="n">
        <f aca="false">N3902*100/$O$2</f>
        <v>100</v>
      </c>
      <c r="R3902" s="47" t="n">
        <f aca="false">SUM(D3902,I3902,N3902)</f>
        <v>276008357.612793</v>
      </c>
      <c r="S3902" s="41" t="n">
        <f aca="false">R3902*100/$R$2</f>
        <v>99.9999999991969</v>
      </c>
      <c r="U3902" s="41" t="n">
        <f aca="false">[1]Plan1!$B3897</f>
        <v>0</v>
      </c>
    </row>
    <row r="3903" customFormat="false" ht="15" hidden="false" customHeight="false" outlineLevel="0" collapsed="false">
      <c r="A3903" s="46" t="n">
        <v>45901</v>
      </c>
      <c r="B3903" s="41" t="n">
        <f aca="false">[2]Plan1!$C3898</f>
        <v>0</v>
      </c>
      <c r="C3903" s="41" t="n">
        <f aca="false">$E$5 + B3903</f>
        <v>781</v>
      </c>
      <c r="D3903" s="47" t="n">
        <f aca="false">IF(C3903&gt;$E$5,$E$2+$E$1,(IF(C3903&gt;764.99,C3903^3*3486.59308-C3903^2*7860012.00812+C3903*5908819377.96283-1481278321001.59,IF(C3903&gt;752.99,C3903^3*3588.471445-C3903^2*8028757.56264+C3903*5988077680.84934-1488767378546.26,C3903^3*899.851852-C3903^2*1969009.674601+C3903*1435480406.01138-348666163343.76))))-$E$1</f>
        <v>148979041.172119</v>
      </c>
      <c r="E3903" s="47" t="n">
        <f aca="false">D3903*100/$E$2</f>
        <v>100</v>
      </c>
      <c r="G3903" s="41" t="n">
        <f aca="false">[3]Plan1!$C3898</f>
        <v>0</v>
      </c>
      <c r="H3903" s="41" t="n">
        <f aca="false">$J$5 + G3903</f>
        <v>760</v>
      </c>
      <c r="I3903" s="47" t="n">
        <f aca="false">IF(H3903&gt;$J$5,$J$2+$J$1,(IF(H3903&gt;739.99,H3903^3*2498.244218-H3903^2*5471052.355142+H3903*3994605728.77515-972400879260.135,H3903^3*1396.138889-H3903^2*3002770.071427+H3903*2152080038.43115-513963640099.415)))-$J$1</f>
        <v>87942447.7277832</v>
      </c>
      <c r="J3903" s="47" t="n">
        <f aca="false">I3903*100/$J$2</f>
        <v>99.9999999974793</v>
      </c>
      <c r="L3903" s="41" t="n">
        <f aca="false">[4]Plan1!$C3898</f>
        <v>0</v>
      </c>
      <c r="M3903" s="41" t="n">
        <f aca="false">$O$5 + L3903</f>
        <v>838.78</v>
      </c>
      <c r="N3903" s="47" t="n">
        <f aca="false">IF(M3903&gt;$O$5,$O$2+$O$1,(M3903^3*3270.5936-M3903^2*8015778.389801+M3903*6549018422.82398-1783686174686.87))-$O$1</f>
        <v>39086868.7128906</v>
      </c>
      <c r="O3903" s="41" t="n">
        <f aca="false">N3903*100/$O$2</f>
        <v>100</v>
      </c>
      <c r="R3903" s="47" t="n">
        <f aca="false">SUM(D3903,I3903,N3903)</f>
        <v>276008357.612793</v>
      </c>
      <c r="S3903" s="41" t="n">
        <f aca="false">R3903*100/$R$2</f>
        <v>99.9999999991969</v>
      </c>
      <c r="U3903" s="41" t="n">
        <f aca="false">[1]Plan1!$B3898</f>
        <v>0</v>
      </c>
    </row>
    <row r="3904" customFormat="false" ht="15" hidden="false" customHeight="false" outlineLevel="0" collapsed="false">
      <c r="A3904" s="46" t="n">
        <v>45902</v>
      </c>
      <c r="B3904" s="41" t="n">
        <f aca="false">[2]Plan1!$C3899</f>
        <v>0</v>
      </c>
      <c r="C3904" s="41" t="n">
        <f aca="false">$E$5 + B3904</f>
        <v>781</v>
      </c>
      <c r="D3904" s="47" t="n">
        <f aca="false">IF(C3904&gt;$E$5,$E$2+$E$1,(IF(C3904&gt;764.99,C3904^3*3486.59308-C3904^2*7860012.00812+C3904*5908819377.96283-1481278321001.59,IF(C3904&gt;752.99,C3904^3*3588.471445-C3904^2*8028757.56264+C3904*5988077680.84934-1488767378546.26,C3904^3*899.851852-C3904^2*1969009.674601+C3904*1435480406.01138-348666163343.76))))-$E$1</f>
        <v>148979041.172119</v>
      </c>
      <c r="E3904" s="47" t="n">
        <f aca="false">D3904*100/$E$2</f>
        <v>100</v>
      </c>
      <c r="G3904" s="41" t="n">
        <f aca="false">[3]Plan1!$C3899</f>
        <v>0</v>
      </c>
      <c r="H3904" s="41" t="n">
        <f aca="false">$J$5 + G3904</f>
        <v>760</v>
      </c>
      <c r="I3904" s="47" t="n">
        <f aca="false">IF(H3904&gt;$J$5,$J$2+$J$1,(IF(H3904&gt;739.99,H3904^3*2498.244218-H3904^2*5471052.355142+H3904*3994605728.77515-972400879260.135,H3904^3*1396.138889-H3904^2*3002770.071427+H3904*2152080038.43115-513963640099.415)))-$J$1</f>
        <v>87942447.7277832</v>
      </c>
      <c r="J3904" s="47" t="n">
        <f aca="false">I3904*100/$J$2</f>
        <v>99.9999999974793</v>
      </c>
      <c r="L3904" s="41" t="n">
        <f aca="false">[4]Plan1!$C3899</f>
        <v>0</v>
      </c>
      <c r="M3904" s="41" t="n">
        <f aca="false">$O$5 + L3904</f>
        <v>838.78</v>
      </c>
      <c r="N3904" s="47" t="n">
        <f aca="false">IF(M3904&gt;$O$5,$O$2+$O$1,(M3904^3*3270.5936-M3904^2*8015778.389801+M3904*6549018422.82398-1783686174686.87))-$O$1</f>
        <v>39086868.7128906</v>
      </c>
      <c r="O3904" s="41" t="n">
        <f aca="false">N3904*100/$O$2</f>
        <v>100</v>
      </c>
      <c r="R3904" s="47" t="n">
        <f aca="false">SUM(D3904,I3904,N3904)</f>
        <v>276008357.612793</v>
      </c>
      <c r="S3904" s="41" t="n">
        <f aca="false">R3904*100/$R$2</f>
        <v>99.9999999991969</v>
      </c>
      <c r="U3904" s="41" t="n">
        <f aca="false">[1]Plan1!$B3899</f>
        <v>0</v>
      </c>
    </row>
    <row r="3905" customFormat="false" ht="15" hidden="false" customHeight="false" outlineLevel="0" collapsed="false">
      <c r="A3905" s="46" t="n">
        <v>45903</v>
      </c>
      <c r="B3905" s="41" t="n">
        <f aca="false">[2]Plan1!$C3900</f>
        <v>0</v>
      </c>
      <c r="C3905" s="41" t="n">
        <f aca="false">$E$5 + B3905</f>
        <v>781</v>
      </c>
      <c r="D3905" s="47" t="n">
        <f aca="false">IF(C3905&gt;$E$5,$E$2+$E$1,(IF(C3905&gt;764.99,C3905^3*3486.59308-C3905^2*7860012.00812+C3905*5908819377.96283-1481278321001.59,IF(C3905&gt;752.99,C3905^3*3588.471445-C3905^2*8028757.56264+C3905*5988077680.84934-1488767378546.26,C3905^3*899.851852-C3905^2*1969009.674601+C3905*1435480406.01138-348666163343.76))))-$E$1</f>
        <v>148979041.172119</v>
      </c>
      <c r="E3905" s="47" t="n">
        <f aca="false">D3905*100/$E$2</f>
        <v>100</v>
      </c>
      <c r="G3905" s="41" t="n">
        <f aca="false">[3]Plan1!$C3900</f>
        <v>0</v>
      </c>
      <c r="H3905" s="41" t="n">
        <f aca="false">$J$5 + G3905</f>
        <v>760</v>
      </c>
      <c r="I3905" s="47" t="n">
        <f aca="false">IF(H3905&gt;$J$5,$J$2+$J$1,(IF(H3905&gt;739.99,H3905^3*2498.244218-H3905^2*5471052.355142+H3905*3994605728.77515-972400879260.135,H3905^3*1396.138889-H3905^2*3002770.071427+H3905*2152080038.43115-513963640099.415)))-$J$1</f>
        <v>87942447.7277832</v>
      </c>
      <c r="J3905" s="47" t="n">
        <f aca="false">I3905*100/$J$2</f>
        <v>99.9999999974793</v>
      </c>
      <c r="L3905" s="41" t="n">
        <f aca="false">[4]Plan1!$C3900</f>
        <v>0</v>
      </c>
      <c r="M3905" s="41" t="n">
        <f aca="false">$O$5 + L3905</f>
        <v>838.78</v>
      </c>
      <c r="N3905" s="47" t="n">
        <f aca="false">IF(M3905&gt;$O$5,$O$2+$O$1,(M3905^3*3270.5936-M3905^2*8015778.389801+M3905*6549018422.82398-1783686174686.87))-$O$1</f>
        <v>39086868.7128906</v>
      </c>
      <c r="O3905" s="41" t="n">
        <f aca="false">N3905*100/$O$2</f>
        <v>100</v>
      </c>
      <c r="R3905" s="47" t="n">
        <f aca="false">SUM(D3905,I3905,N3905)</f>
        <v>276008357.612793</v>
      </c>
      <c r="S3905" s="41" t="n">
        <f aca="false">R3905*100/$R$2</f>
        <v>99.9999999991969</v>
      </c>
      <c r="U3905" s="41" t="n">
        <f aca="false">[1]Plan1!$B3900</f>
        <v>0</v>
      </c>
    </row>
    <row r="3906" customFormat="false" ht="15" hidden="false" customHeight="false" outlineLevel="0" collapsed="false">
      <c r="A3906" s="46" t="n">
        <v>45904</v>
      </c>
      <c r="B3906" s="41" t="n">
        <f aca="false">[2]Plan1!$C3901</f>
        <v>0</v>
      </c>
      <c r="C3906" s="41" t="n">
        <f aca="false">$E$5 + B3906</f>
        <v>781</v>
      </c>
      <c r="D3906" s="47" t="n">
        <f aca="false">IF(C3906&gt;$E$5,$E$2+$E$1,(IF(C3906&gt;764.99,C3906^3*3486.59308-C3906^2*7860012.00812+C3906*5908819377.96283-1481278321001.59,IF(C3906&gt;752.99,C3906^3*3588.471445-C3906^2*8028757.56264+C3906*5988077680.84934-1488767378546.26,C3906^3*899.851852-C3906^2*1969009.674601+C3906*1435480406.01138-348666163343.76))))-$E$1</f>
        <v>148979041.172119</v>
      </c>
      <c r="E3906" s="47" t="n">
        <f aca="false">D3906*100/$E$2</f>
        <v>100</v>
      </c>
      <c r="G3906" s="41" t="n">
        <f aca="false">[3]Plan1!$C3901</f>
        <v>0</v>
      </c>
      <c r="H3906" s="41" t="n">
        <f aca="false">$J$5 + G3906</f>
        <v>760</v>
      </c>
      <c r="I3906" s="47" t="n">
        <f aca="false">IF(H3906&gt;$J$5,$J$2+$J$1,(IF(H3906&gt;739.99,H3906^3*2498.244218-H3906^2*5471052.355142+H3906*3994605728.77515-972400879260.135,H3906^3*1396.138889-H3906^2*3002770.071427+H3906*2152080038.43115-513963640099.415)))-$J$1</f>
        <v>87942447.7277832</v>
      </c>
      <c r="J3906" s="47" t="n">
        <f aca="false">I3906*100/$J$2</f>
        <v>99.9999999974793</v>
      </c>
      <c r="L3906" s="41" t="n">
        <f aca="false">[4]Plan1!$C3901</f>
        <v>0</v>
      </c>
      <c r="M3906" s="41" t="n">
        <f aca="false">$O$5 + L3906</f>
        <v>838.78</v>
      </c>
      <c r="N3906" s="47" t="n">
        <f aca="false">IF(M3906&gt;$O$5,$O$2+$O$1,(M3906^3*3270.5936-M3906^2*8015778.389801+M3906*6549018422.82398-1783686174686.87))-$O$1</f>
        <v>39086868.7128906</v>
      </c>
      <c r="O3906" s="41" t="n">
        <f aca="false">N3906*100/$O$2</f>
        <v>100</v>
      </c>
      <c r="R3906" s="47" t="n">
        <f aca="false">SUM(D3906,I3906,N3906)</f>
        <v>276008357.612793</v>
      </c>
      <c r="S3906" s="41" t="n">
        <f aca="false">R3906*100/$R$2</f>
        <v>99.9999999991969</v>
      </c>
      <c r="U3906" s="41" t="n">
        <f aca="false">[1]Plan1!$B3901</f>
        <v>0</v>
      </c>
    </row>
    <row r="3907" customFormat="false" ht="15" hidden="false" customHeight="false" outlineLevel="0" collapsed="false">
      <c r="A3907" s="46" t="n">
        <v>45905</v>
      </c>
      <c r="B3907" s="41" t="n">
        <f aca="false">[2]Plan1!$C3902</f>
        <v>0</v>
      </c>
      <c r="C3907" s="41" t="n">
        <f aca="false">$E$5 + B3907</f>
        <v>781</v>
      </c>
      <c r="D3907" s="47" t="n">
        <f aca="false">IF(C3907&gt;$E$5,$E$2+$E$1,(IF(C3907&gt;764.99,C3907^3*3486.59308-C3907^2*7860012.00812+C3907*5908819377.96283-1481278321001.59,IF(C3907&gt;752.99,C3907^3*3588.471445-C3907^2*8028757.56264+C3907*5988077680.84934-1488767378546.26,C3907^3*899.851852-C3907^2*1969009.674601+C3907*1435480406.01138-348666163343.76))))-$E$1</f>
        <v>148979041.172119</v>
      </c>
      <c r="E3907" s="47" t="n">
        <f aca="false">D3907*100/$E$2</f>
        <v>100</v>
      </c>
      <c r="G3907" s="41" t="n">
        <f aca="false">[3]Plan1!$C3902</f>
        <v>0</v>
      </c>
      <c r="H3907" s="41" t="n">
        <f aca="false">$J$5 + G3907</f>
        <v>760</v>
      </c>
      <c r="I3907" s="47" t="n">
        <f aca="false">IF(H3907&gt;$J$5,$J$2+$J$1,(IF(H3907&gt;739.99,H3907^3*2498.244218-H3907^2*5471052.355142+H3907*3994605728.77515-972400879260.135,H3907^3*1396.138889-H3907^2*3002770.071427+H3907*2152080038.43115-513963640099.415)))-$J$1</f>
        <v>87942447.7277832</v>
      </c>
      <c r="J3907" s="47" t="n">
        <f aca="false">I3907*100/$J$2</f>
        <v>99.9999999974793</v>
      </c>
      <c r="L3907" s="41" t="n">
        <f aca="false">[4]Plan1!$C3902</f>
        <v>0</v>
      </c>
      <c r="M3907" s="41" t="n">
        <f aca="false">$O$5 + L3907</f>
        <v>838.78</v>
      </c>
      <c r="N3907" s="47" t="n">
        <f aca="false">IF(M3907&gt;$O$5,$O$2+$O$1,(M3907^3*3270.5936-M3907^2*8015778.389801+M3907*6549018422.82398-1783686174686.87))-$O$1</f>
        <v>39086868.7128906</v>
      </c>
      <c r="O3907" s="41" t="n">
        <f aca="false">N3907*100/$O$2</f>
        <v>100</v>
      </c>
      <c r="R3907" s="47" t="n">
        <f aca="false">SUM(D3907,I3907,N3907)</f>
        <v>276008357.612793</v>
      </c>
      <c r="S3907" s="41" t="n">
        <f aca="false">R3907*100/$R$2</f>
        <v>99.9999999991969</v>
      </c>
      <c r="U3907" s="41" t="n">
        <f aca="false">[1]Plan1!$B3902</f>
        <v>0</v>
      </c>
    </row>
    <row r="3908" customFormat="false" ht="15" hidden="false" customHeight="false" outlineLevel="0" collapsed="false">
      <c r="A3908" s="46" t="n">
        <v>45906</v>
      </c>
      <c r="B3908" s="41" t="n">
        <f aca="false">[2]Plan1!$C3903</f>
        <v>0</v>
      </c>
      <c r="C3908" s="41" t="n">
        <f aca="false">$E$5 + B3908</f>
        <v>781</v>
      </c>
      <c r="D3908" s="47" t="n">
        <f aca="false">IF(C3908&gt;$E$5,$E$2+$E$1,(IF(C3908&gt;764.99,C3908^3*3486.59308-C3908^2*7860012.00812+C3908*5908819377.96283-1481278321001.59,IF(C3908&gt;752.99,C3908^3*3588.471445-C3908^2*8028757.56264+C3908*5988077680.84934-1488767378546.26,C3908^3*899.851852-C3908^2*1969009.674601+C3908*1435480406.01138-348666163343.76))))-$E$1</f>
        <v>148979041.172119</v>
      </c>
      <c r="E3908" s="47" t="n">
        <f aca="false">D3908*100/$E$2</f>
        <v>100</v>
      </c>
      <c r="G3908" s="41" t="n">
        <f aca="false">[3]Plan1!$C3903</f>
        <v>0</v>
      </c>
      <c r="H3908" s="41" t="n">
        <f aca="false">$J$5 + G3908</f>
        <v>760</v>
      </c>
      <c r="I3908" s="47" t="n">
        <f aca="false">IF(H3908&gt;$J$5,$J$2+$J$1,(IF(H3908&gt;739.99,H3908^3*2498.244218-H3908^2*5471052.355142+H3908*3994605728.77515-972400879260.135,H3908^3*1396.138889-H3908^2*3002770.071427+H3908*2152080038.43115-513963640099.415)))-$J$1</f>
        <v>87942447.7277832</v>
      </c>
      <c r="J3908" s="47" t="n">
        <f aca="false">I3908*100/$J$2</f>
        <v>99.9999999974793</v>
      </c>
      <c r="L3908" s="41" t="n">
        <f aca="false">[4]Plan1!$C3903</f>
        <v>0</v>
      </c>
      <c r="M3908" s="41" t="n">
        <f aca="false">$O$5 + L3908</f>
        <v>838.78</v>
      </c>
      <c r="N3908" s="47" t="n">
        <f aca="false">IF(M3908&gt;$O$5,$O$2+$O$1,(M3908^3*3270.5936-M3908^2*8015778.389801+M3908*6549018422.82398-1783686174686.87))-$O$1</f>
        <v>39086868.7128906</v>
      </c>
      <c r="O3908" s="41" t="n">
        <f aca="false">N3908*100/$O$2</f>
        <v>100</v>
      </c>
      <c r="R3908" s="47" t="n">
        <f aca="false">SUM(D3908,I3908,N3908)</f>
        <v>276008357.612793</v>
      </c>
      <c r="S3908" s="41" t="n">
        <f aca="false">R3908*100/$R$2</f>
        <v>99.9999999991969</v>
      </c>
      <c r="U3908" s="41" t="n">
        <f aca="false">[1]Plan1!$B3903</f>
        <v>0</v>
      </c>
    </row>
    <row r="3909" customFormat="false" ht="15" hidden="false" customHeight="false" outlineLevel="0" collapsed="false">
      <c r="A3909" s="46" t="n">
        <v>45907</v>
      </c>
      <c r="B3909" s="41" t="n">
        <f aca="false">[2]Plan1!$C3904</f>
        <v>0</v>
      </c>
      <c r="C3909" s="41" t="n">
        <f aca="false">$E$5 + B3909</f>
        <v>781</v>
      </c>
      <c r="D3909" s="47" t="n">
        <f aca="false">IF(C3909&gt;$E$5,$E$2+$E$1,(IF(C3909&gt;764.99,C3909^3*3486.59308-C3909^2*7860012.00812+C3909*5908819377.96283-1481278321001.59,IF(C3909&gt;752.99,C3909^3*3588.471445-C3909^2*8028757.56264+C3909*5988077680.84934-1488767378546.26,C3909^3*899.851852-C3909^2*1969009.674601+C3909*1435480406.01138-348666163343.76))))-$E$1</f>
        <v>148979041.172119</v>
      </c>
      <c r="E3909" s="47" t="n">
        <f aca="false">D3909*100/$E$2</f>
        <v>100</v>
      </c>
      <c r="G3909" s="41" t="n">
        <f aca="false">[3]Plan1!$C3904</f>
        <v>0</v>
      </c>
      <c r="H3909" s="41" t="n">
        <f aca="false">$J$5 + G3909</f>
        <v>760</v>
      </c>
      <c r="I3909" s="47" t="n">
        <f aca="false">IF(H3909&gt;$J$5,$J$2+$J$1,(IF(H3909&gt;739.99,H3909^3*2498.244218-H3909^2*5471052.355142+H3909*3994605728.77515-972400879260.135,H3909^3*1396.138889-H3909^2*3002770.071427+H3909*2152080038.43115-513963640099.415)))-$J$1</f>
        <v>87942447.7277832</v>
      </c>
      <c r="J3909" s="47" t="n">
        <f aca="false">I3909*100/$J$2</f>
        <v>99.9999999974793</v>
      </c>
      <c r="L3909" s="41" t="n">
        <f aca="false">[4]Plan1!$C3904</f>
        <v>0</v>
      </c>
      <c r="M3909" s="41" t="n">
        <f aca="false">$O$5 + L3909</f>
        <v>838.78</v>
      </c>
      <c r="N3909" s="47" t="n">
        <f aca="false">IF(M3909&gt;$O$5,$O$2+$O$1,(M3909^3*3270.5936-M3909^2*8015778.389801+M3909*6549018422.82398-1783686174686.87))-$O$1</f>
        <v>39086868.7128906</v>
      </c>
      <c r="O3909" s="41" t="n">
        <f aca="false">N3909*100/$O$2</f>
        <v>100</v>
      </c>
      <c r="R3909" s="47" t="n">
        <f aca="false">SUM(D3909,I3909,N3909)</f>
        <v>276008357.612793</v>
      </c>
      <c r="S3909" s="41" t="n">
        <f aca="false">R3909*100/$R$2</f>
        <v>99.9999999991969</v>
      </c>
      <c r="U3909" s="41" t="n">
        <f aca="false">[1]Plan1!$B3904</f>
        <v>0</v>
      </c>
    </row>
    <row r="3910" customFormat="false" ht="15" hidden="false" customHeight="false" outlineLevel="0" collapsed="false">
      <c r="A3910" s="46" t="n">
        <v>45908</v>
      </c>
      <c r="B3910" s="41" t="n">
        <f aca="false">[2]Plan1!$C3905</f>
        <v>0</v>
      </c>
      <c r="C3910" s="41" t="n">
        <f aca="false">$E$5 + B3910</f>
        <v>781</v>
      </c>
      <c r="D3910" s="47" t="n">
        <f aca="false">IF(C3910&gt;$E$5,$E$2+$E$1,(IF(C3910&gt;764.99,C3910^3*3486.59308-C3910^2*7860012.00812+C3910*5908819377.96283-1481278321001.59,IF(C3910&gt;752.99,C3910^3*3588.471445-C3910^2*8028757.56264+C3910*5988077680.84934-1488767378546.26,C3910^3*899.851852-C3910^2*1969009.674601+C3910*1435480406.01138-348666163343.76))))-$E$1</f>
        <v>148979041.172119</v>
      </c>
      <c r="E3910" s="47" t="n">
        <f aca="false">D3910*100/$E$2</f>
        <v>100</v>
      </c>
      <c r="G3910" s="41" t="n">
        <f aca="false">[3]Plan1!$C3905</f>
        <v>0</v>
      </c>
      <c r="H3910" s="41" t="n">
        <f aca="false">$J$5 + G3910</f>
        <v>760</v>
      </c>
      <c r="I3910" s="47" t="n">
        <f aca="false">IF(H3910&gt;$J$5,$J$2+$J$1,(IF(H3910&gt;739.99,H3910^3*2498.244218-H3910^2*5471052.355142+H3910*3994605728.77515-972400879260.135,H3910^3*1396.138889-H3910^2*3002770.071427+H3910*2152080038.43115-513963640099.415)))-$J$1</f>
        <v>87942447.7277832</v>
      </c>
      <c r="J3910" s="47" t="n">
        <f aca="false">I3910*100/$J$2</f>
        <v>99.9999999974793</v>
      </c>
      <c r="L3910" s="41" t="n">
        <f aca="false">[4]Plan1!$C3905</f>
        <v>0</v>
      </c>
      <c r="M3910" s="41" t="n">
        <f aca="false">$O$5 + L3910</f>
        <v>838.78</v>
      </c>
      <c r="N3910" s="47" t="n">
        <f aca="false">IF(M3910&gt;$O$5,$O$2+$O$1,(M3910^3*3270.5936-M3910^2*8015778.389801+M3910*6549018422.82398-1783686174686.87))-$O$1</f>
        <v>39086868.7128906</v>
      </c>
      <c r="O3910" s="41" t="n">
        <f aca="false">N3910*100/$O$2</f>
        <v>100</v>
      </c>
      <c r="R3910" s="47" t="n">
        <f aca="false">SUM(D3910,I3910,N3910)</f>
        <v>276008357.612793</v>
      </c>
      <c r="S3910" s="41" t="n">
        <f aca="false">R3910*100/$R$2</f>
        <v>99.9999999991969</v>
      </c>
      <c r="U3910" s="41" t="n">
        <f aca="false">[1]Plan1!$B3905</f>
        <v>0</v>
      </c>
    </row>
    <row r="3911" customFormat="false" ht="15" hidden="false" customHeight="false" outlineLevel="0" collapsed="false">
      <c r="A3911" s="46" t="n">
        <v>45909</v>
      </c>
      <c r="B3911" s="41" t="n">
        <f aca="false">[2]Plan1!$C3906</f>
        <v>0</v>
      </c>
      <c r="C3911" s="41" t="n">
        <f aca="false">$E$5 + B3911</f>
        <v>781</v>
      </c>
      <c r="D3911" s="47" t="n">
        <f aca="false">IF(C3911&gt;$E$5,$E$2+$E$1,(IF(C3911&gt;764.99,C3911^3*3486.59308-C3911^2*7860012.00812+C3911*5908819377.96283-1481278321001.59,IF(C3911&gt;752.99,C3911^3*3588.471445-C3911^2*8028757.56264+C3911*5988077680.84934-1488767378546.26,C3911^3*899.851852-C3911^2*1969009.674601+C3911*1435480406.01138-348666163343.76))))-$E$1</f>
        <v>148979041.172119</v>
      </c>
      <c r="E3911" s="47" t="n">
        <f aca="false">D3911*100/$E$2</f>
        <v>100</v>
      </c>
      <c r="G3911" s="41" t="n">
        <f aca="false">[3]Plan1!$C3906</f>
        <v>0</v>
      </c>
      <c r="H3911" s="41" t="n">
        <f aca="false">$J$5 + G3911</f>
        <v>760</v>
      </c>
      <c r="I3911" s="47" t="n">
        <f aca="false">IF(H3911&gt;$J$5,$J$2+$J$1,(IF(H3911&gt;739.99,H3911^3*2498.244218-H3911^2*5471052.355142+H3911*3994605728.77515-972400879260.135,H3911^3*1396.138889-H3911^2*3002770.071427+H3911*2152080038.43115-513963640099.415)))-$J$1</f>
        <v>87942447.7277832</v>
      </c>
      <c r="J3911" s="47" t="n">
        <f aca="false">I3911*100/$J$2</f>
        <v>99.9999999974793</v>
      </c>
      <c r="L3911" s="41" t="n">
        <f aca="false">[4]Plan1!$C3906</f>
        <v>0</v>
      </c>
      <c r="M3911" s="41" t="n">
        <f aca="false">$O$5 + L3911</f>
        <v>838.78</v>
      </c>
      <c r="N3911" s="47" t="n">
        <f aca="false">IF(M3911&gt;$O$5,$O$2+$O$1,(M3911^3*3270.5936-M3911^2*8015778.389801+M3911*6549018422.82398-1783686174686.87))-$O$1</f>
        <v>39086868.7128906</v>
      </c>
      <c r="O3911" s="41" t="n">
        <f aca="false">N3911*100/$O$2</f>
        <v>100</v>
      </c>
      <c r="R3911" s="47" t="n">
        <f aca="false">SUM(D3911,I3911,N3911)</f>
        <v>276008357.612793</v>
      </c>
      <c r="S3911" s="41" t="n">
        <f aca="false">R3911*100/$R$2</f>
        <v>99.9999999991969</v>
      </c>
      <c r="U3911" s="41" t="n">
        <f aca="false">[1]Plan1!$B3906</f>
        <v>0</v>
      </c>
    </row>
    <row r="3912" customFormat="false" ht="15" hidden="false" customHeight="false" outlineLevel="0" collapsed="false">
      <c r="A3912" s="46" t="n">
        <v>45910</v>
      </c>
      <c r="B3912" s="41" t="n">
        <f aca="false">[2]Plan1!$C3907</f>
        <v>0</v>
      </c>
      <c r="C3912" s="41" t="n">
        <f aca="false">$E$5 + B3912</f>
        <v>781</v>
      </c>
      <c r="D3912" s="47" t="n">
        <f aca="false">IF(C3912&gt;$E$5,$E$2+$E$1,(IF(C3912&gt;764.99,C3912^3*3486.59308-C3912^2*7860012.00812+C3912*5908819377.96283-1481278321001.59,IF(C3912&gt;752.99,C3912^3*3588.471445-C3912^2*8028757.56264+C3912*5988077680.84934-1488767378546.26,C3912^3*899.851852-C3912^2*1969009.674601+C3912*1435480406.01138-348666163343.76))))-$E$1</f>
        <v>148979041.172119</v>
      </c>
      <c r="E3912" s="47" t="n">
        <f aca="false">D3912*100/$E$2</f>
        <v>100</v>
      </c>
      <c r="G3912" s="41" t="n">
        <f aca="false">[3]Plan1!$C3907</f>
        <v>0</v>
      </c>
      <c r="H3912" s="41" t="n">
        <f aca="false">$J$5 + G3912</f>
        <v>760</v>
      </c>
      <c r="I3912" s="47" t="n">
        <f aca="false">IF(H3912&gt;$J$5,$J$2+$J$1,(IF(H3912&gt;739.99,H3912^3*2498.244218-H3912^2*5471052.355142+H3912*3994605728.77515-972400879260.135,H3912^3*1396.138889-H3912^2*3002770.071427+H3912*2152080038.43115-513963640099.415)))-$J$1</f>
        <v>87942447.7277832</v>
      </c>
      <c r="J3912" s="47" t="n">
        <f aca="false">I3912*100/$J$2</f>
        <v>99.9999999974793</v>
      </c>
      <c r="L3912" s="41" t="n">
        <f aca="false">[4]Plan1!$C3907</f>
        <v>0</v>
      </c>
      <c r="M3912" s="41" t="n">
        <f aca="false">$O$5 + L3912</f>
        <v>838.78</v>
      </c>
      <c r="N3912" s="47" t="n">
        <f aca="false">IF(M3912&gt;$O$5,$O$2+$O$1,(M3912^3*3270.5936-M3912^2*8015778.389801+M3912*6549018422.82398-1783686174686.87))-$O$1</f>
        <v>39086868.7128906</v>
      </c>
      <c r="O3912" s="41" t="n">
        <f aca="false">N3912*100/$O$2</f>
        <v>100</v>
      </c>
      <c r="R3912" s="47" t="n">
        <f aca="false">SUM(D3912,I3912,N3912)</f>
        <v>276008357.612793</v>
      </c>
      <c r="S3912" s="41" t="n">
        <f aca="false">R3912*100/$R$2</f>
        <v>99.9999999991969</v>
      </c>
      <c r="U3912" s="41" t="n">
        <f aca="false">[1]Plan1!$B3907</f>
        <v>0</v>
      </c>
    </row>
    <row r="3913" customFormat="false" ht="15" hidden="false" customHeight="false" outlineLevel="0" collapsed="false">
      <c r="A3913" s="46" t="n">
        <v>45911</v>
      </c>
      <c r="B3913" s="41" t="n">
        <f aca="false">[2]Plan1!$C3908</f>
        <v>0</v>
      </c>
      <c r="C3913" s="41" t="n">
        <f aca="false">$E$5 + B3913</f>
        <v>781</v>
      </c>
      <c r="D3913" s="47" t="n">
        <f aca="false">IF(C3913&gt;$E$5,$E$2+$E$1,(IF(C3913&gt;764.99,C3913^3*3486.59308-C3913^2*7860012.00812+C3913*5908819377.96283-1481278321001.59,IF(C3913&gt;752.99,C3913^3*3588.471445-C3913^2*8028757.56264+C3913*5988077680.84934-1488767378546.26,C3913^3*899.851852-C3913^2*1969009.674601+C3913*1435480406.01138-348666163343.76))))-$E$1</f>
        <v>148979041.172119</v>
      </c>
      <c r="E3913" s="47" t="n">
        <f aca="false">D3913*100/$E$2</f>
        <v>100</v>
      </c>
      <c r="G3913" s="41" t="n">
        <f aca="false">[3]Plan1!$C3908</f>
        <v>0</v>
      </c>
      <c r="H3913" s="41" t="n">
        <f aca="false">$J$5 + G3913</f>
        <v>760</v>
      </c>
      <c r="I3913" s="47" t="n">
        <f aca="false">IF(H3913&gt;$J$5,$J$2+$J$1,(IF(H3913&gt;739.99,H3913^3*2498.244218-H3913^2*5471052.355142+H3913*3994605728.77515-972400879260.135,H3913^3*1396.138889-H3913^2*3002770.071427+H3913*2152080038.43115-513963640099.415)))-$J$1</f>
        <v>87942447.7277832</v>
      </c>
      <c r="J3913" s="47" t="n">
        <f aca="false">I3913*100/$J$2</f>
        <v>99.9999999974793</v>
      </c>
      <c r="L3913" s="41" t="n">
        <f aca="false">[4]Plan1!$C3908</f>
        <v>0</v>
      </c>
      <c r="M3913" s="41" t="n">
        <f aca="false">$O$5 + L3913</f>
        <v>838.78</v>
      </c>
      <c r="N3913" s="47" t="n">
        <f aca="false">IF(M3913&gt;$O$5,$O$2+$O$1,(M3913^3*3270.5936-M3913^2*8015778.389801+M3913*6549018422.82398-1783686174686.87))-$O$1</f>
        <v>39086868.7128906</v>
      </c>
      <c r="O3913" s="41" t="n">
        <f aca="false">N3913*100/$O$2</f>
        <v>100</v>
      </c>
      <c r="R3913" s="47" t="n">
        <f aca="false">SUM(D3913,I3913,N3913)</f>
        <v>276008357.612793</v>
      </c>
      <c r="S3913" s="41" t="n">
        <f aca="false">R3913*100/$R$2</f>
        <v>99.9999999991969</v>
      </c>
      <c r="U3913" s="41" t="n">
        <f aca="false">[1]Plan1!$B3908</f>
        <v>0</v>
      </c>
    </row>
    <row r="3914" customFormat="false" ht="15" hidden="false" customHeight="false" outlineLevel="0" collapsed="false">
      <c r="A3914" s="46" t="n">
        <v>45912</v>
      </c>
      <c r="B3914" s="41" t="n">
        <f aca="false">[2]Plan1!$C3909</f>
        <v>0</v>
      </c>
      <c r="C3914" s="41" t="n">
        <f aca="false">$E$5 + B3914</f>
        <v>781</v>
      </c>
      <c r="D3914" s="47" t="n">
        <f aca="false">IF(C3914&gt;$E$5,$E$2+$E$1,(IF(C3914&gt;764.99,C3914^3*3486.59308-C3914^2*7860012.00812+C3914*5908819377.96283-1481278321001.59,IF(C3914&gt;752.99,C3914^3*3588.471445-C3914^2*8028757.56264+C3914*5988077680.84934-1488767378546.26,C3914^3*899.851852-C3914^2*1969009.674601+C3914*1435480406.01138-348666163343.76))))-$E$1</f>
        <v>148979041.172119</v>
      </c>
      <c r="E3914" s="47" t="n">
        <f aca="false">D3914*100/$E$2</f>
        <v>100</v>
      </c>
      <c r="G3914" s="41" t="n">
        <f aca="false">[3]Plan1!$C3909</f>
        <v>0</v>
      </c>
      <c r="H3914" s="41" t="n">
        <f aca="false">$J$5 + G3914</f>
        <v>760</v>
      </c>
      <c r="I3914" s="47" t="n">
        <f aca="false">IF(H3914&gt;$J$5,$J$2+$J$1,(IF(H3914&gt;739.99,H3914^3*2498.244218-H3914^2*5471052.355142+H3914*3994605728.77515-972400879260.135,H3914^3*1396.138889-H3914^2*3002770.071427+H3914*2152080038.43115-513963640099.415)))-$J$1</f>
        <v>87942447.7277832</v>
      </c>
      <c r="J3914" s="47" t="n">
        <f aca="false">I3914*100/$J$2</f>
        <v>99.9999999974793</v>
      </c>
      <c r="L3914" s="41" t="n">
        <f aca="false">[4]Plan1!$C3909</f>
        <v>0</v>
      </c>
      <c r="M3914" s="41" t="n">
        <f aca="false">$O$5 + L3914</f>
        <v>838.78</v>
      </c>
      <c r="N3914" s="47" t="n">
        <f aca="false">IF(M3914&gt;$O$5,$O$2+$O$1,(M3914^3*3270.5936-M3914^2*8015778.389801+M3914*6549018422.82398-1783686174686.87))-$O$1</f>
        <v>39086868.7128906</v>
      </c>
      <c r="O3914" s="41" t="n">
        <f aca="false">N3914*100/$O$2</f>
        <v>100</v>
      </c>
      <c r="R3914" s="47" t="n">
        <f aca="false">SUM(D3914,I3914,N3914)</f>
        <v>276008357.612793</v>
      </c>
      <c r="S3914" s="41" t="n">
        <f aca="false">R3914*100/$R$2</f>
        <v>99.9999999991969</v>
      </c>
      <c r="U3914" s="41" t="n">
        <f aca="false">[1]Plan1!$B3909</f>
        <v>0</v>
      </c>
    </row>
    <row r="3915" customFormat="false" ht="15" hidden="false" customHeight="false" outlineLevel="0" collapsed="false">
      <c r="A3915" s="46" t="n">
        <v>45913</v>
      </c>
      <c r="B3915" s="41" t="n">
        <f aca="false">[2]Plan1!$C3910</f>
        <v>0</v>
      </c>
      <c r="C3915" s="41" t="n">
        <f aca="false">$E$5 + B3915</f>
        <v>781</v>
      </c>
      <c r="D3915" s="47" t="n">
        <f aca="false">IF(C3915&gt;$E$5,$E$2+$E$1,(IF(C3915&gt;764.99,C3915^3*3486.59308-C3915^2*7860012.00812+C3915*5908819377.96283-1481278321001.59,IF(C3915&gt;752.99,C3915^3*3588.471445-C3915^2*8028757.56264+C3915*5988077680.84934-1488767378546.26,C3915^3*899.851852-C3915^2*1969009.674601+C3915*1435480406.01138-348666163343.76))))-$E$1</f>
        <v>148979041.172119</v>
      </c>
      <c r="E3915" s="47" t="n">
        <f aca="false">D3915*100/$E$2</f>
        <v>100</v>
      </c>
      <c r="G3915" s="41" t="n">
        <f aca="false">[3]Plan1!$C3910</f>
        <v>0</v>
      </c>
      <c r="H3915" s="41" t="n">
        <f aca="false">$J$5 + G3915</f>
        <v>760</v>
      </c>
      <c r="I3915" s="47" t="n">
        <f aca="false">IF(H3915&gt;$J$5,$J$2+$J$1,(IF(H3915&gt;739.99,H3915^3*2498.244218-H3915^2*5471052.355142+H3915*3994605728.77515-972400879260.135,H3915^3*1396.138889-H3915^2*3002770.071427+H3915*2152080038.43115-513963640099.415)))-$J$1</f>
        <v>87942447.7277832</v>
      </c>
      <c r="J3915" s="47" t="n">
        <f aca="false">I3915*100/$J$2</f>
        <v>99.9999999974793</v>
      </c>
      <c r="L3915" s="41" t="n">
        <f aca="false">[4]Plan1!$C3910</f>
        <v>0</v>
      </c>
      <c r="M3915" s="41" t="n">
        <f aca="false">$O$5 + L3915</f>
        <v>838.78</v>
      </c>
      <c r="N3915" s="47" t="n">
        <f aca="false">IF(M3915&gt;$O$5,$O$2+$O$1,(M3915^3*3270.5936-M3915^2*8015778.389801+M3915*6549018422.82398-1783686174686.87))-$O$1</f>
        <v>39086868.7128906</v>
      </c>
      <c r="O3915" s="41" t="n">
        <f aca="false">N3915*100/$O$2</f>
        <v>100</v>
      </c>
      <c r="R3915" s="47" t="n">
        <f aca="false">SUM(D3915,I3915,N3915)</f>
        <v>276008357.612793</v>
      </c>
      <c r="S3915" s="41" t="n">
        <f aca="false">R3915*100/$R$2</f>
        <v>99.9999999991969</v>
      </c>
      <c r="U3915" s="41" t="n">
        <f aca="false">[1]Plan1!$B3910</f>
        <v>0</v>
      </c>
    </row>
    <row r="3916" customFormat="false" ht="15" hidden="false" customHeight="false" outlineLevel="0" collapsed="false">
      <c r="A3916" s="46" t="n">
        <v>45914</v>
      </c>
      <c r="B3916" s="41" t="n">
        <f aca="false">[2]Plan1!$C3911</f>
        <v>0</v>
      </c>
      <c r="C3916" s="41" t="n">
        <f aca="false">$E$5 + B3916</f>
        <v>781</v>
      </c>
      <c r="D3916" s="47" t="n">
        <f aca="false">IF(C3916&gt;$E$5,$E$2+$E$1,(IF(C3916&gt;764.99,C3916^3*3486.59308-C3916^2*7860012.00812+C3916*5908819377.96283-1481278321001.59,IF(C3916&gt;752.99,C3916^3*3588.471445-C3916^2*8028757.56264+C3916*5988077680.84934-1488767378546.26,C3916^3*899.851852-C3916^2*1969009.674601+C3916*1435480406.01138-348666163343.76))))-$E$1</f>
        <v>148979041.172119</v>
      </c>
      <c r="E3916" s="47" t="n">
        <f aca="false">D3916*100/$E$2</f>
        <v>100</v>
      </c>
      <c r="G3916" s="41" t="n">
        <f aca="false">[3]Plan1!$C3911</f>
        <v>0</v>
      </c>
      <c r="H3916" s="41" t="n">
        <f aca="false">$J$5 + G3916</f>
        <v>760</v>
      </c>
      <c r="I3916" s="47" t="n">
        <f aca="false">IF(H3916&gt;$J$5,$J$2+$J$1,(IF(H3916&gt;739.99,H3916^3*2498.244218-H3916^2*5471052.355142+H3916*3994605728.77515-972400879260.135,H3916^3*1396.138889-H3916^2*3002770.071427+H3916*2152080038.43115-513963640099.415)))-$J$1</f>
        <v>87942447.7277832</v>
      </c>
      <c r="J3916" s="47" t="n">
        <f aca="false">I3916*100/$J$2</f>
        <v>99.9999999974793</v>
      </c>
      <c r="L3916" s="41" t="n">
        <f aca="false">[4]Plan1!$C3911</f>
        <v>0</v>
      </c>
      <c r="M3916" s="41" t="n">
        <f aca="false">$O$5 + L3916</f>
        <v>838.78</v>
      </c>
      <c r="N3916" s="47" t="n">
        <f aca="false">IF(M3916&gt;$O$5,$O$2+$O$1,(M3916^3*3270.5936-M3916^2*8015778.389801+M3916*6549018422.82398-1783686174686.87))-$O$1</f>
        <v>39086868.7128906</v>
      </c>
      <c r="O3916" s="41" t="n">
        <f aca="false">N3916*100/$O$2</f>
        <v>100</v>
      </c>
      <c r="R3916" s="47" t="n">
        <f aca="false">SUM(D3916,I3916,N3916)</f>
        <v>276008357.612793</v>
      </c>
      <c r="S3916" s="41" t="n">
        <f aca="false">R3916*100/$R$2</f>
        <v>99.9999999991969</v>
      </c>
      <c r="U3916" s="41" t="n">
        <f aca="false">[1]Plan1!$B3911</f>
        <v>0</v>
      </c>
    </row>
    <row r="3917" customFormat="false" ht="15" hidden="false" customHeight="false" outlineLevel="0" collapsed="false">
      <c r="A3917" s="46" t="n">
        <v>45915</v>
      </c>
      <c r="B3917" s="41" t="n">
        <f aca="false">[2]Plan1!$C3912</f>
        <v>0</v>
      </c>
      <c r="C3917" s="41" t="n">
        <f aca="false">$E$5 + B3917</f>
        <v>781</v>
      </c>
      <c r="D3917" s="47" t="n">
        <f aca="false">IF(C3917&gt;$E$5,$E$2+$E$1,(IF(C3917&gt;764.99,C3917^3*3486.59308-C3917^2*7860012.00812+C3917*5908819377.96283-1481278321001.59,IF(C3917&gt;752.99,C3917^3*3588.471445-C3917^2*8028757.56264+C3917*5988077680.84934-1488767378546.26,C3917^3*899.851852-C3917^2*1969009.674601+C3917*1435480406.01138-348666163343.76))))-$E$1</f>
        <v>148979041.172119</v>
      </c>
      <c r="E3917" s="47" t="n">
        <f aca="false">D3917*100/$E$2</f>
        <v>100</v>
      </c>
      <c r="G3917" s="41" t="n">
        <f aca="false">[3]Plan1!$C3912</f>
        <v>0</v>
      </c>
      <c r="H3917" s="41" t="n">
        <f aca="false">$J$5 + G3917</f>
        <v>760</v>
      </c>
      <c r="I3917" s="47" t="n">
        <f aca="false">IF(H3917&gt;$J$5,$J$2+$J$1,(IF(H3917&gt;739.99,H3917^3*2498.244218-H3917^2*5471052.355142+H3917*3994605728.77515-972400879260.135,H3917^3*1396.138889-H3917^2*3002770.071427+H3917*2152080038.43115-513963640099.415)))-$J$1</f>
        <v>87942447.7277832</v>
      </c>
      <c r="J3917" s="47" t="n">
        <f aca="false">I3917*100/$J$2</f>
        <v>99.9999999974793</v>
      </c>
      <c r="L3917" s="41" t="n">
        <f aca="false">[4]Plan1!$C3912</f>
        <v>0</v>
      </c>
      <c r="M3917" s="41" t="n">
        <f aca="false">$O$5 + L3917</f>
        <v>838.78</v>
      </c>
      <c r="N3917" s="47" t="n">
        <f aca="false">IF(M3917&gt;$O$5,$O$2+$O$1,(M3917^3*3270.5936-M3917^2*8015778.389801+M3917*6549018422.82398-1783686174686.87))-$O$1</f>
        <v>39086868.7128906</v>
      </c>
      <c r="O3917" s="41" t="n">
        <f aca="false">N3917*100/$O$2</f>
        <v>100</v>
      </c>
      <c r="R3917" s="47" t="n">
        <f aca="false">SUM(D3917,I3917,N3917)</f>
        <v>276008357.612793</v>
      </c>
      <c r="S3917" s="41" t="n">
        <f aca="false">R3917*100/$R$2</f>
        <v>99.9999999991969</v>
      </c>
      <c r="U3917" s="41" t="n">
        <f aca="false">[1]Plan1!$B3912</f>
        <v>0</v>
      </c>
    </row>
    <row r="3918" customFormat="false" ht="15" hidden="false" customHeight="false" outlineLevel="0" collapsed="false">
      <c r="A3918" s="46" t="n">
        <v>45916</v>
      </c>
      <c r="B3918" s="41" t="n">
        <f aca="false">[2]Plan1!$C3913</f>
        <v>0</v>
      </c>
      <c r="C3918" s="41" t="n">
        <f aca="false">$E$5 + B3918</f>
        <v>781</v>
      </c>
      <c r="D3918" s="47" t="n">
        <f aca="false">IF(C3918&gt;$E$5,$E$2+$E$1,(IF(C3918&gt;764.99,C3918^3*3486.59308-C3918^2*7860012.00812+C3918*5908819377.96283-1481278321001.59,IF(C3918&gt;752.99,C3918^3*3588.471445-C3918^2*8028757.56264+C3918*5988077680.84934-1488767378546.26,C3918^3*899.851852-C3918^2*1969009.674601+C3918*1435480406.01138-348666163343.76))))-$E$1</f>
        <v>148979041.172119</v>
      </c>
      <c r="E3918" s="47" t="n">
        <f aca="false">D3918*100/$E$2</f>
        <v>100</v>
      </c>
      <c r="G3918" s="41" t="n">
        <f aca="false">[3]Plan1!$C3913</f>
        <v>0</v>
      </c>
      <c r="H3918" s="41" t="n">
        <f aca="false">$J$5 + G3918</f>
        <v>760</v>
      </c>
      <c r="I3918" s="47" t="n">
        <f aca="false">IF(H3918&gt;$J$5,$J$2+$J$1,(IF(H3918&gt;739.99,H3918^3*2498.244218-H3918^2*5471052.355142+H3918*3994605728.77515-972400879260.135,H3918^3*1396.138889-H3918^2*3002770.071427+H3918*2152080038.43115-513963640099.415)))-$J$1</f>
        <v>87942447.7277832</v>
      </c>
      <c r="J3918" s="47" t="n">
        <f aca="false">I3918*100/$J$2</f>
        <v>99.9999999974793</v>
      </c>
      <c r="L3918" s="41" t="n">
        <f aca="false">[4]Plan1!$C3913</f>
        <v>0</v>
      </c>
      <c r="M3918" s="41" t="n">
        <f aca="false">$O$5 + L3918</f>
        <v>838.78</v>
      </c>
      <c r="N3918" s="47" t="n">
        <f aca="false">IF(M3918&gt;$O$5,$O$2+$O$1,(M3918^3*3270.5936-M3918^2*8015778.389801+M3918*6549018422.82398-1783686174686.87))-$O$1</f>
        <v>39086868.7128906</v>
      </c>
      <c r="O3918" s="41" t="n">
        <f aca="false">N3918*100/$O$2</f>
        <v>100</v>
      </c>
      <c r="R3918" s="47" t="n">
        <f aca="false">SUM(D3918,I3918,N3918)</f>
        <v>276008357.612793</v>
      </c>
      <c r="S3918" s="41" t="n">
        <f aca="false">R3918*100/$R$2</f>
        <v>99.9999999991969</v>
      </c>
      <c r="U3918" s="41" t="n">
        <f aca="false">[1]Plan1!$B3913</f>
        <v>0</v>
      </c>
    </row>
    <row r="3919" customFormat="false" ht="15" hidden="false" customHeight="false" outlineLevel="0" collapsed="false">
      <c r="A3919" s="46" t="n">
        <v>45917</v>
      </c>
      <c r="B3919" s="41" t="n">
        <f aca="false">[2]Plan1!$C3914</f>
        <v>0</v>
      </c>
      <c r="C3919" s="41" t="n">
        <f aca="false">$E$5 + B3919</f>
        <v>781</v>
      </c>
      <c r="D3919" s="47" t="n">
        <f aca="false">IF(C3919&gt;$E$5,$E$2+$E$1,(IF(C3919&gt;764.99,C3919^3*3486.59308-C3919^2*7860012.00812+C3919*5908819377.96283-1481278321001.59,IF(C3919&gt;752.99,C3919^3*3588.471445-C3919^2*8028757.56264+C3919*5988077680.84934-1488767378546.26,C3919^3*899.851852-C3919^2*1969009.674601+C3919*1435480406.01138-348666163343.76))))-$E$1</f>
        <v>148979041.172119</v>
      </c>
      <c r="E3919" s="47" t="n">
        <f aca="false">D3919*100/$E$2</f>
        <v>100</v>
      </c>
      <c r="G3919" s="41" t="n">
        <f aca="false">[3]Plan1!$C3914</f>
        <v>0</v>
      </c>
      <c r="H3919" s="41" t="n">
        <f aca="false">$J$5 + G3919</f>
        <v>760</v>
      </c>
      <c r="I3919" s="47" t="n">
        <f aca="false">IF(H3919&gt;$J$5,$J$2+$J$1,(IF(H3919&gt;739.99,H3919^3*2498.244218-H3919^2*5471052.355142+H3919*3994605728.77515-972400879260.135,H3919^3*1396.138889-H3919^2*3002770.071427+H3919*2152080038.43115-513963640099.415)))-$J$1</f>
        <v>87942447.7277832</v>
      </c>
      <c r="J3919" s="47" t="n">
        <f aca="false">I3919*100/$J$2</f>
        <v>99.9999999974793</v>
      </c>
      <c r="L3919" s="41" t="n">
        <f aca="false">[4]Plan1!$C3914</f>
        <v>0</v>
      </c>
      <c r="M3919" s="41" t="n">
        <f aca="false">$O$5 + L3919</f>
        <v>838.78</v>
      </c>
      <c r="N3919" s="47" t="n">
        <f aca="false">IF(M3919&gt;$O$5,$O$2+$O$1,(M3919^3*3270.5936-M3919^2*8015778.389801+M3919*6549018422.82398-1783686174686.87))-$O$1</f>
        <v>39086868.7128906</v>
      </c>
      <c r="O3919" s="41" t="n">
        <f aca="false">N3919*100/$O$2</f>
        <v>100</v>
      </c>
      <c r="R3919" s="47" t="n">
        <f aca="false">SUM(D3919,I3919,N3919)</f>
        <v>276008357.612793</v>
      </c>
      <c r="S3919" s="41" t="n">
        <f aca="false">R3919*100/$R$2</f>
        <v>99.9999999991969</v>
      </c>
      <c r="U3919" s="41" t="n">
        <f aca="false">[1]Plan1!$B3914</f>
        <v>0</v>
      </c>
    </row>
    <row r="3920" customFormat="false" ht="15" hidden="false" customHeight="false" outlineLevel="0" collapsed="false">
      <c r="A3920" s="46" t="n">
        <v>45918</v>
      </c>
      <c r="B3920" s="41" t="n">
        <f aca="false">[2]Plan1!$C3915</f>
        <v>0</v>
      </c>
      <c r="C3920" s="41" t="n">
        <f aca="false">$E$5 + B3920</f>
        <v>781</v>
      </c>
      <c r="D3920" s="47" t="n">
        <f aca="false">IF(C3920&gt;$E$5,$E$2+$E$1,(IF(C3920&gt;764.99,C3920^3*3486.59308-C3920^2*7860012.00812+C3920*5908819377.96283-1481278321001.59,IF(C3920&gt;752.99,C3920^3*3588.471445-C3920^2*8028757.56264+C3920*5988077680.84934-1488767378546.26,C3920^3*899.851852-C3920^2*1969009.674601+C3920*1435480406.01138-348666163343.76))))-$E$1</f>
        <v>148979041.172119</v>
      </c>
      <c r="E3920" s="47" t="n">
        <f aca="false">D3920*100/$E$2</f>
        <v>100</v>
      </c>
      <c r="G3920" s="41" t="n">
        <f aca="false">[3]Plan1!$C3915</f>
        <v>0</v>
      </c>
      <c r="H3920" s="41" t="n">
        <f aca="false">$J$5 + G3920</f>
        <v>760</v>
      </c>
      <c r="I3920" s="47" t="n">
        <f aca="false">IF(H3920&gt;$J$5,$J$2+$J$1,(IF(H3920&gt;739.99,H3920^3*2498.244218-H3920^2*5471052.355142+H3920*3994605728.77515-972400879260.135,H3920^3*1396.138889-H3920^2*3002770.071427+H3920*2152080038.43115-513963640099.415)))-$J$1</f>
        <v>87942447.7277832</v>
      </c>
      <c r="J3920" s="47" t="n">
        <f aca="false">I3920*100/$J$2</f>
        <v>99.9999999974793</v>
      </c>
      <c r="L3920" s="41" t="n">
        <f aca="false">[4]Plan1!$C3915</f>
        <v>0</v>
      </c>
      <c r="M3920" s="41" t="n">
        <f aca="false">$O$5 + L3920</f>
        <v>838.78</v>
      </c>
      <c r="N3920" s="47" t="n">
        <f aca="false">IF(M3920&gt;$O$5,$O$2+$O$1,(M3920^3*3270.5936-M3920^2*8015778.389801+M3920*6549018422.82398-1783686174686.87))-$O$1</f>
        <v>39086868.7128906</v>
      </c>
      <c r="O3920" s="41" t="n">
        <f aca="false">N3920*100/$O$2</f>
        <v>100</v>
      </c>
      <c r="R3920" s="47" t="n">
        <f aca="false">SUM(D3920,I3920,N3920)</f>
        <v>276008357.612793</v>
      </c>
      <c r="S3920" s="41" t="n">
        <f aca="false">R3920*100/$R$2</f>
        <v>99.9999999991969</v>
      </c>
      <c r="U3920" s="41" t="n">
        <f aca="false">[1]Plan1!$B3915</f>
        <v>0</v>
      </c>
    </row>
    <row r="3921" customFormat="false" ht="15" hidden="false" customHeight="false" outlineLevel="0" collapsed="false">
      <c r="A3921" s="46" t="n">
        <v>45919</v>
      </c>
      <c r="B3921" s="41" t="n">
        <f aca="false">[2]Plan1!$C3916</f>
        <v>0</v>
      </c>
      <c r="C3921" s="41" t="n">
        <f aca="false">$E$5 + B3921</f>
        <v>781</v>
      </c>
      <c r="D3921" s="47" t="n">
        <f aca="false">IF(C3921&gt;$E$5,$E$2+$E$1,(IF(C3921&gt;764.99,C3921^3*3486.59308-C3921^2*7860012.00812+C3921*5908819377.96283-1481278321001.59,IF(C3921&gt;752.99,C3921^3*3588.471445-C3921^2*8028757.56264+C3921*5988077680.84934-1488767378546.26,C3921^3*899.851852-C3921^2*1969009.674601+C3921*1435480406.01138-348666163343.76))))-$E$1</f>
        <v>148979041.172119</v>
      </c>
      <c r="E3921" s="47" t="n">
        <f aca="false">D3921*100/$E$2</f>
        <v>100</v>
      </c>
      <c r="G3921" s="41" t="n">
        <f aca="false">[3]Plan1!$C3916</f>
        <v>0</v>
      </c>
      <c r="H3921" s="41" t="n">
        <f aca="false">$J$5 + G3921</f>
        <v>760</v>
      </c>
      <c r="I3921" s="47" t="n">
        <f aca="false">IF(H3921&gt;$J$5,$J$2+$J$1,(IF(H3921&gt;739.99,H3921^3*2498.244218-H3921^2*5471052.355142+H3921*3994605728.77515-972400879260.135,H3921^3*1396.138889-H3921^2*3002770.071427+H3921*2152080038.43115-513963640099.415)))-$J$1</f>
        <v>87942447.7277832</v>
      </c>
      <c r="J3921" s="47" t="n">
        <f aca="false">I3921*100/$J$2</f>
        <v>99.9999999974793</v>
      </c>
      <c r="L3921" s="41" t="n">
        <f aca="false">[4]Plan1!$C3916</f>
        <v>0</v>
      </c>
      <c r="M3921" s="41" t="n">
        <f aca="false">$O$5 + L3921</f>
        <v>838.78</v>
      </c>
      <c r="N3921" s="47" t="n">
        <f aca="false">IF(M3921&gt;$O$5,$O$2+$O$1,(M3921^3*3270.5936-M3921^2*8015778.389801+M3921*6549018422.82398-1783686174686.87))-$O$1</f>
        <v>39086868.7128906</v>
      </c>
      <c r="O3921" s="41" t="n">
        <f aca="false">N3921*100/$O$2</f>
        <v>100</v>
      </c>
      <c r="R3921" s="47" t="n">
        <f aca="false">SUM(D3921,I3921,N3921)</f>
        <v>276008357.612793</v>
      </c>
      <c r="S3921" s="41" t="n">
        <f aca="false">R3921*100/$R$2</f>
        <v>99.9999999991969</v>
      </c>
      <c r="U3921" s="41" t="n">
        <f aca="false">[1]Plan1!$B3916</f>
        <v>0</v>
      </c>
    </row>
    <row r="3922" customFormat="false" ht="15" hidden="false" customHeight="false" outlineLevel="0" collapsed="false">
      <c r="A3922" s="46" t="n">
        <v>45920</v>
      </c>
      <c r="B3922" s="41" t="n">
        <f aca="false">[2]Plan1!$C3917</f>
        <v>0</v>
      </c>
      <c r="C3922" s="41" t="n">
        <f aca="false">$E$5 + B3922</f>
        <v>781</v>
      </c>
      <c r="D3922" s="47" t="n">
        <f aca="false">IF(C3922&gt;$E$5,$E$2+$E$1,(IF(C3922&gt;764.99,C3922^3*3486.59308-C3922^2*7860012.00812+C3922*5908819377.96283-1481278321001.59,IF(C3922&gt;752.99,C3922^3*3588.471445-C3922^2*8028757.56264+C3922*5988077680.84934-1488767378546.26,C3922^3*899.851852-C3922^2*1969009.674601+C3922*1435480406.01138-348666163343.76))))-$E$1</f>
        <v>148979041.172119</v>
      </c>
      <c r="E3922" s="47" t="n">
        <f aca="false">D3922*100/$E$2</f>
        <v>100</v>
      </c>
      <c r="G3922" s="41" t="n">
        <f aca="false">[3]Plan1!$C3917</f>
        <v>0</v>
      </c>
      <c r="H3922" s="41" t="n">
        <f aca="false">$J$5 + G3922</f>
        <v>760</v>
      </c>
      <c r="I3922" s="47" t="n">
        <f aca="false">IF(H3922&gt;$J$5,$J$2+$J$1,(IF(H3922&gt;739.99,H3922^3*2498.244218-H3922^2*5471052.355142+H3922*3994605728.77515-972400879260.135,H3922^3*1396.138889-H3922^2*3002770.071427+H3922*2152080038.43115-513963640099.415)))-$J$1</f>
        <v>87942447.7277832</v>
      </c>
      <c r="J3922" s="47" t="n">
        <f aca="false">I3922*100/$J$2</f>
        <v>99.9999999974793</v>
      </c>
      <c r="L3922" s="41" t="n">
        <f aca="false">[4]Plan1!$C3917</f>
        <v>0</v>
      </c>
      <c r="M3922" s="41" t="n">
        <f aca="false">$O$5 + L3922</f>
        <v>838.78</v>
      </c>
      <c r="N3922" s="47" t="n">
        <f aca="false">IF(M3922&gt;$O$5,$O$2+$O$1,(M3922^3*3270.5936-M3922^2*8015778.389801+M3922*6549018422.82398-1783686174686.87))-$O$1</f>
        <v>39086868.7128906</v>
      </c>
      <c r="O3922" s="41" t="n">
        <f aca="false">N3922*100/$O$2</f>
        <v>100</v>
      </c>
      <c r="R3922" s="47" t="n">
        <f aca="false">SUM(D3922,I3922,N3922)</f>
        <v>276008357.612793</v>
      </c>
      <c r="S3922" s="41" t="n">
        <f aca="false">R3922*100/$R$2</f>
        <v>99.9999999991969</v>
      </c>
      <c r="U3922" s="41" t="n">
        <f aca="false">[1]Plan1!$B3917</f>
        <v>0</v>
      </c>
    </row>
    <row r="3923" customFormat="false" ht="15" hidden="false" customHeight="false" outlineLevel="0" collapsed="false">
      <c r="A3923" s="46" t="n">
        <v>45921</v>
      </c>
      <c r="B3923" s="41" t="n">
        <f aca="false">[2]Plan1!$C3918</f>
        <v>0</v>
      </c>
      <c r="C3923" s="41" t="n">
        <f aca="false">$E$5 + B3923</f>
        <v>781</v>
      </c>
      <c r="D3923" s="47" t="n">
        <f aca="false">IF(C3923&gt;$E$5,$E$2+$E$1,(IF(C3923&gt;764.99,C3923^3*3486.59308-C3923^2*7860012.00812+C3923*5908819377.96283-1481278321001.59,IF(C3923&gt;752.99,C3923^3*3588.471445-C3923^2*8028757.56264+C3923*5988077680.84934-1488767378546.26,C3923^3*899.851852-C3923^2*1969009.674601+C3923*1435480406.01138-348666163343.76))))-$E$1</f>
        <v>148979041.172119</v>
      </c>
      <c r="E3923" s="47" t="n">
        <f aca="false">D3923*100/$E$2</f>
        <v>100</v>
      </c>
      <c r="G3923" s="41" t="n">
        <f aca="false">[3]Plan1!$C3918</f>
        <v>0</v>
      </c>
      <c r="H3923" s="41" t="n">
        <f aca="false">$J$5 + G3923</f>
        <v>760</v>
      </c>
      <c r="I3923" s="47" t="n">
        <f aca="false">IF(H3923&gt;$J$5,$J$2+$J$1,(IF(H3923&gt;739.99,H3923^3*2498.244218-H3923^2*5471052.355142+H3923*3994605728.77515-972400879260.135,H3923^3*1396.138889-H3923^2*3002770.071427+H3923*2152080038.43115-513963640099.415)))-$J$1</f>
        <v>87942447.7277832</v>
      </c>
      <c r="J3923" s="47" t="n">
        <f aca="false">I3923*100/$J$2</f>
        <v>99.9999999974793</v>
      </c>
      <c r="L3923" s="41" t="n">
        <f aca="false">[4]Plan1!$C3918</f>
        <v>0</v>
      </c>
      <c r="M3923" s="41" t="n">
        <f aca="false">$O$5 + L3923</f>
        <v>838.78</v>
      </c>
      <c r="N3923" s="47" t="n">
        <f aca="false">IF(M3923&gt;$O$5,$O$2+$O$1,(M3923^3*3270.5936-M3923^2*8015778.389801+M3923*6549018422.82398-1783686174686.87))-$O$1</f>
        <v>39086868.7128906</v>
      </c>
      <c r="O3923" s="41" t="n">
        <f aca="false">N3923*100/$O$2</f>
        <v>100</v>
      </c>
      <c r="R3923" s="47" t="n">
        <f aca="false">SUM(D3923,I3923,N3923)</f>
        <v>276008357.612793</v>
      </c>
      <c r="S3923" s="41" t="n">
        <f aca="false">R3923*100/$R$2</f>
        <v>99.9999999991969</v>
      </c>
      <c r="U3923" s="41" t="n">
        <f aca="false">[1]Plan1!$B3918</f>
        <v>0</v>
      </c>
    </row>
    <row r="3924" customFormat="false" ht="15" hidden="false" customHeight="false" outlineLevel="0" collapsed="false">
      <c r="A3924" s="46" t="n">
        <v>45922</v>
      </c>
      <c r="B3924" s="41" t="n">
        <f aca="false">[2]Plan1!$C3919</f>
        <v>0</v>
      </c>
      <c r="C3924" s="41" t="n">
        <f aca="false">$E$5 + B3924</f>
        <v>781</v>
      </c>
      <c r="D3924" s="47" t="n">
        <f aca="false">IF(C3924&gt;$E$5,$E$2+$E$1,(IF(C3924&gt;764.99,C3924^3*3486.59308-C3924^2*7860012.00812+C3924*5908819377.96283-1481278321001.59,IF(C3924&gt;752.99,C3924^3*3588.471445-C3924^2*8028757.56264+C3924*5988077680.84934-1488767378546.26,C3924^3*899.851852-C3924^2*1969009.674601+C3924*1435480406.01138-348666163343.76))))-$E$1</f>
        <v>148979041.172119</v>
      </c>
      <c r="E3924" s="47" t="n">
        <f aca="false">D3924*100/$E$2</f>
        <v>100</v>
      </c>
      <c r="G3924" s="41" t="n">
        <f aca="false">[3]Plan1!$C3919</f>
        <v>0</v>
      </c>
      <c r="H3924" s="41" t="n">
        <f aca="false">$J$5 + G3924</f>
        <v>760</v>
      </c>
      <c r="I3924" s="47" t="n">
        <f aca="false">IF(H3924&gt;$J$5,$J$2+$J$1,(IF(H3924&gt;739.99,H3924^3*2498.244218-H3924^2*5471052.355142+H3924*3994605728.77515-972400879260.135,H3924^3*1396.138889-H3924^2*3002770.071427+H3924*2152080038.43115-513963640099.415)))-$J$1</f>
        <v>87942447.7277832</v>
      </c>
      <c r="J3924" s="47" t="n">
        <f aca="false">I3924*100/$J$2</f>
        <v>99.9999999974793</v>
      </c>
      <c r="L3924" s="41" t="n">
        <f aca="false">[4]Plan1!$C3919</f>
        <v>0</v>
      </c>
      <c r="M3924" s="41" t="n">
        <f aca="false">$O$5 + L3924</f>
        <v>838.78</v>
      </c>
      <c r="N3924" s="47" t="n">
        <f aca="false">IF(M3924&gt;$O$5,$O$2+$O$1,(M3924^3*3270.5936-M3924^2*8015778.389801+M3924*6549018422.82398-1783686174686.87))-$O$1</f>
        <v>39086868.7128906</v>
      </c>
      <c r="O3924" s="41" t="n">
        <f aca="false">N3924*100/$O$2</f>
        <v>100</v>
      </c>
      <c r="R3924" s="47" t="n">
        <f aca="false">SUM(D3924,I3924,N3924)</f>
        <v>276008357.612793</v>
      </c>
      <c r="S3924" s="41" t="n">
        <f aca="false">R3924*100/$R$2</f>
        <v>99.9999999991969</v>
      </c>
      <c r="U3924" s="41" t="n">
        <f aca="false">[1]Plan1!$B3919</f>
        <v>0</v>
      </c>
    </row>
    <row r="3925" customFormat="false" ht="15" hidden="false" customHeight="false" outlineLevel="0" collapsed="false">
      <c r="A3925" s="46" t="n">
        <v>45923</v>
      </c>
      <c r="B3925" s="41" t="n">
        <f aca="false">[2]Plan1!$C3920</f>
        <v>0</v>
      </c>
      <c r="C3925" s="41" t="n">
        <f aca="false">$E$5 + B3925</f>
        <v>781</v>
      </c>
      <c r="D3925" s="47" t="n">
        <f aca="false">IF(C3925&gt;$E$5,$E$2+$E$1,(IF(C3925&gt;764.99,C3925^3*3486.59308-C3925^2*7860012.00812+C3925*5908819377.96283-1481278321001.59,IF(C3925&gt;752.99,C3925^3*3588.471445-C3925^2*8028757.56264+C3925*5988077680.84934-1488767378546.26,C3925^3*899.851852-C3925^2*1969009.674601+C3925*1435480406.01138-348666163343.76))))-$E$1</f>
        <v>148979041.172119</v>
      </c>
      <c r="E3925" s="47" t="n">
        <f aca="false">D3925*100/$E$2</f>
        <v>100</v>
      </c>
      <c r="G3925" s="41" t="n">
        <f aca="false">[3]Plan1!$C3920</f>
        <v>0</v>
      </c>
      <c r="H3925" s="41" t="n">
        <f aca="false">$J$5 + G3925</f>
        <v>760</v>
      </c>
      <c r="I3925" s="47" t="n">
        <f aca="false">IF(H3925&gt;$J$5,$J$2+$J$1,(IF(H3925&gt;739.99,H3925^3*2498.244218-H3925^2*5471052.355142+H3925*3994605728.77515-972400879260.135,H3925^3*1396.138889-H3925^2*3002770.071427+H3925*2152080038.43115-513963640099.415)))-$J$1</f>
        <v>87942447.7277832</v>
      </c>
      <c r="J3925" s="47" t="n">
        <f aca="false">I3925*100/$J$2</f>
        <v>99.9999999974793</v>
      </c>
      <c r="L3925" s="41" t="n">
        <f aca="false">[4]Plan1!$C3920</f>
        <v>0</v>
      </c>
      <c r="M3925" s="41" t="n">
        <f aca="false">$O$5 + L3925</f>
        <v>838.78</v>
      </c>
      <c r="N3925" s="47" t="n">
        <f aca="false">IF(M3925&gt;$O$5,$O$2+$O$1,(M3925^3*3270.5936-M3925^2*8015778.389801+M3925*6549018422.82398-1783686174686.87))-$O$1</f>
        <v>39086868.7128906</v>
      </c>
      <c r="O3925" s="41" t="n">
        <f aca="false">N3925*100/$O$2</f>
        <v>100</v>
      </c>
      <c r="R3925" s="47" t="n">
        <f aca="false">SUM(D3925,I3925,N3925)</f>
        <v>276008357.612793</v>
      </c>
      <c r="S3925" s="41" t="n">
        <f aca="false">R3925*100/$R$2</f>
        <v>99.9999999991969</v>
      </c>
      <c r="U3925" s="41" t="n">
        <f aca="false">[1]Plan1!$B3920</f>
        <v>0</v>
      </c>
    </row>
    <row r="3926" customFormat="false" ht="15" hidden="false" customHeight="false" outlineLevel="0" collapsed="false">
      <c r="A3926" s="46" t="n">
        <v>45924</v>
      </c>
      <c r="B3926" s="41" t="n">
        <f aca="false">[2]Plan1!$C3921</f>
        <v>0</v>
      </c>
      <c r="C3926" s="41" t="n">
        <f aca="false">$E$5 + B3926</f>
        <v>781</v>
      </c>
      <c r="D3926" s="47" t="n">
        <f aca="false">IF(C3926&gt;$E$5,$E$2+$E$1,(IF(C3926&gt;764.99,C3926^3*3486.59308-C3926^2*7860012.00812+C3926*5908819377.96283-1481278321001.59,IF(C3926&gt;752.99,C3926^3*3588.471445-C3926^2*8028757.56264+C3926*5988077680.84934-1488767378546.26,C3926^3*899.851852-C3926^2*1969009.674601+C3926*1435480406.01138-348666163343.76))))-$E$1</f>
        <v>148979041.172119</v>
      </c>
      <c r="E3926" s="47" t="n">
        <f aca="false">D3926*100/$E$2</f>
        <v>100</v>
      </c>
      <c r="G3926" s="41" t="n">
        <f aca="false">[3]Plan1!$C3921</f>
        <v>0</v>
      </c>
      <c r="H3926" s="41" t="n">
        <f aca="false">$J$5 + G3926</f>
        <v>760</v>
      </c>
      <c r="I3926" s="47" t="n">
        <f aca="false">IF(H3926&gt;$J$5,$J$2+$J$1,(IF(H3926&gt;739.99,H3926^3*2498.244218-H3926^2*5471052.355142+H3926*3994605728.77515-972400879260.135,H3926^3*1396.138889-H3926^2*3002770.071427+H3926*2152080038.43115-513963640099.415)))-$J$1</f>
        <v>87942447.7277832</v>
      </c>
      <c r="J3926" s="47" t="n">
        <f aca="false">I3926*100/$J$2</f>
        <v>99.9999999974793</v>
      </c>
      <c r="L3926" s="41" t="n">
        <f aca="false">[4]Plan1!$C3921</f>
        <v>0</v>
      </c>
      <c r="M3926" s="41" t="n">
        <f aca="false">$O$5 + L3926</f>
        <v>838.78</v>
      </c>
      <c r="N3926" s="47" t="n">
        <f aca="false">IF(M3926&gt;$O$5,$O$2+$O$1,(M3926^3*3270.5936-M3926^2*8015778.389801+M3926*6549018422.82398-1783686174686.87))-$O$1</f>
        <v>39086868.7128906</v>
      </c>
      <c r="O3926" s="41" t="n">
        <f aca="false">N3926*100/$O$2</f>
        <v>100</v>
      </c>
      <c r="R3926" s="47" t="n">
        <f aca="false">SUM(D3926,I3926,N3926)</f>
        <v>276008357.612793</v>
      </c>
      <c r="S3926" s="41" t="n">
        <f aca="false">R3926*100/$R$2</f>
        <v>99.9999999991969</v>
      </c>
      <c r="U3926" s="41" t="n">
        <f aca="false">[1]Plan1!$B3921</f>
        <v>0</v>
      </c>
    </row>
    <row r="3927" customFormat="false" ht="15" hidden="false" customHeight="false" outlineLevel="0" collapsed="false">
      <c r="A3927" s="46" t="n">
        <v>45925</v>
      </c>
      <c r="B3927" s="41" t="n">
        <f aca="false">[2]Plan1!$C3922</f>
        <v>0</v>
      </c>
      <c r="C3927" s="41" t="n">
        <f aca="false">$E$5 + B3927</f>
        <v>781</v>
      </c>
      <c r="D3927" s="47" t="n">
        <f aca="false">IF(C3927&gt;$E$5,$E$2+$E$1,(IF(C3927&gt;764.99,C3927^3*3486.59308-C3927^2*7860012.00812+C3927*5908819377.96283-1481278321001.59,IF(C3927&gt;752.99,C3927^3*3588.471445-C3927^2*8028757.56264+C3927*5988077680.84934-1488767378546.26,C3927^3*899.851852-C3927^2*1969009.674601+C3927*1435480406.01138-348666163343.76))))-$E$1</f>
        <v>148979041.172119</v>
      </c>
      <c r="E3927" s="47" t="n">
        <f aca="false">D3927*100/$E$2</f>
        <v>100</v>
      </c>
      <c r="G3927" s="41" t="n">
        <f aca="false">[3]Plan1!$C3922</f>
        <v>0</v>
      </c>
      <c r="H3927" s="41" t="n">
        <f aca="false">$J$5 + G3927</f>
        <v>760</v>
      </c>
      <c r="I3927" s="47" t="n">
        <f aca="false">IF(H3927&gt;$J$5,$J$2+$J$1,(IF(H3927&gt;739.99,H3927^3*2498.244218-H3927^2*5471052.355142+H3927*3994605728.77515-972400879260.135,H3927^3*1396.138889-H3927^2*3002770.071427+H3927*2152080038.43115-513963640099.415)))-$J$1</f>
        <v>87942447.7277832</v>
      </c>
      <c r="J3927" s="47" t="n">
        <f aca="false">I3927*100/$J$2</f>
        <v>99.9999999974793</v>
      </c>
      <c r="L3927" s="41" t="n">
        <f aca="false">[4]Plan1!$C3922</f>
        <v>0</v>
      </c>
      <c r="M3927" s="41" t="n">
        <f aca="false">$O$5 + L3927</f>
        <v>838.78</v>
      </c>
      <c r="N3927" s="47" t="n">
        <f aca="false">IF(M3927&gt;$O$5,$O$2+$O$1,(M3927^3*3270.5936-M3927^2*8015778.389801+M3927*6549018422.82398-1783686174686.87))-$O$1</f>
        <v>39086868.7128906</v>
      </c>
      <c r="O3927" s="41" t="n">
        <f aca="false">N3927*100/$O$2</f>
        <v>100</v>
      </c>
      <c r="R3927" s="47" t="n">
        <f aca="false">SUM(D3927,I3927,N3927)</f>
        <v>276008357.612793</v>
      </c>
      <c r="S3927" s="41" t="n">
        <f aca="false">R3927*100/$R$2</f>
        <v>99.9999999991969</v>
      </c>
      <c r="U3927" s="41" t="n">
        <f aca="false">[1]Plan1!$B3922</f>
        <v>0</v>
      </c>
    </row>
    <row r="3928" customFormat="false" ht="15" hidden="false" customHeight="false" outlineLevel="0" collapsed="false">
      <c r="A3928" s="46" t="n">
        <v>45926</v>
      </c>
      <c r="B3928" s="41" t="n">
        <f aca="false">[2]Plan1!$C3923</f>
        <v>0</v>
      </c>
      <c r="C3928" s="41" t="n">
        <f aca="false">$E$5 + B3928</f>
        <v>781</v>
      </c>
      <c r="D3928" s="47" t="n">
        <f aca="false">IF(C3928&gt;$E$5,$E$2+$E$1,(IF(C3928&gt;764.99,C3928^3*3486.59308-C3928^2*7860012.00812+C3928*5908819377.96283-1481278321001.59,IF(C3928&gt;752.99,C3928^3*3588.471445-C3928^2*8028757.56264+C3928*5988077680.84934-1488767378546.26,C3928^3*899.851852-C3928^2*1969009.674601+C3928*1435480406.01138-348666163343.76))))-$E$1</f>
        <v>148979041.172119</v>
      </c>
      <c r="E3928" s="47" t="n">
        <f aca="false">D3928*100/$E$2</f>
        <v>100</v>
      </c>
      <c r="G3928" s="41" t="n">
        <f aca="false">[3]Plan1!$C3923</f>
        <v>0</v>
      </c>
      <c r="H3928" s="41" t="n">
        <f aca="false">$J$5 + G3928</f>
        <v>760</v>
      </c>
      <c r="I3928" s="47" t="n">
        <f aca="false">IF(H3928&gt;$J$5,$J$2+$J$1,(IF(H3928&gt;739.99,H3928^3*2498.244218-H3928^2*5471052.355142+H3928*3994605728.77515-972400879260.135,H3928^3*1396.138889-H3928^2*3002770.071427+H3928*2152080038.43115-513963640099.415)))-$J$1</f>
        <v>87942447.7277832</v>
      </c>
      <c r="J3928" s="47" t="n">
        <f aca="false">I3928*100/$J$2</f>
        <v>99.9999999974793</v>
      </c>
      <c r="L3928" s="41" t="n">
        <f aca="false">[4]Plan1!$C3923</f>
        <v>0</v>
      </c>
      <c r="M3928" s="41" t="n">
        <f aca="false">$O$5 + L3928</f>
        <v>838.78</v>
      </c>
      <c r="N3928" s="47" t="n">
        <f aca="false">IF(M3928&gt;$O$5,$O$2+$O$1,(M3928^3*3270.5936-M3928^2*8015778.389801+M3928*6549018422.82398-1783686174686.87))-$O$1</f>
        <v>39086868.7128906</v>
      </c>
      <c r="O3928" s="41" t="n">
        <f aca="false">N3928*100/$O$2</f>
        <v>100</v>
      </c>
      <c r="R3928" s="47" t="n">
        <f aca="false">SUM(D3928,I3928,N3928)</f>
        <v>276008357.612793</v>
      </c>
      <c r="S3928" s="41" t="n">
        <f aca="false">R3928*100/$R$2</f>
        <v>99.9999999991969</v>
      </c>
      <c r="U3928" s="41" t="n">
        <f aca="false">[1]Plan1!$B3923</f>
        <v>0</v>
      </c>
    </row>
    <row r="3929" customFormat="false" ht="15" hidden="false" customHeight="false" outlineLevel="0" collapsed="false">
      <c r="A3929" s="46" t="n">
        <v>45927</v>
      </c>
      <c r="B3929" s="41" t="n">
        <f aca="false">[2]Plan1!$C3924</f>
        <v>0</v>
      </c>
      <c r="C3929" s="41" t="n">
        <f aca="false">$E$5 + B3929</f>
        <v>781</v>
      </c>
      <c r="D3929" s="47" t="n">
        <f aca="false">IF(C3929&gt;$E$5,$E$2+$E$1,(IF(C3929&gt;764.99,C3929^3*3486.59308-C3929^2*7860012.00812+C3929*5908819377.96283-1481278321001.59,IF(C3929&gt;752.99,C3929^3*3588.471445-C3929^2*8028757.56264+C3929*5988077680.84934-1488767378546.26,C3929^3*899.851852-C3929^2*1969009.674601+C3929*1435480406.01138-348666163343.76))))-$E$1</f>
        <v>148979041.172119</v>
      </c>
      <c r="E3929" s="47" t="n">
        <f aca="false">D3929*100/$E$2</f>
        <v>100</v>
      </c>
      <c r="G3929" s="41" t="n">
        <f aca="false">[3]Plan1!$C3924</f>
        <v>0</v>
      </c>
      <c r="H3929" s="41" t="n">
        <f aca="false">$J$5 + G3929</f>
        <v>760</v>
      </c>
      <c r="I3929" s="47" t="n">
        <f aca="false">IF(H3929&gt;$J$5,$J$2+$J$1,(IF(H3929&gt;739.99,H3929^3*2498.244218-H3929^2*5471052.355142+H3929*3994605728.77515-972400879260.135,H3929^3*1396.138889-H3929^2*3002770.071427+H3929*2152080038.43115-513963640099.415)))-$J$1</f>
        <v>87942447.7277832</v>
      </c>
      <c r="J3929" s="47" t="n">
        <f aca="false">I3929*100/$J$2</f>
        <v>99.9999999974793</v>
      </c>
      <c r="L3929" s="41" t="n">
        <f aca="false">[4]Plan1!$C3924</f>
        <v>0</v>
      </c>
      <c r="M3929" s="41" t="n">
        <f aca="false">$O$5 + L3929</f>
        <v>838.78</v>
      </c>
      <c r="N3929" s="47" t="n">
        <f aca="false">IF(M3929&gt;$O$5,$O$2+$O$1,(M3929^3*3270.5936-M3929^2*8015778.389801+M3929*6549018422.82398-1783686174686.87))-$O$1</f>
        <v>39086868.7128906</v>
      </c>
      <c r="O3929" s="41" t="n">
        <f aca="false">N3929*100/$O$2</f>
        <v>100</v>
      </c>
      <c r="R3929" s="47" t="n">
        <f aca="false">SUM(D3929,I3929,N3929)</f>
        <v>276008357.612793</v>
      </c>
      <c r="S3929" s="41" t="n">
        <f aca="false">R3929*100/$R$2</f>
        <v>99.9999999991969</v>
      </c>
      <c r="U3929" s="41" t="n">
        <f aca="false">[1]Plan1!$B3924</f>
        <v>0</v>
      </c>
    </row>
    <row r="3930" customFormat="false" ht="15" hidden="false" customHeight="false" outlineLevel="0" collapsed="false">
      <c r="A3930" s="46" t="n">
        <v>45928</v>
      </c>
      <c r="B3930" s="41" t="n">
        <f aca="false">[2]Plan1!$C3925</f>
        <v>0</v>
      </c>
      <c r="C3930" s="41" t="n">
        <f aca="false">$E$5 + B3930</f>
        <v>781</v>
      </c>
      <c r="D3930" s="47" t="n">
        <f aca="false">IF(C3930&gt;$E$5,$E$2+$E$1,(IF(C3930&gt;764.99,C3930^3*3486.59308-C3930^2*7860012.00812+C3930*5908819377.96283-1481278321001.59,IF(C3930&gt;752.99,C3930^3*3588.471445-C3930^2*8028757.56264+C3930*5988077680.84934-1488767378546.26,C3930^3*899.851852-C3930^2*1969009.674601+C3930*1435480406.01138-348666163343.76))))-$E$1</f>
        <v>148979041.172119</v>
      </c>
      <c r="E3930" s="47" t="n">
        <f aca="false">D3930*100/$E$2</f>
        <v>100</v>
      </c>
      <c r="G3930" s="41" t="n">
        <f aca="false">[3]Plan1!$C3925</f>
        <v>0</v>
      </c>
      <c r="H3930" s="41" t="n">
        <f aca="false">$J$5 + G3930</f>
        <v>760</v>
      </c>
      <c r="I3930" s="47" t="n">
        <f aca="false">IF(H3930&gt;$J$5,$J$2+$J$1,(IF(H3930&gt;739.99,H3930^3*2498.244218-H3930^2*5471052.355142+H3930*3994605728.77515-972400879260.135,H3930^3*1396.138889-H3930^2*3002770.071427+H3930*2152080038.43115-513963640099.415)))-$J$1</f>
        <v>87942447.7277832</v>
      </c>
      <c r="J3930" s="47" t="n">
        <f aca="false">I3930*100/$J$2</f>
        <v>99.9999999974793</v>
      </c>
      <c r="L3930" s="41" t="n">
        <f aca="false">[4]Plan1!$C3925</f>
        <v>0</v>
      </c>
      <c r="M3930" s="41" t="n">
        <f aca="false">$O$5 + L3930</f>
        <v>838.78</v>
      </c>
      <c r="N3930" s="47" t="n">
        <f aca="false">IF(M3930&gt;$O$5,$O$2+$O$1,(M3930^3*3270.5936-M3930^2*8015778.389801+M3930*6549018422.82398-1783686174686.87))-$O$1</f>
        <v>39086868.7128906</v>
      </c>
      <c r="O3930" s="41" t="n">
        <f aca="false">N3930*100/$O$2</f>
        <v>100</v>
      </c>
      <c r="R3930" s="47" t="n">
        <f aca="false">SUM(D3930,I3930,N3930)</f>
        <v>276008357.612793</v>
      </c>
      <c r="S3930" s="41" t="n">
        <f aca="false">R3930*100/$R$2</f>
        <v>99.9999999991969</v>
      </c>
      <c r="U3930" s="41" t="n">
        <f aca="false">[1]Plan1!$B3925</f>
        <v>0</v>
      </c>
    </row>
    <row r="3931" customFormat="false" ht="15" hidden="false" customHeight="false" outlineLevel="0" collapsed="false">
      <c r="A3931" s="46" t="n">
        <v>45929</v>
      </c>
      <c r="B3931" s="41" t="n">
        <f aca="false">[2]Plan1!$C3926</f>
        <v>0</v>
      </c>
      <c r="C3931" s="41" t="n">
        <f aca="false">$E$5 + B3931</f>
        <v>781</v>
      </c>
      <c r="D3931" s="47" t="n">
        <f aca="false">IF(C3931&gt;$E$5,$E$2+$E$1,(IF(C3931&gt;764.99,C3931^3*3486.59308-C3931^2*7860012.00812+C3931*5908819377.96283-1481278321001.59,IF(C3931&gt;752.99,C3931^3*3588.471445-C3931^2*8028757.56264+C3931*5988077680.84934-1488767378546.26,C3931^3*899.851852-C3931^2*1969009.674601+C3931*1435480406.01138-348666163343.76))))-$E$1</f>
        <v>148979041.172119</v>
      </c>
      <c r="E3931" s="47" t="n">
        <f aca="false">D3931*100/$E$2</f>
        <v>100</v>
      </c>
      <c r="G3931" s="41" t="n">
        <f aca="false">[3]Plan1!$C3926</f>
        <v>0</v>
      </c>
      <c r="H3931" s="41" t="n">
        <f aca="false">$J$5 + G3931</f>
        <v>760</v>
      </c>
      <c r="I3931" s="47" t="n">
        <f aca="false">IF(H3931&gt;$J$5,$J$2+$J$1,(IF(H3931&gt;739.99,H3931^3*2498.244218-H3931^2*5471052.355142+H3931*3994605728.77515-972400879260.135,H3931^3*1396.138889-H3931^2*3002770.071427+H3931*2152080038.43115-513963640099.415)))-$J$1</f>
        <v>87942447.7277832</v>
      </c>
      <c r="J3931" s="47" t="n">
        <f aca="false">I3931*100/$J$2</f>
        <v>99.9999999974793</v>
      </c>
      <c r="L3931" s="41" t="n">
        <f aca="false">[4]Plan1!$C3926</f>
        <v>0</v>
      </c>
      <c r="M3931" s="41" t="n">
        <f aca="false">$O$5 + L3931</f>
        <v>838.78</v>
      </c>
      <c r="N3931" s="47" t="n">
        <f aca="false">IF(M3931&gt;$O$5,$O$2+$O$1,(M3931^3*3270.5936-M3931^2*8015778.389801+M3931*6549018422.82398-1783686174686.87))-$O$1</f>
        <v>39086868.7128906</v>
      </c>
      <c r="O3931" s="41" t="n">
        <f aca="false">N3931*100/$O$2</f>
        <v>100</v>
      </c>
      <c r="R3931" s="47" t="n">
        <f aca="false">SUM(D3931,I3931,N3931)</f>
        <v>276008357.612793</v>
      </c>
      <c r="S3931" s="41" t="n">
        <f aca="false">R3931*100/$R$2</f>
        <v>99.9999999991969</v>
      </c>
      <c r="U3931" s="41" t="n">
        <f aca="false">[1]Plan1!$B3926</f>
        <v>0</v>
      </c>
    </row>
    <row r="3932" customFormat="false" ht="15" hidden="false" customHeight="false" outlineLevel="0" collapsed="false">
      <c r="A3932" s="46" t="n">
        <v>45930</v>
      </c>
      <c r="B3932" s="41" t="n">
        <f aca="false">[2]Plan1!$C3927</f>
        <v>0</v>
      </c>
      <c r="C3932" s="41" t="n">
        <f aca="false">$E$5 + B3932</f>
        <v>781</v>
      </c>
      <c r="D3932" s="47" t="n">
        <f aca="false">IF(C3932&gt;$E$5,$E$2+$E$1,(IF(C3932&gt;764.99,C3932^3*3486.59308-C3932^2*7860012.00812+C3932*5908819377.96283-1481278321001.59,IF(C3932&gt;752.99,C3932^3*3588.471445-C3932^2*8028757.56264+C3932*5988077680.84934-1488767378546.26,C3932^3*899.851852-C3932^2*1969009.674601+C3932*1435480406.01138-348666163343.76))))-$E$1</f>
        <v>148979041.172119</v>
      </c>
      <c r="E3932" s="47" t="n">
        <f aca="false">D3932*100/$E$2</f>
        <v>100</v>
      </c>
      <c r="G3932" s="41" t="n">
        <f aca="false">[3]Plan1!$C3927</f>
        <v>0</v>
      </c>
      <c r="H3932" s="41" t="n">
        <f aca="false">$J$5 + G3932</f>
        <v>760</v>
      </c>
      <c r="I3932" s="47" t="n">
        <f aca="false">IF(H3932&gt;$J$5,$J$2+$J$1,(IF(H3932&gt;739.99,H3932^3*2498.244218-H3932^2*5471052.355142+H3932*3994605728.77515-972400879260.135,H3932^3*1396.138889-H3932^2*3002770.071427+H3932*2152080038.43115-513963640099.415)))-$J$1</f>
        <v>87942447.7277832</v>
      </c>
      <c r="J3932" s="47" t="n">
        <f aca="false">I3932*100/$J$2</f>
        <v>99.9999999974793</v>
      </c>
      <c r="L3932" s="41" t="n">
        <f aca="false">[4]Plan1!$C3927</f>
        <v>0</v>
      </c>
      <c r="M3932" s="41" t="n">
        <f aca="false">$O$5 + L3932</f>
        <v>838.78</v>
      </c>
      <c r="N3932" s="47" t="n">
        <f aca="false">IF(M3932&gt;$O$5,$O$2+$O$1,(M3932^3*3270.5936-M3932^2*8015778.389801+M3932*6549018422.82398-1783686174686.87))-$O$1</f>
        <v>39086868.7128906</v>
      </c>
      <c r="O3932" s="41" t="n">
        <f aca="false">N3932*100/$O$2</f>
        <v>100</v>
      </c>
      <c r="R3932" s="47" t="n">
        <f aca="false">SUM(D3932,I3932,N3932)</f>
        <v>276008357.612793</v>
      </c>
      <c r="S3932" s="41" t="n">
        <f aca="false">R3932*100/$R$2</f>
        <v>99.9999999991969</v>
      </c>
      <c r="U3932" s="41" t="n">
        <f aca="false">[1]Plan1!$B3927</f>
        <v>0</v>
      </c>
    </row>
    <row r="3933" customFormat="false" ht="15" hidden="false" customHeight="false" outlineLevel="0" collapsed="false">
      <c r="A3933" s="46" t="n">
        <v>45931</v>
      </c>
      <c r="B3933" s="41" t="n">
        <f aca="false">[2]Plan1!$C3928</f>
        <v>0</v>
      </c>
      <c r="C3933" s="41" t="n">
        <f aca="false">$E$5 + B3933</f>
        <v>781</v>
      </c>
      <c r="D3933" s="47" t="n">
        <f aca="false">IF(C3933&gt;$E$5,$E$2+$E$1,(IF(C3933&gt;764.99,C3933^3*3486.59308-C3933^2*7860012.00812+C3933*5908819377.96283-1481278321001.59,IF(C3933&gt;752.99,C3933^3*3588.471445-C3933^2*8028757.56264+C3933*5988077680.84934-1488767378546.26,C3933^3*899.851852-C3933^2*1969009.674601+C3933*1435480406.01138-348666163343.76))))-$E$1</f>
        <v>148979041.172119</v>
      </c>
      <c r="E3933" s="47" t="n">
        <f aca="false">D3933*100/$E$2</f>
        <v>100</v>
      </c>
      <c r="G3933" s="41" t="n">
        <f aca="false">[3]Plan1!$C3928</f>
        <v>0</v>
      </c>
      <c r="H3933" s="41" t="n">
        <f aca="false">$J$5 + G3933</f>
        <v>760</v>
      </c>
      <c r="I3933" s="47" t="n">
        <f aca="false">IF(H3933&gt;$J$5,$J$2+$J$1,(IF(H3933&gt;739.99,H3933^3*2498.244218-H3933^2*5471052.355142+H3933*3994605728.77515-972400879260.135,H3933^3*1396.138889-H3933^2*3002770.071427+H3933*2152080038.43115-513963640099.415)))-$J$1</f>
        <v>87942447.7277832</v>
      </c>
      <c r="J3933" s="47" t="n">
        <f aca="false">I3933*100/$J$2</f>
        <v>99.9999999974793</v>
      </c>
      <c r="L3933" s="41" t="n">
        <f aca="false">[4]Plan1!$C3928</f>
        <v>0</v>
      </c>
      <c r="M3933" s="41" t="n">
        <f aca="false">$O$5 + L3933</f>
        <v>838.78</v>
      </c>
      <c r="N3933" s="47" t="n">
        <f aca="false">IF(M3933&gt;$O$5,$O$2+$O$1,(M3933^3*3270.5936-M3933^2*8015778.389801+M3933*6549018422.82398-1783686174686.87))-$O$1</f>
        <v>39086868.7128906</v>
      </c>
      <c r="O3933" s="41" t="n">
        <f aca="false">N3933*100/$O$2</f>
        <v>100</v>
      </c>
      <c r="R3933" s="47" t="n">
        <f aca="false">SUM(D3933,I3933,N3933)</f>
        <v>276008357.612793</v>
      </c>
      <c r="S3933" s="41" t="n">
        <f aca="false">R3933*100/$R$2</f>
        <v>99.9999999991969</v>
      </c>
      <c r="U3933" s="41" t="n">
        <f aca="false">[1]Plan1!$B3928</f>
        <v>0</v>
      </c>
    </row>
    <row r="3934" customFormat="false" ht="15" hidden="false" customHeight="false" outlineLevel="0" collapsed="false">
      <c r="A3934" s="46" t="n">
        <v>45932</v>
      </c>
      <c r="B3934" s="41" t="n">
        <f aca="false">[2]Plan1!$C3929</f>
        <v>0</v>
      </c>
      <c r="C3934" s="41" t="n">
        <f aca="false">$E$5 + B3934</f>
        <v>781</v>
      </c>
      <c r="D3934" s="47" t="n">
        <f aca="false">IF(C3934&gt;$E$5,$E$2+$E$1,(IF(C3934&gt;764.99,C3934^3*3486.59308-C3934^2*7860012.00812+C3934*5908819377.96283-1481278321001.59,IF(C3934&gt;752.99,C3934^3*3588.471445-C3934^2*8028757.56264+C3934*5988077680.84934-1488767378546.26,C3934^3*899.851852-C3934^2*1969009.674601+C3934*1435480406.01138-348666163343.76))))-$E$1</f>
        <v>148979041.172119</v>
      </c>
      <c r="E3934" s="47" t="n">
        <f aca="false">D3934*100/$E$2</f>
        <v>100</v>
      </c>
      <c r="G3934" s="41" t="n">
        <f aca="false">[3]Plan1!$C3929</f>
        <v>0</v>
      </c>
      <c r="H3934" s="41" t="n">
        <f aca="false">$J$5 + G3934</f>
        <v>760</v>
      </c>
      <c r="I3934" s="47" t="n">
        <f aca="false">IF(H3934&gt;$J$5,$J$2+$J$1,(IF(H3934&gt;739.99,H3934^3*2498.244218-H3934^2*5471052.355142+H3934*3994605728.77515-972400879260.135,H3934^3*1396.138889-H3934^2*3002770.071427+H3934*2152080038.43115-513963640099.415)))-$J$1</f>
        <v>87942447.7277832</v>
      </c>
      <c r="J3934" s="47" t="n">
        <f aca="false">I3934*100/$J$2</f>
        <v>99.9999999974793</v>
      </c>
      <c r="L3934" s="41" t="n">
        <f aca="false">[4]Plan1!$C3929</f>
        <v>0</v>
      </c>
      <c r="M3934" s="41" t="n">
        <f aca="false">$O$5 + L3934</f>
        <v>838.78</v>
      </c>
      <c r="N3934" s="47" t="n">
        <f aca="false">IF(M3934&gt;$O$5,$O$2+$O$1,(M3934^3*3270.5936-M3934^2*8015778.389801+M3934*6549018422.82398-1783686174686.87))-$O$1</f>
        <v>39086868.7128906</v>
      </c>
      <c r="O3934" s="41" t="n">
        <f aca="false">N3934*100/$O$2</f>
        <v>100</v>
      </c>
      <c r="R3934" s="47" t="n">
        <f aca="false">SUM(D3934,I3934,N3934)</f>
        <v>276008357.612793</v>
      </c>
      <c r="S3934" s="41" t="n">
        <f aca="false">R3934*100/$R$2</f>
        <v>99.9999999991969</v>
      </c>
      <c r="U3934" s="41" t="n">
        <f aca="false">[1]Plan1!$B3929</f>
        <v>0</v>
      </c>
    </row>
    <row r="3935" customFormat="false" ht="15" hidden="false" customHeight="false" outlineLevel="0" collapsed="false">
      <c r="A3935" s="46" t="n">
        <v>45933</v>
      </c>
      <c r="B3935" s="41" t="n">
        <f aca="false">[2]Plan1!$C3930</f>
        <v>0</v>
      </c>
      <c r="C3935" s="41" t="n">
        <f aca="false">$E$5 + B3935</f>
        <v>781</v>
      </c>
      <c r="D3935" s="47" t="n">
        <f aca="false">IF(C3935&gt;$E$5,$E$2+$E$1,(IF(C3935&gt;764.99,C3935^3*3486.59308-C3935^2*7860012.00812+C3935*5908819377.96283-1481278321001.59,IF(C3935&gt;752.99,C3935^3*3588.471445-C3935^2*8028757.56264+C3935*5988077680.84934-1488767378546.26,C3935^3*899.851852-C3935^2*1969009.674601+C3935*1435480406.01138-348666163343.76))))-$E$1</f>
        <v>148979041.172119</v>
      </c>
      <c r="E3935" s="47" t="n">
        <f aca="false">D3935*100/$E$2</f>
        <v>100</v>
      </c>
      <c r="G3935" s="41" t="n">
        <f aca="false">[3]Plan1!$C3930</f>
        <v>0</v>
      </c>
      <c r="H3935" s="41" t="n">
        <f aca="false">$J$5 + G3935</f>
        <v>760</v>
      </c>
      <c r="I3935" s="47" t="n">
        <f aca="false">IF(H3935&gt;$J$5,$J$2+$J$1,(IF(H3935&gt;739.99,H3935^3*2498.244218-H3935^2*5471052.355142+H3935*3994605728.77515-972400879260.135,H3935^3*1396.138889-H3935^2*3002770.071427+H3935*2152080038.43115-513963640099.415)))-$J$1</f>
        <v>87942447.7277832</v>
      </c>
      <c r="J3935" s="47" t="n">
        <f aca="false">I3935*100/$J$2</f>
        <v>99.9999999974793</v>
      </c>
      <c r="L3935" s="41" t="n">
        <f aca="false">[4]Plan1!$C3930</f>
        <v>0</v>
      </c>
      <c r="M3935" s="41" t="n">
        <f aca="false">$O$5 + L3935</f>
        <v>838.78</v>
      </c>
      <c r="N3935" s="47" t="n">
        <f aca="false">IF(M3935&gt;$O$5,$O$2+$O$1,(M3935^3*3270.5936-M3935^2*8015778.389801+M3935*6549018422.82398-1783686174686.87))-$O$1</f>
        <v>39086868.7128906</v>
      </c>
      <c r="O3935" s="41" t="n">
        <f aca="false">N3935*100/$O$2</f>
        <v>100</v>
      </c>
      <c r="R3935" s="47" t="n">
        <f aca="false">SUM(D3935,I3935,N3935)</f>
        <v>276008357.612793</v>
      </c>
      <c r="S3935" s="41" t="n">
        <f aca="false">R3935*100/$R$2</f>
        <v>99.9999999991969</v>
      </c>
      <c r="U3935" s="41" t="n">
        <f aca="false">[1]Plan1!$B3930</f>
        <v>0</v>
      </c>
    </row>
    <row r="3936" customFormat="false" ht="15" hidden="false" customHeight="false" outlineLevel="0" collapsed="false">
      <c r="A3936" s="46" t="n">
        <v>45934</v>
      </c>
      <c r="B3936" s="41" t="n">
        <f aca="false">[2]Plan1!$C3931</f>
        <v>0</v>
      </c>
      <c r="C3936" s="41" t="n">
        <f aca="false">$E$5 + B3936</f>
        <v>781</v>
      </c>
      <c r="D3936" s="47" t="n">
        <f aca="false">IF(C3936&gt;$E$5,$E$2+$E$1,(IF(C3936&gt;764.99,C3936^3*3486.59308-C3936^2*7860012.00812+C3936*5908819377.96283-1481278321001.59,IF(C3936&gt;752.99,C3936^3*3588.471445-C3936^2*8028757.56264+C3936*5988077680.84934-1488767378546.26,C3936^3*899.851852-C3936^2*1969009.674601+C3936*1435480406.01138-348666163343.76))))-$E$1</f>
        <v>148979041.172119</v>
      </c>
      <c r="E3936" s="47" t="n">
        <f aca="false">D3936*100/$E$2</f>
        <v>100</v>
      </c>
      <c r="G3936" s="41" t="n">
        <f aca="false">[3]Plan1!$C3931</f>
        <v>0</v>
      </c>
      <c r="H3936" s="41" t="n">
        <f aca="false">$J$5 + G3936</f>
        <v>760</v>
      </c>
      <c r="I3936" s="47" t="n">
        <f aca="false">IF(H3936&gt;$J$5,$J$2+$J$1,(IF(H3936&gt;739.99,H3936^3*2498.244218-H3936^2*5471052.355142+H3936*3994605728.77515-972400879260.135,H3936^3*1396.138889-H3936^2*3002770.071427+H3936*2152080038.43115-513963640099.415)))-$J$1</f>
        <v>87942447.7277832</v>
      </c>
      <c r="J3936" s="47" t="n">
        <f aca="false">I3936*100/$J$2</f>
        <v>99.9999999974793</v>
      </c>
      <c r="L3936" s="41" t="n">
        <f aca="false">[4]Plan1!$C3931</f>
        <v>0</v>
      </c>
      <c r="M3936" s="41" t="n">
        <f aca="false">$O$5 + L3936</f>
        <v>838.78</v>
      </c>
      <c r="N3936" s="47" t="n">
        <f aca="false">IF(M3936&gt;$O$5,$O$2+$O$1,(M3936^3*3270.5936-M3936^2*8015778.389801+M3936*6549018422.82398-1783686174686.87))-$O$1</f>
        <v>39086868.7128906</v>
      </c>
      <c r="O3936" s="41" t="n">
        <f aca="false">N3936*100/$O$2</f>
        <v>100</v>
      </c>
      <c r="R3936" s="47" t="n">
        <f aca="false">SUM(D3936,I3936,N3936)</f>
        <v>276008357.612793</v>
      </c>
      <c r="S3936" s="41" t="n">
        <f aca="false">R3936*100/$R$2</f>
        <v>99.9999999991969</v>
      </c>
      <c r="U3936" s="41" t="n">
        <f aca="false">[1]Plan1!$B3931</f>
        <v>0</v>
      </c>
    </row>
    <row r="3937" customFormat="false" ht="15" hidden="false" customHeight="false" outlineLevel="0" collapsed="false">
      <c r="A3937" s="46" t="n">
        <v>45935</v>
      </c>
      <c r="B3937" s="41" t="n">
        <f aca="false">[2]Plan1!$C3932</f>
        <v>0</v>
      </c>
      <c r="C3937" s="41" t="n">
        <f aca="false">$E$5 + B3937</f>
        <v>781</v>
      </c>
      <c r="D3937" s="47" t="n">
        <f aca="false">IF(C3937&gt;$E$5,$E$2+$E$1,(IF(C3937&gt;764.99,C3937^3*3486.59308-C3937^2*7860012.00812+C3937*5908819377.96283-1481278321001.59,IF(C3937&gt;752.99,C3937^3*3588.471445-C3937^2*8028757.56264+C3937*5988077680.84934-1488767378546.26,C3937^3*899.851852-C3937^2*1969009.674601+C3937*1435480406.01138-348666163343.76))))-$E$1</f>
        <v>148979041.172119</v>
      </c>
      <c r="E3937" s="47" t="n">
        <f aca="false">D3937*100/$E$2</f>
        <v>100</v>
      </c>
      <c r="G3937" s="41" t="n">
        <f aca="false">[3]Plan1!$C3932</f>
        <v>0</v>
      </c>
      <c r="H3937" s="41" t="n">
        <f aca="false">$J$5 + G3937</f>
        <v>760</v>
      </c>
      <c r="I3937" s="47" t="n">
        <f aca="false">IF(H3937&gt;$J$5,$J$2+$J$1,(IF(H3937&gt;739.99,H3937^3*2498.244218-H3937^2*5471052.355142+H3937*3994605728.77515-972400879260.135,H3937^3*1396.138889-H3937^2*3002770.071427+H3937*2152080038.43115-513963640099.415)))-$J$1</f>
        <v>87942447.7277832</v>
      </c>
      <c r="J3937" s="47" t="n">
        <f aca="false">I3937*100/$J$2</f>
        <v>99.9999999974793</v>
      </c>
      <c r="L3937" s="41" t="n">
        <f aca="false">[4]Plan1!$C3932</f>
        <v>0</v>
      </c>
      <c r="M3937" s="41" t="n">
        <f aca="false">$O$5 + L3937</f>
        <v>838.78</v>
      </c>
      <c r="N3937" s="47" t="n">
        <f aca="false">IF(M3937&gt;$O$5,$O$2+$O$1,(M3937^3*3270.5936-M3937^2*8015778.389801+M3937*6549018422.82398-1783686174686.87))-$O$1</f>
        <v>39086868.7128906</v>
      </c>
      <c r="O3937" s="41" t="n">
        <f aca="false">N3937*100/$O$2</f>
        <v>100</v>
      </c>
      <c r="R3937" s="47" t="n">
        <f aca="false">SUM(D3937,I3937,N3937)</f>
        <v>276008357.612793</v>
      </c>
      <c r="S3937" s="41" t="n">
        <f aca="false">R3937*100/$R$2</f>
        <v>99.9999999991969</v>
      </c>
      <c r="U3937" s="41" t="n">
        <f aca="false">[1]Plan1!$B3932</f>
        <v>0</v>
      </c>
    </row>
    <row r="3938" customFormat="false" ht="15" hidden="false" customHeight="false" outlineLevel="0" collapsed="false">
      <c r="A3938" s="46" t="n">
        <v>45936</v>
      </c>
      <c r="B3938" s="41" t="n">
        <f aca="false">[2]Plan1!$C3933</f>
        <v>0</v>
      </c>
      <c r="C3938" s="41" t="n">
        <f aca="false">$E$5 + B3938</f>
        <v>781</v>
      </c>
      <c r="D3938" s="47" t="n">
        <f aca="false">IF(C3938&gt;$E$5,$E$2+$E$1,(IF(C3938&gt;764.99,C3938^3*3486.59308-C3938^2*7860012.00812+C3938*5908819377.96283-1481278321001.59,IF(C3938&gt;752.99,C3938^3*3588.471445-C3938^2*8028757.56264+C3938*5988077680.84934-1488767378546.26,C3938^3*899.851852-C3938^2*1969009.674601+C3938*1435480406.01138-348666163343.76))))-$E$1</f>
        <v>148979041.172119</v>
      </c>
      <c r="E3938" s="47" t="n">
        <f aca="false">D3938*100/$E$2</f>
        <v>100</v>
      </c>
      <c r="G3938" s="41" t="n">
        <f aca="false">[3]Plan1!$C3933</f>
        <v>0</v>
      </c>
      <c r="H3938" s="41" t="n">
        <f aca="false">$J$5 + G3938</f>
        <v>760</v>
      </c>
      <c r="I3938" s="47" t="n">
        <f aca="false">IF(H3938&gt;$J$5,$J$2+$J$1,(IF(H3938&gt;739.99,H3938^3*2498.244218-H3938^2*5471052.355142+H3938*3994605728.77515-972400879260.135,H3938^3*1396.138889-H3938^2*3002770.071427+H3938*2152080038.43115-513963640099.415)))-$J$1</f>
        <v>87942447.7277832</v>
      </c>
      <c r="J3938" s="47" t="n">
        <f aca="false">I3938*100/$J$2</f>
        <v>99.9999999974793</v>
      </c>
      <c r="L3938" s="41" t="n">
        <f aca="false">[4]Plan1!$C3933</f>
        <v>0</v>
      </c>
      <c r="M3938" s="41" t="n">
        <f aca="false">$O$5 + L3938</f>
        <v>838.78</v>
      </c>
      <c r="N3938" s="47" t="n">
        <f aca="false">IF(M3938&gt;$O$5,$O$2+$O$1,(M3938^3*3270.5936-M3938^2*8015778.389801+M3938*6549018422.82398-1783686174686.87))-$O$1</f>
        <v>39086868.7128906</v>
      </c>
      <c r="O3938" s="41" t="n">
        <f aca="false">N3938*100/$O$2</f>
        <v>100</v>
      </c>
      <c r="R3938" s="47" t="n">
        <f aca="false">SUM(D3938,I3938,N3938)</f>
        <v>276008357.612793</v>
      </c>
      <c r="S3938" s="41" t="n">
        <f aca="false">R3938*100/$R$2</f>
        <v>99.9999999991969</v>
      </c>
      <c r="U3938" s="41" t="n">
        <f aca="false">[1]Plan1!$B3933</f>
        <v>0</v>
      </c>
    </row>
    <row r="3939" customFormat="false" ht="15" hidden="false" customHeight="false" outlineLevel="0" collapsed="false">
      <c r="A3939" s="46" t="n">
        <v>45937</v>
      </c>
      <c r="B3939" s="41" t="n">
        <f aca="false">[2]Plan1!$C3934</f>
        <v>0</v>
      </c>
      <c r="C3939" s="41" t="n">
        <f aca="false">$E$5 + B3939</f>
        <v>781</v>
      </c>
      <c r="D3939" s="47" t="n">
        <f aca="false">IF(C3939&gt;$E$5,$E$2+$E$1,(IF(C3939&gt;764.99,C3939^3*3486.59308-C3939^2*7860012.00812+C3939*5908819377.96283-1481278321001.59,IF(C3939&gt;752.99,C3939^3*3588.471445-C3939^2*8028757.56264+C3939*5988077680.84934-1488767378546.26,C3939^3*899.851852-C3939^2*1969009.674601+C3939*1435480406.01138-348666163343.76))))-$E$1</f>
        <v>148979041.172119</v>
      </c>
      <c r="E3939" s="47" t="n">
        <f aca="false">D3939*100/$E$2</f>
        <v>100</v>
      </c>
      <c r="G3939" s="41" t="n">
        <f aca="false">[3]Plan1!$C3934</f>
        <v>0</v>
      </c>
      <c r="H3939" s="41" t="n">
        <f aca="false">$J$5 + G3939</f>
        <v>760</v>
      </c>
      <c r="I3939" s="47" t="n">
        <f aca="false">IF(H3939&gt;$J$5,$J$2+$J$1,(IF(H3939&gt;739.99,H3939^3*2498.244218-H3939^2*5471052.355142+H3939*3994605728.77515-972400879260.135,H3939^3*1396.138889-H3939^2*3002770.071427+H3939*2152080038.43115-513963640099.415)))-$J$1</f>
        <v>87942447.7277832</v>
      </c>
      <c r="J3939" s="47" t="n">
        <f aca="false">I3939*100/$J$2</f>
        <v>99.9999999974793</v>
      </c>
      <c r="L3939" s="41" t="n">
        <f aca="false">[4]Plan1!$C3934</f>
        <v>0</v>
      </c>
      <c r="M3939" s="41" t="n">
        <f aca="false">$O$5 + L3939</f>
        <v>838.78</v>
      </c>
      <c r="N3939" s="47" t="n">
        <f aca="false">IF(M3939&gt;$O$5,$O$2+$O$1,(M3939^3*3270.5936-M3939^2*8015778.389801+M3939*6549018422.82398-1783686174686.87))-$O$1</f>
        <v>39086868.7128906</v>
      </c>
      <c r="O3939" s="41" t="n">
        <f aca="false">N3939*100/$O$2</f>
        <v>100</v>
      </c>
      <c r="R3939" s="47" t="n">
        <f aca="false">SUM(D3939,I3939,N3939)</f>
        <v>276008357.612793</v>
      </c>
      <c r="S3939" s="41" t="n">
        <f aca="false">R3939*100/$R$2</f>
        <v>99.9999999991969</v>
      </c>
      <c r="U3939" s="41" t="n">
        <f aca="false">[1]Plan1!$B3934</f>
        <v>0</v>
      </c>
    </row>
    <row r="3940" customFormat="false" ht="15" hidden="false" customHeight="false" outlineLevel="0" collapsed="false">
      <c r="A3940" s="46" t="n">
        <v>45938</v>
      </c>
      <c r="B3940" s="41" t="n">
        <f aca="false">[2]Plan1!$C3935</f>
        <v>0</v>
      </c>
      <c r="C3940" s="41" t="n">
        <f aca="false">$E$5 + B3940</f>
        <v>781</v>
      </c>
      <c r="D3940" s="47" t="n">
        <f aca="false">IF(C3940&gt;$E$5,$E$2+$E$1,(IF(C3940&gt;764.99,C3940^3*3486.59308-C3940^2*7860012.00812+C3940*5908819377.96283-1481278321001.59,IF(C3940&gt;752.99,C3940^3*3588.471445-C3940^2*8028757.56264+C3940*5988077680.84934-1488767378546.26,C3940^3*899.851852-C3940^2*1969009.674601+C3940*1435480406.01138-348666163343.76))))-$E$1</f>
        <v>148979041.172119</v>
      </c>
      <c r="E3940" s="47" t="n">
        <f aca="false">D3940*100/$E$2</f>
        <v>100</v>
      </c>
      <c r="G3940" s="41" t="n">
        <f aca="false">[3]Plan1!$C3935</f>
        <v>0</v>
      </c>
      <c r="H3940" s="41" t="n">
        <f aca="false">$J$5 + G3940</f>
        <v>760</v>
      </c>
      <c r="I3940" s="47" t="n">
        <f aca="false">IF(H3940&gt;$J$5,$J$2+$J$1,(IF(H3940&gt;739.99,H3940^3*2498.244218-H3940^2*5471052.355142+H3940*3994605728.77515-972400879260.135,H3940^3*1396.138889-H3940^2*3002770.071427+H3940*2152080038.43115-513963640099.415)))-$J$1</f>
        <v>87942447.7277832</v>
      </c>
      <c r="J3940" s="47" t="n">
        <f aca="false">I3940*100/$J$2</f>
        <v>99.9999999974793</v>
      </c>
      <c r="L3940" s="41" t="n">
        <f aca="false">[4]Plan1!$C3935</f>
        <v>0</v>
      </c>
      <c r="M3940" s="41" t="n">
        <f aca="false">$O$5 + L3940</f>
        <v>838.78</v>
      </c>
      <c r="N3940" s="47" t="n">
        <f aca="false">IF(M3940&gt;$O$5,$O$2+$O$1,(M3940^3*3270.5936-M3940^2*8015778.389801+M3940*6549018422.82398-1783686174686.87))-$O$1</f>
        <v>39086868.7128906</v>
      </c>
      <c r="O3940" s="41" t="n">
        <f aca="false">N3940*100/$O$2</f>
        <v>100</v>
      </c>
      <c r="R3940" s="47" t="n">
        <f aca="false">SUM(D3940,I3940,N3940)</f>
        <v>276008357.612793</v>
      </c>
      <c r="S3940" s="41" t="n">
        <f aca="false">R3940*100/$R$2</f>
        <v>99.9999999991969</v>
      </c>
      <c r="U3940" s="41" t="n">
        <f aca="false">[1]Plan1!$B3935</f>
        <v>0</v>
      </c>
    </row>
    <row r="3941" customFormat="false" ht="15" hidden="false" customHeight="false" outlineLevel="0" collapsed="false">
      <c r="A3941" s="46" t="n">
        <v>45939</v>
      </c>
      <c r="B3941" s="41" t="n">
        <f aca="false">[2]Plan1!$C3936</f>
        <v>0</v>
      </c>
      <c r="C3941" s="41" t="n">
        <f aca="false">$E$5 + B3941</f>
        <v>781</v>
      </c>
      <c r="D3941" s="47" t="n">
        <f aca="false">IF(C3941&gt;$E$5,$E$2+$E$1,(IF(C3941&gt;764.99,C3941^3*3486.59308-C3941^2*7860012.00812+C3941*5908819377.96283-1481278321001.59,IF(C3941&gt;752.99,C3941^3*3588.471445-C3941^2*8028757.56264+C3941*5988077680.84934-1488767378546.26,C3941^3*899.851852-C3941^2*1969009.674601+C3941*1435480406.01138-348666163343.76))))-$E$1</f>
        <v>148979041.172119</v>
      </c>
      <c r="E3941" s="47" t="n">
        <f aca="false">D3941*100/$E$2</f>
        <v>100</v>
      </c>
      <c r="G3941" s="41" t="n">
        <f aca="false">[3]Plan1!$C3936</f>
        <v>0</v>
      </c>
      <c r="H3941" s="41" t="n">
        <f aca="false">$J$5 + G3941</f>
        <v>760</v>
      </c>
      <c r="I3941" s="47" t="n">
        <f aca="false">IF(H3941&gt;$J$5,$J$2+$J$1,(IF(H3941&gt;739.99,H3941^3*2498.244218-H3941^2*5471052.355142+H3941*3994605728.77515-972400879260.135,H3941^3*1396.138889-H3941^2*3002770.071427+H3941*2152080038.43115-513963640099.415)))-$J$1</f>
        <v>87942447.7277832</v>
      </c>
      <c r="J3941" s="47" t="n">
        <f aca="false">I3941*100/$J$2</f>
        <v>99.9999999974793</v>
      </c>
      <c r="L3941" s="41" t="n">
        <f aca="false">[4]Plan1!$C3936</f>
        <v>0</v>
      </c>
      <c r="M3941" s="41" t="n">
        <f aca="false">$O$5 + L3941</f>
        <v>838.78</v>
      </c>
      <c r="N3941" s="47" t="n">
        <f aca="false">IF(M3941&gt;$O$5,$O$2+$O$1,(M3941^3*3270.5936-M3941^2*8015778.389801+M3941*6549018422.82398-1783686174686.87))-$O$1</f>
        <v>39086868.7128906</v>
      </c>
      <c r="O3941" s="41" t="n">
        <f aca="false">N3941*100/$O$2</f>
        <v>100</v>
      </c>
      <c r="R3941" s="47" t="n">
        <f aca="false">SUM(D3941,I3941,N3941)</f>
        <v>276008357.612793</v>
      </c>
      <c r="S3941" s="41" t="n">
        <f aca="false">R3941*100/$R$2</f>
        <v>99.9999999991969</v>
      </c>
      <c r="U3941" s="41" t="n">
        <f aca="false">[1]Plan1!$B3936</f>
        <v>0</v>
      </c>
    </row>
    <row r="3942" customFormat="false" ht="15" hidden="false" customHeight="false" outlineLevel="0" collapsed="false">
      <c r="A3942" s="46" t="n">
        <v>45940</v>
      </c>
      <c r="B3942" s="41" t="n">
        <f aca="false">[2]Plan1!$C3937</f>
        <v>0</v>
      </c>
      <c r="C3942" s="41" t="n">
        <f aca="false">$E$5 + B3942</f>
        <v>781</v>
      </c>
      <c r="D3942" s="47" t="n">
        <f aca="false">IF(C3942&gt;$E$5,$E$2+$E$1,(IF(C3942&gt;764.99,C3942^3*3486.59308-C3942^2*7860012.00812+C3942*5908819377.96283-1481278321001.59,IF(C3942&gt;752.99,C3942^3*3588.471445-C3942^2*8028757.56264+C3942*5988077680.84934-1488767378546.26,C3942^3*899.851852-C3942^2*1969009.674601+C3942*1435480406.01138-348666163343.76))))-$E$1</f>
        <v>148979041.172119</v>
      </c>
      <c r="E3942" s="47" t="n">
        <f aca="false">D3942*100/$E$2</f>
        <v>100</v>
      </c>
      <c r="G3942" s="41" t="n">
        <f aca="false">[3]Plan1!$C3937</f>
        <v>0</v>
      </c>
      <c r="H3942" s="41" t="n">
        <f aca="false">$J$5 + G3942</f>
        <v>760</v>
      </c>
      <c r="I3942" s="47" t="n">
        <f aca="false">IF(H3942&gt;$J$5,$J$2+$J$1,(IF(H3942&gt;739.99,H3942^3*2498.244218-H3942^2*5471052.355142+H3942*3994605728.77515-972400879260.135,H3942^3*1396.138889-H3942^2*3002770.071427+H3942*2152080038.43115-513963640099.415)))-$J$1</f>
        <v>87942447.7277832</v>
      </c>
      <c r="J3942" s="47" t="n">
        <f aca="false">I3942*100/$J$2</f>
        <v>99.9999999974793</v>
      </c>
      <c r="L3942" s="41" t="n">
        <f aca="false">[4]Plan1!$C3937</f>
        <v>0</v>
      </c>
      <c r="M3942" s="41" t="n">
        <f aca="false">$O$5 + L3942</f>
        <v>838.78</v>
      </c>
      <c r="N3942" s="47" t="n">
        <f aca="false">IF(M3942&gt;$O$5,$O$2+$O$1,(M3942^3*3270.5936-M3942^2*8015778.389801+M3942*6549018422.82398-1783686174686.87))-$O$1</f>
        <v>39086868.7128906</v>
      </c>
      <c r="O3942" s="41" t="n">
        <f aca="false">N3942*100/$O$2</f>
        <v>100</v>
      </c>
      <c r="R3942" s="47" t="n">
        <f aca="false">SUM(D3942,I3942,N3942)</f>
        <v>276008357.612793</v>
      </c>
      <c r="S3942" s="41" t="n">
        <f aca="false">R3942*100/$R$2</f>
        <v>99.9999999991969</v>
      </c>
      <c r="U3942" s="41" t="n">
        <f aca="false">[1]Plan1!$B3937</f>
        <v>0</v>
      </c>
    </row>
    <row r="3943" customFormat="false" ht="15" hidden="false" customHeight="false" outlineLevel="0" collapsed="false">
      <c r="A3943" s="46" t="n">
        <v>45941</v>
      </c>
      <c r="B3943" s="41" t="n">
        <f aca="false">[2]Plan1!$C3938</f>
        <v>0</v>
      </c>
      <c r="C3943" s="41" t="n">
        <f aca="false">$E$5 + B3943</f>
        <v>781</v>
      </c>
      <c r="D3943" s="47" t="n">
        <f aca="false">IF(C3943&gt;$E$5,$E$2+$E$1,(IF(C3943&gt;764.99,C3943^3*3486.59308-C3943^2*7860012.00812+C3943*5908819377.96283-1481278321001.59,IF(C3943&gt;752.99,C3943^3*3588.471445-C3943^2*8028757.56264+C3943*5988077680.84934-1488767378546.26,C3943^3*899.851852-C3943^2*1969009.674601+C3943*1435480406.01138-348666163343.76))))-$E$1</f>
        <v>148979041.172119</v>
      </c>
      <c r="E3943" s="47" t="n">
        <f aca="false">D3943*100/$E$2</f>
        <v>100</v>
      </c>
      <c r="G3943" s="41" t="n">
        <f aca="false">[3]Plan1!$C3938</f>
        <v>0</v>
      </c>
      <c r="H3943" s="41" t="n">
        <f aca="false">$J$5 + G3943</f>
        <v>760</v>
      </c>
      <c r="I3943" s="47" t="n">
        <f aca="false">IF(H3943&gt;$J$5,$J$2+$J$1,(IF(H3943&gt;739.99,H3943^3*2498.244218-H3943^2*5471052.355142+H3943*3994605728.77515-972400879260.135,H3943^3*1396.138889-H3943^2*3002770.071427+H3943*2152080038.43115-513963640099.415)))-$J$1</f>
        <v>87942447.7277832</v>
      </c>
      <c r="J3943" s="47" t="n">
        <f aca="false">I3943*100/$J$2</f>
        <v>99.9999999974793</v>
      </c>
      <c r="L3943" s="41" t="n">
        <f aca="false">[4]Plan1!$C3938</f>
        <v>0</v>
      </c>
      <c r="M3943" s="41" t="n">
        <f aca="false">$O$5 + L3943</f>
        <v>838.78</v>
      </c>
      <c r="N3943" s="47" t="n">
        <f aca="false">IF(M3943&gt;$O$5,$O$2+$O$1,(M3943^3*3270.5936-M3943^2*8015778.389801+M3943*6549018422.82398-1783686174686.87))-$O$1</f>
        <v>39086868.7128906</v>
      </c>
      <c r="O3943" s="41" t="n">
        <f aca="false">N3943*100/$O$2</f>
        <v>100</v>
      </c>
      <c r="R3943" s="47" t="n">
        <f aca="false">SUM(D3943,I3943,N3943)</f>
        <v>276008357.612793</v>
      </c>
      <c r="S3943" s="41" t="n">
        <f aca="false">R3943*100/$R$2</f>
        <v>99.9999999991969</v>
      </c>
      <c r="U3943" s="41" t="n">
        <f aca="false">[1]Plan1!$B3938</f>
        <v>0</v>
      </c>
    </row>
    <row r="3944" customFormat="false" ht="15" hidden="false" customHeight="false" outlineLevel="0" collapsed="false">
      <c r="A3944" s="46" t="n">
        <v>45942</v>
      </c>
      <c r="B3944" s="41" t="n">
        <f aca="false">[2]Plan1!$C3939</f>
        <v>0</v>
      </c>
      <c r="C3944" s="41" t="n">
        <f aca="false">$E$5 + B3944</f>
        <v>781</v>
      </c>
      <c r="D3944" s="47" t="n">
        <f aca="false">IF(C3944&gt;$E$5,$E$2+$E$1,(IF(C3944&gt;764.99,C3944^3*3486.59308-C3944^2*7860012.00812+C3944*5908819377.96283-1481278321001.59,IF(C3944&gt;752.99,C3944^3*3588.471445-C3944^2*8028757.56264+C3944*5988077680.84934-1488767378546.26,C3944^3*899.851852-C3944^2*1969009.674601+C3944*1435480406.01138-348666163343.76))))-$E$1</f>
        <v>148979041.172119</v>
      </c>
      <c r="E3944" s="47" t="n">
        <f aca="false">D3944*100/$E$2</f>
        <v>100</v>
      </c>
      <c r="G3944" s="41" t="n">
        <f aca="false">[3]Plan1!$C3939</f>
        <v>0</v>
      </c>
      <c r="H3944" s="41" t="n">
        <f aca="false">$J$5 + G3944</f>
        <v>760</v>
      </c>
      <c r="I3944" s="47" t="n">
        <f aca="false">IF(H3944&gt;$J$5,$J$2+$J$1,(IF(H3944&gt;739.99,H3944^3*2498.244218-H3944^2*5471052.355142+H3944*3994605728.77515-972400879260.135,H3944^3*1396.138889-H3944^2*3002770.071427+H3944*2152080038.43115-513963640099.415)))-$J$1</f>
        <v>87942447.7277832</v>
      </c>
      <c r="J3944" s="47" t="n">
        <f aca="false">I3944*100/$J$2</f>
        <v>99.9999999974793</v>
      </c>
      <c r="L3944" s="41" t="n">
        <f aca="false">[4]Plan1!$C3939</f>
        <v>0</v>
      </c>
      <c r="M3944" s="41" t="n">
        <f aca="false">$O$5 + L3944</f>
        <v>838.78</v>
      </c>
      <c r="N3944" s="47" t="n">
        <f aca="false">IF(M3944&gt;$O$5,$O$2+$O$1,(M3944^3*3270.5936-M3944^2*8015778.389801+M3944*6549018422.82398-1783686174686.87))-$O$1</f>
        <v>39086868.7128906</v>
      </c>
      <c r="O3944" s="41" t="n">
        <f aca="false">N3944*100/$O$2</f>
        <v>100</v>
      </c>
      <c r="R3944" s="47" t="n">
        <f aca="false">SUM(D3944,I3944,N3944)</f>
        <v>276008357.612793</v>
      </c>
      <c r="S3944" s="41" t="n">
        <f aca="false">R3944*100/$R$2</f>
        <v>99.9999999991969</v>
      </c>
      <c r="U3944" s="41" t="n">
        <f aca="false">[1]Plan1!$B3939</f>
        <v>0</v>
      </c>
    </row>
    <row r="3945" customFormat="false" ht="15" hidden="false" customHeight="false" outlineLevel="0" collapsed="false">
      <c r="A3945" s="46" t="n">
        <v>45943</v>
      </c>
      <c r="B3945" s="41" t="n">
        <f aca="false">[2]Plan1!$C3940</f>
        <v>0</v>
      </c>
      <c r="C3945" s="41" t="n">
        <f aca="false">$E$5 + B3945</f>
        <v>781</v>
      </c>
      <c r="D3945" s="47" t="n">
        <f aca="false">IF(C3945&gt;$E$5,$E$2+$E$1,(IF(C3945&gt;764.99,C3945^3*3486.59308-C3945^2*7860012.00812+C3945*5908819377.96283-1481278321001.59,IF(C3945&gt;752.99,C3945^3*3588.471445-C3945^2*8028757.56264+C3945*5988077680.84934-1488767378546.26,C3945^3*899.851852-C3945^2*1969009.674601+C3945*1435480406.01138-348666163343.76))))-$E$1</f>
        <v>148979041.172119</v>
      </c>
      <c r="E3945" s="47" t="n">
        <f aca="false">D3945*100/$E$2</f>
        <v>100</v>
      </c>
      <c r="G3945" s="41" t="n">
        <f aca="false">[3]Plan1!$C3940</f>
        <v>0</v>
      </c>
      <c r="H3945" s="41" t="n">
        <f aca="false">$J$5 + G3945</f>
        <v>760</v>
      </c>
      <c r="I3945" s="47" t="n">
        <f aca="false">IF(H3945&gt;$J$5,$J$2+$J$1,(IF(H3945&gt;739.99,H3945^3*2498.244218-H3945^2*5471052.355142+H3945*3994605728.77515-972400879260.135,H3945^3*1396.138889-H3945^2*3002770.071427+H3945*2152080038.43115-513963640099.415)))-$J$1</f>
        <v>87942447.7277832</v>
      </c>
      <c r="J3945" s="47" t="n">
        <f aca="false">I3945*100/$J$2</f>
        <v>99.9999999974793</v>
      </c>
      <c r="L3945" s="41" t="n">
        <f aca="false">[4]Plan1!$C3940</f>
        <v>0</v>
      </c>
      <c r="M3945" s="41" t="n">
        <f aca="false">$O$5 + L3945</f>
        <v>838.78</v>
      </c>
      <c r="N3945" s="47" t="n">
        <f aca="false">IF(M3945&gt;$O$5,$O$2+$O$1,(M3945^3*3270.5936-M3945^2*8015778.389801+M3945*6549018422.82398-1783686174686.87))-$O$1</f>
        <v>39086868.7128906</v>
      </c>
      <c r="O3945" s="41" t="n">
        <f aca="false">N3945*100/$O$2</f>
        <v>100</v>
      </c>
      <c r="R3945" s="47" t="n">
        <f aca="false">SUM(D3945,I3945,N3945)</f>
        <v>276008357.612793</v>
      </c>
      <c r="S3945" s="41" t="n">
        <f aca="false">R3945*100/$R$2</f>
        <v>99.9999999991969</v>
      </c>
      <c r="U3945" s="41" t="n">
        <f aca="false">[1]Plan1!$B3940</f>
        <v>0</v>
      </c>
    </row>
    <row r="3946" customFormat="false" ht="15" hidden="false" customHeight="false" outlineLevel="0" collapsed="false">
      <c r="A3946" s="46" t="n">
        <v>45944</v>
      </c>
      <c r="B3946" s="41" t="n">
        <f aca="false">[2]Plan1!$C3941</f>
        <v>0</v>
      </c>
      <c r="C3946" s="41" t="n">
        <f aca="false">$E$5 + B3946</f>
        <v>781</v>
      </c>
      <c r="D3946" s="47" t="n">
        <f aca="false">IF(C3946&gt;$E$5,$E$2+$E$1,(IF(C3946&gt;764.99,C3946^3*3486.59308-C3946^2*7860012.00812+C3946*5908819377.96283-1481278321001.59,IF(C3946&gt;752.99,C3946^3*3588.471445-C3946^2*8028757.56264+C3946*5988077680.84934-1488767378546.26,C3946^3*899.851852-C3946^2*1969009.674601+C3946*1435480406.01138-348666163343.76))))-$E$1</f>
        <v>148979041.172119</v>
      </c>
      <c r="E3946" s="47" t="n">
        <f aca="false">D3946*100/$E$2</f>
        <v>100</v>
      </c>
      <c r="G3946" s="41" t="n">
        <f aca="false">[3]Plan1!$C3941</f>
        <v>0</v>
      </c>
      <c r="H3946" s="41" t="n">
        <f aca="false">$J$5 + G3946</f>
        <v>760</v>
      </c>
      <c r="I3946" s="47" t="n">
        <f aca="false">IF(H3946&gt;$J$5,$J$2+$J$1,(IF(H3946&gt;739.99,H3946^3*2498.244218-H3946^2*5471052.355142+H3946*3994605728.77515-972400879260.135,H3946^3*1396.138889-H3946^2*3002770.071427+H3946*2152080038.43115-513963640099.415)))-$J$1</f>
        <v>87942447.7277832</v>
      </c>
      <c r="J3946" s="47" t="n">
        <f aca="false">I3946*100/$J$2</f>
        <v>99.9999999974793</v>
      </c>
      <c r="L3946" s="41" t="n">
        <f aca="false">[4]Plan1!$C3941</f>
        <v>0</v>
      </c>
      <c r="M3946" s="41" t="n">
        <f aca="false">$O$5 + L3946</f>
        <v>838.78</v>
      </c>
      <c r="N3946" s="47" t="n">
        <f aca="false">IF(M3946&gt;$O$5,$O$2+$O$1,(M3946^3*3270.5936-M3946^2*8015778.389801+M3946*6549018422.82398-1783686174686.87))-$O$1</f>
        <v>39086868.7128906</v>
      </c>
      <c r="O3946" s="41" t="n">
        <f aca="false">N3946*100/$O$2</f>
        <v>100</v>
      </c>
      <c r="R3946" s="47" t="n">
        <f aca="false">SUM(D3946,I3946,N3946)</f>
        <v>276008357.612793</v>
      </c>
      <c r="S3946" s="41" t="n">
        <f aca="false">R3946*100/$R$2</f>
        <v>99.9999999991969</v>
      </c>
      <c r="U3946" s="41" t="n">
        <f aca="false">[1]Plan1!$B3941</f>
        <v>0</v>
      </c>
    </row>
    <row r="3947" customFormat="false" ht="15" hidden="false" customHeight="false" outlineLevel="0" collapsed="false">
      <c r="A3947" s="46" t="n">
        <v>45945</v>
      </c>
      <c r="B3947" s="41" t="n">
        <f aca="false">[2]Plan1!$C3942</f>
        <v>0</v>
      </c>
      <c r="C3947" s="41" t="n">
        <f aca="false">$E$5 + B3947</f>
        <v>781</v>
      </c>
      <c r="D3947" s="47" t="n">
        <f aca="false">IF(C3947&gt;$E$5,$E$2+$E$1,(IF(C3947&gt;764.99,C3947^3*3486.59308-C3947^2*7860012.00812+C3947*5908819377.96283-1481278321001.59,IF(C3947&gt;752.99,C3947^3*3588.471445-C3947^2*8028757.56264+C3947*5988077680.84934-1488767378546.26,C3947^3*899.851852-C3947^2*1969009.674601+C3947*1435480406.01138-348666163343.76))))-$E$1</f>
        <v>148979041.172119</v>
      </c>
      <c r="E3947" s="47" t="n">
        <f aca="false">D3947*100/$E$2</f>
        <v>100</v>
      </c>
      <c r="G3947" s="41" t="n">
        <f aca="false">[3]Plan1!$C3942</f>
        <v>0</v>
      </c>
      <c r="H3947" s="41" t="n">
        <f aca="false">$J$5 + G3947</f>
        <v>760</v>
      </c>
      <c r="I3947" s="47" t="n">
        <f aca="false">IF(H3947&gt;$J$5,$J$2+$J$1,(IF(H3947&gt;739.99,H3947^3*2498.244218-H3947^2*5471052.355142+H3947*3994605728.77515-972400879260.135,H3947^3*1396.138889-H3947^2*3002770.071427+H3947*2152080038.43115-513963640099.415)))-$J$1</f>
        <v>87942447.7277832</v>
      </c>
      <c r="J3947" s="47" t="n">
        <f aca="false">I3947*100/$J$2</f>
        <v>99.9999999974793</v>
      </c>
      <c r="L3947" s="41" t="n">
        <f aca="false">[4]Plan1!$C3942</f>
        <v>0</v>
      </c>
      <c r="M3947" s="41" t="n">
        <f aca="false">$O$5 + L3947</f>
        <v>838.78</v>
      </c>
      <c r="N3947" s="47" t="n">
        <f aca="false">IF(M3947&gt;$O$5,$O$2+$O$1,(M3947^3*3270.5936-M3947^2*8015778.389801+M3947*6549018422.82398-1783686174686.87))-$O$1</f>
        <v>39086868.7128906</v>
      </c>
      <c r="O3947" s="41" t="n">
        <f aca="false">N3947*100/$O$2</f>
        <v>100</v>
      </c>
      <c r="R3947" s="47" t="n">
        <f aca="false">SUM(D3947,I3947,N3947)</f>
        <v>276008357.612793</v>
      </c>
      <c r="S3947" s="41" t="n">
        <f aca="false">R3947*100/$R$2</f>
        <v>99.9999999991969</v>
      </c>
      <c r="U3947" s="41" t="n">
        <f aca="false">[1]Plan1!$B3942</f>
        <v>0</v>
      </c>
    </row>
    <row r="3948" customFormat="false" ht="15" hidden="false" customHeight="false" outlineLevel="0" collapsed="false">
      <c r="A3948" s="46" t="n">
        <v>45946</v>
      </c>
      <c r="B3948" s="41" t="n">
        <f aca="false">[2]Plan1!$C3943</f>
        <v>0</v>
      </c>
      <c r="C3948" s="41" t="n">
        <f aca="false">$E$5 + B3948</f>
        <v>781</v>
      </c>
      <c r="D3948" s="47" t="n">
        <f aca="false">IF(C3948&gt;$E$5,$E$2+$E$1,(IF(C3948&gt;764.99,C3948^3*3486.59308-C3948^2*7860012.00812+C3948*5908819377.96283-1481278321001.59,IF(C3948&gt;752.99,C3948^3*3588.471445-C3948^2*8028757.56264+C3948*5988077680.84934-1488767378546.26,C3948^3*899.851852-C3948^2*1969009.674601+C3948*1435480406.01138-348666163343.76))))-$E$1</f>
        <v>148979041.172119</v>
      </c>
      <c r="E3948" s="47" t="n">
        <f aca="false">D3948*100/$E$2</f>
        <v>100</v>
      </c>
      <c r="G3948" s="41" t="n">
        <f aca="false">[3]Plan1!$C3943</f>
        <v>0</v>
      </c>
      <c r="H3948" s="41" t="n">
        <f aca="false">$J$5 + G3948</f>
        <v>760</v>
      </c>
      <c r="I3948" s="47" t="n">
        <f aca="false">IF(H3948&gt;$J$5,$J$2+$J$1,(IF(H3948&gt;739.99,H3948^3*2498.244218-H3948^2*5471052.355142+H3948*3994605728.77515-972400879260.135,H3948^3*1396.138889-H3948^2*3002770.071427+H3948*2152080038.43115-513963640099.415)))-$J$1</f>
        <v>87942447.7277832</v>
      </c>
      <c r="J3948" s="47" t="n">
        <f aca="false">I3948*100/$J$2</f>
        <v>99.9999999974793</v>
      </c>
      <c r="L3948" s="41" t="n">
        <f aca="false">[4]Plan1!$C3943</f>
        <v>0</v>
      </c>
      <c r="M3948" s="41" t="n">
        <f aca="false">$O$5 + L3948</f>
        <v>838.78</v>
      </c>
      <c r="N3948" s="47" t="n">
        <f aca="false">IF(M3948&gt;$O$5,$O$2+$O$1,(M3948^3*3270.5936-M3948^2*8015778.389801+M3948*6549018422.82398-1783686174686.87))-$O$1</f>
        <v>39086868.7128906</v>
      </c>
      <c r="O3948" s="41" t="n">
        <f aca="false">N3948*100/$O$2</f>
        <v>100</v>
      </c>
      <c r="R3948" s="47" t="n">
        <f aca="false">SUM(D3948,I3948,N3948)</f>
        <v>276008357.612793</v>
      </c>
      <c r="S3948" s="41" t="n">
        <f aca="false">R3948*100/$R$2</f>
        <v>99.9999999991969</v>
      </c>
      <c r="U3948" s="41" t="n">
        <f aca="false">[1]Plan1!$B3943</f>
        <v>0</v>
      </c>
    </row>
    <row r="3949" customFormat="false" ht="15" hidden="false" customHeight="false" outlineLevel="0" collapsed="false">
      <c r="A3949" s="46" t="n">
        <v>45947</v>
      </c>
      <c r="B3949" s="41" t="n">
        <f aca="false">[2]Plan1!$C3944</f>
        <v>0</v>
      </c>
      <c r="C3949" s="41" t="n">
        <f aca="false">$E$5 + B3949</f>
        <v>781</v>
      </c>
      <c r="D3949" s="47" t="n">
        <f aca="false">IF(C3949&gt;$E$5,$E$2+$E$1,(IF(C3949&gt;764.99,C3949^3*3486.59308-C3949^2*7860012.00812+C3949*5908819377.96283-1481278321001.59,IF(C3949&gt;752.99,C3949^3*3588.471445-C3949^2*8028757.56264+C3949*5988077680.84934-1488767378546.26,C3949^3*899.851852-C3949^2*1969009.674601+C3949*1435480406.01138-348666163343.76))))-$E$1</f>
        <v>148979041.172119</v>
      </c>
      <c r="E3949" s="47" t="n">
        <f aca="false">D3949*100/$E$2</f>
        <v>100</v>
      </c>
      <c r="G3949" s="41" t="n">
        <f aca="false">[3]Plan1!$C3944</f>
        <v>0</v>
      </c>
      <c r="H3949" s="41" t="n">
        <f aca="false">$J$5 + G3949</f>
        <v>760</v>
      </c>
      <c r="I3949" s="47" t="n">
        <f aca="false">IF(H3949&gt;$J$5,$J$2+$J$1,(IF(H3949&gt;739.99,H3949^3*2498.244218-H3949^2*5471052.355142+H3949*3994605728.77515-972400879260.135,H3949^3*1396.138889-H3949^2*3002770.071427+H3949*2152080038.43115-513963640099.415)))-$J$1</f>
        <v>87942447.7277832</v>
      </c>
      <c r="J3949" s="47" t="n">
        <f aca="false">I3949*100/$J$2</f>
        <v>99.9999999974793</v>
      </c>
      <c r="L3949" s="41" t="n">
        <f aca="false">[4]Plan1!$C3944</f>
        <v>0</v>
      </c>
      <c r="M3949" s="41" t="n">
        <f aca="false">$O$5 + L3949</f>
        <v>838.78</v>
      </c>
      <c r="N3949" s="47" t="n">
        <f aca="false">IF(M3949&gt;$O$5,$O$2+$O$1,(M3949^3*3270.5936-M3949^2*8015778.389801+M3949*6549018422.82398-1783686174686.87))-$O$1</f>
        <v>39086868.7128906</v>
      </c>
      <c r="O3949" s="41" t="n">
        <f aca="false">N3949*100/$O$2</f>
        <v>100</v>
      </c>
      <c r="R3949" s="47" t="n">
        <f aca="false">SUM(D3949,I3949,N3949)</f>
        <v>276008357.612793</v>
      </c>
      <c r="S3949" s="41" t="n">
        <f aca="false">R3949*100/$R$2</f>
        <v>99.9999999991969</v>
      </c>
      <c r="U3949" s="41" t="n">
        <f aca="false">[1]Plan1!$B3944</f>
        <v>0</v>
      </c>
    </row>
    <row r="3950" customFormat="false" ht="15" hidden="false" customHeight="false" outlineLevel="0" collapsed="false">
      <c r="A3950" s="46" t="n">
        <v>45948</v>
      </c>
      <c r="B3950" s="41" t="n">
        <f aca="false">[2]Plan1!$C3945</f>
        <v>0</v>
      </c>
      <c r="C3950" s="41" t="n">
        <f aca="false">$E$5 + B3950</f>
        <v>781</v>
      </c>
      <c r="D3950" s="47" t="n">
        <f aca="false">IF(C3950&gt;$E$5,$E$2+$E$1,(IF(C3950&gt;764.99,C3950^3*3486.59308-C3950^2*7860012.00812+C3950*5908819377.96283-1481278321001.59,IF(C3950&gt;752.99,C3950^3*3588.471445-C3950^2*8028757.56264+C3950*5988077680.84934-1488767378546.26,C3950^3*899.851852-C3950^2*1969009.674601+C3950*1435480406.01138-348666163343.76))))-$E$1</f>
        <v>148979041.172119</v>
      </c>
      <c r="E3950" s="47" t="n">
        <f aca="false">D3950*100/$E$2</f>
        <v>100</v>
      </c>
      <c r="G3950" s="41" t="n">
        <f aca="false">[3]Plan1!$C3945</f>
        <v>0</v>
      </c>
      <c r="H3950" s="41" t="n">
        <f aca="false">$J$5 + G3950</f>
        <v>760</v>
      </c>
      <c r="I3950" s="47" t="n">
        <f aca="false">IF(H3950&gt;$J$5,$J$2+$J$1,(IF(H3950&gt;739.99,H3950^3*2498.244218-H3950^2*5471052.355142+H3950*3994605728.77515-972400879260.135,H3950^3*1396.138889-H3950^2*3002770.071427+H3950*2152080038.43115-513963640099.415)))-$J$1</f>
        <v>87942447.7277832</v>
      </c>
      <c r="J3950" s="47" t="n">
        <f aca="false">I3950*100/$J$2</f>
        <v>99.9999999974793</v>
      </c>
      <c r="L3950" s="41" t="n">
        <f aca="false">[4]Plan1!$C3945</f>
        <v>0</v>
      </c>
      <c r="M3950" s="41" t="n">
        <f aca="false">$O$5 + L3950</f>
        <v>838.78</v>
      </c>
      <c r="N3950" s="47" t="n">
        <f aca="false">IF(M3950&gt;$O$5,$O$2+$O$1,(M3950^3*3270.5936-M3950^2*8015778.389801+M3950*6549018422.82398-1783686174686.87))-$O$1</f>
        <v>39086868.7128906</v>
      </c>
      <c r="O3950" s="41" t="n">
        <f aca="false">N3950*100/$O$2</f>
        <v>100</v>
      </c>
      <c r="R3950" s="47" t="n">
        <f aca="false">SUM(D3950,I3950,N3950)</f>
        <v>276008357.612793</v>
      </c>
      <c r="S3950" s="41" t="n">
        <f aca="false">R3950*100/$R$2</f>
        <v>99.9999999991969</v>
      </c>
      <c r="U3950" s="41" t="n">
        <f aca="false">[1]Plan1!$B3945</f>
        <v>0</v>
      </c>
    </row>
    <row r="3951" customFormat="false" ht="15" hidden="false" customHeight="false" outlineLevel="0" collapsed="false">
      <c r="A3951" s="46" t="n">
        <v>45949</v>
      </c>
      <c r="B3951" s="41" t="n">
        <f aca="false">[2]Plan1!$C3946</f>
        <v>0</v>
      </c>
      <c r="C3951" s="41" t="n">
        <f aca="false">$E$5 + B3951</f>
        <v>781</v>
      </c>
      <c r="D3951" s="47" t="n">
        <f aca="false">IF(C3951&gt;$E$5,$E$2+$E$1,(IF(C3951&gt;764.99,C3951^3*3486.59308-C3951^2*7860012.00812+C3951*5908819377.96283-1481278321001.59,IF(C3951&gt;752.99,C3951^3*3588.471445-C3951^2*8028757.56264+C3951*5988077680.84934-1488767378546.26,C3951^3*899.851852-C3951^2*1969009.674601+C3951*1435480406.01138-348666163343.76))))-$E$1</f>
        <v>148979041.172119</v>
      </c>
      <c r="E3951" s="47" t="n">
        <f aca="false">D3951*100/$E$2</f>
        <v>100</v>
      </c>
      <c r="G3951" s="41" t="n">
        <f aca="false">[3]Plan1!$C3946</f>
        <v>0</v>
      </c>
      <c r="H3951" s="41" t="n">
        <f aca="false">$J$5 + G3951</f>
        <v>760</v>
      </c>
      <c r="I3951" s="47" t="n">
        <f aca="false">IF(H3951&gt;$J$5,$J$2+$J$1,(IF(H3951&gt;739.99,H3951^3*2498.244218-H3951^2*5471052.355142+H3951*3994605728.77515-972400879260.135,H3951^3*1396.138889-H3951^2*3002770.071427+H3951*2152080038.43115-513963640099.415)))-$J$1</f>
        <v>87942447.7277832</v>
      </c>
      <c r="J3951" s="47" t="n">
        <f aca="false">I3951*100/$J$2</f>
        <v>99.9999999974793</v>
      </c>
      <c r="L3951" s="41" t="n">
        <f aca="false">[4]Plan1!$C3946</f>
        <v>0</v>
      </c>
      <c r="M3951" s="41" t="n">
        <f aca="false">$O$5 + L3951</f>
        <v>838.78</v>
      </c>
      <c r="N3951" s="47" t="n">
        <f aca="false">IF(M3951&gt;$O$5,$O$2+$O$1,(M3951^3*3270.5936-M3951^2*8015778.389801+M3951*6549018422.82398-1783686174686.87))-$O$1</f>
        <v>39086868.7128906</v>
      </c>
      <c r="O3951" s="41" t="n">
        <f aca="false">N3951*100/$O$2</f>
        <v>100</v>
      </c>
      <c r="R3951" s="47" t="n">
        <f aca="false">SUM(D3951,I3951,N3951)</f>
        <v>276008357.612793</v>
      </c>
      <c r="S3951" s="41" t="n">
        <f aca="false">R3951*100/$R$2</f>
        <v>99.9999999991969</v>
      </c>
      <c r="U3951" s="41" t="n">
        <f aca="false">[1]Plan1!$B3946</f>
        <v>0</v>
      </c>
    </row>
    <row r="3952" customFormat="false" ht="15" hidden="false" customHeight="false" outlineLevel="0" collapsed="false">
      <c r="A3952" s="46" t="n">
        <v>45950</v>
      </c>
      <c r="B3952" s="41" t="n">
        <f aca="false">[2]Plan1!$C3947</f>
        <v>0</v>
      </c>
      <c r="C3952" s="41" t="n">
        <f aca="false">$E$5 + B3952</f>
        <v>781</v>
      </c>
      <c r="D3952" s="47" t="n">
        <f aca="false">IF(C3952&gt;$E$5,$E$2+$E$1,(IF(C3952&gt;764.99,C3952^3*3486.59308-C3952^2*7860012.00812+C3952*5908819377.96283-1481278321001.59,IF(C3952&gt;752.99,C3952^3*3588.471445-C3952^2*8028757.56264+C3952*5988077680.84934-1488767378546.26,C3952^3*899.851852-C3952^2*1969009.674601+C3952*1435480406.01138-348666163343.76))))-$E$1</f>
        <v>148979041.172119</v>
      </c>
      <c r="E3952" s="47" t="n">
        <f aca="false">D3952*100/$E$2</f>
        <v>100</v>
      </c>
      <c r="G3952" s="41" t="n">
        <f aca="false">[3]Plan1!$C3947</f>
        <v>0</v>
      </c>
      <c r="H3952" s="41" t="n">
        <f aca="false">$J$5 + G3952</f>
        <v>760</v>
      </c>
      <c r="I3952" s="47" t="n">
        <f aca="false">IF(H3952&gt;$J$5,$J$2+$J$1,(IF(H3952&gt;739.99,H3952^3*2498.244218-H3952^2*5471052.355142+H3952*3994605728.77515-972400879260.135,H3952^3*1396.138889-H3952^2*3002770.071427+H3952*2152080038.43115-513963640099.415)))-$J$1</f>
        <v>87942447.7277832</v>
      </c>
      <c r="J3952" s="47" t="n">
        <f aca="false">I3952*100/$J$2</f>
        <v>99.9999999974793</v>
      </c>
      <c r="L3952" s="41" t="n">
        <f aca="false">[4]Plan1!$C3947</f>
        <v>0</v>
      </c>
      <c r="M3952" s="41" t="n">
        <f aca="false">$O$5 + L3952</f>
        <v>838.78</v>
      </c>
      <c r="N3952" s="47" t="n">
        <f aca="false">IF(M3952&gt;$O$5,$O$2+$O$1,(M3952^3*3270.5936-M3952^2*8015778.389801+M3952*6549018422.82398-1783686174686.87))-$O$1</f>
        <v>39086868.7128906</v>
      </c>
      <c r="O3952" s="41" t="n">
        <f aca="false">N3952*100/$O$2</f>
        <v>100</v>
      </c>
      <c r="R3952" s="47" t="n">
        <f aca="false">SUM(D3952,I3952,N3952)</f>
        <v>276008357.612793</v>
      </c>
      <c r="S3952" s="41" t="n">
        <f aca="false">R3952*100/$R$2</f>
        <v>99.9999999991969</v>
      </c>
      <c r="U3952" s="41" t="n">
        <f aca="false">[1]Plan1!$B3947</f>
        <v>0</v>
      </c>
    </row>
    <row r="3953" customFormat="false" ht="15" hidden="false" customHeight="false" outlineLevel="0" collapsed="false">
      <c r="A3953" s="46" t="n">
        <v>45951</v>
      </c>
      <c r="B3953" s="41" t="n">
        <f aca="false">[2]Plan1!$C3948</f>
        <v>0</v>
      </c>
      <c r="C3953" s="41" t="n">
        <f aca="false">$E$5 + B3953</f>
        <v>781</v>
      </c>
      <c r="D3953" s="47" t="n">
        <f aca="false">IF(C3953&gt;$E$5,$E$2+$E$1,(IF(C3953&gt;764.99,C3953^3*3486.59308-C3953^2*7860012.00812+C3953*5908819377.96283-1481278321001.59,IF(C3953&gt;752.99,C3953^3*3588.471445-C3953^2*8028757.56264+C3953*5988077680.84934-1488767378546.26,C3953^3*899.851852-C3953^2*1969009.674601+C3953*1435480406.01138-348666163343.76))))-$E$1</f>
        <v>148979041.172119</v>
      </c>
      <c r="E3953" s="47" t="n">
        <f aca="false">D3953*100/$E$2</f>
        <v>100</v>
      </c>
      <c r="G3953" s="41" t="n">
        <f aca="false">[3]Plan1!$C3948</f>
        <v>0</v>
      </c>
      <c r="H3953" s="41" t="n">
        <f aca="false">$J$5 + G3953</f>
        <v>760</v>
      </c>
      <c r="I3953" s="47" t="n">
        <f aca="false">IF(H3953&gt;$J$5,$J$2+$J$1,(IF(H3953&gt;739.99,H3953^3*2498.244218-H3953^2*5471052.355142+H3953*3994605728.77515-972400879260.135,H3953^3*1396.138889-H3953^2*3002770.071427+H3953*2152080038.43115-513963640099.415)))-$J$1</f>
        <v>87942447.7277832</v>
      </c>
      <c r="J3953" s="47" t="n">
        <f aca="false">I3953*100/$J$2</f>
        <v>99.9999999974793</v>
      </c>
      <c r="L3953" s="41" t="n">
        <f aca="false">[4]Plan1!$C3948</f>
        <v>0</v>
      </c>
      <c r="M3953" s="41" t="n">
        <f aca="false">$O$5 + L3953</f>
        <v>838.78</v>
      </c>
      <c r="N3953" s="47" t="n">
        <f aca="false">IF(M3953&gt;$O$5,$O$2+$O$1,(M3953^3*3270.5936-M3953^2*8015778.389801+M3953*6549018422.82398-1783686174686.87))-$O$1</f>
        <v>39086868.7128906</v>
      </c>
      <c r="O3953" s="41" t="n">
        <f aca="false">N3953*100/$O$2</f>
        <v>100</v>
      </c>
      <c r="R3953" s="47" t="n">
        <f aca="false">SUM(D3953,I3953,N3953)</f>
        <v>276008357.612793</v>
      </c>
      <c r="S3953" s="41" t="n">
        <f aca="false">R3953*100/$R$2</f>
        <v>99.9999999991969</v>
      </c>
      <c r="U3953" s="41" t="n">
        <f aca="false">[1]Plan1!$B3948</f>
        <v>0</v>
      </c>
    </row>
    <row r="3954" customFormat="false" ht="15" hidden="false" customHeight="false" outlineLevel="0" collapsed="false">
      <c r="A3954" s="46" t="n">
        <v>45952</v>
      </c>
      <c r="B3954" s="41" t="n">
        <f aca="false">[2]Plan1!$C3949</f>
        <v>0</v>
      </c>
      <c r="C3954" s="41" t="n">
        <f aca="false">$E$5 + B3954</f>
        <v>781</v>
      </c>
      <c r="D3954" s="47" t="n">
        <f aca="false">IF(C3954&gt;$E$5,$E$2+$E$1,(IF(C3954&gt;764.99,C3954^3*3486.59308-C3954^2*7860012.00812+C3954*5908819377.96283-1481278321001.59,IF(C3954&gt;752.99,C3954^3*3588.471445-C3954^2*8028757.56264+C3954*5988077680.84934-1488767378546.26,C3954^3*899.851852-C3954^2*1969009.674601+C3954*1435480406.01138-348666163343.76))))-$E$1</f>
        <v>148979041.172119</v>
      </c>
      <c r="E3954" s="47" t="n">
        <f aca="false">D3954*100/$E$2</f>
        <v>100</v>
      </c>
      <c r="G3954" s="41" t="n">
        <f aca="false">[3]Plan1!$C3949</f>
        <v>0</v>
      </c>
      <c r="H3954" s="41" t="n">
        <f aca="false">$J$5 + G3954</f>
        <v>760</v>
      </c>
      <c r="I3954" s="47" t="n">
        <f aca="false">IF(H3954&gt;$J$5,$J$2+$J$1,(IF(H3954&gt;739.99,H3954^3*2498.244218-H3954^2*5471052.355142+H3954*3994605728.77515-972400879260.135,H3954^3*1396.138889-H3954^2*3002770.071427+H3954*2152080038.43115-513963640099.415)))-$J$1</f>
        <v>87942447.7277832</v>
      </c>
      <c r="J3954" s="47" t="n">
        <f aca="false">I3954*100/$J$2</f>
        <v>99.9999999974793</v>
      </c>
      <c r="L3954" s="41" t="n">
        <f aca="false">[4]Plan1!$C3949</f>
        <v>0</v>
      </c>
      <c r="M3954" s="41" t="n">
        <f aca="false">$O$5 + L3954</f>
        <v>838.78</v>
      </c>
      <c r="N3954" s="47" t="n">
        <f aca="false">IF(M3954&gt;$O$5,$O$2+$O$1,(M3954^3*3270.5936-M3954^2*8015778.389801+M3954*6549018422.82398-1783686174686.87))-$O$1</f>
        <v>39086868.7128906</v>
      </c>
      <c r="O3954" s="41" t="n">
        <f aca="false">N3954*100/$O$2</f>
        <v>100</v>
      </c>
      <c r="R3954" s="47" t="n">
        <f aca="false">SUM(D3954,I3954,N3954)</f>
        <v>276008357.612793</v>
      </c>
      <c r="S3954" s="41" t="n">
        <f aca="false">R3954*100/$R$2</f>
        <v>99.9999999991969</v>
      </c>
      <c r="U3954" s="41" t="n">
        <f aca="false">[1]Plan1!$B3949</f>
        <v>0</v>
      </c>
    </row>
    <row r="3955" customFormat="false" ht="15" hidden="false" customHeight="false" outlineLevel="0" collapsed="false">
      <c r="A3955" s="46" t="n">
        <v>45953</v>
      </c>
      <c r="B3955" s="41" t="n">
        <f aca="false">[2]Plan1!$C3950</f>
        <v>0</v>
      </c>
      <c r="C3955" s="41" t="n">
        <f aca="false">$E$5 + B3955</f>
        <v>781</v>
      </c>
      <c r="D3955" s="47" t="n">
        <f aca="false">IF(C3955&gt;$E$5,$E$2+$E$1,(IF(C3955&gt;764.99,C3955^3*3486.59308-C3955^2*7860012.00812+C3955*5908819377.96283-1481278321001.59,IF(C3955&gt;752.99,C3955^3*3588.471445-C3955^2*8028757.56264+C3955*5988077680.84934-1488767378546.26,C3955^3*899.851852-C3955^2*1969009.674601+C3955*1435480406.01138-348666163343.76))))-$E$1</f>
        <v>148979041.172119</v>
      </c>
      <c r="E3955" s="47" t="n">
        <f aca="false">D3955*100/$E$2</f>
        <v>100</v>
      </c>
      <c r="G3955" s="41" t="n">
        <f aca="false">[3]Plan1!$C3950</f>
        <v>0</v>
      </c>
      <c r="H3955" s="41" t="n">
        <f aca="false">$J$5 + G3955</f>
        <v>760</v>
      </c>
      <c r="I3955" s="47" t="n">
        <f aca="false">IF(H3955&gt;$J$5,$J$2+$J$1,(IF(H3955&gt;739.99,H3955^3*2498.244218-H3955^2*5471052.355142+H3955*3994605728.77515-972400879260.135,H3955^3*1396.138889-H3955^2*3002770.071427+H3955*2152080038.43115-513963640099.415)))-$J$1</f>
        <v>87942447.7277832</v>
      </c>
      <c r="J3955" s="47" t="n">
        <f aca="false">I3955*100/$J$2</f>
        <v>99.9999999974793</v>
      </c>
      <c r="L3955" s="41" t="n">
        <f aca="false">[4]Plan1!$C3950</f>
        <v>0</v>
      </c>
      <c r="M3955" s="41" t="n">
        <f aca="false">$O$5 + L3955</f>
        <v>838.78</v>
      </c>
      <c r="N3955" s="47" t="n">
        <f aca="false">IF(M3955&gt;$O$5,$O$2+$O$1,(M3955^3*3270.5936-M3955^2*8015778.389801+M3955*6549018422.82398-1783686174686.87))-$O$1</f>
        <v>39086868.7128906</v>
      </c>
      <c r="O3955" s="41" t="n">
        <f aca="false">N3955*100/$O$2</f>
        <v>100</v>
      </c>
      <c r="R3955" s="47" t="n">
        <f aca="false">SUM(D3955,I3955,N3955)</f>
        <v>276008357.612793</v>
      </c>
      <c r="S3955" s="41" t="n">
        <f aca="false">R3955*100/$R$2</f>
        <v>99.9999999991969</v>
      </c>
      <c r="U3955" s="41" t="n">
        <f aca="false">[1]Plan1!$B3950</f>
        <v>0</v>
      </c>
    </row>
    <row r="3956" customFormat="false" ht="15" hidden="false" customHeight="false" outlineLevel="0" collapsed="false">
      <c r="A3956" s="46" t="n">
        <v>45954</v>
      </c>
      <c r="B3956" s="41" t="n">
        <f aca="false">[2]Plan1!$C3951</f>
        <v>0</v>
      </c>
      <c r="C3956" s="41" t="n">
        <f aca="false">$E$5 + B3956</f>
        <v>781</v>
      </c>
      <c r="D3956" s="47" t="n">
        <f aca="false">IF(C3956&gt;$E$5,$E$2+$E$1,(IF(C3956&gt;764.99,C3956^3*3486.59308-C3956^2*7860012.00812+C3956*5908819377.96283-1481278321001.59,IF(C3956&gt;752.99,C3956^3*3588.471445-C3956^2*8028757.56264+C3956*5988077680.84934-1488767378546.26,C3956^3*899.851852-C3956^2*1969009.674601+C3956*1435480406.01138-348666163343.76))))-$E$1</f>
        <v>148979041.172119</v>
      </c>
      <c r="E3956" s="47" t="n">
        <f aca="false">D3956*100/$E$2</f>
        <v>100</v>
      </c>
      <c r="G3956" s="41" t="n">
        <f aca="false">[3]Plan1!$C3951</f>
        <v>0</v>
      </c>
      <c r="H3956" s="41" t="n">
        <f aca="false">$J$5 + G3956</f>
        <v>760</v>
      </c>
      <c r="I3956" s="47" t="n">
        <f aca="false">IF(H3956&gt;$J$5,$J$2+$J$1,(IF(H3956&gt;739.99,H3956^3*2498.244218-H3956^2*5471052.355142+H3956*3994605728.77515-972400879260.135,H3956^3*1396.138889-H3956^2*3002770.071427+H3956*2152080038.43115-513963640099.415)))-$J$1</f>
        <v>87942447.7277832</v>
      </c>
      <c r="J3956" s="47" t="n">
        <f aca="false">I3956*100/$J$2</f>
        <v>99.9999999974793</v>
      </c>
      <c r="L3956" s="41" t="n">
        <f aca="false">[4]Plan1!$C3951</f>
        <v>0</v>
      </c>
      <c r="M3956" s="41" t="n">
        <f aca="false">$O$5 + L3956</f>
        <v>838.78</v>
      </c>
      <c r="N3956" s="47" t="n">
        <f aca="false">IF(M3956&gt;$O$5,$O$2+$O$1,(M3956^3*3270.5936-M3956^2*8015778.389801+M3956*6549018422.82398-1783686174686.87))-$O$1</f>
        <v>39086868.7128906</v>
      </c>
      <c r="O3956" s="41" t="n">
        <f aca="false">N3956*100/$O$2</f>
        <v>100</v>
      </c>
      <c r="R3956" s="47" t="n">
        <f aca="false">SUM(D3956,I3956,N3956)</f>
        <v>276008357.612793</v>
      </c>
      <c r="S3956" s="41" t="n">
        <f aca="false">R3956*100/$R$2</f>
        <v>99.9999999991969</v>
      </c>
      <c r="U3956" s="41" t="n">
        <f aca="false">[1]Plan1!$B3951</f>
        <v>0</v>
      </c>
    </row>
    <row r="3957" customFormat="false" ht="15" hidden="false" customHeight="false" outlineLevel="0" collapsed="false">
      <c r="A3957" s="46" t="n">
        <v>45955</v>
      </c>
      <c r="B3957" s="41" t="n">
        <f aca="false">[2]Plan1!$C3952</f>
        <v>0</v>
      </c>
      <c r="C3957" s="41" t="n">
        <f aca="false">$E$5 + B3957</f>
        <v>781</v>
      </c>
      <c r="D3957" s="47" t="n">
        <f aca="false">IF(C3957&gt;$E$5,$E$2+$E$1,(IF(C3957&gt;764.99,C3957^3*3486.59308-C3957^2*7860012.00812+C3957*5908819377.96283-1481278321001.59,IF(C3957&gt;752.99,C3957^3*3588.471445-C3957^2*8028757.56264+C3957*5988077680.84934-1488767378546.26,C3957^3*899.851852-C3957^2*1969009.674601+C3957*1435480406.01138-348666163343.76))))-$E$1</f>
        <v>148979041.172119</v>
      </c>
      <c r="E3957" s="47" t="n">
        <f aca="false">D3957*100/$E$2</f>
        <v>100</v>
      </c>
      <c r="G3957" s="41" t="n">
        <f aca="false">[3]Plan1!$C3952</f>
        <v>0</v>
      </c>
      <c r="H3957" s="41" t="n">
        <f aca="false">$J$5 + G3957</f>
        <v>760</v>
      </c>
      <c r="I3957" s="47" t="n">
        <f aca="false">IF(H3957&gt;$J$5,$J$2+$J$1,(IF(H3957&gt;739.99,H3957^3*2498.244218-H3957^2*5471052.355142+H3957*3994605728.77515-972400879260.135,H3957^3*1396.138889-H3957^2*3002770.071427+H3957*2152080038.43115-513963640099.415)))-$J$1</f>
        <v>87942447.7277832</v>
      </c>
      <c r="J3957" s="47" t="n">
        <f aca="false">I3957*100/$J$2</f>
        <v>99.9999999974793</v>
      </c>
      <c r="L3957" s="41" t="n">
        <f aca="false">[4]Plan1!$C3952</f>
        <v>0</v>
      </c>
      <c r="M3957" s="41" t="n">
        <f aca="false">$O$5 + L3957</f>
        <v>838.78</v>
      </c>
      <c r="N3957" s="47" t="n">
        <f aca="false">IF(M3957&gt;$O$5,$O$2+$O$1,(M3957^3*3270.5936-M3957^2*8015778.389801+M3957*6549018422.82398-1783686174686.87))-$O$1</f>
        <v>39086868.7128906</v>
      </c>
      <c r="O3957" s="41" t="n">
        <f aca="false">N3957*100/$O$2</f>
        <v>100</v>
      </c>
      <c r="R3957" s="47" t="n">
        <f aca="false">SUM(D3957,I3957,N3957)</f>
        <v>276008357.612793</v>
      </c>
      <c r="S3957" s="41" t="n">
        <f aca="false">R3957*100/$R$2</f>
        <v>99.9999999991969</v>
      </c>
      <c r="U3957" s="41" t="n">
        <f aca="false">[1]Plan1!$B3952</f>
        <v>0</v>
      </c>
    </row>
    <row r="3958" customFormat="false" ht="15" hidden="false" customHeight="false" outlineLevel="0" collapsed="false">
      <c r="A3958" s="46" t="n">
        <v>45956</v>
      </c>
      <c r="B3958" s="41" t="n">
        <f aca="false">[2]Plan1!$C3953</f>
        <v>0</v>
      </c>
      <c r="C3958" s="41" t="n">
        <f aca="false">$E$5 + B3958</f>
        <v>781</v>
      </c>
      <c r="D3958" s="47" t="n">
        <f aca="false">IF(C3958&gt;$E$5,$E$2+$E$1,(IF(C3958&gt;764.99,C3958^3*3486.59308-C3958^2*7860012.00812+C3958*5908819377.96283-1481278321001.59,IF(C3958&gt;752.99,C3958^3*3588.471445-C3958^2*8028757.56264+C3958*5988077680.84934-1488767378546.26,C3958^3*899.851852-C3958^2*1969009.674601+C3958*1435480406.01138-348666163343.76))))-$E$1</f>
        <v>148979041.172119</v>
      </c>
      <c r="E3958" s="47" t="n">
        <f aca="false">D3958*100/$E$2</f>
        <v>100</v>
      </c>
      <c r="G3958" s="41" t="n">
        <f aca="false">[3]Plan1!$C3953</f>
        <v>0</v>
      </c>
      <c r="H3958" s="41" t="n">
        <f aca="false">$J$5 + G3958</f>
        <v>760</v>
      </c>
      <c r="I3958" s="47" t="n">
        <f aca="false">IF(H3958&gt;$J$5,$J$2+$J$1,(IF(H3958&gt;739.99,H3958^3*2498.244218-H3958^2*5471052.355142+H3958*3994605728.77515-972400879260.135,H3958^3*1396.138889-H3958^2*3002770.071427+H3958*2152080038.43115-513963640099.415)))-$J$1</f>
        <v>87942447.7277832</v>
      </c>
      <c r="J3958" s="47" t="n">
        <f aca="false">I3958*100/$J$2</f>
        <v>99.9999999974793</v>
      </c>
      <c r="L3958" s="41" t="n">
        <f aca="false">[4]Plan1!$C3953</f>
        <v>0</v>
      </c>
      <c r="M3958" s="41" t="n">
        <f aca="false">$O$5 + L3958</f>
        <v>838.78</v>
      </c>
      <c r="N3958" s="47" t="n">
        <f aca="false">IF(M3958&gt;$O$5,$O$2+$O$1,(M3958^3*3270.5936-M3958^2*8015778.389801+M3958*6549018422.82398-1783686174686.87))-$O$1</f>
        <v>39086868.7128906</v>
      </c>
      <c r="O3958" s="41" t="n">
        <f aca="false">N3958*100/$O$2</f>
        <v>100</v>
      </c>
      <c r="R3958" s="47" t="n">
        <f aca="false">SUM(D3958,I3958,N3958)</f>
        <v>276008357.612793</v>
      </c>
      <c r="S3958" s="41" t="n">
        <f aca="false">R3958*100/$R$2</f>
        <v>99.9999999991969</v>
      </c>
      <c r="U3958" s="41" t="n">
        <f aca="false">[1]Plan1!$B3953</f>
        <v>0</v>
      </c>
    </row>
    <row r="3959" customFormat="false" ht="15" hidden="false" customHeight="false" outlineLevel="0" collapsed="false">
      <c r="A3959" s="46" t="n">
        <v>45957</v>
      </c>
      <c r="B3959" s="41" t="n">
        <f aca="false">[2]Plan1!$C3954</f>
        <v>0</v>
      </c>
      <c r="C3959" s="41" t="n">
        <f aca="false">$E$5 + B3959</f>
        <v>781</v>
      </c>
      <c r="D3959" s="47" t="n">
        <f aca="false">IF(C3959&gt;$E$5,$E$2+$E$1,(IF(C3959&gt;764.99,C3959^3*3486.59308-C3959^2*7860012.00812+C3959*5908819377.96283-1481278321001.59,IF(C3959&gt;752.99,C3959^3*3588.471445-C3959^2*8028757.56264+C3959*5988077680.84934-1488767378546.26,C3959^3*899.851852-C3959^2*1969009.674601+C3959*1435480406.01138-348666163343.76))))-$E$1</f>
        <v>148979041.172119</v>
      </c>
      <c r="E3959" s="47" t="n">
        <f aca="false">D3959*100/$E$2</f>
        <v>100</v>
      </c>
      <c r="G3959" s="41" t="n">
        <f aca="false">[3]Plan1!$C3954</f>
        <v>0</v>
      </c>
      <c r="H3959" s="41" t="n">
        <f aca="false">$J$5 + G3959</f>
        <v>760</v>
      </c>
      <c r="I3959" s="47" t="n">
        <f aca="false">IF(H3959&gt;$J$5,$J$2+$J$1,(IF(H3959&gt;739.99,H3959^3*2498.244218-H3959^2*5471052.355142+H3959*3994605728.77515-972400879260.135,H3959^3*1396.138889-H3959^2*3002770.071427+H3959*2152080038.43115-513963640099.415)))-$J$1</f>
        <v>87942447.7277832</v>
      </c>
      <c r="J3959" s="47" t="n">
        <f aca="false">I3959*100/$J$2</f>
        <v>99.9999999974793</v>
      </c>
      <c r="L3959" s="41" t="n">
        <f aca="false">[4]Plan1!$C3954</f>
        <v>0</v>
      </c>
      <c r="M3959" s="41" t="n">
        <f aca="false">$O$5 + L3959</f>
        <v>838.78</v>
      </c>
      <c r="N3959" s="47" t="n">
        <f aca="false">IF(M3959&gt;$O$5,$O$2+$O$1,(M3959^3*3270.5936-M3959^2*8015778.389801+M3959*6549018422.82398-1783686174686.87))-$O$1</f>
        <v>39086868.7128906</v>
      </c>
      <c r="O3959" s="41" t="n">
        <f aca="false">N3959*100/$O$2</f>
        <v>100</v>
      </c>
      <c r="R3959" s="47" t="n">
        <f aca="false">SUM(D3959,I3959,N3959)</f>
        <v>276008357.612793</v>
      </c>
      <c r="S3959" s="41" t="n">
        <f aca="false">R3959*100/$R$2</f>
        <v>99.9999999991969</v>
      </c>
      <c r="U3959" s="41" t="n">
        <f aca="false">[1]Plan1!$B3954</f>
        <v>0</v>
      </c>
    </row>
    <row r="3960" customFormat="false" ht="15" hidden="false" customHeight="false" outlineLevel="0" collapsed="false">
      <c r="A3960" s="46" t="n">
        <v>45958</v>
      </c>
      <c r="B3960" s="41" t="n">
        <f aca="false">[2]Plan1!$C3955</f>
        <v>0</v>
      </c>
      <c r="C3960" s="41" t="n">
        <f aca="false">$E$5 + B3960</f>
        <v>781</v>
      </c>
      <c r="D3960" s="47" t="n">
        <f aca="false">IF(C3960&gt;$E$5,$E$2+$E$1,(IF(C3960&gt;764.99,C3960^3*3486.59308-C3960^2*7860012.00812+C3960*5908819377.96283-1481278321001.59,IF(C3960&gt;752.99,C3960^3*3588.471445-C3960^2*8028757.56264+C3960*5988077680.84934-1488767378546.26,C3960^3*899.851852-C3960^2*1969009.674601+C3960*1435480406.01138-348666163343.76))))-$E$1</f>
        <v>148979041.172119</v>
      </c>
      <c r="E3960" s="47" t="n">
        <f aca="false">D3960*100/$E$2</f>
        <v>100</v>
      </c>
      <c r="G3960" s="41" t="n">
        <f aca="false">[3]Plan1!$C3955</f>
        <v>0</v>
      </c>
      <c r="H3960" s="41" t="n">
        <f aca="false">$J$5 + G3960</f>
        <v>760</v>
      </c>
      <c r="I3960" s="47" t="n">
        <f aca="false">IF(H3960&gt;$J$5,$J$2+$J$1,(IF(H3960&gt;739.99,H3960^3*2498.244218-H3960^2*5471052.355142+H3960*3994605728.77515-972400879260.135,H3960^3*1396.138889-H3960^2*3002770.071427+H3960*2152080038.43115-513963640099.415)))-$J$1</f>
        <v>87942447.7277832</v>
      </c>
      <c r="J3960" s="47" t="n">
        <f aca="false">I3960*100/$J$2</f>
        <v>99.9999999974793</v>
      </c>
      <c r="L3960" s="41" t="n">
        <f aca="false">[4]Plan1!$C3955</f>
        <v>0</v>
      </c>
      <c r="M3960" s="41" t="n">
        <f aca="false">$O$5 + L3960</f>
        <v>838.78</v>
      </c>
      <c r="N3960" s="47" t="n">
        <f aca="false">IF(M3960&gt;$O$5,$O$2+$O$1,(M3960^3*3270.5936-M3960^2*8015778.389801+M3960*6549018422.82398-1783686174686.87))-$O$1</f>
        <v>39086868.7128906</v>
      </c>
      <c r="O3960" s="41" t="n">
        <f aca="false">N3960*100/$O$2</f>
        <v>100</v>
      </c>
      <c r="R3960" s="47" t="n">
        <f aca="false">SUM(D3960,I3960,N3960)</f>
        <v>276008357.612793</v>
      </c>
      <c r="S3960" s="41" t="n">
        <f aca="false">R3960*100/$R$2</f>
        <v>99.9999999991969</v>
      </c>
      <c r="U3960" s="41" t="n">
        <f aca="false">[1]Plan1!$B3955</f>
        <v>0</v>
      </c>
    </row>
    <row r="3961" customFormat="false" ht="15" hidden="false" customHeight="false" outlineLevel="0" collapsed="false">
      <c r="A3961" s="46" t="n">
        <v>45959</v>
      </c>
      <c r="B3961" s="41" t="n">
        <f aca="false">[2]Plan1!$C3956</f>
        <v>0</v>
      </c>
      <c r="C3961" s="41" t="n">
        <f aca="false">$E$5 + B3961</f>
        <v>781</v>
      </c>
      <c r="D3961" s="47" t="n">
        <f aca="false">IF(C3961&gt;$E$5,$E$2+$E$1,(IF(C3961&gt;764.99,C3961^3*3486.59308-C3961^2*7860012.00812+C3961*5908819377.96283-1481278321001.59,IF(C3961&gt;752.99,C3961^3*3588.471445-C3961^2*8028757.56264+C3961*5988077680.84934-1488767378546.26,C3961^3*899.851852-C3961^2*1969009.674601+C3961*1435480406.01138-348666163343.76))))-$E$1</f>
        <v>148979041.172119</v>
      </c>
      <c r="E3961" s="47" t="n">
        <f aca="false">D3961*100/$E$2</f>
        <v>100</v>
      </c>
      <c r="G3961" s="41" t="n">
        <f aca="false">[3]Plan1!$C3956</f>
        <v>0</v>
      </c>
      <c r="H3961" s="41" t="n">
        <f aca="false">$J$5 + G3961</f>
        <v>760</v>
      </c>
      <c r="I3961" s="47" t="n">
        <f aca="false">IF(H3961&gt;$J$5,$J$2+$J$1,(IF(H3961&gt;739.99,H3961^3*2498.244218-H3961^2*5471052.355142+H3961*3994605728.77515-972400879260.135,H3961^3*1396.138889-H3961^2*3002770.071427+H3961*2152080038.43115-513963640099.415)))-$J$1</f>
        <v>87942447.7277832</v>
      </c>
      <c r="J3961" s="47" t="n">
        <f aca="false">I3961*100/$J$2</f>
        <v>99.9999999974793</v>
      </c>
      <c r="L3961" s="41" t="n">
        <f aca="false">[4]Plan1!$C3956</f>
        <v>0</v>
      </c>
      <c r="M3961" s="41" t="n">
        <f aca="false">$O$5 + L3961</f>
        <v>838.78</v>
      </c>
      <c r="N3961" s="47" t="n">
        <f aca="false">IF(M3961&gt;$O$5,$O$2+$O$1,(M3961^3*3270.5936-M3961^2*8015778.389801+M3961*6549018422.82398-1783686174686.87))-$O$1</f>
        <v>39086868.7128906</v>
      </c>
      <c r="O3961" s="41" t="n">
        <f aca="false">N3961*100/$O$2</f>
        <v>100</v>
      </c>
      <c r="R3961" s="47" t="n">
        <f aca="false">SUM(D3961,I3961,N3961)</f>
        <v>276008357.612793</v>
      </c>
      <c r="S3961" s="41" t="n">
        <f aca="false">R3961*100/$R$2</f>
        <v>99.9999999991969</v>
      </c>
      <c r="U3961" s="41" t="n">
        <f aca="false">[1]Plan1!$B3956</f>
        <v>0</v>
      </c>
    </row>
    <row r="3962" customFormat="false" ht="15" hidden="false" customHeight="false" outlineLevel="0" collapsed="false">
      <c r="A3962" s="46" t="n">
        <v>45960</v>
      </c>
      <c r="B3962" s="41" t="n">
        <f aca="false">[2]Plan1!$C3957</f>
        <v>0</v>
      </c>
      <c r="C3962" s="41" t="n">
        <f aca="false">$E$5 + B3962</f>
        <v>781</v>
      </c>
      <c r="D3962" s="47" t="n">
        <f aca="false">IF(C3962&gt;$E$5,$E$2+$E$1,(IF(C3962&gt;764.99,C3962^3*3486.59308-C3962^2*7860012.00812+C3962*5908819377.96283-1481278321001.59,IF(C3962&gt;752.99,C3962^3*3588.471445-C3962^2*8028757.56264+C3962*5988077680.84934-1488767378546.26,C3962^3*899.851852-C3962^2*1969009.674601+C3962*1435480406.01138-348666163343.76))))-$E$1</f>
        <v>148979041.172119</v>
      </c>
      <c r="E3962" s="47" t="n">
        <f aca="false">D3962*100/$E$2</f>
        <v>100</v>
      </c>
      <c r="G3962" s="41" t="n">
        <f aca="false">[3]Plan1!$C3957</f>
        <v>0</v>
      </c>
      <c r="H3962" s="41" t="n">
        <f aca="false">$J$5 + G3962</f>
        <v>760</v>
      </c>
      <c r="I3962" s="47" t="n">
        <f aca="false">IF(H3962&gt;$J$5,$J$2+$J$1,(IF(H3962&gt;739.99,H3962^3*2498.244218-H3962^2*5471052.355142+H3962*3994605728.77515-972400879260.135,H3962^3*1396.138889-H3962^2*3002770.071427+H3962*2152080038.43115-513963640099.415)))-$J$1</f>
        <v>87942447.7277832</v>
      </c>
      <c r="J3962" s="47" t="n">
        <f aca="false">I3962*100/$J$2</f>
        <v>99.9999999974793</v>
      </c>
      <c r="L3962" s="41" t="n">
        <f aca="false">[4]Plan1!$C3957</f>
        <v>0</v>
      </c>
      <c r="M3962" s="41" t="n">
        <f aca="false">$O$5 + L3962</f>
        <v>838.78</v>
      </c>
      <c r="N3962" s="47" t="n">
        <f aca="false">IF(M3962&gt;$O$5,$O$2+$O$1,(M3962^3*3270.5936-M3962^2*8015778.389801+M3962*6549018422.82398-1783686174686.87))-$O$1</f>
        <v>39086868.7128906</v>
      </c>
      <c r="O3962" s="41" t="n">
        <f aca="false">N3962*100/$O$2</f>
        <v>100</v>
      </c>
      <c r="R3962" s="47" t="n">
        <f aca="false">SUM(D3962,I3962,N3962)</f>
        <v>276008357.612793</v>
      </c>
      <c r="S3962" s="41" t="n">
        <f aca="false">R3962*100/$R$2</f>
        <v>99.9999999991969</v>
      </c>
      <c r="U3962" s="41" t="n">
        <f aca="false">[1]Plan1!$B3957</f>
        <v>0</v>
      </c>
    </row>
    <row r="3963" customFormat="false" ht="15" hidden="false" customHeight="false" outlineLevel="0" collapsed="false">
      <c r="A3963" s="46" t="n">
        <v>45961</v>
      </c>
      <c r="B3963" s="41" t="n">
        <f aca="false">[2]Plan1!$C3958</f>
        <v>0</v>
      </c>
      <c r="C3963" s="41" t="n">
        <f aca="false">$E$5 + B3963</f>
        <v>781</v>
      </c>
      <c r="D3963" s="47" t="n">
        <f aca="false">IF(C3963&gt;$E$5,$E$2+$E$1,(IF(C3963&gt;764.99,C3963^3*3486.59308-C3963^2*7860012.00812+C3963*5908819377.96283-1481278321001.59,IF(C3963&gt;752.99,C3963^3*3588.471445-C3963^2*8028757.56264+C3963*5988077680.84934-1488767378546.26,C3963^3*899.851852-C3963^2*1969009.674601+C3963*1435480406.01138-348666163343.76))))-$E$1</f>
        <v>148979041.172119</v>
      </c>
      <c r="E3963" s="47" t="n">
        <f aca="false">D3963*100/$E$2</f>
        <v>100</v>
      </c>
      <c r="G3963" s="41" t="n">
        <f aca="false">[3]Plan1!$C3958</f>
        <v>0</v>
      </c>
      <c r="H3963" s="41" t="n">
        <f aca="false">$J$5 + G3963</f>
        <v>760</v>
      </c>
      <c r="I3963" s="47" t="n">
        <f aca="false">IF(H3963&gt;$J$5,$J$2+$J$1,(IF(H3963&gt;739.99,H3963^3*2498.244218-H3963^2*5471052.355142+H3963*3994605728.77515-972400879260.135,H3963^3*1396.138889-H3963^2*3002770.071427+H3963*2152080038.43115-513963640099.415)))-$J$1</f>
        <v>87942447.7277832</v>
      </c>
      <c r="J3963" s="47" t="n">
        <f aca="false">I3963*100/$J$2</f>
        <v>99.9999999974793</v>
      </c>
      <c r="L3963" s="41" t="n">
        <f aca="false">[4]Plan1!$C3958</f>
        <v>0</v>
      </c>
      <c r="M3963" s="41" t="n">
        <f aca="false">$O$5 + L3963</f>
        <v>838.78</v>
      </c>
      <c r="N3963" s="47" t="n">
        <f aca="false">IF(M3963&gt;$O$5,$O$2+$O$1,(M3963^3*3270.5936-M3963^2*8015778.389801+M3963*6549018422.82398-1783686174686.87))-$O$1</f>
        <v>39086868.7128906</v>
      </c>
      <c r="O3963" s="41" t="n">
        <f aca="false">N3963*100/$O$2</f>
        <v>100</v>
      </c>
      <c r="R3963" s="47" t="n">
        <f aca="false">SUM(D3963,I3963,N3963)</f>
        <v>276008357.612793</v>
      </c>
      <c r="S3963" s="41" t="n">
        <f aca="false">R3963*100/$R$2</f>
        <v>99.9999999991969</v>
      </c>
      <c r="U3963" s="41" t="n">
        <f aca="false">[1]Plan1!$B3958</f>
        <v>0</v>
      </c>
    </row>
    <row r="3964" customFormat="false" ht="15" hidden="false" customHeight="false" outlineLevel="0" collapsed="false">
      <c r="A3964" s="46" t="n">
        <v>45962</v>
      </c>
      <c r="B3964" s="41" t="n">
        <f aca="false">[2]Plan1!$C3959</f>
        <v>0</v>
      </c>
      <c r="C3964" s="41" t="n">
        <f aca="false">$E$5 + B3964</f>
        <v>781</v>
      </c>
      <c r="D3964" s="47" t="n">
        <f aca="false">IF(C3964&gt;$E$5,$E$2+$E$1,(IF(C3964&gt;764.99,C3964^3*3486.59308-C3964^2*7860012.00812+C3964*5908819377.96283-1481278321001.59,IF(C3964&gt;752.99,C3964^3*3588.471445-C3964^2*8028757.56264+C3964*5988077680.84934-1488767378546.26,C3964^3*899.851852-C3964^2*1969009.674601+C3964*1435480406.01138-348666163343.76))))-$E$1</f>
        <v>148979041.172119</v>
      </c>
      <c r="E3964" s="47" t="n">
        <f aca="false">D3964*100/$E$2</f>
        <v>100</v>
      </c>
      <c r="G3964" s="41" t="n">
        <f aca="false">[3]Plan1!$C3959</f>
        <v>0</v>
      </c>
      <c r="H3964" s="41" t="n">
        <f aca="false">$J$5 + G3964</f>
        <v>760</v>
      </c>
      <c r="I3964" s="47" t="n">
        <f aca="false">IF(H3964&gt;$J$5,$J$2+$J$1,(IF(H3964&gt;739.99,H3964^3*2498.244218-H3964^2*5471052.355142+H3964*3994605728.77515-972400879260.135,H3964^3*1396.138889-H3964^2*3002770.071427+H3964*2152080038.43115-513963640099.415)))-$J$1</f>
        <v>87942447.7277832</v>
      </c>
      <c r="J3964" s="47" t="n">
        <f aca="false">I3964*100/$J$2</f>
        <v>99.9999999974793</v>
      </c>
      <c r="L3964" s="41" t="n">
        <f aca="false">[4]Plan1!$C3959</f>
        <v>0</v>
      </c>
      <c r="M3964" s="41" t="n">
        <f aca="false">$O$5 + L3964</f>
        <v>838.78</v>
      </c>
      <c r="N3964" s="47" t="n">
        <f aca="false">IF(M3964&gt;$O$5,$O$2+$O$1,(M3964^3*3270.5936-M3964^2*8015778.389801+M3964*6549018422.82398-1783686174686.87))-$O$1</f>
        <v>39086868.7128906</v>
      </c>
      <c r="O3964" s="41" t="n">
        <f aca="false">N3964*100/$O$2</f>
        <v>100</v>
      </c>
      <c r="R3964" s="47" t="n">
        <f aca="false">SUM(D3964,I3964,N3964)</f>
        <v>276008357.612793</v>
      </c>
      <c r="S3964" s="41" t="n">
        <f aca="false">R3964*100/$R$2</f>
        <v>99.9999999991969</v>
      </c>
      <c r="U3964" s="41" t="n">
        <f aca="false">[1]Plan1!$B3959</f>
        <v>0</v>
      </c>
    </row>
    <row r="3965" customFormat="false" ht="15" hidden="false" customHeight="false" outlineLevel="0" collapsed="false">
      <c r="A3965" s="46" t="n">
        <v>45963</v>
      </c>
      <c r="B3965" s="41" t="n">
        <f aca="false">[2]Plan1!$C3960</f>
        <v>0</v>
      </c>
      <c r="C3965" s="41" t="n">
        <f aca="false">$E$5 + B3965</f>
        <v>781</v>
      </c>
      <c r="D3965" s="47" t="n">
        <f aca="false">IF(C3965&gt;$E$5,$E$2+$E$1,(IF(C3965&gt;764.99,C3965^3*3486.59308-C3965^2*7860012.00812+C3965*5908819377.96283-1481278321001.59,IF(C3965&gt;752.99,C3965^3*3588.471445-C3965^2*8028757.56264+C3965*5988077680.84934-1488767378546.26,C3965^3*899.851852-C3965^2*1969009.674601+C3965*1435480406.01138-348666163343.76))))-$E$1</f>
        <v>148979041.172119</v>
      </c>
      <c r="E3965" s="47" t="n">
        <f aca="false">D3965*100/$E$2</f>
        <v>100</v>
      </c>
      <c r="G3965" s="41" t="n">
        <f aca="false">[3]Plan1!$C3960</f>
        <v>0</v>
      </c>
      <c r="H3965" s="41" t="n">
        <f aca="false">$J$5 + G3965</f>
        <v>760</v>
      </c>
      <c r="I3965" s="47" t="n">
        <f aca="false">IF(H3965&gt;$J$5,$J$2+$J$1,(IF(H3965&gt;739.99,H3965^3*2498.244218-H3965^2*5471052.355142+H3965*3994605728.77515-972400879260.135,H3965^3*1396.138889-H3965^2*3002770.071427+H3965*2152080038.43115-513963640099.415)))-$J$1</f>
        <v>87942447.7277832</v>
      </c>
      <c r="J3965" s="47" t="n">
        <f aca="false">I3965*100/$J$2</f>
        <v>99.9999999974793</v>
      </c>
      <c r="L3965" s="41" t="n">
        <f aca="false">[4]Plan1!$C3960</f>
        <v>0</v>
      </c>
      <c r="M3965" s="41" t="n">
        <f aca="false">$O$5 + L3965</f>
        <v>838.78</v>
      </c>
      <c r="N3965" s="47" t="n">
        <f aca="false">IF(M3965&gt;$O$5,$O$2+$O$1,(M3965^3*3270.5936-M3965^2*8015778.389801+M3965*6549018422.82398-1783686174686.87))-$O$1</f>
        <v>39086868.7128906</v>
      </c>
      <c r="O3965" s="41" t="n">
        <f aca="false">N3965*100/$O$2</f>
        <v>100</v>
      </c>
      <c r="R3965" s="47" t="n">
        <f aca="false">SUM(D3965,I3965,N3965)</f>
        <v>276008357.612793</v>
      </c>
      <c r="S3965" s="41" t="n">
        <f aca="false">R3965*100/$R$2</f>
        <v>99.9999999991969</v>
      </c>
      <c r="U3965" s="41" t="n">
        <f aca="false">[1]Plan1!$B3960</f>
        <v>0</v>
      </c>
    </row>
    <row r="3966" customFormat="false" ht="15" hidden="false" customHeight="false" outlineLevel="0" collapsed="false">
      <c r="A3966" s="46" t="n">
        <v>45964</v>
      </c>
      <c r="B3966" s="41" t="n">
        <f aca="false">[2]Plan1!$C3961</f>
        <v>0</v>
      </c>
      <c r="C3966" s="41" t="n">
        <f aca="false">$E$5 + B3966</f>
        <v>781</v>
      </c>
      <c r="D3966" s="47" t="n">
        <f aca="false">IF(C3966&gt;$E$5,$E$2+$E$1,(IF(C3966&gt;764.99,C3966^3*3486.59308-C3966^2*7860012.00812+C3966*5908819377.96283-1481278321001.59,IF(C3966&gt;752.99,C3966^3*3588.471445-C3966^2*8028757.56264+C3966*5988077680.84934-1488767378546.26,C3966^3*899.851852-C3966^2*1969009.674601+C3966*1435480406.01138-348666163343.76))))-$E$1</f>
        <v>148979041.172119</v>
      </c>
      <c r="E3966" s="47" t="n">
        <f aca="false">D3966*100/$E$2</f>
        <v>100</v>
      </c>
      <c r="G3966" s="41" t="n">
        <f aca="false">[3]Plan1!$C3961</f>
        <v>0</v>
      </c>
      <c r="H3966" s="41" t="n">
        <f aca="false">$J$5 + G3966</f>
        <v>760</v>
      </c>
      <c r="I3966" s="47" t="n">
        <f aca="false">IF(H3966&gt;$J$5,$J$2+$J$1,(IF(H3966&gt;739.99,H3966^3*2498.244218-H3966^2*5471052.355142+H3966*3994605728.77515-972400879260.135,H3966^3*1396.138889-H3966^2*3002770.071427+H3966*2152080038.43115-513963640099.415)))-$J$1</f>
        <v>87942447.7277832</v>
      </c>
      <c r="J3966" s="47" t="n">
        <f aca="false">I3966*100/$J$2</f>
        <v>99.9999999974793</v>
      </c>
      <c r="L3966" s="41" t="n">
        <f aca="false">[4]Plan1!$C3961</f>
        <v>0</v>
      </c>
      <c r="M3966" s="41" t="n">
        <f aca="false">$O$5 + L3966</f>
        <v>838.78</v>
      </c>
      <c r="N3966" s="47" t="n">
        <f aca="false">IF(M3966&gt;$O$5,$O$2+$O$1,(M3966^3*3270.5936-M3966^2*8015778.389801+M3966*6549018422.82398-1783686174686.87))-$O$1</f>
        <v>39086868.7128906</v>
      </c>
      <c r="O3966" s="41" t="n">
        <f aca="false">N3966*100/$O$2</f>
        <v>100</v>
      </c>
      <c r="R3966" s="47" t="n">
        <f aca="false">SUM(D3966,I3966,N3966)</f>
        <v>276008357.612793</v>
      </c>
      <c r="S3966" s="41" t="n">
        <f aca="false">R3966*100/$R$2</f>
        <v>99.9999999991969</v>
      </c>
      <c r="U3966" s="41" t="n">
        <f aca="false">[1]Plan1!$B3961</f>
        <v>0</v>
      </c>
    </row>
    <row r="3967" customFormat="false" ht="15" hidden="false" customHeight="false" outlineLevel="0" collapsed="false">
      <c r="A3967" s="46" t="n">
        <v>45965</v>
      </c>
      <c r="B3967" s="41" t="n">
        <f aca="false">[2]Plan1!$C3962</f>
        <v>0</v>
      </c>
      <c r="C3967" s="41" t="n">
        <f aca="false">$E$5 + B3967</f>
        <v>781</v>
      </c>
      <c r="D3967" s="47" t="n">
        <f aca="false">IF(C3967&gt;$E$5,$E$2+$E$1,(IF(C3967&gt;764.99,C3967^3*3486.59308-C3967^2*7860012.00812+C3967*5908819377.96283-1481278321001.59,IF(C3967&gt;752.99,C3967^3*3588.471445-C3967^2*8028757.56264+C3967*5988077680.84934-1488767378546.26,C3967^3*899.851852-C3967^2*1969009.674601+C3967*1435480406.01138-348666163343.76))))-$E$1</f>
        <v>148979041.172119</v>
      </c>
      <c r="E3967" s="47" t="n">
        <f aca="false">D3967*100/$E$2</f>
        <v>100</v>
      </c>
      <c r="G3967" s="41" t="n">
        <f aca="false">[3]Plan1!$C3962</f>
        <v>0</v>
      </c>
      <c r="H3967" s="41" t="n">
        <f aca="false">$J$5 + G3967</f>
        <v>760</v>
      </c>
      <c r="I3967" s="47" t="n">
        <f aca="false">IF(H3967&gt;$J$5,$J$2+$J$1,(IF(H3967&gt;739.99,H3967^3*2498.244218-H3967^2*5471052.355142+H3967*3994605728.77515-972400879260.135,H3967^3*1396.138889-H3967^2*3002770.071427+H3967*2152080038.43115-513963640099.415)))-$J$1</f>
        <v>87942447.7277832</v>
      </c>
      <c r="J3967" s="47" t="n">
        <f aca="false">I3967*100/$J$2</f>
        <v>99.9999999974793</v>
      </c>
      <c r="L3967" s="41" t="n">
        <f aca="false">[4]Plan1!$C3962</f>
        <v>0</v>
      </c>
      <c r="M3967" s="41" t="n">
        <f aca="false">$O$5 + L3967</f>
        <v>838.78</v>
      </c>
      <c r="N3967" s="47" t="n">
        <f aca="false">IF(M3967&gt;$O$5,$O$2+$O$1,(M3967^3*3270.5936-M3967^2*8015778.389801+M3967*6549018422.82398-1783686174686.87))-$O$1</f>
        <v>39086868.7128906</v>
      </c>
      <c r="O3967" s="41" t="n">
        <f aca="false">N3967*100/$O$2</f>
        <v>100</v>
      </c>
      <c r="R3967" s="47" t="n">
        <f aca="false">SUM(D3967,I3967,N3967)</f>
        <v>276008357.612793</v>
      </c>
      <c r="S3967" s="41" t="n">
        <f aca="false">R3967*100/$R$2</f>
        <v>99.9999999991969</v>
      </c>
      <c r="U3967" s="41" t="n">
        <f aca="false">[1]Plan1!$B3962</f>
        <v>0</v>
      </c>
    </row>
    <row r="3968" customFormat="false" ht="15" hidden="false" customHeight="false" outlineLevel="0" collapsed="false">
      <c r="A3968" s="46" t="n">
        <v>45966</v>
      </c>
      <c r="B3968" s="41" t="n">
        <f aca="false">[2]Plan1!$C3963</f>
        <v>0</v>
      </c>
      <c r="C3968" s="41" t="n">
        <f aca="false">$E$5 + B3968</f>
        <v>781</v>
      </c>
      <c r="D3968" s="47" t="n">
        <f aca="false">IF(C3968&gt;$E$5,$E$2+$E$1,(IF(C3968&gt;764.99,C3968^3*3486.59308-C3968^2*7860012.00812+C3968*5908819377.96283-1481278321001.59,IF(C3968&gt;752.99,C3968^3*3588.471445-C3968^2*8028757.56264+C3968*5988077680.84934-1488767378546.26,C3968^3*899.851852-C3968^2*1969009.674601+C3968*1435480406.01138-348666163343.76))))-$E$1</f>
        <v>148979041.172119</v>
      </c>
      <c r="E3968" s="47" t="n">
        <f aca="false">D3968*100/$E$2</f>
        <v>100</v>
      </c>
      <c r="G3968" s="41" t="n">
        <f aca="false">[3]Plan1!$C3963</f>
        <v>0</v>
      </c>
      <c r="H3968" s="41" t="n">
        <f aca="false">$J$5 + G3968</f>
        <v>760</v>
      </c>
      <c r="I3968" s="47" t="n">
        <f aca="false">IF(H3968&gt;$J$5,$J$2+$J$1,(IF(H3968&gt;739.99,H3968^3*2498.244218-H3968^2*5471052.355142+H3968*3994605728.77515-972400879260.135,H3968^3*1396.138889-H3968^2*3002770.071427+H3968*2152080038.43115-513963640099.415)))-$J$1</f>
        <v>87942447.7277832</v>
      </c>
      <c r="J3968" s="47" t="n">
        <f aca="false">I3968*100/$J$2</f>
        <v>99.9999999974793</v>
      </c>
      <c r="L3968" s="41" t="n">
        <f aca="false">[4]Plan1!$C3963</f>
        <v>0</v>
      </c>
      <c r="M3968" s="41" t="n">
        <f aca="false">$O$5 + L3968</f>
        <v>838.78</v>
      </c>
      <c r="N3968" s="47" t="n">
        <f aca="false">IF(M3968&gt;$O$5,$O$2+$O$1,(M3968^3*3270.5936-M3968^2*8015778.389801+M3968*6549018422.82398-1783686174686.87))-$O$1</f>
        <v>39086868.7128906</v>
      </c>
      <c r="O3968" s="41" t="n">
        <f aca="false">N3968*100/$O$2</f>
        <v>100</v>
      </c>
      <c r="R3968" s="47" t="n">
        <f aca="false">SUM(D3968,I3968,N3968)</f>
        <v>276008357.612793</v>
      </c>
      <c r="S3968" s="41" t="n">
        <f aca="false">R3968*100/$R$2</f>
        <v>99.9999999991969</v>
      </c>
      <c r="U3968" s="41" t="n">
        <f aca="false">[1]Plan1!$B3963</f>
        <v>0</v>
      </c>
    </row>
    <row r="3969" customFormat="false" ht="15" hidden="false" customHeight="false" outlineLevel="0" collapsed="false">
      <c r="A3969" s="46" t="n">
        <v>45967</v>
      </c>
      <c r="B3969" s="41" t="n">
        <f aca="false">[2]Plan1!$C3964</f>
        <v>0</v>
      </c>
      <c r="C3969" s="41" t="n">
        <f aca="false">$E$5 + B3969</f>
        <v>781</v>
      </c>
      <c r="D3969" s="47" t="n">
        <f aca="false">IF(C3969&gt;$E$5,$E$2+$E$1,(IF(C3969&gt;764.99,C3969^3*3486.59308-C3969^2*7860012.00812+C3969*5908819377.96283-1481278321001.59,IF(C3969&gt;752.99,C3969^3*3588.471445-C3969^2*8028757.56264+C3969*5988077680.84934-1488767378546.26,C3969^3*899.851852-C3969^2*1969009.674601+C3969*1435480406.01138-348666163343.76))))-$E$1</f>
        <v>148979041.172119</v>
      </c>
      <c r="E3969" s="47" t="n">
        <f aca="false">D3969*100/$E$2</f>
        <v>100</v>
      </c>
      <c r="G3969" s="41" t="n">
        <f aca="false">[3]Plan1!$C3964</f>
        <v>0</v>
      </c>
      <c r="H3969" s="41" t="n">
        <f aca="false">$J$5 + G3969</f>
        <v>760</v>
      </c>
      <c r="I3969" s="47" t="n">
        <f aca="false">IF(H3969&gt;$J$5,$J$2+$J$1,(IF(H3969&gt;739.99,H3969^3*2498.244218-H3969^2*5471052.355142+H3969*3994605728.77515-972400879260.135,H3969^3*1396.138889-H3969^2*3002770.071427+H3969*2152080038.43115-513963640099.415)))-$J$1</f>
        <v>87942447.7277832</v>
      </c>
      <c r="J3969" s="47" t="n">
        <f aca="false">I3969*100/$J$2</f>
        <v>99.9999999974793</v>
      </c>
      <c r="L3969" s="41" t="n">
        <f aca="false">[4]Plan1!$C3964</f>
        <v>0</v>
      </c>
      <c r="M3969" s="41" t="n">
        <f aca="false">$O$5 + L3969</f>
        <v>838.78</v>
      </c>
      <c r="N3969" s="47" t="n">
        <f aca="false">IF(M3969&gt;$O$5,$O$2+$O$1,(M3969^3*3270.5936-M3969^2*8015778.389801+M3969*6549018422.82398-1783686174686.87))-$O$1</f>
        <v>39086868.7128906</v>
      </c>
      <c r="O3969" s="41" t="n">
        <f aca="false">N3969*100/$O$2</f>
        <v>100</v>
      </c>
      <c r="R3969" s="47" t="n">
        <f aca="false">SUM(D3969,I3969,N3969)</f>
        <v>276008357.612793</v>
      </c>
      <c r="S3969" s="41" t="n">
        <f aca="false">R3969*100/$R$2</f>
        <v>99.9999999991969</v>
      </c>
      <c r="U3969" s="41" t="n">
        <f aca="false">[1]Plan1!$B3964</f>
        <v>0</v>
      </c>
    </row>
    <row r="3970" customFormat="false" ht="15" hidden="false" customHeight="false" outlineLevel="0" collapsed="false">
      <c r="A3970" s="46" t="n">
        <v>45968</v>
      </c>
      <c r="B3970" s="41" t="n">
        <f aca="false">[2]Plan1!$C3965</f>
        <v>0</v>
      </c>
      <c r="C3970" s="41" t="n">
        <f aca="false">$E$5 + B3970</f>
        <v>781</v>
      </c>
      <c r="D3970" s="47" t="n">
        <f aca="false">IF(C3970&gt;$E$5,$E$2+$E$1,(IF(C3970&gt;764.99,C3970^3*3486.59308-C3970^2*7860012.00812+C3970*5908819377.96283-1481278321001.59,IF(C3970&gt;752.99,C3970^3*3588.471445-C3970^2*8028757.56264+C3970*5988077680.84934-1488767378546.26,C3970^3*899.851852-C3970^2*1969009.674601+C3970*1435480406.01138-348666163343.76))))-$E$1</f>
        <v>148979041.172119</v>
      </c>
      <c r="E3970" s="47" t="n">
        <f aca="false">D3970*100/$E$2</f>
        <v>100</v>
      </c>
      <c r="G3970" s="41" t="n">
        <f aca="false">[3]Plan1!$C3965</f>
        <v>0</v>
      </c>
      <c r="H3970" s="41" t="n">
        <f aca="false">$J$5 + G3970</f>
        <v>760</v>
      </c>
      <c r="I3970" s="47" t="n">
        <f aca="false">IF(H3970&gt;$J$5,$J$2+$J$1,(IF(H3970&gt;739.99,H3970^3*2498.244218-H3970^2*5471052.355142+H3970*3994605728.77515-972400879260.135,H3970^3*1396.138889-H3970^2*3002770.071427+H3970*2152080038.43115-513963640099.415)))-$J$1</f>
        <v>87942447.7277832</v>
      </c>
      <c r="J3970" s="47" t="n">
        <f aca="false">I3970*100/$J$2</f>
        <v>99.9999999974793</v>
      </c>
      <c r="L3970" s="41" t="n">
        <f aca="false">[4]Plan1!$C3965</f>
        <v>0</v>
      </c>
      <c r="M3970" s="41" t="n">
        <f aca="false">$O$5 + L3970</f>
        <v>838.78</v>
      </c>
      <c r="N3970" s="47" t="n">
        <f aca="false">IF(M3970&gt;$O$5,$O$2+$O$1,(M3970^3*3270.5936-M3970^2*8015778.389801+M3970*6549018422.82398-1783686174686.87))-$O$1</f>
        <v>39086868.7128906</v>
      </c>
      <c r="O3970" s="41" t="n">
        <f aca="false">N3970*100/$O$2</f>
        <v>100</v>
      </c>
      <c r="R3970" s="47" t="n">
        <f aca="false">SUM(D3970,I3970,N3970)</f>
        <v>276008357.612793</v>
      </c>
      <c r="S3970" s="41" t="n">
        <f aca="false">R3970*100/$R$2</f>
        <v>99.9999999991969</v>
      </c>
      <c r="U3970" s="41" t="n">
        <f aca="false">[1]Plan1!$B3965</f>
        <v>0</v>
      </c>
    </row>
    <row r="3971" customFormat="false" ht="15" hidden="false" customHeight="false" outlineLevel="0" collapsed="false">
      <c r="A3971" s="46" t="n">
        <v>45969</v>
      </c>
      <c r="B3971" s="41" t="n">
        <f aca="false">[2]Plan1!$C3966</f>
        <v>0</v>
      </c>
      <c r="C3971" s="41" t="n">
        <f aca="false">$E$5 + B3971</f>
        <v>781</v>
      </c>
      <c r="D3971" s="47" t="n">
        <f aca="false">IF(C3971&gt;$E$5,$E$2+$E$1,(IF(C3971&gt;764.99,C3971^3*3486.59308-C3971^2*7860012.00812+C3971*5908819377.96283-1481278321001.59,IF(C3971&gt;752.99,C3971^3*3588.471445-C3971^2*8028757.56264+C3971*5988077680.84934-1488767378546.26,C3971^3*899.851852-C3971^2*1969009.674601+C3971*1435480406.01138-348666163343.76))))-$E$1</f>
        <v>148979041.172119</v>
      </c>
      <c r="E3971" s="47" t="n">
        <f aca="false">D3971*100/$E$2</f>
        <v>100</v>
      </c>
      <c r="G3971" s="41" t="n">
        <f aca="false">[3]Plan1!$C3966</f>
        <v>0</v>
      </c>
      <c r="H3971" s="41" t="n">
        <f aca="false">$J$5 + G3971</f>
        <v>760</v>
      </c>
      <c r="I3971" s="47" t="n">
        <f aca="false">IF(H3971&gt;$J$5,$J$2+$J$1,(IF(H3971&gt;739.99,H3971^3*2498.244218-H3971^2*5471052.355142+H3971*3994605728.77515-972400879260.135,H3971^3*1396.138889-H3971^2*3002770.071427+H3971*2152080038.43115-513963640099.415)))-$J$1</f>
        <v>87942447.7277832</v>
      </c>
      <c r="J3971" s="47" t="n">
        <f aca="false">I3971*100/$J$2</f>
        <v>99.9999999974793</v>
      </c>
      <c r="L3971" s="41" t="n">
        <f aca="false">[4]Plan1!$C3966</f>
        <v>0</v>
      </c>
      <c r="M3971" s="41" t="n">
        <f aca="false">$O$5 + L3971</f>
        <v>838.78</v>
      </c>
      <c r="N3971" s="47" t="n">
        <f aca="false">IF(M3971&gt;$O$5,$O$2+$O$1,(M3971^3*3270.5936-M3971^2*8015778.389801+M3971*6549018422.82398-1783686174686.87))-$O$1</f>
        <v>39086868.7128906</v>
      </c>
      <c r="O3971" s="41" t="n">
        <f aca="false">N3971*100/$O$2</f>
        <v>100</v>
      </c>
      <c r="R3971" s="47" t="n">
        <f aca="false">SUM(D3971,I3971,N3971)</f>
        <v>276008357.612793</v>
      </c>
      <c r="S3971" s="41" t="n">
        <f aca="false">R3971*100/$R$2</f>
        <v>99.9999999991969</v>
      </c>
      <c r="U3971" s="41" t="n">
        <f aca="false">[1]Plan1!$B3966</f>
        <v>0</v>
      </c>
    </row>
    <row r="3972" customFormat="false" ht="15" hidden="false" customHeight="false" outlineLevel="0" collapsed="false">
      <c r="A3972" s="46" t="n">
        <v>45970</v>
      </c>
      <c r="B3972" s="41" t="n">
        <f aca="false">[2]Plan1!$C3967</f>
        <v>0</v>
      </c>
      <c r="C3972" s="41" t="n">
        <f aca="false">$E$5 + B3972</f>
        <v>781</v>
      </c>
      <c r="D3972" s="47" t="n">
        <f aca="false">IF(C3972&gt;$E$5,$E$2+$E$1,(IF(C3972&gt;764.99,C3972^3*3486.59308-C3972^2*7860012.00812+C3972*5908819377.96283-1481278321001.59,IF(C3972&gt;752.99,C3972^3*3588.471445-C3972^2*8028757.56264+C3972*5988077680.84934-1488767378546.26,C3972^3*899.851852-C3972^2*1969009.674601+C3972*1435480406.01138-348666163343.76))))-$E$1</f>
        <v>148979041.172119</v>
      </c>
      <c r="E3972" s="47" t="n">
        <f aca="false">D3972*100/$E$2</f>
        <v>100</v>
      </c>
      <c r="G3972" s="41" t="n">
        <f aca="false">[3]Plan1!$C3967</f>
        <v>0</v>
      </c>
      <c r="H3972" s="41" t="n">
        <f aca="false">$J$5 + G3972</f>
        <v>760</v>
      </c>
      <c r="I3972" s="47" t="n">
        <f aca="false">IF(H3972&gt;$J$5,$J$2+$J$1,(IF(H3972&gt;739.99,H3972^3*2498.244218-H3972^2*5471052.355142+H3972*3994605728.77515-972400879260.135,H3972^3*1396.138889-H3972^2*3002770.071427+H3972*2152080038.43115-513963640099.415)))-$J$1</f>
        <v>87942447.7277832</v>
      </c>
      <c r="J3972" s="47" t="n">
        <f aca="false">I3972*100/$J$2</f>
        <v>99.9999999974793</v>
      </c>
      <c r="L3972" s="41" t="n">
        <f aca="false">[4]Plan1!$C3967</f>
        <v>0</v>
      </c>
      <c r="M3972" s="41" t="n">
        <f aca="false">$O$5 + L3972</f>
        <v>838.78</v>
      </c>
      <c r="N3972" s="47" t="n">
        <f aca="false">IF(M3972&gt;$O$5,$O$2+$O$1,(M3972^3*3270.5936-M3972^2*8015778.389801+M3972*6549018422.82398-1783686174686.87))-$O$1</f>
        <v>39086868.7128906</v>
      </c>
      <c r="O3972" s="41" t="n">
        <f aca="false">N3972*100/$O$2</f>
        <v>100</v>
      </c>
      <c r="R3972" s="47" t="n">
        <f aca="false">SUM(D3972,I3972,N3972)</f>
        <v>276008357.612793</v>
      </c>
      <c r="S3972" s="41" t="n">
        <f aca="false">R3972*100/$R$2</f>
        <v>99.9999999991969</v>
      </c>
      <c r="U3972" s="41" t="n">
        <f aca="false">[1]Plan1!$B3967</f>
        <v>0</v>
      </c>
    </row>
    <row r="3973" customFormat="false" ht="15" hidden="false" customHeight="false" outlineLevel="0" collapsed="false">
      <c r="A3973" s="46" t="n">
        <v>45971</v>
      </c>
      <c r="B3973" s="41" t="n">
        <f aca="false">[2]Plan1!$C3968</f>
        <v>0</v>
      </c>
      <c r="C3973" s="41" t="n">
        <f aca="false">$E$5 + B3973</f>
        <v>781</v>
      </c>
      <c r="D3973" s="47" t="n">
        <f aca="false">IF(C3973&gt;$E$5,$E$2+$E$1,(IF(C3973&gt;764.99,C3973^3*3486.59308-C3973^2*7860012.00812+C3973*5908819377.96283-1481278321001.59,IF(C3973&gt;752.99,C3973^3*3588.471445-C3973^2*8028757.56264+C3973*5988077680.84934-1488767378546.26,C3973^3*899.851852-C3973^2*1969009.674601+C3973*1435480406.01138-348666163343.76))))-$E$1</f>
        <v>148979041.172119</v>
      </c>
      <c r="E3973" s="47" t="n">
        <f aca="false">D3973*100/$E$2</f>
        <v>100</v>
      </c>
      <c r="G3973" s="41" t="n">
        <f aca="false">[3]Plan1!$C3968</f>
        <v>0</v>
      </c>
      <c r="H3973" s="41" t="n">
        <f aca="false">$J$5 + G3973</f>
        <v>760</v>
      </c>
      <c r="I3973" s="47" t="n">
        <f aca="false">IF(H3973&gt;$J$5,$J$2+$J$1,(IF(H3973&gt;739.99,H3973^3*2498.244218-H3973^2*5471052.355142+H3973*3994605728.77515-972400879260.135,H3973^3*1396.138889-H3973^2*3002770.071427+H3973*2152080038.43115-513963640099.415)))-$J$1</f>
        <v>87942447.7277832</v>
      </c>
      <c r="J3973" s="47" t="n">
        <f aca="false">I3973*100/$J$2</f>
        <v>99.9999999974793</v>
      </c>
      <c r="L3973" s="41" t="n">
        <f aca="false">[4]Plan1!$C3968</f>
        <v>0</v>
      </c>
      <c r="M3973" s="41" t="n">
        <f aca="false">$O$5 + L3973</f>
        <v>838.78</v>
      </c>
      <c r="N3973" s="47" t="n">
        <f aca="false">IF(M3973&gt;$O$5,$O$2+$O$1,(M3973^3*3270.5936-M3973^2*8015778.389801+M3973*6549018422.82398-1783686174686.87))-$O$1</f>
        <v>39086868.7128906</v>
      </c>
      <c r="O3973" s="41" t="n">
        <f aca="false">N3973*100/$O$2</f>
        <v>100</v>
      </c>
      <c r="R3973" s="47" t="n">
        <f aca="false">SUM(D3973,I3973,N3973)</f>
        <v>276008357.612793</v>
      </c>
      <c r="S3973" s="41" t="n">
        <f aca="false">R3973*100/$R$2</f>
        <v>99.9999999991969</v>
      </c>
      <c r="U3973" s="41" t="n">
        <f aca="false">[1]Plan1!$B3968</f>
        <v>0</v>
      </c>
    </row>
    <row r="3974" customFormat="false" ht="15" hidden="false" customHeight="false" outlineLevel="0" collapsed="false">
      <c r="A3974" s="46" t="n">
        <v>45972</v>
      </c>
      <c r="B3974" s="41" t="n">
        <f aca="false">[2]Plan1!$C3969</f>
        <v>0</v>
      </c>
      <c r="C3974" s="41" t="n">
        <f aca="false">$E$5 + B3974</f>
        <v>781</v>
      </c>
      <c r="D3974" s="47" t="n">
        <f aca="false">IF(C3974&gt;$E$5,$E$2+$E$1,(IF(C3974&gt;764.99,C3974^3*3486.59308-C3974^2*7860012.00812+C3974*5908819377.96283-1481278321001.59,IF(C3974&gt;752.99,C3974^3*3588.471445-C3974^2*8028757.56264+C3974*5988077680.84934-1488767378546.26,C3974^3*899.851852-C3974^2*1969009.674601+C3974*1435480406.01138-348666163343.76))))-$E$1</f>
        <v>148979041.172119</v>
      </c>
      <c r="E3974" s="47" t="n">
        <f aca="false">D3974*100/$E$2</f>
        <v>100</v>
      </c>
      <c r="G3974" s="41" t="n">
        <f aca="false">[3]Plan1!$C3969</f>
        <v>0</v>
      </c>
      <c r="H3974" s="41" t="n">
        <f aca="false">$J$5 + G3974</f>
        <v>760</v>
      </c>
      <c r="I3974" s="47" t="n">
        <f aca="false">IF(H3974&gt;$J$5,$J$2+$J$1,(IF(H3974&gt;739.99,H3974^3*2498.244218-H3974^2*5471052.355142+H3974*3994605728.77515-972400879260.135,H3974^3*1396.138889-H3974^2*3002770.071427+H3974*2152080038.43115-513963640099.415)))-$J$1</f>
        <v>87942447.7277832</v>
      </c>
      <c r="J3974" s="47" t="n">
        <f aca="false">I3974*100/$J$2</f>
        <v>99.9999999974793</v>
      </c>
      <c r="L3974" s="41" t="n">
        <f aca="false">[4]Plan1!$C3969</f>
        <v>0</v>
      </c>
      <c r="M3974" s="41" t="n">
        <f aca="false">$O$5 + L3974</f>
        <v>838.78</v>
      </c>
      <c r="N3974" s="47" t="n">
        <f aca="false">IF(M3974&gt;$O$5,$O$2+$O$1,(M3974^3*3270.5936-M3974^2*8015778.389801+M3974*6549018422.82398-1783686174686.87))-$O$1</f>
        <v>39086868.7128906</v>
      </c>
      <c r="O3974" s="41" t="n">
        <f aca="false">N3974*100/$O$2</f>
        <v>100</v>
      </c>
      <c r="R3974" s="47" t="n">
        <f aca="false">SUM(D3974,I3974,N3974)</f>
        <v>276008357.612793</v>
      </c>
      <c r="S3974" s="41" t="n">
        <f aca="false">R3974*100/$R$2</f>
        <v>99.9999999991969</v>
      </c>
      <c r="U3974" s="41" t="n">
        <f aca="false">[1]Plan1!$B3969</f>
        <v>0</v>
      </c>
    </row>
    <row r="3975" customFormat="false" ht="15" hidden="false" customHeight="false" outlineLevel="0" collapsed="false">
      <c r="A3975" s="46" t="n">
        <v>45973</v>
      </c>
      <c r="B3975" s="41" t="n">
        <f aca="false">[2]Plan1!$C3970</f>
        <v>0</v>
      </c>
      <c r="C3975" s="41" t="n">
        <f aca="false">$E$5 + B3975</f>
        <v>781</v>
      </c>
      <c r="D3975" s="47" t="n">
        <f aca="false">IF(C3975&gt;$E$5,$E$2+$E$1,(IF(C3975&gt;764.99,C3975^3*3486.59308-C3975^2*7860012.00812+C3975*5908819377.96283-1481278321001.59,IF(C3975&gt;752.99,C3975^3*3588.471445-C3975^2*8028757.56264+C3975*5988077680.84934-1488767378546.26,C3975^3*899.851852-C3975^2*1969009.674601+C3975*1435480406.01138-348666163343.76))))-$E$1</f>
        <v>148979041.172119</v>
      </c>
      <c r="E3975" s="47" t="n">
        <f aca="false">D3975*100/$E$2</f>
        <v>100</v>
      </c>
      <c r="G3975" s="41" t="n">
        <f aca="false">[3]Plan1!$C3970</f>
        <v>0</v>
      </c>
      <c r="H3975" s="41" t="n">
        <f aca="false">$J$5 + G3975</f>
        <v>760</v>
      </c>
      <c r="I3975" s="47" t="n">
        <f aca="false">IF(H3975&gt;$J$5,$J$2+$J$1,(IF(H3975&gt;739.99,H3975^3*2498.244218-H3975^2*5471052.355142+H3975*3994605728.77515-972400879260.135,H3975^3*1396.138889-H3975^2*3002770.071427+H3975*2152080038.43115-513963640099.415)))-$J$1</f>
        <v>87942447.7277832</v>
      </c>
      <c r="J3975" s="47" t="n">
        <f aca="false">I3975*100/$J$2</f>
        <v>99.9999999974793</v>
      </c>
      <c r="L3975" s="41" t="n">
        <f aca="false">[4]Plan1!$C3970</f>
        <v>0</v>
      </c>
      <c r="M3975" s="41" t="n">
        <f aca="false">$O$5 + L3975</f>
        <v>838.78</v>
      </c>
      <c r="N3975" s="47" t="n">
        <f aca="false">IF(M3975&gt;$O$5,$O$2+$O$1,(M3975^3*3270.5936-M3975^2*8015778.389801+M3975*6549018422.82398-1783686174686.87))-$O$1</f>
        <v>39086868.7128906</v>
      </c>
      <c r="O3975" s="41" t="n">
        <f aca="false">N3975*100/$O$2</f>
        <v>100</v>
      </c>
      <c r="R3975" s="47" t="n">
        <f aca="false">SUM(D3975,I3975,N3975)</f>
        <v>276008357.612793</v>
      </c>
      <c r="S3975" s="41" t="n">
        <f aca="false">R3975*100/$R$2</f>
        <v>99.9999999991969</v>
      </c>
      <c r="U3975" s="41" t="n">
        <f aca="false">[1]Plan1!$B3970</f>
        <v>0</v>
      </c>
    </row>
    <row r="3976" customFormat="false" ht="15" hidden="false" customHeight="false" outlineLevel="0" collapsed="false">
      <c r="A3976" s="46" t="n">
        <v>45974</v>
      </c>
      <c r="B3976" s="41" t="n">
        <f aca="false">[2]Plan1!$C3971</f>
        <v>0</v>
      </c>
      <c r="C3976" s="41" t="n">
        <f aca="false">$E$5 + B3976</f>
        <v>781</v>
      </c>
      <c r="D3976" s="47" t="n">
        <f aca="false">IF(C3976&gt;$E$5,$E$2+$E$1,(IF(C3976&gt;764.99,C3976^3*3486.59308-C3976^2*7860012.00812+C3976*5908819377.96283-1481278321001.59,IF(C3976&gt;752.99,C3976^3*3588.471445-C3976^2*8028757.56264+C3976*5988077680.84934-1488767378546.26,C3976^3*899.851852-C3976^2*1969009.674601+C3976*1435480406.01138-348666163343.76))))-$E$1</f>
        <v>148979041.172119</v>
      </c>
      <c r="E3976" s="47" t="n">
        <f aca="false">D3976*100/$E$2</f>
        <v>100</v>
      </c>
      <c r="G3976" s="41" t="n">
        <f aca="false">[3]Plan1!$C3971</f>
        <v>0</v>
      </c>
      <c r="H3976" s="41" t="n">
        <f aca="false">$J$5 + G3976</f>
        <v>760</v>
      </c>
      <c r="I3976" s="47" t="n">
        <f aca="false">IF(H3976&gt;$J$5,$J$2+$J$1,(IF(H3976&gt;739.99,H3976^3*2498.244218-H3976^2*5471052.355142+H3976*3994605728.77515-972400879260.135,H3976^3*1396.138889-H3976^2*3002770.071427+H3976*2152080038.43115-513963640099.415)))-$J$1</f>
        <v>87942447.7277832</v>
      </c>
      <c r="J3976" s="47" t="n">
        <f aca="false">I3976*100/$J$2</f>
        <v>99.9999999974793</v>
      </c>
      <c r="L3976" s="41" t="n">
        <f aca="false">[4]Plan1!$C3971</f>
        <v>0</v>
      </c>
      <c r="M3976" s="41" t="n">
        <f aca="false">$O$5 + L3976</f>
        <v>838.78</v>
      </c>
      <c r="N3976" s="47" t="n">
        <f aca="false">IF(M3976&gt;$O$5,$O$2+$O$1,(M3976^3*3270.5936-M3976^2*8015778.389801+M3976*6549018422.82398-1783686174686.87))-$O$1</f>
        <v>39086868.7128906</v>
      </c>
      <c r="O3976" s="41" t="n">
        <f aca="false">N3976*100/$O$2</f>
        <v>100</v>
      </c>
      <c r="R3976" s="47" t="n">
        <f aca="false">SUM(D3976,I3976,N3976)</f>
        <v>276008357.612793</v>
      </c>
      <c r="S3976" s="41" t="n">
        <f aca="false">R3976*100/$R$2</f>
        <v>99.9999999991969</v>
      </c>
      <c r="U3976" s="41" t="n">
        <f aca="false">[1]Plan1!$B3971</f>
        <v>0</v>
      </c>
    </row>
    <row r="3977" customFormat="false" ht="15" hidden="false" customHeight="false" outlineLevel="0" collapsed="false">
      <c r="A3977" s="46" t="n">
        <v>45975</v>
      </c>
      <c r="B3977" s="41" t="n">
        <f aca="false">[2]Plan1!$C3972</f>
        <v>0</v>
      </c>
      <c r="C3977" s="41" t="n">
        <f aca="false">$E$5 + B3977</f>
        <v>781</v>
      </c>
      <c r="D3977" s="47" t="n">
        <f aca="false">IF(C3977&gt;$E$5,$E$2+$E$1,(IF(C3977&gt;764.99,C3977^3*3486.59308-C3977^2*7860012.00812+C3977*5908819377.96283-1481278321001.59,IF(C3977&gt;752.99,C3977^3*3588.471445-C3977^2*8028757.56264+C3977*5988077680.84934-1488767378546.26,C3977^3*899.851852-C3977^2*1969009.674601+C3977*1435480406.01138-348666163343.76))))-$E$1</f>
        <v>148979041.172119</v>
      </c>
      <c r="E3977" s="47" t="n">
        <f aca="false">D3977*100/$E$2</f>
        <v>100</v>
      </c>
      <c r="G3977" s="41" t="n">
        <f aca="false">[3]Plan1!$C3972</f>
        <v>0</v>
      </c>
      <c r="H3977" s="41" t="n">
        <f aca="false">$J$5 + G3977</f>
        <v>760</v>
      </c>
      <c r="I3977" s="47" t="n">
        <f aca="false">IF(H3977&gt;$J$5,$J$2+$J$1,(IF(H3977&gt;739.99,H3977^3*2498.244218-H3977^2*5471052.355142+H3977*3994605728.77515-972400879260.135,H3977^3*1396.138889-H3977^2*3002770.071427+H3977*2152080038.43115-513963640099.415)))-$J$1</f>
        <v>87942447.7277832</v>
      </c>
      <c r="J3977" s="47" t="n">
        <f aca="false">I3977*100/$J$2</f>
        <v>99.9999999974793</v>
      </c>
      <c r="L3977" s="41" t="n">
        <f aca="false">[4]Plan1!$C3972</f>
        <v>0</v>
      </c>
      <c r="M3977" s="41" t="n">
        <f aca="false">$O$5 + L3977</f>
        <v>838.78</v>
      </c>
      <c r="N3977" s="47" t="n">
        <f aca="false">IF(M3977&gt;$O$5,$O$2+$O$1,(M3977^3*3270.5936-M3977^2*8015778.389801+M3977*6549018422.82398-1783686174686.87))-$O$1</f>
        <v>39086868.7128906</v>
      </c>
      <c r="O3977" s="41" t="n">
        <f aca="false">N3977*100/$O$2</f>
        <v>100</v>
      </c>
      <c r="R3977" s="47" t="n">
        <f aca="false">SUM(D3977,I3977,N3977)</f>
        <v>276008357.612793</v>
      </c>
      <c r="S3977" s="41" t="n">
        <f aca="false">R3977*100/$R$2</f>
        <v>99.9999999991969</v>
      </c>
      <c r="U3977" s="41" t="n">
        <f aca="false">[1]Plan1!$B3972</f>
        <v>0</v>
      </c>
    </row>
    <row r="3978" customFormat="false" ht="15" hidden="false" customHeight="false" outlineLevel="0" collapsed="false">
      <c r="A3978" s="46" t="n">
        <v>45976</v>
      </c>
      <c r="B3978" s="41" t="n">
        <f aca="false">[2]Plan1!$C3973</f>
        <v>0</v>
      </c>
      <c r="C3978" s="41" t="n">
        <f aca="false">$E$5 + B3978</f>
        <v>781</v>
      </c>
      <c r="D3978" s="47" t="n">
        <f aca="false">IF(C3978&gt;$E$5,$E$2+$E$1,(IF(C3978&gt;764.99,C3978^3*3486.59308-C3978^2*7860012.00812+C3978*5908819377.96283-1481278321001.59,IF(C3978&gt;752.99,C3978^3*3588.471445-C3978^2*8028757.56264+C3978*5988077680.84934-1488767378546.26,C3978^3*899.851852-C3978^2*1969009.674601+C3978*1435480406.01138-348666163343.76))))-$E$1</f>
        <v>148979041.172119</v>
      </c>
      <c r="E3978" s="47" t="n">
        <f aca="false">D3978*100/$E$2</f>
        <v>100</v>
      </c>
      <c r="G3978" s="41" t="n">
        <f aca="false">[3]Plan1!$C3973</f>
        <v>0</v>
      </c>
      <c r="H3978" s="41" t="n">
        <f aca="false">$J$5 + G3978</f>
        <v>760</v>
      </c>
      <c r="I3978" s="47" t="n">
        <f aca="false">IF(H3978&gt;$J$5,$J$2+$J$1,(IF(H3978&gt;739.99,H3978^3*2498.244218-H3978^2*5471052.355142+H3978*3994605728.77515-972400879260.135,H3978^3*1396.138889-H3978^2*3002770.071427+H3978*2152080038.43115-513963640099.415)))-$J$1</f>
        <v>87942447.7277832</v>
      </c>
      <c r="J3978" s="47" t="n">
        <f aca="false">I3978*100/$J$2</f>
        <v>99.9999999974793</v>
      </c>
      <c r="L3978" s="41" t="n">
        <f aca="false">[4]Plan1!$C3973</f>
        <v>0</v>
      </c>
      <c r="M3978" s="41" t="n">
        <f aca="false">$O$5 + L3978</f>
        <v>838.78</v>
      </c>
      <c r="N3978" s="47" t="n">
        <f aca="false">IF(M3978&gt;$O$5,$O$2+$O$1,(M3978^3*3270.5936-M3978^2*8015778.389801+M3978*6549018422.82398-1783686174686.87))-$O$1</f>
        <v>39086868.7128906</v>
      </c>
      <c r="O3978" s="41" t="n">
        <f aca="false">N3978*100/$O$2</f>
        <v>100</v>
      </c>
      <c r="R3978" s="47" t="n">
        <f aca="false">SUM(D3978,I3978,N3978)</f>
        <v>276008357.612793</v>
      </c>
      <c r="S3978" s="41" t="n">
        <f aca="false">R3978*100/$R$2</f>
        <v>99.9999999991969</v>
      </c>
      <c r="U3978" s="41" t="n">
        <f aca="false">[1]Plan1!$B3973</f>
        <v>0</v>
      </c>
    </row>
    <row r="3979" customFormat="false" ht="15" hidden="false" customHeight="false" outlineLevel="0" collapsed="false">
      <c r="A3979" s="46" t="n">
        <v>45977</v>
      </c>
      <c r="B3979" s="41" t="n">
        <f aca="false">[2]Plan1!$C3974</f>
        <v>0</v>
      </c>
      <c r="C3979" s="41" t="n">
        <f aca="false">$E$5 + B3979</f>
        <v>781</v>
      </c>
      <c r="D3979" s="47" t="n">
        <f aca="false">IF(C3979&gt;$E$5,$E$2+$E$1,(IF(C3979&gt;764.99,C3979^3*3486.59308-C3979^2*7860012.00812+C3979*5908819377.96283-1481278321001.59,IF(C3979&gt;752.99,C3979^3*3588.471445-C3979^2*8028757.56264+C3979*5988077680.84934-1488767378546.26,C3979^3*899.851852-C3979^2*1969009.674601+C3979*1435480406.01138-348666163343.76))))-$E$1</f>
        <v>148979041.172119</v>
      </c>
      <c r="E3979" s="47" t="n">
        <f aca="false">D3979*100/$E$2</f>
        <v>100</v>
      </c>
      <c r="G3979" s="41" t="n">
        <f aca="false">[3]Plan1!$C3974</f>
        <v>0</v>
      </c>
      <c r="H3979" s="41" t="n">
        <f aca="false">$J$5 + G3979</f>
        <v>760</v>
      </c>
      <c r="I3979" s="47" t="n">
        <f aca="false">IF(H3979&gt;$J$5,$J$2+$J$1,(IF(H3979&gt;739.99,H3979^3*2498.244218-H3979^2*5471052.355142+H3979*3994605728.77515-972400879260.135,H3979^3*1396.138889-H3979^2*3002770.071427+H3979*2152080038.43115-513963640099.415)))-$J$1</f>
        <v>87942447.7277832</v>
      </c>
      <c r="J3979" s="47" t="n">
        <f aca="false">I3979*100/$J$2</f>
        <v>99.9999999974793</v>
      </c>
      <c r="L3979" s="41" t="n">
        <f aca="false">[4]Plan1!$C3974</f>
        <v>0</v>
      </c>
      <c r="M3979" s="41" t="n">
        <f aca="false">$O$5 + L3979</f>
        <v>838.78</v>
      </c>
      <c r="N3979" s="47" t="n">
        <f aca="false">IF(M3979&gt;$O$5,$O$2+$O$1,(M3979^3*3270.5936-M3979^2*8015778.389801+M3979*6549018422.82398-1783686174686.87))-$O$1</f>
        <v>39086868.7128906</v>
      </c>
      <c r="O3979" s="41" t="n">
        <f aca="false">N3979*100/$O$2</f>
        <v>100</v>
      </c>
      <c r="R3979" s="47" t="n">
        <f aca="false">SUM(D3979,I3979,N3979)</f>
        <v>276008357.612793</v>
      </c>
      <c r="S3979" s="41" t="n">
        <f aca="false">R3979*100/$R$2</f>
        <v>99.9999999991969</v>
      </c>
      <c r="U3979" s="41" t="n">
        <f aca="false">[1]Plan1!$B3974</f>
        <v>0</v>
      </c>
    </row>
    <row r="3980" customFormat="false" ht="15" hidden="false" customHeight="false" outlineLevel="0" collapsed="false">
      <c r="A3980" s="46" t="n">
        <v>45978</v>
      </c>
      <c r="B3980" s="41" t="n">
        <f aca="false">[2]Plan1!$C3975</f>
        <v>0</v>
      </c>
      <c r="C3980" s="41" t="n">
        <f aca="false">$E$5 + B3980</f>
        <v>781</v>
      </c>
      <c r="D3980" s="47" t="n">
        <f aca="false">IF(C3980&gt;$E$5,$E$2+$E$1,(IF(C3980&gt;764.99,C3980^3*3486.59308-C3980^2*7860012.00812+C3980*5908819377.96283-1481278321001.59,IF(C3980&gt;752.99,C3980^3*3588.471445-C3980^2*8028757.56264+C3980*5988077680.84934-1488767378546.26,C3980^3*899.851852-C3980^2*1969009.674601+C3980*1435480406.01138-348666163343.76))))-$E$1</f>
        <v>148979041.172119</v>
      </c>
      <c r="E3980" s="47" t="n">
        <f aca="false">D3980*100/$E$2</f>
        <v>100</v>
      </c>
      <c r="G3980" s="41" t="n">
        <f aca="false">[3]Plan1!$C3975</f>
        <v>0</v>
      </c>
      <c r="H3980" s="41" t="n">
        <f aca="false">$J$5 + G3980</f>
        <v>760</v>
      </c>
      <c r="I3980" s="47" t="n">
        <f aca="false">IF(H3980&gt;$J$5,$J$2+$J$1,(IF(H3980&gt;739.99,H3980^3*2498.244218-H3980^2*5471052.355142+H3980*3994605728.77515-972400879260.135,H3980^3*1396.138889-H3980^2*3002770.071427+H3980*2152080038.43115-513963640099.415)))-$J$1</f>
        <v>87942447.7277832</v>
      </c>
      <c r="J3980" s="47" t="n">
        <f aca="false">I3980*100/$J$2</f>
        <v>99.9999999974793</v>
      </c>
      <c r="L3980" s="41" t="n">
        <f aca="false">[4]Plan1!$C3975</f>
        <v>0</v>
      </c>
      <c r="M3980" s="41" t="n">
        <f aca="false">$O$5 + L3980</f>
        <v>838.78</v>
      </c>
      <c r="N3980" s="47" t="n">
        <f aca="false">IF(M3980&gt;$O$5,$O$2+$O$1,(M3980^3*3270.5936-M3980^2*8015778.389801+M3980*6549018422.82398-1783686174686.87))-$O$1</f>
        <v>39086868.7128906</v>
      </c>
      <c r="O3980" s="41" t="n">
        <f aca="false">N3980*100/$O$2</f>
        <v>100</v>
      </c>
      <c r="R3980" s="47" t="n">
        <f aca="false">SUM(D3980,I3980,N3980)</f>
        <v>276008357.612793</v>
      </c>
      <c r="S3980" s="41" t="n">
        <f aca="false">R3980*100/$R$2</f>
        <v>99.9999999991969</v>
      </c>
      <c r="U3980" s="41" t="n">
        <f aca="false">[1]Plan1!$B3975</f>
        <v>0</v>
      </c>
    </row>
    <row r="3981" customFormat="false" ht="15" hidden="false" customHeight="false" outlineLevel="0" collapsed="false">
      <c r="A3981" s="46" t="n">
        <v>45979</v>
      </c>
      <c r="B3981" s="41" t="n">
        <f aca="false">[2]Plan1!$C3976</f>
        <v>0</v>
      </c>
      <c r="C3981" s="41" t="n">
        <f aca="false">$E$5 + B3981</f>
        <v>781</v>
      </c>
      <c r="D3981" s="47" t="n">
        <f aca="false">IF(C3981&gt;$E$5,$E$2+$E$1,(IF(C3981&gt;764.99,C3981^3*3486.59308-C3981^2*7860012.00812+C3981*5908819377.96283-1481278321001.59,IF(C3981&gt;752.99,C3981^3*3588.471445-C3981^2*8028757.56264+C3981*5988077680.84934-1488767378546.26,C3981^3*899.851852-C3981^2*1969009.674601+C3981*1435480406.01138-348666163343.76))))-$E$1</f>
        <v>148979041.172119</v>
      </c>
      <c r="E3981" s="47" t="n">
        <f aca="false">D3981*100/$E$2</f>
        <v>100</v>
      </c>
      <c r="G3981" s="41" t="n">
        <f aca="false">[3]Plan1!$C3976</f>
        <v>0</v>
      </c>
      <c r="H3981" s="41" t="n">
        <f aca="false">$J$5 + G3981</f>
        <v>760</v>
      </c>
      <c r="I3981" s="47" t="n">
        <f aca="false">IF(H3981&gt;$J$5,$J$2+$J$1,(IF(H3981&gt;739.99,H3981^3*2498.244218-H3981^2*5471052.355142+H3981*3994605728.77515-972400879260.135,H3981^3*1396.138889-H3981^2*3002770.071427+H3981*2152080038.43115-513963640099.415)))-$J$1</f>
        <v>87942447.7277832</v>
      </c>
      <c r="J3981" s="47" t="n">
        <f aca="false">I3981*100/$J$2</f>
        <v>99.9999999974793</v>
      </c>
      <c r="L3981" s="41" t="n">
        <f aca="false">[4]Plan1!$C3976</f>
        <v>0</v>
      </c>
      <c r="M3981" s="41" t="n">
        <f aca="false">$O$5 + L3981</f>
        <v>838.78</v>
      </c>
      <c r="N3981" s="47" t="n">
        <f aca="false">IF(M3981&gt;$O$5,$O$2+$O$1,(M3981^3*3270.5936-M3981^2*8015778.389801+M3981*6549018422.82398-1783686174686.87))-$O$1</f>
        <v>39086868.7128906</v>
      </c>
      <c r="O3981" s="41" t="n">
        <f aca="false">N3981*100/$O$2</f>
        <v>100</v>
      </c>
      <c r="R3981" s="47" t="n">
        <f aca="false">SUM(D3981,I3981,N3981)</f>
        <v>276008357.612793</v>
      </c>
      <c r="S3981" s="41" t="n">
        <f aca="false">R3981*100/$R$2</f>
        <v>99.9999999991969</v>
      </c>
      <c r="U3981" s="41" t="n">
        <f aca="false">[1]Plan1!$B3976</f>
        <v>0</v>
      </c>
    </row>
    <row r="3982" customFormat="false" ht="15" hidden="false" customHeight="false" outlineLevel="0" collapsed="false">
      <c r="A3982" s="46" t="n">
        <v>45980</v>
      </c>
      <c r="B3982" s="41" t="n">
        <f aca="false">[2]Plan1!$C3977</f>
        <v>0</v>
      </c>
      <c r="C3982" s="41" t="n">
        <f aca="false">$E$5 + B3982</f>
        <v>781</v>
      </c>
      <c r="D3982" s="47" t="n">
        <f aca="false">IF(C3982&gt;$E$5,$E$2+$E$1,(IF(C3982&gt;764.99,C3982^3*3486.59308-C3982^2*7860012.00812+C3982*5908819377.96283-1481278321001.59,IF(C3982&gt;752.99,C3982^3*3588.471445-C3982^2*8028757.56264+C3982*5988077680.84934-1488767378546.26,C3982^3*899.851852-C3982^2*1969009.674601+C3982*1435480406.01138-348666163343.76))))-$E$1</f>
        <v>148979041.172119</v>
      </c>
      <c r="E3982" s="47" t="n">
        <f aca="false">D3982*100/$E$2</f>
        <v>100</v>
      </c>
      <c r="G3982" s="41" t="n">
        <f aca="false">[3]Plan1!$C3977</f>
        <v>0</v>
      </c>
      <c r="H3982" s="41" t="n">
        <f aca="false">$J$5 + G3982</f>
        <v>760</v>
      </c>
      <c r="I3982" s="47" t="n">
        <f aca="false">IF(H3982&gt;$J$5,$J$2+$J$1,(IF(H3982&gt;739.99,H3982^3*2498.244218-H3982^2*5471052.355142+H3982*3994605728.77515-972400879260.135,H3982^3*1396.138889-H3982^2*3002770.071427+H3982*2152080038.43115-513963640099.415)))-$J$1</f>
        <v>87942447.7277832</v>
      </c>
      <c r="J3982" s="47" t="n">
        <f aca="false">I3982*100/$J$2</f>
        <v>99.9999999974793</v>
      </c>
      <c r="L3982" s="41" t="n">
        <f aca="false">[4]Plan1!$C3977</f>
        <v>0</v>
      </c>
      <c r="M3982" s="41" t="n">
        <f aca="false">$O$5 + L3982</f>
        <v>838.78</v>
      </c>
      <c r="N3982" s="47" t="n">
        <f aca="false">IF(M3982&gt;$O$5,$O$2+$O$1,(M3982^3*3270.5936-M3982^2*8015778.389801+M3982*6549018422.82398-1783686174686.87))-$O$1</f>
        <v>39086868.7128906</v>
      </c>
      <c r="O3982" s="41" t="n">
        <f aca="false">N3982*100/$O$2</f>
        <v>100</v>
      </c>
      <c r="R3982" s="47" t="n">
        <f aca="false">SUM(D3982,I3982,N3982)</f>
        <v>276008357.612793</v>
      </c>
      <c r="S3982" s="41" t="n">
        <f aca="false">R3982*100/$R$2</f>
        <v>99.9999999991969</v>
      </c>
      <c r="U3982" s="41" t="n">
        <f aca="false">[1]Plan1!$B3977</f>
        <v>0</v>
      </c>
    </row>
    <row r="3983" customFormat="false" ht="15" hidden="false" customHeight="false" outlineLevel="0" collapsed="false">
      <c r="A3983" s="46" t="n">
        <v>45981</v>
      </c>
      <c r="B3983" s="41" t="n">
        <f aca="false">[2]Plan1!$C3978</f>
        <v>0</v>
      </c>
      <c r="C3983" s="41" t="n">
        <f aca="false">$E$5 + B3983</f>
        <v>781</v>
      </c>
      <c r="D3983" s="47" t="n">
        <f aca="false">IF(C3983&gt;$E$5,$E$2+$E$1,(IF(C3983&gt;764.99,C3983^3*3486.59308-C3983^2*7860012.00812+C3983*5908819377.96283-1481278321001.59,IF(C3983&gt;752.99,C3983^3*3588.471445-C3983^2*8028757.56264+C3983*5988077680.84934-1488767378546.26,C3983^3*899.851852-C3983^2*1969009.674601+C3983*1435480406.01138-348666163343.76))))-$E$1</f>
        <v>148979041.172119</v>
      </c>
      <c r="E3983" s="47" t="n">
        <f aca="false">D3983*100/$E$2</f>
        <v>100</v>
      </c>
      <c r="G3983" s="41" t="n">
        <f aca="false">[3]Plan1!$C3978</f>
        <v>0</v>
      </c>
      <c r="H3983" s="41" t="n">
        <f aca="false">$J$5 + G3983</f>
        <v>760</v>
      </c>
      <c r="I3983" s="47" t="n">
        <f aca="false">IF(H3983&gt;$J$5,$J$2+$J$1,(IF(H3983&gt;739.99,H3983^3*2498.244218-H3983^2*5471052.355142+H3983*3994605728.77515-972400879260.135,H3983^3*1396.138889-H3983^2*3002770.071427+H3983*2152080038.43115-513963640099.415)))-$J$1</f>
        <v>87942447.7277832</v>
      </c>
      <c r="J3983" s="47" t="n">
        <f aca="false">I3983*100/$J$2</f>
        <v>99.9999999974793</v>
      </c>
      <c r="L3983" s="41" t="n">
        <f aca="false">[4]Plan1!$C3978</f>
        <v>0</v>
      </c>
      <c r="M3983" s="41" t="n">
        <f aca="false">$O$5 + L3983</f>
        <v>838.78</v>
      </c>
      <c r="N3983" s="47" t="n">
        <f aca="false">IF(M3983&gt;$O$5,$O$2+$O$1,(M3983^3*3270.5936-M3983^2*8015778.389801+M3983*6549018422.82398-1783686174686.87))-$O$1</f>
        <v>39086868.7128906</v>
      </c>
      <c r="O3983" s="41" t="n">
        <f aca="false">N3983*100/$O$2</f>
        <v>100</v>
      </c>
      <c r="R3983" s="47" t="n">
        <f aca="false">SUM(D3983,I3983,N3983)</f>
        <v>276008357.612793</v>
      </c>
      <c r="S3983" s="41" t="n">
        <f aca="false">R3983*100/$R$2</f>
        <v>99.9999999991969</v>
      </c>
      <c r="U3983" s="41" t="n">
        <f aca="false">[1]Plan1!$B3978</f>
        <v>0</v>
      </c>
    </row>
    <row r="3984" customFormat="false" ht="15" hidden="false" customHeight="false" outlineLevel="0" collapsed="false">
      <c r="A3984" s="46" t="n">
        <v>45982</v>
      </c>
      <c r="B3984" s="41" t="n">
        <f aca="false">[2]Plan1!$C3979</f>
        <v>0</v>
      </c>
      <c r="C3984" s="41" t="n">
        <f aca="false">$E$5 + B3984</f>
        <v>781</v>
      </c>
      <c r="D3984" s="47" t="n">
        <f aca="false">IF(C3984&gt;$E$5,$E$2+$E$1,(IF(C3984&gt;764.99,C3984^3*3486.59308-C3984^2*7860012.00812+C3984*5908819377.96283-1481278321001.59,IF(C3984&gt;752.99,C3984^3*3588.471445-C3984^2*8028757.56264+C3984*5988077680.84934-1488767378546.26,C3984^3*899.851852-C3984^2*1969009.674601+C3984*1435480406.01138-348666163343.76))))-$E$1</f>
        <v>148979041.172119</v>
      </c>
      <c r="E3984" s="47" t="n">
        <f aca="false">D3984*100/$E$2</f>
        <v>100</v>
      </c>
      <c r="G3984" s="41" t="n">
        <f aca="false">[3]Plan1!$C3979</f>
        <v>0</v>
      </c>
      <c r="H3984" s="41" t="n">
        <f aca="false">$J$5 + G3984</f>
        <v>760</v>
      </c>
      <c r="I3984" s="47" t="n">
        <f aca="false">IF(H3984&gt;$J$5,$J$2+$J$1,(IF(H3984&gt;739.99,H3984^3*2498.244218-H3984^2*5471052.355142+H3984*3994605728.77515-972400879260.135,H3984^3*1396.138889-H3984^2*3002770.071427+H3984*2152080038.43115-513963640099.415)))-$J$1</f>
        <v>87942447.7277832</v>
      </c>
      <c r="J3984" s="47" t="n">
        <f aca="false">I3984*100/$J$2</f>
        <v>99.9999999974793</v>
      </c>
      <c r="L3984" s="41" t="n">
        <f aca="false">[4]Plan1!$C3979</f>
        <v>0</v>
      </c>
      <c r="M3984" s="41" t="n">
        <f aca="false">$O$5 + L3984</f>
        <v>838.78</v>
      </c>
      <c r="N3984" s="47" t="n">
        <f aca="false">IF(M3984&gt;$O$5,$O$2+$O$1,(M3984^3*3270.5936-M3984^2*8015778.389801+M3984*6549018422.82398-1783686174686.87))-$O$1</f>
        <v>39086868.7128906</v>
      </c>
      <c r="O3984" s="41" t="n">
        <f aca="false">N3984*100/$O$2</f>
        <v>100</v>
      </c>
      <c r="R3984" s="47" t="n">
        <f aca="false">SUM(D3984,I3984,N3984)</f>
        <v>276008357.612793</v>
      </c>
      <c r="S3984" s="41" t="n">
        <f aca="false">R3984*100/$R$2</f>
        <v>99.9999999991969</v>
      </c>
      <c r="U3984" s="41" t="n">
        <f aca="false">[1]Plan1!$B3979</f>
        <v>0</v>
      </c>
    </row>
    <row r="3985" customFormat="false" ht="15" hidden="false" customHeight="false" outlineLevel="0" collapsed="false">
      <c r="A3985" s="46" t="n">
        <v>45983</v>
      </c>
      <c r="B3985" s="41" t="n">
        <f aca="false">[2]Plan1!$C3980</f>
        <v>0</v>
      </c>
      <c r="C3985" s="41" t="n">
        <f aca="false">$E$5 + B3985</f>
        <v>781</v>
      </c>
      <c r="D3985" s="47" t="n">
        <f aca="false">IF(C3985&gt;$E$5,$E$2+$E$1,(IF(C3985&gt;764.99,C3985^3*3486.59308-C3985^2*7860012.00812+C3985*5908819377.96283-1481278321001.59,IF(C3985&gt;752.99,C3985^3*3588.471445-C3985^2*8028757.56264+C3985*5988077680.84934-1488767378546.26,C3985^3*899.851852-C3985^2*1969009.674601+C3985*1435480406.01138-348666163343.76))))-$E$1</f>
        <v>148979041.172119</v>
      </c>
      <c r="E3985" s="47" t="n">
        <f aca="false">D3985*100/$E$2</f>
        <v>100</v>
      </c>
      <c r="G3985" s="41" t="n">
        <f aca="false">[3]Plan1!$C3980</f>
        <v>0</v>
      </c>
      <c r="H3985" s="41" t="n">
        <f aca="false">$J$5 + G3985</f>
        <v>760</v>
      </c>
      <c r="I3985" s="47" t="n">
        <f aca="false">IF(H3985&gt;$J$5,$J$2+$J$1,(IF(H3985&gt;739.99,H3985^3*2498.244218-H3985^2*5471052.355142+H3985*3994605728.77515-972400879260.135,H3985^3*1396.138889-H3985^2*3002770.071427+H3985*2152080038.43115-513963640099.415)))-$J$1</f>
        <v>87942447.7277832</v>
      </c>
      <c r="J3985" s="47" t="n">
        <f aca="false">I3985*100/$J$2</f>
        <v>99.9999999974793</v>
      </c>
      <c r="L3985" s="41" t="n">
        <f aca="false">[4]Plan1!$C3980</f>
        <v>0</v>
      </c>
      <c r="M3985" s="41" t="n">
        <f aca="false">$O$5 + L3985</f>
        <v>838.78</v>
      </c>
      <c r="N3985" s="47" t="n">
        <f aca="false">IF(M3985&gt;$O$5,$O$2+$O$1,(M3985^3*3270.5936-M3985^2*8015778.389801+M3985*6549018422.82398-1783686174686.87))-$O$1</f>
        <v>39086868.7128906</v>
      </c>
      <c r="O3985" s="41" t="n">
        <f aca="false">N3985*100/$O$2</f>
        <v>100</v>
      </c>
      <c r="R3985" s="47" t="n">
        <f aca="false">SUM(D3985,I3985,N3985)</f>
        <v>276008357.612793</v>
      </c>
      <c r="S3985" s="41" t="n">
        <f aca="false">R3985*100/$R$2</f>
        <v>99.9999999991969</v>
      </c>
      <c r="U3985" s="41" t="n">
        <f aca="false">[1]Plan1!$B3980</f>
        <v>0</v>
      </c>
    </row>
    <row r="3986" customFormat="false" ht="15" hidden="false" customHeight="false" outlineLevel="0" collapsed="false">
      <c r="A3986" s="46" t="n">
        <v>45984</v>
      </c>
      <c r="B3986" s="41" t="n">
        <f aca="false">[2]Plan1!$C3981</f>
        <v>0</v>
      </c>
      <c r="C3986" s="41" t="n">
        <f aca="false">$E$5 + B3986</f>
        <v>781</v>
      </c>
      <c r="D3986" s="47" t="n">
        <f aca="false">IF(C3986&gt;$E$5,$E$2+$E$1,(IF(C3986&gt;764.99,C3986^3*3486.59308-C3986^2*7860012.00812+C3986*5908819377.96283-1481278321001.59,IF(C3986&gt;752.99,C3986^3*3588.471445-C3986^2*8028757.56264+C3986*5988077680.84934-1488767378546.26,C3986^3*899.851852-C3986^2*1969009.674601+C3986*1435480406.01138-348666163343.76))))-$E$1</f>
        <v>148979041.172119</v>
      </c>
      <c r="E3986" s="47" t="n">
        <f aca="false">D3986*100/$E$2</f>
        <v>100</v>
      </c>
      <c r="G3986" s="41" t="n">
        <f aca="false">[3]Plan1!$C3981</f>
        <v>0</v>
      </c>
      <c r="H3986" s="41" t="n">
        <f aca="false">$J$5 + G3986</f>
        <v>760</v>
      </c>
      <c r="I3986" s="47" t="n">
        <f aca="false">IF(H3986&gt;$J$5,$J$2+$J$1,(IF(H3986&gt;739.99,H3986^3*2498.244218-H3986^2*5471052.355142+H3986*3994605728.77515-972400879260.135,H3986^3*1396.138889-H3986^2*3002770.071427+H3986*2152080038.43115-513963640099.415)))-$J$1</f>
        <v>87942447.7277832</v>
      </c>
      <c r="J3986" s="47" t="n">
        <f aca="false">I3986*100/$J$2</f>
        <v>99.9999999974793</v>
      </c>
      <c r="L3986" s="41" t="n">
        <f aca="false">[4]Plan1!$C3981</f>
        <v>0</v>
      </c>
      <c r="M3986" s="41" t="n">
        <f aca="false">$O$5 + L3986</f>
        <v>838.78</v>
      </c>
      <c r="N3986" s="47" t="n">
        <f aca="false">IF(M3986&gt;$O$5,$O$2+$O$1,(M3986^3*3270.5936-M3986^2*8015778.389801+M3986*6549018422.82398-1783686174686.87))-$O$1</f>
        <v>39086868.7128906</v>
      </c>
      <c r="O3986" s="41" t="n">
        <f aca="false">N3986*100/$O$2</f>
        <v>100</v>
      </c>
      <c r="R3986" s="47" t="n">
        <f aca="false">SUM(D3986,I3986,N3986)</f>
        <v>276008357.612793</v>
      </c>
      <c r="S3986" s="41" t="n">
        <f aca="false">R3986*100/$R$2</f>
        <v>99.9999999991969</v>
      </c>
      <c r="U3986" s="41" t="n">
        <f aca="false">[1]Plan1!$B3981</f>
        <v>0</v>
      </c>
    </row>
    <row r="3987" customFormat="false" ht="15" hidden="false" customHeight="false" outlineLevel="0" collapsed="false">
      <c r="A3987" s="46" t="n">
        <v>45985</v>
      </c>
      <c r="B3987" s="41" t="n">
        <f aca="false">[2]Plan1!$C3982</f>
        <v>0</v>
      </c>
      <c r="C3987" s="41" t="n">
        <f aca="false">$E$5 + B3987</f>
        <v>781</v>
      </c>
      <c r="D3987" s="47" t="n">
        <f aca="false">IF(C3987&gt;$E$5,$E$2+$E$1,(IF(C3987&gt;764.99,C3987^3*3486.59308-C3987^2*7860012.00812+C3987*5908819377.96283-1481278321001.59,IF(C3987&gt;752.99,C3987^3*3588.471445-C3987^2*8028757.56264+C3987*5988077680.84934-1488767378546.26,C3987^3*899.851852-C3987^2*1969009.674601+C3987*1435480406.01138-348666163343.76))))-$E$1</f>
        <v>148979041.172119</v>
      </c>
      <c r="E3987" s="47" t="n">
        <f aca="false">D3987*100/$E$2</f>
        <v>100</v>
      </c>
      <c r="G3987" s="41" t="n">
        <f aca="false">[3]Plan1!$C3982</f>
        <v>0</v>
      </c>
      <c r="H3987" s="41" t="n">
        <f aca="false">$J$5 + G3987</f>
        <v>760</v>
      </c>
      <c r="I3987" s="47" t="n">
        <f aca="false">IF(H3987&gt;$J$5,$J$2+$J$1,(IF(H3987&gt;739.99,H3987^3*2498.244218-H3987^2*5471052.355142+H3987*3994605728.77515-972400879260.135,H3987^3*1396.138889-H3987^2*3002770.071427+H3987*2152080038.43115-513963640099.415)))-$J$1</f>
        <v>87942447.7277832</v>
      </c>
      <c r="J3987" s="47" t="n">
        <f aca="false">I3987*100/$J$2</f>
        <v>99.9999999974793</v>
      </c>
      <c r="L3987" s="41" t="n">
        <f aca="false">[4]Plan1!$C3982</f>
        <v>0</v>
      </c>
      <c r="M3987" s="41" t="n">
        <f aca="false">$O$5 + L3987</f>
        <v>838.78</v>
      </c>
      <c r="N3987" s="47" t="n">
        <f aca="false">IF(M3987&gt;$O$5,$O$2+$O$1,(M3987^3*3270.5936-M3987^2*8015778.389801+M3987*6549018422.82398-1783686174686.87))-$O$1</f>
        <v>39086868.7128906</v>
      </c>
      <c r="O3987" s="41" t="n">
        <f aca="false">N3987*100/$O$2</f>
        <v>100</v>
      </c>
      <c r="R3987" s="47" t="n">
        <f aca="false">SUM(D3987,I3987,N3987)</f>
        <v>276008357.612793</v>
      </c>
      <c r="S3987" s="41" t="n">
        <f aca="false">R3987*100/$R$2</f>
        <v>99.9999999991969</v>
      </c>
      <c r="U3987" s="41" t="n">
        <f aca="false">[1]Plan1!$B3982</f>
        <v>0</v>
      </c>
    </row>
    <row r="3988" customFormat="false" ht="15" hidden="false" customHeight="false" outlineLevel="0" collapsed="false">
      <c r="A3988" s="46" t="n">
        <v>45986</v>
      </c>
      <c r="B3988" s="41" t="n">
        <f aca="false">[2]Plan1!$C3983</f>
        <v>0</v>
      </c>
      <c r="C3988" s="41" t="n">
        <f aca="false">$E$5 + B3988</f>
        <v>781</v>
      </c>
      <c r="D3988" s="47" t="n">
        <f aca="false">IF(C3988&gt;$E$5,$E$2+$E$1,(IF(C3988&gt;764.99,C3988^3*3486.59308-C3988^2*7860012.00812+C3988*5908819377.96283-1481278321001.59,IF(C3988&gt;752.99,C3988^3*3588.471445-C3988^2*8028757.56264+C3988*5988077680.84934-1488767378546.26,C3988^3*899.851852-C3988^2*1969009.674601+C3988*1435480406.01138-348666163343.76))))-$E$1</f>
        <v>148979041.172119</v>
      </c>
      <c r="E3988" s="47" t="n">
        <f aca="false">D3988*100/$E$2</f>
        <v>100</v>
      </c>
      <c r="G3988" s="41" t="n">
        <f aca="false">[3]Plan1!$C3983</f>
        <v>0</v>
      </c>
      <c r="H3988" s="41" t="n">
        <f aca="false">$J$5 + G3988</f>
        <v>760</v>
      </c>
      <c r="I3988" s="47" t="n">
        <f aca="false">IF(H3988&gt;$J$5,$J$2+$J$1,(IF(H3988&gt;739.99,H3988^3*2498.244218-H3988^2*5471052.355142+H3988*3994605728.77515-972400879260.135,H3988^3*1396.138889-H3988^2*3002770.071427+H3988*2152080038.43115-513963640099.415)))-$J$1</f>
        <v>87942447.7277832</v>
      </c>
      <c r="J3988" s="47" t="n">
        <f aca="false">I3988*100/$J$2</f>
        <v>99.9999999974793</v>
      </c>
      <c r="L3988" s="41" t="n">
        <f aca="false">[4]Plan1!$C3983</f>
        <v>0</v>
      </c>
      <c r="M3988" s="41" t="n">
        <f aca="false">$O$5 + L3988</f>
        <v>838.78</v>
      </c>
      <c r="N3988" s="47" t="n">
        <f aca="false">IF(M3988&gt;$O$5,$O$2+$O$1,(M3988^3*3270.5936-M3988^2*8015778.389801+M3988*6549018422.82398-1783686174686.87))-$O$1</f>
        <v>39086868.7128906</v>
      </c>
      <c r="O3988" s="41" t="n">
        <f aca="false">N3988*100/$O$2</f>
        <v>100</v>
      </c>
      <c r="R3988" s="47" t="n">
        <f aca="false">SUM(D3988,I3988,N3988)</f>
        <v>276008357.612793</v>
      </c>
      <c r="S3988" s="41" t="n">
        <f aca="false">R3988*100/$R$2</f>
        <v>99.9999999991969</v>
      </c>
      <c r="U3988" s="41" t="n">
        <f aca="false">[1]Plan1!$B3983</f>
        <v>0</v>
      </c>
    </row>
    <row r="3989" customFormat="false" ht="15" hidden="false" customHeight="false" outlineLevel="0" collapsed="false">
      <c r="A3989" s="46" t="n">
        <v>45987</v>
      </c>
      <c r="B3989" s="41" t="n">
        <f aca="false">[2]Plan1!$C3984</f>
        <v>0</v>
      </c>
      <c r="C3989" s="41" t="n">
        <f aca="false">$E$5 + B3989</f>
        <v>781</v>
      </c>
      <c r="D3989" s="47" t="n">
        <f aca="false">IF(C3989&gt;$E$5,$E$2+$E$1,(IF(C3989&gt;764.99,C3989^3*3486.59308-C3989^2*7860012.00812+C3989*5908819377.96283-1481278321001.59,IF(C3989&gt;752.99,C3989^3*3588.471445-C3989^2*8028757.56264+C3989*5988077680.84934-1488767378546.26,C3989^3*899.851852-C3989^2*1969009.674601+C3989*1435480406.01138-348666163343.76))))-$E$1</f>
        <v>148979041.172119</v>
      </c>
      <c r="E3989" s="47" t="n">
        <f aca="false">D3989*100/$E$2</f>
        <v>100</v>
      </c>
      <c r="G3989" s="41" t="n">
        <f aca="false">[3]Plan1!$C3984</f>
        <v>0</v>
      </c>
      <c r="H3989" s="41" t="n">
        <f aca="false">$J$5 + G3989</f>
        <v>760</v>
      </c>
      <c r="I3989" s="47" t="n">
        <f aca="false">IF(H3989&gt;$J$5,$J$2+$J$1,(IF(H3989&gt;739.99,H3989^3*2498.244218-H3989^2*5471052.355142+H3989*3994605728.77515-972400879260.135,H3989^3*1396.138889-H3989^2*3002770.071427+H3989*2152080038.43115-513963640099.415)))-$J$1</f>
        <v>87942447.7277832</v>
      </c>
      <c r="J3989" s="47" t="n">
        <f aca="false">I3989*100/$J$2</f>
        <v>99.9999999974793</v>
      </c>
      <c r="L3989" s="41" t="n">
        <f aca="false">[4]Plan1!$C3984</f>
        <v>0</v>
      </c>
      <c r="M3989" s="41" t="n">
        <f aca="false">$O$5 + L3989</f>
        <v>838.78</v>
      </c>
      <c r="N3989" s="47" t="n">
        <f aca="false">IF(M3989&gt;$O$5,$O$2+$O$1,(M3989^3*3270.5936-M3989^2*8015778.389801+M3989*6549018422.82398-1783686174686.87))-$O$1</f>
        <v>39086868.7128906</v>
      </c>
      <c r="O3989" s="41" t="n">
        <f aca="false">N3989*100/$O$2</f>
        <v>100</v>
      </c>
      <c r="R3989" s="47" t="n">
        <f aca="false">SUM(D3989,I3989,N3989)</f>
        <v>276008357.612793</v>
      </c>
      <c r="S3989" s="41" t="n">
        <f aca="false">R3989*100/$R$2</f>
        <v>99.9999999991969</v>
      </c>
      <c r="U3989" s="41" t="n">
        <f aca="false">[1]Plan1!$B3984</f>
        <v>0</v>
      </c>
    </row>
    <row r="3990" customFormat="false" ht="15" hidden="false" customHeight="false" outlineLevel="0" collapsed="false">
      <c r="A3990" s="46" t="n">
        <v>45988</v>
      </c>
      <c r="B3990" s="41" t="n">
        <f aca="false">[2]Plan1!$C3985</f>
        <v>0</v>
      </c>
      <c r="C3990" s="41" t="n">
        <f aca="false">$E$5 + B3990</f>
        <v>781</v>
      </c>
      <c r="D3990" s="47" t="n">
        <f aca="false">IF(C3990&gt;$E$5,$E$2+$E$1,(IF(C3990&gt;764.99,C3990^3*3486.59308-C3990^2*7860012.00812+C3990*5908819377.96283-1481278321001.59,IF(C3990&gt;752.99,C3990^3*3588.471445-C3990^2*8028757.56264+C3990*5988077680.84934-1488767378546.26,C3990^3*899.851852-C3990^2*1969009.674601+C3990*1435480406.01138-348666163343.76))))-$E$1</f>
        <v>148979041.172119</v>
      </c>
      <c r="E3990" s="47" t="n">
        <f aca="false">D3990*100/$E$2</f>
        <v>100</v>
      </c>
      <c r="G3990" s="41" t="n">
        <f aca="false">[3]Plan1!$C3985</f>
        <v>0</v>
      </c>
      <c r="H3990" s="41" t="n">
        <f aca="false">$J$5 + G3990</f>
        <v>760</v>
      </c>
      <c r="I3990" s="47" t="n">
        <f aca="false">IF(H3990&gt;$J$5,$J$2+$J$1,(IF(H3990&gt;739.99,H3990^3*2498.244218-H3990^2*5471052.355142+H3990*3994605728.77515-972400879260.135,H3990^3*1396.138889-H3990^2*3002770.071427+H3990*2152080038.43115-513963640099.415)))-$J$1</f>
        <v>87942447.7277832</v>
      </c>
      <c r="J3990" s="47" t="n">
        <f aca="false">I3990*100/$J$2</f>
        <v>99.9999999974793</v>
      </c>
      <c r="L3990" s="41" t="n">
        <f aca="false">[4]Plan1!$C3985</f>
        <v>0</v>
      </c>
      <c r="M3990" s="41" t="n">
        <f aca="false">$O$5 + L3990</f>
        <v>838.78</v>
      </c>
      <c r="N3990" s="47" t="n">
        <f aca="false">IF(M3990&gt;$O$5,$O$2+$O$1,(M3990^3*3270.5936-M3990^2*8015778.389801+M3990*6549018422.82398-1783686174686.87))-$O$1</f>
        <v>39086868.7128906</v>
      </c>
      <c r="O3990" s="41" t="n">
        <f aca="false">N3990*100/$O$2</f>
        <v>100</v>
      </c>
      <c r="R3990" s="47" t="n">
        <f aca="false">SUM(D3990,I3990,N3990)</f>
        <v>276008357.612793</v>
      </c>
      <c r="S3990" s="41" t="n">
        <f aca="false">R3990*100/$R$2</f>
        <v>99.9999999991969</v>
      </c>
      <c r="U3990" s="41" t="n">
        <f aca="false">[1]Plan1!$B3985</f>
        <v>0</v>
      </c>
    </row>
    <row r="3991" customFormat="false" ht="15" hidden="false" customHeight="false" outlineLevel="0" collapsed="false">
      <c r="A3991" s="46" t="n">
        <v>45989</v>
      </c>
      <c r="B3991" s="41" t="n">
        <f aca="false">[2]Plan1!$C3986</f>
        <v>0</v>
      </c>
      <c r="C3991" s="41" t="n">
        <f aca="false">$E$5 + B3991</f>
        <v>781</v>
      </c>
      <c r="D3991" s="47" t="n">
        <f aca="false">IF(C3991&gt;$E$5,$E$2+$E$1,(IF(C3991&gt;764.99,C3991^3*3486.59308-C3991^2*7860012.00812+C3991*5908819377.96283-1481278321001.59,IF(C3991&gt;752.99,C3991^3*3588.471445-C3991^2*8028757.56264+C3991*5988077680.84934-1488767378546.26,C3991^3*899.851852-C3991^2*1969009.674601+C3991*1435480406.01138-348666163343.76))))-$E$1</f>
        <v>148979041.172119</v>
      </c>
      <c r="E3991" s="47" t="n">
        <f aca="false">D3991*100/$E$2</f>
        <v>100</v>
      </c>
      <c r="G3991" s="41" t="n">
        <f aca="false">[3]Plan1!$C3986</f>
        <v>0</v>
      </c>
      <c r="H3991" s="41" t="n">
        <f aca="false">$J$5 + G3991</f>
        <v>760</v>
      </c>
      <c r="I3991" s="47" t="n">
        <f aca="false">IF(H3991&gt;$J$5,$J$2+$J$1,(IF(H3991&gt;739.99,H3991^3*2498.244218-H3991^2*5471052.355142+H3991*3994605728.77515-972400879260.135,H3991^3*1396.138889-H3991^2*3002770.071427+H3991*2152080038.43115-513963640099.415)))-$J$1</f>
        <v>87942447.7277832</v>
      </c>
      <c r="J3991" s="47" t="n">
        <f aca="false">I3991*100/$J$2</f>
        <v>99.9999999974793</v>
      </c>
      <c r="L3991" s="41" t="n">
        <f aca="false">[4]Plan1!$C3986</f>
        <v>0</v>
      </c>
      <c r="M3991" s="41" t="n">
        <f aca="false">$O$5 + L3991</f>
        <v>838.78</v>
      </c>
      <c r="N3991" s="47" t="n">
        <f aca="false">IF(M3991&gt;$O$5,$O$2+$O$1,(M3991^3*3270.5936-M3991^2*8015778.389801+M3991*6549018422.82398-1783686174686.87))-$O$1</f>
        <v>39086868.7128906</v>
      </c>
      <c r="O3991" s="41" t="n">
        <f aca="false">N3991*100/$O$2</f>
        <v>100</v>
      </c>
      <c r="R3991" s="47" t="n">
        <f aca="false">SUM(D3991,I3991,N3991)</f>
        <v>276008357.612793</v>
      </c>
      <c r="S3991" s="41" t="n">
        <f aca="false">R3991*100/$R$2</f>
        <v>99.9999999991969</v>
      </c>
      <c r="U3991" s="41" t="n">
        <f aca="false">[1]Plan1!$B3986</f>
        <v>0</v>
      </c>
    </row>
    <row r="3992" customFormat="false" ht="15" hidden="false" customHeight="false" outlineLevel="0" collapsed="false">
      <c r="A3992" s="46" t="n">
        <v>45990</v>
      </c>
      <c r="B3992" s="41" t="n">
        <f aca="false">[2]Plan1!$C3987</f>
        <v>0</v>
      </c>
      <c r="C3992" s="41" t="n">
        <f aca="false">$E$5 + B3992</f>
        <v>781</v>
      </c>
      <c r="D3992" s="47" t="n">
        <f aca="false">IF(C3992&gt;$E$5,$E$2+$E$1,(IF(C3992&gt;764.99,C3992^3*3486.59308-C3992^2*7860012.00812+C3992*5908819377.96283-1481278321001.59,IF(C3992&gt;752.99,C3992^3*3588.471445-C3992^2*8028757.56264+C3992*5988077680.84934-1488767378546.26,C3992^3*899.851852-C3992^2*1969009.674601+C3992*1435480406.01138-348666163343.76))))-$E$1</f>
        <v>148979041.172119</v>
      </c>
      <c r="E3992" s="47" t="n">
        <f aca="false">D3992*100/$E$2</f>
        <v>100</v>
      </c>
      <c r="G3992" s="41" t="n">
        <f aca="false">[3]Plan1!$C3987</f>
        <v>0</v>
      </c>
      <c r="H3992" s="41" t="n">
        <f aca="false">$J$5 + G3992</f>
        <v>760</v>
      </c>
      <c r="I3992" s="47" t="n">
        <f aca="false">IF(H3992&gt;$J$5,$J$2+$J$1,(IF(H3992&gt;739.99,H3992^3*2498.244218-H3992^2*5471052.355142+H3992*3994605728.77515-972400879260.135,H3992^3*1396.138889-H3992^2*3002770.071427+H3992*2152080038.43115-513963640099.415)))-$J$1</f>
        <v>87942447.7277832</v>
      </c>
      <c r="J3992" s="47" t="n">
        <f aca="false">I3992*100/$J$2</f>
        <v>99.9999999974793</v>
      </c>
      <c r="L3992" s="41" t="n">
        <f aca="false">[4]Plan1!$C3987</f>
        <v>0</v>
      </c>
      <c r="M3992" s="41" t="n">
        <f aca="false">$O$5 + L3992</f>
        <v>838.78</v>
      </c>
      <c r="N3992" s="47" t="n">
        <f aca="false">IF(M3992&gt;$O$5,$O$2+$O$1,(M3992^3*3270.5936-M3992^2*8015778.389801+M3992*6549018422.82398-1783686174686.87))-$O$1</f>
        <v>39086868.7128906</v>
      </c>
      <c r="O3992" s="41" t="n">
        <f aca="false">N3992*100/$O$2</f>
        <v>100</v>
      </c>
      <c r="R3992" s="47" t="n">
        <f aca="false">SUM(D3992,I3992,N3992)</f>
        <v>276008357.612793</v>
      </c>
      <c r="S3992" s="41" t="n">
        <f aca="false">R3992*100/$R$2</f>
        <v>99.9999999991969</v>
      </c>
      <c r="U3992" s="41" t="n">
        <f aca="false">[1]Plan1!$B3987</f>
        <v>0</v>
      </c>
    </row>
    <row r="3993" customFormat="false" ht="15" hidden="false" customHeight="false" outlineLevel="0" collapsed="false">
      <c r="A3993" s="46" t="n">
        <v>45991</v>
      </c>
      <c r="B3993" s="41" t="n">
        <f aca="false">[2]Plan1!$C3988</f>
        <v>0</v>
      </c>
      <c r="C3993" s="41" t="n">
        <f aca="false">$E$5 + B3993</f>
        <v>781</v>
      </c>
      <c r="D3993" s="47" t="n">
        <f aca="false">IF(C3993&gt;$E$5,$E$2+$E$1,(IF(C3993&gt;764.99,C3993^3*3486.59308-C3993^2*7860012.00812+C3993*5908819377.96283-1481278321001.59,IF(C3993&gt;752.99,C3993^3*3588.471445-C3993^2*8028757.56264+C3993*5988077680.84934-1488767378546.26,C3993^3*899.851852-C3993^2*1969009.674601+C3993*1435480406.01138-348666163343.76))))-$E$1</f>
        <v>148979041.172119</v>
      </c>
      <c r="E3993" s="47" t="n">
        <f aca="false">D3993*100/$E$2</f>
        <v>100</v>
      </c>
      <c r="G3993" s="41" t="n">
        <f aca="false">[3]Plan1!$C3988</f>
        <v>0</v>
      </c>
      <c r="H3993" s="41" t="n">
        <f aca="false">$J$5 + G3993</f>
        <v>760</v>
      </c>
      <c r="I3993" s="47" t="n">
        <f aca="false">IF(H3993&gt;$J$5,$J$2+$J$1,(IF(H3993&gt;739.99,H3993^3*2498.244218-H3993^2*5471052.355142+H3993*3994605728.77515-972400879260.135,H3993^3*1396.138889-H3993^2*3002770.071427+H3993*2152080038.43115-513963640099.415)))-$J$1</f>
        <v>87942447.7277832</v>
      </c>
      <c r="J3993" s="47" t="n">
        <f aca="false">I3993*100/$J$2</f>
        <v>99.9999999974793</v>
      </c>
      <c r="L3993" s="41" t="n">
        <f aca="false">[4]Plan1!$C3988</f>
        <v>0</v>
      </c>
      <c r="M3993" s="41" t="n">
        <f aca="false">$O$5 + L3993</f>
        <v>838.78</v>
      </c>
      <c r="N3993" s="47" t="n">
        <f aca="false">IF(M3993&gt;$O$5,$O$2+$O$1,(M3993^3*3270.5936-M3993^2*8015778.389801+M3993*6549018422.82398-1783686174686.87))-$O$1</f>
        <v>39086868.7128906</v>
      </c>
      <c r="O3993" s="41" t="n">
        <f aca="false">N3993*100/$O$2</f>
        <v>100</v>
      </c>
      <c r="R3993" s="47" t="n">
        <f aca="false">SUM(D3993,I3993,N3993)</f>
        <v>276008357.612793</v>
      </c>
      <c r="S3993" s="41" t="n">
        <f aca="false">R3993*100/$R$2</f>
        <v>99.9999999991969</v>
      </c>
      <c r="U3993" s="41" t="n">
        <f aca="false">[1]Plan1!$B3988</f>
        <v>0</v>
      </c>
    </row>
    <row r="3994" customFormat="false" ht="15" hidden="false" customHeight="false" outlineLevel="0" collapsed="false">
      <c r="A3994" s="46" t="n">
        <v>45992</v>
      </c>
      <c r="B3994" s="41" t="n">
        <f aca="false">[2]Plan1!$C3989</f>
        <v>0</v>
      </c>
      <c r="C3994" s="41" t="n">
        <f aca="false">$E$5 + B3994</f>
        <v>781</v>
      </c>
      <c r="D3994" s="47" t="n">
        <f aca="false">IF(C3994&gt;$E$5,$E$2+$E$1,(IF(C3994&gt;764.99,C3994^3*3486.59308-C3994^2*7860012.00812+C3994*5908819377.96283-1481278321001.59,IF(C3994&gt;752.99,C3994^3*3588.471445-C3994^2*8028757.56264+C3994*5988077680.84934-1488767378546.26,C3994^3*899.851852-C3994^2*1969009.674601+C3994*1435480406.01138-348666163343.76))))-$E$1</f>
        <v>148979041.172119</v>
      </c>
      <c r="E3994" s="47" t="n">
        <f aca="false">D3994*100/$E$2</f>
        <v>100</v>
      </c>
      <c r="G3994" s="41" t="n">
        <f aca="false">[3]Plan1!$C3989</f>
        <v>0</v>
      </c>
      <c r="H3994" s="41" t="n">
        <f aca="false">$J$5 + G3994</f>
        <v>760</v>
      </c>
      <c r="I3994" s="47" t="n">
        <f aca="false">IF(H3994&gt;$J$5,$J$2+$J$1,(IF(H3994&gt;739.99,H3994^3*2498.244218-H3994^2*5471052.355142+H3994*3994605728.77515-972400879260.135,H3994^3*1396.138889-H3994^2*3002770.071427+H3994*2152080038.43115-513963640099.415)))-$J$1</f>
        <v>87942447.7277832</v>
      </c>
      <c r="J3994" s="47" t="n">
        <f aca="false">I3994*100/$J$2</f>
        <v>99.9999999974793</v>
      </c>
      <c r="L3994" s="41" t="n">
        <f aca="false">[4]Plan1!$C3989</f>
        <v>0</v>
      </c>
      <c r="M3994" s="41" t="n">
        <f aca="false">$O$5 + L3994</f>
        <v>838.78</v>
      </c>
      <c r="N3994" s="47" t="n">
        <f aca="false">IF(M3994&gt;$O$5,$O$2+$O$1,(M3994^3*3270.5936-M3994^2*8015778.389801+M3994*6549018422.82398-1783686174686.87))-$O$1</f>
        <v>39086868.7128906</v>
      </c>
      <c r="O3994" s="41" t="n">
        <f aca="false">N3994*100/$O$2</f>
        <v>100</v>
      </c>
      <c r="R3994" s="47" t="n">
        <f aca="false">SUM(D3994,I3994,N3994)</f>
        <v>276008357.612793</v>
      </c>
      <c r="S3994" s="41" t="n">
        <f aca="false">R3994*100/$R$2</f>
        <v>99.9999999991969</v>
      </c>
      <c r="U3994" s="41" t="n">
        <f aca="false">[1]Plan1!$B3989</f>
        <v>0</v>
      </c>
    </row>
    <row r="3995" customFormat="false" ht="15" hidden="false" customHeight="false" outlineLevel="0" collapsed="false">
      <c r="A3995" s="46" t="n">
        <v>45993</v>
      </c>
      <c r="B3995" s="41" t="n">
        <f aca="false">[2]Plan1!$C3990</f>
        <v>0</v>
      </c>
      <c r="C3995" s="41" t="n">
        <f aca="false">$E$5 + B3995</f>
        <v>781</v>
      </c>
      <c r="D3995" s="47" t="n">
        <f aca="false">IF(C3995&gt;$E$5,$E$2+$E$1,(IF(C3995&gt;764.99,C3995^3*3486.59308-C3995^2*7860012.00812+C3995*5908819377.96283-1481278321001.59,IF(C3995&gt;752.99,C3995^3*3588.471445-C3995^2*8028757.56264+C3995*5988077680.84934-1488767378546.26,C3995^3*899.851852-C3995^2*1969009.674601+C3995*1435480406.01138-348666163343.76))))-$E$1</f>
        <v>148979041.172119</v>
      </c>
      <c r="E3995" s="47" t="n">
        <f aca="false">D3995*100/$E$2</f>
        <v>100</v>
      </c>
      <c r="G3995" s="41" t="n">
        <f aca="false">[3]Plan1!$C3990</f>
        <v>0</v>
      </c>
      <c r="H3995" s="41" t="n">
        <f aca="false">$J$5 + G3995</f>
        <v>760</v>
      </c>
      <c r="I3995" s="47" t="n">
        <f aca="false">IF(H3995&gt;$J$5,$J$2+$J$1,(IF(H3995&gt;739.99,H3995^3*2498.244218-H3995^2*5471052.355142+H3995*3994605728.77515-972400879260.135,H3995^3*1396.138889-H3995^2*3002770.071427+H3995*2152080038.43115-513963640099.415)))-$J$1</f>
        <v>87942447.7277832</v>
      </c>
      <c r="J3995" s="47" t="n">
        <f aca="false">I3995*100/$J$2</f>
        <v>99.9999999974793</v>
      </c>
      <c r="L3995" s="41" t="n">
        <f aca="false">[4]Plan1!$C3990</f>
        <v>0</v>
      </c>
      <c r="M3995" s="41" t="n">
        <f aca="false">$O$5 + L3995</f>
        <v>838.78</v>
      </c>
      <c r="N3995" s="47" t="n">
        <f aca="false">IF(M3995&gt;$O$5,$O$2+$O$1,(M3995^3*3270.5936-M3995^2*8015778.389801+M3995*6549018422.82398-1783686174686.87))-$O$1</f>
        <v>39086868.7128906</v>
      </c>
      <c r="O3995" s="41" t="n">
        <f aca="false">N3995*100/$O$2</f>
        <v>100</v>
      </c>
      <c r="R3995" s="47" t="n">
        <f aca="false">SUM(D3995,I3995,N3995)</f>
        <v>276008357.612793</v>
      </c>
      <c r="S3995" s="41" t="n">
        <f aca="false">R3995*100/$R$2</f>
        <v>99.9999999991969</v>
      </c>
      <c r="U3995" s="41" t="n">
        <f aca="false">[1]Plan1!$B3990</f>
        <v>0</v>
      </c>
    </row>
    <row r="3996" customFormat="false" ht="15" hidden="false" customHeight="false" outlineLevel="0" collapsed="false">
      <c r="A3996" s="46" t="n">
        <v>45994</v>
      </c>
      <c r="B3996" s="41" t="n">
        <f aca="false">[2]Plan1!$C3991</f>
        <v>0</v>
      </c>
      <c r="C3996" s="41" t="n">
        <f aca="false">$E$5 + B3996</f>
        <v>781</v>
      </c>
      <c r="D3996" s="47" t="n">
        <f aca="false">IF(C3996&gt;$E$5,$E$2+$E$1,(IF(C3996&gt;764.99,C3996^3*3486.59308-C3996^2*7860012.00812+C3996*5908819377.96283-1481278321001.59,IF(C3996&gt;752.99,C3996^3*3588.471445-C3996^2*8028757.56264+C3996*5988077680.84934-1488767378546.26,C3996^3*899.851852-C3996^2*1969009.674601+C3996*1435480406.01138-348666163343.76))))-$E$1</f>
        <v>148979041.172119</v>
      </c>
      <c r="E3996" s="47" t="n">
        <f aca="false">D3996*100/$E$2</f>
        <v>100</v>
      </c>
      <c r="G3996" s="41" t="n">
        <f aca="false">[3]Plan1!$C3991</f>
        <v>0</v>
      </c>
      <c r="H3996" s="41" t="n">
        <f aca="false">$J$5 + G3996</f>
        <v>760</v>
      </c>
      <c r="I3996" s="47" t="n">
        <f aca="false">IF(H3996&gt;$J$5,$J$2+$J$1,(IF(H3996&gt;739.99,H3996^3*2498.244218-H3996^2*5471052.355142+H3996*3994605728.77515-972400879260.135,H3996^3*1396.138889-H3996^2*3002770.071427+H3996*2152080038.43115-513963640099.415)))-$J$1</f>
        <v>87942447.7277832</v>
      </c>
      <c r="J3996" s="47" t="n">
        <f aca="false">I3996*100/$J$2</f>
        <v>99.9999999974793</v>
      </c>
      <c r="L3996" s="41" t="n">
        <f aca="false">[4]Plan1!$C3991</f>
        <v>0</v>
      </c>
      <c r="M3996" s="41" t="n">
        <f aca="false">$O$5 + L3996</f>
        <v>838.78</v>
      </c>
      <c r="N3996" s="47" t="n">
        <f aca="false">IF(M3996&gt;$O$5,$O$2+$O$1,(M3996^3*3270.5936-M3996^2*8015778.389801+M3996*6549018422.82398-1783686174686.87))-$O$1</f>
        <v>39086868.7128906</v>
      </c>
      <c r="O3996" s="41" t="n">
        <f aca="false">N3996*100/$O$2</f>
        <v>100</v>
      </c>
      <c r="R3996" s="47" t="n">
        <f aca="false">SUM(D3996,I3996,N3996)</f>
        <v>276008357.612793</v>
      </c>
      <c r="S3996" s="41" t="n">
        <f aca="false">R3996*100/$R$2</f>
        <v>99.9999999991969</v>
      </c>
      <c r="U3996" s="41" t="n">
        <f aca="false">[1]Plan1!$B3991</f>
        <v>0</v>
      </c>
    </row>
    <row r="3997" customFormat="false" ht="15" hidden="false" customHeight="false" outlineLevel="0" collapsed="false">
      <c r="A3997" s="46" t="n">
        <v>45995</v>
      </c>
      <c r="B3997" s="41" t="n">
        <f aca="false">[2]Plan1!$C3992</f>
        <v>0</v>
      </c>
      <c r="C3997" s="41" t="n">
        <f aca="false">$E$5 + B3997</f>
        <v>781</v>
      </c>
      <c r="D3997" s="47" t="n">
        <f aca="false">IF(C3997&gt;$E$5,$E$2+$E$1,(IF(C3997&gt;764.99,C3997^3*3486.59308-C3997^2*7860012.00812+C3997*5908819377.96283-1481278321001.59,IF(C3997&gt;752.99,C3997^3*3588.471445-C3997^2*8028757.56264+C3997*5988077680.84934-1488767378546.26,C3997^3*899.851852-C3997^2*1969009.674601+C3997*1435480406.01138-348666163343.76))))-$E$1</f>
        <v>148979041.172119</v>
      </c>
      <c r="E3997" s="47" t="n">
        <f aca="false">D3997*100/$E$2</f>
        <v>100</v>
      </c>
      <c r="G3997" s="41" t="n">
        <f aca="false">[3]Plan1!$C3992</f>
        <v>0</v>
      </c>
      <c r="H3997" s="41" t="n">
        <f aca="false">$J$5 + G3997</f>
        <v>760</v>
      </c>
      <c r="I3997" s="47" t="n">
        <f aca="false">IF(H3997&gt;$J$5,$J$2+$J$1,(IF(H3997&gt;739.99,H3997^3*2498.244218-H3997^2*5471052.355142+H3997*3994605728.77515-972400879260.135,H3997^3*1396.138889-H3997^2*3002770.071427+H3997*2152080038.43115-513963640099.415)))-$J$1</f>
        <v>87942447.7277832</v>
      </c>
      <c r="J3997" s="47" t="n">
        <f aca="false">I3997*100/$J$2</f>
        <v>99.9999999974793</v>
      </c>
      <c r="L3997" s="41" t="n">
        <f aca="false">[4]Plan1!$C3992</f>
        <v>0</v>
      </c>
      <c r="M3997" s="41" t="n">
        <f aca="false">$O$5 + L3997</f>
        <v>838.78</v>
      </c>
      <c r="N3997" s="47" t="n">
        <f aca="false">IF(M3997&gt;$O$5,$O$2+$O$1,(M3997^3*3270.5936-M3997^2*8015778.389801+M3997*6549018422.82398-1783686174686.87))-$O$1</f>
        <v>39086868.7128906</v>
      </c>
      <c r="O3997" s="41" t="n">
        <f aca="false">N3997*100/$O$2</f>
        <v>100</v>
      </c>
      <c r="R3997" s="47" t="n">
        <f aca="false">SUM(D3997,I3997,N3997)</f>
        <v>276008357.612793</v>
      </c>
      <c r="S3997" s="41" t="n">
        <f aca="false">R3997*100/$R$2</f>
        <v>99.9999999991969</v>
      </c>
      <c r="U3997" s="41" t="n">
        <f aca="false">[1]Plan1!$B3992</f>
        <v>0</v>
      </c>
    </row>
    <row r="3998" customFormat="false" ht="15" hidden="false" customHeight="false" outlineLevel="0" collapsed="false">
      <c r="A3998" s="46" t="n">
        <v>45996</v>
      </c>
      <c r="B3998" s="41" t="n">
        <f aca="false">[2]Plan1!$C3993</f>
        <v>0</v>
      </c>
      <c r="C3998" s="41" t="n">
        <f aca="false">$E$5 + B3998</f>
        <v>781</v>
      </c>
      <c r="D3998" s="47" t="n">
        <f aca="false">IF(C3998&gt;$E$5,$E$2+$E$1,(IF(C3998&gt;764.99,C3998^3*3486.59308-C3998^2*7860012.00812+C3998*5908819377.96283-1481278321001.59,IF(C3998&gt;752.99,C3998^3*3588.471445-C3998^2*8028757.56264+C3998*5988077680.84934-1488767378546.26,C3998^3*899.851852-C3998^2*1969009.674601+C3998*1435480406.01138-348666163343.76))))-$E$1</f>
        <v>148979041.172119</v>
      </c>
      <c r="E3998" s="47" t="n">
        <f aca="false">D3998*100/$E$2</f>
        <v>100</v>
      </c>
      <c r="G3998" s="41" t="n">
        <f aca="false">[3]Plan1!$C3993</f>
        <v>0</v>
      </c>
      <c r="H3998" s="41" t="n">
        <f aca="false">$J$5 + G3998</f>
        <v>760</v>
      </c>
      <c r="I3998" s="47" t="n">
        <f aca="false">IF(H3998&gt;$J$5,$J$2+$J$1,(IF(H3998&gt;739.99,H3998^3*2498.244218-H3998^2*5471052.355142+H3998*3994605728.77515-972400879260.135,H3998^3*1396.138889-H3998^2*3002770.071427+H3998*2152080038.43115-513963640099.415)))-$J$1</f>
        <v>87942447.7277832</v>
      </c>
      <c r="J3998" s="47" t="n">
        <f aca="false">I3998*100/$J$2</f>
        <v>99.9999999974793</v>
      </c>
      <c r="L3998" s="41" t="n">
        <f aca="false">[4]Plan1!$C3993</f>
        <v>0</v>
      </c>
      <c r="M3998" s="41" t="n">
        <f aca="false">$O$5 + L3998</f>
        <v>838.78</v>
      </c>
      <c r="N3998" s="47" t="n">
        <f aca="false">IF(M3998&gt;$O$5,$O$2+$O$1,(M3998^3*3270.5936-M3998^2*8015778.389801+M3998*6549018422.82398-1783686174686.87))-$O$1</f>
        <v>39086868.7128906</v>
      </c>
      <c r="O3998" s="41" t="n">
        <f aca="false">N3998*100/$O$2</f>
        <v>100</v>
      </c>
      <c r="R3998" s="47" t="n">
        <f aca="false">SUM(D3998,I3998,N3998)</f>
        <v>276008357.612793</v>
      </c>
      <c r="S3998" s="41" t="n">
        <f aca="false">R3998*100/$R$2</f>
        <v>99.9999999991969</v>
      </c>
      <c r="U3998" s="41" t="n">
        <f aca="false">[1]Plan1!$B3993</f>
        <v>0</v>
      </c>
    </row>
    <row r="3999" customFormat="false" ht="15" hidden="false" customHeight="false" outlineLevel="0" collapsed="false">
      <c r="A3999" s="46" t="n">
        <v>45997</v>
      </c>
      <c r="B3999" s="41" t="n">
        <f aca="false">[2]Plan1!$C3994</f>
        <v>0</v>
      </c>
      <c r="C3999" s="41" t="n">
        <f aca="false">$E$5 + B3999</f>
        <v>781</v>
      </c>
      <c r="D3999" s="47" t="n">
        <f aca="false">IF(C3999&gt;$E$5,$E$2+$E$1,(IF(C3999&gt;764.99,C3999^3*3486.59308-C3999^2*7860012.00812+C3999*5908819377.96283-1481278321001.59,IF(C3999&gt;752.99,C3999^3*3588.471445-C3999^2*8028757.56264+C3999*5988077680.84934-1488767378546.26,C3999^3*899.851852-C3999^2*1969009.674601+C3999*1435480406.01138-348666163343.76))))-$E$1</f>
        <v>148979041.172119</v>
      </c>
      <c r="E3999" s="47" t="n">
        <f aca="false">D3999*100/$E$2</f>
        <v>100</v>
      </c>
      <c r="G3999" s="41" t="n">
        <f aca="false">[3]Plan1!$C3994</f>
        <v>0</v>
      </c>
      <c r="H3999" s="41" t="n">
        <f aca="false">$J$5 + G3999</f>
        <v>760</v>
      </c>
      <c r="I3999" s="47" t="n">
        <f aca="false">IF(H3999&gt;$J$5,$J$2+$J$1,(IF(H3999&gt;739.99,H3999^3*2498.244218-H3999^2*5471052.355142+H3999*3994605728.77515-972400879260.135,H3999^3*1396.138889-H3999^2*3002770.071427+H3999*2152080038.43115-513963640099.415)))-$J$1</f>
        <v>87942447.7277832</v>
      </c>
      <c r="J3999" s="47" t="n">
        <f aca="false">I3999*100/$J$2</f>
        <v>99.9999999974793</v>
      </c>
      <c r="L3999" s="41" t="n">
        <f aca="false">[4]Plan1!$C3994</f>
        <v>0</v>
      </c>
      <c r="M3999" s="41" t="n">
        <f aca="false">$O$5 + L3999</f>
        <v>838.78</v>
      </c>
      <c r="N3999" s="47" t="n">
        <f aca="false">IF(M3999&gt;$O$5,$O$2+$O$1,(M3999^3*3270.5936-M3999^2*8015778.389801+M3999*6549018422.82398-1783686174686.87))-$O$1</f>
        <v>39086868.7128906</v>
      </c>
      <c r="O3999" s="41" t="n">
        <f aca="false">N3999*100/$O$2</f>
        <v>100</v>
      </c>
      <c r="R3999" s="47" t="n">
        <f aca="false">SUM(D3999,I3999,N3999)</f>
        <v>276008357.612793</v>
      </c>
      <c r="S3999" s="41" t="n">
        <f aca="false">R3999*100/$R$2</f>
        <v>99.9999999991969</v>
      </c>
      <c r="U3999" s="41" t="n">
        <f aca="false">[1]Plan1!$B3994</f>
        <v>0</v>
      </c>
    </row>
    <row r="4000" customFormat="false" ht="15" hidden="false" customHeight="false" outlineLevel="0" collapsed="false">
      <c r="A4000" s="46" t="n">
        <v>45998</v>
      </c>
      <c r="B4000" s="41" t="n">
        <f aca="false">[2]Plan1!$C3995</f>
        <v>0</v>
      </c>
      <c r="C4000" s="41" t="n">
        <f aca="false">$E$5 + B4000</f>
        <v>781</v>
      </c>
      <c r="D4000" s="47" t="n">
        <f aca="false">IF(C4000&gt;$E$5,$E$2+$E$1,(IF(C4000&gt;764.99,C4000^3*3486.59308-C4000^2*7860012.00812+C4000*5908819377.96283-1481278321001.59,IF(C4000&gt;752.99,C4000^3*3588.471445-C4000^2*8028757.56264+C4000*5988077680.84934-1488767378546.26,C4000^3*899.851852-C4000^2*1969009.674601+C4000*1435480406.01138-348666163343.76))))-$E$1</f>
        <v>148979041.172119</v>
      </c>
      <c r="E4000" s="47" t="n">
        <f aca="false">D4000*100/$E$2</f>
        <v>100</v>
      </c>
      <c r="G4000" s="41" t="n">
        <f aca="false">[3]Plan1!$C3995</f>
        <v>0</v>
      </c>
      <c r="H4000" s="41" t="n">
        <f aca="false">$J$5 + G4000</f>
        <v>760</v>
      </c>
      <c r="I4000" s="47" t="n">
        <f aca="false">IF(H4000&gt;$J$5,$J$2+$J$1,(IF(H4000&gt;739.99,H4000^3*2498.244218-H4000^2*5471052.355142+H4000*3994605728.77515-972400879260.135,H4000^3*1396.138889-H4000^2*3002770.071427+H4000*2152080038.43115-513963640099.415)))-$J$1</f>
        <v>87942447.7277832</v>
      </c>
      <c r="J4000" s="47" t="n">
        <f aca="false">I4000*100/$J$2</f>
        <v>99.9999999974793</v>
      </c>
      <c r="L4000" s="41" t="n">
        <f aca="false">[4]Plan1!$C3995</f>
        <v>0</v>
      </c>
      <c r="M4000" s="41" t="n">
        <f aca="false">$O$5 + L4000</f>
        <v>838.78</v>
      </c>
      <c r="N4000" s="47" t="n">
        <f aca="false">IF(M4000&gt;$O$5,$O$2+$O$1,(M4000^3*3270.5936-M4000^2*8015778.389801+M4000*6549018422.82398-1783686174686.87))-$O$1</f>
        <v>39086868.7128906</v>
      </c>
      <c r="O4000" s="41" t="n">
        <f aca="false">N4000*100/$O$2</f>
        <v>100</v>
      </c>
      <c r="R4000" s="47" t="n">
        <f aca="false">SUM(D4000,I4000,N4000)</f>
        <v>276008357.612793</v>
      </c>
      <c r="S4000" s="41" t="n">
        <f aca="false">R4000*100/$R$2</f>
        <v>99.9999999991969</v>
      </c>
      <c r="U4000" s="41" t="n">
        <f aca="false">[1]Plan1!$B3995</f>
        <v>0</v>
      </c>
    </row>
    <row r="4001" customFormat="false" ht="15" hidden="false" customHeight="false" outlineLevel="0" collapsed="false">
      <c r="A4001" s="46" t="n">
        <v>45999</v>
      </c>
      <c r="B4001" s="41" t="n">
        <f aca="false">[2]Plan1!$C3996</f>
        <v>0</v>
      </c>
      <c r="C4001" s="41" t="n">
        <f aca="false">$E$5 + B4001</f>
        <v>781</v>
      </c>
      <c r="D4001" s="47" t="n">
        <f aca="false">IF(C4001&gt;$E$5,$E$2+$E$1,(IF(C4001&gt;764.99,C4001^3*3486.59308-C4001^2*7860012.00812+C4001*5908819377.96283-1481278321001.59,IF(C4001&gt;752.99,C4001^3*3588.471445-C4001^2*8028757.56264+C4001*5988077680.84934-1488767378546.26,C4001^3*899.851852-C4001^2*1969009.674601+C4001*1435480406.01138-348666163343.76))))-$E$1</f>
        <v>148979041.172119</v>
      </c>
      <c r="E4001" s="47" t="n">
        <f aca="false">D4001*100/$E$2</f>
        <v>100</v>
      </c>
      <c r="G4001" s="41" t="n">
        <f aca="false">[3]Plan1!$C3996</f>
        <v>0</v>
      </c>
      <c r="H4001" s="41" t="n">
        <f aca="false">$J$5 + G4001</f>
        <v>760</v>
      </c>
      <c r="I4001" s="47" t="n">
        <f aca="false">IF(H4001&gt;$J$5,$J$2+$J$1,(IF(H4001&gt;739.99,H4001^3*2498.244218-H4001^2*5471052.355142+H4001*3994605728.77515-972400879260.135,H4001^3*1396.138889-H4001^2*3002770.071427+H4001*2152080038.43115-513963640099.415)))-$J$1</f>
        <v>87942447.7277832</v>
      </c>
      <c r="J4001" s="47" t="n">
        <f aca="false">I4001*100/$J$2</f>
        <v>99.9999999974793</v>
      </c>
      <c r="L4001" s="41" t="n">
        <f aca="false">[4]Plan1!$C3996</f>
        <v>0</v>
      </c>
      <c r="M4001" s="41" t="n">
        <f aca="false">$O$5 + L4001</f>
        <v>838.78</v>
      </c>
      <c r="N4001" s="47" t="n">
        <f aca="false">IF(M4001&gt;$O$5,$O$2+$O$1,(M4001^3*3270.5936-M4001^2*8015778.389801+M4001*6549018422.82398-1783686174686.87))-$O$1</f>
        <v>39086868.7128906</v>
      </c>
      <c r="O4001" s="41" t="n">
        <f aca="false">N4001*100/$O$2</f>
        <v>100</v>
      </c>
      <c r="R4001" s="47" t="n">
        <f aca="false">SUM(D4001,I4001,N4001)</f>
        <v>276008357.612793</v>
      </c>
      <c r="S4001" s="41" t="n">
        <f aca="false">R4001*100/$R$2</f>
        <v>99.9999999991969</v>
      </c>
      <c r="U4001" s="41" t="n">
        <f aca="false">[1]Plan1!$B3996</f>
        <v>0</v>
      </c>
    </row>
    <row r="4002" customFormat="false" ht="15" hidden="false" customHeight="false" outlineLevel="0" collapsed="false">
      <c r="A4002" s="46" t="n">
        <v>46000</v>
      </c>
      <c r="B4002" s="41" t="n">
        <f aca="false">[2]Plan1!$C3997</f>
        <v>0</v>
      </c>
      <c r="C4002" s="41" t="n">
        <f aca="false">$E$5 + B4002</f>
        <v>781</v>
      </c>
      <c r="D4002" s="47" t="n">
        <f aca="false">IF(C4002&gt;$E$5,$E$2+$E$1,(IF(C4002&gt;764.99,C4002^3*3486.59308-C4002^2*7860012.00812+C4002*5908819377.96283-1481278321001.59,IF(C4002&gt;752.99,C4002^3*3588.471445-C4002^2*8028757.56264+C4002*5988077680.84934-1488767378546.26,C4002^3*899.851852-C4002^2*1969009.674601+C4002*1435480406.01138-348666163343.76))))-$E$1</f>
        <v>148979041.172119</v>
      </c>
      <c r="E4002" s="47" t="n">
        <f aca="false">D4002*100/$E$2</f>
        <v>100</v>
      </c>
      <c r="G4002" s="41" t="n">
        <f aca="false">[3]Plan1!$C3997</f>
        <v>0</v>
      </c>
      <c r="H4002" s="41" t="n">
        <f aca="false">$J$5 + G4002</f>
        <v>760</v>
      </c>
      <c r="I4002" s="47" t="n">
        <f aca="false">IF(H4002&gt;$J$5,$J$2+$J$1,(IF(H4002&gt;739.99,H4002^3*2498.244218-H4002^2*5471052.355142+H4002*3994605728.77515-972400879260.135,H4002^3*1396.138889-H4002^2*3002770.071427+H4002*2152080038.43115-513963640099.415)))-$J$1</f>
        <v>87942447.7277832</v>
      </c>
      <c r="J4002" s="47" t="n">
        <f aca="false">I4002*100/$J$2</f>
        <v>99.9999999974793</v>
      </c>
      <c r="L4002" s="41" t="n">
        <f aca="false">[4]Plan1!$C3997</f>
        <v>0</v>
      </c>
      <c r="M4002" s="41" t="n">
        <f aca="false">$O$5 + L4002</f>
        <v>838.78</v>
      </c>
      <c r="N4002" s="47" t="n">
        <f aca="false">IF(M4002&gt;$O$5,$O$2+$O$1,(M4002^3*3270.5936-M4002^2*8015778.389801+M4002*6549018422.82398-1783686174686.87))-$O$1</f>
        <v>39086868.7128906</v>
      </c>
      <c r="O4002" s="41" t="n">
        <f aca="false">N4002*100/$O$2</f>
        <v>100</v>
      </c>
      <c r="R4002" s="47" t="n">
        <f aca="false">SUM(D4002,I4002,N4002)</f>
        <v>276008357.612793</v>
      </c>
      <c r="S4002" s="41" t="n">
        <f aca="false">R4002*100/$R$2</f>
        <v>99.9999999991969</v>
      </c>
      <c r="U4002" s="41" t="n">
        <f aca="false">[1]Plan1!$B3997</f>
        <v>0</v>
      </c>
    </row>
    <row r="4003" customFormat="false" ht="15" hidden="false" customHeight="false" outlineLevel="0" collapsed="false">
      <c r="A4003" s="46" t="n">
        <v>46001</v>
      </c>
      <c r="B4003" s="41" t="n">
        <f aca="false">[2]Plan1!$C3998</f>
        <v>0</v>
      </c>
      <c r="C4003" s="41" t="n">
        <f aca="false">$E$5 + B4003</f>
        <v>781</v>
      </c>
      <c r="D4003" s="47" t="n">
        <f aca="false">IF(C4003&gt;$E$5,$E$2+$E$1,(IF(C4003&gt;764.99,C4003^3*3486.59308-C4003^2*7860012.00812+C4003*5908819377.96283-1481278321001.59,IF(C4003&gt;752.99,C4003^3*3588.471445-C4003^2*8028757.56264+C4003*5988077680.84934-1488767378546.26,C4003^3*899.851852-C4003^2*1969009.674601+C4003*1435480406.01138-348666163343.76))))-$E$1</f>
        <v>148979041.172119</v>
      </c>
      <c r="E4003" s="47" t="n">
        <f aca="false">D4003*100/$E$2</f>
        <v>100</v>
      </c>
      <c r="G4003" s="41" t="n">
        <f aca="false">[3]Plan1!$C3998</f>
        <v>0</v>
      </c>
      <c r="H4003" s="41" t="n">
        <f aca="false">$J$5 + G4003</f>
        <v>760</v>
      </c>
      <c r="I4003" s="47" t="n">
        <f aca="false">IF(H4003&gt;$J$5,$J$2+$J$1,(IF(H4003&gt;739.99,H4003^3*2498.244218-H4003^2*5471052.355142+H4003*3994605728.77515-972400879260.135,H4003^3*1396.138889-H4003^2*3002770.071427+H4003*2152080038.43115-513963640099.415)))-$J$1</f>
        <v>87942447.7277832</v>
      </c>
      <c r="J4003" s="47" t="n">
        <f aca="false">I4003*100/$J$2</f>
        <v>99.9999999974793</v>
      </c>
      <c r="L4003" s="41" t="n">
        <f aca="false">[4]Plan1!$C3998</f>
        <v>0</v>
      </c>
      <c r="M4003" s="41" t="n">
        <f aca="false">$O$5 + L4003</f>
        <v>838.78</v>
      </c>
      <c r="N4003" s="47" t="n">
        <f aca="false">IF(M4003&gt;$O$5,$O$2+$O$1,(M4003^3*3270.5936-M4003^2*8015778.389801+M4003*6549018422.82398-1783686174686.87))-$O$1</f>
        <v>39086868.7128906</v>
      </c>
      <c r="O4003" s="41" t="n">
        <f aca="false">N4003*100/$O$2</f>
        <v>100</v>
      </c>
      <c r="R4003" s="47" t="n">
        <f aca="false">SUM(D4003,I4003,N4003)</f>
        <v>276008357.612793</v>
      </c>
      <c r="S4003" s="41" t="n">
        <f aca="false">R4003*100/$R$2</f>
        <v>99.9999999991969</v>
      </c>
      <c r="U4003" s="41" t="n">
        <f aca="false">[1]Plan1!$B3998</f>
        <v>0</v>
      </c>
    </row>
    <row r="4004" customFormat="false" ht="15" hidden="false" customHeight="false" outlineLevel="0" collapsed="false">
      <c r="A4004" s="46" t="n">
        <v>46002</v>
      </c>
      <c r="B4004" s="41" t="n">
        <f aca="false">[2]Plan1!$C3999</f>
        <v>0</v>
      </c>
      <c r="C4004" s="41" t="n">
        <f aca="false">$E$5 + B4004</f>
        <v>781</v>
      </c>
      <c r="D4004" s="47" t="n">
        <f aca="false">IF(C4004&gt;$E$5,$E$2+$E$1,(IF(C4004&gt;764.99,C4004^3*3486.59308-C4004^2*7860012.00812+C4004*5908819377.96283-1481278321001.59,IF(C4004&gt;752.99,C4004^3*3588.471445-C4004^2*8028757.56264+C4004*5988077680.84934-1488767378546.26,C4004^3*899.851852-C4004^2*1969009.674601+C4004*1435480406.01138-348666163343.76))))-$E$1</f>
        <v>148979041.172119</v>
      </c>
      <c r="E4004" s="47" t="n">
        <f aca="false">D4004*100/$E$2</f>
        <v>100</v>
      </c>
      <c r="G4004" s="41" t="n">
        <f aca="false">[3]Plan1!$C3999</f>
        <v>0</v>
      </c>
      <c r="H4004" s="41" t="n">
        <f aca="false">$J$5 + G4004</f>
        <v>760</v>
      </c>
      <c r="I4004" s="47" t="n">
        <f aca="false">IF(H4004&gt;$J$5,$J$2+$J$1,(IF(H4004&gt;739.99,H4004^3*2498.244218-H4004^2*5471052.355142+H4004*3994605728.77515-972400879260.135,H4004^3*1396.138889-H4004^2*3002770.071427+H4004*2152080038.43115-513963640099.415)))-$J$1</f>
        <v>87942447.7277832</v>
      </c>
      <c r="J4004" s="47" t="n">
        <f aca="false">I4004*100/$J$2</f>
        <v>99.9999999974793</v>
      </c>
      <c r="L4004" s="41" t="n">
        <f aca="false">[4]Plan1!$C3999</f>
        <v>0</v>
      </c>
      <c r="M4004" s="41" t="n">
        <f aca="false">$O$5 + L4004</f>
        <v>838.78</v>
      </c>
      <c r="N4004" s="47" t="n">
        <f aca="false">IF(M4004&gt;$O$5,$O$2+$O$1,(M4004^3*3270.5936-M4004^2*8015778.389801+M4004*6549018422.82398-1783686174686.87))-$O$1</f>
        <v>39086868.7128906</v>
      </c>
      <c r="O4004" s="41" t="n">
        <f aca="false">N4004*100/$O$2</f>
        <v>100</v>
      </c>
      <c r="R4004" s="47" t="n">
        <f aca="false">SUM(D4004,I4004,N4004)</f>
        <v>276008357.612793</v>
      </c>
      <c r="S4004" s="41" t="n">
        <f aca="false">R4004*100/$R$2</f>
        <v>99.9999999991969</v>
      </c>
      <c r="U4004" s="41" t="n">
        <f aca="false">[1]Plan1!$B3999</f>
        <v>0</v>
      </c>
    </row>
    <row r="4005" customFormat="false" ht="15" hidden="false" customHeight="false" outlineLevel="0" collapsed="false">
      <c r="A4005" s="46" t="n">
        <v>46003</v>
      </c>
      <c r="B4005" s="41" t="n">
        <f aca="false">[2]Plan1!$C4000</f>
        <v>0</v>
      </c>
      <c r="C4005" s="41" t="n">
        <f aca="false">$E$5 + B4005</f>
        <v>781</v>
      </c>
      <c r="D4005" s="47" t="n">
        <f aca="false">IF(C4005&gt;$E$5,$E$2+$E$1,(IF(C4005&gt;764.99,C4005^3*3486.59308-C4005^2*7860012.00812+C4005*5908819377.96283-1481278321001.59,IF(C4005&gt;752.99,C4005^3*3588.471445-C4005^2*8028757.56264+C4005*5988077680.84934-1488767378546.26,C4005^3*899.851852-C4005^2*1969009.674601+C4005*1435480406.01138-348666163343.76))))-$E$1</f>
        <v>148979041.172119</v>
      </c>
      <c r="E4005" s="47" t="n">
        <f aca="false">D4005*100/$E$2</f>
        <v>100</v>
      </c>
      <c r="G4005" s="41" t="n">
        <f aca="false">[3]Plan1!$C4000</f>
        <v>0</v>
      </c>
      <c r="H4005" s="41" t="n">
        <f aca="false">$J$5 + G4005</f>
        <v>760</v>
      </c>
      <c r="I4005" s="47" t="n">
        <f aca="false">IF(H4005&gt;$J$5,$J$2+$J$1,(IF(H4005&gt;739.99,H4005^3*2498.244218-H4005^2*5471052.355142+H4005*3994605728.77515-972400879260.135,H4005^3*1396.138889-H4005^2*3002770.071427+H4005*2152080038.43115-513963640099.415)))-$J$1</f>
        <v>87942447.7277832</v>
      </c>
      <c r="J4005" s="47" t="n">
        <f aca="false">I4005*100/$J$2</f>
        <v>99.9999999974793</v>
      </c>
      <c r="L4005" s="41" t="n">
        <f aca="false">[4]Plan1!$C4000</f>
        <v>0</v>
      </c>
      <c r="M4005" s="41" t="n">
        <f aca="false">$O$5 + L4005</f>
        <v>838.78</v>
      </c>
      <c r="N4005" s="47" t="n">
        <f aca="false">IF(M4005&gt;$O$5,$O$2+$O$1,(M4005^3*3270.5936-M4005^2*8015778.389801+M4005*6549018422.82398-1783686174686.87))-$O$1</f>
        <v>39086868.7128906</v>
      </c>
      <c r="O4005" s="41" t="n">
        <f aca="false">N4005*100/$O$2</f>
        <v>100</v>
      </c>
      <c r="R4005" s="47" t="n">
        <f aca="false">SUM(D4005,I4005,N4005)</f>
        <v>276008357.612793</v>
      </c>
      <c r="S4005" s="41" t="n">
        <f aca="false">R4005*100/$R$2</f>
        <v>99.9999999991969</v>
      </c>
      <c r="U4005" s="41" t="n">
        <f aca="false">[1]Plan1!$B4000</f>
        <v>0</v>
      </c>
    </row>
    <row r="4006" customFormat="false" ht="15" hidden="false" customHeight="false" outlineLevel="0" collapsed="false">
      <c r="A4006" s="46" t="n">
        <v>46004</v>
      </c>
      <c r="B4006" s="41" t="n">
        <f aca="false">[2]Plan1!$C4001</f>
        <v>0</v>
      </c>
      <c r="C4006" s="41" t="n">
        <f aca="false">$E$5 + B4006</f>
        <v>781</v>
      </c>
      <c r="D4006" s="47" t="n">
        <f aca="false">IF(C4006&gt;$E$5,$E$2+$E$1,(IF(C4006&gt;764.99,C4006^3*3486.59308-C4006^2*7860012.00812+C4006*5908819377.96283-1481278321001.59,IF(C4006&gt;752.99,C4006^3*3588.471445-C4006^2*8028757.56264+C4006*5988077680.84934-1488767378546.26,C4006^3*899.851852-C4006^2*1969009.674601+C4006*1435480406.01138-348666163343.76))))-$E$1</f>
        <v>148979041.172119</v>
      </c>
      <c r="E4006" s="47" t="n">
        <f aca="false">D4006*100/$E$2</f>
        <v>100</v>
      </c>
      <c r="G4006" s="41" t="n">
        <f aca="false">[3]Plan1!$C4001</f>
        <v>0</v>
      </c>
      <c r="H4006" s="41" t="n">
        <f aca="false">$J$5 + G4006</f>
        <v>760</v>
      </c>
      <c r="I4006" s="47" t="n">
        <f aca="false">IF(H4006&gt;$J$5,$J$2+$J$1,(IF(H4006&gt;739.99,H4006^3*2498.244218-H4006^2*5471052.355142+H4006*3994605728.77515-972400879260.135,H4006^3*1396.138889-H4006^2*3002770.071427+H4006*2152080038.43115-513963640099.415)))-$J$1</f>
        <v>87942447.7277832</v>
      </c>
      <c r="J4006" s="47" t="n">
        <f aca="false">I4006*100/$J$2</f>
        <v>99.9999999974793</v>
      </c>
      <c r="L4006" s="41" t="n">
        <f aca="false">[4]Plan1!$C4001</f>
        <v>0</v>
      </c>
      <c r="M4006" s="41" t="n">
        <f aca="false">$O$5 + L4006</f>
        <v>838.78</v>
      </c>
      <c r="N4006" s="47" t="n">
        <f aca="false">IF(M4006&gt;$O$5,$O$2+$O$1,(M4006^3*3270.5936-M4006^2*8015778.389801+M4006*6549018422.82398-1783686174686.87))-$O$1</f>
        <v>39086868.7128906</v>
      </c>
      <c r="O4006" s="41" t="n">
        <f aca="false">N4006*100/$O$2</f>
        <v>100</v>
      </c>
      <c r="R4006" s="47" t="n">
        <f aca="false">SUM(D4006,I4006,N4006)</f>
        <v>276008357.612793</v>
      </c>
      <c r="S4006" s="41" t="n">
        <f aca="false">R4006*100/$R$2</f>
        <v>99.9999999991969</v>
      </c>
      <c r="U4006" s="41" t="n">
        <f aca="false">[1]Plan1!$B4001</f>
        <v>0</v>
      </c>
    </row>
    <row r="4007" customFormat="false" ht="15" hidden="false" customHeight="false" outlineLevel="0" collapsed="false">
      <c r="A4007" s="46" t="n">
        <v>46005</v>
      </c>
      <c r="B4007" s="41" t="n">
        <f aca="false">[2]Plan1!$C4002</f>
        <v>0</v>
      </c>
      <c r="C4007" s="41" t="n">
        <f aca="false">$E$5 + B4007</f>
        <v>781</v>
      </c>
      <c r="D4007" s="47" t="n">
        <f aca="false">IF(C4007&gt;$E$5,$E$2+$E$1,(IF(C4007&gt;764.99,C4007^3*3486.59308-C4007^2*7860012.00812+C4007*5908819377.96283-1481278321001.59,IF(C4007&gt;752.99,C4007^3*3588.471445-C4007^2*8028757.56264+C4007*5988077680.84934-1488767378546.26,C4007^3*899.851852-C4007^2*1969009.674601+C4007*1435480406.01138-348666163343.76))))-$E$1</f>
        <v>148979041.172119</v>
      </c>
      <c r="E4007" s="47" t="n">
        <f aca="false">D4007*100/$E$2</f>
        <v>100</v>
      </c>
      <c r="G4007" s="41" t="n">
        <f aca="false">[3]Plan1!$C4002</f>
        <v>0</v>
      </c>
      <c r="H4007" s="41" t="n">
        <f aca="false">$J$5 + G4007</f>
        <v>760</v>
      </c>
      <c r="I4007" s="47" t="n">
        <f aca="false">IF(H4007&gt;$J$5,$J$2+$J$1,(IF(H4007&gt;739.99,H4007^3*2498.244218-H4007^2*5471052.355142+H4007*3994605728.77515-972400879260.135,H4007^3*1396.138889-H4007^2*3002770.071427+H4007*2152080038.43115-513963640099.415)))-$J$1</f>
        <v>87942447.7277832</v>
      </c>
      <c r="J4007" s="47" t="n">
        <f aca="false">I4007*100/$J$2</f>
        <v>99.9999999974793</v>
      </c>
      <c r="L4007" s="41" t="n">
        <f aca="false">[4]Plan1!$C4002</f>
        <v>0</v>
      </c>
      <c r="M4007" s="41" t="n">
        <f aca="false">$O$5 + L4007</f>
        <v>838.78</v>
      </c>
      <c r="N4007" s="47" t="n">
        <f aca="false">IF(M4007&gt;$O$5,$O$2+$O$1,(M4007^3*3270.5936-M4007^2*8015778.389801+M4007*6549018422.82398-1783686174686.87))-$O$1</f>
        <v>39086868.7128906</v>
      </c>
      <c r="O4007" s="41" t="n">
        <f aca="false">N4007*100/$O$2</f>
        <v>100</v>
      </c>
      <c r="R4007" s="47" t="n">
        <f aca="false">SUM(D4007,I4007,N4007)</f>
        <v>276008357.612793</v>
      </c>
      <c r="S4007" s="41" t="n">
        <f aca="false">R4007*100/$R$2</f>
        <v>99.9999999991969</v>
      </c>
      <c r="U4007" s="41" t="n">
        <f aca="false">[1]Plan1!$B4002</f>
        <v>0</v>
      </c>
    </row>
    <row r="4008" customFormat="false" ht="15" hidden="false" customHeight="false" outlineLevel="0" collapsed="false">
      <c r="A4008" s="46" t="n">
        <v>46006</v>
      </c>
      <c r="B4008" s="41" t="n">
        <f aca="false">[2]Plan1!$C4003</f>
        <v>0</v>
      </c>
      <c r="C4008" s="41" t="n">
        <f aca="false">$E$5 + B4008</f>
        <v>781</v>
      </c>
      <c r="D4008" s="47" t="n">
        <f aca="false">IF(C4008&gt;$E$5,$E$2+$E$1,(IF(C4008&gt;764.99,C4008^3*3486.59308-C4008^2*7860012.00812+C4008*5908819377.96283-1481278321001.59,IF(C4008&gt;752.99,C4008^3*3588.471445-C4008^2*8028757.56264+C4008*5988077680.84934-1488767378546.26,C4008^3*899.851852-C4008^2*1969009.674601+C4008*1435480406.01138-348666163343.76))))-$E$1</f>
        <v>148979041.172119</v>
      </c>
      <c r="E4008" s="47" t="n">
        <f aca="false">D4008*100/$E$2</f>
        <v>100</v>
      </c>
      <c r="G4008" s="41" t="n">
        <f aca="false">[3]Plan1!$C4003</f>
        <v>0</v>
      </c>
      <c r="H4008" s="41" t="n">
        <f aca="false">$J$5 + G4008</f>
        <v>760</v>
      </c>
      <c r="I4008" s="47" t="n">
        <f aca="false">IF(H4008&gt;$J$5,$J$2+$J$1,(IF(H4008&gt;739.99,H4008^3*2498.244218-H4008^2*5471052.355142+H4008*3994605728.77515-972400879260.135,H4008^3*1396.138889-H4008^2*3002770.071427+H4008*2152080038.43115-513963640099.415)))-$J$1</f>
        <v>87942447.7277832</v>
      </c>
      <c r="J4008" s="47" t="n">
        <f aca="false">I4008*100/$J$2</f>
        <v>99.9999999974793</v>
      </c>
      <c r="L4008" s="41" t="n">
        <f aca="false">[4]Plan1!$C4003</f>
        <v>0</v>
      </c>
      <c r="M4008" s="41" t="n">
        <f aca="false">$O$5 + L4008</f>
        <v>838.78</v>
      </c>
      <c r="N4008" s="47" t="n">
        <f aca="false">IF(M4008&gt;$O$5,$O$2+$O$1,(M4008^3*3270.5936-M4008^2*8015778.389801+M4008*6549018422.82398-1783686174686.87))-$O$1</f>
        <v>39086868.7128906</v>
      </c>
      <c r="O4008" s="41" t="n">
        <f aca="false">N4008*100/$O$2</f>
        <v>100</v>
      </c>
      <c r="R4008" s="47" t="n">
        <f aca="false">SUM(D4008,I4008,N4008)</f>
        <v>276008357.612793</v>
      </c>
      <c r="S4008" s="41" t="n">
        <f aca="false">R4008*100/$R$2</f>
        <v>99.9999999991969</v>
      </c>
      <c r="U4008" s="41" t="n">
        <f aca="false">[1]Plan1!$B4003</f>
        <v>0</v>
      </c>
    </row>
    <row r="4009" customFormat="false" ht="15" hidden="false" customHeight="false" outlineLevel="0" collapsed="false">
      <c r="A4009" s="46" t="n">
        <v>46007</v>
      </c>
      <c r="B4009" s="41" t="n">
        <f aca="false">[2]Plan1!$C4004</f>
        <v>0</v>
      </c>
      <c r="C4009" s="41" t="n">
        <f aca="false">$E$5 + B4009</f>
        <v>781</v>
      </c>
      <c r="D4009" s="47" t="n">
        <f aca="false">IF(C4009&gt;$E$5,$E$2+$E$1,(IF(C4009&gt;764.99,C4009^3*3486.59308-C4009^2*7860012.00812+C4009*5908819377.96283-1481278321001.59,IF(C4009&gt;752.99,C4009^3*3588.471445-C4009^2*8028757.56264+C4009*5988077680.84934-1488767378546.26,C4009^3*899.851852-C4009^2*1969009.674601+C4009*1435480406.01138-348666163343.76))))-$E$1</f>
        <v>148979041.172119</v>
      </c>
      <c r="E4009" s="47" t="n">
        <f aca="false">D4009*100/$E$2</f>
        <v>100</v>
      </c>
      <c r="G4009" s="41" t="n">
        <f aca="false">[3]Plan1!$C4004</f>
        <v>0</v>
      </c>
      <c r="H4009" s="41" t="n">
        <f aca="false">$J$5 + G4009</f>
        <v>760</v>
      </c>
      <c r="I4009" s="47" t="n">
        <f aca="false">IF(H4009&gt;$J$5,$J$2+$J$1,(IF(H4009&gt;739.99,H4009^3*2498.244218-H4009^2*5471052.355142+H4009*3994605728.77515-972400879260.135,H4009^3*1396.138889-H4009^2*3002770.071427+H4009*2152080038.43115-513963640099.415)))-$J$1</f>
        <v>87942447.7277832</v>
      </c>
      <c r="J4009" s="47" t="n">
        <f aca="false">I4009*100/$J$2</f>
        <v>99.9999999974793</v>
      </c>
      <c r="L4009" s="41" t="n">
        <f aca="false">[4]Plan1!$C4004</f>
        <v>0</v>
      </c>
      <c r="M4009" s="41" t="n">
        <f aca="false">$O$5 + L4009</f>
        <v>838.78</v>
      </c>
      <c r="N4009" s="47" t="n">
        <f aca="false">IF(M4009&gt;$O$5,$O$2+$O$1,(M4009^3*3270.5936-M4009^2*8015778.389801+M4009*6549018422.82398-1783686174686.87))-$O$1</f>
        <v>39086868.7128906</v>
      </c>
      <c r="O4009" s="41" t="n">
        <f aca="false">N4009*100/$O$2</f>
        <v>100</v>
      </c>
      <c r="R4009" s="47" t="n">
        <f aca="false">SUM(D4009,I4009,N4009)</f>
        <v>276008357.612793</v>
      </c>
      <c r="S4009" s="41" t="n">
        <f aca="false">R4009*100/$R$2</f>
        <v>99.9999999991969</v>
      </c>
      <c r="U4009" s="41" t="n">
        <f aca="false">[1]Plan1!$B4004</f>
        <v>0</v>
      </c>
    </row>
    <row r="4010" customFormat="false" ht="15" hidden="false" customHeight="false" outlineLevel="0" collapsed="false">
      <c r="A4010" s="46" t="n">
        <v>46008</v>
      </c>
      <c r="B4010" s="41" t="n">
        <f aca="false">[2]Plan1!$C4005</f>
        <v>0</v>
      </c>
      <c r="C4010" s="41" t="n">
        <f aca="false">$E$5 + B4010</f>
        <v>781</v>
      </c>
      <c r="D4010" s="47" t="n">
        <f aca="false">IF(C4010&gt;$E$5,$E$2+$E$1,(IF(C4010&gt;764.99,C4010^3*3486.59308-C4010^2*7860012.00812+C4010*5908819377.96283-1481278321001.59,IF(C4010&gt;752.99,C4010^3*3588.471445-C4010^2*8028757.56264+C4010*5988077680.84934-1488767378546.26,C4010^3*899.851852-C4010^2*1969009.674601+C4010*1435480406.01138-348666163343.76))))-$E$1</f>
        <v>148979041.172119</v>
      </c>
      <c r="E4010" s="47" t="n">
        <f aca="false">D4010*100/$E$2</f>
        <v>100</v>
      </c>
      <c r="G4010" s="41" t="n">
        <f aca="false">[3]Plan1!$C4005</f>
        <v>0</v>
      </c>
      <c r="H4010" s="41" t="n">
        <f aca="false">$J$5 + G4010</f>
        <v>760</v>
      </c>
      <c r="I4010" s="47" t="n">
        <f aca="false">IF(H4010&gt;$J$5,$J$2+$J$1,(IF(H4010&gt;739.99,H4010^3*2498.244218-H4010^2*5471052.355142+H4010*3994605728.77515-972400879260.135,H4010^3*1396.138889-H4010^2*3002770.071427+H4010*2152080038.43115-513963640099.415)))-$J$1</f>
        <v>87942447.7277832</v>
      </c>
      <c r="J4010" s="47" t="n">
        <f aca="false">I4010*100/$J$2</f>
        <v>99.9999999974793</v>
      </c>
      <c r="L4010" s="41" t="n">
        <f aca="false">[4]Plan1!$C4005</f>
        <v>0</v>
      </c>
      <c r="M4010" s="41" t="n">
        <f aca="false">$O$5 + L4010</f>
        <v>838.78</v>
      </c>
      <c r="N4010" s="47" t="n">
        <f aca="false">IF(M4010&gt;$O$5,$O$2+$O$1,(M4010^3*3270.5936-M4010^2*8015778.389801+M4010*6549018422.82398-1783686174686.87))-$O$1</f>
        <v>39086868.7128906</v>
      </c>
      <c r="O4010" s="41" t="n">
        <f aca="false">N4010*100/$O$2</f>
        <v>100</v>
      </c>
      <c r="R4010" s="47" t="n">
        <f aca="false">SUM(D4010,I4010,N4010)</f>
        <v>276008357.612793</v>
      </c>
      <c r="S4010" s="41" t="n">
        <f aca="false">R4010*100/$R$2</f>
        <v>99.9999999991969</v>
      </c>
      <c r="U4010" s="41" t="n">
        <f aca="false">[1]Plan1!$B4005</f>
        <v>0</v>
      </c>
    </row>
    <row r="4011" customFormat="false" ht="15" hidden="false" customHeight="false" outlineLevel="0" collapsed="false">
      <c r="A4011" s="46" t="n">
        <v>46009</v>
      </c>
      <c r="B4011" s="41" t="n">
        <f aca="false">[2]Plan1!$C4006</f>
        <v>0</v>
      </c>
      <c r="C4011" s="41" t="n">
        <f aca="false">$E$5 + B4011</f>
        <v>781</v>
      </c>
      <c r="D4011" s="47" t="n">
        <f aca="false">IF(C4011&gt;$E$5,$E$2+$E$1,(IF(C4011&gt;764.99,C4011^3*3486.59308-C4011^2*7860012.00812+C4011*5908819377.96283-1481278321001.59,IF(C4011&gt;752.99,C4011^3*3588.471445-C4011^2*8028757.56264+C4011*5988077680.84934-1488767378546.26,C4011^3*899.851852-C4011^2*1969009.674601+C4011*1435480406.01138-348666163343.76))))-$E$1</f>
        <v>148979041.172119</v>
      </c>
      <c r="E4011" s="47" t="n">
        <f aca="false">D4011*100/$E$2</f>
        <v>100</v>
      </c>
      <c r="G4011" s="41" t="n">
        <f aca="false">[3]Plan1!$C4006</f>
        <v>0</v>
      </c>
      <c r="H4011" s="41" t="n">
        <f aca="false">$J$5 + G4011</f>
        <v>760</v>
      </c>
      <c r="I4011" s="47" t="n">
        <f aca="false">IF(H4011&gt;$J$5,$J$2+$J$1,(IF(H4011&gt;739.99,H4011^3*2498.244218-H4011^2*5471052.355142+H4011*3994605728.77515-972400879260.135,H4011^3*1396.138889-H4011^2*3002770.071427+H4011*2152080038.43115-513963640099.415)))-$J$1</f>
        <v>87942447.7277832</v>
      </c>
      <c r="J4011" s="47" t="n">
        <f aca="false">I4011*100/$J$2</f>
        <v>99.9999999974793</v>
      </c>
      <c r="L4011" s="41" t="n">
        <f aca="false">[4]Plan1!$C4006</f>
        <v>0</v>
      </c>
      <c r="M4011" s="41" t="n">
        <f aca="false">$O$5 + L4011</f>
        <v>838.78</v>
      </c>
      <c r="N4011" s="47" t="n">
        <f aca="false">IF(M4011&gt;$O$5,$O$2+$O$1,(M4011^3*3270.5936-M4011^2*8015778.389801+M4011*6549018422.82398-1783686174686.87))-$O$1</f>
        <v>39086868.7128906</v>
      </c>
      <c r="O4011" s="41" t="n">
        <f aca="false">N4011*100/$O$2</f>
        <v>100</v>
      </c>
      <c r="R4011" s="47" t="n">
        <f aca="false">SUM(D4011,I4011,N4011)</f>
        <v>276008357.612793</v>
      </c>
      <c r="S4011" s="41" t="n">
        <f aca="false">R4011*100/$R$2</f>
        <v>99.9999999991969</v>
      </c>
      <c r="U4011" s="41" t="n">
        <f aca="false">[1]Plan1!$B4006</f>
        <v>0</v>
      </c>
    </row>
    <row r="4012" customFormat="false" ht="15" hidden="false" customHeight="false" outlineLevel="0" collapsed="false">
      <c r="A4012" s="46" t="n">
        <v>46010</v>
      </c>
      <c r="B4012" s="41" t="n">
        <f aca="false">[2]Plan1!$C4007</f>
        <v>0</v>
      </c>
      <c r="C4012" s="41" t="n">
        <f aca="false">$E$5 + B4012</f>
        <v>781</v>
      </c>
      <c r="D4012" s="47" t="n">
        <f aca="false">IF(C4012&gt;$E$5,$E$2+$E$1,(IF(C4012&gt;764.99,C4012^3*3486.59308-C4012^2*7860012.00812+C4012*5908819377.96283-1481278321001.59,IF(C4012&gt;752.99,C4012^3*3588.471445-C4012^2*8028757.56264+C4012*5988077680.84934-1488767378546.26,C4012^3*899.851852-C4012^2*1969009.674601+C4012*1435480406.01138-348666163343.76))))-$E$1</f>
        <v>148979041.172119</v>
      </c>
      <c r="E4012" s="47" t="n">
        <f aca="false">D4012*100/$E$2</f>
        <v>100</v>
      </c>
      <c r="G4012" s="41" t="n">
        <f aca="false">[3]Plan1!$C4007</f>
        <v>0</v>
      </c>
      <c r="H4012" s="41" t="n">
        <f aca="false">$J$5 + G4012</f>
        <v>760</v>
      </c>
      <c r="I4012" s="47" t="n">
        <f aca="false">IF(H4012&gt;$J$5,$J$2+$J$1,(IF(H4012&gt;739.99,H4012^3*2498.244218-H4012^2*5471052.355142+H4012*3994605728.77515-972400879260.135,H4012^3*1396.138889-H4012^2*3002770.071427+H4012*2152080038.43115-513963640099.415)))-$J$1</f>
        <v>87942447.7277832</v>
      </c>
      <c r="J4012" s="47" t="n">
        <f aca="false">I4012*100/$J$2</f>
        <v>99.9999999974793</v>
      </c>
      <c r="L4012" s="41" t="n">
        <f aca="false">[4]Plan1!$C4007</f>
        <v>0</v>
      </c>
      <c r="M4012" s="41" t="n">
        <f aca="false">$O$5 + L4012</f>
        <v>838.78</v>
      </c>
      <c r="N4012" s="47" t="n">
        <f aca="false">IF(M4012&gt;$O$5,$O$2+$O$1,(M4012^3*3270.5936-M4012^2*8015778.389801+M4012*6549018422.82398-1783686174686.87))-$O$1</f>
        <v>39086868.7128906</v>
      </c>
      <c r="O4012" s="41" t="n">
        <f aca="false">N4012*100/$O$2</f>
        <v>100</v>
      </c>
      <c r="R4012" s="47" t="n">
        <f aca="false">SUM(D4012,I4012,N4012)</f>
        <v>276008357.612793</v>
      </c>
      <c r="S4012" s="41" t="n">
        <f aca="false">R4012*100/$R$2</f>
        <v>99.9999999991969</v>
      </c>
      <c r="U4012" s="41" t="n">
        <f aca="false">[1]Plan1!$B4007</f>
        <v>0</v>
      </c>
    </row>
    <row r="4013" customFormat="false" ht="15" hidden="false" customHeight="false" outlineLevel="0" collapsed="false">
      <c r="A4013" s="46" t="n">
        <v>46011</v>
      </c>
      <c r="B4013" s="41" t="n">
        <f aca="false">[2]Plan1!$C4008</f>
        <v>0</v>
      </c>
      <c r="C4013" s="41" t="n">
        <f aca="false">$E$5 + B4013</f>
        <v>781</v>
      </c>
      <c r="D4013" s="47" t="n">
        <f aca="false">IF(C4013&gt;$E$5,$E$2+$E$1,(IF(C4013&gt;764.99,C4013^3*3486.59308-C4013^2*7860012.00812+C4013*5908819377.96283-1481278321001.59,IF(C4013&gt;752.99,C4013^3*3588.471445-C4013^2*8028757.56264+C4013*5988077680.84934-1488767378546.26,C4013^3*899.851852-C4013^2*1969009.674601+C4013*1435480406.01138-348666163343.76))))-$E$1</f>
        <v>148979041.172119</v>
      </c>
      <c r="E4013" s="47" t="n">
        <f aca="false">D4013*100/$E$2</f>
        <v>100</v>
      </c>
      <c r="G4013" s="41" t="n">
        <f aca="false">[3]Plan1!$C4008</f>
        <v>0</v>
      </c>
      <c r="H4013" s="41" t="n">
        <f aca="false">$J$5 + G4013</f>
        <v>760</v>
      </c>
      <c r="I4013" s="47" t="n">
        <f aca="false">IF(H4013&gt;$J$5,$J$2+$J$1,(IF(H4013&gt;739.99,H4013^3*2498.244218-H4013^2*5471052.355142+H4013*3994605728.77515-972400879260.135,H4013^3*1396.138889-H4013^2*3002770.071427+H4013*2152080038.43115-513963640099.415)))-$J$1</f>
        <v>87942447.7277832</v>
      </c>
      <c r="J4013" s="47" t="n">
        <f aca="false">I4013*100/$J$2</f>
        <v>99.9999999974793</v>
      </c>
      <c r="L4013" s="41" t="n">
        <f aca="false">[4]Plan1!$C4008</f>
        <v>0</v>
      </c>
      <c r="M4013" s="41" t="n">
        <f aca="false">$O$5 + L4013</f>
        <v>838.78</v>
      </c>
      <c r="N4013" s="47" t="n">
        <f aca="false">IF(M4013&gt;$O$5,$O$2+$O$1,(M4013^3*3270.5936-M4013^2*8015778.389801+M4013*6549018422.82398-1783686174686.87))-$O$1</f>
        <v>39086868.7128906</v>
      </c>
      <c r="O4013" s="41" t="n">
        <f aca="false">N4013*100/$O$2</f>
        <v>100</v>
      </c>
      <c r="R4013" s="47" t="n">
        <f aca="false">SUM(D4013,I4013,N4013)</f>
        <v>276008357.612793</v>
      </c>
      <c r="S4013" s="41" t="n">
        <f aca="false">R4013*100/$R$2</f>
        <v>99.9999999991969</v>
      </c>
      <c r="U4013" s="41" t="n">
        <f aca="false">[1]Plan1!$B4008</f>
        <v>0</v>
      </c>
    </row>
    <row r="4014" customFormat="false" ht="15" hidden="false" customHeight="false" outlineLevel="0" collapsed="false">
      <c r="A4014" s="46" t="n">
        <v>46012</v>
      </c>
      <c r="B4014" s="41" t="n">
        <f aca="false">[2]Plan1!$C4009</f>
        <v>0</v>
      </c>
      <c r="C4014" s="41" t="n">
        <f aca="false">$E$5 + B4014</f>
        <v>781</v>
      </c>
      <c r="D4014" s="47" t="n">
        <f aca="false">IF(C4014&gt;$E$5,$E$2+$E$1,(IF(C4014&gt;764.99,C4014^3*3486.59308-C4014^2*7860012.00812+C4014*5908819377.96283-1481278321001.59,IF(C4014&gt;752.99,C4014^3*3588.471445-C4014^2*8028757.56264+C4014*5988077680.84934-1488767378546.26,C4014^3*899.851852-C4014^2*1969009.674601+C4014*1435480406.01138-348666163343.76))))-$E$1</f>
        <v>148979041.172119</v>
      </c>
      <c r="E4014" s="47" t="n">
        <f aca="false">D4014*100/$E$2</f>
        <v>100</v>
      </c>
      <c r="G4014" s="41" t="n">
        <f aca="false">[3]Plan1!$C4009</f>
        <v>0</v>
      </c>
      <c r="H4014" s="41" t="n">
        <f aca="false">$J$5 + G4014</f>
        <v>760</v>
      </c>
      <c r="I4014" s="47" t="n">
        <f aca="false">IF(H4014&gt;$J$5,$J$2+$J$1,(IF(H4014&gt;739.99,H4014^3*2498.244218-H4014^2*5471052.355142+H4014*3994605728.77515-972400879260.135,H4014^3*1396.138889-H4014^2*3002770.071427+H4014*2152080038.43115-513963640099.415)))-$J$1</f>
        <v>87942447.7277832</v>
      </c>
      <c r="J4014" s="47" t="n">
        <f aca="false">I4014*100/$J$2</f>
        <v>99.9999999974793</v>
      </c>
      <c r="L4014" s="41" t="n">
        <f aca="false">[4]Plan1!$C4009</f>
        <v>0</v>
      </c>
      <c r="M4014" s="41" t="n">
        <f aca="false">$O$5 + L4014</f>
        <v>838.78</v>
      </c>
      <c r="N4014" s="47" t="n">
        <f aca="false">IF(M4014&gt;$O$5,$O$2+$O$1,(M4014^3*3270.5936-M4014^2*8015778.389801+M4014*6549018422.82398-1783686174686.87))-$O$1</f>
        <v>39086868.7128906</v>
      </c>
      <c r="O4014" s="41" t="n">
        <f aca="false">N4014*100/$O$2</f>
        <v>100</v>
      </c>
      <c r="R4014" s="47" t="n">
        <f aca="false">SUM(D4014,I4014,N4014)</f>
        <v>276008357.612793</v>
      </c>
      <c r="S4014" s="41" t="n">
        <f aca="false">R4014*100/$R$2</f>
        <v>99.9999999991969</v>
      </c>
      <c r="U4014" s="41" t="n">
        <f aca="false">[1]Plan1!$B4009</f>
        <v>0</v>
      </c>
    </row>
    <row r="4015" customFormat="false" ht="15" hidden="false" customHeight="false" outlineLevel="0" collapsed="false">
      <c r="A4015" s="46" t="n">
        <v>46013</v>
      </c>
      <c r="B4015" s="41" t="n">
        <f aca="false">[2]Plan1!$C4010</f>
        <v>0</v>
      </c>
      <c r="C4015" s="41" t="n">
        <f aca="false">$E$5 + B4015</f>
        <v>781</v>
      </c>
      <c r="D4015" s="47" t="n">
        <f aca="false">IF(C4015&gt;$E$5,$E$2+$E$1,(IF(C4015&gt;764.99,C4015^3*3486.59308-C4015^2*7860012.00812+C4015*5908819377.96283-1481278321001.59,IF(C4015&gt;752.99,C4015^3*3588.471445-C4015^2*8028757.56264+C4015*5988077680.84934-1488767378546.26,C4015^3*899.851852-C4015^2*1969009.674601+C4015*1435480406.01138-348666163343.76))))-$E$1</f>
        <v>148979041.172119</v>
      </c>
      <c r="E4015" s="47" t="n">
        <f aca="false">D4015*100/$E$2</f>
        <v>100</v>
      </c>
      <c r="G4015" s="41" t="n">
        <f aca="false">[3]Plan1!$C4010</f>
        <v>0</v>
      </c>
      <c r="H4015" s="41" t="n">
        <f aca="false">$J$5 + G4015</f>
        <v>760</v>
      </c>
      <c r="I4015" s="47" t="n">
        <f aca="false">IF(H4015&gt;$J$5,$J$2+$J$1,(IF(H4015&gt;739.99,H4015^3*2498.244218-H4015^2*5471052.355142+H4015*3994605728.77515-972400879260.135,H4015^3*1396.138889-H4015^2*3002770.071427+H4015*2152080038.43115-513963640099.415)))-$J$1</f>
        <v>87942447.7277832</v>
      </c>
      <c r="J4015" s="47" t="n">
        <f aca="false">I4015*100/$J$2</f>
        <v>99.9999999974793</v>
      </c>
      <c r="L4015" s="41" t="n">
        <f aca="false">[4]Plan1!$C4010</f>
        <v>0</v>
      </c>
      <c r="M4015" s="41" t="n">
        <f aca="false">$O$5 + L4015</f>
        <v>838.78</v>
      </c>
      <c r="N4015" s="47" t="n">
        <f aca="false">IF(M4015&gt;$O$5,$O$2+$O$1,(M4015^3*3270.5936-M4015^2*8015778.389801+M4015*6549018422.82398-1783686174686.87))-$O$1</f>
        <v>39086868.7128906</v>
      </c>
      <c r="O4015" s="41" t="n">
        <f aca="false">N4015*100/$O$2</f>
        <v>100</v>
      </c>
      <c r="R4015" s="47" t="n">
        <f aca="false">SUM(D4015,I4015,N4015)</f>
        <v>276008357.612793</v>
      </c>
      <c r="S4015" s="41" t="n">
        <f aca="false">R4015*100/$R$2</f>
        <v>99.9999999991969</v>
      </c>
      <c r="U4015" s="41" t="n">
        <f aca="false">[1]Plan1!$B4010</f>
        <v>0</v>
      </c>
    </row>
    <row r="4016" customFormat="false" ht="15" hidden="false" customHeight="false" outlineLevel="0" collapsed="false">
      <c r="A4016" s="46" t="n">
        <v>46014</v>
      </c>
      <c r="B4016" s="41" t="n">
        <f aca="false">[2]Plan1!$C4011</f>
        <v>0</v>
      </c>
      <c r="C4016" s="41" t="n">
        <f aca="false">$E$5 + B4016</f>
        <v>781</v>
      </c>
      <c r="D4016" s="47" t="n">
        <f aca="false">IF(C4016&gt;$E$5,$E$2+$E$1,(IF(C4016&gt;764.99,C4016^3*3486.59308-C4016^2*7860012.00812+C4016*5908819377.96283-1481278321001.59,IF(C4016&gt;752.99,C4016^3*3588.471445-C4016^2*8028757.56264+C4016*5988077680.84934-1488767378546.26,C4016^3*899.851852-C4016^2*1969009.674601+C4016*1435480406.01138-348666163343.76))))-$E$1</f>
        <v>148979041.172119</v>
      </c>
      <c r="E4016" s="47" t="n">
        <f aca="false">D4016*100/$E$2</f>
        <v>100</v>
      </c>
      <c r="G4016" s="41" t="n">
        <f aca="false">[3]Plan1!$C4011</f>
        <v>0</v>
      </c>
      <c r="H4016" s="41" t="n">
        <f aca="false">$J$5 + G4016</f>
        <v>760</v>
      </c>
      <c r="I4016" s="47" t="n">
        <f aca="false">IF(H4016&gt;$J$5,$J$2+$J$1,(IF(H4016&gt;739.99,H4016^3*2498.244218-H4016^2*5471052.355142+H4016*3994605728.77515-972400879260.135,H4016^3*1396.138889-H4016^2*3002770.071427+H4016*2152080038.43115-513963640099.415)))-$J$1</f>
        <v>87942447.7277832</v>
      </c>
      <c r="J4016" s="47" t="n">
        <f aca="false">I4016*100/$J$2</f>
        <v>99.9999999974793</v>
      </c>
      <c r="L4016" s="41" t="n">
        <f aca="false">[4]Plan1!$C4011</f>
        <v>0</v>
      </c>
      <c r="M4016" s="41" t="n">
        <f aca="false">$O$5 + L4016</f>
        <v>838.78</v>
      </c>
      <c r="N4016" s="47" t="n">
        <f aca="false">IF(M4016&gt;$O$5,$O$2+$O$1,(M4016^3*3270.5936-M4016^2*8015778.389801+M4016*6549018422.82398-1783686174686.87))-$O$1</f>
        <v>39086868.7128906</v>
      </c>
      <c r="O4016" s="41" t="n">
        <f aca="false">N4016*100/$O$2</f>
        <v>100</v>
      </c>
      <c r="R4016" s="47" t="n">
        <f aca="false">SUM(D4016,I4016,N4016)</f>
        <v>276008357.612793</v>
      </c>
      <c r="S4016" s="41" t="n">
        <f aca="false">R4016*100/$R$2</f>
        <v>99.9999999991969</v>
      </c>
      <c r="U4016" s="41" t="n">
        <f aca="false">[1]Plan1!$B4011</f>
        <v>0</v>
      </c>
    </row>
    <row r="4017" customFormat="false" ht="15" hidden="false" customHeight="false" outlineLevel="0" collapsed="false">
      <c r="A4017" s="46" t="n">
        <v>46015</v>
      </c>
      <c r="B4017" s="41" t="n">
        <f aca="false">[2]Plan1!$C4012</f>
        <v>0</v>
      </c>
      <c r="C4017" s="41" t="n">
        <f aca="false">$E$5 + B4017</f>
        <v>781</v>
      </c>
      <c r="D4017" s="47" t="n">
        <f aca="false">IF(C4017&gt;$E$5,$E$2+$E$1,(IF(C4017&gt;764.99,C4017^3*3486.59308-C4017^2*7860012.00812+C4017*5908819377.96283-1481278321001.59,IF(C4017&gt;752.99,C4017^3*3588.471445-C4017^2*8028757.56264+C4017*5988077680.84934-1488767378546.26,C4017^3*899.851852-C4017^2*1969009.674601+C4017*1435480406.01138-348666163343.76))))-$E$1</f>
        <v>148979041.172119</v>
      </c>
      <c r="E4017" s="47" t="n">
        <f aca="false">D4017*100/$E$2</f>
        <v>100</v>
      </c>
      <c r="G4017" s="41" t="n">
        <f aca="false">[3]Plan1!$C4012</f>
        <v>0</v>
      </c>
      <c r="H4017" s="41" t="n">
        <f aca="false">$J$5 + G4017</f>
        <v>760</v>
      </c>
      <c r="I4017" s="47" t="n">
        <f aca="false">IF(H4017&gt;$J$5,$J$2+$J$1,(IF(H4017&gt;739.99,H4017^3*2498.244218-H4017^2*5471052.355142+H4017*3994605728.77515-972400879260.135,H4017^3*1396.138889-H4017^2*3002770.071427+H4017*2152080038.43115-513963640099.415)))-$J$1</f>
        <v>87942447.7277832</v>
      </c>
      <c r="J4017" s="47" t="n">
        <f aca="false">I4017*100/$J$2</f>
        <v>99.9999999974793</v>
      </c>
      <c r="L4017" s="41" t="n">
        <f aca="false">[4]Plan1!$C4012</f>
        <v>0</v>
      </c>
      <c r="M4017" s="41" t="n">
        <f aca="false">$O$5 + L4017</f>
        <v>838.78</v>
      </c>
      <c r="N4017" s="47" t="n">
        <f aca="false">IF(M4017&gt;$O$5,$O$2+$O$1,(M4017^3*3270.5936-M4017^2*8015778.389801+M4017*6549018422.82398-1783686174686.87))-$O$1</f>
        <v>39086868.7128906</v>
      </c>
      <c r="O4017" s="41" t="n">
        <f aca="false">N4017*100/$O$2</f>
        <v>100</v>
      </c>
      <c r="R4017" s="47" t="n">
        <f aca="false">SUM(D4017,I4017,N4017)</f>
        <v>276008357.612793</v>
      </c>
      <c r="S4017" s="41" t="n">
        <f aca="false">R4017*100/$R$2</f>
        <v>99.9999999991969</v>
      </c>
      <c r="U4017" s="41" t="n">
        <f aca="false">[1]Plan1!$B4012</f>
        <v>0</v>
      </c>
    </row>
    <row r="4018" customFormat="false" ht="15" hidden="false" customHeight="false" outlineLevel="0" collapsed="false">
      <c r="A4018" s="46" t="n">
        <v>46016</v>
      </c>
      <c r="B4018" s="41" t="n">
        <f aca="false">[2]Plan1!$C4013</f>
        <v>0</v>
      </c>
      <c r="C4018" s="41" t="n">
        <f aca="false">$E$5 + B4018</f>
        <v>781</v>
      </c>
      <c r="D4018" s="47" t="n">
        <f aca="false">IF(C4018&gt;$E$5,$E$2+$E$1,(IF(C4018&gt;764.99,C4018^3*3486.59308-C4018^2*7860012.00812+C4018*5908819377.96283-1481278321001.59,IF(C4018&gt;752.99,C4018^3*3588.471445-C4018^2*8028757.56264+C4018*5988077680.84934-1488767378546.26,C4018^3*899.851852-C4018^2*1969009.674601+C4018*1435480406.01138-348666163343.76))))-$E$1</f>
        <v>148979041.172119</v>
      </c>
      <c r="E4018" s="47" t="n">
        <f aca="false">D4018*100/$E$2</f>
        <v>100</v>
      </c>
      <c r="G4018" s="41" t="n">
        <f aca="false">[3]Plan1!$C4013</f>
        <v>0</v>
      </c>
      <c r="H4018" s="41" t="n">
        <f aca="false">$J$5 + G4018</f>
        <v>760</v>
      </c>
      <c r="I4018" s="47" t="n">
        <f aca="false">IF(H4018&gt;$J$5,$J$2+$J$1,(IF(H4018&gt;739.99,H4018^3*2498.244218-H4018^2*5471052.355142+H4018*3994605728.77515-972400879260.135,H4018^3*1396.138889-H4018^2*3002770.071427+H4018*2152080038.43115-513963640099.415)))-$J$1</f>
        <v>87942447.7277832</v>
      </c>
      <c r="J4018" s="47" t="n">
        <f aca="false">I4018*100/$J$2</f>
        <v>99.9999999974793</v>
      </c>
      <c r="L4018" s="41" t="n">
        <f aca="false">[4]Plan1!$C4013</f>
        <v>0</v>
      </c>
      <c r="M4018" s="41" t="n">
        <f aca="false">$O$5 + L4018</f>
        <v>838.78</v>
      </c>
      <c r="N4018" s="47" t="n">
        <f aca="false">IF(M4018&gt;$O$5,$O$2+$O$1,(M4018^3*3270.5936-M4018^2*8015778.389801+M4018*6549018422.82398-1783686174686.87))-$O$1</f>
        <v>39086868.7128906</v>
      </c>
      <c r="O4018" s="41" t="n">
        <f aca="false">N4018*100/$O$2</f>
        <v>100</v>
      </c>
      <c r="R4018" s="47" t="n">
        <f aca="false">SUM(D4018,I4018,N4018)</f>
        <v>276008357.612793</v>
      </c>
      <c r="S4018" s="41" t="n">
        <f aca="false">R4018*100/$R$2</f>
        <v>99.9999999991969</v>
      </c>
      <c r="U4018" s="41" t="n">
        <f aca="false">[1]Plan1!$B4013</f>
        <v>0</v>
      </c>
    </row>
    <row r="4019" customFormat="false" ht="15" hidden="false" customHeight="false" outlineLevel="0" collapsed="false">
      <c r="A4019" s="46" t="n">
        <v>46017</v>
      </c>
      <c r="B4019" s="41" t="n">
        <f aca="false">[2]Plan1!$C4014</f>
        <v>0</v>
      </c>
      <c r="C4019" s="41" t="n">
        <f aca="false">$E$5 + B4019</f>
        <v>781</v>
      </c>
      <c r="D4019" s="47" t="n">
        <f aca="false">IF(C4019&gt;$E$5,$E$2+$E$1,(IF(C4019&gt;764.99,C4019^3*3486.59308-C4019^2*7860012.00812+C4019*5908819377.96283-1481278321001.59,IF(C4019&gt;752.99,C4019^3*3588.471445-C4019^2*8028757.56264+C4019*5988077680.84934-1488767378546.26,C4019^3*899.851852-C4019^2*1969009.674601+C4019*1435480406.01138-348666163343.76))))-$E$1</f>
        <v>148979041.172119</v>
      </c>
      <c r="E4019" s="47" t="n">
        <f aca="false">D4019*100/$E$2</f>
        <v>100</v>
      </c>
      <c r="G4019" s="41" t="n">
        <f aca="false">[3]Plan1!$C4014</f>
        <v>0</v>
      </c>
      <c r="H4019" s="41" t="n">
        <f aca="false">$J$5 + G4019</f>
        <v>760</v>
      </c>
      <c r="I4019" s="47" t="n">
        <f aca="false">IF(H4019&gt;$J$5,$J$2+$J$1,(IF(H4019&gt;739.99,H4019^3*2498.244218-H4019^2*5471052.355142+H4019*3994605728.77515-972400879260.135,H4019^3*1396.138889-H4019^2*3002770.071427+H4019*2152080038.43115-513963640099.415)))-$J$1</f>
        <v>87942447.7277832</v>
      </c>
      <c r="J4019" s="47" t="n">
        <f aca="false">I4019*100/$J$2</f>
        <v>99.9999999974793</v>
      </c>
      <c r="L4019" s="41" t="n">
        <f aca="false">[4]Plan1!$C4014</f>
        <v>0</v>
      </c>
      <c r="M4019" s="41" t="n">
        <f aca="false">$O$5 + L4019</f>
        <v>838.78</v>
      </c>
      <c r="N4019" s="47" t="n">
        <f aca="false">IF(M4019&gt;$O$5,$O$2+$O$1,(M4019^3*3270.5936-M4019^2*8015778.389801+M4019*6549018422.82398-1783686174686.87))-$O$1</f>
        <v>39086868.7128906</v>
      </c>
      <c r="O4019" s="41" t="n">
        <f aca="false">N4019*100/$O$2</f>
        <v>100</v>
      </c>
      <c r="R4019" s="47" t="n">
        <f aca="false">SUM(D4019,I4019,N4019)</f>
        <v>276008357.612793</v>
      </c>
      <c r="S4019" s="41" t="n">
        <f aca="false">R4019*100/$R$2</f>
        <v>99.9999999991969</v>
      </c>
      <c r="U4019" s="41" t="n">
        <f aca="false">[1]Plan1!$B4014</f>
        <v>0</v>
      </c>
    </row>
    <row r="4020" customFormat="false" ht="15" hidden="false" customHeight="false" outlineLevel="0" collapsed="false">
      <c r="A4020" s="46" t="n">
        <v>46018</v>
      </c>
      <c r="B4020" s="41" t="n">
        <f aca="false">[2]Plan1!$C4015</f>
        <v>0</v>
      </c>
      <c r="C4020" s="41" t="n">
        <f aca="false">$E$5 + B4020</f>
        <v>781</v>
      </c>
      <c r="D4020" s="47" t="n">
        <f aca="false">IF(C4020&gt;$E$5,$E$2+$E$1,(IF(C4020&gt;764.99,C4020^3*3486.59308-C4020^2*7860012.00812+C4020*5908819377.96283-1481278321001.59,IF(C4020&gt;752.99,C4020^3*3588.471445-C4020^2*8028757.56264+C4020*5988077680.84934-1488767378546.26,C4020^3*899.851852-C4020^2*1969009.674601+C4020*1435480406.01138-348666163343.76))))-$E$1</f>
        <v>148979041.172119</v>
      </c>
      <c r="E4020" s="47" t="n">
        <f aca="false">D4020*100/$E$2</f>
        <v>100</v>
      </c>
      <c r="G4020" s="41" t="n">
        <f aca="false">[3]Plan1!$C4015</f>
        <v>0</v>
      </c>
      <c r="H4020" s="41" t="n">
        <f aca="false">$J$5 + G4020</f>
        <v>760</v>
      </c>
      <c r="I4020" s="47" t="n">
        <f aca="false">IF(H4020&gt;$J$5,$J$2+$J$1,(IF(H4020&gt;739.99,H4020^3*2498.244218-H4020^2*5471052.355142+H4020*3994605728.77515-972400879260.135,H4020^3*1396.138889-H4020^2*3002770.071427+H4020*2152080038.43115-513963640099.415)))-$J$1</f>
        <v>87942447.7277832</v>
      </c>
      <c r="J4020" s="47" t="n">
        <f aca="false">I4020*100/$J$2</f>
        <v>99.9999999974793</v>
      </c>
      <c r="L4020" s="41" t="n">
        <f aca="false">[4]Plan1!$C4015</f>
        <v>0</v>
      </c>
      <c r="M4020" s="41" t="n">
        <f aca="false">$O$5 + L4020</f>
        <v>838.78</v>
      </c>
      <c r="N4020" s="47" t="n">
        <f aca="false">IF(M4020&gt;$O$5,$O$2+$O$1,(M4020^3*3270.5936-M4020^2*8015778.389801+M4020*6549018422.82398-1783686174686.87))-$O$1</f>
        <v>39086868.7128906</v>
      </c>
      <c r="O4020" s="41" t="n">
        <f aca="false">N4020*100/$O$2</f>
        <v>100</v>
      </c>
      <c r="R4020" s="47" t="n">
        <f aca="false">SUM(D4020,I4020,N4020)</f>
        <v>276008357.612793</v>
      </c>
      <c r="S4020" s="41" t="n">
        <f aca="false">R4020*100/$R$2</f>
        <v>99.9999999991969</v>
      </c>
      <c r="U4020" s="41" t="n">
        <f aca="false">[1]Plan1!$B4015</f>
        <v>0</v>
      </c>
    </row>
    <row r="4021" customFormat="false" ht="15" hidden="false" customHeight="false" outlineLevel="0" collapsed="false">
      <c r="A4021" s="46" t="n">
        <v>46019</v>
      </c>
      <c r="B4021" s="41" t="n">
        <f aca="false">[2]Plan1!$C4016</f>
        <v>0</v>
      </c>
      <c r="C4021" s="41" t="n">
        <f aca="false">$E$5 + B4021</f>
        <v>781</v>
      </c>
      <c r="D4021" s="47" t="n">
        <f aca="false">IF(C4021&gt;$E$5,$E$2+$E$1,(IF(C4021&gt;764.99,C4021^3*3486.59308-C4021^2*7860012.00812+C4021*5908819377.96283-1481278321001.59,IF(C4021&gt;752.99,C4021^3*3588.471445-C4021^2*8028757.56264+C4021*5988077680.84934-1488767378546.26,C4021^3*899.851852-C4021^2*1969009.674601+C4021*1435480406.01138-348666163343.76))))-$E$1</f>
        <v>148979041.172119</v>
      </c>
      <c r="E4021" s="47" t="n">
        <f aca="false">D4021*100/$E$2</f>
        <v>100</v>
      </c>
      <c r="G4021" s="41" t="n">
        <f aca="false">[3]Plan1!$C4016</f>
        <v>0</v>
      </c>
      <c r="H4021" s="41" t="n">
        <f aca="false">$J$5 + G4021</f>
        <v>760</v>
      </c>
      <c r="I4021" s="47" t="n">
        <f aca="false">IF(H4021&gt;$J$5,$J$2+$J$1,(IF(H4021&gt;739.99,H4021^3*2498.244218-H4021^2*5471052.355142+H4021*3994605728.77515-972400879260.135,H4021^3*1396.138889-H4021^2*3002770.071427+H4021*2152080038.43115-513963640099.415)))-$J$1</f>
        <v>87942447.7277832</v>
      </c>
      <c r="J4021" s="47" t="n">
        <f aca="false">I4021*100/$J$2</f>
        <v>99.9999999974793</v>
      </c>
      <c r="L4021" s="41" t="n">
        <f aca="false">[4]Plan1!$C4016</f>
        <v>0</v>
      </c>
      <c r="M4021" s="41" t="n">
        <f aca="false">$O$5 + L4021</f>
        <v>838.78</v>
      </c>
      <c r="N4021" s="47" t="n">
        <f aca="false">IF(M4021&gt;$O$5,$O$2+$O$1,(M4021^3*3270.5936-M4021^2*8015778.389801+M4021*6549018422.82398-1783686174686.87))-$O$1</f>
        <v>39086868.7128906</v>
      </c>
      <c r="O4021" s="41" t="n">
        <f aca="false">N4021*100/$O$2</f>
        <v>100</v>
      </c>
      <c r="R4021" s="47" t="n">
        <f aca="false">SUM(D4021,I4021,N4021)</f>
        <v>276008357.612793</v>
      </c>
      <c r="S4021" s="41" t="n">
        <f aca="false">R4021*100/$R$2</f>
        <v>99.9999999991969</v>
      </c>
      <c r="U4021" s="41" t="n">
        <f aca="false">[1]Plan1!$B4016</f>
        <v>0</v>
      </c>
    </row>
    <row r="4022" customFormat="false" ht="15" hidden="false" customHeight="false" outlineLevel="0" collapsed="false">
      <c r="A4022" s="46" t="n">
        <v>46020</v>
      </c>
      <c r="B4022" s="41" t="n">
        <f aca="false">[2]Plan1!$C4017</f>
        <v>0</v>
      </c>
      <c r="C4022" s="41" t="n">
        <f aca="false">$E$5 + B4022</f>
        <v>781</v>
      </c>
      <c r="D4022" s="47" t="n">
        <f aca="false">IF(C4022&gt;$E$5,$E$2+$E$1,(IF(C4022&gt;764.99,C4022^3*3486.59308-C4022^2*7860012.00812+C4022*5908819377.96283-1481278321001.59,IF(C4022&gt;752.99,C4022^3*3588.471445-C4022^2*8028757.56264+C4022*5988077680.84934-1488767378546.26,C4022^3*899.851852-C4022^2*1969009.674601+C4022*1435480406.01138-348666163343.76))))-$E$1</f>
        <v>148979041.172119</v>
      </c>
      <c r="E4022" s="47" t="n">
        <f aca="false">D4022*100/$E$2</f>
        <v>100</v>
      </c>
      <c r="G4022" s="41" t="n">
        <f aca="false">[3]Plan1!$C4017</f>
        <v>0</v>
      </c>
      <c r="H4022" s="41" t="n">
        <f aca="false">$J$5 + G4022</f>
        <v>760</v>
      </c>
      <c r="I4022" s="47" t="n">
        <f aca="false">IF(H4022&gt;$J$5,$J$2+$J$1,(IF(H4022&gt;739.99,H4022^3*2498.244218-H4022^2*5471052.355142+H4022*3994605728.77515-972400879260.135,H4022^3*1396.138889-H4022^2*3002770.071427+H4022*2152080038.43115-513963640099.415)))-$J$1</f>
        <v>87942447.7277832</v>
      </c>
      <c r="J4022" s="47" t="n">
        <f aca="false">I4022*100/$J$2</f>
        <v>99.9999999974793</v>
      </c>
      <c r="L4022" s="41" t="n">
        <f aca="false">[4]Plan1!$C4017</f>
        <v>0</v>
      </c>
      <c r="M4022" s="41" t="n">
        <f aca="false">$O$5 + L4022</f>
        <v>838.78</v>
      </c>
      <c r="N4022" s="47" t="n">
        <f aca="false">IF(M4022&gt;$O$5,$O$2+$O$1,(M4022^3*3270.5936-M4022^2*8015778.389801+M4022*6549018422.82398-1783686174686.87))-$O$1</f>
        <v>39086868.7128906</v>
      </c>
      <c r="O4022" s="41" t="n">
        <f aca="false">N4022*100/$O$2</f>
        <v>100</v>
      </c>
      <c r="R4022" s="47" t="n">
        <f aca="false">SUM(D4022,I4022,N4022)</f>
        <v>276008357.612793</v>
      </c>
      <c r="S4022" s="41" t="n">
        <f aca="false">R4022*100/$R$2</f>
        <v>99.9999999991969</v>
      </c>
      <c r="U4022" s="41" t="n">
        <f aca="false">[1]Plan1!$B4017</f>
        <v>0</v>
      </c>
    </row>
    <row r="4023" customFormat="false" ht="15" hidden="false" customHeight="false" outlineLevel="0" collapsed="false">
      <c r="A4023" s="46" t="n">
        <v>46021</v>
      </c>
      <c r="B4023" s="41" t="n">
        <f aca="false">[2]Plan1!$C4018</f>
        <v>0</v>
      </c>
      <c r="C4023" s="41" t="n">
        <f aca="false">$E$5 + B4023</f>
        <v>781</v>
      </c>
      <c r="D4023" s="47" t="n">
        <f aca="false">IF(C4023&gt;$E$5,$E$2+$E$1,(IF(C4023&gt;764.99,C4023^3*3486.59308-C4023^2*7860012.00812+C4023*5908819377.96283-1481278321001.59,IF(C4023&gt;752.99,C4023^3*3588.471445-C4023^2*8028757.56264+C4023*5988077680.84934-1488767378546.26,C4023^3*899.851852-C4023^2*1969009.674601+C4023*1435480406.01138-348666163343.76))))-$E$1</f>
        <v>148979041.172119</v>
      </c>
      <c r="E4023" s="47" t="n">
        <f aca="false">D4023*100/$E$2</f>
        <v>100</v>
      </c>
      <c r="G4023" s="41" t="n">
        <f aca="false">[3]Plan1!$C4018</f>
        <v>0</v>
      </c>
      <c r="H4023" s="41" t="n">
        <f aca="false">$J$5 + G4023</f>
        <v>760</v>
      </c>
      <c r="I4023" s="47" t="n">
        <f aca="false">IF(H4023&gt;$J$5,$J$2+$J$1,(IF(H4023&gt;739.99,H4023^3*2498.244218-H4023^2*5471052.355142+H4023*3994605728.77515-972400879260.135,H4023^3*1396.138889-H4023^2*3002770.071427+H4023*2152080038.43115-513963640099.415)))-$J$1</f>
        <v>87942447.7277832</v>
      </c>
      <c r="J4023" s="47" t="n">
        <f aca="false">I4023*100/$J$2</f>
        <v>99.9999999974793</v>
      </c>
      <c r="L4023" s="41" t="n">
        <f aca="false">[4]Plan1!$C4018</f>
        <v>0</v>
      </c>
      <c r="M4023" s="41" t="n">
        <f aca="false">$O$5 + L4023</f>
        <v>838.78</v>
      </c>
      <c r="N4023" s="47" t="n">
        <f aca="false">IF(M4023&gt;$O$5,$O$2+$O$1,(M4023^3*3270.5936-M4023^2*8015778.389801+M4023*6549018422.82398-1783686174686.87))-$O$1</f>
        <v>39086868.7128906</v>
      </c>
      <c r="O4023" s="41" t="n">
        <f aca="false">N4023*100/$O$2</f>
        <v>100</v>
      </c>
      <c r="R4023" s="47" t="n">
        <f aca="false">SUM(D4023,I4023,N4023)</f>
        <v>276008357.612793</v>
      </c>
      <c r="S4023" s="41" t="n">
        <f aca="false">R4023*100/$R$2</f>
        <v>99.9999999991969</v>
      </c>
      <c r="U4023" s="41" t="n">
        <f aca="false">[1]Plan1!$B4018</f>
        <v>0</v>
      </c>
    </row>
    <row r="4024" customFormat="false" ht="15" hidden="false" customHeight="false" outlineLevel="0" collapsed="false">
      <c r="A4024" s="46" t="n">
        <v>46022</v>
      </c>
      <c r="B4024" s="41" t="n">
        <f aca="false">[2]Plan1!$C4019</f>
        <v>0</v>
      </c>
      <c r="C4024" s="41" t="n">
        <f aca="false">$E$5 + B4024</f>
        <v>781</v>
      </c>
      <c r="D4024" s="47" t="n">
        <f aca="false">IF(C4024&gt;$E$5,$E$2+$E$1,(IF(C4024&gt;764.99,C4024^3*3486.59308-C4024^2*7860012.00812+C4024*5908819377.96283-1481278321001.59,IF(C4024&gt;752.99,C4024^3*3588.471445-C4024^2*8028757.56264+C4024*5988077680.84934-1488767378546.26,C4024^3*899.851852-C4024^2*1969009.674601+C4024*1435480406.01138-348666163343.76))))-$E$1</f>
        <v>148979041.172119</v>
      </c>
      <c r="E4024" s="47" t="n">
        <f aca="false">D4024*100/$E$2</f>
        <v>100</v>
      </c>
      <c r="G4024" s="41" t="n">
        <f aca="false">[3]Plan1!$C4019</f>
        <v>0</v>
      </c>
      <c r="H4024" s="41" t="n">
        <f aca="false">$J$5 + G4024</f>
        <v>760</v>
      </c>
      <c r="I4024" s="47" t="n">
        <f aca="false">IF(H4024&gt;$J$5,$J$2+$J$1,(IF(H4024&gt;739.99,H4024^3*2498.244218-H4024^2*5471052.355142+H4024*3994605728.77515-972400879260.135,H4024^3*1396.138889-H4024^2*3002770.071427+H4024*2152080038.43115-513963640099.415)))-$J$1</f>
        <v>87942447.7277832</v>
      </c>
      <c r="J4024" s="47" t="n">
        <f aca="false">I4024*100/$J$2</f>
        <v>99.9999999974793</v>
      </c>
      <c r="L4024" s="41" t="n">
        <f aca="false">[4]Plan1!$C4019</f>
        <v>0</v>
      </c>
      <c r="M4024" s="41" t="n">
        <f aca="false">$O$5 + L4024</f>
        <v>838.78</v>
      </c>
      <c r="N4024" s="47" t="n">
        <f aca="false">IF(M4024&gt;$O$5,$O$2+$O$1,(M4024^3*3270.5936-M4024^2*8015778.389801+M4024*6549018422.82398-1783686174686.87))-$O$1</f>
        <v>39086868.7128906</v>
      </c>
      <c r="O4024" s="41" t="n">
        <f aca="false">N4024*100/$O$2</f>
        <v>100</v>
      </c>
      <c r="R4024" s="47" t="n">
        <f aca="false">SUM(D4024,I4024,N4024)</f>
        <v>276008357.612793</v>
      </c>
      <c r="S4024" s="41" t="n">
        <f aca="false">R4024*100/$R$2</f>
        <v>99.9999999991969</v>
      </c>
      <c r="U4024" s="41" t="n">
        <f aca="false">[1]Plan1!$B4019</f>
        <v>0</v>
      </c>
    </row>
  </sheetData>
  <mergeCells count="2">
    <mergeCell ref="U5:V5"/>
    <mergeCell ref="U6:V6"/>
  </mergeCell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99"/>
  <sheetViews>
    <sheetView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R6" activeCellId="1" sqref="T2:T426 R6"/>
    </sheetView>
  </sheetViews>
  <sheetFormatPr defaultColWidth="9.1484375" defaultRowHeight="15" zeroHeight="false" outlineLevelRow="0" outlineLevelCol="0"/>
  <cols>
    <col collapsed="false" customWidth="true" hidden="false" outlineLevel="0" max="1" min="1" style="1" width="11.57"/>
    <col collapsed="false" customWidth="false" hidden="false" outlineLevel="0" max="3" min="2" style="1" width="9.14"/>
    <col collapsed="false" customWidth="true" hidden="false" outlineLevel="0" max="4" min="4" style="1" width="11.57"/>
    <col collapsed="false" customWidth="true" hidden="false" outlineLevel="0" max="5" min="5" style="1" width="8.29"/>
    <col collapsed="false" customWidth="false" hidden="false" outlineLevel="0" max="6" min="6" style="1" width="9.14"/>
    <col collapsed="false" customWidth="true" hidden="false" outlineLevel="0" max="7" min="7" style="1" width="11.57"/>
    <col collapsed="false" customWidth="false" hidden="false" outlineLevel="0" max="9" min="8" style="1" width="9.14"/>
    <col collapsed="false" customWidth="true" hidden="false" outlineLevel="0" max="10" min="10" style="1" width="11.57"/>
    <col collapsed="false" customWidth="false" hidden="false" outlineLevel="0" max="12" min="11" style="1" width="9.14"/>
    <col collapsed="false" customWidth="true" hidden="false" outlineLevel="0" max="13" min="13" style="1" width="11.57"/>
    <col collapsed="false" customWidth="false" hidden="false" outlineLevel="0" max="16" min="14" style="1" width="9.14"/>
    <col collapsed="false" customWidth="true" hidden="false" outlineLevel="0" max="17" min="17" style="1" width="17.42"/>
    <col collapsed="false" customWidth="true" hidden="false" outlineLevel="0" max="18" min="18" style="1" width="14.86"/>
    <col collapsed="false" customWidth="true" hidden="false" outlineLevel="0" max="19" min="19" style="1" width="12"/>
    <col collapsed="false" customWidth="true" hidden="false" outlineLevel="0" max="20" min="20" style="1" width="14.86"/>
    <col collapsed="false" customWidth="false" hidden="false" outlineLevel="0" max="21" min="21" style="1" width="9.14"/>
    <col collapsed="false" customWidth="true" hidden="true" outlineLevel="0" max="22" min="22" style="1" width="10.71"/>
    <col collapsed="false" customWidth="true" hidden="true" outlineLevel="0" max="23" min="23" style="1" width="11.53"/>
    <col collapsed="false" customWidth="true" hidden="false" outlineLevel="0" max="24" min="24" style="1" width="11.57"/>
    <col collapsed="false" customWidth="false" hidden="false" outlineLevel="0" max="16384" min="25" style="1" width="9.14"/>
  </cols>
  <sheetData>
    <row r="1" customFormat="false" ht="15" hidden="false" customHeight="false" outlineLevel="0" collapsed="false">
      <c r="A1" s="48" t="s">
        <v>34</v>
      </c>
      <c r="B1" s="48"/>
      <c r="D1" s="48" t="s">
        <v>17</v>
      </c>
      <c r="E1" s="48"/>
      <c r="G1" s="48" t="s">
        <v>18</v>
      </c>
      <c r="H1" s="48"/>
      <c r="J1" s="48" t="s">
        <v>35</v>
      </c>
      <c r="K1" s="48"/>
      <c r="M1" s="48" t="s">
        <v>15</v>
      </c>
      <c r="N1" s="48"/>
      <c r="Q1" s="49" t="s">
        <v>16</v>
      </c>
      <c r="R1" s="49"/>
      <c r="S1" s="49"/>
      <c r="T1" s="49"/>
      <c r="U1" s="49"/>
    </row>
    <row r="2" customFormat="false" ht="15" hidden="false" customHeight="false" outlineLevel="0" collapsed="false">
      <c r="A2" s="5" t="n">
        <f aca="false">VLOOKUP(Site!$B$1-30,Plan1!$A$7:$S$4024,1,FALSE())</f>
        <v>45321</v>
      </c>
      <c r="B2" s="50" t="n">
        <f aca="false">VLOOKUP(Site!$B$1-30,Plan1!$A$7:$S$4024,5,FALSE())</f>
        <v>75.9741957869529</v>
      </c>
      <c r="D2" s="5" t="n">
        <f aca="false">VLOOKUP(Site!$B$1-30,Plan1!$A$7:$S$4024,1,FALSE())</f>
        <v>45321</v>
      </c>
      <c r="E2" s="50" t="n">
        <f aca="false">VLOOKUP(Site!$B$1-30,Plan1!$A$7:$S$4024,10,FALSE())</f>
        <v>81.4620985579563</v>
      </c>
      <c r="G2" s="5" t="n">
        <f aca="false">VLOOKUP(Site!$B$1-30,Plan1!$A$7:$S$4024,1,FALSE())</f>
        <v>45321</v>
      </c>
      <c r="H2" s="50" t="n">
        <f aca="false">VLOOKUP(Site!$B$1-30,Plan1!$A$7:$S$4024,15,FALSE())</f>
        <v>65.3588475211534</v>
      </c>
      <c r="J2" s="5" t="n">
        <f aca="false">VLOOKUP(Site!$B$1-30,Plan1!$A$7:$S$4024,1,FALSE())</f>
        <v>45321</v>
      </c>
      <c r="K2" s="50" t="n">
        <f aca="false">VLOOKUP(Site!$B$1-30,Plan1!$A$7:$S$4024,19,FALSE())</f>
        <v>76.2194741515805</v>
      </c>
      <c r="M2" s="5" t="n">
        <f aca="false">VLOOKUP(Site!$B$1-31,Plan1!$A$7:$U$4024,1,FALSE())</f>
        <v>45320</v>
      </c>
      <c r="N2" s="51" t="n">
        <f aca="false">VLOOKUP(Site!$B$1-31,Plan1!$A$7:$U$4024,21,FALSE())</f>
        <v>70.31</v>
      </c>
      <c r="Q2" s="52"/>
      <c r="R2" s="49" t="s">
        <v>36</v>
      </c>
      <c r="S2" s="49" t="s">
        <v>37</v>
      </c>
      <c r="T2" s="49" t="s">
        <v>38</v>
      </c>
      <c r="U2" s="49" t="s">
        <v>31</v>
      </c>
    </row>
    <row r="3" customFormat="false" ht="15" hidden="false" customHeight="false" outlineLevel="0" collapsed="false">
      <c r="A3" s="5" t="n">
        <f aca="false">VLOOKUP(Site!$B$1-29,Plan1!$A$7:$S$4024,1,FALSE())</f>
        <v>45322</v>
      </c>
      <c r="B3" s="50" t="n">
        <f aca="false">VLOOKUP(Site!$B$1-29,Plan1!$A$7:$S$4024,5,FALSE())</f>
        <v>76.746661417744</v>
      </c>
      <c r="D3" s="5" t="n">
        <f aca="false">VLOOKUP(Site!$B$1-29,Plan1!$A$7:$S$4024,1,FALSE())</f>
        <v>45322</v>
      </c>
      <c r="E3" s="50" t="n">
        <f aca="false">VLOOKUP(Site!$B$1-29,Plan1!$A$7:$S$4024,10,FALSE())</f>
        <v>81.686246640748</v>
      </c>
      <c r="G3" s="5" t="n">
        <f aca="false">VLOOKUP(Site!$B$1-29,Plan1!$A$7:$S$4024,1,FALSE())</f>
        <v>45322</v>
      </c>
      <c r="H3" s="50" t="n">
        <f aca="false">VLOOKUP(Site!$B$1-29,Plan1!$A$7:$S$4024,15,FALSE())</f>
        <v>65.3588475211534</v>
      </c>
      <c r="J3" s="5" t="n">
        <f aca="false">VLOOKUP(Site!$B$1-29,Plan1!$A$7:$S$4024,1,FALSE())</f>
        <v>45322</v>
      </c>
      <c r="K3" s="50" t="n">
        <f aca="false">VLOOKUP(Site!$B$1-29,Plan1!$A$7:$S$4024,19,FALSE())</f>
        <v>76.7078409576915</v>
      </c>
      <c r="M3" s="5" t="n">
        <f aca="false">VLOOKUP(Site!$B$1-30,Plan1!$A$7:$U$4024,1,FALSE())</f>
        <v>45321</v>
      </c>
      <c r="N3" s="51" t="n">
        <f aca="false">VLOOKUP(Site!$B$1-30,Plan1!$A$7:$U$4024,21,FALSE())</f>
        <v>38.95</v>
      </c>
      <c r="Q3" s="53" t="s">
        <v>21</v>
      </c>
      <c r="R3" s="54" t="n">
        <v>0</v>
      </c>
      <c r="S3" s="54" t="n">
        <v>781</v>
      </c>
      <c r="T3" s="54" t="n">
        <f aca="false">150439806.672119-T7</f>
        <v>148979041.172119</v>
      </c>
      <c r="U3" s="54" t="n">
        <f aca="false">T3*100/T3</f>
        <v>100</v>
      </c>
    </row>
    <row r="4" customFormat="false" ht="15" hidden="false" customHeight="false" outlineLevel="0" collapsed="false">
      <c r="A4" s="5" t="n">
        <f aca="false">VLOOKUP(Site!$B$1-28,Plan1!$A$7:$S$4024,1,FALSE())</f>
        <v>45323</v>
      </c>
      <c r="B4" s="50" t="n">
        <f aca="false">VLOOKUP(Site!$B$1-28,Plan1!$A$7:$S$4024,5,FALSE())</f>
        <v>76.8759214488634</v>
      </c>
      <c r="D4" s="5" t="n">
        <f aca="false">VLOOKUP(Site!$B$1-28,Plan1!$A$7:$S$4024,1,FALSE())</f>
        <v>45323</v>
      </c>
      <c r="E4" s="50" t="n">
        <f aca="false">VLOOKUP(Site!$B$1-28,Plan1!$A$7:$S$4024,10,FALSE())</f>
        <v>81.8359150215983</v>
      </c>
      <c r="G4" s="5" t="n">
        <f aca="false">VLOOKUP(Site!$B$1-28,Plan1!$A$7:$S$4024,1,FALSE())</f>
        <v>45323</v>
      </c>
      <c r="H4" s="50" t="n">
        <f aca="false">VLOOKUP(Site!$B$1-28,Plan1!$A$7:$S$4024,15,FALSE())</f>
        <v>66.0740578687595</v>
      </c>
      <c r="J4" s="5" t="n">
        <f aca="false">VLOOKUP(Site!$B$1-28,Plan1!$A$7:$S$4024,1,FALSE())</f>
        <v>45323</v>
      </c>
      <c r="K4" s="50" t="n">
        <f aca="false">VLOOKUP(Site!$B$1-28,Plan1!$A$7:$S$4024,19,FALSE())</f>
        <v>76.9265827839843</v>
      </c>
      <c r="M4" s="5" t="n">
        <f aca="false">VLOOKUP(Site!$B$1-29,Plan1!$A$7:$U$4024,1,FALSE())</f>
        <v>45322</v>
      </c>
      <c r="N4" s="51" t="n">
        <f aca="false">VLOOKUP(Site!$B$1-29,Plan1!$A$7:$U$4024,21,FALSE())</f>
        <v>34.72</v>
      </c>
      <c r="Q4" s="55" t="n">
        <f aca="false">Site!B1-(365+365)</f>
        <v>44621</v>
      </c>
      <c r="R4" s="54" t="n">
        <f aca="false">VLOOKUP(Q4,'Paraopeba 13-25'!A2:G4750,2,FALSE())</f>
        <v>0</v>
      </c>
      <c r="S4" s="54" t="n">
        <f aca="false">S3+R4</f>
        <v>781</v>
      </c>
      <c r="T4" s="54" t="n">
        <f aca="false">IF(S4&gt;S3,148979041.17+$T$7,(IF(S4&gt;764.99,S4^3*3486.59308-S4^2*7860012.00812+S4*5908819377.96283-1481278321001.59,IF(S4&gt;752.99,S4^3*3588.471445-S4^2*8028757.56264+S4*5988077680.84934-1488767378546.26,S4^3*899.851852-S4^2*1969009.674601+S4*1435480406.01138-348666163343.76))))-$T$7</f>
        <v>148979041.172119</v>
      </c>
      <c r="U4" s="54" t="n">
        <f aca="false">T4*100/T3</f>
        <v>100</v>
      </c>
      <c r="V4" s="56"/>
      <c r="X4" s="1" t="str">
        <f aca="false">TEXT(Q4,"dd/mm/aaaa")</f>
        <v>01/03/2022</v>
      </c>
    </row>
    <row r="5" customFormat="false" ht="15" hidden="false" customHeight="false" outlineLevel="0" collapsed="false">
      <c r="A5" s="5" t="n">
        <f aca="false">VLOOKUP(Site!$B$1-27,Plan1!$A$7:$S$4024,1,FALSE())</f>
        <v>45324</v>
      </c>
      <c r="B5" s="50" t="n">
        <f aca="false">VLOOKUP(Site!$B$1-27,Plan1!$A$7:$S$4024,5,FALSE())</f>
        <v>76.9406068293772</v>
      </c>
      <c r="D5" s="5" t="n">
        <f aca="false">VLOOKUP(Site!$B$1-27,Plan1!$A$7:$S$4024,1,FALSE())</f>
        <v>45324</v>
      </c>
      <c r="E5" s="50" t="n">
        <f aca="false">VLOOKUP(Site!$B$1-27,Plan1!$A$7:$S$4024,10,FALSE())</f>
        <v>81.8359150215983</v>
      </c>
      <c r="G5" s="5" t="n">
        <f aca="false">VLOOKUP(Site!$B$1-27,Plan1!$A$7:$S$4024,1,FALSE())</f>
        <v>45324</v>
      </c>
      <c r="H5" s="50" t="n">
        <f aca="false">VLOOKUP(Site!$B$1-27,Plan1!$A$7:$S$4024,15,FALSE())</f>
        <v>66.2792580706106</v>
      </c>
      <c r="J5" s="5" t="n">
        <f aca="false">VLOOKUP(Site!$B$1-27,Plan1!$A$7:$S$4024,1,FALSE())</f>
        <v>45324</v>
      </c>
      <c r="K5" s="50" t="n">
        <f aca="false">VLOOKUP(Site!$B$1-27,Plan1!$A$7:$S$4024,19,FALSE())</f>
        <v>76.9905569312492</v>
      </c>
      <c r="M5" s="5" t="n">
        <f aca="false">VLOOKUP(Site!$B$1-28,Plan1!$A$7:$U$4024,1,FALSE())</f>
        <v>45323</v>
      </c>
      <c r="N5" s="51" t="n">
        <f aca="false">VLOOKUP(Site!$B$1-28,Plan1!$A$7:$U$4024,21,FALSE())</f>
        <v>50.16</v>
      </c>
      <c r="Q5" s="55" t="n">
        <f aca="false">Site!B1-365</f>
        <v>44986</v>
      </c>
      <c r="R5" s="54" t="n">
        <f aca="false">VLOOKUP(Q5,'Paraopeba 13-25'!A3:G4750,2,FALSE())</f>
        <v>0</v>
      </c>
      <c r="S5" s="54" t="n">
        <f aca="false">S3+R5</f>
        <v>781</v>
      </c>
      <c r="T5" s="54" t="n">
        <f aca="false">IF(S5&gt;S3,148979041.17+$T$7,(IF(S5&gt;764.99,S5^3*3486.59308-S5^2*7860012.00812+S5*5908819377.96283-1481278321001.59,IF(S5&gt;752.99,S5^3*3588.471445-S5^2*8028757.56264+S5*5988077680.84934-1488767378546.26,S5^3*899.851852-S5^2*1969009.674601+S5*1435480406.01138-348666163343.76))))-$T$7</f>
        <v>148979041.172119</v>
      </c>
      <c r="U5" s="54" t="n">
        <f aca="false">T5*100/T3</f>
        <v>100</v>
      </c>
      <c r="X5" s="1" t="str">
        <f aca="false">TEXT(Q5,"dd/mm/aaaa")</f>
        <v>01/03/2023</v>
      </c>
    </row>
    <row r="6" customFormat="false" ht="15" hidden="false" customHeight="false" outlineLevel="0" collapsed="false">
      <c r="A6" s="5" t="n">
        <f aca="false">VLOOKUP(Site!$B$1-26,Plan1!$A$7:$S$4024,1,FALSE())</f>
        <v>45325</v>
      </c>
      <c r="B6" s="50" t="n">
        <f aca="false">VLOOKUP(Site!$B$1-26,Plan1!$A$7:$S$4024,5,FALSE())</f>
        <v>77.0053291389792</v>
      </c>
      <c r="D6" s="5" t="n">
        <f aca="false">VLOOKUP(Site!$B$1-26,Plan1!$A$7:$S$4024,1,FALSE())</f>
        <v>45325</v>
      </c>
      <c r="E6" s="50" t="n">
        <f aca="false">VLOOKUP(Site!$B$1-26,Plan1!$A$7:$S$4024,10,FALSE())</f>
        <v>81.8359150215983</v>
      </c>
      <c r="G6" s="5" t="n">
        <f aca="false">VLOOKUP(Site!$B$1-26,Plan1!$A$7:$S$4024,1,FALSE())</f>
        <v>45325</v>
      </c>
      <c r="H6" s="50" t="n">
        <f aca="false">VLOOKUP(Site!$B$1-26,Plan1!$A$7:$S$4024,15,FALSE())</f>
        <v>66.1766104337149</v>
      </c>
      <c r="J6" s="5" t="n">
        <f aca="false">VLOOKUP(Site!$B$1-26,Plan1!$A$7:$S$4024,1,FALSE())</f>
        <v>45325</v>
      </c>
      <c r="K6" s="50" t="n">
        <f aca="false">VLOOKUP(Site!$B$1-26,Plan1!$A$7:$S$4024,19,FALSE())</f>
        <v>77.0109552009559</v>
      </c>
      <c r="M6" s="5" t="n">
        <f aca="false">VLOOKUP(Site!$B$1-27,Plan1!$A$7:$U$4024,1,FALSE())</f>
        <v>45324</v>
      </c>
      <c r="N6" s="51" t="n">
        <f aca="false">VLOOKUP(Site!$B$1-27,Plan1!$A$7:$U$4024,21,FALSE())</f>
        <v>32</v>
      </c>
      <c r="Q6" s="55" t="n">
        <f aca="false">Site!B1</f>
        <v>45351</v>
      </c>
      <c r="R6" s="54" t="n">
        <f aca="false">VLOOKUP(Q6,Plan1!A7:O4750,2,FALSE())</f>
        <v>-2.74</v>
      </c>
      <c r="S6" s="54" t="n">
        <f aca="false">S3+R6</f>
        <v>778.26</v>
      </c>
      <c r="T6" s="54" t="n">
        <f aca="false">IF(S6&gt;S3,148979041.17+$T$7,(IF(S6&gt;764.99,S6^3*3486.59308-S6^2*7860012.00812+S6*5908819377.96283-1481278321001.59,IF(S6&gt;752.99,S6^3*3588.471445-S6^2*8028757.56264+S6*5988077680.84934-1488767378546.26,S6^3*899.851852-S6^2*1969009.674601+S6*1435480406.01138-348666163343.76))))-$T$7</f>
        <v>119613542.860107</v>
      </c>
      <c r="U6" s="54" t="n">
        <f aca="false">T6*100/T3</f>
        <v>80.2888392347183</v>
      </c>
      <c r="X6" s="1" t="str">
        <f aca="false">TEXT(Q6,"dd/mm/aaaa")</f>
        <v>29/02/2024</v>
      </c>
    </row>
    <row r="7" customFormat="false" ht="15" hidden="false" customHeight="false" outlineLevel="0" collapsed="false">
      <c r="A7" s="5" t="n">
        <f aca="false">VLOOKUP(Site!$B$1-25,Plan1!$A$7:$S$4024,1,FALSE())</f>
        <v>45326</v>
      </c>
      <c r="B7" s="50" t="n">
        <f aca="false">VLOOKUP(Site!$B$1-25,Plan1!$A$7:$S$4024,5,FALSE())</f>
        <v>77.0053291389792</v>
      </c>
      <c r="D7" s="5" t="n">
        <f aca="false">VLOOKUP(Site!$B$1-25,Plan1!$A$7:$S$4024,1,FALSE())</f>
        <v>45326</v>
      </c>
      <c r="E7" s="50" t="n">
        <f aca="false">VLOOKUP(Site!$B$1-25,Plan1!$A$7:$S$4024,10,FALSE())</f>
        <v>81.686246640748</v>
      </c>
      <c r="G7" s="5" t="n">
        <f aca="false">VLOOKUP(Site!$B$1-25,Plan1!$A$7:$S$4024,1,FALSE())</f>
        <v>45326</v>
      </c>
      <c r="H7" s="50" t="n">
        <f aca="false">VLOOKUP(Site!$B$1-25,Plan1!$A$7:$S$4024,15,FALSE())</f>
        <v>66.0740578687595</v>
      </c>
      <c r="J7" s="5" t="n">
        <f aca="false">VLOOKUP(Site!$B$1-25,Plan1!$A$7:$S$4024,1,FALSE())</f>
        <v>45326</v>
      </c>
      <c r="K7" s="50" t="n">
        <f aca="false">VLOOKUP(Site!$B$1-25,Plan1!$A$7:$S$4024,19,FALSE())</f>
        <v>76.9487445398342</v>
      </c>
      <c r="M7" s="5" t="n">
        <f aca="false">VLOOKUP(Site!$B$1-26,Plan1!$A$7:$U$4024,1,FALSE())</f>
        <v>45325</v>
      </c>
      <c r="N7" s="51" t="n">
        <f aca="false">VLOOKUP(Site!$B$1-26,Plan1!$A$7:$U$4024,21,FALSE())</f>
        <v>36.11</v>
      </c>
      <c r="Q7" s="55" t="s">
        <v>20</v>
      </c>
      <c r="R7" s="54"/>
      <c r="S7" s="54"/>
      <c r="T7" s="54" t="n">
        <v>1460765.5</v>
      </c>
      <c r="U7" s="54"/>
      <c r="X7" s="57"/>
    </row>
    <row r="8" customFormat="false" ht="15" hidden="false" customHeight="false" outlineLevel="0" collapsed="false">
      <c r="A8" s="5" t="n">
        <f aca="false">VLOOKUP(Site!$B$1-24,Plan1!$A$7:$S$4024,1,FALSE())</f>
        <v>45327</v>
      </c>
      <c r="B8" s="50" t="n">
        <f aca="false">VLOOKUP(Site!$B$1-24,Plan1!$A$7:$S$4024,5,FALSE())</f>
        <v>77.0053291389792</v>
      </c>
      <c r="D8" s="5" t="n">
        <f aca="false">VLOOKUP(Site!$B$1-24,Plan1!$A$7:$S$4024,1,FALSE())</f>
        <v>45327</v>
      </c>
      <c r="E8" s="50" t="n">
        <f aca="false">VLOOKUP(Site!$B$1-24,Plan1!$A$7:$S$4024,10,FALSE())</f>
        <v>81.6114833643433</v>
      </c>
      <c r="G8" s="5" t="n">
        <f aca="false">VLOOKUP(Site!$B$1-24,Plan1!$A$7:$S$4024,1,FALSE())</f>
        <v>45327</v>
      </c>
      <c r="H8" s="50" t="n">
        <f aca="false">VLOOKUP(Site!$B$1-24,Plan1!$A$7:$S$4024,15,FALSE())</f>
        <v>65.8692377298105</v>
      </c>
      <c r="J8" s="5" t="n">
        <f aca="false">VLOOKUP(Site!$B$1-24,Plan1!$A$7:$S$4024,1,FALSE())</f>
        <v>45327</v>
      </c>
      <c r="K8" s="50" t="n">
        <f aca="false">VLOOKUP(Site!$B$1-24,Plan1!$A$7:$S$4024,19,FALSE())</f>
        <v>76.8959177213487</v>
      </c>
      <c r="M8" s="5" t="n">
        <f aca="false">VLOOKUP(Site!$B$1-25,Plan1!$A$7:$U$4024,1,FALSE())</f>
        <v>45326</v>
      </c>
      <c r="N8" s="51" t="n">
        <f aca="false">VLOOKUP(Site!$B$1-25,Plan1!$A$7:$U$4024,21,FALSE())</f>
        <v>32.33</v>
      </c>
    </row>
    <row r="9" customFormat="false" ht="15" hidden="false" customHeight="false" outlineLevel="0" collapsed="false">
      <c r="A9" s="5" t="n">
        <f aca="false">VLOOKUP(Site!$B$1-23,Plan1!$A$7:$S$4024,1,FALSE())</f>
        <v>45328</v>
      </c>
      <c r="B9" s="50" t="n">
        <f aca="false">VLOOKUP(Site!$B$1-23,Plan1!$A$7:$S$4024,5,FALSE())</f>
        <v>77.3294951106794</v>
      </c>
      <c r="D9" s="5" t="n">
        <f aca="false">VLOOKUP(Site!$B$1-23,Plan1!$A$7:$S$4024,1,FALSE())</f>
        <v>45328</v>
      </c>
      <c r="E9" s="50" t="n">
        <f aca="false">VLOOKUP(Site!$B$1-23,Plan1!$A$7:$S$4024,10,FALSE())</f>
        <v>81.6114833643433</v>
      </c>
      <c r="G9" s="5" t="n">
        <f aca="false">VLOOKUP(Site!$B$1-23,Plan1!$A$7:$S$4024,1,FALSE())</f>
        <v>45328</v>
      </c>
      <c r="H9" s="50" t="n">
        <f aca="false">VLOOKUP(Site!$B$1-23,Plan1!$A$7:$S$4024,15,FALSE())</f>
        <v>66.0740578687595</v>
      </c>
      <c r="J9" s="5" t="n">
        <f aca="false">VLOOKUP(Site!$B$1-23,Plan1!$A$7:$S$4024,1,FALSE())</f>
        <v>45328</v>
      </c>
      <c r="K9" s="50" t="n">
        <f aca="false">VLOOKUP(Site!$B$1-23,Plan1!$A$7:$S$4024,19,FALSE())</f>
        <v>77.0998960139333</v>
      </c>
      <c r="M9" s="5" t="n">
        <f aca="false">VLOOKUP(Site!$B$1-24,Plan1!$A$7:$U$4024,1,FALSE())</f>
        <v>45327</v>
      </c>
      <c r="N9" s="51" t="n">
        <f aca="false">VLOOKUP(Site!$B$1-24,Plan1!$A$7:$U$4024,21,FALSE())</f>
        <v>37.52</v>
      </c>
      <c r="Q9" s="49" t="s">
        <v>17</v>
      </c>
      <c r="R9" s="49"/>
      <c r="S9" s="49"/>
      <c r="T9" s="49"/>
      <c r="U9" s="49"/>
    </row>
    <row r="10" customFormat="false" ht="15" hidden="false" customHeight="false" outlineLevel="0" collapsed="false">
      <c r="A10" s="5" t="n">
        <f aca="false">VLOOKUP(Site!$B$1-22,Plan1!$A$7:$S$4024,1,FALSE())</f>
        <v>45329</v>
      </c>
      <c r="B10" s="50" t="n">
        <f aca="false">VLOOKUP(Site!$B$1-22,Plan1!$A$7:$S$4024,5,FALSE())</f>
        <v>77.8500860774101</v>
      </c>
      <c r="D10" s="5" t="n">
        <f aca="false">VLOOKUP(Site!$B$1-22,Plan1!$A$7:$S$4024,1,FALSE())</f>
        <v>45329</v>
      </c>
      <c r="E10" s="50" t="n">
        <f aca="false">VLOOKUP(Site!$B$1-22,Plan1!$A$7:$S$4024,10,FALSE())</f>
        <v>81.686246640748</v>
      </c>
      <c r="G10" s="5" t="n">
        <f aca="false">VLOOKUP(Site!$B$1-22,Plan1!$A$7:$S$4024,1,FALSE())</f>
        <v>45329</v>
      </c>
      <c r="H10" s="50" t="n">
        <f aca="false">VLOOKUP(Site!$B$1-22,Plan1!$A$7:$S$4024,15,FALSE())</f>
        <v>66.8971430585767</v>
      </c>
      <c r="J10" s="5" t="n">
        <f aca="false">VLOOKUP(Site!$B$1-22,Plan1!$A$7:$S$4024,1,FALSE())</f>
        <v>45329</v>
      </c>
      <c r="K10" s="50" t="n">
        <f aca="false">VLOOKUP(Site!$B$1-22,Plan1!$A$7:$S$4024,19,FALSE())</f>
        <v>77.5212739473866</v>
      </c>
      <c r="M10" s="5" t="n">
        <f aca="false">VLOOKUP(Site!$B$1-23,Plan1!$A$7:$U$4024,1,FALSE())</f>
        <v>45328</v>
      </c>
      <c r="N10" s="51" t="n">
        <f aca="false">VLOOKUP(Site!$B$1-23,Plan1!$A$7:$U$4024,21,FALSE())</f>
        <v>35.42</v>
      </c>
      <c r="Q10" s="52"/>
      <c r="R10" s="49" t="s">
        <v>36</v>
      </c>
      <c r="S10" s="49" t="s">
        <v>37</v>
      </c>
      <c r="T10" s="49" t="s">
        <v>38</v>
      </c>
      <c r="U10" s="49" t="s">
        <v>31</v>
      </c>
    </row>
    <row r="11" customFormat="false" ht="15" hidden="false" customHeight="false" outlineLevel="0" collapsed="false">
      <c r="A11" s="5" t="n">
        <f aca="false">VLOOKUP(Site!$B$1-21,Plan1!$A$7:$S$4024,1,FALSE())</f>
        <v>45330</v>
      </c>
      <c r="B11" s="50" t="n">
        <f aca="false">VLOOKUP(Site!$B$1-21,Plan1!$A$7:$S$4024,5,FALSE())</f>
        <v>78.1112721219587</v>
      </c>
      <c r="D11" s="5" t="n">
        <f aca="false">VLOOKUP(Site!$B$1-21,Plan1!$A$7:$S$4024,1,FALSE())</f>
        <v>45330</v>
      </c>
      <c r="E11" s="50" t="n">
        <f aca="false">VLOOKUP(Site!$B$1-21,Plan1!$A$7:$S$4024,10,FALSE())</f>
        <v>81.686246640748</v>
      </c>
      <c r="G11" s="5" t="n">
        <f aca="false">VLOOKUP(Site!$B$1-21,Plan1!$A$7:$S$4024,1,FALSE())</f>
        <v>45330</v>
      </c>
      <c r="H11" s="50" t="n">
        <f aca="false">VLOOKUP(Site!$B$1-21,Plan1!$A$7:$S$4024,15,FALSE())</f>
        <v>67.3109740558904</v>
      </c>
      <c r="J11" s="5" t="n">
        <f aca="false">VLOOKUP(Site!$B$1-21,Plan1!$A$7:$S$4024,1,FALSE())</f>
        <v>45330</v>
      </c>
      <c r="K11" s="50" t="n">
        <f aca="false">VLOOKUP(Site!$B$1-21,Plan1!$A$7:$S$4024,19,FALSE())</f>
        <v>77.7208570499481</v>
      </c>
      <c r="M11" s="5" t="n">
        <f aca="false">VLOOKUP(Site!$B$1-22,Plan1!$A$7:$U$4024,1,FALSE())</f>
        <v>45329</v>
      </c>
      <c r="N11" s="51" t="n">
        <f aca="false">VLOOKUP(Site!$B$1-22,Plan1!$A$7:$U$4024,21,FALSE())</f>
        <v>42.95</v>
      </c>
      <c r="Q11" s="53" t="s">
        <v>21</v>
      </c>
      <c r="R11" s="54" t="n">
        <v>0</v>
      </c>
      <c r="S11" s="54" t="n">
        <v>760</v>
      </c>
      <c r="T11" s="54" t="n">
        <f aca="false">88888119.73-T15</f>
        <v>87942447.73</v>
      </c>
      <c r="U11" s="54" t="n">
        <f aca="false">T11*100/$T$11</f>
        <v>100</v>
      </c>
    </row>
    <row r="12" customFormat="false" ht="15" hidden="false" customHeight="false" outlineLevel="0" collapsed="false">
      <c r="A12" s="5" t="n">
        <f aca="false">VLOOKUP(Site!$B$1-20,Plan1!$A$7:$S$4024,1,FALSE())</f>
        <v>45331</v>
      </c>
      <c r="B12" s="50" t="n">
        <f aca="false">VLOOKUP(Site!$B$1-20,Plan1!$A$7:$S$4024,5,FALSE())</f>
        <v>78.3730530724411</v>
      </c>
      <c r="D12" s="5" t="n">
        <f aca="false">VLOOKUP(Site!$B$1-20,Plan1!$A$7:$S$4024,1,FALSE())</f>
        <v>45331</v>
      </c>
      <c r="E12" s="50" t="n">
        <f aca="false">VLOOKUP(Site!$B$1-20,Plan1!$A$7:$S$4024,10,FALSE())</f>
        <v>81.686246640748</v>
      </c>
      <c r="G12" s="5" t="n">
        <f aca="false">VLOOKUP(Site!$B$1-20,Plan1!$A$7:$S$4024,1,FALSE())</f>
        <v>45331</v>
      </c>
      <c r="H12" s="50" t="n">
        <f aca="false">VLOOKUP(Site!$B$1-20,Plan1!$A$7:$S$4024,15,FALSE())</f>
        <v>67.5184630648942</v>
      </c>
      <c r="J12" s="5" t="n">
        <f aca="false">VLOOKUP(Site!$B$1-20,Plan1!$A$7:$S$4024,1,FALSE())</f>
        <v>45331</v>
      </c>
      <c r="K12" s="50" t="n">
        <f aca="false">VLOOKUP(Site!$B$1-20,Plan1!$A$7:$S$4024,19,FALSE())</f>
        <v>77.8915401809278</v>
      </c>
      <c r="M12" s="5" t="n">
        <f aca="false">VLOOKUP(Site!$B$1-21,Plan1!$A$7:$U$4024,1,FALSE())</f>
        <v>45330</v>
      </c>
      <c r="N12" s="51" t="n">
        <f aca="false">VLOOKUP(Site!$B$1-21,Plan1!$A$7:$U$4024,21,FALSE())</f>
        <v>37.17</v>
      </c>
      <c r="Q12" s="55" t="n">
        <f aca="false">Site!B1-(365+365)</f>
        <v>44621</v>
      </c>
      <c r="R12" s="54" t="n">
        <f aca="false">VLOOKUP(Q12,'Paraopeba 13-25'!A2:G4750,4,FALSE())</f>
        <v>0</v>
      </c>
      <c r="S12" s="54" t="n">
        <f aca="false">S11+R12</f>
        <v>760</v>
      </c>
      <c r="T12" s="54" t="n">
        <f aca="false">(IF(S12&gt;739.99,S12^3*2498.244218-S12^2*5471052.355142+S12*3994605728.77515-972400879260.135,S12^3*1396.138889-S12^2*3002770.071427+S12*2152080038.43115-513963640099.415))-$T$15</f>
        <v>87942447.7277832</v>
      </c>
      <c r="U12" s="54" t="n">
        <f aca="false">T12*100/$T$11</f>
        <v>99.9999999974793</v>
      </c>
    </row>
    <row r="13" customFormat="false" ht="15" hidden="false" customHeight="false" outlineLevel="0" collapsed="false">
      <c r="A13" s="5" t="n">
        <f aca="false">VLOOKUP(Site!$B$1-19,Plan1!$A$7:$S$4024,1,FALSE())</f>
        <v>45332</v>
      </c>
      <c r="B13" s="50" t="n">
        <f aca="false">VLOOKUP(Site!$B$1-19,Plan1!$A$7:$S$4024,5,FALSE())</f>
        <v>78.5697797327026</v>
      </c>
      <c r="D13" s="5" t="n">
        <f aca="false">VLOOKUP(Site!$B$1-19,Plan1!$A$7:$S$4024,1,FALSE())</f>
        <v>45332</v>
      </c>
      <c r="E13" s="50" t="n">
        <f aca="false">VLOOKUP(Site!$B$1-19,Plan1!$A$7:$S$4024,10,FALSE())</f>
        <v>81.6114833643433</v>
      </c>
      <c r="G13" s="5" t="n">
        <f aca="false">VLOOKUP(Site!$B$1-19,Plan1!$A$7:$S$4024,1,FALSE())</f>
        <v>45332</v>
      </c>
      <c r="H13" s="50" t="n">
        <f aca="false">VLOOKUP(Site!$B$1-19,Plan1!$A$7:$S$4024,15,FALSE())</f>
        <v>67.5184630648942</v>
      </c>
      <c r="J13" s="5" t="n">
        <f aca="false">VLOOKUP(Site!$B$1-19,Plan1!$A$7:$S$4024,1,FALSE())</f>
        <v>45332</v>
      </c>
      <c r="K13" s="50" t="n">
        <f aca="false">VLOOKUP(Site!$B$1-19,Plan1!$A$7:$S$4024,19,FALSE())</f>
        <v>77.9739046567279</v>
      </c>
      <c r="M13" s="5" t="n">
        <f aca="false">VLOOKUP(Site!$B$1-20,Plan1!$A$7:$U$4024,1,FALSE())</f>
        <v>45331</v>
      </c>
      <c r="N13" s="51" t="n">
        <f aca="false">VLOOKUP(Site!$B$1-20,Plan1!$A$7:$U$4024,21,FALSE())</f>
        <v>42.58</v>
      </c>
      <c r="Q13" s="55" t="n">
        <f aca="false">Site!B1-365</f>
        <v>44986</v>
      </c>
      <c r="R13" s="54" t="n">
        <f aca="false">VLOOKUP(Q13,'Paraopeba 13-25'!A3:G4750,4,FALSE())</f>
        <v>0</v>
      </c>
      <c r="S13" s="54" t="n">
        <f aca="false">S11+R13</f>
        <v>760</v>
      </c>
      <c r="T13" s="54" t="n">
        <f aca="false">(IF(S13&gt;739.99,S13^3*2498.244218-S13^2*5471052.355142+S13*3994605728.77515-972400879260.135,S13^3*1396.138889-S13^2*3002770.071427+S13*2152080038.43115-513963640099.415))-$T$15</f>
        <v>87942447.7277832</v>
      </c>
      <c r="U13" s="54" t="n">
        <f aca="false">T13*100/$T$11</f>
        <v>99.9999999974793</v>
      </c>
    </row>
    <row r="14" customFormat="false" ht="15" hidden="false" customHeight="false" outlineLevel="0" collapsed="false">
      <c r="A14" s="5" t="n">
        <f aca="false">VLOOKUP(Site!$B$1-18,Plan1!$A$7:$S$4024,1,FALSE())</f>
        <v>45333</v>
      </c>
      <c r="B14" s="50" t="n">
        <f aca="false">VLOOKUP(Site!$B$1-18,Plan1!$A$7:$S$4024,5,FALSE())</f>
        <v>78.5697797327026</v>
      </c>
      <c r="D14" s="5" t="n">
        <f aca="false">VLOOKUP(Site!$B$1-18,Plan1!$A$7:$S$4024,1,FALSE())</f>
        <v>45333</v>
      </c>
      <c r="E14" s="50" t="n">
        <f aca="false">VLOOKUP(Site!$B$1-18,Plan1!$A$7:$S$4024,10,FALSE())</f>
        <v>81.5367673428536</v>
      </c>
      <c r="G14" s="5" t="n">
        <f aca="false">VLOOKUP(Site!$B$1-18,Plan1!$A$7:$S$4024,1,FALSE())</f>
        <v>45333</v>
      </c>
      <c r="H14" s="50" t="n">
        <f aca="false">VLOOKUP(Site!$B$1-18,Plan1!$A$7:$S$4024,15,FALSE())</f>
        <v>67.3109740558904</v>
      </c>
      <c r="J14" s="5" t="n">
        <f aca="false">VLOOKUP(Site!$B$1-18,Plan1!$A$7:$S$4024,1,FALSE())</f>
        <v>45333</v>
      </c>
      <c r="K14" s="50" t="n">
        <f aca="false">VLOOKUP(Site!$B$1-18,Plan1!$A$7:$S$4024,19,FALSE())</f>
        <v>77.9207149432148</v>
      </c>
      <c r="M14" s="5" t="n">
        <f aca="false">VLOOKUP(Site!$B$1-19,Plan1!$A$7:$U$4024,1,FALSE())</f>
        <v>45332</v>
      </c>
      <c r="N14" s="51" t="n">
        <f aca="false">VLOOKUP(Site!$B$1-19,Plan1!$A$7:$U$4024,21,FALSE())</f>
        <v>30.99</v>
      </c>
      <c r="Q14" s="55" t="n">
        <f aca="false">Site!B1</f>
        <v>45351</v>
      </c>
      <c r="R14" s="54" t="n">
        <f aca="false">VLOOKUP(Q14,Plan1!A7:V4750,7,FALSE())</f>
        <v>-2.09</v>
      </c>
      <c r="S14" s="54" t="n">
        <f aca="false">S11+R14</f>
        <v>757.91</v>
      </c>
      <c r="T14" s="54" t="n">
        <f aca="false">(IF(S14&gt;739.99,S14^3*2498.244218-S14^2*5471052.355142+S14*3994605728.77515-972400879260.135,S14^3*1396.138889-S14^2*3002770.071427+S14*2152080038.43115-513963640099.415))-$T$15</f>
        <v>73094024.8269043</v>
      </c>
      <c r="U14" s="54" t="n">
        <f aca="false">T14*100/$T$11</f>
        <v>83.115749804141</v>
      </c>
    </row>
    <row r="15" customFormat="false" ht="15" hidden="false" customHeight="false" outlineLevel="0" collapsed="false">
      <c r="A15" s="5" t="n">
        <f aca="false">VLOOKUP(Site!$B$1-17,Plan1!$A$7:$S$4024,1,FALSE())</f>
        <v>45334</v>
      </c>
      <c r="B15" s="50" t="n">
        <f aca="false">VLOOKUP(Site!$B$1-17,Plan1!$A$7:$S$4024,5,FALSE())</f>
        <v>78.5041669179629</v>
      </c>
      <c r="D15" s="5" t="n">
        <f aca="false">VLOOKUP(Site!$B$1-17,Plan1!$A$7:$S$4024,1,FALSE())</f>
        <v>45334</v>
      </c>
      <c r="E15" s="50" t="n">
        <f aca="false">VLOOKUP(Site!$B$1-17,Plan1!$A$7:$S$4024,10,FALSE())</f>
        <v>81.4620985579563</v>
      </c>
      <c r="G15" s="5" t="n">
        <f aca="false">VLOOKUP(Site!$B$1-17,Plan1!$A$7:$S$4024,1,FALSE())</f>
        <v>45334</v>
      </c>
      <c r="H15" s="50" t="n">
        <f aca="false">VLOOKUP(Site!$B$1-17,Plan1!$A$7:$S$4024,15,FALSE())</f>
        <v>67.20737300752</v>
      </c>
      <c r="J15" s="5" t="n">
        <f aca="false">VLOOKUP(Site!$B$1-17,Plan1!$A$7:$S$4024,1,FALSE())</f>
        <v>45334</v>
      </c>
      <c r="K15" s="50" t="n">
        <f aca="false">VLOOKUP(Site!$B$1-17,Plan1!$A$7:$S$4024,19,FALSE())</f>
        <v>77.846836997294</v>
      </c>
      <c r="M15" s="5" t="n">
        <f aca="false">VLOOKUP(Site!$B$1-18,Plan1!$A$7:$U$4024,1,FALSE())</f>
        <v>45333</v>
      </c>
      <c r="N15" s="51" t="n">
        <f aca="false">VLOOKUP(Site!$B$1-18,Plan1!$A$7:$U$4024,21,FALSE())</f>
        <v>27.08</v>
      </c>
      <c r="Q15" s="55" t="s">
        <v>20</v>
      </c>
      <c r="R15" s="54"/>
      <c r="S15" s="54"/>
      <c r="T15" s="54" t="n">
        <v>945672</v>
      </c>
      <c r="U15" s="54"/>
    </row>
    <row r="16" customFormat="false" ht="15" hidden="false" customHeight="false" outlineLevel="0" collapsed="false">
      <c r="A16" s="5" t="n">
        <f aca="false">VLOOKUP(Site!$B$1-16,Plan1!$A$7:$S$4024,1,FALSE())</f>
        <v>45335</v>
      </c>
      <c r="B16" s="50" t="n">
        <f aca="false">VLOOKUP(Site!$B$1-16,Plan1!$A$7:$S$4024,5,FALSE())</f>
        <v>78.438591369568</v>
      </c>
      <c r="D16" s="5" t="n">
        <f aca="false">VLOOKUP(Site!$B$1-16,Plan1!$A$7:$S$4024,1,FALSE())</f>
        <v>45335</v>
      </c>
      <c r="E16" s="50" t="n">
        <f aca="false">VLOOKUP(Site!$B$1-16,Plan1!$A$7:$S$4024,10,FALSE())</f>
        <v>81.387476992717</v>
      </c>
      <c r="G16" s="5" t="n">
        <f aca="false">VLOOKUP(Site!$B$1-16,Plan1!$A$7:$S$4024,1,FALSE())</f>
        <v>45335</v>
      </c>
      <c r="H16" s="50" t="n">
        <f aca="false">VLOOKUP(Site!$B$1-16,Plan1!$A$7:$S$4024,15,FALSE())</f>
        <v>67.0004575569581</v>
      </c>
      <c r="J16" s="5" t="n">
        <f aca="false">VLOOKUP(Site!$B$1-16,Plan1!$A$7:$S$4024,1,FALSE())</f>
        <v>45335</v>
      </c>
      <c r="K16" s="50" t="n">
        <f aca="false">VLOOKUP(Site!$B$1-16,Plan1!$A$7:$S$4024,19,FALSE())</f>
        <v>77.7583633630657</v>
      </c>
      <c r="M16" s="5" t="n">
        <f aca="false">VLOOKUP(Site!$B$1-17,Plan1!$A$7:$U$4024,1,FALSE())</f>
        <v>45334</v>
      </c>
      <c r="N16" s="51" t="n">
        <f aca="false">VLOOKUP(Site!$B$1-17,Plan1!$A$7:$U$4024,21,FALSE())</f>
        <v>29.02</v>
      </c>
    </row>
    <row r="17" customFormat="false" ht="15" hidden="false" customHeight="false" outlineLevel="0" collapsed="false">
      <c r="A17" s="5" t="n">
        <f aca="false">VLOOKUP(Site!$B$1-15,Plan1!$A$7:$S$4024,1,FALSE())</f>
        <v>45336</v>
      </c>
      <c r="B17" s="50" t="n">
        <f aca="false">VLOOKUP(Site!$B$1-15,Plan1!$A$7:$S$4024,5,FALSE())</f>
        <v>78.3075520128167</v>
      </c>
      <c r="D17" s="5" t="n">
        <f aca="false">VLOOKUP(Site!$B$1-15,Plan1!$A$7:$S$4024,1,FALSE())</f>
        <v>45336</v>
      </c>
      <c r="E17" s="50" t="n">
        <f aca="false">VLOOKUP(Site!$B$1-15,Plan1!$A$7:$S$4024,10,FALSE())</f>
        <v>81.3129026302013</v>
      </c>
      <c r="G17" s="5" t="n">
        <f aca="false">VLOOKUP(Site!$B$1-15,Plan1!$A$7:$S$4024,1,FALSE())</f>
        <v>45336</v>
      </c>
      <c r="H17" s="50" t="n">
        <f aca="false">VLOOKUP(Site!$B$1-15,Plan1!$A$7:$S$4024,15,FALSE())</f>
        <v>67.0004575569581</v>
      </c>
      <c r="J17" s="5" t="n">
        <f aca="false">VLOOKUP(Site!$B$1-15,Plan1!$A$7:$S$4024,1,FALSE())</f>
        <v>45336</v>
      </c>
      <c r="K17" s="50" t="n">
        <f aca="false">VLOOKUP(Site!$B$1-15,Plan1!$A$7:$S$4024,19,FALSE())</f>
        <v>77.6638721312512</v>
      </c>
      <c r="M17" s="5" t="n">
        <f aca="false">VLOOKUP(Site!$B$1-16,Plan1!$A$7:$U$4024,1,FALSE())</f>
        <v>45335</v>
      </c>
      <c r="N17" s="51" t="n">
        <f aca="false">VLOOKUP(Site!$B$1-16,Plan1!$A$7:$U$4024,21,FALSE())</f>
        <v>34.72</v>
      </c>
      <c r="Q17" s="49" t="s">
        <v>18</v>
      </c>
      <c r="R17" s="49"/>
      <c r="S17" s="49"/>
      <c r="T17" s="49"/>
      <c r="U17" s="49"/>
    </row>
    <row r="18" customFormat="false" ht="15" hidden="false" customHeight="false" outlineLevel="0" collapsed="false">
      <c r="A18" s="5" t="n">
        <f aca="false">VLOOKUP(Site!$B$1-14,Plan1!$A$7:$S$4024,1,FALSE())</f>
        <v>45337</v>
      </c>
      <c r="B18" s="50" t="n">
        <f aca="false">VLOOKUP(Site!$B$1-14,Plan1!$A$7:$S$4024,5,FALSE())</f>
        <v>78.1112721219587</v>
      </c>
      <c r="D18" s="5" t="n">
        <f aca="false">VLOOKUP(Site!$B$1-14,Plan1!$A$7:$S$4024,1,FALSE())</f>
        <v>45337</v>
      </c>
      <c r="E18" s="50" t="n">
        <f aca="false">VLOOKUP(Site!$B$1-14,Plan1!$A$7:$S$4024,10,FALSE())</f>
        <v>81.6114833643433</v>
      </c>
      <c r="G18" s="5" t="n">
        <f aca="false">VLOOKUP(Site!$B$1-14,Plan1!$A$7:$S$4024,1,FALSE())</f>
        <v>45337</v>
      </c>
      <c r="H18" s="50" t="n">
        <f aca="false">VLOOKUP(Site!$B$1-14,Plan1!$A$7:$S$4024,15,FALSE())</f>
        <v>66.6908002607716</v>
      </c>
      <c r="J18" s="5" t="n">
        <f aca="false">VLOOKUP(Site!$B$1-14,Plan1!$A$7:$S$4024,1,FALSE())</f>
        <v>45337</v>
      </c>
      <c r="K18" s="50" t="n">
        <f aca="false">VLOOKUP(Site!$B$1-14,Plan1!$A$7:$S$4024,19,FALSE())</f>
        <v>77.6092100059868</v>
      </c>
      <c r="M18" s="5" t="n">
        <f aca="false">VLOOKUP(Site!$B$1-15,Plan1!$A$7:$U$4024,1,FALSE())</f>
        <v>45336</v>
      </c>
      <c r="N18" s="51" t="n">
        <f aca="false">VLOOKUP(Site!$B$1-15,Plan1!$A$7:$U$4024,21,FALSE())</f>
        <v>33.69</v>
      </c>
      <c r="Q18" s="52"/>
      <c r="R18" s="49" t="s">
        <v>36</v>
      </c>
      <c r="S18" s="49" t="s">
        <v>37</v>
      </c>
      <c r="T18" s="49" t="s">
        <v>38</v>
      </c>
      <c r="U18" s="49" t="s">
        <v>31</v>
      </c>
    </row>
    <row r="19" customFormat="false" ht="15" hidden="false" customHeight="false" outlineLevel="0" collapsed="false">
      <c r="A19" s="5" t="n">
        <f aca="false">VLOOKUP(Site!$B$1-13,Plan1!$A$7:$S$4024,1,FALSE())</f>
        <v>45338</v>
      </c>
      <c r="B19" s="50" t="n">
        <f aca="false">VLOOKUP(Site!$B$1-13,Plan1!$A$7:$S$4024,5,FALSE())</f>
        <v>78.5041669179629</v>
      </c>
      <c r="D19" s="5" t="n">
        <f aca="false">VLOOKUP(Site!$B$1-13,Plan1!$A$7:$S$4024,1,FALSE())</f>
        <v>45338</v>
      </c>
      <c r="E19" s="50" t="n">
        <f aca="false">VLOOKUP(Site!$B$1-13,Plan1!$A$7:$S$4024,10,FALSE())</f>
        <v>81.686246640748</v>
      </c>
      <c r="G19" s="5" t="n">
        <f aca="false">VLOOKUP(Site!$B$1-13,Plan1!$A$7:$S$4024,1,FALSE())</f>
        <v>45338</v>
      </c>
      <c r="H19" s="50" t="n">
        <f aca="false">VLOOKUP(Site!$B$1-13,Plan1!$A$7:$S$4024,15,FALSE())</f>
        <v>67.0004575569581</v>
      </c>
      <c r="J19" s="5" t="n">
        <f aca="false">VLOOKUP(Site!$B$1-13,Plan1!$A$7:$S$4024,1,FALSE())</f>
        <v>45338</v>
      </c>
      <c r="K19" s="50" t="n">
        <f aca="false">VLOOKUP(Site!$B$1-13,Plan1!$A$7:$S$4024,19,FALSE())</f>
        <v>77.8889533089317</v>
      </c>
      <c r="M19" s="5" t="n">
        <f aca="false">VLOOKUP(Site!$B$1-14,Plan1!$A$7:$U$4024,1,FALSE())</f>
        <v>45337</v>
      </c>
      <c r="N19" s="51" t="n">
        <f aca="false">VLOOKUP(Site!$B$1-14,Plan1!$A$7:$U$4024,21,FALSE())</f>
        <v>29.02</v>
      </c>
      <c r="Q19" s="53" t="s">
        <v>21</v>
      </c>
      <c r="R19" s="54" t="n">
        <v>0</v>
      </c>
      <c r="S19" s="54" t="n">
        <v>838.78</v>
      </c>
      <c r="T19" s="54" t="n">
        <f aca="false">43350372.7128906-T23</f>
        <v>39086868.7128906</v>
      </c>
      <c r="U19" s="54" t="n">
        <f aca="false">T19*100/$T$19</f>
        <v>100</v>
      </c>
    </row>
    <row r="20" customFormat="false" ht="15" hidden="false" customHeight="false" outlineLevel="0" collapsed="false">
      <c r="A20" s="5" t="n">
        <f aca="false">VLOOKUP(Site!$B$1-12,Plan1!$A$7:$S$4024,1,FALSE())</f>
        <v>45339</v>
      </c>
      <c r="B20" s="50" t="n">
        <f aca="false">VLOOKUP(Site!$B$1-12,Plan1!$A$7:$S$4024,5,FALSE())</f>
        <v>78.7011172159504</v>
      </c>
      <c r="D20" s="5" t="n">
        <f aca="false">VLOOKUP(Site!$B$1-12,Plan1!$A$7:$S$4024,1,FALSE())</f>
        <v>45339</v>
      </c>
      <c r="E20" s="50" t="n">
        <f aca="false">VLOOKUP(Site!$B$1-12,Plan1!$A$7:$S$4024,10,FALSE())</f>
        <v>81.7610571870588</v>
      </c>
      <c r="G20" s="5" t="n">
        <f aca="false">VLOOKUP(Site!$B$1-12,Plan1!$A$7:$S$4024,1,FALSE())</f>
        <v>45339</v>
      </c>
      <c r="H20" s="50" t="n">
        <f aca="false">VLOOKUP(Site!$B$1-12,Plan1!$A$7:$S$4024,15,FALSE())</f>
        <v>67.20737300752</v>
      </c>
      <c r="J20" s="5" t="n">
        <f aca="false">VLOOKUP(Site!$B$1-12,Plan1!$A$7:$S$4024,1,FALSE())</f>
        <v>45339</v>
      </c>
      <c r="K20" s="50" t="n">
        <f aca="false">VLOOKUP(Site!$B$1-12,Plan1!$A$7:$S$4024,19,FALSE())</f>
        <v>78.048398358141</v>
      </c>
      <c r="M20" s="5" t="n">
        <f aca="false">VLOOKUP(Site!$B$1-13,Plan1!$A$7:$U$4024,1,FALSE())</f>
        <v>45338</v>
      </c>
      <c r="N20" s="51" t="n">
        <f aca="false">VLOOKUP(Site!$B$1-13,Plan1!$A$7:$U$4024,21,FALSE())</f>
        <v>34.04</v>
      </c>
      <c r="Q20" s="55" t="n">
        <f aca="false">Site!B1-(365+365)</f>
        <v>44621</v>
      </c>
      <c r="R20" s="54" t="n">
        <f aca="false">VLOOKUP(Q20,'Paraopeba 13-25'!A3:G4750,6,FALSE())</f>
        <v>-0.02</v>
      </c>
      <c r="S20" s="54" t="n">
        <f aca="false">S19+R20</f>
        <v>838.76</v>
      </c>
      <c r="T20" s="54" t="n">
        <f aca="false">(S20^3*3270.5936-S20^2*8015778.389801+S20*6549018422.82398-1783686174686.87)-$T$23</f>
        <v>38983631.5927734</v>
      </c>
      <c r="U20" s="54" t="n">
        <f aca="false">T20*100/$T$19</f>
        <v>99.7358777422784</v>
      </c>
    </row>
    <row r="21" customFormat="false" ht="15" hidden="false" customHeight="false" outlineLevel="0" collapsed="false">
      <c r="A21" s="5" t="n">
        <f aca="false">VLOOKUP(Site!$B$1-11,Plan1!$A$7:$S$4024,1,FALSE())</f>
        <v>45340</v>
      </c>
      <c r="B21" s="50" t="n">
        <f aca="false">VLOOKUP(Site!$B$1-11,Plan1!$A$7:$S$4024,5,FALSE())</f>
        <v>78.7011172159504</v>
      </c>
      <c r="D21" s="5" t="n">
        <f aca="false">VLOOKUP(Site!$B$1-11,Plan1!$A$7:$S$4024,1,FALSE())</f>
        <v>45340</v>
      </c>
      <c r="E21" s="50" t="n">
        <f aca="false">VLOOKUP(Site!$B$1-11,Plan1!$A$7:$S$4024,10,FALSE())</f>
        <v>81.7610571870588</v>
      </c>
      <c r="G21" s="5" t="n">
        <f aca="false">VLOOKUP(Site!$B$1-11,Plan1!$A$7:$S$4024,1,FALSE())</f>
        <v>45340</v>
      </c>
      <c r="H21" s="50" t="n">
        <f aca="false">VLOOKUP(Site!$B$1-11,Plan1!$A$7:$S$4024,15,FALSE())</f>
        <v>67.5184630648942</v>
      </c>
      <c r="J21" s="5" t="n">
        <f aca="false">VLOOKUP(Site!$B$1-11,Plan1!$A$7:$S$4024,1,FALSE())</f>
        <v>45340</v>
      </c>
      <c r="K21" s="50" t="n">
        <f aca="false">VLOOKUP(Site!$B$1-11,Plan1!$A$7:$S$4024,19,FALSE())</f>
        <v>78.0924533147935</v>
      </c>
      <c r="M21" s="5" t="n">
        <f aca="false">VLOOKUP(Site!$B$1-12,Plan1!$A$7:$U$4024,1,FALSE())</f>
        <v>45339</v>
      </c>
      <c r="N21" s="51" t="n">
        <f aca="false">VLOOKUP(Site!$B$1-12,Plan1!$A$7:$U$4024,21,FALSE())</f>
        <v>38.59</v>
      </c>
      <c r="Q21" s="55" t="n">
        <f aca="false">Site!B1-365</f>
        <v>44986</v>
      </c>
      <c r="R21" s="54" t="n">
        <f aca="false">VLOOKUP(Q21,'Paraopeba 13-25'!A3:G4750,6,FALSE())</f>
        <v>-0.32</v>
      </c>
      <c r="S21" s="54" t="n">
        <f aca="false">S19+R21</f>
        <v>838.46</v>
      </c>
      <c r="T21" s="54" t="n">
        <f aca="false">(S21^3*3270.5936-S21^2*8015778.389801+S21*6549018422.82398-1783686174686.87)-$T$23</f>
        <v>37455526.1625977</v>
      </c>
      <c r="U21" s="54" t="n">
        <f aca="false">T21*100/$T$19</f>
        <v>95.8263667466539</v>
      </c>
    </row>
    <row r="22" customFormat="false" ht="15" hidden="false" customHeight="false" outlineLevel="0" collapsed="false">
      <c r="A22" s="5" t="n">
        <f aca="false">VLOOKUP(Site!$B$1-10,Plan1!$A$7:$S$4024,1,FALSE())</f>
        <v>45341</v>
      </c>
      <c r="B22" s="50" t="n">
        <f aca="false">VLOOKUP(Site!$B$1-10,Plan1!$A$7:$S$4024,5,FALSE())</f>
        <v>78.766841912973</v>
      </c>
      <c r="D22" s="5" t="n">
        <f aca="false">VLOOKUP(Site!$B$1-10,Plan1!$A$7:$S$4024,1,FALSE())</f>
        <v>45341</v>
      </c>
      <c r="E22" s="50" t="n">
        <f aca="false">VLOOKUP(Site!$B$1-10,Plan1!$A$7:$S$4024,10,FALSE())</f>
        <v>81.8359150215983</v>
      </c>
      <c r="G22" s="5" t="n">
        <f aca="false">VLOOKUP(Site!$B$1-10,Plan1!$A$7:$S$4024,1,FALSE())</f>
        <v>45341</v>
      </c>
      <c r="H22" s="50" t="n">
        <f aca="false">VLOOKUP(Site!$B$1-10,Plan1!$A$7:$S$4024,15,FALSE())</f>
        <v>67.7263349475464</v>
      </c>
      <c r="J22" s="5" t="n">
        <f aca="false">VLOOKUP(Site!$B$1-10,Plan1!$A$7:$S$4024,1,FALSE())</f>
        <v>45341</v>
      </c>
      <c r="K22" s="50" t="n">
        <f aca="false">VLOOKUP(Site!$B$1-10,Plan1!$A$7:$S$4024,19,FALSE())</f>
        <v>78.1812181795351</v>
      </c>
      <c r="M22" s="5" t="n">
        <f aca="false">VLOOKUP(Site!$B$1-11,Plan1!$A$7:$U$4024,1,FALSE())</f>
        <v>45340</v>
      </c>
      <c r="N22" s="51" t="n">
        <f aca="false">VLOOKUP(Site!$B$1-11,Plan1!$A$7:$U$4024,21,FALSE())</f>
        <v>36.82</v>
      </c>
      <c r="Q22" s="55" t="n">
        <f aca="false">Site!B1</f>
        <v>45351</v>
      </c>
      <c r="R22" s="54" t="n">
        <f aca="false">VLOOKUP(Q22,Plan1!A7:U4750,12,FALSE())</f>
        <v>-2.46</v>
      </c>
      <c r="S22" s="54" t="n">
        <f aca="false">S19+R22</f>
        <v>836.32</v>
      </c>
      <c r="T22" s="54" t="n">
        <f aca="false">(S22^3*3270.5936-S22^2*8015778.389801+S22*6549018422.82398-1783686174686.87)-$T$23</f>
        <v>27625413.6582031</v>
      </c>
      <c r="U22" s="54" t="n">
        <f aca="false">T22*100/$T$19</f>
        <v>70.6769679124806</v>
      </c>
    </row>
    <row r="23" customFormat="false" ht="15" hidden="false" customHeight="false" outlineLevel="0" collapsed="false">
      <c r="A23" s="5" t="n">
        <f aca="false">VLOOKUP(Site!$B$1-9,Plan1!$A$7:$S$4024,1,FALSE())</f>
        <v>45342</v>
      </c>
      <c r="B23" s="50" t="n">
        <f aca="false">VLOOKUP(Site!$B$1-9,Plan1!$A$7:$S$4024,5,FALSE())</f>
        <v>78.766841912973</v>
      </c>
      <c r="D23" s="5" t="n">
        <f aca="false">VLOOKUP(Site!$B$1-9,Plan1!$A$7:$S$4024,1,FALSE())</f>
        <v>45342</v>
      </c>
      <c r="E23" s="50" t="n">
        <f aca="false">VLOOKUP(Site!$B$1-9,Plan1!$A$7:$S$4024,10,FALSE())</f>
        <v>81.9108201615786</v>
      </c>
      <c r="G23" s="5" t="n">
        <f aca="false">VLOOKUP(Site!$B$1-9,Plan1!$A$7:$S$4024,1,FALSE())</f>
        <v>45342</v>
      </c>
      <c r="H23" s="50" t="n">
        <f aca="false">VLOOKUP(Site!$B$1-9,Plan1!$A$7:$S$4024,15,FALSE())</f>
        <v>68.3522518436445</v>
      </c>
      <c r="J23" s="5" t="n">
        <f aca="false">VLOOKUP(Site!$B$1-9,Plan1!$A$7:$S$4024,1,FALSE())</f>
        <v>45342</v>
      </c>
      <c r="K23" s="50" t="n">
        <f aca="false">VLOOKUP(Site!$B$1-9,Plan1!$A$7:$S$4024,19,FALSE())</f>
        <v>78.2937237325144</v>
      </c>
      <c r="M23" s="5" t="n">
        <f aca="false">VLOOKUP(Site!$B$1-10,Plan1!$A$7:$U$4024,1,FALSE())</f>
        <v>45341</v>
      </c>
      <c r="N23" s="51" t="n">
        <f aca="false">VLOOKUP(Site!$B$1-10,Plan1!$A$7:$U$4024,21,FALSE())</f>
        <v>37.88</v>
      </c>
      <c r="Q23" s="53" t="s">
        <v>20</v>
      </c>
      <c r="R23" s="54"/>
      <c r="S23" s="54"/>
      <c r="T23" s="54" t="n">
        <v>4263504</v>
      </c>
      <c r="U23" s="54"/>
    </row>
    <row r="24" customFormat="false" ht="15" hidden="false" customHeight="false" outlineLevel="0" collapsed="false">
      <c r="A24" s="5" t="n">
        <f aca="false">VLOOKUP(Site!$B$1-8,Plan1!$A$7:$S$4024,1,FALSE())</f>
        <v>45343</v>
      </c>
      <c r="B24" s="50" t="n">
        <f aca="false">VLOOKUP(Site!$B$1-8,Plan1!$A$7:$S$4024,5,FALSE())</f>
        <v>78.9642399901666</v>
      </c>
      <c r="D24" s="5" t="n">
        <f aca="false">VLOOKUP(Site!$B$1-8,Plan1!$A$7:$S$4024,1,FALSE())</f>
        <v>45343</v>
      </c>
      <c r="E24" s="50" t="n">
        <f aca="false">VLOOKUP(Site!$B$1-8,Plan1!$A$7:$S$4024,10,FALSE())</f>
        <v>81.9857726242117</v>
      </c>
      <c r="G24" s="5" t="n">
        <f aca="false">VLOOKUP(Site!$B$1-8,Plan1!$A$7:$S$4024,1,FALSE())</f>
        <v>45343</v>
      </c>
      <c r="H24" s="50" t="n">
        <f aca="false">VLOOKUP(Site!$B$1-8,Plan1!$A$7:$S$4024,15,FALSE())</f>
        <v>68.7714515080242</v>
      </c>
      <c r="J24" s="5" t="n">
        <f aca="false">VLOOKUP(Site!$B$1-8,Plan1!$A$7:$S$4024,1,FALSE())</f>
        <v>45343</v>
      </c>
      <c r="K24" s="50" t="n">
        <f aca="false">VLOOKUP(Site!$B$1-8,Plan1!$A$7:$S$4024,19,FALSE())</f>
        <v>78.4835182807507</v>
      </c>
      <c r="M24" s="5" t="n">
        <f aca="false">VLOOKUP(Site!$B$1-9,Plan1!$A$7:$U$4024,1,FALSE())</f>
        <v>45342</v>
      </c>
      <c r="N24" s="51" t="n">
        <f aca="false">VLOOKUP(Site!$B$1-9,Plan1!$A$7:$U$4024,21,FALSE())</f>
        <v>30.99</v>
      </c>
    </row>
    <row r="25" customFormat="false" ht="15" hidden="false" customHeight="false" outlineLevel="0" collapsed="false">
      <c r="A25" s="5" t="n">
        <f aca="false">VLOOKUP(Site!$B$1-7,Plan1!$A$7:$S$4024,1,FALSE())</f>
        <v>45344</v>
      </c>
      <c r="B25" s="50" t="n">
        <f aca="false">VLOOKUP(Site!$B$1-7,Plan1!$A$7:$S$4024,5,FALSE())</f>
        <v>79.4922799178637</v>
      </c>
      <c r="D25" s="5" t="n">
        <f aca="false">VLOOKUP(Site!$B$1-7,Plan1!$A$7:$S$4024,1,FALSE())</f>
        <v>45344</v>
      </c>
      <c r="E25" s="50" t="n">
        <f aca="false">VLOOKUP(Site!$B$1-7,Plan1!$A$7:$S$4024,10,FALSE())</f>
        <v>82.3612453634902</v>
      </c>
      <c r="G25" s="5" t="n">
        <f aca="false">VLOOKUP(Site!$B$1-7,Plan1!$A$7:$S$4024,1,FALSE())</f>
        <v>45344</v>
      </c>
      <c r="H25" s="50" t="n">
        <f aca="false">VLOOKUP(Site!$B$1-7,Plan1!$A$7:$S$4024,15,FALSE())</f>
        <v>68.9816290635576</v>
      </c>
      <c r="J25" s="5" t="n">
        <f aca="false">VLOOKUP(Site!$B$1-7,Plan1!$A$7:$S$4024,1,FALSE())</f>
        <v>45344</v>
      </c>
      <c r="K25" s="50" t="n">
        <f aca="false">VLOOKUP(Site!$B$1-7,Plan1!$A$7:$S$4024,19,FALSE())</f>
        <v>78.9179328667167</v>
      </c>
      <c r="M25" s="5" t="n">
        <f aca="false">VLOOKUP(Site!$B$1-8,Plan1!$A$7:$U$4024,1,FALSE())</f>
        <v>45343</v>
      </c>
      <c r="N25" s="51" t="n">
        <f aca="false">VLOOKUP(Site!$B$1-8,Plan1!$A$7:$U$4024,21,FALSE())</f>
        <v>34.38</v>
      </c>
      <c r="Q25" s="49" t="s">
        <v>39</v>
      </c>
      <c r="R25" s="49"/>
      <c r="S25" s="49"/>
    </row>
    <row r="26" customFormat="false" ht="15" hidden="false" customHeight="false" outlineLevel="0" collapsed="false">
      <c r="A26" s="5" t="n">
        <f aca="false">VLOOKUP(Site!$B$1-6,Plan1!$A$7:$S$4024,1,FALSE())</f>
        <v>45345</v>
      </c>
      <c r="B26" s="50" t="n">
        <f aca="false">VLOOKUP(Site!$B$1-6,Plan1!$A$7:$S$4024,5,FALSE())</f>
        <v>79.9562821242461</v>
      </c>
      <c r="D26" s="5" t="n">
        <f aca="false">VLOOKUP(Site!$B$1-6,Plan1!$A$7:$S$4024,1,FALSE())</f>
        <v>45345</v>
      </c>
      <c r="E26" s="50" t="n">
        <f aca="false">VLOOKUP(Site!$B$1-6,Plan1!$A$7:$S$4024,10,FALSE())</f>
        <v>82.6624770917554</v>
      </c>
      <c r="G26" s="5" t="n">
        <f aca="false">VLOOKUP(Site!$B$1-6,Plan1!$A$7:$S$4024,1,FALSE())</f>
        <v>45345</v>
      </c>
      <c r="H26" s="50" t="n">
        <f aca="false">VLOOKUP(Site!$B$1-6,Plan1!$A$7:$S$4024,15,FALSE())</f>
        <v>69.9322067185963</v>
      </c>
      <c r="J26" s="5" t="n">
        <f aca="false">VLOOKUP(Site!$B$1-6,Plan1!$A$7:$S$4024,1,FALSE())</f>
        <v>45345</v>
      </c>
      <c r="K26" s="50" t="n">
        <f aca="false">VLOOKUP(Site!$B$1-6,Plan1!$A$7:$S$4024,19,FALSE())</f>
        <v>79.398979036758</v>
      </c>
      <c r="M26" s="5" t="n">
        <f aca="false">VLOOKUP(Site!$B$1-7,Plan1!$A$7:$U$4024,1,FALSE())</f>
        <v>45344</v>
      </c>
      <c r="N26" s="51" t="n">
        <f aca="false">VLOOKUP(Site!$B$1-7,Plan1!$A$7:$U$4024,21,FALSE())</f>
        <v>29.67</v>
      </c>
      <c r="Q26" s="49"/>
      <c r="R26" s="49" t="s">
        <v>38</v>
      </c>
      <c r="S26" s="49" t="s">
        <v>31</v>
      </c>
    </row>
    <row r="27" customFormat="false" ht="15" hidden="false" customHeight="false" outlineLevel="0" collapsed="false">
      <c r="A27" s="5" t="n">
        <f aca="false">VLOOKUP(Site!$B$1-5,Plan1!$A$7:$S$4024,1,FALSE())</f>
        <v>45346</v>
      </c>
      <c r="B27" s="50" t="n">
        <f aca="false">VLOOKUP(Site!$B$1-5,Plan1!$A$7:$S$4024,5,FALSE())</f>
        <v>80.155703554227</v>
      </c>
      <c r="D27" s="5" t="n">
        <f aca="false">VLOOKUP(Site!$B$1-5,Plan1!$A$7:$S$4024,1,FALSE())</f>
        <v>45346</v>
      </c>
      <c r="E27" s="50" t="n">
        <f aca="false">VLOOKUP(Site!$B$1-5,Plan1!$A$7:$S$4024,10,FALSE())</f>
        <v>82.7379037131448</v>
      </c>
      <c r="G27" s="5" t="n">
        <f aca="false">VLOOKUP(Site!$B$1-5,Plan1!$A$7:$S$4024,1,FALSE())</f>
        <v>45346</v>
      </c>
      <c r="H27" s="50" t="n">
        <f aca="false">VLOOKUP(Site!$B$1-5,Plan1!$A$7:$S$4024,15,FALSE())</f>
        <v>69.9322067185963</v>
      </c>
      <c r="J27" s="5" t="n">
        <f aca="false">VLOOKUP(Site!$B$1-5,Plan1!$A$7:$S$4024,1,FALSE())</f>
        <v>45346</v>
      </c>
      <c r="K27" s="50" t="n">
        <f aca="false">VLOOKUP(Site!$B$1-5,Plan1!$A$7:$S$4024,19,FALSE())</f>
        <v>79.5306519159807</v>
      </c>
      <c r="M27" s="5" t="n">
        <f aca="false">VLOOKUP(Site!$B$1-6,Plan1!$A$7:$U$4024,1,FALSE())</f>
        <v>45345</v>
      </c>
      <c r="N27" s="51" t="n">
        <f aca="false">VLOOKUP(Site!$B$1-6,Plan1!$A$7:$U$4024,21,FALSE())</f>
        <v>83.22</v>
      </c>
      <c r="Q27" s="53" t="s">
        <v>21</v>
      </c>
      <c r="R27" s="54" t="n">
        <f aca="false">T3+T11+T19</f>
        <v>276008357.61501</v>
      </c>
      <c r="S27" s="54" t="n">
        <f aca="false">R27*100/$R$27</f>
        <v>100</v>
      </c>
    </row>
    <row r="28" customFormat="false" ht="15" hidden="false" customHeight="false" outlineLevel="0" collapsed="false">
      <c r="A28" s="5" t="n">
        <f aca="false">VLOOKUP(Site!$B$1-4,Plan1!$A$7:$S$4024,1,FALSE())</f>
        <v>45347</v>
      </c>
      <c r="B28" s="50" t="n">
        <f aca="false">VLOOKUP(Site!$B$1-4,Plan1!$A$7:$S$4024,5,FALSE())</f>
        <v>80.2888392347183</v>
      </c>
      <c r="D28" s="5" t="n">
        <f aca="false">VLOOKUP(Site!$B$1-4,Plan1!$A$7:$S$4024,1,FALSE())</f>
        <v>45347</v>
      </c>
      <c r="E28" s="50" t="n">
        <f aca="false">VLOOKUP(Site!$B$1-4,Plan1!$A$7:$S$4024,10,FALSE())</f>
        <v>82.8133778437436</v>
      </c>
      <c r="G28" s="5" t="n">
        <f aca="false">VLOOKUP(Site!$B$1-4,Plan1!$A$7:$S$4024,1,FALSE())</f>
        <v>45347</v>
      </c>
      <c r="H28" s="50" t="n">
        <f aca="false">VLOOKUP(Site!$B$1-4,Plan1!$A$7:$S$4024,15,FALSE())</f>
        <v>70.7837508646052</v>
      </c>
      <c r="J28" s="5" t="n">
        <f aca="false">VLOOKUP(Site!$B$1-4,Plan1!$A$7:$S$4024,1,FALSE())</f>
        <v>45347</v>
      </c>
      <c r="K28" s="50" t="n">
        <f aca="false">VLOOKUP(Site!$B$1-4,Plan1!$A$7:$S$4024,19,FALSE())</f>
        <v>79.7471526066308</v>
      </c>
      <c r="M28" s="5" t="n">
        <f aca="false">VLOOKUP(Site!$B$1-5,Plan1!$A$7:$U$4024,1,FALSE())</f>
        <v>45346</v>
      </c>
      <c r="N28" s="51" t="n">
        <f aca="false">VLOOKUP(Site!$B$1-5,Plan1!$A$7:$U$4024,21,FALSE())</f>
        <v>50.94</v>
      </c>
      <c r="Q28" s="55" t="n">
        <f aca="false">Site!B1-(365 +365)</f>
        <v>44621</v>
      </c>
      <c r="R28" s="54" t="n">
        <f aca="false">T4+T12+T20</f>
        <v>275905120.492676</v>
      </c>
      <c r="S28" s="54" t="n">
        <f aca="false">R28*100/$R$27</f>
        <v>99.9625963781583</v>
      </c>
    </row>
    <row r="29" customFormat="false" ht="15" hidden="false" customHeight="false" outlineLevel="0" collapsed="false">
      <c r="A29" s="5" t="n">
        <f aca="false">VLOOKUP(Site!$B$1-3,Plan1!$A$7:$S$4024,1,FALSE())</f>
        <v>45348</v>
      </c>
      <c r="B29" s="50" t="n">
        <f aca="false">VLOOKUP(Site!$B$1-3,Plan1!$A$7:$S$4024,5,FALSE())</f>
        <v>80.2888392347183</v>
      </c>
      <c r="D29" s="5" t="n">
        <f aca="false">VLOOKUP(Site!$B$1-3,Plan1!$A$7:$S$4024,1,FALSE())</f>
        <v>45348</v>
      </c>
      <c r="E29" s="50" t="n">
        <f aca="false">VLOOKUP(Site!$B$1-3,Plan1!$A$7:$S$4024,10,FALSE())</f>
        <v>83.1914617386908</v>
      </c>
      <c r="G29" s="5" t="n">
        <f aca="false">VLOOKUP(Site!$B$1-3,Plan1!$A$7:$S$4024,1,FALSE())</f>
        <v>45348</v>
      </c>
      <c r="H29" s="50" t="n">
        <f aca="false">VLOOKUP(Site!$B$1-3,Plan1!$A$7:$S$4024,15,FALSE())</f>
        <v>70.8906310935447</v>
      </c>
      <c r="J29" s="5" t="n">
        <f aca="false">VLOOKUP(Site!$B$1-3,Plan1!$A$7:$S$4024,1,FALSE())</f>
        <v>45348</v>
      </c>
      <c r="K29" s="50" t="n">
        <f aca="false">VLOOKUP(Site!$B$1-3,Plan1!$A$7:$S$4024,19,FALSE())</f>
        <v>79.882754430318</v>
      </c>
      <c r="M29" s="5" t="n">
        <f aca="false">VLOOKUP(Site!$B$1-4,Plan1!$A$7:$U$4024,1,FALSE())</f>
        <v>45347</v>
      </c>
      <c r="N29" s="51" t="n">
        <f aca="false">VLOOKUP(Site!$B$1-4,Plan1!$A$7:$U$4024,21,FALSE())</f>
        <v>38.95</v>
      </c>
      <c r="Q29" s="55" t="n">
        <f aca="false">Site!B1-365</f>
        <v>44986</v>
      </c>
      <c r="R29" s="54" t="n">
        <f aca="false">T5+T13+T21</f>
        <v>274377015.0625</v>
      </c>
      <c r="S29" s="54" t="n">
        <f aca="false">R29*100/$R$27</f>
        <v>99.4089517554446</v>
      </c>
    </row>
    <row r="30" customFormat="false" ht="15" hidden="false" customHeight="false" outlineLevel="0" collapsed="false">
      <c r="A30" s="5" t="n">
        <f aca="false">VLOOKUP(Site!$B$1-2,Plan1!$A$7:$S$4024,1,FALSE())</f>
        <v>45349</v>
      </c>
      <c r="B30" s="50" t="n">
        <f aca="false">VLOOKUP(Site!$B$1-2,Plan1!$A$7:$S$4024,5,FALSE())</f>
        <v>80.355463535264</v>
      </c>
      <c r="D30" s="5" t="n">
        <f aca="false">VLOOKUP(Site!$B$1-2,Plan1!$A$7:$S$4024,1,FALSE())</f>
        <v>45349</v>
      </c>
      <c r="E30" s="50" t="n">
        <f aca="false">VLOOKUP(Site!$B$1-2,Plan1!$A$7:$S$4024,10,FALSE())</f>
        <v>83.1914617386908</v>
      </c>
      <c r="G30" s="5" t="n">
        <f aca="false">VLOOKUP(Site!$B$1-2,Plan1!$A$7:$S$4024,1,FALSE())</f>
        <v>45349</v>
      </c>
      <c r="H30" s="50" t="n">
        <f aca="false">VLOOKUP(Site!$B$1-2,Plan1!$A$7:$S$4024,15,FALSE())</f>
        <v>70.8906310935447</v>
      </c>
      <c r="J30" s="5" t="n">
        <f aca="false">VLOOKUP(Site!$B$1-2,Plan1!$A$7:$S$4024,1,FALSE())</f>
        <v>45349</v>
      </c>
      <c r="K30" s="50" t="n">
        <f aca="false">VLOOKUP(Site!$B$1-2,Plan1!$A$7:$S$4024,19,FALSE())</f>
        <v>79.9187157486629</v>
      </c>
      <c r="M30" s="5" t="n">
        <f aca="false">VLOOKUP(Site!$B$1-3,Plan1!$A$7:$U$4024,1,FALSE())</f>
        <v>45348</v>
      </c>
      <c r="N30" s="51" t="n">
        <f aca="false">VLOOKUP(Site!$B$1-3,Plan1!$A$7:$U$4024,21,FALSE())</f>
        <v>33.01</v>
      </c>
      <c r="Q30" s="55" t="n">
        <f aca="false">Site!B1</f>
        <v>45351</v>
      </c>
      <c r="R30" s="54" t="n">
        <f aca="false">T6+T14+T22</f>
        <v>220332981.345215</v>
      </c>
      <c r="S30" s="54" t="n">
        <f aca="false">R30*100/$R$27</f>
        <v>79.8283730424375</v>
      </c>
    </row>
    <row r="31" customFormat="false" ht="15" hidden="false" customHeight="false" outlineLevel="0" collapsed="false">
      <c r="A31" s="5" t="n">
        <f aca="false">VLOOKUP(Site!$B$1-1,Plan1!$A$7:$S$4024,1,FALSE())</f>
        <v>45350</v>
      </c>
      <c r="B31" s="50" t="n">
        <f aca="false">VLOOKUP(Site!$B$1-1,Plan1!$A$7:$S$4024,5,FALSE())</f>
        <v>80.2888392347183</v>
      </c>
      <c r="D31" s="5" t="n">
        <f aca="false">VLOOKUP(Site!$B$1-1,Plan1!$A$7:$S$4024,1,FALSE())</f>
        <v>45350</v>
      </c>
      <c r="E31" s="50" t="n">
        <f aca="false">VLOOKUP(Site!$B$1-1,Plan1!$A$7:$S$4024,10,FALSE())</f>
        <v>83.115749804141</v>
      </c>
      <c r="G31" s="5" t="n">
        <f aca="false">VLOOKUP(Site!$B$1-1,Plan1!$A$7:$S$4024,1,FALSE())</f>
        <v>45350</v>
      </c>
      <c r="H31" s="50" t="n">
        <f aca="false">VLOOKUP(Site!$B$1-1,Plan1!$A$7:$S$4024,15,FALSE())</f>
        <v>70.8906310935447</v>
      </c>
      <c r="J31" s="5" t="n">
        <f aca="false">VLOOKUP(Site!$B$1-1,Plan1!$A$7:$S$4024,1,FALSE())</f>
        <v>45350</v>
      </c>
      <c r="K31" s="50" t="n">
        <f aca="false">VLOOKUP(Site!$B$1-1,Plan1!$A$7:$S$4024,19,FALSE())</f>
        <v>79.8586309113629</v>
      </c>
      <c r="M31" s="5" t="n">
        <f aca="false">VLOOKUP(Site!$B$1-2,Plan1!$A$7:$U$4024,1,FALSE())</f>
        <v>45349</v>
      </c>
      <c r="N31" s="51" t="n">
        <f aca="false">VLOOKUP(Site!$B$1-2,Plan1!$A$7:$U$4024,21,FALSE())</f>
        <v>34.04</v>
      </c>
    </row>
    <row r="32" customFormat="false" ht="15" hidden="false" customHeight="false" outlineLevel="0" collapsed="false">
      <c r="A32" s="5" t="n">
        <f aca="false">VLOOKUP(Site!$B$1-0,Plan1!$A$7:$S$4024,1,FALSE())</f>
        <v>45351</v>
      </c>
      <c r="B32" s="50" t="n">
        <f aca="false">VLOOKUP(Site!$B$1,Plan1!$A$7:$S$4024,5,FALSE())</f>
        <v>80.2888392347183</v>
      </c>
      <c r="D32" s="5" t="n">
        <f aca="false">VLOOKUP(Site!$B$1-0,Plan1!$A$7:$S$4024,1,FALSE())</f>
        <v>45351</v>
      </c>
      <c r="E32" s="50" t="n">
        <f aca="false">VLOOKUP(Site!$B$1-0,Plan1!$A$7:$S$4024,10,FALSE())</f>
        <v>83.115749804141</v>
      </c>
      <c r="G32" s="5" t="n">
        <f aca="false">VLOOKUP(Site!$B$1-0,Plan1!$A$7:$S$4024,1,FALSE())</f>
        <v>45351</v>
      </c>
      <c r="H32" s="50" t="n">
        <f aca="false">VLOOKUP(Site!$B$1-0,Plan1!$A$7:$S$4024,15,FALSE())</f>
        <v>70.6769679124806</v>
      </c>
      <c r="J32" s="5" t="n">
        <f aca="false">VLOOKUP(Site!$B$1-0,Plan1!$A$7:$S$4024,1,FALSE())</f>
        <v>45351</v>
      </c>
      <c r="K32" s="50" t="n">
        <f aca="false">VLOOKUP(Site!$B$1-0,Plan1!$A$7:$S$4024,19,FALSE())</f>
        <v>79.8283730424375</v>
      </c>
      <c r="M32" s="5" t="n">
        <f aca="false">VLOOKUP(Site!$B$1-1,Plan1!$A$7:$U$4024,1,FALSE())</f>
        <v>45350</v>
      </c>
      <c r="N32" s="51" t="n">
        <f aca="false">VLOOKUP(Site!$B$1-1,Plan1!$A$7:$U$4024,21,FALSE())</f>
        <v>32.33</v>
      </c>
    </row>
    <row r="33" customFormat="false" ht="15" hidden="false" customHeight="false" outlineLevel="0" collapsed="false">
      <c r="A33" s="5"/>
    </row>
    <row r="34" customFormat="false" ht="15" hidden="false" customHeight="false" outlineLevel="0" collapsed="false">
      <c r="A34" s="5"/>
    </row>
    <row r="35" customFormat="false" ht="15" hidden="false" customHeight="false" outlineLevel="0" collapsed="false">
      <c r="A35" s="5"/>
    </row>
    <row r="36" customFormat="false" ht="15" hidden="false" customHeight="false" outlineLevel="0" collapsed="false">
      <c r="A36" s="5"/>
    </row>
    <row r="37" customFormat="false" ht="15" hidden="false" customHeight="false" outlineLevel="0" collapsed="false">
      <c r="A37" s="5"/>
    </row>
    <row r="38" customFormat="false" ht="15" hidden="false" customHeight="false" outlineLevel="0" collapsed="false">
      <c r="A38" s="5"/>
    </row>
    <row r="39" customFormat="false" ht="15" hidden="false" customHeight="false" outlineLevel="0" collapsed="false">
      <c r="A39" s="5"/>
    </row>
    <row r="40" customFormat="false" ht="15" hidden="false" customHeight="false" outlineLevel="0" collapsed="false">
      <c r="A40" s="5"/>
    </row>
    <row r="41" customFormat="false" ht="15" hidden="false" customHeight="false" outlineLevel="0" collapsed="false">
      <c r="A41" s="5"/>
    </row>
    <row r="42" customFormat="false" ht="15" hidden="false" customHeight="false" outlineLevel="0" collapsed="false">
      <c r="A42" s="5"/>
    </row>
    <row r="43" customFormat="false" ht="15" hidden="false" customHeight="false" outlineLevel="0" collapsed="false">
      <c r="A43" s="5"/>
    </row>
    <row r="44" customFormat="false" ht="15" hidden="false" customHeight="false" outlineLevel="0" collapsed="false">
      <c r="A44" s="5"/>
    </row>
    <row r="45" customFormat="false" ht="15" hidden="false" customHeight="false" outlineLevel="0" collapsed="false">
      <c r="A45" s="5"/>
    </row>
    <row r="46" customFormat="false" ht="15" hidden="false" customHeight="false" outlineLevel="0" collapsed="false">
      <c r="A46" s="5"/>
    </row>
    <row r="47" customFormat="false" ht="15" hidden="false" customHeight="false" outlineLevel="0" collapsed="false">
      <c r="A47" s="5"/>
    </row>
    <row r="48" customFormat="false" ht="15" hidden="false" customHeight="false" outlineLevel="0" collapsed="false">
      <c r="A48" s="5"/>
    </row>
    <row r="49" customFormat="false" ht="15" hidden="false" customHeight="false" outlineLevel="0" collapsed="false">
      <c r="A49" s="5"/>
    </row>
    <row r="50" customFormat="false" ht="15" hidden="false" customHeight="false" outlineLevel="0" collapsed="false">
      <c r="A50" s="5"/>
    </row>
    <row r="51" customFormat="false" ht="15" hidden="false" customHeight="false" outlineLevel="0" collapsed="false">
      <c r="A51" s="5"/>
    </row>
    <row r="52" customFormat="false" ht="15" hidden="false" customHeight="false" outlineLevel="0" collapsed="false">
      <c r="A52" s="5"/>
    </row>
    <row r="53" customFormat="false" ht="15" hidden="false" customHeight="false" outlineLevel="0" collapsed="false">
      <c r="A53" s="5"/>
    </row>
    <row r="54" customFormat="false" ht="15" hidden="false" customHeight="false" outlineLevel="0" collapsed="false">
      <c r="A54" s="5"/>
    </row>
    <row r="55" customFormat="false" ht="15" hidden="false" customHeight="false" outlineLevel="0" collapsed="false">
      <c r="A55" s="5"/>
    </row>
    <row r="56" customFormat="false" ht="15" hidden="false" customHeight="false" outlineLevel="0" collapsed="false">
      <c r="A56" s="5"/>
    </row>
    <row r="57" customFormat="false" ht="15" hidden="false" customHeight="false" outlineLevel="0" collapsed="false">
      <c r="A57" s="5"/>
    </row>
    <row r="58" customFormat="false" ht="15" hidden="false" customHeight="false" outlineLevel="0" collapsed="false">
      <c r="A58" s="5"/>
    </row>
    <row r="59" customFormat="false" ht="15" hidden="false" customHeight="false" outlineLevel="0" collapsed="false">
      <c r="A59" s="5"/>
    </row>
    <row r="60" customFormat="false" ht="15" hidden="false" customHeight="false" outlineLevel="0" collapsed="false">
      <c r="A60" s="5"/>
    </row>
    <row r="61" customFormat="false" ht="15" hidden="false" customHeight="false" outlineLevel="0" collapsed="false">
      <c r="A61" s="5"/>
    </row>
    <row r="62" customFormat="false" ht="15" hidden="false" customHeight="false" outlineLevel="0" collapsed="false">
      <c r="A62" s="5"/>
    </row>
    <row r="63" customFormat="false" ht="15" hidden="false" customHeight="false" outlineLevel="0" collapsed="false">
      <c r="A63" s="5"/>
    </row>
    <row r="64" customFormat="false" ht="15" hidden="false" customHeight="false" outlineLevel="0" collapsed="false">
      <c r="A64" s="5"/>
    </row>
    <row r="65" customFormat="false" ht="15" hidden="false" customHeight="false" outlineLevel="0" collapsed="false">
      <c r="A65" s="5"/>
    </row>
    <row r="66" customFormat="false" ht="15" hidden="false" customHeight="false" outlineLevel="0" collapsed="false">
      <c r="A66" s="5"/>
    </row>
    <row r="67" customFormat="false" ht="15" hidden="false" customHeight="false" outlineLevel="0" collapsed="false">
      <c r="A67" s="5"/>
    </row>
    <row r="68" customFormat="false" ht="15" hidden="false" customHeight="false" outlineLevel="0" collapsed="false">
      <c r="A68" s="5"/>
    </row>
    <row r="69" customFormat="false" ht="15" hidden="false" customHeight="false" outlineLevel="0" collapsed="false">
      <c r="A69" s="5"/>
    </row>
    <row r="70" customFormat="false" ht="15" hidden="false" customHeight="false" outlineLevel="0" collapsed="false">
      <c r="A70" s="5"/>
    </row>
    <row r="71" customFormat="false" ht="15" hidden="false" customHeight="false" outlineLevel="0" collapsed="false">
      <c r="A71" s="5"/>
    </row>
    <row r="72" customFormat="false" ht="15" hidden="false" customHeight="false" outlineLevel="0" collapsed="false">
      <c r="A72" s="5"/>
    </row>
    <row r="73" customFormat="false" ht="15" hidden="false" customHeight="false" outlineLevel="0" collapsed="false">
      <c r="A73" s="5"/>
    </row>
    <row r="74" customFormat="false" ht="15" hidden="false" customHeight="false" outlineLevel="0" collapsed="false">
      <c r="A74" s="5"/>
    </row>
    <row r="75" customFormat="false" ht="15" hidden="false" customHeight="false" outlineLevel="0" collapsed="false">
      <c r="A75" s="5"/>
    </row>
    <row r="76" customFormat="false" ht="15" hidden="false" customHeight="false" outlineLevel="0" collapsed="false">
      <c r="A76" s="5"/>
    </row>
    <row r="77" customFormat="false" ht="15" hidden="false" customHeight="false" outlineLevel="0" collapsed="false">
      <c r="A77" s="5"/>
    </row>
    <row r="78" customFormat="false" ht="15" hidden="false" customHeight="false" outlineLevel="0" collapsed="false">
      <c r="A78" s="5"/>
    </row>
    <row r="79" customFormat="false" ht="15" hidden="false" customHeight="false" outlineLevel="0" collapsed="false">
      <c r="A79" s="5"/>
    </row>
    <row r="80" customFormat="false" ht="15" hidden="false" customHeight="false" outlineLevel="0" collapsed="false">
      <c r="A80" s="5"/>
    </row>
    <row r="81" customFormat="false" ht="15" hidden="false" customHeight="false" outlineLevel="0" collapsed="false">
      <c r="A81" s="5"/>
    </row>
    <row r="82" customFormat="false" ht="15" hidden="false" customHeight="false" outlineLevel="0" collapsed="false">
      <c r="A82" s="5"/>
    </row>
    <row r="83" customFormat="false" ht="15" hidden="false" customHeight="false" outlineLevel="0" collapsed="false">
      <c r="A83" s="5"/>
    </row>
    <row r="84" customFormat="false" ht="15" hidden="false" customHeight="false" outlineLevel="0" collapsed="false">
      <c r="A84" s="5"/>
    </row>
    <row r="85" customFormat="false" ht="15" hidden="false" customHeight="false" outlineLevel="0" collapsed="false">
      <c r="A85" s="5"/>
    </row>
    <row r="86" customFormat="false" ht="15" hidden="false" customHeight="false" outlineLevel="0" collapsed="false">
      <c r="A86" s="5"/>
    </row>
    <row r="87" customFormat="false" ht="15" hidden="false" customHeight="false" outlineLevel="0" collapsed="false">
      <c r="A87" s="5"/>
    </row>
    <row r="88" customFormat="false" ht="15" hidden="false" customHeight="false" outlineLevel="0" collapsed="false">
      <c r="A88" s="5"/>
    </row>
    <row r="89" customFormat="false" ht="15" hidden="false" customHeight="false" outlineLevel="0" collapsed="false">
      <c r="A89" s="5"/>
    </row>
    <row r="90" customFormat="false" ht="15" hidden="false" customHeight="false" outlineLevel="0" collapsed="false">
      <c r="A90" s="5"/>
    </row>
    <row r="91" customFormat="false" ht="15" hidden="false" customHeight="false" outlineLevel="0" collapsed="false">
      <c r="A91" s="5"/>
    </row>
    <row r="92" customFormat="false" ht="15" hidden="false" customHeight="false" outlineLevel="0" collapsed="false">
      <c r="A92" s="5"/>
    </row>
    <row r="93" customFormat="false" ht="15" hidden="false" customHeight="false" outlineLevel="0" collapsed="false">
      <c r="A93" s="5"/>
    </row>
    <row r="94" customFormat="false" ht="15" hidden="false" customHeight="false" outlineLevel="0" collapsed="false">
      <c r="A94" s="5"/>
    </row>
    <row r="95" customFormat="false" ht="15" hidden="false" customHeight="false" outlineLevel="0" collapsed="false">
      <c r="A95" s="5"/>
    </row>
    <row r="96" customFormat="false" ht="15" hidden="false" customHeight="false" outlineLevel="0" collapsed="false">
      <c r="A96" s="5"/>
    </row>
    <row r="97" customFormat="false" ht="15" hidden="false" customHeight="false" outlineLevel="0" collapsed="false">
      <c r="A97" s="5"/>
    </row>
    <row r="98" customFormat="false" ht="15" hidden="false" customHeight="false" outlineLevel="0" collapsed="false">
      <c r="A98" s="5"/>
    </row>
    <row r="99" customFormat="false" ht="15" hidden="false" customHeight="false" outlineLevel="0" collapsed="false">
      <c r="A99" s="5"/>
    </row>
  </sheetData>
  <mergeCells count="8">
    <mergeCell ref="A1:B1"/>
    <mergeCell ref="D1:E1"/>
    <mergeCell ref="G1:H1"/>
    <mergeCell ref="J1:K1"/>
    <mergeCell ref="M1:N1"/>
    <mergeCell ref="Q1:U1"/>
    <mergeCell ref="Q9:U9"/>
    <mergeCell ref="Q17:U17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47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2" topLeftCell="A3640" activePane="bottomLeft" state="frozen"/>
      <selection pane="topLeft" activeCell="A1" activeCellId="0" sqref="A1"/>
      <selection pane="bottomLeft" activeCell="A3656" activeCellId="1" sqref="T2:T426 A3656"/>
    </sheetView>
  </sheetViews>
  <sheetFormatPr defaultColWidth="8.6796875" defaultRowHeight="15" zeroHeight="false" outlineLevelRow="0" outlineLevelCol="0"/>
  <cols>
    <col collapsed="false" customWidth="true" hidden="false" outlineLevel="0" max="1" min="1" style="0" width="10.71"/>
  </cols>
  <sheetData>
    <row r="1" customFormat="false" ht="16.5" hidden="false" customHeight="false" outlineLevel="0" collapsed="false">
      <c r="A1" s="58"/>
      <c r="B1" s="59" t="s">
        <v>40</v>
      </c>
      <c r="C1" s="59"/>
      <c r="D1" s="59" t="s">
        <v>41</v>
      </c>
      <c r="E1" s="59"/>
      <c r="F1" s="59" t="s">
        <v>42</v>
      </c>
      <c r="G1" s="59"/>
    </row>
    <row r="2" customFormat="false" ht="15" hidden="false" customHeight="false" outlineLevel="0" collapsed="false">
      <c r="A2" s="60" t="s">
        <v>27</v>
      </c>
      <c r="B2" s="61" t="s">
        <v>43</v>
      </c>
      <c r="C2" s="62" t="s">
        <v>37</v>
      </c>
      <c r="D2" s="61" t="s">
        <v>43</v>
      </c>
      <c r="E2" s="62" t="s">
        <v>37</v>
      </c>
      <c r="F2" s="61" t="s">
        <v>43</v>
      </c>
      <c r="G2" s="62" t="s">
        <v>37</v>
      </c>
    </row>
    <row r="3" customFormat="false" ht="15" hidden="false" customHeight="false" outlineLevel="0" collapsed="false">
      <c r="A3" s="63" t="n">
        <v>41275</v>
      </c>
      <c r="B3" s="64" t="n">
        <v>-0.01</v>
      </c>
      <c r="C3" s="65" t="n">
        <f aca="false">781+B3</f>
        <v>780.99</v>
      </c>
      <c r="D3" s="64" t="n">
        <v>-3.03</v>
      </c>
      <c r="E3" s="65" t="n">
        <f aca="false">760+D3</f>
        <v>756.97</v>
      </c>
      <c r="F3" s="64" t="n">
        <v>-1.78</v>
      </c>
      <c r="G3" s="65" t="n">
        <f aca="false">838.78+F3</f>
        <v>837</v>
      </c>
    </row>
    <row r="4" customFormat="false" ht="15" hidden="false" customHeight="false" outlineLevel="0" collapsed="false">
      <c r="A4" s="63" t="n">
        <v>41276</v>
      </c>
      <c r="B4" s="64" t="n">
        <v>-0.02</v>
      </c>
      <c r="C4" s="65" t="n">
        <f aca="false">781+B4</f>
        <v>780.98</v>
      </c>
      <c r="D4" s="64" t="n">
        <v>-3.04</v>
      </c>
      <c r="E4" s="65" t="n">
        <f aca="false">760+D4</f>
        <v>756.96</v>
      </c>
      <c r="F4" s="64" t="n">
        <v>-1.8</v>
      </c>
      <c r="G4" s="65" t="n">
        <f aca="false">838.78+F4</f>
        <v>836.98</v>
      </c>
    </row>
    <row r="5" customFormat="false" ht="15" hidden="false" customHeight="false" outlineLevel="0" collapsed="false">
      <c r="A5" s="63" t="n">
        <v>41277</v>
      </c>
      <c r="B5" s="64" t="n">
        <v>-0.04</v>
      </c>
      <c r="C5" s="65" t="n">
        <f aca="false">781+B5</f>
        <v>780.96</v>
      </c>
      <c r="D5" s="64" t="n">
        <v>-3.08</v>
      </c>
      <c r="E5" s="65" t="n">
        <f aca="false">760+D5</f>
        <v>756.92</v>
      </c>
      <c r="F5" s="64" t="n">
        <v>-1.8</v>
      </c>
      <c r="G5" s="65" t="n">
        <f aca="false">838.78+F5</f>
        <v>836.98</v>
      </c>
    </row>
    <row r="6" customFormat="false" ht="15" hidden="false" customHeight="false" outlineLevel="0" collapsed="false">
      <c r="A6" s="63" t="n">
        <v>41278</v>
      </c>
      <c r="B6" s="64" t="n">
        <v>-0.06</v>
      </c>
      <c r="C6" s="65" t="n">
        <f aca="false">781+B6</f>
        <v>780.94</v>
      </c>
      <c r="D6" s="66" t="n">
        <v>-3.1</v>
      </c>
      <c r="E6" s="65" t="n">
        <f aca="false">760+D6</f>
        <v>756.9</v>
      </c>
      <c r="F6" s="64" t="n">
        <v>-1.82</v>
      </c>
      <c r="G6" s="65" t="n">
        <f aca="false">838.78+F6</f>
        <v>836.96</v>
      </c>
    </row>
    <row r="7" customFormat="false" ht="15" hidden="false" customHeight="false" outlineLevel="0" collapsed="false">
      <c r="A7" s="63" t="n">
        <v>41279</v>
      </c>
      <c r="B7" s="64" t="n">
        <v>-0.08</v>
      </c>
      <c r="C7" s="65" t="n">
        <f aca="false">781+B7</f>
        <v>780.92</v>
      </c>
      <c r="D7" s="66" t="n">
        <v>-3.12</v>
      </c>
      <c r="E7" s="65" t="n">
        <f aca="false">760+D7</f>
        <v>756.88</v>
      </c>
      <c r="F7" s="64" t="n">
        <v>-1.83</v>
      </c>
      <c r="G7" s="65" t="n">
        <f aca="false">838.78+F7</f>
        <v>836.95</v>
      </c>
    </row>
    <row r="8" customFormat="false" ht="15" hidden="false" customHeight="false" outlineLevel="0" collapsed="false">
      <c r="A8" s="63" t="n">
        <v>41280</v>
      </c>
      <c r="B8" s="64" t="n">
        <v>-0.1</v>
      </c>
      <c r="C8" s="65" t="n">
        <f aca="false">781+B8</f>
        <v>780.9</v>
      </c>
      <c r="D8" s="66" t="n">
        <v>-3.14</v>
      </c>
      <c r="E8" s="65" t="n">
        <f aca="false">760+D8</f>
        <v>756.86</v>
      </c>
      <c r="F8" s="64" t="n">
        <v>-1.9</v>
      </c>
      <c r="G8" s="65" t="n">
        <f aca="false">838.78+F8</f>
        <v>836.88</v>
      </c>
    </row>
    <row r="9" customFormat="false" ht="15" hidden="false" customHeight="false" outlineLevel="0" collapsed="false">
      <c r="A9" s="63" t="n">
        <v>41281</v>
      </c>
      <c r="B9" s="64" t="n">
        <v>-0.12</v>
      </c>
      <c r="C9" s="65" t="n">
        <f aca="false">781+B9</f>
        <v>780.88</v>
      </c>
      <c r="D9" s="64" t="n">
        <v>-3.16</v>
      </c>
      <c r="E9" s="65" t="n">
        <f aca="false">760+D9</f>
        <v>756.84</v>
      </c>
      <c r="F9" s="64" t="n">
        <v>-1.9</v>
      </c>
      <c r="G9" s="65" t="n">
        <f aca="false">838.78+F9</f>
        <v>836.88</v>
      </c>
    </row>
    <row r="10" customFormat="false" ht="15" hidden="false" customHeight="false" outlineLevel="0" collapsed="false">
      <c r="A10" s="63" t="n">
        <v>41282</v>
      </c>
      <c r="B10" s="64" t="n">
        <v>-0.14</v>
      </c>
      <c r="C10" s="65" t="n">
        <f aca="false">781+B10</f>
        <v>780.86</v>
      </c>
      <c r="D10" s="64" t="n">
        <v>-3.18</v>
      </c>
      <c r="E10" s="65" t="n">
        <f aca="false">760+D10</f>
        <v>756.82</v>
      </c>
      <c r="F10" s="64" t="n">
        <v>-1.92</v>
      </c>
      <c r="G10" s="65" t="n">
        <f aca="false">838.78+F10</f>
        <v>836.86</v>
      </c>
    </row>
    <row r="11" customFormat="false" ht="15" hidden="false" customHeight="false" outlineLevel="0" collapsed="false">
      <c r="A11" s="63" t="n">
        <v>41283</v>
      </c>
      <c r="B11" s="64" t="n">
        <v>-0.13</v>
      </c>
      <c r="C11" s="65" t="n">
        <f aca="false">781+B11</f>
        <v>780.87</v>
      </c>
      <c r="D11" s="64" t="n">
        <v>-3.2</v>
      </c>
      <c r="E11" s="65" t="n">
        <f aca="false">760+D11</f>
        <v>756.8</v>
      </c>
      <c r="F11" s="64" t="n">
        <v>-1.94</v>
      </c>
      <c r="G11" s="65" t="n">
        <f aca="false">838.78+F11</f>
        <v>836.84</v>
      </c>
    </row>
    <row r="12" customFormat="false" ht="15" hidden="false" customHeight="false" outlineLevel="0" collapsed="false">
      <c r="A12" s="63" t="n">
        <v>41284</v>
      </c>
      <c r="B12" s="64" t="n">
        <v>-0.14</v>
      </c>
      <c r="C12" s="65" t="n">
        <f aca="false">781+B12</f>
        <v>780.86</v>
      </c>
      <c r="D12" s="64" t="n">
        <v>-3.22</v>
      </c>
      <c r="E12" s="65" t="n">
        <f aca="false">760+D12</f>
        <v>756.78</v>
      </c>
      <c r="F12" s="64" t="n">
        <v>-1.95</v>
      </c>
      <c r="G12" s="65" t="n">
        <f aca="false">838.78+F12</f>
        <v>836.83</v>
      </c>
    </row>
    <row r="13" customFormat="false" ht="15" hidden="false" customHeight="false" outlineLevel="0" collapsed="false">
      <c r="A13" s="63" t="n">
        <v>41285</v>
      </c>
      <c r="B13" s="64" t="n">
        <v>-0.1</v>
      </c>
      <c r="C13" s="65" t="n">
        <f aca="false">781+B13</f>
        <v>780.9</v>
      </c>
      <c r="D13" s="64" t="n">
        <v>-3.2</v>
      </c>
      <c r="E13" s="65" t="n">
        <f aca="false">760+D13</f>
        <v>756.8</v>
      </c>
      <c r="F13" s="64" t="n">
        <v>-1.98</v>
      </c>
      <c r="G13" s="65" t="n">
        <f aca="false">838.78+F13</f>
        <v>836.8</v>
      </c>
    </row>
    <row r="14" customFormat="false" ht="15" hidden="false" customHeight="false" outlineLevel="0" collapsed="false">
      <c r="A14" s="63" t="n">
        <v>41286</v>
      </c>
      <c r="B14" s="64" t="n">
        <v>-0.02</v>
      </c>
      <c r="C14" s="65" t="n">
        <f aca="false">781+B14</f>
        <v>780.98</v>
      </c>
      <c r="D14" s="66" t="n">
        <v>-3.15</v>
      </c>
      <c r="E14" s="65" t="n">
        <f aca="false">760+D14</f>
        <v>756.85</v>
      </c>
      <c r="F14" s="64" t="n">
        <v>-1.96</v>
      </c>
      <c r="G14" s="65" t="n">
        <f aca="false">838.78+F14</f>
        <v>836.82</v>
      </c>
    </row>
    <row r="15" customFormat="false" ht="15" hidden="false" customHeight="false" outlineLevel="0" collapsed="false">
      <c r="A15" s="63" t="n">
        <v>41287</v>
      </c>
      <c r="B15" s="64" t="n">
        <v>0.04</v>
      </c>
      <c r="C15" s="65" t="n">
        <f aca="false">781+B15</f>
        <v>781.04</v>
      </c>
      <c r="D15" s="66" t="n">
        <v>-3.11</v>
      </c>
      <c r="E15" s="65" t="n">
        <f aca="false">760+D15</f>
        <v>756.89</v>
      </c>
      <c r="F15" s="64" t="n">
        <v>-1.9</v>
      </c>
      <c r="G15" s="65" t="n">
        <f aca="false">838.78+F15</f>
        <v>836.88</v>
      </c>
    </row>
    <row r="16" customFormat="false" ht="15" hidden="false" customHeight="false" outlineLevel="0" collapsed="false">
      <c r="A16" s="63" t="n">
        <v>41288</v>
      </c>
      <c r="B16" s="64" t="n">
        <v>0.08</v>
      </c>
      <c r="C16" s="65" t="n">
        <f aca="false">781+B16</f>
        <v>781.08</v>
      </c>
      <c r="D16" s="64" t="n">
        <v>-3.07</v>
      </c>
      <c r="E16" s="65" t="n">
        <f aca="false">760+D16</f>
        <v>756.93</v>
      </c>
      <c r="F16" s="64" t="n">
        <v>-1.9</v>
      </c>
      <c r="G16" s="65" t="n">
        <f aca="false">838.78+F16</f>
        <v>836.88</v>
      </c>
    </row>
    <row r="17" customFormat="false" ht="15" hidden="false" customHeight="false" outlineLevel="0" collapsed="false">
      <c r="A17" s="63" t="n">
        <v>41289</v>
      </c>
      <c r="B17" s="64" t="n">
        <v>0.08</v>
      </c>
      <c r="C17" s="65" t="n">
        <f aca="false">781+B17</f>
        <v>781.08</v>
      </c>
      <c r="D17" s="64" t="n">
        <v>-3.07</v>
      </c>
      <c r="E17" s="65" t="n">
        <f aca="false">760+D17</f>
        <v>756.93</v>
      </c>
      <c r="F17" s="64" t="n">
        <v>-1.88</v>
      </c>
      <c r="G17" s="65" t="n">
        <f aca="false">838.78+F17</f>
        <v>836.9</v>
      </c>
    </row>
    <row r="18" customFormat="false" ht="15" hidden="false" customHeight="false" outlineLevel="0" collapsed="false">
      <c r="A18" s="63" t="n">
        <v>41290</v>
      </c>
      <c r="B18" s="64" t="n">
        <v>0.09</v>
      </c>
      <c r="C18" s="65" t="n">
        <f aca="false">781+B18</f>
        <v>781.09</v>
      </c>
      <c r="D18" s="64" t="n">
        <v>-3.07</v>
      </c>
      <c r="E18" s="65" t="n">
        <f aca="false">760+D18</f>
        <v>756.93</v>
      </c>
      <c r="F18" s="64" t="n">
        <v>-1.87</v>
      </c>
      <c r="G18" s="65" t="n">
        <f aca="false">838.78+F18</f>
        <v>836.91</v>
      </c>
    </row>
    <row r="19" customFormat="false" ht="15" hidden="false" customHeight="false" outlineLevel="0" collapsed="false">
      <c r="A19" s="63" t="n">
        <v>41291</v>
      </c>
      <c r="B19" s="64" t="n">
        <v>0.1</v>
      </c>
      <c r="C19" s="65" t="n">
        <f aca="false">781+B19</f>
        <v>781.1</v>
      </c>
      <c r="D19" s="64" t="n">
        <v>-3.06</v>
      </c>
      <c r="E19" s="65" t="n">
        <f aca="false">760+D19</f>
        <v>756.94</v>
      </c>
      <c r="F19" s="64" t="n">
        <v>-1.86</v>
      </c>
      <c r="G19" s="65" t="n">
        <f aca="false">838.78+F19</f>
        <v>836.92</v>
      </c>
    </row>
    <row r="20" customFormat="false" ht="15" hidden="false" customHeight="false" outlineLevel="0" collapsed="false">
      <c r="A20" s="63" t="n">
        <v>41292</v>
      </c>
      <c r="B20" s="64" t="n">
        <v>0.13</v>
      </c>
      <c r="C20" s="65" t="n">
        <f aca="false">781+B20</f>
        <v>781.13</v>
      </c>
      <c r="D20" s="64" t="n">
        <v>-3.01</v>
      </c>
      <c r="E20" s="65" t="n">
        <f aca="false">760+D20</f>
        <v>756.99</v>
      </c>
      <c r="F20" s="64" t="n">
        <v>-1.8</v>
      </c>
      <c r="G20" s="65" t="n">
        <f aca="false">838.78+F20</f>
        <v>836.98</v>
      </c>
    </row>
    <row r="21" customFormat="false" ht="15" hidden="false" customHeight="false" outlineLevel="0" collapsed="false">
      <c r="A21" s="63" t="n">
        <v>41293</v>
      </c>
      <c r="B21" s="64" t="n">
        <v>0.13</v>
      </c>
      <c r="C21" s="65" t="n">
        <f aca="false">781+B21</f>
        <v>781.13</v>
      </c>
      <c r="D21" s="66" t="n">
        <v>-2.99</v>
      </c>
      <c r="E21" s="65" t="n">
        <f aca="false">760+D21</f>
        <v>757.01</v>
      </c>
      <c r="F21" s="64" t="n">
        <v>-1.68</v>
      </c>
      <c r="G21" s="65" t="n">
        <f aca="false">838.78+F21</f>
        <v>837.1</v>
      </c>
    </row>
    <row r="22" customFormat="false" ht="15" hidden="false" customHeight="false" outlineLevel="0" collapsed="false">
      <c r="A22" s="63" t="n">
        <v>41294</v>
      </c>
      <c r="B22" s="64" t="n">
        <v>0.14</v>
      </c>
      <c r="C22" s="65" t="n">
        <f aca="false">781+B22</f>
        <v>781.14</v>
      </c>
      <c r="D22" s="66" t="n">
        <v>-2.97</v>
      </c>
      <c r="E22" s="65" t="n">
        <f aca="false">760+D22</f>
        <v>757.03</v>
      </c>
      <c r="F22" s="64" t="n">
        <v>-1.69</v>
      </c>
      <c r="G22" s="65" t="n">
        <f aca="false">838.78+F22</f>
        <v>837.09</v>
      </c>
    </row>
    <row r="23" customFormat="false" ht="15" hidden="false" customHeight="false" outlineLevel="0" collapsed="false">
      <c r="A23" s="63" t="n">
        <v>41295</v>
      </c>
      <c r="B23" s="64" t="n">
        <v>0.14</v>
      </c>
      <c r="C23" s="65" t="n">
        <f aca="false">781+B23</f>
        <v>781.14</v>
      </c>
      <c r="D23" s="64" t="n">
        <v>-2.96</v>
      </c>
      <c r="E23" s="65" t="n">
        <f aca="false">760+D23</f>
        <v>757.04</v>
      </c>
      <c r="F23" s="64" t="n">
        <v>-1.72</v>
      </c>
      <c r="G23" s="65" t="n">
        <f aca="false">838.78+F23</f>
        <v>837.06</v>
      </c>
    </row>
    <row r="24" customFormat="false" ht="15" hidden="false" customHeight="false" outlineLevel="0" collapsed="false">
      <c r="A24" s="63" t="n">
        <v>41296</v>
      </c>
      <c r="B24" s="64" t="n">
        <v>0.15</v>
      </c>
      <c r="C24" s="65" t="n">
        <f aca="false">781+B24</f>
        <v>781.15</v>
      </c>
      <c r="D24" s="64" t="n">
        <v>-2.94</v>
      </c>
      <c r="E24" s="65" t="n">
        <f aca="false">760+D24</f>
        <v>757.06</v>
      </c>
      <c r="F24" s="64" t="n">
        <v>-1.7</v>
      </c>
      <c r="G24" s="65" t="n">
        <f aca="false">838.78+F24</f>
        <v>837.08</v>
      </c>
    </row>
    <row r="25" customFormat="false" ht="15" hidden="false" customHeight="false" outlineLevel="0" collapsed="false">
      <c r="A25" s="63" t="n">
        <v>41297</v>
      </c>
      <c r="B25" s="64" t="n">
        <v>0.14</v>
      </c>
      <c r="C25" s="65" t="n">
        <f aca="false">781+B25</f>
        <v>781.14</v>
      </c>
      <c r="D25" s="64" t="n">
        <v>-2.93</v>
      </c>
      <c r="E25" s="65" t="n">
        <f aca="false">760+D25</f>
        <v>757.07</v>
      </c>
      <c r="F25" s="64" t="n">
        <v>-1.72</v>
      </c>
      <c r="G25" s="65" t="n">
        <f aca="false">838.78+F25</f>
        <v>837.06</v>
      </c>
    </row>
    <row r="26" customFormat="false" ht="15" hidden="false" customHeight="false" outlineLevel="0" collapsed="false">
      <c r="A26" s="63" t="n">
        <v>41298</v>
      </c>
      <c r="B26" s="64" t="n">
        <v>0.12</v>
      </c>
      <c r="C26" s="65" t="n">
        <f aca="false">781+B26</f>
        <v>781.12</v>
      </c>
      <c r="D26" s="64" t="n">
        <v>-2.94</v>
      </c>
      <c r="E26" s="65" t="n">
        <f aca="false">760+D26</f>
        <v>757.06</v>
      </c>
      <c r="F26" s="64" t="n">
        <v>-1.72</v>
      </c>
      <c r="G26" s="65" t="n">
        <f aca="false">838.78+F26</f>
        <v>837.06</v>
      </c>
    </row>
    <row r="27" customFormat="false" ht="15" hidden="false" customHeight="false" outlineLevel="0" collapsed="false">
      <c r="A27" s="63" t="n">
        <v>41299</v>
      </c>
      <c r="B27" s="64" t="n">
        <v>0.12</v>
      </c>
      <c r="C27" s="65" t="n">
        <f aca="false">781+B27</f>
        <v>781.12</v>
      </c>
      <c r="D27" s="64" t="n">
        <v>-2.94</v>
      </c>
      <c r="E27" s="65" t="n">
        <f aca="false">760+D27</f>
        <v>757.06</v>
      </c>
      <c r="F27" s="64" t="n">
        <v>-1.74</v>
      </c>
      <c r="G27" s="65" t="n">
        <f aca="false">838.78+F27</f>
        <v>837.04</v>
      </c>
    </row>
    <row r="28" customFormat="false" ht="15" hidden="false" customHeight="false" outlineLevel="0" collapsed="false">
      <c r="A28" s="63" t="n">
        <v>41300</v>
      </c>
      <c r="B28" s="64" t="n">
        <v>0.21</v>
      </c>
      <c r="C28" s="65" t="n">
        <f aca="false">781+B28</f>
        <v>781.21</v>
      </c>
      <c r="D28" s="64" t="n">
        <v>-2.85</v>
      </c>
      <c r="E28" s="65" t="n">
        <f aca="false">760+D28</f>
        <v>757.15</v>
      </c>
      <c r="F28" s="64" t="n">
        <v>-1.72</v>
      </c>
      <c r="G28" s="65" t="n">
        <f aca="false">838.78+F28</f>
        <v>837.06</v>
      </c>
    </row>
    <row r="29" customFormat="false" ht="15" hidden="false" customHeight="false" outlineLevel="0" collapsed="false">
      <c r="A29" s="63" t="n">
        <v>41301</v>
      </c>
      <c r="B29" s="64" t="n">
        <v>0.3</v>
      </c>
      <c r="C29" s="65" t="n">
        <f aca="false">781+B29</f>
        <v>781.3</v>
      </c>
      <c r="D29" s="64" t="n">
        <v>-2.77</v>
      </c>
      <c r="E29" s="65" t="n">
        <f aca="false">760+D29</f>
        <v>757.23</v>
      </c>
      <c r="F29" s="64" t="n">
        <v>-1.68</v>
      </c>
      <c r="G29" s="65" t="n">
        <f aca="false">838.78+F29</f>
        <v>837.1</v>
      </c>
    </row>
    <row r="30" customFormat="false" ht="15" hidden="false" customHeight="false" outlineLevel="0" collapsed="false">
      <c r="A30" s="63" t="n">
        <v>41302</v>
      </c>
      <c r="B30" s="64" t="n">
        <v>0.4</v>
      </c>
      <c r="C30" s="65" t="n">
        <f aca="false">781+B30</f>
        <v>781.4</v>
      </c>
      <c r="D30" s="64" t="n">
        <v>-2.68</v>
      </c>
      <c r="E30" s="65" t="n">
        <f aca="false">760+D30</f>
        <v>757.32</v>
      </c>
      <c r="F30" s="64" t="n">
        <v>-1.66</v>
      </c>
      <c r="G30" s="65" t="n">
        <f aca="false">838.78+F30</f>
        <v>837.12</v>
      </c>
    </row>
    <row r="31" customFormat="false" ht="15" hidden="false" customHeight="false" outlineLevel="0" collapsed="false">
      <c r="A31" s="63" t="n">
        <v>41303</v>
      </c>
      <c r="B31" s="64" t="n">
        <v>0.39</v>
      </c>
      <c r="C31" s="65" t="n">
        <f aca="false">781+B31</f>
        <v>781.39</v>
      </c>
      <c r="D31" s="64" t="n">
        <v>-2.64</v>
      </c>
      <c r="E31" s="65" t="n">
        <f aca="false">760+D31</f>
        <v>757.36</v>
      </c>
      <c r="F31" s="64" t="n">
        <v>-1.64</v>
      </c>
      <c r="G31" s="65" t="n">
        <f aca="false">838.78+F31</f>
        <v>837.14</v>
      </c>
    </row>
    <row r="32" customFormat="false" ht="15" hidden="false" customHeight="false" outlineLevel="0" collapsed="false">
      <c r="A32" s="63" t="n">
        <v>41304</v>
      </c>
      <c r="B32" s="64" t="n">
        <v>0.37</v>
      </c>
      <c r="C32" s="65" t="n">
        <f aca="false">781+B32</f>
        <v>781.37</v>
      </c>
      <c r="D32" s="64" t="n">
        <v>-2.58</v>
      </c>
      <c r="E32" s="65" t="n">
        <f aca="false">760+D32</f>
        <v>757.42</v>
      </c>
      <c r="F32" s="64" t="n">
        <v>-1.53</v>
      </c>
      <c r="G32" s="65" t="n">
        <f aca="false">838.78+F32</f>
        <v>837.25</v>
      </c>
    </row>
    <row r="33" customFormat="false" ht="15" hidden="false" customHeight="false" outlineLevel="0" collapsed="false">
      <c r="A33" s="63" t="n">
        <v>41305</v>
      </c>
      <c r="B33" s="64" t="n">
        <v>0.4</v>
      </c>
      <c r="C33" s="65" t="n">
        <f aca="false">781+B33</f>
        <v>781.4</v>
      </c>
      <c r="D33" s="64" t="n">
        <v>-2.54</v>
      </c>
      <c r="E33" s="65" t="n">
        <f aca="false">760+D33</f>
        <v>757.46</v>
      </c>
      <c r="F33" s="64" t="n">
        <v>-1.5</v>
      </c>
      <c r="G33" s="65" t="n">
        <f aca="false">838.78+F33</f>
        <v>837.28</v>
      </c>
    </row>
    <row r="34" customFormat="false" ht="15" hidden="false" customHeight="false" outlineLevel="0" collapsed="false">
      <c r="A34" s="63" t="n">
        <v>41306</v>
      </c>
      <c r="B34" s="64" t="n">
        <v>0.45</v>
      </c>
      <c r="C34" s="65" t="n">
        <f aca="false">781+B34</f>
        <v>781.45</v>
      </c>
      <c r="D34" s="64" t="n">
        <v>-2.43</v>
      </c>
      <c r="E34" s="65" t="n">
        <f aca="false">760+D34</f>
        <v>757.57</v>
      </c>
      <c r="F34" s="64" t="n">
        <v>-1.5</v>
      </c>
      <c r="G34" s="65" t="n">
        <f aca="false">838.78+F34</f>
        <v>837.28</v>
      </c>
    </row>
    <row r="35" customFormat="false" ht="15" hidden="false" customHeight="false" outlineLevel="0" collapsed="false">
      <c r="A35" s="63" t="n">
        <v>41307</v>
      </c>
      <c r="B35" s="64" t="n">
        <v>0.56</v>
      </c>
      <c r="C35" s="65" t="n">
        <f aca="false">781+B35</f>
        <v>781.56</v>
      </c>
      <c r="D35" s="66" t="n">
        <v>-2.37</v>
      </c>
      <c r="E35" s="65" t="n">
        <f aca="false">760+D35</f>
        <v>757.63</v>
      </c>
      <c r="F35" s="64" t="n">
        <v>-1.38</v>
      </c>
      <c r="G35" s="65" t="n">
        <f aca="false">838.78+F35</f>
        <v>837.4</v>
      </c>
    </row>
    <row r="36" customFormat="false" ht="15" hidden="false" customHeight="false" outlineLevel="0" collapsed="false">
      <c r="A36" s="63" t="n">
        <v>41308</v>
      </c>
      <c r="B36" s="64" t="n">
        <v>0.5</v>
      </c>
      <c r="C36" s="65" t="n">
        <f aca="false">781+B36</f>
        <v>781.5</v>
      </c>
      <c r="D36" s="66" t="n">
        <v>-2.31</v>
      </c>
      <c r="E36" s="65" t="n">
        <f aca="false">760+D36</f>
        <v>757.69</v>
      </c>
      <c r="F36" s="64" t="n">
        <v>-1.36</v>
      </c>
      <c r="G36" s="65" t="n">
        <f aca="false">838.78+F36</f>
        <v>837.42</v>
      </c>
    </row>
    <row r="37" customFormat="false" ht="15" hidden="false" customHeight="false" outlineLevel="0" collapsed="false">
      <c r="A37" s="63" t="n">
        <v>41309</v>
      </c>
      <c r="B37" s="64" t="n">
        <v>0.44</v>
      </c>
      <c r="C37" s="65" t="n">
        <f aca="false">781+B37</f>
        <v>781.44</v>
      </c>
      <c r="D37" s="64" t="n">
        <v>-2.26</v>
      </c>
      <c r="E37" s="65" t="n">
        <f aca="false">760+D37</f>
        <v>757.74</v>
      </c>
      <c r="F37" s="64" t="n">
        <v>-1.26</v>
      </c>
      <c r="G37" s="65" t="n">
        <f aca="false">838.78+F37</f>
        <v>837.52</v>
      </c>
    </row>
    <row r="38" customFormat="false" ht="15" hidden="false" customHeight="false" outlineLevel="0" collapsed="false">
      <c r="A38" s="63" t="n">
        <v>41310</v>
      </c>
      <c r="B38" s="64" t="n">
        <v>0.39</v>
      </c>
      <c r="C38" s="65" t="n">
        <f aca="false">781+B38</f>
        <v>781.39</v>
      </c>
      <c r="D38" s="64" t="n">
        <v>-2.22</v>
      </c>
      <c r="E38" s="65" t="n">
        <f aca="false">760+D38</f>
        <v>757.78</v>
      </c>
      <c r="F38" s="64" t="n">
        <v>-1.24</v>
      </c>
      <c r="G38" s="65" t="n">
        <f aca="false">838.78+F38</f>
        <v>837.54</v>
      </c>
    </row>
    <row r="39" customFormat="false" ht="15" hidden="false" customHeight="false" outlineLevel="0" collapsed="false">
      <c r="A39" s="63" t="n">
        <v>41311</v>
      </c>
      <c r="B39" s="64" t="n">
        <v>0.36</v>
      </c>
      <c r="C39" s="65" t="n">
        <f aca="false">781+B39</f>
        <v>781.36</v>
      </c>
      <c r="D39" s="64" t="n">
        <v>-2.17</v>
      </c>
      <c r="E39" s="65" t="n">
        <f aca="false">760+D39</f>
        <v>757.83</v>
      </c>
      <c r="F39" s="64" t="n">
        <v>-1.22</v>
      </c>
      <c r="G39" s="65" t="n">
        <f aca="false">838.78+F39</f>
        <v>837.56</v>
      </c>
    </row>
    <row r="40" customFormat="false" ht="15" hidden="false" customHeight="false" outlineLevel="0" collapsed="false">
      <c r="A40" s="63" t="n">
        <v>41312</v>
      </c>
      <c r="B40" s="64" t="n">
        <v>0.34</v>
      </c>
      <c r="C40" s="65" t="n">
        <f aca="false">781+B40</f>
        <v>781.34</v>
      </c>
      <c r="D40" s="64" t="n">
        <v>-2.1</v>
      </c>
      <c r="E40" s="65" t="n">
        <f aca="false">760+D40</f>
        <v>757.9</v>
      </c>
      <c r="F40" s="64" t="n">
        <v>-1.23</v>
      </c>
      <c r="G40" s="65" t="n">
        <f aca="false">838.78+F40</f>
        <v>837.55</v>
      </c>
    </row>
    <row r="41" customFormat="false" ht="15" hidden="false" customHeight="false" outlineLevel="0" collapsed="false">
      <c r="A41" s="63" t="n">
        <v>41313</v>
      </c>
      <c r="B41" s="64" t="n">
        <v>0.3</v>
      </c>
      <c r="C41" s="65" t="n">
        <f aca="false">781+B41</f>
        <v>781.3</v>
      </c>
      <c r="D41" s="64" t="n">
        <v>-2.04</v>
      </c>
      <c r="E41" s="65" t="n">
        <f aca="false">760+D41</f>
        <v>757.96</v>
      </c>
      <c r="F41" s="64" t="n">
        <v>-1.24</v>
      </c>
      <c r="G41" s="65" t="n">
        <f aca="false">838.78+F41</f>
        <v>837.54</v>
      </c>
    </row>
    <row r="42" customFormat="false" ht="15" hidden="false" customHeight="false" outlineLevel="0" collapsed="false">
      <c r="A42" s="63" t="n">
        <v>41314</v>
      </c>
      <c r="B42" s="64" t="n">
        <v>0.27</v>
      </c>
      <c r="C42" s="65" t="n">
        <f aca="false">781+B42</f>
        <v>781.27</v>
      </c>
      <c r="D42" s="66" t="n">
        <v>-2.04</v>
      </c>
      <c r="E42" s="65" t="n">
        <f aca="false">760+D42</f>
        <v>757.96</v>
      </c>
      <c r="F42" s="64" t="n">
        <v>-1.24</v>
      </c>
      <c r="G42" s="65" t="n">
        <f aca="false">838.78+F42</f>
        <v>837.54</v>
      </c>
    </row>
    <row r="43" customFormat="false" ht="15" hidden="false" customHeight="false" outlineLevel="0" collapsed="false">
      <c r="A43" s="63" t="n">
        <v>41315</v>
      </c>
      <c r="B43" s="64" t="n">
        <v>0.24</v>
      </c>
      <c r="C43" s="65" t="n">
        <f aca="false">781+B43</f>
        <v>781.24</v>
      </c>
      <c r="D43" s="66" t="n">
        <v>-2.05</v>
      </c>
      <c r="E43" s="65" t="n">
        <f aca="false">760+D43</f>
        <v>757.95</v>
      </c>
      <c r="F43" s="64" t="n">
        <v>-1.24</v>
      </c>
      <c r="G43" s="65" t="n">
        <f aca="false">838.78+F43</f>
        <v>837.54</v>
      </c>
    </row>
    <row r="44" customFormat="false" ht="15" hidden="false" customHeight="false" outlineLevel="0" collapsed="false">
      <c r="A44" s="63" t="n">
        <v>41316</v>
      </c>
      <c r="B44" s="64" t="n">
        <v>0.21</v>
      </c>
      <c r="C44" s="65" t="n">
        <f aca="false">781+B44</f>
        <v>781.21</v>
      </c>
      <c r="D44" s="66" t="n">
        <v>-2.05</v>
      </c>
      <c r="E44" s="65" t="n">
        <f aca="false">760+D44</f>
        <v>757.95</v>
      </c>
      <c r="F44" s="64" t="n">
        <v>-1.26</v>
      </c>
      <c r="G44" s="65" t="n">
        <f aca="false">838.78+F44</f>
        <v>837.52</v>
      </c>
    </row>
    <row r="45" customFormat="false" ht="15" hidden="false" customHeight="false" outlineLevel="0" collapsed="false">
      <c r="A45" s="63" t="n">
        <v>41317</v>
      </c>
      <c r="B45" s="64" t="n">
        <v>0.18</v>
      </c>
      <c r="C45" s="65" t="n">
        <f aca="false">781+B45</f>
        <v>781.18</v>
      </c>
      <c r="D45" s="66" t="n">
        <v>-2.06</v>
      </c>
      <c r="E45" s="65" t="n">
        <f aca="false">760+D45</f>
        <v>757.94</v>
      </c>
      <c r="F45" s="64" t="n">
        <v>-1.28</v>
      </c>
      <c r="G45" s="65" t="n">
        <f aca="false">838.78+F45</f>
        <v>837.5</v>
      </c>
    </row>
    <row r="46" customFormat="false" ht="15" hidden="false" customHeight="false" outlineLevel="0" collapsed="false">
      <c r="A46" s="63" t="n">
        <v>41318</v>
      </c>
      <c r="B46" s="64" t="n">
        <v>0.16</v>
      </c>
      <c r="C46" s="65" t="n">
        <f aca="false">781+B46</f>
        <v>781.16</v>
      </c>
      <c r="D46" s="66" t="n">
        <v>-2.06</v>
      </c>
      <c r="E46" s="65" t="n">
        <f aca="false">760+D46</f>
        <v>757.94</v>
      </c>
      <c r="F46" s="64" t="n">
        <v>-1.29</v>
      </c>
      <c r="G46" s="65" t="n">
        <f aca="false">838.78+F46</f>
        <v>837.49</v>
      </c>
    </row>
    <row r="47" customFormat="false" ht="15" hidden="false" customHeight="false" outlineLevel="0" collapsed="false">
      <c r="A47" s="63" t="n">
        <v>41319</v>
      </c>
      <c r="B47" s="64" t="n">
        <v>0.15</v>
      </c>
      <c r="C47" s="65" t="n">
        <f aca="false">781+B47</f>
        <v>781.15</v>
      </c>
      <c r="D47" s="64" t="n">
        <v>-2.06</v>
      </c>
      <c r="E47" s="65" t="n">
        <f aca="false">760+D47</f>
        <v>757.94</v>
      </c>
      <c r="F47" s="64" t="n">
        <v>-1.3</v>
      </c>
      <c r="G47" s="65" t="n">
        <f aca="false">838.78+F47</f>
        <v>837.48</v>
      </c>
    </row>
    <row r="48" customFormat="false" ht="15" hidden="false" customHeight="false" outlineLevel="0" collapsed="false">
      <c r="A48" s="63" t="n">
        <v>41320</v>
      </c>
      <c r="B48" s="64" t="n">
        <v>0.14</v>
      </c>
      <c r="C48" s="65" t="n">
        <f aca="false">781+B48</f>
        <v>781.14</v>
      </c>
      <c r="D48" s="64" t="n">
        <v>-2.07</v>
      </c>
      <c r="E48" s="65" t="n">
        <f aca="false">760+D48</f>
        <v>757.93</v>
      </c>
      <c r="F48" s="64" t="n">
        <v>-1.31</v>
      </c>
      <c r="G48" s="65" t="n">
        <f aca="false">838.78+F48</f>
        <v>837.47</v>
      </c>
    </row>
    <row r="49" customFormat="false" ht="15" hidden="false" customHeight="false" outlineLevel="0" collapsed="false">
      <c r="A49" s="63" t="n">
        <v>41321</v>
      </c>
      <c r="B49" s="64" t="n">
        <v>0.12</v>
      </c>
      <c r="C49" s="65" t="n">
        <f aca="false">781+B49</f>
        <v>781.12</v>
      </c>
      <c r="D49" s="66" t="n">
        <v>-2.09</v>
      </c>
      <c r="E49" s="65" t="n">
        <f aca="false">760+D49</f>
        <v>757.91</v>
      </c>
      <c r="F49" s="64" t="n">
        <v>-1.35</v>
      </c>
      <c r="G49" s="65" t="n">
        <f aca="false">838.78+F49</f>
        <v>837.43</v>
      </c>
    </row>
    <row r="50" customFormat="false" ht="15" hidden="false" customHeight="false" outlineLevel="0" collapsed="false">
      <c r="A50" s="63" t="n">
        <v>41322</v>
      </c>
      <c r="B50" s="64" t="n">
        <v>0.1</v>
      </c>
      <c r="C50" s="65" t="n">
        <f aca="false">781+B50</f>
        <v>781.1</v>
      </c>
      <c r="D50" s="66" t="n">
        <v>-2.1</v>
      </c>
      <c r="E50" s="65" t="n">
        <f aca="false">760+D50</f>
        <v>757.9</v>
      </c>
      <c r="F50" s="64" t="n">
        <v>-1.35</v>
      </c>
      <c r="G50" s="65" t="n">
        <f aca="false">838.78+F50</f>
        <v>837.43</v>
      </c>
    </row>
    <row r="51" customFormat="false" ht="15" hidden="false" customHeight="false" outlineLevel="0" collapsed="false">
      <c r="A51" s="63" t="n">
        <v>41323</v>
      </c>
      <c r="B51" s="64" t="n">
        <v>0.1</v>
      </c>
      <c r="C51" s="65" t="n">
        <f aca="false">781+B51</f>
        <v>781.1</v>
      </c>
      <c r="D51" s="64" t="n">
        <v>-2.11</v>
      </c>
      <c r="E51" s="65" t="n">
        <f aca="false">760+D51</f>
        <v>757.89</v>
      </c>
      <c r="F51" s="64" t="n">
        <v>-1.38</v>
      </c>
      <c r="G51" s="65" t="n">
        <f aca="false">838.78+F51</f>
        <v>837.4</v>
      </c>
    </row>
    <row r="52" customFormat="false" ht="15" hidden="false" customHeight="false" outlineLevel="0" collapsed="false">
      <c r="A52" s="63" t="n">
        <v>41324</v>
      </c>
      <c r="B52" s="64" t="n">
        <v>0.08</v>
      </c>
      <c r="C52" s="65" t="n">
        <f aca="false">781+B52</f>
        <v>781.08</v>
      </c>
      <c r="D52" s="64" t="n">
        <v>-2.13</v>
      </c>
      <c r="E52" s="65" t="n">
        <f aca="false">760+D52</f>
        <v>757.87</v>
      </c>
      <c r="F52" s="64" t="n">
        <v>-1.4</v>
      </c>
      <c r="G52" s="65" t="n">
        <f aca="false">838.78+F52</f>
        <v>837.38</v>
      </c>
    </row>
    <row r="53" customFormat="false" ht="15" hidden="false" customHeight="false" outlineLevel="0" collapsed="false">
      <c r="A53" s="63" t="n">
        <v>41325</v>
      </c>
      <c r="B53" s="64" t="n">
        <v>0.08</v>
      </c>
      <c r="C53" s="65" t="n">
        <f aca="false">781+B53</f>
        <v>781.08</v>
      </c>
      <c r="D53" s="64" t="n">
        <v>-2.15</v>
      </c>
      <c r="E53" s="65" t="n">
        <f aca="false">760+D53</f>
        <v>757.85</v>
      </c>
      <c r="F53" s="64" t="n">
        <v>-1.41</v>
      </c>
      <c r="G53" s="65" t="n">
        <f aca="false">838.78+F53</f>
        <v>837.37</v>
      </c>
    </row>
    <row r="54" customFormat="false" ht="15" hidden="false" customHeight="false" outlineLevel="0" collapsed="false">
      <c r="A54" s="63" t="n">
        <v>41326</v>
      </c>
      <c r="B54" s="64" t="n">
        <v>0.07</v>
      </c>
      <c r="C54" s="65" t="n">
        <f aca="false">781+B54</f>
        <v>781.07</v>
      </c>
      <c r="D54" s="64" t="n">
        <v>-2.17</v>
      </c>
      <c r="E54" s="65" t="n">
        <f aca="false">760+D54</f>
        <v>757.83</v>
      </c>
      <c r="F54" s="64" t="n">
        <v>-1.45</v>
      </c>
      <c r="G54" s="65" t="n">
        <f aca="false">838.78+F54</f>
        <v>837.33</v>
      </c>
    </row>
    <row r="55" customFormat="false" ht="15" hidden="false" customHeight="false" outlineLevel="0" collapsed="false">
      <c r="A55" s="63" t="n">
        <v>41327</v>
      </c>
      <c r="B55" s="64" t="n">
        <v>0.07</v>
      </c>
      <c r="C55" s="65" t="n">
        <f aca="false">781+B55</f>
        <v>781.07</v>
      </c>
      <c r="D55" s="64" t="n">
        <v>-2.19</v>
      </c>
      <c r="E55" s="65" t="n">
        <f aca="false">760+D55</f>
        <v>757.81</v>
      </c>
      <c r="F55" s="64" t="n">
        <v>-1.5</v>
      </c>
      <c r="G55" s="65" t="n">
        <f aca="false">838.78+F55</f>
        <v>837.28</v>
      </c>
    </row>
    <row r="56" customFormat="false" ht="15" hidden="false" customHeight="false" outlineLevel="0" collapsed="false">
      <c r="A56" s="63" t="n">
        <v>41328</v>
      </c>
      <c r="B56" s="64" t="n">
        <v>0.06</v>
      </c>
      <c r="C56" s="65" t="n">
        <f aca="false">781+B56</f>
        <v>781.06</v>
      </c>
      <c r="D56" s="66" t="n">
        <v>-2.21</v>
      </c>
      <c r="E56" s="65" t="n">
        <f aca="false">760+D56</f>
        <v>757.79</v>
      </c>
      <c r="F56" s="64" t="n">
        <v>-1.52</v>
      </c>
      <c r="G56" s="65" t="n">
        <f aca="false">838.78+F56</f>
        <v>837.26</v>
      </c>
    </row>
    <row r="57" customFormat="false" ht="15" hidden="false" customHeight="false" outlineLevel="0" collapsed="false">
      <c r="A57" s="63" t="n">
        <v>41329</v>
      </c>
      <c r="B57" s="64" t="n">
        <v>0.06</v>
      </c>
      <c r="C57" s="65" t="n">
        <f aca="false">781+B57</f>
        <v>781.06</v>
      </c>
      <c r="D57" s="66" t="n">
        <v>-2.22</v>
      </c>
      <c r="E57" s="65" t="n">
        <f aca="false">760+D57</f>
        <v>757.78</v>
      </c>
      <c r="F57" s="64" t="n">
        <v>-1.54</v>
      </c>
      <c r="G57" s="65" t="n">
        <f aca="false">838.78+F57</f>
        <v>837.24</v>
      </c>
    </row>
    <row r="58" customFormat="false" ht="15" hidden="false" customHeight="false" outlineLevel="0" collapsed="false">
      <c r="A58" s="63" t="n">
        <v>41330</v>
      </c>
      <c r="B58" s="64" t="n">
        <v>0.05</v>
      </c>
      <c r="C58" s="65" t="n">
        <f aca="false">781+B58</f>
        <v>781.05</v>
      </c>
      <c r="D58" s="64" t="n">
        <v>-2.24</v>
      </c>
      <c r="E58" s="65" t="n">
        <f aca="false">760+D58</f>
        <v>757.76</v>
      </c>
      <c r="F58" s="64" t="n">
        <v>-1.56</v>
      </c>
      <c r="G58" s="65" t="n">
        <f aca="false">838.78+F58</f>
        <v>837.22</v>
      </c>
    </row>
    <row r="59" customFormat="false" ht="15" hidden="false" customHeight="false" outlineLevel="0" collapsed="false">
      <c r="A59" s="63" t="n">
        <v>41331</v>
      </c>
      <c r="B59" s="64" t="n">
        <v>0.04</v>
      </c>
      <c r="C59" s="65" t="n">
        <f aca="false">781+B59</f>
        <v>781.04</v>
      </c>
      <c r="D59" s="64" t="n">
        <v>-2.26</v>
      </c>
      <c r="E59" s="65" t="n">
        <f aca="false">760+D59</f>
        <v>757.74</v>
      </c>
      <c r="F59" s="64" t="n">
        <v>-1.59</v>
      </c>
      <c r="G59" s="65" t="n">
        <f aca="false">838.78+F59</f>
        <v>837.19</v>
      </c>
    </row>
    <row r="60" customFormat="false" ht="15" hidden="false" customHeight="false" outlineLevel="0" collapsed="false">
      <c r="A60" s="63" t="n">
        <v>41332</v>
      </c>
      <c r="B60" s="64" t="n">
        <v>0.04</v>
      </c>
      <c r="C60" s="65" t="n">
        <f aca="false">781+B60</f>
        <v>781.04</v>
      </c>
      <c r="D60" s="64" t="n">
        <v>-2.28</v>
      </c>
      <c r="E60" s="65" t="n">
        <f aca="false">760+D60</f>
        <v>757.72</v>
      </c>
      <c r="F60" s="64" t="n">
        <v>-1.61</v>
      </c>
      <c r="G60" s="65" t="n">
        <f aca="false">838.78+F60</f>
        <v>837.17</v>
      </c>
    </row>
    <row r="61" customFormat="false" ht="15" hidden="false" customHeight="false" outlineLevel="0" collapsed="false">
      <c r="A61" s="63" t="n">
        <v>41333</v>
      </c>
      <c r="B61" s="64" t="n">
        <v>0.03</v>
      </c>
      <c r="C61" s="65" t="n">
        <f aca="false">781+B61</f>
        <v>781.03</v>
      </c>
      <c r="D61" s="64" t="n">
        <v>-2.28</v>
      </c>
      <c r="E61" s="65" t="n">
        <f aca="false">760+D61</f>
        <v>757.72</v>
      </c>
      <c r="F61" s="64" t="n">
        <v>-1.53</v>
      </c>
      <c r="G61" s="65" t="n">
        <f aca="false">838.78+F61</f>
        <v>837.25</v>
      </c>
    </row>
    <row r="62" customFormat="false" ht="15" hidden="false" customHeight="false" outlineLevel="0" collapsed="false">
      <c r="A62" s="63" t="n">
        <v>41334</v>
      </c>
      <c r="B62" s="64" t="n">
        <v>0.13</v>
      </c>
      <c r="C62" s="65" t="n">
        <f aca="false">781+B62</f>
        <v>781.13</v>
      </c>
      <c r="D62" s="66" t="n">
        <v>-2.19</v>
      </c>
      <c r="E62" s="65" t="n">
        <f aca="false">760+D62</f>
        <v>757.81</v>
      </c>
      <c r="F62" s="64" t="n">
        <v>-1.59</v>
      </c>
      <c r="G62" s="65" t="n">
        <f aca="false">838.78+F62</f>
        <v>837.19</v>
      </c>
    </row>
    <row r="63" customFormat="false" ht="15" hidden="false" customHeight="false" outlineLevel="0" collapsed="false">
      <c r="A63" s="63" t="n">
        <v>41335</v>
      </c>
      <c r="B63" s="64" t="n">
        <v>0.19</v>
      </c>
      <c r="C63" s="65" t="n">
        <f aca="false">781+B63</f>
        <v>781.19</v>
      </c>
      <c r="D63" s="64" t="n">
        <v>-2.1</v>
      </c>
      <c r="E63" s="65" t="n">
        <f aca="false">760+D63</f>
        <v>757.9</v>
      </c>
      <c r="F63" s="64" t="n">
        <v>-1.59</v>
      </c>
      <c r="G63" s="65" t="n">
        <f aca="false">838.78+F63</f>
        <v>837.19</v>
      </c>
    </row>
    <row r="64" customFormat="false" ht="15" hidden="false" customHeight="false" outlineLevel="0" collapsed="false">
      <c r="A64" s="63" t="n">
        <v>41336</v>
      </c>
      <c r="B64" s="64" t="n">
        <v>0.2</v>
      </c>
      <c r="C64" s="65" t="n">
        <f aca="false">781+B64</f>
        <v>781.2</v>
      </c>
      <c r="D64" s="66" t="n">
        <v>-2.02</v>
      </c>
      <c r="E64" s="65" t="n">
        <f aca="false">760+D64</f>
        <v>757.98</v>
      </c>
      <c r="F64" s="64" t="n">
        <v>-1.56</v>
      </c>
      <c r="G64" s="65" t="n">
        <f aca="false">838.78+F64</f>
        <v>837.22</v>
      </c>
    </row>
    <row r="65" customFormat="false" ht="15" hidden="false" customHeight="false" outlineLevel="0" collapsed="false">
      <c r="A65" s="63" t="n">
        <v>41337</v>
      </c>
      <c r="B65" s="64" t="n">
        <v>0.2</v>
      </c>
      <c r="C65" s="65" t="n">
        <f aca="false">781+B65</f>
        <v>781.2</v>
      </c>
      <c r="D65" s="66" t="n">
        <v>-1.96</v>
      </c>
      <c r="E65" s="65" t="n">
        <f aca="false">760+D65</f>
        <v>758.04</v>
      </c>
      <c r="F65" s="64" t="n">
        <v>-1.62</v>
      </c>
      <c r="G65" s="65" t="n">
        <f aca="false">838.78+F65</f>
        <v>837.16</v>
      </c>
    </row>
    <row r="66" customFormat="false" ht="15" hidden="false" customHeight="false" outlineLevel="0" collapsed="false">
      <c r="A66" s="63" t="n">
        <v>41338</v>
      </c>
      <c r="B66" s="64" t="n">
        <v>0.18</v>
      </c>
      <c r="C66" s="65" t="n">
        <f aca="false">781+B66</f>
        <v>781.18</v>
      </c>
      <c r="D66" s="66" t="n">
        <v>-1.91</v>
      </c>
      <c r="E66" s="65" t="n">
        <f aca="false">760+D66</f>
        <v>758.09</v>
      </c>
      <c r="F66" s="64" t="n">
        <v>-1.62</v>
      </c>
      <c r="G66" s="65" t="n">
        <f aca="false">838.78+F66</f>
        <v>837.16</v>
      </c>
    </row>
    <row r="67" customFormat="false" ht="15" hidden="false" customHeight="false" outlineLevel="0" collapsed="false">
      <c r="A67" s="63" t="n">
        <v>41339</v>
      </c>
      <c r="B67" s="64" t="n">
        <v>0.16</v>
      </c>
      <c r="C67" s="65" t="n">
        <f aca="false">781+B67</f>
        <v>781.16</v>
      </c>
      <c r="D67" s="64" t="n">
        <v>-1.91</v>
      </c>
      <c r="E67" s="65" t="n">
        <f aca="false">760+D67</f>
        <v>758.09</v>
      </c>
      <c r="F67" s="64" t="n">
        <v>-1.64</v>
      </c>
      <c r="G67" s="65" t="n">
        <f aca="false">838.78+F67</f>
        <v>837.14</v>
      </c>
    </row>
    <row r="68" customFormat="false" ht="15" hidden="false" customHeight="false" outlineLevel="0" collapsed="false">
      <c r="A68" s="63" t="n">
        <v>41340</v>
      </c>
      <c r="B68" s="64" t="n">
        <v>0.16</v>
      </c>
      <c r="C68" s="65" t="n">
        <f aca="false">781+B68</f>
        <v>781.16</v>
      </c>
      <c r="D68" s="64" t="n">
        <v>-1.92</v>
      </c>
      <c r="E68" s="65" t="n">
        <f aca="false">760+D68</f>
        <v>758.08</v>
      </c>
      <c r="F68" s="64" t="n">
        <v>-1.64</v>
      </c>
      <c r="G68" s="65" t="n">
        <f aca="false">838.78+F68</f>
        <v>837.14</v>
      </c>
    </row>
    <row r="69" customFormat="false" ht="15" hidden="false" customHeight="false" outlineLevel="0" collapsed="false">
      <c r="A69" s="63" t="n">
        <v>41341</v>
      </c>
      <c r="B69" s="64" t="n">
        <v>0.14</v>
      </c>
      <c r="C69" s="65" t="n">
        <f aca="false">781+B69</f>
        <v>781.14</v>
      </c>
      <c r="D69" s="64" t="n">
        <v>-1.92</v>
      </c>
      <c r="E69" s="65" t="n">
        <f aca="false">760+D69</f>
        <v>758.08</v>
      </c>
      <c r="F69" s="64" t="n">
        <v>-1.67</v>
      </c>
      <c r="G69" s="65" t="n">
        <f aca="false">838.78+F69</f>
        <v>837.11</v>
      </c>
    </row>
    <row r="70" customFormat="false" ht="15" hidden="false" customHeight="false" outlineLevel="0" collapsed="false">
      <c r="A70" s="63" t="n">
        <v>41342</v>
      </c>
      <c r="B70" s="64" t="n">
        <v>0.12</v>
      </c>
      <c r="C70" s="65" t="n">
        <f aca="false">781+B70</f>
        <v>781.12</v>
      </c>
      <c r="D70" s="64" t="n">
        <v>-1.92</v>
      </c>
      <c r="E70" s="65" t="n">
        <f aca="false">760+D70</f>
        <v>758.08</v>
      </c>
      <c r="F70" s="64" t="n">
        <v>-1.68</v>
      </c>
      <c r="G70" s="65" t="n">
        <f aca="false">838.78+F70</f>
        <v>837.1</v>
      </c>
    </row>
    <row r="71" customFormat="false" ht="15" hidden="false" customHeight="false" outlineLevel="0" collapsed="false">
      <c r="A71" s="63" t="n">
        <v>41343</v>
      </c>
      <c r="B71" s="64" t="n">
        <v>0.13</v>
      </c>
      <c r="C71" s="65" t="n">
        <f aca="false">781+B71</f>
        <v>781.13</v>
      </c>
      <c r="D71" s="66" t="n">
        <v>-1.93</v>
      </c>
      <c r="E71" s="65" t="n">
        <f aca="false">760+D71</f>
        <v>758.07</v>
      </c>
      <c r="F71" s="64" t="n">
        <v>-1.68</v>
      </c>
      <c r="G71" s="65" t="n">
        <f aca="false">838.78+F71</f>
        <v>837.1</v>
      </c>
    </row>
    <row r="72" customFormat="false" ht="15" hidden="false" customHeight="false" outlineLevel="0" collapsed="false">
      <c r="A72" s="63" t="n">
        <v>41344</v>
      </c>
      <c r="B72" s="64" t="n">
        <v>0.13</v>
      </c>
      <c r="C72" s="65" t="n">
        <f aca="false">781+B72</f>
        <v>781.13</v>
      </c>
      <c r="D72" s="66" t="n">
        <v>-1.93</v>
      </c>
      <c r="E72" s="65" t="n">
        <f aca="false">760+D72</f>
        <v>758.07</v>
      </c>
      <c r="F72" s="64" t="n">
        <v>-1.7</v>
      </c>
      <c r="G72" s="65" t="n">
        <f aca="false">838.78+F72</f>
        <v>837.08</v>
      </c>
    </row>
    <row r="73" customFormat="false" ht="15" hidden="false" customHeight="false" outlineLevel="0" collapsed="false">
      <c r="A73" s="63" t="n">
        <v>41345</v>
      </c>
      <c r="B73" s="64" t="n">
        <v>0.12</v>
      </c>
      <c r="C73" s="65" t="n">
        <f aca="false">781+B73</f>
        <v>781.12</v>
      </c>
      <c r="D73" s="64" t="n">
        <v>-1.94</v>
      </c>
      <c r="E73" s="65" t="n">
        <f aca="false">760+D73</f>
        <v>758.06</v>
      </c>
      <c r="F73" s="64" t="n">
        <v>-1.74</v>
      </c>
      <c r="G73" s="65" t="n">
        <f aca="false">838.78+F73</f>
        <v>837.04</v>
      </c>
    </row>
    <row r="74" customFormat="false" ht="15" hidden="false" customHeight="false" outlineLevel="0" collapsed="false">
      <c r="A74" s="63" t="n">
        <v>41346</v>
      </c>
      <c r="B74" s="64" t="n">
        <v>0.11</v>
      </c>
      <c r="C74" s="65" t="n">
        <f aca="false">781+B74</f>
        <v>781.11</v>
      </c>
      <c r="D74" s="64" t="n">
        <v>-1.94</v>
      </c>
      <c r="E74" s="65" t="n">
        <f aca="false">760+D74</f>
        <v>758.06</v>
      </c>
      <c r="F74" s="64" t="n">
        <v>-1.74</v>
      </c>
      <c r="G74" s="65" t="n">
        <f aca="false">838.78+F74</f>
        <v>837.04</v>
      </c>
    </row>
    <row r="75" customFormat="false" ht="15" hidden="false" customHeight="false" outlineLevel="0" collapsed="false">
      <c r="A75" s="63" t="n">
        <v>41347</v>
      </c>
      <c r="B75" s="64" t="n">
        <v>0.12</v>
      </c>
      <c r="C75" s="65" t="n">
        <f aca="false">781+B75</f>
        <v>781.12</v>
      </c>
      <c r="D75" s="64" t="n">
        <v>-1.94</v>
      </c>
      <c r="E75" s="65" t="n">
        <f aca="false">760+D75</f>
        <v>758.06</v>
      </c>
      <c r="F75" s="64" t="n">
        <v>-1.77</v>
      </c>
      <c r="G75" s="65" t="n">
        <f aca="false">838.78+F75</f>
        <v>837.01</v>
      </c>
    </row>
    <row r="76" customFormat="false" ht="15" hidden="false" customHeight="false" outlineLevel="0" collapsed="false">
      <c r="A76" s="63" t="n">
        <v>41348</v>
      </c>
      <c r="B76" s="64" t="n">
        <v>0.11</v>
      </c>
      <c r="C76" s="65" t="n">
        <f aca="false">781+B76</f>
        <v>781.11</v>
      </c>
      <c r="D76" s="64" t="n">
        <v>-1.96</v>
      </c>
      <c r="E76" s="65" t="n">
        <f aca="false">760+D76</f>
        <v>758.04</v>
      </c>
      <c r="F76" s="64" t="n">
        <v>-1.78</v>
      </c>
      <c r="G76" s="65" t="n">
        <f aca="false">838.78+F76</f>
        <v>837</v>
      </c>
    </row>
    <row r="77" customFormat="false" ht="15" hidden="false" customHeight="false" outlineLevel="0" collapsed="false">
      <c r="A77" s="63" t="n">
        <v>41349</v>
      </c>
      <c r="B77" s="64" t="n">
        <v>0.1</v>
      </c>
      <c r="C77" s="65" t="n">
        <f aca="false">781+B77</f>
        <v>781.1</v>
      </c>
      <c r="D77" s="64" t="n">
        <v>-1.97</v>
      </c>
      <c r="E77" s="65" t="n">
        <f aca="false">760+D77</f>
        <v>758.03</v>
      </c>
      <c r="F77" s="64" t="n">
        <v>-1.78</v>
      </c>
      <c r="G77" s="65" t="n">
        <f aca="false">838.78+F77</f>
        <v>837</v>
      </c>
    </row>
    <row r="78" customFormat="false" ht="15" hidden="false" customHeight="false" outlineLevel="0" collapsed="false">
      <c r="A78" s="63" t="n">
        <v>41350</v>
      </c>
      <c r="B78" s="64" t="n">
        <v>0.09</v>
      </c>
      <c r="C78" s="65" t="n">
        <f aca="false">781+B78</f>
        <v>781.09</v>
      </c>
      <c r="D78" s="66" t="n">
        <v>-1.99</v>
      </c>
      <c r="E78" s="65" t="n">
        <f aca="false">760+D78</f>
        <v>758.01</v>
      </c>
      <c r="F78" s="64" t="n">
        <v>-1.8</v>
      </c>
      <c r="G78" s="65" t="n">
        <f aca="false">838.78+F78</f>
        <v>836.98</v>
      </c>
    </row>
    <row r="79" customFormat="false" ht="15" hidden="false" customHeight="false" outlineLevel="0" collapsed="false">
      <c r="A79" s="63" t="n">
        <v>41351</v>
      </c>
      <c r="B79" s="64" t="n">
        <v>0.1</v>
      </c>
      <c r="C79" s="65" t="n">
        <f aca="false">781+B79</f>
        <v>781.1</v>
      </c>
      <c r="D79" s="66" t="n">
        <v>-2.01</v>
      </c>
      <c r="E79" s="65" t="n">
        <f aca="false">760+D79</f>
        <v>757.99</v>
      </c>
      <c r="F79" s="64" t="n">
        <v>-1.82</v>
      </c>
      <c r="G79" s="65" t="n">
        <f aca="false">838.78+F79</f>
        <v>836.96</v>
      </c>
    </row>
    <row r="80" customFormat="false" ht="15" hidden="false" customHeight="false" outlineLevel="0" collapsed="false">
      <c r="A80" s="63" t="n">
        <v>41352</v>
      </c>
      <c r="B80" s="64" t="n">
        <v>0.1</v>
      </c>
      <c r="C80" s="65" t="n">
        <f aca="false">781+B80</f>
        <v>781.1</v>
      </c>
      <c r="D80" s="64" t="n">
        <v>-2.02</v>
      </c>
      <c r="E80" s="65" t="n">
        <f aca="false">760+D80</f>
        <v>757.98</v>
      </c>
      <c r="F80" s="64" t="n">
        <v>-1.8</v>
      </c>
      <c r="G80" s="65" t="n">
        <f aca="false">838.78+F80</f>
        <v>836.98</v>
      </c>
    </row>
    <row r="81" customFormat="false" ht="15" hidden="false" customHeight="false" outlineLevel="0" collapsed="false">
      <c r="A81" s="63" t="n">
        <v>41353</v>
      </c>
      <c r="B81" s="64" t="n">
        <v>0.09</v>
      </c>
      <c r="C81" s="65" t="n">
        <f aca="false">781+B81</f>
        <v>781.09</v>
      </c>
      <c r="D81" s="64" t="n">
        <v>-2.02</v>
      </c>
      <c r="E81" s="65" t="n">
        <f aca="false">760+D81</f>
        <v>757.98</v>
      </c>
      <c r="F81" s="64" t="n">
        <v>-1.82</v>
      </c>
      <c r="G81" s="65" t="n">
        <f aca="false">838.78+F81</f>
        <v>836.96</v>
      </c>
    </row>
    <row r="82" customFormat="false" ht="15" hidden="false" customHeight="false" outlineLevel="0" collapsed="false">
      <c r="A82" s="63" t="n">
        <v>41354</v>
      </c>
      <c r="B82" s="64" t="n">
        <v>0.08</v>
      </c>
      <c r="C82" s="65" t="n">
        <f aca="false">781+B82</f>
        <v>781.08</v>
      </c>
      <c r="D82" s="64" t="n">
        <v>-2.03</v>
      </c>
      <c r="E82" s="65" t="n">
        <f aca="false">760+D82</f>
        <v>757.97</v>
      </c>
      <c r="F82" s="64" t="n">
        <v>-1.84</v>
      </c>
      <c r="G82" s="65" t="n">
        <f aca="false">838.78+F82</f>
        <v>836.94</v>
      </c>
    </row>
    <row r="83" customFormat="false" ht="15" hidden="false" customHeight="false" outlineLevel="0" collapsed="false">
      <c r="A83" s="63" t="n">
        <v>41355</v>
      </c>
      <c r="B83" s="64" t="n">
        <v>0.07</v>
      </c>
      <c r="C83" s="65" t="n">
        <f aca="false">781+B83</f>
        <v>781.07</v>
      </c>
      <c r="D83" s="64" t="n">
        <v>-2.06</v>
      </c>
      <c r="E83" s="65" t="n">
        <f aca="false">760+D83</f>
        <v>757.94</v>
      </c>
      <c r="F83" s="64" t="n">
        <v>-1.86</v>
      </c>
      <c r="G83" s="65" t="n">
        <f aca="false">838.78+F83</f>
        <v>836.92</v>
      </c>
    </row>
    <row r="84" customFormat="false" ht="15" hidden="false" customHeight="false" outlineLevel="0" collapsed="false">
      <c r="A84" s="63" t="n">
        <v>41356</v>
      </c>
      <c r="B84" s="64" t="n">
        <v>0.12</v>
      </c>
      <c r="C84" s="65" t="n">
        <f aca="false">781+B84</f>
        <v>781.12</v>
      </c>
      <c r="D84" s="64" t="n">
        <v>-2.06</v>
      </c>
      <c r="E84" s="65" t="n">
        <f aca="false">760+D84</f>
        <v>757.94</v>
      </c>
      <c r="F84" s="64" t="n">
        <v>-1.86</v>
      </c>
      <c r="G84" s="65" t="n">
        <f aca="false">838.78+F84</f>
        <v>836.92</v>
      </c>
    </row>
    <row r="85" customFormat="false" ht="15" hidden="false" customHeight="false" outlineLevel="0" collapsed="false">
      <c r="A85" s="63" t="n">
        <v>41357</v>
      </c>
      <c r="B85" s="64" t="n">
        <v>0.13</v>
      </c>
      <c r="C85" s="65" t="n">
        <f aca="false">781+B85</f>
        <v>781.13</v>
      </c>
      <c r="D85" s="66" t="n">
        <v>-2.06</v>
      </c>
      <c r="E85" s="65" t="n">
        <f aca="false">760+D85</f>
        <v>757.94</v>
      </c>
      <c r="F85" s="64" t="n">
        <v>-1.76</v>
      </c>
      <c r="G85" s="65" t="n">
        <f aca="false">838.78+F85</f>
        <v>837.02</v>
      </c>
    </row>
    <row r="86" customFormat="false" ht="15" hidden="false" customHeight="false" outlineLevel="0" collapsed="false">
      <c r="A86" s="63" t="n">
        <v>41358</v>
      </c>
      <c r="B86" s="64" t="n">
        <v>0.14</v>
      </c>
      <c r="C86" s="65" t="n">
        <f aca="false">781+B86</f>
        <v>781.14</v>
      </c>
      <c r="D86" s="66" t="n">
        <v>-2.06</v>
      </c>
      <c r="E86" s="65" t="n">
        <f aca="false">760+D86</f>
        <v>757.94</v>
      </c>
      <c r="F86" s="64" t="n">
        <v>-1.78</v>
      </c>
      <c r="G86" s="65" t="n">
        <f aca="false">838.78+F86</f>
        <v>837</v>
      </c>
    </row>
    <row r="87" customFormat="false" ht="15" hidden="false" customHeight="false" outlineLevel="0" collapsed="false">
      <c r="A87" s="63" t="n">
        <v>41359</v>
      </c>
      <c r="B87" s="64" t="n">
        <v>0.12</v>
      </c>
      <c r="C87" s="65" t="n">
        <f aca="false">781+B87</f>
        <v>781.12</v>
      </c>
      <c r="D87" s="64" t="n">
        <v>-2.06</v>
      </c>
      <c r="E87" s="65" t="n">
        <f aca="false">760+D87</f>
        <v>757.94</v>
      </c>
      <c r="F87" s="64" t="n">
        <v>-1.78</v>
      </c>
      <c r="G87" s="65" t="n">
        <f aca="false">838.78+F87</f>
        <v>837</v>
      </c>
    </row>
    <row r="88" customFormat="false" ht="15" hidden="false" customHeight="false" outlineLevel="0" collapsed="false">
      <c r="A88" s="63" t="n">
        <v>41360</v>
      </c>
      <c r="B88" s="64" t="n">
        <v>0.14</v>
      </c>
      <c r="C88" s="65" t="n">
        <f aca="false">781+B88</f>
        <v>781.14</v>
      </c>
      <c r="D88" s="64" t="n">
        <v>-2.05</v>
      </c>
      <c r="E88" s="65" t="n">
        <f aca="false">760+D88</f>
        <v>757.95</v>
      </c>
      <c r="F88" s="64" t="n">
        <v>-1.76</v>
      </c>
      <c r="G88" s="65" t="n">
        <f aca="false">838.78+F88</f>
        <v>837.02</v>
      </c>
    </row>
    <row r="89" customFormat="false" ht="15" hidden="false" customHeight="false" outlineLevel="0" collapsed="false">
      <c r="A89" s="63" t="n">
        <v>41361</v>
      </c>
      <c r="B89" s="64" t="n">
        <v>0.21</v>
      </c>
      <c r="C89" s="65" t="n">
        <f aca="false">781+B89</f>
        <v>781.21</v>
      </c>
      <c r="D89" s="64" t="n">
        <v>-2.03</v>
      </c>
      <c r="E89" s="65" t="n">
        <f aca="false">760+D89</f>
        <v>757.97</v>
      </c>
      <c r="F89" s="64" t="n">
        <v>-1.72</v>
      </c>
      <c r="G89" s="65" t="n">
        <f aca="false">838.78+F89</f>
        <v>837.06</v>
      </c>
    </row>
    <row r="90" customFormat="false" ht="15" hidden="false" customHeight="false" outlineLevel="0" collapsed="false">
      <c r="A90" s="63" t="n">
        <v>41362</v>
      </c>
      <c r="B90" s="64" t="n">
        <v>0.2</v>
      </c>
      <c r="C90" s="65" t="n">
        <f aca="false">781+B90</f>
        <v>781.2</v>
      </c>
      <c r="D90" s="66" t="n">
        <v>-2</v>
      </c>
      <c r="E90" s="65" t="n">
        <f aca="false">760+D90</f>
        <v>758</v>
      </c>
      <c r="F90" s="64" t="n">
        <v>-1.66</v>
      </c>
      <c r="G90" s="65" t="n">
        <f aca="false">838.78+F90</f>
        <v>837.12</v>
      </c>
    </row>
    <row r="91" customFormat="false" ht="15" hidden="false" customHeight="false" outlineLevel="0" collapsed="false">
      <c r="A91" s="63" t="n">
        <v>41363</v>
      </c>
      <c r="B91" s="64" t="n">
        <v>0.21</v>
      </c>
      <c r="C91" s="65" t="n">
        <f aca="false">781+B91</f>
        <v>781.21</v>
      </c>
      <c r="D91" s="66" t="n">
        <v>-1.98</v>
      </c>
      <c r="E91" s="65" t="n">
        <f aca="false">760+D91</f>
        <v>758.02</v>
      </c>
      <c r="F91" s="64" t="n">
        <v>-1.65</v>
      </c>
      <c r="G91" s="65" t="n">
        <f aca="false">838.78+F91</f>
        <v>837.13</v>
      </c>
    </row>
    <row r="92" customFormat="false" ht="15" hidden="false" customHeight="false" outlineLevel="0" collapsed="false">
      <c r="A92" s="63" t="n">
        <v>41364</v>
      </c>
      <c r="B92" s="64" t="n">
        <v>0.19</v>
      </c>
      <c r="C92" s="65" t="n">
        <f aca="false">781+B92</f>
        <v>781.19</v>
      </c>
      <c r="D92" s="66" t="n">
        <v>-1.96</v>
      </c>
      <c r="E92" s="65" t="n">
        <f aca="false">760+D92</f>
        <v>758.04</v>
      </c>
      <c r="F92" s="64" t="n">
        <v>-1.66</v>
      </c>
      <c r="G92" s="65" t="n">
        <f aca="false">838.78+F92</f>
        <v>837.12</v>
      </c>
    </row>
    <row r="93" customFormat="false" ht="15" hidden="false" customHeight="false" outlineLevel="0" collapsed="false">
      <c r="A93" s="63" t="n">
        <v>41365</v>
      </c>
      <c r="B93" s="64" t="n">
        <v>0.17</v>
      </c>
      <c r="C93" s="65" t="n">
        <f aca="false">781+B93</f>
        <v>781.17</v>
      </c>
      <c r="D93" s="66" t="n">
        <v>-1.94</v>
      </c>
      <c r="E93" s="65" t="n">
        <f aca="false">760+D93</f>
        <v>758.06</v>
      </c>
      <c r="F93" s="64" t="n">
        <v>-1.67</v>
      </c>
      <c r="G93" s="65" t="n">
        <f aca="false">838.78+F93</f>
        <v>837.11</v>
      </c>
    </row>
    <row r="94" customFormat="false" ht="15" hidden="false" customHeight="false" outlineLevel="0" collapsed="false">
      <c r="A94" s="63" t="n">
        <v>41366</v>
      </c>
      <c r="B94" s="64" t="n">
        <v>0.16</v>
      </c>
      <c r="C94" s="65" t="n">
        <f aca="false">781+B94</f>
        <v>781.16</v>
      </c>
      <c r="D94" s="64" t="n">
        <v>-1.92</v>
      </c>
      <c r="E94" s="65" t="n">
        <f aca="false">760+D94</f>
        <v>758.08</v>
      </c>
      <c r="F94" s="64" t="n">
        <v>-1.68</v>
      </c>
      <c r="G94" s="65" t="n">
        <f aca="false">838.78+F94</f>
        <v>837.1</v>
      </c>
    </row>
    <row r="95" customFormat="false" ht="15" hidden="false" customHeight="false" outlineLevel="0" collapsed="false">
      <c r="A95" s="63" t="n">
        <v>41367</v>
      </c>
      <c r="B95" s="64" t="n">
        <v>0.15</v>
      </c>
      <c r="C95" s="65" t="n">
        <f aca="false">781+B95</f>
        <v>781.15</v>
      </c>
      <c r="D95" s="64" t="n">
        <v>-1.92</v>
      </c>
      <c r="E95" s="65" t="n">
        <f aca="false">760+D95</f>
        <v>758.08</v>
      </c>
      <c r="F95" s="64" t="n">
        <v>-1.66</v>
      </c>
      <c r="G95" s="65" t="n">
        <f aca="false">838.78+F95</f>
        <v>837.12</v>
      </c>
    </row>
    <row r="96" customFormat="false" ht="15" hidden="false" customHeight="false" outlineLevel="0" collapsed="false">
      <c r="A96" s="63" t="n">
        <v>41368</v>
      </c>
      <c r="B96" s="64" t="n">
        <v>0.14</v>
      </c>
      <c r="C96" s="65" t="n">
        <f aca="false">781+B96</f>
        <v>781.14</v>
      </c>
      <c r="D96" s="64" t="n">
        <v>-1.93</v>
      </c>
      <c r="E96" s="65" t="n">
        <f aca="false">760+D96</f>
        <v>758.07</v>
      </c>
      <c r="F96" s="64" t="n">
        <v>-1.68</v>
      </c>
      <c r="G96" s="65" t="n">
        <f aca="false">838.78+F96</f>
        <v>837.1</v>
      </c>
    </row>
    <row r="97" customFormat="false" ht="15" hidden="false" customHeight="false" outlineLevel="0" collapsed="false">
      <c r="A97" s="63" t="n">
        <v>41369</v>
      </c>
      <c r="B97" s="64" t="n">
        <v>0.2</v>
      </c>
      <c r="C97" s="65" t="n">
        <f aca="false">781+B97</f>
        <v>781.2</v>
      </c>
      <c r="D97" s="64" t="n">
        <v>-1.92</v>
      </c>
      <c r="E97" s="65" t="n">
        <f aca="false">760+D97</f>
        <v>758.08</v>
      </c>
      <c r="F97" s="64" t="n">
        <v>-1.68</v>
      </c>
      <c r="G97" s="65" t="n">
        <f aca="false">838.78+F97</f>
        <v>837.1</v>
      </c>
    </row>
    <row r="98" customFormat="false" ht="15" hidden="false" customHeight="false" outlineLevel="0" collapsed="false">
      <c r="A98" s="63" t="n">
        <v>41370</v>
      </c>
      <c r="B98" s="64" t="n">
        <v>0.26</v>
      </c>
      <c r="C98" s="65" t="n">
        <f aca="false">781+B98</f>
        <v>781.26</v>
      </c>
      <c r="D98" s="66" t="n">
        <v>-1.88</v>
      </c>
      <c r="E98" s="65" t="n">
        <f aca="false">760+D98</f>
        <v>758.12</v>
      </c>
      <c r="F98" s="64" t="n">
        <v>-1.64</v>
      </c>
      <c r="G98" s="65" t="n">
        <f aca="false">838.78+F98</f>
        <v>837.14</v>
      </c>
    </row>
    <row r="99" customFormat="false" ht="15" hidden="false" customHeight="false" outlineLevel="0" collapsed="false">
      <c r="A99" s="63" t="n">
        <v>41371</v>
      </c>
      <c r="B99" s="64" t="n">
        <v>0.26</v>
      </c>
      <c r="C99" s="65" t="n">
        <f aca="false">781+B99</f>
        <v>781.26</v>
      </c>
      <c r="D99" s="66" t="n">
        <v>-1.84</v>
      </c>
      <c r="E99" s="65" t="n">
        <f aca="false">760+D99</f>
        <v>758.16</v>
      </c>
      <c r="F99" s="64" t="n">
        <v>-1.52</v>
      </c>
      <c r="G99" s="65" t="n">
        <f aca="false">838.78+F99</f>
        <v>837.26</v>
      </c>
    </row>
    <row r="100" customFormat="false" ht="15" hidden="false" customHeight="false" outlineLevel="0" collapsed="false">
      <c r="A100" s="63" t="n">
        <v>41372</v>
      </c>
      <c r="B100" s="64" t="n">
        <v>0.24</v>
      </c>
      <c r="C100" s="65" t="n">
        <f aca="false">781+B100</f>
        <v>781.24</v>
      </c>
      <c r="D100" s="66" t="n">
        <v>-1.8</v>
      </c>
      <c r="E100" s="65" t="n">
        <f aca="false">760+D100</f>
        <v>758.2</v>
      </c>
      <c r="F100" s="64" t="n">
        <v>-1.42</v>
      </c>
      <c r="G100" s="65" t="n">
        <f aca="false">838.78+F100</f>
        <v>837.36</v>
      </c>
    </row>
    <row r="101" customFormat="false" ht="15" hidden="false" customHeight="false" outlineLevel="0" collapsed="false">
      <c r="A101" s="63" t="n">
        <v>41373</v>
      </c>
      <c r="B101" s="64" t="n">
        <v>0.24</v>
      </c>
      <c r="C101" s="65" t="n">
        <f aca="false">781+B101</f>
        <v>781.24</v>
      </c>
      <c r="D101" s="64" t="n">
        <v>-1.75</v>
      </c>
      <c r="E101" s="65" t="n">
        <f aca="false">760+D101</f>
        <v>758.25</v>
      </c>
      <c r="F101" s="64" t="n">
        <v>-1.39</v>
      </c>
      <c r="G101" s="65" t="n">
        <f aca="false">838.78+F101</f>
        <v>837.39</v>
      </c>
    </row>
    <row r="102" customFormat="false" ht="15" hidden="false" customHeight="false" outlineLevel="0" collapsed="false">
      <c r="A102" s="63" t="n">
        <v>41374</v>
      </c>
      <c r="B102" s="64" t="n">
        <v>0.23</v>
      </c>
      <c r="C102" s="65" t="n">
        <f aca="false">781+B102</f>
        <v>781.23</v>
      </c>
      <c r="D102" s="64" t="n">
        <v>-1.74</v>
      </c>
      <c r="E102" s="65" t="n">
        <f aca="false">760+D102</f>
        <v>758.26</v>
      </c>
      <c r="F102" s="64" t="n">
        <v>-1.34</v>
      </c>
      <c r="G102" s="65" t="n">
        <f aca="false">838.78+F102</f>
        <v>837.44</v>
      </c>
    </row>
    <row r="103" customFormat="false" ht="15" hidden="false" customHeight="false" outlineLevel="0" collapsed="false">
      <c r="A103" s="63" t="n">
        <v>41375</v>
      </c>
      <c r="B103" s="64" t="n">
        <v>0.22</v>
      </c>
      <c r="C103" s="65" t="n">
        <f aca="false">781+B103</f>
        <v>781.22</v>
      </c>
      <c r="D103" s="64" t="n">
        <v>-1.74</v>
      </c>
      <c r="E103" s="65" t="n">
        <f aca="false">760+D103</f>
        <v>758.26</v>
      </c>
      <c r="F103" s="64" t="n">
        <v>-1.32</v>
      </c>
      <c r="G103" s="65" t="n">
        <f aca="false">838.78+F103</f>
        <v>837.46</v>
      </c>
    </row>
    <row r="104" customFormat="false" ht="15" hidden="false" customHeight="false" outlineLevel="0" collapsed="false">
      <c r="A104" s="63" t="n">
        <v>41376</v>
      </c>
      <c r="B104" s="64" t="n">
        <v>0.2</v>
      </c>
      <c r="C104" s="65" t="n">
        <f aca="false">781+B104</f>
        <v>781.2</v>
      </c>
      <c r="D104" s="64" t="n">
        <v>-1.73</v>
      </c>
      <c r="E104" s="65" t="n">
        <f aca="false">760+D104</f>
        <v>758.27</v>
      </c>
      <c r="F104" s="64" t="n">
        <v>-1.32</v>
      </c>
      <c r="G104" s="65" t="n">
        <f aca="false">838.78+F104</f>
        <v>837.46</v>
      </c>
    </row>
    <row r="105" customFormat="false" ht="15" hidden="false" customHeight="false" outlineLevel="0" collapsed="false">
      <c r="A105" s="63" t="n">
        <v>41377</v>
      </c>
      <c r="B105" s="64" t="n">
        <v>0.19</v>
      </c>
      <c r="C105" s="65" t="n">
        <f aca="false">781+B105</f>
        <v>781.19</v>
      </c>
      <c r="D105" s="64" t="n">
        <v>-1.73</v>
      </c>
      <c r="E105" s="65" t="n">
        <f aca="false">760+D105</f>
        <v>758.27</v>
      </c>
      <c r="F105" s="64" t="n">
        <v>-1.29</v>
      </c>
      <c r="G105" s="65" t="n">
        <f aca="false">838.78+F105</f>
        <v>837.49</v>
      </c>
    </row>
    <row r="106" customFormat="false" ht="15" hidden="false" customHeight="false" outlineLevel="0" collapsed="false">
      <c r="A106" s="63" t="n">
        <v>41378</v>
      </c>
      <c r="B106" s="64" t="n">
        <v>0.19</v>
      </c>
      <c r="C106" s="65" t="n">
        <f aca="false">781+B106</f>
        <v>781.19</v>
      </c>
      <c r="D106" s="66" t="n">
        <v>-1.72</v>
      </c>
      <c r="E106" s="65" t="n">
        <f aca="false">760+D106</f>
        <v>758.28</v>
      </c>
      <c r="F106" s="64" t="n">
        <v>-1.22</v>
      </c>
      <c r="G106" s="65" t="n">
        <f aca="false">838.78+F106</f>
        <v>837.56</v>
      </c>
    </row>
    <row r="107" customFormat="false" ht="15" hidden="false" customHeight="false" outlineLevel="0" collapsed="false">
      <c r="A107" s="63" t="n">
        <v>41379</v>
      </c>
      <c r="B107" s="64" t="n">
        <v>0.18</v>
      </c>
      <c r="C107" s="65" t="n">
        <f aca="false">781+B107</f>
        <v>781.18</v>
      </c>
      <c r="D107" s="66" t="n">
        <v>-1.71</v>
      </c>
      <c r="E107" s="65" t="n">
        <f aca="false">760+D107</f>
        <v>758.29</v>
      </c>
      <c r="F107" s="64" t="n">
        <v>-1.22</v>
      </c>
      <c r="G107" s="65" t="n">
        <f aca="false">838.78+F107</f>
        <v>837.56</v>
      </c>
    </row>
    <row r="108" customFormat="false" ht="15" hidden="false" customHeight="false" outlineLevel="0" collapsed="false">
      <c r="A108" s="63" t="n">
        <v>41380</v>
      </c>
      <c r="B108" s="64" t="n">
        <v>0.17</v>
      </c>
      <c r="C108" s="65" t="n">
        <f aca="false">781+B108</f>
        <v>781.17</v>
      </c>
      <c r="D108" s="64" t="n">
        <v>-1.7</v>
      </c>
      <c r="E108" s="65" t="n">
        <f aca="false">760+D108</f>
        <v>758.3</v>
      </c>
      <c r="F108" s="64" t="n">
        <v>-1.23</v>
      </c>
      <c r="G108" s="65" t="n">
        <f aca="false">838.78+F108</f>
        <v>837.55</v>
      </c>
    </row>
    <row r="109" customFormat="false" ht="15" hidden="false" customHeight="false" outlineLevel="0" collapsed="false">
      <c r="A109" s="63" t="n">
        <v>41381</v>
      </c>
      <c r="B109" s="64" t="n">
        <v>0.15</v>
      </c>
      <c r="C109" s="65" t="n">
        <f aca="false">781+B109</f>
        <v>781.15</v>
      </c>
      <c r="D109" s="64" t="n">
        <v>-1.7</v>
      </c>
      <c r="E109" s="65" t="n">
        <f aca="false">760+D109</f>
        <v>758.3</v>
      </c>
      <c r="F109" s="64" t="n">
        <v>-1.24</v>
      </c>
      <c r="G109" s="65" t="n">
        <f aca="false">838.78+F109</f>
        <v>837.54</v>
      </c>
    </row>
    <row r="110" customFormat="false" ht="15" hidden="false" customHeight="false" outlineLevel="0" collapsed="false">
      <c r="A110" s="63" t="n">
        <v>41382</v>
      </c>
      <c r="B110" s="64" t="n">
        <v>0.13</v>
      </c>
      <c r="C110" s="65" t="n">
        <f aca="false">781+B110</f>
        <v>781.13</v>
      </c>
      <c r="D110" s="64" t="n">
        <v>-1.7</v>
      </c>
      <c r="E110" s="65" t="n">
        <f aca="false">760+D110</f>
        <v>758.3</v>
      </c>
      <c r="F110" s="64" t="n">
        <v>-1.25</v>
      </c>
      <c r="G110" s="65" t="n">
        <f aca="false">838.78+F110</f>
        <v>837.53</v>
      </c>
    </row>
    <row r="111" customFormat="false" ht="15" hidden="false" customHeight="false" outlineLevel="0" collapsed="false">
      <c r="A111" s="63" t="n">
        <v>41383</v>
      </c>
      <c r="B111" s="64" t="n">
        <v>0.12</v>
      </c>
      <c r="C111" s="65" t="n">
        <f aca="false">781+B111</f>
        <v>781.12</v>
      </c>
      <c r="D111" s="64" t="n">
        <v>-1.71</v>
      </c>
      <c r="E111" s="65" t="n">
        <f aca="false">760+D111</f>
        <v>758.29</v>
      </c>
      <c r="F111" s="64" t="n">
        <v>-1.27</v>
      </c>
      <c r="G111" s="65" t="n">
        <f aca="false">838.78+F111</f>
        <v>837.51</v>
      </c>
    </row>
    <row r="112" customFormat="false" ht="15" hidden="false" customHeight="false" outlineLevel="0" collapsed="false">
      <c r="A112" s="63" t="n">
        <v>41384</v>
      </c>
      <c r="B112" s="64" t="n">
        <v>0.11</v>
      </c>
      <c r="C112" s="65" t="n">
        <f aca="false">781+B112</f>
        <v>781.11</v>
      </c>
      <c r="D112" s="64" t="n">
        <v>-1.72</v>
      </c>
      <c r="E112" s="65" t="n">
        <f aca="false">760+D112</f>
        <v>758.28</v>
      </c>
      <c r="F112" s="64" t="n">
        <v>-1.28</v>
      </c>
      <c r="G112" s="65" t="n">
        <f aca="false">838.78+F112</f>
        <v>837.5</v>
      </c>
    </row>
    <row r="113" customFormat="false" ht="15" hidden="false" customHeight="false" outlineLevel="0" collapsed="false">
      <c r="A113" s="63" t="n">
        <v>41385</v>
      </c>
      <c r="B113" s="64" t="n">
        <v>0.1</v>
      </c>
      <c r="C113" s="65" t="n">
        <f aca="false">781+B113</f>
        <v>781.1</v>
      </c>
      <c r="D113" s="66" t="n">
        <v>-1.73</v>
      </c>
      <c r="E113" s="65" t="n">
        <f aca="false">760+D113</f>
        <v>758.27</v>
      </c>
      <c r="F113" s="64" t="n">
        <v>-1.28</v>
      </c>
      <c r="G113" s="65" t="n">
        <f aca="false">838.78+F113</f>
        <v>837.5</v>
      </c>
    </row>
    <row r="114" customFormat="false" ht="15" hidden="false" customHeight="false" outlineLevel="0" collapsed="false">
      <c r="A114" s="63" t="n">
        <v>41386</v>
      </c>
      <c r="B114" s="64" t="n">
        <v>0.09</v>
      </c>
      <c r="C114" s="65" t="n">
        <f aca="false">781+B114</f>
        <v>781.09</v>
      </c>
      <c r="D114" s="66" t="n">
        <v>-1.74</v>
      </c>
      <c r="E114" s="65" t="n">
        <f aca="false">760+D114</f>
        <v>758.26</v>
      </c>
      <c r="F114" s="64" t="n">
        <v>-1.29</v>
      </c>
      <c r="G114" s="65" t="n">
        <f aca="false">838.78+F114</f>
        <v>837.49</v>
      </c>
    </row>
    <row r="115" customFormat="false" ht="15" hidden="false" customHeight="false" outlineLevel="0" collapsed="false">
      <c r="A115" s="63" t="n">
        <v>41387</v>
      </c>
      <c r="B115" s="64" t="n">
        <v>0.09</v>
      </c>
      <c r="C115" s="65" t="n">
        <f aca="false">781+B115</f>
        <v>781.09</v>
      </c>
      <c r="D115" s="64" t="n">
        <v>-1.75</v>
      </c>
      <c r="E115" s="65" t="n">
        <f aca="false">760+D115</f>
        <v>758.25</v>
      </c>
      <c r="F115" s="64" t="n">
        <v>-1.31</v>
      </c>
      <c r="G115" s="65" t="n">
        <f aca="false">838.78+F115</f>
        <v>837.47</v>
      </c>
    </row>
    <row r="116" customFormat="false" ht="15" hidden="false" customHeight="false" outlineLevel="0" collapsed="false">
      <c r="A116" s="63" t="n">
        <v>41388</v>
      </c>
      <c r="B116" s="64" t="n">
        <v>0.08</v>
      </c>
      <c r="C116" s="65" t="n">
        <f aca="false">781+B116</f>
        <v>781.08</v>
      </c>
      <c r="D116" s="64" t="n">
        <v>-1.76</v>
      </c>
      <c r="E116" s="65" t="n">
        <f aca="false">760+D116</f>
        <v>758.24</v>
      </c>
      <c r="F116" s="64" t="n">
        <v>-1.32</v>
      </c>
      <c r="G116" s="65" t="n">
        <f aca="false">838.78+F116</f>
        <v>837.46</v>
      </c>
    </row>
    <row r="117" customFormat="false" ht="15" hidden="false" customHeight="false" outlineLevel="0" collapsed="false">
      <c r="A117" s="63" t="n">
        <v>41389</v>
      </c>
      <c r="B117" s="64" t="n">
        <v>0.07</v>
      </c>
      <c r="C117" s="65" t="n">
        <f aca="false">781+B117</f>
        <v>781.07</v>
      </c>
      <c r="D117" s="64" t="n">
        <v>-1.78</v>
      </c>
      <c r="E117" s="65" t="n">
        <f aca="false">760+D117</f>
        <v>758.22</v>
      </c>
      <c r="F117" s="64" t="n">
        <v>-1.32</v>
      </c>
      <c r="G117" s="65" t="n">
        <f aca="false">838.78+F117</f>
        <v>837.46</v>
      </c>
    </row>
    <row r="118" customFormat="false" ht="15" hidden="false" customHeight="false" outlineLevel="0" collapsed="false">
      <c r="A118" s="63" t="n">
        <v>41390</v>
      </c>
      <c r="B118" s="64" t="n">
        <v>0.07</v>
      </c>
      <c r="C118" s="65" t="n">
        <f aca="false">781+B118</f>
        <v>781.07</v>
      </c>
      <c r="D118" s="64" t="n">
        <v>-1.8</v>
      </c>
      <c r="E118" s="65" t="n">
        <f aca="false">760+D118</f>
        <v>758.2</v>
      </c>
      <c r="F118" s="64" t="n">
        <v>-1.35</v>
      </c>
      <c r="G118" s="65" t="n">
        <f aca="false">838.78+F118</f>
        <v>837.43</v>
      </c>
    </row>
    <row r="119" customFormat="false" ht="15" hidden="false" customHeight="false" outlineLevel="0" collapsed="false">
      <c r="A119" s="63" t="n">
        <v>41391</v>
      </c>
      <c r="B119" s="64" t="n">
        <v>0.06</v>
      </c>
      <c r="C119" s="65" t="n">
        <f aca="false">781+B119</f>
        <v>781.06</v>
      </c>
      <c r="D119" s="64" t="n">
        <v>-1.8</v>
      </c>
      <c r="E119" s="65" t="n">
        <f aca="false">760+D119</f>
        <v>758.2</v>
      </c>
      <c r="F119" s="64" t="n">
        <v>-1.37</v>
      </c>
      <c r="G119" s="65" t="n">
        <f aca="false">838.78+F119</f>
        <v>837.41</v>
      </c>
    </row>
    <row r="120" customFormat="false" ht="15" hidden="false" customHeight="false" outlineLevel="0" collapsed="false">
      <c r="A120" s="63" t="n">
        <v>41392</v>
      </c>
      <c r="B120" s="64" t="n">
        <v>0.06</v>
      </c>
      <c r="C120" s="65" t="n">
        <f aca="false">781+B120</f>
        <v>781.06</v>
      </c>
      <c r="D120" s="66" t="n">
        <v>-1.81</v>
      </c>
      <c r="E120" s="65" t="n">
        <f aca="false">760+D120</f>
        <v>758.19</v>
      </c>
      <c r="F120" s="64" t="n">
        <v>-1.37</v>
      </c>
      <c r="G120" s="65" t="n">
        <f aca="false">838.78+F120</f>
        <v>837.41</v>
      </c>
    </row>
    <row r="121" customFormat="false" ht="15" hidden="false" customHeight="false" outlineLevel="0" collapsed="false">
      <c r="A121" s="63" t="n">
        <v>41393</v>
      </c>
      <c r="B121" s="64" t="n">
        <v>0.05</v>
      </c>
      <c r="C121" s="65" t="n">
        <f aca="false">781+B121</f>
        <v>781.05</v>
      </c>
      <c r="D121" s="66" t="n">
        <v>-1.83</v>
      </c>
      <c r="E121" s="65" t="n">
        <f aca="false">760+D121</f>
        <v>758.17</v>
      </c>
      <c r="F121" s="64" t="n">
        <v>-1.39</v>
      </c>
      <c r="G121" s="65" t="n">
        <f aca="false">838.78+F121</f>
        <v>837.39</v>
      </c>
    </row>
    <row r="122" customFormat="false" ht="15" hidden="false" customHeight="false" outlineLevel="0" collapsed="false">
      <c r="A122" s="63" t="n">
        <v>41394</v>
      </c>
      <c r="B122" s="64" t="n">
        <v>0.05</v>
      </c>
      <c r="C122" s="65" t="n">
        <f aca="false">781+B122</f>
        <v>781.05</v>
      </c>
      <c r="D122" s="66" t="n">
        <v>-1.85</v>
      </c>
      <c r="E122" s="65" t="n">
        <f aca="false">760+D122</f>
        <v>758.15</v>
      </c>
      <c r="F122" s="64" t="n">
        <v>-1.4</v>
      </c>
      <c r="G122" s="65" t="n">
        <f aca="false">838.78+F122</f>
        <v>837.38</v>
      </c>
    </row>
    <row r="123" customFormat="false" ht="15" hidden="false" customHeight="false" outlineLevel="0" collapsed="false">
      <c r="A123" s="63" t="n">
        <v>41395</v>
      </c>
      <c r="B123" s="64" t="n">
        <v>0.04</v>
      </c>
      <c r="C123" s="65" t="n">
        <f aca="false">781+B123</f>
        <v>781.04</v>
      </c>
      <c r="D123" s="64" t="n">
        <v>-1.86</v>
      </c>
      <c r="E123" s="65" t="n">
        <f aca="false">760+D123</f>
        <v>758.14</v>
      </c>
      <c r="F123" s="64" t="n">
        <v>-1.41</v>
      </c>
      <c r="G123" s="65" t="n">
        <f aca="false">838.78+F123</f>
        <v>837.37</v>
      </c>
    </row>
    <row r="124" customFormat="false" ht="15" hidden="false" customHeight="false" outlineLevel="0" collapsed="false">
      <c r="A124" s="63" t="n">
        <v>41396</v>
      </c>
      <c r="B124" s="64" t="n">
        <v>0.04</v>
      </c>
      <c r="C124" s="65" t="n">
        <f aca="false">781+B124</f>
        <v>781.04</v>
      </c>
      <c r="D124" s="64" t="n">
        <v>-1.88</v>
      </c>
      <c r="E124" s="65" t="n">
        <f aca="false">760+D124</f>
        <v>758.12</v>
      </c>
      <c r="F124" s="64" t="n">
        <v>-1.42</v>
      </c>
      <c r="G124" s="65" t="n">
        <f aca="false">838.78+F124</f>
        <v>837.36</v>
      </c>
    </row>
    <row r="125" customFormat="false" ht="15" hidden="false" customHeight="false" outlineLevel="0" collapsed="false">
      <c r="A125" s="63" t="n">
        <v>41397</v>
      </c>
      <c r="B125" s="64" t="n">
        <v>0.03</v>
      </c>
      <c r="C125" s="65" t="n">
        <f aca="false">781+B125</f>
        <v>781.03</v>
      </c>
      <c r="D125" s="64" t="n">
        <v>-1.9</v>
      </c>
      <c r="E125" s="65" t="n">
        <f aca="false">760+D125</f>
        <v>758.1</v>
      </c>
      <c r="F125" s="64" t="n">
        <v>-1.43</v>
      </c>
      <c r="G125" s="65" t="n">
        <f aca="false">838.78+F125</f>
        <v>837.35</v>
      </c>
    </row>
    <row r="126" customFormat="false" ht="15" hidden="false" customHeight="false" outlineLevel="0" collapsed="false">
      <c r="A126" s="63" t="n">
        <v>41398</v>
      </c>
      <c r="B126" s="64" t="n">
        <v>0.03</v>
      </c>
      <c r="C126" s="65" t="n">
        <f aca="false">781+B126</f>
        <v>781.03</v>
      </c>
      <c r="D126" s="66" t="n">
        <v>-1.91</v>
      </c>
      <c r="E126" s="65" t="n">
        <f aca="false">760+D126</f>
        <v>758.09</v>
      </c>
      <c r="F126" s="64" t="n">
        <v>-1.44</v>
      </c>
      <c r="G126" s="65" t="n">
        <f aca="false">838.78+F126</f>
        <v>837.34</v>
      </c>
    </row>
    <row r="127" customFormat="false" ht="15" hidden="false" customHeight="false" outlineLevel="0" collapsed="false">
      <c r="A127" s="63" t="n">
        <v>41399</v>
      </c>
      <c r="B127" s="64" t="n">
        <v>0.02</v>
      </c>
      <c r="C127" s="65" t="n">
        <f aca="false">781+B127</f>
        <v>781.02</v>
      </c>
      <c r="D127" s="66" t="n">
        <v>-1.93</v>
      </c>
      <c r="E127" s="65" t="n">
        <f aca="false">760+D127</f>
        <v>758.07</v>
      </c>
      <c r="F127" s="64" t="n">
        <v>-1.46</v>
      </c>
      <c r="G127" s="65" t="n">
        <f aca="false">838.78+F127</f>
        <v>837.32</v>
      </c>
    </row>
    <row r="128" customFormat="false" ht="15" hidden="false" customHeight="false" outlineLevel="0" collapsed="false">
      <c r="A128" s="63" t="n">
        <v>41400</v>
      </c>
      <c r="B128" s="64" t="n">
        <v>0.02</v>
      </c>
      <c r="C128" s="65" t="n">
        <f aca="false">781+B128</f>
        <v>781.02</v>
      </c>
      <c r="D128" s="66" t="n">
        <v>-1.94</v>
      </c>
      <c r="E128" s="65" t="n">
        <f aca="false">760+D128</f>
        <v>758.06</v>
      </c>
      <c r="F128" s="64" t="n">
        <v>-1.48</v>
      </c>
      <c r="G128" s="65" t="n">
        <f aca="false">838.78+F128</f>
        <v>837.3</v>
      </c>
    </row>
    <row r="129" customFormat="false" ht="15" hidden="false" customHeight="false" outlineLevel="0" collapsed="false">
      <c r="A129" s="63" t="n">
        <v>41401</v>
      </c>
      <c r="B129" s="64" t="n">
        <v>0.02</v>
      </c>
      <c r="C129" s="65" t="n">
        <f aca="false">781+B129</f>
        <v>781.02</v>
      </c>
      <c r="D129" s="64" t="n">
        <v>-1.95</v>
      </c>
      <c r="E129" s="65" t="n">
        <f aca="false">760+D129</f>
        <v>758.05</v>
      </c>
      <c r="F129" s="64" t="n">
        <v>-1.5</v>
      </c>
      <c r="G129" s="65" t="n">
        <f aca="false">838.78+F129</f>
        <v>837.28</v>
      </c>
    </row>
    <row r="130" customFormat="false" ht="15" hidden="false" customHeight="false" outlineLevel="0" collapsed="false">
      <c r="A130" s="63" t="n">
        <v>41402</v>
      </c>
      <c r="B130" s="64" t="n">
        <v>0.01</v>
      </c>
      <c r="C130" s="65" t="n">
        <f aca="false">781+B130</f>
        <v>781.01</v>
      </c>
      <c r="D130" s="64" t="n">
        <v>-1.98</v>
      </c>
      <c r="E130" s="65" t="n">
        <f aca="false">760+D130</f>
        <v>758.02</v>
      </c>
      <c r="F130" s="64" t="n">
        <v>-1.52</v>
      </c>
      <c r="G130" s="65" t="n">
        <f aca="false">838.78+F130</f>
        <v>837.26</v>
      </c>
    </row>
    <row r="131" customFormat="false" ht="15" hidden="false" customHeight="false" outlineLevel="0" collapsed="false">
      <c r="A131" s="63" t="n">
        <v>41403</v>
      </c>
      <c r="B131" s="64" t="n">
        <v>0</v>
      </c>
      <c r="C131" s="65" t="n">
        <f aca="false">781+B131</f>
        <v>781</v>
      </c>
      <c r="D131" s="64" t="n">
        <v>-1.99</v>
      </c>
      <c r="E131" s="65" t="n">
        <f aca="false">760+D131</f>
        <v>758.01</v>
      </c>
      <c r="F131" s="64" t="n">
        <v>-1.53</v>
      </c>
      <c r="G131" s="65" t="n">
        <f aca="false">838.78+F131</f>
        <v>837.25</v>
      </c>
    </row>
    <row r="132" customFormat="false" ht="15" hidden="false" customHeight="false" outlineLevel="0" collapsed="false">
      <c r="A132" s="63" t="n">
        <v>41404</v>
      </c>
      <c r="B132" s="64" t="n">
        <v>0</v>
      </c>
      <c r="C132" s="65" t="n">
        <f aca="false">781+B132</f>
        <v>781</v>
      </c>
      <c r="D132" s="64" t="n">
        <v>-2.01</v>
      </c>
      <c r="E132" s="65" t="n">
        <f aca="false">760+D132</f>
        <v>757.99</v>
      </c>
      <c r="F132" s="64" t="n">
        <v>-1.54</v>
      </c>
      <c r="G132" s="65" t="n">
        <f aca="false">838.78+F132</f>
        <v>837.24</v>
      </c>
    </row>
    <row r="133" customFormat="false" ht="15" hidden="false" customHeight="false" outlineLevel="0" collapsed="false">
      <c r="A133" s="63" t="n">
        <v>41405</v>
      </c>
      <c r="B133" s="64" t="n">
        <v>-0.01</v>
      </c>
      <c r="C133" s="65" t="n">
        <f aca="false">781+B133</f>
        <v>780.99</v>
      </c>
      <c r="D133" s="64" t="n">
        <v>-2.02</v>
      </c>
      <c r="E133" s="65" t="n">
        <f aca="false">760+D133</f>
        <v>757.98</v>
      </c>
      <c r="F133" s="64" t="n">
        <v>-1.56</v>
      </c>
      <c r="G133" s="65" t="n">
        <f aca="false">838.78+F133</f>
        <v>837.22</v>
      </c>
    </row>
    <row r="134" customFormat="false" ht="15" hidden="false" customHeight="false" outlineLevel="0" collapsed="false">
      <c r="A134" s="63" t="n">
        <v>41406</v>
      </c>
      <c r="B134" s="64" t="n">
        <v>-0.01</v>
      </c>
      <c r="C134" s="65" t="n">
        <f aca="false">781+B134</f>
        <v>780.99</v>
      </c>
      <c r="D134" s="66" t="n">
        <v>-2.04</v>
      </c>
      <c r="E134" s="65" t="n">
        <f aca="false">760+D134</f>
        <v>757.96</v>
      </c>
      <c r="F134" s="64" t="n">
        <v>-1.57</v>
      </c>
      <c r="G134" s="65" t="n">
        <f aca="false">838.78+F134</f>
        <v>837.21</v>
      </c>
    </row>
    <row r="135" customFormat="false" ht="15" hidden="false" customHeight="false" outlineLevel="0" collapsed="false">
      <c r="A135" s="63" t="n">
        <v>41407</v>
      </c>
      <c r="B135" s="64" t="n">
        <v>-0.02</v>
      </c>
      <c r="C135" s="65" t="n">
        <f aca="false">781+B135</f>
        <v>780.98</v>
      </c>
      <c r="D135" s="66" t="n">
        <v>-2.06</v>
      </c>
      <c r="E135" s="65" t="n">
        <f aca="false">760+D135</f>
        <v>757.94</v>
      </c>
      <c r="F135" s="64" t="n">
        <v>-1.6</v>
      </c>
      <c r="G135" s="65" t="n">
        <f aca="false">838.78+F135</f>
        <v>837.18</v>
      </c>
    </row>
    <row r="136" customFormat="false" ht="15" hidden="false" customHeight="false" outlineLevel="0" collapsed="false">
      <c r="A136" s="63" t="n">
        <v>41408</v>
      </c>
      <c r="B136" s="64" t="n">
        <v>-0.03</v>
      </c>
      <c r="C136" s="65" t="n">
        <f aca="false">781+B136</f>
        <v>780.97</v>
      </c>
      <c r="D136" s="64" t="n">
        <v>-2.09</v>
      </c>
      <c r="E136" s="65" t="n">
        <f aca="false">760+D136</f>
        <v>757.91</v>
      </c>
      <c r="F136" s="64" t="n">
        <v>-1.62</v>
      </c>
      <c r="G136" s="65" t="n">
        <f aca="false">838.78+F136</f>
        <v>837.16</v>
      </c>
    </row>
    <row r="137" customFormat="false" ht="15" hidden="false" customHeight="false" outlineLevel="0" collapsed="false">
      <c r="A137" s="63" t="n">
        <v>41409</v>
      </c>
      <c r="B137" s="64" t="n">
        <v>-0.04</v>
      </c>
      <c r="C137" s="65" t="n">
        <f aca="false">781+B137</f>
        <v>780.96</v>
      </c>
      <c r="D137" s="64" t="n">
        <v>-2.1</v>
      </c>
      <c r="E137" s="65" t="n">
        <f aca="false">760+D137</f>
        <v>757.9</v>
      </c>
      <c r="F137" s="64" t="n">
        <v>-1.64</v>
      </c>
      <c r="G137" s="65" t="n">
        <f aca="false">838.78+F137</f>
        <v>837.14</v>
      </c>
    </row>
    <row r="138" customFormat="false" ht="15" hidden="false" customHeight="false" outlineLevel="0" collapsed="false">
      <c r="A138" s="63" t="n">
        <v>41410</v>
      </c>
      <c r="B138" s="64" t="n">
        <v>-0.05</v>
      </c>
      <c r="C138" s="65" t="n">
        <f aca="false">781+B138</f>
        <v>780.95</v>
      </c>
      <c r="D138" s="64" t="n">
        <v>-2.12</v>
      </c>
      <c r="E138" s="65" t="n">
        <f aca="false">760+D138</f>
        <v>757.88</v>
      </c>
      <c r="F138" s="64" t="n">
        <v>-1.65</v>
      </c>
      <c r="G138" s="65" t="n">
        <f aca="false">838.78+F138</f>
        <v>837.13</v>
      </c>
    </row>
    <row r="139" customFormat="false" ht="15" hidden="false" customHeight="false" outlineLevel="0" collapsed="false">
      <c r="A139" s="63" t="n">
        <v>41411</v>
      </c>
      <c r="B139" s="64" t="n">
        <v>-0.05</v>
      </c>
      <c r="C139" s="65" t="n">
        <f aca="false">781+B139</f>
        <v>780.95</v>
      </c>
      <c r="D139" s="64" t="n">
        <v>-2.14</v>
      </c>
      <c r="E139" s="65" t="n">
        <f aca="false">760+D139</f>
        <v>757.86</v>
      </c>
      <c r="F139" s="64" t="n">
        <v>-1.67</v>
      </c>
      <c r="G139" s="65" t="n">
        <f aca="false">838.78+F139</f>
        <v>837.11</v>
      </c>
    </row>
    <row r="140" customFormat="false" ht="15" hidden="false" customHeight="false" outlineLevel="0" collapsed="false">
      <c r="A140" s="63" t="n">
        <v>41412</v>
      </c>
      <c r="B140" s="64" t="n">
        <v>-0.05</v>
      </c>
      <c r="C140" s="65" t="n">
        <f aca="false">781+B140</f>
        <v>780.95</v>
      </c>
      <c r="D140" s="64" t="n">
        <v>-2.16</v>
      </c>
      <c r="E140" s="65" t="n">
        <f aca="false">760+D140</f>
        <v>757.84</v>
      </c>
      <c r="F140" s="64" t="n">
        <v>-1.68</v>
      </c>
      <c r="G140" s="65" t="n">
        <f aca="false">838.78+F140</f>
        <v>837.1</v>
      </c>
    </row>
    <row r="141" customFormat="false" ht="15" hidden="false" customHeight="false" outlineLevel="0" collapsed="false">
      <c r="A141" s="63" t="n">
        <v>41413</v>
      </c>
      <c r="B141" s="64" t="n">
        <v>-0.06</v>
      </c>
      <c r="C141" s="65" t="n">
        <f aca="false">781+B141</f>
        <v>780.94</v>
      </c>
      <c r="D141" s="66" t="n">
        <v>-2.18</v>
      </c>
      <c r="E141" s="65" t="n">
        <f aca="false">760+D141</f>
        <v>757.82</v>
      </c>
      <c r="F141" s="64" t="n">
        <v>-1.7</v>
      </c>
      <c r="G141" s="65" t="n">
        <f aca="false">838.78+F141</f>
        <v>837.08</v>
      </c>
    </row>
    <row r="142" customFormat="false" ht="15" hidden="false" customHeight="false" outlineLevel="0" collapsed="false">
      <c r="A142" s="63" t="n">
        <v>41414</v>
      </c>
      <c r="B142" s="64" t="n">
        <v>-0.06</v>
      </c>
      <c r="C142" s="65" t="n">
        <f aca="false">781+B142</f>
        <v>780.94</v>
      </c>
      <c r="D142" s="66" t="n">
        <v>-2.2</v>
      </c>
      <c r="E142" s="65" t="n">
        <f aca="false">760+D142</f>
        <v>757.8</v>
      </c>
      <c r="F142" s="64" t="n">
        <v>-1.71</v>
      </c>
      <c r="G142" s="65" t="n">
        <f aca="false">838.78+F142</f>
        <v>837.07</v>
      </c>
    </row>
    <row r="143" customFormat="false" ht="15" hidden="false" customHeight="false" outlineLevel="0" collapsed="false">
      <c r="A143" s="63" t="n">
        <v>41415</v>
      </c>
      <c r="B143" s="64" t="n">
        <v>-0.07</v>
      </c>
      <c r="C143" s="65" t="n">
        <f aca="false">781+B143</f>
        <v>780.93</v>
      </c>
      <c r="D143" s="64" t="n">
        <v>-2.23</v>
      </c>
      <c r="E143" s="65" t="n">
        <f aca="false">760+D143</f>
        <v>757.77</v>
      </c>
      <c r="F143" s="64" t="n">
        <v>-1.72</v>
      </c>
      <c r="G143" s="65" t="n">
        <f aca="false">838.78+F143</f>
        <v>837.06</v>
      </c>
    </row>
    <row r="144" customFormat="false" ht="15" hidden="false" customHeight="false" outlineLevel="0" collapsed="false">
      <c r="A144" s="63" t="n">
        <v>41416</v>
      </c>
      <c r="B144" s="64" t="n">
        <v>-0.07</v>
      </c>
      <c r="C144" s="65" t="n">
        <f aca="false">781+B144</f>
        <v>780.93</v>
      </c>
      <c r="D144" s="64" t="n">
        <v>-2.24</v>
      </c>
      <c r="E144" s="65" t="n">
        <f aca="false">760+D144</f>
        <v>757.76</v>
      </c>
      <c r="F144" s="64" t="n">
        <v>-1.74</v>
      </c>
      <c r="G144" s="65" t="n">
        <f aca="false">838.78+F144</f>
        <v>837.04</v>
      </c>
    </row>
    <row r="145" customFormat="false" ht="15" hidden="false" customHeight="false" outlineLevel="0" collapsed="false">
      <c r="A145" s="63" t="n">
        <v>41417</v>
      </c>
      <c r="B145" s="64" t="n">
        <v>-0.07</v>
      </c>
      <c r="C145" s="65" t="n">
        <f aca="false">781+B145</f>
        <v>780.93</v>
      </c>
      <c r="D145" s="64" t="n">
        <v>-2.29</v>
      </c>
      <c r="E145" s="65" t="n">
        <f aca="false">760+D145</f>
        <v>757.71</v>
      </c>
      <c r="F145" s="64" t="n">
        <v>-1.75</v>
      </c>
      <c r="G145" s="65" t="n">
        <f aca="false">838.78+F145</f>
        <v>837.03</v>
      </c>
    </row>
    <row r="146" customFormat="false" ht="15" hidden="false" customHeight="false" outlineLevel="0" collapsed="false">
      <c r="A146" s="63" t="n">
        <v>41418</v>
      </c>
      <c r="B146" s="64" t="n">
        <v>-0.08</v>
      </c>
      <c r="C146" s="65" t="n">
        <f aca="false">781+B146</f>
        <v>780.92</v>
      </c>
      <c r="D146" s="64" t="n">
        <v>-2.3</v>
      </c>
      <c r="E146" s="65" t="n">
        <f aca="false">760+D146</f>
        <v>757.7</v>
      </c>
      <c r="F146" s="64" t="n">
        <v>-1.76</v>
      </c>
      <c r="G146" s="65" t="n">
        <f aca="false">838.78+F146</f>
        <v>837.02</v>
      </c>
    </row>
    <row r="147" customFormat="false" ht="15" hidden="false" customHeight="false" outlineLevel="0" collapsed="false">
      <c r="A147" s="63" t="n">
        <v>41419</v>
      </c>
      <c r="B147" s="64" t="n">
        <v>-0.08</v>
      </c>
      <c r="C147" s="65" t="n">
        <f aca="false">781+B147</f>
        <v>780.92</v>
      </c>
      <c r="D147" s="66" t="n">
        <v>-2.32</v>
      </c>
      <c r="E147" s="65" t="n">
        <f aca="false">760+D147</f>
        <v>757.68</v>
      </c>
      <c r="F147" s="64" t="n">
        <v>-1.76</v>
      </c>
      <c r="G147" s="65" t="n">
        <f aca="false">838.78+F147</f>
        <v>837.02</v>
      </c>
    </row>
    <row r="148" customFormat="false" ht="15" hidden="false" customHeight="false" outlineLevel="0" collapsed="false">
      <c r="A148" s="63" t="n">
        <v>41420</v>
      </c>
      <c r="B148" s="64" t="n">
        <v>-0.09</v>
      </c>
      <c r="C148" s="65" t="n">
        <f aca="false">781+B148</f>
        <v>780.91</v>
      </c>
      <c r="D148" s="66" t="n">
        <v>-2.33</v>
      </c>
      <c r="E148" s="65" t="n">
        <f aca="false">760+D148</f>
        <v>757.67</v>
      </c>
      <c r="F148" s="64" t="n">
        <v>-1.78</v>
      </c>
      <c r="G148" s="65" t="n">
        <f aca="false">838.78+F148</f>
        <v>837</v>
      </c>
    </row>
    <row r="149" customFormat="false" ht="15" hidden="false" customHeight="false" outlineLevel="0" collapsed="false">
      <c r="A149" s="63" t="n">
        <v>41421</v>
      </c>
      <c r="B149" s="64" t="n">
        <v>-0.09</v>
      </c>
      <c r="C149" s="65" t="n">
        <f aca="false">781+B149</f>
        <v>780.91</v>
      </c>
      <c r="D149" s="66" t="n">
        <v>-2.35</v>
      </c>
      <c r="E149" s="65" t="n">
        <f aca="false">760+D149</f>
        <v>757.65</v>
      </c>
      <c r="F149" s="64" t="n">
        <v>-1.78</v>
      </c>
      <c r="G149" s="65" t="n">
        <f aca="false">838.78+F149</f>
        <v>837</v>
      </c>
    </row>
    <row r="150" customFormat="false" ht="15" hidden="false" customHeight="false" outlineLevel="0" collapsed="false">
      <c r="A150" s="63" t="n">
        <v>41422</v>
      </c>
      <c r="B150" s="64" t="n">
        <v>-0.07</v>
      </c>
      <c r="C150" s="65" t="n">
        <f aca="false">781+B150</f>
        <v>780.93</v>
      </c>
      <c r="D150" s="64" t="n">
        <v>-2.36</v>
      </c>
      <c r="E150" s="65" t="n">
        <f aca="false">760+D150</f>
        <v>757.64</v>
      </c>
      <c r="F150" s="64" t="n">
        <v>-1.78</v>
      </c>
      <c r="G150" s="65" t="n">
        <f aca="false">838.78+F150</f>
        <v>837</v>
      </c>
    </row>
    <row r="151" customFormat="false" ht="15" hidden="false" customHeight="false" outlineLevel="0" collapsed="false">
      <c r="A151" s="63" t="n">
        <v>41423</v>
      </c>
      <c r="B151" s="64" t="n">
        <v>-0.01</v>
      </c>
      <c r="C151" s="65" t="n">
        <f aca="false">781+B151</f>
        <v>780.99</v>
      </c>
      <c r="D151" s="64" t="n">
        <v>-2.34</v>
      </c>
      <c r="E151" s="65" t="n">
        <f aca="false">760+D151</f>
        <v>757.66</v>
      </c>
      <c r="F151" s="64" t="n">
        <v>-1.74</v>
      </c>
      <c r="G151" s="65" t="n">
        <f aca="false">838.78+F151</f>
        <v>837.04</v>
      </c>
    </row>
    <row r="152" customFormat="false" ht="15" hidden="false" customHeight="false" outlineLevel="0" collapsed="false">
      <c r="A152" s="63" t="n">
        <v>41424</v>
      </c>
      <c r="B152" s="64" t="n">
        <v>0.04</v>
      </c>
      <c r="C152" s="65" t="n">
        <f aca="false">781+B152</f>
        <v>781.04</v>
      </c>
      <c r="D152" s="64" t="n">
        <v>-2.29</v>
      </c>
      <c r="E152" s="65" t="n">
        <f aca="false">760+D152</f>
        <v>757.71</v>
      </c>
      <c r="F152" s="64" t="n">
        <v>-1.72</v>
      </c>
      <c r="G152" s="65" t="n">
        <f aca="false">838.78+F152</f>
        <v>837.06</v>
      </c>
    </row>
    <row r="153" customFormat="false" ht="15" hidden="false" customHeight="false" outlineLevel="0" collapsed="false">
      <c r="A153" s="63" t="n">
        <v>41425</v>
      </c>
      <c r="B153" s="64" t="n">
        <v>0.06</v>
      </c>
      <c r="C153" s="65" t="n">
        <f aca="false">781+B153</f>
        <v>781.06</v>
      </c>
      <c r="D153" s="64" t="n">
        <v>-2.29</v>
      </c>
      <c r="E153" s="65" t="n">
        <f aca="false">760+D153</f>
        <v>757.71</v>
      </c>
      <c r="F153" s="64" t="n">
        <v>-1.68</v>
      </c>
      <c r="G153" s="65" t="n">
        <f aca="false">838.78+F153</f>
        <v>837.1</v>
      </c>
    </row>
    <row r="154" customFormat="false" ht="15" hidden="false" customHeight="false" outlineLevel="0" collapsed="false">
      <c r="A154" s="63" t="n">
        <v>41426</v>
      </c>
      <c r="B154" s="64" t="n">
        <v>0.04</v>
      </c>
      <c r="C154" s="65" t="n">
        <f aca="false">781+B154</f>
        <v>781.04</v>
      </c>
      <c r="D154" s="66" t="n">
        <v>-2.29</v>
      </c>
      <c r="E154" s="65" t="n">
        <f aca="false">760+D154</f>
        <v>757.71</v>
      </c>
      <c r="F154" s="64" t="n">
        <v>-1.69</v>
      </c>
      <c r="G154" s="65" t="n">
        <f aca="false">838.78+F154</f>
        <v>837.09</v>
      </c>
    </row>
    <row r="155" customFormat="false" ht="15" hidden="false" customHeight="false" outlineLevel="0" collapsed="false">
      <c r="A155" s="63" t="n">
        <v>41427</v>
      </c>
      <c r="B155" s="64" t="n">
        <v>0.04</v>
      </c>
      <c r="C155" s="65" t="n">
        <f aca="false">781+B155</f>
        <v>781.04</v>
      </c>
      <c r="D155" s="66" t="n">
        <v>-2.28</v>
      </c>
      <c r="E155" s="65" t="n">
        <f aca="false">760+D155</f>
        <v>757.72</v>
      </c>
      <c r="F155" s="64" t="n">
        <v>-1.7</v>
      </c>
      <c r="G155" s="65" t="n">
        <f aca="false">838.78+F155</f>
        <v>837.08</v>
      </c>
    </row>
    <row r="156" customFormat="false" ht="15" hidden="false" customHeight="false" outlineLevel="0" collapsed="false">
      <c r="A156" s="63" t="n">
        <v>41428</v>
      </c>
      <c r="B156" s="64" t="n">
        <v>0.03</v>
      </c>
      <c r="C156" s="65" t="n">
        <f aca="false">781+B156</f>
        <v>781.03</v>
      </c>
      <c r="D156" s="66" t="n">
        <v>-2.28</v>
      </c>
      <c r="E156" s="65" t="n">
        <f aca="false">760+D156</f>
        <v>757.72</v>
      </c>
      <c r="F156" s="64" t="n">
        <v>-1.72</v>
      </c>
      <c r="G156" s="65" t="n">
        <f aca="false">838.78+F156</f>
        <v>837.06</v>
      </c>
    </row>
    <row r="157" customFormat="false" ht="15" hidden="false" customHeight="false" outlineLevel="0" collapsed="false">
      <c r="A157" s="63" t="n">
        <v>41429</v>
      </c>
      <c r="B157" s="64" t="n">
        <v>0.06</v>
      </c>
      <c r="C157" s="65" t="n">
        <f aca="false">781+B157</f>
        <v>781.06</v>
      </c>
      <c r="D157" s="64" t="n">
        <v>-2.28</v>
      </c>
      <c r="E157" s="65" t="n">
        <f aca="false">760+D157</f>
        <v>757.72</v>
      </c>
      <c r="F157" s="64" t="n">
        <v>-1.66</v>
      </c>
      <c r="G157" s="65" t="n">
        <f aca="false">838.78+F157</f>
        <v>837.12</v>
      </c>
    </row>
    <row r="158" customFormat="false" ht="15" hidden="false" customHeight="false" outlineLevel="0" collapsed="false">
      <c r="A158" s="63" t="n">
        <v>41430</v>
      </c>
      <c r="B158" s="64" t="n">
        <v>0.1</v>
      </c>
      <c r="C158" s="65" t="n">
        <f aca="false">781+B158</f>
        <v>781.1</v>
      </c>
      <c r="D158" s="64" t="n">
        <v>-2.26</v>
      </c>
      <c r="E158" s="65" t="n">
        <f aca="false">760+D158</f>
        <v>757.74</v>
      </c>
      <c r="F158" s="64" t="n">
        <v>-1.66</v>
      </c>
      <c r="G158" s="65" t="n">
        <f aca="false">838.78+F158</f>
        <v>837.12</v>
      </c>
    </row>
    <row r="159" customFormat="false" ht="15" hidden="false" customHeight="false" outlineLevel="0" collapsed="false">
      <c r="A159" s="63" t="n">
        <v>41431</v>
      </c>
      <c r="B159" s="64" t="n">
        <v>0.1</v>
      </c>
      <c r="C159" s="65" t="n">
        <f aca="false">781+B159</f>
        <v>781.1</v>
      </c>
      <c r="D159" s="64" t="n">
        <v>-2.26</v>
      </c>
      <c r="E159" s="65" t="n">
        <f aca="false">760+D159</f>
        <v>757.74</v>
      </c>
      <c r="F159" s="64" t="n">
        <v>-1.66</v>
      </c>
      <c r="G159" s="65" t="n">
        <f aca="false">838.78+F159</f>
        <v>837.12</v>
      </c>
    </row>
    <row r="160" customFormat="false" ht="15" hidden="false" customHeight="false" outlineLevel="0" collapsed="false">
      <c r="A160" s="63" t="n">
        <v>41432</v>
      </c>
      <c r="B160" s="64" t="n">
        <v>0.09</v>
      </c>
      <c r="C160" s="65" t="n">
        <f aca="false">781+B160</f>
        <v>781.09</v>
      </c>
      <c r="D160" s="64" t="n">
        <v>-2.27</v>
      </c>
      <c r="E160" s="65" t="n">
        <f aca="false">760+D160</f>
        <v>757.73</v>
      </c>
      <c r="F160" s="64" t="n">
        <v>-1.68</v>
      </c>
      <c r="G160" s="65" t="n">
        <f aca="false">838.78+F160</f>
        <v>837.1</v>
      </c>
    </row>
    <row r="161" customFormat="false" ht="15" hidden="false" customHeight="false" outlineLevel="0" collapsed="false">
      <c r="A161" s="63" t="n">
        <v>41433</v>
      </c>
      <c r="B161" s="64" t="n">
        <v>0.08</v>
      </c>
      <c r="C161" s="65" t="n">
        <f aca="false">781+B161</f>
        <v>781.08</v>
      </c>
      <c r="D161" s="64" t="n">
        <v>-2.28</v>
      </c>
      <c r="E161" s="65" t="n">
        <f aca="false">760+D161</f>
        <v>757.72</v>
      </c>
      <c r="F161" s="64" t="n">
        <v>-1.68</v>
      </c>
      <c r="G161" s="65" t="n">
        <f aca="false">838.78+F161</f>
        <v>837.1</v>
      </c>
    </row>
    <row r="162" customFormat="false" ht="15" hidden="false" customHeight="false" outlineLevel="0" collapsed="false">
      <c r="A162" s="63" t="n">
        <v>41434</v>
      </c>
      <c r="B162" s="64" t="n">
        <v>0.07</v>
      </c>
      <c r="C162" s="65" t="n">
        <f aca="false">781+B162</f>
        <v>781.07</v>
      </c>
      <c r="D162" s="66" t="n">
        <v>-2.29</v>
      </c>
      <c r="E162" s="65" t="n">
        <f aca="false">760+D162</f>
        <v>757.71</v>
      </c>
      <c r="F162" s="64" t="n">
        <v>-1.7</v>
      </c>
      <c r="G162" s="65" t="n">
        <f aca="false">838.78+F162</f>
        <v>837.08</v>
      </c>
    </row>
    <row r="163" customFormat="false" ht="15" hidden="false" customHeight="false" outlineLevel="0" collapsed="false">
      <c r="A163" s="63" t="n">
        <v>41435</v>
      </c>
      <c r="B163" s="64" t="n">
        <v>0.06</v>
      </c>
      <c r="C163" s="65" t="n">
        <f aca="false">781+B163</f>
        <v>781.06</v>
      </c>
      <c r="D163" s="66" t="n">
        <v>-2.3</v>
      </c>
      <c r="E163" s="65" t="n">
        <f aca="false">760+D163</f>
        <v>757.7</v>
      </c>
      <c r="F163" s="64" t="n">
        <v>-1.71</v>
      </c>
      <c r="G163" s="65" t="n">
        <f aca="false">838.78+F163</f>
        <v>837.07</v>
      </c>
    </row>
    <row r="164" customFormat="false" ht="15" hidden="false" customHeight="false" outlineLevel="0" collapsed="false">
      <c r="A164" s="63" t="n">
        <v>41436</v>
      </c>
      <c r="B164" s="64" t="n">
        <v>0.05</v>
      </c>
      <c r="C164" s="65" t="n">
        <f aca="false">781+B164</f>
        <v>781.05</v>
      </c>
      <c r="D164" s="64" t="n">
        <v>-2.31</v>
      </c>
      <c r="E164" s="65" t="n">
        <f aca="false">760+D164</f>
        <v>757.69</v>
      </c>
      <c r="F164" s="64" t="n">
        <v>-1.72</v>
      </c>
      <c r="G164" s="65" t="n">
        <f aca="false">838.78+F164</f>
        <v>837.06</v>
      </c>
    </row>
    <row r="165" customFormat="false" ht="15" hidden="false" customHeight="false" outlineLevel="0" collapsed="false">
      <c r="A165" s="63" t="n">
        <v>41437</v>
      </c>
      <c r="B165" s="64" t="n">
        <v>0.04</v>
      </c>
      <c r="C165" s="65" t="n">
        <f aca="false">781+B165</f>
        <v>781.04</v>
      </c>
      <c r="D165" s="64" t="n">
        <v>-2.33</v>
      </c>
      <c r="E165" s="65" t="n">
        <f aca="false">760+D165</f>
        <v>757.67</v>
      </c>
      <c r="F165" s="64" t="n">
        <v>-1.74</v>
      </c>
      <c r="G165" s="65" t="n">
        <f aca="false">838.78+F165</f>
        <v>837.04</v>
      </c>
    </row>
    <row r="166" customFormat="false" ht="15" hidden="false" customHeight="false" outlineLevel="0" collapsed="false">
      <c r="A166" s="63" t="n">
        <v>41438</v>
      </c>
      <c r="B166" s="64" t="n">
        <v>0.03</v>
      </c>
      <c r="C166" s="65" t="n">
        <f aca="false">781+B166</f>
        <v>781.03</v>
      </c>
      <c r="D166" s="64" t="n">
        <v>-2.35</v>
      </c>
      <c r="E166" s="65" t="n">
        <f aca="false">760+D166</f>
        <v>757.65</v>
      </c>
      <c r="F166" s="64" t="n">
        <v>-1.75</v>
      </c>
      <c r="G166" s="65" t="n">
        <f aca="false">838.78+F166</f>
        <v>837.03</v>
      </c>
    </row>
    <row r="167" customFormat="false" ht="15" hidden="false" customHeight="false" outlineLevel="0" collapsed="false">
      <c r="A167" s="63" t="n">
        <v>41439</v>
      </c>
      <c r="B167" s="64" t="n">
        <v>0.02</v>
      </c>
      <c r="C167" s="65" t="n">
        <f aca="false">781+B167</f>
        <v>781.02</v>
      </c>
      <c r="D167" s="64" t="n">
        <v>-2.36</v>
      </c>
      <c r="E167" s="65" t="n">
        <f aca="false">760+D167</f>
        <v>757.64</v>
      </c>
      <c r="F167" s="64" t="n">
        <v>-1.77</v>
      </c>
      <c r="G167" s="65" t="n">
        <f aca="false">838.78+F167</f>
        <v>837.01</v>
      </c>
    </row>
    <row r="168" customFormat="false" ht="15" hidden="false" customHeight="false" outlineLevel="0" collapsed="false">
      <c r="A168" s="63" t="n">
        <v>41440</v>
      </c>
      <c r="B168" s="64" t="n">
        <v>0.02</v>
      </c>
      <c r="C168" s="65" t="n">
        <f aca="false">781+B168</f>
        <v>781.02</v>
      </c>
      <c r="D168" s="64" t="n">
        <v>-2.39</v>
      </c>
      <c r="E168" s="65" t="n">
        <f aca="false">760+D168</f>
        <v>757.61</v>
      </c>
      <c r="F168" s="64" t="n">
        <v>-1.77</v>
      </c>
      <c r="G168" s="65" t="n">
        <f aca="false">838.78+F168</f>
        <v>837.01</v>
      </c>
    </row>
    <row r="169" customFormat="false" ht="15" hidden="false" customHeight="false" outlineLevel="0" collapsed="false">
      <c r="A169" s="63" t="n">
        <v>41441</v>
      </c>
      <c r="B169" s="64" t="n">
        <v>0.01</v>
      </c>
      <c r="C169" s="65" t="n">
        <f aca="false">781+B169</f>
        <v>781.01</v>
      </c>
      <c r="D169" s="66" t="n">
        <v>-2.41</v>
      </c>
      <c r="E169" s="65" t="n">
        <f aca="false">760+D169</f>
        <v>757.59</v>
      </c>
      <c r="F169" s="64" t="n">
        <v>-1.78</v>
      </c>
      <c r="G169" s="65" t="n">
        <f aca="false">838.78+F169</f>
        <v>837</v>
      </c>
    </row>
    <row r="170" customFormat="false" ht="15" hidden="false" customHeight="false" outlineLevel="0" collapsed="false">
      <c r="A170" s="63" t="n">
        <v>41442</v>
      </c>
      <c r="B170" s="64" t="n">
        <v>0.01</v>
      </c>
      <c r="C170" s="65" t="n">
        <f aca="false">781+B170</f>
        <v>781.01</v>
      </c>
      <c r="D170" s="66" t="n">
        <v>-2.43</v>
      </c>
      <c r="E170" s="65" t="n">
        <f aca="false">760+D170</f>
        <v>757.57</v>
      </c>
      <c r="F170" s="64" t="n">
        <v>-1.78</v>
      </c>
      <c r="G170" s="65" t="n">
        <f aca="false">838.78+F170</f>
        <v>837</v>
      </c>
    </row>
    <row r="171" customFormat="false" ht="15" hidden="false" customHeight="false" outlineLevel="0" collapsed="false">
      <c r="A171" s="63" t="n">
        <v>41443</v>
      </c>
      <c r="B171" s="64" t="n">
        <v>0</v>
      </c>
      <c r="C171" s="65" t="n">
        <f aca="false">781+B171</f>
        <v>781</v>
      </c>
      <c r="D171" s="64" t="n">
        <v>-2.44</v>
      </c>
      <c r="E171" s="65" t="n">
        <f aca="false">760+D171</f>
        <v>757.56</v>
      </c>
      <c r="F171" s="64" t="n">
        <v>-1.8</v>
      </c>
      <c r="G171" s="65" t="n">
        <f aca="false">838.78+F171</f>
        <v>836.98</v>
      </c>
    </row>
    <row r="172" customFormat="false" ht="15" hidden="false" customHeight="false" outlineLevel="0" collapsed="false">
      <c r="A172" s="63" t="n">
        <v>41444</v>
      </c>
      <c r="B172" s="64" t="n">
        <v>-0.01</v>
      </c>
      <c r="C172" s="65" t="n">
        <f aca="false">781+B172</f>
        <v>780.99</v>
      </c>
      <c r="D172" s="64" t="n">
        <v>-2.48</v>
      </c>
      <c r="E172" s="65" t="n">
        <f aca="false">760+D172</f>
        <v>757.52</v>
      </c>
      <c r="F172" s="64" t="n">
        <v>-1.83</v>
      </c>
      <c r="G172" s="65" t="n">
        <f aca="false">838.78+F172</f>
        <v>836.95</v>
      </c>
    </row>
    <row r="173" customFormat="false" ht="15" hidden="false" customHeight="false" outlineLevel="0" collapsed="false">
      <c r="A173" s="63" t="n">
        <v>41445</v>
      </c>
      <c r="B173" s="64" t="n">
        <v>-0.02</v>
      </c>
      <c r="C173" s="65" t="n">
        <f aca="false">781+B173</f>
        <v>780.98</v>
      </c>
      <c r="D173" s="64" t="n">
        <v>-2.48</v>
      </c>
      <c r="E173" s="65" t="n">
        <f aca="false">760+D173</f>
        <v>757.52</v>
      </c>
      <c r="F173" s="64" t="n">
        <v>-1.86</v>
      </c>
      <c r="G173" s="65" t="n">
        <f aca="false">838.78+F173</f>
        <v>836.92</v>
      </c>
    </row>
    <row r="174" customFormat="false" ht="15" hidden="false" customHeight="false" outlineLevel="0" collapsed="false">
      <c r="A174" s="63" t="n">
        <v>41446</v>
      </c>
      <c r="B174" s="64" t="n">
        <v>-0.02</v>
      </c>
      <c r="C174" s="65" t="n">
        <f aca="false">781+B174</f>
        <v>780.98</v>
      </c>
      <c r="D174" s="64" t="n">
        <v>-2.5</v>
      </c>
      <c r="E174" s="65" t="n">
        <f aca="false">760+D174</f>
        <v>757.5</v>
      </c>
      <c r="F174" s="64" t="n">
        <v>-1.88</v>
      </c>
      <c r="G174" s="65" t="n">
        <f aca="false">838.78+F174</f>
        <v>836.9</v>
      </c>
    </row>
    <row r="175" customFormat="false" ht="15" hidden="false" customHeight="false" outlineLevel="0" collapsed="false">
      <c r="A175" s="63" t="n">
        <v>41447</v>
      </c>
      <c r="B175" s="64" t="n">
        <v>-0.03</v>
      </c>
      <c r="C175" s="65" t="n">
        <f aca="false">781+B175</f>
        <v>780.97</v>
      </c>
      <c r="D175" s="64" t="n">
        <v>-2.51</v>
      </c>
      <c r="E175" s="65" t="n">
        <f aca="false">760+D175</f>
        <v>757.49</v>
      </c>
      <c r="F175" s="64" t="n">
        <v>-1.9</v>
      </c>
      <c r="G175" s="65" t="n">
        <f aca="false">838.78+F175</f>
        <v>836.88</v>
      </c>
    </row>
    <row r="176" customFormat="false" ht="15" hidden="false" customHeight="false" outlineLevel="0" collapsed="false">
      <c r="A176" s="63" t="n">
        <v>41448</v>
      </c>
      <c r="B176" s="64" t="n">
        <v>-0.03</v>
      </c>
      <c r="C176" s="65" t="n">
        <f aca="false">781+B176</f>
        <v>780.97</v>
      </c>
      <c r="D176" s="66" t="n">
        <v>-2.53</v>
      </c>
      <c r="E176" s="65" t="n">
        <f aca="false">760+D176</f>
        <v>757.47</v>
      </c>
      <c r="F176" s="64" t="n">
        <v>-1.92</v>
      </c>
      <c r="G176" s="65" t="n">
        <f aca="false">838.78+F176</f>
        <v>836.86</v>
      </c>
    </row>
    <row r="177" customFormat="false" ht="15" hidden="false" customHeight="false" outlineLevel="0" collapsed="false">
      <c r="A177" s="63" t="n">
        <v>41449</v>
      </c>
      <c r="B177" s="64" t="n">
        <v>-0.04</v>
      </c>
      <c r="C177" s="65" t="n">
        <f aca="false">781+B177</f>
        <v>780.96</v>
      </c>
      <c r="D177" s="66" t="n">
        <v>-2.55</v>
      </c>
      <c r="E177" s="65" t="n">
        <f aca="false">760+D177</f>
        <v>757.45</v>
      </c>
      <c r="F177" s="64" t="n">
        <v>-1.94</v>
      </c>
      <c r="G177" s="65" t="n">
        <f aca="false">838.78+F177</f>
        <v>836.84</v>
      </c>
    </row>
    <row r="178" customFormat="false" ht="15" hidden="false" customHeight="false" outlineLevel="0" collapsed="false">
      <c r="A178" s="63" t="n">
        <v>41450</v>
      </c>
      <c r="B178" s="64" t="n">
        <v>-0.04</v>
      </c>
      <c r="C178" s="65" t="n">
        <f aca="false">781+B178</f>
        <v>780.96</v>
      </c>
      <c r="D178" s="64" t="n">
        <v>-2.57</v>
      </c>
      <c r="E178" s="65" t="n">
        <f aca="false">760+D178</f>
        <v>757.43</v>
      </c>
      <c r="F178" s="64" t="n">
        <v>-1.96</v>
      </c>
      <c r="G178" s="65" t="n">
        <f aca="false">838.78+F178</f>
        <v>836.82</v>
      </c>
    </row>
    <row r="179" customFormat="false" ht="15" hidden="false" customHeight="false" outlineLevel="0" collapsed="false">
      <c r="A179" s="63" t="n">
        <v>41451</v>
      </c>
      <c r="B179" s="64" t="n">
        <v>-0.05</v>
      </c>
      <c r="C179" s="65" t="n">
        <f aca="false">781+B179</f>
        <v>780.95</v>
      </c>
      <c r="D179" s="64" t="n">
        <v>-2.59</v>
      </c>
      <c r="E179" s="65" t="n">
        <f aca="false">760+D179</f>
        <v>757.41</v>
      </c>
      <c r="F179" s="64" t="n">
        <v>-1.97</v>
      </c>
      <c r="G179" s="65" t="n">
        <f aca="false">838.78+F179</f>
        <v>836.81</v>
      </c>
    </row>
    <row r="180" customFormat="false" ht="15" hidden="false" customHeight="false" outlineLevel="0" collapsed="false">
      <c r="A180" s="63" t="n">
        <v>41452</v>
      </c>
      <c r="B180" s="64" t="n">
        <v>-0.06</v>
      </c>
      <c r="C180" s="65" t="n">
        <f aca="false">781+B180</f>
        <v>780.94</v>
      </c>
      <c r="D180" s="66" t="n">
        <v>-2.6</v>
      </c>
      <c r="E180" s="65" t="n">
        <f aca="false">760+D180</f>
        <v>757.4</v>
      </c>
      <c r="F180" s="64" t="n">
        <v>-1.98</v>
      </c>
      <c r="G180" s="65" t="n">
        <f aca="false">838.78+F180</f>
        <v>836.8</v>
      </c>
    </row>
    <row r="181" customFormat="false" ht="15" hidden="false" customHeight="false" outlineLevel="0" collapsed="false">
      <c r="A181" s="63" t="n">
        <v>41453</v>
      </c>
      <c r="B181" s="64" t="n">
        <v>-0.06</v>
      </c>
      <c r="C181" s="65" t="n">
        <f aca="false">781+B181</f>
        <v>780.94</v>
      </c>
      <c r="D181" s="66" t="n">
        <v>-2.61</v>
      </c>
      <c r="E181" s="65" t="n">
        <f aca="false">760+D181</f>
        <v>757.39</v>
      </c>
      <c r="F181" s="64" t="n">
        <v>-1.99</v>
      </c>
      <c r="G181" s="65" t="n">
        <f aca="false">838.78+F181</f>
        <v>836.79</v>
      </c>
    </row>
    <row r="182" customFormat="false" ht="15" hidden="false" customHeight="false" outlineLevel="0" collapsed="false">
      <c r="A182" s="63" t="n">
        <v>41454</v>
      </c>
      <c r="B182" s="64" t="n">
        <v>-0.07</v>
      </c>
      <c r="C182" s="65" t="n">
        <f aca="false">781+B182</f>
        <v>780.93</v>
      </c>
      <c r="D182" s="64" t="n">
        <v>-2.63</v>
      </c>
      <c r="E182" s="65" t="n">
        <f aca="false">760+D182</f>
        <v>757.37</v>
      </c>
      <c r="F182" s="64" t="n">
        <v>-2.01</v>
      </c>
      <c r="G182" s="65" t="n">
        <f aca="false">838.78+F182</f>
        <v>836.77</v>
      </c>
    </row>
    <row r="183" customFormat="false" ht="15" hidden="false" customHeight="false" outlineLevel="0" collapsed="false">
      <c r="A183" s="63" t="n">
        <v>41455</v>
      </c>
      <c r="B183" s="64" t="n">
        <v>-0.08</v>
      </c>
      <c r="C183" s="65" t="n">
        <f aca="false">781+B183</f>
        <v>780.92</v>
      </c>
      <c r="D183" s="64" t="n">
        <v>-2.65</v>
      </c>
      <c r="E183" s="65" t="n">
        <f aca="false">760+D183</f>
        <v>757.35</v>
      </c>
      <c r="F183" s="64" t="n">
        <v>-2.03</v>
      </c>
      <c r="G183" s="65" t="n">
        <f aca="false">838.78+F183</f>
        <v>836.75</v>
      </c>
    </row>
    <row r="184" customFormat="false" ht="15" hidden="false" customHeight="false" outlineLevel="0" collapsed="false">
      <c r="A184" s="63" t="n">
        <v>41456</v>
      </c>
      <c r="B184" s="64" t="n">
        <v>-0.08</v>
      </c>
      <c r="C184" s="65" t="n">
        <f aca="false">781+B184</f>
        <v>780.92</v>
      </c>
      <c r="D184" s="66" t="n">
        <v>-2.67</v>
      </c>
      <c r="E184" s="65" t="n">
        <f aca="false">760+D184</f>
        <v>757.33</v>
      </c>
      <c r="F184" s="64" t="n">
        <v>-2.04</v>
      </c>
      <c r="G184" s="65" t="n">
        <f aca="false">838.78+F184</f>
        <v>836.74</v>
      </c>
    </row>
    <row r="185" customFormat="false" ht="15" hidden="false" customHeight="false" outlineLevel="0" collapsed="false">
      <c r="A185" s="63" t="n">
        <v>41457</v>
      </c>
      <c r="B185" s="64" t="n">
        <v>-0.09</v>
      </c>
      <c r="C185" s="65" t="n">
        <f aca="false">781+B185</f>
        <v>780.91</v>
      </c>
      <c r="D185" s="66" t="n">
        <v>-2.68</v>
      </c>
      <c r="E185" s="65" t="n">
        <f aca="false">760+D185</f>
        <v>757.32</v>
      </c>
      <c r="F185" s="64" t="n">
        <v>-2.04</v>
      </c>
      <c r="G185" s="65" t="n">
        <f aca="false">838.78+F185</f>
        <v>836.74</v>
      </c>
    </row>
    <row r="186" customFormat="false" ht="15" hidden="false" customHeight="false" outlineLevel="0" collapsed="false">
      <c r="A186" s="63" t="n">
        <v>41458</v>
      </c>
      <c r="B186" s="64" t="n">
        <v>-0.1</v>
      </c>
      <c r="C186" s="65" t="n">
        <f aca="false">781+B186</f>
        <v>780.9</v>
      </c>
      <c r="D186" s="64" t="n">
        <v>-2.7</v>
      </c>
      <c r="E186" s="65" t="n">
        <f aca="false">760+D186</f>
        <v>757.3</v>
      </c>
      <c r="F186" s="64" t="n">
        <v>-2.08</v>
      </c>
      <c r="G186" s="65" t="n">
        <f aca="false">838.78+F186</f>
        <v>836.7</v>
      </c>
    </row>
    <row r="187" customFormat="false" ht="15" hidden="false" customHeight="false" outlineLevel="0" collapsed="false">
      <c r="A187" s="63" t="n">
        <v>41459</v>
      </c>
      <c r="B187" s="64" t="n">
        <v>-0.11</v>
      </c>
      <c r="C187" s="65" t="n">
        <f aca="false">781+B187</f>
        <v>780.89</v>
      </c>
      <c r="D187" s="64" t="n">
        <v>-2.72</v>
      </c>
      <c r="E187" s="65" t="n">
        <f aca="false">760+D187</f>
        <v>757.28</v>
      </c>
      <c r="F187" s="64" t="n">
        <v>-2.1</v>
      </c>
      <c r="G187" s="65" t="n">
        <f aca="false">838.78+F187</f>
        <v>836.68</v>
      </c>
    </row>
    <row r="188" customFormat="false" ht="15" hidden="false" customHeight="false" outlineLevel="0" collapsed="false">
      <c r="A188" s="63" t="n">
        <v>41460</v>
      </c>
      <c r="B188" s="64" t="n">
        <v>-0.12</v>
      </c>
      <c r="C188" s="65" t="n">
        <f aca="false">781+B188</f>
        <v>780.88</v>
      </c>
      <c r="D188" s="64" t="n">
        <v>-2.74</v>
      </c>
      <c r="E188" s="65" t="n">
        <f aca="false">760+D188</f>
        <v>757.26</v>
      </c>
      <c r="F188" s="64" t="n">
        <v>-2.12</v>
      </c>
      <c r="G188" s="65" t="n">
        <f aca="false">838.78+F188</f>
        <v>836.66</v>
      </c>
    </row>
    <row r="189" customFormat="false" ht="15" hidden="false" customHeight="false" outlineLevel="0" collapsed="false">
      <c r="A189" s="63" t="n">
        <v>41461</v>
      </c>
      <c r="B189" s="64" t="n">
        <v>-0.13</v>
      </c>
      <c r="C189" s="65" t="n">
        <f aca="false">781+B189</f>
        <v>780.87</v>
      </c>
      <c r="D189" s="64" t="n">
        <v>-2.76</v>
      </c>
      <c r="E189" s="65" t="n">
        <f aca="false">760+D189</f>
        <v>757.24</v>
      </c>
      <c r="F189" s="64" t="n">
        <v>-2.14</v>
      </c>
      <c r="G189" s="65" t="n">
        <f aca="false">838.78+F189</f>
        <v>836.64</v>
      </c>
    </row>
    <row r="190" customFormat="false" ht="15" hidden="false" customHeight="false" outlineLevel="0" collapsed="false">
      <c r="A190" s="63" t="n">
        <v>41462</v>
      </c>
      <c r="B190" s="64" t="n">
        <v>-0.14</v>
      </c>
      <c r="C190" s="65" t="n">
        <f aca="false">781+B190</f>
        <v>780.86</v>
      </c>
      <c r="D190" s="64" t="n">
        <v>-2.79</v>
      </c>
      <c r="E190" s="65" t="n">
        <f aca="false">760+D190</f>
        <v>757.21</v>
      </c>
      <c r="F190" s="64" t="n">
        <v>-2.16</v>
      </c>
      <c r="G190" s="65" t="n">
        <f aca="false">838.78+F190</f>
        <v>836.62</v>
      </c>
    </row>
    <row r="191" customFormat="false" ht="15" hidden="false" customHeight="false" outlineLevel="0" collapsed="false">
      <c r="A191" s="63" t="n">
        <v>41463</v>
      </c>
      <c r="B191" s="64" t="n">
        <v>-0.15</v>
      </c>
      <c r="C191" s="65" t="n">
        <f aca="false">781+B191</f>
        <v>780.85</v>
      </c>
      <c r="D191" s="66" t="n">
        <v>-2.81</v>
      </c>
      <c r="E191" s="65" t="n">
        <f aca="false">760+D191</f>
        <v>757.19</v>
      </c>
      <c r="F191" s="64" t="n">
        <v>-2.17</v>
      </c>
      <c r="G191" s="65" t="n">
        <f aca="false">838.78+F191</f>
        <v>836.61</v>
      </c>
    </row>
    <row r="192" customFormat="false" ht="15" hidden="false" customHeight="false" outlineLevel="0" collapsed="false">
      <c r="A192" s="63" t="n">
        <v>41464</v>
      </c>
      <c r="B192" s="64" t="n">
        <v>-0.16</v>
      </c>
      <c r="C192" s="65" t="n">
        <f aca="false">781+B192</f>
        <v>780.84</v>
      </c>
      <c r="D192" s="66" t="n">
        <v>-2.83</v>
      </c>
      <c r="E192" s="65" t="n">
        <f aca="false">760+D192</f>
        <v>757.17</v>
      </c>
      <c r="F192" s="64" t="n">
        <v>-2.2</v>
      </c>
      <c r="G192" s="65" t="n">
        <f aca="false">838.78+F192</f>
        <v>836.58</v>
      </c>
    </row>
    <row r="193" customFormat="false" ht="15" hidden="false" customHeight="false" outlineLevel="0" collapsed="false">
      <c r="A193" s="63" t="n">
        <v>41465</v>
      </c>
      <c r="B193" s="64" t="n">
        <v>-0.17</v>
      </c>
      <c r="C193" s="65" t="n">
        <f aca="false">781+B193</f>
        <v>780.83</v>
      </c>
      <c r="D193" s="64" t="n">
        <v>-2.85</v>
      </c>
      <c r="E193" s="65" t="n">
        <f aca="false">760+D193</f>
        <v>757.15</v>
      </c>
      <c r="F193" s="64" t="n">
        <v>-2.22</v>
      </c>
      <c r="G193" s="65" t="n">
        <f aca="false">838.78+F193</f>
        <v>836.56</v>
      </c>
    </row>
    <row r="194" customFormat="false" ht="15" hidden="false" customHeight="false" outlineLevel="0" collapsed="false">
      <c r="A194" s="63" t="n">
        <v>41466</v>
      </c>
      <c r="B194" s="64" t="n">
        <v>-0.18</v>
      </c>
      <c r="C194" s="65" t="n">
        <f aca="false">781+B194</f>
        <v>780.82</v>
      </c>
      <c r="D194" s="64" t="n">
        <v>-2.87</v>
      </c>
      <c r="E194" s="65" t="n">
        <f aca="false">760+D194</f>
        <v>757.13</v>
      </c>
      <c r="F194" s="64" t="n">
        <v>-2.24</v>
      </c>
      <c r="G194" s="65" t="n">
        <f aca="false">838.78+F194</f>
        <v>836.54</v>
      </c>
    </row>
    <row r="195" customFormat="false" ht="15" hidden="false" customHeight="false" outlineLevel="0" collapsed="false">
      <c r="A195" s="63" t="n">
        <v>41467</v>
      </c>
      <c r="B195" s="64" t="n">
        <v>-0.2</v>
      </c>
      <c r="C195" s="65" t="n">
        <f aca="false">781+B195</f>
        <v>780.8</v>
      </c>
      <c r="D195" s="64" t="n">
        <v>-2.9</v>
      </c>
      <c r="E195" s="65" t="n">
        <f aca="false">760+D195</f>
        <v>757.1</v>
      </c>
      <c r="F195" s="64" t="n">
        <v>-2.24</v>
      </c>
      <c r="G195" s="65" t="n">
        <f aca="false">838.78+F195</f>
        <v>836.54</v>
      </c>
    </row>
    <row r="196" customFormat="false" ht="15" hidden="false" customHeight="false" outlineLevel="0" collapsed="false">
      <c r="A196" s="63" t="n">
        <v>41468</v>
      </c>
      <c r="B196" s="64" t="n">
        <v>-0.21</v>
      </c>
      <c r="C196" s="65" t="n">
        <f aca="false">781+B196</f>
        <v>780.79</v>
      </c>
      <c r="D196" s="64" t="n">
        <v>-2.92</v>
      </c>
      <c r="E196" s="65" t="n">
        <f aca="false">760+D196</f>
        <v>757.08</v>
      </c>
      <c r="F196" s="64" t="n">
        <v>-2.26</v>
      </c>
      <c r="G196" s="65" t="n">
        <f aca="false">838.78+F196</f>
        <v>836.52</v>
      </c>
    </row>
    <row r="197" customFormat="false" ht="15" hidden="false" customHeight="false" outlineLevel="0" collapsed="false">
      <c r="A197" s="63" t="n">
        <v>41469</v>
      </c>
      <c r="B197" s="64" t="n">
        <v>-0.22</v>
      </c>
      <c r="C197" s="65" t="n">
        <f aca="false">781+B197</f>
        <v>780.78</v>
      </c>
      <c r="D197" s="64" t="n">
        <v>-2.94</v>
      </c>
      <c r="E197" s="65" t="n">
        <f aca="false">760+D197</f>
        <v>757.06</v>
      </c>
      <c r="F197" s="64" t="n">
        <v>-2.28</v>
      </c>
      <c r="G197" s="65" t="n">
        <f aca="false">838.78+F197</f>
        <v>836.5</v>
      </c>
    </row>
    <row r="198" customFormat="false" ht="15" hidden="false" customHeight="false" outlineLevel="0" collapsed="false">
      <c r="A198" s="63" t="n">
        <v>41470</v>
      </c>
      <c r="B198" s="64" t="n">
        <v>-0.23</v>
      </c>
      <c r="C198" s="65" t="n">
        <f aca="false">781+B198</f>
        <v>780.77</v>
      </c>
      <c r="D198" s="66" t="n">
        <v>-2.97</v>
      </c>
      <c r="E198" s="65" t="n">
        <f aca="false">760+D198</f>
        <v>757.03</v>
      </c>
      <c r="F198" s="64" t="n">
        <v>-2.3</v>
      </c>
      <c r="G198" s="65" t="n">
        <f aca="false">838.78+F198</f>
        <v>836.48</v>
      </c>
    </row>
    <row r="199" customFormat="false" ht="15" hidden="false" customHeight="false" outlineLevel="0" collapsed="false">
      <c r="A199" s="63" t="n">
        <v>41471</v>
      </c>
      <c r="B199" s="64" t="n">
        <v>-0.24</v>
      </c>
      <c r="C199" s="65" t="n">
        <f aca="false">781+B199</f>
        <v>780.76</v>
      </c>
      <c r="D199" s="66" t="n">
        <v>-3</v>
      </c>
      <c r="E199" s="65" t="n">
        <f aca="false">760+D199</f>
        <v>757</v>
      </c>
      <c r="F199" s="64" t="n">
        <v>-2.35</v>
      </c>
      <c r="G199" s="65" t="n">
        <f aca="false">838.78+F199</f>
        <v>836.43</v>
      </c>
    </row>
    <row r="200" customFormat="false" ht="15" hidden="false" customHeight="false" outlineLevel="0" collapsed="false">
      <c r="A200" s="63" t="n">
        <v>41472</v>
      </c>
      <c r="B200" s="64" t="n">
        <v>-0.25</v>
      </c>
      <c r="C200" s="65" t="n">
        <f aca="false">781+B200</f>
        <v>780.75</v>
      </c>
      <c r="D200" s="64" t="n">
        <v>-3.02</v>
      </c>
      <c r="E200" s="65" t="n">
        <f aca="false">760+D200</f>
        <v>756.98</v>
      </c>
      <c r="F200" s="64" t="n">
        <v>-2.35</v>
      </c>
      <c r="G200" s="65" t="n">
        <f aca="false">838.78+F200</f>
        <v>836.43</v>
      </c>
    </row>
    <row r="201" customFormat="false" ht="15" hidden="false" customHeight="false" outlineLevel="0" collapsed="false">
      <c r="A201" s="63" t="n">
        <v>41473</v>
      </c>
      <c r="B201" s="64" t="n">
        <v>-0.27</v>
      </c>
      <c r="C201" s="65" t="n">
        <f aca="false">781+B201</f>
        <v>780.73</v>
      </c>
      <c r="D201" s="64" t="n">
        <v>-3.04</v>
      </c>
      <c r="E201" s="65" t="n">
        <f aca="false">760+D201</f>
        <v>756.96</v>
      </c>
      <c r="F201" s="64" t="n">
        <v>-2.36</v>
      </c>
      <c r="G201" s="65" t="n">
        <f aca="false">838.78+F201</f>
        <v>836.42</v>
      </c>
    </row>
    <row r="202" customFormat="false" ht="15" hidden="false" customHeight="false" outlineLevel="0" collapsed="false">
      <c r="A202" s="63" t="n">
        <v>41474</v>
      </c>
      <c r="B202" s="64" t="n">
        <v>-0.28</v>
      </c>
      <c r="C202" s="65" t="n">
        <f aca="false">781+B202</f>
        <v>780.72</v>
      </c>
      <c r="D202" s="64" t="n">
        <v>-3.06</v>
      </c>
      <c r="E202" s="65" t="n">
        <f aca="false">760+D202</f>
        <v>756.94</v>
      </c>
      <c r="F202" s="64" t="n">
        <v>-2.38</v>
      </c>
      <c r="G202" s="65" t="n">
        <f aca="false">838.78+F202</f>
        <v>836.4</v>
      </c>
    </row>
    <row r="203" customFormat="false" ht="15" hidden="false" customHeight="false" outlineLevel="0" collapsed="false">
      <c r="A203" s="63" t="n">
        <v>41475</v>
      </c>
      <c r="B203" s="64" t="n">
        <v>-0.3</v>
      </c>
      <c r="C203" s="65" t="n">
        <f aca="false">781+B203</f>
        <v>780.7</v>
      </c>
      <c r="D203" s="64" t="n">
        <v>-3.09</v>
      </c>
      <c r="E203" s="65" t="n">
        <f aca="false">760+D203</f>
        <v>756.91</v>
      </c>
      <c r="F203" s="64" t="n">
        <v>-2.4</v>
      </c>
      <c r="G203" s="65" t="n">
        <f aca="false">838.78+F203</f>
        <v>836.38</v>
      </c>
    </row>
    <row r="204" customFormat="false" ht="15" hidden="false" customHeight="false" outlineLevel="0" collapsed="false">
      <c r="A204" s="63" t="n">
        <v>41476</v>
      </c>
      <c r="B204" s="64" t="n">
        <v>-0.31</v>
      </c>
      <c r="C204" s="65" t="n">
        <f aca="false">781+B204</f>
        <v>780.69</v>
      </c>
      <c r="D204" s="64" t="n">
        <v>-3.12</v>
      </c>
      <c r="E204" s="65" t="n">
        <f aca="false">760+D204</f>
        <v>756.88</v>
      </c>
      <c r="F204" s="64" t="n">
        <v>-2.41</v>
      </c>
      <c r="G204" s="65" t="n">
        <f aca="false">838.78+F204</f>
        <v>836.37</v>
      </c>
    </row>
    <row r="205" customFormat="false" ht="15" hidden="false" customHeight="false" outlineLevel="0" collapsed="false">
      <c r="A205" s="63" t="n">
        <v>41477</v>
      </c>
      <c r="B205" s="64" t="n">
        <v>-0.32</v>
      </c>
      <c r="C205" s="65" t="n">
        <f aca="false">781+B205</f>
        <v>780.68</v>
      </c>
      <c r="D205" s="66" t="n">
        <v>-3.15</v>
      </c>
      <c r="E205" s="65" t="n">
        <f aca="false">760+D205</f>
        <v>756.85</v>
      </c>
      <c r="F205" s="64" t="n">
        <v>-2.43</v>
      </c>
      <c r="G205" s="65" t="n">
        <f aca="false">838.78+F205</f>
        <v>836.35</v>
      </c>
    </row>
    <row r="206" customFormat="false" ht="15" hidden="false" customHeight="false" outlineLevel="0" collapsed="false">
      <c r="A206" s="63" t="n">
        <v>41478</v>
      </c>
      <c r="B206" s="64" t="n">
        <v>-0.33</v>
      </c>
      <c r="C206" s="65" t="n">
        <f aca="false">781+B206</f>
        <v>780.67</v>
      </c>
      <c r="D206" s="66" t="n">
        <v>-3.18</v>
      </c>
      <c r="E206" s="65" t="n">
        <f aca="false">760+D206</f>
        <v>756.82</v>
      </c>
      <c r="F206" s="64" t="n">
        <v>-2.46</v>
      </c>
      <c r="G206" s="65" t="n">
        <f aca="false">838.78+F206</f>
        <v>836.32</v>
      </c>
    </row>
    <row r="207" customFormat="false" ht="15" hidden="false" customHeight="false" outlineLevel="0" collapsed="false">
      <c r="A207" s="63" t="n">
        <v>41479</v>
      </c>
      <c r="B207" s="64" t="n">
        <v>-0.35</v>
      </c>
      <c r="C207" s="65" t="n">
        <f aca="false">781+B207</f>
        <v>780.65</v>
      </c>
      <c r="D207" s="64" t="n">
        <v>-3.21</v>
      </c>
      <c r="E207" s="65" t="n">
        <f aca="false">760+D207</f>
        <v>756.79</v>
      </c>
      <c r="F207" s="64" t="n">
        <v>-2.48</v>
      </c>
      <c r="G207" s="65" t="n">
        <f aca="false">838.78+F207</f>
        <v>836.3</v>
      </c>
    </row>
    <row r="208" customFormat="false" ht="15" hidden="false" customHeight="false" outlineLevel="0" collapsed="false">
      <c r="A208" s="63" t="n">
        <v>41480</v>
      </c>
      <c r="B208" s="64" t="n">
        <v>-0.34</v>
      </c>
      <c r="C208" s="65" t="n">
        <f aca="false">781+B208</f>
        <v>780.66</v>
      </c>
      <c r="D208" s="64" t="n">
        <v>-3.24</v>
      </c>
      <c r="E208" s="65" t="n">
        <f aca="false">760+D208</f>
        <v>756.76</v>
      </c>
      <c r="F208" s="64" t="n">
        <v>-2.5</v>
      </c>
      <c r="G208" s="65" t="n">
        <f aca="false">838.78+F208</f>
        <v>836.28</v>
      </c>
    </row>
    <row r="209" customFormat="false" ht="15" hidden="false" customHeight="false" outlineLevel="0" collapsed="false">
      <c r="A209" s="63" t="n">
        <v>41481</v>
      </c>
      <c r="B209" s="64" t="n">
        <v>-0.35</v>
      </c>
      <c r="C209" s="65" t="n">
        <f aca="false">781+B209</f>
        <v>780.65</v>
      </c>
      <c r="D209" s="64" t="n">
        <v>-3.26</v>
      </c>
      <c r="E209" s="65" t="n">
        <f aca="false">760+D209</f>
        <v>756.74</v>
      </c>
      <c r="F209" s="64" t="n">
        <v>-2.53</v>
      </c>
      <c r="G209" s="65" t="n">
        <f aca="false">838.78+F209</f>
        <v>836.25</v>
      </c>
    </row>
    <row r="210" customFormat="false" ht="15" hidden="false" customHeight="false" outlineLevel="0" collapsed="false">
      <c r="A210" s="63" t="n">
        <v>41482</v>
      </c>
      <c r="B210" s="64" t="n">
        <v>-0.36</v>
      </c>
      <c r="C210" s="65" t="n">
        <f aca="false">781+B210</f>
        <v>780.64</v>
      </c>
      <c r="D210" s="64" t="n">
        <v>-3.29</v>
      </c>
      <c r="E210" s="65" t="n">
        <f aca="false">760+D210</f>
        <v>756.71</v>
      </c>
      <c r="F210" s="64" t="n">
        <v>-2.56</v>
      </c>
      <c r="G210" s="65" t="n">
        <f aca="false">838.78+F210</f>
        <v>836.22</v>
      </c>
    </row>
    <row r="211" customFormat="false" ht="15" hidden="false" customHeight="false" outlineLevel="0" collapsed="false">
      <c r="A211" s="63" t="n">
        <v>41483</v>
      </c>
      <c r="B211" s="64" t="n">
        <v>-0.38</v>
      </c>
      <c r="C211" s="65" t="n">
        <f aca="false">781+B211</f>
        <v>780.62</v>
      </c>
      <c r="D211" s="64" t="n">
        <v>-3.32</v>
      </c>
      <c r="E211" s="65" t="n">
        <f aca="false">760+D211</f>
        <v>756.68</v>
      </c>
      <c r="F211" s="64" t="n">
        <v>-2.58</v>
      </c>
      <c r="G211" s="65" t="n">
        <f aca="false">838.78+F211</f>
        <v>836.2</v>
      </c>
    </row>
    <row r="212" customFormat="false" ht="15" hidden="false" customHeight="false" outlineLevel="0" collapsed="false">
      <c r="A212" s="63" t="n">
        <v>41484</v>
      </c>
      <c r="B212" s="64" t="n">
        <v>-0.39</v>
      </c>
      <c r="C212" s="65" t="n">
        <f aca="false">781+B212</f>
        <v>780.61</v>
      </c>
      <c r="D212" s="66" t="n">
        <v>-3.35</v>
      </c>
      <c r="E212" s="65" t="n">
        <f aca="false">760+D212</f>
        <v>756.65</v>
      </c>
      <c r="F212" s="64" t="n">
        <v>-2.6</v>
      </c>
      <c r="G212" s="65" t="n">
        <f aca="false">838.78+F212</f>
        <v>836.18</v>
      </c>
    </row>
    <row r="213" customFormat="false" ht="15" hidden="false" customHeight="false" outlineLevel="0" collapsed="false">
      <c r="A213" s="63" t="n">
        <v>41485</v>
      </c>
      <c r="B213" s="64" t="n">
        <v>-0.4</v>
      </c>
      <c r="C213" s="65" t="n">
        <f aca="false">781+B213</f>
        <v>780.6</v>
      </c>
      <c r="D213" s="66" t="n">
        <v>-3.37</v>
      </c>
      <c r="E213" s="65" t="n">
        <f aca="false">760+D213</f>
        <v>756.63</v>
      </c>
      <c r="F213" s="64" t="n">
        <v>-2.62</v>
      </c>
      <c r="G213" s="65" t="n">
        <f aca="false">838.78+F213</f>
        <v>836.16</v>
      </c>
    </row>
    <row r="214" customFormat="false" ht="15" hidden="false" customHeight="false" outlineLevel="0" collapsed="false">
      <c r="A214" s="63" t="n">
        <v>41486</v>
      </c>
      <c r="B214" s="64" t="n">
        <v>-0.41</v>
      </c>
      <c r="C214" s="65" t="n">
        <f aca="false">781+B214</f>
        <v>780.59</v>
      </c>
      <c r="D214" s="64" t="n">
        <v>-3.4</v>
      </c>
      <c r="E214" s="65" t="n">
        <f aca="false">760+D214</f>
        <v>756.6</v>
      </c>
      <c r="F214" s="64" t="n">
        <v>-2.64</v>
      </c>
      <c r="G214" s="65" t="n">
        <f aca="false">838.78+F214</f>
        <v>836.14</v>
      </c>
    </row>
    <row r="215" customFormat="false" ht="15" hidden="false" customHeight="false" outlineLevel="0" collapsed="false">
      <c r="A215" s="63" t="n">
        <v>41487</v>
      </c>
      <c r="B215" s="64" t="n">
        <v>-0.43</v>
      </c>
      <c r="C215" s="65" t="n">
        <f aca="false">781+B215</f>
        <v>780.57</v>
      </c>
      <c r="D215" s="64" t="n">
        <v>-3.43</v>
      </c>
      <c r="E215" s="65" t="n">
        <f aca="false">760+D215</f>
        <v>756.57</v>
      </c>
      <c r="F215" s="64" t="n">
        <v>-2.66</v>
      </c>
      <c r="G215" s="65" t="n">
        <f aca="false">838.78+F215</f>
        <v>836.12</v>
      </c>
    </row>
    <row r="216" customFormat="false" ht="15" hidden="false" customHeight="false" outlineLevel="0" collapsed="false">
      <c r="A216" s="63" t="n">
        <v>41488</v>
      </c>
      <c r="B216" s="64" t="n">
        <v>-0.44</v>
      </c>
      <c r="C216" s="65" t="n">
        <f aca="false">781+B216</f>
        <v>780.56</v>
      </c>
      <c r="D216" s="64" t="n">
        <v>-3.45</v>
      </c>
      <c r="E216" s="65" t="n">
        <f aca="false">760+D216</f>
        <v>756.55</v>
      </c>
      <c r="F216" s="64" t="n">
        <v>-2.68</v>
      </c>
      <c r="G216" s="65" t="n">
        <f aca="false">838.78+F216</f>
        <v>836.1</v>
      </c>
    </row>
    <row r="217" customFormat="false" ht="15" hidden="false" customHeight="false" outlineLevel="0" collapsed="false">
      <c r="A217" s="63" t="n">
        <v>41489</v>
      </c>
      <c r="B217" s="64" t="n">
        <v>-0.46</v>
      </c>
      <c r="C217" s="65" t="n">
        <f aca="false">781+B217</f>
        <v>780.54</v>
      </c>
      <c r="D217" s="64" t="n">
        <v>-3.49</v>
      </c>
      <c r="E217" s="65" t="n">
        <f aca="false">760+D217</f>
        <v>756.51</v>
      </c>
      <c r="F217" s="64" t="n">
        <v>-2.7</v>
      </c>
      <c r="G217" s="65" t="n">
        <f aca="false">838.78+F217</f>
        <v>836.08</v>
      </c>
    </row>
    <row r="218" customFormat="false" ht="15" hidden="false" customHeight="false" outlineLevel="0" collapsed="false">
      <c r="A218" s="63" t="n">
        <v>41490</v>
      </c>
      <c r="B218" s="64" t="n">
        <v>-0.48</v>
      </c>
      <c r="C218" s="65" t="n">
        <f aca="false">781+B218</f>
        <v>780.52</v>
      </c>
      <c r="D218" s="64" t="n">
        <v>-3.52</v>
      </c>
      <c r="E218" s="65" t="n">
        <f aca="false">760+D218</f>
        <v>756.48</v>
      </c>
      <c r="F218" s="64" t="n">
        <v>-2.73</v>
      </c>
      <c r="G218" s="65" t="n">
        <f aca="false">838.78+F218</f>
        <v>836.05</v>
      </c>
    </row>
    <row r="219" customFormat="false" ht="15" hidden="false" customHeight="false" outlineLevel="0" collapsed="false">
      <c r="A219" s="63" t="n">
        <v>41491</v>
      </c>
      <c r="B219" s="64" t="n">
        <v>-0.5</v>
      </c>
      <c r="C219" s="65" t="n">
        <f aca="false">781+B219</f>
        <v>780.5</v>
      </c>
      <c r="D219" s="66" t="n">
        <v>-3.55</v>
      </c>
      <c r="E219" s="65" t="n">
        <f aca="false">760+D219</f>
        <v>756.45</v>
      </c>
      <c r="F219" s="64" t="n">
        <v>-2.76</v>
      </c>
      <c r="G219" s="65" t="n">
        <f aca="false">838.78+F219</f>
        <v>836.02</v>
      </c>
    </row>
    <row r="220" customFormat="false" ht="15" hidden="false" customHeight="false" outlineLevel="0" collapsed="false">
      <c r="A220" s="63" t="n">
        <v>41492</v>
      </c>
      <c r="B220" s="64" t="n">
        <v>-0.52</v>
      </c>
      <c r="C220" s="65" t="n">
        <f aca="false">781+B220</f>
        <v>780.48</v>
      </c>
      <c r="D220" s="66" t="n">
        <v>-3.58</v>
      </c>
      <c r="E220" s="65" t="n">
        <f aca="false">760+D220</f>
        <v>756.42</v>
      </c>
      <c r="F220" s="64" t="n">
        <v>-2.78</v>
      </c>
      <c r="G220" s="65" t="n">
        <f aca="false">838.78+F220</f>
        <v>836</v>
      </c>
    </row>
    <row r="221" customFormat="false" ht="15" hidden="false" customHeight="false" outlineLevel="0" collapsed="false">
      <c r="A221" s="63" t="n">
        <v>41493</v>
      </c>
      <c r="B221" s="64" t="n">
        <v>-0.54</v>
      </c>
      <c r="C221" s="65" t="n">
        <f aca="false">781+B221</f>
        <v>780.46</v>
      </c>
      <c r="D221" s="64" t="n">
        <v>-3.61</v>
      </c>
      <c r="E221" s="65" t="n">
        <f aca="false">760+D221</f>
        <v>756.39</v>
      </c>
      <c r="F221" s="64" t="n">
        <v>-2.8</v>
      </c>
      <c r="G221" s="65" t="n">
        <f aca="false">838.78+F221</f>
        <v>835.98</v>
      </c>
    </row>
    <row r="222" customFormat="false" ht="15" hidden="false" customHeight="false" outlineLevel="0" collapsed="false">
      <c r="A222" s="63" t="n">
        <v>41494</v>
      </c>
      <c r="B222" s="64" t="n">
        <v>-0.56</v>
      </c>
      <c r="C222" s="65" t="n">
        <f aca="false">781+B222</f>
        <v>780.44</v>
      </c>
      <c r="D222" s="64" t="n">
        <v>-3.64</v>
      </c>
      <c r="E222" s="65" t="n">
        <f aca="false">760+D222</f>
        <v>756.36</v>
      </c>
      <c r="F222" s="64" t="n">
        <v>-2.82</v>
      </c>
      <c r="G222" s="65" t="n">
        <f aca="false">838.78+F222</f>
        <v>835.96</v>
      </c>
    </row>
    <row r="223" customFormat="false" ht="15" hidden="false" customHeight="false" outlineLevel="0" collapsed="false">
      <c r="A223" s="63" t="n">
        <v>41495</v>
      </c>
      <c r="B223" s="64" t="n">
        <v>-0.58</v>
      </c>
      <c r="C223" s="65" t="n">
        <f aca="false">781+B223</f>
        <v>780.42</v>
      </c>
      <c r="D223" s="64" t="n">
        <v>-3.67</v>
      </c>
      <c r="E223" s="65" t="n">
        <f aca="false">760+D223</f>
        <v>756.33</v>
      </c>
      <c r="F223" s="64" t="n">
        <v>-2.86</v>
      </c>
      <c r="G223" s="65" t="n">
        <f aca="false">838.78+F223</f>
        <v>835.92</v>
      </c>
    </row>
    <row r="224" customFormat="false" ht="15" hidden="false" customHeight="false" outlineLevel="0" collapsed="false">
      <c r="A224" s="63" t="n">
        <v>41496</v>
      </c>
      <c r="B224" s="64" t="n">
        <v>-0.6</v>
      </c>
      <c r="C224" s="65" t="n">
        <f aca="false">781+B224</f>
        <v>780.4</v>
      </c>
      <c r="D224" s="64" t="n">
        <v>-3.7</v>
      </c>
      <c r="E224" s="65" t="n">
        <f aca="false">760+D224</f>
        <v>756.3</v>
      </c>
      <c r="F224" s="64" t="n">
        <v>-2.88</v>
      </c>
      <c r="G224" s="65" t="n">
        <f aca="false">838.78+F224</f>
        <v>835.9</v>
      </c>
    </row>
    <row r="225" customFormat="false" ht="15" hidden="false" customHeight="false" outlineLevel="0" collapsed="false">
      <c r="A225" s="63" t="n">
        <v>41497</v>
      </c>
      <c r="B225" s="64" t="n">
        <v>-0.61</v>
      </c>
      <c r="C225" s="65" t="n">
        <f aca="false">781+B225</f>
        <v>780.39</v>
      </c>
      <c r="D225" s="64" t="n">
        <v>-3.73</v>
      </c>
      <c r="E225" s="65" t="n">
        <f aca="false">760+D225</f>
        <v>756.27</v>
      </c>
      <c r="F225" s="64" t="n">
        <v>-2.9</v>
      </c>
      <c r="G225" s="65" t="n">
        <f aca="false">838.78+F225</f>
        <v>835.88</v>
      </c>
    </row>
    <row r="226" customFormat="false" ht="15" hidden="false" customHeight="false" outlineLevel="0" collapsed="false">
      <c r="A226" s="63" t="n">
        <v>41498</v>
      </c>
      <c r="B226" s="64" t="n">
        <v>-0.63</v>
      </c>
      <c r="C226" s="65" t="n">
        <f aca="false">781+B226</f>
        <v>780.37</v>
      </c>
      <c r="D226" s="66" t="n">
        <v>-3.76</v>
      </c>
      <c r="E226" s="65" t="n">
        <f aca="false">760+D226</f>
        <v>756.24</v>
      </c>
      <c r="F226" s="64" t="n">
        <v>-2.92</v>
      </c>
      <c r="G226" s="65" t="n">
        <f aca="false">838.78+F226</f>
        <v>835.86</v>
      </c>
    </row>
    <row r="227" customFormat="false" ht="15" hidden="false" customHeight="false" outlineLevel="0" collapsed="false">
      <c r="A227" s="63" t="n">
        <v>41499</v>
      </c>
      <c r="B227" s="64" t="n">
        <v>-0.64</v>
      </c>
      <c r="C227" s="65" t="n">
        <f aca="false">781+B227</f>
        <v>780.36</v>
      </c>
      <c r="D227" s="66" t="n">
        <v>-3.79</v>
      </c>
      <c r="E227" s="65" t="n">
        <f aca="false">760+D227</f>
        <v>756.21</v>
      </c>
      <c r="F227" s="64" t="n">
        <v>-2.95</v>
      </c>
      <c r="G227" s="65" t="n">
        <f aca="false">838.78+F227</f>
        <v>835.83</v>
      </c>
    </row>
    <row r="228" customFormat="false" ht="15" hidden="false" customHeight="false" outlineLevel="0" collapsed="false">
      <c r="A228" s="63" t="n">
        <v>41500</v>
      </c>
      <c r="B228" s="64" t="n">
        <v>-0.66</v>
      </c>
      <c r="C228" s="65" t="n">
        <f aca="false">781+B228</f>
        <v>780.34</v>
      </c>
      <c r="D228" s="64" t="n">
        <v>-3.83</v>
      </c>
      <c r="E228" s="65" t="n">
        <f aca="false">760+D228</f>
        <v>756.17</v>
      </c>
      <c r="F228" s="64" t="n">
        <v>-2.97</v>
      </c>
      <c r="G228" s="65" t="n">
        <f aca="false">838.78+F228</f>
        <v>835.81</v>
      </c>
    </row>
    <row r="229" customFormat="false" ht="15" hidden="false" customHeight="false" outlineLevel="0" collapsed="false">
      <c r="A229" s="63" t="n">
        <v>41501</v>
      </c>
      <c r="B229" s="64" t="n">
        <v>-0.68</v>
      </c>
      <c r="C229" s="65" t="n">
        <f aca="false">781+B229</f>
        <v>780.32</v>
      </c>
      <c r="D229" s="64" t="n">
        <v>-3.87</v>
      </c>
      <c r="E229" s="65" t="n">
        <f aca="false">760+D229</f>
        <v>756.13</v>
      </c>
      <c r="F229" s="64" t="n">
        <v>-2.99</v>
      </c>
      <c r="G229" s="65" t="n">
        <f aca="false">838.78+F229</f>
        <v>835.79</v>
      </c>
    </row>
    <row r="230" customFormat="false" ht="15" hidden="false" customHeight="false" outlineLevel="0" collapsed="false">
      <c r="A230" s="63" t="n">
        <v>41502</v>
      </c>
      <c r="B230" s="64" t="n">
        <v>-0.7</v>
      </c>
      <c r="C230" s="65" t="n">
        <f aca="false">781+B230</f>
        <v>780.3</v>
      </c>
      <c r="D230" s="64" t="n">
        <v>-3.9</v>
      </c>
      <c r="E230" s="65" t="n">
        <f aca="false">760+D230</f>
        <v>756.1</v>
      </c>
      <c r="F230" s="64" t="n">
        <v>-3.02</v>
      </c>
      <c r="G230" s="65" t="n">
        <f aca="false">838.78+F230</f>
        <v>835.76</v>
      </c>
    </row>
    <row r="231" customFormat="false" ht="15" hidden="false" customHeight="false" outlineLevel="0" collapsed="false">
      <c r="A231" s="63" t="n">
        <v>41503</v>
      </c>
      <c r="B231" s="64" t="n">
        <v>-0.72</v>
      </c>
      <c r="C231" s="65" t="n">
        <f aca="false">781+B231</f>
        <v>780.28</v>
      </c>
      <c r="D231" s="64" t="n">
        <v>-3.93</v>
      </c>
      <c r="E231" s="65" t="n">
        <f aca="false">760+D231</f>
        <v>756.07</v>
      </c>
      <c r="F231" s="64" t="n">
        <v>-3.06</v>
      </c>
      <c r="G231" s="65" t="n">
        <f aca="false">838.78+F231</f>
        <v>835.72</v>
      </c>
    </row>
    <row r="232" customFormat="false" ht="15" hidden="false" customHeight="false" outlineLevel="0" collapsed="false">
      <c r="A232" s="63" t="n">
        <v>41504</v>
      </c>
      <c r="B232" s="64" t="n">
        <v>-0.74</v>
      </c>
      <c r="C232" s="65" t="n">
        <f aca="false">781+B232</f>
        <v>780.26</v>
      </c>
      <c r="D232" s="64" t="n">
        <v>-3.97</v>
      </c>
      <c r="E232" s="65" t="n">
        <f aca="false">760+D232</f>
        <v>756.03</v>
      </c>
      <c r="F232" s="64" t="n">
        <v>-3.08</v>
      </c>
      <c r="G232" s="65" t="n">
        <f aca="false">838.78+F232</f>
        <v>835.7</v>
      </c>
    </row>
    <row r="233" customFormat="false" ht="15" hidden="false" customHeight="false" outlineLevel="0" collapsed="false">
      <c r="A233" s="63" t="n">
        <v>41505</v>
      </c>
      <c r="B233" s="64" t="n">
        <v>-0.75</v>
      </c>
      <c r="C233" s="65" t="n">
        <f aca="false">781+B233</f>
        <v>780.25</v>
      </c>
      <c r="D233" s="66" t="n">
        <v>-4.01</v>
      </c>
      <c r="E233" s="65" t="n">
        <f aca="false">760+D233</f>
        <v>755.99</v>
      </c>
      <c r="F233" s="64" t="n">
        <v>-3.1</v>
      </c>
      <c r="G233" s="65" t="n">
        <f aca="false">838.78+F233</f>
        <v>835.68</v>
      </c>
    </row>
    <row r="234" customFormat="false" ht="15" hidden="false" customHeight="false" outlineLevel="0" collapsed="false">
      <c r="A234" s="63" t="n">
        <v>41506</v>
      </c>
      <c r="B234" s="64" t="n">
        <v>-0.77</v>
      </c>
      <c r="C234" s="65" t="n">
        <f aca="false">781+B234</f>
        <v>780.23</v>
      </c>
      <c r="D234" s="66" t="n">
        <v>-4.05</v>
      </c>
      <c r="E234" s="65" t="n">
        <f aca="false">760+D234</f>
        <v>755.95</v>
      </c>
      <c r="F234" s="64" t="n">
        <v>-3.12</v>
      </c>
      <c r="G234" s="65" t="n">
        <f aca="false">838.78+F234</f>
        <v>835.66</v>
      </c>
    </row>
    <row r="235" customFormat="false" ht="15" hidden="false" customHeight="false" outlineLevel="0" collapsed="false">
      <c r="A235" s="63" t="n">
        <v>41507</v>
      </c>
      <c r="B235" s="64" t="n">
        <v>-0.79</v>
      </c>
      <c r="C235" s="65" t="n">
        <f aca="false">781+B235</f>
        <v>780.21</v>
      </c>
      <c r="D235" s="64" t="n">
        <v>-4.08</v>
      </c>
      <c r="E235" s="65" t="n">
        <f aca="false">760+D235</f>
        <v>755.92</v>
      </c>
      <c r="F235" s="64" t="n">
        <v>-3.14</v>
      </c>
      <c r="G235" s="65" t="n">
        <f aca="false">838.78+F235</f>
        <v>835.64</v>
      </c>
    </row>
    <row r="236" customFormat="false" ht="15" hidden="false" customHeight="false" outlineLevel="0" collapsed="false">
      <c r="A236" s="63" t="n">
        <v>41508</v>
      </c>
      <c r="B236" s="64" t="n">
        <v>-0.8</v>
      </c>
      <c r="C236" s="65" t="n">
        <f aca="false">781+B236</f>
        <v>780.2</v>
      </c>
      <c r="D236" s="64" t="n">
        <v>-4.12</v>
      </c>
      <c r="E236" s="65" t="n">
        <f aca="false">760+D236</f>
        <v>755.88</v>
      </c>
      <c r="F236" s="64" t="n">
        <v>-3.17</v>
      </c>
      <c r="G236" s="65" t="n">
        <f aca="false">838.78+F236</f>
        <v>835.61</v>
      </c>
    </row>
    <row r="237" customFormat="false" ht="15" hidden="false" customHeight="false" outlineLevel="0" collapsed="false">
      <c r="A237" s="63" t="n">
        <v>41509</v>
      </c>
      <c r="B237" s="64" t="n">
        <v>-0.82</v>
      </c>
      <c r="C237" s="65" t="n">
        <f aca="false">781+B237</f>
        <v>780.18</v>
      </c>
      <c r="D237" s="64" t="n">
        <v>-4.15</v>
      </c>
      <c r="E237" s="65" t="n">
        <f aca="false">760+D237</f>
        <v>755.85</v>
      </c>
      <c r="F237" s="64" t="n">
        <v>-3.18</v>
      </c>
      <c r="G237" s="65" t="n">
        <f aca="false">838.78+F237</f>
        <v>835.6</v>
      </c>
    </row>
    <row r="238" customFormat="false" ht="15" hidden="false" customHeight="false" outlineLevel="0" collapsed="false">
      <c r="A238" s="63" t="n">
        <v>41510</v>
      </c>
      <c r="B238" s="64" t="n">
        <v>-0.84</v>
      </c>
      <c r="C238" s="65" t="n">
        <f aca="false">781+B238</f>
        <v>780.16</v>
      </c>
      <c r="D238" s="64" t="n">
        <v>-4.18</v>
      </c>
      <c r="E238" s="65" t="n">
        <f aca="false">760+D238</f>
        <v>755.82</v>
      </c>
      <c r="F238" s="64" t="n">
        <v>-3.22</v>
      </c>
      <c r="G238" s="65" t="n">
        <f aca="false">838.78+F238</f>
        <v>835.56</v>
      </c>
    </row>
    <row r="239" customFormat="false" ht="15" hidden="false" customHeight="false" outlineLevel="0" collapsed="false">
      <c r="A239" s="63" t="n">
        <v>41511</v>
      </c>
      <c r="B239" s="64" t="n">
        <v>-0.86</v>
      </c>
      <c r="C239" s="65" t="n">
        <f aca="false">781+B239</f>
        <v>780.14</v>
      </c>
      <c r="D239" s="64" t="n">
        <v>-4.22</v>
      </c>
      <c r="E239" s="65" t="n">
        <f aca="false">760+D239</f>
        <v>755.78</v>
      </c>
      <c r="F239" s="64" t="n">
        <v>-3.24</v>
      </c>
      <c r="G239" s="65" t="n">
        <f aca="false">838.78+F239</f>
        <v>835.54</v>
      </c>
    </row>
    <row r="240" customFormat="false" ht="15" hidden="false" customHeight="false" outlineLevel="0" collapsed="false">
      <c r="A240" s="63" t="n">
        <v>41512</v>
      </c>
      <c r="B240" s="64" t="n">
        <v>-0.88</v>
      </c>
      <c r="C240" s="65" t="n">
        <f aca="false">781+B240</f>
        <v>780.12</v>
      </c>
      <c r="D240" s="66" t="n">
        <v>-4.25</v>
      </c>
      <c r="E240" s="65" t="n">
        <f aca="false">760+D240</f>
        <v>755.75</v>
      </c>
      <c r="F240" s="64" t="n">
        <v>-3.28</v>
      </c>
      <c r="G240" s="65" t="n">
        <f aca="false">838.78+F240</f>
        <v>835.5</v>
      </c>
    </row>
    <row r="241" customFormat="false" ht="15" hidden="false" customHeight="false" outlineLevel="0" collapsed="false">
      <c r="A241" s="63" t="n">
        <v>41513</v>
      </c>
      <c r="B241" s="64" t="n">
        <v>-0.9</v>
      </c>
      <c r="C241" s="65" t="n">
        <f aca="false">781+B241</f>
        <v>780.1</v>
      </c>
      <c r="D241" s="66" t="n">
        <v>-4.28</v>
      </c>
      <c r="E241" s="65" t="n">
        <f aca="false">760+D241</f>
        <v>755.72</v>
      </c>
      <c r="F241" s="64" t="n">
        <v>-3.28</v>
      </c>
      <c r="G241" s="65" t="n">
        <f aca="false">838.78+F241</f>
        <v>835.5</v>
      </c>
    </row>
    <row r="242" customFormat="false" ht="15" hidden="false" customHeight="false" outlineLevel="0" collapsed="false">
      <c r="A242" s="63" t="n">
        <v>41514</v>
      </c>
      <c r="B242" s="64" t="n">
        <v>-0.93</v>
      </c>
      <c r="C242" s="65" t="n">
        <f aca="false">781+B242</f>
        <v>780.07</v>
      </c>
      <c r="D242" s="64" t="n">
        <v>-4.32</v>
      </c>
      <c r="E242" s="65" t="n">
        <f aca="false">760+D242</f>
        <v>755.68</v>
      </c>
      <c r="F242" s="64" t="n">
        <v>-3.32</v>
      </c>
      <c r="G242" s="65" t="n">
        <f aca="false">838.78+F242</f>
        <v>835.46</v>
      </c>
    </row>
    <row r="243" customFormat="false" ht="15" hidden="false" customHeight="false" outlineLevel="0" collapsed="false">
      <c r="A243" s="63" t="n">
        <v>41515</v>
      </c>
      <c r="B243" s="64" t="n">
        <v>-0.96</v>
      </c>
      <c r="C243" s="65" t="n">
        <f aca="false">781+B243</f>
        <v>780.04</v>
      </c>
      <c r="D243" s="64" t="n">
        <v>-4.36</v>
      </c>
      <c r="E243" s="65" t="n">
        <f aca="false">760+D243</f>
        <v>755.64</v>
      </c>
      <c r="F243" s="64" t="n">
        <v>-3.34</v>
      </c>
      <c r="G243" s="65" t="n">
        <f aca="false">838.78+F243</f>
        <v>835.44</v>
      </c>
    </row>
    <row r="244" customFormat="false" ht="15" hidden="false" customHeight="false" outlineLevel="0" collapsed="false">
      <c r="A244" s="63" t="n">
        <v>41516</v>
      </c>
      <c r="B244" s="64" t="n">
        <v>-0.98</v>
      </c>
      <c r="C244" s="65" t="n">
        <f aca="false">781+B244</f>
        <v>780.02</v>
      </c>
      <c r="D244" s="64" t="n">
        <v>-4.39</v>
      </c>
      <c r="E244" s="65" t="n">
        <f aca="false">760+D244</f>
        <v>755.61</v>
      </c>
      <c r="F244" s="64" t="n">
        <v>-3.36</v>
      </c>
      <c r="G244" s="65" t="n">
        <f aca="false">838.78+F244</f>
        <v>835.42</v>
      </c>
    </row>
    <row r="245" customFormat="false" ht="15" hidden="false" customHeight="false" outlineLevel="0" collapsed="false">
      <c r="A245" s="63" t="n">
        <v>41517</v>
      </c>
      <c r="B245" s="64" t="n">
        <v>-1</v>
      </c>
      <c r="C245" s="65" t="n">
        <f aca="false">781+B245</f>
        <v>780</v>
      </c>
      <c r="D245" s="64" t="n">
        <v>-4.43</v>
      </c>
      <c r="E245" s="65" t="n">
        <f aca="false">760+D245</f>
        <v>755.57</v>
      </c>
      <c r="F245" s="64" t="n">
        <v>-3.38</v>
      </c>
      <c r="G245" s="65" t="n">
        <f aca="false">838.78+F245</f>
        <v>835.4</v>
      </c>
    </row>
    <row r="246" customFormat="false" ht="15" hidden="false" customHeight="false" outlineLevel="0" collapsed="false">
      <c r="A246" s="63" t="n">
        <v>41518</v>
      </c>
      <c r="B246" s="64" t="n">
        <v>-1.02</v>
      </c>
      <c r="C246" s="65" t="n">
        <f aca="false">781+B246</f>
        <v>779.98</v>
      </c>
      <c r="D246" s="64" t="n">
        <v>-4.47</v>
      </c>
      <c r="E246" s="65" t="n">
        <f aca="false">760+D246</f>
        <v>755.53</v>
      </c>
      <c r="F246" s="64" t="n">
        <v>-3.4</v>
      </c>
      <c r="G246" s="65" t="n">
        <f aca="false">838.78+F246</f>
        <v>835.38</v>
      </c>
    </row>
    <row r="247" customFormat="false" ht="15" hidden="false" customHeight="false" outlineLevel="0" collapsed="false">
      <c r="A247" s="63" t="n">
        <v>41519</v>
      </c>
      <c r="B247" s="64" t="n">
        <v>-1.04</v>
      </c>
      <c r="C247" s="65" t="n">
        <f aca="false">781+B247</f>
        <v>779.96</v>
      </c>
      <c r="D247" s="66" t="n">
        <v>-4.5</v>
      </c>
      <c r="E247" s="65" t="n">
        <f aca="false">760+D247</f>
        <v>755.5</v>
      </c>
      <c r="F247" s="64" t="n">
        <v>-3.41</v>
      </c>
      <c r="G247" s="65" t="n">
        <f aca="false">838.78+F247</f>
        <v>835.37</v>
      </c>
    </row>
    <row r="248" customFormat="false" ht="15" hidden="false" customHeight="false" outlineLevel="0" collapsed="false">
      <c r="A248" s="63" t="n">
        <v>41520</v>
      </c>
      <c r="B248" s="64" t="n">
        <v>-1.08</v>
      </c>
      <c r="C248" s="65" t="n">
        <f aca="false">781+B248</f>
        <v>779.92</v>
      </c>
      <c r="D248" s="66" t="n">
        <v>-4.53</v>
      </c>
      <c r="E248" s="65" t="n">
        <f aca="false">760+D248</f>
        <v>755.47</v>
      </c>
      <c r="F248" s="64" t="n">
        <v>-3.46</v>
      </c>
      <c r="G248" s="65" t="n">
        <f aca="false">838.78+F248</f>
        <v>835.32</v>
      </c>
    </row>
    <row r="249" customFormat="false" ht="15" hidden="false" customHeight="false" outlineLevel="0" collapsed="false">
      <c r="A249" s="63" t="n">
        <v>41521</v>
      </c>
      <c r="B249" s="64" t="n">
        <v>-1.09</v>
      </c>
      <c r="C249" s="65" t="n">
        <f aca="false">781+B249</f>
        <v>779.91</v>
      </c>
      <c r="D249" s="66" t="n">
        <v>-4.56</v>
      </c>
      <c r="E249" s="65" t="n">
        <f aca="false">760+D249</f>
        <v>755.44</v>
      </c>
      <c r="F249" s="64" t="n">
        <v>-3.5</v>
      </c>
      <c r="G249" s="65" t="n">
        <f aca="false">838.78+F249</f>
        <v>835.28</v>
      </c>
    </row>
    <row r="250" customFormat="false" ht="15" hidden="false" customHeight="false" outlineLevel="0" collapsed="false">
      <c r="A250" s="63" t="n">
        <v>41522</v>
      </c>
      <c r="B250" s="64" t="n">
        <v>-1.1</v>
      </c>
      <c r="C250" s="65" t="n">
        <f aca="false">781+B250</f>
        <v>779.9</v>
      </c>
      <c r="D250" s="64" t="n">
        <v>-4.59</v>
      </c>
      <c r="E250" s="65" t="n">
        <f aca="false">760+D250</f>
        <v>755.41</v>
      </c>
      <c r="F250" s="64" t="n">
        <v>-3.52</v>
      </c>
      <c r="G250" s="65" t="n">
        <f aca="false">838.78+F250</f>
        <v>835.26</v>
      </c>
    </row>
    <row r="251" customFormat="false" ht="15" hidden="false" customHeight="false" outlineLevel="0" collapsed="false">
      <c r="A251" s="63" t="n">
        <v>41523</v>
      </c>
      <c r="B251" s="64" t="n">
        <v>-1.11</v>
      </c>
      <c r="C251" s="65" t="n">
        <f aca="false">781+B251</f>
        <v>779.89</v>
      </c>
      <c r="D251" s="64" t="n">
        <v>-4.62</v>
      </c>
      <c r="E251" s="65" t="n">
        <f aca="false">760+D251</f>
        <v>755.38</v>
      </c>
      <c r="F251" s="64" t="n">
        <v>-3.52</v>
      </c>
      <c r="G251" s="65" t="n">
        <f aca="false">838.78+F251</f>
        <v>835.26</v>
      </c>
    </row>
    <row r="252" customFormat="false" ht="15" hidden="false" customHeight="false" outlineLevel="0" collapsed="false">
      <c r="A252" s="63" t="n">
        <v>41524</v>
      </c>
      <c r="B252" s="64" t="n">
        <v>-1.12</v>
      </c>
      <c r="C252" s="65" t="n">
        <f aca="false">781+B252</f>
        <v>779.88</v>
      </c>
      <c r="D252" s="64" t="n">
        <v>-4.66</v>
      </c>
      <c r="E252" s="65" t="n">
        <f aca="false">760+D252</f>
        <v>755.34</v>
      </c>
      <c r="F252" s="64" t="n">
        <v>-3.54</v>
      </c>
      <c r="G252" s="65" t="n">
        <f aca="false">838.78+F252</f>
        <v>835.24</v>
      </c>
    </row>
    <row r="253" customFormat="false" ht="15" hidden="false" customHeight="false" outlineLevel="0" collapsed="false">
      <c r="A253" s="63" t="n">
        <v>41525</v>
      </c>
      <c r="B253" s="64" t="n">
        <v>-1.14</v>
      </c>
      <c r="C253" s="65" t="n">
        <f aca="false">781+B253</f>
        <v>779.86</v>
      </c>
      <c r="D253" s="64" t="n">
        <v>-4.66</v>
      </c>
      <c r="E253" s="65" t="n">
        <f aca="false">760+D253</f>
        <v>755.34</v>
      </c>
      <c r="F253" s="64" t="n">
        <v>-3.56</v>
      </c>
      <c r="G253" s="65" t="n">
        <f aca="false">838.78+F253</f>
        <v>835.22</v>
      </c>
    </row>
    <row r="254" customFormat="false" ht="15" hidden="false" customHeight="false" outlineLevel="0" collapsed="false">
      <c r="A254" s="63" t="n">
        <v>41526</v>
      </c>
      <c r="B254" s="64" t="n">
        <v>-1.16</v>
      </c>
      <c r="C254" s="65" t="n">
        <f aca="false">781+B254</f>
        <v>779.84</v>
      </c>
      <c r="D254" s="64" t="n">
        <v>-4.69</v>
      </c>
      <c r="E254" s="65" t="n">
        <f aca="false">760+D254</f>
        <v>755.31</v>
      </c>
      <c r="F254" s="64" t="n">
        <v>-3.58</v>
      </c>
      <c r="G254" s="65" t="n">
        <f aca="false">838.78+F254</f>
        <v>835.2</v>
      </c>
    </row>
    <row r="255" customFormat="false" ht="15" hidden="false" customHeight="false" outlineLevel="0" collapsed="false">
      <c r="A255" s="63" t="n">
        <v>41527</v>
      </c>
      <c r="B255" s="64" t="n">
        <v>-1.18</v>
      </c>
      <c r="C255" s="65" t="n">
        <f aca="false">781+B255</f>
        <v>779.82</v>
      </c>
      <c r="D255" s="66" t="n">
        <v>-4.73</v>
      </c>
      <c r="E255" s="65" t="n">
        <f aca="false">760+D255</f>
        <v>755.27</v>
      </c>
      <c r="F255" s="64" t="n">
        <v>-3.62</v>
      </c>
      <c r="G255" s="65" t="n">
        <f aca="false">838.78+F255</f>
        <v>835.16</v>
      </c>
    </row>
    <row r="256" customFormat="false" ht="15" hidden="false" customHeight="false" outlineLevel="0" collapsed="false">
      <c r="A256" s="63" t="n">
        <v>41528</v>
      </c>
      <c r="B256" s="64" t="n">
        <v>-1.2</v>
      </c>
      <c r="C256" s="65" t="n">
        <f aca="false">781+B256</f>
        <v>779.8</v>
      </c>
      <c r="D256" s="66" t="n">
        <v>-4.76</v>
      </c>
      <c r="E256" s="65" t="n">
        <f aca="false">760+D256</f>
        <v>755.24</v>
      </c>
      <c r="F256" s="64" t="n">
        <v>-3.64</v>
      </c>
      <c r="G256" s="65" t="n">
        <f aca="false">838.78+F256</f>
        <v>835.14</v>
      </c>
    </row>
    <row r="257" customFormat="false" ht="15" hidden="false" customHeight="false" outlineLevel="0" collapsed="false">
      <c r="A257" s="63" t="n">
        <v>41529</v>
      </c>
      <c r="B257" s="64" t="n">
        <v>-1.22</v>
      </c>
      <c r="C257" s="65" t="n">
        <f aca="false">781+B257</f>
        <v>779.78</v>
      </c>
      <c r="D257" s="64" t="n">
        <v>-4.8</v>
      </c>
      <c r="E257" s="65" t="n">
        <f aca="false">760+D257</f>
        <v>755.2</v>
      </c>
      <c r="F257" s="64" t="n">
        <v>-3.66</v>
      </c>
      <c r="G257" s="65" t="n">
        <f aca="false">838.78+F257</f>
        <v>835.12</v>
      </c>
    </row>
    <row r="258" customFormat="false" ht="15" hidden="false" customHeight="false" outlineLevel="0" collapsed="false">
      <c r="A258" s="63" t="n">
        <v>41530</v>
      </c>
      <c r="B258" s="64" t="n">
        <v>-1.24</v>
      </c>
      <c r="C258" s="65" t="n">
        <f aca="false">781+B258</f>
        <v>779.76</v>
      </c>
      <c r="D258" s="64" t="n">
        <v>-4.82</v>
      </c>
      <c r="E258" s="65" t="n">
        <f aca="false">760+D258</f>
        <v>755.18</v>
      </c>
      <c r="F258" s="64" t="n">
        <v>-3.68</v>
      </c>
      <c r="G258" s="65" t="n">
        <f aca="false">838.78+F258</f>
        <v>835.1</v>
      </c>
    </row>
    <row r="259" customFormat="false" ht="15" hidden="false" customHeight="false" outlineLevel="0" collapsed="false">
      <c r="A259" s="63" t="n">
        <v>41531</v>
      </c>
      <c r="B259" s="64" t="n">
        <v>-1.27</v>
      </c>
      <c r="C259" s="65" t="n">
        <f aca="false">781+B259</f>
        <v>779.73</v>
      </c>
      <c r="D259" s="64" t="n">
        <v>-4.86</v>
      </c>
      <c r="E259" s="65" t="n">
        <f aca="false">760+D259</f>
        <v>755.14</v>
      </c>
      <c r="F259" s="64" t="n">
        <v>-3.72</v>
      </c>
      <c r="G259" s="65" t="n">
        <f aca="false">838.78+F259</f>
        <v>835.06</v>
      </c>
    </row>
    <row r="260" customFormat="false" ht="15" hidden="false" customHeight="false" outlineLevel="0" collapsed="false">
      <c r="A260" s="63" t="n">
        <v>41532</v>
      </c>
      <c r="B260" s="64" t="n">
        <v>-1.29</v>
      </c>
      <c r="C260" s="65" t="n">
        <f aca="false">781+B260</f>
        <v>779.71</v>
      </c>
      <c r="D260" s="64" t="n">
        <v>-4.9</v>
      </c>
      <c r="E260" s="65" t="n">
        <f aca="false">760+D260</f>
        <v>755.1</v>
      </c>
      <c r="F260" s="64" t="n">
        <v>-3.76</v>
      </c>
      <c r="G260" s="65" t="n">
        <f aca="false">838.78+F260</f>
        <v>835.02</v>
      </c>
    </row>
    <row r="261" customFormat="false" ht="15" hidden="false" customHeight="false" outlineLevel="0" collapsed="false">
      <c r="A261" s="63" t="n">
        <v>41533</v>
      </c>
      <c r="B261" s="64" t="n">
        <v>-1.31</v>
      </c>
      <c r="C261" s="65" t="n">
        <f aca="false">781+B261</f>
        <v>779.69</v>
      </c>
      <c r="D261" s="64" t="n">
        <v>-4.93</v>
      </c>
      <c r="E261" s="65" t="n">
        <f aca="false">760+D261</f>
        <v>755.07</v>
      </c>
      <c r="F261" s="64" t="n">
        <v>-3.78</v>
      </c>
      <c r="G261" s="65" t="n">
        <f aca="false">838.78+F261</f>
        <v>835</v>
      </c>
    </row>
    <row r="262" customFormat="false" ht="15" hidden="false" customHeight="false" outlineLevel="0" collapsed="false">
      <c r="A262" s="63" t="n">
        <v>41534</v>
      </c>
      <c r="B262" s="64" t="n">
        <v>-1.34</v>
      </c>
      <c r="C262" s="65" t="n">
        <f aca="false">781+B262</f>
        <v>779.66</v>
      </c>
      <c r="D262" s="66" t="n">
        <v>-4.97</v>
      </c>
      <c r="E262" s="65" t="n">
        <f aca="false">760+D262</f>
        <v>755.03</v>
      </c>
      <c r="F262" s="64" t="n">
        <v>-3.82</v>
      </c>
      <c r="G262" s="65" t="n">
        <f aca="false">838.78+F262</f>
        <v>834.96</v>
      </c>
    </row>
    <row r="263" customFormat="false" ht="15" hidden="false" customHeight="false" outlineLevel="0" collapsed="false">
      <c r="A263" s="63" t="n">
        <v>41535</v>
      </c>
      <c r="B263" s="64" t="n">
        <v>-1.36</v>
      </c>
      <c r="C263" s="65" t="n">
        <f aca="false">781+B263</f>
        <v>779.64</v>
      </c>
      <c r="D263" s="66" t="n">
        <v>-5.02</v>
      </c>
      <c r="E263" s="65" t="n">
        <f aca="false">760+D263</f>
        <v>754.98</v>
      </c>
      <c r="F263" s="64" t="n">
        <v>-3.86</v>
      </c>
      <c r="G263" s="65" t="n">
        <f aca="false">838.78+F263</f>
        <v>834.92</v>
      </c>
    </row>
    <row r="264" customFormat="false" ht="15" hidden="false" customHeight="false" outlineLevel="0" collapsed="false">
      <c r="A264" s="63" t="n">
        <v>41536</v>
      </c>
      <c r="B264" s="64" t="n">
        <v>-1.38</v>
      </c>
      <c r="C264" s="65" t="n">
        <f aca="false">781+B264</f>
        <v>779.62</v>
      </c>
      <c r="D264" s="64" t="n">
        <v>-5.06</v>
      </c>
      <c r="E264" s="65" t="n">
        <f aca="false">760+D264</f>
        <v>754.94</v>
      </c>
      <c r="F264" s="64" t="n">
        <v>-3.9</v>
      </c>
      <c r="G264" s="65" t="n">
        <f aca="false">838.78+F264</f>
        <v>834.88</v>
      </c>
    </row>
    <row r="265" customFormat="false" ht="15" hidden="false" customHeight="false" outlineLevel="0" collapsed="false">
      <c r="A265" s="63" t="n">
        <v>41537</v>
      </c>
      <c r="B265" s="64" t="n">
        <v>-1.4</v>
      </c>
      <c r="C265" s="65" t="n">
        <f aca="false">781+B265</f>
        <v>779.6</v>
      </c>
      <c r="D265" s="64" t="n">
        <v>-5.09</v>
      </c>
      <c r="E265" s="65" t="n">
        <f aca="false">760+D265</f>
        <v>754.91</v>
      </c>
      <c r="F265" s="64" t="n">
        <v>-3.93</v>
      </c>
      <c r="G265" s="65" t="n">
        <f aca="false">838.78+F265</f>
        <v>834.85</v>
      </c>
    </row>
    <row r="266" customFormat="false" ht="15" hidden="false" customHeight="false" outlineLevel="0" collapsed="false">
      <c r="A266" s="63" t="n">
        <v>41538</v>
      </c>
      <c r="B266" s="64" t="n">
        <v>-1.42</v>
      </c>
      <c r="C266" s="65" t="n">
        <f aca="false">781+B266</f>
        <v>779.58</v>
      </c>
      <c r="D266" s="64" t="n">
        <v>-5.13</v>
      </c>
      <c r="E266" s="65" t="n">
        <f aca="false">760+D266</f>
        <v>754.87</v>
      </c>
      <c r="F266" s="64" t="n">
        <v>-3.96</v>
      </c>
      <c r="G266" s="65" t="n">
        <f aca="false">838.78+F266</f>
        <v>834.82</v>
      </c>
    </row>
    <row r="267" customFormat="false" ht="15" hidden="false" customHeight="false" outlineLevel="0" collapsed="false">
      <c r="A267" s="63" t="n">
        <v>41539</v>
      </c>
      <c r="B267" s="64" t="n">
        <v>-1.44</v>
      </c>
      <c r="C267" s="65" t="n">
        <f aca="false">781+B267</f>
        <v>779.56</v>
      </c>
      <c r="D267" s="64" t="n">
        <v>-5.16</v>
      </c>
      <c r="E267" s="65" t="n">
        <f aca="false">760+D267</f>
        <v>754.84</v>
      </c>
      <c r="F267" s="64" t="n">
        <v>-3.98</v>
      </c>
      <c r="G267" s="65" t="n">
        <f aca="false">838.78+F267</f>
        <v>834.8</v>
      </c>
    </row>
    <row r="268" customFormat="false" ht="15" hidden="false" customHeight="false" outlineLevel="0" collapsed="false">
      <c r="A268" s="63" t="n">
        <v>41540</v>
      </c>
      <c r="B268" s="64" t="n">
        <v>-1.47</v>
      </c>
      <c r="C268" s="65" t="n">
        <f aca="false">781+B268</f>
        <v>779.53</v>
      </c>
      <c r="D268" s="64" t="n">
        <v>-5.19</v>
      </c>
      <c r="E268" s="65" t="n">
        <f aca="false">760+D268</f>
        <v>754.81</v>
      </c>
      <c r="F268" s="64" t="n">
        <v>-4.01</v>
      </c>
      <c r="G268" s="65" t="n">
        <f aca="false">838.78+F268</f>
        <v>834.77</v>
      </c>
    </row>
    <row r="269" customFormat="false" ht="15" hidden="false" customHeight="false" outlineLevel="0" collapsed="false">
      <c r="A269" s="63" t="n">
        <v>41541</v>
      </c>
      <c r="B269" s="64" t="n">
        <v>-1.49</v>
      </c>
      <c r="C269" s="65" t="n">
        <f aca="false">781+B269</f>
        <v>779.51</v>
      </c>
      <c r="D269" s="66" t="n">
        <v>-5.23</v>
      </c>
      <c r="E269" s="65" t="n">
        <f aca="false">760+D269</f>
        <v>754.77</v>
      </c>
      <c r="F269" s="64" t="n">
        <v>-4.06</v>
      </c>
      <c r="G269" s="65" t="n">
        <f aca="false">838.78+F269</f>
        <v>834.72</v>
      </c>
    </row>
    <row r="270" customFormat="false" ht="15" hidden="false" customHeight="false" outlineLevel="0" collapsed="false">
      <c r="A270" s="63" t="n">
        <v>41542</v>
      </c>
      <c r="B270" s="64" t="n">
        <v>-1.51</v>
      </c>
      <c r="C270" s="65" t="n">
        <f aca="false">781+B270</f>
        <v>779.49</v>
      </c>
      <c r="D270" s="66" t="n">
        <v>-5.28</v>
      </c>
      <c r="E270" s="65" t="n">
        <f aca="false">760+D270</f>
        <v>754.72</v>
      </c>
      <c r="F270" s="64" t="n">
        <v>-4.08</v>
      </c>
      <c r="G270" s="65" t="n">
        <f aca="false">838.78+F270</f>
        <v>834.7</v>
      </c>
    </row>
    <row r="271" customFormat="false" ht="15" hidden="false" customHeight="false" outlineLevel="0" collapsed="false">
      <c r="A271" s="63" t="n">
        <v>41543</v>
      </c>
      <c r="B271" s="64" t="n">
        <v>-1.53</v>
      </c>
      <c r="C271" s="65" t="n">
        <f aca="false">781+B271</f>
        <v>779.47</v>
      </c>
      <c r="D271" s="64" t="n">
        <v>-5.32</v>
      </c>
      <c r="E271" s="65" t="n">
        <f aca="false">760+D271</f>
        <v>754.68</v>
      </c>
      <c r="F271" s="64" t="n">
        <v>-4.09</v>
      </c>
      <c r="G271" s="65" t="n">
        <f aca="false">838.78+F271</f>
        <v>834.69</v>
      </c>
    </row>
    <row r="272" customFormat="false" ht="15" hidden="false" customHeight="false" outlineLevel="0" collapsed="false">
      <c r="A272" s="63" t="n">
        <v>41544</v>
      </c>
      <c r="B272" s="64" t="n">
        <v>-1.55</v>
      </c>
      <c r="C272" s="65" t="n">
        <f aca="false">781+B272</f>
        <v>779.45</v>
      </c>
      <c r="D272" s="64" t="n">
        <v>-5.36</v>
      </c>
      <c r="E272" s="65" t="n">
        <f aca="false">760+D272</f>
        <v>754.64</v>
      </c>
      <c r="F272" s="64" t="n">
        <v>-4.12</v>
      </c>
      <c r="G272" s="65" t="n">
        <f aca="false">838.78+F272</f>
        <v>834.66</v>
      </c>
    </row>
    <row r="273" customFormat="false" ht="15" hidden="false" customHeight="false" outlineLevel="0" collapsed="false">
      <c r="A273" s="63" t="n">
        <v>41545</v>
      </c>
      <c r="B273" s="64" t="n">
        <v>-1.57</v>
      </c>
      <c r="C273" s="65" t="n">
        <f aca="false">781+B273</f>
        <v>779.43</v>
      </c>
      <c r="D273" s="64" t="n">
        <v>-5.4</v>
      </c>
      <c r="E273" s="65" t="n">
        <f aca="false">760+D273</f>
        <v>754.6</v>
      </c>
      <c r="F273" s="64" t="n">
        <v>-4.12</v>
      </c>
      <c r="G273" s="65" t="n">
        <f aca="false">838.78+F273</f>
        <v>834.66</v>
      </c>
    </row>
    <row r="274" customFormat="false" ht="15" hidden="false" customHeight="false" outlineLevel="0" collapsed="false">
      <c r="A274" s="63" t="n">
        <v>41546</v>
      </c>
      <c r="B274" s="64" t="n">
        <v>-1.59</v>
      </c>
      <c r="C274" s="65" t="n">
        <f aca="false">781+B274</f>
        <v>779.41</v>
      </c>
      <c r="D274" s="64" t="n">
        <v>-5.44</v>
      </c>
      <c r="E274" s="65" t="n">
        <f aca="false">760+D274</f>
        <v>754.56</v>
      </c>
      <c r="F274" s="64" t="n">
        <v>-4.16</v>
      </c>
      <c r="G274" s="65" t="n">
        <f aca="false">838.78+F274</f>
        <v>834.62</v>
      </c>
    </row>
    <row r="275" customFormat="false" ht="15" hidden="false" customHeight="false" outlineLevel="0" collapsed="false">
      <c r="A275" s="63" t="n">
        <v>41547</v>
      </c>
      <c r="B275" s="64" t="n">
        <v>-1.59</v>
      </c>
      <c r="C275" s="65" t="n">
        <f aca="false">781+B275</f>
        <v>779.41</v>
      </c>
      <c r="D275" s="64" t="n">
        <v>-5.48</v>
      </c>
      <c r="E275" s="65" t="n">
        <f aca="false">760+D275</f>
        <v>754.52</v>
      </c>
      <c r="F275" s="64" t="n">
        <v>-4.16</v>
      </c>
      <c r="G275" s="65" t="n">
        <f aca="false">838.78+F275</f>
        <v>834.62</v>
      </c>
    </row>
    <row r="276" customFormat="false" ht="15" hidden="false" customHeight="false" outlineLevel="0" collapsed="false">
      <c r="A276" s="63" t="n">
        <v>41548</v>
      </c>
      <c r="B276" s="64" t="n">
        <v>-1.6</v>
      </c>
      <c r="C276" s="65" t="n">
        <f aca="false">781+B276</f>
        <v>779.4</v>
      </c>
      <c r="D276" s="66" t="n">
        <v>-5.51</v>
      </c>
      <c r="E276" s="65" t="n">
        <f aca="false">760+D276</f>
        <v>754.49</v>
      </c>
      <c r="F276" s="64" t="n">
        <v>-4.18</v>
      </c>
      <c r="G276" s="65" t="n">
        <f aca="false">838.78+F276</f>
        <v>834.6</v>
      </c>
    </row>
    <row r="277" customFormat="false" ht="15" hidden="false" customHeight="false" outlineLevel="0" collapsed="false">
      <c r="A277" s="63" t="n">
        <v>41549</v>
      </c>
      <c r="B277" s="64" t="n">
        <v>-1.61</v>
      </c>
      <c r="C277" s="65" t="n">
        <f aca="false">781+B277</f>
        <v>779.39</v>
      </c>
      <c r="D277" s="66" t="n">
        <v>-5.53</v>
      </c>
      <c r="E277" s="65" t="n">
        <f aca="false">760+D277</f>
        <v>754.47</v>
      </c>
      <c r="F277" s="64" t="n">
        <v>-4.2</v>
      </c>
      <c r="G277" s="65" t="n">
        <f aca="false">838.78+F277</f>
        <v>834.58</v>
      </c>
    </row>
    <row r="278" customFormat="false" ht="15" hidden="false" customHeight="false" outlineLevel="0" collapsed="false">
      <c r="A278" s="63" t="n">
        <v>41550</v>
      </c>
      <c r="B278" s="64" t="n">
        <v>-1.61</v>
      </c>
      <c r="C278" s="65" t="n">
        <f aca="false">781+B278</f>
        <v>779.39</v>
      </c>
      <c r="D278" s="64" t="n">
        <v>-5.58</v>
      </c>
      <c r="E278" s="65" t="n">
        <f aca="false">760+D278</f>
        <v>754.42</v>
      </c>
      <c r="F278" s="64" t="n">
        <v>-4.19</v>
      </c>
      <c r="G278" s="65" t="n">
        <f aca="false">838.78+F278</f>
        <v>834.59</v>
      </c>
    </row>
    <row r="279" customFormat="false" ht="15" hidden="false" customHeight="false" outlineLevel="0" collapsed="false">
      <c r="A279" s="63" t="n">
        <v>41551</v>
      </c>
      <c r="B279" s="64" t="n">
        <v>-1.61</v>
      </c>
      <c r="C279" s="65" t="n">
        <f aca="false">781+B279</f>
        <v>779.39</v>
      </c>
      <c r="D279" s="66" t="n">
        <v>-5.59</v>
      </c>
      <c r="E279" s="65" t="n">
        <f aca="false">760+D279</f>
        <v>754.41</v>
      </c>
      <c r="F279" s="64" t="n">
        <v>-4.2</v>
      </c>
      <c r="G279" s="65" t="n">
        <f aca="false">838.78+F279</f>
        <v>834.58</v>
      </c>
    </row>
    <row r="280" customFormat="false" ht="15" hidden="false" customHeight="false" outlineLevel="0" collapsed="false">
      <c r="A280" s="63" t="n">
        <v>41552</v>
      </c>
      <c r="B280" s="64" t="n">
        <v>-1.56</v>
      </c>
      <c r="C280" s="65" t="n">
        <f aca="false">781+B280</f>
        <v>779.44</v>
      </c>
      <c r="D280" s="64" t="n">
        <v>-5.61</v>
      </c>
      <c r="E280" s="65" t="n">
        <f aca="false">760+D280</f>
        <v>754.39</v>
      </c>
      <c r="F280" s="64" t="n">
        <v>-4.15</v>
      </c>
      <c r="G280" s="65" t="n">
        <f aca="false">838.78+F280</f>
        <v>834.63</v>
      </c>
    </row>
    <row r="281" customFormat="false" ht="15" hidden="false" customHeight="false" outlineLevel="0" collapsed="false">
      <c r="A281" s="63" t="n">
        <v>41553</v>
      </c>
      <c r="B281" s="64" t="n">
        <v>-1.56</v>
      </c>
      <c r="C281" s="65" t="n">
        <f aca="false">781+B281</f>
        <v>779.44</v>
      </c>
      <c r="D281" s="64" t="n">
        <v>-5.64</v>
      </c>
      <c r="E281" s="65" t="n">
        <f aca="false">760+D281</f>
        <v>754.36</v>
      </c>
      <c r="F281" s="64" t="n">
        <v>-4.15</v>
      </c>
      <c r="G281" s="65" t="n">
        <f aca="false">838.78+F281</f>
        <v>834.63</v>
      </c>
    </row>
    <row r="282" customFormat="false" ht="15" hidden="false" customHeight="false" outlineLevel="0" collapsed="false">
      <c r="A282" s="63" t="n">
        <v>41554</v>
      </c>
      <c r="B282" s="64" t="n">
        <v>-1.57</v>
      </c>
      <c r="C282" s="65" t="n">
        <f aca="false">781+B282</f>
        <v>779.43</v>
      </c>
      <c r="D282" s="64" t="n">
        <v>-5.63</v>
      </c>
      <c r="E282" s="65" t="n">
        <f aca="false">760+D282</f>
        <v>754.37</v>
      </c>
      <c r="F282" s="64" t="n">
        <v>-4.17</v>
      </c>
      <c r="G282" s="65" t="n">
        <f aca="false">838.78+F282</f>
        <v>834.61</v>
      </c>
    </row>
    <row r="283" customFormat="false" ht="15" hidden="false" customHeight="false" outlineLevel="0" collapsed="false">
      <c r="A283" s="63" t="n">
        <v>41555</v>
      </c>
      <c r="B283" s="64" t="n">
        <v>-1.58</v>
      </c>
      <c r="C283" s="65" t="n">
        <f aca="false">781+B283</f>
        <v>779.42</v>
      </c>
      <c r="D283" s="64" t="n">
        <v>-5.67</v>
      </c>
      <c r="E283" s="65" t="n">
        <f aca="false">760+D283</f>
        <v>754.33</v>
      </c>
      <c r="F283" s="64" t="n">
        <v>-4.18</v>
      </c>
      <c r="G283" s="65" t="n">
        <f aca="false">838.78+F283</f>
        <v>834.6</v>
      </c>
    </row>
    <row r="284" customFormat="false" ht="15" hidden="false" customHeight="false" outlineLevel="0" collapsed="false">
      <c r="A284" s="63" t="n">
        <v>41556</v>
      </c>
      <c r="B284" s="64" t="n">
        <v>-1.57</v>
      </c>
      <c r="C284" s="65" t="n">
        <f aca="false">781+B284</f>
        <v>779.43</v>
      </c>
      <c r="D284" s="66" t="n">
        <v>-5.69</v>
      </c>
      <c r="E284" s="65" t="n">
        <f aca="false">760+D284</f>
        <v>754.31</v>
      </c>
      <c r="F284" s="64" t="n">
        <v>-4.16</v>
      </c>
      <c r="G284" s="65" t="n">
        <f aca="false">838.78+F284</f>
        <v>834.62</v>
      </c>
    </row>
    <row r="285" customFormat="false" ht="15" hidden="false" customHeight="false" outlineLevel="0" collapsed="false">
      <c r="A285" s="63" t="n">
        <v>41557</v>
      </c>
      <c r="B285" s="64" t="n">
        <v>-1.58</v>
      </c>
      <c r="C285" s="65" t="n">
        <f aca="false">781+B285</f>
        <v>779.42</v>
      </c>
      <c r="D285" s="66" t="n">
        <v>-5.72</v>
      </c>
      <c r="E285" s="65" t="n">
        <f aca="false">760+D285</f>
        <v>754.28</v>
      </c>
      <c r="F285" s="64" t="n">
        <v>-4.16</v>
      </c>
      <c r="G285" s="65" t="n">
        <f aca="false">838.78+F285</f>
        <v>834.62</v>
      </c>
    </row>
    <row r="286" customFormat="false" ht="15" hidden="false" customHeight="false" outlineLevel="0" collapsed="false">
      <c r="A286" s="63" t="n">
        <v>41558</v>
      </c>
      <c r="B286" s="64" t="n">
        <v>-1.6</v>
      </c>
      <c r="C286" s="65" t="n">
        <f aca="false">781+B286</f>
        <v>779.4</v>
      </c>
      <c r="D286" s="64" t="n">
        <v>-5.74</v>
      </c>
      <c r="E286" s="65" t="n">
        <f aca="false">760+D286</f>
        <v>754.26</v>
      </c>
      <c r="F286" s="64" t="n">
        <v>-4.18</v>
      </c>
      <c r="G286" s="65" t="n">
        <f aca="false">838.78+F286</f>
        <v>834.6</v>
      </c>
    </row>
    <row r="287" customFormat="false" ht="15" hidden="false" customHeight="false" outlineLevel="0" collapsed="false">
      <c r="A287" s="63" t="n">
        <v>41559</v>
      </c>
      <c r="B287" s="64" t="n">
        <v>-1.62</v>
      </c>
      <c r="C287" s="65" t="n">
        <f aca="false">781+B287</f>
        <v>779.38</v>
      </c>
      <c r="D287" s="64" t="n">
        <v>-5.78</v>
      </c>
      <c r="E287" s="65" t="n">
        <f aca="false">760+D287</f>
        <v>754.22</v>
      </c>
      <c r="F287" s="64" t="n">
        <v>-4.2</v>
      </c>
      <c r="G287" s="65" t="n">
        <f aca="false">838.78+F287</f>
        <v>834.58</v>
      </c>
    </row>
    <row r="288" customFormat="false" ht="15" hidden="false" customHeight="false" outlineLevel="0" collapsed="false">
      <c r="A288" s="63" t="n">
        <v>41560</v>
      </c>
      <c r="B288" s="64" t="n">
        <v>-1.64</v>
      </c>
      <c r="C288" s="65" t="n">
        <f aca="false">781+B288</f>
        <v>779.36</v>
      </c>
      <c r="D288" s="64" t="n">
        <v>-5.77</v>
      </c>
      <c r="E288" s="65" t="n">
        <f aca="false">760+D288</f>
        <v>754.23</v>
      </c>
      <c r="F288" s="64" t="n">
        <v>-4.23</v>
      </c>
      <c r="G288" s="65" t="n">
        <f aca="false">838.78+F288</f>
        <v>834.55</v>
      </c>
    </row>
    <row r="289" customFormat="false" ht="15" hidden="false" customHeight="false" outlineLevel="0" collapsed="false">
      <c r="A289" s="63" t="n">
        <v>41561</v>
      </c>
      <c r="B289" s="64" t="n">
        <v>-1.65</v>
      </c>
      <c r="C289" s="65" t="n">
        <f aca="false">781+B289</f>
        <v>779.35</v>
      </c>
      <c r="D289" s="64" t="n">
        <v>-5.79</v>
      </c>
      <c r="E289" s="65" t="n">
        <f aca="false">760+D289</f>
        <v>754.21</v>
      </c>
      <c r="F289" s="64" t="n">
        <v>-4.25</v>
      </c>
      <c r="G289" s="65" t="n">
        <f aca="false">838.78+F289</f>
        <v>834.53</v>
      </c>
    </row>
    <row r="290" customFormat="false" ht="15" hidden="false" customHeight="false" outlineLevel="0" collapsed="false">
      <c r="A290" s="63" t="n">
        <v>41562</v>
      </c>
      <c r="B290" s="64" t="n">
        <v>-1.67</v>
      </c>
      <c r="C290" s="65" t="n">
        <f aca="false">781+B290</f>
        <v>779.33</v>
      </c>
      <c r="D290" s="64" t="n">
        <v>-5.81</v>
      </c>
      <c r="E290" s="65" t="n">
        <f aca="false">760+D290</f>
        <v>754.19</v>
      </c>
      <c r="F290" s="64" t="n">
        <v>-4.26</v>
      </c>
      <c r="G290" s="65" t="n">
        <f aca="false">838.78+F290</f>
        <v>834.52</v>
      </c>
    </row>
    <row r="291" customFormat="false" ht="15" hidden="false" customHeight="false" outlineLevel="0" collapsed="false">
      <c r="A291" s="63" t="n">
        <v>41563</v>
      </c>
      <c r="B291" s="64" t="n">
        <v>-1.68</v>
      </c>
      <c r="C291" s="65" t="n">
        <f aca="false">781+B291</f>
        <v>779.32</v>
      </c>
      <c r="D291" s="66" t="n">
        <v>-5.85</v>
      </c>
      <c r="E291" s="65" t="n">
        <f aca="false">760+D291</f>
        <v>754.15</v>
      </c>
      <c r="F291" s="64" t="n">
        <v>-4.28</v>
      </c>
      <c r="G291" s="65" t="n">
        <f aca="false">838.78+F291</f>
        <v>834.5</v>
      </c>
    </row>
    <row r="292" customFormat="false" ht="15" hidden="false" customHeight="false" outlineLevel="0" collapsed="false">
      <c r="A292" s="63" t="n">
        <v>41564</v>
      </c>
      <c r="B292" s="64" t="n">
        <v>-1.67</v>
      </c>
      <c r="C292" s="65" t="n">
        <f aca="false">781+B292</f>
        <v>779.33</v>
      </c>
      <c r="D292" s="66" t="n">
        <v>-5.88</v>
      </c>
      <c r="E292" s="65" t="n">
        <f aca="false">760+D292</f>
        <v>754.12</v>
      </c>
      <c r="F292" s="64" t="n">
        <v>-4.28</v>
      </c>
      <c r="G292" s="65" t="n">
        <f aca="false">838.78+F292</f>
        <v>834.5</v>
      </c>
    </row>
    <row r="293" customFormat="false" ht="15" hidden="false" customHeight="false" outlineLevel="0" collapsed="false">
      <c r="A293" s="63" t="n">
        <v>41565</v>
      </c>
      <c r="B293" s="64" t="n">
        <v>-1.64</v>
      </c>
      <c r="C293" s="65" t="n">
        <f aca="false">781+B293</f>
        <v>779.36</v>
      </c>
      <c r="D293" s="64" t="n">
        <v>-5.92</v>
      </c>
      <c r="E293" s="65" t="n">
        <f aca="false">760+D293</f>
        <v>754.08</v>
      </c>
      <c r="F293" s="64" t="n">
        <v>-4.2</v>
      </c>
      <c r="G293" s="65" t="n">
        <f aca="false">838.78+F293</f>
        <v>834.58</v>
      </c>
    </row>
    <row r="294" customFormat="false" ht="15" hidden="false" customHeight="false" outlineLevel="0" collapsed="false">
      <c r="A294" s="63" t="n">
        <v>41566</v>
      </c>
      <c r="B294" s="64" t="n">
        <v>-1.59</v>
      </c>
      <c r="C294" s="65" t="n">
        <f aca="false">781+B294</f>
        <v>779.41</v>
      </c>
      <c r="D294" s="64" t="n">
        <v>-5.96</v>
      </c>
      <c r="E294" s="65" t="n">
        <f aca="false">760+D294</f>
        <v>754.04</v>
      </c>
      <c r="F294" s="64" t="n">
        <v>-4.13</v>
      </c>
      <c r="G294" s="65" t="n">
        <f aca="false">838.78+F294</f>
        <v>834.65</v>
      </c>
    </row>
    <row r="295" customFormat="false" ht="15" hidden="false" customHeight="false" outlineLevel="0" collapsed="false">
      <c r="A295" s="63" t="n">
        <v>41567</v>
      </c>
      <c r="B295" s="64" t="n">
        <v>-1.58</v>
      </c>
      <c r="C295" s="65" t="n">
        <f aca="false">781+B295</f>
        <v>779.42</v>
      </c>
      <c r="D295" s="64" t="n">
        <v>-5.99</v>
      </c>
      <c r="E295" s="65" t="n">
        <f aca="false">760+D295</f>
        <v>754.01</v>
      </c>
      <c r="F295" s="64" t="n">
        <v>-4.06</v>
      </c>
      <c r="G295" s="65" t="n">
        <f aca="false">838.78+F295</f>
        <v>834.72</v>
      </c>
    </row>
    <row r="296" customFormat="false" ht="15" hidden="false" customHeight="false" outlineLevel="0" collapsed="false">
      <c r="A296" s="63" t="n">
        <v>41568</v>
      </c>
      <c r="B296" s="64" t="n">
        <v>-1.58</v>
      </c>
      <c r="C296" s="65" t="n">
        <f aca="false">781+B296</f>
        <v>779.42</v>
      </c>
      <c r="D296" s="64" t="n">
        <v>-6.02</v>
      </c>
      <c r="E296" s="65" t="n">
        <f aca="false">760+D296</f>
        <v>753.98</v>
      </c>
      <c r="F296" s="64" t="n">
        <v>-4.07</v>
      </c>
      <c r="G296" s="65" t="n">
        <f aca="false">838.78+F296</f>
        <v>834.71</v>
      </c>
    </row>
    <row r="297" customFormat="false" ht="15" hidden="false" customHeight="false" outlineLevel="0" collapsed="false">
      <c r="A297" s="63" t="n">
        <v>41569</v>
      </c>
      <c r="B297" s="64" t="n">
        <v>-1.56</v>
      </c>
      <c r="C297" s="65" t="n">
        <f aca="false">781+B297</f>
        <v>779.44</v>
      </c>
      <c r="D297" s="64" t="n">
        <v>-5.99</v>
      </c>
      <c r="E297" s="65" t="n">
        <f aca="false">760+D297</f>
        <v>754.01</v>
      </c>
      <c r="F297" s="64" t="n">
        <v>-4.16</v>
      </c>
      <c r="G297" s="65" t="n">
        <f aca="false">838.78+F297</f>
        <v>834.62</v>
      </c>
    </row>
    <row r="298" customFormat="false" ht="15" hidden="false" customHeight="false" outlineLevel="0" collapsed="false">
      <c r="A298" s="63" t="n">
        <v>41570</v>
      </c>
      <c r="B298" s="64" t="n">
        <v>-1.54</v>
      </c>
      <c r="C298" s="65" t="n">
        <f aca="false">781+B298</f>
        <v>779.46</v>
      </c>
      <c r="D298" s="66" t="n">
        <v>-5.96</v>
      </c>
      <c r="E298" s="65" t="n">
        <f aca="false">760+D298</f>
        <v>754.04</v>
      </c>
      <c r="F298" s="64" t="n">
        <v>-4.09</v>
      </c>
      <c r="G298" s="65" t="n">
        <f aca="false">838.78+F298</f>
        <v>834.69</v>
      </c>
    </row>
    <row r="299" customFormat="false" ht="15" hidden="false" customHeight="false" outlineLevel="0" collapsed="false">
      <c r="A299" s="63" t="n">
        <v>41571</v>
      </c>
      <c r="B299" s="64" t="n">
        <v>-1.52</v>
      </c>
      <c r="C299" s="65" t="n">
        <f aca="false">781+B299</f>
        <v>779.48</v>
      </c>
      <c r="D299" s="66" t="n">
        <v>-5.93</v>
      </c>
      <c r="E299" s="65" t="n">
        <f aca="false">760+D299</f>
        <v>754.07</v>
      </c>
      <c r="F299" s="64" t="n">
        <v>-4.11</v>
      </c>
      <c r="G299" s="65" t="n">
        <f aca="false">838.78+F299</f>
        <v>834.67</v>
      </c>
    </row>
    <row r="300" customFormat="false" ht="15" hidden="false" customHeight="false" outlineLevel="0" collapsed="false">
      <c r="A300" s="63" t="n">
        <v>41572</v>
      </c>
      <c r="B300" s="64" t="n">
        <v>-1.52</v>
      </c>
      <c r="C300" s="65" t="n">
        <f aca="false">781+B300</f>
        <v>779.48</v>
      </c>
      <c r="D300" s="64" t="n">
        <v>-5.91</v>
      </c>
      <c r="E300" s="65" t="n">
        <f aca="false">760+D300</f>
        <v>754.09</v>
      </c>
      <c r="F300" s="64" t="n">
        <v>-4.12</v>
      </c>
      <c r="G300" s="65" t="n">
        <f aca="false">838.78+F300</f>
        <v>834.66</v>
      </c>
    </row>
    <row r="301" customFormat="false" ht="15" hidden="false" customHeight="false" outlineLevel="0" collapsed="false">
      <c r="A301" s="63" t="n">
        <v>41573</v>
      </c>
      <c r="B301" s="64" t="n">
        <v>-1.54</v>
      </c>
      <c r="C301" s="65" t="n">
        <f aca="false">781+B301</f>
        <v>779.46</v>
      </c>
      <c r="D301" s="64" t="n">
        <v>-5.94</v>
      </c>
      <c r="E301" s="65" t="n">
        <f aca="false">760+D301</f>
        <v>754.06</v>
      </c>
      <c r="F301" s="64" t="n">
        <v>-4.16</v>
      </c>
      <c r="G301" s="65" t="n">
        <f aca="false">838.78+F301</f>
        <v>834.62</v>
      </c>
    </row>
    <row r="302" customFormat="false" ht="15" hidden="false" customHeight="false" outlineLevel="0" collapsed="false">
      <c r="A302" s="63" t="n">
        <v>41574</v>
      </c>
      <c r="B302" s="64" t="n">
        <v>-1.56</v>
      </c>
      <c r="C302" s="65" t="n">
        <f aca="false">781+B302</f>
        <v>779.44</v>
      </c>
      <c r="D302" s="64" t="n">
        <v>-5.96</v>
      </c>
      <c r="E302" s="65" t="n">
        <f aca="false">760+D302</f>
        <v>754.04</v>
      </c>
      <c r="F302" s="64" t="n">
        <v>-4.17</v>
      </c>
      <c r="G302" s="65" t="n">
        <f aca="false">838.78+F302</f>
        <v>834.61</v>
      </c>
    </row>
    <row r="303" customFormat="false" ht="15" hidden="false" customHeight="false" outlineLevel="0" collapsed="false">
      <c r="A303" s="63" t="n">
        <v>41575</v>
      </c>
      <c r="B303" s="64" t="n">
        <v>-1.58</v>
      </c>
      <c r="C303" s="65" t="n">
        <f aca="false">781+B303</f>
        <v>779.42</v>
      </c>
      <c r="D303" s="64" t="n">
        <v>-5.99</v>
      </c>
      <c r="E303" s="65" t="n">
        <f aca="false">760+D303</f>
        <v>754.01</v>
      </c>
      <c r="F303" s="64" t="n">
        <v>-4.19</v>
      </c>
      <c r="G303" s="65" t="n">
        <f aca="false">838.78+F303</f>
        <v>834.59</v>
      </c>
    </row>
    <row r="304" customFormat="false" ht="15" hidden="false" customHeight="false" outlineLevel="0" collapsed="false">
      <c r="A304" s="63" t="n">
        <v>41576</v>
      </c>
      <c r="B304" s="64" t="n">
        <v>-1.6</v>
      </c>
      <c r="C304" s="65" t="n">
        <f aca="false">781+B304</f>
        <v>779.4</v>
      </c>
      <c r="D304" s="64" t="n">
        <v>-6.02</v>
      </c>
      <c r="E304" s="65" t="n">
        <f aca="false">760+D304</f>
        <v>753.98</v>
      </c>
      <c r="F304" s="64" t="n">
        <v>-4.21</v>
      </c>
      <c r="G304" s="65" t="n">
        <f aca="false">838.78+F304</f>
        <v>834.57</v>
      </c>
    </row>
    <row r="305" customFormat="false" ht="15" hidden="false" customHeight="false" outlineLevel="0" collapsed="false">
      <c r="A305" s="63" t="n">
        <v>41577</v>
      </c>
      <c r="B305" s="64" t="n">
        <v>-1.62</v>
      </c>
      <c r="C305" s="65" t="n">
        <f aca="false">781+B305</f>
        <v>779.38</v>
      </c>
      <c r="D305" s="66" t="n">
        <v>-6.07</v>
      </c>
      <c r="E305" s="65" t="n">
        <f aca="false">760+D305</f>
        <v>753.93</v>
      </c>
      <c r="F305" s="64" t="n">
        <v>-4.22</v>
      </c>
      <c r="G305" s="65" t="n">
        <f aca="false">838.78+F305</f>
        <v>834.56</v>
      </c>
    </row>
    <row r="306" customFormat="false" ht="15" hidden="false" customHeight="false" outlineLevel="0" collapsed="false">
      <c r="A306" s="63" t="n">
        <v>41578</v>
      </c>
      <c r="B306" s="64" t="n">
        <v>-1.64</v>
      </c>
      <c r="C306" s="65" t="n">
        <f aca="false">781+B306</f>
        <v>779.36</v>
      </c>
      <c r="D306" s="66" t="n">
        <v>-6.12</v>
      </c>
      <c r="E306" s="65" t="n">
        <f aca="false">760+D306</f>
        <v>753.88</v>
      </c>
      <c r="F306" s="64" t="n">
        <v>-4.24</v>
      </c>
      <c r="G306" s="65" t="n">
        <f aca="false">838.78+F306</f>
        <v>834.54</v>
      </c>
    </row>
    <row r="307" customFormat="false" ht="15" hidden="false" customHeight="false" outlineLevel="0" collapsed="false">
      <c r="A307" s="63" t="n">
        <v>41579</v>
      </c>
      <c r="B307" s="64" t="n">
        <v>-1.66</v>
      </c>
      <c r="C307" s="65" t="n">
        <f aca="false">781+B307</f>
        <v>779.34</v>
      </c>
      <c r="D307" s="64" t="n">
        <v>-6.16</v>
      </c>
      <c r="E307" s="65" t="n">
        <f aca="false">760+D307</f>
        <v>753.84</v>
      </c>
      <c r="F307" s="64" t="n">
        <v>-4.26</v>
      </c>
      <c r="G307" s="65" t="n">
        <f aca="false">838.78+F307</f>
        <v>834.52</v>
      </c>
    </row>
    <row r="308" customFormat="false" ht="15" hidden="false" customHeight="false" outlineLevel="0" collapsed="false">
      <c r="A308" s="63" t="n">
        <v>41580</v>
      </c>
      <c r="B308" s="64" t="n">
        <v>-1.69</v>
      </c>
      <c r="C308" s="65" t="n">
        <f aca="false">781+B308</f>
        <v>779.31</v>
      </c>
      <c r="D308" s="64" t="n">
        <v>-6.2</v>
      </c>
      <c r="E308" s="65" t="n">
        <f aca="false">760+D308</f>
        <v>753.8</v>
      </c>
      <c r="F308" s="64" t="n">
        <v>-4.28</v>
      </c>
      <c r="G308" s="65" t="n">
        <f aca="false">838.78+F308</f>
        <v>834.5</v>
      </c>
    </row>
    <row r="309" customFormat="false" ht="15" hidden="false" customHeight="false" outlineLevel="0" collapsed="false">
      <c r="A309" s="63" t="n">
        <v>41581</v>
      </c>
      <c r="B309" s="64" t="n">
        <v>-1.71</v>
      </c>
      <c r="C309" s="65" t="n">
        <f aca="false">781+B309</f>
        <v>779.29</v>
      </c>
      <c r="D309" s="64" t="n">
        <v>-6.24</v>
      </c>
      <c r="E309" s="65" t="n">
        <f aca="false">760+D309</f>
        <v>753.76</v>
      </c>
      <c r="F309" s="64" t="n">
        <v>-4.3</v>
      </c>
      <c r="G309" s="65" t="n">
        <f aca="false">838.78+F309</f>
        <v>834.48</v>
      </c>
    </row>
    <row r="310" customFormat="false" ht="15" hidden="false" customHeight="false" outlineLevel="0" collapsed="false">
      <c r="A310" s="63" t="n">
        <v>41582</v>
      </c>
      <c r="B310" s="64" t="n">
        <v>-1.73</v>
      </c>
      <c r="C310" s="65" t="n">
        <f aca="false">781+B310</f>
        <v>779.27</v>
      </c>
      <c r="D310" s="64" t="n">
        <v>-6.27</v>
      </c>
      <c r="E310" s="65" t="n">
        <f aca="false">760+D310</f>
        <v>753.73</v>
      </c>
      <c r="F310" s="64" t="n">
        <v>-4.32</v>
      </c>
      <c r="G310" s="65" t="n">
        <f aca="false">838.78+F310</f>
        <v>834.46</v>
      </c>
    </row>
    <row r="311" customFormat="false" ht="15" hidden="false" customHeight="false" outlineLevel="0" collapsed="false">
      <c r="A311" s="63" t="n">
        <v>41583</v>
      </c>
      <c r="B311" s="64" t="n">
        <v>-1.75</v>
      </c>
      <c r="C311" s="65" t="n">
        <f aca="false">781+B311</f>
        <v>779.25</v>
      </c>
      <c r="D311" s="64" t="n">
        <v>-6.31</v>
      </c>
      <c r="E311" s="65" t="n">
        <f aca="false">760+D311</f>
        <v>753.69</v>
      </c>
      <c r="F311" s="64" t="n">
        <v>-4.35</v>
      </c>
      <c r="G311" s="65" t="n">
        <f aca="false">838.78+F311</f>
        <v>834.43</v>
      </c>
    </row>
    <row r="312" customFormat="false" ht="15" hidden="false" customHeight="false" outlineLevel="0" collapsed="false">
      <c r="A312" s="63" t="n">
        <v>41584</v>
      </c>
      <c r="B312" s="64" t="n">
        <v>-1.76</v>
      </c>
      <c r="C312" s="65" t="n">
        <f aca="false">781+B312</f>
        <v>779.24</v>
      </c>
      <c r="D312" s="66" t="n">
        <v>-6.35</v>
      </c>
      <c r="E312" s="65" t="n">
        <f aca="false">760+D312</f>
        <v>753.65</v>
      </c>
      <c r="F312" s="64" t="n">
        <v>-4.36</v>
      </c>
      <c r="G312" s="65" t="n">
        <f aca="false">838.78+F312</f>
        <v>834.42</v>
      </c>
    </row>
    <row r="313" customFormat="false" ht="15" hidden="false" customHeight="false" outlineLevel="0" collapsed="false">
      <c r="A313" s="63" t="n">
        <v>41585</v>
      </c>
      <c r="B313" s="64" t="n">
        <v>-1.74</v>
      </c>
      <c r="C313" s="65" t="n">
        <f aca="false">781+B313</f>
        <v>779.26</v>
      </c>
      <c r="D313" s="66" t="n">
        <v>-6.39</v>
      </c>
      <c r="E313" s="65" t="n">
        <f aca="false">760+D313</f>
        <v>753.61</v>
      </c>
      <c r="F313" s="64" t="n">
        <v>-4.34</v>
      </c>
      <c r="G313" s="65" t="n">
        <f aca="false">838.78+F313</f>
        <v>834.44</v>
      </c>
    </row>
    <row r="314" customFormat="false" ht="15" hidden="false" customHeight="false" outlineLevel="0" collapsed="false">
      <c r="A314" s="63" t="n">
        <v>41586</v>
      </c>
      <c r="B314" s="64" t="n">
        <v>-1.73</v>
      </c>
      <c r="C314" s="65" t="n">
        <f aca="false">781+B314</f>
        <v>779.27</v>
      </c>
      <c r="D314" s="64" t="n">
        <v>-6.43</v>
      </c>
      <c r="E314" s="65" t="n">
        <f aca="false">760+D314</f>
        <v>753.57</v>
      </c>
      <c r="F314" s="64" t="n">
        <v>-4.26</v>
      </c>
      <c r="G314" s="65" t="n">
        <f aca="false">838.78+F314</f>
        <v>834.52</v>
      </c>
    </row>
    <row r="315" customFormat="false" ht="15" hidden="false" customHeight="false" outlineLevel="0" collapsed="false">
      <c r="A315" s="63" t="n">
        <v>41587</v>
      </c>
      <c r="B315" s="64" t="n">
        <v>-1.72</v>
      </c>
      <c r="C315" s="65" t="n">
        <f aca="false">781+B315</f>
        <v>779.28</v>
      </c>
      <c r="D315" s="64" t="n">
        <v>-6.47</v>
      </c>
      <c r="E315" s="65" t="n">
        <f aca="false">760+D315</f>
        <v>753.53</v>
      </c>
      <c r="F315" s="64" t="n">
        <v>-4.21</v>
      </c>
      <c r="G315" s="65" t="n">
        <f aca="false">838.78+F315</f>
        <v>834.57</v>
      </c>
    </row>
    <row r="316" customFormat="false" ht="15" hidden="false" customHeight="false" outlineLevel="0" collapsed="false">
      <c r="A316" s="63" t="n">
        <v>41588</v>
      </c>
      <c r="B316" s="64" t="n">
        <v>-1.74</v>
      </c>
      <c r="C316" s="65" t="n">
        <f aca="false">781+B316</f>
        <v>779.26</v>
      </c>
      <c r="D316" s="64" t="n">
        <v>-6.5</v>
      </c>
      <c r="E316" s="65" t="n">
        <f aca="false">760+D316</f>
        <v>753.5</v>
      </c>
      <c r="F316" s="64" t="n">
        <v>-4.22</v>
      </c>
      <c r="G316" s="65" t="n">
        <f aca="false">838.78+F316</f>
        <v>834.56</v>
      </c>
    </row>
    <row r="317" customFormat="false" ht="15" hidden="false" customHeight="false" outlineLevel="0" collapsed="false">
      <c r="A317" s="63" t="n">
        <v>41589</v>
      </c>
      <c r="B317" s="64" t="n">
        <v>-1.76</v>
      </c>
      <c r="C317" s="65" t="n">
        <f aca="false">781+B317</f>
        <v>779.24</v>
      </c>
      <c r="D317" s="64" t="n">
        <v>-6.51</v>
      </c>
      <c r="E317" s="65" t="n">
        <f aca="false">760+D317</f>
        <v>753.49</v>
      </c>
      <c r="F317" s="64" t="n">
        <v>-4.25</v>
      </c>
      <c r="G317" s="65" t="n">
        <f aca="false">838.78+F317</f>
        <v>834.53</v>
      </c>
    </row>
    <row r="318" customFormat="false" ht="15" hidden="false" customHeight="false" outlineLevel="0" collapsed="false">
      <c r="A318" s="63" t="n">
        <v>41590</v>
      </c>
      <c r="B318" s="64" t="n">
        <v>-1.78</v>
      </c>
      <c r="C318" s="65" t="n">
        <f aca="false">781+B318</f>
        <v>779.22</v>
      </c>
      <c r="D318" s="64" t="n">
        <v>-6.51</v>
      </c>
      <c r="E318" s="65" t="n">
        <f aca="false">760+D318</f>
        <v>753.49</v>
      </c>
      <c r="F318" s="64" t="n">
        <v>-4.27</v>
      </c>
      <c r="G318" s="65" t="n">
        <f aca="false">838.78+F318</f>
        <v>834.51</v>
      </c>
    </row>
    <row r="319" customFormat="false" ht="15" hidden="false" customHeight="false" outlineLevel="0" collapsed="false">
      <c r="A319" s="63" t="n">
        <v>41591</v>
      </c>
      <c r="B319" s="64" t="n">
        <v>-1.8</v>
      </c>
      <c r="C319" s="65" t="n">
        <f aca="false">781+B319</f>
        <v>779.2</v>
      </c>
      <c r="D319" s="66" t="n">
        <v>-6.53</v>
      </c>
      <c r="E319" s="65" t="n">
        <f aca="false">760+D319</f>
        <v>753.47</v>
      </c>
      <c r="F319" s="64" t="n">
        <v>-4.27</v>
      </c>
      <c r="G319" s="65" t="n">
        <f aca="false">838.78+F319</f>
        <v>834.51</v>
      </c>
    </row>
    <row r="320" customFormat="false" ht="15" hidden="false" customHeight="false" outlineLevel="0" collapsed="false">
      <c r="A320" s="63" t="n">
        <v>41592</v>
      </c>
      <c r="B320" s="64" t="n">
        <v>-1.82</v>
      </c>
      <c r="C320" s="65" t="n">
        <f aca="false">781+B320</f>
        <v>779.18</v>
      </c>
      <c r="D320" s="66" t="n">
        <v>-6.56</v>
      </c>
      <c r="E320" s="65" t="n">
        <f aca="false">760+D320</f>
        <v>753.44</v>
      </c>
      <c r="F320" s="64" t="n">
        <v>-4.24</v>
      </c>
      <c r="G320" s="65" t="n">
        <f aca="false">838.78+F320</f>
        <v>834.54</v>
      </c>
    </row>
    <row r="321" customFormat="false" ht="15" hidden="false" customHeight="false" outlineLevel="0" collapsed="false">
      <c r="A321" s="63" t="n">
        <v>41593</v>
      </c>
      <c r="B321" s="64" t="n">
        <v>-1.86</v>
      </c>
      <c r="C321" s="65" t="n">
        <f aca="false">781+B321</f>
        <v>779.14</v>
      </c>
      <c r="D321" s="64" t="n">
        <v>-6.58</v>
      </c>
      <c r="E321" s="65" t="n">
        <f aca="false">760+D321</f>
        <v>753.42</v>
      </c>
      <c r="F321" s="64" t="n">
        <v>-4.26</v>
      </c>
      <c r="G321" s="65" t="n">
        <f aca="false">838.78+F321</f>
        <v>834.52</v>
      </c>
    </row>
    <row r="322" customFormat="false" ht="15" hidden="false" customHeight="false" outlineLevel="0" collapsed="false">
      <c r="A322" s="63" t="n">
        <v>41594</v>
      </c>
      <c r="B322" s="64" t="n">
        <v>-1.9</v>
      </c>
      <c r="C322" s="65" t="n">
        <f aca="false">781+B322</f>
        <v>779.1</v>
      </c>
      <c r="D322" s="64" t="n">
        <v>-6.63</v>
      </c>
      <c r="E322" s="65" t="n">
        <f aca="false">760+D322</f>
        <v>753.37</v>
      </c>
      <c r="F322" s="64" t="n">
        <v>-4.28</v>
      </c>
      <c r="G322" s="65" t="n">
        <f aca="false">838.78+F322</f>
        <v>834.5</v>
      </c>
    </row>
    <row r="323" customFormat="false" ht="15" hidden="false" customHeight="false" outlineLevel="0" collapsed="false">
      <c r="A323" s="63" t="n">
        <v>41595</v>
      </c>
      <c r="B323" s="64" t="n">
        <v>-1.92</v>
      </c>
      <c r="C323" s="65" t="n">
        <f aca="false">781+B323</f>
        <v>779.08</v>
      </c>
      <c r="D323" s="64" t="n">
        <v>-6.67</v>
      </c>
      <c r="E323" s="65" t="n">
        <f aca="false">760+D323</f>
        <v>753.33</v>
      </c>
      <c r="F323" s="64" t="n">
        <v>-4.31</v>
      </c>
      <c r="G323" s="65" t="n">
        <f aca="false">838.78+F323</f>
        <v>834.47</v>
      </c>
    </row>
    <row r="324" customFormat="false" ht="15" hidden="false" customHeight="false" outlineLevel="0" collapsed="false">
      <c r="A324" s="63" t="n">
        <v>41596</v>
      </c>
      <c r="B324" s="64" t="n">
        <v>-1.9</v>
      </c>
      <c r="C324" s="65" t="n">
        <f aca="false">781+B324</f>
        <v>779.1</v>
      </c>
      <c r="D324" s="64" t="n">
        <v>-6.71</v>
      </c>
      <c r="E324" s="65" t="n">
        <f aca="false">760+D324</f>
        <v>753.29</v>
      </c>
      <c r="F324" s="64" t="n">
        <v>-4.32</v>
      </c>
      <c r="G324" s="65" t="n">
        <f aca="false">838.78+F324</f>
        <v>834.46</v>
      </c>
    </row>
    <row r="325" customFormat="false" ht="15" hidden="false" customHeight="false" outlineLevel="0" collapsed="false">
      <c r="A325" s="63" t="n">
        <v>41597</v>
      </c>
      <c r="B325" s="64" t="n">
        <v>-1.91</v>
      </c>
      <c r="C325" s="65" t="n">
        <f aca="false">781+B325</f>
        <v>779.09</v>
      </c>
      <c r="D325" s="64" t="n">
        <v>-6.85</v>
      </c>
      <c r="E325" s="65" t="n">
        <f aca="false">760+D325</f>
        <v>753.15</v>
      </c>
      <c r="F325" s="64" t="n">
        <v>-4.34</v>
      </c>
      <c r="G325" s="65" t="n">
        <f aca="false">838.78+F325</f>
        <v>834.44</v>
      </c>
    </row>
    <row r="326" customFormat="false" ht="15" hidden="false" customHeight="false" outlineLevel="0" collapsed="false">
      <c r="A326" s="63" t="n">
        <v>41598</v>
      </c>
      <c r="B326" s="64" t="n">
        <v>-1.92</v>
      </c>
      <c r="C326" s="65" t="n">
        <f aca="false">781+B326</f>
        <v>779.08</v>
      </c>
      <c r="D326" s="66" t="n">
        <v>-6.86</v>
      </c>
      <c r="E326" s="65" t="n">
        <f aca="false">760+D326</f>
        <v>753.14</v>
      </c>
      <c r="F326" s="64" t="n">
        <v>-4.35</v>
      </c>
      <c r="G326" s="65" t="n">
        <f aca="false">838.78+F326</f>
        <v>834.43</v>
      </c>
    </row>
    <row r="327" customFormat="false" ht="15" hidden="false" customHeight="false" outlineLevel="0" collapsed="false">
      <c r="A327" s="63" t="n">
        <v>41599</v>
      </c>
      <c r="B327" s="64" t="n">
        <v>-1.96</v>
      </c>
      <c r="C327" s="65" t="n">
        <f aca="false">781+B327</f>
        <v>779.04</v>
      </c>
      <c r="D327" s="66" t="n">
        <v>-6.87</v>
      </c>
      <c r="E327" s="65" t="n">
        <f aca="false">760+D327</f>
        <v>753.13</v>
      </c>
      <c r="F327" s="64" t="n">
        <v>-4.38</v>
      </c>
      <c r="G327" s="65" t="n">
        <f aca="false">838.78+F327</f>
        <v>834.4</v>
      </c>
    </row>
    <row r="328" customFormat="false" ht="15" hidden="false" customHeight="false" outlineLevel="0" collapsed="false">
      <c r="A328" s="63" t="n">
        <v>41600</v>
      </c>
      <c r="B328" s="64" t="n">
        <v>-2</v>
      </c>
      <c r="C328" s="65" t="n">
        <f aca="false">781+B328</f>
        <v>779</v>
      </c>
      <c r="D328" s="64" t="n">
        <v>-6.88</v>
      </c>
      <c r="E328" s="65" t="n">
        <f aca="false">760+D328</f>
        <v>753.12</v>
      </c>
      <c r="F328" s="64" t="n">
        <v>-4.4</v>
      </c>
      <c r="G328" s="65" t="n">
        <f aca="false">838.78+F328</f>
        <v>834.38</v>
      </c>
    </row>
    <row r="329" customFormat="false" ht="15" hidden="false" customHeight="false" outlineLevel="0" collapsed="false">
      <c r="A329" s="63" t="n">
        <v>41601</v>
      </c>
      <c r="B329" s="64" t="n">
        <v>-1.98</v>
      </c>
      <c r="C329" s="65" t="n">
        <f aca="false">781+B329</f>
        <v>779.02</v>
      </c>
      <c r="D329" s="64" t="n">
        <v>-6.9</v>
      </c>
      <c r="E329" s="65" t="n">
        <f aca="false">760+D329</f>
        <v>753.1</v>
      </c>
      <c r="F329" s="64" t="n">
        <v>-4.42</v>
      </c>
      <c r="G329" s="65" t="n">
        <f aca="false">838.78+F329</f>
        <v>834.36</v>
      </c>
    </row>
    <row r="330" customFormat="false" ht="15" hidden="false" customHeight="false" outlineLevel="0" collapsed="false">
      <c r="A330" s="63" t="n">
        <v>41602</v>
      </c>
      <c r="B330" s="64" t="n">
        <v>-1.98</v>
      </c>
      <c r="C330" s="65" t="n">
        <f aca="false">781+B330</f>
        <v>779.02</v>
      </c>
      <c r="D330" s="64" t="n">
        <v>-6.94</v>
      </c>
      <c r="E330" s="65" t="n">
        <f aca="false">760+D330</f>
        <v>753.06</v>
      </c>
      <c r="F330" s="64" t="n">
        <v>-4.44</v>
      </c>
      <c r="G330" s="65" t="n">
        <f aca="false">838.78+F330</f>
        <v>834.34</v>
      </c>
    </row>
    <row r="331" customFormat="false" ht="15" hidden="false" customHeight="false" outlineLevel="0" collapsed="false">
      <c r="A331" s="63" t="n">
        <v>41603</v>
      </c>
      <c r="B331" s="64" t="n">
        <v>-1.97</v>
      </c>
      <c r="C331" s="65" t="n">
        <f aca="false">781+B331</f>
        <v>779.03</v>
      </c>
      <c r="D331" s="64" t="n">
        <v>-6.698</v>
      </c>
      <c r="E331" s="65" t="n">
        <f aca="false">760+D331</f>
        <v>753.302</v>
      </c>
      <c r="F331" s="64" t="n">
        <v>-4.46</v>
      </c>
      <c r="G331" s="65" t="n">
        <f aca="false">838.78+F331</f>
        <v>834.32</v>
      </c>
    </row>
    <row r="332" customFormat="false" ht="15" hidden="false" customHeight="false" outlineLevel="0" collapsed="false">
      <c r="A332" s="63" t="n">
        <v>41604</v>
      </c>
      <c r="B332" s="64" t="n">
        <v>-1.95</v>
      </c>
      <c r="C332" s="65" t="n">
        <f aca="false">781+B332</f>
        <v>779.05</v>
      </c>
      <c r="D332" s="64" t="n">
        <v>-7.04</v>
      </c>
      <c r="E332" s="65" t="n">
        <f aca="false">760+D332</f>
        <v>752.96</v>
      </c>
      <c r="F332" s="64" t="n">
        <v>-4.47</v>
      </c>
      <c r="G332" s="65" t="n">
        <f aca="false">838.78+F332</f>
        <v>834.31</v>
      </c>
    </row>
    <row r="333" customFormat="false" ht="15" hidden="false" customHeight="false" outlineLevel="0" collapsed="false">
      <c r="A333" s="63" t="n">
        <v>41605</v>
      </c>
      <c r="B333" s="64" t="n">
        <v>-1.94</v>
      </c>
      <c r="C333" s="65" t="n">
        <f aca="false">781+B333</f>
        <v>779.06</v>
      </c>
      <c r="D333" s="66" t="n">
        <v>-7.06</v>
      </c>
      <c r="E333" s="65" t="n">
        <f aca="false">760+D333</f>
        <v>752.94</v>
      </c>
      <c r="F333" s="64" t="n">
        <v>-4.48</v>
      </c>
      <c r="G333" s="65" t="n">
        <f aca="false">838.78+F333</f>
        <v>834.3</v>
      </c>
    </row>
    <row r="334" customFormat="false" ht="15" hidden="false" customHeight="false" outlineLevel="0" collapsed="false">
      <c r="A334" s="63" t="n">
        <v>41606</v>
      </c>
      <c r="B334" s="64" t="n">
        <v>-1.95</v>
      </c>
      <c r="C334" s="65" t="n">
        <f aca="false">781+B334</f>
        <v>779.05</v>
      </c>
      <c r="D334" s="66" t="n">
        <v>-7.09</v>
      </c>
      <c r="E334" s="65" t="n">
        <f aca="false">760+D334</f>
        <v>752.91</v>
      </c>
      <c r="F334" s="64" t="n">
        <v>-4.48</v>
      </c>
      <c r="G334" s="65" t="n">
        <f aca="false">838.78+F334</f>
        <v>834.3</v>
      </c>
    </row>
    <row r="335" customFormat="false" ht="15" hidden="false" customHeight="false" outlineLevel="0" collapsed="false">
      <c r="A335" s="63" t="n">
        <v>41607</v>
      </c>
      <c r="B335" s="64" t="n">
        <v>-1.96</v>
      </c>
      <c r="C335" s="65" t="n">
        <f aca="false">781+B335</f>
        <v>779.04</v>
      </c>
      <c r="D335" s="64" t="n">
        <v>-7.11</v>
      </c>
      <c r="E335" s="65" t="n">
        <f aca="false">760+D335</f>
        <v>752.89</v>
      </c>
      <c r="F335" s="64" t="n">
        <v>-4.49</v>
      </c>
      <c r="G335" s="65" t="n">
        <f aca="false">838.78+F335</f>
        <v>834.29</v>
      </c>
    </row>
    <row r="336" customFormat="false" ht="15" hidden="false" customHeight="false" outlineLevel="0" collapsed="false">
      <c r="A336" s="63" t="n">
        <v>41608</v>
      </c>
      <c r="B336" s="64" t="n">
        <v>-1.93</v>
      </c>
      <c r="C336" s="65" t="n">
        <f aca="false">781+B336</f>
        <v>779.07</v>
      </c>
      <c r="D336" s="64" t="n">
        <v>-7.12</v>
      </c>
      <c r="E336" s="65" t="n">
        <f aca="false">760+D336</f>
        <v>752.88</v>
      </c>
      <c r="F336" s="64" t="n">
        <v>-4.5</v>
      </c>
      <c r="G336" s="65" t="n">
        <f aca="false">838.78+F336</f>
        <v>834.28</v>
      </c>
    </row>
    <row r="337" customFormat="false" ht="15" hidden="false" customHeight="false" outlineLevel="0" collapsed="false">
      <c r="A337" s="63" t="n">
        <v>41609</v>
      </c>
      <c r="B337" s="64" t="n">
        <v>-1.88</v>
      </c>
      <c r="C337" s="65" t="n">
        <f aca="false">781+B337</f>
        <v>779.12</v>
      </c>
      <c r="D337" s="64" t="n">
        <v>-7.13</v>
      </c>
      <c r="E337" s="65" t="n">
        <f aca="false">760+D337</f>
        <v>752.87</v>
      </c>
      <c r="F337" s="64" t="n">
        <v>-4.41</v>
      </c>
      <c r="G337" s="65" t="n">
        <f aca="false">838.78+F337</f>
        <v>834.37</v>
      </c>
    </row>
    <row r="338" customFormat="false" ht="15" hidden="false" customHeight="false" outlineLevel="0" collapsed="false">
      <c r="A338" s="63" t="n">
        <v>41610</v>
      </c>
      <c r="B338" s="64" t="n">
        <v>-1.87</v>
      </c>
      <c r="C338" s="65" t="n">
        <f aca="false">781+B338</f>
        <v>779.13</v>
      </c>
      <c r="D338" s="64" t="n">
        <v>-7.17</v>
      </c>
      <c r="E338" s="65" t="n">
        <f aca="false">760+D338</f>
        <v>752.83</v>
      </c>
      <c r="F338" s="64" t="n">
        <v>-4.41</v>
      </c>
      <c r="G338" s="65" t="n">
        <f aca="false">838.78+F338</f>
        <v>834.37</v>
      </c>
    </row>
    <row r="339" customFormat="false" ht="15" hidden="false" customHeight="false" outlineLevel="0" collapsed="false">
      <c r="A339" s="63" t="n">
        <v>41611</v>
      </c>
      <c r="B339" s="64" t="n">
        <v>-1.87</v>
      </c>
      <c r="C339" s="65" t="n">
        <f aca="false">781+B339</f>
        <v>779.13</v>
      </c>
      <c r="D339" s="64" t="n">
        <v>-7.2</v>
      </c>
      <c r="E339" s="65" t="n">
        <f aca="false">760+D339</f>
        <v>752.8</v>
      </c>
      <c r="F339" s="64" t="n">
        <v>-4.41</v>
      </c>
      <c r="G339" s="65" t="n">
        <f aca="false">838.78+F339</f>
        <v>834.37</v>
      </c>
    </row>
    <row r="340" customFormat="false" ht="15" hidden="false" customHeight="false" outlineLevel="0" collapsed="false">
      <c r="A340" s="63" t="n">
        <v>41612</v>
      </c>
      <c r="B340" s="64" t="n">
        <v>-1.89</v>
      </c>
      <c r="C340" s="65" t="n">
        <f aca="false">781+B340</f>
        <v>779.11</v>
      </c>
      <c r="D340" s="66" t="n">
        <v>-7.19</v>
      </c>
      <c r="E340" s="65" t="n">
        <f aca="false">760+D340</f>
        <v>752.81</v>
      </c>
      <c r="F340" s="64" t="n">
        <v>-4.42</v>
      </c>
      <c r="G340" s="65" t="n">
        <f aca="false">838.78+F340</f>
        <v>834.36</v>
      </c>
    </row>
    <row r="341" customFormat="false" ht="15" hidden="false" customHeight="false" outlineLevel="0" collapsed="false">
      <c r="A341" s="63" t="n">
        <v>41613</v>
      </c>
      <c r="B341" s="64" t="n">
        <v>-1.87</v>
      </c>
      <c r="C341" s="65" t="n">
        <f aca="false">781+B341</f>
        <v>779.13</v>
      </c>
      <c r="D341" s="66" t="n">
        <v>-7.18</v>
      </c>
      <c r="E341" s="65" t="n">
        <f aca="false">760+D341</f>
        <v>752.82</v>
      </c>
      <c r="F341" s="64" t="n">
        <v>-4.43</v>
      </c>
      <c r="G341" s="65" t="n">
        <f aca="false">838.78+F341</f>
        <v>834.35</v>
      </c>
    </row>
    <row r="342" customFormat="false" ht="15" hidden="false" customHeight="false" outlineLevel="0" collapsed="false">
      <c r="A342" s="63" t="n">
        <v>41614</v>
      </c>
      <c r="B342" s="64" t="n">
        <v>-1.88</v>
      </c>
      <c r="C342" s="65" t="n">
        <f aca="false">781+B342</f>
        <v>779.12</v>
      </c>
      <c r="D342" s="66" t="n">
        <v>-7.17</v>
      </c>
      <c r="E342" s="65" t="n">
        <f aca="false">760+D342</f>
        <v>752.83</v>
      </c>
      <c r="F342" s="64" t="n">
        <v>-4.44</v>
      </c>
      <c r="G342" s="65" t="n">
        <f aca="false">838.78+F342</f>
        <v>834.34</v>
      </c>
    </row>
    <row r="343" customFormat="false" ht="15" hidden="false" customHeight="false" outlineLevel="0" collapsed="false">
      <c r="A343" s="63" t="n">
        <v>41615</v>
      </c>
      <c r="B343" s="64" t="n">
        <v>-1.87</v>
      </c>
      <c r="C343" s="65" t="n">
        <f aca="false">781+B343</f>
        <v>779.13</v>
      </c>
      <c r="D343" s="64" t="n">
        <v>-7.16</v>
      </c>
      <c r="E343" s="65" t="n">
        <f aca="false">760+D343</f>
        <v>752.84</v>
      </c>
      <c r="F343" s="64" t="n">
        <v>-4.41</v>
      </c>
      <c r="G343" s="65" t="n">
        <f aca="false">838.78+F343</f>
        <v>834.37</v>
      </c>
    </row>
    <row r="344" customFormat="false" ht="15" hidden="false" customHeight="false" outlineLevel="0" collapsed="false">
      <c r="A344" s="63" t="n">
        <v>41616</v>
      </c>
      <c r="B344" s="64" t="n">
        <v>-1.84</v>
      </c>
      <c r="C344" s="65" t="n">
        <f aca="false">781+B344</f>
        <v>779.16</v>
      </c>
      <c r="D344" s="64" t="n">
        <v>-7.18</v>
      </c>
      <c r="E344" s="65" t="n">
        <f aca="false">760+D344</f>
        <v>752.82</v>
      </c>
      <c r="F344" s="64" t="n">
        <v>-4.36</v>
      </c>
      <c r="G344" s="65" t="n">
        <f aca="false">838.78+F344</f>
        <v>834.42</v>
      </c>
    </row>
    <row r="345" customFormat="false" ht="15" hidden="false" customHeight="false" outlineLevel="0" collapsed="false">
      <c r="A345" s="63" t="n">
        <v>41617</v>
      </c>
      <c r="B345" s="64" t="n">
        <v>-1.84</v>
      </c>
      <c r="C345" s="65" t="n">
        <f aca="false">781+B345</f>
        <v>779.16</v>
      </c>
      <c r="D345" s="64" t="n">
        <v>-7.21</v>
      </c>
      <c r="E345" s="65" t="n">
        <f aca="false">760+D345</f>
        <v>752.79</v>
      </c>
      <c r="F345" s="64" t="n">
        <v>-4.37</v>
      </c>
      <c r="G345" s="65" t="n">
        <f aca="false">838.78+F345</f>
        <v>834.41</v>
      </c>
    </row>
    <row r="346" customFormat="false" ht="15" hidden="false" customHeight="false" outlineLevel="0" collapsed="false">
      <c r="A346" s="63" t="n">
        <v>41618</v>
      </c>
      <c r="B346" s="64" t="n">
        <v>-1.85</v>
      </c>
      <c r="C346" s="65" t="n">
        <f aca="false">781+B346</f>
        <v>779.15</v>
      </c>
      <c r="D346" s="64" t="n">
        <v>-7.24</v>
      </c>
      <c r="E346" s="65" t="n">
        <f aca="false">760+D346</f>
        <v>752.76</v>
      </c>
      <c r="F346" s="64" t="n">
        <v>-4.36</v>
      </c>
      <c r="G346" s="65" t="n">
        <f aca="false">838.78+F346</f>
        <v>834.42</v>
      </c>
    </row>
    <row r="347" customFormat="false" ht="15" hidden="false" customHeight="false" outlineLevel="0" collapsed="false">
      <c r="A347" s="63" t="n">
        <v>41619</v>
      </c>
      <c r="B347" s="64" t="n">
        <v>-1.86</v>
      </c>
      <c r="C347" s="65" t="n">
        <f aca="false">781+B347</f>
        <v>779.14</v>
      </c>
      <c r="D347" s="64" t="n">
        <v>-7.29</v>
      </c>
      <c r="E347" s="65" t="n">
        <f aca="false">760+D347</f>
        <v>752.71</v>
      </c>
      <c r="F347" s="64" t="n">
        <v>-4.32</v>
      </c>
      <c r="G347" s="65" t="n">
        <f aca="false">838.78+F347</f>
        <v>834.46</v>
      </c>
    </row>
    <row r="348" customFormat="false" ht="15" hidden="false" customHeight="false" outlineLevel="0" collapsed="false">
      <c r="A348" s="63" t="n">
        <v>41620</v>
      </c>
      <c r="B348" s="64" t="n">
        <v>-1.69</v>
      </c>
      <c r="C348" s="65" t="n">
        <f aca="false">781+B348</f>
        <v>779.31</v>
      </c>
      <c r="D348" s="66" t="n">
        <v>-7.3</v>
      </c>
      <c r="E348" s="65" t="n">
        <f aca="false">760+D348</f>
        <v>752.7</v>
      </c>
      <c r="F348" s="64" t="n">
        <v>-4.12</v>
      </c>
      <c r="G348" s="65" t="n">
        <f aca="false">838.78+F348</f>
        <v>834.66</v>
      </c>
    </row>
    <row r="349" customFormat="false" ht="15" hidden="false" customHeight="false" outlineLevel="0" collapsed="false">
      <c r="A349" s="63" t="n">
        <v>41621</v>
      </c>
      <c r="B349" s="64" t="n">
        <v>-1.66</v>
      </c>
      <c r="C349" s="65" t="n">
        <f aca="false">781+B349</f>
        <v>779.34</v>
      </c>
      <c r="D349" s="66" t="n">
        <v>-7.3</v>
      </c>
      <c r="E349" s="65" t="n">
        <f aca="false">760+D349</f>
        <v>752.7</v>
      </c>
      <c r="F349" s="64" t="n">
        <v>-3.74</v>
      </c>
      <c r="G349" s="65" t="n">
        <f aca="false">838.78+F349</f>
        <v>835.04</v>
      </c>
    </row>
    <row r="350" customFormat="false" ht="15" hidden="false" customHeight="false" outlineLevel="0" collapsed="false">
      <c r="A350" s="63" t="n">
        <v>41622</v>
      </c>
      <c r="B350" s="64" t="n">
        <v>-1.64</v>
      </c>
      <c r="C350" s="65" t="n">
        <f aca="false">781+B350</f>
        <v>779.36</v>
      </c>
      <c r="D350" s="64" t="n">
        <v>-7.31</v>
      </c>
      <c r="E350" s="65" t="n">
        <f aca="false">760+D350</f>
        <v>752.69</v>
      </c>
      <c r="F350" s="64" t="n">
        <v>-3.76</v>
      </c>
      <c r="G350" s="65" t="n">
        <f aca="false">838.78+F350</f>
        <v>835.02</v>
      </c>
    </row>
    <row r="351" customFormat="false" ht="15" hidden="false" customHeight="false" outlineLevel="0" collapsed="false">
      <c r="A351" s="63" t="n">
        <v>41623</v>
      </c>
      <c r="B351" s="64" t="n">
        <v>-1.62</v>
      </c>
      <c r="C351" s="65" t="n">
        <f aca="false">781+B351</f>
        <v>779.38</v>
      </c>
      <c r="D351" s="64" t="n">
        <v>-7.37</v>
      </c>
      <c r="E351" s="65" t="n">
        <f aca="false">760+D351</f>
        <v>752.63</v>
      </c>
      <c r="F351" s="64" t="n">
        <v>-3.72</v>
      </c>
      <c r="G351" s="65" t="n">
        <f aca="false">838.78+F351</f>
        <v>835.06</v>
      </c>
    </row>
    <row r="352" customFormat="false" ht="15" hidden="false" customHeight="false" outlineLevel="0" collapsed="false">
      <c r="A352" s="63" t="n">
        <v>41624</v>
      </c>
      <c r="B352" s="64" t="n">
        <v>-1.64</v>
      </c>
      <c r="C352" s="65" t="n">
        <f aca="false">781+B352</f>
        <v>779.36</v>
      </c>
      <c r="D352" s="64" t="n">
        <v>-7.36</v>
      </c>
      <c r="E352" s="65" t="n">
        <f aca="false">760+D352</f>
        <v>752.64</v>
      </c>
      <c r="F352" s="64" t="n">
        <v>-3.72</v>
      </c>
      <c r="G352" s="65" t="n">
        <f aca="false">838.78+F352</f>
        <v>835.06</v>
      </c>
    </row>
    <row r="353" customFormat="false" ht="15" hidden="false" customHeight="false" outlineLevel="0" collapsed="false">
      <c r="A353" s="63" t="n">
        <v>41625</v>
      </c>
      <c r="B353" s="64" t="n">
        <v>-1.64</v>
      </c>
      <c r="C353" s="65" t="n">
        <f aca="false">781+B353</f>
        <v>779.36</v>
      </c>
      <c r="D353" s="64" t="n">
        <v>-7.18</v>
      </c>
      <c r="E353" s="65" t="n">
        <f aca="false">760+D353</f>
        <v>752.82</v>
      </c>
      <c r="F353" s="64" t="n">
        <v>-3.71</v>
      </c>
      <c r="G353" s="65" t="n">
        <f aca="false">838.78+F353</f>
        <v>835.07</v>
      </c>
    </row>
    <row r="354" customFormat="false" ht="15" hidden="false" customHeight="false" outlineLevel="0" collapsed="false">
      <c r="A354" s="63" t="n">
        <v>41626</v>
      </c>
      <c r="B354" s="64" t="n">
        <v>-1.65</v>
      </c>
      <c r="C354" s="65" t="n">
        <f aca="false">781+B354</f>
        <v>779.35</v>
      </c>
      <c r="D354" s="64" t="n">
        <v>-7.12</v>
      </c>
      <c r="E354" s="65" t="n">
        <f aca="false">760+D354</f>
        <v>752.88</v>
      </c>
      <c r="F354" s="64" t="n">
        <v>-3.72</v>
      </c>
      <c r="G354" s="65" t="n">
        <f aca="false">838.78+F354</f>
        <v>835.06</v>
      </c>
    </row>
    <row r="355" customFormat="false" ht="15" hidden="false" customHeight="false" outlineLevel="0" collapsed="false">
      <c r="A355" s="63" t="n">
        <v>41627</v>
      </c>
      <c r="B355" s="64" t="n">
        <v>-1.65</v>
      </c>
      <c r="C355" s="65" t="n">
        <f aca="false">781+B355</f>
        <v>779.35</v>
      </c>
      <c r="D355" s="66" t="n">
        <v>-7.14</v>
      </c>
      <c r="E355" s="65" t="n">
        <f aca="false">760+D355</f>
        <v>752.86</v>
      </c>
      <c r="F355" s="64" t="n">
        <v>-3.74</v>
      </c>
      <c r="G355" s="65" t="n">
        <f aca="false">838.78+F355</f>
        <v>835.04</v>
      </c>
    </row>
    <row r="356" customFormat="false" ht="15" hidden="false" customHeight="false" outlineLevel="0" collapsed="false">
      <c r="A356" s="63" t="n">
        <v>41628</v>
      </c>
      <c r="B356" s="64" t="n">
        <v>-1.66</v>
      </c>
      <c r="C356" s="65" t="n">
        <f aca="false">781+B356</f>
        <v>779.34</v>
      </c>
      <c r="D356" s="66" t="n">
        <v>-7.15</v>
      </c>
      <c r="E356" s="65" t="n">
        <f aca="false">760+D356</f>
        <v>752.85</v>
      </c>
      <c r="F356" s="64" t="n">
        <v>-3.75</v>
      </c>
      <c r="G356" s="65" t="n">
        <f aca="false">838.78+F356</f>
        <v>835.03</v>
      </c>
    </row>
    <row r="357" customFormat="false" ht="15" hidden="false" customHeight="false" outlineLevel="0" collapsed="false">
      <c r="A357" s="63" t="n">
        <v>41629</v>
      </c>
      <c r="B357" s="64" t="n">
        <v>-1.66</v>
      </c>
      <c r="C357" s="65" t="n">
        <f aca="false">781+B357</f>
        <v>779.34</v>
      </c>
      <c r="D357" s="64" t="n">
        <v>-7.16</v>
      </c>
      <c r="E357" s="65" t="n">
        <f aca="false">760+D357</f>
        <v>752.84</v>
      </c>
      <c r="F357" s="64" t="n">
        <v>-3.7</v>
      </c>
      <c r="G357" s="65" t="n">
        <f aca="false">838.78+F357</f>
        <v>835.08</v>
      </c>
    </row>
    <row r="358" customFormat="false" ht="15" hidden="false" customHeight="false" outlineLevel="0" collapsed="false">
      <c r="A358" s="63" t="n">
        <v>41630</v>
      </c>
      <c r="B358" s="64" t="n">
        <v>-1.54</v>
      </c>
      <c r="C358" s="65" t="n">
        <f aca="false">781+B358</f>
        <v>779.46</v>
      </c>
      <c r="D358" s="64" t="n">
        <v>-7.18</v>
      </c>
      <c r="E358" s="65" t="n">
        <f aca="false">760+D358</f>
        <v>752.82</v>
      </c>
      <c r="F358" s="64" t="n">
        <v>-3.67</v>
      </c>
      <c r="G358" s="65" t="n">
        <f aca="false">838.78+F358</f>
        <v>835.11</v>
      </c>
    </row>
    <row r="359" customFormat="false" ht="15" hidden="false" customHeight="false" outlineLevel="0" collapsed="false">
      <c r="A359" s="63" t="n">
        <v>41631</v>
      </c>
      <c r="B359" s="64" t="n">
        <v>-1.53</v>
      </c>
      <c r="C359" s="65" t="n">
        <f aca="false">781+B359</f>
        <v>779.47</v>
      </c>
      <c r="D359" s="64" t="n">
        <v>-7.19</v>
      </c>
      <c r="E359" s="65" t="n">
        <f aca="false">760+D359</f>
        <v>752.81</v>
      </c>
      <c r="F359" s="64" t="n">
        <v>-3.6</v>
      </c>
      <c r="G359" s="65" t="n">
        <f aca="false">838.78+F359</f>
        <v>835.18</v>
      </c>
    </row>
    <row r="360" customFormat="false" ht="15" hidden="false" customHeight="false" outlineLevel="0" collapsed="false">
      <c r="A360" s="63" t="n">
        <v>41632</v>
      </c>
      <c r="B360" s="64" t="n">
        <v>-1.4</v>
      </c>
      <c r="C360" s="65" t="n">
        <f aca="false">781+B360</f>
        <v>779.6</v>
      </c>
      <c r="D360" s="64" t="n">
        <v>-7.22</v>
      </c>
      <c r="E360" s="65" t="n">
        <f aca="false">760+D360</f>
        <v>752.78</v>
      </c>
      <c r="F360" s="64" t="n">
        <v>-3.5</v>
      </c>
      <c r="G360" s="65" t="n">
        <f aca="false">838.78+F360</f>
        <v>835.28</v>
      </c>
    </row>
    <row r="361" customFormat="false" ht="15" hidden="false" customHeight="false" outlineLevel="0" collapsed="false">
      <c r="A361" s="63" t="n">
        <v>41633</v>
      </c>
      <c r="B361" s="64" t="n">
        <v>-1.3</v>
      </c>
      <c r="C361" s="65" t="n">
        <f aca="false">781+B361</f>
        <v>779.7</v>
      </c>
      <c r="D361" s="64" t="n">
        <v>-7.25</v>
      </c>
      <c r="E361" s="65" t="n">
        <f aca="false">760+D361</f>
        <v>752.75</v>
      </c>
      <c r="F361" s="64" t="n">
        <v>-3.34</v>
      </c>
      <c r="G361" s="65" t="n">
        <f aca="false">838.78+F361</f>
        <v>835.44</v>
      </c>
    </row>
    <row r="362" customFormat="false" ht="15" hidden="false" customHeight="false" outlineLevel="0" collapsed="false">
      <c r="A362" s="63" t="n">
        <v>41634</v>
      </c>
      <c r="B362" s="64" t="n">
        <v>-1.18</v>
      </c>
      <c r="C362" s="65" t="n">
        <f aca="false">781+B362</f>
        <v>779.82</v>
      </c>
      <c r="D362" s="66" t="n">
        <v>-7.26</v>
      </c>
      <c r="E362" s="65" t="n">
        <f aca="false">760+D362</f>
        <v>752.74</v>
      </c>
      <c r="F362" s="64" t="n">
        <v>-3.02</v>
      </c>
      <c r="G362" s="65" t="n">
        <f aca="false">838.78+F362</f>
        <v>835.76</v>
      </c>
    </row>
    <row r="363" customFormat="false" ht="15" hidden="false" customHeight="false" outlineLevel="0" collapsed="false">
      <c r="A363" s="63" t="n">
        <v>41635</v>
      </c>
      <c r="B363" s="64" t="n">
        <v>-0.94</v>
      </c>
      <c r="C363" s="65" t="n">
        <f aca="false">781+B363</f>
        <v>780.06</v>
      </c>
      <c r="D363" s="66" t="n">
        <v>-7.26</v>
      </c>
      <c r="E363" s="65" t="n">
        <f aca="false">760+D363</f>
        <v>752.74</v>
      </c>
      <c r="F363" s="64" t="n">
        <v>-2.88</v>
      </c>
      <c r="G363" s="65" t="n">
        <f aca="false">838.78+F363</f>
        <v>835.9</v>
      </c>
    </row>
    <row r="364" customFormat="false" ht="15" hidden="false" customHeight="false" outlineLevel="0" collapsed="false">
      <c r="A364" s="63" t="n">
        <v>41636</v>
      </c>
      <c r="B364" s="64" t="n">
        <v>-0.8</v>
      </c>
      <c r="C364" s="65" t="n">
        <f aca="false">781+B364</f>
        <v>780.2</v>
      </c>
      <c r="D364" s="64" t="n">
        <v>-7.27</v>
      </c>
      <c r="E364" s="65" t="n">
        <f aca="false">760+D364</f>
        <v>752.73</v>
      </c>
      <c r="F364" s="64" t="n">
        <v>-2.74</v>
      </c>
      <c r="G364" s="65" t="n">
        <f aca="false">838.78+F364</f>
        <v>836.04</v>
      </c>
    </row>
    <row r="365" customFormat="false" ht="15" hidden="false" customHeight="false" outlineLevel="0" collapsed="false">
      <c r="A365" s="63" t="n">
        <v>41637</v>
      </c>
      <c r="B365" s="64" t="n">
        <v>-0.7</v>
      </c>
      <c r="C365" s="65" t="n">
        <f aca="false">781+B365</f>
        <v>780.3</v>
      </c>
      <c r="D365" s="66" t="n">
        <v>-7.18</v>
      </c>
      <c r="E365" s="65" t="n">
        <f aca="false">760+D365</f>
        <v>752.82</v>
      </c>
      <c r="F365" s="64" t="n">
        <v>-2.7</v>
      </c>
      <c r="G365" s="65" t="n">
        <f aca="false">838.78+F365</f>
        <v>836.08</v>
      </c>
    </row>
    <row r="366" customFormat="false" ht="15" hidden="false" customHeight="false" outlineLevel="0" collapsed="false">
      <c r="A366" s="63" t="n">
        <v>41638</v>
      </c>
      <c r="B366" s="64" t="n">
        <v>-0.68</v>
      </c>
      <c r="C366" s="65" t="n">
        <f aca="false">781+B366</f>
        <v>780.32</v>
      </c>
      <c r="D366" s="66" t="n">
        <v>-7.09</v>
      </c>
      <c r="E366" s="65" t="n">
        <f aca="false">760+D366</f>
        <v>752.91</v>
      </c>
      <c r="F366" s="64" t="n">
        <v>-2.59</v>
      </c>
      <c r="G366" s="65" t="n">
        <f aca="false">838.78+F366</f>
        <v>836.19</v>
      </c>
    </row>
    <row r="367" customFormat="false" ht="15" hidden="false" customHeight="false" outlineLevel="0" collapsed="false">
      <c r="A367" s="63" t="n">
        <v>41639</v>
      </c>
      <c r="B367" s="64" t="n">
        <v>-0.62</v>
      </c>
      <c r="C367" s="65" t="n">
        <f aca="false">781+B367</f>
        <v>780.38</v>
      </c>
      <c r="D367" s="64" t="n">
        <v>-7.01</v>
      </c>
      <c r="E367" s="65" t="n">
        <f aca="false">760+D367</f>
        <v>752.99</v>
      </c>
      <c r="F367" s="64" t="n">
        <v>-2.52</v>
      </c>
      <c r="G367" s="65" t="n">
        <f aca="false">838.78+F367</f>
        <v>836.26</v>
      </c>
    </row>
    <row r="368" customFormat="false" ht="15" hidden="false" customHeight="false" outlineLevel="0" collapsed="false">
      <c r="A368" s="63" t="n">
        <v>41640</v>
      </c>
      <c r="B368" s="67" t="n">
        <v>-0.55</v>
      </c>
      <c r="C368" s="65" t="n">
        <f aca="false">781+B368</f>
        <v>780.45</v>
      </c>
      <c r="D368" s="66" t="n">
        <v>-7.75</v>
      </c>
      <c r="E368" s="65" t="n">
        <f aca="false">760+D368</f>
        <v>752.25</v>
      </c>
      <c r="F368" s="64" t="n">
        <v>-2.5</v>
      </c>
      <c r="G368" s="65" t="n">
        <f aca="false">838.78+F368</f>
        <v>836.28</v>
      </c>
    </row>
    <row r="369" customFormat="false" ht="15" hidden="false" customHeight="false" outlineLevel="0" collapsed="false">
      <c r="A369" s="63" t="n">
        <v>41641</v>
      </c>
      <c r="B369" s="67" t="n">
        <v>-0.52</v>
      </c>
      <c r="C369" s="65" t="n">
        <f aca="false">781+B369</f>
        <v>780.48</v>
      </c>
      <c r="D369" s="64" t="n">
        <v>-6.52</v>
      </c>
      <c r="E369" s="65" t="n">
        <f aca="false">760+D369</f>
        <v>753.48</v>
      </c>
      <c r="F369" s="64" t="n">
        <v>-2.5</v>
      </c>
      <c r="G369" s="65" t="n">
        <f aca="false">838.78+F369</f>
        <v>836.28</v>
      </c>
    </row>
    <row r="370" customFormat="false" ht="15" hidden="false" customHeight="false" outlineLevel="0" collapsed="false">
      <c r="A370" s="63" t="n">
        <v>41642</v>
      </c>
      <c r="B370" s="67" t="n">
        <v>-0.51</v>
      </c>
      <c r="C370" s="65" t="n">
        <f aca="false">781+B370</f>
        <v>780.49</v>
      </c>
      <c r="D370" s="64" t="n">
        <v>-6.52</v>
      </c>
      <c r="E370" s="65" t="n">
        <f aca="false">760+D370</f>
        <v>753.48</v>
      </c>
      <c r="F370" s="64" t="n">
        <v>-2.49</v>
      </c>
      <c r="G370" s="65" t="n">
        <f aca="false">838.78+F370</f>
        <v>836.29</v>
      </c>
    </row>
    <row r="371" customFormat="false" ht="15" hidden="false" customHeight="false" outlineLevel="0" collapsed="false">
      <c r="A371" s="63" t="n">
        <v>41643</v>
      </c>
      <c r="B371" s="67" t="n">
        <v>-0.5</v>
      </c>
      <c r="C371" s="65" t="n">
        <f aca="false">781+B371</f>
        <v>780.5</v>
      </c>
      <c r="D371" s="66" t="n">
        <v>-6.54</v>
      </c>
      <c r="E371" s="65" t="n">
        <f aca="false">760+D371</f>
        <v>753.46</v>
      </c>
      <c r="F371" s="64" t="n">
        <v>-2.5</v>
      </c>
      <c r="G371" s="65" t="n">
        <f aca="false">838.78+F371</f>
        <v>836.28</v>
      </c>
    </row>
    <row r="372" customFormat="false" ht="15" hidden="false" customHeight="false" outlineLevel="0" collapsed="false">
      <c r="A372" s="63" t="n">
        <v>41644</v>
      </c>
      <c r="B372" s="67" t="n">
        <v>-0.51</v>
      </c>
      <c r="C372" s="65" t="n">
        <f aca="false">781+B372</f>
        <v>780.49</v>
      </c>
      <c r="D372" s="66" t="n">
        <v>-6.56</v>
      </c>
      <c r="E372" s="65" t="n">
        <f aca="false">760+D372</f>
        <v>753.44</v>
      </c>
      <c r="F372" s="64" t="n">
        <v>-2.51</v>
      </c>
      <c r="G372" s="65" t="n">
        <f aca="false">838.78+F372</f>
        <v>836.27</v>
      </c>
    </row>
    <row r="373" customFormat="false" ht="15" hidden="false" customHeight="false" outlineLevel="0" collapsed="false">
      <c r="A373" s="63" t="n">
        <v>41645</v>
      </c>
      <c r="B373" s="67" t="n">
        <v>-0.51</v>
      </c>
      <c r="C373" s="65" t="n">
        <f aca="false">781+B373</f>
        <v>780.49</v>
      </c>
      <c r="D373" s="64" t="n">
        <v>-6.59</v>
      </c>
      <c r="E373" s="65" t="n">
        <f aca="false">760+D373</f>
        <v>753.41</v>
      </c>
      <c r="F373" s="64" t="n">
        <v>-2.52</v>
      </c>
      <c r="G373" s="65" t="n">
        <f aca="false">838.78+F373</f>
        <v>836.26</v>
      </c>
    </row>
    <row r="374" customFormat="false" ht="15" hidden="false" customHeight="false" outlineLevel="0" collapsed="false">
      <c r="A374" s="63" t="n">
        <v>41646</v>
      </c>
      <c r="B374" s="67" t="n">
        <v>-0.52</v>
      </c>
      <c r="C374" s="65" t="n">
        <f aca="false">781+B374</f>
        <v>780.48</v>
      </c>
      <c r="D374" s="64" t="n">
        <v>-6.61</v>
      </c>
      <c r="E374" s="65" t="n">
        <f aca="false">760+D374</f>
        <v>753.39</v>
      </c>
      <c r="F374" s="64" t="n">
        <v>-2.54</v>
      </c>
      <c r="G374" s="65" t="n">
        <f aca="false">838.78+F374</f>
        <v>836.24</v>
      </c>
    </row>
    <row r="375" customFormat="false" ht="15" hidden="false" customHeight="false" outlineLevel="0" collapsed="false">
      <c r="A375" s="63" t="n">
        <v>41647</v>
      </c>
      <c r="B375" s="67" t="n">
        <v>-0.52</v>
      </c>
      <c r="C375" s="65" t="n">
        <f aca="false">781+B375</f>
        <v>780.48</v>
      </c>
      <c r="D375" s="64" t="n">
        <v>-6.64</v>
      </c>
      <c r="E375" s="65" t="n">
        <f aca="false">760+D375</f>
        <v>753.36</v>
      </c>
      <c r="F375" s="64" t="n">
        <v>-2.56</v>
      </c>
      <c r="G375" s="65" t="n">
        <f aca="false">838.78+F375</f>
        <v>836.22</v>
      </c>
    </row>
    <row r="376" customFormat="false" ht="15" hidden="false" customHeight="false" outlineLevel="0" collapsed="false">
      <c r="A376" s="63" t="n">
        <v>41648</v>
      </c>
      <c r="B376" s="67" t="n">
        <v>-0.53</v>
      </c>
      <c r="C376" s="65" t="n">
        <f aca="false">781+B376</f>
        <v>780.47</v>
      </c>
      <c r="D376" s="64" t="n">
        <v>-6.67</v>
      </c>
      <c r="E376" s="65" t="n">
        <f aca="false">760+D376</f>
        <v>753.33</v>
      </c>
      <c r="F376" s="64" t="n">
        <v>-2.58</v>
      </c>
      <c r="G376" s="65" t="n">
        <f aca="false">838.78+F376</f>
        <v>836.2</v>
      </c>
    </row>
    <row r="377" customFormat="false" ht="15" hidden="false" customHeight="false" outlineLevel="0" collapsed="false">
      <c r="A377" s="63" t="n">
        <v>41649</v>
      </c>
      <c r="B377" s="67" t="n">
        <v>-0.54</v>
      </c>
      <c r="C377" s="65" t="n">
        <f aca="false">781+B377</f>
        <v>780.46</v>
      </c>
      <c r="D377" s="64" t="n">
        <v>-6.7</v>
      </c>
      <c r="E377" s="65" t="n">
        <f aca="false">760+D377</f>
        <v>753.3</v>
      </c>
      <c r="F377" s="64" t="n">
        <v>-2.58</v>
      </c>
      <c r="G377" s="65" t="n">
        <f aca="false">838.78+F377</f>
        <v>836.2</v>
      </c>
    </row>
    <row r="378" customFormat="false" ht="15" hidden="false" customHeight="false" outlineLevel="0" collapsed="false">
      <c r="A378" s="63" t="n">
        <v>41650</v>
      </c>
      <c r="B378" s="67" t="n">
        <v>-0.54</v>
      </c>
      <c r="C378" s="65" t="n">
        <f aca="false">781+B378</f>
        <v>780.46</v>
      </c>
      <c r="D378" s="66" t="n">
        <v>-6.73</v>
      </c>
      <c r="E378" s="65" t="n">
        <f aca="false">760+D378</f>
        <v>753.27</v>
      </c>
      <c r="F378" s="64" t="n">
        <v>-2.6</v>
      </c>
      <c r="G378" s="65" t="n">
        <f aca="false">838.78+F378</f>
        <v>836.18</v>
      </c>
    </row>
    <row r="379" customFormat="false" ht="15" hidden="false" customHeight="false" outlineLevel="0" collapsed="false">
      <c r="A379" s="63" t="n">
        <v>41651</v>
      </c>
      <c r="B379" s="67" t="n">
        <v>-0.55</v>
      </c>
      <c r="C379" s="65" t="n">
        <f aca="false">781+B379</f>
        <v>780.45</v>
      </c>
      <c r="D379" s="66" t="n">
        <v>-6.75</v>
      </c>
      <c r="E379" s="65" t="n">
        <f aca="false">760+D379</f>
        <v>753.25</v>
      </c>
      <c r="F379" s="64" t="n">
        <v>-2.61</v>
      </c>
      <c r="G379" s="65" t="n">
        <f aca="false">838.78+F379</f>
        <v>836.17</v>
      </c>
    </row>
    <row r="380" customFormat="false" ht="15" hidden="false" customHeight="false" outlineLevel="0" collapsed="false">
      <c r="A380" s="63" t="n">
        <v>41652</v>
      </c>
      <c r="B380" s="67" t="n">
        <v>-0.56</v>
      </c>
      <c r="C380" s="65" t="n">
        <f aca="false">781+B380</f>
        <v>780.44</v>
      </c>
      <c r="D380" s="64" t="n">
        <v>-6.78</v>
      </c>
      <c r="E380" s="65" t="n">
        <f aca="false">760+D380</f>
        <v>753.22</v>
      </c>
      <c r="F380" s="64" t="n">
        <v>-2.63</v>
      </c>
      <c r="G380" s="65" t="n">
        <f aca="false">838.78+F380</f>
        <v>836.15</v>
      </c>
    </row>
    <row r="381" customFormat="false" ht="15" hidden="false" customHeight="false" outlineLevel="0" collapsed="false">
      <c r="A381" s="63" t="n">
        <v>41653</v>
      </c>
      <c r="B381" s="67" t="n">
        <v>-0.57</v>
      </c>
      <c r="C381" s="65" t="n">
        <f aca="false">781+B381</f>
        <v>780.43</v>
      </c>
      <c r="D381" s="64" t="n">
        <v>-6.81</v>
      </c>
      <c r="E381" s="65" t="n">
        <f aca="false">760+D381</f>
        <v>753.19</v>
      </c>
      <c r="F381" s="64" t="n">
        <v>-2.64</v>
      </c>
      <c r="G381" s="65" t="n">
        <f aca="false">838.78+F381</f>
        <v>836.14</v>
      </c>
    </row>
    <row r="382" customFormat="false" ht="15" hidden="false" customHeight="false" outlineLevel="0" collapsed="false">
      <c r="A382" s="63" t="n">
        <v>41654</v>
      </c>
      <c r="B382" s="67" t="n">
        <v>-0.58</v>
      </c>
      <c r="C382" s="65" t="n">
        <f aca="false">781+B382</f>
        <v>780.42</v>
      </c>
      <c r="D382" s="64" t="n">
        <v>-6.85</v>
      </c>
      <c r="E382" s="65" t="n">
        <f aca="false">760+D382</f>
        <v>753.15</v>
      </c>
      <c r="F382" s="64" t="n">
        <v>-2.66</v>
      </c>
      <c r="G382" s="65" t="n">
        <f aca="false">838.78+F382</f>
        <v>836.12</v>
      </c>
    </row>
    <row r="383" customFormat="false" ht="15" hidden="false" customHeight="false" outlineLevel="0" collapsed="false">
      <c r="A383" s="63" t="n">
        <v>41655</v>
      </c>
      <c r="B383" s="67" t="n">
        <v>-0.59</v>
      </c>
      <c r="C383" s="65" t="n">
        <f aca="false">781+B383</f>
        <v>780.41</v>
      </c>
      <c r="D383" s="64" t="n">
        <v>-6.88</v>
      </c>
      <c r="E383" s="65" t="n">
        <f aca="false">760+D383</f>
        <v>753.12</v>
      </c>
      <c r="F383" s="64" t="n">
        <v>-2.68</v>
      </c>
      <c r="G383" s="65" t="n">
        <f aca="false">838.78+F383</f>
        <v>836.1</v>
      </c>
    </row>
    <row r="384" customFormat="false" ht="15" hidden="false" customHeight="false" outlineLevel="0" collapsed="false">
      <c r="A384" s="63" t="n">
        <v>41656</v>
      </c>
      <c r="B384" s="67" t="n">
        <v>-0.61</v>
      </c>
      <c r="C384" s="65" t="n">
        <f aca="false">781+B384</f>
        <v>780.39</v>
      </c>
      <c r="D384" s="64" t="n">
        <v>-6.92</v>
      </c>
      <c r="E384" s="65" t="n">
        <f aca="false">760+D384</f>
        <v>753.08</v>
      </c>
      <c r="F384" s="64" t="n">
        <v>-2.7</v>
      </c>
      <c r="G384" s="65" t="n">
        <f aca="false">838.78+F384</f>
        <v>836.08</v>
      </c>
    </row>
    <row r="385" customFormat="false" ht="15" hidden="false" customHeight="false" outlineLevel="0" collapsed="false">
      <c r="A385" s="63" t="n">
        <v>41657</v>
      </c>
      <c r="B385" s="67" t="n">
        <v>-0.6</v>
      </c>
      <c r="C385" s="65" t="n">
        <f aca="false">781+B385</f>
        <v>780.4</v>
      </c>
      <c r="D385" s="66" t="n">
        <v>-6.93</v>
      </c>
      <c r="E385" s="65" t="n">
        <f aca="false">760+D385</f>
        <v>753.07</v>
      </c>
      <c r="F385" s="64" t="n">
        <v>-2.7</v>
      </c>
      <c r="G385" s="65" t="n">
        <f aca="false">838.78+F385</f>
        <v>836.08</v>
      </c>
    </row>
    <row r="386" customFormat="false" ht="15" hidden="false" customHeight="false" outlineLevel="0" collapsed="false">
      <c r="A386" s="63" t="n">
        <v>41658</v>
      </c>
      <c r="B386" s="67" t="n">
        <v>-0.57</v>
      </c>
      <c r="C386" s="65" t="n">
        <f aca="false">781+B386</f>
        <v>780.43</v>
      </c>
      <c r="D386" s="66" t="n">
        <v>-6.95</v>
      </c>
      <c r="E386" s="65" t="n">
        <f aca="false">760+D386</f>
        <v>753.05</v>
      </c>
      <c r="F386" s="64" t="n">
        <v>-2.68</v>
      </c>
      <c r="G386" s="65" t="n">
        <f aca="false">838.78+F386</f>
        <v>836.1</v>
      </c>
    </row>
    <row r="387" customFormat="false" ht="15" hidden="false" customHeight="false" outlineLevel="0" collapsed="false">
      <c r="A387" s="63" t="n">
        <v>41659</v>
      </c>
      <c r="B387" s="67" t="n">
        <v>-0.58</v>
      </c>
      <c r="C387" s="65" t="n">
        <f aca="false">781+B387</f>
        <v>780.42</v>
      </c>
      <c r="D387" s="64" t="n">
        <v>-6.96</v>
      </c>
      <c r="E387" s="65" t="n">
        <f aca="false">760+D387</f>
        <v>753.04</v>
      </c>
      <c r="F387" s="64" t="n">
        <v>-2.7</v>
      </c>
      <c r="G387" s="65" t="n">
        <f aca="false">838.78+F387</f>
        <v>836.08</v>
      </c>
    </row>
    <row r="388" customFormat="false" ht="15" hidden="false" customHeight="false" outlineLevel="0" collapsed="false">
      <c r="A388" s="63" t="n">
        <v>41660</v>
      </c>
      <c r="B388" s="67" t="n">
        <v>-0.58</v>
      </c>
      <c r="C388" s="65" t="n">
        <f aca="false">781+B388</f>
        <v>780.42</v>
      </c>
      <c r="D388" s="64" t="n">
        <v>-6.93</v>
      </c>
      <c r="E388" s="65" t="n">
        <f aca="false">760+D388</f>
        <v>753.07</v>
      </c>
      <c r="F388" s="64" t="n">
        <v>-2.67</v>
      </c>
      <c r="G388" s="65" t="n">
        <f aca="false">838.78+F388</f>
        <v>836.11</v>
      </c>
    </row>
    <row r="389" customFormat="false" ht="15" hidden="false" customHeight="false" outlineLevel="0" collapsed="false">
      <c r="A389" s="63" t="n">
        <v>41661</v>
      </c>
      <c r="B389" s="67" t="n">
        <v>-0.53</v>
      </c>
      <c r="C389" s="65" t="n">
        <f aca="false">781+B389</f>
        <v>780.47</v>
      </c>
      <c r="D389" s="64" t="n">
        <v>-6.91</v>
      </c>
      <c r="E389" s="65" t="n">
        <f aca="false">760+D389</f>
        <v>753.09</v>
      </c>
      <c r="F389" s="64" t="n">
        <v>-2.7</v>
      </c>
      <c r="G389" s="65" t="n">
        <f aca="false">838.78+F389</f>
        <v>836.08</v>
      </c>
    </row>
    <row r="390" customFormat="false" ht="15" hidden="false" customHeight="false" outlineLevel="0" collapsed="false">
      <c r="A390" s="63" t="n">
        <v>41662</v>
      </c>
      <c r="B390" s="67" t="n">
        <v>-0.51</v>
      </c>
      <c r="C390" s="65" t="n">
        <f aca="false">781+B390</f>
        <v>780.49</v>
      </c>
      <c r="D390" s="64" t="n">
        <v>-6.91</v>
      </c>
      <c r="E390" s="65" t="n">
        <f aca="false">760+D390</f>
        <v>753.09</v>
      </c>
      <c r="F390" s="64" t="n">
        <v>-2.7</v>
      </c>
      <c r="G390" s="65" t="n">
        <f aca="false">838.78+F390</f>
        <v>836.08</v>
      </c>
    </row>
    <row r="391" customFormat="false" ht="15" hidden="false" customHeight="false" outlineLevel="0" collapsed="false">
      <c r="A391" s="63" t="n">
        <v>41663</v>
      </c>
      <c r="B391" s="67" t="n">
        <v>-0.48</v>
      </c>
      <c r="C391" s="65" t="n">
        <f aca="false">781+B391</f>
        <v>780.52</v>
      </c>
      <c r="D391" s="66" t="n">
        <v>-6.93</v>
      </c>
      <c r="E391" s="65" t="n">
        <f aca="false">760+D391</f>
        <v>753.07</v>
      </c>
      <c r="F391" s="64" t="n">
        <v>-2.7</v>
      </c>
      <c r="G391" s="65" t="n">
        <f aca="false">838.78+F391</f>
        <v>836.08</v>
      </c>
    </row>
    <row r="392" customFormat="false" ht="15" hidden="false" customHeight="false" outlineLevel="0" collapsed="false">
      <c r="A392" s="63" t="n">
        <v>41664</v>
      </c>
      <c r="B392" s="67" t="n">
        <v>-0.48</v>
      </c>
      <c r="C392" s="65" t="n">
        <f aca="false">781+B392</f>
        <v>780.52</v>
      </c>
      <c r="D392" s="66" t="n">
        <v>-6.95</v>
      </c>
      <c r="E392" s="65" t="n">
        <f aca="false">760+D392</f>
        <v>753.05</v>
      </c>
      <c r="F392" s="64" t="n">
        <v>-2.72</v>
      </c>
      <c r="G392" s="65" t="n">
        <f aca="false">838.78+F392</f>
        <v>836.06</v>
      </c>
    </row>
    <row r="393" customFormat="false" ht="15" hidden="false" customHeight="false" outlineLevel="0" collapsed="false">
      <c r="A393" s="63" t="n">
        <v>41665</v>
      </c>
      <c r="B393" s="67" t="n">
        <v>-0.49</v>
      </c>
      <c r="C393" s="65" t="n">
        <f aca="false">781+B393</f>
        <v>780.51</v>
      </c>
      <c r="D393" s="66" t="n">
        <v>-6.97</v>
      </c>
      <c r="E393" s="65" t="n">
        <f aca="false">760+D393</f>
        <v>753.03</v>
      </c>
      <c r="F393" s="64" t="n">
        <v>-2.73</v>
      </c>
      <c r="G393" s="65" t="n">
        <f aca="false">838.78+F393</f>
        <v>836.05</v>
      </c>
    </row>
    <row r="394" customFormat="false" ht="15" hidden="false" customHeight="false" outlineLevel="0" collapsed="false">
      <c r="A394" s="63" t="n">
        <v>41666</v>
      </c>
      <c r="B394" s="67" t="n">
        <v>-0.5</v>
      </c>
      <c r="C394" s="65" t="n">
        <f aca="false">781+B394</f>
        <v>780.5</v>
      </c>
      <c r="D394" s="64" t="n">
        <v>-6.99</v>
      </c>
      <c r="E394" s="65" t="n">
        <f aca="false">760+D394</f>
        <v>753.01</v>
      </c>
      <c r="F394" s="64" t="n">
        <v>-2.74</v>
      </c>
      <c r="G394" s="65" t="n">
        <f aca="false">838.78+F394</f>
        <v>836.04</v>
      </c>
    </row>
    <row r="395" customFormat="false" ht="15" hidden="false" customHeight="false" outlineLevel="0" collapsed="false">
      <c r="A395" s="63" t="n">
        <v>41667</v>
      </c>
      <c r="B395" s="67" t="n">
        <v>-0.51</v>
      </c>
      <c r="C395" s="65" t="n">
        <f aca="false">781+B395</f>
        <v>780.49</v>
      </c>
      <c r="D395" s="64" t="n">
        <v>-7.03</v>
      </c>
      <c r="E395" s="65" t="n">
        <f aca="false">760+D395</f>
        <v>752.97</v>
      </c>
      <c r="F395" s="64" t="n">
        <v>-2.76</v>
      </c>
      <c r="G395" s="65" t="n">
        <f aca="false">838.78+F395</f>
        <v>836.02</v>
      </c>
    </row>
    <row r="396" customFormat="false" ht="15" hidden="false" customHeight="false" outlineLevel="0" collapsed="false">
      <c r="A396" s="63" t="n">
        <v>41668</v>
      </c>
      <c r="B396" s="67" t="n">
        <v>-0.52</v>
      </c>
      <c r="C396" s="65" t="n">
        <f aca="false">781+B396</f>
        <v>780.48</v>
      </c>
      <c r="D396" s="64" t="n">
        <v>-7.06</v>
      </c>
      <c r="E396" s="65" t="n">
        <f aca="false">760+D396</f>
        <v>752.94</v>
      </c>
      <c r="F396" s="64" t="n">
        <v>-2.77</v>
      </c>
      <c r="G396" s="65" t="n">
        <f aca="false">838.78+F396</f>
        <v>836.01</v>
      </c>
    </row>
    <row r="397" customFormat="false" ht="15" hidden="false" customHeight="false" outlineLevel="0" collapsed="false">
      <c r="A397" s="63" t="n">
        <v>41669</v>
      </c>
      <c r="B397" s="67" t="n">
        <v>-0.54</v>
      </c>
      <c r="C397" s="65" t="n">
        <f aca="false">781+B397</f>
        <v>780.46</v>
      </c>
      <c r="D397" s="64" t="n">
        <v>-7.1</v>
      </c>
      <c r="E397" s="65" t="n">
        <f aca="false">760+D397</f>
        <v>752.9</v>
      </c>
      <c r="F397" s="64" t="n">
        <v>-2.78</v>
      </c>
      <c r="G397" s="65" t="n">
        <f aca="false">838.78+F397</f>
        <v>836</v>
      </c>
    </row>
    <row r="398" customFormat="false" ht="15" hidden="false" customHeight="false" outlineLevel="0" collapsed="false">
      <c r="A398" s="63" t="n">
        <v>41670</v>
      </c>
      <c r="B398" s="67" t="n">
        <v>-0.55</v>
      </c>
      <c r="C398" s="65" t="n">
        <f aca="false">781+B398</f>
        <v>780.45</v>
      </c>
      <c r="D398" s="64" t="n">
        <v>-7.14</v>
      </c>
      <c r="E398" s="65" t="n">
        <f aca="false">760+D398</f>
        <v>752.86</v>
      </c>
      <c r="F398" s="64" t="n">
        <v>-2.78</v>
      </c>
      <c r="G398" s="65" t="n">
        <f aca="false">838.78+F398</f>
        <v>836</v>
      </c>
    </row>
    <row r="399" customFormat="false" ht="15" hidden="false" customHeight="false" outlineLevel="0" collapsed="false">
      <c r="A399" s="63" t="n">
        <v>41671</v>
      </c>
      <c r="B399" s="64" t="n">
        <v>-0.61</v>
      </c>
      <c r="C399" s="65" t="n">
        <f aca="false">781+B399</f>
        <v>780.39</v>
      </c>
      <c r="D399" s="66" t="n">
        <v>-7.19</v>
      </c>
      <c r="E399" s="65" t="n">
        <f aca="false">760+D399</f>
        <v>752.81</v>
      </c>
      <c r="F399" s="64" t="n">
        <v>-2.81</v>
      </c>
      <c r="G399" s="65" t="n">
        <f aca="false">838.78+F399</f>
        <v>835.97</v>
      </c>
    </row>
    <row r="400" customFormat="false" ht="15" hidden="false" customHeight="false" outlineLevel="0" collapsed="false">
      <c r="A400" s="63" t="n">
        <v>41672</v>
      </c>
      <c r="B400" s="64" t="n">
        <v>-0.63</v>
      </c>
      <c r="C400" s="65" t="n">
        <f aca="false">781+B400</f>
        <v>780.37</v>
      </c>
      <c r="D400" s="66" t="n">
        <v>-7.24</v>
      </c>
      <c r="E400" s="65" t="n">
        <f aca="false">760+D400</f>
        <v>752.76</v>
      </c>
      <c r="F400" s="64" t="n">
        <v>-2.82</v>
      </c>
      <c r="G400" s="65" t="n">
        <f aca="false">838.78+F400</f>
        <v>835.96</v>
      </c>
    </row>
    <row r="401" customFormat="false" ht="15" hidden="false" customHeight="false" outlineLevel="0" collapsed="false">
      <c r="A401" s="63" t="n">
        <v>41673</v>
      </c>
      <c r="B401" s="64" t="n">
        <v>-0.65</v>
      </c>
      <c r="C401" s="65" t="n">
        <f aca="false">781+B401</f>
        <v>780.35</v>
      </c>
      <c r="D401" s="64" t="n">
        <v>-7.28</v>
      </c>
      <c r="E401" s="65" t="n">
        <f aca="false">760+D401</f>
        <v>752.72</v>
      </c>
      <c r="F401" s="64" t="n">
        <v>-2.84</v>
      </c>
      <c r="G401" s="65" t="n">
        <f aca="false">838.78+F401</f>
        <v>835.94</v>
      </c>
    </row>
    <row r="402" customFormat="false" ht="15" hidden="false" customHeight="false" outlineLevel="0" collapsed="false">
      <c r="A402" s="63" t="n">
        <v>41674</v>
      </c>
      <c r="B402" s="64" t="n">
        <v>-0.67</v>
      </c>
      <c r="C402" s="65" t="n">
        <f aca="false">781+B402</f>
        <v>780.33</v>
      </c>
      <c r="D402" s="64" t="n">
        <v>-7.32</v>
      </c>
      <c r="E402" s="65" t="n">
        <f aca="false">760+D402</f>
        <v>752.68</v>
      </c>
      <c r="F402" s="64" t="n">
        <v>-2.86</v>
      </c>
      <c r="G402" s="65" t="n">
        <f aca="false">838.78+F402</f>
        <v>835.92</v>
      </c>
    </row>
    <row r="403" customFormat="false" ht="15" hidden="false" customHeight="false" outlineLevel="0" collapsed="false">
      <c r="A403" s="63" t="n">
        <v>41675</v>
      </c>
      <c r="B403" s="64" t="n">
        <v>-0.69</v>
      </c>
      <c r="C403" s="65" t="n">
        <f aca="false">781+B403</f>
        <v>780.31</v>
      </c>
      <c r="D403" s="64" t="n">
        <v>-7.36</v>
      </c>
      <c r="E403" s="65" t="n">
        <f aca="false">760+D403</f>
        <v>752.64</v>
      </c>
      <c r="F403" s="64" t="n">
        <v>-2.86</v>
      </c>
      <c r="G403" s="65" t="n">
        <f aca="false">838.78+F403</f>
        <v>835.92</v>
      </c>
    </row>
    <row r="404" customFormat="false" ht="15" hidden="false" customHeight="false" outlineLevel="0" collapsed="false">
      <c r="A404" s="63" t="n">
        <v>41676</v>
      </c>
      <c r="B404" s="64" t="n">
        <v>-0.71</v>
      </c>
      <c r="C404" s="65" t="n">
        <f aca="false">781+B404</f>
        <v>780.29</v>
      </c>
      <c r="D404" s="64" t="n">
        <v>-7.4</v>
      </c>
      <c r="E404" s="65" t="n">
        <f aca="false">760+D404</f>
        <v>752.6</v>
      </c>
      <c r="F404" s="64" t="n">
        <v>-2.88</v>
      </c>
      <c r="G404" s="65" t="n">
        <f aca="false">838.78+F404</f>
        <v>835.9</v>
      </c>
    </row>
    <row r="405" customFormat="false" ht="15" hidden="false" customHeight="false" outlineLevel="0" collapsed="false">
      <c r="A405" s="63" t="n">
        <v>41677</v>
      </c>
      <c r="B405" s="64" t="n">
        <v>-0.7</v>
      </c>
      <c r="C405" s="65" t="n">
        <f aca="false">781+B405</f>
        <v>780.3</v>
      </c>
      <c r="D405" s="64" t="n">
        <v>-7.44</v>
      </c>
      <c r="E405" s="65" t="n">
        <f aca="false">760+D405</f>
        <v>752.56</v>
      </c>
      <c r="F405" s="64" t="n">
        <v>-2.9</v>
      </c>
      <c r="G405" s="65" t="n">
        <f aca="false">838.78+F405</f>
        <v>835.88</v>
      </c>
    </row>
    <row r="406" customFormat="false" ht="15" hidden="false" customHeight="false" outlineLevel="0" collapsed="false">
      <c r="A406" s="63" t="n">
        <v>41678</v>
      </c>
      <c r="B406" s="64" t="n">
        <v>-0.72</v>
      </c>
      <c r="C406" s="65" t="n">
        <f aca="false">781+B406</f>
        <v>780.28</v>
      </c>
      <c r="D406" s="66" t="n">
        <v>-7.49</v>
      </c>
      <c r="E406" s="65" t="n">
        <f aca="false">760+D406</f>
        <v>752.51</v>
      </c>
      <c r="F406" s="64" t="n">
        <v>-2.91</v>
      </c>
      <c r="G406" s="65" t="n">
        <f aca="false">838.78+F406</f>
        <v>835.87</v>
      </c>
    </row>
    <row r="407" customFormat="false" ht="15" hidden="false" customHeight="false" outlineLevel="0" collapsed="false">
      <c r="A407" s="63" t="n">
        <v>41679</v>
      </c>
      <c r="B407" s="64" t="n">
        <v>-0.74</v>
      </c>
      <c r="C407" s="65" t="n">
        <f aca="false">781+B407</f>
        <v>780.26</v>
      </c>
      <c r="D407" s="66" t="n">
        <v>-7.54</v>
      </c>
      <c r="E407" s="65" t="n">
        <f aca="false">760+D407</f>
        <v>752.46</v>
      </c>
      <c r="F407" s="64" t="n">
        <v>-2.93</v>
      </c>
      <c r="G407" s="65" t="n">
        <f aca="false">838.78+F407</f>
        <v>835.85</v>
      </c>
    </row>
    <row r="408" customFormat="false" ht="15" hidden="false" customHeight="false" outlineLevel="0" collapsed="false">
      <c r="A408" s="63" t="n">
        <v>41680</v>
      </c>
      <c r="B408" s="64" t="n">
        <v>-0.76</v>
      </c>
      <c r="C408" s="65" t="n">
        <f aca="false">781+B408</f>
        <v>780.24</v>
      </c>
      <c r="D408" s="64" t="n">
        <v>-7.59</v>
      </c>
      <c r="E408" s="65" t="n">
        <f aca="false">760+D408</f>
        <v>752.41</v>
      </c>
      <c r="F408" s="64" t="n">
        <v>-2.96</v>
      </c>
      <c r="G408" s="65" t="n">
        <f aca="false">838.78+F408</f>
        <v>835.82</v>
      </c>
    </row>
    <row r="409" customFormat="false" ht="15" hidden="false" customHeight="false" outlineLevel="0" collapsed="false">
      <c r="A409" s="63" t="n">
        <v>41681</v>
      </c>
      <c r="B409" s="64" t="n">
        <v>-0.79</v>
      </c>
      <c r="C409" s="65" t="n">
        <f aca="false">781+B409</f>
        <v>780.21</v>
      </c>
      <c r="D409" s="64" t="n">
        <v>-7.64</v>
      </c>
      <c r="E409" s="65" t="n">
        <f aca="false">760+D409</f>
        <v>752.36</v>
      </c>
      <c r="F409" s="64" t="n">
        <v>-2.98</v>
      </c>
      <c r="G409" s="65" t="n">
        <f aca="false">838.78+F409</f>
        <v>835.8</v>
      </c>
    </row>
    <row r="410" customFormat="false" ht="15" hidden="false" customHeight="false" outlineLevel="0" collapsed="false">
      <c r="A410" s="63" t="n">
        <v>41682</v>
      </c>
      <c r="B410" s="64" t="n">
        <v>-0.8</v>
      </c>
      <c r="C410" s="65" t="n">
        <f aca="false">781+B410</f>
        <v>780.2</v>
      </c>
      <c r="D410" s="64" t="n">
        <v>-7.68</v>
      </c>
      <c r="E410" s="65" t="n">
        <f aca="false">760+D410</f>
        <v>752.32</v>
      </c>
      <c r="F410" s="64" t="n">
        <v>-3</v>
      </c>
      <c r="G410" s="65" t="n">
        <f aca="false">838.78+F410</f>
        <v>835.78</v>
      </c>
    </row>
    <row r="411" customFormat="false" ht="15" hidden="false" customHeight="false" outlineLevel="0" collapsed="false">
      <c r="A411" s="63" t="n">
        <v>41683</v>
      </c>
      <c r="B411" s="64" t="n">
        <v>-0.82</v>
      </c>
      <c r="C411" s="65" t="n">
        <f aca="false">781+B411</f>
        <v>780.18</v>
      </c>
      <c r="D411" s="64" t="n">
        <v>-7.72</v>
      </c>
      <c r="E411" s="65" t="n">
        <f aca="false">760+D411</f>
        <v>752.28</v>
      </c>
      <c r="F411" s="64" t="n">
        <v>-3.04</v>
      </c>
      <c r="G411" s="65" t="n">
        <f aca="false">838.78+F411</f>
        <v>835.74</v>
      </c>
    </row>
    <row r="412" customFormat="false" ht="15" hidden="false" customHeight="false" outlineLevel="0" collapsed="false">
      <c r="A412" s="63" t="n">
        <v>41684</v>
      </c>
      <c r="B412" s="64" t="n">
        <v>-0.86</v>
      </c>
      <c r="C412" s="65" t="n">
        <f aca="false">781+B412</f>
        <v>780.14</v>
      </c>
      <c r="D412" s="64" t="n">
        <v>-7.77</v>
      </c>
      <c r="E412" s="65" t="n">
        <f aca="false">760+D412</f>
        <v>752.23</v>
      </c>
      <c r="F412" s="64" t="n">
        <v>-3.06</v>
      </c>
      <c r="G412" s="65" t="n">
        <f aca="false">838.78+F412</f>
        <v>835.72</v>
      </c>
    </row>
    <row r="413" customFormat="false" ht="15" hidden="false" customHeight="false" outlineLevel="0" collapsed="false">
      <c r="A413" s="63" t="n">
        <v>41685</v>
      </c>
      <c r="B413" s="64" t="n">
        <v>-0.88</v>
      </c>
      <c r="C413" s="65" t="n">
        <f aca="false">781+B413</f>
        <v>780.12</v>
      </c>
      <c r="D413" s="66" t="n">
        <v>-7.81</v>
      </c>
      <c r="E413" s="65" t="n">
        <f aca="false">760+D413</f>
        <v>752.19</v>
      </c>
      <c r="F413" s="64" t="n">
        <v>-3.08</v>
      </c>
      <c r="G413" s="65" t="n">
        <f aca="false">838.78+F413</f>
        <v>835.7</v>
      </c>
    </row>
    <row r="414" customFormat="false" ht="15" hidden="false" customHeight="false" outlineLevel="0" collapsed="false">
      <c r="A414" s="63" t="n">
        <v>41686</v>
      </c>
      <c r="B414" s="64" t="n">
        <v>-0.9</v>
      </c>
      <c r="C414" s="65" t="n">
        <f aca="false">781+B414</f>
        <v>780.1</v>
      </c>
      <c r="D414" s="66" t="n">
        <v>-7.85</v>
      </c>
      <c r="E414" s="65" t="n">
        <f aca="false">760+D414</f>
        <v>752.15</v>
      </c>
      <c r="F414" s="64" t="n">
        <v>-3.1</v>
      </c>
      <c r="G414" s="65" t="n">
        <f aca="false">838.78+F414</f>
        <v>835.68</v>
      </c>
    </row>
    <row r="415" customFormat="false" ht="15" hidden="false" customHeight="false" outlineLevel="0" collapsed="false">
      <c r="A415" s="63" t="n">
        <v>41687</v>
      </c>
      <c r="B415" s="64" t="n">
        <v>-0.9</v>
      </c>
      <c r="C415" s="65" t="n">
        <f aca="false">781+B415</f>
        <v>780.1</v>
      </c>
      <c r="D415" s="64" t="n">
        <v>-7.88</v>
      </c>
      <c r="E415" s="65" t="n">
        <f aca="false">760+D415</f>
        <v>752.12</v>
      </c>
      <c r="F415" s="64" t="n">
        <v>-3.12</v>
      </c>
      <c r="G415" s="65" t="n">
        <f aca="false">838.78+F415</f>
        <v>835.66</v>
      </c>
    </row>
    <row r="416" customFormat="false" ht="15" hidden="false" customHeight="false" outlineLevel="0" collapsed="false">
      <c r="A416" s="63" t="n">
        <v>41688</v>
      </c>
      <c r="B416" s="64" t="n">
        <v>-0.9</v>
      </c>
      <c r="C416" s="65" t="n">
        <f aca="false">781+B416</f>
        <v>780.1</v>
      </c>
      <c r="D416" s="64" t="n">
        <v>-7.9</v>
      </c>
      <c r="E416" s="65" t="n">
        <f aca="false">760+D416</f>
        <v>752.1</v>
      </c>
      <c r="F416" s="64" t="n">
        <v>-3.09</v>
      </c>
      <c r="G416" s="65" t="n">
        <f aca="false">838.78+F416</f>
        <v>835.69</v>
      </c>
    </row>
    <row r="417" customFormat="false" ht="15" hidden="false" customHeight="false" outlineLevel="0" collapsed="false">
      <c r="A417" s="63" t="n">
        <v>41689</v>
      </c>
      <c r="B417" s="64" t="n">
        <v>-0.9</v>
      </c>
      <c r="C417" s="65" t="n">
        <f aca="false">781+B417</f>
        <v>780.1</v>
      </c>
      <c r="D417" s="64" t="n">
        <v>-7.92</v>
      </c>
      <c r="E417" s="65" t="n">
        <f aca="false">760+D417</f>
        <v>752.08</v>
      </c>
      <c r="F417" s="64" t="n">
        <v>-3.1</v>
      </c>
      <c r="G417" s="65" t="n">
        <f aca="false">838.78+F417</f>
        <v>835.68</v>
      </c>
    </row>
    <row r="418" customFormat="false" ht="15" hidden="false" customHeight="false" outlineLevel="0" collapsed="false">
      <c r="A418" s="63" t="n">
        <v>41690</v>
      </c>
      <c r="B418" s="64" t="n">
        <v>-0.92</v>
      </c>
      <c r="C418" s="65" t="n">
        <f aca="false">781+B418</f>
        <v>780.08</v>
      </c>
      <c r="D418" s="64" t="n">
        <v>-7.96</v>
      </c>
      <c r="E418" s="65" t="n">
        <f aca="false">760+D418</f>
        <v>752.04</v>
      </c>
      <c r="F418" s="64" t="n">
        <v>-3.11</v>
      </c>
      <c r="G418" s="65" t="n">
        <f aca="false">838.78+F418</f>
        <v>835.67</v>
      </c>
    </row>
    <row r="419" customFormat="false" ht="15" hidden="false" customHeight="false" outlineLevel="0" collapsed="false">
      <c r="A419" s="63" t="n">
        <v>41691</v>
      </c>
      <c r="B419" s="64" t="n">
        <v>-0.94</v>
      </c>
      <c r="C419" s="65" t="n">
        <f aca="false">781+B419</f>
        <v>780.06</v>
      </c>
      <c r="D419" s="64" t="n">
        <v>-7.99</v>
      </c>
      <c r="E419" s="65" t="n">
        <f aca="false">760+D419</f>
        <v>752.01</v>
      </c>
      <c r="F419" s="64" t="n">
        <v>-3.13</v>
      </c>
      <c r="G419" s="65" t="n">
        <f aca="false">838.78+F419</f>
        <v>835.65</v>
      </c>
    </row>
    <row r="420" customFormat="false" ht="15" hidden="false" customHeight="false" outlineLevel="0" collapsed="false">
      <c r="A420" s="63" t="n">
        <v>41692</v>
      </c>
      <c r="B420" s="64" t="n">
        <v>-0.96</v>
      </c>
      <c r="C420" s="65" t="n">
        <f aca="false">781+B420</f>
        <v>780.04</v>
      </c>
      <c r="D420" s="66" t="n">
        <v>-8.04</v>
      </c>
      <c r="E420" s="65" t="n">
        <f aca="false">760+D420</f>
        <v>751.96</v>
      </c>
      <c r="F420" s="64" t="n">
        <v>-3.15</v>
      </c>
      <c r="G420" s="65" t="n">
        <f aca="false">838.78+F420</f>
        <v>835.63</v>
      </c>
    </row>
    <row r="421" customFormat="false" ht="15" hidden="false" customHeight="false" outlineLevel="0" collapsed="false">
      <c r="A421" s="63" t="n">
        <v>41693</v>
      </c>
      <c r="B421" s="64" t="n">
        <v>-0.99</v>
      </c>
      <c r="C421" s="65" t="n">
        <f aca="false">781+B421</f>
        <v>780.01</v>
      </c>
      <c r="D421" s="66" t="n">
        <v>-8.09</v>
      </c>
      <c r="E421" s="65" t="n">
        <f aca="false">760+D421</f>
        <v>751.91</v>
      </c>
      <c r="F421" s="64" t="n">
        <v>-3.17</v>
      </c>
      <c r="G421" s="65" t="n">
        <f aca="false">838.78+F421</f>
        <v>835.61</v>
      </c>
    </row>
    <row r="422" customFormat="false" ht="15" hidden="false" customHeight="false" outlineLevel="0" collapsed="false">
      <c r="A422" s="63" t="n">
        <v>41694</v>
      </c>
      <c r="B422" s="64" t="n">
        <v>-1</v>
      </c>
      <c r="C422" s="65" t="n">
        <f aca="false">781+B422</f>
        <v>780</v>
      </c>
      <c r="D422" s="64" t="n">
        <v>-8.13</v>
      </c>
      <c r="E422" s="65" t="n">
        <f aca="false">760+D422</f>
        <v>751.87</v>
      </c>
      <c r="F422" s="64" t="n">
        <v>-3.19</v>
      </c>
      <c r="G422" s="65" t="n">
        <f aca="false">838.78+F422</f>
        <v>835.59</v>
      </c>
    </row>
    <row r="423" customFormat="false" ht="15" hidden="false" customHeight="false" outlineLevel="0" collapsed="false">
      <c r="A423" s="63" t="n">
        <v>41695</v>
      </c>
      <c r="B423" s="64" t="n">
        <v>-1.02</v>
      </c>
      <c r="C423" s="65" t="n">
        <f aca="false">781+B423</f>
        <v>779.98</v>
      </c>
      <c r="D423" s="64" t="n">
        <v>-8.18</v>
      </c>
      <c r="E423" s="65" t="n">
        <f aca="false">760+D423</f>
        <v>751.82</v>
      </c>
      <c r="F423" s="64" t="n">
        <v>-3.22</v>
      </c>
      <c r="G423" s="65" t="n">
        <f aca="false">838.78+F423</f>
        <v>835.56</v>
      </c>
    </row>
    <row r="424" customFormat="false" ht="15" hidden="false" customHeight="false" outlineLevel="0" collapsed="false">
      <c r="A424" s="63" t="n">
        <v>41696</v>
      </c>
      <c r="B424" s="64" t="n">
        <v>-1.05</v>
      </c>
      <c r="C424" s="65" t="n">
        <f aca="false">781+B424</f>
        <v>779.95</v>
      </c>
      <c r="D424" s="64" t="n">
        <v>-8.22</v>
      </c>
      <c r="E424" s="65" t="n">
        <f aca="false">760+D424</f>
        <v>751.78</v>
      </c>
      <c r="F424" s="64" t="n">
        <v>-3.24</v>
      </c>
      <c r="G424" s="65" t="n">
        <f aca="false">838.78+F424</f>
        <v>835.54</v>
      </c>
    </row>
    <row r="425" customFormat="false" ht="15" hidden="false" customHeight="false" outlineLevel="0" collapsed="false">
      <c r="A425" s="63" t="n">
        <v>41697</v>
      </c>
      <c r="B425" s="64" t="n">
        <v>-1.07</v>
      </c>
      <c r="C425" s="65" t="n">
        <f aca="false">781+B425</f>
        <v>779.93</v>
      </c>
      <c r="D425" s="64" t="n">
        <v>-8.27</v>
      </c>
      <c r="E425" s="65" t="n">
        <f aca="false">760+D425</f>
        <v>751.73</v>
      </c>
      <c r="F425" s="64" t="n">
        <v>-3.26</v>
      </c>
      <c r="G425" s="65" t="n">
        <f aca="false">838.78+F425</f>
        <v>835.52</v>
      </c>
    </row>
    <row r="426" customFormat="false" ht="15" hidden="false" customHeight="false" outlineLevel="0" collapsed="false">
      <c r="A426" s="63" t="n">
        <v>41698</v>
      </c>
      <c r="B426" s="64" t="n">
        <v>-1.09</v>
      </c>
      <c r="C426" s="65" t="n">
        <f aca="false">781+B426</f>
        <v>779.91</v>
      </c>
      <c r="D426" s="64" t="n">
        <v>-8.32</v>
      </c>
      <c r="E426" s="65" t="n">
        <f aca="false">760+D426</f>
        <v>751.68</v>
      </c>
      <c r="F426" s="64" t="n">
        <v>-3.27</v>
      </c>
      <c r="G426" s="65" t="n">
        <f aca="false">838.78+F426</f>
        <v>835.51</v>
      </c>
    </row>
    <row r="427" customFormat="false" ht="15" hidden="false" customHeight="false" outlineLevel="0" collapsed="false">
      <c r="A427" s="63" t="n">
        <v>41699</v>
      </c>
      <c r="B427" s="64" t="n">
        <v>-1.1</v>
      </c>
      <c r="C427" s="65" t="n">
        <f aca="false">781+B427</f>
        <v>779.9</v>
      </c>
      <c r="D427" s="66" t="n">
        <v>-8.36</v>
      </c>
      <c r="E427" s="65" t="n">
        <f aca="false">760+D427</f>
        <v>751.64</v>
      </c>
      <c r="F427" s="64" t="n">
        <v>-3.26</v>
      </c>
      <c r="G427" s="65" t="n">
        <f aca="false">838.78+F427</f>
        <v>835.52</v>
      </c>
    </row>
    <row r="428" customFormat="false" ht="15" hidden="false" customHeight="false" outlineLevel="0" collapsed="false">
      <c r="A428" s="63" t="n">
        <v>41700</v>
      </c>
      <c r="B428" s="67" t="n">
        <v>-1.1</v>
      </c>
      <c r="C428" s="65" t="n">
        <f aca="false">781+B428</f>
        <v>779.9</v>
      </c>
      <c r="D428" s="66" t="n">
        <v>-8.39</v>
      </c>
      <c r="E428" s="65" t="n">
        <f aca="false">760+D428</f>
        <v>751.61</v>
      </c>
      <c r="F428" s="64" t="n">
        <v>-3.24</v>
      </c>
      <c r="G428" s="65" t="n">
        <f aca="false">838.78+F428</f>
        <v>835.54</v>
      </c>
    </row>
    <row r="429" customFormat="false" ht="15" hidden="false" customHeight="false" outlineLevel="0" collapsed="false">
      <c r="A429" s="63" t="n">
        <v>41701</v>
      </c>
      <c r="B429" s="67" t="n">
        <v>-1.12</v>
      </c>
      <c r="C429" s="65" t="n">
        <f aca="false">781+B429</f>
        <v>779.88</v>
      </c>
      <c r="D429" s="66" t="n">
        <v>-8.42</v>
      </c>
      <c r="E429" s="65" t="n">
        <f aca="false">760+D429</f>
        <v>751.58</v>
      </c>
      <c r="F429" s="64" t="n">
        <v>-3.24</v>
      </c>
      <c r="G429" s="65" t="n">
        <f aca="false">838.78+F429</f>
        <v>835.54</v>
      </c>
    </row>
    <row r="430" customFormat="false" ht="15" hidden="false" customHeight="false" outlineLevel="0" collapsed="false">
      <c r="A430" s="63" t="n">
        <v>41702</v>
      </c>
      <c r="B430" s="67" t="n">
        <v>-1.12</v>
      </c>
      <c r="C430" s="65" t="n">
        <f aca="false">781+B430</f>
        <v>779.88</v>
      </c>
      <c r="D430" s="66" t="n">
        <v>-8.45</v>
      </c>
      <c r="E430" s="65" t="n">
        <f aca="false">760+D430</f>
        <v>751.55</v>
      </c>
      <c r="F430" s="64" t="n">
        <v>-3.24</v>
      </c>
      <c r="G430" s="65" t="n">
        <f aca="false">838.78+F430</f>
        <v>835.54</v>
      </c>
    </row>
    <row r="431" customFormat="false" ht="15" hidden="false" customHeight="false" outlineLevel="0" collapsed="false">
      <c r="A431" s="63" t="n">
        <v>41703</v>
      </c>
      <c r="B431" s="67" t="n">
        <v>-1.12</v>
      </c>
      <c r="C431" s="65" t="n">
        <f aca="false">781+B431</f>
        <v>779.88</v>
      </c>
      <c r="D431" s="66" t="n">
        <v>-8.48</v>
      </c>
      <c r="E431" s="65" t="n">
        <f aca="false">760+D431</f>
        <v>751.52</v>
      </c>
      <c r="F431" s="64" t="n">
        <v>-3.25</v>
      </c>
      <c r="G431" s="65" t="n">
        <f aca="false">838.78+F431</f>
        <v>835.53</v>
      </c>
    </row>
    <row r="432" customFormat="false" ht="15" hidden="false" customHeight="false" outlineLevel="0" collapsed="false">
      <c r="A432" s="63" t="n">
        <v>41704</v>
      </c>
      <c r="B432" s="67" t="n">
        <v>-1.18</v>
      </c>
      <c r="C432" s="65" t="n">
        <f aca="false">781+B432</f>
        <v>779.82</v>
      </c>
      <c r="D432" s="64" t="n">
        <v>-8.52</v>
      </c>
      <c r="E432" s="65" t="n">
        <f aca="false">760+D432</f>
        <v>751.48</v>
      </c>
      <c r="F432" s="64" t="n">
        <v>-3.27</v>
      </c>
      <c r="G432" s="65" t="n">
        <f aca="false">838.78+F432</f>
        <v>835.51</v>
      </c>
    </row>
    <row r="433" customFormat="false" ht="15" hidden="false" customHeight="false" outlineLevel="0" collapsed="false">
      <c r="A433" s="63" t="n">
        <v>41705</v>
      </c>
      <c r="B433" s="67" t="n">
        <v>-1.13</v>
      </c>
      <c r="C433" s="65" t="n">
        <f aca="false">781+B433</f>
        <v>779.87</v>
      </c>
      <c r="D433" s="64" t="n">
        <v>-8.54</v>
      </c>
      <c r="E433" s="65" t="n">
        <f aca="false">760+D433</f>
        <v>751.46</v>
      </c>
      <c r="F433" s="64" t="n">
        <v>-3.26</v>
      </c>
      <c r="G433" s="65" t="n">
        <f aca="false">838.78+F433</f>
        <v>835.52</v>
      </c>
    </row>
    <row r="434" customFormat="false" ht="15" hidden="false" customHeight="false" outlineLevel="0" collapsed="false">
      <c r="A434" s="63" t="n">
        <v>41706</v>
      </c>
      <c r="B434" s="67" t="n">
        <v>-1.13</v>
      </c>
      <c r="C434" s="65" t="n">
        <f aca="false">781+B434</f>
        <v>779.87</v>
      </c>
      <c r="D434" s="66" t="n">
        <v>-8.56</v>
      </c>
      <c r="E434" s="65" t="n">
        <f aca="false">760+D434</f>
        <v>751.44</v>
      </c>
      <c r="F434" s="64" t="n">
        <v>-3.25</v>
      </c>
      <c r="G434" s="65" t="n">
        <f aca="false">838.78+F434</f>
        <v>835.53</v>
      </c>
    </row>
    <row r="435" customFormat="false" ht="15" hidden="false" customHeight="false" outlineLevel="0" collapsed="false">
      <c r="A435" s="63" t="n">
        <v>41707</v>
      </c>
      <c r="B435" s="67" t="n">
        <v>-1.12</v>
      </c>
      <c r="C435" s="65" t="n">
        <f aca="false">781+B435</f>
        <v>779.88</v>
      </c>
      <c r="D435" s="66" t="n">
        <v>-8.58</v>
      </c>
      <c r="E435" s="65" t="n">
        <f aca="false">760+D435</f>
        <v>751.42</v>
      </c>
      <c r="F435" s="64" t="n">
        <v>-3.24</v>
      </c>
      <c r="G435" s="65" t="n">
        <f aca="false">838.78+F435</f>
        <v>835.54</v>
      </c>
    </row>
    <row r="436" customFormat="false" ht="15" hidden="false" customHeight="false" outlineLevel="0" collapsed="false">
      <c r="A436" s="63" t="n">
        <v>41708</v>
      </c>
      <c r="B436" s="67" t="n">
        <v>-1.12</v>
      </c>
      <c r="C436" s="65" t="n">
        <f aca="false">781+B436</f>
        <v>779.88</v>
      </c>
      <c r="D436" s="64" t="n">
        <v>-8.6</v>
      </c>
      <c r="E436" s="65" t="n">
        <f aca="false">760+D436</f>
        <v>751.4</v>
      </c>
      <c r="F436" s="64" t="n">
        <v>-3.24</v>
      </c>
      <c r="G436" s="65" t="n">
        <f aca="false">838.78+F436</f>
        <v>835.54</v>
      </c>
    </row>
    <row r="437" customFormat="false" ht="15" hidden="false" customHeight="false" outlineLevel="0" collapsed="false">
      <c r="A437" s="63" t="n">
        <v>41709</v>
      </c>
      <c r="B437" s="67" t="n">
        <v>-1.14</v>
      </c>
      <c r="C437" s="65" t="n">
        <f aca="false">781+B437</f>
        <v>779.86</v>
      </c>
      <c r="D437" s="64" t="n">
        <v>-8.63</v>
      </c>
      <c r="E437" s="65" t="n">
        <f aca="false">760+D437</f>
        <v>751.37</v>
      </c>
      <c r="F437" s="64" t="n">
        <v>-3.24</v>
      </c>
      <c r="G437" s="65" t="n">
        <f aca="false">838.78+F437</f>
        <v>835.54</v>
      </c>
    </row>
    <row r="438" customFormat="false" ht="15" hidden="false" customHeight="false" outlineLevel="0" collapsed="false">
      <c r="A438" s="63" t="n">
        <v>41710</v>
      </c>
      <c r="B438" s="67" t="n">
        <v>-1.14</v>
      </c>
      <c r="C438" s="65" t="n">
        <f aca="false">781+B438</f>
        <v>779.86</v>
      </c>
      <c r="D438" s="64" t="n">
        <v>-8.67</v>
      </c>
      <c r="E438" s="65" t="n">
        <f aca="false">760+D438</f>
        <v>751.33</v>
      </c>
      <c r="F438" s="64" t="n">
        <v>-3.28</v>
      </c>
      <c r="G438" s="65" t="n">
        <f aca="false">838.78+F438</f>
        <v>835.5</v>
      </c>
    </row>
    <row r="439" customFormat="false" ht="15" hidden="false" customHeight="false" outlineLevel="0" collapsed="false">
      <c r="A439" s="63" t="n">
        <v>41711</v>
      </c>
      <c r="B439" s="67" t="n">
        <v>-1.16</v>
      </c>
      <c r="C439" s="65" t="n">
        <f aca="false">781+B439</f>
        <v>779.84</v>
      </c>
      <c r="D439" s="64" t="n">
        <v>-8.7</v>
      </c>
      <c r="E439" s="65" t="n">
        <f aca="false">760+D439</f>
        <v>751.3</v>
      </c>
      <c r="F439" s="64" t="n">
        <v>-3.28</v>
      </c>
      <c r="G439" s="65" t="n">
        <f aca="false">838.78+F439</f>
        <v>835.5</v>
      </c>
    </row>
    <row r="440" customFormat="false" ht="15" hidden="false" customHeight="false" outlineLevel="0" collapsed="false">
      <c r="A440" s="63" t="n">
        <v>41712</v>
      </c>
      <c r="B440" s="67" t="n">
        <v>-1.18</v>
      </c>
      <c r="C440" s="65" t="n">
        <f aca="false">781+B440</f>
        <v>779.82</v>
      </c>
      <c r="D440" s="64" t="n">
        <v>-8.74</v>
      </c>
      <c r="E440" s="65" t="n">
        <f aca="false">760+D440</f>
        <v>751.26</v>
      </c>
      <c r="F440" s="64" t="n">
        <v>-3.3</v>
      </c>
      <c r="G440" s="65" t="n">
        <f aca="false">838.78+F440</f>
        <v>835.48</v>
      </c>
    </row>
    <row r="441" customFormat="false" ht="15" hidden="false" customHeight="false" outlineLevel="0" collapsed="false">
      <c r="A441" s="63" t="n">
        <v>41713</v>
      </c>
      <c r="B441" s="67" t="n">
        <v>-1.2</v>
      </c>
      <c r="C441" s="65" t="n">
        <f aca="false">781+B441</f>
        <v>779.8</v>
      </c>
      <c r="D441" s="66" t="n">
        <v>-8.78</v>
      </c>
      <c r="E441" s="65" t="n">
        <f aca="false">760+D441</f>
        <v>751.22</v>
      </c>
      <c r="F441" s="64" t="n">
        <v>-3.3</v>
      </c>
      <c r="G441" s="65" t="n">
        <f aca="false">838.78+F441</f>
        <v>835.48</v>
      </c>
    </row>
    <row r="442" customFormat="false" ht="15" hidden="false" customHeight="false" outlineLevel="0" collapsed="false">
      <c r="A442" s="63" t="n">
        <v>41714</v>
      </c>
      <c r="B442" s="67" t="n">
        <v>-1.22</v>
      </c>
      <c r="C442" s="65" t="n">
        <f aca="false">781+B442</f>
        <v>779.78</v>
      </c>
      <c r="D442" s="66" t="n">
        <v>-8.83</v>
      </c>
      <c r="E442" s="65" t="n">
        <f aca="false">760+D442</f>
        <v>751.17</v>
      </c>
      <c r="F442" s="64" t="n">
        <v>-3.32</v>
      </c>
      <c r="G442" s="65" t="n">
        <f aca="false">838.78+F442</f>
        <v>835.46</v>
      </c>
    </row>
    <row r="443" customFormat="false" ht="15" hidden="false" customHeight="false" outlineLevel="0" collapsed="false">
      <c r="A443" s="63" t="n">
        <v>41715</v>
      </c>
      <c r="B443" s="67" t="n">
        <v>-1.24</v>
      </c>
      <c r="C443" s="65" t="n">
        <f aca="false">781+B443</f>
        <v>779.76</v>
      </c>
      <c r="D443" s="64" t="n">
        <v>-8.87</v>
      </c>
      <c r="E443" s="65" t="n">
        <f aca="false">760+D443</f>
        <v>751.13</v>
      </c>
      <c r="F443" s="64" t="n">
        <v>-3.34</v>
      </c>
      <c r="G443" s="65" t="n">
        <f aca="false">838.78+F443</f>
        <v>835.44</v>
      </c>
    </row>
    <row r="444" customFormat="false" ht="15" hidden="false" customHeight="false" outlineLevel="0" collapsed="false">
      <c r="A444" s="63" t="n">
        <v>41716</v>
      </c>
      <c r="B444" s="67" t="n">
        <v>-1.26</v>
      </c>
      <c r="C444" s="65" t="n">
        <f aca="false">781+B444</f>
        <v>779.74</v>
      </c>
      <c r="D444" s="64" t="n">
        <v>-8.92</v>
      </c>
      <c r="E444" s="65" t="n">
        <f aca="false">760+D444</f>
        <v>751.08</v>
      </c>
      <c r="F444" s="64" t="n">
        <v>-3.36</v>
      </c>
      <c r="G444" s="65" t="n">
        <f aca="false">838.78+F444</f>
        <v>835.42</v>
      </c>
    </row>
    <row r="445" customFormat="false" ht="15" hidden="false" customHeight="false" outlineLevel="0" collapsed="false">
      <c r="A445" s="63" t="n">
        <v>41717</v>
      </c>
      <c r="B445" s="67" t="n">
        <v>-1.28</v>
      </c>
      <c r="C445" s="65" t="n">
        <f aca="false">781+B445</f>
        <v>779.72</v>
      </c>
      <c r="D445" s="64" t="n">
        <v>-8.96</v>
      </c>
      <c r="E445" s="65" t="n">
        <f aca="false">760+D445</f>
        <v>751.04</v>
      </c>
      <c r="F445" s="64" t="n">
        <v>-3.38</v>
      </c>
      <c r="G445" s="65" t="n">
        <f aca="false">838.78+F445</f>
        <v>835.4</v>
      </c>
    </row>
    <row r="446" customFormat="false" ht="15" hidden="false" customHeight="false" outlineLevel="0" collapsed="false">
      <c r="A446" s="63" t="n">
        <v>41718</v>
      </c>
      <c r="B446" s="67" t="n">
        <v>-1.31</v>
      </c>
      <c r="C446" s="65" t="n">
        <f aca="false">781+B446</f>
        <v>779.69</v>
      </c>
      <c r="D446" s="64" t="n">
        <v>-9.01</v>
      </c>
      <c r="E446" s="65" t="n">
        <f aca="false">760+D446</f>
        <v>750.99</v>
      </c>
      <c r="F446" s="64" t="n">
        <v>-3.39</v>
      </c>
      <c r="G446" s="65" t="n">
        <f aca="false">838.78+F446</f>
        <v>835.39</v>
      </c>
    </row>
    <row r="447" customFormat="false" ht="15" hidden="false" customHeight="false" outlineLevel="0" collapsed="false">
      <c r="A447" s="63" t="n">
        <v>41719</v>
      </c>
      <c r="B447" s="67" t="n">
        <v>-1.33</v>
      </c>
      <c r="C447" s="65" t="n">
        <f aca="false">781+B447</f>
        <v>779.67</v>
      </c>
      <c r="D447" s="64" t="n">
        <v>-9.06</v>
      </c>
      <c r="E447" s="65" t="n">
        <f aca="false">760+D447</f>
        <v>750.94</v>
      </c>
      <c r="F447" s="64" t="n">
        <v>-3.4</v>
      </c>
      <c r="G447" s="65" t="n">
        <f aca="false">838.78+F447</f>
        <v>835.38</v>
      </c>
    </row>
    <row r="448" customFormat="false" ht="15" hidden="false" customHeight="false" outlineLevel="0" collapsed="false">
      <c r="A448" s="63" t="n">
        <v>41720</v>
      </c>
      <c r="B448" s="67" t="n">
        <v>-1.35</v>
      </c>
      <c r="C448" s="65" t="n">
        <f aca="false">781+B448</f>
        <v>779.65</v>
      </c>
      <c r="D448" s="66" t="n">
        <v>-9.1</v>
      </c>
      <c r="E448" s="65" t="n">
        <f aca="false">760+D448</f>
        <v>750.9</v>
      </c>
      <c r="F448" s="64" t="n">
        <v>-3.41</v>
      </c>
      <c r="G448" s="65" t="n">
        <f aca="false">838.78+F448</f>
        <v>835.37</v>
      </c>
    </row>
    <row r="449" customFormat="false" ht="15" hidden="false" customHeight="false" outlineLevel="0" collapsed="false">
      <c r="A449" s="63" t="n">
        <v>41721</v>
      </c>
      <c r="B449" s="67" t="n">
        <v>-1.37</v>
      </c>
      <c r="C449" s="65" t="n">
        <f aca="false">781+B449</f>
        <v>779.63</v>
      </c>
      <c r="D449" s="66" t="n">
        <v>-9.14</v>
      </c>
      <c r="E449" s="65" t="n">
        <f aca="false">760+D449</f>
        <v>750.86</v>
      </c>
      <c r="F449" s="64" t="n">
        <v>-3.41</v>
      </c>
      <c r="G449" s="65" t="n">
        <f aca="false">838.78+F449</f>
        <v>835.37</v>
      </c>
    </row>
    <row r="450" customFormat="false" ht="15" hidden="false" customHeight="false" outlineLevel="0" collapsed="false">
      <c r="A450" s="63" t="n">
        <v>41722</v>
      </c>
      <c r="B450" s="67" t="n">
        <v>-1.39</v>
      </c>
      <c r="C450" s="65" t="n">
        <f aca="false">781+B450</f>
        <v>779.61</v>
      </c>
      <c r="D450" s="64" t="n">
        <v>-9.18</v>
      </c>
      <c r="E450" s="65" t="n">
        <f aca="false">760+D450</f>
        <v>750.82</v>
      </c>
      <c r="F450" s="64" t="n">
        <v>-3.38</v>
      </c>
      <c r="G450" s="65" t="n">
        <f aca="false">838.78+F450</f>
        <v>835.4</v>
      </c>
    </row>
    <row r="451" customFormat="false" ht="15" hidden="false" customHeight="false" outlineLevel="0" collapsed="false">
      <c r="A451" s="63" t="n">
        <v>41723</v>
      </c>
      <c r="B451" s="67" t="n">
        <v>-1.42</v>
      </c>
      <c r="C451" s="65" t="n">
        <f aca="false">781+B451</f>
        <v>779.58</v>
      </c>
      <c r="D451" s="64" t="n">
        <v>-9.2</v>
      </c>
      <c r="E451" s="65" t="n">
        <f aca="false">760+D451</f>
        <v>750.8</v>
      </c>
      <c r="F451" s="64" t="n">
        <v>-3.4</v>
      </c>
      <c r="G451" s="65" t="n">
        <f aca="false">838.78+F451</f>
        <v>835.38</v>
      </c>
    </row>
    <row r="452" customFormat="false" ht="15" hidden="false" customHeight="false" outlineLevel="0" collapsed="false">
      <c r="A452" s="63" t="n">
        <v>41724</v>
      </c>
      <c r="B452" s="67" t="n">
        <v>-1.44</v>
      </c>
      <c r="C452" s="65" t="n">
        <f aca="false">781+B452</f>
        <v>779.56</v>
      </c>
      <c r="D452" s="64" t="n">
        <v>-9.23</v>
      </c>
      <c r="E452" s="65" t="n">
        <f aca="false">760+D452</f>
        <v>750.77</v>
      </c>
      <c r="F452" s="64" t="n">
        <v>-3.41</v>
      </c>
      <c r="G452" s="65" t="n">
        <f aca="false">838.78+F452</f>
        <v>835.37</v>
      </c>
    </row>
    <row r="453" customFormat="false" ht="15" hidden="false" customHeight="false" outlineLevel="0" collapsed="false">
      <c r="A453" s="63" t="n">
        <v>41725</v>
      </c>
      <c r="B453" s="67" t="n">
        <v>-1.46</v>
      </c>
      <c r="C453" s="65" t="n">
        <f aca="false">781+B453</f>
        <v>779.54</v>
      </c>
      <c r="D453" s="64" t="n">
        <v>-9.27</v>
      </c>
      <c r="E453" s="65" t="n">
        <f aca="false">760+D453</f>
        <v>750.73</v>
      </c>
      <c r="F453" s="64" t="n">
        <v>-3.42</v>
      </c>
      <c r="G453" s="65" t="n">
        <f aca="false">838.78+F453</f>
        <v>835.36</v>
      </c>
    </row>
    <row r="454" customFormat="false" ht="15" hidden="false" customHeight="false" outlineLevel="0" collapsed="false">
      <c r="A454" s="63" t="n">
        <v>41726</v>
      </c>
      <c r="B454" s="67" t="n">
        <v>-1.49</v>
      </c>
      <c r="C454" s="65" t="n">
        <f aca="false">781+B454</f>
        <v>779.51</v>
      </c>
      <c r="D454" s="64" t="n">
        <v>-9.3</v>
      </c>
      <c r="E454" s="65" t="n">
        <f aca="false">760+D454</f>
        <v>750.7</v>
      </c>
      <c r="F454" s="64" t="n">
        <v>-3.43</v>
      </c>
      <c r="G454" s="65" t="n">
        <f aca="false">838.78+F454</f>
        <v>835.35</v>
      </c>
    </row>
    <row r="455" customFormat="false" ht="15" hidden="false" customHeight="false" outlineLevel="0" collapsed="false">
      <c r="A455" s="63" t="n">
        <v>41727</v>
      </c>
      <c r="B455" s="67" t="n">
        <v>-1.52</v>
      </c>
      <c r="C455" s="65" t="n">
        <f aca="false">781+B455</f>
        <v>779.48</v>
      </c>
      <c r="D455" s="66" t="n">
        <v>-9.34</v>
      </c>
      <c r="E455" s="65" t="n">
        <f aca="false">760+D455</f>
        <v>750.66</v>
      </c>
      <c r="F455" s="64" t="n">
        <v>-3.46</v>
      </c>
      <c r="G455" s="65" t="n">
        <f aca="false">838.78+F455</f>
        <v>835.32</v>
      </c>
    </row>
    <row r="456" customFormat="false" ht="15" hidden="false" customHeight="false" outlineLevel="0" collapsed="false">
      <c r="A456" s="63" t="n">
        <v>41728</v>
      </c>
      <c r="B456" s="67" t="n">
        <v>-1.54</v>
      </c>
      <c r="C456" s="65" t="n">
        <f aca="false">781+B456</f>
        <v>779.46</v>
      </c>
      <c r="D456" s="66" t="n">
        <v>-9.38</v>
      </c>
      <c r="E456" s="65" t="n">
        <f aca="false">760+D456</f>
        <v>750.62</v>
      </c>
      <c r="F456" s="64" t="n">
        <v>-3.48</v>
      </c>
      <c r="G456" s="65" t="n">
        <f aca="false">838.78+F456</f>
        <v>835.3</v>
      </c>
    </row>
    <row r="457" customFormat="false" ht="15" hidden="false" customHeight="false" outlineLevel="0" collapsed="false">
      <c r="A457" s="63" t="n">
        <v>41729</v>
      </c>
      <c r="B457" s="67" t="n">
        <v>-1.56</v>
      </c>
      <c r="C457" s="65" t="n">
        <f aca="false">781+B457</f>
        <v>779.44</v>
      </c>
      <c r="D457" s="64" t="n">
        <v>-9.41</v>
      </c>
      <c r="E457" s="65" t="n">
        <f aca="false">760+D457</f>
        <v>750.59</v>
      </c>
      <c r="F457" s="64" t="n">
        <v>-3.48</v>
      </c>
      <c r="G457" s="65" t="n">
        <f aca="false">838.78+F457</f>
        <v>835.3</v>
      </c>
    </row>
    <row r="458" customFormat="false" ht="15" hidden="false" customHeight="false" outlineLevel="0" collapsed="false">
      <c r="A458" s="63" t="n">
        <v>41730</v>
      </c>
      <c r="B458" s="67" t="n">
        <v>-1.58</v>
      </c>
      <c r="C458" s="65" t="n">
        <f aca="false">781+B458</f>
        <v>779.42</v>
      </c>
      <c r="D458" s="64" t="n">
        <v>-9.45</v>
      </c>
      <c r="E458" s="65" t="n">
        <f aca="false">760+D458</f>
        <v>750.55</v>
      </c>
      <c r="F458" s="64" t="n">
        <v>-3.48</v>
      </c>
      <c r="G458" s="65" t="n">
        <f aca="false">838.78+F458</f>
        <v>835.3</v>
      </c>
    </row>
    <row r="459" customFormat="false" ht="15" hidden="false" customHeight="false" outlineLevel="0" collapsed="false">
      <c r="A459" s="63" t="n">
        <v>41731</v>
      </c>
      <c r="B459" s="64" t="n">
        <v>-1.56</v>
      </c>
      <c r="C459" s="65" t="n">
        <f aca="false">781+B459</f>
        <v>779.44</v>
      </c>
      <c r="D459" s="64" t="n">
        <v>-9.46</v>
      </c>
      <c r="E459" s="65" t="n">
        <f aca="false">760+D459</f>
        <v>750.54</v>
      </c>
      <c r="F459" s="64" t="n">
        <v>-3.43</v>
      </c>
      <c r="G459" s="65" t="n">
        <f aca="false">838.78+F459</f>
        <v>835.35</v>
      </c>
    </row>
    <row r="460" customFormat="false" ht="15" hidden="false" customHeight="false" outlineLevel="0" collapsed="false">
      <c r="A460" s="63" t="n">
        <v>41732</v>
      </c>
      <c r="B460" s="64" t="n">
        <v>-1.5</v>
      </c>
      <c r="C460" s="65" t="n">
        <f aca="false">781+B460</f>
        <v>779.5</v>
      </c>
      <c r="D460" s="64" t="n">
        <v>-9.48</v>
      </c>
      <c r="E460" s="65" t="n">
        <f aca="false">760+D460</f>
        <v>750.52</v>
      </c>
      <c r="F460" s="64" t="n">
        <v>-3.36</v>
      </c>
      <c r="G460" s="65" t="n">
        <f aca="false">838.78+F460</f>
        <v>835.42</v>
      </c>
    </row>
    <row r="461" customFormat="false" ht="15" hidden="false" customHeight="false" outlineLevel="0" collapsed="false">
      <c r="A461" s="63" t="n">
        <v>41733</v>
      </c>
      <c r="B461" s="64" t="n">
        <v>-1.48</v>
      </c>
      <c r="C461" s="65" t="n">
        <f aca="false">781+B461</f>
        <v>779.52</v>
      </c>
      <c r="D461" s="64" t="n">
        <v>-9.47</v>
      </c>
      <c r="E461" s="65" t="n">
        <f aca="false">760+D461</f>
        <v>750.53</v>
      </c>
      <c r="F461" s="64" t="n">
        <v>-3.35</v>
      </c>
      <c r="G461" s="65" t="n">
        <f aca="false">838.78+F461</f>
        <v>835.43</v>
      </c>
    </row>
    <row r="462" customFormat="false" ht="15" hidden="false" customHeight="false" outlineLevel="0" collapsed="false">
      <c r="A462" s="63" t="n">
        <v>41734</v>
      </c>
      <c r="B462" s="64" t="n">
        <v>-1.48</v>
      </c>
      <c r="C462" s="65" t="n">
        <f aca="false">781+B462</f>
        <v>779.52</v>
      </c>
      <c r="D462" s="66" t="n">
        <v>-9.5</v>
      </c>
      <c r="E462" s="65" t="n">
        <f aca="false">760+D462</f>
        <v>750.5</v>
      </c>
      <c r="F462" s="64" t="n">
        <v>-3.36</v>
      </c>
      <c r="G462" s="65" t="n">
        <f aca="false">838.78+F462</f>
        <v>835.42</v>
      </c>
    </row>
    <row r="463" customFormat="false" ht="15" hidden="false" customHeight="false" outlineLevel="0" collapsed="false">
      <c r="A463" s="63" t="n">
        <v>41735</v>
      </c>
      <c r="B463" s="64" t="n">
        <v>-1.5</v>
      </c>
      <c r="C463" s="65" t="n">
        <f aca="false">781+B463</f>
        <v>779.5</v>
      </c>
      <c r="D463" s="66" t="n">
        <v>-9.54</v>
      </c>
      <c r="E463" s="65" t="n">
        <f aca="false">760+D463</f>
        <v>750.46</v>
      </c>
      <c r="F463" s="64" t="n">
        <v>-3.38</v>
      </c>
      <c r="G463" s="65" t="n">
        <f aca="false">838.78+F463</f>
        <v>835.4</v>
      </c>
    </row>
    <row r="464" customFormat="false" ht="15" hidden="false" customHeight="false" outlineLevel="0" collapsed="false">
      <c r="A464" s="63" t="n">
        <v>41736</v>
      </c>
      <c r="B464" s="64" t="n">
        <v>-1.52</v>
      </c>
      <c r="C464" s="65" t="n">
        <f aca="false">781+B464</f>
        <v>779.48</v>
      </c>
      <c r="D464" s="64" t="n">
        <v>-9.58</v>
      </c>
      <c r="E464" s="65" t="n">
        <f aca="false">760+D464</f>
        <v>750.42</v>
      </c>
      <c r="F464" s="64" t="n">
        <v>-3.39</v>
      </c>
      <c r="G464" s="65" t="n">
        <f aca="false">838.78+F464</f>
        <v>835.39</v>
      </c>
    </row>
    <row r="465" customFormat="false" ht="15" hidden="false" customHeight="false" outlineLevel="0" collapsed="false">
      <c r="A465" s="63" t="n">
        <v>41737</v>
      </c>
      <c r="B465" s="64" t="n">
        <v>-1.54</v>
      </c>
      <c r="C465" s="65" t="n">
        <f aca="false">781+B465</f>
        <v>779.46</v>
      </c>
      <c r="D465" s="64" t="n">
        <v>-9.61</v>
      </c>
      <c r="E465" s="65" t="n">
        <f aca="false">760+D465</f>
        <v>750.39</v>
      </c>
      <c r="F465" s="64" t="n">
        <v>-3.39</v>
      </c>
      <c r="G465" s="65" t="n">
        <f aca="false">838.78+F465</f>
        <v>835.39</v>
      </c>
    </row>
    <row r="466" customFormat="false" ht="15" hidden="false" customHeight="false" outlineLevel="0" collapsed="false">
      <c r="A466" s="63" t="n">
        <v>41738</v>
      </c>
      <c r="B466" s="64" t="n">
        <v>-1.57</v>
      </c>
      <c r="C466" s="65" t="n">
        <f aca="false">781+B466</f>
        <v>779.43</v>
      </c>
      <c r="D466" s="64" t="n">
        <v>-9.64</v>
      </c>
      <c r="E466" s="65" t="n">
        <f aca="false">760+D466</f>
        <v>750.36</v>
      </c>
      <c r="F466" s="64" t="n">
        <v>-3.41</v>
      </c>
      <c r="G466" s="65" t="n">
        <f aca="false">838.78+F466</f>
        <v>835.37</v>
      </c>
    </row>
    <row r="467" customFormat="false" ht="15" hidden="false" customHeight="false" outlineLevel="0" collapsed="false">
      <c r="A467" s="63" t="n">
        <v>41739</v>
      </c>
      <c r="B467" s="64" t="n">
        <v>-1.59</v>
      </c>
      <c r="C467" s="65" t="n">
        <f aca="false">781+B467</f>
        <v>779.41</v>
      </c>
      <c r="D467" s="64" t="n">
        <v>-9.68</v>
      </c>
      <c r="E467" s="65" t="n">
        <f aca="false">760+D467</f>
        <v>750.32</v>
      </c>
      <c r="F467" s="64" t="n">
        <v>-3.42</v>
      </c>
      <c r="G467" s="65" t="n">
        <f aca="false">838.78+F467</f>
        <v>835.36</v>
      </c>
    </row>
    <row r="468" customFormat="false" ht="15" hidden="false" customHeight="false" outlineLevel="0" collapsed="false">
      <c r="A468" s="63" t="n">
        <v>41740</v>
      </c>
      <c r="B468" s="64" t="n">
        <v>-1.61</v>
      </c>
      <c r="C468" s="65" t="n">
        <f aca="false">781+B468</f>
        <v>779.39</v>
      </c>
      <c r="D468" s="64" t="n">
        <v>-9.72</v>
      </c>
      <c r="E468" s="65" t="n">
        <f aca="false">760+D468</f>
        <v>750.28</v>
      </c>
      <c r="F468" s="64" t="n">
        <v>-3.43</v>
      </c>
      <c r="G468" s="65" t="n">
        <f aca="false">838.78+F468</f>
        <v>835.35</v>
      </c>
    </row>
    <row r="469" customFormat="false" ht="15" hidden="false" customHeight="false" outlineLevel="0" collapsed="false">
      <c r="A469" s="63" t="n">
        <v>41741</v>
      </c>
      <c r="B469" s="64" t="n">
        <v>-1.62</v>
      </c>
      <c r="C469" s="65" t="n">
        <f aca="false">781+B469</f>
        <v>779.38</v>
      </c>
      <c r="D469" s="66" t="n">
        <v>-9.75</v>
      </c>
      <c r="E469" s="65" t="n">
        <f aca="false">760+D469</f>
        <v>750.25</v>
      </c>
      <c r="F469" s="64" t="n">
        <v>-3.43</v>
      </c>
      <c r="G469" s="65" t="n">
        <f aca="false">838.78+F469</f>
        <v>835.35</v>
      </c>
    </row>
    <row r="470" customFormat="false" ht="15" hidden="false" customHeight="false" outlineLevel="0" collapsed="false">
      <c r="A470" s="63" t="n">
        <v>41742</v>
      </c>
      <c r="B470" s="64" t="n">
        <v>-1.62</v>
      </c>
      <c r="C470" s="65" t="n">
        <f aca="false">781+B470</f>
        <v>779.38</v>
      </c>
      <c r="D470" s="66" t="n">
        <v>-9.78</v>
      </c>
      <c r="E470" s="65" t="n">
        <f aca="false">760+D470</f>
        <v>750.22</v>
      </c>
      <c r="F470" s="64" t="n">
        <v>-3.44</v>
      </c>
      <c r="G470" s="65" t="n">
        <f aca="false">838.78+F470</f>
        <v>835.34</v>
      </c>
    </row>
    <row r="471" customFormat="false" ht="15" hidden="false" customHeight="false" outlineLevel="0" collapsed="false">
      <c r="A471" s="63" t="n">
        <v>41743</v>
      </c>
      <c r="B471" s="64" t="n">
        <v>-1.63</v>
      </c>
      <c r="C471" s="65" t="n">
        <f aca="false">781+B471</f>
        <v>779.37</v>
      </c>
      <c r="D471" s="64" t="n">
        <v>-9.8</v>
      </c>
      <c r="E471" s="65" t="n">
        <f aca="false">760+D471</f>
        <v>750.2</v>
      </c>
      <c r="F471" s="64" t="n">
        <v>-3.46</v>
      </c>
      <c r="G471" s="65" t="n">
        <f aca="false">838.78+F471</f>
        <v>835.32</v>
      </c>
    </row>
    <row r="472" customFormat="false" ht="15" hidden="false" customHeight="false" outlineLevel="0" collapsed="false">
      <c r="A472" s="63" t="n">
        <v>41744</v>
      </c>
      <c r="B472" s="64" t="n">
        <v>-1.63</v>
      </c>
      <c r="C472" s="65" t="n">
        <f aca="false">781+B472</f>
        <v>779.37</v>
      </c>
      <c r="D472" s="64" t="n">
        <v>-9.83</v>
      </c>
      <c r="E472" s="65" t="n">
        <f aca="false">760+D472</f>
        <v>750.17</v>
      </c>
      <c r="F472" s="64" t="n">
        <v>-3.48</v>
      </c>
      <c r="G472" s="65" t="n">
        <f aca="false">838.78+F472</f>
        <v>835.3</v>
      </c>
    </row>
    <row r="473" customFormat="false" ht="15" hidden="false" customHeight="false" outlineLevel="0" collapsed="false">
      <c r="A473" s="63" t="n">
        <v>41745</v>
      </c>
      <c r="B473" s="64" t="n">
        <v>-1.62</v>
      </c>
      <c r="C473" s="65" t="n">
        <f aca="false">781+B473</f>
        <v>779.38</v>
      </c>
      <c r="D473" s="64" t="n">
        <v>-9.86</v>
      </c>
      <c r="E473" s="65" t="n">
        <f aca="false">760+D473</f>
        <v>750.14</v>
      </c>
      <c r="F473" s="64" t="n">
        <v>-3.48</v>
      </c>
      <c r="G473" s="65" t="n">
        <f aca="false">838.78+F473</f>
        <v>835.3</v>
      </c>
    </row>
    <row r="474" customFormat="false" ht="15" hidden="false" customHeight="false" outlineLevel="0" collapsed="false">
      <c r="A474" s="63" t="n">
        <v>41746</v>
      </c>
      <c r="B474" s="64" t="n">
        <v>-1.64</v>
      </c>
      <c r="C474" s="65" t="n">
        <f aca="false">781+B474</f>
        <v>779.36</v>
      </c>
      <c r="D474" s="66" t="n">
        <v>-9.88</v>
      </c>
      <c r="E474" s="65" t="n">
        <f aca="false">760+D474</f>
        <v>750.12</v>
      </c>
      <c r="F474" s="64" t="n">
        <v>-3.49</v>
      </c>
      <c r="G474" s="65" t="n">
        <f aca="false">838.78+F474</f>
        <v>835.29</v>
      </c>
    </row>
    <row r="475" customFormat="false" ht="15" hidden="false" customHeight="false" outlineLevel="0" collapsed="false">
      <c r="A475" s="63" t="n">
        <v>41747</v>
      </c>
      <c r="B475" s="64" t="n">
        <v>-1.66</v>
      </c>
      <c r="C475" s="65" t="n">
        <f aca="false">781+B475</f>
        <v>779.34</v>
      </c>
      <c r="D475" s="66" t="n">
        <v>-9.9</v>
      </c>
      <c r="E475" s="65" t="n">
        <f aca="false">760+D475</f>
        <v>750.1</v>
      </c>
      <c r="F475" s="64" t="n">
        <v>-3.47</v>
      </c>
      <c r="G475" s="65" t="n">
        <f aca="false">838.78+F475</f>
        <v>835.31</v>
      </c>
    </row>
    <row r="476" customFormat="false" ht="15" hidden="false" customHeight="false" outlineLevel="0" collapsed="false">
      <c r="A476" s="63" t="n">
        <v>41748</v>
      </c>
      <c r="B476" s="64" t="n">
        <v>-1.68</v>
      </c>
      <c r="C476" s="65" t="n">
        <f aca="false">781+B476</f>
        <v>779.32</v>
      </c>
      <c r="D476" s="66" t="n">
        <v>-9.92</v>
      </c>
      <c r="E476" s="65" t="n">
        <f aca="false">760+D476</f>
        <v>750.08</v>
      </c>
      <c r="F476" s="64" t="n">
        <v>-3.46</v>
      </c>
      <c r="G476" s="65" t="n">
        <f aca="false">838.78+F476</f>
        <v>835.32</v>
      </c>
    </row>
    <row r="477" customFormat="false" ht="15" hidden="false" customHeight="false" outlineLevel="0" collapsed="false">
      <c r="A477" s="63" t="n">
        <v>41749</v>
      </c>
      <c r="B477" s="64" t="n">
        <v>-1.71</v>
      </c>
      <c r="C477" s="65" t="n">
        <f aca="false">781+B477</f>
        <v>779.29</v>
      </c>
      <c r="D477" s="66" t="n">
        <v>-9.94</v>
      </c>
      <c r="E477" s="65" t="n">
        <f aca="false">760+D477</f>
        <v>750.06</v>
      </c>
      <c r="F477" s="64" t="n">
        <v>-3.47</v>
      </c>
      <c r="G477" s="65" t="n">
        <f aca="false">838.78+F477</f>
        <v>835.31</v>
      </c>
    </row>
    <row r="478" customFormat="false" ht="15" hidden="false" customHeight="false" outlineLevel="0" collapsed="false">
      <c r="A478" s="63" t="n">
        <v>41750</v>
      </c>
      <c r="B478" s="64" t="n">
        <v>-1.73</v>
      </c>
      <c r="C478" s="65" t="n">
        <f aca="false">781+B478</f>
        <v>779.27</v>
      </c>
      <c r="D478" s="66" t="n">
        <v>-9.96</v>
      </c>
      <c r="E478" s="65" t="n">
        <f aca="false">760+D478</f>
        <v>750.04</v>
      </c>
      <c r="F478" s="64" t="n">
        <v>-3.48</v>
      </c>
      <c r="G478" s="65" t="n">
        <f aca="false">838.78+F478</f>
        <v>835.3</v>
      </c>
    </row>
    <row r="479" customFormat="false" ht="15" hidden="false" customHeight="false" outlineLevel="0" collapsed="false">
      <c r="A479" s="63" t="n">
        <v>41751</v>
      </c>
      <c r="B479" s="64" t="n">
        <v>-1.75</v>
      </c>
      <c r="C479" s="65" t="n">
        <f aca="false">781+B479</f>
        <v>779.25</v>
      </c>
      <c r="D479" s="64" t="n">
        <v>-9.98</v>
      </c>
      <c r="E479" s="65" t="n">
        <f aca="false">760+D479</f>
        <v>750.02</v>
      </c>
      <c r="F479" s="64" t="n">
        <v>-3.48</v>
      </c>
      <c r="G479" s="65" t="n">
        <f aca="false">838.78+F479</f>
        <v>835.3</v>
      </c>
    </row>
    <row r="480" customFormat="false" ht="15" hidden="false" customHeight="false" outlineLevel="0" collapsed="false">
      <c r="A480" s="63" t="n">
        <v>41752</v>
      </c>
      <c r="B480" s="64" t="n">
        <v>-1.76</v>
      </c>
      <c r="C480" s="65" t="n">
        <f aca="false">781+B480</f>
        <v>779.24</v>
      </c>
      <c r="D480" s="64" t="n">
        <v>-10.02</v>
      </c>
      <c r="E480" s="65" t="n">
        <f aca="false">760+D480</f>
        <v>749.98</v>
      </c>
      <c r="F480" s="64" t="n">
        <v>-3.46</v>
      </c>
      <c r="G480" s="65" t="n">
        <f aca="false">838.78+F480</f>
        <v>835.32</v>
      </c>
    </row>
    <row r="481" customFormat="false" ht="15" hidden="false" customHeight="false" outlineLevel="0" collapsed="false">
      <c r="A481" s="63" t="n">
        <v>41753</v>
      </c>
      <c r="B481" s="64" t="n">
        <v>-1.79</v>
      </c>
      <c r="C481" s="65" t="n">
        <f aca="false">781+B481</f>
        <v>779.21</v>
      </c>
      <c r="D481" s="64" t="n">
        <v>-10.05</v>
      </c>
      <c r="E481" s="65" t="n">
        <f aca="false">760+D481</f>
        <v>749.95</v>
      </c>
      <c r="F481" s="64" t="n">
        <v>-3.48</v>
      </c>
      <c r="G481" s="65" t="n">
        <f aca="false">838.78+F481</f>
        <v>835.3</v>
      </c>
    </row>
    <row r="482" customFormat="false" ht="15" hidden="false" customHeight="false" outlineLevel="0" collapsed="false">
      <c r="A482" s="63" t="n">
        <v>41754</v>
      </c>
      <c r="B482" s="64" t="n">
        <v>-1.8</v>
      </c>
      <c r="C482" s="65" t="n">
        <f aca="false">781+B482</f>
        <v>779.2</v>
      </c>
      <c r="D482" s="64" t="n">
        <v>-10.07</v>
      </c>
      <c r="E482" s="65" t="n">
        <f aca="false">760+D482</f>
        <v>749.93</v>
      </c>
      <c r="F482" s="64" t="n">
        <v>-3.49</v>
      </c>
      <c r="G482" s="65" t="n">
        <f aca="false">838.78+F482</f>
        <v>835.29</v>
      </c>
    </row>
    <row r="483" customFormat="false" ht="15" hidden="false" customHeight="false" outlineLevel="0" collapsed="false">
      <c r="A483" s="63" t="n">
        <v>41755</v>
      </c>
      <c r="B483" s="64" t="n">
        <v>-1.83</v>
      </c>
      <c r="C483" s="65" t="n">
        <f aca="false">781+B483</f>
        <v>779.17</v>
      </c>
      <c r="D483" s="66" t="n">
        <v>-10.1</v>
      </c>
      <c r="E483" s="65" t="n">
        <f aca="false">760+D483</f>
        <v>749.9</v>
      </c>
      <c r="F483" s="64" t="n">
        <v>-3.51</v>
      </c>
      <c r="G483" s="65" t="n">
        <f aca="false">838.78+F483</f>
        <v>835.27</v>
      </c>
    </row>
    <row r="484" customFormat="false" ht="15" hidden="false" customHeight="false" outlineLevel="0" collapsed="false">
      <c r="A484" s="63" t="n">
        <v>41756</v>
      </c>
      <c r="B484" s="64" t="n">
        <v>-1.85</v>
      </c>
      <c r="C484" s="65" t="n">
        <f aca="false">781+B484</f>
        <v>779.15</v>
      </c>
      <c r="D484" s="66" t="n">
        <v>-10.14</v>
      </c>
      <c r="E484" s="65" t="n">
        <f aca="false">760+D484</f>
        <v>749.86</v>
      </c>
      <c r="F484" s="64" t="n">
        <v>-3.52</v>
      </c>
      <c r="G484" s="65" t="n">
        <f aca="false">838.78+F484</f>
        <v>835.26</v>
      </c>
    </row>
    <row r="485" customFormat="false" ht="15" hidden="false" customHeight="false" outlineLevel="0" collapsed="false">
      <c r="A485" s="63" t="n">
        <v>41757</v>
      </c>
      <c r="B485" s="64" t="n">
        <v>-1.87</v>
      </c>
      <c r="C485" s="65" t="n">
        <f aca="false">781+B485</f>
        <v>779.13</v>
      </c>
      <c r="D485" s="64" t="n">
        <v>-10.18</v>
      </c>
      <c r="E485" s="65" t="n">
        <f aca="false">760+D485</f>
        <v>749.82</v>
      </c>
      <c r="F485" s="64" t="n">
        <v>-3.53</v>
      </c>
      <c r="G485" s="65" t="n">
        <f aca="false">838.78+F485</f>
        <v>835.25</v>
      </c>
    </row>
    <row r="486" customFormat="false" ht="15" hidden="false" customHeight="false" outlineLevel="0" collapsed="false">
      <c r="A486" s="63" t="n">
        <v>41758</v>
      </c>
      <c r="B486" s="64" t="n">
        <v>-1.89</v>
      </c>
      <c r="C486" s="65" t="n">
        <f aca="false">781+B486</f>
        <v>779.11</v>
      </c>
      <c r="D486" s="64" t="n">
        <v>-10.22</v>
      </c>
      <c r="E486" s="65" t="n">
        <f aca="false">760+D486</f>
        <v>749.78</v>
      </c>
      <c r="F486" s="64" t="n">
        <v>-3.55</v>
      </c>
      <c r="G486" s="65" t="n">
        <f aca="false">838.78+F486</f>
        <v>835.23</v>
      </c>
    </row>
    <row r="487" customFormat="false" ht="15" hidden="false" customHeight="false" outlineLevel="0" collapsed="false">
      <c r="A487" s="63" t="n">
        <v>41759</v>
      </c>
      <c r="B487" s="64" t="n">
        <v>-1.92</v>
      </c>
      <c r="C487" s="65" t="n">
        <f aca="false">781+B487</f>
        <v>779.08</v>
      </c>
      <c r="D487" s="64" t="n">
        <v>-10.25</v>
      </c>
      <c r="E487" s="65" t="n">
        <f aca="false">760+D487</f>
        <v>749.75</v>
      </c>
      <c r="F487" s="64" t="n">
        <v>-3.57</v>
      </c>
      <c r="G487" s="65" t="n">
        <f aca="false">838.78+F487</f>
        <v>835.21</v>
      </c>
    </row>
    <row r="488" customFormat="false" ht="15" hidden="false" customHeight="false" outlineLevel="0" collapsed="false">
      <c r="A488" s="63" t="n">
        <v>41760</v>
      </c>
      <c r="B488" s="64" t="n">
        <v>-1.95</v>
      </c>
      <c r="C488" s="65" t="n">
        <f aca="false">781+B488</f>
        <v>779.05</v>
      </c>
      <c r="D488" s="66" t="n">
        <v>-10.29</v>
      </c>
      <c r="E488" s="65" t="n">
        <f aca="false">760+D488</f>
        <v>749.71</v>
      </c>
      <c r="F488" s="64" t="n">
        <v>-3.58</v>
      </c>
      <c r="G488" s="65" t="n">
        <f aca="false">838.78+F488</f>
        <v>835.2</v>
      </c>
    </row>
    <row r="489" customFormat="false" ht="15" hidden="false" customHeight="false" outlineLevel="0" collapsed="false">
      <c r="A489" s="63" t="n">
        <v>41761</v>
      </c>
      <c r="B489" s="64" t="n">
        <v>-1.98</v>
      </c>
      <c r="C489" s="65" t="n">
        <f aca="false">781+B489</f>
        <v>779.02</v>
      </c>
      <c r="D489" s="64" t="n">
        <v>-10.32</v>
      </c>
      <c r="E489" s="65" t="n">
        <f aca="false">760+D489</f>
        <v>749.68</v>
      </c>
      <c r="F489" s="64" t="n">
        <v>-3.58</v>
      </c>
      <c r="G489" s="65" t="n">
        <f aca="false">838.78+F489</f>
        <v>835.2</v>
      </c>
    </row>
    <row r="490" customFormat="false" ht="15" hidden="false" customHeight="false" outlineLevel="0" collapsed="false">
      <c r="A490" s="63" t="n">
        <v>41762</v>
      </c>
      <c r="B490" s="64" t="n">
        <v>-2.01</v>
      </c>
      <c r="C490" s="65" t="n">
        <f aca="false">781+B490</f>
        <v>778.99</v>
      </c>
      <c r="D490" s="66" t="n">
        <v>-10.36</v>
      </c>
      <c r="E490" s="65" t="n">
        <f aca="false">760+D490</f>
        <v>749.64</v>
      </c>
      <c r="F490" s="64" t="n">
        <v>-3.59</v>
      </c>
      <c r="G490" s="65" t="n">
        <f aca="false">838.78+F490</f>
        <v>835.19</v>
      </c>
    </row>
    <row r="491" customFormat="false" ht="15" hidden="false" customHeight="false" outlineLevel="0" collapsed="false">
      <c r="A491" s="63" t="n">
        <v>41763</v>
      </c>
      <c r="B491" s="68" t="n">
        <v>-1.99</v>
      </c>
      <c r="C491" s="65" t="n">
        <f aca="false">781+B491</f>
        <v>779.01</v>
      </c>
      <c r="D491" s="66" t="n">
        <v>-10.4</v>
      </c>
      <c r="E491" s="65" t="n">
        <f aca="false">760+D491</f>
        <v>749.6</v>
      </c>
      <c r="F491" s="64" t="n">
        <v>-3.61</v>
      </c>
      <c r="G491" s="65" t="n">
        <f aca="false">838.78+F491</f>
        <v>835.17</v>
      </c>
    </row>
    <row r="492" customFormat="false" ht="15" hidden="false" customHeight="false" outlineLevel="0" collapsed="false">
      <c r="A492" s="63" t="n">
        <v>41764</v>
      </c>
      <c r="B492" s="64" t="n">
        <v>-2.03</v>
      </c>
      <c r="C492" s="65" t="n">
        <f aca="false">781+B492</f>
        <v>778.97</v>
      </c>
      <c r="D492" s="64" t="n">
        <v>-10.44</v>
      </c>
      <c r="E492" s="65" t="n">
        <f aca="false">760+D492</f>
        <v>749.56</v>
      </c>
      <c r="F492" s="64" t="n">
        <v>-3.62</v>
      </c>
      <c r="G492" s="65" t="n">
        <f aca="false">838.78+F492</f>
        <v>835.16</v>
      </c>
    </row>
    <row r="493" customFormat="false" ht="15" hidden="false" customHeight="false" outlineLevel="0" collapsed="false">
      <c r="A493" s="63" t="n">
        <v>41765</v>
      </c>
      <c r="B493" s="64" t="n">
        <v>-2.06</v>
      </c>
      <c r="C493" s="65" t="n">
        <f aca="false">781+B493</f>
        <v>778.94</v>
      </c>
      <c r="D493" s="64" t="n">
        <v>-10.48</v>
      </c>
      <c r="E493" s="65" t="n">
        <f aca="false">760+D493</f>
        <v>749.52</v>
      </c>
      <c r="F493" s="64" t="n">
        <v>-3.63</v>
      </c>
      <c r="G493" s="65" t="n">
        <f aca="false">838.78+F493</f>
        <v>835.15</v>
      </c>
    </row>
    <row r="494" customFormat="false" ht="15" hidden="false" customHeight="false" outlineLevel="0" collapsed="false">
      <c r="A494" s="63" t="n">
        <v>41766</v>
      </c>
      <c r="B494" s="64" t="n">
        <v>-2.08</v>
      </c>
      <c r="C494" s="65" t="n">
        <f aca="false">781+B494</f>
        <v>778.92</v>
      </c>
      <c r="D494" s="64" t="n">
        <v>-10.52</v>
      </c>
      <c r="E494" s="65" t="n">
        <f aca="false">760+D494</f>
        <v>749.48</v>
      </c>
      <c r="F494" s="64" t="n">
        <v>-3.65</v>
      </c>
      <c r="G494" s="65" t="n">
        <f aca="false">838.78+F494</f>
        <v>835.13</v>
      </c>
    </row>
    <row r="495" customFormat="false" ht="15" hidden="false" customHeight="false" outlineLevel="0" collapsed="false">
      <c r="A495" s="63" t="n">
        <v>41767</v>
      </c>
      <c r="B495" s="64" t="n">
        <v>-2.1</v>
      </c>
      <c r="C495" s="65" t="n">
        <f aca="false">781+B495</f>
        <v>778.9</v>
      </c>
      <c r="D495" s="64" t="n">
        <v>-10.56</v>
      </c>
      <c r="E495" s="65" t="n">
        <f aca="false">760+D495</f>
        <v>749.44</v>
      </c>
      <c r="F495" s="64" t="n">
        <v>-3.67</v>
      </c>
      <c r="G495" s="65" t="n">
        <f aca="false">838.78+F495</f>
        <v>835.11</v>
      </c>
    </row>
    <row r="496" customFormat="false" ht="15" hidden="false" customHeight="false" outlineLevel="0" collapsed="false">
      <c r="A496" s="63" t="n">
        <v>41768</v>
      </c>
      <c r="B496" s="64" t="n">
        <v>-2.12</v>
      </c>
      <c r="C496" s="65" t="n">
        <f aca="false">781+B496</f>
        <v>778.88</v>
      </c>
      <c r="D496" s="64" t="n">
        <v>-10.59</v>
      </c>
      <c r="E496" s="65" t="n">
        <f aca="false">760+D496</f>
        <v>749.41</v>
      </c>
      <c r="F496" s="64" t="n">
        <v>-3.68</v>
      </c>
      <c r="G496" s="65" t="n">
        <f aca="false">838.78+F496</f>
        <v>835.1</v>
      </c>
    </row>
    <row r="497" customFormat="false" ht="15" hidden="false" customHeight="false" outlineLevel="0" collapsed="false">
      <c r="A497" s="63" t="n">
        <v>41769</v>
      </c>
      <c r="B497" s="64" t="n">
        <v>-2.15</v>
      </c>
      <c r="C497" s="65" t="n">
        <f aca="false">781+B497</f>
        <v>778.85</v>
      </c>
      <c r="D497" s="66" t="n">
        <v>-10.63</v>
      </c>
      <c r="E497" s="65" t="n">
        <f aca="false">760+D497</f>
        <v>749.37</v>
      </c>
      <c r="F497" s="64" t="n">
        <v>-3.69</v>
      </c>
      <c r="G497" s="65" t="n">
        <f aca="false">838.78+F497</f>
        <v>835.09</v>
      </c>
    </row>
    <row r="498" customFormat="false" ht="15" hidden="false" customHeight="false" outlineLevel="0" collapsed="false">
      <c r="A498" s="63" t="n">
        <v>41770</v>
      </c>
      <c r="B498" s="64" t="n">
        <v>-2.18</v>
      </c>
      <c r="C498" s="65" t="n">
        <f aca="false">781+B498</f>
        <v>778.82</v>
      </c>
      <c r="D498" s="66" t="n">
        <v>-10.67</v>
      </c>
      <c r="E498" s="65" t="n">
        <f aca="false">760+D498</f>
        <v>749.33</v>
      </c>
      <c r="F498" s="64" t="n">
        <v>-3.7</v>
      </c>
      <c r="G498" s="65" t="n">
        <f aca="false">838.78+F498</f>
        <v>835.08</v>
      </c>
    </row>
    <row r="499" customFormat="false" ht="15" hidden="false" customHeight="false" outlineLevel="0" collapsed="false">
      <c r="A499" s="63" t="n">
        <v>41771</v>
      </c>
      <c r="B499" s="64" t="n">
        <v>-2.2</v>
      </c>
      <c r="C499" s="65" t="n">
        <f aca="false">781+B499</f>
        <v>778.8</v>
      </c>
      <c r="D499" s="64" t="n">
        <v>-10.7</v>
      </c>
      <c r="E499" s="65" t="n">
        <f aca="false">760+D499</f>
        <v>749.3</v>
      </c>
      <c r="F499" s="64" t="n">
        <v>-3.72</v>
      </c>
      <c r="G499" s="65" t="n">
        <f aca="false">838.78+F499</f>
        <v>835.06</v>
      </c>
    </row>
    <row r="500" customFormat="false" ht="15" hidden="false" customHeight="false" outlineLevel="0" collapsed="false">
      <c r="A500" s="63" t="n">
        <v>41772</v>
      </c>
      <c r="B500" s="64" t="n">
        <v>-2.23</v>
      </c>
      <c r="C500" s="65" t="n">
        <f aca="false">781+B500</f>
        <v>778.77</v>
      </c>
      <c r="D500" s="64" t="n">
        <v>-10.74</v>
      </c>
      <c r="E500" s="65" t="n">
        <f aca="false">760+D500</f>
        <v>749.26</v>
      </c>
      <c r="F500" s="64" t="n">
        <v>-3.74</v>
      </c>
      <c r="G500" s="65" t="n">
        <f aca="false">838.78+F500</f>
        <v>835.04</v>
      </c>
    </row>
    <row r="501" customFormat="false" ht="15" hidden="false" customHeight="false" outlineLevel="0" collapsed="false">
      <c r="A501" s="63" t="n">
        <v>41773</v>
      </c>
      <c r="B501" s="64" t="n">
        <v>-2.26</v>
      </c>
      <c r="C501" s="65" t="n">
        <f aca="false">781+B501</f>
        <v>778.74</v>
      </c>
      <c r="D501" s="64" t="n">
        <v>-10.78</v>
      </c>
      <c r="E501" s="65" t="n">
        <f aca="false">760+D501</f>
        <v>749.22</v>
      </c>
      <c r="F501" s="64" t="n">
        <v>-3.76</v>
      </c>
      <c r="G501" s="65" t="n">
        <f aca="false">838.78+F501</f>
        <v>835.02</v>
      </c>
    </row>
    <row r="502" customFormat="false" ht="15" hidden="false" customHeight="false" outlineLevel="0" collapsed="false">
      <c r="A502" s="63" t="n">
        <v>41774</v>
      </c>
      <c r="B502" s="64" t="n">
        <v>-2.29</v>
      </c>
      <c r="C502" s="65" t="n">
        <f aca="false">781+B502</f>
        <v>778.71</v>
      </c>
      <c r="D502" s="64" t="n">
        <v>-10.82</v>
      </c>
      <c r="E502" s="65" t="n">
        <f aca="false">760+D502</f>
        <v>749.18</v>
      </c>
      <c r="F502" s="64" t="n">
        <v>-3.77</v>
      </c>
      <c r="G502" s="65" t="n">
        <f aca="false">838.78+F502</f>
        <v>835.01</v>
      </c>
    </row>
    <row r="503" customFormat="false" ht="15" hidden="false" customHeight="false" outlineLevel="0" collapsed="false">
      <c r="A503" s="63" t="n">
        <v>41775</v>
      </c>
      <c r="B503" s="64" t="n">
        <v>-2.32</v>
      </c>
      <c r="C503" s="65" t="n">
        <f aca="false">781+B503</f>
        <v>778.68</v>
      </c>
      <c r="D503" s="64" t="n">
        <v>-10.86</v>
      </c>
      <c r="E503" s="65" t="n">
        <f aca="false">760+D503</f>
        <v>749.14</v>
      </c>
      <c r="F503" s="64" t="n">
        <v>-3.78</v>
      </c>
      <c r="G503" s="65" t="n">
        <f aca="false">838.78+F503</f>
        <v>835</v>
      </c>
    </row>
    <row r="504" customFormat="false" ht="15" hidden="false" customHeight="false" outlineLevel="0" collapsed="false">
      <c r="A504" s="63" t="n">
        <v>41776</v>
      </c>
      <c r="B504" s="64" t="n">
        <v>-2.35</v>
      </c>
      <c r="C504" s="65" t="n">
        <f aca="false">781+B504</f>
        <v>778.65</v>
      </c>
      <c r="D504" s="66" t="n">
        <v>-10.9</v>
      </c>
      <c r="E504" s="65" t="n">
        <f aca="false">760+D504</f>
        <v>749.1</v>
      </c>
      <c r="F504" s="64" t="n">
        <v>-3.81</v>
      </c>
      <c r="G504" s="65" t="n">
        <f aca="false">838.78+F504</f>
        <v>834.97</v>
      </c>
    </row>
    <row r="505" customFormat="false" ht="15" hidden="false" customHeight="false" outlineLevel="0" collapsed="false">
      <c r="A505" s="63" t="n">
        <v>41777</v>
      </c>
      <c r="B505" s="64" t="n">
        <v>-2.38</v>
      </c>
      <c r="C505" s="65" t="n">
        <f aca="false">781+B505</f>
        <v>778.62</v>
      </c>
      <c r="D505" s="66" t="n">
        <v>-10.95</v>
      </c>
      <c r="E505" s="65" t="n">
        <f aca="false">760+D505</f>
        <v>749.05</v>
      </c>
      <c r="F505" s="64" t="n">
        <v>-3.83</v>
      </c>
      <c r="G505" s="65" t="n">
        <f aca="false">838.78+F505</f>
        <v>834.95</v>
      </c>
    </row>
    <row r="506" customFormat="false" ht="15" hidden="false" customHeight="false" outlineLevel="0" collapsed="false">
      <c r="A506" s="63" t="n">
        <v>41778</v>
      </c>
      <c r="B506" s="64" t="n">
        <v>-2.4</v>
      </c>
      <c r="C506" s="65" t="n">
        <f aca="false">781+B506</f>
        <v>778.6</v>
      </c>
      <c r="D506" s="64" t="n">
        <v>-10.99</v>
      </c>
      <c r="E506" s="65" t="n">
        <f aca="false">760+D506</f>
        <v>749.01</v>
      </c>
      <c r="F506" s="64" t="n">
        <v>-3.84</v>
      </c>
      <c r="G506" s="65" t="n">
        <f aca="false">838.78+F506</f>
        <v>834.94</v>
      </c>
    </row>
    <row r="507" customFormat="false" ht="15" hidden="false" customHeight="false" outlineLevel="0" collapsed="false">
      <c r="A507" s="63" t="n">
        <v>41779</v>
      </c>
      <c r="B507" s="64" t="n">
        <v>-2.43</v>
      </c>
      <c r="C507" s="65" t="n">
        <f aca="false">781+B507</f>
        <v>778.57</v>
      </c>
      <c r="D507" s="64" t="n">
        <v>-11.02</v>
      </c>
      <c r="E507" s="65" t="n">
        <f aca="false">760+D507</f>
        <v>748.98</v>
      </c>
      <c r="F507" s="64" t="n">
        <v>-3.84</v>
      </c>
      <c r="G507" s="65" t="n">
        <f aca="false">838.78+F507</f>
        <v>834.94</v>
      </c>
    </row>
    <row r="508" customFormat="false" ht="15" hidden="false" customHeight="false" outlineLevel="0" collapsed="false">
      <c r="A508" s="63" t="n">
        <v>41780</v>
      </c>
      <c r="B508" s="64" t="n">
        <v>-2.46</v>
      </c>
      <c r="C508" s="65" t="n">
        <f aca="false">781+B508</f>
        <v>778.54</v>
      </c>
      <c r="D508" s="64" t="n">
        <v>-11.06</v>
      </c>
      <c r="E508" s="65" t="n">
        <f aca="false">760+D508</f>
        <v>748.94</v>
      </c>
      <c r="F508" s="64" t="n">
        <v>-3.86</v>
      </c>
      <c r="G508" s="65" t="n">
        <f aca="false">838.78+F508</f>
        <v>834.92</v>
      </c>
    </row>
    <row r="509" customFormat="false" ht="15" hidden="false" customHeight="false" outlineLevel="0" collapsed="false">
      <c r="A509" s="63" t="n">
        <v>41781</v>
      </c>
      <c r="B509" s="64" t="n">
        <v>-2.48</v>
      </c>
      <c r="C509" s="65" t="n">
        <f aca="false">781+B509</f>
        <v>778.52</v>
      </c>
      <c r="D509" s="64" t="n">
        <v>-11.1</v>
      </c>
      <c r="E509" s="65" t="n">
        <f aca="false">760+D509</f>
        <v>748.9</v>
      </c>
      <c r="F509" s="64" t="n">
        <v>-3.87</v>
      </c>
      <c r="G509" s="65" t="n">
        <f aca="false">838.78+F509</f>
        <v>834.91</v>
      </c>
    </row>
    <row r="510" customFormat="false" ht="15" hidden="false" customHeight="false" outlineLevel="0" collapsed="false">
      <c r="A510" s="63" t="n">
        <v>41782</v>
      </c>
      <c r="B510" s="64" t="n">
        <v>-2.51</v>
      </c>
      <c r="C510" s="65" t="n">
        <f aca="false">781+B510</f>
        <v>778.49</v>
      </c>
      <c r="D510" s="64" t="n">
        <v>-11.15</v>
      </c>
      <c r="E510" s="65" t="n">
        <f aca="false">760+D510</f>
        <v>748.85</v>
      </c>
      <c r="F510" s="64" t="n">
        <v>-3.89</v>
      </c>
      <c r="G510" s="65" t="n">
        <f aca="false">838.78+F510</f>
        <v>834.89</v>
      </c>
    </row>
    <row r="511" customFormat="false" ht="15" hidden="false" customHeight="false" outlineLevel="0" collapsed="false">
      <c r="A511" s="63" t="n">
        <v>41783</v>
      </c>
      <c r="B511" s="64" t="n">
        <v>-2.54</v>
      </c>
      <c r="C511" s="65" t="n">
        <f aca="false">781+B511</f>
        <v>778.46</v>
      </c>
      <c r="D511" s="66" t="n">
        <v>-11.19</v>
      </c>
      <c r="E511" s="65" t="n">
        <f aca="false">760+D511</f>
        <v>748.81</v>
      </c>
      <c r="F511" s="64" t="n">
        <v>-3.9</v>
      </c>
      <c r="G511" s="65" t="n">
        <f aca="false">838.78+F511</f>
        <v>834.88</v>
      </c>
    </row>
    <row r="512" customFormat="false" ht="15" hidden="false" customHeight="false" outlineLevel="0" collapsed="false">
      <c r="A512" s="63" t="n">
        <v>41784</v>
      </c>
      <c r="B512" s="64" t="n">
        <v>-2.56</v>
      </c>
      <c r="C512" s="65" t="n">
        <f aca="false">781+B512</f>
        <v>778.44</v>
      </c>
      <c r="D512" s="66" t="n">
        <v>-11.23</v>
      </c>
      <c r="E512" s="65" t="n">
        <f aca="false">760+D512</f>
        <v>748.77</v>
      </c>
      <c r="F512" s="64" t="n">
        <v>-3.92</v>
      </c>
      <c r="G512" s="65" t="n">
        <f aca="false">838.78+F512</f>
        <v>834.86</v>
      </c>
    </row>
    <row r="513" customFormat="false" ht="15" hidden="false" customHeight="false" outlineLevel="0" collapsed="false">
      <c r="A513" s="63" t="n">
        <v>41785</v>
      </c>
      <c r="B513" s="64" t="n">
        <v>-2.57</v>
      </c>
      <c r="C513" s="65" t="n">
        <f aca="false">781+B513</f>
        <v>778.43</v>
      </c>
      <c r="D513" s="64" t="n">
        <v>-11.26</v>
      </c>
      <c r="E513" s="65" t="n">
        <f aca="false">760+D513</f>
        <v>748.74</v>
      </c>
      <c r="F513" s="64" t="n">
        <v>-3.94</v>
      </c>
      <c r="G513" s="65" t="n">
        <f aca="false">838.78+F513</f>
        <v>834.84</v>
      </c>
    </row>
    <row r="514" customFormat="false" ht="15" hidden="false" customHeight="false" outlineLevel="0" collapsed="false">
      <c r="A514" s="63" t="n">
        <v>41786</v>
      </c>
      <c r="B514" s="64" t="n">
        <v>-2.58</v>
      </c>
      <c r="C514" s="65" t="n">
        <f aca="false">781+B514</f>
        <v>778.42</v>
      </c>
      <c r="D514" s="64" t="n">
        <v>-11.29</v>
      </c>
      <c r="E514" s="65" t="n">
        <f aca="false">760+D514</f>
        <v>748.71</v>
      </c>
      <c r="F514" s="64" t="n">
        <v>-3.95</v>
      </c>
      <c r="G514" s="65" t="n">
        <f aca="false">838.78+F514</f>
        <v>834.83</v>
      </c>
    </row>
    <row r="515" customFormat="false" ht="15" hidden="false" customHeight="false" outlineLevel="0" collapsed="false">
      <c r="A515" s="63" t="n">
        <v>41787</v>
      </c>
      <c r="B515" s="64" t="n">
        <v>-2.6</v>
      </c>
      <c r="C515" s="65" t="n">
        <f aca="false">781+B515</f>
        <v>778.4</v>
      </c>
      <c r="D515" s="64" t="n">
        <v>-11.33</v>
      </c>
      <c r="E515" s="65" t="n">
        <f aca="false">760+D515</f>
        <v>748.67</v>
      </c>
      <c r="F515" s="64" t="n">
        <v>-3.95</v>
      </c>
      <c r="G515" s="65" t="n">
        <f aca="false">838.78+F515</f>
        <v>834.83</v>
      </c>
    </row>
    <row r="516" customFormat="false" ht="15" hidden="false" customHeight="false" outlineLevel="0" collapsed="false">
      <c r="A516" s="63" t="n">
        <v>41788</v>
      </c>
      <c r="B516" s="64" t="n">
        <v>-2.62</v>
      </c>
      <c r="C516" s="65" t="n">
        <f aca="false">781+B516</f>
        <v>778.38</v>
      </c>
      <c r="D516" s="64" t="n">
        <v>-11.37</v>
      </c>
      <c r="E516" s="65" t="n">
        <f aca="false">760+D516</f>
        <v>748.63</v>
      </c>
      <c r="F516" s="64" t="n">
        <v>-3.97</v>
      </c>
      <c r="G516" s="65" t="n">
        <f aca="false">838.78+F516</f>
        <v>834.81</v>
      </c>
    </row>
    <row r="517" customFormat="false" ht="15" hidden="false" customHeight="false" outlineLevel="0" collapsed="false">
      <c r="A517" s="63" t="n">
        <v>41789</v>
      </c>
      <c r="B517" s="64" t="n">
        <v>-2.65</v>
      </c>
      <c r="C517" s="65" t="n">
        <f aca="false">781+B517</f>
        <v>778.35</v>
      </c>
      <c r="D517" s="64" t="n">
        <v>-11.4</v>
      </c>
      <c r="E517" s="65" t="n">
        <f aca="false">760+D517</f>
        <v>748.6</v>
      </c>
      <c r="F517" s="64" t="n">
        <v>-3.98</v>
      </c>
      <c r="G517" s="65" t="n">
        <f aca="false">838.78+F517</f>
        <v>834.8</v>
      </c>
    </row>
    <row r="518" customFormat="false" ht="15" hidden="false" customHeight="false" outlineLevel="0" collapsed="false">
      <c r="A518" s="63" t="n">
        <v>41790</v>
      </c>
      <c r="B518" s="64" t="n">
        <v>-2.68</v>
      </c>
      <c r="C518" s="65" t="n">
        <f aca="false">781+B518</f>
        <v>778.32</v>
      </c>
      <c r="D518" s="66" t="n">
        <v>-11.44</v>
      </c>
      <c r="E518" s="65" t="n">
        <f aca="false">760+D518</f>
        <v>748.56</v>
      </c>
      <c r="F518" s="64" t="n">
        <v>-3.99</v>
      </c>
      <c r="G518" s="65" t="n">
        <f aca="false">838.78+F518</f>
        <v>834.79</v>
      </c>
    </row>
    <row r="519" customFormat="false" ht="15" hidden="false" customHeight="false" outlineLevel="0" collapsed="false">
      <c r="A519" s="63" t="n">
        <v>41791</v>
      </c>
      <c r="B519" s="64" t="n">
        <v>-2.71</v>
      </c>
      <c r="C519" s="65" t="n">
        <f aca="false">781+B519</f>
        <v>778.29</v>
      </c>
      <c r="D519" s="66" t="n">
        <v>-11.48</v>
      </c>
      <c r="E519" s="65" t="n">
        <f aca="false">760+D519</f>
        <v>748.52</v>
      </c>
      <c r="F519" s="64" t="n">
        <v>-4.01</v>
      </c>
      <c r="G519" s="65" t="n">
        <f aca="false">838.78+F519</f>
        <v>834.77</v>
      </c>
    </row>
    <row r="520" customFormat="false" ht="15" hidden="false" customHeight="false" outlineLevel="0" collapsed="false">
      <c r="A520" s="63" t="n">
        <v>41792</v>
      </c>
      <c r="B520" s="64" t="n">
        <v>-2.72</v>
      </c>
      <c r="C520" s="65" t="n">
        <f aca="false">781+B520</f>
        <v>778.28</v>
      </c>
      <c r="D520" s="64" t="n">
        <v>-11.52</v>
      </c>
      <c r="E520" s="65" t="n">
        <f aca="false">760+D520</f>
        <v>748.48</v>
      </c>
      <c r="F520" s="64" t="n">
        <v>-4.03</v>
      </c>
      <c r="G520" s="65" t="n">
        <f aca="false">838.78+F520</f>
        <v>834.75</v>
      </c>
    </row>
    <row r="521" customFormat="false" ht="15" hidden="false" customHeight="false" outlineLevel="0" collapsed="false">
      <c r="A521" s="63" t="n">
        <v>41793</v>
      </c>
      <c r="B521" s="64" t="n">
        <v>-2.74</v>
      </c>
      <c r="C521" s="65" t="n">
        <f aca="false">781+B521</f>
        <v>778.26</v>
      </c>
      <c r="D521" s="64" t="n">
        <v>-11.56</v>
      </c>
      <c r="E521" s="65" t="n">
        <f aca="false">760+D521</f>
        <v>748.44</v>
      </c>
      <c r="F521" s="64" t="n">
        <v>-4.04</v>
      </c>
      <c r="G521" s="65" t="n">
        <f aca="false">838.78+F521</f>
        <v>834.74</v>
      </c>
    </row>
    <row r="522" customFormat="false" ht="15" hidden="false" customHeight="false" outlineLevel="0" collapsed="false">
      <c r="A522" s="63" t="n">
        <v>41794</v>
      </c>
      <c r="B522" s="64" t="n">
        <v>-2.77</v>
      </c>
      <c r="C522" s="65" t="n">
        <f aca="false">781+B522</f>
        <v>778.23</v>
      </c>
      <c r="D522" s="64" t="n">
        <v>-11.6</v>
      </c>
      <c r="E522" s="65" t="n">
        <f aca="false">760+D522</f>
        <v>748.4</v>
      </c>
      <c r="F522" s="64" t="n">
        <v>-4.06</v>
      </c>
      <c r="G522" s="65" t="n">
        <f aca="false">838.78+F522</f>
        <v>834.72</v>
      </c>
    </row>
    <row r="523" customFormat="false" ht="15" hidden="false" customHeight="false" outlineLevel="0" collapsed="false">
      <c r="A523" s="63" t="n">
        <v>41795</v>
      </c>
      <c r="B523" s="64" t="n">
        <v>-2.8</v>
      </c>
      <c r="C523" s="65" t="n">
        <f aca="false">781+B523</f>
        <v>778.2</v>
      </c>
      <c r="D523" s="64" t="n">
        <v>-11.63</v>
      </c>
      <c r="E523" s="65" t="n">
        <f aca="false">760+D523</f>
        <v>748.37</v>
      </c>
      <c r="F523" s="64" t="n">
        <v>-4.07</v>
      </c>
      <c r="G523" s="65" t="n">
        <f aca="false">838.78+F523</f>
        <v>834.71</v>
      </c>
    </row>
    <row r="524" customFormat="false" ht="15" hidden="false" customHeight="false" outlineLevel="0" collapsed="false">
      <c r="A524" s="63" t="n">
        <v>41796</v>
      </c>
      <c r="B524" s="64" t="n">
        <v>-2.82</v>
      </c>
      <c r="C524" s="65" t="n">
        <f aca="false">781+B524</f>
        <v>778.18</v>
      </c>
      <c r="D524" s="64" t="n">
        <v>-11.67</v>
      </c>
      <c r="E524" s="65" t="n">
        <f aca="false">760+D524</f>
        <v>748.33</v>
      </c>
      <c r="F524" s="64" t="n">
        <v>-4.08</v>
      </c>
      <c r="G524" s="65" t="n">
        <f aca="false">838.78+F524</f>
        <v>834.7</v>
      </c>
    </row>
    <row r="525" customFormat="false" ht="15" hidden="false" customHeight="false" outlineLevel="0" collapsed="false">
      <c r="A525" s="63" t="n">
        <v>41797</v>
      </c>
      <c r="B525" s="64" t="n">
        <v>-2.85</v>
      </c>
      <c r="C525" s="65" t="n">
        <f aca="false">781+B525</f>
        <v>778.15</v>
      </c>
      <c r="D525" s="66" t="n">
        <v>-11.71</v>
      </c>
      <c r="E525" s="65" t="n">
        <f aca="false">760+D525</f>
        <v>748.29</v>
      </c>
      <c r="F525" s="64" t="n">
        <v>-4.09</v>
      </c>
      <c r="G525" s="65" t="n">
        <f aca="false">838.78+F525</f>
        <v>834.69</v>
      </c>
    </row>
    <row r="526" customFormat="false" ht="15" hidden="false" customHeight="false" outlineLevel="0" collapsed="false">
      <c r="A526" s="63" t="n">
        <v>41798</v>
      </c>
      <c r="B526" s="64" t="n">
        <v>-2.87</v>
      </c>
      <c r="C526" s="65" t="n">
        <f aca="false">781+B526</f>
        <v>778.13</v>
      </c>
      <c r="D526" s="66" t="n">
        <v>-11.75</v>
      </c>
      <c r="E526" s="65" t="n">
        <f aca="false">760+D526</f>
        <v>748.25</v>
      </c>
      <c r="F526" s="64" t="n">
        <v>-4.1</v>
      </c>
      <c r="G526" s="65" t="n">
        <f aca="false">838.78+F526</f>
        <v>834.68</v>
      </c>
    </row>
    <row r="527" customFormat="false" ht="15" hidden="false" customHeight="false" outlineLevel="0" collapsed="false">
      <c r="A527" s="63" t="n">
        <v>41799</v>
      </c>
      <c r="B527" s="64" t="n">
        <v>-2.9</v>
      </c>
      <c r="C527" s="65" t="n">
        <f aca="false">781+B527</f>
        <v>778.1</v>
      </c>
      <c r="D527" s="64" t="n">
        <v>-11.79</v>
      </c>
      <c r="E527" s="65" t="n">
        <f aca="false">760+D527</f>
        <v>748.21</v>
      </c>
      <c r="F527" s="64" t="n">
        <v>-4.12</v>
      </c>
      <c r="G527" s="65" t="n">
        <f aca="false">838.78+F527</f>
        <v>834.66</v>
      </c>
    </row>
    <row r="528" customFormat="false" ht="15" hidden="false" customHeight="false" outlineLevel="0" collapsed="false">
      <c r="A528" s="63" t="n">
        <v>41800</v>
      </c>
      <c r="B528" s="64" t="n">
        <v>-2.93</v>
      </c>
      <c r="C528" s="65" t="n">
        <f aca="false">781+B528</f>
        <v>778.07</v>
      </c>
      <c r="D528" s="64" t="n">
        <v>-11.83</v>
      </c>
      <c r="E528" s="65" t="n">
        <f aca="false">760+D528</f>
        <v>748.17</v>
      </c>
      <c r="F528" s="64" t="n">
        <v>-4.13</v>
      </c>
      <c r="G528" s="65" t="n">
        <f aca="false">838.78+F528</f>
        <v>834.65</v>
      </c>
    </row>
    <row r="529" customFormat="false" ht="15" hidden="false" customHeight="false" outlineLevel="0" collapsed="false">
      <c r="A529" s="63" t="n">
        <v>41801</v>
      </c>
      <c r="B529" s="64" t="n">
        <v>-2.96</v>
      </c>
      <c r="C529" s="65" t="n">
        <f aca="false">781+B529</f>
        <v>778.04</v>
      </c>
      <c r="D529" s="64" t="n">
        <v>-11.87</v>
      </c>
      <c r="E529" s="65" t="n">
        <f aca="false">760+D529</f>
        <v>748.13</v>
      </c>
      <c r="F529" s="64" t="n">
        <v>-4.14</v>
      </c>
      <c r="G529" s="65" t="n">
        <f aca="false">838.78+F529</f>
        <v>834.64</v>
      </c>
    </row>
    <row r="530" customFormat="false" ht="15" hidden="false" customHeight="false" outlineLevel="0" collapsed="false">
      <c r="A530" s="63" t="n">
        <v>41802</v>
      </c>
      <c r="B530" s="64" t="n">
        <v>-2.99</v>
      </c>
      <c r="C530" s="65" t="n">
        <f aca="false">781+B530</f>
        <v>778.01</v>
      </c>
      <c r="D530" s="64" t="n">
        <v>-11.91</v>
      </c>
      <c r="E530" s="65" t="n">
        <f aca="false">760+D530</f>
        <v>748.09</v>
      </c>
      <c r="F530" s="64" t="n">
        <v>-4.15</v>
      </c>
      <c r="G530" s="65" t="n">
        <f aca="false">838.78+F530</f>
        <v>834.63</v>
      </c>
    </row>
    <row r="531" customFormat="false" ht="15" hidden="false" customHeight="false" outlineLevel="0" collapsed="false">
      <c r="A531" s="63" t="n">
        <v>41803</v>
      </c>
      <c r="B531" s="64" t="n">
        <v>-3.02</v>
      </c>
      <c r="C531" s="65" t="n">
        <f aca="false">781+B531</f>
        <v>777.98</v>
      </c>
      <c r="D531" s="64" t="n">
        <v>-11.95</v>
      </c>
      <c r="E531" s="65" t="n">
        <f aca="false">760+D531</f>
        <v>748.05</v>
      </c>
      <c r="F531" s="64" t="n">
        <v>-4.18</v>
      </c>
      <c r="G531" s="65" t="n">
        <f aca="false">838.78+F531</f>
        <v>834.6</v>
      </c>
    </row>
    <row r="532" customFormat="false" ht="15" hidden="false" customHeight="false" outlineLevel="0" collapsed="false">
      <c r="A532" s="63" t="n">
        <v>41804</v>
      </c>
      <c r="B532" s="64" t="n">
        <v>-3.05</v>
      </c>
      <c r="C532" s="65" t="n">
        <f aca="false">781+B532</f>
        <v>777.95</v>
      </c>
      <c r="D532" s="66" t="n">
        <v>-11.99</v>
      </c>
      <c r="E532" s="65" t="n">
        <f aca="false">760+D532</f>
        <v>748.01</v>
      </c>
      <c r="F532" s="64" t="n">
        <v>-4.19</v>
      </c>
      <c r="G532" s="65" t="n">
        <f aca="false">838.78+F532</f>
        <v>834.59</v>
      </c>
    </row>
    <row r="533" customFormat="false" ht="15" hidden="false" customHeight="false" outlineLevel="0" collapsed="false">
      <c r="A533" s="63" t="n">
        <v>41805</v>
      </c>
      <c r="B533" s="64" t="n">
        <v>-3.08</v>
      </c>
      <c r="C533" s="65" t="n">
        <f aca="false">781+B533</f>
        <v>777.92</v>
      </c>
      <c r="D533" s="66" t="n">
        <v>-12.04</v>
      </c>
      <c r="E533" s="65" t="n">
        <f aca="false">760+D533</f>
        <v>747.96</v>
      </c>
      <c r="F533" s="64" t="n">
        <v>-4.2</v>
      </c>
      <c r="G533" s="65" t="n">
        <f aca="false">838.78+F533</f>
        <v>834.58</v>
      </c>
    </row>
    <row r="534" customFormat="false" ht="15" hidden="false" customHeight="false" outlineLevel="0" collapsed="false">
      <c r="A534" s="63" t="n">
        <v>41806</v>
      </c>
      <c r="B534" s="64" t="n">
        <v>-3.11</v>
      </c>
      <c r="C534" s="65" t="n">
        <f aca="false">781+B534</f>
        <v>777.89</v>
      </c>
      <c r="D534" s="64" t="n">
        <v>-12.08</v>
      </c>
      <c r="E534" s="65" t="n">
        <f aca="false">760+D534</f>
        <v>747.92</v>
      </c>
      <c r="F534" s="64" t="n">
        <v>-4.22</v>
      </c>
      <c r="G534" s="65" t="n">
        <f aca="false">838.78+F534</f>
        <v>834.56</v>
      </c>
    </row>
    <row r="535" customFormat="false" ht="15" hidden="false" customHeight="false" outlineLevel="0" collapsed="false">
      <c r="A535" s="63" t="n">
        <v>41807</v>
      </c>
      <c r="B535" s="64" t="n">
        <v>-3.14</v>
      </c>
      <c r="C535" s="65" t="n">
        <f aca="false">781+B535</f>
        <v>777.86</v>
      </c>
      <c r="D535" s="64" t="n">
        <v>-12.12</v>
      </c>
      <c r="E535" s="65" t="n">
        <f aca="false">760+D535</f>
        <v>747.88</v>
      </c>
      <c r="F535" s="64" t="n">
        <v>-4.24</v>
      </c>
      <c r="G535" s="65" t="n">
        <f aca="false">838.78+F535</f>
        <v>834.54</v>
      </c>
    </row>
    <row r="536" customFormat="false" ht="15" hidden="false" customHeight="false" outlineLevel="0" collapsed="false">
      <c r="A536" s="63" t="n">
        <v>41808</v>
      </c>
      <c r="B536" s="64" t="n">
        <v>-3.17</v>
      </c>
      <c r="C536" s="65" t="n">
        <f aca="false">781+B536</f>
        <v>777.83</v>
      </c>
      <c r="D536" s="64" t="n">
        <v>-12.16</v>
      </c>
      <c r="E536" s="65" t="n">
        <f aca="false">760+D536</f>
        <v>747.84</v>
      </c>
      <c r="F536" s="64" t="n">
        <v>-4.25</v>
      </c>
      <c r="G536" s="65" t="n">
        <f aca="false">838.78+F536</f>
        <v>834.53</v>
      </c>
    </row>
    <row r="537" customFormat="false" ht="15" hidden="false" customHeight="false" outlineLevel="0" collapsed="false">
      <c r="A537" s="63" t="n">
        <v>41809</v>
      </c>
      <c r="B537" s="64" t="n">
        <v>-3.2</v>
      </c>
      <c r="C537" s="65" t="n">
        <f aca="false">781+B537</f>
        <v>777.8</v>
      </c>
      <c r="D537" s="66" t="n">
        <v>-12.2</v>
      </c>
      <c r="E537" s="65" t="n">
        <f aca="false">760+D537</f>
        <v>747.8</v>
      </c>
      <c r="F537" s="64" t="n">
        <v>-4.26</v>
      </c>
      <c r="G537" s="65" t="n">
        <f aca="false">838.78+F537</f>
        <v>834.52</v>
      </c>
    </row>
    <row r="538" customFormat="false" ht="15" hidden="false" customHeight="false" outlineLevel="0" collapsed="false">
      <c r="A538" s="63" t="n">
        <v>41810</v>
      </c>
      <c r="B538" s="64" t="n">
        <v>-3.23</v>
      </c>
      <c r="C538" s="65" t="n">
        <f aca="false">781+B538</f>
        <v>777.77</v>
      </c>
      <c r="D538" s="66" t="n">
        <v>-12.24</v>
      </c>
      <c r="E538" s="65" t="n">
        <f aca="false">760+D538</f>
        <v>747.76</v>
      </c>
      <c r="F538" s="64" t="n">
        <v>-4.28</v>
      </c>
      <c r="G538" s="65" t="n">
        <f aca="false">838.78+F538</f>
        <v>834.5</v>
      </c>
    </row>
    <row r="539" customFormat="false" ht="15" hidden="false" customHeight="false" outlineLevel="0" collapsed="false">
      <c r="A539" s="63" t="n">
        <v>41811</v>
      </c>
      <c r="B539" s="64" t="n">
        <v>-3.26</v>
      </c>
      <c r="C539" s="65" t="n">
        <f aca="false">781+B539</f>
        <v>777.74</v>
      </c>
      <c r="D539" s="66" t="n">
        <v>-12.28</v>
      </c>
      <c r="E539" s="65" t="n">
        <f aca="false">760+D539</f>
        <v>747.72</v>
      </c>
      <c r="F539" s="64" t="n">
        <v>-4.3</v>
      </c>
      <c r="G539" s="65" t="n">
        <f aca="false">838.78+F539</f>
        <v>834.48</v>
      </c>
    </row>
    <row r="540" customFormat="false" ht="15" hidden="false" customHeight="false" outlineLevel="0" collapsed="false">
      <c r="A540" s="63" t="n">
        <v>41812</v>
      </c>
      <c r="B540" s="64" t="n">
        <v>-3.29</v>
      </c>
      <c r="C540" s="65" t="n">
        <f aca="false">781+B540</f>
        <v>777.71</v>
      </c>
      <c r="D540" s="66" t="n">
        <v>-12.32</v>
      </c>
      <c r="E540" s="65" t="n">
        <f aca="false">760+D540</f>
        <v>747.68</v>
      </c>
      <c r="F540" s="64" t="n">
        <v>-4.31</v>
      </c>
      <c r="G540" s="65" t="n">
        <f aca="false">838.78+F540</f>
        <v>834.47</v>
      </c>
    </row>
    <row r="541" customFormat="false" ht="15" hidden="false" customHeight="false" outlineLevel="0" collapsed="false">
      <c r="A541" s="63" t="n">
        <v>41813</v>
      </c>
      <c r="B541" s="64" t="n">
        <v>-3.32</v>
      </c>
      <c r="C541" s="65" t="n">
        <f aca="false">781+B541</f>
        <v>777.68</v>
      </c>
      <c r="D541" s="64" t="n">
        <v>-12.37</v>
      </c>
      <c r="E541" s="65" t="n">
        <f aca="false">760+D541</f>
        <v>747.63</v>
      </c>
      <c r="F541" s="64" t="n">
        <v>-4.32</v>
      </c>
      <c r="G541" s="65" t="n">
        <f aca="false">838.78+F541</f>
        <v>834.46</v>
      </c>
    </row>
    <row r="542" customFormat="false" ht="15" hidden="false" customHeight="false" outlineLevel="0" collapsed="false">
      <c r="A542" s="63" t="n">
        <v>41814</v>
      </c>
      <c r="B542" s="64" t="n">
        <v>-3.35</v>
      </c>
      <c r="C542" s="65" t="n">
        <f aca="false">781+B542</f>
        <v>777.65</v>
      </c>
      <c r="D542" s="64" t="n">
        <v>-12.41</v>
      </c>
      <c r="E542" s="65" t="n">
        <f aca="false">760+D542</f>
        <v>747.59</v>
      </c>
      <c r="F542" s="64" t="n">
        <v>-4.33</v>
      </c>
      <c r="G542" s="65" t="n">
        <f aca="false">838.78+F542</f>
        <v>834.45</v>
      </c>
    </row>
    <row r="543" customFormat="false" ht="15" hidden="false" customHeight="false" outlineLevel="0" collapsed="false">
      <c r="A543" s="63" t="n">
        <v>41815</v>
      </c>
      <c r="B543" s="64" t="n">
        <v>-3.38</v>
      </c>
      <c r="C543" s="65" t="n">
        <f aca="false">781+B543</f>
        <v>777.62</v>
      </c>
      <c r="D543" s="64" t="n">
        <v>-12.46</v>
      </c>
      <c r="E543" s="65" t="n">
        <f aca="false">760+D543</f>
        <v>747.54</v>
      </c>
      <c r="F543" s="64" t="n">
        <v>-4.36</v>
      </c>
      <c r="G543" s="65" t="n">
        <f aca="false">838.78+F543</f>
        <v>834.42</v>
      </c>
    </row>
    <row r="544" customFormat="false" ht="15" hidden="false" customHeight="false" outlineLevel="0" collapsed="false">
      <c r="A544" s="63" t="n">
        <v>41816</v>
      </c>
      <c r="B544" s="64" t="n">
        <v>-3.41</v>
      </c>
      <c r="C544" s="65" t="n">
        <f aca="false">781+B544</f>
        <v>777.59</v>
      </c>
      <c r="D544" s="64" t="n">
        <v>-12.5</v>
      </c>
      <c r="E544" s="65" t="n">
        <f aca="false">760+D544</f>
        <v>747.5</v>
      </c>
      <c r="F544" s="64" t="n">
        <v>-4.38</v>
      </c>
      <c r="G544" s="65" t="n">
        <f aca="false">838.78+F544</f>
        <v>834.4</v>
      </c>
    </row>
    <row r="545" customFormat="false" ht="15" hidden="false" customHeight="false" outlineLevel="0" collapsed="false">
      <c r="A545" s="63" t="n">
        <v>41817</v>
      </c>
      <c r="B545" s="64" t="n">
        <v>-3.44</v>
      </c>
      <c r="C545" s="65" t="n">
        <f aca="false">781+B545</f>
        <v>777.56</v>
      </c>
      <c r="D545" s="64" t="n">
        <v>-12.55</v>
      </c>
      <c r="E545" s="65" t="n">
        <f aca="false">760+D545</f>
        <v>747.45</v>
      </c>
      <c r="F545" s="64" t="n">
        <v>-4.39</v>
      </c>
      <c r="G545" s="65" t="n">
        <f aca="false">838.78+F545</f>
        <v>834.39</v>
      </c>
    </row>
    <row r="546" customFormat="false" ht="15" hidden="false" customHeight="false" outlineLevel="0" collapsed="false">
      <c r="A546" s="63" t="n">
        <v>41818</v>
      </c>
      <c r="B546" s="64" t="n">
        <v>-3.47</v>
      </c>
      <c r="C546" s="65" t="n">
        <f aca="false">781+B546</f>
        <v>777.53</v>
      </c>
      <c r="D546" s="66" t="n">
        <v>-12.6</v>
      </c>
      <c r="E546" s="65" t="n">
        <f aca="false">760+D546</f>
        <v>747.4</v>
      </c>
      <c r="F546" s="64" t="n">
        <v>-4.4</v>
      </c>
      <c r="G546" s="65" t="n">
        <f aca="false">838.78+F546</f>
        <v>834.38</v>
      </c>
    </row>
    <row r="547" customFormat="false" ht="15" hidden="false" customHeight="false" outlineLevel="0" collapsed="false">
      <c r="A547" s="63" t="n">
        <v>41819</v>
      </c>
      <c r="B547" s="64" t="n">
        <v>-3.5</v>
      </c>
      <c r="C547" s="65" t="n">
        <f aca="false">781+B547</f>
        <v>777.5</v>
      </c>
      <c r="D547" s="66" t="n">
        <v>-12.65</v>
      </c>
      <c r="E547" s="65" t="n">
        <f aca="false">760+D547</f>
        <v>747.35</v>
      </c>
      <c r="F547" s="64" t="n">
        <v>-4.42</v>
      </c>
      <c r="G547" s="65" t="n">
        <f aca="false">838.78+F547</f>
        <v>834.36</v>
      </c>
    </row>
    <row r="548" customFormat="false" ht="15" hidden="false" customHeight="false" outlineLevel="0" collapsed="false">
      <c r="A548" s="63" t="n">
        <v>41820</v>
      </c>
      <c r="B548" s="64" t="n">
        <v>-3.53</v>
      </c>
      <c r="C548" s="65" t="n">
        <f aca="false">781+B548</f>
        <v>777.47</v>
      </c>
      <c r="D548" s="64" t="n">
        <v>-12.69</v>
      </c>
      <c r="E548" s="65" t="n">
        <f aca="false">760+D548</f>
        <v>747.31</v>
      </c>
      <c r="F548" s="64" t="n">
        <v>-4.43</v>
      </c>
      <c r="G548" s="65" t="n">
        <f aca="false">838.78+F548</f>
        <v>834.35</v>
      </c>
    </row>
    <row r="549" customFormat="false" ht="15" hidden="false" customHeight="false" outlineLevel="0" collapsed="false">
      <c r="A549" s="63" t="n">
        <v>41821</v>
      </c>
      <c r="B549" s="64" t="n">
        <v>-3.56</v>
      </c>
      <c r="C549" s="65" t="n">
        <f aca="false">781+B549</f>
        <v>777.44</v>
      </c>
      <c r="D549" s="64" t="n">
        <v>-12.73</v>
      </c>
      <c r="E549" s="65" t="n">
        <f aca="false">760+D549</f>
        <v>747.27</v>
      </c>
      <c r="F549" s="64" t="n">
        <v>-4.44</v>
      </c>
      <c r="G549" s="65" t="n">
        <f aca="false">838.78+F549</f>
        <v>834.34</v>
      </c>
    </row>
    <row r="550" customFormat="false" ht="15" hidden="false" customHeight="false" outlineLevel="0" collapsed="false">
      <c r="A550" s="63" t="n">
        <v>41822</v>
      </c>
      <c r="B550" s="64" t="n">
        <v>-3.59</v>
      </c>
      <c r="C550" s="65" t="n">
        <f aca="false">781+B550</f>
        <v>777.41</v>
      </c>
      <c r="D550" s="64" t="n">
        <v>-12.78</v>
      </c>
      <c r="E550" s="65" t="n">
        <f aca="false">760+D550</f>
        <v>747.22</v>
      </c>
      <c r="F550" s="64" t="n">
        <v>-4.46</v>
      </c>
      <c r="G550" s="65" t="n">
        <f aca="false">838.78+F550</f>
        <v>834.32</v>
      </c>
    </row>
    <row r="551" customFormat="false" ht="15" hidden="false" customHeight="false" outlineLevel="0" collapsed="false">
      <c r="A551" s="63" t="n">
        <v>41823</v>
      </c>
      <c r="B551" s="64" t="n">
        <v>-3.62</v>
      </c>
      <c r="C551" s="65" t="n">
        <f aca="false">781+B551</f>
        <v>777.38</v>
      </c>
      <c r="D551" s="64" t="n">
        <v>-12.82</v>
      </c>
      <c r="E551" s="65" t="n">
        <f aca="false">760+D551</f>
        <v>747.18</v>
      </c>
      <c r="F551" s="64" t="n">
        <v>-4.47</v>
      </c>
      <c r="G551" s="65" t="n">
        <f aca="false">838.78+F551</f>
        <v>834.31</v>
      </c>
    </row>
    <row r="552" customFormat="false" ht="15" hidden="false" customHeight="false" outlineLevel="0" collapsed="false">
      <c r="A552" s="63" t="n">
        <v>41824</v>
      </c>
      <c r="B552" s="64" t="n">
        <v>-3.65</v>
      </c>
      <c r="C552" s="65" t="n">
        <f aca="false">781+B552</f>
        <v>777.35</v>
      </c>
      <c r="D552" s="64" t="n">
        <v>-12.87</v>
      </c>
      <c r="E552" s="65" t="n">
        <f aca="false">760+D552</f>
        <v>747.13</v>
      </c>
      <c r="F552" s="64" t="n">
        <v>-4.48</v>
      </c>
      <c r="G552" s="65" t="n">
        <f aca="false">838.78+F552</f>
        <v>834.3</v>
      </c>
    </row>
    <row r="553" customFormat="false" ht="15" hidden="false" customHeight="false" outlineLevel="0" collapsed="false">
      <c r="A553" s="63" t="n">
        <v>41825</v>
      </c>
      <c r="B553" s="64" t="n">
        <v>-3.68</v>
      </c>
      <c r="C553" s="65" t="n">
        <f aca="false">781+B553</f>
        <v>777.32</v>
      </c>
      <c r="D553" s="66" t="n">
        <v>-12.92</v>
      </c>
      <c r="E553" s="65" t="n">
        <f aca="false">760+D553</f>
        <v>747.08</v>
      </c>
      <c r="F553" s="64" t="n">
        <v>-4.5</v>
      </c>
      <c r="G553" s="65" t="n">
        <f aca="false">838.78+F553</f>
        <v>834.28</v>
      </c>
    </row>
    <row r="554" customFormat="false" ht="15" hidden="false" customHeight="false" outlineLevel="0" collapsed="false">
      <c r="A554" s="63" t="n">
        <v>41826</v>
      </c>
      <c r="B554" s="64" t="n">
        <v>-3.71</v>
      </c>
      <c r="C554" s="65" t="n">
        <f aca="false">781+B554</f>
        <v>777.29</v>
      </c>
      <c r="D554" s="66" t="n">
        <v>-12.97</v>
      </c>
      <c r="E554" s="65" t="n">
        <f aca="false">760+D554</f>
        <v>747.03</v>
      </c>
      <c r="F554" s="64" t="n">
        <v>-4.51</v>
      </c>
      <c r="G554" s="65" t="n">
        <f aca="false">838.78+F554</f>
        <v>834.27</v>
      </c>
    </row>
    <row r="555" customFormat="false" ht="15" hidden="false" customHeight="false" outlineLevel="0" collapsed="false">
      <c r="A555" s="63" t="n">
        <v>41827</v>
      </c>
      <c r="B555" s="64" t="n">
        <v>-3.75</v>
      </c>
      <c r="C555" s="65" t="n">
        <f aca="false">781+B555</f>
        <v>777.25</v>
      </c>
      <c r="D555" s="64" t="n">
        <v>-13.02</v>
      </c>
      <c r="E555" s="65" t="n">
        <f aca="false">760+D555</f>
        <v>746.98</v>
      </c>
      <c r="F555" s="64" t="n">
        <v>-4.55</v>
      </c>
      <c r="G555" s="65" t="n">
        <f aca="false">838.78+F555</f>
        <v>834.23</v>
      </c>
    </row>
    <row r="556" customFormat="false" ht="15" hidden="false" customHeight="false" outlineLevel="0" collapsed="false">
      <c r="A556" s="63" t="n">
        <v>41828</v>
      </c>
      <c r="B556" s="64" t="n">
        <v>-3.78</v>
      </c>
      <c r="C556" s="65" t="n">
        <f aca="false">781+B556</f>
        <v>777.22</v>
      </c>
      <c r="D556" s="64" t="n">
        <v>-13.06</v>
      </c>
      <c r="E556" s="65" t="n">
        <f aca="false">760+D556</f>
        <v>746.94</v>
      </c>
      <c r="F556" s="64" t="n">
        <v>-4.57</v>
      </c>
      <c r="G556" s="65" t="n">
        <f aca="false">838.78+F556</f>
        <v>834.21</v>
      </c>
    </row>
    <row r="557" customFormat="false" ht="15" hidden="false" customHeight="false" outlineLevel="0" collapsed="false">
      <c r="A557" s="63" t="n">
        <v>41829</v>
      </c>
      <c r="B557" s="64" t="n">
        <v>-3.82</v>
      </c>
      <c r="C557" s="65" t="n">
        <f aca="false">781+B557</f>
        <v>777.18</v>
      </c>
      <c r="D557" s="64" t="n">
        <v>-13.11</v>
      </c>
      <c r="E557" s="65" t="n">
        <f aca="false">760+D557</f>
        <v>746.89</v>
      </c>
      <c r="F557" s="64" t="n">
        <v>-4.58</v>
      </c>
      <c r="G557" s="65" t="n">
        <f aca="false">838.78+F557</f>
        <v>834.2</v>
      </c>
    </row>
    <row r="558" customFormat="false" ht="15" hidden="false" customHeight="false" outlineLevel="0" collapsed="false">
      <c r="A558" s="63" t="n">
        <v>41830</v>
      </c>
      <c r="B558" s="64" t="n">
        <v>-3.85</v>
      </c>
      <c r="C558" s="65" t="n">
        <f aca="false">781+B558</f>
        <v>777.15</v>
      </c>
      <c r="D558" s="64" t="n">
        <v>-13.16</v>
      </c>
      <c r="E558" s="65" t="n">
        <f aca="false">760+D558</f>
        <v>746.84</v>
      </c>
      <c r="F558" s="64" t="n">
        <v>-4.59</v>
      </c>
      <c r="G558" s="65" t="n">
        <f aca="false">838.78+F558</f>
        <v>834.19</v>
      </c>
    </row>
    <row r="559" customFormat="false" ht="15" hidden="false" customHeight="false" outlineLevel="0" collapsed="false">
      <c r="A559" s="63" t="n">
        <v>41831</v>
      </c>
      <c r="B559" s="64" t="n">
        <v>-3.88</v>
      </c>
      <c r="C559" s="65" t="n">
        <f aca="false">781+B559</f>
        <v>777.12</v>
      </c>
      <c r="D559" s="64" t="n">
        <v>-13.2</v>
      </c>
      <c r="E559" s="65" t="n">
        <f aca="false">760+D559</f>
        <v>746.8</v>
      </c>
      <c r="F559" s="64" t="n">
        <v>-4.61</v>
      </c>
      <c r="G559" s="65" t="n">
        <f aca="false">838.78+F559</f>
        <v>834.17</v>
      </c>
    </row>
    <row r="560" customFormat="false" ht="15" hidden="false" customHeight="false" outlineLevel="0" collapsed="false">
      <c r="A560" s="63" t="n">
        <v>41832</v>
      </c>
      <c r="B560" s="64" t="n">
        <v>-3.91</v>
      </c>
      <c r="C560" s="65" t="n">
        <f aca="false">781+B560</f>
        <v>777.09</v>
      </c>
      <c r="D560" s="66" t="n">
        <v>-13.25</v>
      </c>
      <c r="E560" s="65" t="n">
        <f aca="false">760+D560</f>
        <v>746.75</v>
      </c>
      <c r="F560" s="64" t="n">
        <v>-4.63</v>
      </c>
      <c r="G560" s="65" t="n">
        <f aca="false">838.78+F560</f>
        <v>834.15</v>
      </c>
    </row>
    <row r="561" customFormat="false" ht="15" hidden="false" customHeight="false" outlineLevel="0" collapsed="false">
      <c r="A561" s="63" t="n">
        <v>41833</v>
      </c>
      <c r="B561" s="64" t="n">
        <v>-3.94</v>
      </c>
      <c r="C561" s="65" t="n">
        <f aca="false">781+B561</f>
        <v>777.06</v>
      </c>
      <c r="D561" s="66" t="n">
        <v>-13.31</v>
      </c>
      <c r="E561" s="65" t="n">
        <f aca="false">760+D561</f>
        <v>746.69</v>
      </c>
      <c r="F561" s="64" t="n">
        <v>-4.64</v>
      </c>
      <c r="G561" s="65" t="n">
        <f aca="false">838.78+F561</f>
        <v>834.14</v>
      </c>
    </row>
    <row r="562" customFormat="false" ht="15" hidden="false" customHeight="false" outlineLevel="0" collapsed="false">
      <c r="A562" s="63" t="n">
        <v>41834</v>
      </c>
      <c r="B562" s="64" t="n">
        <v>-3.98</v>
      </c>
      <c r="C562" s="65" t="n">
        <f aca="false">781+B562</f>
        <v>777.02</v>
      </c>
      <c r="D562" s="64" t="n">
        <v>-13.36</v>
      </c>
      <c r="E562" s="65" t="n">
        <f aca="false">760+D562</f>
        <v>746.64</v>
      </c>
      <c r="F562" s="64" t="n">
        <v>-4.65</v>
      </c>
      <c r="G562" s="65" t="n">
        <f aca="false">838.78+F562</f>
        <v>834.13</v>
      </c>
    </row>
    <row r="563" customFormat="false" ht="15" hidden="false" customHeight="false" outlineLevel="0" collapsed="false">
      <c r="A563" s="63" t="n">
        <v>41835</v>
      </c>
      <c r="B563" s="64" t="n">
        <v>-4.02</v>
      </c>
      <c r="C563" s="65" t="n">
        <f aca="false">781+B563</f>
        <v>776.98</v>
      </c>
      <c r="D563" s="64" t="n">
        <v>-13.4</v>
      </c>
      <c r="E563" s="65" t="n">
        <f aca="false">760+D563</f>
        <v>746.6</v>
      </c>
      <c r="F563" s="64" t="n">
        <v>-4.67</v>
      </c>
      <c r="G563" s="65" t="n">
        <f aca="false">838.78+F563</f>
        <v>834.11</v>
      </c>
    </row>
    <row r="564" customFormat="false" ht="15" hidden="false" customHeight="false" outlineLevel="0" collapsed="false">
      <c r="A564" s="63" t="n">
        <v>41836</v>
      </c>
      <c r="B564" s="64" t="n">
        <v>-4.05</v>
      </c>
      <c r="C564" s="65" t="n">
        <f aca="false">781+B564</f>
        <v>776.95</v>
      </c>
      <c r="D564" s="64" t="n">
        <v>-13.45</v>
      </c>
      <c r="E564" s="65" t="n">
        <f aca="false">760+D564</f>
        <v>746.55</v>
      </c>
      <c r="F564" s="64" t="n">
        <v>-4.68</v>
      </c>
      <c r="G564" s="65" t="n">
        <f aca="false">838.78+F564</f>
        <v>834.1</v>
      </c>
    </row>
    <row r="565" customFormat="false" ht="15" hidden="false" customHeight="false" outlineLevel="0" collapsed="false">
      <c r="A565" s="63" t="n">
        <v>41837</v>
      </c>
      <c r="B565" s="64" t="n">
        <v>-4.08</v>
      </c>
      <c r="C565" s="65" t="n">
        <f aca="false">781+B565</f>
        <v>776.92</v>
      </c>
      <c r="D565" s="64" t="n">
        <v>-13.5</v>
      </c>
      <c r="E565" s="65" t="n">
        <f aca="false">760+D565</f>
        <v>746.5</v>
      </c>
      <c r="F565" s="64" t="n">
        <v>-4.71</v>
      </c>
      <c r="G565" s="65" t="n">
        <f aca="false">838.78+F565</f>
        <v>834.07</v>
      </c>
    </row>
    <row r="566" customFormat="false" ht="15" hidden="false" customHeight="false" outlineLevel="0" collapsed="false">
      <c r="A566" s="63" t="n">
        <v>41838</v>
      </c>
      <c r="B566" s="64" t="n">
        <v>-4.12</v>
      </c>
      <c r="C566" s="65" t="n">
        <f aca="false">781+B566</f>
        <v>776.88</v>
      </c>
      <c r="D566" s="64" t="n">
        <v>-13.55</v>
      </c>
      <c r="E566" s="65" t="n">
        <f aca="false">760+D566</f>
        <v>746.45</v>
      </c>
      <c r="F566" s="64" t="n">
        <v>-4.72</v>
      </c>
      <c r="G566" s="65" t="n">
        <f aca="false">838.78+F566</f>
        <v>834.06</v>
      </c>
    </row>
    <row r="567" customFormat="false" ht="15" hidden="false" customHeight="false" outlineLevel="0" collapsed="false">
      <c r="A567" s="63" t="n">
        <v>41839</v>
      </c>
      <c r="B567" s="69" t="n">
        <v>-4.15</v>
      </c>
      <c r="C567" s="65" t="n">
        <f aca="false">781+B567</f>
        <v>776.85</v>
      </c>
      <c r="D567" s="66" t="n">
        <v>-13.6</v>
      </c>
      <c r="E567" s="65" t="n">
        <f aca="false">760+D567</f>
        <v>746.4</v>
      </c>
      <c r="F567" s="64" t="n">
        <v>-4.74</v>
      </c>
      <c r="G567" s="65" t="n">
        <f aca="false">838.78+F567</f>
        <v>834.04</v>
      </c>
    </row>
    <row r="568" customFormat="false" ht="15" hidden="false" customHeight="false" outlineLevel="0" collapsed="false">
      <c r="A568" s="63" t="n">
        <v>41840</v>
      </c>
      <c r="B568" s="69" t="n">
        <v>-4.18</v>
      </c>
      <c r="C568" s="65" t="n">
        <f aca="false">781+B568</f>
        <v>776.82</v>
      </c>
      <c r="D568" s="66" t="n">
        <v>-13.65</v>
      </c>
      <c r="E568" s="65" t="n">
        <f aca="false">760+D568</f>
        <v>746.35</v>
      </c>
      <c r="F568" s="64" t="n">
        <v>-4.76</v>
      </c>
      <c r="G568" s="65" t="n">
        <f aca="false">838.78+F568</f>
        <v>834.02</v>
      </c>
    </row>
    <row r="569" customFormat="false" ht="15" hidden="false" customHeight="false" outlineLevel="0" collapsed="false">
      <c r="A569" s="63" t="n">
        <v>41841</v>
      </c>
      <c r="B569" s="69" t="n">
        <v>-4.22</v>
      </c>
      <c r="C569" s="65" t="n">
        <f aca="false">781+B569</f>
        <v>776.78</v>
      </c>
      <c r="D569" s="64" t="n">
        <v>-13.7</v>
      </c>
      <c r="E569" s="65" t="n">
        <f aca="false">760+D569</f>
        <v>746.3</v>
      </c>
      <c r="F569" s="64" t="n">
        <v>-4.77</v>
      </c>
      <c r="G569" s="65" t="n">
        <f aca="false">838.78+F569</f>
        <v>834.01</v>
      </c>
    </row>
    <row r="570" customFormat="false" ht="15" hidden="false" customHeight="false" outlineLevel="0" collapsed="false">
      <c r="A570" s="63" t="n">
        <v>41842</v>
      </c>
      <c r="B570" s="64" t="n">
        <v>-4.25</v>
      </c>
      <c r="C570" s="65" t="n">
        <f aca="false">781+B570</f>
        <v>776.75</v>
      </c>
      <c r="D570" s="64" t="n">
        <v>-13.75</v>
      </c>
      <c r="E570" s="65" t="n">
        <f aca="false">760+D570</f>
        <v>746.25</v>
      </c>
      <c r="F570" s="64" t="n">
        <v>-4.79</v>
      </c>
      <c r="G570" s="65" t="n">
        <f aca="false">838.78+F570</f>
        <v>833.99</v>
      </c>
    </row>
    <row r="571" customFormat="false" ht="15" hidden="false" customHeight="false" outlineLevel="0" collapsed="false">
      <c r="A571" s="63" t="n">
        <v>41843</v>
      </c>
      <c r="B571" s="64" t="n">
        <v>-4.29</v>
      </c>
      <c r="C571" s="65" t="n">
        <f aca="false">781+B571</f>
        <v>776.71</v>
      </c>
      <c r="D571" s="64" t="n">
        <v>-13.8</v>
      </c>
      <c r="E571" s="65" t="n">
        <f aca="false">760+D571</f>
        <v>746.2</v>
      </c>
      <c r="F571" s="64" t="n">
        <v>-4.8</v>
      </c>
      <c r="G571" s="65" t="n">
        <f aca="false">838.78+F571</f>
        <v>833.98</v>
      </c>
    </row>
    <row r="572" customFormat="false" ht="15" hidden="false" customHeight="false" outlineLevel="0" collapsed="false">
      <c r="A572" s="63" t="n">
        <v>41844</v>
      </c>
      <c r="B572" s="64" t="n">
        <v>-4.32</v>
      </c>
      <c r="C572" s="65" t="n">
        <f aca="false">781+B572</f>
        <v>776.68</v>
      </c>
      <c r="D572" s="64" t="n">
        <v>-13.85</v>
      </c>
      <c r="E572" s="65" t="n">
        <f aca="false">760+D572</f>
        <v>746.15</v>
      </c>
      <c r="F572" s="64" t="n">
        <v>-4.82</v>
      </c>
      <c r="G572" s="65" t="n">
        <f aca="false">838.78+F572</f>
        <v>833.96</v>
      </c>
    </row>
    <row r="573" customFormat="false" ht="15" hidden="false" customHeight="false" outlineLevel="0" collapsed="false">
      <c r="A573" s="63" t="n">
        <v>41845</v>
      </c>
      <c r="B573" s="64" t="n">
        <v>-4.34</v>
      </c>
      <c r="C573" s="65" t="n">
        <f aca="false">781+B573</f>
        <v>776.66</v>
      </c>
      <c r="D573" s="64" t="n">
        <v>-13.89</v>
      </c>
      <c r="E573" s="65" t="n">
        <f aca="false">760+D573</f>
        <v>746.11</v>
      </c>
      <c r="F573" s="64" t="n">
        <v>-4.82</v>
      </c>
      <c r="G573" s="65" t="n">
        <f aca="false">838.78+F573</f>
        <v>833.96</v>
      </c>
    </row>
    <row r="574" customFormat="false" ht="15" hidden="false" customHeight="false" outlineLevel="0" collapsed="false">
      <c r="A574" s="63" t="n">
        <v>41846</v>
      </c>
      <c r="B574" s="64" t="n">
        <v>-4.35</v>
      </c>
      <c r="C574" s="65" t="n">
        <f aca="false">781+B574</f>
        <v>776.65</v>
      </c>
      <c r="D574" s="66" t="n">
        <v>-13.91</v>
      </c>
      <c r="E574" s="65" t="n">
        <f aca="false">760+D574</f>
        <v>746.09</v>
      </c>
      <c r="F574" s="64" t="n">
        <v>-4.81</v>
      </c>
      <c r="G574" s="65" t="n">
        <f aca="false">838.78+F574</f>
        <v>833.97</v>
      </c>
    </row>
    <row r="575" customFormat="false" ht="15" hidden="false" customHeight="false" outlineLevel="0" collapsed="false">
      <c r="A575" s="63" t="n">
        <v>41847</v>
      </c>
      <c r="B575" s="64" t="n">
        <v>-4.36</v>
      </c>
      <c r="C575" s="65" t="n">
        <f aca="false">781+B575</f>
        <v>776.64</v>
      </c>
      <c r="D575" s="66" t="n">
        <v>-13.92</v>
      </c>
      <c r="E575" s="65" t="n">
        <f aca="false">760+D575</f>
        <v>746.08</v>
      </c>
      <c r="F575" s="64" t="n">
        <v>-4.77</v>
      </c>
      <c r="G575" s="65" t="n">
        <f aca="false">838.78+F575</f>
        <v>834.01</v>
      </c>
    </row>
    <row r="576" customFormat="false" ht="15" hidden="false" customHeight="false" outlineLevel="0" collapsed="false">
      <c r="A576" s="63" t="n">
        <v>41848</v>
      </c>
      <c r="B576" s="64" t="n">
        <v>-4.35</v>
      </c>
      <c r="C576" s="65" t="n">
        <f aca="false">781+B576</f>
        <v>776.65</v>
      </c>
      <c r="D576" s="64" t="n">
        <v>-13.94</v>
      </c>
      <c r="E576" s="65" t="n">
        <f aca="false">760+D576</f>
        <v>746.06</v>
      </c>
      <c r="F576" s="64" t="n">
        <v>-4.76</v>
      </c>
      <c r="G576" s="65" t="n">
        <f aca="false">838.78+F576</f>
        <v>834.02</v>
      </c>
    </row>
    <row r="577" customFormat="false" ht="15" hidden="false" customHeight="false" outlineLevel="0" collapsed="false">
      <c r="A577" s="63" t="n">
        <v>41849</v>
      </c>
      <c r="B577" s="64" t="n">
        <v>-4.39</v>
      </c>
      <c r="C577" s="65" t="n">
        <f aca="false">781+B577</f>
        <v>776.61</v>
      </c>
      <c r="D577" s="64" t="n">
        <v>-13.97</v>
      </c>
      <c r="E577" s="65" t="n">
        <f aca="false">760+D577</f>
        <v>746.03</v>
      </c>
      <c r="F577" s="64" t="n">
        <v>-4.77</v>
      </c>
      <c r="G577" s="65" t="n">
        <f aca="false">838.78+F577</f>
        <v>834.01</v>
      </c>
    </row>
    <row r="578" customFormat="false" ht="15" hidden="false" customHeight="false" outlineLevel="0" collapsed="false">
      <c r="A578" s="63" t="n">
        <v>41850</v>
      </c>
      <c r="B578" s="64" t="n">
        <v>-4.38</v>
      </c>
      <c r="C578" s="65" t="n">
        <f aca="false">781+B578</f>
        <v>776.62</v>
      </c>
      <c r="D578" s="64" t="n">
        <v>-14</v>
      </c>
      <c r="E578" s="65" t="n">
        <f aca="false">760+D578</f>
        <v>746</v>
      </c>
      <c r="F578" s="64" t="n">
        <v>-4.78</v>
      </c>
      <c r="G578" s="65" t="n">
        <f aca="false">838.78+F578</f>
        <v>834</v>
      </c>
    </row>
    <row r="579" customFormat="false" ht="15" hidden="false" customHeight="false" outlineLevel="0" collapsed="false">
      <c r="A579" s="63" t="n">
        <v>41851</v>
      </c>
      <c r="B579" s="64" t="n">
        <v>-4.41</v>
      </c>
      <c r="C579" s="65" t="n">
        <f aca="false">781+B579</f>
        <v>776.59</v>
      </c>
      <c r="D579" s="64" t="n">
        <v>-14.05</v>
      </c>
      <c r="E579" s="65" t="n">
        <f aca="false">760+D579</f>
        <v>745.95</v>
      </c>
      <c r="F579" s="64" t="n">
        <v>-4.78</v>
      </c>
      <c r="G579" s="65" t="n">
        <f aca="false">838.78+F579</f>
        <v>834</v>
      </c>
    </row>
    <row r="580" customFormat="false" ht="15" hidden="false" customHeight="false" outlineLevel="0" collapsed="false">
      <c r="A580" s="63" t="n">
        <v>41852</v>
      </c>
      <c r="B580" s="64" t="n">
        <v>-4.44000000000006</v>
      </c>
      <c r="C580" s="65" t="n">
        <f aca="false">781+B580</f>
        <v>776.56</v>
      </c>
      <c r="D580" s="64" t="n">
        <v>-14.1</v>
      </c>
      <c r="E580" s="65" t="n">
        <f aca="false">760+D580</f>
        <v>745.9</v>
      </c>
      <c r="F580" s="64" t="n">
        <v>-4.79</v>
      </c>
      <c r="G580" s="65" t="n">
        <f aca="false">838.78+F580</f>
        <v>833.99</v>
      </c>
    </row>
    <row r="581" customFormat="false" ht="15" hidden="false" customHeight="false" outlineLevel="0" collapsed="false">
      <c r="A581" s="63" t="n">
        <v>41853</v>
      </c>
      <c r="B581" s="64" t="n">
        <v>-4.47000000000003</v>
      </c>
      <c r="C581" s="65" t="n">
        <f aca="false">781+B581</f>
        <v>776.53</v>
      </c>
      <c r="D581" s="66" t="n">
        <v>-14.14</v>
      </c>
      <c r="E581" s="65" t="n">
        <f aca="false">760+D581</f>
        <v>745.86</v>
      </c>
      <c r="F581" s="64" t="n">
        <v>-4.8</v>
      </c>
      <c r="G581" s="65" t="n">
        <f aca="false">838.78+F581</f>
        <v>833.98</v>
      </c>
    </row>
    <row r="582" customFormat="false" ht="15" hidden="false" customHeight="false" outlineLevel="0" collapsed="false">
      <c r="A582" s="63" t="n">
        <v>41854</v>
      </c>
      <c r="B582" s="64" t="n">
        <v>-4.5</v>
      </c>
      <c r="C582" s="65" t="n">
        <f aca="false">781+B582</f>
        <v>776.5</v>
      </c>
      <c r="D582" s="66" t="n">
        <v>-14.18</v>
      </c>
      <c r="E582" s="65" t="n">
        <f aca="false">760+D582</f>
        <v>745.82</v>
      </c>
      <c r="F582" s="64" t="n">
        <v>-4.82</v>
      </c>
      <c r="G582" s="65" t="n">
        <f aca="false">838.78+F582</f>
        <v>833.96</v>
      </c>
    </row>
    <row r="583" customFormat="false" ht="15" hidden="false" customHeight="false" outlineLevel="0" collapsed="false">
      <c r="A583" s="63" t="n">
        <v>41855</v>
      </c>
      <c r="B583" s="64" t="n">
        <v>-4.51999999999998</v>
      </c>
      <c r="C583" s="65" t="n">
        <f aca="false">781+B583</f>
        <v>776.48</v>
      </c>
      <c r="D583" s="64" t="n">
        <v>-14.23</v>
      </c>
      <c r="E583" s="65" t="n">
        <f aca="false">760+D583</f>
        <v>745.77</v>
      </c>
      <c r="F583" s="64" t="n">
        <v>-4.84</v>
      </c>
      <c r="G583" s="65" t="n">
        <f aca="false">838.78+F583</f>
        <v>833.94</v>
      </c>
    </row>
    <row r="584" customFormat="false" ht="15" hidden="false" customHeight="false" outlineLevel="0" collapsed="false">
      <c r="A584" s="63" t="n">
        <v>41856</v>
      </c>
      <c r="B584" s="64" t="n">
        <v>-4.54999999999995</v>
      </c>
      <c r="C584" s="65" t="n">
        <f aca="false">781+B584</f>
        <v>776.45</v>
      </c>
      <c r="D584" s="64" t="n">
        <v>-14.28</v>
      </c>
      <c r="E584" s="65" t="n">
        <f aca="false">760+D584</f>
        <v>745.72</v>
      </c>
      <c r="F584" s="64" t="n">
        <v>-4.85</v>
      </c>
      <c r="G584" s="65" t="n">
        <f aca="false">838.78+F584</f>
        <v>833.93</v>
      </c>
    </row>
    <row r="585" customFormat="false" ht="15" hidden="false" customHeight="false" outlineLevel="0" collapsed="false">
      <c r="A585" s="63" t="n">
        <v>41857</v>
      </c>
      <c r="B585" s="64" t="n">
        <v>-4.58000000000004</v>
      </c>
      <c r="C585" s="65" t="n">
        <f aca="false">781+B585</f>
        <v>776.42</v>
      </c>
      <c r="D585" s="64" t="n">
        <v>-14.33</v>
      </c>
      <c r="E585" s="65" t="n">
        <f aca="false">760+D585</f>
        <v>745.67</v>
      </c>
      <c r="F585" s="64" t="n">
        <v>-4.86</v>
      </c>
      <c r="G585" s="65" t="n">
        <f aca="false">838.78+F585</f>
        <v>833.92</v>
      </c>
    </row>
    <row r="586" customFormat="false" ht="15" hidden="false" customHeight="false" outlineLevel="0" collapsed="false">
      <c r="A586" s="63" t="n">
        <v>41858</v>
      </c>
      <c r="B586" s="64" t="n">
        <v>-4.60000000000002</v>
      </c>
      <c r="C586" s="65" t="n">
        <f aca="false">781+B586</f>
        <v>776.4</v>
      </c>
      <c r="D586" s="64" t="n">
        <v>-14.38</v>
      </c>
      <c r="E586" s="65" t="n">
        <f aca="false">760+D586</f>
        <v>745.62</v>
      </c>
      <c r="F586" s="64" t="n">
        <v>-4.88</v>
      </c>
      <c r="G586" s="65" t="n">
        <f aca="false">838.78+F586</f>
        <v>833.9</v>
      </c>
    </row>
    <row r="587" customFormat="false" ht="15" hidden="false" customHeight="false" outlineLevel="0" collapsed="false">
      <c r="A587" s="63" t="n">
        <v>41859</v>
      </c>
      <c r="B587" s="64" t="n">
        <v>-4.63</v>
      </c>
      <c r="C587" s="65" t="n">
        <f aca="false">781+B587</f>
        <v>776.37</v>
      </c>
      <c r="D587" s="64" t="n">
        <v>-14.43</v>
      </c>
      <c r="E587" s="65" t="n">
        <f aca="false">760+D587</f>
        <v>745.57</v>
      </c>
      <c r="F587" s="64" t="n">
        <v>-4.9</v>
      </c>
      <c r="G587" s="65" t="n">
        <f aca="false">838.78+F587</f>
        <v>833.88</v>
      </c>
    </row>
    <row r="588" customFormat="false" ht="15" hidden="false" customHeight="false" outlineLevel="0" collapsed="false">
      <c r="A588" s="63" t="n">
        <v>41860</v>
      </c>
      <c r="B588" s="64" t="n">
        <v>-4.65999999999997</v>
      </c>
      <c r="C588" s="65" t="n">
        <f aca="false">781+B588</f>
        <v>776.34</v>
      </c>
      <c r="D588" s="66" t="n">
        <v>-14.48</v>
      </c>
      <c r="E588" s="65" t="n">
        <f aca="false">760+D588</f>
        <v>745.52</v>
      </c>
      <c r="F588" s="64" t="n">
        <v>-4.92</v>
      </c>
      <c r="G588" s="65" t="n">
        <f aca="false">838.78+F588</f>
        <v>833.86</v>
      </c>
    </row>
    <row r="589" customFormat="false" ht="15" hidden="false" customHeight="false" outlineLevel="0" collapsed="false">
      <c r="A589" s="63" t="n">
        <v>41861</v>
      </c>
      <c r="B589" s="64" t="n">
        <v>-4.69000000000006</v>
      </c>
      <c r="C589" s="65" t="n">
        <f aca="false">781+B589</f>
        <v>776.31</v>
      </c>
      <c r="D589" s="66" t="n">
        <v>-14.53</v>
      </c>
      <c r="E589" s="65" t="n">
        <f aca="false">760+D589</f>
        <v>745.47</v>
      </c>
      <c r="F589" s="64" t="n">
        <v>-4.93</v>
      </c>
      <c r="G589" s="65" t="n">
        <f aca="false">838.78+F589</f>
        <v>833.85</v>
      </c>
    </row>
    <row r="590" customFormat="false" ht="15" hidden="false" customHeight="false" outlineLevel="0" collapsed="false">
      <c r="A590" s="63" t="n">
        <v>41862</v>
      </c>
      <c r="B590" s="64" t="n">
        <v>-4.72000000000003</v>
      </c>
      <c r="C590" s="65" t="n">
        <f aca="false">781+B590</f>
        <v>776.28</v>
      </c>
      <c r="D590" s="64" t="n">
        <v>-14.58</v>
      </c>
      <c r="E590" s="65" t="n">
        <f aca="false">760+D590</f>
        <v>745.42</v>
      </c>
      <c r="F590" s="64" t="n">
        <v>-4.95</v>
      </c>
      <c r="G590" s="65" t="n">
        <f aca="false">838.78+F590</f>
        <v>833.83</v>
      </c>
    </row>
    <row r="591" customFormat="false" ht="15" hidden="false" customHeight="false" outlineLevel="0" collapsed="false">
      <c r="A591" s="63" t="n">
        <v>41863</v>
      </c>
      <c r="B591" s="64" t="n">
        <v>-4.75999999999999</v>
      </c>
      <c r="C591" s="65" t="n">
        <f aca="false">781+B591</f>
        <v>776.24</v>
      </c>
      <c r="D591" s="64" t="n">
        <v>-14.63</v>
      </c>
      <c r="E591" s="65" t="n">
        <f aca="false">760+D591</f>
        <v>745.37</v>
      </c>
      <c r="F591" s="64" t="n">
        <v>-4.96</v>
      </c>
      <c r="G591" s="65" t="n">
        <f aca="false">838.78+F591</f>
        <v>833.82</v>
      </c>
    </row>
    <row r="592" customFormat="false" ht="15" hidden="false" customHeight="false" outlineLevel="0" collapsed="false">
      <c r="A592" s="63" t="n">
        <v>41864</v>
      </c>
      <c r="B592" s="64" t="n">
        <v>-4.78999999999996</v>
      </c>
      <c r="C592" s="65" t="n">
        <f aca="false">781+B592</f>
        <v>776.21</v>
      </c>
      <c r="D592" s="64" t="n">
        <v>-14.68</v>
      </c>
      <c r="E592" s="65" t="n">
        <f aca="false">760+D592</f>
        <v>745.32</v>
      </c>
      <c r="F592" s="64" t="n">
        <v>-4.98</v>
      </c>
      <c r="G592" s="65" t="n">
        <f aca="false">838.78+F592</f>
        <v>833.8</v>
      </c>
    </row>
    <row r="593" customFormat="false" ht="15" hidden="false" customHeight="false" outlineLevel="0" collapsed="false">
      <c r="A593" s="63" t="n">
        <v>41865</v>
      </c>
      <c r="B593" s="64" t="n">
        <v>-4.82000000000005</v>
      </c>
      <c r="C593" s="65" t="n">
        <f aca="false">781+B593</f>
        <v>776.18</v>
      </c>
      <c r="D593" s="64" t="n">
        <v>-14.73</v>
      </c>
      <c r="E593" s="65" t="n">
        <f aca="false">760+D593</f>
        <v>745.27</v>
      </c>
      <c r="F593" s="64" t="n">
        <v>-5</v>
      </c>
      <c r="G593" s="65" t="n">
        <f aca="false">838.78+F593</f>
        <v>833.78</v>
      </c>
    </row>
    <row r="594" customFormat="false" ht="15" hidden="false" customHeight="false" outlineLevel="0" collapsed="false">
      <c r="A594" s="63" t="n">
        <v>41866</v>
      </c>
      <c r="B594" s="64" t="n">
        <v>-4.85000000000002</v>
      </c>
      <c r="C594" s="65" t="n">
        <f aca="false">781+B594</f>
        <v>776.15</v>
      </c>
      <c r="D594" s="64" t="n">
        <v>-14.79</v>
      </c>
      <c r="E594" s="65" t="n">
        <f aca="false">760+D594</f>
        <v>745.21</v>
      </c>
      <c r="F594" s="64" t="n">
        <v>-5.01</v>
      </c>
      <c r="G594" s="65" t="n">
        <f aca="false">838.78+F594</f>
        <v>833.77</v>
      </c>
    </row>
    <row r="595" customFormat="false" ht="15" hidden="false" customHeight="false" outlineLevel="0" collapsed="false">
      <c r="A595" s="63" t="n">
        <v>41867</v>
      </c>
      <c r="B595" s="64" t="n">
        <v>-4.88</v>
      </c>
      <c r="C595" s="65" t="n">
        <f aca="false">781+B595</f>
        <v>776.12</v>
      </c>
      <c r="D595" s="66" t="n">
        <v>-14.84</v>
      </c>
      <c r="E595" s="65" t="n">
        <f aca="false">760+D595</f>
        <v>745.16</v>
      </c>
      <c r="F595" s="64" t="n">
        <v>-5.03</v>
      </c>
      <c r="G595" s="65" t="n">
        <f aca="false">838.78+F595</f>
        <v>833.75</v>
      </c>
    </row>
    <row r="596" customFormat="false" ht="15" hidden="false" customHeight="false" outlineLevel="0" collapsed="false">
      <c r="A596" s="63" t="n">
        <v>41868</v>
      </c>
      <c r="B596" s="64" t="n">
        <v>-4.90999999999997</v>
      </c>
      <c r="C596" s="65" t="n">
        <f aca="false">781+B596</f>
        <v>776.09</v>
      </c>
      <c r="D596" s="66" t="n">
        <v>-14.89</v>
      </c>
      <c r="E596" s="65" t="n">
        <f aca="false">760+D596</f>
        <v>745.11</v>
      </c>
      <c r="F596" s="64" t="n">
        <v>-5.04</v>
      </c>
      <c r="G596" s="65" t="n">
        <f aca="false">838.78+F596</f>
        <v>833.74</v>
      </c>
    </row>
    <row r="597" customFormat="false" ht="15" hidden="false" customHeight="false" outlineLevel="0" collapsed="false">
      <c r="A597" s="63" t="n">
        <v>41869</v>
      </c>
      <c r="B597" s="64" t="n">
        <v>-4.94000000000006</v>
      </c>
      <c r="C597" s="65" t="n">
        <f aca="false">781+B597</f>
        <v>776.06</v>
      </c>
      <c r="D597" s="64" t="n">
        <v>-14.95</v>
      </c>
      <c r="E597" s="65" t="n">
        <f aca="false">760+D597</f>
        <v>745.05</v>
      </c>
      <c r="F597" s="64" t="n">
        <v>-5.06</v>
      </c>
      <c r="G597" s="65" t="n">
        <f aca="false">838.78+F597</f>
        <v>833.72</v>
      </c>
    </row>
    <row r="598" customFormat="false" ht="15" hidden="false" customHeight="false" outlineLevel="0" collapsed="false">
      <c r="A598" s="63" t="n">
        <v>41870</v>
      </c>
      <c r="B598" s="70" t="n">
        <v>-4.97000000000003</v>
      </c>
      <c r="C598" s="65" t="n">
        <f aca="false">781+B598</f>
        <v>776.03</v>
      </c>
      <c r="D598" s="64" t="n">
        <v>-15.01</v>
      </c>
      <c r="E598" s="65" t="n">
        <f aca="false">760+D598</f>
        <v>744.99</v>
      </c>
      <c r="F598" s="64" t="n">
        <v>-5.07</v>
      </c>
      <c r="G598" s="65" t="n">
        <f aca="false">838.78+F598</f>
        <v>833.71</v>
      </c>
    </row>
    <row r="599" customFormat="false" ht="15" hidden="false" customHeight="false" outlineLevel="0" collapsed="false">
      <c r="A599" s="63" t="n">
        <v>41871</v>
      </c>
      <c r="B599" s="70" t="n">
        <v>-5</v>
      </c>
      <c r="C599" s="65" t="n">
        <f aca="false">781+B599</f>
        <v>776</v>
      </c>
      <c r="D599" s="64" t="n">
        <v>-15.06</v>
      </c>
      <c r="E599" s="65" t="n">
        <f aca="false">760+D599</f>
        <v>744.94</v>
      </c>
      <c r="F599" s="64" t="n">
        <v>-5.08</v>
      </c>
      <c r="G599" s="65" t="n">
        <f aca="false">838.78+F599</f>
        <v>833.7</v>
      </c>
    </row>
    <row r="600" customFormat="false" ht="15" hidden="false" customHeight="false" outlineLevel="0" collapsed="false">
      <c r="A600" s="63" t="n">
        <v>41872</v>
      </c>
      <c r="B600" s="64" t="n">
        <v>-5.03</v>
      </c>
      <c r="C600" s="65" t="n">
        <f aca="false">781+B600</f>
        <v>775.97</v>
      </c>
      <c r="D600" s="64" t="n">
        <v>-15.12</v>
      </c>
      <c r="E600" s="65" t="n">
        <f aca="false">760+D600</f>
        <v>744.88</v>
      </c>
      <c r="F600" s="64" t="n">
        <v>-5.1</v>
      </c>
      <c r="G600" s="65" t="n">
        <f aca="false">838.78+F600</f>
        <v>833.68</v>
      </c>
    </row>
    <row r="601" customFormat="false" ht="15" hidden="false" customHeight="false" outlineLevel="0" collapsed="false">
      <c r="A601" s="63" t="n">
        <v>41873</v>
      </c>
      <c r="B601" s="64" t="n">
        <v>-5.06</v>
      </c>
      <c r="C601" s="65" t="n">
        <f aca="false">781+B601</f>
        <v>775.94</v>
      </c>
      <c r="D601" s="64" t="n">
        <v>-15.17</v>
      </c>
      <c r="E601" s="65" t="n">
        <f aca="false">760+D601</f>
        <v>744.83</v>
      </c>
      <c r="F601" s="64" t="n">
        <v>-5.12</v>
      </c>
      <c r="G601" s="65" t="n">
        <f aca="false">838.78+F601</f>
        <v>833.66</v>
      </c>
    </row>
    <row r="602" customFormat="false" ht="15" hidden="false" customHeight="false" outlineLevel="0" collapsed="false">
      <c r="A602" s="63" t="n">
        <v>41874</v>
      </c>
      <c r="B602" s="64" t="n">
        <v>-5.09000000000003</v>
      </c>
      <c r="C602" s="65" t="n">
        <f aca="false">781+B602</f>
        <v>775.91</v>
      </c>
      <c r="D602" s="66" t="n">
        <v>-15.23</v>
      </c>
      <c r="E602" s="65" t="n">
        <f aca="false">760+D602</f>
        <v>744.77</v>
      </c>
      <c r="F602" s="64" t="n">
        <v>-5.13</v>
      </c>
      <c r="G602" s="65" t="n">
        <f aca="false">838.78+F602</f>
        <v>833.65</v>
      </c>
    </row>
    <row r="603" customFormat="false" ht="15" hidden="false" customHeight="false" outlineLevel="0" collapsed="false">
      <c r="A603" s="63" t="n">
        <v>41875</v>
      </c>
      <c r="B603" s="64" t="n">
        <v>-5.13</v>
      </c>
      <c r="C603" s="65" t="n">
        <f aca="false">781+B603</f>
        <v>775.87</v>
      </c>
      <c r="D603" s="66" t="n">
        <v>-15.29</v>
      </c>
      <c r="E603" s="65" t="n">
        <f aca="false">760+D603</f>
        <v>744.71</v>
      </c>
      <c r="F603" s="64" t="n">
        <v>-5.15</v>
      </c>
      <c r="G603" s="65" t="n">
        <f aca="false">838.78+F603</f>
        <v>833.63</v>
      </c>
    </row>
    <row r="604" customFormat="false" ht="15" hidden="false" customHeight="false" outlineLevel="0" collapsed="false">
      <c r="A604" s="63" t="n">
        <v>41876</v>
      </c>
      <c r="B604" s="64" t="n">
        <v>-5.15999999999997</v>
      </c>
      <c r="C604" s="65" t="n">
        <f aca="false">781+B604</f>
        <v>775.84</v>
      </c>
      <c r="D604" s="64" t="n">
        <v>-15.36</v>
      </c>
      <c r="E604" s="65" t="n">
        <f aca="false">760+D604</f>
        <v>744.64</v>
      </c>
      <c r="F604" s="64" t="n">
        <v>-5.17</v>
      </c>
      <c r="G604" s="65" t="n">
        <f aca="false">838.78+F604</f>
        <v>833.61</v>
      </c>
    </row>
    <row r="605" customFormat="false" ht="15" hidden="false" customHeight="false" outlineLevel="0" collapsed="false">
      <c r="A605" s="63" t="n">
        <v>41877</v>
      </c>
      <c r="B605" s="64" t="n">
        <v>-5.19000000000006</v>
      </c>
      <c r="C605" s="65" t="n">
        <f aca="false">781+B605</f>
        <v>775.81</v>
      </c>
      <c r="D605" s="64" t="n">
        <v>-15.42</v>
      </c>
      <c r="E605" s="65" t="n">
        <f aca="false">760+D605</f>
        <v>744.58</v>
      </c>
      <c r="F605" s="64" t="n">
        <v>-5.2</v>
      </c>
      <c r="G605" s="65" t="n">
        <f aca="false">838.78+F605</f>
        <v>833.58</v>
      </c>
    </row>
    <row r="606" customFormat="false" ht="15" hidden="false" customHeight="false" outlineLevel="0" collapsed="false">
      <c r="A606" s="63" t="n">
        <v>41878</v>
      </c>
      <c r="B606" s="64" t="n">
        <v>-5.22000000000003</v>
      </c>
      <c r="C606" s="65" t="n">
        <f aca="false">781+B606</f>
        <v>775.78</v>
      </c>
      <c r="D606" s="64" t="n">
        <v>-15.48</v>
      </c>
      <c r="E606" s="65" t="n">
        <f aca="false">760+D606</f>
        <v>744.52</v>
      </c>
      <c r="F606" s="64" t="n">
        <v>-5.22</v>
      </c>
      <c r="G606" s="65" t="n">
        <f aca="false">838.78+F606</f>
        <v>833.56</v>
      </c>
    </row>
    <row r="607" customFormat="false" ht="15" hidden="false" customHeight="false" outlineLevel="0" collapsed="false">
      <c r="A607" s="63" t="n">
        <v>41879</v>
      </c>
      <c r="B607" s="64" t="n">
        <v>-5.25999999999999</v>
      </c>
      <c r="C607" s="65" t="n">
        <f aca="false">781+B607</f>
        <v>775.74</v>
      </c>
      <c r="D607" s="64" t="n">
        <v>-15.54</v>
      </c>
      <c r="E607" s="65" t="n">
        <f aca="false">760+D607</f>
        <v>744.46</v>
      </c>
      <c r="F607" s="64" t="n">
        <v>-5.25</v>
      </c>
      <c r="G607" s="65" t="n">
        <f aca="false">838.78+F607</f>
        <v>833.53</v>
      </c>
    </row>
    <row r="608" customFormat="false" ht="15" hidden="false" customHeight="false" outlineLevel="0" collapsed="false">
      <c r="A608" s="63" t="n">
        <v>41880</v>
      </c>
      <c r="B608" s="64" t="n">
        <v>-5.28999999999996</v>
      </c>
      <c r="C608" s="65" t="n">
        <f aca="false">781+B608</f>
        <v>775.71</v>
      </c>
      <c r="D608" s="64" t="n">
        <v>-15.6</v>
      </c>
      <c r="E608" s="65" t="n">
        <f aca="false">760+D608</f>
        <v>744.4</v>
      </c>
      <c r="F608" s="64" t="n">
        <v>-5.26</v>
      </c>
      <c r="G608" s="65" t="n">
        <f aca="false">838.78+F608</f>
        <v>833.52</v>
      </c>
    </row>
    <row r="609" customFormat="false" ht="15" hidden="false" customHeight="false" outlineLevel="0" collapsed="false">
      <c r="A609" s="63" t="n">
        <v>41881</v>
      </c>
      <c r="B609" s="64" t="n">
        <v>-5.32000000000005</v>
      </c>
      <c r="C609" s="65" t="n">
        <f aca="false">781+B609</f>
        <v>775.68</v>
      </c>
      <c r="D609" s="66" t="n">
        <v>-15.67</v>
      </c>
      <c r="E609" s="65" t="n">
        <f aca="false">760+D609</f>
        <v>744.33</v>
      </c>
      <c r="F609" s="64" t="n">
        <v>-5.28</v>
      </c>
      <c r="G609" s="65" t="n">
        <f aca="false">838.78+F609</f>
        <v>833.5</v>
      </c>
    </row>
    <row r="610" customFormat="false" ht="15" hidden="false" customHeight="false" outlineLevel="0" collapsed="false">
      <c r="A610" s="63" t="n">
        <v>41882</v>
      </c>
      <c r="B610" s="64" t="n">
        <v>-5.35000000000002</v>
      </c>
      <c r="C610" s="65" t="n">
        <f aca="false">781+B610</f>
        <v>775.65</v>
      </c>
      <c r="D610" s="66" t="n">
        <v>-15.74</v>
      </c>
      <c r="E610" s="65" t="n">
        <f aca="false">760+D610</f>
        <v>744.26</v>
      </c>
      <c r="F610" s="64" t="n">
        <v>-5.3</v>
      </c>
      <c r="G610" s="65" t="n">
        <f aca="false">838.78+F610</f>
        <v>833.48</v>
      </c>
    </row>
    <row r="611" customFormat="false" ht="15" hidden="false" customHeight="false" outlineLevel="0" collapsed="false">
      <c r="A611" s="63" t="n">
        <v>41883</v>
      </c>
      <c r="B611" s="64" t="n">
        <v>-5.38</v>
      </c>
      <c r="C611" s="65" t="n">
        <f aca="false">781+B611</f>
        <v>775.62</v>
      </c>
      <c r="D611" s="64" t="n">
        <v>-15.82</v>
      </c>
      <c r="E611" s="65" t="n">
        <f aca="false">760+D611</f>
        <v>744.18</v>
      </c>
      <c r="F611" s="64" t="n">
        <v>-5.33</v>
      </c>
      <c r="G611" s="65" t="n">
        <f aca="false">838.78+F611</f>
        <v>833.45</v>
      </c>
    </row>
    <row r="612" customFormat="false" ht="15" hidden="false" customHeight="false" outlineLevel="0" collapsed="false">
      <c r="A612" s="63" t="n">
        <v>41884</v>
      </c>
      <c r="B612" s="64" t="n">
        <v>-5.40999999999997</v>
      </c>
      <c r="C612" s="65" t="n">
        <f aca="false">781+B612</f>
        <v>775.59</v>
      </c>
      <c r="D612" s="64" t="n">
        <v>-15.88</v>
      </c>
      <c r="E612" s="65" t="n">
        <f aca="false">760+D612</f>
        <v>744.12</v>
      </c>
      <c r="F612" s="64" t="n">
        <v>-5.35</v>
      </c>
      <c r="G612" s="65" t="n">
        <f aca="false">838.78+F612</f>
        <v>833.43</v>
      </c>
    </row>
    <row r="613" customFormat="false" ht="15" hidden="false" customHeight="false" outlineLevel="0" collapsed="false">
      <c r="A613" s="63" t="n">
        <v>41885</v>
      </c>
      <c r="B613" s="64" t="n">
        <v>-5.44000000000006</v>
      </c>
      <c r="C613" s="65" t="n">
        <f aca="false">781+B613</f>
        <v>775.56</v>
      </c>
      <c r="D613" s="64" t="n">
        <v>-15.94</v>
      </c>
      <c r="E613" s="65" t="n">
        <f aca="false">760+D613</f>
        <v>744.06</v>
      </c>
      <c r="F613" s="64" t="n">
        <v>-5.37</v>
      </c>
      <c r="G613" s="65" t="n">
        <f aca="false">838.78+F613</f>
        <v>833.41</v>
      </c>
    </row>
    <row r="614" customFormat="false" ht="15" hidden="false" customHeight="false" outlineLevel="0" collapsed="false">
      <c r="A614" s="63" t="n">
        <v>41886</v>
      </c>
      <c r="B614" s="64" t="n">
        <v>-5.47000000000003</v>
      </c>
      <c r="C614" s="65" t="n">
        <f aca="false">781+B614</f>
        <v>775.53</v>
      </c>
      <c r="D614" s="64" t="n">
        <v>-16.01</v>
      </c>
      <c r="E614" s="65" t="n">
        <f aca="false">760+D614</f>
        <v>743.99</v>
      </c>
      <c r="F614" s="64" t="n">
        <v>-5.38</v>
      </c>
      <c r="G614" s="65" t="n">
        <f aca="false">838.78+F614</f>
        <v>833.4</v>
      </c>
    </row>
    <row r="615" customFormat="false" ht="15" hidden="false" customHeight="false" outlineLevel="0" collapsed="false">
      <c r="A615" s="63" t="n">
        <v>41887</v>
      </c>
      <c r="B615" s="64" t="n">
        <v>-5.5</v>
      </c>
      <c r="C615" s="65" t="n">
        <f aca="false">781+B615</f>
        <v>775.5</v>
      </c>
      <c r="D615" s="64" t="n">
        <v>-16.06</v>
      </c>
      <c r="E615" s="65" t="n">
        <f aca="false">760+D615</f>
        <v>743.94</v>
      </c>
      <c r="F615" s="64" t="n">
        <v>-5.41</v>
      </c>
      <c r="G615" s="65" t="n">
        <f aca="false">838.78+F615</f>
        <v>833.37</v>
      </c>
    </row>
    <row r="616" customFormat="false" ht="15" hidden="false" customHeight="false" outlineLevel="0" collapsed="false">
      <c r="A616" s="63" t="n">
        <v>41888</v>
      </c>
      <c r="B616" s="64" t="n">
        <v>-5.52999999999997</v>
      </c>
      <c r="C616" s="65" t="n">
        <f aca="false">781+B616</f>
        <v>775.47</v>
      </c>
      <c r="D616" s="66" t="n">
        <v>-16.14</v>
      </c>
      <c r="E616" s="65" t="n">
        <f aca="false">760+D616</f>
        <v>743.86</v>
      </c>
      <c r="F616" s="64" t="n">
        <v>-5.43</v>
      </c>
      <c r="G616" s="65" t="n">
        <f aca="false">838.78+F616</f>
        <v>833.35</v>
      </c>
    </row>
    <row r="617" customFormat="false" ht="15" hidden="false" customHeight="false" outlineLevel="0" collapsed="false">
      <c r="A617" s="63" t="n">
        <v>41889</v>
      </c>
      <c r="B617" s="64" t="n">
        <v>-5.55999999999995</v>
      </c>
      <c r="C617" s="65" t="n">
        <f aca="false">781+B617</f>
        <v>775.44</v>
      </c>
      <c r="D617" s="66" t="n">
        <v>-16.22</v>
      </c>
      <c r="E617" s="65" t="n">
        <f aca="false">760+D617</f>
        <v>743.78</v>
      </c>
      <c r="F617" s="64" t="n">
        <v>-5.46</v>
      </c>
      <c r="G617" s="65" t="n">
        <f aca="false">838.78+F617</f>
        <v>833.32</v>
      </c>
    </row>
    <row r="618" customFormat="false" ht="15" hidden="false" customHeight="false" outlineLevel="0" collapsed="false">
      <c r="A618" s="63" t="n">
        <v>41890</v>
      </c>
      <c r="B618" s="64" t="n">
        <v>-5.60000000000002</v>
      </c>
      <c r="C618" s="65" t="n">
        <f aca="false">781+B618</f>
        <v>775.4</v>
      </c>
      <c r="D618" s="64" t="n">
        <v>-16.29</v>
      </c>
      <c r="E618" s="65" t="n">
        <f aca="false">760+D618</f>
        <v>743.71</v>
      </c>
      <c r="F618" s="64" t="n">
        <v>-5.48</v>
      </c>
      <c r="G618" s="65" t="n">
        <f aca="false">838.78+F618</f>
        <v>833.3</v>
      </c>
    </row>
    <row r="619" customFormat="false" ht="15" hidden="false" customHeight="false" outlineLevel="0" collapsed="false">
      <c r="A619" s="63" t="n">
        <v>41891</v>
      </c>
      <c r="B619" s="64" t="n">
        <v>-5.63999999999999</v>
      </c>
      <c r="C619" s="65" t="n">
        <f aca="false">781+B619</f>
        <v>775.36</v>
      </c>
      <c r="D619" s="64" t="n">
        <v>-16.36</v>
      </c>
      <c r="E619" s="65" t="n">
        <f aca="false">760+D619</f>
        <v>743.64</v>
      </c>
      <c r="F619" s="64" t="n">
        <v>-5.51</v>
      </c>
      <c r="G619" s="65" t="n">
        <f aca="false">838.78+F619</f>
        <v>833.27</v>
      </c>
    </row>
    <row r="620" customFormat="false" ht="15" hidden="false" customHeight="false" outlineLevel="0" collapsed="false">
      <c r="A620" s="63" t="n">
        <v>41892</v>
      </c>
      <c r="B620" s="64" t="n">
        <v>-5.67999999999995</v>
      </c>
      <c r="C620" s="65" t="n">
        <f aca="false">781+B620</f>
        <v>775.32</v>
      </c>
      <c r="D620" s="64" t="n">
        <v>-16.43</v>
      </c>
      <c r="E620" s="65" t="n">
        <f aca="false">760+D620</f>
        <v>743.57</v>
      </c>
      <c r="F620" s="64" t="n">
        <v>-5.53</v>
      </c>
      <c r="G620" s="65" t="n">
        <f aca="false">838.78+F620</f>
        <v>833.25</v>
      </c>
    </row>
    <row r="621" customFormat="false" ht="15" hidden="false" customHeight="false" outlineLevel="0" collapsed="false">
      <c r="A621" s="63" t="n">
        <v>41893</v>
      </c>
      <c r="B621" s="64" t="n">
        <v>-5.71000000000004</v>
      </c>
      <c r="C621" s="65" t="n">
        <f aca="false">781+B621</f>
        <v>775.29</v>
      </c>
      <c r="D621" s="64" t="n">
        <v>-16.49</v>
      </c>
      <c r="E621" s="65" t="n">
        <f aca="false">760+D621</f>
        <v>743.51</v>
      </c>
      <c r="F621" s="64" t="n">
        <v>-5.55</v>
      </c>
      <c r="G621" s="65" t="n">
        <f aca="false">838.78+F621</f>
        <v>833.23</v>
      </c>
    </row>
    <row r="622" customFormat="false" ht="15" hidden="false" customHeight="false" outlineLevel="0" collapsed="false">
      <c r="A622" s="63" t="n">
        <v>41894</v>
      </c>
      <c r="B622" s="64" t="n">
        <v>-5.74000000000001</v>
      </c>
      <c r="C622" s="65" t="n">
        <f aca="false">781+B622</f>
        <v>775.26</v>
      </c>
      <c r="D622" s="64" t="n">
        <v>-16.58</v>
      </c>
      <c r="E622" s="65" t="n">
        <f aca="false">760+D622</f>
        <v>743.42</v>
      </c>
      <c r="F622" s="64" t="n">
        <v>-5.56</v>
      </c>
      <c r="G622" s="65" t="n">
        <f aca="false">838.78+F622</f>
        <v>833.22</v>
      </c>
    </row>
    <row r="623" customFormat="false" ht="15" hidden="false" customHeight="false" outlineLevel="0" collapsed="false">
      <c r="A623" s="63" t="n">
        <v>41895</v>
      </c>
      <c r="B623" s="64" t="n">
        <v>-5.77999999999997</v>
      </c>
      <c r="C623" s="65" t="n">
        <f aca="false">781+B623</f>
        <v>775.22</v>
      </c>
      <c r="D623" s="66" t="n">
        <v>-16.65</v>
      </c>
      <c r="E623" s="65" t="n">
        <f aca="false">760+D623</f>
        <v>743.35</v>
      </c>
      <c r="F623" s="64" t="n">
        <v>-5.59</v>
      </c>
      <c r="G623" s="65" t="n">
        <f aca="false">838.78+F623</f>
        <v>833.19</v>
      </c>
    </row>
    <row r="624" customFormat="false" ht="15" hidden="false" customHeight="false" outlineLevel="0" collapsed="false">
      <c r="A624" s="63" t="n">
        <v>41896</v>
      </c>
      <c r="B624" s="64" t="n">
        <v>-5.82000000000005</v>
      </c>
      <c r="C624" s="65" t="n">
        <f aca="false">781+B624</f>
        <v>775.18</v>
      </c>
      <c r="D624" s="66" t="n">
        <v>-16.74</v>
      </c>
      <c r="E624" s="65" t="n">
        <f aca="false">760+D624</f>
        <v>743.26</v>
      </c>
      <c r="F624" s="64" t="n">
        <v>-5.62</v>
      </c>
      <c r="G624" s="65" t="n">
        <f aca="false">838.78+F624</f>
        <v>833.16</v>
      </c>
    </row>
    <row r="625" customFormat="false" ht="15" hidden="false" customHeight="false" outlineLevel="0" collapsed="false">
      <c r="A625" s="63" t="n">
        <v>41897</v>
      </c>
      <c r="B625" s="64" t="n">
        <v>-5.86000000000001</v>
      </c>
      <c r="C625" s="65" t="n">
        <f aca="false">781+B625</f>
        <v>775.14</v>
      </c>
      <c r="D625" s="64" t="n">
        <v>-16.83</v>
      </c>
      <c r="E625" s="65" t="n">
        <f aca="false">760+D625</f>
        <v>743.17</v>
      </c>
      <c r="F625" s="64" t="n">
        <v>-5.64</v>
      </c>
      <c r="G625" s="65" t="n">
        <f aca="false">838.78+F625</f>
        <v>833.14</v>
      </c>
    </row>
    <row r="626" customFormat="false" ht="15" hidden="false" customHeight="false" outlineLevel="0" collapsed="false">
      <c r="A626" s="63" t="n">
        <v>41898</v>
      </c>
      <c r="B626" s="64" t="n">
        <v>-5.89999999999998</v>
      </c>
      <c r="C626" s="65" t="n">
        <f aca="false">781+B626</f>
        <v>775.1</v>
      </c>
      <c r="D626" s="64" t="n">
        <v>-16.92</v>
      </c>
      <c r="E626" s="65" t="n">
        <f aca="false">760+D626</f>
        <v>743.08</v>
      </c>
      <c r="F626" s="64" t="n">
        <v>-5.66</v>
      </c>
      <c r="G626" s="65" t="n">
        <f aca="false">838.78+F626</f>
        <v>833.12</v>
      </c>
    </row>
    <row r="627" customFormat="false" ht="15" hidden="false" customHeight="false" outlineLevel="0" collapsed="false">
      <c r="A627" s="63" t="n">
        <v>41899</v>
      </c>
      <c r="B627" s="64" t="n">
        <v>-5.92999999999995</v>
      </c>
      <c r="C627" s="65" t="n">
        <f aca="false">781+B627</f>
        <v>775.07</v>
      </c>
      <c r="D627" s="64" t="n">
        <v>-17</v>
      </c>
      <c r="E627" s="65" t="n">
        <f aca="false">760+D627</f>
        <v>743</v>
      </c>
      <c r="F627" s="64" t="n">
        <v>-5.7</v>
      </c>
      <c r="G627" s="65" t="n">
        <f aca="false">838.78+F627</f>
        <v>833.08</v>
      </c>
    </row>
    <row r="628" customFormat="false" ht="15" hidden="false" customHeight="false" outlineLevel="0" collapsed="false">
      <c r="A628" s="63" t="n">
        <v>41900</v>
      </c>
      <c r="B628" s="64" t="n">
        <v>-5.97000000000003</v>
      </c>
      <c r="C628" s="65" t="n">
        <f aca="false">781+B628</f>
        <v>775.03</v>
      </c>
      <c r="D628" s="64" t="n">
        <v>-17.09</v>
      </c>
      <c r="E628" s="65" t="n">
        <f aca="false">760+D628</f>
        <v>742.91</v>
      </c>
      <c r="F628" s="64" t="n">
        <v>-5.72</v>
      </c>
      <c r="G628" s="65" t="n">
        <f aca="false">838.78+F628</f>
        <v>833.06</v>
      </c>
    </row>
    <row r="629" customFormat="false" ht="15" hidden="false" customHeight="false" outlineLevel="0" collapsed="false">
      <c r="A629" s="63" t="n">
        <v>41901</v>
      </c>
      <c r="B629" s="64" t="n">
        <v>-6.01999999999998</v>
      </c>
      <c r="C629" s="65" t="n">
        <f aca="false">781+B629</f>
        <v>774.98</v>
      </c>
      <c r="D629" s="64" t="n">
        <v>-17.17</v>
      </c>
      <c r="E629" s="65" t="n">
        <f aca="false">760+D629</f>
        <v>742.83</v>
      </c>
      <c r="F629" s="64" t="n">
        <v>-5.74</v>
      </c>
      <c r="G629" s="65" t="n">
        <f aca="false">838.78+F629</f>
        <v>833.04</v>
      </c>
    </row>
    <row r="630" customFormat="false" ht="15" hidden="false" customHeight="false" outlineLevel="0" collapsed="false">
      <c r="A630" s="63" t="n">
        <v>41902</v>
      </c>
      <c r="B630" s="64" t="n">
        <v>-6.05999999999995</v>
      </c>
      <c r="C630" s="65" t="n">
        <f aca="false">781+B630</f>
        <v>774.94</v>
      </c>
      <c r="D630" s="66" t="n">
        <v>-17.28</v>
      </c>
      <c r="E630" s="65" t="n">
        <f aca="false">760+D630</f>
        <v>742.72</v>
      </c>
      <c r="F630" s="64" t="n">
        <v>-5.77</v>
      </c>
      <c r="G630" s="65" t="n">
        <f aca="false">838.78+F630</f>
        <v>833.01</v>
      </c>
    </row>
    <row r="631" customFormat="false" ht="15" hidden="false" customHeight="false" outlineLevel="0" collapsed="false">
      <c r="A631" s="63" t="n">
        <v>41903</v>
      </c>
      <c r="B631" s="64" t="n">
        <v>-6.10000000000002</v>
      </c>
      <c r="C631" s="65" t="n">
        <f aca="false">781+B631</f>
        <v>774.9</v>
      </c>
      <c r="D631" s="66" t="n">
        <v>-17.39</v>
      </c>
      <c r="E631" s="65" t="n">
        <f aca="false">760+D631</f>
        <v>742.61</v>
      </c>
      <c r="F631" s="64" t="n">
        <v>-5.8</v>
      </c>
      <c r="G631" s="65" t="n">
        <f aca="false">838.78+F631</f>
        <v>832.98</v>
      </c>
    </row>
    <row r="632" customFormat="false" ht="15" hidden="false" customHeight="false" outlineLevel="0" collapsed="false">
      <c r="A632" s="63" t="n">
        <v>41904</v>
      </c>
      <c r="B632" s="64" t="n">
        <v>-6.13999999999999</v>
      </c>
      <c r="C632" s="65" t="n">
        <f aca="false">781+B632</f>
        <v>774.86</v>
      </c>
      <c r="D632" s="64" t="n">
        <v>-17.5</v>
      </c>
      <c r="E632" s="65" t="n">
        <f aca="false">760+D632</f>
        <v>742.5</v>
      </c>
      <c r="F632" s="64" t="n">
        <v>-5.82</v>
      </c>
      <c r="G632" s="65" t="n">
        <f aca="false">838.78+F632</f>
        <v>832.96</v>
      </c>
    </row>
    <row r="633" customFormat="false" ht="15" hidden="false" customHeight="false" outlineLevel="0" collapsed="false">
      <c r="A633" s="63" t="n">
        <v>41905</v>
      </c>
      <c r="B633" s="64" t="n">
        <v>-6.16999999999996</v>
      </c>
      <c r="C633" s="65" t="n">
        <f aca="false">781+B633</f>
        <v>774.83</v>
      </c>
      <c r="D633" s="64" t="n">
        <v>-17.58</v>
      </c>
      <c r="E633" s="65" t="n">
        <f aca="false">760+D633</f>
        <v>742.42</v>
      </c>
      <c r="F633" s="64" t="n">
        <v>-5.84</v>
      </c>
      <c r="G633" s="65" t="n">
        <f aca="false">838.78+F633</f>
        <v>832.94</v>
      </c>
    </row>
    <row r="634" customFormat="false" ht="15" hidden="false" customHeight="false" outlineLevel="0" collapsed="false">
      <c r="A634" s="63" t="n">
        <v>41906</v>
      </c>
      <c r="B634" s="64" t="n">
        <v>-6.21000000000004</v>
      </c>
      <c r="C634" s="65" t="n">
        <f aca="false">781+B634</f>
        <v>774.79</v>
      </c>
      <c r="D634" s="64" t="n">
        <v>-17.69</v>
      </c>
      <c r="E634" s="65" t="n">
        <f aca="false">760+D634</f>
        <v>742.31</v>
      </c>
      <c r="F634" s="64" t="n">
        <v>-5.86</v>
      </c>
      <c r="G634" s="65" t="n">
        <f aca="false">838.78+F634</f>
        <v>832.92</v>
      </c>
    </row>
    <row r="635" customFormat="false" ht="15" hidden="false" customHeight="false" outlineLevel="0" collapsed="false">
      <c r="A635" s="63" t="n">
        <v>41907</v>
      </c>
      <c r="B635" s="64" t="n">
        <v>-6.25</v>
      </c>
      <c r="C635" s="65" t="n">
        <f aca="false">781+B635</f>
        <v>774.75</v>
      </c>
      <c r="D635" s="64" t="n">
        <v>-17.79</v>
      </c>
      <c r="E635" s="65" t="n">
        <f aca="false">760+D635</f>
        <v>742.21</v>
      </c>
      <c r="F635" s="64" t="n">
        <v>-5.87</v>
      </c>
      <c r="G635" s="65" t="n">
        <f aca="false">838.78+F635</f>
        <v>832.91</v>
      </c>
    </row>
    <row r="636" customFormat="false" ht="15" hidden="false" customHeight="false" outlineLevel="0" collapsed="false">
      <c r="A636" s="63" t="n">
        <v>41908</v>
      </c>
      <c r="B636" s="64" t="n">
        <v>-6.28999999999996</v>
      </c>
      <c r="C636" s="65" t="n">
        <f aca="false">781+B636</f>
        <v>774.71</v>
      </c>
      <c r="D636" s="64" t="n">
        <v>-17.9</v>
      </c>
      <c r="E636" s="65" t="n">
        <f aca="false">760+D636</f>
        <v>742.1</v>
      </c>
      <c r="F636" s="64" t="n">
        <v>-5.88</v>
      </c>
      <c r="G636" s="65" t="n">
        <f aca="false">838.78+F636</f>
        <v>832.9</v>
      </c>
    </row>
    <row r="637" customFormat="false" ht="15" hidden="false" customHeight="false" outlineLevel="0" collapsed="false">
      <c r="A637" s="63" t="n">
        <v>41909</v>
      </c>
      <c r="B637" s="64" t="n">
        <v>-6.32000000000005</v>
      </c>
      <c r="C637" s="65" t="n">
        <f aca="false">781+B637</f>
        <v>774.68</v>
      </c>
      <c r="D637" s="66" t="n">
        <v>-18</v>
      </c>
      <c r="E637" s="65" t="n">
        <f aca="false">760+D637</f>
        <v>742</v>
      </c>
      <c r="F637" s="64" t="n">
        <v>-5.92</v>
      </c>
      <c r="G637" s="65" t="n">
        <f aca="false">838.78+F637</f>
        <v>832.86</v>
      </c>
    </row>
    <row r="638" customFormat="false" ht="15" hidden="false" customHeight="false" outlineLevel="0" collapsed="false">
      <c r="A638" s="63" t="n">
        <v>41910</v>
      </c>
      <c r="B638" s="64" t="n">
        <v>-6.36000000000001</v>
      </c>
      <c r="C638" s="65" t="n">
        <f aca="false">781+B638</f>
        <v>774.64</v>
      </c>
      <c r="D638" s="66" t="n">
        <v>-18.1</v>
      </c>
      <c r="E638" s="65" t="n">
        <f aca="false">760+D638</f>
        <v>741.9</v>
      </c>
      <c r="F638" s="64" t="n">
        <v>-5.95</v>
      </c>
      <c r="G638" s="65" t="n">
        <f aca="false">838.78+F638</f>
        <v>832.83</v>
      </c>
    </row>
    <row r="639" customFormat="false" ht="15" hidden="false" customHeight="false" outlineLevel="0" collapsed="false">
      <c r="A639" s="63" t="n">
        <v>41911</v>
      </c>
      <c r="B639" s="64" t="n">
        <v>-6.39999999999998</v>
      </c>
      <c r="C639" s="65" t="n">
        <f aca="false">781+B639</f>
        <v>774.6</v>
      </c>
      <c r="D639" s="64" t="n">
        <v>-18.2</v>
      </c>
      <c r="E639" s="65" t="n">
        <f aca="false">760+D639</f>
        <v>741.8</v>
      </c>
      <c r="F639" s="64" t="n">
        <v>-5.98</v>
      </c>
      <c r="G639" s="65" t="n">
        <f aca="false">838.78+F639</f>
        <v>832.8</v>
      </c>
    </row>
    <row r="640" customFormat="false" ht="15" hidden="false" customHeight="false" outlineLevel="0" collapsed="false">
      <c r="A640" s="63" t="n">
        <v>41912</v>
      </c>
      <c r="B640" s="64" t="n">
        <v>-6.43</v>
      </c>
      <c r="C640" s="65" t="n">
        <f aca="false">781+B640</f>
        <v>774.57</v>
      </c>
      <c r="D640" s="64" t="n">
        <v>-18.3</v>
      </c>
      <c r="E640" s="65" t="n">
        <f aca="false">760+D640</f>
        <v>741.7</v>
      </c>
      <c r="F640" s="64" t="n">
        <v>-6.01</v>
      </c>
      <c r="G640" s="65" t="n">
        <f aca="false">838.78+F640</f>
        <v>832.77</v>
      </c>
    </row>
    <row r="641" customFormat="false" ht="15" hidden="false" customHeight="false" outlineLevel="0" collapsed="false">
      <c r="A641" s="63" t="n">
        <v>41913</v>
      </c>
      <c r="B641" s="64" t="n">
        <v>-6.47000000000003</v>
      </c>
      <c r="C641" s="65" t="n">
        <f aca="false">781+B641</f>
        <v>774.53</v>
      </c>
      <c r="D641" s="64" t="n">
        <v>-18.39</v>
      </c>
      <c r="E641" s="65" t="n">
        <f aca="false">760+D641</f>
        <v>741.61</v>
      </c>
      <c r="F641" s="64" t="n">
        <v>-6.03</v>
      </c>
      <c r="G641" s="65" t="n">
        <f aca="false">838.78+F641</f>
        <v>832.75</v>
      </c>
    </row>
    <row r="642" customFormat="false" ht="15" hidden="false" customHeight="false" outlineLevel="0" collapsed="false">
      <c r="A642" s="63" t="n">
        <v>41914</v>
      </c>
      <c r="B642" s="64" t="n">
        <v>-6.50999999999999</v>
      </c>
      <c r="C642" s="65" t="n">
        <f aca="false">781+B642</f>
        <v>774.49</v>
      </c>
      <c r="D642" s="64" t="n">
        <v>-18.49</v>
      </c>
      <c r="E642" s="65" t="n">
        <f aca="false">760+D642</f>
        <v>741.51</v>
      </c>
      <c r="F642" s="64" t="n">
        <v>-6.05</v>
      </c>
      <c r="G642" s="65" t="n">
        <f aca="false">838.78+F642</f>
        <v>832.73</v>
      </c>
    </row>
    <row r="643" customFormat="false" ht="15" hidden="false" customHeight="false" outlineLevel="0" collapsed="false">
      <c r="A643" s="63" t="n">
        <v>41915</v>
      </c>
      <c r="B643" s="64" t="n">
        <v>-6.54999999999995</v>
      </c>
      <c r="C643" s="65" t="n">
        <f aca="false">781+B643</f>
        <v>774.45</v>
      </c>
      <c r="D643" s="64" t="n">
        <v>-18.59</v>
      </c>
      <c r="E643" s="65" t="n">
        <f aca="false">760+D643</f>
        <v>741.41</v>
      </c>
      <c r="F643" s="64" t="n">
        <v>-6.09</v>
      </c>
      <c r="G643" s="65" t="n">
        <f aca="false">838.78+F643</f>
        <v>832.69</v>
      </c>
    </row>
    <row r="644" customFormat="false" ht="15" hidden="false" customHeight="false" outlineLevel="0" collapsed="false">
      <c r="A644" s="63" t="n">
        <v>41916</v>
      </c>
      <c r="B644" s="64" t="n">
        <v>-6.59000000000003</v>
      </c>
      <c r="C644" s="65" t="n">
        <f aca="false">781+B644</f>
        <v>774.41</v>
      </c>
      <c r="D644" s="64" t="n">
        <v>-18.71</v>
      </c>
      <c r="E644" s="65" t="n">
        <f aca="false">760+D644</f>
        <v>741.29</v>
      </c>
      <c r="F644" s="64" t="n">
        <v>-6.11</v>
      </c>
      <c r="G644" s="65" t="n">
        <f aca="false">838.78+F644</f>
        <v>832.67</v>
      </c>
    </row>
    <row r="645" customFormat="false" ht="15" hidden="false" customHeight="false" outlineLevel="0" collapsed="false">
      <c r="A645" s="63" t="n">
        <v>41917</v>
      </c>
      <c r="B645" s="64" t="n">
        <v>-6.63</v>
      </c>
      <c r="C645" s="65" t="n">
        <f aca="false">781+B645</f>
        <v>774.37</v>
      </c>
      <c r="D645" s="64" t="n">
        <v>-18.83</v>
      </c>
      <c r="E645" s="65" t="n">
        <f aca="false">760+D645</f>
        <v>741.17</v>
      </c>
      <c r="F645" s="64" t="n">
        <v>-6.14</v>
      </c>
      <c r="G645" s="65" t="n">
        <f aca="false">838.78+F645</f>
        <v>832.64</v>
      </c>
    </row>
    <row r="646" customFormat="false" ht="15" hidden="false" customHeight="false" outlineLevel="0" collapsed="false">
      <c r="A646" s="63" t="n">
        <v>41918</v>
      </c>
      <c r="B646" s="64" t="n">
        <v>-6.67999999999995</v>
      </c>
      <c r="C646" s="65" t="n">
        <f aca="false">781+B646</f>
        <v>774.32</v>
      </c>
      <c r="D646" s="64" t="n">
        <v>-18.95</v>
      </c>
      <c r="E646" s="65" t="n">
        <f aca="false">760+D646</f>
        <v>741.05</v>
      </c>
      <c r="F646" s="64" t="n">
        <v>-6.16</v>
      </c>
      <c r="G646" s="65" t="n">
        <f aca="false">838.78+F646</f>
        <v>832.62</v>
      </c>
    </row>
    <row r="647" customFormat="false" ht="15" hidden="false" customHeight="false" outlineLevel="0" collapsed="false">
      <c r="A647" s="63" t="n">
        <v>41919</v>
      </c>
      <c r="B647" s="64" t="n">
        <v>-6.72000000000003</v>
      </c>
      <c r="C647" s="65" t="n">
        <f aca="false">781+B647</f>
        <v>774.28</v>
      </c>
      <c r="D647" s="64" t="n">
        <v>-19.05</v>
      </c>
      <c r="E647" s="65" t="n">
        <f aca="false">760+D647</f>
        <v>740.95</v>
      </c>
      <c r="F647" s="64" t="n">
        <v>-6.17</v>
      </c>
      <c r="G647" s="65" t="n">
        <f aca="false">838.78+F647</f>
        <v>832.61</v>
      </c>
    </row>
    <row r="648" customFormat="false" ht="15" hidden="false" customHeight="false" outlineLevel="0" collapsed="false">
      <c r="A648" s="63" t="n">
        <v>41920</v>
      </c>
      <c r="B648" s="64" t="n">
        <v>-6.76999999999998</v>
      </c>
      <c r="C648" s="65" t="n">
        <f aca="false">781+B648</f>
        <v>774.23</v>
      </c>
      <c r="D648" s="64" t="n">
        <v>-19.14</v>
      </c>
      <c r="E648" s="65" t="n">
        <f aca="false">760+D648</f>
        <v>740.86</v>
      </c>
      <c r="F648" s="64" t="n">
        <v>-6.22</v>
      </c>
      <c r="G648" s="65" t="n">
        <f aca="false">838.78+F648</f>
        <v>832.56</v>
      </c>
    </row>
    <row r="649" customFormat="false" ht="15" hidden="false" customHeight="false" outlineLevel="0" collapsed="false">
      <c r="A649" s="63" t="n">
        <v>41921</v>
      </c>
      <c r="B649" s="64" t="n">
        <v>-6.80999999999995</v>
      </c>
      <c r="C649" s="65" t="n">
        <f aca="false">781+B649</f>
        <v>774.19</v>
      </c>
      <c r="D649" s="64" t="n">
        <v>-19.25</v>
      </c>
      <c r="E649" s="65" t="n">
        <f aca="false">760+D649</f>
        <v>740.75</v>
      </c>
      <c r="F649" s="64" t="n">
        <v>-6.25</v>
      </c>
      <c r="G649" s="65" t="n">
        <f aca="false">838.78+F649</f>
        <v>832.53</v>
      </c>
    </row>
    <row r="650" customFormat="false" ht="15" hidden="false" customHeight="false" outlineLevel="0" collapsed="false">
      <c r="A650" s="63" t="n">
        <v>41922</v>
      </c>
      <c r="B650" s="64" t="n">
        <v>-6.85000000000002</v>
      </c>
      <c r="C650" s="65" t="n">
        <f aca="false">781+B650</f>
        <v>774.15</v>
      </c>
      <c r="D650" s="64" t="n">
        <v>-19.38</v>
      </c>
      <c r="E650" s="65" t="n">
        <f aca="false">760+D650</f>
        <v>740.62</v>
      </c>
      <c r="F650" s="64" t="n">
        <v>-6.29</v>
      </c>
      <c r="G650" s="65" t="n">
        <f aca="false">838.78+F650</f>
        <v>832.49</v>
      </c>
    </row>
    <row r="651" customFormat="false" ht="15" hidden="false" customHeight="false" outlineLevel="0" collapsed="false">
      <c r="A651" s="63" t="n">
        <v>41923</v>
      </c>
      <c r="B651" s="64" t="n">
        <v>-6.88999999999999</v>
      </c>
      <c r="C651" s="65" t="n">
        <f aca="false">781+B651</f>
        <v>774.11</v>
      </c>
      <c r="D651" s="66" t="n">
        <v>-19.51</v>
      </c>
      <c r="E651" s="65" t="n">
        <f aca="false">760+D651</f>
        <v>740.49</v>
      </c>
      <c r="F651" s="64" t="n">
        <v>-6.32</v>
      </c>
      <c r="G651" s="65" t="n">
        <f aca="false">838.78+F651</f>
        <v>832.46</v>
      </c>
    </row>
    <row r="652" customFormat="false" ht="15" hidden="false" customHeight="false" outlineLevel="0" collapsed="false">
      <c r="A652" s="63" t="n">
        <v>41924</v>
      </c>
      <c r="B652" s="64" t="n">
        <v>-6.92999999999995</v>
      </c>
      <c r="C652" s="65" t="n">
        <f aca="false">781+B652</f>
        <v>774.07</v>
      </c>
      <c r="D652" s="66" t="n">
        <v>-19.65</v>
      </c>
      <c r="E652" s="65" t="n">
        <f aca="false">760+D652</f>
        <v>740.35</v>
      </c>
      <c r="F652" s="64" t="n">
        <v>-6.35</v>
      </c>
      <c r="G652" s="65" t="n">
        <f aca="false">838.78+F652</f>
        <v>832.43</v>
      </c>
    </row>
    <row r="653" customFormat="false" ht="15" hidden="false" customHeight="false" outlineLevel="0" collapsed="false">
      <c r="A653" s="63" t="n">
        <v>41925</v>
      </c>
      <c r="B653" s="64" t="n">
        <v>-6.98000000000002</v>
      </c>
      <c r="C653" s="65" t="n">
        <f aca="false">781+B653</f>
        <v>774.02</v>
      </c>
      <c r="D653" s="64" t="n">
        <v>-19.79</v>
      </c>
      <c r="E653" s="65" t="n">
        <f aca="false">760+D653</f>
        <v>740.21</v>
      </c>
      <c r="F653" s="64" t="n">
        <v>-6.38</v>
      </c>
      <c r="G653" s="65" t="n">
        <f aca="false">838.78+F653</f>
        <v>832.4</v>
      </c>
    </row>
    <row r="654" customFormat="false" ht="15" hidden="false" customHeight="false" outlineLevel="0" collapsed="false">
      <c r="A654" s="63" t="n">
        <v>41926</v>
      </c>
      <c r="B654" s="64" t="n">
        <v>-7.01999999999998</v>
      </c>
      <c r="C654" s="65" t="n">
        <f aca="false">781+B654</f>
        <v>773.98</v>
      </c>
      <c r="D654" s="64" t="n">
        <v>-19.92</v>
      </c>
      <c r="E654" s="65" t="n">
        <f aca="false">760+D654</f>
        <v>740.08</v>
      </c>
      <c r="F654" s="64" t="n">
        <v>-6.42</v>
      </c>
      <c r="G654" s="65" t="n">
        <f aca="false">838.78+F654</f>
        <v>832.36</v>
      </c>
    </row>
    <row r="655" customFormat="false" ht="15" hidden="false" customHeight="false" outlineLevel="0" collapsed="false">
      <c r="A655" s="63" t="n">
        <v>41927</v>
      </c>
      <c r="B655" s="64" t="n">
        <v>-7.05999999999995</v>
      </c>
      <c r="C655" s="65" t="n">
        <f aca="false">781+B655</f>
        <v>773.94</v>
      </c>
      <c r="D655" s="64" t="n">
        <v>-20.03</v>
      </c>
      <c r="E655" s="65" t="n">
        <f aca="false">760+D655</f>
        <v>739.97</v>
      </c>
      <c r="F655" s="64" t="n">
        <v>-6.44</v>
      </c>
      <c r="G655" s="65" t="n">
        <f aca="false">838.78+F655</f>
        <v>832.34</v>
      </c>
    </row>
    <row r="656" customFormat="false" ht="15" hidden="false" customHeight="false" outlineLevel="0" collapsed="false">
      <c r="A656" s="63" t="n">
        <v>41928</v>
      </c>
      <c r="B656" s="64" t="n">
        <v>-7.10000000000002</v>
      </c>
      <c r="C656" s="65" t="n">
        <f aca="false">781+B656</f>
        <v>773.9</v>
      </c>
      <c r="D656" s="64" t="n">
        <v>-20.16</v>
      </c>
      <c r="E656" s="65" t="n">
        <f aca="false">760+D656</f>
        <v>739.84</v>
      </c>
      <c r="F656" s="64" t="n">
        <v>-6.47</v>
      </c>
      <c r="G656" s="65" t="n">
        <f aca="false">838.78+F656</f>
        <v>832.31</v>
      </c>
    </row>
    <row r="657" customFormat="false" ht="15" hidden="false" customHeight="false" outlineLevel="0" collapsed="false">
      <c r="A657" s="63" t="n">
        <v>41929</v>
      </c>
      <c r="B657" s="70" t="n">
        <v>-7.13999999999999</v>
      </c>
      <c r="C657" s="65" t="n">
        <f aca="false">781+B657</f>
        <v>773.86</v>
      </c>
      <c r="D657" s="64" t="n">
        <v>-20.3</v>
      </c>
      <c r="E657" s="65" t="n">
        <f aca="false">760+D657</f>
        <v>739.7</v>
      </c>
      <c r="F657" s="64" t="n">
        <v>-6.5</v>
      </c>
      <c r="G657" s="65" t="n">
        <f aca="false">838.78+F657</f>
        <v>832.28</v>
      </c>
    </row>
    <row r="658" customFormat="false" ht="15" hidden="false" customHeight="false" outlineLevel="0" collapsed="false">
      <c r="A658" s="63" t="n">
        <v>41930</v>
      </c>
      <c r="B658" s="64" t="n">
        <v>-7.17999999999995</v>
      </c>
      <c r="C658" s="65" t="n">
        <f aca="false">781+B658</f>
        <v>773.82</v>
      </c>
      <c r="D658" s="66" t="n">
        <v>-20.44</v>
      </c>
      <c r="E658" s="65" t="n">
        <f aca="false">760+D658</f>
        <v>739.56</v>
      </c>
      <c r="F658" s="64" t="n">
        <v>-6.53</v>
      </c>
      <c r="G658" s="65" t="n">
        <f aca="false">838.78+F658</f>
        <v>832.25</v>
      </c>
    </row>
    <row r="659" customFormat="false" ht="15" hidden="false" customHeight="false" outlineLevel="0" collapsed="false">
      <c r="A659" s="63" t="n">
        <v>41931</v>
      </c>
      <c r="B659" s="64" t="n">
        <v>-7.22000000000003</v>
      </c>
      <c r="C659" s="65" t="n">
        <f aca="false">781+B659</f>
        <v>773.78</v>
      </c>
      <c r="D659" s="66" t="n">
        <v>-20.59</v>
      </c>
      <c r="E659" s="65" t="n">
        <f aca="false">760+D659</f>
        <v>739.41</v>
      </c>
      <c r="F659" s="64" t="n">
        <v>-6.54</v>
      </c>
      <c r="G659" s="65" t="n">
        <f aca="false">838.78+F659</f>
        <v>832.24</v>
      </c>
    </row>
    <row r="660" customFormat="false" ht="15" hidden="false" customHeight="false" outlineLevel="0" collapsed="false">
      <c r="A660" s="63" t="n">
        <v>41932</v>
      </c>
      <c r="B660" s="64" t="n">
        <v>-7.23000000000002</v>
      </c>
      <c r="C660" s="65" t="n">
        <f aca="false">781+B660</f>
        <v>773.77</v>
      </c>
      <c r="D660" s="64" t="n">
        <v>-20.72</v>
      </c>
      <c r="E660" s="65" t="n">
        <f aca="false">760+D660</f>
        <v>739.28</v>
      </c>
      <c r="F660" s="64" t="n">
        <v>-6.58</v>
      </c>
      <c r="G660" s="65" t="n">
        <f aca="false">838.78+F660</f>
        <v>832.2</v>
      </c>
    </row>
    <row r="661" customFormat="false" ht="15" hidden="false" customHeight="false" outlineLevel="0" collapsed="false">
      <c r="A661" s="63" t="n">
        <v>41933</v>
      </c>
      <c r="B661" s="64" t="n">
        <v>-7.23000000000002</v>
      </c>
      <c r="C661" s="65" t="n">
        <f aca="false">781+B661</f>
        <v>773.77</v>
      </c>
      <c r="D661" s="64" t="n">
        <v>-20.81</v>
      </c>
      <c r="E661" s="65" t="n">
        <f aca="false">760+D661</f>
        <v>739.19</v>
      </c>
      <c r="F661" s="64" t="n">
        <v>-6.57</v>
      </c>
      <c r="G661" s="65" t="n">
        <f aca="false">838.78+F661</f>
        <v>832.21</v>
      </c>
    </row>
    <row r="662" customFormat="false" ht="15" hidden="false" customHeight="false" outlineLevel="0" collapsed="false">
      <c r="A662" s="63" t="n">
        <v>41934</v>
      </c>
      <c r="B662" s="64" t="n">
        <v>-7.24000000000001</v>
      </c>
      <c r="C662" s="65" t="n">
        <f aca="false">781+B662</f>
        <v>773.76</v>
      </c>
      <c r="D662" s="64" t="n">
        <v>-20.9</v>
      </c>
      <c r="E662" s="65" t="n">
        <f aca="false">760+D662</f>
        <v>739.1</v>
      </c>
      <c r="F662" s="64" t="n">
        <v>-6.56</v>
      </c>
      <c r="G662" s="65" t="n">
        <f aca="false">838.78+F662</f>
        <v>832.22</v>
      </c>
    </row>
    <row r="663" customFormat="false" ht="15" hidden="false" customHeight="false" outlineLevel="0" collapsed="false">
      <c r="A663" s="63" t="n">
        <v>41935</v>
      </c>
      <c r="B663" s="64" t="n">
        <v>-7.25999999999999</v>
      </c>
      <c r="C663" s="65" t="n">
        <f aca="false">781+B663</f>
        <v>773.74</v>
      </c>
      <c r="D663" s="64" t="n">
        <v>-21</v>
      </c>
      <c r="E663" s="65" t="n">
        <f aca="false">760+D663</f>
        <v>739</v>
      </c>
      <c r="F663" s="64" t="n">
        <v>-6.58</v>
      </c>
      <c r="G663" s="65" t="n">
        <f aca="false">838.78+F663</f>
        <v>832.2</v>
      </c>
    </row>
    <row r="664" customFormat="false" ht="15" hidden="false" customHeight="false" outlineLevel="0" collapsed="false">
      <c r="A664" s="63" t="n">
        <v>41936</v>
      </c>
      <c r="B664" s="64" t="n">
        <v>-7.28999999999996</v>
      </c>
      <c r="C664" s="65" t="n">
        <f aca="false">781+B664</f>
        <v>773.71</v>
      </c>
      <c r="D664" s="64" t="n">
        <v>-21.09</v>
      </c>
      <c r="E664" s="65" t="n">
        <f aca="false">760+D664</f>
        <v>738.91</v>
      </c>
      <c r="F664" s="64" t="n">
        <v>-6.62</v>
      </c>
      <c r="G664" s="65" t="n">
        <f aca="false">838.78+F664</f>
        <v>832.16</v>
      </c>
    </row>
    <row r="665" customFormat="false" ht="15" hidden="false" customHeight="false" outlineLevel="0" collapsed="false">
      <c r="A665" s="63" t="n">
        <v>41937</v>
      </c>
      <c r="B665" s="64" t="n">
        <v>-7.33000000000004</v>
      </c>
      <c r="C665" s="65" t="n">
        <f aca="false">781+B665</f>
        <v>773.67</v>
      </c>
      <c r="D665" s="66" t="n">
        <v>-21.15</v>
      </c>
      <c r="E665" s="65" t="n">
        <f aca="false">760+D665</f>
        <v>738.85</v>
      </c>
      <c r="F665" s="64" t="n">
        <v>-6.66</v>
      </c>
      <c r="G665" s="65" t="n">
        <f aca="false">838.78+F665</f>
        <v>832.12</v>
      </c>
    </row>
    <row r="666" customFormat="false" ht="15" hidden="false" customHeight="false" outlineLevel="0" collapsed="false">
      <c r="A666" s="63" t="n">
        <v>41938</v>
      </c>
      <c r="B666" s="64" t="n">
        <v>-7.30999999999995</v>
      </c>
      <c r="C666" s="65" t="n">
        <f aca="false">781+B666</f>
        <v>773.69</v>
      </c>
      <c r="D666" s="66" t="n">
        <v>-21.21</v>
      </c>
      <c r="E666" s="65" t="n">
        <f aca="false">760+D666</f>
        <v>738.79</v>
      </c>
      <c r="F666" s="64" t="n">
        <v>-6.68</v>
      </c>
      <c r="G666" s="65" t="n">
        <f aca="false">838.78+F666</f>
        <v>832.1</v>
      </c>
    </row>
    <row r="667" customFormat="false" ht="15" hidden="false" customHeight="false" outlineLevel="0" collapsed="false">
      <c r="A667" s="63" t="n">
        <v>41939</v>
      </c>
      <c r="B667" s="64" t="n">
        <v>-7.32000000000005</v>
      </c>
      <c r="C667" s="65" t="n">
        <f aca="false">781+B667</f>
        <v>773.68</v>
      </c>
      <c r="D667" s="64" t="n">
        <v>-21.27</v>
      </c>
      <c r="E667" s="65" t="n">
        <f aca="false">760+D667</f>
        <v>738.73</v>
      </c>
      <c r="F667" s="64" t="n">
        <v>-6.62</v>
      </c>
      <c r="G667" s="65" t="n">
        <f aca="false">838.78+F667</f>
        <v>832.16</v>
      </c>
    </row>
    <row r="668" customFormat="false" ht="15" hidden="false" customHeight="false" outlineLevel="0" collapsed="false">
      <c r="A668" s="63" t="n">
        <v>41940</v>
      </c>
      <c r="B668" s="64" t="n">
        <v>-7.33000000000004</v>
      </c>
      <c r="C668" s="65" t="n">
        <f aca="false">781+B668</f>
        <v>773.67</v>
      </c>
      <c r="D668" s="64" t="n">
        <v>-21.32</v>
      </c>
      <c r="E668" s="65" t="n">
        <f aca="false">760+D668</f>
        <v>738.68</v>
      </c>
      <c r="F668" s="64" t="n">
        <v>-6.64</v>
      </c>
      <c r="G668" s="65" t="n">
        <f aca="false">838.78+F668</f>
        <v>832.14</v>
      </c>
    </row>
    <row r="669" customFormat="false" ht="15" hidden="false" customHeight="false" outlineLevel="0" collapsed="false">
      <c r="A669" s="63" t="n">
        <v>41941</v>
      </c>
      <c r="B669" s="64" t="n">
        <v>-7.35000000000002</v>
      </c>
      <c r="C669" s="65" t="n">
        <f aca="false">781+B669</f>
        <v>773.65</v>
      </c>
      <c r="D669" s="64" t="n">
        <v>-21.38</v>
      </c>
      <c r="E669" s="65" t="n">
        <f aca="false">760+D669</f>
        <v>738.62</v>
      </c>
      <c r="F669" s="64" t="n">
        <v>-6.63</v>
      </c>
      <c r="G669" s="65" t="n">
        <f aca="false">838.78+F669</f>
        <v>832.15</v>
      </c>
    </row>
    <row r="670" customFormat="false" ht="15" hidden="false" customHeight="false" outlineLevel="0" collapsed="false">
      <c r="A670" s="63" t="n">
        <v>41942</v>
      </c>
      <c r="B670" s="64" t="n">
        <v>-7.38</v>
      </c>
      <c r="C670" s="65" t="n">
        <f aca="false">781+B670</f>
        <v>773.62</v>
      </c>
      <c r="D670" s="64" t="n">
        <v>-21.44</v>
      </c>
      <c r="E670" s="65" t="n">
        <f aca="false">760+D670</f>
        <v>738.56</v>
      </c>
      <c r="F670" s="64" t="n">
        <v>-6.65</v>
      </c>
      <c r="G670" s="65" t="n">
        <f aca="false">838.78+F670</f>
        <v>832.13</v>
      </c>
    </row>
    <row r="671" customFormat="false" ht="15" hidden="false" customHeight="false" outlineLevel="0" collapsed="false">
      <c r="A671" s="63" t="n">
        <v>41943</v>
      </c>
      <c r="B671" s="64" t="n">
        <v>-7.40999999999997</v>
      </c>
      <c r="C671" s="65" t="n">
        <f aca="false">781+B671</f>
        <v>773.59</v>
      </c>
      <c r="D671" s="64" t="n">
        <v>-21.44</v>
      </c>
      <c r="E671" s="65" t="n">
        <f aca="false">760+D671</f>
        <v>738.56</v>
      </c>
      <c r="F671" s="64" t="n">
        <v>-6.68</v>
      </c>
      <c r="G671" s="65" t="n">
        <f aca="false">838.78+F671</f>
        <v>832.1</v>
      </c>
    </row>
    <row r="672" customFormat="false" ht="15" hidden="false" customHeight="false" outlineLevel="0" collapsed="false">
      <c r="A672" s="63" t="n">
        <v>41944</v>
      </c>
      <c r="B672" s="64" t="n">
        <v>-7.41999999999996</v>
      </c>
      <c r="C672" s="65" t="n">
        <f aca="false">781+B672</f>
        <v>773.58</v>
      </c>
      <c r="D672" s="66" t="n">
        <v>-21.51</v>
      </c>
      <c r="E672" s="65" t="n">
        <f aca="false">760+D672</f>
        <v>738.49</v>
      </c>
      <c r="F672" s="64" t="n">
        <v>-6.7</v>
      </c>
      <c r="G672" s="65" t="n">
        <f aca="false">838.78+F672</f>
        <v>832.08</v>
      </c>
    </row>
    <row r="673" customFormat="false" ht="15" hidden="false" customHeight="false" outlineLevel="0" collapsed="false">
      <c r="A673" s="63" t="n">
        <v>41945</v>
      </c>
      <c r="B673" s="64" t="n">
        <v>-7.44000000000006</v>
      </c>
      <c r="C673" s="65" t="n">
        <f aca="false">781+B673</f>
        <v>773.56</v>
      </c>
      <c r="D673" s="66" t="n">
        <v>-21.58</v>
      </c>
      <c r="E673" s="65" t="n">
        <f aca="false">760+D673</f>
        <v>738.42</v>
      </c>
      <c r="F673" s="64" t="n">
        <v>-6.74</v>
      </c>
      <c r="G673" s="65" t="n">
        <f aca="false">838.78+F673</f>
        <v>832.04</v>
      </c>
    </row>
    <row r="674" customFormat="false" ht="15" hidden="false" customHeight="false" outlineLevel="0" collapsed="false">
      <c r="A674" s="63" t="n">
        <v>41946</v>
      </c>
      <c r="B674" s="64" t="n">
        <v>-7.47000000000003</v>
      </c>
      <c r="C674" s="65" t="n">
        <f aca="false">781+B674</f>
        <v>773.53</v>
      </c>
      <c r="D674" s="64" t="n">
        <v>-21.65</v>
      </c>
      <c r="E674" s="65" t="n">
        <f aca="false">760+D674</f>
        <v>738.35</v>
      </c>
      <c r="F674" s="64" t="n">
        <v>-6.77</v>
      </c>
      <c r="G674" s="65" t="n">
        <f aca="false">838.78+F674</f>
        <v>832.01</v>
      </c>
    </row>
    <row r="675" customFormat="false" ht="15" hidden="false" customHeight="false" outlineLevel="0" collapsed="false">
      <c r="A675" s="63" t="n">
        <v>41947</v>
      </c>
      <c r="B675" s="64" t="n">
        <v>-7.51999999999998</v>
      </c>
      <c r="C675" s="65" t="n">
        <f aca="false">781+B675</f>
        <v>773.48</v>
      </c>
      <c r="D675" s="64" t="n">
        <v>-21.71</v>
      </c>
      <c r="E675" s="65" t="n">
        <f aca="false">760+D675</f>
        <v>738.29</v>
      </c>
      <c r="F675" s="64" t="n">
        <v>-6.8</v>
      </c>
      <c r="G675" s="65" t="n">
        <f aca="false">838.78+F675</f>
        <v>831.98</v>
      </c>
    </row>
    <row r="676" customFormat="false" ht="15" hidden="false" customHeight="false" outlineLevel="0" collapsed="false">
      <c r="A676" s="63" t="n">
        <v>41948</v>
      </c>
      <c r="B676" s="64" t="n">
        <v>-7.55999999999995</v>
      </c>
      <c r="C676" s="65" t="n">
        <f aca="false">781+B676</f>
        <v>773.44</v>
      </c>
      <c r="D676" s="64" t="n">
        <v>-21.75</v>
      </c>
      <c r="E676" s="65" t="n">
        <f aca="false">760+D676</f>
        <v>738.25</v>
      </c>
      <c r="F676" s="64" t="n">
        <v>-6.85</v>
      </c>
      <c r="G676" s="65" t="n">
        <f aca="false">838.78+F676</f>
        <v>831.93</v>
      </c>
    </row>
    <row r="677" customFormat="false" ht="15" hidden="false" customHeight="false" outlineLevel="0" collapsed="false">
      <c r="A677" s="63" t="n">
        <v>41949</v>
      </c>
      <c r="B677" s="64" t="n">
        <v>-7.60000000000002</v>
      </c>
      <c r="C677" s="65" t="n">
        <f aca="false">781+B677</f>
        <v>773.4</v>
      </c>
      <c r="D677" s="64" t="n">
        <v>-21.81</v>
      </c>
      <c r="E677" s="65" t="n">
        <f aca="false">760+D677</f>
        <v>738.19</v>
      </c>
      <c r="F677" s="64" t="n">
        <v>-6.89</v>
      </c>
      <c r="G677" s="65" t="n">
        <f aca="false">838.78+F677</f>
        <v>831.89</v>
      </c>
    </row>
    <row r="678" customFormat="false" ht="15" hidden="false" customHeight="false" outlineLevel="0" collapsed="false">
      <c r="A678" s="63" t="n">
        <v>41950</v>
      </c>
      <c r="B678" s="64" t="n">
        <v>-7.63</v>
      </c>
      <c r="C678" s="65" t="n">
        <f aca="false">781+B678</f>
        <v>773.37</v>
      </c>
      <c r="D678" s="64" t="n">
        <v>-21.76</v>
      </c>
      <c r="E678" s="65" t="n">
        <f aca="false">760+D678</f>
        <v>738.24</v>
      </c>
      <c r="F678" s="64" t="n">
        <v>-6.91</v>
      </c>
      <c r="G678" s="65" t="n">
        <f aca="false">838.78+F678</f>
        <v>831.87</v>
      </c>
    </row>
    <row r="679" customFormat="false" ht="15" hidden="false" customHeight="false" outlineLevel="0" collapsed="false">
      <c r="A679" s="63" t="n">
        <v>41951</v>
      </c>
      <c r="B679" s="64" t="n">
        <v>-7.66999999999996</v>
      </c>
      <c r="C679" s="65" t="n">
        <f aca="false">781+B679</f>
        <v>773.33</v>
      </c>
      <c r="D679" s="66" t="n">
        <v>-21.78</v>
      </c>
      <c r="E679" s="65" t="n">
        <f aca="false">760+D679</f>
        <v>738.22</v>
      </c>
      <c r="F679" s="64" t="n">
        <v>-6.93</v>
      </c>
      <c r="G679" s="65" t="n">
        <f aca="false">838.78+F679</f>
        <v>831.85</v>
      </c>
    </row>
    <row r="680" customFormat="false" ht="15" hidden="false" customHeight="false" outlineLevel="0" collapsed="false">
      <c r="A680" s="63" t="n">
        <v>41952</v>
      </c>
      <c r="B680" s="64" t="n">
        <v>-7.70000000000005</v>
      </c>
      <c r="C680" s="65" t="n">
        <f aca="false">781+B680</f>
        <v>773.3</v>
      </c>
      <c r="D680" s="66" t="n">
        <v>-21.8</v>
      </c>
      <c r="E680" s="65" t="n">
        <f aca="false">760+D680</f>
        <v>738.2</v>
      </c>
      <c r="F680" s="64" t="n">
        <v>-6.96</v>
      </c>
      <c r="G680" s="65" t="n">
        <f aca="false">838.78+F680</f>
        <v>831.82</v>
      </c>
    </row>
    <row r="681" customFormat="false" ht="15" hidden="false" customHeight="false" outlineLevel="0" collapsed="false">
      <c r="A681" s="63" t="n">
        <v>41953</v>
      </c>
      <c r="B681" s="64" t="n">
        <v>-7.73000000000002</v>
      </c>
      <c r="C681" s="65" t="n">
        <f aca="false">781+B681</f>
        <v>773.27</v>
      </c>
      <c r="D681" s="64" t="n">
        <v>-21.81</v>
      </c>
      <c r="E681" s="65" t="n">
        <f aca="false">760+D681</f>
        <v>738.19</v>
      </c>
      <c r="F681" s="64" t="n">
        <v>-6.99</v>
      </c>
      <c r="G681" s="65" t="n">
        <f aca="false">838.78+F681</f>
        <v>831.79</v>
      </c>
    </row>
    <row r="682" customFormat="false" ht="15" hidden="false" customHeight="false" outlineLevel="0" collapsed="false">
      <c r="A682" s="63" t="n">
        <v>41954</v>
      </c>
      <c r="B682" s="64" t="n">
        <v>-7.76999999999998</v>
      </c>
      <c r="C682" s="65" t="n">
        <f aca="false">781+B682</f>
        <v>773.23</v>
      </c>
      <c r="D682" s="64" t="n">
        <v>-21.83</v>
      </c>
      <c r="E682" s="65" t="n">
        <f aca="false">760+D682</f>
        <v>738.17</v>
      </c>
      <c r="F682" s="64" t="n">
        <v>-7.02</v>
      </c>
      <c r="G682" s="65" t="n">
        <f aca="false">838.78+F682</f>
        <v>831.76</v>
      </c>
    </row>
    <row r="683" customFormat="false" ht="15" hidden="false" customHeight="false" outlineLevel="0" collapsed="false">
      <c r="A683" s="63" t="n">
        <v>41955</v>
      </c>
      <c r="B683" s="64" t="n">
        <v>-7.80999999999995</v>
      </c>
      <c r="C683" s="65" t="n">
        <f aca="false">781+B683</f>
        <v>773.19</v>
      </c>
      <c r="D683" s="64" t="n">
        <v>-21.86</v>
      </c>
      <c r="E683" s="65" t="n">
        <f aca="false">760+D683</f>
        <v>738.14</v>
      </c>
      <c r="F683" s="64" t="n">
        <v>-7.06</v>
      </c>
      <c r="G683" s="65" t="n">
        <f aca="false">838.78+F683</f>
        <v>831.72</v>
      </c>
    </row>
    <row r="684" customFormat="false" ht="15" hidden="false" customHeight="false" outlineLevel="0" collapsed="false">
      <c r="A684" s="63" t="n">
        <v>41956</v>
      </c>
      <c r="B684" s="64" t="n">
        <v>-7.85000000000002</v>
      </c>
      <c r="C684" s="65" t="n">
        <f aca="false">781+B684</f>
        <v>773.15</v>
      </c>
      <c r="D684" s="64" t="n">
        <v>-21.9</v>
      </c>
      <c r="E684" s="65" t="n">
        <f aca="false">760+D684</f>
        <v>738.1</v>
      </c>
      <c r="F684" s="64" t="n">
        <v>-7.01</v>
      </c>
      <c r="G684" s="65" t="n">
        <f aca="false">838.78+F684</f>
        <v>831.77</v>
      </c>
    </row>
    <row r="685" customFormat="false" ht="15" hidden="false" customHeight="false" outlineLevel="0" collapsed="false">
      <c r="A685" s="63" t="n">
        <v>41957</v>
      </c>
      <c r="B685" s="64" t="n">
        <v>-7.88999999999999</v>
      </c>
      <c r="C685" s="65" t="n">
        <f aca="false">781+B685</f>
        <v>773.11</v>
      </c>
      <c r="D685" s="64" t="n">
        <v>-21.91</v>
      </c>
      <c r="E685" s="65" t="n">
        <f aca="false">760+D685</f>
        <v>738.09</v>
      </c>
      <c r="F685" s="64" t="n">
        <v>-6.97</v>
      </c>
      <c r="G685" s="65" t="n">
        <f aca="false">838.78+F685</f>
        <v>831.81</v>
      </c>
    </row>
    <row r="686" customFormat="false" ht="15" hidden="false" customHeight="false" outlineLevel="0" collapsed="false">
      <c r="A686" s="63" t="n">
        <v>41958</v>
      </c>
      <c r="B686" s="64" t="n">
        <v>-7.94000000000006</v>
      </c>
      <c r="C686" s="65" t="n">
        <f aca="false">781+B686</f>
        <v>773.06</v>
      </c>
      <c r="D686" s="66" t="n">
        <v>-21.84</v>
      </c>
      <c r="E686" s="65" t="n">
        <f aca="false">760+D686</f>
        <v>738.16</v>
      </c>
      <c r="F686" s="64" t="n">
        <v>-6.92</v>
      </c>
      <c r="G686" s="65" t="n">
        <f aca="false">838.78+F686</f>
        <v>831.86</v>
      </c>
    </row>
    <row r="687" customFormat="false" ht="15" hidden="false" customHeight="false" outlineLevel="0" collapsed="false">
      <c r="A687" s="63" t="n">
        <v>41959</v>
      </c>
      <c r="B687" s="64" t="n">
        <v>-7.90999999999997</v>
      </c>
      <c r="C687" s="65" t="n">
        <f aca="false">781+B687</f>
        <v>773.09</v>
      </c>
      <c r="D687" s="66" t="n">
        <v>-21.77</v>
      </c>
      <c r="E687" s="65" t="n">
        <f aca="false">760+D687</f>
        <v>738.23</v>
      </c>
      <c r="F687" s="64" t="n">
        <v>-6.86</v>
      </c>
      <c r="G687" s="65" t="n">
        <f aca="false">838.78+F687</f>
        <v>831.92</v>
      </c>
    </row>
    <row r="688" customFormat="false" ht="15" hidden="false" customHeight="false" outlineLevel="0" collapsed="false">
      <c r="A688" s="63" t="n">
        <v>41960</v>
      </c>
      <c r="B688" s="64" t="n">
        <v>-7.96000000000004</v>
      </c>
      <c r="C688" s="65" t="n">
        <f aca="false">781+B688</f>
        <v>773.04</v>
      </c>
      <c r="D688" s="64" t="n">
        <v>-21.7</v>
      </c>
      <c r="E688" s="65" t="n">
        <f aca="false">760+D688</f>
        <v>738.3</v>
      </c>
      <c r="F688" s="64" t="n">
        <v>-6.87</v>
      </c>
      <c r="G688" s="65" t="n">
        <f aca="false">838.78+F688</f>
        <v>831.91</v>
      </c>
    </row>
    <row r="689" customFormat="false" ht="15" hidden="false" customHeight="false" outlineLevel="0" collapsed="false">
      <c r="A689" s="63" t="n">
        <v>41961</v>
      </c>
      <c r="B689" s="64" t="n">
        <v>-8</v>
      </c>
      <c r="C689" s="65" t="n">
        <f aca="false">781+B689</f>
        <v>773</v>
      </c>
      <c r="D689" s="64" t="n">
        <v>-21.71</v>
      </c>
      <c r="E689" s="65" t="n">
        <f aca="false">760+D689</f>
        <v>738.29</v>
      </c>
      <c r="F689" s="64" t="n">
        <v>-6.9</v>
      </c>
      <c r="G689" s="65" t="n">
        <f aca="false">838.78+F689</f>
        <v>831.88</v>
      </c>
    </row>
    <row r="690" customFormat="false" ht="15" hidden="false" customHeight="false" outlineLevel="0" collapsed="false">
      <c r="A690" s="63" t="n">
        <v>41962</v>
      </c>
      <c r="B690" s="64" t="n">
        <v>-8.04999999999996</v>
      </c>
      <c r="C690" s="65" t="n">
        <f aca="false">781+B690</f>
        <v>772.95</v>
      </c>
      <c r="D690" s="64" t="n">
        <v>-21.73</v>
      </c>
      <c r="E690" s="65" t="n">
        <f aca="false">760+D690</f>
        <v>738.27</v>
      </c>
      <c r="F690" s="64" t="n">
        <v>-6.94</v>
      </c>
      <c r="G690" s="65" t="n">
        <f aca="false">838.78+F690</f>
        <v>831.84</v>
      </c>
    </row>
    <row r="691" customFormat="false" ht="15" hidden="false" customHeight="false" outlineLevel="0" collapsed="false">
      <c r="A691" s="63" t="n">
        <v>41963</v>
      </c>
      <c r="B691" s="64" t="n">
        <v>-8.09000000000003</v>
      </c>
      <c r="C691" s="65" t="n">
        <f aca="false">781+B691</f>
        <v>772.91</v>
      </c>
      <c r="D691" s="64" t="n">
        <v>-21.75</v>
      </c>
      <c r="E691" s="65" t="n">
        <f aca="false">760+D691</f>
        <v>738.25</v>
      </c>
      <c r="F691" s="64" t="n">
        <v>-6.97</v>
      </c>
      <c r="G691" s="65" t="n">
        <f aca="false">838.78+F691</f>
        <v>831.81</v>
      </c>
    </row>
    <row r="692" customFormat="false" ht="15" hidden="false" customHeight="false" outlineLevel="0" collapsed="false">
      <c r="A692" s="63" t="n">
        <v>41964</v>
      </c>
      <c r="B692" s="64" t="n">
        <v>-8.13999999999999</v>
      </c>
      <c r="C692" s="65" t="n">
        <f aca="false">781+B692</f>
        <v>772.86</v>
      </c>
      <c r="D692" s="64" t="n">
        <v>-21.78</v>
      </c>
      <c r="E692" s="65" t="n">
        <f aca="false">760+D692</f>
        <v>738.22</v>
      </c>
      <c r="F692" s="64" t="n">
        <v>-7.01</v>
      </c>
      <c r="G692" s="65" t="n">
        <f aca="false">838.78+F692</f>
        <v>831.77</v>
      </c>
    </row>
    <row r="693" customFormat="false" ht="15" hidden="false" customHeight="false" outlineLevel="0" collapsed="false">
      <c r="A693" s="63" t="n">
        <v>41965</v>
      </c>
      <c r="B693" s="64" t="n">
        <v>-8.20000000000005</v>
      </c>
      <c r="C693" s="65" t="n">
        <f aca="false">781+B693</f>
        <v>772.8</v>
      </c>
      <c r="D693" s="66" t="n">
        <v>-21.76</v>
      </c>
      <c r="E693" s="65" t="n">
        <f aca="false">760+D693</f>
        <v>738.24</v>
      </c>
      <c r="F693" s="64" t="n">
        <v>-7.05</v>
      </c>
      <c r="G693" s="65" t="n">
        <f aca="false">838.78+F693</f>
        <v>831.73</v>
      </c>
    </row>
    <row r="694" customFormat="false" ht="15" hidden="false" customHeight="false" outlineLevel="0" collapsed="false">
      <c r="A694" s="63" t="n">
        <v>41966</v>
      </c>
      <c r="B694" s="64" t="n">
        <v>-8.14999999999998</v>
      </c>
      <c r="C694" s="65" t="n">
        <f aca="false">781+B694</f>
        <v>772.85</v>
      </c>
      <c r="D694" s="66" t="n">
        <v>-21.74</v>
      </c>
      <c r="E694" s="65" t="n">
        <f aca="false">760+D694</f>
        <v>738.26</v>
      </c>
      <c r="F694" s="64" t="n">
        <v>-7.07</v>
      </c>
      <c r="G694" s="65" t="n">
        <f aca="false">838.78+F694</f>
        <v>831.71</v>
      </c>
    </row>
    <row r="695" customFormat="false" ht="15" hidden="false" customHeight="false" outlineLevel="0" collapsed="false">
      <c r="A695" s="63" t="n">
        <v>41967</v>
      </c>
      <c r="B695" s="64" t="n">
        <v>-8.13999999999999</v>
      </c>
      <c r="C695" s="65" t="n">
        <f aca="false">781+B695</f>
        <v>772.86</v>
      </c>
      <c r="D695" s="64" t="n">
        <v>-21.71</v>
      </c>
      <c r="E695" s="65" t="n">
        <f aca="false">760+D695</f>
        <v>738.29</v>
      </c>
      <c r="F695" s="64" t="n">
        <v>-7</v>
      </c>
      <c r="G695" s="65" t="n">
        <f aca="false">838.78+F695</f>
        <v>831.78</v>
      </c>
    </row>
    <row r="696" customFormat="false" ht="15" hidden="false" customHeight="false" outlineLevel="0" collapsed="false">
      <c r="A696" s="63" t="n">
        <v>41968</v>
      </c>
      <c r="B696" s="64" t="n">
        <v>-8.13999999999999</v>
      </c>
      <c r="C696" s="65" t="n">
        <f aca="false">781+B696</f>
        <v>772.86</v>
      </c>
      <c r="D696" s="64" t="n">
        <v>-21.64</v>
      </c>
      <c r="E696" s="65" t="n">
        <f aca="false">760+D696</f>
        <v>738.36</v>
      </c>
      <c r="F696" s="64" t="n">
        <v>-7</v>
      </c>
      <c r="G696" s="65" t="n">
        <f aca="false">838.78+F696</f>
        <v>831.78</v>
      </c>
    </row>
    <row r="697" customFormat="false" ht="15" hidden="false" customHeight="false" outlineLevel="0" collapsed="false">
      <c r="A697" s="63" t="n">
        <v>41969</v>
      </c>
      <c r="B697" s="64" t="n">
        <v>-8.15999999999997</v>
      </c>
      <c r="C697" s="65" t="n">
        <f aca="false">781+B697</f>
        <v>772.84</v>
      </c>
      <c r="D697" s="64" t="n">
        <v>-21.6</v>
      </c>
      <c r="E697" s="65" t="n">
        <f aca="false">760+D697</f>
        <v>738.4</v>
      </c>
      <c r="F697" s="64" t="n">
        <v>-6.99</v>
      </c>
      <c r="G697" s="65" t="n">
        <f aca="false">838.78+F697</f>
        <v>831.79</v>
      </c>
    </row>
    <row r="698" customFormat="false" ht="15" hidden="false" customHeight="false" outlineLevel="0" collapsed="false">
      <c r="A698" s="63" t="n">
        <v>41970</v>
      </c>
      <c r="B698" s="64" t="n">
        <v>-8.13</v>
      </c>
      <c r="C698" s="65" t="n">
        <f aca="false">781+B698</f>
        <v>772.87</v>
      </c>
      <c r="D698" s="64" t="n">
        <v>-21.51</v>
      </c>
      <c r="E698" s="65" t="n">
        <f aca="false">760+D698</f>
        <v>738.49</v>
      </c>
      <c r="F698" s="64" t="n">
        <v>-6.87</v>
      </c>
      <c r="G698" s="65" t="n">
        <f aca="false">838.78+F698</f>
        <v>831.91</v>
      </c>
    </row>
    <row r="699" customFormat="false" ht="15" hidden="false" customHeight="false" outlineLevel="0" collapsed="false">
      <c r="A699" s="63" t="n">
        <v>41971</v>
      </c>
      <c r="B699" s="64" t="n">
        <v>-8.09000000000003</v>
      </c>
      <c r="C699" s="65" t="n">
        <f aca="false">781+B699</f>
        <v>772.91</v>
      </c>
      <c r="D699" s="64" t="n">
        <v>-21.43</v>
      </c>
      <c r="E699" s="65" t="n">
        <f aca="false">760+D699</f>
        <v>738.57</v>
      </c>
      <c r="F699" s="64" t="n">
        <v>-6.83</v>
      </c>
      <c r="G699" s="65" t="n">
        <f aca="false">838.78+F699</f>
        <v>831.95</v>
      </c>
    </row>
    <row r="700" customFormat="false" ht="15" hidden="false" customHeight="false" outlineLevel="0" collapsed="false">
      <c r="A700" s="63" t="n">
        <v>41972</v>
      </c>
      <c r="B700" s="64" t="n">
        <v>-8.02999999999997</v>
      </c>
      <c r="C700" s="65" t="n">
        <f aca="false">781+B700</f>
        <v>772.97</v>
      </c>
      <c r="D700" s="66" t="n">
        <v>-21.3</v>
      </c>
      <c r="E700" s="65" t="n">
        <f aca="false">760+D700</f>
        <v>738.7</v>
      </c>
      <c r="F700" s="64" t="n">
        <v>-6.74</v>
      </c>
      <c r="G700" s="65" t="n">
        <f aca="false">838.78+F700</f>
        <v>832.04</v>
      </c>
    </row>
    <row r="701" customFormat="false" ht="15" hidden="false" customHeight="false" outlineLevel="0" collapsed="false">
      <c r="A701" s="63" t="n">
        <v>41973</v>
      </c>
      <c r="B701" s="64" t="n">
        <v>-8.00999999999999</v>
      </c>
      <c r="C701" s="65" t="n">
        <f aca="false">781+B701</f>
        <v>772.99</v>
      </c>
      <c r="D701" s="66" t="n">
        <v>-21.17</v>
      </c>
      <c r="E701" s="65" t="n">
        <f aca="false">760+D701</f>
        <v>738.83</v>
      </c>
      <c r="F701" s="64" t="n">
        <v>-6.69</v>
      </c>
      <c r="G701" s="65" t="n">
        <f aca="false">838.78+F701</f>
        <v>832.09</v>
      </c>
    </row>
    <row r="702" customFormat="false" ht="15" hidden="false" customHeight="false" outlineLevel="0" collapsed="false">
      <c r="A702" s="63" t="n">
        <v>41974</v>
      </c>
      <c r="B702" s="64" t="n">
        <v>-8</v>
      </c>
      <c r="C702" s="65" t="n">
        <f aca="false">781+B702</f>
        <v>773</v>
      </c>
      <c r="D702" s="64" t="n">
        <v>-21.04</v>
      </c>
      <c r="E702" s="65" t="n">
        <f aca="false">760+D702</f>
        <v>738.96</v>
      </c>
      <c r="F702" s="64" t="n">
        <v>-6.67</v>
      </c>
      <c r="G702" s="65" t="n">
        <f aca="false">838.78+F702</f>
        <v>832.11</v>
      </c>
    </row>
    <row r="703" customFormat="false" ht="15" hidden="false" customHeight="false" outlineLevel="0" collapsed="false">
      <c r="A703" s="63" t="n">
        <v>41975</v>
      </c>
      <c r="B703" s="64" t="n">
        <v>-7.99000000000001</v>
      </c>
      <c r="C703" s="65" t="n">
        <f aca="false">781+B703</f>
        <v>773.01</v>
      </c>
      <c r="D703" s="64" t="n">
        <v>-20.97</v>
      </c>
      <c r="E703" s="65" t="n">
        <f aca="false">760+D703</f>
        <v>739.03</v>
      </c>
      <c r="F703" s="64" t="n">
        <v>-6.66</v>
      </c>
      <c r="G703" s="65" t="n">
        <f aca="false">838.78+F703</f>
        <v>832.12</v>
      </c>
    </row>
    <row r="704" customFormat="false" ht="15" hidden="false" customHeight="false" outlineLevel="0" collapsed="false">
      <c r="A704" s="63" t="n">
        <v>41976</v>
      </c>
      <c r="B704" s="64" t="n">
        <v>-8</v>
      </c>
      <c r="C704" s="65" t="n">
        <f aca="false">781+B704</f>
        <v>773</v>
      </c>
      <c r="D704" s="64" t="n">
        <v>-20.94</v>
      </c>
      <c r="E704" s="65" t="n">
        <f aca="false">760+D704</f>
        <v>739.06</v>
      </c>
      <c r="F704" s="64" t="n">
        <v>-6.66</v>
      </c>
      <c r="G704" s="65" t="n">
        <f aca="false">838.78+F704</f>
        <v>832.12</v>
      </c>
    </row>
    <row r="705" customFormat="false" ht="15" hidden="false" customHeight="false" outlineLevel="0" collapsed="false">
      <c r="A705" s="63" t="n">
        <v>41977</v>
      </c>
      <c r="B705" s="64" t="n">
        <v>-8.01999999999998</v>
      </c>
      <c r="C705" s="65" t="n">
        <f aca="false">781+B705</f>
        <v>772.98</v>
      </c>
      <c r="D705" s="64" t="n">
        <v>-20.92</v>
      </c>
      <c r="E705" s="65" t="n">
        <f aca="false">760+D705</f>
        <v>739.08</v>
      </c>
      <c r="F705" s="64" t="n">
        <v>-6.66</v>
      </c>
      <c r="G705" s="65" t="n">
        <f aca="false">838.78+F705</f>
        <v>832.12</v>
      </c>
    </row>
    <row r="706" customFormat="false" ht="15" hidden="false" customHeight="false" outlineLevel="0" collapsed="false">
      <c r="A706" s="63" t="n">
        <v>41978</v>
      </c>
      <c r="B706" s="64" t="n">
        <v>-8.03999999999996</v>
      </c>
      <c r="C706" s="65" t="n">
        <f aca="false">781+B706</f>
        <v>772.96</v>
      </c>
      <c r="D706" s="64" t="n">
        <v>-20.89</v>
      </c>
      <c r="E706" s="65" t="n">
        <f aca="false">760+D706</f>
        <v>739.11</v>
      </c>
      <c r="F706" s="64" t="n">
        <v>-6.67</v>
      </c>
      <c r="G706" s="65" t="n">
        <f aca="false">838.78+F706</f>
        <v>832.11</v>
      </c>
    </row>
    <row r="707" customFormat="false" ht="15" hidden="false" customHeight="false" outlineLevel="0" collapsed="false">
      <c r="A707" s="63" t="n">
        <v>41979</v>
      </c>
      <c r="B707" s="64" t="n">
        <v>-8.01999999999998</v>
      </c>
      <c r="C707" s="65" t="n">
        <f aca="false">781+B707</f>
        <v>772.98</v>
      </c>
      <c r="D707" s="66" t="n">
        <v>-20.83</v>
      </c>
      <c r="E707" s="65" t="n">
        <f aca="false">760+D707</f>
        <v>739.17</v>
      </c>
      <c r="F707" s="64" t="n">
        <v>-6.64</v>
      </c>
      <c r="G707" s="65" t="n">
        <f aca="false">838.78+F707</f>
        <v>832.14</v>
      </c>
    </row>
    <row r="708" customFormat="false" ht="15" hidden="false" customHeight="false" outlineLevel="0" collapsed="false">
      <c r="A708" s="63" t="n">
        <v>41980</v>
      </c>
      <c r="B708" s="64" t="n">
        <v>-8</v>
      </c>
      <c r="C708" s="65" t="n">
        <f aca="false">781+B708</f>
        <v>773</v>
      </c>
      <c r="D708" s="66" t="n">
        <v>-20.77</v>
      </c>
      <c r="E708" s="65" t="n">
        <f aca="false">760+D708</f>
        <v>739.23</v>
      </c>
      <c r="F708" s="64" t="n">
        <v>-6.66</v>
      </c>
      <c r="G708" s="65" t="n">
        <f aca="false">838.78+F708</f>
        <v>832.12</v>
      </c>
    </row>
    <row r="709" customFormat="false" ht="15" hidden="false" customHeight="false" outlineLevel="0" collapsed="false">
      <c r="A709" s="63" t="n">
        <v>41981</v>
      </c>
      <c r="B709" s="64" t="n">
        <v>-8</v>
      </c>
      <c r="C709" s="65" t="n">
        <f aca="false">781+B709</f>
        <v>773</v>
      </c>
      <c r="D709" s="64" t="n">
        <v>-20.72</v>
      </c>
      <c r="E709" s="65" t="n">
        <f aca="false">760+D709</f>
        <v>739.28</v>
      </c>
      <c r="F709" s="64" t="n">
        <v>-6.66</v>
      </c>
      <c r="G709" s="65" t="n">
        <f aca="false">838.78+F709</f>
        <v>832.12</v>
      </c>
    </row>
    <row r="710" customFormat="false" ht="15" hidden="false" customHeight="false" outlineLevel="0" collapsed="false">
      <c r="A710" s="63" t="n">
        <v>41982</v>
      </c>
      <c r="B710" s="64" t="n">
        <v>-8.00999999999999</v>
      </c>
      <c r="C710" s="65" t="n">
        <f aca="false">781+B710</f>
        <v>772.99</v>
      </c>
      <c r="D710" s="64" t="n">
        <v>-20.7</v>
      </c>
      <c r="E710" s="65" t="n">
        <f aca="false">760+D710</f>
        <v>739.3</v>
      </c>
      <c r="F710" s="64" t="n">
        <v>-6.67</v>
      </c>
      <c r="G710" s="65" t="n">
        <f aca="false">838.78+F710</f>
        <v>832.11</v>
      </c>
    </row>
    <row r="711" customFormat="false" ht="15" hidden="false" customHeight="false" outlineLevel="0" collapsed="false">
      <c r="A711" s="63" t="n">
        <v>41983</v>
      </c>
      <c r="B711" s="64" t="n">
        <v>-8.02999999999997</v>
      </c>
      <c r="C711" s="65" t="n">
        <f aca="false">781+B711</f>
        <v>772.97</v>
      </c>
      <c r="D711" s="64" t="n">
        <v>-20.68</v>
      </c>
      <c r="E711" s="65" t="n">
        <f aca="false">760+D711</f>
        <v>739.32</v>
      </c>
      <c r="F711" s="64" t="n">
        <v>-6.7</v>
      </c>
      <c r="G711" s="65" t="n">
        <f aca="false">838.78+F711</f>
        <v>832.08</v>
      </c>
    </row>
    <row r="712" customFormat="false" ht="15" hidden="false" customHeight="false" outlineLevel="0" collapsed="false">
      <c r="A712" s="63" t="n">
        <v>41984</v>
      </c>
      <c r="B712" s="64" t="n">
        <v>-8.05999999999995</v>
      </c>
      <c r="C712" s="65" t="n">
        <f aca="false">781+B712</f>
        <v>772.94</v>
      </c>
      <c r="D712" s="64" t="n">
        <v>-20.66</v>
      </c>
      <c r="E712" s="65" t="n">
        <f aca="false">760+D712</f>
        <v>739.34</v>
      </c>
      <c r="F712" s="64" t="n">
        <v>-6.74</v>
      </c>
      <c r="G712" s="65" t="n">
        <f aca="false">838.78+F712</f>
        <v>832.04</v>
      </c>
    </row>
    <row r="713" customFormat="false" ht="15" hidden="false" customHeight="false" outlineLevel="0" collapsed="false">
      <c r="A713" s="63" t="n">
        <v>41985</v>
      </c>
      <c r="B713" s="64" t="n">
        <v>-8.09000000000003</v>
      </c>
      <c r="C713" s="65" t="n">
        <f aca="false">781+B713</f>
        <v>772.91</v>
      </c>
      <c r="D713" s="64" t="n">
        <v>-20.67</v>
      </c>
      <c r="E713" s="65" t="n">
        <f aca="false">760+D713</f>
        <v>739.33</v>
      </c>
      <c r="F713" s="64" t="n">
        <v>-6.76</v>
      </c>
      <c r="G713" s="65" t="n">
        <f aca="false">838.78+F713</f>
        <v>832.02</v>
      </c>
    </row>
    <row r="714" customFormat="false" ht="15" hidden="false" customHeight="false" outlineLevel="0" collapsed="false">
      <c r="A714" s="63" t="n">
        <v>41986</v>
      </c>
      <c r="B714" s="64" t="n">
        <v>-8.14999999999998</v>
      </c>
      <c r="C714" s="65" t="n">
        <f aca="false">781+B714</f>
        <v>772.85</v>
      </c>
      <c r="D714" s="66" t="n">
        <v>-20.62</v>
      </c>
      <c r="E714" s="65" t="n">
        <f aca="false">760+D714</f>
        <v>739.38</v>
      </c>
      <c r="F714" s="64" t="n">
        <v>-6.8</v>
      </c>
      <c r="G714" s="65" t="n">
        <f aca="false">838.78+F714</f>
        <v>831.98</v>
      </c>
    </row>
    <row r="715" customFormat="false" ht="15" hidden="false" customHeight="false" outlineLevel="0" collapsed="false">
      <c r="A715" s="63" t="n">
        <v>41987</v>
      </c>
      <c r="B715" s="64" t="n">
        <v>-8.11000000000001</v>
      </c>
      <c r="C715" s="65" t="n">
        <f aca="false">781+B715</f>
        <v>772.89</v>
      </c>
      <c r="D715" s="66" t="n">
        <v>-20.57</v>
      </c>
      <c r="E715" s="65" t="n">
        <f aca="false">760+D715</f>
        <v>739.43</v>
      </c>
      <c r="F715" s="64" t="n">
        <v>-6.72</v>
      </c>
      <c r="G715" s="65" t="n">
        <f aca="false">838.78+F715</f>
        <v>832.06</v>
      </c>
    </row>
    <row r="716" customFormat="false" ht="15" hidden="false" customHeight="false" outlineLevel="0" collapsed="false">
      <c r="A716" s="63" t="n">
        <v>41988</v>
      </c>
      <c r="B716" s="64" t="n">
        <v>-8.09000000000003</v>
      </c>
      <c r="C716" s="65" t="n">
        <f aca="false">781+B716</f>
        <v>772.91</v>
      </c>
      <c r="D716" s="64" t="n">
        <v>-20.52</v>
      </c>
      <c r="E716" s="65" t="n">
        <f aca="false">760+D716</f>
        <v>739.48</v>
      </c>
      <c r="F716" s="64" t="n">
        <v>-6.49</v>
      </c>
      <c r="G716" s="65" t="n">
        <f aca="false">838.78+F716</f>
        <v>832.29</v>
      </c>
    </row>
    <row r="717" customFormat="false" ht="15" hidden="false" customHeight="false" outlineLevel="0" collapsed="false">
      <c r="A717" s="63" t="n">
        <v>41989</v>
      </c>
      <c r="B717" s="64" t="n">
        <v>-8.05999999999995</v>
      </c>
      <c r="C717" s="65" t="n">
        <f aca="false">781+B717</f>
        <v>772.94</v>
      </c>
      <c r="D717" s="64" t="n">
        <v>-20.41</v>
      </c>
      <c r="E717" s="65" t="n">
        <f aca="false">760+D717</f>
        <v>739.59</v>
      </c>
      <c r="F717" s="64" t="n">
        <v>-6.4</v>
      </c>
      <c r="G717" s="65" t="n">
        <f aca="false">838.78+F717</f>
        <v>832.38</v>
      </c>
    </row>
    <row r="718" customFormat="false" ht="15" hidden="false" customHeight="false" outlineLevel="0" collapsed="false">
      <c r="A718" s="63" t="n">
        <v>41990</v>
      </c>
      <c r="B718" s="64" t="n">
        <v>-8.07000000000005</v>
      </c>
      <c r="C718" s="65" t="n">
        <f aca="false">781+B718</f>
        <v>772.93</v>
      </c>
      <c r="D718" s="64" t="n">
        <v>-20.37</v>
      </c>
      <c r="E718" s="65" t="n">
        <f aca="false">760+D718</f>
        <v>739.63</v>
      </c>
      <c r="F718" s="64" t="n">
        <v>-6.39</v>
      </c>
      <c r="G718" s="65" t="n">
        <f aca="false">838.78+F718</f>
        <v>832.39</v>
      </c>
    </row>
    <row r="719" customFormat="false" ht="15" hidden="false" customHeight="false" outlineLevel="0" collapsed="false">
      <c r="A719" s="63" t="n">
        <v>41991</v>
      </c>
      <c r="B719" s="64" t="n">
        <v>-8.09000000000003</v>
      </c>
      <c r="C719" s="65" t="n">
        <f aca="false">781+B719</f>
        <v>772.91</v>
      </c>
      <c r="D719" s="64" t="n">
        <v>-20.35</v>
      </c>
      <c r="E719" s="65" t="n">
        <f aca="false">760+D719</f>
        <v>739.65</v>
      </c>
      <c r="F719" s="64" t="n">
        <v>-6.4</v>
      </c>
      <c r="G719" s="65" t="n">
        <f aca="false">838.78+F719</f>
        <v>832.38</v>
      </c>
    </row>
    <row r="720" customFormat="false" ht="15" hidden="false" customHeight="false" outlineLevel="0" collapsed="false">
      <c r="A720" s="63" t="n">
        <v>41992</v>
      </c>
      <c r="B720" s="64" t="n">
        <v>-8.12000000000001</v>
      </c>
      <c r="C720" s="65" t="n">
        <f aca="false">781+B720</f>
        <v>772.88</v>
      </c>
      <c r="D720" s="66" t="n">
        <v>-20.33</v>
      </c>
      <c r="E720" s="65" t="n">
        <f aca="false">760+D720</f>
        <v>739.67</v>
      </c>
      <c r="F720" s="64" t="n">
        <v>-6.4</v>
      </c>
      <c r="G720" s="65" t="n">
        <f aca="false">838.78+F720</f>
        <v>832.38</v>
      </c>
    </row>
    <row r="721" customFormat="false" ht="15" hidden="false" customHeight="false" outlineLevel="0" collapsed="false">
      <c r="A721" s="63" t="n">
        <v>41993</v>
      </c>
      <c r="B721" s="64" t="n">
        <v>-8.08000000000004</v>
      </c>
      <c r="C721" s="65" t="n">
        <f aca="false">781+B721</f>
        <v>772.92</v>
      </c>
      <c r="D721" s="66" t="n">
        <v>-20.32</v>
      </c>
      <c r="E721" s="65" t="n">
        <f aca="false">760+D721</f>
        <v>739.68</v>
      </c>
      <c r="F721" s="64" t="n">
        <v>-6.4</v>
      </c>
      <c r="G721" s="65" t="n">
        <f aca="false">838.78+F721</f>
        <v>832.38</v>
      </c>
    </row>
    <row r="722" customFormat="false" ht="15" hidden="false" customHeight="false" outlineLevel="0" collapsed="false">
      <c r="A722" s="63" t="n">
        <v>41994</v>
      </c>
      <c r="B722" s="64" t="n">
        <v>-8.03999999999996</v>
      </c>
      <c r="C722" s="65" t="n">
        <f aca="false">781+B722</f>
        <v>772.96</v>
      </c>
      <c r="D722" s="66" t="n">
        <v>-20.31</v>
      </c>
      <c r="E722" s="65" t="n">
        <f aca="false">760+D722</f>
        <v>739.69</v>
      </c>
      <c r="F722" s="64" t="n">
        <v>-6.4</v>
      </c>
      <c r="G722" s="65" t="n">
        <f aca="false">838.78+F722</f>
        <v>832.38</v>
      </c>
    </row>
    <row r="723" customFormat="false" ht="15" hidden="false" customHeight="false" outlineLevel="0" collapsed="false">
      <c r="A723" s="63" t="n">
        <v>41995</v>
      </c>
      <c r="B723" s="64" t="n">
        <v>-8.00999999999999</v>
      </c>
      <c r="C723" s="65" t="n">
        <f aca="false">781+B723</f>
        <v>772.99</v>
      </c>
      <c r="D723" s="64" t="n">
        <v>-20.29</v>
      </c>
      <c r="E723" s="65" t="n">
        <f aca="false">760+D723</f>
        <v>739.71</v>
      </c>
      <c r="F723" s="64" t="n">
        <v>-6.41</v>
      </c>
      <c r="G723" s="65" t="n">
        <f aca="false">838.78+F723</f>
        <v>832.37</v>
      </c>
    </row>
    <row r="724" customFormat="false" ht="15" hidden="false" customHeight="false" outlineLevel="0" collapsed="false">
      <c r="A724" s="63" t="n">
        <v>41996</v>
      </c>
      <c r="B724" s="64" t="n">
        <v>-8.00999999999999</v>
      </c>
      <c r="C724" s="65" t="n">
        <f aca="false">781+B724</f>
        <v>772.99</v>
      </c>
      <c r="D724" s="64" t="n">
        <v>-20.28</v>
      </c>
      <c r="E724" s="65" t="n">
        <f aca="false">760+D724</f>
        <v>739.72</v>
      </c>
      <c r="F724" s="64" t="n">
        <v>-6.43</v>
      </c>
      <c r="G724" s="65" t="n">
        <f aca="false">838.78+F724</f>
        <v>832.35</v>
      </c>
    </row>
    <row r="725" customFormat="false" ht="15" hidden="false" customHeight="false" outlineLevel="0" collapsed="false">
      <c r="A725" s="63" t="n">
        <v>41997</v>
      </c>
      <c r="B725" s="64" t="n">
        <v>-8.01999999999998</v>
      </c>
      <c r="C725" s="65" t="n">
        <f aca="false">781+B725</f>
        <v>772.98</v>
      </c>
      <c r="D725" s="66" t="n">
        <v>-20.29</v>
      </c>
      <c r="E725" s="65" t="n">
        <f aca="false">760+D725</f>
        <v>739.71</v>
      </c>
      <c r="F725" s="64" t="n">
        <v>-6.43</v>
      </c>
      <c r="G725" s="65" t="n">
        <f aca="false">838.78+F725</f>
        <v>832.35</v>
      </c>
    </row>
    <row r="726" customFormat="false" ht="15" hidden="false" customHeight="false" outlineLevel="0" collapsed="false">
      <c r="A726" s="63" t="n">
        <v>41998</v>
      </c>
      <c r="B726" s="64" t="n">
        <v>-8.02999999999997</v>
      </c>
      <c r="C726" s="65" t="n">
        <f aca="false">781+B726</f>
        <v>772.97</v>
      </c>
      <c r="D726" s="66" t="n">
        <v>-20.29</v>
      </c>
      <c r="E726" s="65" t="n">
        <f aca="false">760+D726</f>
        <v>739.71</v>
      </c>
      <c r="F726" s="64" t="n">
        <v>-6.44</v>
      </c>
      <c r="G726" s="65" t="n">
        <f aca="false">838.78+F726</f>
        <v>832.34</v>
      </c>
    </row>
    <row r="727" customFormat="false" ht="15" hidden="false" customHeight="false" outlineLevel="0" collapsed="false">
      <c r="A727" s="63" t="n">
        <v>41999</v>
      </c>
      <c r="B727" s="64" t="n">
        <v>-8.05999999999995</v>
      </c>
      <c r="C727" s="65" t="n">
        <f aca="false">781+B727</f>
        <v>772.94</v>
      </c>
      <c r="D727" s="66" t="n">
        <v>-20.3</v>
      </c>
      <c r="E727" s="65" t="n">
        <f aca="false">760+D727</f>
        <v>739.7</v>
      </c>
      <c r="F727" s="64" t="n">
        <v>-6.47</v>
      </c>
      <c r="G727" s="65" t="n">
        <f aca="false">838.78+F727</f>
        <v>832.31</v>
      </c>
    </row>
    <row r="728" customFormat="false" ht="15" hidden="false" customHeight="false" outlineLevel="0" collapsed="false">
      <c r="A728" s="63" t="n">
        <v>42000</v>
      </c>
      <c r="B728" s="64" t="n">
        <v>-8.08000000000004</v>
      </c>
      <c r="C728" s="65" t="n">
        <f aca="false">781+B728</f>
        <v>772.92</v>
      </c>
      <c r="D728" s="66" t="n">
        <v>-20.3</v>
      </c>
      <c r="E728" s="65" t="n">
        <f aca="false">760+D728</f>
        <v>739.7</v>
      </c>
      <c r="F728" s="64" t="n">
        <v>-6.52</v>
      </c>
      <c r="G728" s="65" t="n">
        <f aca="false">838.78+F728</f>
        <v>832.26</v>
      </c>
    </row>
    <row r="729" customFormat="false" ht="15" hidden="false" customHeight="false" outlineLevel="0" collapsed="false">
      <c r="A729" s="63" t="n">
        <v>42001</v>
      </c>
      <c r="B729" s="64" t="n">
        <v>-8.11000000000001</v>
      </c>
      <c r="C729" s="65" t="n">
        <f aca="false">781+B729</f>
        <v>772.89</v>
      </c>
      <c r="D729" s="66" t="n">
        <v>-20.31</v>
      </c>
      <c r="E729" s="65" t="n">
        <f aca="false">760+D729</f>
        <v>739.69</v>
      </c>
      <c r="F729" s="64" t="n">
        <v>-6.57</v>
      </c>
      <c r="G729" s="65" t="n">
        <f aca="false">838.78+F729</f>
        <v>832.21</v>
      </c>
    </row>
    <row r="730" customFormat="false" ht="15" hidden="false" customHeight="false" outlineLevel="0" collapsed="false">
      <c r="A730" s="63" t="n">
        <v>42002</v>
      </c>
      <c r="B730" s="64" t="n">
        <v>-8.13999999999999</v>
      </c>
      <c r="C730" s="65" t="n">
        <f aca="false">781+B730</f>
        <v>772.86</v>
      </c>
      <c r="D730" s="64" t="n">
        <v>-20.31</v>
      </c>
      <c r="E730" s="65" t="n">
        <f aca="false">760+D730</f>
        <v>739.69</v>
      </c>
      <c r="F730" s="64" t="n">
        <v>-6.61</v>
      </c>
      <c r="G730" s="65" t="n">
        <f aca="false">838.78+F730</f>
        <v>832.17</v>
      </c>
    </row>
    <row r="731" customFormat="false" ht="15" hidden="false" customHeight="false" outlineLevel="0" collapsed="false">
      <c r="A731" s="63" t="n">
        <v>42003</v>
      </c>
      <c r="B731" s="64" t="n">
        <v>-8.17999999999995</v>
      </c>
      <c r="C731" s="65" t="n">
        <f aca="false">781+B731</f>
        <v>772.82</v>
      </c>
      <c r="D731" s="64" t="n">
        <v>-20.33</v>
      </c>
      <c r="E731" s="65" t="n">
        <f aca="false">760+D731</f>
        <v>739.67</v>
      </c>
      <c r="F731" s="64" t="n">
        <v>-6.64</v>
      </c>
      <c r="G731" s="65" t="n">
        <f aca="false">838.78+F731</f>
        <v>832.14</v>
      </c>
    </row>
    <row r="732" customFormat="false" ht="15" hidden="false" customHeight="false" outlineLevel="0" collapsed="false">
      <c r="A732" s="63" t="n">
        <v>42004</v>
      </c>
      <c r="B732" s="64" t="n">
        <v>-8.23000000000002</v>
      </c>
      <c r="C732" s="65" t="n">
        <f aca="false">781+B732</f>
        <v>772.77</v>
      </c>
      <c r="D732" s="66" t="n">
        <v>-20.36</v>
      </c>
      <c r="E732" s="65" t="n">
        <f aca="false">760+D732</f>
        <v>739.64</v>
      </c>
      <c r="F732" s="64" t="n">
        <v>-6.67</v>
      </c>
      <c r="G732" s="65" t="n">
        <f aca="false">838.78+F732</f>
        <v>832.11</v>
      </c>
    </row>
    <row r="733" customFormat="false" ht="15" hidden="false" customHeight="false" outlineLevel="0" collapsed="false">
      <c r="A733" s="63" t="n">
        <v>42005</v>
      </c>
      <c r="B733" s="64" t="n">
        <f aca="false">VLOOKUP(A733,Plan1!$A$7:$O$737,2,FALSE())</f>
        <v>-8.26999999999998</v>
      </c>
      <c r="C733" s="65" t="n">
        <f aca="false">VLOOKUP(A733,Plan1!$A$7:$O$737,3,FALSE())</f>
        <v>772.73</v>
      </c>
      <c r="D733" s="66" t="n">
        <f aca="false">VLOOKUP(A733,Plan1!$A$7:$O$737,7,FALSE())</f>
        <v>-20.39</v>
      </c>
      <c r="E733" s="65" t="n">
        <f aca="false">VLOOKUP(A733,Plan1!$A$7:$O$737,8,FALSE())</f>
        <v>739.61</v>
      </c>
      <c r="F733" s="64" t="n">
        <f aca="false">VLOOKUP(A733,Plan1!$A$7:$O$737,12,FALSE())</f>
        <v>-6.71</v>
      </c>
      <c r="G733" s="65" t="n">
        <f aca="false">VLOOKUP(A733,Plan1!$A$7:$O$737,13,FALSE())</f>
        <v>832.07</v>
      </c>
    </row>
    <row r="734" customFormat="false" ht="15" hidden="false" customHeight="false" outlineLevel="0" collapsed="false">
      <c r="A734" s="63" t="n">
        <v>42006</v>
      </c>
      <c r="B734" s="64" t="n">
        <f aca="false">VLOOKUP(A734,Plan1!$A$7:$O$737,2,FALSE())</f>
        <v>-8.30999999999995</v>
      </c>
      <c r="C734" s="65" t="n">
        <f aca="false">VLOOKUP(A734,Plan1!$A$7:$O$737,3,FALSE())</f>
        <v>772.69</v>
      </c>
      <c r="D734" s="66" t="n">
        <f aca="false">VLOOKUP(A734,Plan1!$A$7:$O$737,7,FALSE())</f>
        <v>-20.42</v>
      </c>
      <c r="E734" s="65" t="n">
        <f aca="false">VLOOKUP(A734,Plan1!$A$7:$O$737,8,FALSE())</f>
        <v>739.58</v>
      </c>
      <c r="F734" s="64" t="n">
        <f aca="false">VLOOKUP(A734,Plan1!$A$7:$O$737,12,FALSE())</f>
        <v>-6.75</v>
      </c>
      <c r="G734" s="65" t="n">
        <f aca="false">VLOOKUP(A734,Plan1!$A$7:$O$737,13,FALSE())</f>
        <v>832.03</v>
      </c>
    </row>
    <row r="735" customFormat="false" ht="15" hidden="false" customHeight="false" outlineLevel="0" collapsed="false">
      <c r="A735" s="63" t="n">
        <v>42007</v>
      </c>
      <c r="B735" s="64" t="n">
        <f aca="false">VLOOKUP(A735,Plan1!$A$7:$O$737,2,FALSE())</f>
        <v>-8.35000000000002</v>
      </c>
      <c r="C735" s="65" t="n">
        <f aca="false">VLOOKUP(A735,Plan1!$A$7:$O$737,3,FALSE())</f>
        <v>772.65</v>
      </c>
      <c r="D735" s="66" t="n">
        <f aca="false">VLOOKUP(A735,Plan1!$A$7:$O$737,7,FALSE())</f>
        <v>-20.45</v>
      </c>
      <c r="E735" s="65" t="n">
        <f aca="false">VLOOKUP(A735,Plan1!$A$7:$O$737,8,FALSE())</f>
        <v>739.55</v>
      </c>
      <c r="F735" s="64" t="n">
        <f aca="false">VLOOKUP(A735,Plan1!$A$7:$O$737,12,FALSE())</f>
        <v>-6.77</v>
      </c>
      <c r="G735" s="65" t="n">
        <f aca="false">VLOOKUP(A735,Plan1!$A$7:$O$737,13,FALSE())</f>
        <v>832.01</v>
      </c>
    </row>
    <row r="736" customFormat="false" ht="15" hidden="false" customHeight="false" outlineLevel="0" collapsed="false">
      <c r="A736" s="63" t="n">
        <v>42008</v>
      </c>
      <c r="B736" s="64" t="n">
        <f aca="false">VLOOKUP(A736,Plan1!$A$7:$O$737,2,FALSE())</f>
        <v>-8.37000000000001</v>
      </c>
      <c r="C736" s="65" t="n">
        <f aca="false">VLOOKUP(A736,Plan1!$A$7:$O$737,3,FALSE())</f>
        <v>772.63</v>
      </c>
      <c r="D736" s="66" t="n">
        <f aca="false">VLOOKUP(A736,Plan1!$A$7:$O$737,7,FALSE())</f>
        <v>-20.48</v>
      </c>
      <c r="E736" s="65" t="n">
        <f aca="false">VLOOKUP(A736,Plan1!$A$7:$O$737,8,FALSE())</f>
        <v>739.52</v>
      </c>
      <c r="F736" s="64" t="n">
        <f aca="false">VLOOKUP(A736,Plan1!$A$7:$O$737,12,FALSE())</f>
        <v>-6.78</v>
      </c>
      <c r="G736" s="65" t="n">
        <f aca="false">VLOOKUP(A736,Plan1!$A$7:$O$737,13,FALSE())</f>
        <v>832</v>
      </c>
    </row>
    <row r="737" customFormat="false" ht="15" hidden="false" customHeight="false" outlineLevel="0" collapsed="false">
      <c r="A737" s="63" t="n">
        <v>42009</v>
      </c>
      <c r="B737" s="64" t="n">
        <f aca="false">VLOOKUP(A737,Plan1!$A$7:$O$737,2,FALSE())</f>
        <v>-8.39999999999998</v>
      </c>
      <c r="C737" s="65" t="n">
        <f aca="false">VLOOKUP(A737,Plan1!$A$7:$O$737,3,FALSE())</f>
        <v>772.6</v>
      </c>
      <c r="D737" s="66" t="n">
        <f aca="false">VLOOKUP(A737,Plan1!$A$7:$O$737,7,FALSE())</f>
        <v>-20.5</v>
      </c>
      <c r="E737" s="65" t="n">
        <f aca="false">VLOOKUP(A737,Plan1!$A$7:$O$737,8,FALSE())</f>
        <v>739.5</v>
      </c>
      <c r="F737" s="64" t="n">
        <f aca="false">VLOOKUP(A737,Plan1!$A$7:$O$737,12,FALSE())</f>
        <v>-6.78</v>
      </c>
      <c r="G737" s="65" t="n">
        <f aca="false">VLOOKUP(A737,Plan1!$A$7:$O$737,13,FALSE())</f>
        <v>832</v>
      </c>
    </row>
    <row r="738" customFormat="false" ht="15" hidden="false" customHeight="false" outlineLevel="0" collapsed="false">
      <c r="A738" s="63" t="n">
        <v>42010</v>
      </c>
      <c r="B738" s="64" t="n">
        <f aca="false">VLOOKUP(A738,Plan1!$A$7:$O$737,2,FALSE())</f>
        <v>-8.44000000000006</v>
      </c>
      <c r="C738" s="65" t="n">
        <f aca="false">VLOOKUP(A738,Plan1!$A$7:$O$737,3,FALSE())</f>
        <v>772.56</v>
      </c>
      <c r="D738" s="66" t="n">
        <f aca="false">VLOOKUP(A738,Plan1!$A$7:$O$737,7,FALSE())</f>
        <v>-20.52</v>
      </c>
      <c r="E738" s="65" t="n">
        <f aca="false">VLOOKUP(A738,Plan1!$A$7:$O$737,8,FALSE())</f>
        <v>739.48</v>
      </c>
      <c r="F738" s="64" t="n">
        <f aca="false">VLOOKUP(A738,Plan1!$A$7:$O$737,12,FALSE())</f>
        <v>-6.81</v>
      </c>
      <c r="G738" s="65" t="n">
        <f aca="false">VLOOKUP(A738,Plan1!$A$7:$O$737,13,FALSE())</f>
        <v>831.97</v>
      </c>
    </row>
    <row r="739" customFormat="false" ht="15" hidden="false" customHeight="false" outlineLevel="0" collapsed="false">
      <c r="A739" s="63" t="n">
        <v>42011</v>
      </c>
      <c r="B739" s="64" t="n">
        <f aca="false">VLOOKUP(A739,Plan1!$A$7:$O$737,2,FALSE())</f>
        <v>-8.48000000000002</v>
      </c>
      <c r="C739" s="65" t="n">
        <f aca="false">VLOOKUP(A739,Plan1!$A$7:$O$737,3,FALSE())</f>
        <v>772.52</v>
      </c>
      <c r="D739" s="66" t="n">
        <f aca="false">VLOOKUP(A739,Plan1!$A$7:$O$737,7,FALSE())</f>
        <v>-20.54</v>
      </c>
      <c r="E739" s="65" t="n">
        <f aca="false">VLOOKUP(A739,Plan1!$A$7:$O$737,8,FALSE())</f>
        <v>739.46</v>
      </c>
      <c r="F739" s="64" t="n">
        <f aca="false">VLOOKUP(A739,Plan1!$A$7:$O$737,12,FALSE())</f>
        <v>-6.86</v>
      </c>
      <c r="G739" s="65" t="n">
        <f aca="false">VLOOKUP(A739,Plan1!$A$7:$O$737,13,FALSE())</f>
        <v>831.92</v>
      </c>
    </row>
    <row r="740" customFormat="false" ht="15" hidden="false" customHeight="false" outlineLevel="0" collapsed="false">
      <c r="A740" s="63" t="n">
        <v>42012</v>
      </c>
      <c r="B740" s="64" t="n">
        <f aca="false">VLOOKUP(A740,Plan1!$A$7:$O$737,2,FALSE())</f>
        <v>-8.50999999999999</v>
      </c>
      <c r="C740" s="65" t="n">
        <f aca="false">VLOOKUP(A740,Plan1!$A$7:$O$737,3,FALSE())</f>
        <v>772.49</v>
      </c>
      <c r="D740" s="66" t="n">
        <f aca="false">VLOOKUP(A740,Plan1!$A$7:$O$737,7,FALSE())</f>
        <v>-20.57</v>
      </c>
      <c r="E740" s="65" t="n">
        <f aca="false">VLOOKUP(A740,Plan1!$A$7:$O$737,8,FALSE())</f>
        <v>739.43</v>
      </c>
      <c r="F740" s="64" t="n">
        <f aca="false">VLOOKUP(A740,Plan1!$A$7:$O$737,12,FALSE())</f>
        <v>-6.9</v>
      </c>
      <c r="G740" s="65" t="n">
        <f aca="false">VLOOKUP(A740,Plan1!$A$7:$O$737,13,FALSE())</f>
        <v>831.88</v>
      </c>
    </row>
    <row r="741" customFormat="false" ht="15" hidden="false" customHeight="false" outlineLevel="0" collapsed="false">
      <c r="A741" s="63" t="n">
        <v>42013</v>
      </c>
      <c r="B741" s="64" t="n">
        <f aca="false">VLOOKUP(A741,Plan1!$A$7:$O$737,2,FALSE())</f>
        <v>-8.54999999999996</v>
      </c>
      <c r="C741" s="65" t="n">
        <f aca="false">VLOOKUP(A741,Plan1!$A$7:$O$737,3,FALSE())</f>
        <v>772.45</v>
      </c>
      <c r="D741" s="66" t="n">
        <f aca="false">VLOOKUP(A741,Plan1!$A$7:$O$737,7,FALSE())</f>
        <v>-20.6</v>
      </c>
      <c r="E741" s="65" t="n">
        <f aca="false">VLOOKUP(A741,Plan1!$A$7:$O$737,8,FALSE())</f>
        <v>739.4</v>
      </c>
      <c r="F741" s="64" t="n">
        <f aca="false">VLOOKUP(A741,Plan1!$A$7:$O$737,12,FALSE())</f>
        <v>-6.94</v>
      </c>
      <c r="G741" s="65" t="n">
        <f aca="false">VLOOKUP(A741,Plan1!$A$7:$O$737,13,FALSE())</f>
        <v>831.84</v>
      </c>
    </row>
    <row r="742" customFormat="false" ht="15" hidden="false" customHeight="false" outlineLevel="0" collapsed="false">
      <c r="A742" s="63" t="n">
        <v>42014</v>
      </c>
      <c r="B742" s="64" t="n">
        <f aca="false">VLOOKUP(A742,Plan1!$A$7:$O$737,2,FALSE())</f>
        <v>-8.59000000000003</v>
      </c>
      <c r="C742" s="65" t="n">
        <f aca="false">VLOOKUP(A742,Plan1!$A$7:$O$737,3,FALSE())</f>
        <v>772.41</v>
      </c>
      <c r="D742" s="66" t="n">
        <f aca="false">VLOOKUP(A742,Plan1!$A$7:$O$737,7,FALSE())</f>
        <v>-20.64</v>
      </c>
      <c r="E742" s="65" t="n">
        <f aca="false">VLOOKUP(A742,Plan1!$A$7:$O$737,8,FALSE())</f>
        <v>739.36</v>
      </c>
      <c r="F742" s="64" t="n">
        <f aca="false">VLOOKUP(A742,Plan1!$A$7:$O$737,12,FALSE())</f>
        <v>-6.99</v>
      </c>
      <c r="G742" s="65" t="n">
        <f aca="false">VLOOKUP(A742,Plan1!$A$7:$O$737,13,FALSE())</f>
        <v>831.79</v>
      </c>
    </row>
    <row r="743" customFormat="false" ht="15" hidden="false" customHeight="false" outlineLevel="0" collapsed="false">
      <c r="A743" s="63" t="n">
        <v>42015</v>
      </c>
      <c r="B743" s="64" t="n">
        <f aca="false">VLOOKUP(A743,Plan1!$A$7:$O$737,2,FALSE())</f>
        <v>-8.63</v>
      </c>
      <c r="C743" s="65" t="n">
        <f aca="false">VLOOKUP(A743,Plan1!$A$7:$O$737,3,FALSE())</f>
        <v>772.37</v>
      </c>
      <c r="D743" s="66" t="n">
        <f aca="false">VLOOKUP(A743,Plan1!$A$7:$O$737,7,FALSE())</f>
        <v>-20.68</v>
      </c>
      <c r="E743" s="65" t="n">
        <f aca="false">VLOOKUP(A743,Plan1!$A$7:$O$737,8,FALSE())</f>
        <v>739.32</v>
      </c>
      <c r="F743" s="64" t="n">
        <f aca="false">VLOOKUP(A743,Plan1!$A$7:$O$737,12,FALSE())</f>
        <v>-7.03</v>
      </c>
      <c r="G743" s="65" t="n">
        <f aca="false">VLOOKUP(A743,Plan1!$A$7:$O$737,13,FALSE())</f>
        <v>831.75</v>
      </c>
    </row>
    <row r="744" customFormat="false" ht="15" hidden="false" customHeight="false" outlineLevel="0" collapsed="false">
      <c r="A744" s="63" t="n">
        <v>42016</v>
      </c>
      <c r="B744" s="64" t="n">
        <f aca="false">VLOOKUP(A744,Plan1!$A$7:$O$737,2,FALSE())</f>
        <v>-8.66999999999996</v>
      </c>
      <c r="C744" s="65" t="n">
        <f aca="false">VLOOKUP(A744,Plan1!$A$7:$O$737,3,FALSE())</f>
        <v>772.33</v>
      </c>
      <c r="D744" s="66" t="n">
        <f aca="false">VLOOKUP(A744,Plan1!$A$7:$O$737,7,FALSE())</f>
        <v>-20.72</v>
      </c>
      <c r="E744" s="65" t="n">
        <f aca="false">VLOOKUP(A744,Plan1!$A$7:$O$737,8,FALSE())</f>
        <v>739.28</v>
      </c>
      <c r="F744" s="64" t="n">
        <f aca="false">VLOOKUP(A744,Plan1!$A$7:$O$737,12,FALSE())</f>
        <v>-7.06</v>
      </c>
      <c r="G744" s="65" t="n">
        <f aca="false">VLOOKUP(A744,Plan1!$A$7:$O$737,13,FALSE())</f>
        <v>831.72</v>
      </c>
    </row>
    <row r="745" customFormat="false" ht="15" hidden="false" customHeight="false" outlineLevel="0" collapsed="false">
      <c r="A745" s="63" t="n">
        <v>42017</v>
      </c>
      <c r="B745" s="64" t="n">
        <f aca="false">VLOOKUP(A745,Plan1!$A$7:$O$737,2,FALSE())</f>
        <v>-8.72000000000003</v>
      </c>
      <c r="C745" s="65" t="n">
        <f aca="false">VLOOKUP(A745,Plan1!$A$7:$O$737,3,FALSE())</f>
        <v>772.28</v>
      </c>
      <c r="D745" s="66" t="n">
        <f aca="false">VLOOKUP(A745,Plan1!$A$7:$O$737,7,FALSE())</f>
        <v>-20.77</v>
      </c>
      <c r="E745" s="65" t="n">
        <f aca="false">VLOOKUP(A745,Plan1!$A$7:$O$737,8,FALSE())</f>
        <v>739.23</v>
      </c>
      <c r="F745" s="64" t="n">
        <f aca="false">VLOOKUP(A745,Plan1!$A$7:$O$737,12,FALSE())</f>
        <v>-7.12</v>
      </c>
      <c r="G745" s="65" t="n">
        <f aca="false">VLOOKUP(A745,Plan1!$A$7:$O$737,13,FALSE())</f>
        <v>831.66</v>
      </c>
    </row>
    <row r="746" customFormat="false" ht="15" hidden="false" customHeight="false" outlineLevel="0" collapsed="false">
      <c r="A746" s="63" t="n">
        <v>42018</v>
      </c>
      <c r="B746" s="64" t="n">
        <f aca="false">VLOOKUP(A746,Plan1!$A$7:$O$737,2,FALSE())</f>
        <v>-8.76999999999998</v>
      </c>
      <c r="C746" s="65" t="n">
        <f aca="false">VLOOKUP(A746,Plan1!$A$7:$O$737,3,FALSE())</f>
        <v>772.23</v>
      </c>
      <c r="D746" s="66" t="n">
        <f aca="false">VLOOKUP(A746,Plan1!$A$7:$O$737,7,FALSE())</f>
        <v>-20.81</v>
      </c>
      <c r="E746" s="65" t="n">
        <f aca="false">VLOOKUP(A746,Plan1!$A$7:$O$737,8,FALSE())</f>
        <v>739.19</v>
      </c>
      <c r="F746" s="64" t="n">
        <f aca="false">VLOOKUP(A746,Plan1!$A$7:$O$737,12,FALSE())</f>
        <v>-7.16</v>
      </c>
      <c r="G746" s="65" t="n">
        <f aca="false">VLOOKUP(A746,Plan1!$A$7:$O$737,13,FALSE())</f>
        <v>831.62</v>
      </c>
    </row>
    <row r="747" customFormat="false" ht="15" hidden="false" customHeight="false" outlineLevel="0" collapsed="false">
      <c r="A747" s="63" t="n">
        <v>42019</v>
      </c>
      <c r="B747" s="64" t="n">
        <f aca="false">VLOOKUP(A747,Plan1!$A$7:$O$737,2,FALSE())</f>
        <v>-8.82000000000005</v>
      </c>
      <c r="C747" s="65" t="n">
        <f aca="false">VLOOKUP(A747,Plan1!$A$7:$O$737,3,FALSE())</f>
        <v>772.18</v>
      </c>
      <c r="D747" s="66" t="n">
        <f aca="false">VLOOKUP(A747,Plan1!$A$7:$O$737,7,FALSE())</f>
        <v>-20.86</v>
      </c>
      <c r="E747" s="65" t="n">
        <f aca="false">VLOOKUP(A747,Plan1!$A$7:$O$737,8,FALSE())</f>
        <v>739.14</v>
      </c>
      <c r="F747" s="64" t="n">
        <f aca="false">VLOOKUP(A747,Plan1!$A$7:$O$737,12,FALSE())</f>
        <v>-7.2</v>
      </c>
      <c r="G747" s="65" t="n">
        <f aca="false">VLOOKUP(A747,Plan1!$A$7:$O$737,13,FALSE())</f>
        <v>831.58</v>
      </c>
    </row>
    <row r="748" customFormat="false" ht="15" hidden="false" customHeight="false" outlineLevel="0" collapsed="false">
      <c r="A748" s="63" t="n">
        <v>42020</v>
      </c>
      <c r="B748" s="64" t="n">
        <f aca="false">VLOOKUP(A748,Plan1!$A$7:$O$737,2,FALSE())</f>
        <v>-8.86</v>
      </c>
      <c r="C748" s="65" t="n">
        <f aca="false">VLOOKUP(A748,Plan1!$A$7:$O$737,3,FALSE())</f>
        <v>772.14</v>
      </c>
      <c r="D748" s="66" t="n">
        <f aca="false">VLOOKUP(A748,Plan1!$A$7:$O$737,7,FALSE())</f>
        <v>-20.9</v>
      </c>
      <c r="E748" s="65" t="n">
        <f aca="false">VLOOKUP(A748,Plan1!$A$7:$O$737,8,FALSE())</f>
        <v>739.1</v>
      </c>
      <c r="F748" s="64" t="n">
        <f aca="false">VLOOKUP(A748,Plan1!$A$7:$O$737,12,FALSE())</f>
        <v>-7.26</v>
      </c>
      <c r="G748" s="65" t="n">
        <f aca="false">VLOOKUP(A748,Plan1!$A$7:$O$737,13,FALSE())</f>
        <v>831.52</v>
      </c>
    </row>
    <row r="749" customFormat="false" ht="15" hidden="false" customHeight="false" outlineLevel="0" collapsed="false">
      <c r="A749" s="63" t="n">
        <v>42021</v>
      </c>
      <c r="B749" s="64" t="n">
        <f aca="false">VLOOKUP(A749,Plan1!$A$7:$O$737,2,FALSE())</f>
        <v>-8.92</v>
      </c>
      <c r="C749" s="65" t="n">
        <f aca="false">VLOOKUP(A749,Plan1!$A$7:$O$737,3,FALSE())</f>
        <v>772.08</v>
      </c>
      <c r="D749" s="66" t="n">
        <f aca="false">VLOOKUP(A749,Plan1!$A$7:$O$737,7,FALSE())</f>
        <v>-20.95</v>
      </c>
      <c r="E749" s="65" t="n">
        <f aca="false">VLOOKUP(A749,Plan1!$A$7:$O$737,8,FALSE())</f>
        <v>739.05</v>
      </c>
      <c r="F749" s="64" t="n">
        <f aca="false">VLOOKUP(A749,Plan1!$A$7:$O$737,12,FALSE())</f>
        <v>-7.28</v>
      </c>
      <c r="G749" s="65" t="n">
        <f aca="false">VLOOKUP(A749,Plan1!$A$7:$O$737,13,FALSE())</f>
        <v>831.5</v>
      </c>
    </row>
    <row r="750" customFormat="false" ht="15" hidden="false" customHeight="false" outlineLevel="0" collapsed="false">
      <c r="A750" s="63" t="n">
        <v>42022</v>
      </c>
      <c r="B750" s="64" t="n">
        <f aca="false">VLOOKUP(A750,Plan1!$A$7:$O$737,2,FALSE())</f>
        <v>-8.98</v>
      </c>
      <c r="C750" s="65" t="n">
        <f aca="false">VLOOKUP(A750,Plan1!$A$7:$O$737,3,FALSE())</f>
        <v>772.02</v>
      </c>
      <c r="D750" s="66" t="n">
        <f aca="false">VLOOKUP(A750,Plan1!$A$7:$O$737,7,FALSE())</f>
        <v>-21</v>
      </c>
      <c r="E750" s="65" t="n">
        <f aca="false">VLOOKUP(A750,Plan1!$A$7:$O$737,8,FALSE())</f>
        <v>739</v>
      </c>
      <c r="F750" s="64" t="n">
        <f aca="false">VLOOKUP(A750,Plan1!$A$7:$O$737,12,FALSE())</f>
        <v>-7.32</v>
      </c>
      <c r="G750" s="65" t="n">
        <f aca="false">VLOOKUP(A750,Plan1!$A$7:$O$737,13,FALSE())</f>
        <v>831.46</v>
      </c>
    </row>
    <row r="751" customFormat="false" ht="15" hidden="false" customHeight="false" outlineLevel="0" collapsed="false">
      <c r="A751" s="63" t="n">
        <v>42023</v>
      </c>
      <c r="B751" s="64" t="n">
        <f aca="false">VLOOKUP(A751,Plan1!$A$7:$O$737,2,FALSE())</f>
        <v>-9.03</v>
      </c>
      <c r="C751" s="65" t="n">
        <f aca="false">VLOOKUP(A751,Plan1!$A$7:$O$737,3,FALSE())</f>
        <v>771.97</v>
      </c>
      <c r="D751" s="66" t="n">
        <f aca="false">VLOOKUP(A751,Plan1!$A$7:$O$737,7,FALSE())</f>
        <v>-21.04</v>
      </c>
      <c r="E751" s="65" t="n">
        <f aca="false">VLOOKUP(A751,Plan1!$A$7:$O$737,8,FALSE())</f>
        <v>738.96</v>
      </c>
      <c r="F751" s="64" t="n">
        <f aca="false">VLOOKUP(A751,Plan1!$A$7:$O$737,12,FALSE())</f>
        <v>-7.37</v>
      </c>
      <c r="G751" s="65" t="n">
        <f aca="false">VLOOKUP(A751,Plan1!$A$7:$O$737,13,FALSE())</f>
        <v>831.41</v>
      </c>
    </row>
    <row r="752" customFormat="false" ht="15" hidden="false" customHeight="false" outlineLevel="0" collapsed="false">
      <c r="A752" s="63" t="n">
        <v>42024</v>
      </c>
      <c r="B752" s="64" t="n">
        <f aca="false">VLOOKUP(A752,Plan1!$A$7:$O$737,2,FALSE())</f>
        <v>-9.07</v>
      </c>
      <c r="C752" s="65" t="n">
        <f aca="false">VLOOKUP(A752,Plan1!$A$7:$O$737,3,FALSE())</f>
        <v>771.93</v>
      </c>
      <c r="D752" s="66" t="n">
        <f aca="false">VLOOKUP(A752,Plan1!$A$7:$O$737,7,FALSE())</f>
        <v>-21.08</v>
      </c>
      <c r="E752" s="65" t="n">
        <f aca="false">VLOOKUP(A752,Plan1!$A$7:$O$737,8,FALSE())</f>
        <v>738.92</v>
      </c>
      <c r="F752" s="64" t="n">
        <f aca="false">VLOOKUP(A752,Plan1!$A$7:$O$737,12,FALSE())</f>
        <v>-7.4</v>
      </c>
      <c r="G752" s="65" t="n">
        <f aca="false">VLOOKUP(A752,Plan1!$A$7:$O$737,13,FALSE())</f>
        <v>831.38</v>
      </c>
    </row>
    <row r="753" customFormat="false" ht="15" hidden="false" customHeight="false" outlineLevel="0" collapsed="false">
      <c r="A753" s="63" t="n">
        <v>42025</v>
      </c>
      <c r="B753" s="64" t="n">
        <f aca="false">VLOOKUP(A753,Plan1!$A$7:$O$737,2,FALSE())</f>
        <v>-9.11</v>
      </c>
      <c r="C753" s="65" t="n">
        <f aca="false">VLOOKUP(A753,Plan1!$A$7:$O$737,3,FALSE())</f>
        <v>771.89</v>
      </c>
      <c r="D753" s="66" t="n">
        <f aca="false">VLOOKUP(A753,Plan1!$A$7:$O$737,7,FALSE())</f>
        <v>-21.13</v>
      </c>
      <c r="E753" s="65" t="n">
        <f aca="false">VLOOKUP(A753,Plan1!$A$7:$O$737,8,FALSE())</f>
        <v>738.87</v>
      </c>
      <c r="F753" s="64" t="n">
        <f aca="false">VLOOKUP(A753,Plan1!$A$7:$O$737,12,FALSE())</f>
        <v>-7.44</v>
      </c>
      <c r="G753" s="65" t="n">
        <f aca="false">VLOOKUP(A753,Plan1!$A$7:$O$737,13,FALSE())</f>
        <v>831.34</v>
      </c>
    </row>
    <row r="754" customFormat="false" ht="15" hidden="false" customHeight="false" outlineLevel="0" collapsed="false">
      <c r="A754" s="63" t="n">
        <v>42026</v>
      </c>
      <c r="B754" s="64" t="n">
        <f aca="false">VLOOKUP(A754,Plan1!$A$7:$O$737,2,FALSE())</f>
        <v>-9.16</v>
      </c>
      <c r="C754" s="65" t="n">
        <f aca="false">VLOOKUP(A754,Plan1!$A$7:$O$737,3,FALSE())</f>
        <v>771.84</v>
      </c>
      <c r="D754" s="66" t="n">
        <f aca="false">VLOOKUP(A754,Plan1!$A$7:$O$737,7,FALSE())</f>
        <v>-21.17</v>
      </c>
      <c r="E754" s="65" t="n">
        <f aca="false">VLOOKUP(A754,Plan1!$A$7:$O$737,8,FALSE())</f>
        <v>738.83</v>
      </c>
      <c r="F754" s="64" t="n">
        <f aca="false">VLOOKUP(A754,Plan1!$A$7:$O$737,12,FALSE())</f>
        <v>-7.49</v>
      </c>
      <c r="G754" s="65" t="n">
        <f aca="false">VLOOKUP(A754,Plan1!$A$7:$O$737,13,FALSE())</f>
        <v>831.29</v>
      </c>
    </row>
    <row r="755" customFormat="false" ht="15" hidden="false" customHeight="false" outlineLevel="0" collapsed="false">
      <c r="A755" s="63" t="n">
        <v>42027</v>
      </c>
      <c r="B755" s="64" t="n">
        <f aca="false">VLOOKUP(A755,Plan1!$A$7:$O$737,2,FALSE())</f>
        <v>-9.2</v>
      </c>
      <c r="C755" s="65" t="n">
        <f aca="false">VLOOKUP(A755,Plan1!$A$7:$O$737,3,FALSE())</f>
        <v>771.8</v>
      </c>
      <c r="D755" s="66" t="n">
        <f aca="false">VLOOKUP(A755,Plan1!$A$7:$O$737,7,FALSE())</f>
        <v>-21.22</v>
      </c>
      <c r="E755" s="65" t="n">
        <f aca="false">VLOOKUP(A755,Plan1!$A$7:$O$737,8,FALSE())</f>
        <v>738.78</v>
      </c>
      <c r="F755" s="64" t="n">
        <f aca="false">VLOOKUP(A755,Plan1!$A$7:$O$737,12,FALSE())</f>
        <v>-7.54</v>
      </c>
      <c r="G755" s="65" t="n">
        <f aca="false">VLOOKUP(A755,Plan1!$A$7:$O$737,13,FALSE())</f>
        <v>831.24</v>
      </c>
    </row>
    <row r="756" customFormat="false" ht="15" hidden="false" customHeight="false" outlineLevel="0" collapsed="false">
      <c r="A756" s="63" t="n">
        <v>42028</v>
      </c>
      <c r="B756" s="64" t="n">
        <f aca="false">VLOOKUP(A756,Plan1!$A$7:$O$737,2,FALSE())</f>
        <v>-9.24</v>
      </c>
      <c r="C756" s="65" t="n">
        <f aca="false">VLOOKUP(A756,Plan1!$A$7:$O$737,3,FALSE())</f>
        <v>771.76</v>
      </c>
      <c r="D756" s="66" t="n">
        <f aca="false">VLOOKUP(A756,Plan1!$A$7:$O$737,7,FALSE())</f>
        <v>-21.26</v>
      </c>
      <c r="E756" s="65" t="n">
        <f aca="false">VLOOKUP(A756,Plan1!$A$7:$O$737,8,FALSE())</f>
        <v>738.74</v>
      </c>
      <c r="F756" s="64" t="n">
        <f aca="false">VLOOKUP(A756,Plan1!$A$7:$O$737,12,FALSE())</f>
        <v>-7.58</v>
      </c>
      <c r="G756" s="65" t="n">
        <f aca="false">VLOOKUP(A756,Plan1!$A$7:$O$737,13,FALSE())</f>
        <v>831.2</v>
      </c>
    </row>
    <row r="757" customFormat="false" ht="15" hidden="false" customHeight="false" outlineLevel="0" collapsed="false">
      <c r="A757" s="63" t="n">
        <v>42029</v>
      </c>
      <c r="B757" s="64" t="n">
        <f aca="false">VLOOKUP(A757,Plan1!$A$7:$O$737,2,FALSE())</f>
        <v>-9.22</v>
      </c>
      <c r="C757" s="65" t="n">
        <f aca="false">VLOOKUP(A757,Plan1!$A$7:$O$737,3,FALSE())</f>
        <v>771.78</v>
      </c>
      <c r="D757" s="66" t="n">
        <f aca="false">VLOOKUP(A757,Plan1!$A$7:$O$737,7,FALSE())</f>
        <v>-21.14</v>
      </c>
      <c r="E757" s="65" t="n">
        <f aca="false">VLOOKUP(A757,Plan1!$A$7:$O$737,8,FALSE())</f>
        <v>738.86</v>
      </c>
      <c r="F757" s="64" t="n">
        <f aca="false">VLOOKUP(A757,Plan1!$A$7:$O$737,12,FALSE())</f>
        <v>-7.56</v>
      </c>
      <c r="G757" s="65" t="n">
        <f aca="false">VLOOKUP(A757,Plan1!$A$7:$O$737,13,FALSE())</f>
        <v>831.22</v>
      </c>
    </row>
    <row r="758" customFormat="false" ht="15" hidden="false" customHeight="false" outlineLevel="0" collapsed="false">
      <c r="A758" s="63" t="n">
        <v>42030</v>
      </c>
      <c r="B758" s="64" t="n">
        <f aca="false">VLOOKUP(A758,Plan1!$A$7:$O$737,2,FALSE())</f>
        <v>-9.26</v>
      </c>
      <c r="C758" s="65" t="n">
        <f aca="false">VLOOKUP(A758,Plan1!$A$7:$O$737,3,FALSE())</f>
        <v>771.74</v>
      </c>
      <c r="D758" s="66" t="n">
        <f aca="false">VLOOKUP(A758,Plan1!$A$7:$O$737,7,FALSE())</f>
        <v>-21.13</v>
      </c>
      <c r="E758" s="65" t="n">
        <f aca="false">VLOOKUP(A758,Plan1!$A$7:$O$737,8,FALSE())</f>
        <v>738.87</v>
      </c>
      <c r="F758" s="64" t="n">
        <f aca="false">VLOOKUP(A758,Plan1!$A$7:$O$737,12,FALSE())</f>
        <v>-7.58</v>
      </c>
      <c r="G758" s="65" t="n">
        <f aca="false">VLOOKUP(A758,Plan1!$A$7:$O$737,13,FALSE())</f>
        <v>831.2</v>
      </c>
    </row>
    <row r="759" customFormat="false" ht="15" hidden="false" customHeight="false" outlineLevel="0" collapsed="false">
      <c r="A759" s="63" t="n">
        <v>42031</v>
      </c>
      <c r="B759" s="64" t="n">
        <f aca="false">VLOOKUP(A759,Plan1!$A$7:$O$737,2,FALSE())</f>
        <v>-9.25</v>
      </c>
      <c r="C759" s="65" t="n">
        <f aca="false">VLOOKUP(A759,Plan1!$A$7:$O$737,3,FALSE())</f>
        <v>771.75</v>
      </c>
      <c r="D759" s="66" t="n">
        <f aca="false">VLOOKUP(A759,Plan1!$A$7:$O$737,7,FALSE())</f>
        <v>-21.12</v>
      </c>
      <c r="E759" s="65" t="n">
        <f aca="false">VLOOKUP(A759,Plan1!$A$7:$O$737,8,FALSE())</f>
        <v>738.88</v>
      </c>
      <c r="F759" s="64" t="n">
        <f aca="false">VLOOKUP(A759,Plan1!$A$7:$O$737,12,FALSE())</f>
        <v>-7.52</v>
      </c>
      <c r="G759" s="65" t="n">
        <f aca="false">VLOOKUP(A759,Plan1!$A$7:$O$737,13,FALSE())</f>
        <v>831.26</v>
      </c>
    </row>
    <row r="760" customFormat="false" ht="15" hidden="false" customHeight="false" outlineLevel="0" collapsed="false">
      <c r="A760" s="63" t="n">
        <v>42032</v>
      </c>
      <c r="B760" s="64" t="n">
        <f aca="false">VLOOKUP(A760,Plan1!$A$7:$O$737,2,FALSE())</f>
        <v>-9.23</v>
      </c>
      <c r="C760" s="65" t="n">
        <f aca="false">VLOOKUP(A760,Plan1!$A$7:$O$737,3,FALSE())</f>
        <v>771.77</v>
      </c>
      <c r="D760" s="66" t="n">
        <f aca="false">VLOOKUP(A760,Plan1!$A$7:$O$737,7,FALSE())</f>
        <v>-21.07</v>
      </c>
      <c r="E760" s="65" t="n">
        <f aca="false">VLOOKUP(A760,Plan1!$A$7:$O$737,8,FALSE())</f>
        <v>738.93</v>
      </c>
      <c r="F760" s="64" t="n">
        <f aca="false">VLOOKUP(A760,Plan1!$A$7:$O$737,12,FALSE())</f>
        <v>-7.46</v>
      </c>
      <c r="G760" s="65" t="n">
        <f aca="false">VLOOKUP(A760,Plan1!$A$7:$O$737,13,FALSE())</f>
        <v>831.32</v>
      </c>
    </row>
    <row r="761" customFormat="false" ht="15" hidden="false" customHeight="false" outlineLevel="0" collapsed="false">
      <c r="A761" s="63" t="n">
        <v>42033</v>
      </c>
      <c r="B761" s="64" t="n">
        <f aca="false">VLOOKUP(A761,Plan1!$A$7:$O$737,2,FALSE())</f>
        <v>-9.17</v>
      </c>
      <c r="C761" s="65" t="n">
        <f aca="false">VLOOKUP(A761,Plan1!$A$7:$O$737,3,FALSE())</f>
        <v>771.83</v>
      </c>
      <c r="D761" s="66" t="n">
        <f aca="false">VLOOKUP(A761,Plan1!$A$7:$O$737,7,FALSE())</f>
        <v>-20.87</v>
      </c>
      <c r="E761" s="65" t="n">
        <f aca="false">VLOOKUP(A761,Plan1!$A$7:$O$737,8,FALSE())</f>
        <v>739.13</v>
      </c>
      <c r="F761" s="64" t="n">
        <f aca="false">VLOOKUP(A761,Plan1!$A$7:$O$737,12,FALSE())</f>
        <v>-7.41</v>
      </c>
      <c r="G761" s="65" t="n">
        <f aca="false">VLOOKUP(A761,Plan1!$A$7:$O$737,13,FALSE())</f>
        <v>831.37</v>
      </c>
    </row>
    <row r="762" customFormat="false" ht="15" hidden="false" customHeight="false" outlineLevel="0" collapsed="false">
      <c r="A762" s="63" t="n">
        <v>42034</v>
      </c>
      <c r="B762" s="64" t="n">
        <f aca="false">VLOOKUP(A762,Plan1!$A$7:$O$737,2,FALSE())</f>
        <v>-9.21</v>
      </c>
      <c r="C762" s="65" t="n">
        <f aca="false">VLOOKUP(A762,Plan1!$A$7:$O$737,3,FALSE())</f>
        <v>771.79</v>
      </c>
      <c r="D762" s="66" t="n">
        <f aca="false">VLOOKUP(A762,Plan1!$A$7:$O$737,7,FALSE())</f>
        <v>-20.79</v>
      </c>
      <c r="E762" s="65" t="n">
        <f aca="false">VLOOKUP(A762,Plan1!$A$7:$O$737,8,FALSE())</f>
        <v>739.21</v>
      </c>
      <c r="F762" s="64" t="n">
        <f aca="false">VLOOKUP(A762,Plan1!$A$7:$O$737,12,FALSE())</f>
        <v>-7.41</v>
      </c>
      <c r="G762" s="65" t="n">
        <f aca="false">VLOOKUP(A762,Plan1!$A$7:$O$737,13,FALSE())</f>
        <v>831.37</v>
      </c>
    </row>
    <row r="763" customFormat="false" ht="15" hidden="false" customHeight="false" outlineLevel="0" collapsed="false">
      <c r="A763" s="63" t="n">
        <v>42035</v>
      </c>
      <c r="B763" s="64" t="n">
        <f aca="false">VLOOKUP(A763,Plan1!$A$7:$O$737,2,FALSE())</f>
        <v>-9.24</v>
      </c>
      <c r="C763" s="65" t="n">
        <f aca="false">VLOOKUP(A763,Plan1!$A$7:$O$737,3,FALSE())</f>
        <v>771.76</v>
      </c>
      <c r="D763" s="66" t="n">
        <f aca="false">VLOOKUP(A763,Plan1!$A$7:$O$737,7,FALSE())</f>
        <v>-20.76</v>
      </c>
      <c r="E763" s="65" t="n">
        <f aca="false">VLOOKUP(A763,Plan1!$A$7:$O$737,8,FALSE())</f>
        <v>739.24</v>
      </c>
      <c r="F763" s="64" t="n">
        <f aca="false">VLOOKUP(A763,Plan1!$A$7:$O$737,12,FALSE())</f>
        <v>-7.43</v>
      </c>
      <c r="G763" s="65" t="n">
        <f aca="false">VLOOKUP(A763,Plan1!$A$7:$O$737,13,FALSE())</f>
        <v>831.35</v>
      </c>
    </row>
    <row r="764" customFormat="false" ht="15" hidden="false" customHeight="false" outlineLevel="0" collapsed="false">
      <c r="A764" s="63" t="n">
        <v>42036</v>
      </c>
      <c r="B764" s="64" t="n">
        <f aca="false">VLOOKUP(A764,Plan1!$A$7:$O$737,2,FALSE())</f>
        <v>-9.27</v>
      </c>
      <c r="C764" s="65" t="n">
        <f aca="false">VLOOKUP(A764,Plan1!$A$7:$O$737,3,FALSE())</f>
        <v>771.73</v>
      </c>
      <c r="D764" s="66" t="n">
        <f aca="false">VLOOKUP(A764,Plan1!$A$7:$O$737,7,FALSE())</f>
        <v>-20.74</v>
      </c>
      <c r="E764" s="65" t="n">
        <f aca="false">VLOOKUP(A764,Plan1!$A$7:$O$737,8,FALSE())</f>
        <v>739.26</v>
      </c>
      <c r="F764" s="64" t="n">
        <f aca="false">VLOOKUP(A764,Plan1!$A$7:$O$737,12,FALSE())</f>
        <v>-7.46</v>
      </c>
      <c r="G764" s="65" t="n">
        <f aca="false">VLOOKUP(A764,Plan1!$A$7:$O$737,13,FALSE())</f>
        <v>831.32</v>
      </c>
    </row>
    <row r="765" customFormat="false" ht="15" hidden="false" customHeight="false" outlineLevel="0" collapsed="false">
      <c r="A765" s="63" t="n">
        <v>42037</v>
      </c>
      <c r="B765" s="64" t="n">
        <f aca="false">VLOOKUP(A765,Plan1!$A$7:$O$737,2,FALSE())</f>
        <v>-9.3</v>
      </c>
      <c r="C765" s="65" t="n">
        <f aca="false">VLOOKUP(A765,Plan1!$A$7:$O$737,3,FALSE())</f>
        <v>771.7</v>
      </c>
      <c r="D765" s="66" t="n">
        <f aca="false">VLOOKUP(A765,Plan1!$A$7:$O$737,7,FALSE())</f>
        <v>-20.74</v>
      </c>
      <c r="E765" s="65" t="n">
        <f aca="false">VLOOKUP(A765,Plan1!$A$7:$O$737,8,FALSE())</f>
        <v>739.26</v>
      </c>
      <c r="F765" s="64" t="n">
        <f aca="false">VLOOKUP(A765,Plan1!$A$7:$O$737,12,FALSE())</f>
        <v>-7.49</v>
      </c>
      <c r="G765" s="65" t="n">
        <f aca="false">VLOOKUP(A765,Plan1!$A$7:$O$737,13,FALSE())</f>
        <v>831.29</v>
      </c>
    </row>
    <row r="766" customFormat="false" ht="15" hidden="false" customHeight="false" outlineLevel="0" collapsed="false">
      <c r="A766" s="63" t="n">
        <v>42038</v>
      </c>
      <c r="B766" s="64" t="n">
        <f aca="false">VLOOKUP(A766,Plan1!$A$7:$O$737,2,FALSE())</f>
        <v>-9.34</v>
      </c>
      <c r="C766" s="65" t="n">
        <f aca="false">VLOOKUP(A766,Plan1!$A$7:$O$737,3,FALSE())</f>
        <v>771.66</v>
      </c>
      <c r="D766" s="66" t="n">
        <f aca="false">VLOOKUP(A766,Plan1!$A$7:$O$737,7,FALSE())</f>
        <v>-20.74</v>
      </c>
      <c r="E766" s="65" t="n">
        <f aca="false">VLOOKUP(A766,Plan1!$A$7:$O$737,8,FALSE())</f>
        <v>739.26</v>
      </c>
      <c r="F766" s="64" t="n">
        <f aca="false">VLOOKUP(A766,Plan1!$A$7:$O$737,12,FALSE())</f>
        <v>-7.51</v>
      </c>
      <c r="G766" s="65" t="n">
        <f aca="false">VLOOKUP(A766,Plan1!$A$7:$O$737,13,FALSE())</f>
        <v>831.27</v>
      </c>
    </row>
    <row r="767" customFormat="false" ht="15" hidden="false" customHeight="false" outlineLevel="0" collapsed="false">
      <c r="A767" s="63" t="n">
        <v>42039</v>
      </c>
      <c r="B767" s="64" t="n">
        <f aca="false">VLOOKUP(A767,Plan1!$A$7:$O$737,2,FALSE())</f>
        <v>-9.39</v>
      </c>
      <c r="C767" s="65" t="n">
        <f aca="false">VLOOKUP(A767,Plan1!$A$7:$O$737,3,FALSE())</f>
        <v>771.61</v>
      </c>
      <c r="D767" s="66" t="n">
        <f aca="false">VLOOKUP(A767,Plan1!$A$7:$O$737,7,FALSE())</f>
        <v>-20.74</v>
      </c>
      <c r="E767" s="65" t="n">
        <f aca="false">VLOOKUP(A767,Plan1!$A$7:$O$737,8,FALSE())</f>
        <v>739.26</v>
      </c>
      <c r="F767" s="64" t="n">
        <f aca="false">VLOOKUP(A767,Plan1!$A$7:$O$737,12,FALSE())</f>
        <v>-7.54</v>
      </c>
      <c r="G767" s="65" t="n">
        <f aca="false">VLOOKUP(A767,Plan1!$A$7:$O$737,13,FALSE())</f>
        <v>831.24</v>
      </c>
    </row>
    <row r="768" customFormat="false" ht="15" hidden="false" customHeight="false" outlineLevel="0" collapsed="false">
      <c r="A768" s="63" t="n">
        <v>42040</v>
      </c>
      <c r="B768" s="64" t="n">
        <f aca="false">VLOOKUP(A768,Plan1!$A$7:$O$737,2,FALSE())</f>
        <v>-9.42</v>
      </c>
      <c r="C768" s="65" t="n">
        <f aca="false">VLOOKUP(A768,Plan1!$A$7:$O$737,3,FALSE())</f>
        <v>771.58</v>
      </c>
      <c r="D768" s="66" t="n">
        <f aca="false">VLOOKUP(A768,Plan1!$A$7:$O$737,7,FALSE())</f>
        <v>-20.72</v>
      </c>
      <c r="E768" s="65" t="n">
        <f aca="false">VLOOKUP(A768,Plan1!$A$7:$O$737,8,FALSE())</f>
        <v>739.28</v>
      </c>
      <c r="F768" s="64" t="n">
        <f aca="false">VLOOKUP(A768,Plan1!$A$7:$O$737,12,FALSE())</f>
        <v>-7.55</v>
      </c>
      <c r="G768" s="65" t="n">
        <f aca="false">VLOOKUP(A768,Plan1!$A$7:$O$737,13,FALSE())</f>
        <v>831.23</v>
      </c>
    </row>
    <row r="769" customFormat="false" ht="15" hidden="false" customHeight="false" outlineLevel="0" collapsed="false">
      <c r="A769" s="63" t="n">
        <v>42041</v>
      </c>
      <c r="B769" s="64" t="n">
        <f aca="false">VLOOKUP(A769,Plan1!$A$7:$O$737,2,FALSE())</f>
        <v>-9.41</v>
      </c>
      <c r="C769" s="65" t="n">
        <f aca="false">VLOOKUP(A769,Plan1!$A$7:$O$737,3,FALSE())</f>
        <v>771.59</v>
      </c>
      <c r="D769" s="66" t="n">
        <f aca="false">VLOOKUP(A769,Plan1!$A$7:$O$737,7,FALSE())</f>
        <v>-20.58</v>
      </c>
      <c r="E769" s="65" t="n">
        <f aca="false">VLOOKUP(A769,Plan1!$A$7:$O$737,8,FALSE())</f>
        <v>739.42</v>
      </c>
      <c r="F769" s="64" t="n">
        <f aca="false">VLOOKUP(A769,Plan1!$A$7:$O$737,12,FALSE())</f>
        <v>-7.43</v>
      </c>
      <c r="G769" s="65" t="n">
        <f aca="false">VLOOKUP(A769,Plan1!$A$7:$O$737,13,FALSE())</f>
        <v>831.35</v>
      </c>
    </row>
    <row r="770" customFormat="false" ht="15" hidden="false" customHeight="false" outlineLevel="0" collapsed="false">
      <c r="A770" s="63" t="n">
        <v>42042</v>
      </c>
      <c r="B770" s="64" t="n">
        <f aca="false">VLOOKUP(A770,Plan1!$A$7:$O$737,2,FALSE())</f>
        <v>-9.39</v>
      </c>
      <c r="C770" s="65" t="n">
        <f aca="false">VLOOKUP(A770,Plan1!$A$7:$O$737,3,FALSE())</f>
        <v>771.61</v>
      </c>
      <c r="D770" s="66" t="n">
        <f aca="false">VLOOKUP(A770,Plan1!$A$7:$O$737,7,FALSE())</f>
        <v>-20.5</v>
      </c>
      <c r="E770" s="65" t="n">
        <f aca="false">VLOOKUP(A770,Plan1!$A$7:$O$737,8,FALSE())</f>
        <v>739.5</v>
      </c>
      <c r="F770" s="64" t="n">
        <f aca="false">VLOOKUP(A770,Plan1!$A$7:$O$737,12,FALSE())</f>
        <v>-7.35</v>
      </c>
      <c r="G770" s="65" t="n">
        <f aca="false">VLOOKUP(A770,Plan1!$A$7:$O$737,13,FALSE())</f>
        <v>831.43</v>
      </c>
    </row>
    <row r="771" customFormat="false" ht="15" hidden="false" customHeight="false" outlineLevel="0" collapsed="false">
      <c r="A771" s="63" t="n">
        <v>42043</v>
      </c>
      <c r="B771" s="64" t="n">
        <f aca="false">VLOOKUP(A771,Plan1!$A$7:$O$737,2,FALSE())</f>
        <v>-9.4</v>
      </c>
      <c r="C771" s="65" t="n">
        <f aca="false">VLOOKUP(A771,Plan1!$A$7:$O$737,3,FALSE())</f>
        <v>771.6</v>
      </c>
      <c r="D771" s="66" t="n">
        <f aca="false">VLOOKUP(A771,Plan1!$A$7:$O$737,7,FALSE())</f>
        <v>-20.46</v>
      </c>
      <c r="E771" s="65" t="n">
        <f aca="false">VLOOKUP(A771,Plan1!$A$7:$O$737,8,FALSE())</f>
        <v>739.54</v>
      </c>
      <c r="F771" s="64" t="n">
        <f aca="false">VLOOKUP(A771,Plan1!$A$7:$O$737,12,FALSE())</f>
        <v>-7.32</v>
      </c>
      <c r="G771" s="65" t="n">
        <f aca="false">VLOOKUP(A771,Plan1!$A$7:$O$737,13,FALSE())</f>
        <v>831.46</v>
      </c>
    </row>
    <row r="772" customFormat="false" ht="15" hidden="false" customHeight="false" outlineLevel="0" collapsed="false">
      <c r="A772" s="63" t="n">
        <v>42044</v>
      </c>
      <c r="B772" s="64" t="n">
        <f aca="false">VLOOKUP(A772,Plan1!$A$7:$O$737,2,FALSE())</f>
        <v>-9.35</v>
      </c>
      <c r="C772" s="65" t="n">
        <f aca="false">VLOOKUP(A772,Plan1!$A$7:$O$737,3,FALSE())</f>
        <v>771.65</v>
      </c>
      <c r="D772" s="66" t="n">
        <f aca="false">VLOOKUP(A772,Plan1!$A$7:$O$737,7,FALSE())</f>
        <v>-20.35</v>
      </c>
      <c r="E772" s="65" t="n">
        <f aca="false">VLOOKUP(A772,Plan1!$A$7:$O$737,8,FALSE())</f>
        <v>739.65</v>
      </c>
      <c r="F772" s="64" t="n">
        <f aca="false">VLOOKUP(A772,Plan1!$A$7:$O$737,12,FALSE())</f>
        <v>-7.24</v>
      </c>
      <c r="G772" s="65" t="n">
        <f aca="false">VLOOKUP(A772,Plan1!$A$7:$O$737,13,FALSE())</f>
        <v>831.54</v>
      </c>
    </row>
    <row r="773" customFormat="false" ht="15" hidden="false" customHeight="false" outlineLevel="0" collapsed="false">
      <c r="A773" s="63" t="n">
        <v>42045</v>
      </c>
      <c r="B773" s="64" t="n">
        <f aca="false">VLOOKUP(A773,Plan1!$A$7:$O$737,2,FALSE())</f>
        <v>-9.23</v>
      </c>
      <c r="C773" s="65" t="n">
        <f aca="false">VLOOKUP(A773,Plan1!$A$7:$O$737,3,FALSE())</f>
        <v>771.77</v>
      </c>
      <c r="D773" s="66" t="n">
        <f aca="false">VLOOKUP(A773,Plan1!$A$7:$O$737,7,FALSE())</f>
        <v>-20.16</v>
      </c>
      <c r="E773" s="65" t="n">
        <f aca="false">VLOOKUP(A773,Plan1!$A$7:$O$737,8,FALSE())</f>
        <v>739.84</v>
      </c>
      <c r="F773" s="64" t="n">
        <f aca="false">VLOOKUP(A773,Plan1!$A$7:$O$737,12,FALSE())</f>
        <v>-7.15</v>
      </c>
      <c r="G773" s="65" t="n">
        <f aca="false">VLOOKUP(A773,Plan1!$A$7:$O$737,13,FALSE())</f>
        <v>831.63</v>
      </c>
    </row>
    <row r="774" customFormat="false" ht="15" hidden="false" customHeight="false" outlineLevel="0" collapsed="false">
      <c r="A774" s="63" t="n">
        <v>42046</v>
      </c>
      <c r="B774" s="64" t="n">
        <f aca="false">VLOOKUP(A774,Plan1!$A$7:$O$737,2,FALSE())</f>
        <v>-9.21</v>
      </c>
      <c r="C774" s="65" t="n">
        <f aca="false">VLOOKUP(A774,Plan1!$A$7:$O$737,3,FALSE())</f>
        <v>771.79</v>
      </c>
      <c r="D774" s="66" t="n">
        <f aca="false">VLOOKUP(A774,Plan1!$A$7:$O$737,7,FALSE())</f>
        <v>-20.05</v>
      </c>
      <c r="E774" s="65" t="n">
        <f aca="false">VLOOKUP(A774,Plan1!$A$7:$O$737,8,FALSE())</f>
        <v>739.95</v>
      </c>
      <c r="F774" s="64" t="n">
        <f aca="false">VLOOKUP(A774,Plan1!$A$7:$O$737,12,FALSE())</f>
        <v>-7.14</v>
      </c>
      <c r="G774" s="65" t="n">
        <f aca="false">VLOOKUP(A774,Plan1!$A$7:$O$737,13,FALSE())</f>
        <v>831.64</v>
      </c>
    </row>
    <row r="775" customFormat="false" ht="15" hidden="false" customHeight="false" outlineLevel="0" collapsed="false">
      <c r="A775" s="63" t="n">
        <v>42047</v>
      </c>
      <c r="B775" s="64" t="n">
        <f aca="false">VLOOKUP(A775,Plan1!$A$7:$O$737,2,FALSE())</f>
        <v>-9.22</v>
      </c>
      <c r="C775" s="65" t="n">
        <f aca="false">VLOOKUP(A775,Plan1!$A$7:$O$737,3,FALSE())</f>
        <v>771.78</v>
      </c>
      <c r="D775" s="66" t="n">
        <f aca="false">VLOOKUP(A775,Plan1!$A$7:$O$737,7,FALSE())</f>
        <v>-19.94</v>
      </c>
      <c r="E775" s="65" t="n">
        <f aca="false">VLOOKUP(A775,Plan1!$A$7:$O$737,8,FALSE())</f>
        <v>740.06</v>
      </c>
      <c r="F775" s="64" t="n">
        <f aca="false">VLOOKUP(A775,Plan1!$A$7:$O$737,12,FALSE())</f>
        <v>-7.13</v>
      </c>
      <c r="G775" s="65" t="n">
        <f aca="false">VLOOKUP(A775,Plan1!$A$7:$O$737,13,FALSE())</f>
        <v>831.65</v>
      </c>
    </row>
    <row r="776" customFormat="false" ht="15" hidden="false" customHeight="false" outlineLevel="0" collapsed="false">
      <c r="A776" s="63" t="n">
        <v>42048</v>
      </c>
      <c r="B776" s="64" t="n">
        <f aca="false">VLOOKUP(A776,Plan1!$A$7:$O$737,2,FALSE())</f>
        <v>-9.24</v>
      </c>
      <c r="C776" s="65" t="n">
        <f aca="false">VLOOKUP(A776,Plan1!$A$7:$O$737,3,FALSE())</f>
        <v>771.76</v>
      </c>
      <c r="D776" s="66" t="n">
        <f aca="false">VLOOKUP(A776,Plan1!$A$7:$O$737,7,FALSE())</f>
        <v>-19.92</v>
      </c>
      <c r="E776" s="65" t="n">
        <f aca="false">VLOOKUP(A776,Plan1!$A$7:$O$737,8,FALSE())</f>
        <v>740.08</v>
      </c>
      <c r="F776" s="64" t="n">
        <f aca="false">VLOOKUP(A776,Plan1!$A$7:$O$737,12,FALSE())</f>
        <v>-7.15</v>
      </c>
      <c r="G776" s="65" t="n">
        <f aca="false">VLOOKUP(A776,Plan1!$A$7:$O$737,13,FALSE())</f>
        <v>831.63</v>
      </c>
    </row>
    <row r="777" customFormat="false" ht="15" hidden="false" customHeight="false" outlineLevel="0" collapsed="false">
      <c r="A777" s="63" t="n">
        <v>42049</v>
      </c>
      <c r="B777" s="64" t="n">
        <f aca="false">VLOOKUP(A777,Plan1!$A$7:$O$737,2,FALSE())</f>
        <v>-9.26</v>
      </c>
      <c r="C777" s="65" t="n">
        <f aca="false">VLOOKUP(A777,Plan1!$A$7:$O$737,3,FALSE())</f>
        <v>771.74</v>
      </c>
      <c r="D777" s="66" t="n">
        <f aca="false">VLOOKUP(A777,Plan1!$A$7:$O$737,7,FALSE())</f>
        <v>-19.88</v>
      </c>
      <c r="E777" s="65" t="n">
        <f aca="false">VLOOKUP(A777,Plan1!$A$7:$O$737,8,FALSE())</f>
        <v>740.12</v>
      </c>
      <c r="F777" s="64" t="n">
        <f aca="false">VLOOKUP(A777,Plan1!$A$7:$O$737,12,FALSE())</f>
        <v>-7.17</v>
      </c>
      <c r="G777" s="65" t="n">
        <f aca="false">VLOOKUP(A777,Plan1!$A$7:$O$737,13,FALSE())</f>
        <v>831.61</v>
      </c>
    </row>
    <row r="778" customFormat="false" ht="15" hidden="false" customHeight="false" outlineLevel="0" collapsed="false">
      <c r="A778" s="63" t="n">
        <v>42050</v>
      </c>
      <c r="B778" s="64" t="n">
        <f aca="false">VLOOKUP(A778,Plan1!$A$7:$O$737,2,FALSE())</f>
        <v>-9.31</v>
      </c>
      <c r="C778" s="65" t="n">
        <f aca="false">VLOOKUP(A778,Plan1!$A$7:$O$737,3,FALSE())</f>
        <v>771.69</v>
      </c>
      <c r="D778" s="66" t="n">
        <f aca="false">VLOOKUP(A778,Plan1!$A$7:$O$737,7,FALSE())</f>
        <v>-19.86</v>
      </c>
      <c r="E778" s="65" t="n">
        <f aca="false">VLOOKUP(A778,Plan1!$A$7:$O$737,8,FALSE())</f>
        <v>740.14</v>
      </c>
      <c r="F778" s="64" t="n">
        <f aca="false">VLOOKUP(A778,Plan1!$A$7:$O$737,12,FALSE())</f>
        <v>-7.19</v>
      </c>
      <c r="G778" s="65" t="n">
        <f aca="false">VLOOKUP(A778,Plan1!$A$7:$O$737,13,FALSE())</f>
        <v>831.59</v>
      </c>
    </row>
    <row r="779" customFormat="false" ht="15" hidden="false" customHeight="false" outlineLevel="0" collapsed="false">
      <c r="A779" s="63" t="n">
        <v>42051</v>
      </c>
      <c r="B779" s="64" t="n">
        <f aca="false">VLOOKUP(A779,Plan1!$A$7:$O$737,2,FALSE())</f>
        <v>-9.34</v>
      </c>
      <c r="C779" s="65" t="n">
        <f aca="false">VLOOKUP(A779,Plan1!$A$7:$O$737,3,FALSE())</f>
        <v>771.66</v>
      </c>
      <c r="D779" s="66" t="n">
        <f aca="false">VLOOKUP(A779,Plan1!$A$7:$O$737,7,FALSE())</f>
        <v>-19.84</v>
      </c>
      <c r="E779" s="65" t="n">
        <f aca="false">VLOOKUP(A779,Plan1!$A$7:$O$737,8,FALSE())</f>
        <v>740.16</v>
      </c>
      <c r="F779" s="64" t="n">
        <f aca="false">VLOOKUP(A779,Plan1!$A$7:$O$737,12,FALSE())</f>
        <v>-7.22</v>
      </c>
      <c r="G779" s="65" t="n">
        <f aca="false">VLOOKUP(A779,Plan1!$A$7:$O$737,13,FALSE())</f>
        <v>831.56</v>
      </c>
    </row>
    <row r="780" customFormat="false" ht="15" hidden="false" customHeight="false" outlineLevel="0" collapsed="false">
      <c r="A780" s="63" t="n">
        <v>42052</v>
      </c>
      <c r="B780" s="64" t="n">
        <f aca="false">VLOOKUP(A780,Plan1!$A$7:$O$737,2,FALSE())</f>
        <v>-9.36</v>
      </c>
      <c r="C780" s="65" t="n">
        <f aca="false">VLOOKUP(A780,Plan1!$A$7:$O$737,3,FALSE())</f>
        <v>771.64</v>
      </c>
      <c r="D780" s="66" t="n">
        <f aca="false">VLOOKUP(A780,Plan1!$A$7:$O$737,7,FALSE())</f>
        <v>-19.81</v>
      </c>
      <c r="E780" s="65" t="n">
        <f aca="false">VLOOKUP(A780,Plan1!$A$7:$O$737,8,FALSE())</f>
        <v>740.19</v>
      </c>
      <c r="F780" s="64" t="n">
        <f aca="false">VLOOKUP(A780,Plan1!$A$7:$O$737,12,FALSE())</f>
        <v>-7.24</v>
      </c>
      <c r="G780" s="65" t="n">
        <f aca="false">VLOOKUP(A780,Plan1!$A$7:$O$737,13,FALSE())</f>
        <v>831.54</v>
      </c>
    </row>
    <row r="781" customFormat="false" ht="15" hidden="false" customHeight="false" outlineLevel="0" collapsed="false">
      <c r="A781" s="63" t="n">
        <v>42053</v>
      </c>
      <c r="B781" s="64" t="n">
        <f aca="false">VLOOKUP(A781,Plan1!$A$7:$O$737,2,FALSE())</f>
        <v>-9.36</v>
      </c>
      <c r="C781" s="65" t="n">
        <f aca="false">VLOOKUP(A781,Plan1!$A$7:$O$737,3,FALSE())</f>
        <v>771.64</v>
      </c>
      <c r="D781" s="66" t="n">
        <f aca="false">VLOOKUP(A781,Plan1!$A$7:$O$737,7,FALSE())</f>
        <v>-19.73</v>
      </c>
      <c r="E781" s="65" t="n">
        <f aca="false">VLOOKUP(A781,Plan1!$A$7:$O$737,8,FALSE())</f>
        <v>740.27</v>
      </c>
      <c r="F781" s="64" t="n">
        <f aca="false">VLOOKUP(A781,Plan1!$A$7:$O$737,12,FALSE())</f>
        <v>-7.22</v>
      </c>
      <c r="G781" s="65" t="n">
        <f aca="false">VLOOKUP(A781,Plan1!$A$7:$O$737,13,FALSE())</f>
        <v>831.56</v>
      </c>
    </row>
    <row r="782" customFormat="false" ht="15" hidden="false" customHeight="false" outlineLevel="0" collapsed="false">
      <c r="A782" s="63" t="n">
        <v>42054</v>
      </c>
      <c r="B782" s="64" t="n">
        <f aca="false">VLOOKUP(A782,Plan1!$A$7:$O$737,2,FALSE())</f>
        <v>-9.36</v>
      </c>
      <c r="C782" s="65" t="n">
        <f aca="false">VLOOKUP(A782,Plan1!$A$7:$O$737,3,FALSE())</f>
        <v>771.64</v>
      </c>
      <c r="D782" s="66" t="n">
        <f aca="false">VLOOKUP(A782,Plan1!$A$7:$O$737,7,FALSE())</f>
        <v>-19.6</v>
      </c>
      <c r="E782" s="65" t="n">
        <f aca="false">VLOOKUP(A782,Plan1!$A$7:$O$737,8,FALSE())</f>
        <v>740.4</v>
      </c>
      <c r="F782" s="64" t="n">
        <f aca="false">VLOOKUP(A782,Plan1!$A$7:$O$737,12,FALSE())</f>
        <v>-7.21</v>
      </c>
      <c r="G782" s="65" t="n">
        <f aca="false">VLOOKUP(A782,Plan1!$A$7:$O$737,13,FALSE())</f>
        <v>831.57</v>
      </c>
    </row>
    <row r="783" customFormat="false" ht="15" hidden="false" customHeight="false" outlineLevel="0" collapsed="false">
      <c r="A783" s="63" t="n">
        <v>42055</v>
      </c>
      <c r="B783" s="64" t="n">
        <f aca="false">VLOOKUP(A783,Plan1!$A$7:$O$737,2,FALSE())</f>
        <v>-9.36</v>
      </c>
      <c r="C783" s="65" t="n">
        <f aca="false">VLOOKUP(A783,Plan1!$A$7:$O$737,3,FALSE())</f>
        <v>771.64</v>
      </c>
      <c r="D783" s="66" t="n">
        <f aca="false">VLOOKUP(A783,Plan1!$A$7:$O$737,7,FALSE())</f>
        <v>-19.5</v>
      </c>
      <c r="E783" s="65" t="n">
        <f aca="false">VLOOKUP(A783,Plan1!$A$7:$O$737,8,FALSE())</f>
        <v>740.5</v>
      </c>
      <c r="F783" s="64" t="n">
        <f aca="false">VLOOKUP(A783,Plan1!$A$7:$O$737,12,FALSE())</f>
        <v>-7.18</v>
      </c>
      <c r="G783" s="65" t="n">
        <f aca="false">VLOOKUP(A783,Plan1!$A$7:$O$737,13,FALSE())</f>
        <v>831.6</v>
      </c>
    </row>
    <row r="784" customFormat="false" ht="15" hidden="false" customHeight="false" outlineLevel="0" collapsed="false">
      <c r="A784" s="63" t="n">
        <v>42056</v>
      </c>
      <c r="B784" s="64" t="n">
        <f aca="false">VLOOKUP(A784,Plan1!$A$7:$O$737,2,FALSE())</f>
        <v>-9.37</v>
      </c>
      <c r="C784" s="65" t="n">
        <f aca="false">VLOOKUP(A784,Plan1!$A$7:$O$737,3,FALSE())</f>
        <v>771.63</v>
      </c>
      <c r="D784" s="66" t="n">
        <f aca="false">VLOOKUP(A784,Plan1!$A$7:$O$737,7,FALSE())</f>
        <v>-19.46</v>
      </c>
      <c r="E784" s="65" t="n">
        <f aca="false">VLOOKUP(A784,Plan1!$A$7:$O$737,8,FALSE())</f>
        <v>740.54</v>
      </c>
      <c r="F784" s="64" t="n">
        <f aca="false">VLOOKUP(A784,Plan1!$A$7:$O$737,12,FALSE())</f>
        <v>-7.18</v>
      </c>
      <c r="G784" s="65" t="n">
        <f aca="false">VLOOKUP(A784,Plan1!$A$7:$O$737,13,FALSE())</f>
        <v>831.6</v>
      </c>
    </row>
    <row r="785" customFormat="false" ht="15" hidden="false" customHeight="false" outlineLevel="0" collapsed="false">
      <c r="A785" s="63" t="n">
        <v>42057</v>
      </c>
      <c r="B785" s="64" t="n">
        <f aca="false">VLOOKUP(A785,Plan1!$A$7:$O$737,2,FALSE())</f>
        <v>-9.4</v>
      </c>
      <c r="C785" s="65" t="n">
        <f aca="false">VLOOKUP(A785,Plan1!$A$7:$O$737,3,FALSE())</f>
        <v>771.6</v>
      </c>
      <c r="D785" s="66" t="n">
        <f aca="false">VLOOKUP(A785,Plan1!$A$7:$O$737,7,FALSE())</f>
        <v>-19.43</v>
      </c>
      <c r="E785" s="65" t="n">
        <f aca="false">VLOOKUP(A785,Plan1!$A$7:$O$737,8,FALSE())</f>
        <v>740.57</v>
      </c>
      <c r="F785" s="64" t="n">
        <f aca="false">VLOOKUP(A785,Plan1!$A$7:$O$737,12,FALSE())</f>
        <v>-7.2</v>
      </c>
      <c r="G785" s="65" t="n">
        <f aca="false">VLOOKUP(A785,Plan1!$A$7:$O$737,13,FALSE())</f>
        <v>831.58</v>
      </c>
    </row>
    <row r="786" customFormat="false" ht="15" hidden="false" customHeight="false" outlineLevel="0" collapsed="false">
      <c r="A786" s="63" t="n">
        <v>42058</v>
      </c>
      <c r="B786" s="64" t="n">
        <f aca="false">VLOOKUP(A786,Plan1!$A$7:$O$737,2,FALSE())</f>
        <v>-9.43</v>
      </c>
      <c r="C786" s="65" t="n">
        <f aca="false">VLOOKUP(A786,Plan1!$A$7:$O$737,3,FALSE())</f>
        <v>771.57</v>
      </c>
      <c r="D786" s="66" t="n">
        <f aca="false">VLOOKUP(A786,Plan1!$A$7:$O$737,7,FALSE())</f>
        <v>-19.4</v>
      </c>
      <c r="E786" s="65" t="n">
        <f aca="false">VLOOKUP(A786,Plan1!$A$7:$O$737,8,FALSE())</f>
        <v>740.6</v>
      </c>
      <c r="F786" s="64" t="n">
        <f aca="false">VLOOKUP(A786,Plan1!$A$7:$O$737,12,FALSE())</f>
        <v>-7.22</v>
      </c>
      <c r="G786" s="65" t="n">
        <f aca="false">VLOOKUP(A786,Plan1!$A$7:$O$737,13,FALSE())</f>
        <v>831.56</v>
      </c>
    </row>
    <row r="787" customFormat="false" ht="15" hidden="false" customHeight="false" outlineLevel="0" collapsed="false">
      <c r="A787" s="63" t="n">
        <v>42059</v>
      </c>
      <c r="B787" s="64" t="n">
        <f aca="false">VLOOKUP(A787,Plan1!$A$7:$O$737,2,FALSE())</f>
        <v>-9.45</v>
      </c>
      <c r="C787" s="65" t="n">
        <f aca="false">VLOOKUP(A787,Plan1!$A$7:$O$737,3,FALSE())</f>
        <v>771.55</v>
      </c>
      <c r="D787" s="66" t="n">
        <f aca="false">VLOOKUP(A787,Plan1!$A$7:$O$737,7,FALSE())</f>
        <v>-19.38</v>
      </c>
      <c r="E787" s="65" t="n">
        <f aca="false">VLOOKUP(A787,Plan1!$A$7:$O$737,8,FALSE())</f>
        <v>740.62</v>
      </c>
      <c r="F787" s="64" t="n">
        <f aca="false">VLOOKUP(A787,Plan1!$A$7:$O$737,12,FALSE())</f>
        <v>-7.24</v>
      </c>
      <c r="G787" s="65" t="n">
        <f aca="false">VLOOKUP(A787,Plan1!$A$7:$O$737,13,FALSE())</f>
        <v>831.54</v>
      </c>
    </row>
    <row r="788" customFormat="false" ht="15" hidden="false" customHeight="false" outlineLevel="0" collapsed="false">
      <c r="A788" s="63" t="n">
        <v>42060</v>
      </c>
      <c r="B788" s="64" t="n">
        <f aca="false">VLOOKUP(A788,Plan1!$A$7:$O$737,2,FALSE())</f>
        <v>-9.48</v>
      </c>
      <c r="C788" s="65" t="n">
        <f aca="false">VLOOKUP(A788,Plan1!$A$7:$O$737,3,FALSE())</f>
        <v>771.52</v>
      </c>
      <c r="D788" s="66" t="n">
        <f aca="false">VLOOKUP(A788,Plan1!$A$7:$O$737,7,FALSE())</f>
        <v>-19.36</v>
      </c>
      <c r="E788" s="65" t="n">
        <f aca="false">VLOOKUP(A788,Plan1!$A$7:$O$737,8,FALSE())</f>
        <v>740.64</v>
      </c>
      <c r="F788" s="64" t="n">
        <f aca="false">VLOOKUP(A788,Plan1!$A$7:$O$737,12,FALSE())</f>
        <v>-7.24</v>
      </c>
      <c r="G788" s="65" t="n">
        <f aca="false">VLOOKUP(A788,Plan1!$A$7:$O$737,13,FALSE())</f>
        <v>831.54</v>
      </c>
    </row>
    <row r="789" customFormat="false" ht="15" hidden="false" customHeight="false" outlineLevel="0" collapsed="false">
      <c r="A789" s="63" t="n">
        <v>42061</v>
      </c>
      <c r="B789" s="64" t="n">
        <f aca="false">VLOOKUP(A789,Plan1!$A$7:$O$737,2,FALSE())</f>
        <v>-9.5</v>
      </c>
      <c r="C789" s="65" t="n">
        <f aca="false">VLOOKUP(A789,Plan1!$A$7:$O$737,3,FALSE())</f>
        <v>771.5</v>
      </c>
      <c r="D789" s="66" t="n">
        <f aca="false">VLOOKUP(A789,Plan1!$A$7:$O$737,7,FALSE())</f>
        <v>-19.34</v>
      </c>
      <c r="E789" s="65" t="n">
        <f aca="false">VLOOKUP(A789,Plan1!$A$7:$O$737,8,FALSE())</f>
        <v>740.66</v>
      </c>
      <c r="F789" s="64" t="n">
        <f aca="false">VLOOKUP(A789,Plan1!$A$7:$O$737,12,FALSE())</f>
        <v>-7.23</v>
      </c>
      <c r="G789" s="65" t="n">
        <f aca="false">VLOOKUP(A789,Plan1!$A$7:$O$737,13,FALSE())</f>
        <v>831.55</v>
      </c>
    </row>
    <row r="790" customFormat="false" ht="15" hidden="false" customHeight="false" outlineLevel="0" collapsed="false">
      <c r="A790" s="63" t="n">
        <v>42062</v>
      </c>
      <c r="B790" s="64" t="n">
        <f aca="false">VLOOKUP(A790,Plan1!$A$7:$O$737,2,FALSE())</f>
        <v>-9.53</v>
      </c>
      <c r="C790" s="65" t="n">
        <f aca="false">VLOOKUP(A790,Plan1!$A$7:$O$737,3,FALSE())</f>
        <v>771.47</v>
      </c>
      <c r="D790" s="66" t="n">
        <f aca="false">VLOOKUP(A790,Plan1!$A$7:$O$737,7,FALSE())</f>
        <v>-19.28</v>
      </c>
      <c r="E790" s="65" t="n">
        <f aca="false">VLOOKUP(A790,Plan1!$A$7:$O$737,8,FALSE())</f>
        <v>740.72</v>
      </c>
      <c r="F790" s="64" t="n">
        <f aca="false">VLOOKUP(A790,Plan1!$A$7:$O$737,12,FALSE())</f>
        <v>-7.23</v>
      </c>
      <c r="G790" s="65" t="n">
        <f aca="false">VLOOKUP(A790,Plan1!$A$7:$O$737,13,FALSE())</f>
        <v>831.55</v>
      </c>
    </row>
    <row r="791" customFormat="false" ht="15" hidden="false" customHeight="false" outlineLevel="0" collapsed="false">
      <c r="A791" s="63" t="n">
        <v>42063</v>
      </c>
      <c r="B791" s="64" t="n">
        <f aca="false">VLOOKUP(A791,Plan1!$A$7:$O$737,2,FALSE())</f>
        <v>-9.54</v>
      </c>
      <c r="C791" s="65" t="n">
        <f aca="false">VLOOKUP(A791,Plan1!$A$7:$O$737,3,FALSE())</f>
        <v>771.46</v>
      </c>
      <c r="D791" s="66" t="n">
        <f aca="false">VLOOKUP(A791,Plan1!$A$7:$O$737,7,FALSE())</f>
        <v>-19.2</v>
      </c>
      <c r="E791" s="65" t="n">
        <f aca="false">VLOOKUP(A791,Plan1!$A$7:$O$737,8,FALSE())</f>
        <v>740.8</v>
      </c>
      <c r="F791" s="64" t="n">
        <f aca="false">VLOOKUP(A791,Plan1!$A$7:$O$737,12,FALSE())</f>
        <v>-7.24</v>
      </c>
      <c r="G791" s="65" t="n">
        <f aca="false">VLOOKUP(A791,Plan1!$A$7:$O$737,13,FALSE())</f>
        <v>831.54</v>
      </c>
    </row>
    <row r="792" customFormat="false" ht="15" hidden="false" customHeight="false" outlineLevel="0" collapsed="false">
      <c r="A792" s="63" t="n">
        <v>42064</v>
      </c>
      <c r="B792" s="64" t="n">
        <f aca="false">VLOOKUP(A792,Plan1!$A$7:$O$737,2,FALSE())</f>
        <v>-9.57</v>
      </c>
      <c r="C792" s="65" t="n">
        <f aca="false">VLOOKUP(A792,Plan1!$A$7:$O$737,3,FALSE())</f>
        <v>771.43</v>
      </c>
      <c r="D792" s="66" t="n">
        <f aca="false">VLOOKUP(A792,Plan1!$A$7:$O$737,7,FALSE())</f>
        <v>-19.17</v>
      </c>
      <c r="E792" s="65" t="n">
        <f aca="false">VLOOKUP(A792,Plan1!$A$7:$O$737,8,FALSE())</f>
        <v>740.83</v>
      </c>
      <c r="F792" s="64" t="n">
        <f aca="false">VLOOKUP(A792,Plan1!$A$7:$O$737,12,FALSE())</f>
        <v>-7.25</v>
      </c>
      <c r="G792" s="65" t="n">
        <f aca="false">VLOOKUP(A792,Plan1!$A$7:$O$737,13,FALSE())</f>
        <v>831.53</v>
      </c>
    </row>
    <row r="793" customFormat="false" ht="15" hidden="false" customHeight="false" outlineLevel="0" collapsed="false">
      <c r="A793" s="63" t="n">
        <v>42065</v>
      </c>
      <c r="B793" s="64" t="n">
        <f aca="false">VLOOKUP(A793,Plan1!$A$7:$O$737,2,FALSE())</f>
        <v>-9.6</v>
      </c>
      <c r="C793" s="65" t="n">
        <f aca="false">VLOOKUP(A793,Plan1!$A$7:$O$737,3,FALSE())</f>
        <v>771.4</v>
      </c>
      <c r="D793" s="66" t="n">
        <f aca="false">VLOOKUP(A793,Plan1!$A$7:$O$737,7,FALSE())</f>
        <v>-19.14</v>
      </c>
      <c r="E793" s="65" t="n">
        <f aca="false">VLOOKUP(A793,Plan1!$A$7:$O$737,8,FALSE())</f>
        <v>740.86</v>
      </c>
      <c r="F793" s="64" t="n">
        <f aca="false">VLOOKUP(A793,Plan1!$A$7:$O$737,12,FALSE())</f>
        <v>-7.19</v>
      </c>
      <c r="G793" s="65" t="n">
        <f aca="false">VLOOKUP(A793,Plan1!$A$7:$O$737,13,FALSE())</f>
        <v>831.59</v>
      </c>
    </row>
    <row r="794" customFormat="false" ht="15" hidden="false" customHeight="false" outlineLevel="0" collapsed="false">
      <c r="A794" s="63" t="n">
        <v>42066</v>
      </c>
      <c r="B794" s="64" t="n">
        <f aca="false">VLOOKUP(A794,Plan1!$A$7:$O$737,2,FALSE())</f>
        <v>-9.64</v>
      </c>
      <c r="C794" s="65" t="n">
        <f aca="false">VLOOKUP(A794,Plan1!$A$7:$O$737,3,FALSE())</f>
        <v>771.36</v>
      </c>
      <c r="D794" s="66" t="n">
        <f aca="false">VLOOKUP(A794,Plan1!$A$7:$O$737,7,FALSE())</f>
        <v>-19.12</v>
      </c>
      <c r="E794" s="65" t="n">
        <f aca="false">VLOOKUP(A794,Plan1!$A$7:$O$737,8,FALSE())</f>
        <v>740.88</v>
      </c>
      <c r="F794" s="64" t="n">
        <f aca="false">VLOOKUP(A794,Plan1!$A$7:$O$737,12,FALSE())</f>
        <v>-7.2</v>
      </c>
      <c r="G794" s="65" t="n">
        <f aca="false">VLOOKUP(A794,Plan1!$A$7:$O$737,13,FALSE())</f>
        <v>831.58</v>
      </c>
    </row>
    <row r="795" customFormat="false" ht="15" hidden="false" customHeight="false" outlineLevel="0" collapsed="false">
      <c r="A795" s="63" t="n">
        <v>42067</v>
      </c>
      <c r="B795" s="64" t="n">
        <f aca="false">VLOOKUP(A795,Plan1!$A$7:$O$737,2,FALSE())</f>
        <v>-9.67</v>
      </c>
      <c r="C795" s="65" t="n">
        <f aca="false">VLOOKUP(A795,Plan1!$A$7:$O$737,3,FALSE())</f>
        <v>771.33</v>
      </c>
      <c r="D795" s="66" t="n">
        <f aca="false">VLOOKUP(A795,Plan1!$A$7:$O$737,7,FALSE())</f>
        <v>-19.11</v>
      </c>
      <c r="E795" s="65" t="n">
        <f aca="false">VLOOKUP(A795,Plan1!$A$7:$O$737,8,FALSE())</f>
        <v>740.89</v>
      </c>
      <c r="F795" s="64" t="n">
        <f aca="false">VLOOKUP(A795,Plan1!$A$7:$O$737,12,FALSE())</f>
        <v>-7.2</v>
      </c>
      <c r="G795" s="65" t="n">
        <f aca="false">VLOOKUP(A795,Plan1!$A$7:$O$737,13,FALSE())</f>
        <v>831.58</v>
      </c>
    </row>
    <row r="796" customFormat="false" ht="15" hidden="false" customHeight="false" outlineLevel="0" collapsed="false">
      <c r="A796" s="63" t="n">
        <v>42068</v>
      </c>
      <c r="B796" s="64" t="n">
        <f aca="false">VLOOKUP(A796,Plan1!$A$7:$O$737,2,FALSE())</f>
        <v>-9.69</v>
      </c>
      <c r="C796" s="65" t="n">
        <f aca="false">VLOOKUP(A796,Plan1!$A$7:$O$737,3,FALSE())</f>
        <v>771.31</v>
      </c>
      <c r="D796" s="66" t="n">
        <f aca="false">VLOOKUP(A796,Plan1!$A$7:$O$737,7,FALSE())</f>
        <v>-19.1</v>
      </c>
      <c r="E796" s="65" t="n">
        <f aca="false">VLOOKUP(A796,Plan1!$A$7:$O$737,8,FALSE())</f>
        <v>740.9</v>
      </c>
      <c r="F796" s="64" t="n">
        <f aca="false">VLOOKUP(A796,Plan1!$A$7:$O$737,12,FALSE())</f>
        <v>-7.2</v>
      </c>
      <c r="G796" s="65" t="n">
        <f aca="false">VLOOKUP(A796,Plan1!$A$7:$O$737,13,FALSE())</f>
        <v>831.58</v>
      </c>
    </row>
    <row r="797" customFormat="false" ht="15" hidden="false" customHeight="false" outlineLevel="0" collapsed="false">
      <c r="A797" s="63" t="n">
        <v>42069</v>
      </c>
      <c r="B797" s="64" t="n">
        <f aca="false">VLOOKUP(A797,Plan1!$A$7:$O$737,2,FALSE())</f>
        <v>-9.71</v>
      </c>
      <c r="C797" s="65" t="n">
        <f aca="false">VLOOKUP(A797,Plan1!$A$7:$O$737,3,FALSE())</f>
        <v>771.29</v>
      </c>
      <c r="D797" s="66" t="n">
        <f aca="false">VLOOKUP(A797,Plan1!$A$7:$O$737,7,FALSE())</f>
        <v>-19.08</v>
      </c>
      <c r="E797" s="65" t="n">
        <f aca="false">VLOOKUP(A797,Plan1!$A$7:$O$737,8,FALSE())</f>
        <v>740.92</v>
      </c>
      <c r="F797" s="64" t="n">
        <f aca="false">VLOOKUP(A797,Plan1!$A$7:$O$737,12,FALSE())</f>
        <v>-7.22</v>
      </c>
      <c r="G797" s="65" t="n">
        <f aca="false">VLOOKUP(A797,Plan1!$A$7:$O$737,13,FALSE())</f>
        <v>831.56</v>
      </c>
    </row>
    <row r="798" customFormat="false" ht="15" hidden="false" customHeight="false" outlineLevel="0" collapsed="false">
      <c r="A798" s="63" t="n">
        <v>42070</v>
      </c>
      <c r="B798" s="64" t="n">
        <f aca="false">VLOOKUP(A798,Plan1!$A$7:$O$737,2,FALSE())</f>
        <v>-9.74</v>
      </c>
      <c r="C798" s="65" t="n">
        <f aca="false">VLOOKUP(A798,Plan1!$A$7:$O$737,3,FALSE())</f>
        <v>771.26</v>
      </c>
      <c r="D798" s="66" t="n">
        <f aca="false">VLOOKUP(A798,Plan1!$A$7:$O$737,7,FALSE())</f>
        <v>-19.06</v>
      </c>
      <c r="E798" s="65" t="n">
        <f aca="false">VLOOKUP(A798,Plan1!$A$7:$O$737,8,FALSE())</f>
        <v>740.94</v>
      </c>
      <c r="F798" s="64" t="n">
        <f aca="false">VLOOKUP(A798,Plan1!$A$7:$O$737,12,FALSE())</f>
        <v>-7.22</v>
      </c>
      <c r="G798" s="65" t="n">
        <f aca="false">VLOOKUP(A798,Plan1!$A$7:$O$737,13,FALSE())</f>
        <v>831.56</v>
      </c>
    </row>
    <row r="799" customFormat="false" ht="15" hidden="false" customHeight="false" outlineLevel="0" collapsed="false">
      <c r="A799" s="63" t="n">
        <v>42071</v>
      </c>
      <c r="B799" s="64" t="n">
        <f aca="false">VLOOKUP(A799,Plan1!$A$7:$O$737,2,FALSE())</f>
        <v>-9.7</v>
      </c>
      <c r="C799" s="65" t="n">
        <f aca="false">VLOOKUP(A799,Plan1!$A$7:$O$737,3,FALSE())</f>
        <v>771.3</v>
      </c>
      <c r="D799" s="66" t="n">
        <f aca="false">VLOOKUP(A799,Plan1!$A$7:$O$737,7,FALSE())</f>
        <v>-19.02</v>
      </c>
      <c r="E799" s="65" t="n">
        <f aca="false">VLOOKUP(A799,Plan1!$A$7:$O$737,8,FALSE())</f>
        <v>740.98</v>
      </c>
      <c r="F799" s="64" t="n">
        <f aca="false">VLOOKUP(A799,Plan1!$A$7:$O$737,12,FALSE())</f>
        <v>-7.22</v>
      </c>
      <c r="G799" s="65" t="n">
        <f aca="false">VLOOKUP(A799,Plan1!$A$7:$O$737,13,FALSE())</f>
        <v>831.56</v>
      </c>
    </row>
    <row r="800" customFormat="false" ht="15" hidden="false" customHeight="false" outlineLevel="0" collapsed="false">
      <c r="A800" s="63" t="n">
        <v>42072</v>
      </c>
      <c r="B800" s="64" t="n">
        <f aca="false">VLOOKUP(A800,Plan1!$A$7:$O$737,2,FALSE())</f>
        <v>-9.52</v>
      </c>
      <c r="C800" s="65" t="n">
        <f aca="false">VLOOKUP(A800,Plan1!$A$7:$O$737,3,FALSE())</f>
        <v>771.48</v>
      </c>
      <c r="D800" s="66" t="n">
        <f aca="false">VLOOKUP(A800,Plan1!$A$7:$O$737,7,FALSE())</f>
        <v>-18.92</v>
      </c>
      <c r="E800" s="65" t="n">
        <f aca="false">VLOOKUP(A800,Plan1!$A$7:$O$737,8,FALSE())</f>
        <v>741.08</v>
      </c>
      <c r="F800" s="64" t="n">
        <f aca="false">VLOOKUP(A800,Plan1!$A$7:$O$737,12,FALSE())</f>
        <v>-7.22</v>
      </c>
      <c r="G800" s="65" t="n">
        <f aca="false">VLOOKUP(A800,Plan1!$A$7:$O$737,13,FALSE())</f>
        <v>831.56</v>
      </c>
    </row>
    <row r="801" customFormat="false" ht="15" hidden="false" customHeight="false" outlineLevel="0" collapsed="false">
      <c r="A801" s="63" t="n">
        <v>42073</v>
      </c>
      <c r="B801" s="64" t="n">
        <f aca="false">VLOOKUP(A801,Plan1!$A$7:$O$737,2,FALSE())</f>
        <v>-9.37</v>
      </c>
      <c r="C801" s="65" t="n">
        <f aca="false">VLOOKUP(A801,Plan1!$A$7:$O$737,3,FALSE())</f>
        <v>771.63</v>
      </c>
      <c r="D801" s="66" t="n">
        <f aca="false">VLOOKUP(A801,Plan1!$A$7:$O$737,7,FALSE())</f>
        <v>-18.75</v>
      </c>
      <c r="E801" s="65" t="n">
        <f aca="false">VLOOKUP(A801,Plan1!$A$7:$O$737,8,FALSE())</f>
        <v>741.25</v>
      </c>
      <c r="F801" s="64" t="n">
        <f aca="false">VLOOKUP(A801,Plan1!$A$7:$O$737,12,FALSE())</f>
        <v>-7.12</v>
      </c>
      <c r="G801" s="65" t="n">
        <f aca="false">VLOOKUP(A801,Plan1!$A$7:$O$737,13,FALSE())</f>
        <v>831.66</v>
      </c>
    </row>
    <row r="802" customFormat="false" ht="15" hidden="false" customHeight="false" outlineLevel="0" collapsed="false">
      <c r="A802" s="63" t="n">
        <v>42074</v>
      </c>
      <c r="B802" s="64" t="n">
        <f aca="false">VLOOKUP(A802,Plan1!$A$7:$O$737,2,FALSE())</f>
        <v>-9.14</v>
      </c>
      <c r="C802" s="65" t="n">
        <f aca="false">VLOOKUP(A802,Plan1!$A$7:$O$737,3,FALSE())</f>
        <v>771.86</v>
      </c>
      <c r="D802" s="66" t="n">
        <f aca="false">VLOOKUP(A802,Plan1!$A$7:$O$737,7,FALSE())</f>
        <v>-18.44</v>
      </c>
      <c r="E802" s="65" t="n">
        <f aca="false">VLOOKUP(A802,Plan1!$A$7:$O$737,8,FALSE())</f>
        <v>741.56</v>
      </c>
      <c r="F802" s="64" t="n">
        <f aca="false">VLOOKUP(A802,Plan1!$A$7:$O$737,12,FALSE())</f>
        <v>-6.84</v>
      </c>
      <c r="G802" s="65" t="n">
        <f aca="false">VLOOKUP(A802,Plan1!$A$7:$O$737,13,FALSE())</f>
        <v>831.94</v>
      </c>
    </row>
    <row r="803" customFormat="false" ht="15" hidden="false" customHeight="false" outlineLevel="0" collapsed="false">
      <c r="A803" s="63" t="n">
        <v>42075</v>
      </c>
      <c r="B803" s="64" t="n">
        <f aca="false">VLOOKUP(A803,Plan1!$A$7:$O$737,2,FALSE())</f>
        <v>-8.99</v>
      </c>
      <c r="C803" s="65" t="n">
        <f aca="false">VLOOKUP(A803,Plan1!$A$7:$O$737,3,FALSE())</f>
        <v>772.01</v>
      </c>
      <c r="D803" s="66" t="n">
        <f aca="false">VLOOKUP(A803,Plan1!$A$7:$O$737,7,FALSE())</f>
        <v>-18.25</v>
      </c>
      <c r="E803" s="65" t="n">
        <f aca="false">VLOOKUP(A803,Plan1!$A$7:$O$737,8,FALSE())</f>
        <v>741.75</v>
      </c>
      <c r="F803" s="64" t="n">
        <f aca="false">VLOOKUP(A803,Plan1!$A$7:$O$737,12,FALSE())</f>
        <v>-6.42</v>
      </c>
      <c r="G803" s="65" t="n">
        <f aca="false">VLOOKUP(A803,Plan1!$A$7:$O$737,13,FALSE())</f>
        <v>832.36</v>
      </c>
    </row>
    <row r="804" customFormat="false" ht="15" hidden="false" customHeight="false" outlineLevel="0" collapsed="false">
      <c r="A804" s="63" t="n">
        <v>42076</v>
      </c>
      <c r="B804" s="64" t="n">
        <f aca="false">VLOOKUP(A804,Plan1!$A$7:$O$737,2,FALSE())</f>
        <v>-8.88</v>
      </c>
      <c r="C804" s="65" t="n">
        <f aca="false">VLOOKUP(A804,Plan1!$A$7:$O$737,3,FALSE())</f>
        <v>772.12</v>
      </c>
      <c r="D804" s="66" t="n">
        <f aca="false">VLOOKUP(A804,Plan1!$A$7:$O$737,7,FALSE())</f>
        <v>-18.06</v>
      </c>
      <c r="E804" s="65" t="n">
        <f aca="false">VLOOKUP(A804,Plan1!$A$7:$O$737,8,FALSE())</f>
        <v>741.94</v>
      </c>
      <c r="F804" s="64" t="n">
        <f aca="false">VLOOKUP(A804,Plan1!$A$7:$O$737,12,FALSE())</f>
        <v>-6.4</v>
      </c>
      <c r="G804" s="65" t="n">
        <f aca="false">VLOOKUP(A804,Plan1!$A$7:$O$737,13,FALSE())</f>
        <v>832.38</v>
      </c>
    </row>
    <row r="805" customFormat="false" ht="15" hidden="false" customHeight="false" outlineLevel="0" collapsed="false">
      <c r="A805" s="63" t="n">
        <v>42077</v>
      </c>
      <c r="B805" s="64" t="n">
        <f aca="false">VLOOKUP(A805,Plan1!$A$7:$O$737,2,FALSE())</f>
        <v>-8.84</v>
      </c>
      <c r="C805" s="65" t="n">
        <f aca="false">VLOOKUP(A805,Plan1!$A$7:$O$737,3,FALSE())</f>
        <v>772.16</v>
      </c>
      <c r="D805" s="66" t="n">
        <f aca="false">VLOOKUP(A805,Plan1!$A$7:$O$737,7,FALSE())</f>
        <v>-17.92</v>
      </c>
      <c r="E805" s="65" t="n">
        <f aca="false">VLOOKUP(A805,Plan1!$A$7:$O$737,8,FALSE())</f>
        <v>742.08</v>
      </c>
      <c r="F805" s="64" t="n">
        <f aca="false">VLOOKUP(A805,Plan1!$A$7:$O$737,12,FALSE())</f>
        <v>-6.35</v>
      </c>
      <c r="G805" s="65" t="n">
        <f aca="false">VLOOKUP(A805,Plan1!$A$7:$O$737,13,FALSE())</f>
        <v>832.43</v>
      </c>
    </row>
    <row r="806" customFormat="false" ht="15" hidden="false" customHeight="false" outlineLevel="0" collapsed="false">
      <c r="A806" s="63" t="n">
        <v>42078</v>
      </c>
      <c r="B806" s="64" t="n">
        <f aca="false">VLOOKUP(A806,Plan1!$A$7:$O$737,2,FALSE())</f>
        <v>-8.82</v>
      </c>
      <c r="C806" s="65" t="n">
        <f aca="false">VLOOKUP(A806,Plan1!$A$7:$O$737,3,FALSE())</f>
        <v>772.18</v>
      </c>
      <c r="D806" s="66" t="n">
        <f aca="false">VLOOKUP(A806,Plan1!$A$7:$O$737,7,FALSE())</f>
        <v>-17.88</v>
      </c>
      <c r="E806" s="65" t="n">
        <f aca="false">VLOOKUP(A806,Plan1!$A$7:$O$737,8,FALSE())</f>
        <v>742.12</v>
      </c>
      <c r="F806" s="64" t="n">
        <f aca="false">VLOOKUP(A806,Plan1!$A$7:$O$737,12,FALSE())</f>
        <v>-6.34</v>
      </c>
      <c r="G806" s="65" t="n">
        <f aca="false">VLOOKUP(A806,Plan1!$A$7:$O$737,13,FALSE())</f>
        <v>832.44</v>
      </c>
    </row>
    <row r="807" customFormat="false" ht="15" hidden="false" customHeight="false" outlineLevel="0" collapsed="false">
      <c r="A807" s="63" t="n">
        <v>42079</v>
      </c>
      <c r="B807" s="64" t="n">
        <f aca="false">VLOOKUP(A807,Plan1!$A$7:$O$737,2,FALSE())</f>
        <v>-8.81</v>
      </c>
      <c r="C807" s="65" t="n">
        <f aca="false">VLOOKUP(A807,Plan1!$A$7:$O$737,3,FALSE())</f>
        <v>772.19</v>
      </c>
      <c r="D807" s="66" t="n">
        <f aca="false">VLOOKUP(A807,Plan1!$A$7:$O$737,7,FALSE())</f>
        <v>-17.83</v>
      </c>
      <c r="E807" s="65" t="n">
        <f aca="false">VLOOKUP(A807,Plan1!$A$7:$O$737,8,FALSE())</f>
        <v>742.17</v>
      </c>
      <c r="F807" s="64" t="n">
        <f aca="false">VLOOKUP(A807,Plan1!$A$7:$O$737,12,FALSE())</f>
        <v>-6.34</v>
      </c>
      <c r="G807" s="65" t="n">
        <f aca="false">VLOOKUP(A807,Plan1!$A$7:$O$737,13,FALSE())</f>
        <v>832.44</v>
      </c>
    </row>
    <row r="808" customFormat="false" ht="15" hidden="false" customHeight="false" outlineLevel="0" collapsed="false">
      <c r="A808" s="63" t="n">
        <v>42080</v>
      </c>
      <c r="B808" s="64" t="n">
        <f aca="false">VLOOKUP(A808,Plan1!$A$7:$O$737,2,FALSE())</f>
        <v>-8.79</v>
      </c>
      <c r="C808" s="65" t="n">
        <f aca="false">VLOOKUP(A808,Plan1!$A$7:$O$737,3,FALSE())</f>
        <v>772.21</v>
      </c>
      <c r="D808" s="66" t="n">
        <f aca="false">VLOOKUP(A808,Plan1!$A$7:$O$737,7,FALSE())</f>
        <v>-17.79</v>
      </c>
      <c r="E808" s="65" t="n">
        <f aca="false">VLOOKUP(A808,Plan1!$A$7:$O$737,8,FALSE())</f>
        <v>742.21</v>
      </c>
      <c r="F808" s="64" t="n">
        <f aca="false">VLOOKUP(A808,Plan1!$A$7:$O$737,12,FALSE())</f>
        <v>-6.34</v>
      </c>
      <c r="G808" s="65" t="n">
        <f aca="false">VLOOKUP(A808,Plan1!$A$7:$O$737,13,FALSE())</f>
        <v>832.44</v>
      </c>
    </row>
    <row r="809" customFormat="false" ht="15" hidden="false" customHeight="false" outlineLevel="0" collapsed="false">
      <c r="A809" s="63" t="n">
        <v>42081</v>
      </c>
      <c r="B809" s="64" t="n">
        <f aca="false">VLOOKUP(A809,Plan1!$A$7:$O$737,2,FALSE())</f>
        <v>-8.71</v>
      </c>
      <c r="C809" s="65" t="n">
        <f aca="false">VLOOKUP(A809,Plan1!$A$7:$O$737,3,FALSE())</f>
        <v>772.29</v>
      </c>
      <c r="D809" s="66" t="n">
        <f aca="false">VLOOKUP(A809,Plan1!$A$7:$O$737,7,FALSE())</f>
        <v>-17.74</v>
      </c>
      <c r="E809" s="65" t="n">
        <f aca="false">VLOOKUP(A809,Plan1!$A$7:$O$737,8,FALSE())</f>
        <v>742.26</v>
      </c>
      <c r="F809" s="64" t="n">
        <f aca="false">VLOOKUP(A809,Plan1!$A$7:$O$737,12,FALSE())</f>
        <v>-6.34</v>
      </c>
      <c r="G809" s="65" t="n">
        <f aca="false">VLOOKUP(A809,Plan1!$A$7:$O$737,13,FALSE())</f>
        <v>832.44</v>
      </c>
    </row>
    <row r="810" customFormat="false" ht="15" hidden="false" customHeight="false" outlineLevel="0" collapsed="false">
      <c r="A810" s="63" t="n">
        <v>42082</v>
      </c>
      <c r="B810" s="64" t="n">
        <f aca="false">VLOOKUP(A810,Plan1!$A$7:$O$737,2,FALSE())</f>
        <v>-8.62</v>
      </c>
      <c r="C810" s="65" t="n">
        <f aca="false">VLOOKUP(A810,Plan1!$A$7:$O$737,3,FALSE())</f>
        <v>772.38</v>
      </c>
      <c r="D810" s="66" t="n">
        <f aca="false">VLOOKUP(A810,Plan1!$A$7:$O$737,7,FALSE())</f>
        <v>-17.69</v>
      </c>
      <c r="E810" s="65" t="n">
        <f aca="false">VLOOKUP(A810,Plan1!$A$7:$O$737,8,FALSE())</f>
        <v>742.31</v>
      </c>
      <c r="F810" s="64" t="n">
        <f aca="false">VLOOKUP(A810,Plan1!$A$7:$O$737,12,FALSE())</f>
        <v>-6.35</v>
      </c>
      <c r="G810" s="65" t="n">
        <f aca="false">VLOOKUP(A810,Plan1!$A$7:$O$737,13,FALSE())</f>
        <v>832.43</v>
      </c>
    </row>
    <row r="811" customFormat="false" ht="15" hidden="false" customHeight="false" outlineLevel="0" collapsed="false">
      <c r="A811" s="63" t="n">
        <v>42083</v>
      </c>
      <c r="B811" s="64" t="n">
        <f aca="false">VLOOKUP(A811,Plan1!$A$7:$O$737,2,FALSE())</f>
        <v>-8.6</v>
      </c>
      <c r="C811" s="65" t="n">
        <f aca="false">VLOOKUP(A811,Plan1!$A$7:$O$737,3,FALSE())</f>
        <v>772.4</v>
      </c>
      <c r="D811" s="66" t="n">
        <f aca="false">VLOOKUP(A811,Plan1!$A$7:$O$737,7,FALSE())</f>
        <v>-17.65</v>
      </c>
      <c r="E811" s="65" t="n">
        <f aca="false">VLOOKUP(A811,Plan1!$A$7:$O$737,8,FALSE())</f>
        <v>742.35</v>
      </c>
      <c r="F811" s="64" t="n">
        <f aca="false">VLOOKUP(A811,Plan1!$A$7:$O$737,12,FALSE())</f>
        <v>-6.38</v>
      </c>
      <c r="G811" s="65" t="n">
        <f aca="false">VLOOKUP(A811,Plan1!$A$7:$O$737,13,FALSE())</f>
        <v>832.4</v>
      </c>
    </row>
    <row r="812" customFormat="false" ht="15" hidden="false" customHeight="false" outlineLevel="0" collapsed="false">
      <c r="A812" s="63" t="n">
        <v>42084</v>
      </c>
      <c r="B812" s="64" t="n">
        <f aca="false">VLOOKUP(A812,Plan1!$A$7:$O$737,2,FALSE())</f>
        <v>-8.57</v>
      </c>
      <c r="C812" s="65" t="n">
        <f aca="false">VLOOKUP(A812,Plan1!$A$7:$O$737,3,FALSE())</f>
        <v>772.43</v>
      </c>
      <c r="D812" s="66" t="n">
        <f aca="false">VLOOKUP(A812,Plan1!$A$7:$O$737,7,FALSE())</f>
        <v>-17.62</v>
      </c>
      <c r="E812" s="65" t="n">
        <f aca="false">VLOOKUP(A812,Plan1!$A$7:$O$737,8,FALSE())</f>
        <v>742.38</v>
      </c>
      <c r="F812" s="64" t="n">
        <f aca="false">VLOOKUP(A812,Plan1!$A$7:$O$737,12,FALSE())</f>
        <v>-6.33</v>
      </c>
      <c r="G812" s="65" t="n">
        <f aca="false">VLOOKUP(A812,Plan1!$A$7:$O$737,13,FALSE())</f>
        <v>832.45</v>
      </c>
    </row>
    <row r="813" customFormat="false" ht="15" hidden="false" customHeight="false" outlineLevel="0" collapsed="false">
      <c r="A813" s="63" t="n">
        <v>42085</v>
      </c>
      <c r="B813" s="64" t="n">
        <f aca="false">VLOOKUP(A813,Plan1!$A$7:$O$737,2,FALSE())</f>
        <v>-8.54</v>
      </c>
      <c r="C813" s="65" t="n">
        <f aca="false">VLOOKUP(A813,Plan1!$A$7:$O$737,3,FALSE())</f>
        <v>772.46</v>
      </c>
      <c r="D813" s="66" t="n">
        <f aca="false">VLOOKUP(A813,Plan1!$A$7:$O$737,7,FALSE())</f>
        <v>-17.54</v>
      </c>
      <c r="E813" s="65" t="n">
        <f aca="false">VLOOKUP(A813,Plan1!$A$7:$O$737,8,FALSE())</f>
        <v>742.46</v>
      </c>
      <c r="F813" s="64" t="n">
        <f aca="false">VLOOKUP(A813,Plan1!$A$7:$O$737,12,FALSE())</f>
        <v>-6.3</v>
      </c>
      <c r="G813" s="65" t="n">
        <f aca="false">VLOOKUP(A813,Plan1!$A$7:$O$737,13,FALSE())</f>
        <v>832.48</v>
      </c>
    </row>
    <row r="814" customFormat="false" ht="15" hidden="false" customHeight="false" outlineLevel="0" collapsed="false">
      <c r="A814" s="63" t="n">
        <v>42086</v>
      </c>
      <c r="B814" s="64" t="n">
        <f aca="false">VLOOKUP(A814,Plan1!$A$7:$O$737,2,FALSE())</f>
        <v>-8.45</v>
      </c>
      <c r="C814" s="65" t="n">
        <f aca="false">VLOOKUP(A814,Plan1!$A$7:$O$737,3,FALSE())</f>
        <v>772.55</v>
      </c>
      <c r="D814" s="66" t="n">
        <f aca="false">VLOOKUP(A814,Plan1!$A$7:$O$737,7,FALSE())</f>
        <v>-17.46</v>
      </c>
      <c r="E814" s="65" t="n">
        <f aca="false">VLOOKUP(A814,Plan1!$A$7:$O$737,8,FALSE())</f>
        <v>742.54</v>
      </c>
      <c r="F814" s="64" t="n">
        <f aca="false">VLOOKUP(A814,Plan1!$A$7:$O$737,12,FALSE())</f>
        <v>-6.29</v>
      </c>
      <c r="G814" s="65" t="n">
        <f aca="false">VLOOKUP(A814,Plan1!$A$7:$O$737,13,FALSE())</f>
        <v>832.49</v>
      </c>
    </row>
    <row r="815" customFormat="false" ht="15" hidden="false" customHeight="false" outlineLevel="0" collapsed="false">
      <c r="A815" s="63" t="n">
        <v>42087</v>
      </c>
      <c r="B815" s="64" t="n">
        <f aca="false">VLOOKUP(A815,Plan1!$A$7:$O$737,2,FALSE())</f>
        <v>-7.98</v>
      </c>
      <c r="C815" s="65" t="n">
        <f aca="false">VLOOKUP(A815,Plan1!$A$7:$O$737,3,FALSE())</f>
        <v>773.02</v>
      </c>
      <c r="D815" s="66" t="n">
        <f aca="false">VLOOKUP(A815,Plan1!$A$7:$O$737,7,FALSE())</f>
        <v>-17.02</v>
      </c>
      <c r="E815" s="65" t="n">
        <f aca="false">VLOOKUP(A815,Plan1!$A$7:$O$737,8,FALSE())</f>
        <v>742.98</v>
      </c>
      <c r="F815" s="64" t="n">
        <f aca="false">VLOOKUP(A815,Plan1!$A$7:$O$737,12,FALSE())</f>
        <v>-6.05</v>
      </c>
      <c r="G815" s="65" t="n">
        <f aca="false">VLOOKUP(A815,Plan1!$A$7:$O$737,13,FALSE())</f>
        <v>832.73</v>
      </c>
    </row>
    <row r="816" customFormat="false" ht="15" hidden="false" customHeight="false" outlineLevel="0" collapsed="false">
      <c r="A816" s="63" t="n">
        <v>42088</v>
      </c>
      <c r="B816" s="64" t="n">
        <f aca="false">VLOOKUP(A816,Plan1!$A$7:$O$737,2,FALSE())</f>
        <v>-7.68</v>
      </c>
      <c r="C816" s="65" t="n">
        <f aca="false">VLOOKUP(A816,Plan1!$A$7:$O$737,3,FALSE())</f>
        <v>773.32</v>
      </c>
      <c r="D816" s="66" t="n">
        <f aca="false">VLOOKUP(A816,Plan1!$A$7:$O$737,7,FALSE())</f>
        <v>-16.8</v>
      </c>
      <c r="E816" s="65" t="n">
        <f aca="false">VLOOKUP(A816,Plan1!$A$7:$O$737,8,FALSE())</f>
        <v>743.2</v>
      </c>
      <c r="F816" s="64" t="n">
        <f aca="false">VLOOKUP(A816,Plan1!$A$7:$O$737,12,FALSE())</f>
        <v>-5.96</v>
      </c>
      <c r="G816" s="65" t="n">
        <f aca="false">VLOOKUP(A816,Plan1!$A$7:$O$737,13,FALSE())</f>
        <v>832.82</v>
      </c>
    </row>
    <row r="817" customFormat="false" ht="15" hidden="false" customHeight="false" outlineLevel="0" collapsed="false">
      <c r="A817" s="63" t="n">
        <v>42089</v>
      </c>
      <c r="B817" s="64" t="n">
        <f aca="false">VLOOKUP(A817,Plan1!$A$7:$O$737,2,FALSE())</f>
        <v>-7.59</v>
      </c>
      <c r="C817" s="65" t="n">
        <f aca="false">VLOOKUP(A817,Plan1!$A$7:$O$737,3,FALSE())</f>
        <v>773.41</v>
      </c>
      <c r="D817" s="66" t="n">
        <f aca="false">VLOOKUP(A817,Plan1!$A$7:$O$737,7,FALSE())</f>
        <v>-16.71</v>
      </c>
      <c r="E817" s="65" t="n">
        <f aca="false">VLOOKUP(A817,Plan1!$A$7:$O$737,8,FALSE())</f>
        <v>743.29</v>
      </c>
      <c r="F817" s="64" t="n">
        <f aca="false">VLOOKUP(A817,Plan1!$A$7:$O$737,12,FALSE())</f>
        <v>-5.94</v>
      </c>
      <c r="G817" s="65" t="n">
        <f aca="false">VLOOKUP(A817,Plan1!$A$7:$O$737,13,FALSE())</f>
        <v>832.84</v>
      </c>
    </row>
    <row r="818" customFormat="false" ht="15" hidden="false" customHeight="false" outlineLevel="0" collapsed="false">
      <c r="A818" s="63" t="n">
        <v>42090</v>
      </c>
      <c r="B818" s="64" t="n">
        <f aca="false">VLOOKUP(A818,Plan1!$A$7:$O$737,2,FALSE())</f>
        <v>-7.55</v>
      </c>
      <c r="C818" s="65" t="n">
        <f aca="false">VLOOKUP(A818,Plan1!$A$7:$O$737,3,FALSE())</f>
        <v>773.45</v>
      </c>
      <c r="D818" s="66" t="n">
        <f aca="false">VLOOKUP(A818,Plan1!$A$7:$O$737,7,FALSE())</f>
        <v>-16.65</v>
      </c>
      <c r="E818" s="65" t="n">
        <f aca="false">VLOOKUP(A818,Plan1!$A$7:$O$737,8,FALSE())</f>
        <v>743.35</v>
      </c>
      <c r="F818" s="64" t="n">
        <f aca="false">VLOOKUP(A818,Plan1!$A$7:$O$737,12,FALSE())</f>
        <v>-5.95</v>
      </c>
      <c r="G818" s="65" t="n">
        <f aca="false">VLOOKUP(A818,Plan1!$A$7:$O$737,13,FALSE())</f>
        <v>832.83</v>
      </c>
    </row>
    <row r="819" customFormat="false" ht="15" hidden="false" customHeight="false" outlineLevel="0" collapsed="false">
      <c r="A819" s="63" t="n">
        <v>42091</v>
      </c>
      <c r="B819" s="64" t="n">
        <f aca="false">VLOOKUP(A819,Plan1!$A$7:$O$737,2,FALSE())</f>
        <v>-7.51</v>
      </c>
      <c r="C819" s="65" t="n">
        <f aca="false">VLOOKUP(A819,Plan1!$A$7:$O$737,3,FALSE())</f>
        <v>773.49</v>
      </c>
      <c r="D819" s="66" t="n">
        <f aca="false">VLOOKUP(A819,Plan1!$A$7:$O$737,7,FALSE())</f>
        <v>-16.61</v>
      </c>
      <c r="E819" s="65" t="n">
        <f aca="false">VLOOKUP(A819,Plan1!$A$7:$O$737,8,FALSE())</f>
        <v>743.39</v>
      </c>
      <c r="F819" s="64" t="n">
        <f aca="false">VLOOKUP(A819,Plan1!$A$7:$O$737,12,FALSE())</f>
        <v>-5.94</v>
      </c>
      <c r="G819" s="65" t="n">
        <f aca="false">VLOOKUP(A819,Plan1!$A$7:$O$737,13,FALSE())</f>
        <v>832.84</v>
      </c>
    </row>
    <row r="820" customFormat="false" ht="15" hidden="false" customHeight="false" outlineLevel="0" collapsed="false">
      <c r="A820" s="63" t="n">
        <v>42092</v>
      </c>
      <c r="B820" s="64" t="n">
        <f aca="false">VLOOKUP(A820,Plan1!$A$7:$O$737,2,FALSE())</f>
        <v>-7.49</v>
      </c>
      <c r="C820" s="65" t="n">
        <f aca="false">VLOOKUP(A820,Plan1!$A$7:$O$737,3,FALSE())</f>
        <v>773.51</v>
      </c>
      <c r="D820" s="66" t="n">
        <f aca="false">VLOOKUP(A820,Plan1!$A$7:$O$737,7,FALSE())</f>
        <v>-16.59</v>
      </c>
      <c r="E820" s="65" t="n">
        <f aca="false">VLOOKUP(A820,Plan1!$A$7:$O$737,8,FALSE())</f>
        <v>743.41</v>
      </c>
      <c r="F820" s="64" t="n">
        <f aca="false">VLOOKUP(A820,Plan1!$A$7:$O$737,12,FALSE())</f>
        <v>-5.94</v>
      </c>
      <c r="G820" s="65" t="n">
        <f aca="false">VLOOKUP(A820,Plan1!$A$7:$O$737,13,FALSE())</f>
        <v>832.84</v>
      </c>
    </row>
    <row r="821" customFormat="false" ht="15" hidden="false" customHeight="false" outlineLevel="0" collapsed="false">
      <c r="A821" s="63" t="n">
        <v>42093</v>
      </c>
      <c r="B821" s="64" t="n">
        <f aca="false">VLOOKUP(A821,Plan1!$A$7:$O$737,2,FALSE())</f>
        <v>-7.47</v>
      </c>
      <c r="C821" s="65" t="n">
        <f aca="false">VLOOKUP(A821,Plan1!$A$7:$O$737,3,FALSE())</f>
        <v>773.53</v>
      </c>
      <c r="D821" s="66" t="n">
        <f aca="false">VLOOKUP(A821,Plan1!$A$7:$O$737,7,FALSE())</f>
        <v>-16.57</v>
      </c>
      <c r="E821" s="65" t="n">
        <f aca="false">VLOOKUP(A821,Plan1!$A$7:$O$737,8,FALSE())</f>
        <v>743.43</v>
      </c>
      <c r="F821" s="64" t="n">
        <f aca="false">VLOOKUP(A821,Plan1!$A$7:$O$737,12,FALSE())</f>
        <v>-5.95</v>
      </c>
      <c r="G821" s="65" t="n">
        <f aca="false">VLOOKUP(A821,Plan1!$A$7:$O$737,13,FALSE())</f>
        <v>832.83</v>
      </c>
    </row>
    <row r="822" customFormat="false" ht="15" hidden="false" customHeight="false" outlineLevel="0" collapsed="false">
      <c r="A822" s="63" t="n">
        <v>42094</v>
      </c>
      <c r="B822" s="64" t="n">
        <f aca="false">VLOOKUP(A822,Plan1!$A$7:$O$737,2,FALSE())</f>
        <v>-7.45</v>
      </c>
      <c r="C822" s="65" t="n">
        <f aca="false">VLOOKUP(A822,Plan1!$A$7:$O$737,3,FALSE())</f>
        <v>773.55</v>
      </c>
      <c r="D822" s="66" t="n">
        <f aca="false">VLOOKUP(A822,Plan1!$A$7:$O$737,7,FALSE())</f>
        <v>-16.53</v>
      </c>
      <c r="E822" s="65" t="n">
        <f aca="false">VLOOKUP(A822,Plan1!$A$7:$O$737,8,FALSE())</f>
        <v>743.47</v>
      </c>
      <c r="F822" s="64" t="n">
        <f aca="false">VLOOKUP(A822,Plan1!$A$7:$O$737,12,FALSE())</f>
        <v>-5.92</v>
      </c>
      <c r="G822" s="65" t="n">
        <f aca="false">VLOOKUP(A822,Plan1!$A$7:$O$737,13,FALSE())</f>
        <v>832.86</v>
      </c>
    </row>
    <row r="823" customFormat="false" ht="15" hidden="false" customHeight="false" outlineLevel="0" collapsed="false">
      <c r="A823" s="63" t="n">
        <v>42095</v>
      </c>
      <c r="B823" s="64" t="n">
        <f aca="false">VLOOKUP(A823,Plan1!$A$7:$O$737,2,FALSE())</f>
        <v>-7.39</v>
      </c>
      <c r="C823" s="65" t="n">
        <f aca="false">VLOOKUP(A823,Plan1!$A$7:$O$737,3,FALSE())</f>
        <v>773.61</v>
      </c>
      <c r="D823" s="66" t="n">
        <f aca="false">VLOOKUP(A823,Plan1!$A$7:$O$737,7,FALSE())</f>
        <v>-16.49</v>
      </c>
      <c r="E823" s="65" t="n">
        <f aca="false">VLOOKUP(A823,Plan1!$A$7:$O$737,8,FALSE())</f>
        <v>743.51</v>
      </c>
      <c r="F823" s="64" t="n">
        <f aca="false">VLOOKUP(A823,Plan1!$A$7:$O$737,12,FALSE())</f>
        <v>-5.92</v>
      </c>
      <c r="G823" s="65" t="n">
        <f aca="false">VLOOKUP(A823,Plan1!$A$7:$O$737,13,FALSE())</f>
        <v>832.86</v>
      </c>
    </row>
    <row r="824" customFormat="false" ht="15" hidden="false" customHeight="false" outlineLevel="0" collapsed="false">
      <c r="A824" s="63" t="n">
        <v>42096</v>
      </c>
      <c r="B824" s="64" t="n">
        <f aca="false">VLOOKUP(A824,Plan1!$A$7:$O$737,2,FALSE())</f>
        <v>-7.36</v>
      </c>
      <c r="C824" s="65" t="n">
        <f aca="false">VLOOKUP(A824,Plan1!$A$7:$O$737,3,FALSE())</f>
        <v>773.64</v>
      </c>
      <c r="D824" s="66" t="n">
        <f aca="false">VLOOKUP(A824,Plan1!$A$7:$O$737,7,FALSE())</f>
        <v>-16.46</v>
      </c>
      <c r="E824" s="65" t="n">
        <f aca="false">VLOOKUP(A824,Plan1!$A$7:$O$737,8,FALSE())</f>
        <v>743.54</v>
      </c>
      <c r="F824" s="64" t="n">
        <f aca="false">VLOOKUP(A824,Plan1!$A$7:$O$737,12,FALSE())</f>
        <v>-5.92</v>
      </c>
      <c r="G824" s="65" t="n">
        <f aca="false">VLOOKUP(A824,Plan1!$A$7:$O$737,13,FALSE())</f>
        <v>832.86</v>
      </c>
    </row>
    <row r="825" customFormat="false" ht="15" hidden="false" customHeight="false" outlineLevel="0" collapsed="false">
      <c r="A825" s="63" t="n">
        <v>42097</v>
      </c>
      <c r="B825" s="64" t="n">
        <f aca="false">VLOOKUP(A825,Plan1!$A$7:$O$737,2,FALSE())</f>
        <v>-7.35</v>
      </c>
      <c r="C825" s="65" t="n">
        <f aca="false">VLOOKUP(A825,Plan1!$A$7:$O$737,3,FALSE())</f>
        <v>773.65</v>
      </c>
      <c r="D825" s="66" t="n">
        <f aca="false">VLOOKUP(A825,Plan1!$A$7:$O$737,7,FALSE())</f>
        <v>-16.43</v>
      </c>
      <c r="E825" s="65" t="n">
        <f aca="false">VLOOKUP(A825,Plan1!$A$7:$O$737,8,FALSE())</f>
        <v>743.57</v>
      </c>
      <c r="F825" s="64" t="n">
        <f aca="false">VLOOKUP(A825,Plan1!$A$7:$O$737,12,FALSE())</f>
        <v>-5.92</v>
      </c>
      <c r="G825" s="65" t="n">
        <f aca="false">VLOOKUP(A825,Plan1!$A$7:$O$737,13,FALSE())</f>
        <v>832.86</v>
      </c>
    </row>
    <row r="826" customFormat="false" ht="15" hidden="false" customHeight="false" outlineLevel="0" collapsed="false">
      <c r="A826" s="63" t="n">
        <v>42098</v>
      </c>
      <c r="B826" s="64" t="n">
        <f aca="false">VLOOKUP(A826,Plan1!$A$7:$O$737,2,FALSE())</f>
        <v>-7.35</v>
      </c>
      <c r="C826" s="65" t="n">
        <f aca="false">VLOOKUP(A826,Plan1!$A$7:$O$737,3,FALSE())</f>
        <v>773.65</v>
      </c>
      <c r="D826" s="66" t="n">
        <f aca="false">VLOOKUP(A826,Plan1!$A$7:$O$737,7,FALSE())</f>
        <v>-16.4</v>
      </c>
      <c r="E826" s="65" t="n">
        <f aca="false">VLOOKUP(A826,Plan1!$A$7:$O$737,8,FALSE())</f>
        <v>743.6</v>
      </c>
      <c r="F826" s="64" t="n">
        <f aca="false">VLOOKUP(A826,Plan1!$A$7:$O$737,12,FALSE())</f>
        <v>-5.92</v>
      </c>
      <c r="G826" s="65" t="n">
        <f aca="false">VLOOKUP(A826,Plan1!$A$7:$O$737,13,FALSE())</f>
        <v>832.86</v>
      </c>
    </row>
    <row r="827" customFormat="false" ht="15" hidden="false" customHeight="false" outlineLevel="0" collapsed="false">
      <c r="A827" s="63" t="n">
        <v>42099</v>
      </c>
      <c r="B827" s="64" t="n">
        <f aca="false">VLOOKUP(A827,Plan1!$A$7:$O$737,2,FALSE())</f>
        <v>-7.34</v>
      </c>
      <c r="C827" s="65" t="n">
        <f aca="false">VLOOKUP(A827,Plan1!$A$7:$O$737,3,FALSE())</f>
        <v>773.66</v>
      </c>
      <c r="D827" s="66" t="n">
        <f aca="false">VLOOKUP(A827,Plan1!$A$7:$O$737,7,FALSE())</f>
        <v>-16.37</v>
      </c>
      <c r="E827" s="65" t="n">
        <f aca="false">VLOOKUP(A827,Plan1!$A$7:$O$737,8,FALSE())</f>
        <v>743.63</v>
      </c>
      <c r="F827" s="64" t="n">
        <f aca="false">VLOOKUP(A827,Plan1!$A$7:$O$737,12,FALSE())</f>
        <v>-5.94</v>
      </c>
      <c r="G827" s="65" t="n">
        <f aca="false">VLOOKUP(A827,Plan1!$A$7:$O$737,13,FALSE())</f>
        <v>832.84</v>
      </c>
    </row>
    <row r="828" customFormat="false" ht="15" hidden="false" customHeight="false" outlineLevel="0" collapsed="false">
      <c r="A828" s="63" t="n">
        <v>42100</v>
      </c>
      <c r="B828" s="64" t="n">
        <f aca="false">VLOOKUP(A828,Plan1!$A$7:$O$737,2,FALSE())</f>
        <v>-7.33</v>
      </c>
      <c r="C828" s="65" t="n">
        <f aca="false">VLOOKUP(A828,Plan1!$A$7:$O$737,3,FALSE())</f>
        <v>773.67</v>
      </c>
      <c r="D828" s="66" t="n">
        <f aca="false">VLOOKUP(A828,Plan1!$A$7:$O$737,7,FALSE())</f>
        <v>-16.35</v>
      </c>
      <c r="E828" s="65" t="n">
        <f aca="false">VLOOKUP(A828,Plan1!$A$7:$O$737,8,FALSE())</f>
        <v>743.65</v>
      </c>
      <c r="F828" s="64" t="n">
        <f aca="false">VLOOKUP(A828,Plan1!$A$7:$O$737,12,FALSE())</f>
        <v>-5.95</v>
      </c>
      <c r="G828" s="65" t="n">
        <f aca="false">VLOOKUP(A828,Plan1!$A$7:$O$737,13,FALSE())</f>
        <v>832.83</v>
      </c>
    </row>
    <row r="829" customFormat="false" ht="15" hidden="false" customHeight="false" outlineLevel="0" collapsed="false">
      <c r="A829" s="63" t="n">
        <v>42101</v>
      </c>
      <c r="B829" s="64" t="n">
        <f aca="false">VLOOKUP(A829,Plan1!$A$7:$O$737,2,FALSE())</f>
        <v>-7.33</v>
      </c>
      <c r="C829" s="65" t="n">
        <f aca="false">VLOOKUP(A829,Plan1!$A$7:$O$737,3,FALSE())</f>
        <v>773.67</v>
      </c>
      <c r="D829" s="66" t="n">
        <f aca="false">VLOOKUP(A829,Plan1!$A$7:$O$737,7,FALSE())</f>
        <v>-16.3</v>
      </c>
      <c r="E829" s="65" t="n">
        <f aca="false">VLOOKUP(A829,Plan1!$A$7:$O$737,8,FALSE())</f>
        <v>743.7</v>
      </c>
      <c r="F829" s="64" t="n">
        <f aca="false">VLOOKUP(A829,Plan1!$A$7:$O$737,12,FALSE())</f>
        <v>-5.95</v>
      </c>
      <c r="G829" s="65" t="n">
        <f aca="false">VLOOKUP(A829,Plan1!$A$7:$O$737,13,FALSE())</f>
        <v>832.83</v>
      </c>
    </row>
    <row r="830" customFormat="false" ht="15" hidden="false" customHeight="false" outlineLevel="0" collapsed="false">
      <c r="A830" s="63" t="n">
        <v>42102</v>
      </c>
      <c r="B830" s="64" t="n">
        <f aca="false">VLOOKUP(A830,Plan1!$A$7:$O$737,2,FALSE())</f>
        <v>-7.33</v>
      </c>
      <c r="C830" s="65" t="n">
        <f aca="false">VLOOKUP(A830,Plan1!$A$7:$O$737,3,FALSE())</f>
        <v>773.67</v>
      </c>
      <c r="D830" s="66" t="n">
        <f aca="false">VLOOKUP(A830,Plan1!$A$7:$O$737,7,FALSE())</f>
        <v>-16.29</v>
      </c>
      <c r="E830" s="65" t="n">
        <f aca="false">VLOOKUP(A830,Plan1!$A$7:$O$737,8,FALSE())</f>
        <v>743.71</v>
      </c>
      <c r="F830" s="64" t="n">
        <f aca="false">VLOOKUP(A830,Plan1!$A$7:$O$737,12,FALSE())</f>
        <v>-5.95</v>
      </c>
      <c r="G830" s="65" t="n">
        <f aca="false">VLOOKUP(A830,Plan1!$A$7:$O$737,13,FALSE())</f>
        <v>832.83</v>
      </c>
    </row>
    <row r="831" customFormat="false" ht="15" hidden="false" customHeight="false" outlineLevel="0" collapsed="false">
      <c r="A831" s="63" t="n">
        <v>42103</v>
      </c>
      <c r="B831" s="64" t="n">
        <f aca="false">VLOOKUP(A831,Plan1!$A$7:$O$737,2,FALSE())</f>
        <v>-7.32</v>
      </c>
      <c r="C831" s="65" t="n">
        <f aca="false">VLOOKUP(A831,Plan1!$A$7:$O$737,3,FALSE())</f>
        <v>773.68</v>
      </c>
      <c r="D831" s="66" t="n">
        <f aca="false">VLOOKUP(A831,Plan1!$A$7:$O$737,7,FALSE())</f>
        <v>-16.27</v>
      </c>
      <c r="E831" s="65" t="n">
        <f aca="false">VLOOKUP(A831,Plan1!$A$7:$O$737,8,FALSE())</f>
        <v>743.73</v>
      </c>
      <c r="F831" s="64" t="n">
        <f aca="false">VLOOKUP(A831,Plan1!$A$7:$O$737,12,FALSE())</f>
        <v>-5.98</v>
      </c>
      <c r="G831" s="65" t="n">
        <f aca="false">VLOOKUP(A831,Plan1!$A$7:$O$737,13,FALSE())</f>
        <v>832.8</v>
      </c>
    </row>
    <row r="832" customFormat="false" ht="15" hidden="false" customHeight="false" outlineLevel="0" collapsed="false">
      <c r="A832" s="63" t="n">
        <v>42104</v>
      </c>
      <c r="B832" s="64" t="n">
        <f aca="false">VLOOKUP(A832,Plan1!$A$7:$O$737,2,FALSE())</f>
        <v>-7.32</v>
      </c>
      <c r="C832" s="65" t="n">
        <f aca="false">VLOOKUP(A832,Plan1!$A$7:$O$737,3,FALSE())</f>
        <v>773.68</v>
      </c>
      <c r="D832" s="66" t="n">
        <f aca="false">VLOOKUP(A832,Plan1!$A$7:$O$737,7,FALSE())</f>
        <v>-16.25</v>
      </c>
      <c r="E832" s="65" t="n">
        <f aca="false">VLOOKUP(A832,Plan1!$A$7:$O$737,8,FALSE())</f>
        <v>743.75</v>
      </c>
      <c r="F832" s="64" t="n">
        <f aca="false">VLOOKUP(A832,Plan1!$A$7:$O$737,12,FALSE())</f>
        <v>-5.98</v>
      </c>
      <c r="G832" s="65" t="n">
        <f aca="false">VLOOKUP(A832,Plan1!$A$7:$O$737,13,FALSE())</f>
        <v>832.8</v>
      </c>
    </row>
    <row r="833" customFormat="false" ht="15" hidden="false" customHeight="false" outlineLevel="0" collapsed="false">
      <c r="A833" s="63" t="n">
        <v>42105</v>
      </c>
      <c r="B833" s="64" t="n">
        <f aca="false">VLOOKUP(A833,Plan1!$A$7:$O$737,2,FALSE())</f>
        <v>-7.33</v>
      </c>
      <c r="C833" s="65" t="n">
        <f aca="false">VLOOKUP(A833,Plan1!$A$7:$O$737,3,FALSE())</f>
        <v>773.67</v>
      </c>
      <c r="D833" s="66" t="n">
        <f aca="false">VLOOKUP(A833,Plan1!$A$7:$O$737,7,FALSE())</f>
        <v>-16.24</v>
      </c>
      <c r="E833" s="65" t="n">
        <f aca="false">VLOOKUP(A833,Plan1!$A$7:$O$737,8,FALSE())</f>
        <v>743.76</v>
      </c>
      <c r="F833" s="64" t="n">
        <f aca="false">VLOOKUP(A833,Plan1!$A$7:$O$737,12,FALSE())</f>
        <v>-5.99</v>
      </c>
      <c r="G833" s="65" t="n">
        <f aca="false">VLOOKUP(A833,Plan1!$A$7:$O$737,13,FALSE())</f>
        <v>832.79</v>
      </c>
    </row>
    <row r="834" customFormat="false" ht="15" hidden="false" customHeight="false" outlineLevel="0" collapsed="false">
      <c r="A834" s="63" t="n">
        <v>42106</v>
      </c>
      <c r="B834" s="64" t="n">
        <f aca="false">VLOOKUP(A834,Plan1!$A$7:$O$737,2,FALSE())</f>
        <v>-7.33</v>
      </c>
      <c r="C834" s="65" t="n">
        <f aca="false">VLOOKUP(A834,Plan1!$A$7:$O$737,3,FALSE())</f>
        <v>773.67</v>
      </c>
      <c r="D834" s="66" t="n">
        <f aca="false">VLOOKUP(A834,Plan1!$A$7:$O$737,7,FALSE())</f>
        <v>-16.22</v>
      </c>
      <c r="E834" s="65" t="n">
        <f aca="false">VLOOKUP(A834,Plan1!$A$7:$O$737,8,FALSE())</f>
        <v>743.78</v>
      </c>
      <c r="F834" s="64" t="n">
        <f aca="false">VLOOKUP(A834,Plan1!$A$7:$O$737,12,FALSE())</f>
        <v>-6</v>
      </c>
      <c r="G834" s="65" t="n">
        <f aca="false">VLOOKUP(A834,Plan1!$A$7:$O$737,13,FALSE())</f>
        <v>832.78</v>
      </c>
    </row>
    <row r="835" customFormat="false" ht="15" hidden="false" customHeight="false" outlineLevel="0" collapsed="false">
      <c r="A835" s="63" t="n">
        <v>42107</v>
      </c>
      <c r="B835" s="64" t="n">
        <f aca="false">VLOOKUP(A835,Plan1!$A$7:$O$737,2,FALSE())</f>
        <v>-7.34</v>
      </c>
      <c r="C835" s="65" t="n">
        <f aca="false">VLOOKUP(A835,Plan1!$A$7:$O$737,3,FALSE())</f>
        <v>773.66</v>
      </c>
      <c r="D835" s="66" t="n">
        <f aca="false">VLOOKUP(A835,Plan1!$A$7:$O$737,7,FALSE())</f>
        <v>-16.21</v>
      </c>
      <c r="E835" s="65" t="n">
        <f aca="false">VLOOKUP(A835,Plan1!$A$7:$O$737,8,FALSE())</f>
        <v>743.79</v>
      </c>
      <c r="F835" s="64" t="n">
        <f aca="false">VLOOKUP(A835,Plan1!$A$7:$O$737,12,FALSE())</f>
        <v>-6.02</v>
      </c>
      <c r="G835" s="65" t="n">
        <f aca="false">VLOOKUP(A835,Plan1!$A$7:$O$737,13,FALSE())</f>
        <v>832.76</v>
      </c>
    </row>
    <row r="836" customFormat="false" ht="15" hidden="false" customHeight="false" outlineLevel="0" collapsed="false">
      <c r="A836" s="63" t="n">
        <v>42108</v>
      </c>
      <c r="B836" s="64" t="n">
        <f aca="false">VLOOKUP(A836,Plan1!$A$7:$O$737,2,FALSE())</f>
        <v>-7.35</v>
      </c>
      <c r="C836" s="65" t="n">
        <f aca="false">VLOOKUP(A836,Plan1!$A$7:$O$737,3,FALSE())</f>
        <v>773.65</v>
      </c>
      <c r="D836" s="66" t="n">
        <f aca="false">VLOOKUP(A836,Plan1!$A$7:$O$737,7,FALSE())</f>
        <v>-16.2</v>
      </c>
      <c r="E836" s="65" t="n">
        <f aca="false">VLOOKUP(A836,Plan1!$A$7:$O$737,8,FALSE())</f>
        <v>743.8</v>
      </c>
      <c r="F836" s="64" t="n">
        <f aca="false">VLOOKUP(A836,Plan1!$A$7:$O$737,12,FALSE())</f>
        <v>-6.03</v>
      </c>
      <c r="G836" s="65" t="n">
        <f aca="false">VLOOKUP(A836,Plan1!$A$7:$O$737,13,FALSE())</f>
        <v>832.75</v>
      </c>
    </row>
    <row r="837" customFormat="false" ht="15" hidden="false" customHeight="false" outlineLevel="0" collapsed="false">
      <c r="A837" s="63" t="n">
        <v>42109</v>
      </c>
      <c r="B837" s="64" t="n">
        <f aca="false">VLOOKUP(A837,Plan1!$A$7:$O$737,2,FALSE())</f>
        <v>-7.36</v>
      </c>
      <c r="C837" s="65" t="n">
        <f aca="false">VLOOKUP(A837,Plan1!$A$7:$O$737,3,FALSE())</f>
        <v>773.64</v>
      </c>
      <c r="D837" s="66" t="n">
        <f aca="false">VLOOKUP(A837,Plan1!$A$7:$O$737,7,FALSE())</f>
        <v>-16.19</v>
      </c>
      <c r="E837" s="65" t="n">
        <f aca="false">VLOOKUP(A837,Plan1!$A$7:$O$737,8,FALSE())</f>
        <v>743.81</v>
      </c>
      <c r="F837" s="64" t="n">
        <f aca="false">VLOOKUP(A837,Plan1!$A$7:$O$737,12,FALSE())</f>
        <v>-6.04</v>
      </c>
      <c r="G837" s="65" t="n">
        <f aca="false">VLOOKUP(A837,Plan1!$A$7:$O$737,13,FALSE())</f>
        <v>832.74</v>
      </c>
    </row>
    <row r="838" customFormat="false" ht="15" hidden="false" customHeight="false" outlineLevel="0" collapsed="false">
      <c r="A838" s="63" t="n">
        <v>42110</v>
      </c>
      <c r="B838" s="64" t="n">
        <f aca="false">VLOOKUP(A838,Plan1!$A$7:$O$737,2,FALSE())</f>
        <v>-7.37</v>
      </c>
      <c r="C838" s="65" t="n">
        <f aca="false">VLOOKUP(A838,Plan1!$A$7:$O$737,3,FALSE())</f>
        <v>773.63</v>
      </c>
      <c r="D838" s="66" t="n">
        <f aca="false">VLOOKUP(A838,Plan1!$A$7:$O$737,7,FALSE())</f>
        <v>-16.18</v>
      </c>
      <c r="E838" s="65" t="n">
        <f aca="false">VLOOKUP(A838,Plan1!$A$7:$O$737,8,FALSE())</f>
        <v>743.82</v>
      </c>
      <c r="F838" s="64" t="n">
        <f aca="false">VLOOKUP(A838,Plan1!$A$7:$O$737,12,FALSE())</f>
        <v>-6.06</v>
      </c>
      <c r="G838" s="65" t="n">
        <f aca="false">VLOOKUP(A838,Plan1!$A$7:$O$737,13,FALSE())</f>
        <v>832.72</v>
      </c>
    </row>
    <row r="839" customFormat="false" ht="15" hidden="false" customHeight="false" outlineLevel="0" collapsed="false">
      <c r="A839" s="63" t="n">
        <v>42111</v>
      </c>
      <c r="B839" s="64" t="n">
        <f aca="false">VLOOKUP(A839,Plan1!$A$7:$O$737,2,FALSE())</f>
        <v>-7.38</v>
      </c>
      <c r="C839" s="65" t="n">
        <f aca="false">VLOOKUP(A839,Plan1!$A$7:$O$737,3,FALSE())</f>
        <v>773.62</v>
      </c>
      <c r="D839" s="66" t="n">
        <f aca="false">VLOOKUP(A839,Plan1!$A$7:$O$737,7,FALSE())</f>
        <v>-16.18</v>
      </c>
      <c r="E839" s="65" t="n">
        <f aca="false">VLOOKUP(A839,Plan1!$A$7:$O$737,8,FALSE())</f>
        <v>743.82</v>
      </c>
      <c r="F839" s="64" t="n">
        <f aca="false">VLOOKUP(A839,Plan1!$A$7:$O$737,12,FALSE())</f>
        <v>-6.07</v>
      </c>
      <c r="G839" s="65" t="n">
        <f aca="false">VLOOKUP(A839,Plan1!$A$7:$O$737,13,FALSE())</f>
        <v>832.71</v>
      </c>
    </row>
    <row r="840" customFormat="false" ht="15" hidden="false" customHeight="false" outlineLevel="0" collapsed="false">
      <c r="A840" s="63" t="n">
        <v>42112</v>
      </c>
      <c r="B840" s="64" t="n">
        <f aca="false">VLOOKUP(A840,Plan1!$A$7:$O$737,2,FALSE())</f>
        <v>-7.39</v>
      </c>
      <c r="C840" s="65" t="n">
        <f aca="false">VLOOKUP(A840,Plan1!$A$7:$O$737,3,FALSE())</f>
        <v>773.61</v>
      </c>
      <c r="D840" s="66" t="n">
        <f aca="false">VLOOKUP(A840,Plan1!$A$7:$O$737,7,FALSE())</f>
        <v>-16.17</v>
      </c>
      <c r="E840" s="65" t="n">
        <f aca="false">VLOOKUP(A840,Plan1!$A$7:$O$737,8,FALSE())</f>
        <v>743.83</v>
      </c>
      <c r="F840" s="64" t="n">
        <f aca="false">VLOOKUP(A840,Plan1!$A$7:$O$737,12,FALSE())</f>
        <v>-6.08</v>
      </c>
      <c r="G840" s="65" t="n">
        <f aca="false">VLOOKUP(A840,Plan1!$A$7:$O$737,13,FALSE())</f>
        <v>832.7</v>
      </c>
    </row>
    <row r="841" customFormat="false" ht="15" hidden="false" customHeight="false" outlineLevel="0" collapsed="false">
      <c r="A841" s="63" t="n">
        <v>42113</v>
      </c>
      <c r="B841" s="64" t="n">
        <f aca="false">VLOOKUP(A841,Plan1!$A$7:$O$737,2,FALSE())</f>
        <v>-7.41</v>
      </c>
      <c r="C841" s="65" t="n">
        <f aca="false">VLOOKUP(A841,Plan1!$A$7:$O$737,3,FALSE())</f>
        <v>773.59</v>
      </c>
      <c r="D841" s="66" t="n">
        <f aca="false">VLOOKUP(A841,Plan1!$A$7:$O$737,7,FALSE())</f>
        <v>-16.16</v>
      </c>
      <c r="E841" s="65" t="n">
        <f aca="false">VLOOKUP(A841,Plan1!$A$7:$O$737,8,FALSE())</f>
        <v>743.84</v>
      </c>
      <c r="F841" s="64" t="n">
        <f aca="false">VLOOKUP(A841,Plan1!$A$7:$O$737,12,FALSE())</f>
        <v>-6.09</v>
      </c>
      <c r="G841" s="65" t="n">
        <f aca="false">VLOOKUP(A841,Plan1!$A$7:$O$737,13,FALSE())</f>
        <v>832.69</v>
      </c>
    </row>
    <row r="842" customFormat="false" ht="15" hidden="false" customHeight="false" outlineLevel="0" collapsed="false">
      <c r="A842" s="63" t="n">
        <v>42114</v>
      </c>
      <c r="B842" s="64" t="n">
        <f aca="false">VLOOKUP(A842,Plan1!$A$7:$O$737,2,FALSE())</f>
        <v>-7.42</v>
      </c>
      <c r="C842" s="65" t="n">
        <f aca="false">VLOOKUP(A842,Plan1!$A$7:$O$737,3,FALSE())</f>
        <v>773.58</v>
      </c>
      <c r="D842" s="66" t="n">
        <f aca="false">VLOOKUP(A842,Plan1!$A$7:$O$737,7,FALSE())</f>
        <v>-16.15</v>
      </c>
      <c r="E842" s="65" t="n">
        <f aca="false">VLOOKUP(A842,Plan1!$A$7:$O$737,8,FALSE())</f>
        <v>743.85</v>
      </c>
      <c r="F842" s="64" t="n">
        <f aca="false">VLOOKUP(A842,Plan1!$A$7:$O$737,12,FALSE())</f>
        <v>-6.1</v>
      </c>
      <c r="G842" s="65" t="n">
        <f aca="false">VLOOKUP(A842,Plan1!$A$7:$O$737,13,FALSE())</f>
        <v>832.68</v>
      </c>
    </row>
    <row r="843" customFormat="false" ht="15" hidden="false" customHeight="false" outlineLevel="0" collapsed="false">
      <c r="A843" s="63" t="n">
        <v>42115</v>
      </c>
      <c r="B843" s="64" t="n">
        <f aca="false">VLOOKUP(A843,Plan1!$A$7:$O$737,2,FALSE())</f>
        <v>-7.43</v>
      </c>
      <c r="C843" s="65" t="n">
        <f aca="false">VLOOKUP(A843,Plan1!$A$7:$O$737,3,FALSE())</f>
        <v>773.57</v>
      </c>
      <c r="D843" s="66" t="n">
        <f aca="false">VLOOKUP(A843,Plan1!$A$7:$O$737,7,FALSE())</f>
        <v>-16.15</v>
      </c>
      <c r="E843" s="65" t="n">
        <f aca="false">VLOOKUP(A843,Plan1!$A$7:$O$737,8,FALSE())</f>
        <v>743.85</v>
      </c>
      <c r="F843" s="64" t="n">
        <f aca="false">VLOOKUP(A843,Plan1!$A$7:$O$737,12,FALSE())</f>
        <v>-6.1</v>
      </c>
      <c r="G843" s="65" t="n">
        <f aca="false">VLOOKUP(A843,Plan1!$A$7:$O$737,13,FALSE())</f>
        <v>832.68</v>
      </c>
    </row>
    <row r="844" customFormat="false" ht="15" hidden="false" customHeight="false" outlineLevel="0" collapsed="false">
      <c r="A844" s="63" t="n">
        <v>42116</v>
      </c>
      <c r="B844" s="64" t="n">
        <f aca="false">VLOOKUP(A844,Plan1!$A$7:$O$737,2,FALSE())</f>
        <v>-7.44</v>
      </c>
      <c r="C844" s="65" t="n">
        <f aca="false">VLOOKUP(A844,Plan1!$A$7:$O$737,3,FALSE())</f>
        <v>773.56</v>
      </c>
      <c r="D844" s="66" t="n">
        <f aca="false">VLOOKUP(A844,Plan1!$A$7:$O$737,7,FALSE())</f>
        <v>-16.14</v>
      </c>
      <c r="E844" s="65" t="n">
        <f aca="false">VLOOKUP(A844,Plan1!$A$7:$O$737,8,FALSE())</f>
        <v>743.86</v>
      </c>
      <c r="F844" s="64" t="n">
        <f aca="false">VLOOKUP(A844,Plan1!$A$7:$O$737,12,FALSE())</f>
        <v>-6.11</v>
      </c>
      <c r="G844" s="65" t="n">
        <f aca="false">VLOOKUP(A844,Plan1!$A$7:$O$737,13,FALSE())</f>
        <v>832.67</v>
      </c>
    </row>
    <row r="845" customFormat="false" ht="15" hidden="false" customHeight="false" outlineLevel="0" collapsed="false">
      <c r="A845" s="63" t="n">
        <v>42117</v>
      </c>
      <c r="B845" s="64" t="n">
        <f aca="false">VLOOKUP(A845,Plan1!$A$7:$O$737,2,FALSE())</f>
        <v>-7.46</v>
      </c>
      <c r="C845" s="65" t="n">
        <f aca="false">VLOOKUP(A845,Plan1!$A$7:$O$737,3,FALSE())</f>
        <v>773.54</v>
      </c>
      <c r="D845" s="66" t="n">
        <f aca="false">VLOOKUP(A845,Plan1!$A$7:$O$737,7,FALSE())</f>
        <v>-16.12</v>
      </c>
      <c r="E845" s="65" t="n">
        <f aca="false">VLOOKUP(A845,Plan1!$A$7:$O$737,8,FALSE())</f>
        <v>743.88</v>
      </c>
      <c r="F845" s="64" t="n">
        <f aca="false">VLOOKUP(A845,Plan1!$A$7:$O$737,12,FALSE())</f>
        <v>-5.98</v>
      </c>
      <c r="G845" s="65" t="n">
        <f aca="false">VLOOKUP(A845,Plan1!$A$7:$O$737,13,FALSE())</f>
        <v>832.8</v>
      </c>
    </row>
    <row r="846" customFormat="false" ht="15" hidden="false" customHeight="false" outlineLevel="0" collapsed="false">
      <c r="A846" s="63" t="n">
        <v>42118</v>
      </c>
      <c r="B846" s="64" t="n">
        <f aca="false">VLOOKUP(A846,Plan1!$A$7:$O$737,2,FALSE())</f>
        <v>-7.47</v>
      </c>
      <c r="C846" s="65" t="n">
        <f aca="false">VLOOKUP(A846,Plan1!$A$7:$O$737,3,FALSE())</f>
        <v>773.53</v>
      </c>
      <c r="D846" s="66" t="n">
        <f aca="false">VLOOKUP(A846,Plan1!$A$7:$O$737,7,FALSE())</f>
        <v>-16.13</v>
      </c>
      <c r="E846" s="65" t="n">
        <f aca="false">VLOOKUP(A846,Plan1!$A$7:$O$737,8,FALSE())</f>
        <v>743.87</v>
      </c>
      <c r="F846" s="64" t="n">
        <f aca="false">VLOOKUP(A846,Plan1!$A$7:$O$737,12,FALSE())</f>
        <v>-5.75</v>
      </c>
      <c r="G846" s="65" t="n">
        <f aca="false">VLOOKUP(A846,Plan1!$A$7:$O$737,13,FALSE())</f>
        <v>833.03</v>
      </c>
    </row>
    <row r="847" customFormat="false" ht="15" hidden="false" customHeight="false" outlineLevel="0" collapsed="false">
      <c r="A847" s="63" t="n">
        <v>42119</v>
      </c>
      <c r="B847" s="64" t="n">
        <f aca="false">VLOOKUP(A847,Plan1!$A$7:$O$737,2,FALSE())</f>
        <v>-7.47</v>
      </c>
      <c r="C847" s="65" t="n">
        <f aca="false">VLOOKUP(A847,Plan1!$A$7:$O$737,3,FALSE())</f>
        <v>773.53</v>
      </c>
      <c r="D847" s="66" t="n">
        <f aca="false">VLOOKUP(A847,Plan1!$A$7:$O$737,7,FALSE())</f>
        <v>-16.14</v>
      </c>
      <c r="E847" s="65" t="n">
        <f aca="false">VLOOKUP(A847,Plan1!$A$7:$O$737,8,FALSE())</f>
        <v>743.86</v>
      </c>
      <c r="F847" s="64" t="n">
        <f aca="false">VLOOKUP(A847,Plan1!$A$7:$O$737,12,FALSE())</f>
        <v>-5.72</v>
      </c>
      <c r="G847" s="65" t="n">
        <f aca="false">VLOOKUP(A847,Plan1!$A$7:$O$737,13,FALSE())</f>
        <v>833.06</v>
      </c>
    </row>
    <row r="848" customFormat="false" ht="15" hidden="false" customHeight="false" outlineLevel="0" collapsed="false">
      <c r="A848" s="63" t="n">
        <v>42120</v>
      </c>
      <c r="B848" s="64" t="n">
        <f aca="false">VLOOKUP(A848,Plan1!$A$7:$O$737,2,FALSE())</f>
        <v>-7.49</v>
      </c>
      <c r="C848" s="65" t="n">
        <f aca="false">VLOOKUP(A848,Plan1!$A$7:$O$737,3,FALSE())</f>
        <v>773.51</v>
      </c>
      <c r="D848" s="66" t="n">
        <f aca="false">VLOOKUP(A848,Plan1!$A$7:$O$737,7,FALSE())</f>
        <v>-16.14</v>
      </c>
      <c r="E848" s="65" t="n">
        <f aca="false">VLOOKUP(A848,Plan1!$A$7:$O$737,8,FALSE())</f>
        <v>743.86</v>
      </c>
      <c r="F848" s="64" t="n">
        <f aca="false">VLOOKUP(A848,Plan1!$A$7:$O$737,12,FALSE())</f>
        <v>-5.7</v>
      </c>
      <c r="G848" s="65" t="n">
        <f aca="false">VLOOKUP(A848,Plan1!$A$7:$O$737,13,FALSE())</f>
        <v>833.08</v>
      </c>
    </row>
    <row r="849" customFormat="false" ht="15" hidden="false" customHeight="false" outlineLevel="0" collapsed="false">
      <c r="A849" s="63" t="n">
        <v>42121</v>
      </c>
      <c r="B849" s="64" t="n">
        <f aca="false">VLOOKUP(A849,Plan1!$A$7:$O$737,2,FALSE())</f>
        <v>-7.5</v>
      </c>
      <c r="C849" s="65" t="n">
        <f aca="false">VLOOKUP(A849,Plan1!$A$7:$O$737,3,FALSE())</f>
        <v>773.5</v>
      </c>
      <c r="D849" s="66" t="n">
        <f aca="false">VLOOKUP(A849,Plan1!$A$7:$O$737,7,FALSE())</f>
        <v>-16.14</v>
      </c>
      <c r="E849" s="65" t="n">
        <f aca="false">VLOOKUP(A849,Plan1!$A$7:$O$737,8,FALSE())</f>
        <v>743.86</v>
      </c>
      <c r="F849" s="64" t="n">
        <f aca="false">VLOOKUP(A849,Plan1!$A$7:$O$737,12,FALSE())</f>
        <v>-5.7</v>
      </c>
      <c r="G849" s="65" t="n">
        <f aca="false">VLOOKUP(A849,Plan1!$A$7:$O$737,13,FALSE())</f>
        <v>833.08</v>
      </c>
    </row>
    <row r="850" customFormat="false" ht="15" hidden="false" customHeight="false" outlineLevel="0" collapsed="false">
      <c r="A850" s="63" t="n">
        <v>42122</v>
      </c>
      <c r="B850" s="64" t="n">
        <f aca="false">VLOOKUP(A850,Plan1!$A$7:$O$737,2,FALSE())</f>
        <v>-7.52</v>
      </c>
      <c r="C850" s="65" t="n">
        <f aca="false">VLOOKUP(A850,Plan1!$A$7:$O$737,3,FALSE())</f>
        <v>773.48</v>
      </c>
      <c r="D850" s="66" t="n">
        <f aca="false">VLOOKUP(A850,Plan1!$A$7:$O$737,7,FALSE())</f>
        <v>-16.14</v>
      </c>
      <c r="E850" s="65" t="n">
        <f aca="false">VLOOKUP(A850,Plan1!$A$7:$O$737,8,FALSE())</f>
        <v>743.86</v>
      </c>
      <c r="F850" s="64" t="n">
        <f aca="false">VLOOKUP(A850,Plan1!$A$7:$O$737,12,FALSE())</f>
        <v>-5.7</v>
      </c>
      <c r="G850" s="65" t="n">
        <f aca="false">VLOOKUP(A850,Plan1!$A$7:$O$737,13,FALSE())</f>
        <v>833.08</v>
      </c>
    </row>
    <row r="851" customFormat="false" ht="15" hidden="false" customHeight="false" outlineLevel="0" collapsed="false">
      <c r="A851" s="63" t="n">
        <v>42123</v>
      </c>
      <c r="B851" s="64" t="n">
        <f aca="false">VLOOKUP(A851,Plan1!$A$7:$O$737,2,FALSE())</f>
        <v>-7.54</v>
      </c>
      <c r="C851" s="65" t="n">
        <f aca="false">VLOOKUP(A851,Plan1!$A$7:$O$737,3,FALSE())</f>
        <v>773.46</v>
      </c>
      <c r="D851" s="66" t="n">
        <f aca="false">VLOOKUP(A851,Plan1!$A$7:$O$737,7,FALSE())</f>
        <v>-16.14</v>
      </c>
      <c r="E851" s="65" t="n">
        <f aca="false">VLOOKUP(A851,Plan1!$A$7:$O$737,8,FALSE())</f>
        <v>743.86</v>
      </c>
      <c r="F851" s="64" t="n">
        <f aca="false">VLOOKUP(A851,Plan1!$A$7:$O$737,12,FALSE())</f>
        <v>-5.72</v>
      </c>
      <c r="G851" s="65" t="n">
        <f aca="false">VLOOKUP(A851,Plan1!$A$7:$O$737,13,FALSE())</f>
        <v>833.06</v>
      </c>
    </row>
    <row r="852" customFormat="false" ht="15" hidden="false" customHeight="false" outlineLevel="0" collapsed="false">
      <c r="A852" s="63" t="n">
        <v>42124</v>
      </c>
      <c r="B852" s="64" t="n">
        <f aca="false">VLOOKUP(A852,Plan1!$A$7:$O$737,2,FALSE())</f>
        <v>-7.55</v>
      </c>
      <c r="C852" s="65" t="n">
        <f aca="false">VLOOKUP(A852,Plan1!$A$7:$O$737,3,FALSE())</f>
        <v>773.45</v>
      </c>
      <c r="D852" s="66" t="n">
        <f aca="false">VLOOKUP(A852,Plan1!$A$7:$O$737,7,FALSE())</f>
        <v>-16.15</v>
      </c>
      <c r="E852" s="65" t="n">
        <f aca="false">VLOOKUP(A852,Plan1!$A$7:$O$737,8,FALSE())</f>
        <v>743.85</v>
      </c>
      <c r="F852" s="64" t="n">
        <f aca="false">VLOOKUP(A852,Plan1!$A$7:$O$737,12,FALSE())</f>
        <v>-5.72</v>
      </c>
      <c r="G852" s="65" t="n">
        <f aca="false">VLOOKUP(A852,Plan1!$A$7:$O$737,13,FALSE())</f>
        <v>833.06</v>
      </c>
    </row>
    <row r="853" customFormat="false" ht="15" hidden="false" customHeight="false" outlineLevel="0" collapsed="false">
      <c r="A853" s="63" t="n">
        <v>42125</v>
      </c>
      <c r="B853" s="64" t="n">
        <f aca="false">VLOOKUP(A853,Plan1!$A$7:$O$737,2,FALSE())</f>
        <v>-7.57</v>
      </c>
      <c r="C853" s="65" t="n">
        <f aca="false">VLOOKUP(A853,Plan1!$A$7:$O$737,3,FALSE())</f>
        <v>773.43</v>
      </c>
      <c r="D853" s="66" t="n">
        <f aca="false">VLOOKUP(A853,Plan1!$A$7:$O$737,7,FALSE())</f>
        <v>-16.15</v>
      </c>
      <c r="E853" s="65" t="n">
        <f aca="false">VLOOKUP(A853,Plan1!$A$7:$O$737,8,FALSE())</f>
        <v>743.85</v>
      </c>
      <c r="F853" s="64" t="n">
        <f aca="false">VLOOKUP(A853,Plan1!$A$7:$O$737,12,FALSE())</f>
        <v>-5.72</v>
      </c>
      <c r="G853" s="65" t="n">
        <f aca="false">VLOOKUP(A853,Plan1!$A$7:$O$737,13,FALSE())</f>
        <v>833.06</v>
      </c>
    </row>
    <row r="854" customFormat="false" ht="15" hidden="false" customHeight="false" outlineLevel="0" collapsed="false">
      <c r="A854" s="63" t="n">
        <v>42126</v>
      </c>
      <c r="B854" s="64" t="n">
        <f aca="false">VLOOKUP(A854,Plan1!$A$7:$O$737,2,FALSE())</f>
        <v>-7.58</v>
      </c>
      <c r="C854" s="65" t="n">
        <f aca="false">VLOOKUP(A854,Plan1!$A$7:$O$737,3,FALSE())</f>
        <v>773.42</v>
      </c>
      <c r="D854" s="66" t="n">
        <f aca="false">VLOOKUP(A854,Plan1!$A$7:$O$737,7,FALSE())</f>
        <v>-16.17</v>
      </c>
      <c r="E854" s="65" t="n">
        <f aca="false">VLOOKUP(A854,Plan1!$A$7:$O$737,8,FALSE())</f>
        <v>743.83</v>
      </c>
      <c r="F854" s="64" t="n">
        <f aca="false">VLOOKUP(A854,Plan1!$A$7:$O$737,12,FALSE())</f>
        <v>-5.72</v>
      </c>
      <c r="G854" s="65" t="n">
        <f aca="false">VLOOKUP(A854,Plan1!$A$7:$O$737,13,FALSE())</f>
        <v>833.06</v>
      </c>
    </row>
    <row r="855" customFormat="false" ht="15" hidden="false" customHeight="false" outlineLevel="0" collapsed="false">
      <c r="A855" s="63" t="n">
        <v>42127</v>
      </c>
      <c r="B855" s="64" t="n">
        <f aca="false">VLOOKUP(A855,Plan1!$A$7:$O$737,2,FALSE())</f>
        <v>-7.6</v>
      </c>
      <c r="C855" s="65" t="n">
        <f aca="false">VLOOKUP(A855,Plan1!$A$7:$O$737,3,FALSE())</f>
        <v>773.4</v>
      </c>
      <c r="D855" s="66" t="n">
        <f aca="false">VLOOKUP(A855,Plan1!$A$7:$O$737,7,FALSE())</f>
        <v>-16.17</v>
      </c>
      <c r="E855" s="65" t="n">
        <f aca="false">VLOOKUP(A855,Plan1!$A$7:$O$737,8,FALSE())</f>
        <v>743.83</v>
      </c>
      <c r="F855" s="64" t="n">
        <f aca="false">VLOOKUP(A855,Plan1!$A$7:$O$737,12,FALSE())</f>
        <v>-5.73</v>
      </c>
      <c r="G855" s="65" t="n">
        <f aca="false">VLOOKUP(A855,Plan1!$A$7:$O$737,13,FALSE())</f>
        <v>833.05</v>
      </c>
    </row>
    <row r="856" customFormat="false" ht="15" hidden="false" customHeight="false" outlineLevel="0" collapsed="false">
      <c r="A856" s="63" t="n">
        <v>42128</v>
      </c>
      <c r="B856" s="64" t="n">
        <f aca="false">VLOOKUP(A856,Plan1!$A$7:$O$737,2,FALSE())</f>
        <v>-7.61</v>
      </c>
      <c r="C856" s="65" t="n">
        <f aca="false">VLOOKUP(A856,Plan1!$A$7:$O$737,3,FALSE())</f>
        <v>773.39</v>
      </c>
      <c r="D856" s="66" t="n">
        <f aca="false">VLOOKUP(A856,Plan1!$A$7:$O$737,7,FALSE())</f>
        <v>-16.17</v>
      </c>
      <c r="E856" s="65" t="n">
        <f aca="false">VLOOKUP(A856,Plan1!$A$7:$O$737,8,FALSE())</f>
        <v>743.83</v>
      </c>
      <c r="F856" s="64" t="n">
        <f aca="false">VLOOKUP(A856,Plan1!$A$7:$O$737,12,FALSE())</f>
        <v>-5.74</v>
      </c>
      <c r="G856" s="65" t="n">
        <f aca="false">VLOOKUP(A856,Plan1!$A$7:$O$737,13,FALSE())</f>
        <v>833.04</v>
      </c>
    </row>
    <row r="857" customFormat="false" ht="15" hidden="false" customHeight="false" outlineLevel="0" collapsed="false">
      <c r="A857" s="63" t="n">
        <v>42129</v>
      </c>
      <c r="B857" s="64" t="n">
        <f aca="false">VLOOKUP(A857,Plan1!$A$7:$O$737,2,FALSE())</f>
        <v>-7.63</v>
      </c>
      <c r="C857" s="65" t="n">
        <f aca="false">VLOOKUP(A857,Plan1!$A$7:$O$737,3,FALSE())</f>
        <v>773.37</v>
      </c>
      <c r="D857" s="66" t="n">
        <f aca="false">VLOOKUP(A857,Plan1!$A$7:$O$737,7,FALSE())</f>
        <v>-16.17</v>
      </c>
      <c r="E857" s="65" t="n">
        <f aca="false">VLOOKUP(A857,Plan1!$A$7:$O$737,8,FALSE())</f>
        <v>743.83</v>
      </c>
      <c r="F857" s="64" t="n">
        <f aca="false">VLOOKUP(A857,Plan1!$A$7:$O$737,12,FALSE())</f>
        <v>-5.76</v>
      </c>
      <c r="G857" s="65" t="n">
        <f aca="false">VLOOKUP(A857,Plan1!$A$7:$O$737,13,FALSE())</f>
        <v>833.02</v>
      </c>
    </row>
    <row r="858" customFormat="false" ht="15" hidden="false" customHeight="false" outlineLevel="0" collapsed="false">
      <c r="A858" s="63" t="n">
        <v>42130</v>
      </c>
      <c r="B858" s="64" t="n">
        <f aca="false">VLOOKUP(A858,Plan1!$A$7:$O$737,2,FALSE())</f>
        <v>-7.62</v>
      </c>
      <c r="C858" s="65" t="n">
        <f aca="false">VLOOKUP(A858,Plan1!$A$7:$O$737,3,FALSE())</f>
        <v>773.38</v>
      </c>
      <c r="D858" s="66" t="n">
        <f aca="false">VLOOKUP(A858,Plan1!$A$7:$O$737,7,FALSE())</f>
        <v>-16.15</v>
      </c>
      <c r="E858" s="65" t="n">
        <f aca="false">VLOOKUP(A858,Plan1!$A$7:$O$737,8,FALSE())</f>
        <v>743.85</v>
      </c>
      <c r="F858" s="64" t="n">
        <f aca="false">VLOOKUP(A858,Plan1!$A$7:$O$737,12,FALSE())</f>
        <v>-5.72</v>
      </c>
      <c r="G858" s="65" t="n">
        <f aca="false">VLOOKUP(A858,Plan1!$A$7:$O$737,13,FALSE())</f>
        <v>833.06</v>
      </c>
    </row>
    <row r="859" customFormat="false" ht="15" hidden="false" customHeight="false" outlineLevel="0" collapsed="false">
      <c r="A859" s="63" t="n">
        <v>42131</v>
      </c>
      <c r="B859" s="64" t="n">
        <f aca="false">VLOOKUP(A859,Plan1!$A$7:$O$737,2,FALSE())</f>
        <v>-7.63</v>
      </c>
      <c r="C859" s="65" t="n">
        <f aca="false">VLOOKUP(A859,Plan1!$A$7:$O$737,3,FALSE())</f>
        <v>773.37</v>
      </c>
      <c r="D859" s="66" t="n">
        <f aca="false">VLOOKUP(A859,Plan1!$A$7:$O$737,7,FALSE())</f>
        <v>-16.14</v>
      </c>
      <c r="E859" s="65" t="n">
        <f aca="false">VLOOKUP(A859,Plan1!$A$7:$O$737,8,FALSE())</f>
        <v>743.86</v>
      </c>
      <c r="F859" s="64" t="n">
        <f aca="false">VLOOKUP(A859,Plan1!$A$7:$O$737,12,FALSE())</f>
        <v>-5.68</v>
      </c>
      <c r="G859" s="65" t="n">
        <f aca="false">VLOOKUP(A859,Plan1!$A$7:$O$737,13,FALSE())</f>
        <v>833.1</v>
      </c>
    </row>
    <row r="860" customFormat="false" ht="15" hidden="false" customHeight="false" outlineLevel="0" collapsed="false">
      <c r="A860" s="63" t="n">
        <v>42132</v>
      </c>
      <c r="B860" s="64" t="n">
        <f aca="false">VLOOKUP(A860,Plan1!$A$7:$O$737,2,FALSE())</f>
        <v>-7.6</v>
      </c>
      <c r="C860" s="65" t="n">
        <f aca="false">VLOOKUP(A860,Plan1!$A$7:$O$737,3,FALSE())</f>
        <v>773.4</v>
      </c>
      <c r="D860" s="66" t="n">
        <f aca="false">VLOOKUP(A860,Plan1!$A$7:$O$737,7,FALSE())</f>
        <v>-16.13</v>
      </c>
      <c r="E860" s="65" t="n">
        <f aca="false">VLOOKUP(A860,Plan1!$A$7:$O$737,8,FALSE())</f>
        <v>743.87</v>
      </c>
      <c r="F860" s="64" t="n">
        <f aca="false">VLOOKUP(A860,Plan1!$A$7:$O$737,12,FALSE())</f>
        <v>-5.66</v>
      </c>
      <c r="G860" s="65" t="n">
        <f aca="false">VLOOKUP(A860,Plan1!$A$7:$O$737,13,FALSE())</f>
        <v>833.12</v>
      </c>
    </row>
    <row r="861" customFormat="false" ht="15" hidden="false" customHeight="false" outlineLevel="0" collapsed="false">
      <c r="A861" s="63" t="n">
        <v>42133</v>
      </c>
      <c r="B861" s="64" t="n">
        <f aca="false">VLOOKUP(A861,Plan1!$A$7:$O$737,2,FALSE())</f>
        <v>-7.6</v>
      </c>
      <c r="C861" s="65" t="n">
        <f aca="false">VLOOKUP(A861,Plan1!$A$7:$O$737,3,FALSE())</f>
        <v>773.4</v>
      </c>
      <c r="D861" s="66" t="n">
        <f aca="false">VLOOKUP(A861,Plan1!$A$7:$O$737,7,FALSE())</f>
        <v>-16.13</v>
      </c>
      <c r="E861" s="65" t="n">
        <f aca="false">VLOOKUP(A861,Plan1!$A$7:$O$737,8,FALSE())</f>
        <v>743.87</v>
      </c>
      <c r="F861" s="64" t="n">
        <f aca="false">VLOOKUP(A861,Plan1!$A$7:$O$737,12,FALSE())</f>
        <v>-5.67</v>
      </c>
      <c r="G861" s="65" t="n">
        <f aca="false">VLOOKUP(A861,Plan1!$A$7:$O$737,13,FALSE())</f>
        <v>833.11</v>
      </c>
    </row>
    <row r="862" customFormat="false" ht="15" hidden="false" customHeight="false" outlineLevel="0" collapsed="false">
      <c r="A862" s="63" t="n">
        <v>42134</v>
      </c>
      <c r="B862" s="64" t="n">
        <f aca="false">VLOOKUP(A862,Plan1!$A$7:$O$737,2,FALSE())</f>
        <v>-7.61</v>
      </c>
      <c r="C862" s="65" t="n">
        <f aca="false">VLOOKUP(A862,Plan1!$A$7:$O$737,3,FALSE())</f>
        <v>773.39</v>
      </c>
      <c r="D862" s="66" t="n">
        <f aca="false">VLOOKUP(A862,Plan1!$A$7:$O$737,7,FALSE())</f>
        <v>-16.14</v>
      </c>
      <c r="E862" s="65" t="n">
        <f aca="false">VLOOKUP(A862,Plan1!$A$7:$O$737,8,FALSE())</f>
        <v>743.86</v>
      </c>
      <c r="F862" s="64" t="n">
        <f aca="false">VLOOKUP(A862,Plan1!$A$7:$O$737,12,FALSE())</f>
        <v>-5.67</v>
      </c>
      <c r="G862" s="65" t="n">
        <f aca="false">VLOOKUP(A862,Plan1!$A$7:$O$737,13,FALSE())</f>
        <v>833.11</v>
      </c>
    </row>
    <row r="863" customFormat="false" ht="15" hidden="false" customHeight="false" outlineLevel="0" collapsed="false">
      <c r="A863" s="63" t="n">
        <v>42135</v>
      </c>
      <c r="B863" s="64" t="n">
        <f aca="false">VLOOKUP(A863,Plan1!$A$7:$O$737,2,FALSE())</f>
        <v>-7.61</v>
      </c>
      <c r="C863" s="65" t="n">
        <f aca="false">VLOOKUP(A863,Plan1!$A$7:$O$737,3,FALSE())</f>
        <v>773.39</v>
      </c>
      <c r="D863" s="66" t="n">
        <f aca="false">VLOOKUP(A863,Plan1!$A$7:$O$737,7,FALSE())</f>
        <v>-16.13</v>
      </c>
      <c r="E863" s="65" t="n">
        <f aca="false">VLOOKUP(A863,Plan1!$A$7:$O$737,8,FALSE())</f>
        <v>743.87</v>
      </c>
      <c r="F863" s="64" t="n">
        <f aca="false">VLOOKUP(A863,Plan1!$A$7:$O$737,12,FALSE())</f>
        <v>-5.68</v>
      </c>
      <c r="G863" s="65" t="n">
        <f aca="false">VLOOKUP(A863,Plan1!$A$7:$O$737,13,FALSE())</f>
        <v>833.1</v>
      </c>
    </row>
    <row r="864" customFormat="false" ht="15" hidden="false" customHeight="false" outlineLevel="0" collapsed="false">
      <c r="A864" s="63" t="n">
        <v>42136</v>
      </c>
      <c r="B864" s="64" t="n">
        <f aca="false">VLOOKUP(A864,Plan1!$A$7:$O$737,2,FALSE())</f>
        <v>-7.61</v>
      </c>
      <c r="C864" s="65" t="n">
        <f aca="false">VLOOKUP(A864,Plan1!$A$7:$O$737,3,FALSE())</f>
        <v>773.39</v>
      </c>
      <c r="D864" s="66" t="n">
        <f aca="false">VLOOKUP(A864,Plan1!$A$7:$O$737,7,FALSE())</f>
        <v>-16.12</v>
      </c>
      <c r="E864" s="65" t="n">
        <f aca="false">VLOOKUP(A864,Plan1!$A$7:$O$737,8,FALSE())</f>
        <v>743.88</v>
      </c>
      <c r="F864" s="64" t="n">
        <f aca="false">VLOOKUP(A864,Plan1!$A$7:$O$737,12,FALSE())</f>
        <v>-5.68</v>
      </c>
      <c r="G864" s="65" t="n">
        <f aca="false">VLOOKUP(A864,Plan1!$A$7:$O$737,13,FALSE())</f>
        <v>833.1</v>
      </c>
    </row>
    <row r="865" customFormat="false" ht="15" hidden="false" customHeight="false" outlineLevel="0" collapsed="false">
      <c r="A865" s="63" t="n">
        <v>42137</v>
      </c>
      <c r="B865" s="64" t="n">
        <f aca="false">VLOOKUP(A865,Plan1!$A$7:$O$737,2,FALSE())</f>
        <v>-7.62</v>
      </c>
      <c r="C865" s="65" t="n">
        <f aca="false">VLOOKUP(A865,Plan1!$A$7:$O$737,3,FALSE())</f>
        <v>773.38</v>
      </c>
      <c r="D865" s="66" t="n">
        <f aca="false">VLOOKUP(A865,Plan1!$A$7:$O$737,7,FALSE())</f>
        <v>-16.11</v>
      </c>
      <c r="E865" s="65" t="n">
        <f aca="false">VLOOKUP(A865,Plan1!$A$7:$O$737,8,FALSE())</f>
        <v>743.89</v>
      </c>
      <c r="F865" s="64" t="n">
        <f aca="false">VLOOKUP(A865,Plan1!$A$7:$O$737,12,FALSE())</f>
        <v>-5.69</v>
      </c>
      <c r="G865" s="65" t="n">
        <f aca="false">VLOOKUP(A865,Plan1!$A$7:$O$737,13,FALSE())</f>
        <v>833.09</v>
      </c>
    </row>
    <row r="866" customFormat="false" ht="15" hidden="false" customHeight="false" outlineLevel="0" collapsed="false">
      <c r="A866" s="63" t="n">
        <v>42138</v>
      </c>
      <c r="B866" s="64" t="n">
        <f aca="false">VLOOKUP(A866,Plan1!$A$7:$O$737,2,FALSE())</f>
        <v>-7.63</v>
      </c>
      <c r="C866" s="65" t="n">
        <f aca="false">VLOOKUP(A866,Plan1!$A$7:$O$737,3,FALSE())</f>
        <v>773.37</v>
      </c>
      <c r="D866" s="66" t="n">
        <f aca="false">VLOOKUP(A866,Plan1!$A$7:$O$737,7,FALSE())</f>
        <v>-16.1</v>
      </c>
      <c r="E866" s="65" t="n">
        <f aca="false">VLOOKUP(A866,Plan1!$A$7:$O$737,8,FALSE())</f>
        <v>743.9</v>
      </c>
      <c r="F866" s="64" t="n">
        <f aca="false">VLOOKUP(A866,Plan1!$A$7:$O$737,12,FALSE())</f>
        <v>-5.69</v>
      </c>
      <c r="G866" s="65" t="n">
        <f aca="false">VLOOKUP(A866,Plan1!$A$7:$O$737,13,FALSE())</f>
        <v>833.09</v>
      </c>
    </row>
    <row r="867" customFormat="false" ht="15" hidden="false" customHeight="false" outlineLevel="0" collapsed="false">
      <c r="A867" s="63" t="n">
        <v>42139</v>
      </c>
      <c r="B867" s="64" t="n">
        <f aca="false">VLOOKUP(A867,Plan1!$A$7:$O$737,2,FALSE())</f>
        <v>-7.63</v>
      </c>
      <c r="C867" s="65" t="n">
        <f aca="false">VLOOKUP(A867,Plan1!$A$7:$O$737,3,FALSE())</f>
        <v>773.37</v>
      </c>
      <c r="D867" s="66" t="n">
        <f aca="false">VLOOKUP(A867,Plan1!$A$7:$O$737,7,FALSE())</f>
        <v>-16.1</v>
      </c>
      <c r="E867" s="65" t="n">
        <f aca="false">VLOOKUP(A867,Plan1!$A$7:$O$737,8,FALSE())</f>
        <v>743.9</v>
      </c>
      <c r="F867" s="64" t="n">
        <f aca="false">VLOOKUP(A867,Plan1!$A$7:$O$737,12,FALSE())</f>
        <v>-5.7</v>
      </c>
      <c r="G867" s="65" t="n">
        <f aca="false">VLOOKUP(A867,Plan1!$A$7:$O$737,13,FALSE())</f>
        <v>833.08</v>
      </c>
    </row>
    <row r="868" customFormat="false" ht="15" hidden="false" customHeight="false" outlineLevel="0" collapsed="false">
      <c r="A868" s="63" t="n">
        <v>42140</v>
      </c>
      <c r="B868" s="64" t="n">
        <f aca="false">VLOOKUP(A868,Plan1!$A$7:$O$737,2,FALSE())</f>
        <v>-7.65</v>
      </c>
      <c r="C868" s="65" t="n">
        <f aca="false">VLOOKUP(A868,Plan1!$A$7:$O$737,3,FALSE())</f>
        <v>773.35</v>
      </c>
      <c r="D868" s="66" t="n">
        <f aca="false">VLOOKUP(A868,Plan1!$A$7:$O$737,7,FALSE())</f>
        <v>-16.1</v>
      </c>
      <c r="E868" s="65" t="n">
        <f aca="false">VLOOKUP(A868,Plan1!$A$7:$O$737,8,FALSE())</f>
        <v>743.9</v>
      </c>
      <c r="F868" s="64" t="n">
        <f aca="false">VLOOKUP(A868,Plan1!$A$7:$O$737,12,FALSE())</f>
        <v>-5.7</v>
      </c>
      <c r="G868" s="65" t="n">
        <f aca="false">VLOOKUP(A868,Plan1!$A$7:$O$737,13,FALSE())</f>
        <v>833.08</v>
      </c>
    </row>
    <row r="869" customFormat="false" ht="15" hidden="false" customHeight="false" outlineLevel="0" collapsed="false">
      <c r="A869" s="63" t="n">
        <v>42141</v>
      </c>
      <c r="B869" s="64" t="n">
        <f aca="false">VLOOKUP(A869,Plan1!$A$7:$O$737,2,FALSE())</f>
        <v>-7.67</v>
      </c>
      <c r="C869" s="65" t="n">
        <f aca="false">VLOOKUP(A869,Plan1!$A$7:$O$737,3,FALSE())</f>
        <v>773.33</v>
      </c>
      <c r="D869" s="66" t="n">
        <f aca="false">VLOOKUP(A869,Plan1!$A$7:$O$737,7,FALSE())</f>
        <v>-16.11</v>
      </c>
      <c r="E869" s="65" t="n">
        <f aca="false">VLOOKUP(A869,Plan1!$A$7:$O$737,8,FALSE())</f>
        <v>743.89</v>
      </c>
      <c r="F869" s="64" t="n">
        <f aca="false">VLOOKUP(A869,Plan1!$A$7:$O$737,12,FALSE())</f>
        <v>-5.72</v>
      </c>
      <c r="G869" s="65" t="n">
        <f aca="false">VLOOKUP(A869,Plan1!$A$7:$O$737,13,FALSE())</f>
        <v>833.06</v>
      </c>
    </row>
    <row r="870" customFormat="false" ht="15" hidden="false" customHeight="false" outlineLevel="0" collapsed="false">
      <c r="A870" s="63" t="n">
        <v>42142</v>
      </c>
      <c r="B870" s="64" t="n">
        <f aca="false">VLOOKUP(A870,Plan1!$A$7:$O$737,2,FALSE())</f>
        <v>-7.68</v>
      </c>
      <c r="C870" s="65" t="n">
        <f aca="false">VLOOKUP(A870,Plan1!$A$7:$O$737,3,FALSE())</f>
        <v>773.32</v>
      </c>
      <c r="D870" s="66" t="n">
        <f aca="false">VLOOKUP(A870,Plan1!$A$7:$O$737,7,FALSE())</f>
        <v>-16.11</v>
      </c>
      <c r="E870" s="65" t="n">
        <f aca="false">VLOOKUP(A870,Plan1!$A$7:$O$737,8,FALSE())</f>
        <v>743.89</v>
      </c>
      <c r="F870" s="64" t="n">
        <f aca="false">VLOOKUP(A870,Plan1!$A$7:$O$737,12,FALSE())</f>
        <v>-5.72</v>
      </c>
      <c r="G870" s="65" t="n">
        <f aca="false">VLOOKUP(A870,Plan1!$A$7:$O$737,13,FALSE())</f>
        <v>833.06</v>
      </c>
    </row>
    <row r="871" customFormat="false" ht="15" hidden="false" customHeight="false" outlineLevel="0" collapsed="false">
      <c r="A871" s="63" t="n">
        <v>42143</v>
      </c>
      <c r="B871" s="64" t="n">
        <f aca="false">VLOOKUP(A871,Plan1!$A$7:$O$737,2,FALSE())</f>
        <v>-7.7</v>
      </c>
      <c r="C871" s="65" t="n">
        <f aca="false">VLOOKUP(A871,Plan1!$A$7:$O$737,3,FALSE())</f>
        <v>773.3</v>
      </c>
      <c r="D871" s="66" t="n">
        <f aca="false">VLOOKUP(A871,Plan1!$A$7:$O$737,7,FALSE())</f>
        <v>-16.11</v>
      </c>
      <c r="E871" s="65" t="n">
        <f aca="false">VLOOKUP(A871,Plan1!$A$7:$O$737,8,FALSE())</f>
        <v>743.89</v>
      </c>
      <c r="F871" s="64" t="n">
        <f aca="false">VLOOKUP(A871,Plan1!$A$7:$O$737,12,FALSE())</f>
        <v>-5.75</v>
      </c>
      <c r="G871" s="65" t="n">
        <f aca="false">VLOOKUP(A871,Plan1!$A$7:$O$737,13,FALSE())</f>
        <v>833.03</v>
      </c>
    </row>
    <row r="872" customFormat="false" ht="15" hidden="false" customHeight="false" outlineLevel="0" collapsed="false">
      <c r="A872" s="63" t="n">
        <v>42144</v>
      </c>
      <c r="B872" s="64" t="n">
        <f aca="false">VLOOKUP(A872,Plan1!$A$7:$O$737,2,FALSE())</f>
        <v>-7.71</v>
      </c>
      <c r="C872" s="65" t="n">
        <f aca="false">VLOOKUP(A872,Plan1!$A$7:$O$737,3,FALSE())</f>
        <v>773.29</v>
      </c>
      <c r="D872" s="66" t="n">
        <f aca="false">VLOOKUP(A872,Plan1!$A$7:$O$737,7,FALSE())</f>
        <v>-16.11</v>
      </c>
      <c r="E872" s="65" t="n">
        <f aca="false">VLOOKUP(A872,Plan1!$A$7:$O$737,8,FALSE())</f>
        <v>743.89</v>
      </c>
      <c r="F872" s="64" t="n">
        <f aca="false">VLOOKUP(A872,Plan1!$A$7:$O$737,12,FALSE())</f>
        <v>-5.75</v>
      </c>
      <c r="G872" s="65" t="n">
        <f aca="false">VLOOKUP(A872,Plan1!$A$7:$O$737,13,FALSE())</f>
        <v>833.03</v>
      </c>
    </row>
    <row r="873" customFormat="false" ht="15" hidden="false" customHeight="false" outlineLevel="0" collapsed="false">
      <c r="A873" s="63" t="n">
        <v>42145</v>
      </c>
      <c r="B873" s="64" t="n">
        <f aca="false">VLOOKUP(A873,Plan1!$A$7:$O$737,2,FALSE())</f>
        <v>-7.73</v>
      </c>
      <c r="C873" s="65" t="n">
        <f aca="false">VLOOKUP(A873,Plan1!$A$7:$O$737,3,FALSE())</f>
        <v>773.27</v>
      </c>
      <c r="D873" s="66" t="n">
        <f aca="false">VLOOKUP(A873,Plan1!$A$7:$O$737,7,FALSE())</f>
        <v>-16.11</v>
      </c>
      <c r="E873" s="65" t="n">
        <f aca="false">VLOOKUP(A873,Plan1!$A$7:$O$737,8,FALSE())</f>
        <v>743.89</v>
      </c>
      <c r="F873" s="64" t="n">
        <f aca="false">VLOOKUP(A873,Plan1!$A$7:$O$737,12,FALSE())</f>
        <v>-5.76</v>
      </c>
      <c r="G873" s="65" t="n">
        <f aca="false">VLOOKUP(A873,Plan1!$A$7:$O$737,13,FALSE())</f>
        <v>833.02</v>
      </c>
    </row>
    <row r="874" customFormat="false" ht="15" hidden="false" customHeight="false" outlineLevel="0" collapsed="false">
      <c r="A874" s="63" t="n">
        <v>42146</v>
      </c>
      <c r="B874" s="64" t="n">
        <f aca="false">VLOOKUP(A874,Plan1!$A$7:$O$737,2,FALSE())</f>
        <v>-7.74</v>
      </c>
      <c r="C874" s="65" t="n">
        <f aca="false">VLOOKUP(A874,Plan1!$A$7:$O$737,3,FALSE())</f>
        <v>773.26</v>
      </c>
      <c r="D874" s="66" t="n">
        <f aca="false">VLOOKUP(A874,Plan1!$A$7:$O$737,7,FALSE())</f>
        <v>-16.11</v>
      </c>
      <c r="E874" s="65" t="n">
        <f aca="false">VLOOKUP(A874,Plan1!$A$7:$O$737,8,FALSE())</f>
        <v>743.89</v>
      </c>
      <c r="F874" s="64" t="n">
        <f aca="false">VLOOKUP(A874,Plan1!$A$7:$O$737,12,FALSE())</f>
        <v>-5.76</v>
      </c>
      <c r="G874" s="65" t="n">
        <f aca="false">VLOOKUP(A874,Plan1!$A$7:$O$737,13,FALSE())</f>
        <v>833.02</v>
      </c>
    </row>
    <row r="875" customFormat="false" ht="15" hidden="false" customHeight="false" outlineLevel="0" collapsed="false">
      <c r="A875" s="63" t="n">
        <v>42147</v>
      </c>
      <c r="B875" s="64" t="n">
        <f aca="false">VLOOKUP(A875,Plan1!$A$7:$O$737,2,FALSE())</f>
        <v>-7.76</v>
      </c>
      <c r="C875" s="65" t="n">
        <f aca="false">VLOOKUP(A875,Plan1!$A$7:$O$737,3,FALSE())</f>
        <v>773.24</v>
      </c>
      <c r="D875" s="66" t="n">
        <f aca="false">VLOOKUP(A875,Plan1!$A$7:$O$737,7,FALSE())</f>
        <v>-16.12</v>
      </c>
      <c r="E875" s="65" t="n">
        <f aca="false">VLOOKUP(A875,Plan1!$A$7:$O$737,8,FALSE())</f>
        <v>743.88</v>
      </c>
      <c r="F875" s="64" t="n">
        <f aca="false">VLOOKUP(A875,Plan1!$A$7:$O$737,12,FALSE())</f>
        <v>-5.78</v>
      </c>
      <c r="G875" s="65" t="n">
        <f aca="false">VLOOKUP(A875,Plan1!$A$7:$O$737,13,FALSE())</f>
        <v>833</v>
      </c>
    </row>
    <row r="876" customFormat="false" ht="15" hidden="false" customHeight="false" outlineLevel="0" collapsed="false">
      <c r="A876" s="63" t="n">
        <v>42148</v>
      </c>
      <c r="B876" s="64" t="n">
        <f aca="false">VLOOKUP(A876,Plan1!$A$7:$O$737,2,FALSE())</f>
        <v>-7.78</v>
      </c>
      <c r="C876" s="65" t="n">
        <f aca="false">VLOOKUP(A876,Plan1!$A$7:$O$737,3,FALSE())</f>
        <v>773.22</v>
      </c>
      <c r="D876" s="66" t="n">
        <f aca="false">VLOOKUP(A876,Plan1!$A$7:$O$737,7,FALSE())</f>
        <v>-16.13</v>
      </c>
      <c r="E876" s="65" t="n">
        <f aca="false">VLOOKUP(A876,Plan1!$A$7:$O$737,8,FALSE())</f>
        <v>743.87</v>
      </c>
      <c r="F876" s="64" t="n">
        <f aca="false">VLOOKUP(A876,Plan1!$A$7:$O$737,12,FALSE())</f>
        <v>-5.8</v>
      </c>
      <c r="G876" s="65" t="n">
        <f aca="false">VLOOKUP(A876,Plan1!$A$7:$O$737,13,FALSE())</f>
        <v>832.98</v>
      </c>
    </row>
    <row r="877" customFormat="false" ht="15" hidden="false" customHeight="false" outlineLevel="0" collapsed="false">
      <c r="A877" s="63" t="n">
        <v>42149</v>
      </c>
      <c r="B877" s="64" t="n">
        <f aca="false">VLOOKUP(A877,Plan1!$A$7:$O$737,2,FALSE())</f>
        <v>-7.8</v>
      </c>
      <c r="C877" s="65" t="n">
        <f aca="false">VLOOKUP(A877,Plan1!$A$7:$O$737,3,FALSE())</f>
        <v>773.2</v>
      </c>
      <c r="D877" s="66" t="n">
        <f aca="false">VLOOKUP(A877,Plan1!$A$7:$O$737,7,FALSE())</f>
        <v>-16.13</v>
      </c>
      <c r="E877" s="65" t="n">
        <f aca="false">VLOOKUP(A877,Plan1!$A$7:$O$737,8,FALSE())</f>
        <v>743.87</v>
      </c>
      <c r="F877" s="64" t="n">
        <f aca="false">VLOOKUP(A877,Plan1!$A$7:$O$737,12,FALSE())</f>
        <v>-5.82</v>
      </c>
      <c r="G877" s="65" t="n">
        <f aca="false">VLOOKUP(A877,Plan1!$A$7:$O$737,13,FALSE())</f>
        <v>832.96</v>
      </c>
    </row>
    <row r="878" customFormat="false" ht="15" hidden="false" customHeight="false" outlineLevel="0" collapsed="false">
      <c r="A878" s="63" t="n">
        <v>42150</v>
      </c>
      <c r="B878" s="64" t="n">
        <f aca="false">VLOOKUP(A878,Plan1!$A$7:$O$737,2,FALSE())</f>
        <v>-7.81</v>
      </c>
      <c r="C878" s="65" t="n">
        <f aca="false">VLOOKUP(A878,Plan1!$A$7:$O$737,3,FALSE())</f>
        <v>773.19</v>
      </c>
      <c r="D878" s="66" t="n">
        <f aca="false">VLOOKUP(A878,Plan1!$A$7:$O$737,7,FALSE())</f>
        <v>-16.13</v>
      </c>
      <c r="E878" s="65" t="n">
        <f aca="false">VLOOKUP(A878,Plan1!$A$7:$O$737,8,FALSE())</f>
        <v>743.87</v>
      </c>
      <c r="F878" s="64" t="n">
        <f aca="false">VLOOKUP(A878,Plan1!$A$7:$O$737,12,FALSE())</f>
        <v>-5.83</v>
      </c>
      <c r="G878" s="65" t="n">
        <f aca="false">VLOOKUP(A878,Plan1!$A$7:$O$737,13,FALSE())</f>
        <v>832.95</v>
      </c>
    </row>
    <row r="879" customFormat="false" ht="15" hidden="false" customHeight="false" outlineLevel="0" collapsed="false">
      <c r="A879" s="63" t="n">
        <v>42151</v>
      </c>
      <c r="B879" s="64" t="n">
        <f aca="false">VLOOKUP(A879,Plan1!$A$7:$O$737,2,FALSE())</f>
        <v>-7.84</v>
      </c>
      <c r="C879" s="65" t="n">
        <f aca="false">VLOOKUP(A879,Plan1!$A$7:$O$737,3,FALSE())</f>
        <v>773.16</v>
      </c>
      <c r="D879" s="66" t="n">
        <f aca="false">VLOOKUP(A879,Plan1!$A$7:$O$737,7,FALSE())</f>
        <v>-16.14</v>
      </c>
      <c r="E879" s="65" t="n">
        <f aca="false">VLOOKUP(A879,Plan1!$A$7:$O$737,8,FALSE())</f>
        <v>743.86</v>
      </c>
      <c r="F879" s="64" t="n">
        <f aca="false">VLOOKUP(A879,Plan1!$A$7:$O$737,12,FALSE())</f>
        <v>-5.84</v>
      </c>
      <c r="G879" s="65" t="n">
        <f aca="false">VLOOKUP(A879,Plan1!$A$7:$O$737,13,FALSE())</f>
        <v>832.94</v>
      </c>
    </row>
    <row r="880" customFormat="false" ht="15" hidden="false" customHeight="false" outlineLevel="0" collapsed="false">
      <c r="A880" s="63" t="n">
        <v>42152</v>
      </c>
      <c r="B880" s="64" t="n">
        <f aca="false">VLOOKUP(A880,Plan1!$A$7:$O$737,2,FALSE())</f>
        <v>-7.86</v>
      </c>
      <c r="C880" s="65" t="n">
        <f aca="false">VLOOKUP(A880,Plan1!$A$7:$O$737,3,FALSE())</f>
        <v>773.14</v>
      </c>
      <c r="D880" s="66" t="n">
        <f aca="false">VLOOKUP(A880,Plan1!$A$7:$O$737,7,FALSE())</f>
        <v>-16.14</v>
      </c>
      <c r="E880" s="65" t="n">
        <f aca="false">VLOOKUP(A880,Plan1!$A$7:$O$737,8,FALSE())</f>
        <v>743.86</v>
      </c>
      <c r="F880" s="64" t="n">
        <f aca="false">VLOOKUP(A880,Plan1!$A$7:$O$737,12,FALSE())</f>
        <v>-5.85</v>
      </c>
      <c r="G880" s="65" t="n">
        <f aca="false">VLOOKUP(A880,Plan1!$A$7:$O$737,13,FALSE())</f>
        <v>832.93</v>
      </c>
    </row>
    <row r="881" customFormat="false" ht="15" hidden="false" customHeight="false" outlineLevel="0" collapsed="false">
      <c r="A881" s="63" t="n">
        <v>42153</v>
      </c>
      <c r="B881" s="64" t="n">
        <f aca="false">VLOOKUP(A881,Plan1!$A$7:$O$737,2,FALSE())</f>
        <v>-7.88</v>
      </c>
      <c r="C881" s="65" t="n">
        <f aca="false">VLOOKUP(A881,Plan1!$A$7:$O$737,3,FALSE())</f>
        <v>773.12</v>
      </c>
      <c r="D881" s="66" t="n">
        <f aca="false">VLOOKUP(A881,Plan1!$A$7:$O$737,7,FALSE())</f>
        <v>-16.15</v>
      </c>
      <c r="E881" s="65" t="n">
        <f aca="false">VLOOKUP(A881,Plan1!$A$7:$O$737,8,FALSE())</f>
        <v>743.85</v>
      </c>
      <c r="F881" s="64" t="n">
        <f aca="false">VLOOKUP(A881,Plan1!$A$7:$O$737,12,FALSE())</f>
        <v>-5.88</v>
      </c>
      <c r="G881" s="65" t="n">
        <f aca="false">VLOOKUP(A881,Plan1!$A$7:$O$737,13,FALSE())</f>
        <v>832.9</v>
      </c>
    </row>
    <row r="882" customFormat="false" ht="15" hidden="false" customHeight="false" outlineLevel="0" collapsed="false">
      <c r="A882" s="63" t="n">
        <v>42154</v>
      </c>
      <c r="B882" s="64" t="n">
        <f aca="false">VLOOKUP(A882,Plan1!$A$7:$O$737,2,FALSE())</f>
        <v>-7.88</v>
      </c>
      <c r="C882" s="65" t="n">
        <f aca="false">VLOOKUP(A882,Plan1!$A$7:$O$737,3,FALSE())</f>
        <v>773.12</v>
      </c>
      <c r="D882" s="66" t="n">
        <f aca="false">VLOOKUP(A882,Plan1!$A$7:$O$737,7,FALSE())</f>
        <v>-16.15</v>
      </c>
      <c r="E882" s="65" t="n">
        <f aca="false">VLOOKUP(A882,Plan1!$A$7:$O$737,8,FALSE())</f>
        <v>743.85</v>
      </c>
      <c r="F882" s="64" t="n">
        <f aca="false">VLOOKUP(A882,Plan1!$A$7:$O$737,12,FALSE())</f>
        <v>-5.88</v>
      </c>
      <c r="G882" s="65" t="n">
        <f aca="false">VLOOKUP(A882,Plan1!$A$7:$O$737,13,FALSE())</f>
        <v>832.9</v>
      </c>
    </row>
    <row r="883" customFormat="false" ht="15" hidden="false" customHeight="false" outlineLevel="0" collapsed="false">
      <c r="A883" s="63" t="n">
        <v>42155</v>
      </c>
      <c r="B883" s="64" t="n">
        <f aca="false">VLOOKUP(A883,Plan1!$A$7:$O$737,2,FALSE())</f>
        <v>-7.89</v>
      </c>
      <c r="C883" s="65" t="n">
        <f aca="false">VLOOKUP(A883,Plan1!$A$7:$O$737,3,FALSE())</f>
        <v>773.11</v>
      </c>
      <c r="D883" s="66" t="n">
        <f aca="false">VLOOKUP(A883,Plan1!$A$7:$O$737,7,FALSE())</f>
        <v>-16.15</v>
      </c>
      <c r="E883" s="65" t="n">
        <f aca="false">VLOOKUP(A883,Plan1!$A$7:$O$737,8,FALSE())</f>
        <v>743.85</v>
      </c>
      <c r="F883" s="64" t="n">
        <f aca="false">VLOOKUP(A883,Plan1!$A$7:$O$737,12,FALSE())</f>
        <v>-5.88</v>
      </c>
      <c r="G883" s="65" t="n">
        <f aca="false">VLOOKUP(A883,Plan1!$A$7:$O$737,13,FALSE())</f>
        <v>832.9</v>
      </c>
    </row>
    <row r="884" customFormat="false" ht="15" hidden="false" customHeight="false" outlineLevel="0" collapsed="false">
      <c r="A884" s="63" t="n">
        <v>42156</v>
      </c>
      <c r="B884" s="64" t="n">
        <f aca="false">VLOOKUP(A884,Plan1!$A$7:$O$737,2,FALSE())</f>
        <v>-7.91</v>
      </c>
      <c r="C884" s="65" t="n">
        <f aca="false">VLOOKUP(A884,Plan1!$A$7:$O$737,3,FALSE())</f>
        <v>773.09</v>
      </c>
      <c r="D884" s="66" t="n">
        <f aca="false">VLOOKUP(A884,Plan1!$A$7:$O$737,7,FALSE())</f>
        <v>-16.15</v>
      </c>
      <c r="E884" s="65" t="n">
        <f aca="false">VLOOKUP(A884,Plan1!$A$7:$O$737,8,FALSE())</f>
        <v>743.85</v>
      </c>
      <c r="F884" s="64" t="n">
        <f aca="false">VLOOKUP(A884,Plan1!$A$7:$O$737,12,FALSE())</f>
        <v>-5.88</v>
      </c>
      <c r="G884" s="65" t="n">
        <f aca="false">VLOOKUP(A884,Plan1!$A$7:$O$737,13,FALSE())</f>
        <v>832.9</v>
      </c>
    </row>
    <row r="885" customFormat="false" ht="15" hidden="false" customHeight="false" outlineLevel="0" collapsed="false">
      <c r="A885" s="63" t="n">
        <v>42157</v>
      </c>
      <c r="B885" s="64" t="n">
        <f aca="false">VLOOKUP(A885,Plan1!$A$7:$O$737,2,FALSE())</f>
        <v>-7.93</v>
      </c>
      <c r="C885" s="65" t="n">
        <f aca="false">VLOOKUP(A885,Plan1!$A$7:$O$737,3,FALSE())</f>
        <v>773.07</v>
      </c>
      <c r="D885" s="66" t="n">
        <f aca="false">VLOOKUP(A885,Plan1!$A$7:$O$737,7,FALSE())</f>
        <v>-16.15</v>
      </c>
      <c r="E885" s="65" t="n">
        <f aca="false">VLOOKUP(A885,Plan1!$A$7:$O$737,8,FALSE())</f>
        <v>743.85</v>
      </c>
      <c r="F885" s="64" t="n">
        <f aca="false">VLOOKUP(A885,Plan1!$A$7:$O$737,12,FALSE())</f>
        <v>-5.9</v>
      </c>
      <c r="G885" s="65" t="n">
        <f aca="false">VLOOKUP(A885,Plan1!$A$7:$O$737,13,FALSE())</f>
        <v>832.88</v>
      </c>
    </row>
    <row r="886" customFormat="false" ht="15" hidden="false" customHeight="false" outlineLevel="0" collapsed="false">
      <c r="A886" s="63" t="n">
        <v>42158</v>
      </c>
      <c r="B886" s="64" t="n">
        <f aca="false">VLOOKUP(A886,Plan1!$A$7:$O$737,2,FALSE())</f>
        <v>-7.93</v>
      </c>
      <c r="C886" s="65" t="n">
        <f aca="false">VLOOKUP(A886,Plan1!$A$7:$O$737,3,FALSE())</f>
        <v>773.07</v>
      </c>
      <c r="D886" s="66" t="n">
        <f aca="false">VLOOKUP(A886,Plan1!$A$7:$O$737,7,FALSE())</f>
        <v>-16.15</v>
      </c>
      <c r="E886" s="65" t="n">
        <f aca="false">VLOOKUP(A886,Plan1!$A$7:$O$737,8,FALSE())</f>
        <v>743.85</v>
      </c>
      <c r="F886" s="64" t="n">
        <f aca="false">VLOOKUP(A886,Plan1!$A$7:$O$737,12,FALSE())</f>
        <v>-5.91</v>
      </c>
      <c r="G886" s="65" t="n">
        <f aca="false">VLOOKUP(A886,Plan1!$A$7:$O$737,13,FALSE())</f>
        <v>832.87</v>
      </c>
    </row>
    <row r="887" customFormat="false" ht="15" hidden="false" customHeight="false" outlineLevel="0" collapsed="false">
      <c r="A887" s="63" t="n">
        <v>42159</v>
      </c>
      <c r="B887" s="64" t="n">
        <f aca="false">VLOOKUP(A887,Plan1!$A$7:$O$737,2,FALSE())</f>
        <v>-7.95</v>
      </c>
      <c r="C887" s="65" t="n">
        <f aca="false">VLOOKUP(A887,Plan1!$A$7:$O$737,3,FALSE())</f>
        <v>773.05</v>
      </c>
      <c r="D887" s="66" t="n">
        <f aca="false">VLOOKUP(A887,Plan1!$A$7:$O$737,7,FALSE())</f>
        <v>-16.15</v>
      </c>
      <c r="E887" s="65" t="n">
        <f aca="false">VLOOKUP(A887,Plan1!$A$7:$O$737,8,FALSE())</f>
        <v>743.85</v>
      </c>
      <c r="F887" s="64" t="n">
        <f aca="false">VLOOKUP(A887,Plan1!$A$7:$O$737,12,FALSE())</f>
        <v>-5.92</v>
      </c>
      <c r="G887" s="65" t="n">
        <f aca="false">VLOOKUP(A887,Plan1!$A$7:$O$737,13,FALSE())</f>
        <v>832.86</v>
      </c>
    </row>
    <row r="888" customFormat="false" ht="15" hidden="false" customHeight="false" outlineLevel="0" collapsed="false">
      <c r="A888" s="63" t="n">
        <v>42160</v>
      </c>
      <c r="B888" s="64" t="n">
        <f aca="false">VLOOKUP(A888,Plan1!$A$7:$O$737,2,FALSE())</f>
        <v>-7.96</v>
      </c>
      <c r="C888" s="65" t="n">
        <f aca="false">VLOOKUP(A888,Plan1!$A$7:$O$737,3,FALSE())</f>
        <v>773.04</v>
      </c>
      <c r="D888" s="66" t="n">
        <f aca="false">VLOOKUP(A888,Plan1!$A$7:$O$737,7,FALSE())</f>
        <v>-16.17</v>
      </c>
      <c r="E888" s="65" t="n">
        <f aca="false">VLOOKUP(A888,Plan1!$A$7:$O$737,8,FALSE())</f>
        <v>743.83</v>
      </c>
      <c r="F888" s="64" t="n">
        <f aca="false">VLOOKUP(A888,Plan1!$A$7:$O$737,12,FALSE())</f>
        <v>-5.93</v>
      </c>
      <c r="G888" s="65" t="n">
        <f aca="false">VLOOKUP(A888,Plan1!$A$7:$O$737,13,FALSE())</f>
        <v>832.85</v>
      </c>
    </row>
    <row r="889" customFormat="false" ht="15" hidden="false" customHeight="false" outlineLevel="0" collapsed="false">
      <c r="A889" s="63" t="n">
        <v>42161</v>
      </c>
      <c r="B889" s="64" t="n">
        <f aca="false">VLOOKUP(A889,Plan1!$A$7:$O$737,2,FALSE())</f>
        <v>-7.98</v>
      </c>
      <c r="C889" s="65" t="n">
        <f aca="false">VLOOKUP(A889,Plan1!$A$7:$O$737,3,FALSE())</f>
        <v>773.02</v>
      </c>
      <c r="D889" s="66" t="n">
        <f aca="false">VLOOKUP(A889,Plan1!$A$7:$O$737,7,FALSE())</f>
        <v>-16.18</v>
      </c>
      <c r="E889" s="65" t="n">
        <f aca="false">VLOOKUP(A889,Plan1!$A$7:$O$737,8,FALSE())</f>
        <v>743.82</v>
      </c>
      <c r="F889" s="64" t="n">
        <f aca="false">VLOOKUP(A889,Plan1!$A$7:$O$737,12,FALSE())</f>
        <v>-5.94</v>
      </c>
      <c r="G889" s="65" t="n">
        <f aca="false">VLOOKUP(A889,Plan1!$A$7:$O$737,13,FALSE())</f>
        <v>832.84</v>
      </c>
    </row>
    <row r="890" customFormat="false" ht="15" hidden="false" customHeight="false" outlineLevel="0" collapsed="false">
      <c r="A890" s="63" t="n">
        <v>42162</v>
      </c>
      <c r="B890" s="64" t="n">
        <f aca="false">VLOOKUP(A890,Plan1!$A$7:$O$737,2,FALSE())</f>
        <v>-8</v>
      </c>
      <c r="C890" s="65" t="n">
        <f aca="false">VLOOKUP(A890,Plan1!$A$7:$O$737,3,FALSE())</f>
        <v>773</v>
      </c>
      <c r="D890" s="66" t="n">
        <f aca="false">VLOOKUP(A890,Plan1!$A$7:$O$737,7,FALSE())</f>
        <v>-16.19</v>
      </c>
      <c r="E890" s="65" t="n">
        <f aca="false">VLOOKUP(A890,Plan1!$A$7:$O$737,8,FALSE())</f>
        <v>743.81</v>
      </c>
      <c r="F890" s="64" t="n">
        <f aca="false">VLOOKUP(A890,Plan1!$A$7:$O$737,12,FALSE())</f>
        <v>-5.96</v>
      </c>
      <c r="G890" s="65" t="n">
        <f aca="false">VLOOKUP(A890,Plan1!$A$7:$O$737,13,FALSE())</f>
        <v>832.82</v>
      </c>
    </row>
    <row r="891" customFormat="false" ht="15" hidden="false" customHeight="false" outlineLevel="0" collapsed="false">
      <c r="A891" s="63" t="n">
        <v>42163</v>
      </c>
      <c r="B891" s="64" t="n">
        <f aca="false">VLOOKUP(A891,Plan1!$A$7:$O$737,2,FALSE())</f>
        <v>-8.01</v>
      </c>
      <c r="C891" s="65" t="n">
        <f aca="false">VLOOKUP(A891,Plan1!$A$7:$O$737,3,FALSE())</f>
        <v>772.99</v>
      </c>
      <c r="D891" s="66" t="n">
        <f aca="false">VLOOKUP(A891,Plan1!$A$7:$O$737,7,FALSE())</f>
        <v>-16.2</v>
      </c>
      <c r="E891" s="65" t="n">
        <f aca="false">VLOOKUP(A891,Plan1!$A$7:$O$737,8,FALSE())</f>
        <v>743.8</v>
      </c>
      <c r="F891" s="64" t="n">
        <f aca="false">VLOOKUP(A891,Plan1!$A$7:$O$737,12,FALSE())</f>
        <v>-5.97</v>
      </c>
      <c r="G891" s="65" t="n">
        <f aca="false">VLOOKUP(A891,Plan1!$A$7:$O$737,13,FALSE())</f>
        <v>832.81</v>
      </c>
    </row>
    <row r="892" customFormat="false" ht="15" hidden="false" customHeight="false" outlineLevel="0" collapsed="false">
      <c r="A892" s="63" t="n">
        <v>42164</v>
      </c>
      <c r="B892" s="64" t="n">
        <f aca="false">VLOOKUP(A892,Plan1!$A$7:$O$737,2,FALSE())</f>
        <v>-8.03</v>
      </c>
      <c r="C892" s="65" t="n">
        <f aca="false">VLOOKUP(A892,Plan1!$A$7:$O$737,3,FALSE())</f>
        <v>772.97</v>
      </c>
      <c r="D892" s="66" t="n">
        <f aca="false">VLOOKUP(A892,Plan1!$A$7:$O$737,7,FALSE())</f>
        <v>-16.21</v>
      </c>
      <c r="E892" s="65" t="n">
        <f aca="false">VLOOKUP(A892,Plan1!$A$7:$O$737,8,FALSE())</f>
        <v>743.79</v>
      </c>
      <c r="F892" s="64" t="n">
        <f aca="false">VLOOKUP(A892,Plan1!$A$7:$O$737,12,FALSE())</f>
        <v>-5.98</v>
      </c>
      <c r="G892" s="65" t="n">
        <f aca="false">VLOOKUP(A892,Plan1!$A$7:$O$737,13,FALSE())</f>
        <v>832.8</v>
      </c>
    </row>
    <row r="893" customFormat="false" ht="15" hidden="false" customHeight="false" outlineLevel="0" collapsed="false">
      <c r="A893" s="63" t="n">
        <v>42165</v>
      </c>
      <c r="B893" s="64" t="n">
        <f aca="false">VLOOKUP(A893,Plan1!$A$7:$O$737,2,FALSE())</f>
        <v>-8.05</v>
      </c>
      <c r="C893" s="65" t="n">
        <f aca="false">VLOOKUP(A893,Plan1!$A$7:$O$737,3,FALSE())</f>
        <v>772.95</v>
      </c>
      <c r="D893" s="66" t="n">
        <f aca="false">VLOOKUP(A893,Plan1!$A$7:$O$737,7,FALSE())</f>
        <v>-16.22</v>
      </c>
      <c r="E893" s="65" t="n">
        <f aca="false">VLOOKUP(A893,Plan1!$A$7:$O$737,8,FALSE())</f>
        <v>743.78</v>
      </c>
      <c r="F893" s="64" t="n">
        <f aca="false">VLOOKUP(A893,Plan1!$A$7:$O$737,12,FALSE())</f>
        <v>-5.99</v>
      </c>
      <c r="G893" s="65" t="n">
        <f aca="false">VLOOKUP(A893,Plan1!$A$7:$O$737,13,FALSE())</f>
        <v>832.79</v>
      </c>
    </row>
    <row r="894" customFormat="false" ht="15" hidden="false" customHeight="false" outlineLevel="0" collapsed="false">
      <c r="A894" s="63" t="n">
        <v>42166</v>
      </c>
      <c r="B894" s="64" t="n">
        <f aca="false">VLOOKUP(A894,Plan1!$A$7:$O$737,2,FALSE())</f>
        <v>-8.06</v>
      </c>
      <c r="C894" s="65" t="n">
        <f aca="false">VLOOKUP(A894,Plan1!$A$7:$O$737,3,FALSE())</f>
        <v>772.94</v>
      </c>
      <c r="D894" s="66" t="n">
        <f aca="false">VLOOKUP(A894,Plan1!$A$7:$O$737,7,FALSE())</f>
        <v>-16.23</v>
      </c>
      <c r="E894" s="65" t="n">
        <f aca="false">VLOOKUP(A894,Plan1!$A$7:$O$737,8,FALSE())</f>
        <v>743.77</v>
      </c>
      <c r="F894" s="64" t="n">
        <f aca="false">VLOOKUP(A894,Plan1!$A$7:$O$737,12,FALSE())</f>
        <v>-6.01</v>
      </c>
      <c r="G894" s="65" t="n">
        <f aca="false">VLOOKUP(A894,Plan1!$A$7:$O$737,13,FALSE())</f>
        <v>832.77</v>
      </c>
    </row>
    <row r="895" customFormat="false" ht="15" hidden="false" customHeight="false" outlineLevel="0" collapsed="false">
      <c r="A895" s="63" t="n">
        <v>42167</v>
      </c>
      <c r="B895" s="64" t="n">
        <f aca="false">VLOOKUP(A895,Plan1!$A$7:$O$737,2,FALSE())</f>
        <v>-8.1</v>
      </c>
      <c r="C895" s="65" t="n">
        <f aca="false">VLOOKUP(A895,Plan1!$A$7:$O$737,3,FALSE())</f>
        <v>772.9</v>
      </c>
      <c r="D895" s="66" t="n">
        <f aca="false">VLOOKUP(A895,Plan1!$A$7:$O$737,7,FALSE())</f>
        <v>-16.24</v>
      </c>
      <c r="E895" s="65" t="n">
        <f aca="false">VLOOKUP(A895,Plan1!$A$7:$O$737,8,FALSE())</f>
        <v>743.76</v>
      </c>
      <c r="F895" s="64" t="n">
        <f aca="false">VLOOKUP(A895,Plan1!$A$7:$O$737,12,FALSE())</f>
        <v>-6.02</v>
      </c>
      <c r="G895" s="65" t="n">
        <f aca="false">VLOOKUP(A895,Plan1!$A$7:$O$737,13,FALSE())</f>
        <v>832.76</v>
      </c>
    </row>
    <row r="896" customFormat="false" ht="15" hidden="false" customHeight="false" outlineLevel="0" collapsed="false">
      <c r="A896" s="63" t="n">
        <v>42168</v>
      </c>
      <c r="B896" s="64" t="n">
        <f aca="false">VLOOKUP(A896,Plan1!$A$7:$O$737,2,FALSE())</f>
        <v>-8.12</v>
      </c>
      <c r="C896" s="65" t="n">
        <f aca="false">VLOOKUP(A896,Plan1!$A$7:$O$737,3,FALSE())</f>
        <v>772.88</v>
      </c>
      <c r="D896" s="66" t="n">
        <f aca="false">VLOOKUP(A896,Plan1!$A$7:$O$737,7,FALSE())</f>
        <v>-16.25</v>
      </c>
      <c r="E896" s="65" t="n">
        <f aca="false">VLOOKUP(A896,Plan1!$A$7:$O$737,8,FALSE())</f>
        <v>743.75</v>
      </c>
      <c r="F896" s="64" t="n">
        <f aca="false">VLOOKUP(A896,Plan1!$A$7:$O$737,12,FALSE())</f>
        <v>-6.03</v>
      </c>
      <c r="G896" s="65" t="n">
        <f aca="false">VLOOKUP(A896,Plan1!$A$7:$O$737,13,FALSE())</f>
        <v>832.75</v>
      </c>
    </row>
    <row r="897" customFormat="false" ht="15" hidden="false" customHeight="false" outlineLevel="0" collapsed="false">
      <c r="A897" s="63" t="n">
        <v>42169</v>
      </c>
      <c r="B897" s="64" t="n">
        <f aca="false">VLOOKUP(A897,Plan1!$A$7:$O$737,2,FALSE())</f>
        <v>-8.15</v>
      </c>
      <c r="C897" s="65" t="n">
        <f aca="false">VLOOKUP(A897,Plan1!$A$7:$O$737,3,FALSE())</f>
        <v>772.85</v>
      </c>
      <c r="D897" s="66" t="n">
        <f aca="false">VLOOKUP(A897,Plan1!$A$7:$O$737,7,FALSE())</f>
        <v>-16.26</v>
      </c>
      <c r="E897" s="65" t="n">
        <f aca="false">VLOOKUP(A897,Plan1!$A$7:$O$737,8,FALSE())</f>
        <v>743.74</v>
      </c>
      <c r="F897" s="64" t="n">
        <f aca="false">VLOOKUP(A897,Plan1!$A$7:$O$737,12,FALSE())</f>
        <v>-6.05</v>
      </c>
      <c r="G897" s="65" t="n">
        <f aca="false">VLOOKUP(A897,Plan1!$A$7:$O$737,13,FALSE())</f>
        <v>832.73</v>
      </c>
    </row>
    <row r="898" customFormat="false" ht="15" hidden="false" customHeight="false" outlineLevel="0" collapsed="false">
      <c r="A898" s="63" t="n">
        <v>42170</v>
      </c>
      <c r="B898" s="64" t="n">
        <f aca="false">VLOOKUP(A898,Plan1!$A$7:$O$737,2,FALSE())</f>
        <v>-8.17</v>
      </c>
      <c r="C898" s="65" t="n">
        <f aca="false">VLOOKUP(A898,Plan1!$A$7:$O$737,3,FALSE())</f>
        <v>772.83</v>
      </c>
      <c r="D898" s="66" t="n">
        <f aca="false">VLOOKUP(A898,Plan1!$A$7:$O$737,7,FALSE())</f>
        <v>-16.28</v>
      </c>
      <c r="E898" s="65" t="n">
        <f aca="false">VLOOKUP(A898,Plan1!$A$7:$O$737,8,FALSE())</f>
        <v>743.72</v>
      </c>
      <c r="F898" s="64" t="n">
        <f aca="false">VLOOKUP(A898,Plan1!$A$7:$O$737,12,FALSE())</f>
        <v>-6.07</v>
      </c>
      <c r="G898" s="65" t="n">
        <f aca="false">VLOOKUP(A898,Plan1!$A$7:$O$737,13,FALSE())</f>
        <v>832.71</v>
      </c>
    </row>
    <row r="899" customFormat="false" ht="15" hidden="false" customHeight="false" outlineLevel="0" collapsed="false">
      <c r="A899" s="63" t="n">
        <v>42171</v>
      </c>
      <c r="B899" s="64" t="n">
        <f aca="false">VLOOKUP(A899,Plan1!$A$7:$O$737,2,FALSE())</f>
        <v>-8.19</v>
      </c>
      <c r="C899" s="65" t="n">
        <f aca="false">VLOOKUP(A899,Plan1!$A$7:$O$737,3,FALSE())</f>
        <v>772.81</v>
      </c>
      <c r="D899" s="66" t="n">
        <f aca="false">VLOOKUP(A899,Plan1!$A$7:$O$737,7,FALSE())</f>
        <v>-16.28</v>
      </c>
      <c r="E899" s="65" t="n">
        <f aca="false">VLOOKUP(A899,Plan1!$A$7:$O$737,8,FALSE())</f>
        <v>743.72</v>
      </c>
      <c r="F899" s="64" t="n">
        <f aca="false">VLOOKUP(A899,Plan1!$A$7:$O$737,12,FALSE())</f>
        <v>-6.08</v>
      </c>
      <c r="G899" s="65" t="n">
        <f aca="false">VLOOKUP(A899,Plan1!$A$7:$O$737,13,FALSE())</f>
        <v>832.7</v>
      </c>
    </row>
    <row r="900" customFormat="false" ht="15" hidden="false" customHeight="false" outlineLevel="0" collapsed="false">
      <c r="A900" s="63" t="n">
        <v>42172</v>
      </c>
      <c r="B900" s="64" t="n">
        <f aca="false">VLOOKUP(A900,Plan1!$A$7:$O$737,2,FALSE())</f>
        <v>-8.21</v>
      </c>
      <c r="C900" s="65" t="n">
        <f aca="false">VLOOKUP(A900,Plan1!$A$7:$O$737,3,FALSE())</f>
        <v>772.79</v>
      </c>
      <c r="D900" s="66" t="n">
        <f aca="false">VLOOKUP(A900,Plan1!$A$7:$O$737,7,FALSE())</f>
        <v>-16.29</v>
      </c>
      <c r="E900" s="65" t="n">
        <f aca="false">VLOOKUP(A900,Plan1!$A$7:$O$737,8,FALSE())</f>
        <v>743.71</v>
      </c>
      <c r="F900" s="64" t="n">
        <f aca="false">VLOOKUP(A900,Plan1!$A$7:$O$737,12,FALSE())</f>
        <v>-6.08</v>
      </c>
      <c r="G900" s="65" t="n">
        <f aca="false">VLOOKUP(A900,Plan1!$A$7:$O$737,13,FALSE())</f>
        <v>832.7</v>
      </c>
    </row>
    <row r="901" customFormat="false" ht="15" hidden="false" customHeight="false" outlineLevel="0" collapsed="false">
      <c r="A901" s="63" t="n">
        <v>42173</v>
      </c>
      <c r="B901" s="64" t="n">
        <f aca="false">VLOOKUP(A901,Plan1!$A$7:$O$737,2,FALSE())</f>
        <v>-8.23</v>
      </c>
      <c r="C901" s="65" t="n">
        <f aca="false">VLOOKUP(A901,Plan1!$A$7:$O$737,3,FALSE())</f>
        <v>772.77</v>
      </c>
      <c r="D901" s="66" t="n">
        <f aca="false">VLOOKUP(A901,Plan1!$A$7:$O$737,7,FALSE())</f>
        <v>-16.29</v>
      </c>
      <c r="E901" s="65" t="n">
        <f aca="false">VLOOKUP(A901,Plan1!$A$7:$O$737,8,FALSE())</f>
        <v>743.71</v>
      </c>
      <c r="F901" s="64" t="n">
        <f aca="false">VLOOKUP(A901,Plan1!$A$7:$O$737,12,FALSE())</f>
        <v>-6.1</v>
      </c>
      <c r="G901" s="65" t="n">
        <f aca="false">VLOOKUP(A901,Plan1!$A$7:$O$737,13,FALSE())</f>
        <v>832.68</v>
      </c>
    </row>
    <row r="902" customFormat="false" ht="15" hidden="false" customHeight="false" outlineLevel="0" collapsed="false">
      <c r="A902" s="63" t="n">
        <v>42174</v>
      </c>
      <c r="B902" s="64" t="n">
        <f aca="false">VLOOKUP(A902,Plan1!$A$7:$O$737,2,FALSE())</f>
        <v>-8.26</v>
      </c>
      <c r="C902" s="65" t="n">
        <f aca="false">VLOOKUP(A902,Plan1!$A$7:$O$737,3,FALSE())</f>
        <v>772.74</v>
      </c>
      <c r="D902" s="66" t="n">
        <f aca="false">VLOOKUP(A902,Plan1!$A$7:$O$737,7,FALSE())</f>
        <v>-16.3</v>
      </c>
      <c r="E902" s="65" t="n">
        <f aca="false">VLOOKUP(A902,Plan1!$A$7:$O$737,8,FALSE())</f>
        <v>743.7</v>
      </c>
      <c r="F902" s="64" t="n">
        <f aca="false">VLOOKUP(A902,Plan1!$A$7:$O$737,12,FALSE())</f>
        <v>-6.12</v>
      </c>
      <c r="G902" s="65" t="n">
        <f aca="false">VLOOKUP(A902,Plan1!$A$7:$O$737,13,FALSE())</f>
        <v>832.66</v>
      </c>
    </row>
    <row r="903" customFormat="false" ht="15" hidden="false" customHeight="false" outlineLevel="0" collapsed="false">
      <c r="A903" s="63" t="n">
        <v>42175</v>
      </c>
      <c r="B903" s="64" t="n">
        <f aca="false">VLOOKUP(A903,Plan1!$A$7:$O$737,2,FALSE())</f>
        <v>-8.29</v>
      </c>
      <c r="C903" s="65" t="n">
        <f aca="false">VLOOKUP(A903,Plan1!$A$7:$O$737,3,FALSE())</f>
        <v>772.71</v>
      </c>
      <c r="D903" s="66" t="n">
        <f aca="false">VLOOKUP(A903,Plan1!$A$7:$O$737,7,FALSE())</f>
        <v>-16.31</v>
      </c>
      <c r="E903" s="65" t="n">
        <f aca="false">VLOOKUP(A903,Plan1!$A$7:$O$737,8,FALSE())</f>
        <v>743.69</v>
      </c>
      <c r="F903" s="64" t="n">
        <f aca="false">VLOOKUP(A903,Plan1!$A$7:$O$737,12,FALSE())</f>
        <v>-6.13</v>
      </c>
      <c r="G903" s="65" t="n">
        <f aca="false">VLOOKUP(A903,Plan1!$A$7:$O$737,13,FALSE())</f>
        <v>832.65</v>
      </c>
    </row>
    <row r="904" customFormat="false" ht="15" hidden="false" customHeight="false" outlineLevel="0" collapsed="false">
      <c r="A904" s="63" t="n">
        <v>42176</v>
      </c>
      <c r="B904" s="64" t="n">
        <f aca="false">VLOOKUP(A904,Plan1!$A$7:$O$737,2,FALSE())</f>
        <v>-8.31</v>
      </c>
      <c r="C904" s="65" t="n">
        <f aca="false">VLOOKUP(A904,Plan1!$A$7:$O$737,3,FALSE())</f>
        <v>772.69</v>
      </c>
      <c r="D904" s="66" t="n">
        <f aca="false">VLOOKUP(A904,Plan1!$A$7:$O$737,7,FALSE())</f>
        <v>-16.33</v>
      </c>
      <c r="E904" s="65" t="n">
        <f aca="false">VLOOKUP(A904,Plan1!$A$7:$O$737,8,FALSE())</f>
        <v>743.67</v>
      </c>
      <c r="F904" s="64" t="n">
        <f aca="false">VLOOKUP(A904,Plan1!$A$7:$O$737,12,FALSE())</f>
        <v>-6.14</v>
      </c>
      <c r="G904" s="65" t="n">
        <f aca="false">VLOOKUP(A904,Plan1!$A$7:$O$737,13,FALSE())</f>
        <v>832.64</v>
      </c>
    </row>
    <row r="905" customFormat="false" ht="15" hidden="false" customHeight="false" outlineLevel="0" collapsed="false">
      <c r="A905" s="63" t="n">
        <v>42177</v>
      </c>
      <c r="B905" s="64" t="n">
        <f aca="false">VLOOKUP(A905,Plan1!$A$7:$O$737,2,FALSE())</f>
        <v>-8.33</v>
      </c>
      <c r="C905" s="65" t="n">
        <f aca="false">VLOOKUP(A905,Plan1!$A$7:$O$737,3,FALSE())</f>
        <v>772.67</v>
      </c>
      <c r="D905" s="66" t="n">
        <f aca="false">VLOOKUP(A905,Plan1!$A$7:$O$737,7,FALSE())</f>
        <v>-16.35</v>
      </c>
      <c r="E905" s="65" t="n">
        <f aca="false">VLOOKUP(A905,Plan1!$A$7:$O$737,8,FALSE())</f>
        <v>743.65</v>
      </c>
      <c r="F905" s="64" t="n">
        <f aca="false">VLOOKUP(A905,Plan1!$A$7:$O$737,12,FALSE())</f>
        <v>-6.16</v>
      </c>
      <c r="G905" s="65" t="n">
        <f aca="false">VLOOKUP(A905,Plan1!$A$7:$O$737,13,FALSE())</f>
        <v>832.62</v>
      </c>
    </row>
    <row r="906" customFormat="false" ht="15" hidden="false" customHeight="false" outlineLevel="0" collapsed="false">
      <c r="A906" s="63" t="n">
        <v>42178</v>
      </c>
      <c r="B906" s="64" t="n">
        <f aca="false">VLOOKUP(A906,Plan1!$A$7:$O$737,2,FALSE())</f>
        <v>-8.35</v>
      </c>
      <c r="C906" s="65" t="n">
        <f aca="false">VLOOKUP(A906,Plan1!$A$7:$O$737,3,FALSE())</f>
        <v>772.65</v>
      </c>
      <c r="D906" s="66" t="n">
        <f aca="false">VLOOKUP(A906,Plan1!$A$7:$O$737,7,FALSE())</f>
        <v>-16.36</v>
      </c>
      <c r="E906" s="65" t="n">
        <f aca="false">VLOOKUP(A906,Plan1!$A$7:$O$737,8,FALSE())</f>
        <v>743.64</v>
      </c>
      <c r="F906" s="64" t="n">
        <f aca="false">VLOOKUP(A906,Plan1!$A$7:$O$737,12,FALSE())</f>
        <v>-6.17</v>
      </c>
      <c r="G906" s="65" t="n">
        <f aca="false">VLOOKUP(A906,Plan1!$A$7:$O$737,13,FALSE())</f>
        <v>832.61</v>
      </c>
    </row>
    <row r="907" customFormat="false" ht="15" hidden="false" customHeight="false" outlineLevel="0" collapsed="false">
      <c r="A907" s="63" t="n">
        <v>42179</v>
      </c>
      <c r="B907" s="64" t="n">
        <f aca="false">VLOOKUP(A907,Plan1!$A$7:$O$737,2,FALSE())</f>
        <v>-8.37</v>
      </c>
      <c r="C907" s="65" t="n">
        <f aca="false">VLOOKUP(A907,Plan1!$A$7:$O$737,3,FALSE())</f>
        <v>772.63</v>
      </c>
      <c r="D907" s="66" t="n">
        <f aca="false">VLOOKUP(A907,Plan1!$A$7:$O$737,7,FALSE())</f>
        <v>-16.37</v>
      </c>
      <c r="E907" s="65" t="n">
        <f aca="false">VLOOKUP(A907,Plan1!$A$7:$O$737,8,FALSE())</f>
        <v>743.63</v>
      </c>
      <c r="F907" s="64" t="n">
        <f aca="false">VLOOKUP(A907,Plan1!$A$7:$O$737,12,FALSE())</f>
        <v>-6.18</v>
      </c>
      <c r="G907" s="65" t="n">
        <f aca="false">VLOOKUP(A907,Plan1!$A$7:$O$737,13,FALSE())</f>
        <v>832.6</v>
      </c>
    </row>
    <row r="908" customFormat="false" ht="15" hidden="false" customHeight="false" outlineLevel="0" collapsed="false">
      <c r="A908" s="63" t="n">
        <v>42180</v>
      </c>
      <c r="B908" s="64" t="n">
        <f aca="false">VLOOKUP(A908,Plan1!$A$7:$O$737,2,FALSE())</f>
        <v>-8.4</v>
      </c>
      <c r="C908" s="65" t="n">
        <f aca="false">VLOOKUP(A908,Plan1!$A$7:$O$737,3,FALSE())</f>
        <v>772.6</v>
      </c>
      <c r="D908" s="66" t="n">
        <f aca="false">VLOOKUP(A908,Plan1!$A$7:$O$737,7,FALSE())</f>
        <v>-16.38</v>
      </c>
      <c r="E908" s="65" t="n">
        <f aca="false">VLOOKUP(A908,Plan1!$A$7:$O$737,8,FALSE())</f>
        <v>743.62</v>
      </c>
      <c r="F908" s="64" t="n">
        <f aca="false">VLOOKUP(A908,Plan1!$A$7:$O$737,12,FALSE())</f>
        <v>-6.2</v>
      </c>
      <c r="G908" s="65" t="n">
        <f aca="false">VLOOKUP(A908,Plan1!$A$7:$O$737,13,FALSE())</f>
        <v>832.58</v>
      </c>
    </row>
    <row r="909" customFormat="false" ht="15" hidden="false" customHeight="false" outlineLevel="0" collapsed="false">
      <c r="A909" s="63" t="n">
        <v>42181</v>
      </c>
      <c r="B909" s="64" t="n">
        <f aca="false">VLOOKUP(A909,Plan1!$A$7:$O$737,2,FALSE())</f>
        <v>-8.43</v>
      </c>
      <c r="C909" s="65" t="n">
        <f aca="false">VLOOKUP(A909,Plan1!$A$7:$O$737,3,FALSE())</f>
        <v>772.57</v>
      </c>
      <c r="D909" s="66" t="n">
        <f aca="false">VLOOKUP(A909,Plan1!$A$7:$O$737,7,FALSE())</f>
        <v>-16.39</v>
      </c>
      <c r="E909" s="65" t="n">
        <f aca="false">VLOOKUP(A909,Plan1!$A$7:$O$737,8,FALSE())</f>
        <v>743.61</v>
      </c>
      <c r="F909" s="64" t="n">
        <f aca="false">VLOOKUP(A909,Plan1!$A$7:$O$737,12,FALSE())</f>
        <v>-6.21</v>
      </c>
      <c r="G909" s="65" t="n">
        <f aca="false">VLOOKUP(A909,Plan1!$A$7:$O$737,13,FALSE())</f>
        <v>832.57</v>
      </c>
    </row>
    <row r="910" customFormat="false" ht="15" hidden="false" customHeight="false" outlineLevel="0" collapsed="false">
      <c r="A910" s="63" t="n">
        <v>42182</v>
      </c>
      <c r="B910" s="64" t="n">
        <f aca="false">VLOOKUP(A910,Plan1!$A$7:$O$737,2,FALSE())</f>
        <v>-8.46</v>
      </c>
      <c r="C910" s="65" t="n">
        <f aca="false">VLOOKUP(A910,Plan1!$A$7:$O$737,3,FALSE())</f>
        <v>772.54</v>
      </c>
      <c r="D910" s="66" t="n">
        <f aca="false">VLOOKUP(A910,Plan1!$A$7:$O$737,7,FALSE())</f>
        <v>-16.41</v>
      </c>
      <c r="E910" s="65" t="n">
        <f aca="false">VLOOKUP(A910,Plan1!$A$7:$O$737,8,FALSE())</f>
        <v>743.59</v>
      </c>
      <c r="F910" s="64" t="n">
        <f aca="false">VLOOKUP(A910,Plan1!$A$7:$O$737,12,FALSE())</f>
        <v>-6.23</v>
      </c>
      <c r="G910" s="65" t="n">
        <f aca="false">VLOOKUP(A910,Plan1!$A$7:$O$737,13,FALSE())</f>
        <v>832.55</v>
      </c>
    </row>
    <row r="911" customFormat="false" ht="15" hidden="false" customHeight="false" outlineLevel="0" collapsed="false">
      <c r="A911" s="63" t="n">
        <v>42183</v>
      </c>
      <c r="B911" s="64" t="n">
        <f aca="false">VLOOKUP(A911,Plan1!$A$7:$O$737,2,FALSE())</f>
        <v>-8.48</v>
      </c>
      <c r="C911" s="65" t="n">
        <f aca="false">VLOOKUP(A911,Plan1!$A$7:$O$737,3,FALSE())</f>
        <v>772.52</v>
      </c>
      <c r="D911" s="66" t="n">
        <f aca="false">VLOOKUP(A911,Plan1!$A$7:$O$737,7,FALSE())</f>
        <v>-16.43</v>
      </c>
      <c r="E911" s="65" t="n">
        <f aca="false">VLOOKUP(A911,Plan1!$A$7:$O$737,8,FALSE())</f>
        <v>743.57</v>
      </c>
      <c r="F911" s="64" t="n">
        <f aca="false">VLOOKUP(A911,Plan1!$A$7:$O$737,12,FALSE())</f>
        <v>-6.25</v>
      </c>
      <c r="G911" s="65" t="n">
        <f aca="false">VLOOKUP(A911,Plan1!$A$7:$O$737,13,FALSE())</f>
        <v>832.53</v>
      </c>
    </row>
    <row r="912" customFormat="false" ht="15" hidden="false" customHeight="false" outlineLevel="0" collapsed="false">
      <c r="A912" s="63" t="n">
        <v>42184</v>
      </c>
      <c r="B912" s="64" t="n">
        <f aca="false">VLOOKUP(A912,Plan1!$A$7:$O$737,2,FALSE())</f>
        <v>-8.51</v>
      </c>
      <c r="C912" s="65" t="n">
        <f aca="false">VLOOKUP(A912,Plan1!$A$7:$O$737,3,FALSE())</f>
        <v>772.49</v>
      </c>
      <c r="D912" s="66" t="n">
        <f aca="false">VLOOKUP(A912,Plan1!$A$7:$O$737,7,FALSE())</f>
        <v>-16.44</v>
      </c>
      <c r="E912" s="65" t="n">
        <f aca="false">VLOOKUP(A912,Plan1!$A$7:$O$737,8,FALSE())</f>
        <v>743.56</v>
      </c>
      <c r="F912" s="64" t="n">
        <f aca="false">VLOOKUP(A912,Plan1!$A$7:$O$737,12,FALSE())</f>
        <v>-6.27</v>
      </c>
      <c r="G912" s="65" t="n">
        <f aca="false">VLOOKUP(A912,Plan1!$A$7:$O$737,13,FALSE())</f>
        <v>832.51</v>
      </c>
    </row>
    <row r="913" customFormat="false" ht="15" hidden="false" customHeight="false" outlineLevel="0" collapsed="false">
      <c r="A913" s="63" t="n">
        <v>42185</v>
      </c>
      <c r="B913" s="64" t="n">
        <f aca="false">VLOOKUP(A913,Plan1!$A$7:$O$737,2,FALSE())</f>
        <v>-8.54</v>
      </c>
      <c r="C913" s="65" t="n">
        <f aca="false">VLOOKUP(A913,Plan1!$A$7:$O$737,3,FALSE())</f>
        <v>772.46</v>
      </c>
      <c r="D913" s="66" t="n">
        <f aca="false">VLOOKUP(A913,Plan1!$A$7:$O$737,7,FALSE())</f>
        <v>-16.46</v>
      </c>
      <c r="E913" s="65" t="n">
        <f aca="false">VLOOKUP(A913,Plan1!$A$7:$O$737,8,FALSE())</f>
        <v>743.54</v>
      </c>
      <c r="F913" s="64" t="n">
        <f aca="false">VLOOKUP(A913,Plan1!$A$7:$O$737,12,FALSE())</f>
        <v>-6.28</v>
      </c>
      <c r="G913" s="65" t="n">
        <f aca="false">VLOOKUP(A913,Plan1!$A$7:$O$737,13,FALSE())</f>
        <v>832.5</v>
      </c>
    </row>
    <row r="914" customFormat="false" ht="15" hidden="false" customHeight="false" outlineLevel="0" collapsed="false">
      <c r="A914" s="63" t="n">
        <v>42186</v>
      </c>
      <c r="B914" s="64" t="n">
        <f aca="false">VLOOKUP(A914,Plan1!$A$7:$O$737,2,FALSE())</f>
        <v>-8.57</v>
      </c>
      <c r="C914" s="65" t="n">
        <f aca="false">VLOOKUP(A914,Plan1!$A$7:$O$737,3,FALSE())</f>
        <v>772.43</v>
      </c>
      <c r="D914" s="66" t="n">
        <f aca="false">VLOOKUP(A914,Plan1!$A$7:$O$737,7,FALSE())</f>
        <v>-16.47</v>
      </c>
      <c r="E914" s="65" t="n">
        <f aca="false">VLOOKUP(A914,Plan1!$A$7:$O$737,8,FALSE())</f>
        <v>743.53</v>
      </c>
      <c r="F914" s="64" t="n">
        <f aca="false">VLOOKUP(A914,Plan1!$A$7:$O$737,12,FALSE())</f>
        <v>-6.3</v>
      </c>
      <c r="G914" s="65" t="n">
        <f aca="false">VLOOKUP(A914,Plan1!$A$7:$O$737,13,FALSE())</f>
        <v>832.48</v>
      </c>
    </row>
    <row r="915" customFormat="false" ht="15" hidden="false" customHeight="false" outlineLevel="0" collapsed="false">
      <c r="A915" s="63" t="n">
        <v>42187</v>
      </c>
      <c r="B915" s="64" t="n">
        <f aca="false">VLOOKUP(A915,Plan1!$A$7:$O$737,2,FALSE())</f>
        <v>-8.6</v>
      </c>
      <c r="C915" s="65" t="n">
        <f aca="false">VLOOKUP(A915,Plan1!$A$7:$O$737,3,FALSE())</f>
        <v>772.4</v>
      </c>
      <c r="D915" s="66" t="n">
        <f aca="false">VLOOKUP(A915,Plan1!$A$7:$O$737,7,FALSE())</f>
        <v>-16.49</v>
      </c>
      <c r="E915" s="65" t="n">
        <f aca="false">VLOOKUP(A915,Plan1!$A$7:$O$737,8,FALSE())</f>
        <v>743.51</v>
      </c>
      <c r="F915" s="64" t="n">
        <f aca="false">VLOOKUP(A915,Plan1!$A$7:$O$737,12,FALSE())</f>
        <v>-6.32</v>
      </c>
      <c r="G915" s="65" t="n">
        <f aca="false">VLOOKUP(A915,Plan1!$A$7:$O$737,13,FALSE())</f>
        <v>832.46</v>
      </c>
    </row>
    <row r="916" customFormat="false" ht="15" hidden="false" customHeight="false" outlineLevel="0" collapsed="false">
      <c r="A916" s="63" t="n">
        <v>42188</v>
      </c>
      <c r="B916" s="64" t="n">
        <f aca="false">VLOOKUP(A916,Plan1!$A$7:$O$737,2,FALSE())</f>
        <v>-8.62</v>
      </c>
      <c r="C916" s="65" t="n">
        <f aca="false">VLOOKUP(A916,Plan1!$A$7:$O$737,3,FALSE())</f>
        <v>772.38</v>
      </c>
      <c r="D916" s="66" t="n">
        <f aca="false">VLOOKUP(A916,Plan1!$A$7:$O$737,7,FALSE())</f>
        <v>-16.49</v>
      </c>
      <c r="E916" s="65" t="n">
        <f aca="false">VLOOKUP(A916,Plan1!$A$7:$O$737,8,FALSE())</f>
        <v>743.51</v>
      </c>
      <c r="F916" s="64" t="n">
        <f aca="false">VLOOKUP(A916,Plan1!$A$7:$O$737,12,FALSE())</f>
        <v>-6.32</v>
      </c>
      <c r="G916" s="65" t="n">
        <f aca="false">VLOOKUP(A916,Plan1!$A$7:$O$737,13,FALSE())</f>
        <v>832.46</v>
      </c>
    </row>
    <row r="917" customFormat="false" ht="15" hidden="false" customHeight="false" outlineLevel="0" collapsed="false">
      <c r="A917" s="63" t="n">
        <v>42189</v>
      </c>
      <c r="B917" s="64" t="n">
        <f aca="false">VLOOKUP(A917,Plan1!$A$7:$O$737,2,FALSE())</f>
        <v>-8.64</v>
      </c>
      <c r="C917" s="65" t="n">
        <f aca="false">VLOOKUP(A917,Plan1!$A$7:$O$737,3,FALSE())</f>
        <v>772.36</v>
      </c>
      <c r="D917" s="66" t="n">
        <f aca="false">VLOOKUP(A917,Plan1!$A$7:$O$737,7,FALSE())</f>
        <v>-16.52</v>
      </c>
      <c r="E917" s="65" t="n">
        <f aca="false">VLOOKUP(A917,Plan1!$A$7:$O$737,8,FALSE())</f>
        <v>743.48</v>
      </c>
      <c r="F917" s="64" t="n">
        <f aca="false">VLOOKUP(A917,Plan1!$A$7:$O$737,12,FALSE())</f>
        <v>-6.34</v>
      </c>
      <c r="G917" s="65" t="n">
        <f aca="false">VLOOKUP(A917,Plan1!$A$7:$O$737,13,FALSE())</f>
        <v>832.44</v>
      </c>
    </row>
    <row r="918" customFormat="false" ht="15" hidden="false" customHeight="false" outlineLevel="0" collapsed="false">
      <c r="A918" s="63" t="n">
        <v>42190</v>
      </c>
      <c r="B918" s="64" t="n">
        <f aca="false">VLOOKUP(A918,Plan1!$A$7:$O$737,2,FALSE())</f>
        <v>-8.67</v>
      </c>
      <c r="C918" s="65" t="n">
        <f aca="false">VLOOKUP(A918,Plan1!$A$7:$O$737,3,FALSE())</f>
        <v>772.33</v>
      </c>
      <c r="D918" s="66" t="n">
        <f aca="false">VLOOKUP(A918,Plan1!$A$7:$O$737,7,FALSE())</f>
        <v>-16.53</v>
      </c>
      <c r="E918" s="65" t="n">
        <f aca="false">VLOOKUP(A918,Plan1!$A$7:$O$737,8,FALSE())</f>
        <v>743.47</v>
      </c>
      <c r="F918" s="64" t="n">
        <f aca="false">VLOOKUP(A918,Plan1!$A$7:$O$737,12,FALSE())</f>
        <v>-6.36</v>
      </c>
      <c r="G918" s="65" t="n">
        <f aca="false">VLOOKUP(A918,Plan1!$A$7:$O$737,13,FALSE())</f>
        <v>832.42</v>
      </c>
    </row>
    <row r="919" customFormat="false" ht="15" hidden="false" customHeight="false" outlineLevel="0" collapsed="false">
      <c r="A919" s="63" t="n">
        <v>42191</v>
      </c>
      <c r="B919" s="64" t="n">
        <f aca="false">VLOOKUP(A919,Plan1!$A$7:$O$737,2,FALSE())</f>
        <v>-8.7</v>
      </c>
      <c r="C919" s="65" t="n">
        <f aca="false">VLOOKUP(A919,Plan1!$A$7:$O$737,3,FALSE())</f>
        <v>772.3</v>
      </c>
      <c r="D919" s="66" t="n">
        <f aca="false">VLOOKUP(A919,Plan1!$A$7:$O$737,7,FALSE())</f>
        <v>-16.54</v>
      </c>
      <c r="E919" s="65" t="n">
        <f aca="false">VLOOKUP(A919,Plan1!$A$7:$O$737,8,FALSE())</f>
        <v>743.46</v>
      </c>
      <c r="F919" s="64" t="n">
        <f aca="false">VLOOKUP(A919,Plan1!$A$7:$O$737,12,FALSE())</f>
        <v>-6.38</v>
      </c>
      <c r="G919" s="65" t="n">
        <f aca="false">VLOOKUP(A919,Plan1!$A$7:$O$737,13,FALSE())</f>
        <v>832.4</v>
      </c>
    </row>
    <row r="920" customFormat="false" ht="15" hidden="false" customHeight="false" outlineLevel="0" collapsed="false">
      <c r="A920" s="63" t="n">
        <v>42192</v>
      </c>
      <c r="B920" s="64" t="n">
        <f aca="false">VLOOKUP(A920,Plan1!$A$7:$O$737,2,FALSE())</f>
        <v>-8.73</v>
      </c>
      <c r="C920" s="65" t="n">
        <f aca="false">VLOOKUP(A920,Plan1!$A$7:$O$737,3,FALSE())</f>
        <v>772.27</v>
      </c>
      <c r="D920" s="66" t="n">
        <f aca="false">VLOOKUP(A920,Plan1!$A$7:$O$737,7,FALSE())</f>
        <v>-16.56</v>
      </c>
      <c r="E920" s="65" t="n">
        <f aca="false">VLOOKUP(A920,Plan1!$A$7:$O$737,8,FALSE())</f>
        <v>743.44</v>
      </c>
      <c r="F920" s="64" t="n">
        <f aca="false">VLOOKUP(A920,Plan1!$A$7:$O$737,12,FALSE())</f>
        <v>-6.38</v>
      </c>
      <c r="G920" s="65" t="n">
        <f aca="false">VLOOKUP(A920,Plan1!$A$7:$O$737,13,FALSE())</f>
        <v>832.4</v>
      </c>
    </row>
    <row r="921" customFormat="false" ht="15" hidden="false" customHeight="false" outlineLevel="0" collapsed="false">
      <c r="A921" s="63" t="n">
        <v>42193</v>
      </c>
      <c r="B921" s="64" t="n">
        <f aca="false">VLOOKUP(A921,Plan1!$A$7:$O$737,2,FALSE())</f>
        <v>-8.76</v>
      </c>
      <c r="C921" s="65" t="n">
        <f aca="false">VLOOKUP(A921,Plan1!$A$7:$O$737,3,FALSE())</f>
        <v>772.24</v>
      </c>
      <c r="D921" s="66" t="n">
        <f aca="false">VLOOKUP(A921,Plan1!$A$7:$O$737,7,FALSE())</f>
        <v>-16.57</v>
      </c>
      <c r="E921" s="65" t="n">
        <f aca="false">VLOOKUP(A921,Plan1!$A$7:$O$737,8,FALSE())</f>
        <v>743.43</v>
      </c>
      <c r="F921" s="64" t="n">
        <f aca="false">VLOOKUP(A921,Plan1!$A$7:$O$737,12,FALSE())</f>
        <v>-6.4</v>
      </c>
      <c r="G921" s="65" t="n">
        <f aca="false">VLOOKUP(A921,Plan1!$A$7:$O$737,13,FALSE())</f>
        <v>832.38</v>
      </c>
    </row>
    <row r="922" customFormat="false" ht="15" hidden="false" customHeight="false" outlineLevel="0" collapsed="false">
      <c r="A922" s="63" t="n">
        <v>42194</v>
      </c>
      <c r="B922" s="64" t="n">
        <f aca="false">VLOOKUP(A922,Plan1!$A$7:$O$737,2,FALSE())</f>
        <v>-8.78</v>
      </c>
      <c r="C922" s="65" t="n">
        <f aca="false">VLOOKUP(A922,Plan1!$A$7:$O$737,3,FALSE())</f>
        <v>772.22</v>
      </c>
      <c r="D922" s="66" t="n">
        <f aca="false">VLOOKUP(A922,Plan1!$A$7:$O$737,7,FALSE())</f>
        <v>-16.59</v>
      </c>
      <c r="E922" s="65" t="n">
        <f aca="false">VLOOKUP(A922,Plan1!$A$7:$O$737,8,FALSE())</f>
        <v>743.41</v>
      </c>
      <c r="F922" s="64" t="n">
        <f aca="false">VLOOKUP(A922,Plan1!$A$7:$O$737,12,FALSE())</f>
        <v>-6.41</v>
      </c>
      <c r="G922" s="65" t="n">
        <f aca="false">VLOOKUP(A922,Plan1!$A$7:$O$737,13,FALSE())</f>
        <v>832.37</v>
      </c>
    </row>
    <row r="923" customFormat="false" ht="15" hidden="false" customHeight="false" outlineLevel="0" collapsed="false">
      <c r="A923" s="63" t="n">
        <v>42195</v>
      </c>
      <c r="B923" s="64" t="n">
        <f aca="false">VLOOKUP(A923,Plan1!$A$7:$O$737,2,FALSE())</f>
        <v>-8.81</v>
      </c>
      <c r="C923" s="65" t="n">
        <f aca="false">VLOOKUP(A923,Plan1!$A$7:$O$737,3,FALSE())</f>
        <v>772.19</v>
      </c>
      <c r="D923" s="66" t="n">
        <f aca="false">VLOOKUP(A923,Plan1!$A$7:$O$737,7,FALSE())</f>
        <v>-16.6</v>
      </c>
      <c r="E923" s="65" t="n">
        <f aca="false">VLOOKUP(A923,Plan1!$A$7:$O$737,8,FALSE())</f>
        <v>743.4</v>
      </c>
      <c r="F923" s="64" t="n">
        <f aca="false">VLOOKUP(A923,Plan1!$A$7:$O$737,12,FALSE())</f>
        <v>-6.43</v>
      </c>
      <c r="G923" s="65" t="n">
        <f aca="false">VLOOKUP(A923,Plan1!$A$7:$O$737,13,FALSE())</f>
        <v>832.35</v>
      </c>
    </row>
    <row r="924" customFormat="false" ht="15" hidden="false" customHeight="false" outlineLevel="0" collapsed="false">
      <c r="A924" s="63" t="n">
        <v>42196</v>
      </c>
      <c r="B924" s="64" t="n">
        <f aca="false">VLOOKUP(A924,Plan1!$A$7:$O$737,2,FALSE())</f>
        <v>-8.84</v>
      </c>
      <c r="C924" s="65" t="n">
        <f aca="false">VLOOKUP(A924,Plan1!$A$7:$O$737,3,FALSE())</f>
        <v>772.16</v>
      </c>
      <c r="D924" s="66" t="n">
        <f aca="false">VLOOKUP(A924,Plan1!$A$7:$O$737,7,FALSE())</f>
        <v>-16.62</v>
      </c>
      <c r="E924" s="65" t="n">
        <f aca="false">VLOOKUP(A924,Plan1!$A$7:$O$737,8,FALSE())</f>
        <v>743.38</v>
      </c>
      <c r="F924" s="64" t="n">
        <f aca="false">VLOOKUP(A924,Plan1!$A$7:$O$737,12,FALSE())</f>
        <v>-6.44</v>
      </c>
      <c r="G924" s="65" t="n">
        <f aca="false">VLOOKUP(A924,Plan1!$A$7:$O$737,13,FALSE())</f>
        <v>832.34</v>
      </c>
    </row>
    <row r="925" customFormat="false" ht="15" hidden="false" customHeight="false" outlineLevel="0" collapsed="false">
      <c r="A925" s="63" t="n">
        <v>42197</v>
      </c>
      <c r="B925" s="64" t="n">
        <f aca="false">VLOOKUP(A925,Plan1!$A$7:$O$737,2,FALSE())</f>
        <v>-8.88</v>
      </c>
      <c r="C925" s="65" t="n">
        <f aca="false">VLOOKUP(A925,Plan1!$A$7:$O$737,3,FALSE())</f>
        <v>772.12</v>
      </c>
      <c r="D925" s="66" t="n">
        <f aca="false">VLOOKUP(A925,Plan1!$A$7:$O$737,7,FALSE())</f>
        <v>-16.64</v>
      </c>
      <c r="E925" s="65" t="n">
        <f aca="false">VLOOKUP(A925,Plan1!$A$7:$O$737,8,FALSE())</f>
        <v>743.36</v>
      </c>
      <c r="F925" s="64" t="n">
        <f aca="false">VLOOKUP(A925,Plan1!$A$7:$O$737,12,FALSE())</f>
        <v>-6.45</v>
      </c>
      <c r="G925" s="65" t="n">
        <f aca="false">VLOOKUP(A925,Plan1!$A$7:$O$737,13,FALSE())</f>
        <v>832.33</v>
      </c>
    </row>
    <row r="926" customFormat="false" ht="15" hidden="false" customHeight="false" outlineLevel="0" collapsed="false">
      <c r="A926" s="63" t="n">
        <v>42198</v>
      </c>
      <c r="B926" s="64" t="n">
        <f aca="false">VLOOKUP(A926,Plan1!$A$7:$O$737,2,FALSE())</f>
        <v>-8.91</v>
      </c>
      <c r="C926" s="65" t="n">
        <f aca="false">VLOOKUP(A926,Plan1!$A$7:$O$737,3,FALSE())</f>
        <v>772.09</v>
      </c>
      <c r="D926" s="66" t="n">
        <f aca="false">VLOOKUP(A926,Plan1!$A$7:$O$737,7,FALSE())</f>
        <v>-16.65</v>
      </c>
      <c r="E926" s="65" t="n">
        <f aca="false">VLOOKUP(A926,Plan1!$A$7:$O$737,8,FALSE())</f>
        <v>743.35</v>
      </c>
      <c r="F926" s="64" t="n">
        <f aca="false">VLOOKUP(A926,Plan1!$A$7:$O$737,12,FALSE())</f>
        <v>-6.47</v>
      </c>
      <c r="G926" s="65" t="n">
        <f aca="false">VLOOKUP(A926,Plan1!$A$7:$O$737,13,FALSE())</f>
        <v>832.31</v>
      </c>
    </row>
    <row r="927" customFormat="false" ht="15" hidden="false" customHeight="false" outlineLevel="0" collapsed="false">
      <c r="A927" s="63" t="n">
        <v>42199</v>
      </c>
      <c r="B927" s="64" t="n">
        <f aca="false">VLOOKUP(A927,Plan1!$A$7:$O$737,2,FALSE())</f>
        <v>-8.94</v>
      </c>
      <c r="C927" s="65" t="n">
        <f aca="false">VLOOKUP(A927,Plan1!$A$7:$O$737,3,FALSE())</f>
        <v>772.06</v>
      </c>
      <c r="D927" s="66" t="n">
        <f aca="false">VLOOKUP(A927,Plan1!$A$7:$O$737,7,FALSE())</f>
        <v>-16.67</v>
      </c>
      <c r="E927" s="65" t="n">
        <f aca="false">VLOOKUP(A927,Plan1!$A$7:$O$737,8,FALSE())</f>
        <v>743.33</v>
      </c>
      <c r="F927" s="64" t="n">
        <f aca="false">VLOOKUP(A927,Plan1!$A$7:$O$737,12,FALSE())</f>
        <v>-6.49</v>
      </c>
      <c r="G927" s="65" t="n">
        <f aca="false">VLOOKUP(A927,Plan1!$A$7:$O$737,13,FALSE())</f>
        <v>832.29</v>
      </c>
    </row>
    <row r="928" customFormat="false" ht="15" hidden="false" customHeight="false" outlineLevel="0" collapsed="false">
      <c r="A928" s="63" t="n">
        <v>42200</v>
      </c>
      <c r="B928" s="64" t="n">
        <f aca="false">VLOOKUP(A928,Plan1!$A$7:$O$737,2,FALSE())</f>
        <v>-8.96</v>
      </c>
      <c r="C928" s="65" t="n">
        <f aca="false">VLOOKUP(A928,Plan1!$A$7:$O$737,3,FALSE())</f>
        <v>772.04</v>
      </c>
      <c r="D928" s="66" t="n">
        <f aca="false">VLOOKUP(A928,Plan1!$A$7:$O$737,7,FALSE())</f>
        <v>-16.69</v>
      </c>
      <c r="E928" s="65" t="n">
        <f aca="false">VLOOKUP(A928,Plan1!$A$7:$O$737,8,FALSE())</f>
        <v>743.31</v>
      </c>
      <c r="F928" s="64" t="n">
        <f aca="false">VLOOKUP(A928,Plan1!$A$7:$O$737,12,FALSE())</f>
        <v>-6.5</v>
      </c>
      <c r="G928" s="65" t="n">
        <f aca="false">VLOOKUP(A928,Plan1!$A$7:$O$737,13,FALSE())</f>
        <v>832.28</v>
      </c>
    </row>
    <row r="929" customFormat="false" ht="15" hidden="false" customHeight="false" outlineLevel="0" collapsed="false">
      <c r="A929" s="63" t="n">
        <v>42201</v>
      </c>
      <c r="B929" s="64" t="n">
        <f aca="false">VLOOKUP(A929,Plan1!$A$7:$O$737,2,FALSE())</f>
        <v>-9</v>
      </c>
      <c r="C929" s="65" t="n">
        <f aca="false">VLOOKUP(A929,Plan1!$A$7:$O$737,3,FALSE())</f>
        <v>772</v>
      </c>
      <c r="D929" s="66" t="n">
        <f aca="false">VLOOKUP(A929,Plan1!$A$7:$O$737,7,FALSE())</f>
        <v>-16.71</v>
      </c>
      <c r="E929" s="65" t="n">
        <f aca="false">VLOOKUP(A929,Plan1!$A$7:$O$737,8,FALSE())</f>
        <v>743.29</v>
      </c>
      <c r="F929" s="64" t="n">
        <f aca="false">VLOOKUP(A929,Plan1!$A$7:$O$737,12,FALSE())</f>
        <v>-6.52</v>
      </c>
      <c r="G929" s="65" t="n">
        <f aca="false">VLOOKUP(A929,Plan1!$A$7:$O$737,13,FALSE())</f>
        <v>832.26</v>
      </c>
    </row>
    <row r="930" customFormat="false" ht="15" hidden="false" customHeight="false" outlineLevel="0" collapsed="false">
      <c r="A930" s="63" t="n">
        <v>42202</v>
      </c>
      <c r="B930" s="64" t="n">
        <f aca="false">VLOOKUP(A930,Plan1!$A$7:$O$737,2,FALSE())</f>
        <v>-9.02</v>
      </c>
      <c r="C930" s="65" t="n">
        <f aca="false">VLOOKUP(A930,Plan1!$A$7:$O$737,3,FALSE())</f>
        <v>771.98</v>
      </c>
      <c r="D930" s="66" t="n">
        <f aca="false">VLOOKUP(A930,Plan1!$A$7:$O$737,7,FALSE())</f>
        <v>-16.72</v>
      </c>
      <c r="E930" s="65" t="n">
        <f aca="false">VLOOKUP(A930,Plan1!$A$7:$O$737,8,FALSE())</f>
        <v>743.28</v>
      </c>
      <c r="F930" s="64" t="n">
        <f aca="false">VLOOKUP(A930,Plan1!$A$7:$O$737,12,FALSE())</f>
        <v>-6.54</v>
      </c>
      <c r="G930" s="65" t="n">
        <f aca="false">VLOOKUP(A930,Plan1!$A$7:$O$737,13,FALSE())</f>
        <v>832.24</v>
      </c>
    </row>
    <row r="931" customFormat="false" ht="15" hidden="false" customHeight="false" outlineLevel="0" collapsed="false">
      <c r="A931" s="63" t="n">
        <v>42203</v>
      </c>
      <c r="B931" s="64" t="n">
        <f aca="false">VLOOKUP(A931,Plan1!$A$7:$O$737,2,FALSE())</f>
        <v>-9.06</v>
      </c>
      <c r="C931" s="65" t="n">
        <f aca="false">VLOOKUP(A931,Plan1!$A$7:$O$737,3,FALSE())</f>
        <v>771.94</v>
      </c>
      <c r="D931" s="66" t="n">
        <f aca="false">VLOOKUP(A931,Plan1!$A$7:$O$737,7,FALSE())</f>
        <v>-16.75</v>
      </c>
      <c r="E931" s="65" t="n">
        <f aca="false">VLOOKUP(A931,Plan1!$A$7:$O$737,8,FALSE())</f>
        <v>743.25</v>
      </c>
      <c r="F931" s="64" t="n">
        <f aca="false">VLOOKUP(A931,Plan1!$A$7:$O$737,12,FALSE())</f>
        <v>-6.56</v>
      </c>
      <c r="G931" s="65" t="n">
        <f aca="false">VLOOKUP(A931,Plan1!$A$7:$O$737,13,FALSE())</f>
        <v>832.22</v>
      </c>
    </row>
    <row r="932" customFormat="false" ht="15" hidden="false" customHeight="false" outlineLevel="0" collapsed="false">
      <c r="A932" s="63" t="n">
        <v>42204</v>
      </c>
      <c r="B932" s="64" t="n">
        <f aca="false">VLOOKUP(A932,Plan1!$A$7:$O$737,2,FALSE())</f>
        <v>-9.08</v>
      </c>
      <c r="C932" s="65" t="n">
        <f aca="false">VLOOKUP(A932,Plan1!$A$7:$O$737,3,FALSE())</f>
        <v>771.92</v>
      </c>
      <c r="D932" s="66" t="n">
        <f aca="false">VLOOKUP(A932,Plan1!$A$7:$O$737,7,FALSE())</f>
        <v>-16.77</v>
      </c>
      <c r="E932" s="65" t="n">
        <f aca="false">VLOOKUP(A932,Plan1!$A$7:$O$737,8,FALSE())</f>
        <v>743.23</v>
      </c>
      <c r="F932" s="64" t="n">
        <f aca="false">VLOOKUP(A932,Plan1!$A$7:$O$737,12,FALSE())</f>
        <v>-6.58</v>
      </c>
      <c r="G932" s="65" t="n">
        <f aca="false">VLOOKUP(A932,Plan1!$A$7:$O$737,13,FALSE())</f>
        <v>832.2</v>
      </c>
    </row>
    <row r="933" customFormat="false" ht="15" hidden="false" customHeight="false" outlineLevel="0" collapsed="false">
      <c r="A933" s="63" t="n">
        <v>42205</v>
      </c>
      <c r="B933" s="64" t="n">
        <f aca="false">VLOOKUP(A933,Plan1!$A$7:$O$737,2,FALSE())</f>
        <v>-9.12</v>
      </c>
      <c r="C933" s="65" t="n">
        <f aca="false">VLOOKUP(A933,Plan1!$A$7:$O$737,3,FALSE())</f>
        <v>771.88</v>
      </c>
      <c r="D933" s="66" t="n">
        <f aca="false">VLOOKUP(A933,Plan1!$A$7:$O$737,7,FALSE())</f>
        <v>-16.79</v>
      </c>
      <c r="E933" s="65" t="n">
        <f aca="false">VLOOKUP(A933,Plan1!$A$7:$O$737,8,FALSE())</f>
        <v>743.21</v>
      </c>
      <c r="F933" s="64" t="n">
        <f aca="false">VLOOKUP(A933,Plan1!$A$7:$O$737,12,FALSE())</f>
        <v>-6.6</v>
      </c>
      <c r="G933" s="65" t="n">
        <f aca="false">VLOOKUP(A933,Plan1!$A$7:$O$737,13,FALSE())</f>
        <v>832.18</v>
      </c>
    </row>
    <row r="934" customFormat="false" ht="15" hidden="false" customHeight="false" outlineLevel="0" collapsed="false">
      <c r="A934" s="63" t="n">
        <v>42206</v>
      </c>
      <c r="B934" s="64" t="n">
        <f aca="false">VLOOKUP(A934,Plan1!$A$7:$O$737,2,FALSE())</f>
        <v>-9.15</v>
      </c>
      <c r="C934" s="65" t="n">
        <f aca="false">VLOOKUP(A934,Plan1!$A$7:$O$737,3,FALSE())</f>
        <v>771.85</v>
      </c>
      <c r="D934" s="66" t="n">
        <f aca="false">VLOOKUP(A934,Plan1!$A$7:$O$737,7,FALSE())</f>
        <v>-16.8</v>
      </c>
      <c r="E934" s="65" t="n">
        <f aca="false">VLOOKUP(A934,Plan1!$A$7:$O$737,8,FALSE())</f>
        <v>743.2</v>
      </c>
      <c r="F934" s="64" t="n">
        <f aca="false">VLOOKUP(A934,Plan1!$A$7:$O$737,12,FALSE())</f>
        <v>-6.61</v>
      </c>
      <c r="G934" s="65" t="n">
        <f aca="false">VLOOKUP(A934,Plan1!$A$7:$O$737,13,FALSE())</f>
        <v>832.17</v>
      </c>
    </row>
    <row r="935" customFormat="false" ht="15" hidden="false" customHeight="false" outlineLevel="0" collapsed="false">
      <c r="A935" s="63" t="n">
        <v>42207</v>
      </c>
      <c r="B935" s="64" t="n">
        <f aca="false">VLOOKUP(A935,Plan1!$A$7:$O$737,2,FALSE())</f>
        <v>-9.18</v>
      </c>
      <c r="C935" s="65" t="n">
        <f aca="false">VLOOKUP(A935,Plan1!$A$7:$O$737,3,FALSE())</f>
        <v>771.82</v>
      </c>
      <c r="D935" s="66" t="n">
        <f aca="false">VLOOKUP(A935,Plan1!$A$7:$O$737,7,FALSE())</f>
        <v>-16.83</v>
      </c>
      <c r="E935" s="65" t="n">
        <f aca="false">VLOOKUP(A935,Plan1!$A$7:$O$737,8,FALSE())</f>
        <v>743.17</v>
      </c>
      <c r="F935" s="64" t="n">
        <f aca="false">VLOOKUP(A935,Plan1!$A$7:$O$737,12,FALSE())</f>
        <v>-6.63</v>
      </c>
      <c r="G935" s="65" t="n">
        <f aca="false">VLOOKUP(A935,Plan1!$A$7:$O$737,13,FALSE())</f>
        <v>832.15</v>
      </c>
    </row>
    <row r="936" customFormat="false" ht="15" hidden="false" customHeight="false" outlineLevel="0" collapsed="false">
      <c r="A936" s="63" t="n">
        <v>42208</v>
      </c>
      <c r="B936" s="64" t="n">
        <f aca="false">VLOOKUP(A936,Plan1!$A$7:$O$737,2,FALSE())</f>
        <v>-9.21</v>
      </c>
      <c r="C936" s="65" t="n">
        <f aca="false">VLOOKUP(A936,Plan1!$A$7:$O$737,3,FALSE())</f>
        <v>771.79</v>
      </c>
      <c r="D936" s="66" t="n">
        <f aca="false">VLOOKUP(A936,Plan1!$A$7:$O$737,7,FALSE())</f>
        <v>-16.84</v>
      </c>
      <c r="E936" s="65" t="n">
        <f aca="false">VLOOKUP(A936,Plan1!$A$7:$O$737,8,FALSE())</f>
        <v>743.16</v>
      </c>
      <c r="F936" s="64" t="n">
        <f aca="false">VLOOKUP(A936,Plan1!$A$7:$O$737,12,FALSE())</f>
        <v>-6.64</v>
      </c>
      <c r="G936" s="65" t="n">
        <f aca="false">VLOOKUP(A936,Plan1!$A$7:$O$737,13,FALSE())</f>
        <v>832.14</v>
      </c>
    </row>
    <row r="937" customFormat="false" ht="15" hidden="false" customHeight="false" outlineLevel="0" collapsed="false">
      <c r="A937" s="63" t="n">
        <v>42209</v>
      </c>
      <c r="B937" s="64" t="n">
        <f aca="false">VLOOKUP(A937,Plan1!$A$7:$O$737,2,FALSE())</f>
        <v>-9.24</v>
      </c>
      <c r="C937" s="65" t="n">
        <f aca="false">VLOOKUP(A937,Plan1!$A$7:$O$737,3,FALSE())</f>
        <v>771.76</v>
      </c>
      <c r="D937" s="66" t="n">
        <f aca="false">VLOOKUP(A937,Plan1!$A$7:$O$737,7,FALSE())</f>
        <v>-16.86</v>
      </c>
      <c r="E937" s="65" t="n">
        <f aca="false">VLOOKUP(A937,Plan1!$A$7:$O$737,8,FALSE())</f>
        <v>743.14</v>
      </c>
      <c r="F937" s="64" t="n">
        <f aca="false">VLOOKUP(A937,Plan1!$A$7:$O$737,12,FALSE())</f>
        <v>-6.66</v>
      </c>
      <c r="G937" s="65" t="n">
        <f aca="false">VLOOKUP(A937,Plan1!$A$7:$O$737,13,FALSE())</f>
        <v>832.12</v>
      </c>
    </row>
    <row r="938" customFormat="false" ht="15" hidden="false" customHeight="false" outlineLevel="0" collapsed="false">
      <c r="A938" s="63" t="n">
        <v>42210</v>
      </c>
      <c r="B938" s="64" t="n">
        <f aca="false">VLOOKUP(A938,Plan1!$A$7:$O$737,2,FALSE())</f>
        <v>-9.28</v>
      </c>
      <c r="C938" s="65" t="n">
        <f aca="false">VLOOKUP(A938,Plan1!$A$7:$O$737,3,FALSE())</f>
        <v>771.72</v>
      </c>
      <c r="D938" s="66" t="n">
        <f aca="false">VLOOKUP(A938,Plan1!$A$7:$O$737,7,FALSE())</f>
        <v>-16.89</v>
      </c>
      <c r="E938" s="65" t="n">
        <f aca="false">VLOOKUP(A938,Plan1!$A$7:$O$737,8,FALSE())</f>
        <v>743.11</v>
      </c>
      <c r="F938" s="64" t="n">
        <f aca="false">VLOOKUP(A938,Plan1!$A$7:$O$737,12,FALSE())</f>
        <v>-6.68</v>
      </c>
      <c r="G938" s="65" t="n">
        <f aca="false">VLOOKUP(A938,Plan1!$A$7:$O$737,13,FALSE())</f>
        <v>832.1</v>
      </c>
    </row>
    <row r="939" customFormat="false" ht="15" hidden="false" customHeight="false" outlineLevel="0" collapsed="false">
      <c r="A939" s="63" t="n">
        <v>42211</v>
      </c>
      <c r="B939" s="64" t="n">
        <f aca="false">VLOOKUP(A939,Plan1!$A$7:$O$737,2,FALSE())</f>
        <v>-9.31</v>
      </c>
      <c r="C939" s="65" t="n">
        <f aca="false">VLOOKUP(A939,Plan1!$A$7:$O$737,3,FALSE())</f>
        <v>771.69</v>
      </c>
      <c r="D939" s="66" t="n">
        <f aca="false">VLOOKUP(A939,Plan1!$A$7:$O$737,7,FALSE())</f>
        <v>-16.92</v>
      </c>
      <c r="E939" s="65" t="n">
        <f aca="false">VLOOKUP(A939,Plan1!$A$7:$O$737,8,FALSE())</f>
        <v>743.08</v>
      </c>
      <c r="F939" s="64" t="n">
        <f aca="false">VLOOKUP(A939,Plan1!$A$7:$O$737,12,FALSE())</f>
        <v>-6.7</v>
      </c>
      <c r="G939" s="65" t="n">
        <f aca="false">VLOOKUP(A939,Plan1!$A$7:$O$737,13,FALSE())</f>
        <v>832.08</v>
      </c>
    </row>
    <row r="940" customFormat="false" ht="15" hidden="false" customHeight="false" outlineLevel="0" collapsed="false">
      <c r="A940" s="63" t="n">
        <v>42212</v>
      </c>
      <c r="B940" s="64" t="n">
        <f aca="false">VLOOKUP(A940,Plan1!$A$7:$O$737,2,FALSE())</f>
        <v>-9.3</v>
      </c>
      <c r="C940" s="65" t="n">
        <f aca="false">VLOOKUP(A940,Plan1!$A$7:$O$737,3,FALSE())</f>
        <v>771.7</v>
      </c>
      <c r="D940" s="66" t="n">
        <f aca="false">VLOOKUP(A940,Plan1!$A$7:$O$737,7,FALSE())</f>
        <v>-16.97</v>
      </c>
      <c r="E940" s="65" t="n">
        <f aca="false">VLOOKUP(A940,Plan1!$A$7:$O$737,8,FALSE())</f>
        <v>743.03</v>
      </c>
      <c r="F940" s="64" t="n">
        <f aca="false">VLOOKUP(A940,Plan1!$A$7:$O$737,12,FALSE())</f>
        <v>-6.71</v>
      </c>
      <c r="G940" s="65" t="n">
        <f aca="false">VLOOKUP(A940,Plan1!$A$7:$O$737,13,FALSE())</f>
        <v>832.07</v>
      </c>
    </row>
    <row r="941" customFormat="false" ht="15" hidden="false" customHeight="false" outlineLevel="0" collapsed="false">
      <c r="A941" s="63" t="n">
        <v>42213</v>
      </c>
      <c r="B941" s="64" t="n">
        <f aca="false">VLOOKUP(A941,Plan1!$A$7:$O$737,2,FALSE())</f>
        <v>-9.32</v>
      </c>
      <c r="C941" s="65" t="n">
        <f aca="false">VLOOKUP(A941,Plan1!$A$7:$O$737,3,FALSE())</f>
        <v>771.68</v>
      </c>
      <c r="D941" s="66" t="n">
        <f aca="false">VLOOKUP(A941,Plan1!$A$7:$O$737,7,FALSE())</f>
        <v>-17</v>
      </c>
      <c r="E941" s="65" t="n">
        <f aca="false">VLOOKUP(A941,Plan1!$A$7:$O$737,8,FALSE())</f>
        <v>743</v>
      </c>
      <c r="F941" s="64" t="n">
        <f aca="false">VLOOKUP(A941,Plan1!$A$7:$O$737,12,FALSE())</f>
        <v>-6.72</v>
      </c>
      <c r="G941" s="65" t="n">
        <f aca="false">VLOOKUP(A941,Plan1!$A$7:$O$737,13,FALSE())</f>
        <v>832.06</v>
      </c>
    </row>
    <row r="942" customFormat="false" ht="15" hidden="false" customHeight="false" outlineLevel="0" collapsed="false">
      <c r="A942" s="63" t="n">
        <v>42214</v>
      </c>
      <c r="B942" s="64" t="n">
        <f aca="false">VLOOKUP(A942,Plan1!$A$7:$O$737,2,FALSE())</f>
        <v>-9.34</v>
      </c>
      <c r="C942" s="65" t="n">
        <f aca="false">VLOOKUP(A942,Plan1!$A$7:$O$737,3,FALSE())</f>
        <v>771.66</v>
      </c>
      <c r="D942" s="66" t="n">
        <f aca="false">VLOOKUP(A942,Plan1!$A$7:$O$737,7,FALSE())</f>
        <v>-17.04</v>
      </c>
      <c r="E942" s="65" t="n">
        <f aca="false">VLOOKUP(A942,Plan1!$A$7:$O$737,8,FALSE())</f>
        <v>742.96</v>
      </c>
      <c r="F942" s="64" t="n">
        <f aca="false">VLOOKUP(A942,Plan1!$A$7:$O$737,12,FALSE())</f>
        <v>-6.74</v>
      </c>
      <c r="G942" s="65" t="n">
        <f aca="false">VLOOKUP(A942,Plan1!$A$7:$O$737,13,FALSE())</f>
        <v>832.04</v>
      </c>
    </row>
    <row r="943" customFormat="false" ht="15" hidden="false" customHeight="false" outlineLevel="0" collapsed="false">
      <c r="A943" s="63" t="n">
        <v>42215</v>
      </c>
      <c r="B943" s="64" t="n">
        <f aca="false">VLOOKUP(A943,Plan1!$A$7:$O$737,2,FALSE())</f>
        <v>-9.38</v>
      </c>
      <c r="C943" s="65" t="n">
        <f aca="false">VLOOKUP(A943,Plan1!$A$7:$O$737,3,FALSE())</f>
        <v>771.62</v>
      </c>
      <c r="D943" s="66" t="n">
        <f aca="false">VLOOKUP(A943,Plan1!$A$7:$O$737,7,FALSE())</f>
        <v>-17.06</v>
      </c>
      <c r="E943" s="65" t="n">
        <f aca="false">VLOOKUP(A943,Plan1!$A$7:$O$737,8,FALSE())</f>
        <v>742.94</v>
      </c>
      <c r="F943" s="64" t="n">
        <f aca="false">VLOOKUP(A943,Plan1!$A$7:$O$737,12,FALSE())</f>
        <v>-6.76</v>
      </c>
      <c r="G943" s="65" t="n">
        <f aca="false">VLOOKUP(A943,Plan1!$A$7:$O$737,13,FALSE())</f>
        <v>832.02</v>
      </c>
    </row>
    <row r="944" customFormat="false" ht="15" hidden="false" customHeight="false" outlineLevel="0" collapsed="false">
      <c r="A944" s="63" t="n">
        <v>42216</v>
      </c>
      <c r="B944" s="64" t="n">
        <f aca="false">VLOOKUP(A944,Plan1!$A$7:$O$737,2,FALSE())</f>
        <v>-9.41</v>
      </c>
      <c r="C944" s="65" t="n">
        <f aca="false">VLOOKUP(A944,Plan1!$A$7:$O$737,3,FALSE())</f>
        <v>771.59</v>
      </c>
      <c r="D944" s="66" t="n">
        <f aca="false">VLOOKUP(A944,Plan1!$A$7:$O$737,7,FALSE())</f>
        <v>-17.09</v>
      </c>
      <c r="E944" s="65" t="n">
        <f aca="false">VLOOKUP(A944,Plan1!$A$7:$O$737,8,FALSE())</f>
        <v>742.91</v>
      </c>
      <c r="F944" s="64" t="n">
        <f aca="false">VLOOKUP(A944,Plan1!$A$7:$O$737,12,FALSE())</f>
        <v>-6.78</v>
      </c>
      <c r="G944" s="65" t="n">
        <f aca="false">VLOOKUP(A944,Plan1!$A$7:$O$737,13,FALSE())</f>
        <v>832</v>
      </c>
    </row>
    <row r="945" customFormat="false" ht="15" hidden="false" customHeight="false" outlineLevel="0" collapsed="false">
      <c r="A945" s="63" t="n">
        <v>42217</v>
      </c>
      <c r="B945" s="64" t="n">
        <f aca="false">VLOOKUP(A945,Plan1!$A$7:$O$737,2,FALSE())</f>
        <v>-9.44</v>
      </c>
      <c r="C945" s="65" t="n">
        <f aca="false">VLOOKUP(A945,Plan1!$A$7:$O$737,3,FALSE())</f>
        <v>771.56</v>
      </c>
      <c r="D945" s="66" t="n">
        <f aca="false">VLOOKUP(A945,Plan1!$A$7:$O$737,7,FALSE())</f>
        <v>-17.11</v>
      </c>
      <c r="E945" s="65" t="n">
        <f aca="false">VLOOKUP(A945,Plan1!$A$7:$O$737,8,FALSE())</f>
        <v>742.89</v>
      </c>
      <c r="F945" s="64" t="n">
        <f aca="false">VLOOKUP(A945,Plan1!$A$7:$O$737,12,FALSE())</f>
        <v>-6.78</v>
      </c>
      <c r="G945" s="65" t="n">
        <f aca="false">VLOOKUP(A945,Plan1!$A$7:$O$737,13,FALSE())</f>
        <v>832</v>
      </c>
    </row>
    <row r="946" customFormat="false" ht="15" hidden="false" customHeight="false" outlineLevel="0" collapsed="false">
      <c r="A946" s="63" t="n">
        <v>42218</v>
      </c>
      <c r="B946" s="64" t="n">
        <f aca="false">VLOOKUP(A946,Plan1!$A$7:$O$737,2,FALSE())</f>
        <v>-9.48</v>
      </c>
      <c r="C946" s="65" t="n">
        <f aca="false">VLOOKUP(A946,Plan1!$A$7:$O$737,3,FALSE())</f>
        <v>771.52</v>
      </c>
      <c r="D946" s="66" t="n">
        <f aca="false">VLOOKUP(A946,Plan1!$A$7:$O$737,7,FALSE())</f>
        <v>-17.13</v>
      </c>
      <c r="E946" s="65" t="n">
        <f aca="false">VLOOKUP(A946,Plan1!$A$7:$O$737,8,FALSE())</f>
        <v>742.87</v>
      </c>
      <c r="F946" s="64" t="n">
        <f aca="false">VLOOKUP(A946,Plan1!$A$7:$O$737,12,FALSE())</f>
        <v>-6.8</v>
      </c>
      <c r="G946" s="65" t="n">
        <f aca="false">VLOOKUP(A946,Plan1!$A$7:$O$737,13,FALSE())</f>
        <v>831.98</v>
      </c>
    </row>
    <row r="947" customFormat="false" ht="15" hidden="false" customHeight="false" outlineLevel="0" collapsed="false">
      <c r="A947" s="63" t="n">
        <v>42219</v>
      </c>
      <c r="B947" s="64" t="n">
        <f aca="false">VLOOKUP(A947,Plan1!$A$7:$O$737,2,FALSE())</f>
        <v>-9.52</v>
      </c>
      <c r="C947" s="65" t="n">
        <f aca="false">VLOOKUP(A947,Plan1!$A$7:$O$737,3,FALSE())</f>
        <v>771.48</v>
      </c>
      <c r="D947" s="66" t="n">
        <f aca="false">VLOOKUP(A947,Plan1!$A$7:$O$737,7,FALSE())</f>
        <v>-17.15</v>
      </c>
      <c r="E947" s="65" t="n">
        <f aca="false">VLOOKUP(A947,Plan1!$A$7:$O$737,8,FALSE())</f>
        <v>742.85</v>
      </c>
      <c r="F947" s="64" t="n">
        <f aca="false">VLOOKUP(A947,Plan1!$A$7:$O$737,12,FALSE())</f>
        <v>-6.81</v>
      </c>
      <c r="G947" s="65" t="n">
        <f aca="false">VLOOKUP(A947,Plan1!$A$7:$O$737,13,FALSE())</f>
        <v>831.97</v>
      </c>
    </row>
    <row r="948" customFormat="false" ht="15" hidden="false" customHeight="false" outlineLevel="0" collapsed="false">
      <c r="A948" s="63" t="n">
        <v>42220</v>
      </c>
      <c r="B948" s="64" t="n">
        <f aca="false">VLOOKUP(A948,Plan1!$A$7:$O$737,2,FALSE())</f>
        <v>-9.55</v>
      </c>
      <c r="C948" s="65" t="n">
        <f aca="false">VLOOKUP(A948,Plan1!$A$7:$O$737,3,FALSE())</f>
        <v>771.45</v>
      </c>
      <c r="D948" s="66" t="n">
        <f aca="false">VLOOKUP(A948,Plan1!$A$7:$O$737,7,FALSE())</f>
        <v>-17.18</v>
      </c>
      <c r="E948" s="65" t="n">
        <f aca="false">VLOOKUP(A948,Plan1!$A$7:$O$737,8,FALSE())</f>
        <v>742.82</v>
      </c>
      <c r="F948" s="64" t="n">
        <f aca="false">VLOOKUP(A948,Plan1!$A$7:$O$737,12,FALSE())</f>
        <v>-6.83</v>
      </c>
      <c r="G948" s="65" t="n">
        <f aca="false">VLOOKUP(A948,Plan1!$A$7:$O$737,13,FALSE())</f>
        <v>831.95</v>
      </c>
    </row>
    <row r="949" customFormat="false" ht="15" hidden="false" customHeight="false" outlineLevel="0" collapsed="false">
      <c r="A949" s="63" t="n">
        <v>42221</v>
      </c>
      <c r="B949" s="64" t="n">
        <f aca="false">VLOOKUP(A949,Plan1!$A$7:$O$737,2,FALSE())</f>
        <v>-9.58</v>
      </c>
      <c r="C949" s="65" t="n">
        <f aca="false">VLOOKUP(A949,Plan1!$A$7:$O$737,3,FALSE())</f>
        <v>771.42</v>
      </c>
      <c r="D949" s="66" t="n">
        <f aca="false">VLOOKUP(A949,Plan1!$A$7:$O$737,7,FALSE())</f>
        <v>-17.21</v>
      </c>
      <c r="E949" s="65" t="n">
        <f aca="false">VLOOKUP(A949,Plan1!$A$7:$O$737,8,FALSE())</f>
        <v>742.79</v>
      </c>
      <c r="F949" s="64" t="n">
        <f aca="false">VLOOKUP(A949,Plan1!$A$7:$O$737,12,FALSE())</f>
        <v>-6.88</v>
      </c>
      <c r="G949" s="65" t="n">
        <f aca="false">VLOOKUP(A949,Plan1!$A$7:$O$737,13,FALSE())</f>
        <v>831.9</v>
      </c>
    </row>
    <row r="950" customFormat="false" ht="15" hidden="false" customHeight="false" outlineLevel="0" collapsed="false">
      <c r="A950" s="63" t="n">
        <v>42222</v>
      </c>
      <c r="B950" s="64" t="n">
        <f aca="false">VLOOKUP(A950,Plan1!$A$7:$O$737,2,FALSE())</f>
        <v>-9.61</v>
      </c>
      <c r="C950" s="65" t="n">
        <f aca="false">VLOOKUP(A950,Plan1!$A$7:$O$737,3,FALSE())</f>
        <v>771.39</v>
      </c>
      <c r="D950" s="66" t="n">
        <f aca="false">VLOOKUP(A950,Plan1!$A$7:$O$737,7,FALSE())</f>
        <v>-17.23</v>
      </c>
      <c r="E950" s="65" t="n">
        <f aca="false">VLOOKUP(A950,Plan1!$A$7:$O$737,8,FALSE())</f>
        <v>742.77</v>
      </c>
      <c r="F950" s="64" t="n">
        <f aca="false">VLOOKUP(A950,Plan1!$A$7:$O$737,12,FALSE())</f>
        <v>-6.9</v>
      </c>
      <c r="G950" s="65" t="n">
        <f aca="false">VLOOKUP(A950,Plan1!$A$7:$O$737,13,FALSE())</f>
        <v>831.88</v>
      </c>
    </row>
    <row r="951" customFormat="false" ht="15" hidden="false" customHeight="false" outlineLevel="0" collapsed="false">
      <c r="A951" s="63" t="n">
        <v>42223</v>
      </c>
      <c r="B951" s="64" t="n">
        <f aca="false">VLOOKUP(A951,Plan1!$A$7:$O$737,2,FALSE())</f>
        <v>-9.64</v>
      </c>
      <c r="C951" s="65" t="n">
        <f aca="false">VLOOKUP(A951,Plan1!$A$7:$O$737,3,FALSE())</f>
        <v>771.36</v>
      </c>
      <c r="D951" s="66" t="n">
        <f aca="false">VLOOKUP(A951,Plan1!$A$7:$O$737,7,FALSE())</f>
        <v>-17.25</v>
      </c>
      <c r="E951" s="65" t="n">
        <f aca="false">VLOOKUP(A951,Plan1!$A$7:$O$737,8,FALSE())</f>
        <v>742.75</v>
      </c>
      <c r="F951" s="64" t="n">
        <f aca="false">VLOOKUP(A951,Plan1!$A$7:$O$737,12,FALSE())</f>
        <v>-6.91</v>
      </c>
      <c r="G951" s="65" t="n">
        <f aca="false">VLOOKUP(A951,Plan1!$A$7:$O$737,13,FALSE())</f>
        <v>831.87</v>
      </c>
    </row>
    <row r="952" customFormat="false" ht="15" hidden="false" customHeight="false" outlineLevel="0" collapsed="false">
      <c r="A952" s="63" t="n">
        <v>42224</v>
      </c>
      <c r="B952" s="64" t="n">
        <f aca="false">VLOOKUP(A952,Plan1!$A$7:$O$737,2,FALSE())</f>
        <v>-9.69</v>
      </c>
      <c r="C952" s="65" t="n">
        <f aca="false">VLOOKUP(A952,Plan1!$A$7:$O$737,3,FALSE())</f>
        <v>771.31</v>
      </c>
      <c r="D952" s="66" t="n">
        <f aca="false">VLOOKUP(A952,Plan1!$A$7:$O$737,7,FALSE())</f>
        <v>-17.29</v>
      </c>
      <c r="E952" s="65" t="n">
        <f aca="false">VLOOKUP(A952,Plan1!$A$7:$O$737,8,FALSE())</f>
        <v>742.71</v>
      </c>
      <c r="F952" s="64" t="n">
        <f aca="false">VLOOKUP(A952,Plan1!$A$7:$O$737,12,FALSE())</f>
        <v>-6.93</v>
      </c>
      <c r="G952" s="65" t="n">
        <f aca="false">VLOOKUP(A952,Plan1!$A$7:$O$737,13,FALSE())</f>
        <v>831.85</v>
      </c>
    </row>
    <row r="953" customFormat="false" ht="15" hidden="false" customHeight="false" outlineLevel="0" collapsed="false">
      <c r="A953" s="63" t="n">
        <v>42225</v>
      </c>
      <c r="B953" s="64" t="n">
        <f aca="false">VLOOKUP(A953,Plan1!$A$7:$O$737,2,FALSE())</f>
        <v>-9.72</v>
      </c>
      <c r="C953" s="65" t="n">
        <f aca="false">VLOOKUP(A953,Plan1!$A$7:$O$737,3,FALSE())</f>
        <v>771.28</v>
      </c>
      <c r="D953" s="66" t="n">
        <f aca="false">VLOOKUP(A953,Plan1!$A$7:$O$737,7,FALSE())</f>
        <v>-17.32</v>
      </c>
      <c r="E953" s="65" t="n">
        <f aca="false">VLOOKUP(A953,Plan1!$A$7:$O$737,8,FALSE())</f>
        <v>742.68</v>
      </c>
      <c r="F953" s="64" t="n">
        <f aca="false">VLOOKUP(A953,Plan1!$A$7:$O$737,12,FALSE())</f>
        <v>-6.96</v>
      </c>
      <c r="G953" s="65" t="n">
        <f aca="false">VLOOKUP(A953,Plan1!$A$7:$O$737,13,FALSE())</f>
        <v>831.82</v>
      </c>
    </row>
    <row r="954" customFormat="false" ht="15" hidden="false" customHeight="false" outlineLevel="0" collapsed="false">
      <c r="A954" s="63" t="n">
        <v>42226</v>
      </c>
      <c r="B954" s="64" t="n">
        <f aca="false">VLOOKUP(A954,Plan1!$A$7:$O$737,2,FALSE())</f>
        <v>-9.75</v>
      </c>
      <c r="C954" s="65" t="n">
        <f aca="false">VLOOKUP(A954,Plan1!$A$7:$O$737,3,FALSE())</f>
        <v>771.25</v>
      </c>
      <c r="D954" s="66" t="n">
        <f aca="false">VLOOKUP(A954,Plan1!$A$7:$O$737,7,FALSE())</f>
        <v>-17.37</v>
      </c>
      <c r="E954" s="65" t="n">
        <f aca="false">VLOOKUP(A954,Plan1!$A$7:$O$737,8,FALSE())</f>
        <v>742.63</v>
      </c>
      <c r="F954" s="64" t="n">
        <f aca="false">VLOOKUP(A954,Plan1!$A$7:$O$737,12,FALSE())</f>
        <v>-6.98</v>
      </c>
      <c r="G954" s="65" t="n">
        <f aca="false">VLOOKUP(A954,Plan1!$A$7:$O$737,13,FALSE())</f>
        <v>831.8</v>
      </c>
    </row>
    <row r="955" customFormat="false" ht="15" hidden="false" customHeight="false" outlineLevel="0" collapsed="false">
      <c r="A955" s="63" t="n">
        <v>42227</v>
      </c>
      <c r="B955" s="64" t="n">
        <f aca="false">VLOOKUP(A955,Plan1!$A$7:$O$737,2,FALSE())</f>
        <v>-9.78</v>
      </c>
      <c r="C955" s="65" t="n">
        <f aca="false">VLOOKUP(A955,Plan1!$A$7:$O$737,3,FALSE())</f>
        <v>771.22</v>
      </c>
      <c r="D955" s="66" t="n">
        <f aca="false">VLOOKUP(A955,Plan1!$A$7:$O$737,7,FALSE())</f>
        <v>-17.39</v>
      </c>
      <c r="E955" s="65" t="n">
        <f aca="false">VLOOKUP(A955,Plan1!$A$7:$O$737,8,FALSE())</f>
        <v>742.61</v>
      </c>
      <c r="F955" s="64" t="n">
        <f aca="false">VLOOKUP(A955,Plan1!$A$7:$O$737,12,FALSE())</f>
        <v>-7.01</v>
      </c>
      <c r="G955" s="65" t="n">
        <f aca="false">VLOOKUP(A955,Plan1!$A$7:$O$737,13,FALSE())</f>
        <v>831.77</v>
      </c>
    </row>
    <row r="956" customFormat="false" ht="15" hidden="false" customHeight="false" outlineLevel="0" collapsed="false">
      <c r="A956" s="63" t="n">
        <v>42228</v>
      </c>
      <c r="B956" s="64" t="n">
        <f aca="false">VLOOKUP(A956,Plan1!$A$7:$O$737,2,FALSE())</f>
        <v>-9.82</v>
      </c>
      <c r="C956" s="65" t="n">
        <f aca="false">VLOOKUP(A956,Plan1!$A$7:$O$737,3,FALSE())</f>
        <v>771.18</v>
      </c>
      <c r="D956" s="66" t="n">
        <f aca="false">VLOOKUP(A956,Plan1!$A$7:$O$737,7,FALSE())</f>
        <v>-17.41</v>
      </c>
      <c r="E956" s="65" t="n">
        <f aca="false">VLOOKUP(A956,Plan1!$A$7:$O$737,8,FALSE())</f>
        <v>742.59</v>
      </c>
      <c r="F956" s="64" t="n">
        <f aca="false">VLOOKUP(A956,Plan1!$A$7:$O$737,12,FALSE())</f>
        <v>-7.02</v>
      </c>
      <c r="G956" s="65" t="n">
        <f aca="false">VLOOKUP(A956,Plan1!$A$7:$O$737,13,FALSE())</f>
        <v>831.76</v>
      </c>
    </row>
    <row r="957" customFormat="false" ht="15" hidden="false" customHeight="false" outlineLevel="0" collapsed="false">
      <c r="A957" s="63" t="n">
        <v>42229</v>
      </c>
      <c r="B957" s="64" t="n">
        <f aca="false">VLOOKUP(A957,Plan1!$A$7:$O$737,2,FALSE())</f>
        <v>-9.86</v>
      </c>
      <c r="C957" s="65" t="n">
        <f aca="false">VLOOKUP(A957,Plan1!$A$7:$O$737,3,FALSE())</f>
        <v>771.14</v>
      </c>
      <c r="D957" s="66" t="n">
        <f aca="false">VLOOKUP(A957,Plan1!$A$7:$O$737,7,FALSE())</f>
        <v>-17.43</v>
      </c>
      <c r="E957" s="65" t="n">
        <f aca="false">VLOOKUP(A957,Plan1!$A$7:$O$737,8,FALSE())</f>
        <v>742.57</v>
      </c>
      <c r="F957" s="64" t="n">
        <f aca="false">VLOOKUP(A957,Plan1!$A$7:$O$737,12,FALSE())</f>
        <v>-7.04</v>
      </c>
      <c r="G957" s="65" t="n">
        <f aca="false">VLOOKUP(A957,Plan1!$A$7:$O$737,13,FALSE())</f>
        <v>831.74</v>
      </c>
    </row>
    <row r="958" customFormat="false" ht="15" hidden="false" customHeight="false" outlineLevel="0" collapsed="false">
      <c r="A958" s="63" t="n">
        <v>42230</v>
      </c>
      <c r="B958" s="64" t="n">
        <f aca="false">VLOOKUP(A958,Plan1!$A$7:$O$737,2,FALSE())</f>
        <v>-9.9</v>
      </c>
      <c r="C958" s="65" t="n">
        <f aca="false">VLOOKUP(A958,Plan1!$A$7:$O$737,3,FALSE())</f>
        <v>771.1</v>
      </c>
      <c r="D958" s="66" t="n">
        <f aca="false">VLOOKUP(A958,Plan1!$A$7:$O$737,7,FALSE())</f>
        <v>-17.45</v>
      </c>
      <c r="E958" s="65" t="n">
        <f aca="false">VLOOKUP(A958,Plan1!$A$7:$O$737,8,FALSE())</f>
        <v>742.55</v>
      </c>
      <c r="F958" s="64" t="n">
        <f aca="false">VLOOKUP(A958,Plan1!$A$7:$O$737,12,FALSE())</f>
        <v>-7.06</v>
      </c>
      <c r="G958" s="65" t="n">
        <f aca="false">VLOOKUP(A958,Plan1!$A$7:$O$737,13,FALSE())</f>
        <v>831.72</v>
      </c>
    </row>
    <row r="959" customFormat="false" ht="15" hidden="false" customHeight="false" outlineLevel="0" collapsed="false">
      <c r="A959" s="63" t="n">
        <v>42231</v>
      </c>
      <c r="B959" s="64" t="n">
        <f aca="false">VLOOKUP(A959,Plan1!$A$7:$O$737,2,FALSE())</f>
        <v>-9.94</v>
      </c>
      <c r="C959" s="65" t="n">
        <f aca="false">VLOOKUP(A959,Plan1!$A$7:$O$737,3,FALSE())</f>
        <v>771.06</v>
      </c>
      <c r="D959" s="66" t="n">
        <f aca="false">VLOOKUP(A959,Plan1!$A$7:$O$737,7,FALSE())</f>
        <v>-17.49</v>
      </c>
      <c r="E959" s="65" t="n">
        <f aca="false">VLOOKUP(A959,Plan1!$A$7:$O$737,8,FALSE())</f>
        <v>742.51</v>
      </c>
      <c r="F959" s="64" t="n">
        <f aca="false">VLOOKUP(A959,Plan1!$A$7:$O$737,12,FALSE())</f>
        <v>-7.08</v>
      </c>
      <c r="G959" s="65" t="n">
        <f aca="false">VLOOKUP(A959,Plan1!$A$7:$O$737,13,FALSE())</f>
        <v>831.7</v>
      </c>
    </row>
    <row r="960" customFormat="false" ht="15" hidden="false" customHeight="false" outlineLevel="0" collapsed="false">
      <c r="A960" s="63" t="n">
        <v>42232</v>
      </c>
      <c r="B960" s="64" t="n">
        <f aca="false">VLOOKUP(A960,Plan1!$A$7:$O$737,2,FALSE())</f>
        <v>-9.97</v>
      </c>
      <c r="C960" s="65" t="n">
        <f aca="false">VLOOKUP(A960,Plan1!$A$7:$O$737,3,FALSE())</f>
        <v>771.03</v>
      </c>
      <c r="D960" s="66" t="n">
        <f aca="false">VLOOKUP(A960,Plan1!$A$7:$O$737,7,FALSE())</f>
        <v>-17.51</v>
      </c>
      <c r="E960" s="65" t="n">
        <f aca="false">VLOOKUP(A960,Plan1!$A$7:$O$737,8,FALSE())</f>
        <v>742.49</v>
      </c>
      <c r="F960" s="64" t="n">
        <f aca="false">VLOOKUP(A960,Plan1!$A$7:$O$737,12,FALSE())</f>
        <v>-7.1</v>
      </c>
      <c r="G960" s="65" t="n">
        <f aca="false">VLOOKUP(A960,Plan1!$A$7:$O$737,13,FALSE())</f>
        <v>831.68</v>
      </c>
    </row>
    <row r="961" customFormat="false" ht="15" hidden="false" customHeight="false" outlineLevel="0" collapsed="false">
      <c r="A961" s="63" t="n">
        <v>42233</v>
      </c>
      <c r="B961" s="64" t="n">
        <f aca="false">VLOOKUP(A961,Plan1!$A$7:$O$737,2,FALSE())</f>
        <v>-10.01</v>
      </c>
      <c r="C961" s="65" t="n">
        <f aca="false">VLOOKUP(A961,Plan1!$A$7:$O$737,3,FALSE())</f>
        <v>770.99</v>
      </c>
      <c r="D961" s="66" t="n">
        <f aca="false">VLOOKUP(A961,Plan1!$A$7:$O$737,7,FALSE())</f>
        <v>-17.55</v>
      </c>
      <c r="E961" s="65" t="n">
        <f aca="false">VLOOKUP(A961,Plan1!$A$7:$O$737,8,FALSE())</f>
        <v>742.45</v>
      </c>
      <c r="F961" s="64" t="n">
        <f aca="false">VLOOKUP(A961,Plan1!$A$7:$O$737,12,FALSE())</f>
        <v>-7.12</v>
      </c>
      <c r="G961" s="65" t="n">
        <f aca="false">VLOOKUP(A961,Plan1!$A$7:$O$737,13,FALSE())</f>
        <v>831.66</v>
      </c>
    </row>
    <row r="962" customFormat="false" ht="15" hidden="false" customHeight="false" outlineLevel="0" collapsed="false">
      <c r="A962" s="63" t="n">
        <v>42234</v>
      </c>
      <c r="B962" s="64" t="n">
        <f aca="false">VLOOKUP(A962,Plan1!$A$7:$O$737,2,FALSE())</f>
        <v>-10.05</v>
      </c>
      <c r="C962" s="65" t="n">
        <f aca="false">VLOOKUP(A962,Plan1!$A$7:$O$737,3,FALSE())</f>
        <v>770.95</v>
      </c>
      <c r="D962" s="66" t="n">
        <f aca="false">VLOOKUP(A962,Plan1!$A$7:$O$737,7,FALSE())</f>
        <v>-17.57</v>
      </c>
      <c r="E962" s="65" t="n">
        <f aca="false">VLOOKUP(A962,Plan1!$A$7:$O$737,8,FALSE())</f>
        <v>742.43</v>
      </c>
      <c r="F962" s="64" t="n">
        <f aca="false">VLOOKUP(A962,Plan1!$A$7:$O$737,12,FALSE())</f>
        <v>-7.15</v>
      </c>
      <c r="G962" s="65" t="n">
        <f aca="false">VLOOKUP(A962,Plan1!$A$7:$O$737,13,FALSE())</f>
        <v>831.63</v>
      </c>
    </row>
    <row r="963" customFormat="false" ht="15" hidden="false" customHeight="false" outlineLevel="0" collapsed="false">
      <c r="A963" s="63" t="n">
        <v>42235</v>
      </c>
      <c r="B963" s="64" t="n">
        <f aca="false">VLOOKUP(A963,Plan1!$A$7:$O$737,2,FALSE())</f>
        <v>-10.08</v>
      </c>
      <c r="C963" s="65" t="n">
        <f aca="false">VLOOKUP(A963,Plan1!$A$7:$O$737,3,FALSE())</f>
        <v>770.92</v>
      </c>
      <c r="D963" s="66" t="n">
        <f aca="false">VLOOKUP(A963,Plan1!$A$7:$O$737,7,FALSE())</f>
        <v>-17.59</v>
      </c>
      <c r="E963" s="65" t="n">
        <f aca="false">VLOOKUP(A963,Plan1!$A$7:$O$737,8,FALSE())</f>
        <v>742.41</v>
      </c>
      <c r="F963" s="64" t="n">
        <f aca="false">VLOOKUP(A963,Plan1!$A$7:$O$737,12,FALSE())</f>
        <v>-7.17</v>
      </c>
      <c r="G963" s="65" t="n">
        <f aca="false">VLOOKUP(A963,Plan1!$A$7:$O$737,13,FALSE())</f>
        <v>831.61</v>
      </c>
    </row>
    <row r="964" customFormat="false" ht="15" hidden="false" customHeight="false" outlineLevel="0" collapsed="false">
      <c r="A964" s="63" t="n">
        <v>42236</v>
      </c>
      <c r="B964" s="64" t="n">
        <f aca="false">VLOOKUP(A964,Plan1!$A$7:$O$737,2,FALSE())</f>
        <v>-10.13</v>
      </c>
      <c r="C964" s="65" t="n">
        <f aca="false">VLOOKUP(A964,Plan1!$A$7:$O$737,3,FALSE())</f>
        <v>770.87</v>
      </c>
      <c r="D964" s="66" t="n">
        <f aca="false">VLOOKUP(A964,Plan1!$A$7:$O$737,7,FALSE())</f>
        <v>-17.63</v>
      </c>
      <c r="E964" s="65" t="n">
        <f aca="false">VLOOKUP(A964,Plan1!$A$7:$O$737,8,FALSE())</f>
        <v>742.37</v>
      </c>
      <c r="F964" s="64" t="n">
        <f aca="false">VLOOKUP(A964,Plan1!$A$7:$O$737,12,FALSE())</f>
        <v>-7.18</v>
      </c>
      <c r="G964" s="65" t="n">
        <f aca="false">VLOOKUP(A964,Plan1!$A$7:$O$737,13,FALSE())</f>
        <v>831.6</v>
      </c>
    </row>
    <row r="965" customFormat="false" ht="15" hidden="false" customHeight="false" outlineLevel="0" collapsed="false">
      <c r="A965" s="63" t="n">
        <v>42237</v>
      </c>
      <c r="B965" s="64" t="n">
        <f aca="false">VLOOKUP(A965,Plan1!$A$7:$O$737,2,FALSE())</f>
        <v>-10.17</v>
      </c>
      <c r="C965" s="65" t="n">
        <f aca="false">VLOOKUP(A965,Plan1!$A$7:$O$737,3,FALSE())</f>
        <v>770.83</v>
      </c>
      <c r="D965" s="66" t="n">
        <f aca="false">VLOOKUP(A965,Plan1!$A$7:$O$737,7,FALSE())</f>
        <v>-17.67</v>
      </c>
      <c r="E965" s="65" t="n">
        <f aca="false">VLOOKUP(A965,Plan1!$A$7:$O$737,8,FALSE())</f>
        <v>742.33</v>
      </c>
      <c r="F965" s="64" t="n">
        <f aca="false">VLOOKUP(A965,Plan1!$A$7:$O$737,12,FALSE())</f>
        <v>-7.2</v>
      </c>
      <c r="G965" s="65" t="n">
        <f aca="false">VLOOKUP(A965,Plan1!$A$7:$O$737,13,FALSE())</f>
        <v>831.58</v>
      </c>
    </row>
    <row r="966" customFormat="false" ht="15" hidden="false" customHeight="false" outlineLevel="0" collapsed="false">
      <c r="A966" s="63" t="n">
        <v>42238</v>
      </c>
      <c r="B966" s="64" t="n">
        <f aca="false">VLOOKUP(A966,Plan1!$A$7:$O$737,2,FALSE())</f>
        <v>-10.21</v>
      </c>
      <c r="C966" s="65" t="n">
        <f aca="false">VLOOKUP(A966,Plan1!$A$7:$O$737,3,FALSE())</f>
        <v>770.79</v>
      </c>
      <c r="D966" s="66" t="n">
        <f aca="false">VLOOKUP(A966,Plan1!$A$7:$O$737,7,FALSE())</f>
        <v>-17.71</v>
      </c>
      <c r="E966" s="65" t="n">
        <f aca="false">VLOOKUP(A966,Plan1!$A$7:$O$737,8,FALSE())</f>
        <v>742.29</v>
      </c>
      <c r="F966" s="64" t="n">
        <f aca="false">VLOOKUP(A966,Plan1!$A$7:$O$737,12,FALSE())</f>
        <v>-7.22</v>
      </c>
      <c r="G966" s="65" t="n">
        <f aca="false">VLOOKUP(A966,Plan1!$A$7:$O$737,13,FALSE())</f>
        <v>831.56</v>
      </c>
    </row>
    <row r="967" customFormat="false" ht="15" hidden="false" customHeight="false" outlineLevel="0" collapsed="false">
      <c r="A967" s="63" t="n">
        <v>42239</v>
      </c>
      <c r="B967" s="64" t="n">
        <f aca="false">VLOOKUP(A967,Plan1!$A$7:$O$737,2,FALSE())</f>
        <v>-10.25</v>
      </c>
      <c r="C967" s="65" t="n">
        <f aca="false">VLOOKUP(A967,Plan1!$A$7:$O$737,3,FALSE())</f>
        <v>770.75</v>
      </c>
      <c r="D967" s="66" t="n">
        <f aca="false">VLOOKUP(A967,Plan1!$A$7:$O$737,7,FALSE())</f>
        <v>-17.74</v>
      </c>
      <c r="E967" s="65" t="n">
        <f aca="false">VLOOKUP(A967,Plan1!$A$7:$O$737,8,FALSE())</f>
        <v>742.26</v>
      </c>
      <c r="F967" s="64" t="n">
        <f aca="false">VLOOKUP(A967,Plan1!$A$7:$O$737,12,FALSE())</f>
        <v>-7.25</v>
      </c>
      <c r="G967" s="65" t="n">
        <f aca="false">VLOOKUP(A967,Plan1!$A$7:$O$737,13,FALSE())</f>
        <v>831.53</v>
      </c>
    </row>
    <row r="968" customFormat="false" ht="15" hidden="false" customHeight="false" outlineLevel="0" collapsed="false">
      <c r="A968" s="63" t="n">
        <v>42240</v>
      </c>
      <c r="B968" s="64" t="n">
        <f aca="false">VLOOKUP(A968,Plan1!$A$7:$O$737,2,FALSE())</f>
        <v>-10.24</v>
      </c>
      <c r="C968" s="65" t="n">
        <f aca="false">VLOOKUP(A968,Plan1!$A$7:$O$737,3,FALSE())</f>
        <v>770.76</v>
      </c>
      <c r="D968" s="66" t="n">
        <f aca="false">VLOOKUP(A968,Plan1!$A$7:$O$737,7,FALSE())</f>
        <v>-17.79</v>
      </c>
      <c r="E968" s="65" t="n">
        <f aca="false">VLOOKUP(A968,Plan1!$A$7:$O$737,8,FALSE())</f>
        <v>742.21</v>
      </c>
      <c r="F968" s="64" t="n">
        <f aca="false">VLOOKUP(A968,Plan1!$A$7:$O$737,12,FALSE())</f>
        <v>-7.27</v>
      </c>
      <c r="G968" s="65" t="n">
        <f aca="false">VLOOKUP(A968,Plan1!$A$7:$O$737,13,FALSE())</f>
        <v>831.51</v>
      </c>
    </row>
    <row r="969" customFormat="false" ht="15" hidden="false" customHeight="false" outlineLevel="0" collapsed="false">
      <c r="A969" s="63" t="n">
        <v>42241</v>
      </c>
      <c r="B969" s="64" t="n">
        <f aca="false">VLOOKUP(A969,Plan1!$A$7:$O$737,2,FALSE())</f>
        <v>-10.28</v>
      </c>
      <c r="C969" s="65" t="n">
        <f aca="false">VLOOKUP(A969,Plan1!$A$7:$O$737,3,FALSE())</f>
        <v>770.72</v>
      </c>
      <c r="D969" s="66" t="n">
        <f aca="false">VLOOKUP(A969,Plan1!$A$7:$O$737,7,FALSE())</f>
        <v>-17.84</v>
      </c>
      <c r="E969" s="65" t="n">
        <f aca="false">VLOOKUP(A969,Plan1!$A$7:$O$737,8,FALSE())</f>
        <v>742.16</v>
      </c>
      <c r="F969" s="64" t="n">
        <f aca="false">VLOOKUP(A969,Plan1!$A$7:$O$737,12,FALSE())</f>
        <v>-7.3</v>
      </c>
      <c r="G969" s="65" t="n">
        <f aca="false">VLOOKUP(A969,Plan1!$A$7:$O$737,13,FALSE())</f>
        <v>831.48</v>
      </c>
    </row>
    <row r="970" customFormat="false" ht="15" hidden="false" customHeight="false" outlineLevel="0" collapsed="false">
      <c r="A970" s="63" t="n">
        <v>42242</v>
      </c>
      <c r="B970" s="64" t="n">
        <f aca="false">VLOOKUP(A970,Plan1!$A$7:$O$737,2,FALSE())</f>
        <v>-10.32</v>
      </c>
      <c r="C970" s="65" t="n">
        <f aca="false">VLOOKUP(A970,Plan1!$A$7:$O$737,3,FALSE())</f>
        <v>770.68</v>
      </c>
      <c r="D970" s="66" t="n">
        <f aca="false">VLOOKUP(A970,Plan1!$A$7:$O$737,7,FALSE())</f>
        <v>-17.9</v>
      </c>
      <c r="E970" s="65" t="n">
        <f aca="false">VLOOKUP(A970,Plan1!$A$7:$O$737,8,FALSE())</f>
        <v>742.1</v>
      </c>
      <c r="F970" s="64" t="n">
        <f aca="false">VLOOKUP(A970,Plan1!$A$7:$O$737,12,FALSE())</f>
        <v>-7.33</v>
      </c>
      <c r="G970" s="65" t="n">
        <f aca="false">VLOOKUP(A970,Plan1!$A$7:$O$737,13,FALSE())</f>
        <v>831.45</v>
      </c>
    </row>
    <row r="971" customFormat="false" ht="15" hidden="false" customHeight="false" outlineLevel="0" collapsed="false">
      <c r="A971" s="63" t="n">
        <v>42243</v>
      </c>
      <c r="B971" s="64" t="n">
        <f aca="false">VLOOKUP(A971,Plan1!$A$7:$O$737,2,FALSE())</f>
        <v>-10.37</v>
      </c>
      <c r="C971" s="65" t="n">
        <f aca="false">VLOOKUP(A971,Plan1!$A$7:$O$737,3,FALSE())</f>
        <v>770.63</v>
      </c>
      <c r="D971" s="66" t="n">
        <f aca="false">VLOOKUP(A971,Plan1!$A$7:$O$737,7,FALSE())</f>
        <v>-17.92</v>
      </c>
      <c r="E971" s="65" t="n">
        <f aca="false">VLOOKUP(A971,Plan1!$A$7:$O$737,8,FALSE())</f>
        <v>742.08</v>
      </c>
      <c r="F971" s="64" t="n">
        <f aca="false">VLOOKUP(A971,Plan1!$A$7:$O$737,12,FALSE())</f>
        <v>-7.35</v>
      </c>
      <c r="G971" s="65" t="n">
        <f aca="false">VLOOKUP(A971,Plan1!$A$7:$O$737,13,FALSE())</f>
        <v>831.43</v>
      </c>
    </row>
    <row r="972" customFormat="false" ht="15" hidden="false" customHeight="false" outlineLevel="0" collapsed="false">
      <c r="A972" s="63" t="n">
        <v>42244</v>
      </c>
      <c r="B972" s="64" t="n">
        <f aca="false">VLOOKUP(A972,Plan1!$A$7:$O$737,2,FALSE())</f>
        <v>-10.41</v>
      </c>
      <c r="C972" s="65" t="n">
        <f aca="false">VLOOKUP(A972,Plan1!$A$7:$O$737,3,FALSE())</f>
        <v>770.59</v>
      </c>
      <c r="D972" s="66" t="n">
        <f aca="false">VLOOKUP(A972,Plan1!$A$7:$O$737,7,FALSE())</f>
        <v>-17.94</v>
      </c>
      <c r="E972" s="65" t="n">
        <f aca="false">VLOOKUP(A972,Plan1!$A$7:$O$737,8,FALSE())</f>
        <v>742.06</v>
      </c>
      <c r="F972" s="64" t="n">
        <f aca="false">VLOOKUP(A972,Plan1!$A$7:$O$737,12,FALSE())</f>
        <v>-7.37</v>
      </c>
      <c r="G972" s="65" t="n">
        <f aca="false">VLOOKUP(A972,Plan1!$A$7:$O$737,13,FALSE())</f>
        <v>831.41</v>
      </c>
    </row>
    <row r="973" customFormat="false" ht="15" hidden="false" customHeight="false" outlineLevel="0" collapsed="false">
      <c r="A973" s="63" t="n">
        <v>42245</v>
      </c>
      <c r="B973" s="64" t="n">
        <f aca="false">VLOOKUP(A973,Plan1!$A$7:$O$737,2,FALSE())</f>
        <v>-10.45</v>
      </c>
      <c r="C973" s="65" t="n">
        <f aca="false">VLOOKUP(A973,Plan1!$A$7:$O$737,3,FALSE())</f>
        <v>770.55</v>
      </c>
      <c r="D973" s="66" t="n">
        <f aca="false">VLOOKUP(A973,Plan1!$A$7:$O$737,7,FALSE())</f>
        <v>-17.98</v>
      </c>
      <c r="E973" s="65" t="n">
        <f aca="false">VLOOKUP(A973,Plan1!$A$7:$O$737,8,FALSE())</f>
        <v>742.02</v>
      </c>
      <c r="F973" s="64" t="n">
        <f aca="false">VLOOKUP(A973,Plan1!$A$7:$O$737,12,FALSE())</f>
        <v>-7.4</v>
      </c>
      <c r="G973" s="65" t="n">
        <f aca="false">VLOOKUP(A973,Plan1!$A$7:$O$737,13,FALSE())</f>
        <v>831.38</v>
      </c>
    </row>
    <row r="974" customFormat="false" ht="15" hidden="false" customHeight="false" outlineLevel="0" collapsed="false">
      <c r="A974" s="63" t="n">
        <v>42246</v>
      </c>
      <c r="B974" s="64" t="n">
        <f aca="false">VLOOKUP(A974,Plan1!$A$7:$O$737,2,FALSE())</f>
        <v>-10.5</v>
      </c>
      <c r="C974" s="65" t="n">
        <f aca="false">VLOOKUP(A974,Plan1!$A$7:$O$737,3,FALSE())</f>
        <v>770.5</v>
      </c>
      <c r="D974" s="66" t="n">
        <f aca="false">VLOOKUP(A974,Plan1!$A$7:$O$737,7,FALSE())</f>
        <v>-18.02</v>
      </c>
      <c r="E974" s="65" t="n">
        <f aca="false">VLOOKUP(A974,Plan1!$A$7:$O$737,8,FALSE())</f>
        <v>741.98</v>
      </c>
      <c r="F974" s="64" t="n">
        <f aca="false">VLOOKUP(A974,Plan1!$A$7:$O$737,12,FALSE())</f>
        <v>-7.42</v>
      </c>
      <c r="G974" s="65" t="n">
        <f aca="false">VLOOKUP(A974,Plan1!$A$7:$O$737,13,FALSE())</f>
        <v>831.36</v>
      </c>
    </row>
    <row r="975" customFormat="false" ht="15" hidden="false" customHeight="false" outlineLevel="0" collapsed="false">
      <c r="A975" s="63" t="n">
        <v>42247</v>
      </c>
      <c r="B975" s="64" t="n">
        <f aca="false">VLOOKUP(A975,Plan1!$A$7:$O$737,2,FALSE())</f>
        <v>-10.54</v>
      </c>
      <c r="C975" s="65" t="n">
        <f aca="false">VLOOKUP(A975,Plan1!$A$7:$O$737,3,FALSE())</f>
        <v>770.46</v>
      </c>
      <c r="D975" s="66" t="n">
        <f aca="false">VLOOKUP(A975,Plan1!$A$7:$O$737,7,FALSE())</f>
        <v>-18.08</v>
      </c>
      <c r="E975" s="65" t="n">
        <f aca="false">VLOOKUP(A975,Plan1!$A$7:$O$737,8,FALSE())</f>
        <v>741.92</v>
      </c>
      <c r="F975" s="64" t="n">
        <f aca="false">VLOOKUP(A975,Plan1!$A$7:$O$737,12,FALSE())</f>
        <v>-7.44</v>
      </c>
      <c r="G975" s="65" t="n">
        <f aca="false">VLOOKUP(A975,Plan1!$A$7:$O$737,13,FALSE())</f>
        <v>831.34</v>
      </c>
    </row>
    <row r="976" customFormat="false" ht="15" hidden="false" customHeight="false" outlineLevel="0" collapsed="false">
      <c r="A976" s="63" t="n">
        <v>42248</v>
      </c>
      <c r="B976" s="64" t="n">
        <f aca="false">VLOOKUP(A976,Plan1!$A$7:$O$737,2,FALSE())</f>
        <v>-10.57</v>
      </c>
      <c r="C976" s="65" t="n">
        <f aca="false">VLOOKUP(A976,Plan1!$A$7:$O$737,3,FALSE())</f>
        <v>770.43</v>
      </c>
      <c r="D976" s="66" t="n">
        <f aca="false">VLOOKUP(A976,Plan1!$A$7:$O$737,7,FALSE())</f>
        <v>-18.1</v>
      </c>
      <c r="E976" s="65" t="n">
        <f aca="false">VLOOKUP(A976,Plan1!$A$7:$O$737,8,FALSE())</f>
        <v>741.9</v>
      </c>
      <c r="F976" s="64" t="n">
        <f aca="false">VLOOKUP(A976,Plan1!$A$7:$O$737,12,FALSE())</f>
        <v>-7.46</v>
      </c>
      <c r="G976" s="65" t="n">
        <f aca="false">VLOOKUP(A976,Plan1!$A$7:$O$737,13,FALSE())</f>
        <v>831.32</v>
      </c>
    </row>
    <row r="977" customFormat="false" ht="15" hidden="false" customHeight="false" outlineLevel="0" collapsed="false">
      <c r="A977" s="63" t="n">
        <v>42249</v>
      </c>
      <c r="B977" s="64" t="n">
        <f aca="false">VLOOKUP(A977,Plan1!$A$7:$O$737,2,FALSE())</f>
        <v>-10.62</v>
      </c>
      <c r="C977" s="65" t="n">
        <f aca="false">VLOOKUP(A977,Plan1!$A$7:$O$737,3,FALSE())</f>
        <v>770.38</v>
      </c>
      <c r="D977" s="66" t="n">
        <f aca="false">VLOOKUP(A977,Plan1!$A$7:$O$737,7,FALSE())</f>
        <v>-18.15</v>
      </c>
      <c r="E977" s="65" t="n">
        <f aca="false">VLOOKUP(A977,Plan1!$A$7:$O$737,8,FALSE())</f>
        <v>741.85</v>
      </c>
      <c r="F977" s="64" t="n">
        <f aca="false">VLOOKUP(A977,Plan1!$A$7:$O$737,12,FALSE())</f>
        <v>-7.5</v>
      </c>
      <c r="G977" s="65" t="n">
        <f aca="false">VLOOKUP(A977,Plan1!$A$7:$O$737,13,FALSE())</f>
        <v>831.28</v>
      </c>
    </row>
    <row r="978" customFormat="false" ht="15" hidden="false" customHeight="false" outlineLevel="0" collapsed="false">
      <c r="A978" s="63" t="n">
        <v>42250</v>
      </c>
      <c r="B978" s="64" t="n">
        <f aca="false">VLOOKUP(A978,Plan1!$A$7:$O$737,2,FALSE())</f>
        <v>-10.66</v>
      </c>
      <c r="C978" s="65" t="n">
        <f aca="false">VLOOKUP(A978,Plan1!$A$7:$O$737,3,FALSE())</f>
        <v>770.34</v>
      </c>
      <c r="D978" s="66" t="n">
        <f aca="false">VLOOKUP(A978,Plan1!$A$7:$O$737,7,FALSE())</f>
        <v>-18.18</v>
      </c>
      <c r="E978" s="65" t="n">
        <f aca="false">VLOOKUP(A978,Plan1!$A$7:$O$737,8,FALSE())</f>
        <v>741.82</v>
      </c>
      <c r="F978" s="64" t="n">
        <f aca="false">VLOOKUP(A978,Plan1!$A$7:$O$737,12,FALSE())</f>
        <v>-7.52</v>
      </c>
      <c r="G978" s="65" t="n">
        <f aca="false">VLOOKUP(A978,Plan1!$A$7:$O$737,13,FALSE())</f>
        <v>831.26</v>
      </c>
    </row>
    <row r="979" customFormat="false" ht="15" hidden="false" customHeight="false" outlineLevel="0" collapsed="false">
      <c r="A979" s="63" t="n">
        <v>42251</v>
      </c>
      <c r="B979" s="64" t="n">
        <f aca="false">VLOOKUP(A979,Plan1!$A$7:$O$737,2,FALSE())</f>
        <v>-10.71</v>
      </c>
      <c r="C979" s="65" t="n">
        <f aca="false">VLOOKUP(A979,Plan1!$A$7:$O$737,3,FALSE())</f>
        <v>770.29</v>
      </c>
      <c r="D979" s="66" t="n">
        <f aca="false">VLOOKUP(A979,Plan1!$A$7:$O$737,7,FALSE())</f>
        <v>-18.2</v>
      </c>
      <c r="E979" s="65" t="n">
        <f aca="false">VLOOKUP(A979,Plan1!$A$7:$O$737,8,FALSE())</f>
        <v>741.8</v>
      </c>
      <c r="F979" s="64" t="n">
        <f aca="false">VLOOKUP(A979,Plan1!$A$7:$O$737,12,FALSE())</f>
        <v>-7.54</v>
      </c>
      <c r="G979" s="65" t="n">
        <f aca="false">VLOOKUP(A979,Plan1!$A$7:$O$737,13,FALSE())</f>
        <v>831.24</v>
      </c>
    </row>
    <row r="980" customFormat="false" ht="15" hidden="false" customHeight="false" outlineLevel="0" collapsed="false">
      <c r="A980" s="63" t="n">
        <v>42252</v>
      </c>
      <c r="B980" s="64" t="n">
        <f aca="false">VLOOKUP(A980,Plan1!$A$7:$O$737,2,FALSE())</f>
        <v>-10.75</v>
      </c>
      <c r="C980" s="65" t="n">
        <f aca="false">VLOOKUP(A980,Plan1!$A$7:$O$737,3,FALSE())</f>
        <v>770.25</v>
      </c>
      <c r="D980" s="66" t="n">
        <f aca="false">VLOOKUP(A980,Plan1!$A$7:$O$737,7,FALSE())</f>
        <v>-18.26</v>
      </c>
      <c r="E980" s="65" t="n">
        <f aca="false">VLOOKUP(A980,Plan1!$A$7:$O$737,8,FALSE())</f>
        <v>741.74</v>
      </c>
      <c r="F980" s="64" t="n">
        <f aca="false">VLOOKUP(A980,Plan1!$A$7:$O$737,12,FALSE())</f>
        <v>-7.59</v>
      </c>
      <c r="G980" s="65" t="n">
        <f aca="false">VLOOKUP(A980,Plan1!$A$7:$O$737,13,FALSE())</f>
        <v>831.19</v>
      </c>
    </row>
    <row r="981" customFormat="false" ht="15" hidden="false" customHeight="false" outlineLevel="0" collapsed="false">
      <c r="A981" s="63" t="n">
        <v>42253</v>
      </c>
      <c r="B981" s="64" t="n">
        <f aca="false">VLOOKUP(A981,Plan1!$A$7:$O$737,2,FALSE())</f>
        <v>-10.78</v>
      </c>
      <c r="C981" s="65" t="n">
        <f aca="false">VLOOKUP(A981,Plan1!$A$7:$O$737,3,FALSE())</f>
        <v>770.22</v>
      </c>
      <c r="D981" s="66" t="n">
        <f aca="false">VLOOKUP(A981,Plan1!$A$7:$O$737,7,FALSE())</f>
        <v>-18.32</v>
      </c>
      <c r="E981" s="65" t="n">
        <f aca="false">VLOOKUP(A981,Plan1!$A$7:$O$737,8,FALSE())</f>
        <v>741.68</v>
      </c>
      <c r="F981" s="64" t="n">
        <f aca="false">VLOOKUP(A981,Plan1!$A$7:$O$737,12,FALSE())</f>
        <v>-7.64</v>
      </c>
      <c r="G981" s="65" t="n">
        <f aca="false">VLOOKUP(A981,Plan1!$A$7:$O$737,13,FALSE())</f>
        <v>831.14</v>
      </c>
    </row>
    <row r="982" customFormat="false" ht="15" hidden="false" customHeight="false" outlineLevel="0" collapsed="false">
      <c r="A982" s="63" t="n">
        <v>42254</v>
      </c>
      <c r="B982" s="64" t="n">
        <f aca="false">VLOOKUP(A982,Plan1!$A$7:$O$737,2,FALSE())</f>
        <v>-10.75</v>
      </c>
      <c r="C982" s="65" t="n">
        <f aca="false">VLOOKUP(A982,Plan1!$A$7:$O$737,3,FALSE())</f>
        <v>770.25</v>
      </c>
      <c r="D982" s="66" t="n">
        <f aca="false">VLOOKUP(A982,Plan1!$A$7:$O$737,7,FALSE())</f>
        <v>-18.38</v>
      </c>
      <c r="E982" s="65" t="n">
        <f aca="false">VLOOKUP(A982,Plan1!$A$7:$O$737,8,FALSE())</f>
        <v>741.62</v>
      </c>
      <c r="F982" s="64" t="n">
        <f aca="false">VLOOKUP(A982,Plan1!$A$7:$O$737,12,FALSE())</f>
        <v>-7.66</v>
      </c>
      <c r="G982" s="65" t="n">
        <f aca="false">VLOOKUP(A982,Plan1!$A$7:$O$737,13,FALSE())</f>
        <v>831.12</v>
      </c>
    </row>
    <row r="983" customFormat="false" ht="15" hidden="false" customHeight="false" outlineLevel="0" collapsed="false">
      <c r="A983" s="63" t="n">
        <v>42255</v>
      </c>
      <c r="B983" s="64" t="n">
        <f aca="false">VLOOKUP(A983,Plan1!$A$7:$O$737,2,FALSE())</f>
        <v>-10.74</v>
      </c>
      <c r="C983" s="65" t="n">
        <f aca="false">VLOOKUP(A983,Plan1!$A$7:$O$737,3,FALSE())</f>
        <v>770.26</v>
      </c>
      <c r="D983" s="66" t="n">
        <f aca="false">VLOOKUP(A983,Plan1!$A$7:$O$737,7,FALSE())</f>
        <v>-18.38</v>
      </c>
      <c r="E983" s="65" t="n">
        <f aca="false">VLOOKUP(A983,Plan1!$A$7:$O$737,8,FALSE())</f>
        <v>741.62</v>
      </c>
      <c r="F983" s="64" t="n">
        <f aca="false">VLOOKUP(A983,Plan1!$A$7:$O$737,12,FALSE())</f>
        <v>-7.67</v>
      </c>
      <c r="G983" s="65" t="n">
        <f aca="false">VLOOKUP(A983,Plan1!$A$7:$O$737,13,FALSE())</f>
        <v>831.11</v>
      </c>
    </row>
    <row r="984" customFormat="false" ht="15" hidden="false" customHeight="false" outlineLevel="0" collapsed="false">
      <c r="A984" s="63" t="n">
        <v>42256</v>
      </c>
      <c r="B984" s="64" t="n">
        <f aca="false">VLOOKUP(A984,Plan1!$A$7:$O$737,2,FALSE())</f>
        <v>-10.68</v>
      </c>
      <c r="C984" s="65" t="n">
        <f aca="false">VLOOKUP(A984,Plan1!$A$7:$O$737,3,FALSE())</f>
        <v>770.32</v>
      </c>
      <c r="D984" s="66" t="n">
        <f aca="false">VLOOKUP(A984,Plan1!$A$7:$O$737,7,FALSE())</f>
        <v>-18.31</v>
      </c>
      <c r="E984" s="65" t="n">
        <f aca="false">VLOOKUP(A984,Plan1!$A$7:$O$737,8,FALSE())</f>
        <v>741.69</v>
      </c>
      <c r="F984" s="64" t="n">
        <f aca="false">VLOOKUP(A984,Plan1!$A$7:$O$737,12,FALSE())</f>
        <v>-7.67</v>
      </c>
      <c r="G984" s="65" t="n">
        <f aca="false">VLOOKUP(A984,Plan1!$A$7:$O$737,13,FALSE())</f>
        <v>831.11</v>
      </c>
    </row>
    <row r="985" customFormat="false" ht="15" hidden="false" customHeight="false" outlineLevel="0" collapsed="false">
      <c r="A985" s="63" t="n">
        <v>42257</v>
      </c>
      <c r="B985" s="64" t="n">
        <f aca="false">VLOOKUP(A985,Plan1!$A$7:$O$737,2,FALSE())</f>
        <v>-10.58</v>
      </c>
      <c r="C985" s="65" t="n">
        <f aca="false">VLOOKUP(A985,Plan1!$A$7:$O$737,3,FALSE())</f>
        <v>770.42</v>
      </c>
      <c r="D985" s="66" t="n">
        <f aca="false">VLOOKUP(A985,Plan1!$A$7:$O$737,7,FALSE())</f>
        <v>-18.2</v>
      </c>
      <c r="E985" s="65" t="n">
        <f aca="false">VLOOKUP(A985,Plan1!$A$7:$O$737,8,FALSE())</f>
        <v>741.8</v>
      </c>
      <c r="F985" s="64" t="n">
        <f aca="false">VLOOKUP(A985,Plan1!$A$7:$O$737,12,FALSE())</f>
        <v>-7.64</v>
      </c>
      <c r="G985" s="65" t="n">
        <f aca="false">VLOOKUP(A985,Plan1!$A$7:$O$737,13,FALSE())</f>
        <v>831.14</v>
      </c>
    </row>
    <row r="986" customFormat="false" ht="15" hidden="false" customHeight="false" outlineLevel="0" collapsed="false">
      <c r="A986" s="63" t="n">
        <v>42258</v>
      </c>
      <c r="B986" s="64" t="n">
        <f aca="false">VLOOKUP(A986,Plan1!$A$7:$O$737,2,FALSE())</f>
        <v>-10.54</v>
      </c>
      <c r="C986" s="65" t="n">
        <f aca="false">VLOOKUP(A986,Plan1!$A$7:$O$737,3,FALSE())</f>
        <v>770.46</v>
      </c>
      <c r="D986" s="66" t="n">
        <f aca="false">VLOOKUP(A986,Plan1!$A$7:$O$737,7,FALSE())</f>
        <v>-18.15</v>
      </c>
      <c r="E986" s="65" t="n">
        <f aca="false">VLOOKUP(A986,Plan1!$A$7:$O$737,8,FALSE())</f>
        <v>741.85</v>
      </c>
      <c r="F986" s="64" t="n">
        <f aca="false">VLOOKUP(A986,Plan1!$A$7:$O$737,12,FALSE())</f>
        <v>-7.65</v>
      </c>
      <c r="G986" s="65" t="n">
        <f aca="false">VLOOKUP(A986,Plan1!$A$7:$O$737,13,FALSE())</f>
        <v>831.13</v>
      </c>
    </row>
    <row r="987" customFormat="false" ht="15" hidden="false" customHeight="false" outlineLevel="0" collapsed="false">
      <c r="A987" s="63" t="n">
        <v>42259</v>
      </c>
      <c r="B987" s="64" t="n">
        <f aca="false">VLOOKUP(A987,Plan1!$A$7:$O$737,2,FALSE())</f>
        <v>-10.55</v>
      </c>
      <c r="C987" s="65" t="n">
        <f aca="false">VLOOKUP(A987,Plan1!$A$7:$O$737,3,FALSE())</f>
        <v>770.45</v>
      </c>
      <c r="D987" s="66" t="n">
        <f aca="false">VLOOKUP(A987,Plan1!$A$7:$O$737,7,FALSE())</f>
        <v>-18.16</v>
      </c>
      <c r="E987" s="65" t="n">
        <f aca="false">VLOOKUP(A987,Plan1!$A$7:$O$737,8,FALSE())</f>
        <v>741.84</v>
      </c>
      <c r="F987" s="64" t="n">
        <f aca="false">VLOOKUP(A987,Plan1!$A$7:$O$737,12,FALSE())</f>
        <v>-7.66</v>
      </c>
      <c r="G987" s="65" t="n">
        <f aca="false">VLOOKUP(A987,Plan1!$A$7:$O$737,13,FALSE())</f>
        <v>831.12</v>
      </c>
    </row>
    <row r="988" customFormat="false" ht="15" hidden="false" customHeight="false" outlineLevel="0" collapsed="false">
      <c r="A988" s="63" t="n">
        <v>42260</v>
      </c>
      <c r="B988" s="64" t="n">
        <f aca="false">VLOOKUP(A988,Plan1!$A$7:$O$737,2,FALSE())</f>
        <v>-10.56</v>
      </c>
      <c r="C988" s="65" t="n">
        <f aca="false">VLOOKUP(A988,Plan1!$A$7:$O$737,3,FALSE())</f>
        <v>770.44</v>
      </c>
      <c r="D988" s="66" t="n">
        <f aca="false">VLOOKUP(A988,Plan1!$A$7:$O$737,7,FALSE())</f>
        <v>-18.16</v>
      </c>
      <c r="E988" s="65" t="n">
        <f aca="false">VLOOKUP(A988,Plan1!$A$7:$O$737,8,FALSE())</f>
        <v>741.84</v>
      </c>
      <c r="F988" s="64" t="n">
        <f aca="false">VLOOKUP(A988,Plan1!$A$7:$O$737,12,FALSE())</f>
        <v>-7.67</v>
      </c>
      <c r="G988" s="65" t="n">
        <f aca="false">VLOOKUP(A988,Plan1!$A$7:$O$737,13,FALSE())</f>
        <v>831.11</v>
      </c>
    </row>
    <row r="989" customFormat="false" ht="15" hidden="false" customHeight="false" outlineLevel="0" collapsed="false">
      <c r="A989" s="63" t="n">
        <v>42261</v>
      </c>
      <c r="B989" s="64" t="n">
        <f aca="false">VLOOKUP(A989,Plan1!$A$7:$O$737,2,FALSE())</f>
        <v>-10.56</v>
      </c>
      <c r="C989" s="65" t="n">
        <f aca="false">VLOOKUP(A989,Plan1!$A$7:$O$737,3,FALSE())</f>
        <v>770.44</v>
      </c>
      <c r="D989" s="66" t="n">
        <f aca="false">VLOOKUP(A989,Plan1!$A$7:$O$737,7,FALSE())</f>
        <v>-18.13</v>
      </c>
      <c r="E989" s="65" t="n">
        <f aca="false">VLOOKUP(A989,Plan1!$A$7:$O$737,8,FALSE())</f>
        <v>741.87</v>
      </c>
      <c r="F989" s="64" t="n">
        <f aca="false">VLOOKUP(A989,Plan1!$A$7:$O$737,12,FALSE())</f>
        <v>-7.61</v>
      </c>
      <c r="G989" s="65" t="n">
        <f aca="false">VLOOKUP(A989,Plan1!$A$7:$O$737,13,FALSE())</f>
        <v>831.17</v>
      </c>
    </row>
    <row r="990" customFormat="false" ht="15" hidden="false" customHeight="false" outlineLevel="0" collapsed="false">
      <c r="A990" s="63" t="n">
        <v>42262</v>
      </c>
      <c r="B990" s="64" t="n">
        <f aca="false">VLOOKUP(A990,Plan1!$A$7:$O$737,2,FALSE())</f>
        <v>-10.58</v>
      </c>
      <c r="C990" s="65" t="n">
        <f aca="false">VLOOKUP(A990,Plan1!$A$7:$O$737,3,FALSE())</f>
        <v>770.42</v>
      </c>
      <c r="D990" s="66" t="n">
        <f aca="false">VLOOKUP(A990,Plan1!$A$7:$O$737,7,FALSE())</f>
        <v>-18.12</v>
      </c>
      <c r="E990" s="65" t="n">
        <f aca="false">VLOOKUP(A990,Plan1!$A$7:$O$737,8,FALSE())</f>
        <v>741.88</v>
      </c>
      <c r="F990" s="64" t="n">
        <f aca="false">VLOOKUP(A990,Plan1!$A$7:$O$737,12,FALSE())</f>
        <v>-7.62</v>
      </c>
      <c r="G990" s="65" t="n">
        <f aca="false">VLOOKUP(A990,Plan1!$A$7:$O$737,13,FALSE())</f>
        <v>831.16</v>
      </c>
    </row>
    <row r="991" customFormat="false" ht="15" hidden="false" customHeight="false" outlineLevel="0" collapsed="false">
      <c r="A991" s="63" t="n">
        <v>42263</v>
      </c>
      <c r="B991" s="64" t="n">
        <f aca="false">VLOOKUP(A991,Plan1!$A$7:$O$737,2,FALSE())</f>
        <v>-10.6</v>
      </c>
      <c r="C991" s="65" t="n">
        <f aca="false">VLOOKUP(A991,Plan1!$A$7:$O$737,3,FALSE())</f>
        <v>770.4</v>
      </c>
      <c r="D991" s="66" t="n">
        <f aca="false">VLOOKUP(A991,Plan1!$A$7:$O$737,7,FALSE())</f>
        <v>-18.13</v>
      </c>
      <c r="E991" s="65" t="n">
        <f aca="false">VLOOKUP(A991,Plan1!$A$7:$O$737,8,FALSE())</f>
        <v>741.87</v>
      </c>
      <c r="F991" s="64" t="n">
        <f aca="false">VLOOKUP(A991,Plan1!$A$7:$O$737,12,FALSE())</f>
        <v>-7.64</v>
      </c>
      <c r="G991" s="65" t="n">
        <f aca="false">VLOOKUP(A991,Plan1!$A$7:$O$737,13,FALSE())</f>
        <v>831.14</v>
      </c>
    </row>
    <row r="992" customFormat="false" ht="15" hidden="false" customHeight="false" outlineLevel="0" collapsed="false">
      <c r="A992" s="63" t="n">
        <v>42264</v>
      </c>
      <c r="B992" s="64" t="n">
        <f aca="false">VLOOKUP(A992,Plan1!$A$7:$O$737,2,FALSE())</f>
        <v>-10.63</v>
      </c>
      <c r="C992" s="65" t="n">
        <f aca="false">VLOOKUP(A992,Plan1!$A$7:$O$737,3,FALSE())</f>
        <v>770.37</v>
      </c>
      <c r="D992" s="66" t="n">
        <f aca="false">VLOOKUP(A992,Plan1!$A$7:$O$737,7,FALSE())</f>
        <v>-18.14</v>
      </c>
      <c r="E992" s="65" t="n">
        <f aca="false">VLOOKUP(A992,Plan1!$A$7:$O$737,8,FALSE())</f>
        <v>741.86</v>
      </c>
      <c r="F992" s="64" t="n">
        <f aca="false">VLOOKUP(A992,Plan1!$A$7:$O$737,12,FALSE())</f>
        <v>-7.66</v>
      </c>
      <c r="G992" s="65" t="n">
        <f aca="false">VLOOKUP(A992,Plan1!$A$7:$O$737,13,FALSE())</f>
        <v>831.12</v>
      </c>
    </row>
    <row r="993" customFormat="false" ht="15" hidden="false" customHeight="false" outlineLevel="0" collapsed="false">
      <c r="A993" s="63" t="n">
        <v>42265</v>
      </c>
      <c r="B993" s="64" t="n">
        <f aca="false">VLOOKUP(A993,Plan1!$A$7:$O$737,2,FALSE())</f>
        <v>-10.66</v>
      </c>
      <c r="C993" s="65" t="n">
        <f aca="false">VLOOKUP(A993,Plan1!$A$7:$O$737,3,FALSE())</f>
        <v>770.34</v>
      </c>
      <c r="D993" s="66" t="n">
        <f aca="false">VLOOKUP(A993,Plan1!$A$7:$O$737,7,FALSE())</f>
        <v>-18.17</v>
      </c>
      <c r="E993" s="65" t="n">
        <f aca="false">VLOOKUP(A993,Plan1!$A$7:$O$737,8,FALSE())</f>
        <v>741.83</v>
      </c>
      <c r="F993" s="64" t="n">
        <f aca="false">VLOOKUP(A993,Plan1!$A$7:$O$737,12,FALSE())</f>
        <v>-7.69</v>
      </c>
      <c r="G993" s="65" t="n">
        <f aca="false">VLOOKUP(A993,Plan1!$A$7:$O$737,13,FALSE())</f>
        <v>831.09</v>
      </c>
    </row>
    <row r="994" customFormat="false" ht="15" hidden="false" customHeight="false" outlineLevel="0" collapsed="false">
      <c r="A994" s="63" t="n">
        <v>42266</v>
      </c>
      <c r="B994" s="64" t="n">
        <f aca="false">VLOOKUP(A994,Plan1!$A$7:$O$737,2,FALSE())</f>
        <v>-10.69</v>
      </c>
      <c r="C994" s="65" t="n">
        <f aca="false">VLOOKUP(A994,Plan1!$A$7:$O$737,3,FALSE())</f>
        <v>770.31</v>
      </c>
      <c r="D994" s="66" t="n">
        <f aca="false">VLOOKUP(A994,Plan1!$A$7:$O$737,7,FALSE())</f>
        <v>-18.2</v>
      </c>
      <c r="E994" s="65" t="n">
        <f aca="false">VLOOKUP(A994,Plan1!$A$7:$O$737,8,FALSE())</f>
        <v>741.8</v>
      </c>
      <c r="F994" s="64" t="n">
        <f aca="false">VLOOKUP(A994,Plan1!$A$7:$O$737,12,FALSE())</f>
        <v>-7.71</v>
      </c>
      <c r="G994" s="65" t="n">
        <f aca="false">VLOOKUP(A994,Plan1!$A$7:$O$737,13,FALSE())</f>
        <v>831.07</v>
      </c>
    </row>
    <row r="995" customFormat="false" ht="15" hidden="false" customHeight="false" outlineLevel="0" collapsed="false">
      <c r="A995" s="63" t="n">
        <v>42267</v>
      </c>
      <c r="B995" s="64" t="n">
        <f aca="false">VLOOKUP(A995,Plan1!$A$7:$O$737,2,FALSE())</f>
        <v>-10.72</v>
      </c>
      <c r="C995" s="65" t="n">
        <f aca="false">VLOOKUP(A995,Plan1!$A$7:$O$737,3,FALSE())</f>
        <v>770.28</v>
      </c>
      <c r="D995" s="66" t="n">
        <f aca="false">VLOOKUP(A995,Plan1!$A$7:$O$737,7,FALSE())</f>
        <v>-18.24</v>
      </c>
      <c r="E995" s="65" t="n">
        <f aca="false">VLOOKUP(A995,Plan1!$A$7:$O$737,8,FALSE())</f>
        <v>741.76</v>
      </c>
      <c r="F995" s="64" t="n">
        <f aca="false">VLOOKUP(A995,Plan1!$A$7:$O$737,12,FALSE())</f>
        <v>-7.74</v>
      </c>
      <c r="G995" s="65" t="n">
        <f aca="false">VLOOKUP(A995,Plan1!$A$7:$O$737,13,FALSE())</f>
        <v>831.04</v>
      </c>
    </row>
    <row r="996" customFormat="false" ht="15" hidden="false" customHeight="false" outlineLevel="0" collapsed="false">
      <c r="A996" s="63" t="n">
        <v>42268</v>
      </c>
      <c r="B996" s="64" t="n">
        <f aca="false">VLOOKUP(A996,Plan1!$A$7:$O$737,2,FALSE())</f>
        <v>-10.75</v>
      </c>
      <c r="C996" s="65" t="n">
        <f aca="false">VLOOKUP(A996,Plan1!$A$7:$O$737,3,FALSE())</f>
        <v>770.25</v>
      </c>
      <c r="D996" s="66" t="n">
        <f aca="false">VLOOKUP(A996,Plan1!$A$7:$O$737,7,FALSE())</f>
        <v>-18.28</v>
      </c>
      <c r="E996" s="65" t="n">
        <f aca="false">VLOOKUP(A996,Plan1!$A$7:$O$737,8,FALSE())</f>
        <v>741.72</v>
      </c>
      <c r="F996" s="64" t="n">
        <f aca="false">VLOOKUP(A996,Plan1!$A$7:$O$737,12,FALSE())</f>
        <v>-7.77</v>
      </c>
      <c r="G996" s="65" t="n">
        <f aca="false">VLOOKUP(A996,Plan1!$A$7:$O$737,13,FALSE())</f>
        <v>831.01</v>
      </c>
    </row>
    <row r="997" customFormat="false" ht="15" hidden="false" customHeight="false" outlineLevel="0" collapsed="false">
      <c r="A997" s="63" t="n">
        <v>42269</v>
      </c>
      <c r="B997" s="64" t="n">
        <f aca="false">VLOOKUP(A997,Plan1!$A$7:$O$737,2,FALSE())</f>
        <v>-10.78</v>
      </c>
      <c r="C997" s="65" t="n">
        <f aca="false">VLOOKUP(A997,Plan1!$A$7:$O$737,3,FALSE())</f>
        <v>770.22</v>
      </c>
      <c r="D997" s="66" t="n">
        <f aca="false">VLOOKUP(A997,Plan1!$A$7:$O$737,7,FALSE())</f>
        <v>-18.33</v>
      </c>
      <c r="E997" s="65" t="n">
        <f aca="false">VLOOKUP(A997,Plan1!$A$7:$O$737,8,FALSE())</f>
        <v>741.67</v>
      </c>
      <c r="F997" s="64" t="n">
        <f aca="false">VLOOKUP(A997,Plan1!$A$7:$O$737,12,FALSE())</f>
        <v>-7.8</v>
      </c>
      <c r="G997" s="65" t="n">
        <f aca="false">VLOOKUP(A997,Plan1!$A$7:$O$737,13,FALSE())</f>
        <v>830.98</v>
      </c>
    </row>
    <row r="998" customFormat="false" ht="15" hidden="false" customHeight="false" outlineLevel="0" collapsed="false">
      <c r="A998" s="63" t="n">
        <v>42270</v>
      </c>
      <c r="B998" s="64" t="n">
        <f aca="false">VLOOKUP(A998,Plan1!$A$7:$O$737,2,FALSE())</f>
        <v>-10.82</v>
      </c>
      <c r="C998" s="65" t="n">
        <f aca="false">VLOOKUP(A998,Plan1!$A$7:$O$737,3,FALSE())</f>
        <v>770.18</v>
      </c>
      <c r="D998" s="66" t="n">
        <f aca="false">VLOOKUP(A998,Plan1!$A$7:$O$737,7,FALSE())</f>
        <v>-18.36</v>
      </c>
      <c r="E998" s="65" t="n">
        <f aca="false">VLOOKUP(A998,Plan1!$A$7:$O$737,8,FALSE())</f>
        <v>741.64</v>
      </c>
      <c r="F998" s="64" t="n">
        <f aca="false">VLOOKUP(A998,Plan1!$A$7:$O$737,12,FALSE())</f>
        <v>-7.82</v>
      </c>
      <c r="G998" s="65" t="n">
        <f aca="false">VLOOKUP(A998,Plan1!$A$7:$O$737,13,FALSE())</f>
        <v>830.96</v>
      </c>
    </row>
    <row r="999" customFormat="false" ht="15" hidden="false" customHeight="false" outlineLevel="0" collapsed="false">
      <c r="A999" s="63" t="n">
        <v>42271</v>
      </c>
      <c r="B999" s="64" t="n">
        <f aca="false">VLOOKUP(A999,Plan1!$A$7:$O$737,2,FALSE())</f>
        <v>-10.85</v>
      </c>
      <c r="C999" s="65" t="n">
        <f aca="false">VLOOKUP(A999,Plan1!$A$7:$O$737,3,FALSE())</f>
        <v>770.15</v>
      </c>
      <c r="D999" s="66" t="n">
        <f aca="false">VLOOKUP(A999,Plan1!$A$7:$O$737,7,FALSE())</f>
        <v>-18.39</v>
      </c>
      <c r="E999" s="65" t="n">
        <f aca="false">VLOOKUP(A999,Plan1!$A$7:$O$737,8,FALSE())</f>
        <v>741.61</v>
      </c>
      <c r="F999" s="64" t="n">
        <f aca="false">VLOOKUP(A999,Plan1!$A$7:$O$737,12,FALSE())</f>
        <v>-7.84</v>
      </c>
      <c r="G999" s="65" t="n">
        <f aca="false">VLOOKUP(A999,Plan1!$A$7:$O$737,13,FALSE())</f>
        <v>830.94</v>
      </c>
    </row>
    <row r="1000" customFormat="false" ht="15" hidden="false" customHeight="false" outlineLevel="0" collapsed="false">
      <c r="A1000" s="63" t="n">
        <v>42272</v>
      </c>
      <c r="B1000" s="64" t="n">
        <f aca="false">VLOOKUP(A1000,Plan1!$A$7:$O$737,2,FALSE())</f>
        <v>-10.9</v>
      </c>
      <c r="C1000" s="65" t="n">
        <f aca="false">VLOOKUP(A1000,Plan1!$A$7:$O$737,3,FALSE())</f>
        <v>770.1</v>
      </c>
      <c r="D1000" s="66" t="n">
        <f aca="false">VLOOKUP(A1000,Plan1!$A$7:$O$737,7,FALSE())</f>
        <v>-18.44</v>
      </c>
      <c r="E1000" s="65" t="n">
        <f aca="false">VLOOKUP(A1000,Plan1!$A$7:$O$737,8,FALSE())</f>
        <v>741.56</v>
      </c>
      <c r="F1000" s="64" t="n">
        <f aca="false">VLOOKUP(A1000,Plan1!$A$7:$O$737,12,FALSE())</f>
        <v>-7.88</v>
      </c>
      <c r="G1000" s="65" t="n">
        <f aca="false">VLOOKUP(A1000,Plan1!$A$7:$O$737,13,FALSE())</f>
        <v>830.9</v>
      </c>
    </row>
    <row r="1001" customFormat="false" ht="15" hidden="false" customHeight="false" outlineLevel="0" collapsed="false">
      <c r="A1001" s="63" t="n">
        <v>42273</v>
      </c>
      <c r="B1001" s="64" t="n">
        <f aca="false">VLOOKUP(A1001,Plan1!$A$7:$O$737,2,FALSE())</f>
        <v>-10.94</v>
      </c>
      <c r="C1001" s="65" t="n">
        <f aca="false">VLOOKUP(A1001,Plan1!$A$7:$O$737,3,FALSE())</f>
        <v>770.06</v>
      </c>
      <c r="D1001" s="66" t="n">
        <f aca="false">VLOOKUP(A1001,Plan1!$A$7:$O$737,7,FALSE())</f>
        <v>-18.49</v>
      </c>
      <c r="E1001" s="65" t="n">
        <f aca="false">VLOOKUP(A1001,Plan1!$A$7:$O$737,8,FALSE())</f>
        <v>741.51</v>
      </c>
      <c r="F1001" s="64" t="n">
        <f aca="false">VLOOKUP(A1001,Plan1!$A$7:$O$737,12,FALSE())</f>
        <v>-7.91</v>
      </c>
      <c r="G1001" s="65" t="n">
        <f aca="false">VLOOKUP(A1001,Plan1!$A$7:$O$737,13,FALSE())</f>
        <v>830.87</v>
      </c>
    </row>
    <row r="1002" customFormat="false" ht="15" hidden="false" customHeight="false" outlineLevel="0" collapsed="false">
      <c r="A1002" s="63" t="n">
        <v>42274</v>
      </c>
      <c r="B1002" s="64" t="n">
        <f aca="false">VLOOKUP(A1002,Plan1!$A$7:$O$737,2,FALSE())</f>
        <v>-10.99</v>
      </c>
      <c r="C1002" s="65" t="n">
        <f aca="false">VLOOKUP(A1002,Plan1!$A$7:$O$737,3,FALSE())</f>
        <v>770.01</v>
      </c>
      <c r="D1002" s="66" t="n">
        <f aca="false">VLOOKUP(A1002,Plan1!$A$7:$O$737,7,FALSE())</f>
        <v>-18.55</v>
      </c>
      <c r="E1002" s="65" t="n">
        <f aca="false">VLOOKUP(A1002,Plan1!$A$7:$O$737,8,FALSE())</f>
        <v>741.45</v>
      </c>
      <c r="F1002" s="64" t="n">
        <f aca="false">VLOOKUP(A1002,Plan1!$A$7:$O$737,12,FALSE())</f>
        <v>-7.94</v>
      </c>
      <c r="G1002" s="65" t="n">
        <f aca="false">VLOOKUP(A1002,Plan1!$A$7:$O$737,13,FALSE())</f>
        <v>830.84</v>
      </c>
    </row>
    <row r="1003" customFormat="false" ht="15" hidden="false" customHeight="false" outlineLevel="0" collapsed="false">
      <c r="A1003" s="63" t="n">
        <v>42275</v>
      </c>
      <c r="B1003" s="64" t="n">
        <f aca="false">VLOOKUP(A1003,Plan1!$A$7:$O$737,2,FALSE())</f>
        <v>-11.02</v>
      </c>
      <c r="C1003" s="65" t="n">
        <f aca="false">VLOOKUP(A1003,Plan1!$A$7:$O$737,3,FALSE())</f>
        <v>769.98</v>
      </c>
      <c r="D1003" s="66" t="n">
        <f aca="false">VLOOKUP(A1003,Plan1!$A$7:$O$737,7,FALSE())</f>
        <v>-18.6</v>
      </c>
      <c r="E1003" s="65" t="n">
        <f aca="false">VLOOKUP(A1003,Plan1!$A$7:$O$737,8,FALSE())</f>
        <v>741.4</v>
      </c>
      <c r="F1003" s="64" t="n">
        <f aca="false">VLOOKUP(A1003,Plan1!$A$7:$O$737,12,FALSE())</f>
        <v>-7.98</v>
      </c>
      <c r="G1003" s="65" t="n">
        <f aca="false">VLOOKUP(A1003,Plan1!$A$7:$O$737,13,FALSE())</f>
        <v>830.8</v>
      </c>
    </row>
    <row r="1004" customFormat="false" ht="15" hidden="false" customHeight="false" outlineLevel="0" collapsed="false">
      <c r="A1004" s="63" t="n">
        <v>42276</v>
      </c>
      <c r="B1004" s="64" t="n">
        <f aca="false">VLOOKUP(A1004,Plan1!$A$7:$O$737,2,FALSE())</f>
        <v>-11.08</v>
      </c>
      <c r="C1004" s="65" t="n">
        <f aca="false">VLOOKUP(A1004,Plan1!$A$7:$O$737,3,FALSE())</f>
        <v>769.92</v>
      </c>
      <c r="D1004" s="66" t="n">
        <f aca="false">VLOOKUP(A1004,Plan1!$A$7:$O$737,7,FALSE())</f>
        <v>-18.64</v>
      </c>
      <c r="E1004" s="65" t="n">
        <f aca="false">VLOOKUP(A1004,Plan1!$A$7:$O$737,8,FALSE())</f>
        <v>741.36</v>
      </c>
      <c r="F1004" s="64" t="n">
        <f aca="false">VLOOKUP(A1004,Plan1!$A$7:$O$737,12,FALSE())</f>
        <v>-8.01</v>
      </c>
      <c r="G1004" s="65" t="n">
        <f aca="false">VLOOKUP(A1004,Plan1!$A$7:$O$737,13,FALSE())</f>
        <v>830.77</v>
      </c>
    </row>
    <row r="1005" customFormat="false" ht="15" hidden="false" customHeight="false" outlineLevel="0" collapsed="false">
      <c r="A1005" s="63" t="n">
        <v>42277</v>
      </c>
      <c r="B1005" s="64" t="n">
        <f aca="false">VLOOKUP(A1005,Plan1!$A$7:$O$737,2,FALSE())</f>
        <v>-11.1</v>
      </c>
      <c r="C1005" s="65" t="n">
        <f aca="false">VLOOKUP(A1005,Plan1!$A$7:$O$737,3,FALSE())</f>
        <v>769.9</v>
      </c>
      <c r="D1005" s="66" t="n">
        <f aca="false">VLOOKUP(A1005,Plan1!$A$7:$O$737,7,FALSE())</f>
        <v>-18.68</v>
      </c>
      <c r="E1005" s="65" t="n">
        <f aca="false">VLOOKUP(A1005,Plan1!$A$7:$O$737,8,FALSE())</f>
        <v>741.32</v>
      </c>
      <c r="F1005" s="64" t="n">
        <f aca="false">VLOOKUP(A1005,Plan1!$A$7:$O$737,12,FALSE())</f>
        <v>-8.04</v>
      </c>
      <c r="G1005" s="65" t="n">
        <f aca="false">VLOOKUP(A1005,Plan1!$A$7:$O$737,13,FALSE())</f>
        <v>830.74</v>
      </c>
    </row>
    <row r="1006" customFormat="false" ht="15" hidden="false" customHeight="false" outlineLevel="0" collapsed="false">
      <c r="A1006" s="63" t="n">
        <v>42278</v>
      </c>
      <c r="B1006" s="64" t="n">
        <f aca="false">VLOOKUP(A1006,Plan1!$A$7:$O$737,2,FALSE())</f>
        <v>-11.14</v>
      </c>
      <c r="C1006" s="65" t="n">
        <f aca="false">VLOOKUP(A1006,Plan1!$A$7:$O$737,3,FALSE())</f>
        <v>769.86</v>
      </c>
      <c r="D1006" s="66" t="n">
        <f aca="false">VLOOKUP(A1006,Plan1!$A$7:$O$737,7,FALSE())</f>
        <v>-18.71</v>
      </c>
      <c r="E1006" s="65" t="n">
        <f aca="false">VLOOKUP(A1006,Plan1!$A$7:$O$737,8,FALSE())</f>
        <v>741.29</v>
      </c>
      <c r="F1006" s="64" t="n">
        <f aca="false">VLOOKUP(A1006,Plan1!$A$7:$O$737,12,FALSE())</f>
        <v>-8.07</v>
      </c>
      <c r="G1006" s="65" t="n">
        <f aca="false">VLOOKUP(A1006,Plan1!$A$7:$O$737,13,FALSE())</f>
        <v>830.71</v>
      </c>
    </row>
    <row r="1007" customFormat="false" ht="15" hidden="false" customHeight="false" outlineLevel="0" collapsed="false">
      <c r="A1007" s="63" t="n">
        <v>42279</v>
      </c>
      <c r="B1007" s="64" t="n">
        <f aca="false">VLOOKUP(A1007,Plan1!$A$7:$O$737,2,FALSE())</f>
        <v>-11.18</v>
      </c>
      <c r="C1007" s="65" t="n">
        <f aca="false">VLOOKUP(A1007,Plan1!$A$7:$O$737,3,FALSE())</f>
        <v>769.82</v>
      </c>
      <c r="D1007" s="66" t="n">
        <f aca="false">VLOOKUP(A1007,Plan1!$A$7:$O$737,7,FALSE())</f>
        <v>-18.74</v>
      </c>
      <c r="E1007" s="65" t="n">
        <f aca="false">VLOOKUP(A1007,Plan1!$A$7:$O$737,8,FALSE())</f>
        <v>741.26</v>
      </c>
      <c r="F1007" s="64" t="n">
        <f aca="false">VLOOKUP(A1007,Plan1!$A$7:$O$737,12,FALSE())</f>
        <v>-8.1</v>
      </c>
      <c r="G1007" s="65" t="n">
        <f aca="false">VLOOKUP(A1007,Plan1!$A$7:$O$737,13,FALSE())</f>
        <v>830.68</v>
      </c>
    </row>
    <row r="1008" customFormat="false" ht="15" hidden="false" customHeight="false" outlineLevel="0" collapsed="false">
      <c r="A1008" s="63" t="n">
        <v>42280</v>
      </c>
      <c r="B1008" s="64" t="n">
        <f aca="false">VLOOKUP(A1008,Plan1!$A$7:$O$737,2,FALSE())</f>
        <v>-11.22</v>
      </c>
      <c r="C1008" s="65" t="n">
        <f aca="false">VLOOKUP(A1008,Plan1!$A$7:$O$737,3,FALSE())</f>
        <v>769.78</v>
      </c>
      <c r="D1008" s="66" t="n">
        <f aca="false">VLOOKUP(A1008,Plan1!$A$7:$O$737,7,FALSE())</f>
        <v>-18.79</v>
      </c>
      <c r="E1008" s="65" t="n">
        <f aca="false">VLOOKUP(A1008,Plan1!$A$7:$O$737,8,FALSE())</f>
        <v>741.21</v>
      </c>
      <c r="F1008" s="64" t="n">
        <f aca="false">VLOOKUP(A1008,Plan1!$A$7:$O$737,12,FALSE())</f>
        <v>-8.12</v>
      </c>
      <c r="G1008" s="65" t="n">
        <f aca="false">VLOOKUP(A1008,Plan1!$A$7:$O$737,13,FALSE())</f>
        <v>830.66</v>
      </c>
    </row>
    <row r="1009" customFormat="false" ht="15" hidden="false" customHeight="false" outlineLevel="0" collapsed="false">
      <c r="A1009" s="63" t="n">
        <v>42281</v>
      </c>
      <c r="B1009" s="64" t="n">
        <f aca="false">VLOOKUP(A1009,Plan1!$A$7:$O$737,2,FALSE())</f>
        <v>-11.26</v>
      </c>
      <c r="C1009" s="65" t="n">
        <f aca="false">VLOOKUP(A1009,Plan1!$A$7:$O$737,3,FALSE())</f>
        <v>769.74</v>
      </c>
      <c r="D1009" s="66" t="n">
        <f aca="false">VLOOKUP(A1009,Plan1!$A$7:$O$737,7,FALSE())</f>
        <v>-18.86</v>
      </c>
      <c r="E1009" s="65" t="n">
        <f aca="false">VLOOKUP(A1009,Plan1!$A$7:$O$737,8,FALSE())</f>
        <v>741.14</v>
      </c>
      <c r="F1009" s="64" t="n">
        <f aca="false">VLOOKUP(A1009,Plan1!$A$7:$O$737,12,FALSE())</f>
        <v>-8.14</v>
      </c>
      <c r="G1009" s="65" t="n">
        <f aca="false">VLOOKUP(A1009,Plan1!$A$7:$O$737,13,FALSE())</f>
        <v>830.64</v>
      </c>
    </row>
    <row r="1010" customFormat="false" ht="15" hidden="false" customHeight="false" outlineLevel="0" collapsed="false">
      <c r="A1010" s="63" t="n">
        <v>42282</v>
      </c>
      <c r="B1010" s="64" t="n">
        <f aca="false">VLOOKUP(A1010,Plan1!$A$7:$O$737,2,FALSE())</f>
        <v>-11.29</v>
      </c>
      <c r="C1010" s="65" t="n">
        <f aca="false">VLOOKUP(A1010,Plan1!$A$7:$O$737,3,FALSE())</f>
        <v>769.71</v>
      </c>
      <c r="D1010" s="66" t="n">
        <f aca="false">VLOOKUP(A1010,Plan1!$A$7:$O$737,7,FALSE())</f>
        <v>-18.92</v>
      </c>
      <c r="E1010" s="65" t="n">
        <f aca="false">VLOOKUP(A1010,Plan1!$A$7:$O$737,8,FALSE())</f>
        <v>741.08</v>
      </c>
      <c r="F1010" s="64" t="n">
        <f aca="false">VLOOKUP(A1010,Plan1!$A$7:$O$737,12,FALSE())</f>
        <v>-8.16</v>
      </c>
      <c r="G1010" s="65" t="n">
        <f aca="false">VLOOKUP(A1010,Plan1!$A$7:$O$737,13,FALSE())</f>
        <v>830.62</v>
      </c>
    </row>
    <row r="1011" customFormat="false" ht="15" hidden="false" customHeight="false" outlineLevel="0" collapsed="false">
      <c r="A1011" s="63" t="n">
        <v>42283</v>
      </c>
      <c r="B1011" s="64" t="n">
        <f aca="false">VLOOKUP(A1011,Plan1!$A$7:$O$737,2,FALSE())</f>
        <v>-11.32</v>
      </c>
      <c r="C1011" s="65" t="n">
        <f aca="false">VLOOKUP(A1011,Plan1!$A$7:$O$737,3,FALSE())</f>
        <v>769.68</v>
      </c>
      <c r="D1011" s="66" t="n">
        <f aca="false">VLOOKUP(A1011,Plan1!$A$7:$O$737,7,FALSE())</f>
        <v>-18.97</v>
      </c>
      <c r="E1011" s="65" t="n">
        <f aca="false">VLOOKUP(A1011,Plan1!$A$7:$O$737,8,FALSE())</f>
        <v>741.03</v>
      </c>
      <c r="F1011" s="64" t="n">
        <f aca="false">VLOOKUP(A1011,Plan1!$A$7:$O$737,12,FALSE())</f>
        <v>-8.18</v>
      </c>
      <c r="G1011" s="65" t="n">
        <f aca="false">VLOOKUP(A1011,Plan1!$A$7:$O$737,13,FALSE())</f>
        <v>830.6</v>
      </c>
    </row>
    <row r="1012" customFormat="false" ht="15" hidden="false" customHeight="false" outlineLevel="0" collapsed="false">
      <c r="A1012" s="63" t="n">
        <v>42284</v>
      </c>
      <c r="B1012" s="64" t="n">
        <f aca="false">VLOOKUP(A1012,Plan1!$A$7:$O$737,2,FALSE())</f>
        <v>-11.36</v>
      </c>
      <c r="C1012" s="65" t="n">
        <f aca="false">VLOOKUP(A1012,Plan1!$A$7:$O$737,3,FALSE())</f>
        <v>769.64</v>
      </c>
      <c r="D1012" s="66" t="n">
        <f aca="false">VLOOKUP(A1012,Plan1!$A$7:$O$737,7,FALSE())</f>
        <v>-19.04</v>
      </c>
      <c r="E1012" s="65" t="n">
        <f aca="false">VLOOKUP(A1012,Plan1!$A$7:$O$737,8,FALSE())</f>
        <v>740.96</v>
      </c>
      <c r="F1012" s="64" t="n">
        <f aca="false">VLOOKUP(A1012,Plan1!$A$7:$O$737,12,FALSE())</f>
        <v>-8.21</v>
      </c>
      <c r="G1012" s="65" t="n">
        <f aca="false">VLOOKUP(A1012,Plan1!$A$7:$O$737,13,FALSE())</f>
        <v>830.57</v>
      </c>
    </row>
    <row r="1013" customFormat="false" ht="15" hidden="false" customHeight="false" outlineLevel="0" collapsed="false">
      <c r="A1013" s="63" t="n">
        <v>42285</v>
      </c>
      <c r="B1013" s="64" t="n">
        <f aca="false">VLOOKUP(A1013,Plan1!$A$7:$O$737,2,FALSE())</f>
        <v>-11.4</v>
      </c>
      <c r="C1013" s="65" t="n">
        <f aca="false">VLOOKUP(A1013,Plan1!$A$7:$O$737,3,FALSE())</f>
        <v>769.6</v>
      </c>
      <c r="D1013" s="66" t="n">
        <f aca="false">VLOOKUP(A1013,Plan1!$A$7:$O$737,7,FALSE())</f>
        <v>-19.11</v>
      </c>
      <c r="E1013" s="65" t="n">
        <f aca="false">VLOOKUP(A1013,Plan1!$A$7:$O$737,8,FALSE())</f>
        <v>740.89</v>
      </c>
      <c r="F1013" s="64" t="n">
        <f aca="false">VLOOKUP(A1013,Plan1!$A$7:$O$737,12,FALSE())</f>
        <v>-8.23</v>
      </c>
      <c r="G1013" s="65" t="n">
        <f aca="false">VLOOKUP(A1013,Plan1!$A$7:$O$737,13,FALSE())</f>
        <v>830.55</v>
      </c>
    </row>
    <row r="1014" customFormat="false" ht="15" hidden="false" customHeight="false" outlineLevel="0" collapsed="false">
      <c r="A1014" s="63" t="n">
        <v>42286</v>
      </c>
      <c r="B1014" s="64" t="n">
        <f aca="false">VLOOKUP(A1014,Plan1!$A$7:$O$737,2,FALSE())</f>
        <v>-11.45</v>
      </c>
      <c r="C1014" s="65" t="n">
        <f aca="false">VLOOKUP(A1014,Plan1!$A$7:$O$737,3,FALSE())</f>
        <v>769.55</v>
      </c>
      <c r="D1014" s="66" t="n">
        <f aca="false">VLOOKUP(A1014,Plan1!$A$7:$O$737,7,FALSE())</f>
        <v>-19.18</v>
      </c>
      <c r="E1014" s="65" t="n">
        <f aca="false">VLOOKUP(A1014,Plan1!$A$7:$O$737,8,FALSE())</f>
        <v>740.82</v>
      </c>
      <c r="F1014" s="64" t="n">
        <f aca="false">VLOOKUP(A1014,Plan1!$A$7:$O$737,12,FALSE())</f>
        <v>-8.25</v>
      </c>
      <c r="G1014" s="65" t="n">
        <f aca="false">VLOOKUP(A1014,Plan1!$A$7:$O$737,13,FALSE())</f>
        <v>830.53</v>
      </c>
    </row>
    <row r="1015" customFormat="false" ht="15" hidden="false" customHeight="false" outlineLevel="0" collapsed="false">
      <c r="A1015" s="63" t="n">
        <v>42287</v>
      </c>
      <c r="B1015" s="64" t="n">
        <f aca="false">VLOOKUP(A1015,Plan1!$A$7:$O$737,2,FALSE())</f>
        <v>-11.49</v>
      </c>
      <c r="C1015" s="65" t="n">
        <f aca="false">VLOOKUP(A1015,Plan1!$A$7:$O$737,3,FALSE())</f>
        <v>769.51</v>
      </c>
      <c r="D1015" s="66" t="n">
        <f aca="false">VLOOKUP(A1015,Plan1!$A$7:$O$737,7,FALSE())</f>
        <v>-19.24</v>
      </c>
      <c r="E1015" s="65" t="n">
        <f aca="false">VLOOKUP(A1015,Plan1!$A$7:$O$737,8,FALSE())</f>
        <v>740.76</v>
      </c>
      <c r="F1015" s="64" t="n">
        <f aca="false">VLOOKUP(A1015,Plan1!$A$7:$O$737,12,FALSE())</f>
        <v>-8.29</v>
      </c>
      <c r="G1015" s="65" t="n">
        <f aca="false">VLOOKUP(A1015,Plan1!$A$7:$O$737,13,FALSE())</f>
        <v>830.49</v>
      </c>
    </row>
    <row r="1016" customFormat="false" ht="15" hidden="false" customHeight="false" outlineLevel="0" collapsed="false">
      <c r="A1016" s="63" t="n">
        <v>42288</v>
      </c>
      <c r="B1016" s="64" t="n">
        <f aca="false">VLOOKUP(A1016,Plan1!$A$7:$O$737,2,FALSE())</f>
        <v>-11.54</v>
      </c>
      <c r="C1016" s="65" t="n">
        <f aca="false">VLOOKUP(A1016,Plan1!$A$7:$O$737,3,FALSE())</f>
        <v>769.46</v>
      </c>
      <c r="D1016" s="66" t="n">
        <f aca="false">VLOOKUP(A1016,Plan1!$A$7:$O$737,7,FALSE())</f>
        <v>-19.31</v>
      </c>
      <c r="E1016" s="65" t="n">
        <f aca="false">VLOOKUP(A1016,Plan1!$A$7:$O$737,8,FALSE())</f>
        <v>740.69</v>
      </c>
      <c r="F1016" s="64" t="n">
        <f aca="false">VLOOKUP(A1016,Plan1!$A$7:$O$737,12,FALSE())</f>
        <v>-8.33</v>
      </c>
      <c r="G1016" s="65" t="n">
        <f aca="false">VLOOKUP(A1016,Plan1!$A$7:$O$737,13,FALSE())</f>
        <v>830.45</v>
      </c>
    </row>
    <row r="1017" customFormat="false" ht="15" hidden="false" customHeight="false" outlineLevel="0" collapsed="false">
      <c r="A1017" s="63" t="n">
        <v>42289</v>
      </c>
      <c r="B1017" s="64" t="n">
        <f aca="false">VLOOKUP(A1017,Plan1!$A$7:$O$737,2,FALSE())</f>
        <v>-11.59</v>
      </c>
      <c r="C1017" s="65" t="n">
        <f aca="false">VLOOKUP(A1017,Plan1!$A$7:$O$737,3,FALSE())</f>
        <v>769.41</v>
      </c>
      <c r="D1017" s="66" t="n">
        <f aca="false">VLOOKUP(A1017,Plan1!$A$7:$O$737,7,FALSE())</f>
        <v>-19.35</v>
      </c>
      <c r="E1017" s="65" t="n">
        <f aca="false">VLOOKUP(A1017,Plan1!$A$7:$O$737,8,FALSE())</f>
        <v>740.65</v>
      </c>
      <c r="F1017" s="64" t="n">
        <f aca="false">VLOOKUP(A1017,Plan1!$A$7:$O$737,12,FALSE())</f>
        <v>-8.37</v>
      </c>
      <c r="G1017" s="65" t="n">
        <f aca="false">VLOOKUP(A1017,Plan1!$A$7:$O$737,13,FALSE())</f>
        <v>830.41</v>
      </c>
    </row>
    <row r="1018" customFormat="false" ht="15" hidden="false" customHeight="false" outlineLevel="0" collapsed="false">
      <c r="A1018" s="63" t="n">
        <v>42290</v>
      </c>
      <c r="B1018" s="64" t="n">
        <f aca="false">VLOOKUP(A1018,Plan1!$A$7:$O$737,2,FALSE())</f>
        <v>-11.64</v>
      </c>
      <c r="C1018" s="65" t="n">
        <f aca="false">VLOOKUP(A1018,Plan1!$A$7:$O$737,3,FALSE())</f>
        <v>769.36</v>
      </c>
      <c r="D1018" s="66" t="n">
        <f aca="false">VLOOKUP(A1018,Plan1!$A$7:$O$737,7,FALSE())</f>
        <v>-19.42</v>
      </c>
      <c r="E1018" s="65" t="n">
        <f aca="false">VLOOKUP(A1018,Plan1!$A$7:$O$737,8,FALSE())</f>
        <v>740.58</v>
      </c>
      <c r="F1018" s="64" t="n">
        <f aca="false">VLOOKUP(A1018,Plan1!$A$7:$O$737,12,FALSE())</f>
        <v>-8.39</v>
      </c>
      <c r="G1018" s="65" t="n">
        <f aca="false">VLOOKUP(A1018,Plan1!$A$7:$O$737,13,FALSE())</f>
        <v>830.39</v>
      </c>
    </row>
    <row r="1019" customFormat="false" ht="15" hidden="false" customHeight="false" outlineLevel="0" collapsed="false">
      <c r="A1019" s="63" t="n">
        <v>42291</v>
      </c>
      <c r="B1019" s="64" t="n">
        <f aca="false">VLOOKUP(A1019,Plan1!$A$7:$O$737,2,FALSE())</f>
        <v>-11.68</v>
      </c>
      <c r="C1019" s="65" t="n">
        <f aca="false">VLOOKUP(A1019,Plan1!$A$7:$O$737,3,FALSE())</f>
        <v>769.32</v>
      </c>
      <c r="D1019" s="66" t="n">
        <f aca="false">VLOOKUP(A1019,Plan1!$A$7:$O$737,7,FALSE())</f>
        <v>-19.48</v>
      </c>
      <c r="E1019" s="65" t="n">
        <f aca="false">VLOOKUP(A1019,Plan1!$A$7:$O$737,8,FALSE())</f>
        <v>740.52</v>
      </c>
      <c r="F1019" s="64" t="n">
        <f aca="false">VLOOKUP(A1019,Plan1!$A$7:$O$737,12,FALSE())</f>
        <v>-8.42</v>
      </c>
      <c r="G1019" s="65" t="n">
        <f aca="false">VLOOKUP(A1019,Plan1!$A$7:$O$737,13,FALSE())</f>
        <v>830.36</v>
      </c>
    </row>
    <row r="1020" customFormat="false" ht="15" hidden="false" customHeight="false" outlineLevel="0" collapsed="false">
      <c r="A1020" s="63" t="n">
        <v>42292</v>
      </c>
      <c r="B1020" s="64" t="n">
        <f aca="false">VLOOKUP(A1020,Plan1!$A$7:$O$737,2,FALSE())</f>
        <v>-11.72</v>
      </c>
      <c r="C1020" s="65" t="n">
        <f aca="false">VLOOKUP(A1020,Plan1!$A$7:$O$737,3,FALSE())</f>
        <v>769.28</v>
      </c>
      <c r="D1020" s="66" t="n">
        <f aca="false">VLOOKUP(A1020,Plan1!$A$7:$O$737,7,FALSE())</f>
        <v>-19.56</v>
      </c>
      <c r="E1020" s="65" t="n">
        <f aca="false">VLOOKUP(A1020,Plan1!$A$7:$O$737,8,FALSE())</f>
        <v>740.44</v>
      </c>
      <c r="F1020" s="64" t="n">
        <f aca="false">VLOOKUP(A1020,Plan1!$A$7:$O$737,12,FALSE())</f>
        <v>-8.46</v>
      </c>
      <c r="G1020" s="65" t="n">
        <f aca="false">VLOOKUP(A1020,Plan1!$A$7:$O$737,13,FALSE())</f>
        <v>830.32</v>
      </c>
    </row>
    <row r="1021" customFormat="false" ht="15" hidden="false" customHeight="false" outlineLevel="0" collapsed="false">
      <c r="A1021" s="63" t="n">
        <v>42293</v>
      </c>
      <c r="B1021" s="64" t="n">
        <f aca="false">VLOOKUP(A1021,Plan1!$A$7:$O$737,2,FALSE())</f>
        <v>-11.76</v>
      </c>
      <c r="C1021" s="65" t="n">
        <f aca="false">VLOOKUP(A1021,Plan1!$A$7:$O$737,3,FALSE())</f>
        <v>769.24</v>
      </c>
      <c r="D1021" s="66" t="n">
        <f aca="false">VLOOKUP(A1021,Plan1!$A$7:$O$737,7,FALSE())</f>
        <v>-19.64</v>
      </c>
      <c r="E1021" s="65" t="n">
        <f aca="false">VLOOKUP(A1021,Plan1!$A$7:$O$737,8,FALSE())</f>
        <v>740.36</v>
      </c>
      <c r="F1021" s="64" t="n">
        <f aca="false">VLOOKUP(A1021,Plan1!$A$7:$O$737,12,FALSE())</f>
        <v>-8.49</v>
      </c>
      <c r="G1021" s="65" t="n">
        <f aca="false">VLOOKUP(A1021,Plan1!$A$7:$O$737,13,FALSE())</f>
        <v>830.29</v>
      </c>
    </row>
    <row r="1022" customFormat="false" ht="15" hidden="false" customHeight="false" outlineLevel="0" collapsed="false">
      <c r="A1022" s="63" t="n">
        <v>42294</v>
      </c>
      <c r="B1022" s="64" t="n">
        <f aca="false">VLOOKUP(A1022,Plan1!$A$7:$O$737,2,FALSE())</f>
        <v>-11.82</v>
      </c>
      <c r="C1022" s="65" t="n">
        <f aca="false">VLOOKUP(A1022,Plan1!$A$7:$O$737,3,FALSE())</f>
        <v>769.18</v>
      </c>
      <c r="D1022" s="66" t="n">
        <f aca="false">VLOOKUP(A1022,Plan1!$A$7:$O$737,7,FALSE())</f>
        <v>-19.73</v>
      </c>
      <c r="E1022" s="65" t="n">
        <f aca="false">VLOOKUP(A1022,Plan1!$A$7:$O$737,8,FALSE())</f>
        <v>740.27</v>
      </c>
      <c r="F1022" s="64" t="n">
        <f aca="false">VLOOKUP(A1022,Plan1!$A$7:$O$737,12,FALSE())</f>
        <v>-8.53</v>
      </c>
      <c r="G1022" s="65" t="n">
        <f aca="false">VLOOKUP(A1022,Plan1!$A$7:$O$737,13,FALSE())</f>
        <v>830.25</v>
      </c>
    </row>
    <row r="1023" customFormat="false" ht="15" hidden="false" customHeight="false" outlineLevel="0" collapsed="false">
      <c r="A1023" s="63" t="n">
        <v>42295</v>
      </c>
      <c r="B1023" s="64" t="n">
        <f aca="false">VLOOKUP(A1023,Plan1!$A$7:$O$737,2,FALSE())</f>
        <v>-11.87</v>
      </c>
      <c r="C1023" s="65" t="n">
        <f aca="false">VLOOKUP(A1023,Plan1!$A$7:$O$737,3,FALSE())</f>
        <v>769.13</v>
      </c>
      <c r="D1023" s="66" t="n">
        <f aca="false">VLOOKUP(A1023,Plan1!$A$7:$O$737,7,FALSE())</f>
        <v>-19.83</v>
      </c>
      <c r="E1023" s="65" t="n">
        <f aca="false">VLOOKUP(A1023,Plan1!$A$7:$O$737,8,FALSE())</f>
        <v>740.17</v>
      </c>
      <c r="F1023" s="64" t="n">
        <f aca="false">VLOOKUP(A1023,Plan1!$A$7:$O$737,12,FALSE())</f>
        <v>-8.57</v>
      </c>
      <c r="G1023" s="65" t="n">
        <f aca="false">VLOOKUP(A1023,Plan1!$A$7:$O$737,13,FALSE())</f>
        <v>830.21</v>
      </c>
    </row>
    <row r="1024" customFormat="false" ht="15" hidden="false" customHeight="false" outlineLevel="0" collapsed="false">
      <c r="A1024" s="63" t="n">
        <v>42296</v>
      </c>
      <c r="B1024" s="64" t="n">
        <f aca="false">VLOOKUP(A1024,Plan1!$A$7:$O$737,2,FALSE())</f>
        <v>-11.92</v>
      </c>
      <c r="C1024" s="65" t="n">
        <f aca="false">VLOOKUP(A1024,Plan1!$A$7:$O$737,3,FALSE())</f>
        <v>769.08</v>
      </c>
      <c r="D1024" s="66" t="n">
        <f aca="false">VLOOKUP(A1024,Plan1!$A$7:$O$737,7,FALSE())</f>
        <v>-19.91</v>
      </c>
      <c r="E1024" s="65" t="n">
        <f aca="false">VLOOKUP(A1024,Plan1!$A$7:$O$737,8,FALSE())</f>
        <v>740.09</v>
      </c>
      <c r="F1024" s="64" t="n">
        <f aca="false">VLOOKUP(A1024,Plan1!$A$7:$O$737,12,FALSE())</f>
        <v>-8.61</v>
      </c>
      <c r="G1024" s="65" t="n">
        <f aca="false">VLOOKUP(A1024,Plan1!$A$7:$O$737,13,FALSE())</f>
        <v>830.17</v>
      </c>
    </row>
    <row r="1025" customFormat="false" ht="15" hidden="false" customHeight="false" outlineLevel="0" collapsed="false">
      <c r="A1025" s="63" t="n">
        <v>42297</v>
      </c>
      <c r="B1025" s="64" t="n">
        <f aca="false">VLOOKUP(A1025,Plan1!$A$7:$O$737,2,FALSE())</f>
        <v>-11.96</v>
      </c>
      <c r="C1025" s="65" t="n">
        <f aca="false">VLOOKUP(A1025,Plan1!$A$7:$O$737,3,FALSE())</f>
        <v>769.04</v>
      </c>
      <c r="D1025" s="66" t="n">
        <f aca="false">VLOOKUP(A1025,Plan1!$A$7:$O$737,7,FALSE())</f>
        <v>-20</v>
      </c>
      <c r="E1025" s="65" t="n">
        <f aca="false">VLOOKUP(A1025,Plan1!$A$7:$O$737,8,FALSE())</f>
        <v>740</v>
      </c>
      <c r="F1025" s="64" t="n">
        <f aca="false">VLOOKUP(A1025,Plan1!$A$7:$O$737,12,FALSE())</f>
        <v>-8.65</v>
      </c>
      <c r="G1025" s="65" t="n">
        <f aca="false">VLOOKUP(A1025,Plan1!$A$7:$O$737,13,FALSE())</f>
        <v>830.13</v>
      </c>
    </row>
    <row r="1026" customFormat="false" ht="15" hidden="false" customHeight="false" outlineLevel="0" collapsed="false">
      <c r="A1026" s="63" t="n">
        <v>42298</v>
      </c>
      <c r="B1026" s="64" t="n">
        <f aca="false">VLOOKUP(A1026,Plan1!$A$7:$O$737,2,FALSE())</f>
        <v>-12.02</v>
      </c>
      <c r="C1026" s="65" t="n">
        <f aca="false">VLOOKUP(A1026,Plan1!$A$7:$O$737,3,FALSE())</f>
        <v>768.98</v>
      </c>
      <c r="D1026" s="66" t="n">
        <f aca="false">VLOOKUP(A1026,Plan1!$A$7:$O$737,7,FALSE())</f>
        <v>-20.07</v>
      </c>
      <c r="E1026" s="65" t="n">
        <f aca="false">VLOOKUP(A1026,Plan1!$A$7:$O$737,8,FALSE())</f>
        <v>739.93</v>
      </c>
      <c r="F1026" s="64" t="n">
        <f aca="false">VLOOKUP(A1026,Plan1!$A$7:$O$737,12,FALSE())</f>
        <v>-8.68</v>
      </c>
      <c r="G1026" s="65" t="n">
        <f aca="false">VLOOKUP(A1026,Plan1!$A$7:$O$737,13,FALSE())</f>
        <v>830.1</v>
      </c>
    </row>
    <row r="1027" customFormat="false" ht="15" hidden="false" customHeight="false" outlineLevel="0" collapsed="false">
      <c r="A1027" s="63" t="n">
        <v>42299</v>
      </c>
      <c r="B1027" s="64" t="n">
        <f aca="false">VLOOKUP(A1027,Plan1!$A$7:$O$737,2,FALSE())</f>
        <v>-12.07</v>
      </c>
      <c r="C1027" s="65" t="n">
        <f aca="false">VLOOKUP(A1027,Plan1!$A$7:$O$737,3,FALSE())</f>
        <v>768.93</v>
      </c>
      <c r="D1027" s="66" t="n">
        <f aca="false">VLOOKUP(A1027,Plan1!$A$7:$O$737,7,FALSE())</f>
        <v>-20.14</v>
      </c>
      <c r="E1027" s="65" t="n">
        <f aca="false">VLOOKUP(A1027,Plan1!$A$7:$O$737,8,FALSE())</f>
        <v>739.86</v>
      </c>
      <c r="F1027" s="64" t="n">
        <f aca="false">VLOOKUP(A1027,Plan1!$A$7:$O$737,12,FALSE())</f>
        <v>-8.7</v>
      </c>
      <c r="G1027" s="65" t="n">
        <f aca="false">VLOOKUP(A1027,Plan1!$A$7:$O$737,13,FALSE())</f>
        <v>830.08</v>
      </c>
    </row>
    <row r="1028" customFormat="false" ht="15" hidden="false" customHeight="false" outlineLevel="0" collapsed="false">
      <c r="A1028" s="63" t="n">
        <v>42300</v>
      </c>
      <c r="B1028" s="64" t="n">
        <f aca="false">VLOOKUP(A1028,Plan1!$A$7:$O$737,2,FALSE())</f>
        <v>-12.09</v>
      </c>
      <c r="C1028" s="65" t="n">
        <f aca="false">VLOOKUP(A1028,Plan1!$A$7:$O$737,3,FALSE())</f>
        <v>768.91</v>
      </c>
      <c r="D1028" s="66" t="n">
        <f aca="false">VLOOKUP(A1028,Plan1!$A$7:$O$737,7,FALSE())</f>
        <v>-20.17</v>
      </c>
      <c r="E1028" s="65" t="n">
        <f aca="false">VLOOKUP(A1028,Plan1!$A$7:$O$737,8,FALSE())</f>
        <v>739.83</v>
      </c>
      <c r="F1028" s="64" t="n">
        <f aca="false">VLOOKUP(A1028,Plan1!$A$7:$O$737,12,FALSE())</f>
        <v>-8.71</v>
      </c>
      <c r="G1028" s="65" t="n">
        <f aca="false">VLOOKUP(A1028,Plan1!$A$7:$O$737,13,FALSE())</f>
        <v>830.07</v>
      </c>
    </row>
    <row r="1029" customFormat="false" ht="15" hidden="false" customHeight="false" outlineLevel="0" collapsed="false">
      <c r="A1029" s="63" t="n">
        <v>42301</v>
      </c>
      <c r="B1029" s="64" t="n">
        <f aca="false">VLOOKUP(A1029,Plan1!$A$7:$O$737,2,FALSE())</f>
        <v>-12.13</v>
      </c>
      <c r="C1029" s="65" t="n">
        <f aca="false">VLOOKUP(A1029,Plan1!$A$7:$O$737,3,FALSE())</f>
        <v>768.87</v>
      </c>
      <c r="D1029" s="66" t="n">
        <f aca="false">VLOOKUP(A1029,Plan1!$A$7:$O$737,7,FALSE())</f>
        <v>-20.24</v>
      </c>
      <c r="E1029" s="65" t="n">
        <f aca="false">VLOOKUP(A1029,Plan1!$A$7:$O$737,8,FALSE())</f>
        <v>739.76</v>
      </c>
      <c r="F1029" s="64" t="n">
        <f aca="false">VLOOKUP(A1029,Plan1!$A$7:$O$737,12,FALSE())</f>
        <v>-8.69</v>
      </c>
      <c r="G1029" s="65" t="n">
        <f aca="false">VLOOKUP(A1029,Plan1!$A$7:$O$737,13,FALSE())</f>
        <v>830.09</v>
      </c>
    </row>
    <row r="1030" customFormat="false" ht="15" hidden="false" customHeight="false" outlineLevel="0" collapsed="false">
      <c r="A1030" s="63" t="n">
        <v>42302</v>
      </c>
      <c r="B1030" s="64" t="n">
        <f aca="false">VLOOKUP(A1030,Plan1!$A$7:$O$737,2,FALSE())</f>
        <v>-12.18</v>
      </c>
      <c r="C1030" s="65" t="n">
        <f aca="false">VLOOKUP(A1030,Plan1!$A$7:$O$737,3,FALSE())</f>
        <v>768.82</v>
      </c>
      <c r="D1030" s="66" t="n">
        <f aca="false">VLOOKUP(A1030,Plan1!$A$7:$O$737,7,FALSE())</f>
        <v>-20.32</v>
      </c>
      <c r="E1030" s="65" t="n">
        <f aca="false">VLOOKUP(A1030,Plan1!$A$7:$O$737,8,FALSE())</f>
        <v>739.68</v>
      </c>
      <c r="F1030" s="64" t="n">
        <f aca="false">VLOOKUP(A1030,Plan1!$A$7:$O$737,12,FALSE())</f>
        <v>-8.72</v>
      </c>
      <c r="G1030" s="65" t="n">
        <f aca="false">VLOOKUP(A1030,Plan1!$A$7:$O$737,13,FALSE())</f>
        <v>830.06</v>
      </c>
    </row>
    <row r="1031" customFormat="false" ht="15" hidden="false" customHeight="false" outlineLevel="0" collapsed="false">
      <c r="A1031" s="63" t="n">
        <v>42303</v>
      </c>
      <c r="B1031" s="64" t="n">
        <f aca="false">VLOOKUP(A1031,Plan1!$A$7:$O$737,2,FALSE())</f>
        <v>-12.23</v>
      </c>
      <c r="C1031" s="65" t="n">
        <f aca="false">VLOOKUP(A1031,Plan1!$A$7:$O$737,3,FALSE())</f>
        <v>768.77</v>
      </c>
      <c r="D1031" s="66" t="n">
        <f aca="false">VLOOKUP(A1031,Plan1!$A$7:$O$737,7,FALSE())</f>
        <v>-20.36</v>
      </c>
      <c r="E1031" s="65" t="n">
        <f aca="false">VLOOKUP(A1031,Plan1!$A$7:$O$737,8,FALSE())</f>
        <v>739.64</v>
      </c>
      <c r="F1031" s="64" t="n">
        <f aca="false">VLOOKUP(A1031,Plan1!$A$7:$O$737,12,FALSE())</f>
        <v>-8.75</v>
      </c>
      <c r="G1031" s="65" t="n">
        <f aca="false">VLOOKUP(A1031,Plan1!$A$7:$O$737,13,FALSE())</f>
        <v>830.03</v>
      </c>
    </row>
    <row r="1032" customFormat="false" ht="15" hidden="false" customHeight="false" outlineLevel="0" collapsed="false">
      <c r="A1032" s="63" t="n">
        <v>42304</v>
      </c>
      <c r="B1032" s="64" t="n">
        <f aca="false">VLOOKUP(A1032,Plan1!$A$7:$O$737,2,FALSE())</f>
        <v>-12.28</v>
      </c>
      <c r="C1032" s="65" t="n">
        <f aca="false">VLOOKUP(A1032,Plan1!$A$7:$O$737,3,FALSE())</f>
        <v>768.72</v>
      </c>
      <c r="D1032" s="66" t="n">
        <f aca="false">VLOOKUP(A1032,Plan1!$A$7:$O$737,7,FALSE())</f>
        <v>-20.42</v>
      </c>
      <c r="E1032" s="65" t="n">
        <f aca="false">VLOOKUP(A1032,Plan1!$A$7:$O$737,8,FALSE())</f>
        <v>739.58</v>
      </c>
      <c r="F1032" s="64" t="n">
        <f aca="false">VLOOKUP(A1032,Plan1!$A$7:$O$737,12,FALSE())</f>
        <v>-8.78</v>
      </c>
      <c r="G1032" s="65" t="n">
        <f aca="false">VLOOKUP(A1032,Plan1!$A$7:$O$737,13,FALSE())</f>
        <v>830</v>
      </c>
    </row>
    <row r="1033" customFormat="false" ht="15" hidden="false" customHeight="false" outlineLevel="0" collapsed="false">
      <c r="A1033" s="63" t="n">
        <v>42305</v>
      </c>
      <c r="B1033" s="64" t="n">
        <f aca="false">VLOOKUP(A1033,Plan1!$A$7:$O$737,2,FALSE())</f>
        <v>-12.3</v>
      </c>
      <c r="C1033" s="65" t="n">
        <f aca="false">VLOOKUP(A1033,Plan1!$A$7:$O$737,3,FALSE())</f>
        <v>768.7</v>
      </c>
      <c r="D1033" s="66" t="n">
        <f aca="false">VLOOKUP(A1033,Plan1!$A$7:$O$737,7,FALSE())</f>
        <v>-20.43</v>
      </c>
      <c r="E1033" s="65" t="n">
        <f aca="false">VLOOKUP(A1033,Plan1!$A$7:$O$737,8,FALSE())</f>
        <v>739.57</v>
      </c>
      <c r="F1033" s="64" t="n">
        <f aca="false">VLOOKUP(A1033,Plan1!$A$7:$O$737,12,FALSE())</f>
        <v>-8.77</v>
      </c>
      <c r="G1033" s="65" t="n">
        <f aca="false">VLOOKUP(A1033,Plan1!$A$7:$O$737,13,FALSE())</f>
        <v>830.01</v>
      </c>
    </row>
    <row r="1034" customFormat="false" ht="15" hidden="false" customHeight="false" outlineLevel="0" collapsed="false">
      <c r="A1034" s="63" t="n">
        <v>42306</v>
      </c>
      <c r="B1034" s="64" t="n">
        <f aca="false">VLOOKUP(A1034,Plan1!$A$7:$O$737,2,FALSE())</f>
        <v>-12.34</v>
      </c>
      <c r="C1034" s="65" t="n">
        <f aca="false">VLOOKUP(A1034,Plan1!$A$7:$O$737,3,FALSE())</f>
        <v>768.66</v>
      </c>
      <c r="D1034" s="66" t="n">
        <f aca="false">VLOOKUP(A1034,Plan1!$A$7:$O$737,7,FALSE())</f>
        <v>-20.44</v>
      </c>
      <c r="E1034" s="65" t="n">
        <f aca="false">VLOOKUP(A1034,Plan1!$A$7:$O$737,8,FALSE())</f>
        <v>739.56</v>
      </c>
      <c r="F1034" s="64" t="n">
        <f aca="false">VLOOKUP(A1034,Plan1!$A$7:$O$737,12,FALSE())</f>
        <v>-8.74</v>
      </c>
      <c r="G1034" s="65" t="n">
        <f aca="false">VLOOKUP(A1034,Plan1!$A$7:$O$737,13,FALSE())</f>
        <v>830.04</v>
      </c>
    </row>
    <row r="1035" customFormat="false" ht="15" hidden="false" customHeight="false" outlineLevel="0" collapsed="false">
      <c r="A1035" s="63" t="n">
        <v>42307</v>
      </c>
      <c r="B1035" s="64" t="n">
        <f aca="false">VLOOKUP(A1035,Plan1!$A$7:$O$737,2,FALSE())</f>
        <v>-12.38</v>
      </c>
      <c r="C1035" s="65" t="n">
        <f aca="false">VLOOKUP(A1035,Plan1!$A$7:$O$737,3,FALSE())</f>
        <v>768.62</v>
      </c>
      <c r="D1035" s="66" t="n">
        <f aca="false">VLOOKUP(A1035,Plan1!$A$7:$O$737,7,FALSE())</f>
        <v>-20.46</v>
      </c>
      <c r="E1035" s="65" t="n">
        <f aca="false">VLOOKUP(A1035,Plan1!$A$7:$O$737,8,FALSE())</f>
        <v>739.54</v>
      </c>
      <c r="F1035" s="64" t="n">
        <f aca="false">VLOOKUP(A1035,Plan1!$A$7:$O$737,12,FALSE())</f>
        <v>-8.74</v>
      </c>
      <c r="G1035" s="65" t="n">
        <f aca="false">VLOOKUP(A1035,Plan1!$A$7:$O$737,13,FALSE())</f>
        <v>830.04</v>
      </c>
    </row>
    <row r="1036" customFormat="false" ht="15" hidden="false" customHeight="false" outlineLevel="0" collapsed="false">
      <c r="A1036" s="63" t="n">
        <v>42308</v>
      </c>
      <c r="B1036" s="64" t="n">
        <f aca="false">VLOOKUP(A1036,Plan1!$A$7:$O$737,2,FALSE())</f>
        <v>-12.43</v>
      </c>
      <c r="C1036" s="65" t="n">
        <f aca="false">VLOOKUP(A1036,Plan1!$A$7:$O$737,3,FALSE())</f>
        <v>768.57</v>
      </c>
      <c r="D1036" s="66" t="n">
        <f aca="false">VLOOKUP(A1036,Plan1!$A$7:$O$737,7,FALSE())</f>
        <v>-20.5</v>
      </c>
      <c r="E1036" s="65" t="n">
        <f aca="false">VLOOKUP(A1036,Plan1!$A$7:$O$737,8,FALSE())</f>
        <v>739.5</v>
      </c>
      <c r="F1036" s="64" t="n">
        <f aca="false">VLOOKUP(A1036,Plan1!$A$7:$O$737,12,FALSE())</f>
        <v>-8.77</v>
      </c>
      <c r="G1036" s="65" t="n">
        <f aca="false">VLOOKUP(A1036,Plan1!$A$7:$O$737,13,FALSE())</f>
        <v>830.01</v>
      </c>
    </row>
    <row r="1037" customFormat="false" ht="15" hidden="false" customHeight="false" outlineLevel="0" collapsed="false">
      <c r="A1037" s="63" t="n">
        <v>42309</v>
      </c>
      <c r="B1037" s="64" t="n">
        <f aca="false">VLOOKUP(A1037,Plan1!$A$7:$O$737,2,FALSE())</f>
        <v>-12.47</v>
      </c>
      <c r="C1037" s="65" t="n">
        <f aca="false">VLOOKUP(A1037,Plan1!$A$7:$O$737,3,FALSE())</f>
        <v>768.53</v>
      </c>
      <c r="D1037" s="66" t="n">
        <f aca="false">VLOOKUP(A1037,Plan1!$A$7:$O$737,7,FALSE())</f>
        <v>-20.57</v>
      </c>
      <c r="E1037" s="65" t="n">
        <f aca="false">VLOOKUP(A1037,Plan1!$A$7:$O$737,8,FALSE())</f>
        <v>739.43</v>
      </c>
      <c r="F1037" s="64" t="n">
        <f aca="false">VLOOKUP(A1037,Plan1!$A$7:$O$737,12,FALSE())</f>
        <v>-8.8</v>
      </c>
      <c r="G1037" s="65" t="n">
        <f aca="false">VLOOKUP(A1037,Plan1!$A$7:$O$737,13,FALSE())</f>
        <v>829.98</v>
      </c>
    </row>
    <row r="1038" customFormat="false" ht="15" hidden="false" customHeight="false" outlineLevel="0" collapsed="false">
      <c r="A1038" s="63" t="n">
        <v>42310</v>
      </c>
      <c r="B1038" s="64" t="n">
        <f aca="false">VLOOKUP(A1038,Plan1!$A$7:$O$737,2,FALSE())</f>
        <v>-12.5</v>
      </c>
      <c r="C1038" s="65" t="n">
        <f aca="false">VLOOKUP(A1038,Plan1!$A$7:$O$737,3,FALSE())</f>
        <v>768.5</v>
      </c>
      <c r="D1038" s="66" t="n">
        <f aca="false">VLOOKUP(A1038,Plan1!$A$7:$O$737,7,FALSE())</f>
        <v>-20.65</v>
      </c>
      <c r="E1038" s="65" t="n">
        <f aca="false">VLOOKUP(A1038,Plan1!$A$7:$O$737,8,FALSE())</f>
        <v>739.35</v>
      </c>
      <c r="F1038" s="64" t="n">
        <f aca="false">VLOOKUP(A1038,Plan1!$A$7:$O$737,12,FALSE())</f>
        <v>-8.83</v>
      </c>
      <c r="G1038" s="65" t="n">
        <f aca="false">VLOOKUP(A1038,Plan1!$A$7:$O$737,13,FALSE())</f>
        <v>829.95</v>
      </c>
    </row>
    <row r="1039" customFormat="false" ht="15" hidden="false" customHeight="false" outlineLevel="0" collapsed="false">
      <c r="A1039" s="63" t="n">
        <v>42311</v>
      </c>
      <c r="B1039" s="64" t="n">
        <f aca="false">VLOOKUP(A1039,Plan1!$A$7:$O$737,2,FALSE())</f>
        <v>-12.54</v>
      </c>
      <c r="C1039" s="65" t="n">
        <f aca="false">VLOOKUP(A1039,Plan1!$A$7:$O$737,3,FALSE())</f>
        <v>768.46</v>
      </c>
      <c r="D1039" s="66" t="n">
        <f aca="false">VLOOKUP(A1039,Plan1!$A$7:$O$737,7,FALSE())</f>
        <v>-20.68</v>
      </c>
      <c r="E1039" s="65" t="n">
        <f aca="false">VLOOKUP(A1039,Plan1!$A$7:$O$737,8,FALSE())</f>
        <v>739.32</v>
      </c>
      <c r="F1039" s="64" t="n">
        <f aca="false">VLOOKUP(A1039,Plan1!$A$7:$O$737,12,FALSE())</f>
        <v>-8.86</v>
      </c>
      <c r="G1039" s="65" t="n">
        <f aca="false">VLOOKUP(A1039,Plan1!$A$7:$O$737,13,FALSE())</f>
        <v>829.92</v>
      </c>
    </row>
    <row r="1040" customFormat="false" ht="15" hidden="false" customHeight="false" outlineLevel="0" collapsed="false">
      <c r="A1040" s="63" t="n">
        <v>42312</v>
      </c>
      <c r="B1040" s="64" t="n">
        <f aca="false">VLOOKUP(A1040,Plan1!$A$7:$O$737,2,FALSE())</f>
        <v>-12.6</v>
      </c>
      <c r="C1040" s="65" t="n">
        <f aca="false">VLOOKUP(A1040,Plan1!$A$7:$O$737,3,FALSE())</f>
        <v>768.4</v>
      </c>
      <c r="D1040" s="66" t="n">
        <f aca="false">VLOOKUP(A1040,Plan1!$A$7:$O$737,7,FALSE())</f>
        <v>-20.71</v>
      </c>
      <c r="E1040" s="65" t="n">
        <f aca="false">VLOOKUP(A1040,Plan1!$A$7:$O$737,8,FALSE())</f>
        <v>739.29</v>
      </c>
      <c r="F1040" s="64" t="n">
        <f aca="false">VLOOKUP(A1040,Plan1!$A$7:$O$737,12,FALSE())</f>
        <v>-8.88</v>
      </c>
      <c r="G1040" s="65" t="n">
        <f aca="false">VLOOKUP(A1040,Plan1!$A$7:$O$737,13,FALSE())</f>
        <v>829.9</v>
      </c>
    </row>
    <row r="1041" customFormat="false" ht="15" hidden="false" customHeight="false" outlineLevel="0" collapsed="false">
      <c r="A1041" s="63" t="n">
        <v>42313</v>
      </c>
      <c r="B1041" s="64" t="n">
        <f aca="false">VLOOKUP(A1041,Plan1!$A$7:$O$737,2,FALSE())</f>
        <v>-12.66</v>
      </c>
      <c r="C1041" s="65" t="n">
        <f aca="false">VLOOKUP(A1041,Plan1!$A$7:$O$737,3,FALSE())</f>
        <v>768.34</v>
      </c>
      <c r="D1041" s="66" t="n">
        <f aca="false">VLOOKUP(A1041,Plan1!$A$7:$O$737,7,FALSE())</f>
        <v>-20.76</v>
      </c>
      <c r="E1041" s="65" t="n">
        <f aca="false">VLOOKUP(A1041,Plan1!$A$7:$O$737,8,FALSE())</f>
        <v>739.24</v>
      </c>
      <c r="F1041" s="64" t="n">
        <f aca="false">VLOOKUP(A1041,Plan1!$A$7:$O$737,12,FALSE())</f>
        <v>-8.92</v>
      </c>
      <c r="G1041" s="65" t="n">
        <f aca="false">VLOOKUP(A1041,Plan1!$A$7:$O$737,13,FALSE())</f>
        <v>829.86</v>
      </c>
    </row>
    <row r="1042" customFormat="false" ht="15" hidden="false" customHeight="false" outlineLevel="0" collapsed="false">
      <c r="A1042" s="63" t="n">
        <v>42314</v>
      </c>
      <c r="B1042" s="64" t="n">
        <f aca="false">VLOOKUP(A1042,Plan1!$A$7:$O$737,2,FALSE())</f>
        <v>-12.71</v>
      </c>
      <c r="C1042" s="65" t="n">
        <f aca="false">VLOOKUP(A1042,Plan1!$A$7:$O$737,3,FALSE())</f>
        <v>768.29</v>
      </c>
      <c r="D1042" s="66" t="n">
        <f aca="false">VLOOKUP(A1042,Plan1!$A$7:$O$737,7,FALSE())</f>
        <v>-20.82</v>
      </c>
      <c r="E1042" s="65" t="n">
        <f aca="false">VLOOKUP(A1042,Plan1!$A$7:$O$737,8,FALSE())</f>
        <v>739.18</v>
      </c>
      <c r="F1042" s="64" t="n">
        <f aca="false">VLOOKUP(A1042,Plan1!$A$7:$O$737,12,FALSE())</f>
        <v>-8.96</v>
      </c>
      <c r="G1042" s="65" t="n">
        <f aca="false">VLOOKUP(A1042,Plan1!$A$7:$O$737,13,FALSE())</f>
        <v>829.82</v>
      </c>
    </row>
    <row r="1043" customFormat="false" ht="15" hidden="false" customHeight="false" outlineLevel="0" collapsed="false">
      <c r="A1043" s="63" t="n">
        <v>42315</v>
      </c>
      <c r="B1043" s="64" t="n">
        <f aca="false">VLOOKUP(A1043,Plan1!$A$7:$O$737,2,FALSE())</f>
        <v>-12.74</v>
      </c>
      <c r="C1043" s="65" t="n">
        <f aca="false">VLOOKUP(A1043,Plan1!$A$7:$O$737,3,FALSE())</f>
        <v>768.26</v>
      </c>
      <c r="D1043" s="66" t="n">
        <f aca="false">VLOOKUP(A1043,Plan1!$A$7:$O$737,7,FALSE())</f>
        <v>-20.9</v>
      </c>
      <c r="E1043" s="65" t="n">
        <f aca="false">VLOOKUP(A1043,Plan1!$A$7:$O$737,8,FALSE())</f>
        <v>739.1</v>
      </c>
      <c r="F1043" s="64" t="n">
        <f aca="false">VLOOKUP(A1043,Plan1!$A$7:$O$737,12,FALSE())</f>
        <v>-8.99</v>
      </c>
      <c r="G1043" s="65" t="n">
        <f aca="false">VLOOKUP(A1043,Plan1!$A$7:$O$737,13,FALSE())</f>
        <v>829.79</v>
      </c>
    </row>
    <row r="1044" customFormat="false" ht="15" hidden="false" customHeight="false" outlineLevel="0" collapsed="false">
      <c r="A1044" s="63" t="n">
        <v>42316</v>
      </c>
      <c r="B1044" s="64" t="n">
        <f aca="false">VLOOKUP(A1044,Plan1!$A$7:$O$737,2,FALSE())</f>
        <v>-12.81</v>
      </c>
      <c r="C1044" s="65" t="n">
        <f aca="false">VLOOKUP(A1044,Plan1!$A$7:$O$737,3,FALSE())</f>
        <v>768.19</v>
      </c>
      <c r="D1044" s="66" t="n">
        <f aca="false">VLOOKUP(A1044,Plan1!$A$7:$O$737,7,FALSE())</f>
        <v>-21</v>
      </c>
      <c r="E1044" s="65" t="n">
        <f aca="false">VLOOKUP(A1044,Plan1!$A$7:$O$737,8,FALSE())</f>
        <v>739</v>
      </c>
      <c r="F1044" s="64" t="n">
        <f aca="false">VLOOKUP(A1044,Plan1!$A$7:$O$737,12,FALSE())</f>
        <v>-9.02</v>
      </c>
      <c r="G1044" s="65" t="n">
        <f aca="false">VLOOKUP(A1044,Plan1!$A$7:$O$737,13,FALSE())</f>
        <v>829.76</v>
      </c>
    </row>
    <row r="1045" customFormat="false" ht="15" hidden="false" customHeight="false" outlineLevel="0" collapsed="false">
      <c r="A1045" s="63" t="n">
        <v>42317</v>
      </c>
      <c r="B1045" s="64" t="n">
        <f aca="false">VLOOKUP(A1045,Plan1!$A$7:$O$737,2,FALSE())</f>
        <v>-12.85</v>
      </c>
      <c r="C1045" s="65" t="n">
        <f aca="false">VLOOKUP(A1045,Plan1!$A$7:$O$737,3,FALSE())</f>
        <v>768.15</v>
      </c>
      <c r="D1045" s="66" t="n">
        <f aca="false">VLOOKUP(A1045,Plan1!$A$7:$O$737,7,FALSE())</f>
        <v>-21.11</v>
      </c>
      <c r="E1045" s="65" t="n">
        <f aca="false">VLOOKUP(A1045,Plan1!$A$7:$O$737,8,FALSE())</f>
        <v>738.89</v>
      </c>
      <c r="F1045" s="64" t="n">
        <f aca="false">VLOOKUP(A1045,Plan1!$A$7:$O$737,12,FALSE())</f>
        <v>-9.06</v>
      </c>
      <c r="G1045" s="65" t="n">
        <f aca="false">VLOOKUP(A1045,Plan1!$A$7:$O$737,13,FALSE())</f>
        <v>829.72</v>
      </c>
    </row>
    <row r="1046" customFormat="false" ht="15" hidden="false" customHeight="false" outlineLevel="0" collapsed="false">
      <c r="A1046" s="63" t="n">
        <v>42318</v>
      </c>
      <c r="B1046" s="64" t="n">
        <f aca="false">VLOOKUP(A1046,Plan1!$A$7:$O$737,2,FALSE())</f>
        <v>-12.87</v>
      </c>
      <c r="C1046" s="65" t="n">
        <f aca="false">VLOOKUP(A1046,Plan1!$A$7:$O$737,3,FALSE())</f>
        <v>768.13</v>
      </c>
      <c r="D1046" s="66" t="n">
        <f aca="false">VLOOKUP(A1046,Plan1!$A$7:$O$737,7,FALSE())</f>
        <v>-21.18</v>
      </c>
      <c r="E1046" s="65" t="n">
        <f aca="false">VLOOKUP(A1046,Plan1!$A$7:$O$737,8,FALSE())</f>
        <v>738.82</v>
      </c>
      <c r="F1046" s="64" t="n">
        <f aca="false">VLOOKUP(A1046,Plan1!$A$7:$O$737,12,FALSE())</f>
        <v>-9.09</v>
      </c>
      <c r="G1046" s="65" t="n">
        <f aca="false">VLOOKUP(A1046,Plan1!$A$7:$O$737,13,FALSE())</f>
        <v>829.69</v>
      </c>
    </row>
    <row r="1047" customFormat="false" ht="15" hidden="false" customHeight="false" outlineLevel="0" collapsed="false">
      <c r="A1047" s="63" t="n">
        <v>42319</v>
      </c>
      <c r="B1047" s="64" t="n">
        <f aca="false">VLOOKUP(A1047,Plan1!$A$7:$O$737,2,FALSE())</f>
        <v>-12.91</v>
      </c>
      <c r="C1047" s="65" t="n">
        <f aca="false">VLOOKUP(A1047,Plan1!$A$7:$O$737,3,FALSE())</f>
        <v>768.09</v>
      </c>
      <c r="D1047" s="66" t="n">
        <f aca="false">VLOOKUP(A1047,Plan1!$A$7:$O$737,7,FALSE())</f>
        <v>-21.26</v>
      </c>
      <c r="E1047" s="65" t="n">
        <f aca="false">VLOOKUP(A1047,Plan1!$A$7:$O$737,8,FALSE())</f>
        <v>738.74</v>
      </c>
      <c r="F1047" s="64" t="n">
        <f aca="false">VLOOKUP(A1047,Plan1!$A$7:$O$737,12,FALSE())</f>
        <v>-9.12</v>
      </c>
      <c r="G1047" s="65" t="n">
        <f aca="false">VLOOKUP(A1047,Plan1!$A$7:$O$737,13,FALSE())</f>
        <v>829.66</v>
      </c>
    </row>
    <row r="1048" customFormat="false" ht="15" hidden="false" customHeight="false" outlineLevel="0" collapsed="false">
      <c r="A1048" s="63" t="n">
        <v>42320</v>
      </c>
      <c r="B1048" s="64" t="n">
        <f aca="false">VLOOKUP(A1048,Plan1!$A$7:$O$737,2,FALSE())</f>
        <v>-12.97</v>
      </c>
      <c r="C1048" s="65" t="n">
        <f aca="false">VLOOKUP(A1048,Plan1!$A$7:$O$737,3,FALSE())</f>
        <v>768.03</v>
      </c>
      <c r="D1048" s="66" t="n">
        <f aca="false">VLOOKUP(A1048,Plan1!$A$7:$O$737,7,FALSE())</f>
        <v>-21.3</v>
      </c>
      <c r="E1048" s="65" t="n">
        <f aca="false">VLOOKUP(A1048,Plan1!$A$7:$O$737,8,FALSE())</f>
        <v>738.7</v>
      </c>
      <c r="F1048" s="64" t="n">
        <f aca="false">VLOOKUP(A1048,Plan1!$A$7:$O$737,12,FALSE())</f>
        <v>-9.16</v>
      </c>
      <c r="G1048" s="65" t="n">
        <f aca="false">VLOOKUP(A1048,Plan1!$A$7:$O$737,13,FALSE())</f>
        <v>829.62</v>
      </c>
    </row>
    <row r="1049" customFormat="false" ht="15" hidden="false" customHeight="false" outlineLevel="0" collapsed="false">
      <c r="A1049" s="63" t="n">
        <v>42321</v>
      </c>
      <c r="B1049" s="64" t="n">
        <f aca="false">VLOOKUP(A1049,Plan1!$A$7:$O$737,2,FALSE())</f>
        <v>-13</v>
      </c>
      <c r="C1049" s="65" t="n">
        <f aca="false">VLOOKUP(A1049,Plan1!$A$7:$O$737,3,FALSE())</f>
        <v>768</v>
      </c>
      <c r="D1049" s="66" t="n">
        <f aca="false">VLOOKUP(A1049,Plan1!$A$7:$O$737,7,FALSE())</f>
        <v>-21.34</v>
      </c>
      <c r="E1049" s="65" t="n">
        <f aca="false">VLOOKUP(A1049,Plan1!$A$7:$O$737,8,FALSE())</f>
        <v>738.66</v>
      </c>
      <c r="F1049" s="64" t="n">
        <f aca="false">VLOOKUP(A1049,Plan1!$A$7:$O$737,12,FALSE())</f>
        <v>-9.2</v>
      </c>
      <c r="G1049" s="65" t="n">
        <f aca="false">VLOOKUP(A1049,Plan1!$A$7:$O$737,13,FALSE())</f>
        <v>829.58</v>
      </c>
    </row>
    <row r="1050" customFormat="false" ht="15" hidden="false" customHeight="false" outlineLevel="0" collapsed="false">
      <c r="A1050" s="63" t="n">
        <v>42322</v>
      </c>
      <c r="B1050" s="64" t="n">
        <f aca="false">VLOOKUP(A1050,Plan1!$A$7:$O$737,2,FALSE())</f>
        <v>-13</v>
      </c>
      <c r="C1050" s="65" t="n">
        <f aca="false">VLOOKUP(A1050,Plan1!$A$7:$O$737,3,FALSE())</f>
        <v>768</v>
      </c>
      <c r="D1050" s="66" t="n">
        <f aca="false">VLOOKUP(A1050,Plan1!$A$7:$O$737,7,FALSE())</f>
        <v>-21.37</v>
      </c>
      <c r="E1050" s="65" t="n">
        <f aca="false">VLOOKUP(A1050,Plan1!$A$7:$O$737,8,FALSE())</f>
        <v>738.63</v>
      </c>
      <c r="F1050" s="64" t="n">
        <f aca="false">VLOOKUP(A1050,Plan1!$A$7:$O$737,12,FALSE())</f>
        <v>-9.18</v>
      </c>
      <c r="G1050" s="65" t="n">
        <f aca="false">VLOOKUP(A1050,Plan1!$A$7:$O$737,13,FALSE())</f>
        <v>829.6</v>
      </c>
    </row>
    <row r="1051" customFormat="false" ht="15" hidden="false" customHeight="false" outlineLevel="0" collapsed="false">
      <c r="A1051" s="63" t="n">
        <v>42323</v>
      </c>
      <c r="B1051" s="64" t="n">
        <f aca="false">VLOOKUP(A1051,Plan1!$A$7:$O$737,2,FALSE())</f>
        <v>-13</v>
      </c>
      <c r="C1051" s="65" t="n">
        <f aca="false">VLOOKUP(A1051,Plan1!$A$7:$O$737,3,FALSE())</f>
        <v>768</v>
      </c>
      <c r="D1051" s="66" t="n">
        <f aca="false">VLOOKUP(A1051,Plan1!$A$7:$O$737,7,FALSE())</f>
        <v>-21.42</v>
      </c>
      <c r="E1051" s="65" t="n">
        <f aca="false">VLOOKUP(A1051,Plan1!$A$7:$O$737,8,FALSE())</f>
        <v>738.58</v>
      </c>
      <c r="F1051" s="64" t="n">
        <f aca="false">VLOOKUP(A1051,Plan1!$A$7:$O$737,12,FALSE())</f>
        <v>-9.12</v>
      </c>
      <c r="G1051" s="65" t="n">
        <f aca="false">VLOOKUP(A1051,Plan1!$A$7:$O$737,13,FALSE())</f>
        <v>829.66</v>
      </c>
    </row>
    <row r="1052" customFormat="false" ht="15" hidden="false" customHeight="false" outlineLevel="0" collapsed="false">
      <c r="A1052" s="63" t="n">
        <v>42324</v>
      </c>
      <c r="B1052" s="64" t="n">
        <f aca="false">VLOOKUP(A1052,Plan1!$A$7:$O$737,2,FALSE())</f>
        <v>-13.06</v>
      </c>
      <c r="C1052" s="65" t="n">
        <f aca="false">VLOOKUP(A1052,Plan1!$A$7:$O$737,3,FALSE())</f>
        <v>767.94</v>
      </c>
      <c r="D1052" s="66" t="n">
        <f aca="false">VLOOKUP(A1052,Plan1!$A$7:$O$737,7,FALSE())</f>
        <v>-21.46</v>
      </c>
      <c r="E1052" s="65" t="n">
        <f aca="false">VLOOKUP(A1052,Plan1!$A$7:$O$737,8,FALSE())</f>
        <v>738.54</v>
      </c>
      <c r="F1052" s="64" t="n">
        <f aca="false">VLOOKUP(A1052,Plan1!$A$7:$O$737,12,FALSE())</f>
        <v>-9.15</v>
      </c>
      <c r="G1052" s="65" t="n">
        <f aca="false">VLOOKUP(A1052,Plan1!$A$7:$O$737,13,FALSE())</f>
        <v>829.63</v>
      </c>
    </row>
    <row r="1053" customFormat="false" ht="15" hidden="false" customHeight="false" outlineLevel="0" collapsed="false">
      <c r="A1053" s="63" t="n">
        <v>42325</v>
      </c>
      <c r="B1053" s="64" t="n">
        <f aca="false">VLOOKUP(A1053,Plan1!$A$7:$O$737,2,FALSE())</f>
        <v>-13.09</v>
      </c>
      <c r="C1053" s="65" t="n">
        <f aca="false">VLOOKUP(A1053,Plan1!$A$7:$O$737,3,FALSE())</f>
        <v>767.91</v>
      </c>
      <c r="D1053" s="66" t="n">
        <f aca="false">VLOOKUP(A1053,Plan1!$A$7:$O$737,7,FALSE())</f>
        <v>-21.48</v>
      </c>
      <c r="E1053" s="65" t="n">
        <f aca="false">VLOOKUP(A1053,Plan1!$A$7:$O$737,8,FALSE())</f>
        <v>738.52</v>
      </c>
      <c r="F1053" s="64" t="n">
        <f aca="false">VLOOKUP(A1053,Plan1!$A$7:$O$737,12,FALSE())</f>
        <v>-9.1</v>
      </c>
      <c r="G1053" s="65" t="n">
        <f aca="false">VLOOKUP(A1053,Plan1!$A$7:$O$737,13,FALSE())</f>
        <v>829.68</v>
      </c>
    </row>
    <row r="1054" customFormat="false" ht="15" hidden="false" customHeight="false" outlineLevel="0" collapsed="false">
      <c r="A1054" s="63" t="n">
        <v>42326</v>
      </c>
      <c r="B1054" s="64" t="n">
        <f aca="false">VLOOKUP(A1054,Plan1!$A$7:$O$737,2,FALSE())</f>
        <v>-13.09</v>
      </c>
      <c r="C1054" s="65" t="n">
        <f aca="false">VLOOKUP(A1054,Plan1!$A$7:$O$737,3,FALSE())</f>
        <v>767.91</v>
      </c>
      <c r="D1054" s="66" t="n">
        <f aca="false">VLOOKUP(A1054,Plan1!$A$7:$O$737,7,FALSE())</f>
        <v>-21.42</v>
      </c>
      <c r="E1054" s="65" t="n">
        <f aca="false">VLOOKUP(A1054,Plan1!$A$7:$O$737,8,FALSE())</f>
        <v>738.58</v>
      </c>
      <c r="F1054" s="64" t="n">
        <f aca="false">VLOOKUP(A1054,Plan1!$A$7:$O$737,12,FALSE())</f>
        <v>-9.05</v>
      </c>
      <c r="G1054" s="65" t="n">
        <f aca="false">VLOOKUP(A1054,Plan1!$A$7:$O$737,13,FALSE())</f>
        <v>829.73</v>
      </c>
    </row>
    <row r="1055" customFormat="false" ht="15" hidden="false" customHeight="false" outlineLevel="0" collapsed="false">
      <c r="A1055" s="63" t="n">
        <v>42327</v>
      </c>
      <c r="B1055" s="64" t="n">
        <f aca="false">VLOOKUP(A1055,Plan1!$A$7:$O$737,2,FALSE())</f>
        <v>-13.11</v>
      </c>
      <c r="C1055" s="65" t="n">
        <f aca="false">VLOOKUP(A1055,Plan1!$A$7:$O$737,3,FALSE())</f>
        <v>767.89</v>
      </c>
      <c r="D1055" s="66" t="n">
        <f aca="false">VLOOKUP(A1055,Plan1!$A$7:$O$737,7,FALSE())</f>
        <v>-21.43</v>
      </c>
      <c r="E1055" s="65" t="n">
        <f aca="false">VLOOKUP(A1055,Plan1!$A$7:$O$737,8,FALSE())</f>
        <v>738.57</v>
      </c>
      <c r="F1055" s="64" t="n">
        <f aca="false">VLOOKUP(A1055,Plan1!$A$7:$O$737,12,FALSE())</f>
        <v>-8.75</v>
      </c>
      <c r="G1055" s="65" t="n">
        <f aca="false">VLOOKUP(A1055,Plan1!$A$7:$O$737,13,FALSE())</f>
        <v>830.03</v>
      </c>
    </row>
    <row r="1056" customFormat="false" ht="15" hidden="false" customHeight="false" outlineLevel="0" collapsed="false">
      <c r="A1056" s="63" t="n">
        <v>42328</v>
      </c>
      <c r="B1056" s="64" t="n">
        <f aca="false">VLOOKUP(A1056,Plan1!$A$7:$O$737,2,FALSE())</f>
        <v>-13.14</v>
      </c>
      <c r="C1056" s="65" t="n">
        <f aca="false">VLOOKUP(A1056,Plan1!$A$7:$O$737,3,FALSE())</f>
        <v>767.86</v>
      </c>
      <c r="D1056" s="66" t="n">
        <f aca="false">VLOOKUP(A1056,Plan1!$A$7:$O$737,7,FALSE())</f>
        <v>-21.4</v>
      </c>
      <c r="E1056" s="65" t="n">
        <f aca="false">VLOOKUP(A1056,Plan1!$A$7:$O$737,8,FALSE())</f>
        <v>738.6</v>
      </c>
      <c r="F1056" s="64" t="n">
        <f aca="false">VLOOKUP(A1056,Plan1!$A$7:$O$737,12,FALSE())</f>
        <v>-8.54</v>
      </c>
      <c r="G1056" s="65" t="n">
        <f aca="false">VLOOKUP(A1056,Plan1!$A$7:$O$737,13,FALSE())</f>
        <v>830.24</v>
      </c>
    </row>
    <row r="1057" customFormat="false" ht="15" hidden="false" customHeight="false" outlineLevel="0" collapsed="false">
      <c r="A1057" s="63" t="n">
        <v>42329</v>
      </c>
      <c r="B1057" s="64" t="n">
        <f aca="false">VLOOKUP(A1057,Plan1!$A$7:$O$737,2,FALSE())</f>
        <v>-13.15</v>
      </c>
      <c r="C1057" s="65" t="n">
        <f aca="false">VLOOKUP(A1057,Plan1!$A$7:$O$737,3,FALSE())</f>
        <v>767.85</v>
      </c>
      <c r="D1057" s="66" t="n">
        <f aca="false">VLOOKUP(A1057,Plan1!$A$7:$O$737,7,FALSE())</f>
        <v>-21.3</v>
      </c>
      <c r="E1057" s="65" t="n">
        <f aca="false">VLOOKUP(A1057,Plan1!$A$7:$O$737,8,FALSE())</f>
        <v>738.7</v>
      </c>
      <c r="F1057" s="64" t="n">
        <f aca="false">VLOOKUP(A1057,Plan1!$A$7:$O$737,12,FALSE())</f>
        <v>-8.05</v>
      </c>
      <c r="G1057" s="65" t="n">
        <f aca="false">VLOOKUP(A1057,Plan1!$A$7:$O$737,13,FALSE())</f>
        <v>830.73</v>
      </c>
    </row>
    <row r="1058" customFormat="false" ht="15" hidden="false" customHeight="false" outlineLevel="0" collapsed="false">
      <c r="A1058" s="63" t="n">
        <v>42330</v>
      </c>
      <c r="B1058" s="64" t="n">
        <f aca="false">VLOOKUP(A1058,Plan1!$A$7:$O$737,2,FALSE())</f>
        <v>-13.17</v>
      </c>
      <c r="C1058" s="65" t="n">
        <f aca="false">VLOOKUP(A1058,Plan1!$A$7:$O$737,3,FALSE())</f>
        <v>767.83</v>
      </c>
      <c r="D1058" s="66" t="n">
        <f aca="false">VLOOKUP(A1058,Plan1!$A$7:$O$737,7,FALSE())</f>
        <v>-21.25</v>
      </c>
      <c r="E1058" s="65" t="n">
        <f aca="false">VLOOKUP(A1058,Plan1!$A$7:$O$737,8,FALSE())</f>
        <v>738.75</v>
      </c>
      <c r="F1058" s="64" t="n">
        <f aca="false">VLOOKUP(A1058,Plan1!$A$7:$O$737,12,FALSE())</f>
        <v>-7.92</v>
      </c>
      <c r="G1058" s="65" t="n">
        <f aca="false">VLOOKUP(A1058,Plan1!$A$7:$O$737,13,FALSE())</f>
        <v>830.86</v>
      </c>
    </row>
    <row r="1059" customFormat="false" ht="15" hidden="false" customHeight="false" outlineLevel="0" collapsed="false">
      <c r="A1059" s="63" t="n">
        <v>42331</v>
      </c>
      <c r="B1059" s="64" t="n">
        <f aca="false">VLOOKUP(A1059,Plan1!$A$7:$O$737,2,FALSE())</f>
        <v>-13.16</v>
      </c>
      <c r="C1059" s="65" t="n">
        <f aca="false">VLOOKUP(A1059,Plan1!$A$7:$O$737,3,FALSE())</f>
        <v>767.84</v>
      </c>
      <c r="D1059" s="66" t="n">
        <f aca="false">VLOOKUP(A1059,Plan1!$A$7:$O$737,7,FALSE())</f>
        <v>-21.23</v>
      </c>
      <c r="E1059" s="65" t="n">
        <f aca="false">VLOOKUP(A1059,Plan1!$A$7:$O$737,8,FALSE())</f>
        <v>738.77</v>
      </c>
      <c r="F1059" s="64" t="n">
        <f aca="false">VLOOKUP(A1059,Plan1!$A$7:$O$737,12,FALSE())</f>
        <v>-7.86</v>
      </c>
      <c r="G1059" s="65" t="n">
        <f aca="false">VLOOKUP(A1059,Plan1!$A$7:$O$737,13,FALSE())</f>
        <v>830.92</v>
      </c>
    </row>
    <row r="1060" customFormat="false" ht="15" hidden="false" customHeight="false" outlineLevel="0" collapsed="false">
      <c r="A1060" s="63" t="n">
        <v>42332</v>
      </c>
      <c r="B1060" s="64" t="n">
        <f aca="false">VLOOKUP(A1060,Plan1!$A$7:$O$737,2,FALSE())</f>
        <v>-13.14</v>
      </c>
      <c r="C1060" s="65" t="n">
        <f aca="false">VLOOKUP(A1060,Plan1!$A$7:$O$737,3,FALSE())</f>
        <v>767.86</v>
      </c>
      <c r="D1060" s="66" t="n">
        <f aca="false">VLOOKUP(A1060,Plan1!$A$7:$O$737,7,FALSE())</f>
        <v>-21.16</v>
      </c>
      <c r="E1060" s="65" t="n">
        <f aca="false">VLOOKUP(A1060,Plan1!$A$7:$O$737,8,FALSE())</f>
        <v>738.84</v>
      </c>
      <c r="F1060" s="64" t="n">
        <f aca="false">VLOOKUP(A1060,Plan1!$A$7:$O$737,12,FALSE())</f>
        <v>-7.7</v>
      </c>
      <c r="G1060" s="65" t="n">
        <f aca="false">VLOOKUP(A1060,Plan1!$A$7:$O$737,13,FALSE())</f>
        <v>831.08</v>
      </c>
    </row>
    <row r="1061" customFormat="false" ht="15" hidden="false" customHeight="false" outlineLevel="0" collapsed="false">
      <c r="A1061" s="63" t="n">
        <v>42333</v>
      </c>
      <c r="B1061" s="64" t="n">
        <f aca="false">VLOOKUP(A1061,Plan1!$A$7:$O$737,2,FALSE())</f>
        <v>-13.09</v>
      </c>
      <c r="C1061" s="65" t="n">
        <f aca="false">VLOOKUP(A1061,Plan1!$A$7:$O$737,3,FALSE())</f>
        <v>767.91</v>
      </c>
      <c r="D1061" s="66" t="n">
        <f aca="false">VLOOKUP(A1061,Plan1!$A$7:$O$737,7,FALSE())</f>
        <v>-21.12</v>
      </c>
      <c r="E1061" s="65" t="n">
        <f aca="false">VLOOKUP(A1061,Plan1!$A$7:$O$737,8,FALSE())</f>
        <v>738.88</v>
      </c>
      <c r="F1061" s="64" t="n">
        <f aca="false">VLOOKUP(A1061,Plan1!$A$7:$O$737,12,FALSE())</f>
        <v>-7.7</v>
      </c>
      <c r="G1061" s="65" t="n">
        <f aca="false">VLOOKUP(A1061,Plan1!$A$7:$O$737,13,FALSE())</f>
        <v>831.08</v>
      </c>
    </row>
    <row r="1062" customFormat="false" ht="15" hidden="false" customHeight="false" outlineLevel="0" collapsed="false">
      <c r="A1062" s="63" t="n">
        <v>42334</v>
      </c>
      <c r="B1062" s="64" t="n">
        <f aca="false">VLOOKUP(A1062,Plan1!$A$7:$O$737,2,FALSE())</f>
        <v>-13.07</v>
      </c>
      <c r="C1062" s="65" t="n">
        <f aca="false">VLOOKUP(A1062,Plan1!$A$7:$O$737,3,FALSE())</f>
        <v>767.93</v>
      </c>
      <c r="D1062" s="66" t="n">
        <f aca="false">VLOOKUP(A1062,Plan1!$A$7:$O$737,7,FALSE())</f>
        <v>-21.09</v>
      </c>
      <c r="E1062" s="65" t="n">
        <f aca="false">VLOOKUP(A1062,Plan1!$A$7:$O$737,8,FALSE())</f>
        <v>738.91</v>
      </c>
      <c r="F1062" s="64" t="n">
        <f aca="false">VLOOKUP(A1062,Plan1!$A$7:$O$737,12,FALSE())</f>
        <v>-7.55</v>
      </c>
      <c r="G1062" s="65" t="n">
        <f aca="false">VLOOKUP(A1062,Plan1!$A$7:$O$737,13,FALSE())</f>
        <v>831.23</v>
      </c>
    </row>
    <row r="1063" customFormat="false" ht="15" hidden="false" customHeight="false" outlineLevel="0" collapsed="false">
      <c r="A1063" s="63" t="n">
        <v>42335</v>
      </c>
      <c r="B1063" s="64" t="n">
        <f aca="false">VLOOKUP(A1063,Plan1!$A$7:$O$737,2,FALSE())</f>
        <v>-13.12</v>
      </c>
      <c r="C1063" s="65" t="n">
        <f aca="false">VLOOKUP(A1063,Plan1!$A$7:$O$737,3,FALSE())</f>
        <v>767.88</v>
      </c>
      <c r="D1063" s="66" t="n">
        <f aca="false">VLOOKUP(A1063,Plan1!$A$7:$O$737,7,FALSE())</f>
        <v>-21.09</v>
      </c>
      <c r="E1063" s="65" t="n">
        <f aca="false">VLOOKUP(A1063,Plan1!$A$7:$O$737,8,FALSE())</f>
        <v>738.91</v>
      </c>
      <c r="F1063" s="64" t="n">
        <f aca="false">VLOOKUP(A1063,Plan1!$A$7:$O$737,12,FALSE())</f>
        <v>-7.55</v>
      </c>
      <c r="G1063" s="65" t="n">
        <f aca="false">VLOOKUP(A1063,Plan1!$A$7:$O$737,13,FALSE())</f>
        <v>831.23</v>
      </c>
    </row>
    <row r="1064" customFormat="false" ht="15" hidden="false" customHeight="false" outlineLevel="0" collapsed="false">
      <c r="A1064" s="63" t="n">
        <v>42336</v>
      </c>
      <c r="B1064" s="64" t="n">
        <f aca="false">VLOOKUP(A1064,Plan1!$A$7:$O$737,2,FALSE())</f>
        <v>-13.15</v>
      </c>
      <c r="C1064" s="65" t="n">
        <f aca="false">VLOOKUP(A1064,Plan1!$A$7:$O$737,3,FALSE())</f>
        <v>767.85</v>
      </c>
      <c r="D1064" s="66" t="n">
        <f aca="false">VLOOKUP(A1064,Plan1!$A$7:$O$737,7,FALSE())</f>
        <v>-21.09</v>
      </c>
      <c r="E1064" s="65" t="n">
        <f aca="false">VLOOKUP(A1064,Plan1!$A$7:$O$737,8,FALSE())</f>
        <v>738.91</v>
      </c>
      <c r="F1064" s="64" t="n">
        <f aca="false">VLOOKUP(A1064,Plan1!$A$7:$O$737,12,FALSE())</f>
        <v>-7.55</v>
      </c>
      <c r="G1064" s="65" t="n">
        <f aca="false">VLOOKUP(A1064,Plan1!$A$7:$O$737,13,FALSE())</f>
        <v>831.23</v>
      </c>
    </row>
    <row r="1065" customFormat="false" ht="15" hidden="false" customHeight="false" outlineLevel="0" collapsed="false">
      <c r="A1065" s="63" t="n">
        <v>42337</v>
      </c>
      <c r="B1065" s="64" t="n">
        <f aca="false">VLOOKUP(A1065,Plan1!$A$7:$O$737,2,FALSE())</f>
        <v>-13.18</v>
      </c>
      <c r="C1065" s="65" t="n">
        <f aca="false">VLOOKUP(A1065,Plan1!$A$7:$O$737,3,FALSE())</f>
        <v>767.82</v>
      </c>
      <c r="D1065" s="66" t="n">
        <f aca="false">VLOOKUP(A1065,Plan1!$A$7:$O$737,7,FALSE())</f>
        <v>-21.13</v>
      </c>
      <c r="E1065" s="65" t="n">
        <f aca="false">VLOOKUP(A1065,Plan1!$A$7:$O$737,8,FALSE())</f>
        <v>738.87</v>
      </c>
      <c r="F1065" s="64" t="n">
        <f aca="false">VLOOKUP(A1065,Plan1!$A$7:$O$737,12,FALSE())</f>
        <v>-7.56</v>
      </c>
      <c r="G1065" s="65" t="n">
        <f aca="false">VLOOKUP(A1065,Plan1!$A$7:$O$737,13,FALSE())</f>
        <v>831.22</v>
      </c>
    </row>
    <row r="1066" customFormat="false" ht="15" hidden="false" customHeight="false" outlineLevel="0" collapsed="false">
      <c r="A1066" s="63" t="n">
        <v>42338</v>
      </c>
      <c r="B1066" s="64" t="n">
        <f aca="false">VLOOKUP(A1066,Plan1!$A$7:$O$737,2,FALSE())</f>
        <v>-13.17</v>
      </c>
      <c r="C1066" s="65" t="n">
        <f aca="false">VLOOKUP(A1066,Plan1!$A$7:$O$737,3,FALSE())</f>
        <v>767.83</v>
      </c>
      <c r="D1066" s="66" t="n">
        <f aca="false">VLOOKUP(A1066,Plan1!$A$7:$O$737,7,FALSE())</f>
        <v>-21.21</v>
      </c>
      <c r="E1066" s="65" t="n">
        <f aca="false">VLOOKUP(A1066,Plan1!$A$7:$O$737,8,FALSE())</f>
        <v>738.79</v>
      </c>
      <c r="F1066" s="64" t="n">
        <f aca="false">VLOOKUP(A1066,Plan1!$A$7:$O$737,12,FALSE())</f>
        <v>-7.56</v>
      </c>
      <c r="G1066" s="65" t="n">
        <f aca="false">VLOOKUP(A1066,Plan1!$A$7:$O$737,13,FALSE())</f>
        <v>831.22</v>
      </c>
    </row>
    <row r="1067" customFormat="false" ht="15" hidden="false" customHeight="false" outlineLevel="0" collapsed="false">
      <c r="A1067" s="63" t="n">
        <v>42339</v>
      </c>
      <c r="B1067" s="64" t="n">
        <f aca="false">VLOOKUP(A1067,Plan1!$A$7:$O$737,2,FALSE())</f>
        <v>-13.15</v>
      </c>
      <c r="C1067" s="65" t="n">
        <f aca="false">VLOOKUP(A1067,Plan1!$A$7:$O$737,3,FALSE())</f>
        <v>767.85</v>
      </c>
      <c r="D1067" s="66" t="n">
        <f aca="false">VLOOKUP(A1067,Plan1!$A$7:$O$737,7,FALSE())</f>
        <v>-21.17</v>
      </c>
      <c r="E1067" s="65" t="n">
        <f aca="false">VLOOKUP(A1067,Plan1!$A$7:$O$737,8,FALSE())</f>
        <v>738.83</v>
      </c>
      <c r="F1067" s="64" t="n">
        <f aca="false">VLOOKUP(A1067,Plan1!$A$7:$O$737,12,FALSE())</f>
        <v>-7.56</v>
      </c>
      <c r="G1067" s="65" t="n">
        <f aca="false">VLOOKUP(A1067,Plan1!$A$7:$O$737,13,FALSE())</f>
        <v>831.22</v>
      </c>
    </row>
    <row r="1068" customFormat="false" ht="15" hidden="false" customHeight="false" outlineLevel="0" collapsed="false">
      <c r="A1068" s="63" t="n">
        <v>42340</v>
      </c>
      <c r="B1068" s="64" t="n">
        <f aca="false">VLOOKUP(A1068,Plan1!$A$7:$O$737,2,FALSE())</f>
        <v>-13.13</v>
      </c>
      <c r="C1068" s="65" t="n">
        <f aca="false">VLOOKUP(A1068,Plan1!$A$7:$O$737,3,FALSE())</f>
        <v>767.87</v>
      </c>
      <c r="D1068" s="66" t="n">
        <f aca="false">VLOOKUP(A1068,Plan1!$A$7:$O$737,7,FALSE())</f>
        <v>-21.11</v>
      </c>
      <c r="E1068" s="65" t="n">
        <f aca="false">VLOOKUP(A1068,Plan1!$A$7:$O$737,8,FALSE())</f>
        <v>738.89</v>
      </c>
      <c r="F1068" s="64" t="n">
        <f aca="false">VLOOKUP(A1068,Plan1!$A$7:$O$737,12,FALSE())</f>
        <v>-7.55</v>
      </c>
      <c r="G1068" s="65" t="n">
        <f aca="false">VLOOKUP(A1068,Plan1!$A$7:$O$737,13,FALSE())</f>
        <v>831.23</v>
      </c>
    </row>
    <row r="1069" customFormat="false" ht="15" hidden="false" customHeight="false" outlineLevel="0" collapsed="false">
      <c r="A1069" s="63" t="n">
        <v>42341</v>
      </c>
      <c r="B1069" s="64" t="n">
        <f aca="false">VLOOKUP(A1069,Plan1!$A$7:$O$737,2,FALSE())</f>
        <v>-13.09</v>
      </c>
      <c r="C1069" s="65" t="n">
        <f aca="false">VLOOKUP(A1069,Plan1!$A$7:$O$737,3,FALSE())</f>
        <v>767.91</v>
      </c>
      <c r="D1069" s="66" t="n">
        <f aca="false">VLOOKUP(A1069,Plan1!$A$7:$O$737,7,FALSE())</f>
        <v>-21.08</v>
      </c>
      <c r="E1069" s="65" t="n">
        <f aca="false">VLOOKUP(A1069,Plan1!$A$7:$O$737,8,FALSE())</f>
        <v>738.92</v>
      </c>
      <c r="F1069" s="64" t="n">
        <f aca="false">VLOOKUP(A1069,Plan1!$A$7:$O$737,12,FALSE())</f>
        <v>-7.51</v>
      </c>
      <c r="G1069" s="65" t="n">
        <f aca="false">VLOOKUP(A1069,Plan1!$A$7:$O$737,13,FALSE())</f>
        <v>831.27</v>
      </c>
    </row>
    <row r="1070" customFormat="false" ht="15" hidden="false" customHeight="false" outlineLevel="0" collapsed="false">
      <c r="A1070" s="63" t="n">
        <v>42342</v>
      </c>
      <c r="B1070" s="64" t="n">
        <f aca="false">VLOOKUP(A1070,Plan1!$A$7:$O$737,2,FALSE())</f>
        <v>-13.05</v>
      </c>
      <c r="C1070" s="65" t="n">
        <f aca="false">VLOOKUP(A1070,Plan1!$A$7:$O$737,3,FALSE())</f>
        <v>767.95</v>
      </c>
      <c r="D1070" s="66" t="n">
        <f aca="false">VLOOKUP(A1070,Plan1!$A$7:$O$737,7,FALSE())</f>
        <v>-21.1</v>
      </c>
      <c r="E1070" s="65" t="n">
        <f aca="false">VLOOKUP(A1070,Plan1!$A$7:$O$737,8,FALSE())</f>
        <v>738.9</v>
      </c>
      <c r="F1070" s="64" t="n">
        <f aca="false">VLOOKUP(A1070,Plan1!$A$7:$O$737,12,FALSE())</f>
        <v>-7.49</v>
      </c>
      <c r="G1070" s="65" t="n">
        <f aca="false">VLOOKUP(A1070,Plan1!$A$7:$O$737,13,FALSE())</f>
        <v>831.29</v>
      </c>
    </row>
    <row r="1071" customFormat="false" ht="15" hidden="false" customHeight="false" outlineLevel="0" collapsed="false">
      <c r="A1071" s="63" t="n">
        <v>42343</v>
      </c>
      <c r="B1071" s="64" t="n">
        <f aca="false">VLOOKUP(A1071,Plan1!$A$7:$O$737,2,FALSE())</f>
        <v>-13.07</v>
      </c>
      <c r="C1071" s="65" t="n">
        <f aca="false">VLOOKUP(A1071,Plan1!$A$7:$O$737,3,FALSE())</f>
        <v>767.93</v>
      </c>
      <c r="D1071" s="66" t="n">
        <f aca="false">VLOOKUP(A1071,Plan1!$A$7:$O$737,7,FALSE())</f>
        <v>-21.06</v>
      </c>
      <c r="E1071" s="65" t="n">
        <f aca="false">VLOOKUP(A1071,Plan1!$A$7:$O$737,8,FALSE())</f>
        <v>738.94</v>
      </c>
      <c r="F1071" s="64" t="n">
        <f aca="false">VLOOKUP(A1071,Plan1!$A$7:$O$737,12,FALSE())</f>
        <v>-7.46</v>
      </c>
      <c r="G1071" s="65" t="n">
        <f aca="false">VLOOKUP(A1071,Plan1!$A$7:$O$737,13,FALSE())</f>
        <v>831.32</v>
      </c>
    </row>
    <row r="1072" customFormat="false" ht="15" hidden="false" customHeight="false" outlineLevel="0" collapsed="false">
      <c r="A1072" s="63" t="n">
        <v>42344</v>
      </c>
      <c r="B1072" s="64" t="n">
        <f aca="false">VLOOKUP(A1072,Plan1!$A$7:$O$737,2,FALSE())</f>
        <v>-13.09</v>
      </c>
      <c r="C1072" s="65" t="n">
        <f aca="false">VLOOKUP(A1072,Plan1!$A$7:$O$737,3,FALSE())</f>
        <v>767.91</v>
      </c>
      <c r="D1072" s="66" t="n">
        <f aca="false">VLOOKUP(A1072,Plan1!$A$7:$O$737,7,FALSE())</f>
        <v>-20.98</v>
      </c>
      <c r="E1072" s="65" t="n">
        <f aca="false">VLOOKUP(A1072,Plan1!$A$7:$O$737,8,FALSE())</f>
        <v>739.02</v>
      </c>
      <c r="F1072" s="64" t="n">
        <f aca="false">VLOOKUP(A1072,Plan1!$A$7:$O$737,12,FALSE())</f>
        <v>-7.45</v>
      </c>
      <c r="G1072" s="65" t="n">
        <f aca="false">VLOOKUP(A1072,Plan1!$A$7:$O$737,13,FALSE())</f>
        <v>831.33</v>
      </c>
    </row>
    <row r="1073" customFormat="false" ht="15" hidden="false" customHeight="false" outlineLevel="0" collapsed="false">
      <c r="A1073" s="63" t="n">
        <v>42345</v>
      </c>
      <c r="B1073" s="64" t="n">
        <f aca="false">VLOOKUP(A1073,Plan1!$A$7:$O$737,2,FALSE())</f>
        <v>-13.1</v>
      </c>
      <c r="C1073" s="65" t="n">
        <f aca="false">VLOOKUP(A1073,Plan1!$A$7:$O$737,3,FALSE())</f>
        <v>767.9</v>
      </c>
      <c r="D1073" s="66" t="n">
        <f aca="false">VLOOKUP(A1073,Plan1!$A$7:$O$737,7,FALSE())</f>
        <v>-20.95</v>
      </c>
      <c r="E1073" s="65" t="n">
        <f aca="false">VLOOKUP(A1073,Plan1!$A$7:$O$737,8,FALSE())</f>
        <v>739.05</v>
      </c>
      <c r="F1073" s="64" t="n">
        <f aca="false">VLOOKUP(A1073,Plan1!$A$7:$O$737,12,FALSE())</f>
        <v>-7.43</v>
      </c>
      <c r="G1073" s="65" t="n">
        <f aca="false">VLOOKUP(A1073,Plan1!$A$7:$O$737,13,FALSE())</f>
        <v>831.35</v>
      </c>
    </row>
    <row r="1074" customFormat="false" ht="15" hidden="false" customHeight="false" outlineLevel="0" collapsed="false">
      <c r="A1074" s="63" t="n">
        <v>42346</v>
      </c>
      <c r="B1074" s="64" t="n">
        <f aca="false">VLOOKUP(A1074,Plan1!$A$7:$O$737,2,FALSE())</f>
        <v>-13.1</v>
      </c>
      <c r="C1074" s="65" t="n">
        <f aca="false">VLOOKUP(A1074,Plan1!$A$7:$O$737,3,FALSE())</f>
        <v>767.9</v>
      </c>
      <c r="D1074" s="66" t="n">
        <f aca="false">VLOOKUP(A1074,Plan1!$A$7:$O$737,7,FALSE())</f>
        <v>-20.9</v>
      </c>
      <c r="E1074" s="65" t="n">
        <f aca="false">VLOOKUP(A1074,Plan1!$A$7:$O$737,8,FALSE())</f>
        <v>739.1</v>
      </c>
      <c r="F1074" s="64" t="n">
        <f aca="false">VLOOKUP(A1074,Plan1!$A$7:$O$737,12,FALSE())</f>
        <v>-7.37</v>
      </c>
      <c r="G1074" s="65" t="n">
        <f aca="false">VLOOKUP(A1074,Plan1!$A$7:$O$737,13,FALSE())</f>
        <v>831.41</v>
      </c>
    </row>
    <row r="1075" customFormat="false" ht="15" hidden="false" customHeight="false" outlineLevel="0" collapsed="false">
      <c r="A1075" s="63" t="n">
        <v>42347</v>
      </c>
      <c r="B1075" s="64" t="n">
        <f aca="false">VLOOKUP(A1075,Plan1!$A$7:$O$737,2,FALSE())</f>
        <v>-13.12</v>
      </c>
      <c r="C1075" s="65" t="n">
        <f aca="false">VLOOKUP(A1075,Plan1!$A$7:$O$737,3,FALSE())</f>
        <v>767.88</v>
      </c>
      <c r="D1075" s="66" t="n">
        <f aca="false">VLOOKUP(A1075,Plan1!$A$7:$O$737,7,FALSE())</f>
        <v>-20.88</v>
      </c>
      <c r="E1075" s="65" t="n">
        <f aca="false">VLOOKUP(A1075,Plan1!$A$7:$O$737,8,FALSE())</f>
        <v>739.12</v>
      </c>
      <c r="F1075" s="64" t="n">
        <f aca="false">VLOOKUP(A1075,Plan1!$A$7:$O$737,12,FALSE())</f>
        <v>-7.31</v>
      </c>
      <c r="G1075" s="65" t="n">
        <f aca="false">VLOOKUP(A1075,Plan1!$A$7:$O$737,13,FALSE())</f>
        <v>831.47</v>
      </c>
    </row>
    <row r="1076" customFormat="false" ht="15" hidden="false" customHeight="false" outlineLevel="0" collapsed="false">
      <c r="A1076" s="63" t="n">
        <v>42348</v>
      </c>
      <c r="B1076" s="64" t="n">
        <f aca="false">VLOOKUP(A1076,Plan1!$A$7:$O$737,2,FALSE())</f>
        <v>-13.15</v>
      </c>
      <c r="C1076" s="65" t="n">
        <f aca="false">VLOOKUP(A1076,Plan1!$A$7:$O$737,3,FALSE())</f>
        <v>767.85</v>
      </c>
      <c r="D1076" s="66" t="n">
        <f aca="false">VLOOKUP(A1076,Plan1!$A$7:$O$737,7,FALSE())</f>
        <v>-20.83</v>
      </c>
      <c r="E1076" s="65" t="n">
        <f aca="false">VLOOKUP(A1076,Plan1!$A$7:$O$737,8,FALSE())</f>
        <v>739.17</v>
      </c>
      <c r="F1076" s="64" t="n">
        <f aca="false">VLOOKUP(A1076,Plan1!$A$7:$O$737,12,FALSE())</f>
        <v>-7.3</v>
      </c>
      <c r="G1076" s="65" t="n">
        <f aca="false">VLOOKUP(A1076,Plan1!$A$7:$O$737,13,FALSE())</f>
        <v>831.48</v>
      </c>
    </row>
    <row r="1077" customFormat="false" ht="15" hidden="false" customHeight="false" outlineLevel="0" collapsed="false">
      <c r="A1077" s="63" t="n">
        <v>42349</v>
      </c>
      <c r="B1077" s="64" t="n">
        <f aca="false">VLOOKUP(A1077,Plan1!$A$7:$O$737,2,FALSE())</f>
        <v>-13.1</v>
      </c>
      <c r="C1077" s="65" t="n">
        <f aca="false">VLOOKUP(A1077,Plan1!$A$7:$O$737,3,FALSE())</f>
        <v>767.9</v>
      </c>
      <c r="D1077" s="66" t="n">
        <f aca="false">VLOOKUP(A1077,Plan1!$A$7:$O$737,7,FALSE())</f>
        <v>-20.82</v>
      </c>
      <c r="E1077" s="65" t="n">
        <f aca="false">VLOOKUP(A1077,Plan1!$A$7:$O$737,8,FALSE())</f>
        <v>739.18</v>
      </c>
      <c r="F1077" s="64" t="n">
        <f aca="false">VLOOKUP(A1077,Plan1!$A$7:$O$737,12,FALSE())</f>
        <v>-7.27</v>
      </c>
      <c r="G1077" s="65" t="n">
        <f aca="false">VLOOKUP(A1077,Plan1!$A$7:$O$737,13,FALSE())</f>
        <v>831.51</v>
      </c>
    </row>
    <row r="1078" customFormat="false" ht="15" hidden="false" customHeight="false" outlineLevel="0" collapsed="false">
      <c r="A1078" s="63" t="n">
        <v>42350</v>
      </c>
      <c r="B1078" s="64" t="n">
        <f aca="false">VLOOKUP(A1078,Plan1!$A$7:$O$737,2,FALSE())</f>
        <v>-13.13</v>
      </c>
      <c r="C1078" s="65" t="n">
        <f aca="false">VLOOKUP(A1078,Plan1!$A$7:$O$737,3,FALSE())</f>
        <v>767.87</v>
      </c>
      <c r="D1078" s="66" t="n">
        <f aca="false">VLOOKUP(A1078,Plan1!$A$7:$O$737,7,FALSE())</f>
        <v>-20.76</v>
      </c>
      <c r="E1078" s="65" t="n">
        <f aca="false">VLOOKUP(A1078,Plan1!$A$7:$O$737,8,FALSE())</f>
        <v>739.24</v>
      </c>
      <c r="F1078" s="64" t="n">
        <f aca="false">VLOOKUP(A1078,Plan1!$A$7:$O$737,12,FALSE())</f>
        <v>-7.25</v>
      </c>
      <c r="G1078" s="65" t="n">
        <f aca="false">VLOOKUP(A1078,Plan1!$A$7:$O$737,13,FALSE())</f>
        <v>831.53</v>
      </c>
    </row>
    <row r="1079" customFormat="false" ht="15" hidden="false" customHeight="false" outlineLevel="0" collapsed="false">
      <c r="A1079" s="63" t="n">
        <v>42351</v>
      </c>
      <c r="B1079" s="64" t="n">
        <f aca="false">VLOOKUP(A1079,Plan1!$A$7:$O$737,2,FALSE())</f>
        <v>-13.11</v>
      </c>
      <c r="C1079" s="65" t="n">
        <f aca="false">VLOOKUP(A1079,Plan1!$A$7:$O$737,3,FALSE())</f>
        <v>767.89</v>
      </c>
      <c r="D1079" s="66" t="n">
        <f aca="false">VLOOKUP(A1079,Plan1!$A$7:$O$737,7,FALSE())</f>
        <v>-20.72</v>
      </c>
      <c r="E1079" s="65" t="n">
        <f aca="false">VLOOKUP(A1079,Plan1!$A$7:$O$737,8,FALSE())</f>
        <v>739.28</v>
      </c>
      <c r="F1079" s="64" t="n">
        <f aca="false">VLOOKUP(A1079,Plan1!$A$7:$O$737,12,FALSE())</f>
        <v>-7.24</v>
      </c>
      <c r="G1079" s="65" t="n">
        <f aca="false">VLOOKUP(A1079,Plan1!$A$7:$O$737,13,FALSE())</f>
        <v>831.54</v>
      </c>
    </row>
    <row r="1080" customFormat="false" ht="15" hidden="false" customHeight="false" outlineLevel="0" collapsed="false">
      <c r="A1080" s="63" t="n">
        <v>42352</v>
      </c>
      <c r="B1080" s="64" t="n">
        <f aca="false">VLOOKUP(A1080,Plan1!$A$7:$O$737,2,FALSE())</f>
        <v>-13.09</v>
      </c>
      <c r="C1080" s="65" t="n">
        <f aca="false">VLOOKUP(A1080,Plan1!$A$7:$O$737,3,FALSE())</f>
        <v>767.91</v>
      </c>
      <c r="D1080" s="66" t="n">
        <f aca="false">VLOOKUP(A1080,Plan1!$A$7:$O$737,7,FALSE())</f>
        <v>-20.7</v>
      </c>
      <c r="E1080" s="65" t="n">
        <f aca="false">VLOOKUP(A1080,Plan1!$A$7:$O$737,8,FALSE())</f>
        <v>739.3</v>
      </c>
      <c r="F1080" s="64" t="n">
        <f aca="false">VLOOKUP(A1080,Plan1!$A$7:$O$737,12,FALSE())</f>
        <v>-7.26</v>
      </c>
      <c r="G1080" s="65" t="n">
        <f aca="false">VLOOKUP(A1080,Plan1!$A$7:$O$737,13,FALSE())</f>
        <v>831.52</v>
      </c>
    </row>
    <row r="1081" customFormat="false" ht="15" hidden="false" customHeight="false" outlineLevel="0" collapsed="false">
      <c r="A1081" s="63" t="n">
        <v>42353</v>
      </c>
      <c r="B1081" s="64" t="n">
        <f aca="false">VLOOKUP(A1081,Plan1!$A$7:$O$737,2,FALSE())</f>
        <v>-12.84</v>
      </c>
      <c r="C1081" s="65" t="n">
        <f aca="false">VLOOKUP(A1081,Plan1!$A$7:$O$737,3,FALSE())</f>
        <v>768.16</v>
      </c>
      <c r="D1081" s="66" t="n">
        <f aca="false">VLOOKUP(A1081,Plan1!$A$7:$O$737,7,FALSE())</f>
        <v>-20.69</v>
      </c>
      <c r="E1081" s="65" t="n">
        <f aca="false">VLOOKUP(A1081,Plan1!$A$7:$O$737,8,FALSE())</f>
        <v>739.31</v>
      </c>
      <c r="F1081" s="64" t="n">
        <f aca="false">VLOOKUP(A1081,Plan1!$A$7:$O$737,12,FALSE())</f>
        <v>-7.27</v>
      </c>
      <c r="G1081" s="65" t="n">
        <f aca="false">VLOOKUP(A1081,Plan1!$A$7:$O$737,13,FALSE())</f>
        <v>831.51</v>
      </c>
    </row>
    <row r="1082" customFormat="false" ht="15" hidden="false" customHeight="false" outlineLevel="0" collapsed="false">
      <c r="A1082" s="63" t="n">
        <v>42354</v>
      </c>
      <c r="B1082" s="64" t="n">
        <f aca="false">VLOOKUP(A1082,Plan1!$A$7:$O$737,2,FALSE())</f>
        <v>-12.84</v>
      </c>
      <c r="C1082" s="65" t="n">
        <f aca="false">VLOOKUP(A1082,Plan1!$A$7:$O$737,3,FALSE())</f>
        <v>768.16</v>
      </c>
      <c r="D1082" s="66" t="n">
        <f aca="false">VLOOKUP(A1082,Plan1!$A$7:$O$737,7,FALSE())</f>
        <v>-20.66</v>
      </c>
      <c r="E1082" s="65" t="n">
        <f aca="false">VLOOKUP(A1082,Plan1!$A$7:$O$737,8,FALSE())</f>
        <v>739.34</v>
      </c>
      <c r="F1082" s="64" t="n">
        <f aca="false">VLOOKUP(A1082,Plan1!$A$7:$O$737,12,FALSE())</f>
        <v>-7.29</v>
      </c>
      <c r="G1082" s="65" t="n">
        <f aca="false">VLOOKUP(A1082,Plan1!$A$7:$O$737,13,FALSE())</f>
        <v>831.49</v>
      </c>
    </row>
    <row r="1083" customFormat="false" ht="15" hidden="false" customHeight="false" outlineLevel="0" collapsed="false">
      <c r="A1083" s="63" t="n">
        <v>42355</v>
      </c>
      <c r="B1083" s="64" t="n">
        <f aca="false">VLOOKUP(A1083,Plan1!$A$7:$O$737,2,FALSE())</f>
        <v>-12.86</v>
      </c>
      <c r="C1083" s="65" t="n">
        <f aca="false">VLOOKUP(A1083,Plan1!$A$7:$O$737,3,FALSE())</f>
        <v>768.14</v>
      </c>
      <c r="D1083" s="66" t="n">
        <f aca="false">VLOOKUP(A1083,Plan1!$A$7:$O$737,7,FALSE())</f>
        <v>-20.64</v>
      </c>
      <c r="E1083" s="65" t="n">
        <f aca="false">VLOOKUP(A1083,Plan1!$A$7:$O$737,8,FALSE())</f>
        <v>739.36</v>
      </c>
      <c r="F1083" s="64" t="n">
        <f aca="false">VLOOKUP(A1083,Plan1!$A$7:$O$737,12,FALSE())</f>
        <v>-7.31</v>
      </c>
      <c r="G1083" s="65" t="n">
        <f aca="false">VLOOKUP(A1083,Plan1!$A$7:$O$737,13,FALSE())</f>
        <v>831.47</v>
      </c>
    </row>
    <row r="1084" customFormat="false" ht="15" hidden="false" customHeight="false" outlineLevel="0" collapsed="false">
      <c r="A1084" s="63" t="n">
        <v>42356</v>
      </c>
      <c r="B1084" s="64" t="n">
        <f aca="false">VLOOKUP(A1084,Plan1!$A$7:$O$737,2,FALSE())</f>
        <v>-12.88</v>
      </c>
      <c r="C1084" s="65" t="n">
        <f aca="false">VLOOKUP(A1084,Plan1!$A$7:$O$737,3,FALSE())</f>
        <v>768.12</v>
      </c>
      <c r="D1084" s="66" t="n">
        <f aca="false">VLOOKUP(A1084,Plan1!$A$7:$O$737,7,FALSE())</f>
        <v>-20.63</v>
      </c>
      <c r="E1084" s="65" t="n">
        <f aca="false">VLOOKUP(A1084,Plan1!$A$7:$O$737,8,FALSE())</f>
        <v>739.37</v>
      </c>
      <c r="F1084" s="64" t="n">
        <f aca="false">VLOOKUP(A1084,Plan1!$A$7:$O$737,12,FALSE())</f>
        <v>-7.34</v>
      </c>
      <c r="G1084" s="65" t="n">
        <f aca="false">VLOOKUP(A1084,Plan1!$A$7:$O$737,13,FALSE())</f>
        <v>831.44</v>
      </c>
    </row>
    <row r="1085" customFormat="false" ht="15" hidden="false" customHeight="false" outlineLevel="0" collapsed="false">
      <c r="A1085" s="63" t="n">
        <v>42357</v>
      </c>
      <c r="B1085" s="64" t="n">
        <f aca="false">VLOOKUP(A1085,Plan1!$A$7:$O$737,2,FALSE())</f>
        <v>-12.85</v>
      </c>
      <c r="C1085" s="65" t="n">
        <f aca="false">VLOOKUP(A1085,Plan1!$A$7:$O$737,3,FALSE())</f>
        <v>768.15</v>
      </c>
      <c r="D1085" s="66" t="n">
        <f aca="false">VLOOKUP(A1085,Plan1!$A$7:$O$737,7,FALSE())</f>
        <v>-20.54</v>
      </c>
      <c r="E1085" s="65" t="n">
        <f aca="false">VLOOKUP(A1085,Plan1!$A$7:$O$737,8,FALSE())</f>
        <v>739.46</v>
      </c>
      <c r="F1085" s="64" t="n">
        <f aca="false">VLOOKUP(A1085,Plan1!$A$7:$O$737,12,FALSE())</f>
        <v>-7.3</v>
      </c>
      <c r="G1085" s="65" t="n">
        <f aca="false">VLOOKUP(A1085,Plan1!$A$7:$O$737,13,FALSE())</f>
        <v>831.48</v>
      </c>
    </row>
    <row r="1086" customFormat="false" ht="15" hidden="false" customHeight="false" outlineLevel="0" collapsed="false">
      <c r="A1086" s="63" t="n">
        <v>42358</v>
      </c>
      <c r="B1086" s="64" t="n">
        <f aca="false">VLOOKUP(A1086,Plan1!$A$7:$O$737,2,FALSE())</f>
        <v>-12.85</v>
      </c>
      <c r="C1086" s="65" t="n">
        <f aca="false">VLOOKUP(A1086,Plan1!$A$7:$O$737,3,FALSE())</f>
        <v>768.15</v>
      </c>
      <c r="D1086" s="66" t="n">
        <f aca="false">VLOOKUP(A1086,Plan1!$A$7:$O$737,7,FALSE())</f>
        <v>-20.47</v>
      </c>
      <c r="E1086" s="65" t="n">
        <f aca="false">VLOOKUP(A1086,Plan1!$A$7:$O$737,8,FALSE())</f>
        <v>739.53</v>
      </c>
      <c r="F1086" s="64" t="n">
        <f aca="false">VLOOKUP(A1086,Plan1!$A$7:$O$737,12,FALSE())</f>
        <v>-7.28</v>
      </c>
      <c r="G1086" s="65" t="n">
        <f aca="false">VLOOKUP(A1086,Plan1!$A$7:$O$737,13,FALSE())</f>
        <v>831.5</v>
      </c>
    </row>
    <row r="1087" customFormat="false" ht="15" hidden="false" customHeight="false" outlineLevel="0" collapsed="false">
      <c r="A1087" s="63" t="n">
        <v>42359</v>
      </c>
      <c r="B1087" s="64" t="n">
        <f aca="false">VLOOKUP(A1087,Plan1!$A$7:$O$737,2,FALSE())</f>
        <v>-12.83</v>
      </c>
      <c r="C1087" s="65" t="n">
        <f aca="false">VLOOKUP(A1087,Plan1!$A$7:$O$737,3,FALSE())</f>
        <v>768.17</v>
      </c>
      <c r="D1087" s="66" t="n">
        <f aca="false">VLOOKUP(A1087,Plan1!$A$7:$O$737,7,FALSE())</f>
        <v>-20.45</v>
      </c>
      <c r="E1087" s="65" t="n">
        <f aca="false">VLOOKUP(A1087,Plan1!$A$7:$O$737,8,FALSE())</f>
        <v>739.55</v>
      </c>
      <c r="F1087" s="64" t="n">
        <f aca="false">VLOOKUP(A1087,Plan1!$A$7:$O$737,12,FALSE())</f>
        <v>-7.26</v>
      </c>
      <c r="G1087" s="65" t="n">
        <f aca="false">VLOOKUP(A1087,Plan1!$A$7:$O$737,13,FALSE())</f>
        <v>831.52</v>
      </c>
    </row>
    <row r="1088" customFormat="false" ht="15" hidden="false" customHeight="false" outlineLevel="0" collapsed="false">
      <c r="A1088" s="63" t="n">
        <v>42360</v>
      </c>
      <c r="B1088" s="64" t="n">
        <f aca="false">VLOOKUP(A1088,Plan1!$A$7:$O$737,2,FALSE())</f>
        <v>-12.85</v>
      </c>
      <c r="C1088" s="65" t="n">
        <f aca="false">VLOOKUP(A1088,Plan1!$A$7:$O$737,3,FALSE())</f>
        <v>768.15</v>
      </c>
      <c r="D1088" s="66" t="n">
        <f aca="false">VLOOKUP(A1088,Plan1!$A$7:$O$737,7,FALSE())</f>
        <v>-20.43</v>
      </c>
      <c r="E1088" s="65" t="n">
        <f aca="false">VLOOKUP(A1088,Plan1!$A$7:$O$737,8,FALSE())</f>
        <v>739.57</v>
      </c>
      <c r="F1088" s="64" t="n">
        <f aca="false">VLOOKUP(A1088,Plan1!$A$7:$O$737,12,FALSE())</f>
        <v>-7.26</v>
      </c>
      <c r="G1088" s="65" t="n">
        <f aca="false">VLOOKUP(A1088,Plan1!$A$7:$O$737,13,FALSE())</f>
        <v>831.52</v>
      </c>
    </row>
    <row r="1089" customFormat="false" ht="15" hidden="false" customHeight="false" outlineLevel="0" collapsed="false">
      <c r="A1089" s="63" t="n">
        <v>42361</v>
      </c>
      <c r="B1089" s="64" t="n">
        <f aca="false">VLOOKUP(A1089,Plan1!$A$7:$O$737,2,FALSE())</f>
        <v>-12.82</v>
      </c>
      <c r="C1089" s="65" t="n">
        <f aca="false">VLOOKUP(A1089,Plan1!$A$7:$O$737,3,FALSE())</f>
        <v>768.18</v>
      </c>
      <c r="D1089" s="66" t="n">
        <f aca="false">VLOOKUP(A1089,Plan1!$A$7:$O$737,7,FALSE())</f>
        <v>-20.42</v>
      </c>
      <c r="E1089" s="65" t="n">
        <f aca="false">VLOOKUP(A1089,Plan1!$A$7:$O$737,8,FALSE())</f>
        <v>739.58</v>
      </c>
      <c r="F1089" s="64" t="n">
        <f aca="false">VLOOKUP(A1089,Plan1!$A$7:$O$737,12,FALSE())</f>
        <v>-7.28</v>
      </c>
      <c r="G1089" s="65" t="n">
        <f aca="false">VLOOKUP(A1089,Plan1!$A$7:$O$737,13,FALSE())</f>
        <v>831.5</v>
      </c>
    </row>
    <row r="1090" customFormat="false" ht="15" hidden="false" customHeight="false" outlineLevel="0" collapsed="false">
      <c r="A1090" s="63" t="n">
        <v>42362</v>
      </c>
      <c r="B1090" s="64" t="n">
        <f aca="false">VLOOKUP(A1090,Plan1!$A$7:$O$737,2,FALSE())</f>
        <v>-12.81</v>
      </c>
      <c r="C1090" s="65" t="n">
        <f aca="false">VLOOKUP(A1090,Plan1!$A$7:$O$737,3,FALSE())</f>
        <v>768.19</v>
      </c>
      <c r="D1090" s="66" t="n">
        <f aca="false">VLOOKUP(A1090,Plan1!$A$7:$O$737,7,FALSE())</f>
        <v>-20.43</v>
      </c>
      <c r="E1090" s="65" t="n">
        <f aca="false">VLOOKUP(A1090,Plan1!$A$7:$O$737,8,FALSE())</f>
        <v>739.57</v>
      </c>
      <c r="F1090" s="64" t="n">
        <f aca="false">VLOOKUP(A1090,Plan1!$A$7:$O$737,12,FALSE())</f>
        <v>-7.3</v>
      </c>
      <c r="G1090" s="65" t="n">
        <f aca="false">VLOOKUP(A1090,Plan1!$A$7:$O$737,13,FALSE())</f>
        <v>831.48</v>
      </c>
    </row>
    <row r="1091" customFormat="false" ht="15" hidden="false" customHeight="false" outlineLevel="0" collapsed="false">
      <c r="A1091" s="63" t="n">
        <v>42363</v>
      </c>
      <c r="B1091" s="64" t="n">
        <f aca="false">VLOOKUP(A1091,Plan1!$A$7:$O$737,2,FALSE())</f>
        <v>-12.79</v>
      </c>
      <c r="C1091" s="65" t="n">
        <f aca="false">VLOOKUP(A1091,Plan1!$A$7:$O$737,3,FALSE())</f>
        <v>768.21</v>
      </c>
      <c r="D1091" s="66" t="n">
        <f aca="false">VLOOKUP(A1091,Plan1!$A$7:$O$737,7,FALSE())</f>
        <v>-20.43</v>
      </c>
      <c r="E1091" s="65" t="n">
        <f aca="false">VLOOKUP(A1091,Plan1!$A$7:$O$737,8,FALSE())</f>
        <v>739.57</v>
      </c>
      <c r="F1091" s="64" t="n">
        <f aca="false">VLOOKUP(A1091,Plan1!$A$7:$O$737,12,FALSE())</f>
        <v>-7.32</v>
      </c>
      <c r="G1091" s="65" t="n">
        <f aca="false">VLOOKUP(A1091,Plan1!$A$7:$O$737,13,FALSE())</f>
        <v>831.46</v>
      </c>
    </row>
    <row r="1092" customFormat="false" ht="15" hidden="false" customHeight="false" outlineLevel="0" collapsed="false">
      <c r="A1092" s="63" t="n">
        <v>42364</v>
      </c>
      <c r="B1092" s="64" t="n">
        <f aca="false">VLOOKUP(A1092,Plan1!$A$7:$O$737,2,FALSE())</f>
        <v>-12.79</v>
      </c>
      <c r="C1092" s="65" t="n">
        <f aca="false">VLOOKUP(A1092,Plan1!$A$7:$O$737,3,FALSE())</f>
        <v>768.21</v>
      </c>
      <c r="D1092" s="66" t="n">
        <f aca="false">VLOOKUP(A1092,Plan1!$A$7:$O$737,7,FALSE())</f>
        <v>-20.43</v>
      </c>
      <c r="E1092" s="65" t="n">
        <f aca="false">VLOOKUP(A1092,Plan1!$A$7:$O$737,8,FALSE())</f>
        <v>739.57</v>
      </c>
      <c r="F1092" s="64" t="n">
        <f aca="false">VLOOKUP(A1092,Plan1!$A$7:$O$737,12,FALSE())</f>
        <v>-7.34</v>
      </c>
      <c r="G1092" s="65" t="n">
        <f aca="false">VLOOKUP(A1092,Plan1!$A$7:$O$737,13,FALSE())</f>
        <v>831.44</v>
      </c>
    </row>
    <row r="1093" customFormat="false" ht="15" hidden="false" customHeight="false" outlineLevel="0" collapsed="false">
      <c r="A1093" s="63" t="n">
        <v>42365</v>
      </c>
      <c r="B1093" s="64" t="n">
        <f aca="false">VLOOKUP(A1093,Plan1!$A$7:$O$737,2,FALSE())</f>
        <v>-12.79</v>
      </c>
      <c r="C1093" s="65" t="n">
        <f aca="false">VLOOKUP(A1093,Plan1!$A$7:$O$737,3,FALSE())</f>
        <v>768.21</v>
      </c>
      <c r="D1093" s="66" t="n">
        <f aca="false">VLOOKUP(A1093,Plan1!$A$7:$O$737,7,FALSE())</f>
        <v>-20.43</v>
      </c>
      <c r="E1093" s="65" t="n">
        <f aca="false">VLOOKUP(A1093,Plan1!$A$7:$O$737,8,FALSE())</f>
        <v>739.57</v>
      </c>
      <c r="F1093" s="64" t="n">
        <f aca="false">VLOOKUP(A1093,Plan1!$A$7:$O$737,12,FALSE())</f>
        <v>-7.36</v>
      </c>
      <c r="G1093" s="65" t="n">
        <f aca="false">VLOOKUP(A1093,Plan1!$A$7:$O$737,13,FALSE())</f>
        <v>831.42</v>
      </c>
    </row>
    <row r="1094" customFormat="false" ht="15" hidden="false" customHeight="false" outlineLevel="0" collapsed="false">
      <c r="A1094" s="63" t="n">
        <v>42366</v>
      </c>
      <c r="B1094" s="64" t="n">
        <f aca="false">VLOOKUP(A1094,Plan1!$A$7:$O$737,2,FALSE())</f>
        <v>-12.77</v>
      </c>
      <c r="C1094" s="65" t="n">
        <f aca="false">VLOOKUP(A1094,Plan1!$A$7:$O$737,3,FALSE())</f>
        <v>768.23</v>
      </c>
      <c r="D1094" s="66" t="n">
        <f aca="false">VLOOKUP(A1094,Plan1!$A$7:$O$737,7,FALSE())</f>
        <v>-20.43</v>
      </c>
      <c r="E1094" s="65" t="n">
        <f aca="false">VLOOKUP(A1094,Plan1!$A$7:$O$737,8,FALSE())</f>
        <v>739.57</v>
      </c>
      <c r="F1094" s="64" t="n">
        <f aca="false">VLOOKUP(A1094,Plan1!$A$7:$O$737,12,FALSE())</f>
        <v>-7.34</v>
      </c>
      <c r="G1094" s="65" t="n">
        <f aca="false">VLOOKUP(A1094,Plan1!$A$7:$O$737,13,FALSE())</f>
        <v>831.44</v>
      </c>
    </row>
    <row r="1095" customFormat="false" ht="15" hidden="false" customHeight="false" outlineLevel="0" collapsed="false">
      <c r="A1095" s="63" t="n">
        <v>42367</v>
      </c>
      <c r="B1095" s="64" t="n">
        <f aca="false">VLOOKUP(A1095,Plan1!$A$7:$O$737,2,FALSE())</f>
        <v>-12.76</v>
      </c>
      <c r="C1095" s="65" t="n">
        <f aca="false">VLOOKUP(A1095,Plan1!$A$7:$O$737,3,FALSE())</f>
        <v>768.24</v>
      </c>
      <c r="D1095" s="66" t="n">
        <f aca="false">VLOOKUP(A1095,Plan1!$A$7:$O$737,7,FALSE())</f>
        <v>-20.43</v>
      </c>
      <c r="E1095" s="65" t="n">
        <f aca="false">VLOOKUP(A1095,Plan1!$A$7:$O$737,8,FALSE())</f>
        <v>739.57</v>
      </c>
      <c r="F1095" s="64" t="n">
        <f aca="false">VLOOKUP(A1095,Plan1!$A$7:$O$737,12,FALSE())</f>
        <v>-7.35</v>
      </c>
      <c r="G1095" s="65" t="n">
        <f aca="false">VLOOKUP(A1095,Plan1!$A$7:$O$737,13,FALSE())</f>
        <v>831.43</v>
      </c>
    </row>
    <row r="1096" customFormat="false" ht="15" hidden="false" customHeight="false" outlineLevel="0" collapsed="false">
      <c r="A1096" s="63" t="n">
        <v>42368</v>
      </c>
      <c r="B1096" s="64" t="n">
        <f aca="false">VLOOKUP(A1096,Plan1!$A$7:$O$737,2,FALSE())</f>
        <v>-12.72</v>
      </c>
      <c r="C1096" s="65" t="n">
        <f aca="false">VLOOKUP(A1096,Plan1!$A$7:$O$737,3,FALSE())</f>
        <v>768.28</v>
      </c>
      <c r="D1096" s="66" t="n">
        <f aca="false">VLOOKUP(A1096,Plan1!$A$7:$O$737,7,FALSE())</f>
        <v>-20.44</v>
      </c>
      <c r="E1096" s="65" t="n">
        <f aca="false">VLOOKUP(A1096,Plan1!$A$7:$O$737,8,FALSE())</f>
        <v>739.56</v>
      </c>
      <c r="F1096" s="64" t="n">
        <f aca="false">VLOOKUP(A1096,Plan1!$A$7:$O$737,12,FALSE())</f>
        <v>-7.37</v>
      </c>
      <c r="G1096" s="65" t="n">
        <f aca="false">VLOOKUP(A1096,Plan1!$A$7:$O$737,13,FALSE())</f>
        <v>831.41</v>
      </c>
    </row>
    <row r="1097" customFormat="false" ht="15" hidden="false" customHeight="false" outlineLevel="0" collapsed="false">
      <c r="A1097" s="63" t="n">
        <v>42369</v>
      </c>
      <c r="B1097" s="64" t="n">
        <f aca="false">VLOOKUP(A1097,Plan1!$A$7:$O$1102,2,FALSE())</f>
        <v>-12.7</v>
      </c>
      <c r="C1097" s="65" t="n">
        <f aca="false">VLOOKUP(A1097,Plan1!$A$7:$O$1102,3,FALSE())</f>
        <v>768.3</v>
      </c>
      <c r="D1097" s="66" t="n">
        <f aca="false">VLOOKUP(A1097,Plan1!$A$7:$O$1102,7,FALSE())</f>
        <v>-20.44</v>
      </c>
      <c r="E1097" s="65" t="n">
        <f aca="false">VLOOKUP(A1097,Plan1!$A$7:$O$1102,8,FALSE())</f>
        <v>739.56</v>
      </c>
      <c r="F1097" s="64" t="n">
        <f aca="false">VLOOKUP(A1097,Plan1!$A$7:$O$1102,12,FALSE())</f>
        <v>-7.39</v>
      </c>
      <c r="G1097" s="65" t="n">
        <f aca="false">VLOOKUP(A1097,Plan1!$A$7:$O$1102,13,FALSE())</f>
        <v>831.39</v>
      </c>
    </row>
    <row r="1098" customFormat="false" ht="15" hidden="false" customHeight="false" outlineLevel="0" collapsed="false">
      <c r="A1098" s="63" t="n">
        <v>42370</v>
      </c>
      <c r="B1098" s="64" t="n">
        <f aca="false">VLOOKUP(A1098,Plan1!$A$7:$O$1102,2,FALSE())</f>
        <v>-12.68</v>
      </c>
      <c r="C1098" s="65" t="n">
        <f aca="false">VLOOKUP(A1098,Plan1!$A$7:$O$1102,3,FALSE())</f>
        <v>768.32</v>
      </c>
      <c r="D1098" s="66" t="n">
        <f aca="false">VLOOKUP(A1098,Plan1!$A$7:$O$1102,7,FALSE())</f>
        <v>-20.45</v>
      </c>
      <c r="E1098" s="65" t="n">
        <f aca="false">VLOOKUP(A1098,Plan1!$A$7:$O$1102,8,FALSE())</f>
        <v>739.55</v>
      </c>
      <c r="F1098" s="64" t="n">
        <f aca="false">VLOOKUP(A1098,Plan1!$A$7:$O$1102,12,FALSE())</f>
        <v>-7.4</v>
      </c>
      <c r="G1098" s="65" t="n">
        <f aca="false">VLOOKUP(A1098,Plan1!$A$7:$O$1102,13,FALSE())</f>
        <v>831.38</v>
      </c>
    </row>
    <row r="1099" customFormat="false" ht="15" hidden="false" customHeight="false" outlineLevel="0" collapsed="false">
      <c r="A1099" s="63" t="n">
        <v>42371</v>
      </c>
      <c r="B1099" s="64" t="n">
        <f aca="false">VLOOKUP(A1099,Plan1!$A$7:$O$1102,2,FALSE())</f>
        <v>-12.68</v>
      </c>
      <c r="C1099" s="65" t="n">
        <f aca="false">VLOOKUP(A1099,Plan1!$A$7:$O$1102,3,FALSE())</f>
        <v>768.32</v>
      </c>
      <c r="D1099" s="66" t="n">
        <f aca="false">VLOOKUP(A1099,Plan1!$A$7:$O$1102,7,FALSE())</f>
        <v>-20.46</v>
      </c>
      <c r="E1099" s="65" t="n">
        <f aca="false">VLOOKUP(A1099,Plan1!$A$7:$O$1102,8,FALSE())</f>
        <v>739.54</v>
      </c>
      <c r="F1099" s="64" t="n">
        <f aca="false">VLOOKUP(A1099,Plan1!$A$7:$O$1102,12,FALSE())</f>
        <v>-7.41</v>
      </c>
      <c r="G1099" s="65" t="n">
        <f aca="false">VLOOKUP(A1099,Plan1!$A$7:$O$1102,13,FALSE())</f>
        <v>831.37</v>
      </c>
    </row>
    <row r="1100" customFormat="false" ht="15" hidden="false" customHeight="false" outlineLevel="0" collapsed="false">
      <c r="A1100" s="63" t="n">
        <v>42372</v>
      </c>
      <c r="B1100" s="64" t="n">
        <f aca="false">VLOOKUP(A1100,Plan1!$A$7:$O$1102,2,FALSE())</f>
        <v>-12.66</v>
      </c>
      <c r="C1100" s="65" t="n">
        <f aca="false">VLOOKUP(A1100,Plan1!$A$7:$O$1102,3,FALSE())</f>
        <v>768.34</v>
      </c>
      <c r="D1100" s="66" t="n">
        <f aca="false">VLOOKUP(A1100,Plan1!$A$7:$O$1102,7,FALSE())</f>
        <v>-20.46</v>
      </c>
      <c r="E1100" s="65" t="n">
        <f aca="false">VLOOKUP(A1100,Plan1!$A$7:$O$1102,8,FALSE())</f>
        <v>739.54</v>
      </c>
      <c r="F1100" s="64" t="n">
        <f aca="false">VLOOKUP(A1100,Plan1!$A$7:$O$1102,12,FALSE())</f>
        <v>-7.4</v>
      </c>
      <c r="G1100" s="65" t="n">
        <f aca="false">VLOOKUP(A1100,Plan1!$A$7:$O$1102,13,FALSE())</f>
        <v>831.38</v>
      </c>
    </row>
    <row r="1101" customFormat="false" ht="15" hidden="false" customHeight="false" outlineLevel="0" collapsed="false">
      <c r="A1101" s="63" t="n">
        <v>42373</v>
      </c>
      <c r="B1101" s="64" t="n">
        <f aca="false">VLOOKUP(A1101,Plan1!$A$7:$O$1102,2,FALSE())</f>
        <v>-12.57</v>
      </c>
      <c r="C1101" s="65" t="n">
        <f aca="false">VLOOKUP(A1101,Plan1!$A$7:$O$1102,3,FALSE())</f>
        <v>768.43</v>
      </c>
      <c r="D1101" s="66" t="n">
        <f aca="false">VLOOKUP(A1101,Plan1!$A$7:$O$1102,7,FALSE())</f>
        <v>-20.36</v>
      </c>
      <c r="E1101" s="65" t="n">
        <f aca="false">VLOOKUP(A1101,Plan1!$A$7:$O$1102,8,FALSE())</f>
        <v>739.64</v>
      </c>
      <c r="F1101" s="64" t="n">
        <f aca="false">VLOOKUP(A1101,Plan1!$A$7:$O$1102,12,FALSE())</f>
        <v>-7.38</v>
      </c>
      <c r="G1101" s="65" t="n">
        <f aca="false">VLOOKUP(A1101,Plan1!$A$7:$O$1102,13,FALSE())</f>
        <v>831.4</v>
      </c>
    </row>
    <row r="1102" customFormat="false" ht="15" hidden="false" customHeight="false" outlineLevel="0" collapsed="false">
      <c r="A1102" s="63" t="n">
        <v>42374</v>
      </c>
      <c r="B1102" s="64" t="n">
        <f aca="false">VLOOKUP(A1102,Plan1!$A$7:$O$1102,2,FALSE())</f>
        <v>-12.53</v>
      </c>
      <c r="C1102" s="65" t="n">
        <f aca="false">VLOOKUP(A1102,Plan1!$A$7:$O$1102,3,FALSE())</f>
        <v>768.47</v>
      </c>
      <c r="D1102" s="66" t="n">
        <f aca="false">VLOOKUP(A1102,Plan1!$A$7:$O$1102,7,FALSE())</f>
        <v>-20.26</v>
      </c>
      <c r="E1102" s="65" t="n">
        <f aca="false">VLOOKUP(A1102,Plan1!$A$7:$O$1102,8,FALSE())</f>
        <v>739.74</v>
      </c>
      <c r="F1102" s="64" t="n">
        <f aca="false">VLOOKUP(A1102,Plan1!$A$7:$O$1102,12,FALSE())</f>
        <v>-7.36</v>
      </c>
      <c r="G1102" s="65" t="n">
        <f aca="false">VLOOKUP(A1102,Plan1!$A$7:$O$1102,13,FALSE())</f>
        <v>831.42</v>
      </c>
    </row>
    <row r="1103" customFormat="false" ht="15" hidden="false" customHeight="false" outlineLevel="0" collapsed="false">
      <c r="A1103" s="63" t="n">
        <v>42375</v>
      </c>
      <c r="B1103" s="64" t="n">
        <f aca="false">VLOOKUP(A1103,Plan1!$A$7:$O$1102,2,FALSE())</f>
        <v>-12.51</v>
      </c>
      <c r="C1103" s="65" t="n">
        <f aca="false">VLOOKUP(A1103,Plan1!$A$7:$O$1102,3,FALSE())</f>
        <v>768.49</v>
      </c>
      <c r="D1103" s="66" t="n">
        <f aca="false">VLOOKUP(A1103,Plan1!$A$7:$O$1102,7,FALSE())</f>
        <v>-20.21</v>
      </c>
      <c r="E1103" s="65" t="n">
        <f aca="false">VLOOKUP(A1103,Plan1!$A$7:$O$1102,8,FALSE())</f>
        <v>739.79</v>
      </c>
      <c r="F1103" s="64" t="n">
        <f aca="false">VLOOKUP(A1103,Plan1!$A$7:$O$1102,12,FALSE())</f>
        <v>-7.37</v>
      </c>
      <c r="G1103" s="65" t="n">
        <f aca="false">VLOOKUP(A1103,Plan1!$A$7:$O$1102,13,FALSE())</f>
        <v>831.41</v>
      </c>
    </row>
    <row r="1104" customFormat="false" ht="15" hidden="false" customHeight="false" outlineLevel="0" collapsed="false">
      <c r="A1104" s="63" t="n">
        <v>42376</v>
      </c>
      <c r="B1104" s="64" t="n">
        <f aca="false">VLOOKUP(A1104,Plan1!$A$7:$O$1102,2,FALSE())</f>
        <v>-12.5</v>
      </c>
      <c r="C1104" s="65" t="n">
        <f aca="false">VLOOKUP(A1104,Plan1!$A$7:$O$1102,3,FALSE())</f>
        <v>768.5</v>
      </c>
      <c r="D1104" s="66" t="n">
        <f aca="false">VLOOKUP(A1104,Plan1!$A$7:$O$1102,7,FALSE())</f>
        <v>-20.2</v>
      </c>
      <c r="E1104" s="65" t="n">
        <f aca="false">VLOOKUP(A1104,Plan1!$A$7:$O$1102,8,FALSE())</f>
        <v>739.8</v>
      </c>
      <c r="F1104" s="64" t="n">
        <f aca="false">VLOOKUP(A1104,Plan1!$A$7:$O$1102,12,FALSE())</f>
        <v>-7.38</v>
      </c>
      <c r="G1104" s="65" t="n">
        <f aca="false">VLOOKUP(A1104,Plan1!$A$7:$O$1102,13,FALSE())</f>
        <v>831.4</v>
      </c>
    </row>
    <row r="1105" customFormat="false" ht="15" hidden="false" customHeight="false" outlineLevel="0" collapsed="false">
      <c r="A1105" s="63" t="n">
        <v>42377</v>
      </c>
      <c r="B1105" s="64" t="n">
        <f aca="false">VLOOKUP(A1105,Plan1!$A$7:$O$1102,2,FALSE())</f>
        <v>-12.51</v>
      </c>
      <c r="C1105" s="65" t="n">
        <f aca="false">VLOOKUP(A1105,Plan1!$A$7:$O$1102,3,FALSE())</f>
        <v>768.49</v>
      </c>
      <c r="D1105" s="66" t="n">
        <f aca="false">VLOOKUP(A1105,Plan1!$A$7:$O$1102,7,FALSE())</f>
        <v>-20.18</v>
      </c>
      <c r="E1105" s="65" t="n">
        <f aca="false">VLOOKUP(A1105,Plan1!$A$7:$O$1102,8,FALSE())</f>
        <v>739.82</v>
      </c>
      <c r="F1105" s="64" t="n">
        <f aca="false">VLOOKUP(A1105,Plan1!$A$7:$O$1102,12,FALSE())</f>
        <v>-7.4</v>
      </c>
      <c r="G1105" s="65" t="n">
        <f aca="false">VLOOKUP(A1105,Plan1!$A$7:$O$1102,13,FALSE())</f>
        <v>831.38</v>
      </c>
    </row>
    <row r="1106" customFormat="false" ht="15" hidden="false" customHeight="false" outlineLevel="0" collapsed="false">
      <c r="A1106" s="63" t="n">
        <v>42378</v>
      </c>
      <c r="B1106" s="64" t="n">
        <f aca="false">VLOOKUP(A1106,Plan1!$A$7:$O$1102,2,FALSE())</f>
        <v>-12.49</v>
      </c>
      <c r="C1106" s="65" t="n">
        <f aca="false">VLOOKUP(A1106,Plan1!$A$7:$O$1102,3,FALSE())</f>
        <v>768.51</v>
      </c>
      <c r="D1106" s="66" t="n">
        <f aca="false">VLOOKUP(A1106,Plan1!$A$7:$O$1102,7,FALSE())</f>
        <v>-20.13</v>
      </c>
      <c r="E1106" s="65" t="n">
        <f aca="false">VLOOKUP(A1106,Plan1!$A$7:$O$1102,8,FALSE())</f>
        <v>739.87</v>
      </c>
      <c r="F1106" s="64" t="n">
        <f aca="false">VLOOKUP(A1106,Plan1!$A$7:$O$1102,12,FALSE())</f>
        <v>-7.41</v>
      </c>
      <c r="G1106" s="65" t="n">
        <f aca="false">VLOOKUP(A1106,Plan1!$A$7:$O$1102,13,FALSE())</f>
        <v>831.37</v>
      </c>
    </row>
    <row r="1107" customFormat="false" ht="15" hidden="false" customHeight="false" outlineLevel="0" collapsed="false">
      <c r="A1107" s="63" t="n">
        <v>42379</v>
      </c>
      <c r="B1107" s="64" t="n">
        <f aca="false">VLOOKUP(A1107,Plan1!$A$7:$O$1102,2,FALSE())</f>
        <v>-12.44</v>
      </c>
      <c r="C1107" s="65" t="n">
        <f aca="false">VLOOKUP(A1107,Plan1!$A$7:$O$1102,3,FALSE())</f>
        <v>768.56</v>
      </c>
      <c r="D1107" s="66" t="n">
        <f aca="false">VLOOKUP(A1107,Plan1!$A$7:$O$1102,7,FALSE())</f>
        <v>-20.1</v>
      </c>
      <c r="E1107" s="65" t="n">
        <f aca="false">VLOOKUP(A1107,Plan1!$A$7:$O$1102,8,FALSE())</f>
        <v>739.9</v>
      </c>
      <c r="F1107" s="64" t="n">
        <f aca="false">VLOOKUP(A1107,Plan1!$A$7:$O$1102,12,FALSE())</f>
        <v>-7.43</v>
      </c>
      <c r="G1107" s="65" t="n">
        <f aca="false">VLOOKUP(A1107,Plan1!$A$7:$O$1102,13,FALSE())</f>
        <v>831.35</v>
      </c>
    </row>
    <row r="1108" customFormat="false" ht="15" hidden="false" customHeight="false" outlineLevel="0" collapsed="false">
      <c r="A1108" s="63" t="n">
        <v>42380</v>
      </c>
      <c r="B1108" s="64" t="n">
        <f aca="false">VLOOKUP(A1108,Plan1!$A$7:$O$1102,2,FALSE())</f>
        <v>-12.42</v>
      </c>
      <c r="C1108" s="65" t="n">
        <f aca="false">VLOOKUP(A1108,Plan1!$A$7:$O$1102,3,FALSE())</f>
        <v>768.58</v>
      </c>
      <c r="D1108" s="66" t="n">
        <f aca="false">VLOOKUP(A1108,Plan1!$A$7:$O$1102,7,FALSE())</f>
        <v>-20.1</v>
      </c>
      <c r="E1108" s="65" t="n">
        <f aca="false">VLOOKUP(A1108,Plan1!$A$7:$O$1102,8,FALSE())</f>
        <v>739.9</v>
      </c>
      <c r="F1108" s="64" t="n">
        <f aca="false">VLOOKUP(A1108,Plan1!$A$7:$O$1102,12,FALSE())</f>
        <v>-7.43</v>
      </c>
      <c r="G1108" s="65" t="n">
        <f aca="false">VLOOKUP(A1108,Plan1!$A$7:$O$1102,13,FALSE())</f>
        <v>831.35</v>
      </c>
    </row>
    <row r="1109" customFormat="false" ht="15" hidden="false" customHeight="false" outlineLevel="0" collapsed="false">
      <c r="A1109" s="63" t="n">
        <v>42381</v>
      </c>
      <c r="B1109" s="64" t="n">
        <f aca="false">VLOOKUP(A1109,Plan1!$A$7:$O$1102,2,FALSE())</f>
        <v>-12.39</v>
      </c>
      <c r="C1109" s="65" t="n">
        <f aca="false">VLOOKUP(A1109,Plan1!$A$7:$O$1102,3,FALSE())</f>
        <v>768.61</v>
      </c>
      <c r="D1109" s="66" t="n">
        <f aca="false">VLOOKUP(A1109,Plan1!$A$7:$O$1102,7,FALSE())</f>
        <v>-20.08</v>
      </c>
      <c r="E1109" s="65" t="n">
        <f aca="false">VLOOKUP(A1109,Plan1!$A$7:$O$1102,8,FALSE())</f>
        <v>739.92</v>
      </c>
      <c r="F1109" s="64" t="n">
        <f aca="false">VLOOKUP(A1109,Plan1!$A$7:$O$1102,12,FALSE())</f>
        <v>-7.44</v>
      </c>
      <c r="G1109" s="65" t="n">
        <f aca="false">VLOOKUP(A1109,Plan1!$A$7:$O$1102,13,FALSE())</f>
        <v>831.34</v>
      </c>
    </row>
    <row r="1110" customFormat="false" ht="15" hidden="false" customHeight="false" outlineLevel="0" collapsed="false">
      <c r="A1110" s="63" t="n">
        <v>42382</v>
      </c>
      <c r="B1110" s="64" t="n">
        <f aca="false">VLOOKUP(A1110,Plan1!$A$7:$O$1102,2,FALSE())</f>
        <v>-12.32</v>
      </c>
      <c r="C1110" s="65" t="n">
        <f aca="false">VLOOKUP(A1110,Plan1!$A$7:$O$1102,3,FALSE())</f>
        <v>768.68</v>
      </c>
      <c r="D1110" s="66" t="n">
        <f aca="false">VLOOKUP(A1110,Plan1!$A$7:$O$1102,7,FALSE())</f>
        <v>-20.04</v>
      </c>
      <c r="E1110" s="65" t="n">
        <f aca="false">VLOOKUP(A1110,Plan1!$A$7:$O$1102,8,FALSE())</f>
        <v>739.96</v>
      </c>
      <c r="F1110" s="64" t="n">
        <f aca="false">VLOOKUP(A1110,Plan1!$A$7:$O$1102,12,FALSE())</f>
        <v>-7.4</v>
      </c>
      <c r="G1110" s="65" t="n">
        <f aca="false">VLOOKUP(A1110,Plan1!$A$7:$O$1102,13,FALSE())</f>
        <v>831.38</v>
      </c>
    </row>
    <row r="1111" customFormat="false" ht="15" hidden="false" customHeight="false" outlineLevel="0" collapsed="false">
      <c r="A1111" s="63" t="n">
        <v>42383</v>
      </c>
      <c r="B1111" s="64" t="n">
        <f aca="false">VLOOKUP(A1111,Plan1!$A$7:$O$1102,2,FALSE())</f>
        <v>-12.26</v>
      </c>
      <c r="C1111" s="65" t="n">
        <f aca="false">VLOOKUP(A1111,Plan1!$A$7:$O$1102,3,FALSE())</f>
        <v>768.74</v>
      </c>
      <c r="D1111" s="66" t="n">
        <f aca="false">VLOOKUP(A1111,Plan1!$A$7:$O$1102,7,FALSE())</f>
        <v>-20.01</v>
      </c>
      <c r="E1111" s="65" t="n">
        <f aca="false">VLOOKUP(A1111,Plan1!$A$7:$O$1102,8,FALSE())</f>
        <v>739.99</v>
      </c>
      <c r="F1111" s="64" t="n">
        <f aca="false">VLOOKUP(A1111,Plan1!$A$7:$O$1102,12,FALSE())</f>
        <v>-7.43</v>
      </c>
      <c r="G1111" s="65" t="n">
        <f aca="false">VLOOKUP(A1111,Plan1!$A$7:$O$1102,13,FALSE())</f>
        <v>831.35</v>
      </c>
    </row>
    <row r="1112" customFormat="false" ht="15" hidden="false" customHeight="false" outlineLevel="0" collapsed="false">
      <c r="A1112" s="63" t="n">
        <v>42384</v>
      </c>
      <c r="B1112" s="64" t="n">
        <f aca="false">VLOOKUP(A1112,Plan1!$A$7:$O$1102,2,FALSE())</f>
        <v>-12.19</v>
      </c>
      <c r="C1112" s="65" t="n">
        <f aca="false">VLOOKUP(A1112,Plan1!$A$7:$O$1102,3,FALSE())</f>
        <v>768.81</v>
      </c>
      <c r="D1112" s="66" t="n">
        <f aca="false">VLOOKUP(A1112,Plan1!$A$7:$O$1102,7,FALSE())</f>
        <v>-19.96</v>
      </c>
      <c r="E1112" s="65" t="n">
        <f aca="false">VLOOKUP(A1112,Plan1!$A$7:$O$1102,8,FALSE())</f>
        <v>740.04</v>
      </c>
      <c r="F1112" s="64" t="n">
        <f aca="false">VLOOKUP(A1112,Plan1!$A$7:$O$1102,12,FALSE())</f>
        <v>-7.38</v>
      </c>
      <c r="G1112" s="65" t="n">
        <f aca="false">VLOOKUP(A1112,Plan1!$A$7:$O$1102,13,FALSE())</f>
        <v>831.4</v>
      </c>
    </row>
    <row r="1113" customFormat="false" ht="15" hidden="false" customHeight="false" outlineLevel="0" collapsed="false">
      <c r="A1113" s="63" t="n">
        <v>42385</v>
      </c>
      <c r="B1113" s="64" t="n">
        <f aca="false">VLOOKUP(A1113,Plan1!$A$7:$O$1102,2,FALSE())</f>
        <v>-11.91</v>
      </c>
      <c r="C1113" s="65" t="n">
        <f aca="false">VLOOKUP(A1113,Plan1!$A$7:$O$1102,3,FALSE())</f>
        <v>769.09</v>
      </c>
      <c r="D1113" s="66" t="n">
        <f aca="false">VLOOKUP(A1113,Plan1!$A$7:$O$1102,7,FALSE())</f>
        <v>-19.66</v>
      </c>
      <c r="E1113" s="65" t="n">
        <f aca="false">VLOOKUP(A1113,Plan1!$A$7:$O$1102,8,FALSE())</f>
        <v>740.34</v>
      </c>
      <c r="F1113" s="64" t="n">
        <f aca="false">VLOOKUP(A1113,Plan1!$A$7:$O$1102,12,FALSE())</f>
        <v>-7.33</v>
      </c>
      <c r="G1113" s="65" t="n">
        <f aca="false">VLOOKUP(A1113,Plan1!$A$7:$O$1102,13,FALSE())</f>
        <v>831.45</v>
      </c>
    </row>
    <row r="1114" customFormat="false" ht="15" hidden="false" customHeight="false" outlineLevel="0" collapsed="false">
      <c r="A1114" s="63" t="n">
        <v>42386</v>
      </c>
      <c r="B1114" s="64" t="n">
        <f aca="false">VLOOKUP(A1114,Plan1!$A$7:$O$1102,2,FALSE())</f>
        <v>-11.29</v>
      </c>
      <c r="C1114" s="65" t="n">
        <f aca="false">VLOOKUP(A1114,Plan1!$A$7:$O$1102,3,FALSE())</f>
        <v>769.71</v>
      </c>
      <c r="D1114" s="66" t="n">
        <f aca="false">VLOOKUP(A1114,Plan1!$A$7:$O$1102,7,FALSE())</f>
        <v>-18.98</v>
      </c>
      <c r="E1114" s="65" t="n">
        <f aca="false">VLOOKUP(A1114,Plan1!$A$7:$O$1102,8,FALSE())</f>
        <v>741.02</v>
      </c>
      <c r="F1114" s="64" t="n">
        <f aca="false">VLOOKUP(A1114,Plan1!$A$7:$O$1102,12,FALSE())</f>
        <v>-7.01</v>
      </c>
      <c r="G1114" s="65" t="n">
        <f aca="false">VLOOKUP(A1114,Plan1!$A$7:$O$1102,13,FALSE())</f>
        <v>831.77</v>
      </c>
    </row>
    <row r="1115" customFormat="false" ht="15" hidden="false" customHeight="false" outlineLevel="0" collapsed="false">
      <c r="A1115" s="63" t="n">
        <v>42387</v>
      </c>
      <c r="B1115" s="64" t="n">
        <f aca="false">VLOOKUP(A1115,Plan1!$A$7:$O$1102,2,FALSE())</f>
        <v>-10.34</v>
      </c>
      <c r="C1115" s="65" t="n">
        <f aca="false">VLOOKUP(A1115,Plan1!$A$7:$O$1102,3,FALSE())</f>
        <v>770.66</v>
      </c>
      <c r="D1115" s="66" t="n">
        <f aca="false">VLOOKUP(A1115,Plan1!$A$7:$O$1102,7,FALSE())</f>
        <v>-17.92</v>
      </c>
      <c r="E1115" s="65" t="n">
        <f aca="false">VLOOKUP(A1115,Plan1!$A$7:$O$1102,8,FALSE())</f>
        <v>742.08</v>
      </c>
      <c r="F1115" s="64" t="n">
        <f aca="false">VLOOKUP(A1115,Plan1!$A$7:$O$1102,12,FALSE())</f>
        <v>-6.48</v>
      </c>
      <c r="G1115" s="65" t="n">
        <f aca="false">VLOOKUP(A1115,Plan1!$A$7:$O$1102,13,FALSE())</f>
        <v>832.3</v>
      </c>
    </row>
    <row r="1116" customFormat="false" ht="15" hidden="false" customHeight="false" outlineLevel="0" collapsed="false">
      <c r="A1116" s="63" t="n">
        <v>42388</v>
      </c>
      <c r="B1116" s="64" t="n">
        <f aca="false">VLOOKUP(A1116,Plan1!$A$7:$O$1102,2,FALSE())</f>
        <v>-9.77</v>
      </c>
      <c r="C1116" s="65" t="n">
        <f aca="false">VLOOKUP(A1116,Plan1!$A$7:$O$1102,3,FALSE())</f>
        <v>771.23</v>
      </c>
      <c r="D1116" s="66" t="n">
        <f aca="false">VLOOKUP(A1116,Plan1!$A$7:$O$1102,7,FALSE())</f>
        <v>-17.4</v>
      </c>
      <c r="E1116" s="65" t="n">
        <f aca="false">VLOOKUP(A1116,Plan1!$A$7:$O$1102,8,FALSE())</f>
        <v>742.6</v>
      </c>
      <c r="F1116" s="64" t="n">
        <f aca="false">VLOOKUP(A1116,Plan1!$A$7:$O$1102,12,FALSE())</f>
        <v>-6.22</v>
      </c>
      <c r="G1116" s="65" t="n">
        <f aca="false">VLOOKUP(A1116,Plan1!$A$7:$O$1102,13,FALSE())</f>
        <v>832.56</v>
      </c>
    </row>
    <row r="1117" customFormat="false" ht="15" hidden="false" customHeight="false" outlineLevel="0" collapsed="false">
      <c r="A1117" s="63" t="n">
        <v>42389</v>
      </c>
      <c r="B1117" s="64" t="n">
        <f aca="false">VLOOKUP(A1117,Plan1!$A$7:$O$1102,2,FALSE())</f>
        <v>-9.37</v>
      </c>
      <c r="C1117" s="65" t="n">
        <f aca="false">VLOOKUP(A1117,Plan1!$A$7:$O$1102,3,FALSE())</f>
        <v>771.63</v>
      </c>
      <c r="D1117" s="66" t="n">
        <f aca="false">VLOOKUP(A1117,Plan1!$A$7:$O$1102,7,FALSE())</f>
        <v>-16.16</v>
      </c>
      <c r="E1117" s="65" t="n">
        <f aca="false">VLOOKUP(A1117,Plan1!$A$7:$O$1102,8,FALSE())</f>
        <v>743.84</v>
      </c>
      <c r="F1117" s="64" t="n">
        <f aca="false">VLOOKUP(A1117,Plan1!$A$7:$O$1102,12,FALSE())</f>
        <v>-5.86</v>
      </c>
      <c r="G1117" s="65" t="n">
        <f aca="false">VLOOKUP(A1117,Plan1!$A$7:$O$1102,13,FALSE())</f>
        <v>832.92</v>
      </c>
    </row>
    <row r="1118" customFormat="false" ht="15" hidden="false" customHeight="false" outlineLevel="0" collapsed="false">
      <c r="A1118" s="63" t="n">
        <v>42390</v>
      </c>
      <c r="B1118" s="64" t="n">
        <f aca="false">VLOOKUP(A1118,Plan1!$A$7:$O$1102,2,FALSE())</f>
        <v>-9.02</v>
      </c>
      <c r="C1118" s="65" t="n">
        <f aca="false">VLOOKUP(A1118,Plan1!$A$7:$O$1102,3,FALSE())</f>
        <v>771.98</v>
      </c>
      <c r="D1118" s="66" t="n">
        <f aca="false">VLOOKUP(A1118,Plan1!$A$7:$O$1102,7,FALSE())</f>
        <v>-15.36</v>
      </c>
      <c r="E1118" s="65" t="n">
        <f aca="false">VLOOKUP(A1118,Plan1!$A$7:$O$1102,8,FALSE())</f>
        <v>744.64</v>
      </c>
      <c r="F1118" s="64" t="n">
        <f aca="false">VLOOKUP(A1118,Plan1!$A$7:$O$1102,12,FALSE())</f>
        <v>-5.48</v>
      </c>
      <c r="G1118" s="65" t="n">
        <f aca="false">VLOOKUP(A1118,Plan1!$A$7:$O$1102,13,FALSE())</f>
        <v>833.3</v>
      </c>
    </row>
    <row r="1119" customFormat="false" ht="15" hidden="false" customHeight="false" outlineLevel="0" collapsed="false">
      <c r="A1119" s="63" t="n">
        <v>42391</v>
      </c>
      <c r="B1119" s="64" t="n">
        <f aca="false">VLOOKUP(A1119,Plan1!$A$7:$O$1102,2,FALSE())</f>
        <v>-8.81</v>
      </c>
      <c r="C1119" s="65" t="n">
        <f aca="false">VLOOKUP(A1119,Plan1!$A$7:$O$1102,3,FALSE())</f>
        <v>772.19</v>
      </c>
      <c r="D1119" s="66" t="n">
        <f aca="false">VLOOKUP(A1119,Plan1!$A$7:$O$1102,7,FALSE())</f>
        <v>-15.09</v>
      </c>
      <c r="E1119" s="65" t="n">
        <f aca="false">VLOOKUP(A1119,Plan1!$A$7:$O$1102,8,FALSE())</f>
        <v>744.91</v>
      </c>
      <c r="F1119" s="64" t="n">
        <f aca="false">VLOOKUP(A1119,Plan1!$A$7:$O$1102,12,FALSE())</f>
        <v>-5.4</v>
      </c>
      <c r="G1119" s="65" t="n">
        <f aca="false">VLOOKUP(A1119,Plan1!$A$7:$O$1102,13,FALSE())</f>
        <v>833.38</v>
      </c>
    </row>
    <row r="1120" customFormat="false" ht="15" hidden="false" customHeight="false" outlineLevel="0" collapsed="false">
      <c r="A1120" s="63" t="n">
        <v>42392</v>
      </c>
      <c r="B1120" s="64" t="n">
        <f aca="false">VLOOKUP(A1120,Plan1!$A$7:$O$1102,2,FALSE())</f>
        <v>-8.68</v>
      </c>
      <c r="C1120" s="65" t="n">
        <f aca="false">VLOOKUP(A1120,Plan1!$A$7:$O$1102,3,FALSE())</f>
        <v>772.32</v>
      </c>
      <c r="D1120" s="66" t="n">
        <f aca="false">VLOOKUP(A1120,Plan1!$A$7:$O$1102,7,FALSE())</f>
        <v>-14.91</v>
      </c>
      <c r="E1120" s="65" t="n">
        <f aca="false">VLOOKUP(A1120,Plan1!$A$7:$O$1102,8,FALSE())</f>
        <v>745.09</v>
      </c>
      <c r="F1120" s="64" t="n">
        <f aca="false">VLOOKUP(A1120,Plan1!$A$7:$O$1102,12,FALSE())</f>
        <v>-5.37</v>
      </c>
      <c r="G1120" s="65" t="n">
        <f aca="false">VLOOKUP(A1120,Plan1!$A$7:$O$1102,13,FALSE())</f>
        <v>833.41</v>
      </c>
    </row>
    <row r="1121" customFormat="false" ht="15" hidden="false" customHeight="false" outlineLevel="0" collapsed="false">
      <c r="A1121" s="63" t="n">
        <v>42393</v>
      </c>
      <c r="B1121" s="64" t="n">
        <f aca="false">VLOOKUP(A1121,Plan1!$A$7:$O$1102,2,FALSE())</f>
        <v>-8.61</v>
      </c>
      <c r="C1121" s="65" t="n">
        <f aca="false">VLOOKUP(A1121,Plan1!$A$7:$O$1102,3,FALSE())</f>
        <v>772.39</v>
      </c>
      <c r="D1121" s="66" t="n">
        <f aca="false">VLOOKUP(A1121,Plan1!$A$7:$O$1102,7,FALSE())</f>
        <v>-14.76</v>
      </c>
      <c r="E1121" s="65" t="n">
        <f aca="false">VLOOKUP(A1121,Plan1!$A$7:$O$1102,8,FALSE())</f>
        <v>745.24</v>
      </c>
      <c r="F1121" s="64" t="n">
        <f aca="false">VLOOKUP(A1121,Plan1!$A$7:$O$1102,12,FALSE())</f>
        <v>-5.34</v>
      </c>
      <c r="G1121" s="65" t="n">
        <f aca="false">VLOOKUP(A1121,Plan1!$A$7:$O$1102,13,FALSE())</f>
        <v>833.44</v>
      </c>
    </row>
    <row r="1122" customFormat="false" ht="15" hidden="false" customHeight="false" outlineLevel="0" collapsed="false">
      <c r="A1122" s="63" t="n">
        <v>42394</v>
      </c>
      <c r="B1122" s="64" t="n">
        <f aca="false">VLOOKUP(A1122,Plan1!$A$7:$O$1102,2,FALSE())</f>
        <v>-8.55</v>
      </c>
      <c r="C1122" s="65" t="n">
        <f aca="false">VLOOKUP(A1122,Plan1!$A$7:$O$1102,3,FALSE())</f>
        <v>772.45</v>
      </c>
      <c r="D1122" s="66" t="n">
        <f aca="false">VLOOKUP(A1122,Plan1!$A$7:$O$1102,7,FALSE())</f>
        <v>-14.64</v>
      </c>
      <c r="E1122" s="65" t="n">
        <f aca="false">VLOOKUP(A1122,Plan1!$A$7:$O$1102,8,FALSE())</f>
        <v>745.36</v>
      </c>
      <c r="F1122" s="64" t="n">
        <f aca="false">VLOOKUP(A1122,Plan1!$A$7:$O$1102,12,FALSE())</f>
        <v>-5.32</v>
      </c>
      <c r="G1122" s="65" t="n">
        <f aca="false">VLOOKUP(A1122,Plan1!$A$7:$O$1102,13,FALSE())</f>
        <v>833.46</v>
      </c>
    </row>
    <row r="1123" customFormat="false" ht="15" hidden="false" customHeight="false" outlineLevel="0" collapsed="false">
      <c r="A1123" s="63" t="n">
        <v>42395</v>
      </c>
      <c r="B1123" s="64" t="n">
        <f aca="false">VLOOKUP(A1123,Plan1!$A$7:$O$1102,2,FALSE())</f>
        <v>-8.46</v>
      </c>
      <c r="C1123" s="65" t="n">
        <f aca="false">VLOOKUP(A1123,Plan1!$A$7:$O$1102,3,FALSE())</f>
        <v>772.54</v>
      </c>
      <c r="D1123" s="66" t="n">
        <f aca="false">VLOOKUP(A1123,Plan1!$A$7:$O$1102,7,FALSE())</f>
        <v>-14.51</v>
      </c>
      <c r="E1123" s="65" t="n">
        <f aca="false">VLOOKUP(A1123,Plan1!$A$7:$O$1102,8,FALSE())</f>
        <v>745.49</v>
      </c>
      <c r="F1123" s="64" t="n">
        <f aca="false">VLOOKUP(A1123,Plan1!$A$7:$O$1102,12,FALSE())</f>
        <v>-5.28</v>
      </c>
      <c r="G1123" s="65" t="n">
        <f aca="false">VLOOKUP(A1123,Plan1!$A$7:$O$1102,13,FALSE())</f>
        <v>833.5</v>
      </c>
    </row>
    <row r="1124" customFormat="false" ht="15" hidden="false" customHeight="false" outlineLevel="0" collapsed="false">
      <c r="A1124" s="63" t="n">
        <v>42396</v>
      </c>
      <c r="B1124" s="64" t="n">
        <f aca="false">VLOOKUP(A1124,Plan1!$A$7:$O$1102,2,FALSE())</f>
        <v>-8.32</v>
      </c>
      <c r="C1124" s="65" t="n">
        <f aca="false">VLOOKUP(A1124,Plan1!$A$7:$O$1102,3,FALSE())</f>
        <v>772.68</v>
      </c>
      <c r="D1124" s="66" t="n">
        <f aca="false">VLOOKUP(A1124,Plan1!$A$7:$O$1102,7,FALSE())</f>
        <v>-14.42</v>
      </c>
      <c r="E1124" s="65" t="n">
        <f aca="false">VLOOKUP(A1124,Plan1!$A$7:$O$1102,8,FALSE())</f>
        <v>745.58</v>
      </c>
      <c r="F1124" s="64" t="n">
        <f aca="false">VLOOKUP(A1124,Plan1!$A$7:$O$1102,12,FALSE())</f>
        <v>-5.03</v>
      </c>
      <c r="G1124" s="65" t="n">
        <f aca="false">VLOOKUP(A1124,Plan1!$A$7:$O$1102,13,FALSE())</f>
        <v>833.75</v>
      </c>
    </row>
    <row r="1125" customFormat="false" ht="15" hidden="false" customHeight="false" outlineLevel="0" collapsed="false">
      <c r="A1125" s="63" t="n">
        <v>42397</v>
      </c>
      <c r="B1125" s="64" t="n">
        <f aca="false">VLOOKUP(A1125,Plan1!$A$7:$O$1102,2,FALSE())</f>
        <v>-8.18</v>
      </c>
      <c r="C1125" s="65" t="n">
        <f aca="false">VLOOKUP(A1125,Plan1!$A$7:$O$1102,3,FALSE())</f>
        <v>772.82</v>
      </c>
      <c r="D1125" s="66" t="n">
        <f aca="false">VLOOKUP(A1125,Plan1!$A$7:$O$1102,7,FALSE())</f>
        <v>-14.3</v>
      </c>
      <c r="E1125" s="65" t="n">
        <f aca="false">VLOOKUP(A1125,Plan1!$A$7:$O$1102,8,FALSE())</f>
        <v>745.7</v>
      </c>
      <c r="F1125" s="64" t="n">
        <f aca="false">VLOOKUP(A1125,Plan1!$A$7:$O$1102,12,FALSE())</f>
        <v>-4.97</v>
      </c>
      <c r="G1125" s="65" t="n">
        <f aca="false">VLOOKUP(A1125,Plan1!$A$7:$O$1102,13,FALSE())</f>
        <v>833.81</v>
      </c>
    </row>
    <row r="1126" customFormat="false" ht="15" hidden="false" customHeight="false" outlineLevel="0" collapsed="false">
      <c r="A1126" s="63" t="n">
        <v>42398</v>
      </c>
      <c r="B1126" s="64" t="n">
        <f aca="false">VLOOKUP(A1126,Plan1!$A$7:$O$1102,2,FALSE())</f>
        <v>-7.96</v>
      </c>
      <c r="C1126" s="65" t="n">
        <f aca="false">VLOOKUP(A1126,Plan1!$A$7:$O$1102,3,FALSE())</f>
        <v>773.04</v>
      </c>
      <c r="D1126" s="66" t="n">
        <f aca="false">VLOOKUP(A1126,Plan1!$A$7:$O$1102,7,FALSE())</f>
        <v>-14.08</v>
      </c>
      <c r="E1126" s="65" t="n">
        <f aca="false">VLOOKUP(A1126,Plan1!$A$7:$O$1102,8,FALSE())</f>
        <v>745.92</v>
      </c>
      <c r="F1126" s="64" t="n">
        <f aca="false">VLOOKUP(A1126,Plan1!$A$7:$O$1102,12,FALSE())</f>
        <v>-4.78</v>
      </c>
      <c r="G1126" s="65" t="n">
        <f aca="false">VLOOKUP(A1126,Plan1!$A$7:$O$1102,13,FALSE())</f>
        <v>834</v>
      </c>
    </row>
    <row r="1127" customFormat="false" ht="15" hidden="false" customHeight="false" outlineLevel="0" collapsed="false">
      <c r="A1127" s="63" t="n">
        <v>42399</v>
      </c>
      <c r="B1127" s="64" t="n">
        <f aca="false">VLOOKUP(A1127,Plan1!$A$7:$O$1102,2,FALSE())</f>
        <v>-7.68</v>
      </c>
      <c r="C1127" s="65" t="n">
        <f aca="false">VLOOKUP(A1127,Plan1!$A$7:$O$1102,3,FALSE())</f>
        <v>773.32</v>
      </c>
      <c r="D1127" s="66" t="n">
        <f aca="false">VLOOKUP(A1127,Plan1!$A$7:$O$1102,7,FALSE())</f>
        <v>-13.6</v>
      </c>
      <c r="E1127" s="65" t="n">
        <f aca="false">VLOOKUP(A1127,Plan1!$A$7:$O$1102,8,FALSE())</f>
        <v>746.4</v>
      </c>
      <c r="F1127" s="64" t="n">
        <f aca="false">VLOOKUP(A1127,Plan1!$A$7:$O$1102,12,FALSE())</f>
        <v>-4.61</v>
      </c>
      <c r="G1127" s="65" t="n">
        <f aca="false">VLOOKUP(A1127,Plan1!$A$7:$O$1102,13,FALSE())</f>
        <v>834.17</v>
      </c>
    </row>
    <row r="1128" customFormat="false" ht="15" hidden="false" customHeight="false" outlineLevel="0" collapsed="false">
      <c r="A1128" s="63" t="n">
        <v>42400</v>
      </c>
      <c r="B1128" s="64" t="n">
        <f aca="false">VLOOKUP(A1128,Plan1!$A$7:$O$1102,2,FALSE())</f>
        <v>-7.5</v>
      </c>
      <c r="C1128" s="65" t="n">
        <f aca="false">VLOOKUP(A1128,Plan1!$A$7:$O$1102,3,FALSE())</f>
        <v>773.5</v>
      </c>
      <c r="D1128" s="66" t="n">
        <f aca="false">VLOOKUP(A1128,Plan1!$A$7:$O$1102,7,FALSE())</f>
        <v>-13.44</v>
      </c>
      <c r="E1128" s="65" t="n">
        <f aca="false">VLOOKUP(A1128,Plan1!$A$7:$O$1102,8,FALSE())</f>
        <v>746.56</v>
      </c>
      <c r="F1128" s="64" t="n">
        <f aca="false">VLOOKUP(A1128,Plan1!$A$7:$O$1102,12,FALSE())</f>
        <v>-4.56</v>
      </c>
      <c r="G1128" s="65" t="n">
        <f aca="false">VLOOKUP(A1128,Plan1!$A$7:$O$1102,13,FALSE())</f>
        <v>834.22</v>
      </c>
    </row>
    <row r="1129" customFormat="false" ht="15" hidden="false" customHeight="false" outlineLevel="0" collapsed="false">
      <c r="A1129" s="63" t="n">
        <v>42401</v>
      </c>
      <c r="B1129" s="64" t="n">
        <f aca="false">VLOOKUP(A1129,Plan1!$A$7:$O$1102,2,FALSE())</f>
        <v>-7.44</v>
      </c>
      <c r="C1129" s="65" t="n">
        <f aca="false">VLOOKUP(A1129,Plan1!$A$7:$O$1102,3,FALSE())</f>
        <v>773.56</v>
      </c>
      <c r="D1129" s="66" t="n">
        <f aca="false">VLOOKUP(A1129,Plan1!$A$7:$O$1102,7,FALSE())</f>
        <v>-13.33</v>
      </c>
      <c r="E1129" s="65" t="n">
        <f aca="false">VLOOKUP(A1129,Plan1!$A$7:$O$1102,8,FALSE())</f>
        <v>746.67</v>
      </c>
      <c r="F1129" s="64" t="n">
        <f aca="false">VLOOKUP(A1129,Plan1!$A$7:$O$1102,12,FALSE())</f>
        <v>-4.54</v>
      </c>
      <c r="G1129" s="65" t="n">
        <f aca="false">VLOOKUP(A1129,Plan1!$A$7:$O$1102,13,FALSE())</f>
        <v>834.24</v>
      </c>
    </row>
    <row r="1130" customFormat="false" ht="15" hidden="false" customHeight="false" outlineLevel="0" collapsed="false">
      <c r="A1130" s="63" t="n">
        <v>42402</v>
      </c>
      <c r="B1130" s="64" t="n">
        <f aca="false">VLOOKUP(A1130,Plan1!$A$7:$O$1102,2,FALSE())</f>
        <v>-7.36</v>
      </c>
      <c r="C1130" s="65" t="n">
        <f aca="false">VLOOKUP(A1130,Plan1!$A$7:$O$1102,3,FALSE())</f>
        <v>773.64</v>
      </c>
      <c r="D1130" s="66" t="n">
        <f aca="false">VLOOKUP(A1130,Plan1!$A$7:$O$1102,7,FALSE())</f>
        <v>-13.27</v>
      </c>
      <c r="E1130" s="65" t="n">
        <f aca="false">VLOOKUP(A1130,Plan1!$A$7:$O$1102,8,FALSE())</f>
        <v>746.73</v>
      </c>
      <c r="F1130" s="64" t="n">
        <f aca="false">VLOOKUP(A1130,Plan1!$A$7:$O$1102,12,FALSE())</f>
        <v>-4.53</v>
      </c>
      <c r="G1130" s="65" t="n">
        <f aca="false">VLOOKUP(A1130,Plan1!$A$7:$O$1102,13,FALSE())</f>
        <v>834.25</v>
      </c>
    </row>
    <row r="1131" customFormat="false" ht="15" hidden="false" customHeight="false" outlineLevel="0" collapsed="false">
      <c r="A1131" s="63" t="n">
        <v>42403</v>
      </c>
      <c r="B1131" s="64" t="n">
        <f aca="false">VLOOKUP(A1131,Plan1!$A$7:$O$1102,2,FALSE())</f>
        <v>-7.3</v>
      </c>
      <c r="C1131" s="65" t="n">
        <f aca="false">VLOOKUP(A1131,Plan1!$A$7:$O$1102,3,FALSE())</f>
        <v>773.7</v>
      </c>
      <c r="D1131" s="66" t="n">
        <f aca="false">VLOOKUP(A1131,Plan1!$A$7:$O$1102,7,FALSE())</f>
        <v>-13.1</v>
      </c>
      <c r="E1131" s="65" t="n">
        <f aca="false">VLOOKUP(A1131,Plan1!$A$7:$O$1102,8,FALSE())</f>
        <v>746.9</v>
      </c>
      <c r="F1131" s="64" t="n">
        <f aca="false">VLOOKUP(A1131,Plan1!$A$7:$O$1102,12,FALSE())</f>
        <v>-4.52</v>
      </c>
      <c r="G1131" s="65" t="n">
        <f aca="false">VLOOKUP(A1131,Plan1!$A$7:$O$1102,13,FALSE())</f>
        <v>834.26</v>
      </c>
    </row>
    <row r="1132" customFormat="false" ht="15" hidden="false" customHeight="false" outlineLevel="0" collapsed="false">
      <c r="A1132" s="63" t="n">
        <v>42404</v>
      </c>
      <c r="B1132" s="64" t="n">
        <f aca="false">VLOOKUP(A1132,Plan1!$A$7:$O$1102,2,FALSE())</f>
        <v>-7.24</v>
      </c>
      <c r="C1132" s="65" t="n">
        <f aca="false">VLOOKUP(A1132,Plan1!$A$7:$O$1102,3,FALSE())</f>
        <v>773.76</v>
      </c>
      <c r="D1132" s="66" t="n">
        <f aca="false">VLOOKUP(A1132,Plan1!$A$7:$O$1102,7,FALSE())</f>
        <v>-13.14</v>
      </c>
      <c r="E1132" s="65" t="n">
        <f aca="false">VLOOKUP(A1132,Plan1!$A$7:$O$1102,8,FALSE())</f>
        <v>746.86</v>
      </c>
      <c r="F1132" s="64" t="n">
        <f aca="false">VLOOKUP(A1132,Plan1!$A$7:$O$1102,12,FALSE())</f>
        <v>-4.53</v>
      </c>
      <c r="G1132" s="65" t="n">
        <f aca="false">VLOOKUP(A1132,Plan1!$A$7:$O$1102,13,FALSE())</f>
        <v>834.25</v>
      </c>
    </row>
    <row r="1133" customFormat="false" ht="15" hidden="false" customHeight="false" outlineLevel="0" collapsed="false">
      <c r="A1133" s="63" t="n">
        <v>42405</v>
      </c>
      <c r="B1133" s="64" t="n">
        <f aca="false">VLOOKUP(A1133,Plan1!$A$7:$O$1102,2,FALSE())</f>
        <v>-7.19</v>
      </c>
      <c r="C1133" s="65" t="n">
        <f aca="false">VLOOKUP(A1133,Plan1!$A$7:$O$1102,3,FALSE())</f>
        <v>773.81</v>
      </c>
      <c r="D1133" s="66" t="n">
        <f aca="false">VLOOKUP(A1133,Plan1!$A$7:$O$1102,7,FALSE())</f>
        <v>-13.12</v>
      </c>
      <c r="E1133" s="65" t="n">
        <f aca="false">VLOOKUP(A1133,Plan1!$A$7:$O$1102,8,FALSE())</f>
        <v>746.88</v>
      </c>
      <c r="F1133" s="64" t="n">
        <f aca="false">VLOOKUP(A1133,Plan1!$A$7:$O$1102,12,FALSE())</f>
        <v>-4.47</v>
      </c>
      <c r="G1133" s="65" t="n">
        <f aca="false">VLOOKUP(A1133,Plan1!$A$7:$O$1102,13,FALSE())</f>
        <v>834.31</v>
      </c>
    </row>
    <row r="1134" customFormat="false" ht="15" hidden="false" customHeight="false" outlineLevel="0" collapsed="false">
      <c r="A1134" s="63" t="n">
        <v>42406</v>
      </c>
      <c r="B1134" s="64" t="n">
        <f aca="false">VLOOKUP(A1134,Plan1!$A$7:$O$1102,2,FALSE())</f>
        <v>-7.15</v>
      </c>
      <c r="C1134" s="65" t="n">
        <f aca="false">VLOOKUP(A1134,Plan1!$A$7:$O$1102,3,FALSE())</f>
        <v>773.85</v>
      </c>
      <c r="D1134" s="66" t="n">
        <f aca="false">VLOOKUP(A1134,Plan1!$A$7:$O$1102,7,FALSE())</f>
        <v>-13.08</v>
      </c>
      <c r="E1134" s="65" t="n">
        <f aca="false">VLOOKUP(A1134,Plan1!$A$7:$O$1102,8,FALSE())</f>
        <v>746.92</v>
      </c>
      <c r="F1134" s="64" t="n">
        <f aca="false">VLOOKUP(A1134,Plan1!$A$7:$O$1102,12,FALSE())</f>
        <v>-4.44</v>
      </c>
      <c r="G1134" s="65" t="n">
        <f aca="false">VLOOKUP(A1134,Plan1!$A$7:$O$1102,13,FALSE())</f>
        <v>834.34</v>
      </c>
    </row>
    <row r="1135" customFormat="false" ht="15" hidden="false" customHeight="false" outlineLevel="0" collapsed="false">
      <c r="A1135" s="63" t="n">
        <v>42407</v>
      </c>
      <c r="B1135" s="64" t="n">
        <f aca="false">VLOOKUP(A1135,Plan1!$A$7:$O$1102,2,FALSE())</f>
        <v>-7.13</v>
      </c>
      <c r="C1135" s="65" t="n">
        <f aca="false">VLOOKUP(A1135,Plan1!$A$7:$O$1102,3,FALSE())</f>
        <v>773.87</v>
      </c>
      <c r="D1135" s="66" t="n">
        <f aca="false">VLOOKUP(A1135,Plan1!$A$7:$O$1102,7,FALSE())</f>
        <v>-13.05</v>
      </c>
      <c r="E1135" s="65" t="n">
        <f aca="false">VLOOKUP(A1135,Plan1!$A$7:$O$1102,8,FALSE())</f>
        <v>746.95</v>
      </c>
      <c r="F1135" s="64" t="n">
        <f aca="false">VLOOKUP(A1135,Plan1!$A$7:$O$1102,12,FALSE())</f>
        <v>-4.45</v>
      </c>
      <c r="G1135" s="65" t="n">
        <f aca="false">VLOOKUP(A1135,Plan1!$A$7:$O$1102,13,FALSE())</f>
        <v>834.33</v>
      </c>
    </row>
    <row r="1136" customFormat="false" ht="15" hidden="false" customHeight="false" outlineLevel="0" collapsed="false">
      <c r="A1136" s="63" t="n">
        <v>42408</v>
      </c>
      <c r="B1136" s="64" t="n">
        <f aca="false">VLOOKUP(A1136,Plan1!$A$7:$O$1102,2,FALSE())</f>
        <v>-7.09</v>
      </c>
      <c r="C1136" s="65" t="n">
        <f aca="false">VLOOKUP(A1136,Plan1!$A$7:$O$1102,3,FALSE())</f>
        <v>773.91</v>
      </c>
      <c r="D1136" s="66" t="n">
        <f aca="false">VLOOKUP(A1136,Plan1!$A$7:$O$1102,7,FALSE())</f>
        <v>-13.02</v>
      </c>
      <c r="E1136" s="65" t="n">
        <f aca="false">VLOOKUP(A1136,Plan1!$A$7:$O$1102,8,FALSE())</f>
        <v>746.98</v>
      </c>
      <c r="F1136" s="64" t="n">
        <f aca="false">VLOOKUP(A1136,Plan1!$A$7:$O$1102,12,FALSE())</f>
        <v>-4.46</v>
      </c>
      <c r="G1136" s="65" t="n">
        <f aca="false">VLOOKUP(A1136,Plan1!$A$7:$O$1102,13,FALSE())</f>
        <v>834.32</v>
      </c>
    </row>
    <row r="1137" customFormat="false" ht="15" hidden="false" customHeight="false" outlineLevel="0" collapsed="false">
      <c r="A1137" s="63" t="n">
        <v>42409</v>
      </c>
      <c r="B1137" s="64" t="n">
        <f aca="false">VLOOKUP(A1137,Plan1!$A$7:$O$1102,2,FALSE())</f>
        <v>-7.07</v>
      </c>
      <c r="C1137" s="65" t="n">
        <f aca="false">VLOOKUP(A1137,Plan1!$A$7:$O$1102,3,FALSE())</f>
        <v>773.93</v>
      </c>
      <c r="D1137" s="66" t="n">
        <f aca="false">VLOOKUP(A1137,Plan1!$A$7:$O$1102,7,FALSE())</f>
        <v>-12.98</v>
      </c>
      <c r="E1137" s="65" t="n">
        <f aca="false">VLOOKUP(A1137,Plan1!$A$7:$O$1102,8,FALSE())</f>
        <v>747.02</v>
      </c>
      <c r="F1137" s="64" t="n">
        <f aca="false">VLOOKUP(A1137,Plan1!$A$7:$O$1102,12,FALSE())</f>
        <v>-4.46</v>
      </c>
      <c r="G1137" s="65" t="n">
        <f aca="false">VLOOKUP(A1137,Plan1!$A$7:$O$1102,13,FALSE())</f>
        <v>834.32</v>
      </c>
    </row>
    <row r="1138" customFormat="false" ht="15" hidden="false" customHeight="false" outlineLevel="0" collapsed="false">
      <c r="A1138" s="63" t="n">
        <v>42410</v>
      </c>
      <c r="B1138" s="64" t="n">
        <f aca="false">VLOOKUP(A1138,Plan1!$A$7:$O$1102,2,FALSE())</f>
        <v>-7.04</v>
      </c>
      <c r="C1138" s="65" t="n">
        <f aca="false">VLOOKUP(A1138,Plan1!$A$7:$O$1102,3,FALSE())</f>
        <v>773.96</v>
      </c>
      <c r="D1138" s="66" t="n">
        <f aca="false">VLOOKUP(A1138,Plan1!$A$7:$O$1102,7,FALSE())</f>
        <v>-12.96</v>
      </c>
      <c r="E1138" s="65" t="n">
        <f aca="false">VLOOKUP(A1138,Plan1!$A$7:$O$1102,8,FALSE())</f>
        <v>747.04</v>
      </c>
      <c r="F1138" s="64" t="n">
        <f aca="false">VLOOKUP(A1138,Plan1!$A$7:$O$1102,12,FALSE())</f>
        <v>-4.46</v>
      </c>
      <c r="G1138" s="65" t="n">
        <f aca="false">VLOOKUP(A1138,Plan1!$A$7:$O$1102,13,FALSE())</f>
        <v>834.32</v>
      </c>
    </row>
    <row r="1139" customFormat="false" ht="15" hidden="false" customHeight="false" outlineLevel="0" collapsed="false">
      <c r="A1139" s="63" t="n">
        <v>42411</v>
      </c>
      <c r="B1139" s="64" t="n">
        <f aca="false">VLOOKUP(A1139,Plan1!$A$7:$O$1102,2,FALSE())</f>
        <v>-7.02</v>
      </c>
      <c r="C1139" s="65" t="n">
        <f aca="false">VLOOKUP(A1139,Plan1!$A$7:$O$1102,3,FALSE())</f>
        <v>773.98</v>
      </c>
      <c r="D1139" s="66" t="n">
        <f aca="false">VLOOKUP(A1139,Plan1!$A$7:$O$1102,7,FALSE())</f>
        <v>-12.94</v>
      </c>
      <c r="E1139" s="65" t="n">
        <f aca="false">VLOOKUP(A1139,Plan1!$A$7:$O$1102,8,FALSE())</f>
        <v>747.06</v>
      </c>
      <c r="F1139" s="64" t="n">
        <f aca="false">VLOOKUP(A1139,Plan1!$A$7:$O$1102,12,FALSE())</f>
        <v>-4.48</v>
      </c>
      <c r="G1139" s="65" t="n">
        <f aca="false">VLOOKUP(A1139,Plan1!$A$7:$O$1102,13,FALSE())</f>
        <v>834.3</v>
      </c>
    </row>
    <row r="1140" customFormat="false" ht="15" hidden="false" customHeight="false" outlineLevel="0" collapsed="false">
      <c r="A1140" s="63" t="n">
        <v>42412</v>
      </c>
      <c r="B1140" s="64" t="n">
        <f aca="false">VLOOKUP(A1140,Plan1!$A$7:$O$1102,2,FALSE())</f>
        <v>-6.99</v>
      </c>
      <c r="C1140" s="65" t="n">
        <f aca="false">VLOOKUP(A1140,Plan1!$A$7:$O$1102,3,FALSE())</f>
        <v>774.01</v>
      </c>
      <c r="D1140" s="66" t="n">
        <f aca="false">VLOOKUP(A1140,Plan1!$A$7:$O$1102,7,FALSE())</f>
        <v>-12.91</v>
      </c>
      <c r="E1140" s="65" t="n">
        <f aca="false">VLOOKUP(A1140,Plan1!$A$7:$O$1102,8,FALSE())</f>
        <v>747.09</v>
      </c>
      <c r="F1140" s="64" t="n">
        <f aca="false">VLOOKUP(A1140,Plan1!$A$7:$O$1102,12,FALSE())</f>
        <v>-4.48</v>
      </c>
      <c r="G1140" s="65" t="n">
        <f aca="false">VLOOKUP(A1140,Plan1!$A$7:$O$1102,13,FALSE())</f>
        <v>834.3</v>
      </c>
    </row>
    <row r="1141" customFormat="false" ht="15" hidden="false" customHeight="false" outlineLevel="0" collapsed="false">
      <c r="A1141" s="63" t="n">
        <v>42413</v>
      </c>
      <c r="B1141" s="64" t="n">
        <f aca="false">VLOOKUP(A1141,Plan1!$A$7:$O$1102,2,FALSE())</f>
        <v>-6.92</v>
      </c>
      <c r="C1141" s="65" t="n">
        <f aca="false">VLOOKUP(A1141,Plan1!$A$7:$O$1102,3,FALSE())</f>
        <v>774.08</v>
      </c>
      <c r="D1141" s="66" t="n">
        <f aca="false">VLOOKUP(A1141,Plan1!$A$7:$O$1102,7,FALSE())</f>
        <v>-12.85</v>
      </c>
      <c r="E1141" s="65" t="n">
        <f aca="false">VLOOKUP(A1141,Plan1!$A$7:$O$1102,8,FALSE())</f>
        <v>747.15</v>
      </c>
      <c r="F1141" s="64" t="n">
        <f aca="false">VLOOKUP(A1141,Plan1!$A$7:$O$1102,12,FALSE())</f>
        <v>-4.49</v>
      </c>
      <c r="G1141" s="65" t="n">
        <f aca="false">VLOOKUP(A1141,Plan1!$A$7:$O$1102,13,FALSE())</f>
        <v>834.29</v>
      </c>
    </row>
    <row r="1142" customFormat="false" ht="15" hidden="false" customHeight="false" outlineLevel="0" collapsed="false">
      <c r="A1142" s="63" t="n">
        <v>42414</v>
      </c>
      <c r="B1142" s="64" t="n">
        <f aca="false">VLOOKUP(A1142,Plan1!$A$7:$O$1102,2,FALSE())</f>
        <v>-6.87</v>
      </c>
      <c r="C1142" s="65" t="n">
        <f aca="false">VLOOKUP(A1142,Plan1!$A$7:$O$1102,3,FALSE())</f>
        <v>774.13</v>
      </c>
      <c r="D1142" s="66" t="n">
        <f aca="false">VLOOKUP(A1142,Plan1!$A$7:$O$1102,7,FALSE())</f>
        <v>-12.8</v>
      </c>
      <c r="E1142" s="65" t="n">
        <f aca="false">VLOOKUP(A1142,Plan1!$A$7:$O$1102,8,FALSE())</f>
        <v>747.2</v>
      </c>
      <c r="F1142" s="64" t="n">
        <f aca="false">VLOOKUP(A1142,Plan1!$A$7:$O$1102,12,FALSE())</f>
        <v>-4.49</v>
      </c>
      <c r="G1142" s="65" t="n">
        <f aca="false">VLOOKUP(A1142,Plan1!$A$7:$O$1102,13,FALSE())</f>
        <v>834.29</v>
      </c>
    </row>
    <row r="1143" customFormat="false" ht="15" hidden="false" customHeight="false" outlineLevel="0" collapsed="false">
      <c r="A1143" s="63" t="n">
        <v>42415</v>
      </c>
      <c r="B1143" s="64" t="n">
        <f aca="false">VLOOKUP(A1143,Plan1!$A$7:$O$1102,2,FALSE())</f>
        <v>-6.8</v>
      </c>
      <c r="C1143" s="65" t="n">
        <f aca="false">VLOOKUP(A1143,Plan1!$A$7:$O$1102,3,FALSE())</f>
        <v>774.2</v>
      </c>
      <c r="D1143" s="66" t="n">
        <f aca="false">VLOOKUP(A1143,Plan1!$A$7:$O$1102,7,FALSE())</f>
        <v>-12.76</v>
      </c>
      <c r="E1143" s="65" t="n">
        <f aca="false">VLOOKUP(A1143,Plan1!$A$7:$O$1102,8,FALSE())</f>
        <v>747.24</v>
      </c>
      <c r="F1143" s="64" t="n">
        <f aca="false">VLOOKUP(A1143,Plan1!$A$7:$O$1102,12,FALSE())</f>
        <v>-4.49</v>
      </c>
      <c r="G1143" s="65" t="n">
        <f aca="false">VLOOKUP(A1143,Plan1!$A$7:$O$1102,13,FALSE())</f>
        <v>834.29</v>
      </c>
    </row>
    <row r="1144" customFormat="false" ht="15" hidden="false" customHeight="false" outlineLevel="0" collapsed="false">
      <c r="A1144" s="63" t="n">
        <v>42416</v>
      </c>
      <c r="B1144" s="64" t="n">
        <f aca="false">VLOOKUP(A1144,Plan1!$A$7:$O$1102,2,FALSE())</f>
        <v>-6.74</v>
      </c>
      <c r="C1144" s="65" t="n">
        <f aca="false">VLOOKUP(A1144,Plan1!$A$7:$O$1102,3,FALSE())</f>
        <v>774.26</v>
      </c>
      <c r="D1144" s="66" t="n">
        <f aca="false">VLOOKUP(A1144,Plan1!$A$7:$O$1102,7,FALSE())</f>
        <v>-12.72</v>
      </c>
      <c r="E1144" s="65" t="n">
        <f aca="false">VLOOKUP(A1144,Plan1!$A$7:$O$1102,8,FALSE())</f>
        <v>747.28</v>
      </c>
      <c r="F1144" s="64" t="n">
        <f aca="false">VLOOKUP(A1144,Plan1!$A$7:$O$1102,12,FALSE())</f>
        <v>-4.5</v>
      </c>
      <c r="G1144" s="65" t="n">
        <f aca="false">VLOOKUP(A1144,Plan1!$A$7:$O$1102,13,FALSE())</f>
        <v>834.28</v>
      </c>
    </row>
    <row r="1145" customFormat="false" ht="15" hidden="false" customHeight="false" outlineLevel="0" collapsed="false">
      <c r="A1145" s="63" t="n">
        <v>42417</v>
      </c>
      <c r="B1145" s="64" t="n">
        <f aca="false">VLOOKUP(A1145,Plan1!$A$7:$O$1102,2,FALSE())</f>
        <v>-6.7</v>
      </c>
      <c r="C1145" s="65" t="n">
        <f aca="false">VLOOKUP(A1145,Plan1!$A$7:$O$1102,3,FALSE())</f>
        <v>774.3</v>
      </c>
      <c r="D1145" s="66" t="n">
        <f aca="false">VLOOKUP(A1145,Plan1!$A$7:$O$1102,7,FALSE())</f>
        <v>-12.7</v>
      </c>
      <c r="E1145" s="65" t="n">
        <f aca="false">VLOOKUP(A1145,Plan1!$A$7:$O$1102,8,FALSE())</f>
        <v>747.3</v>
      </c>
      <c r="F1145" s="64" t="n">
        <f aca="false">VLOOKUP(A1145,Plan1!$A$7:$O$1102,12,FALSE())</f>
        <v>-4.52</v>
      </c>
      <c r="G1145" s="65" t="n">
        <f aca="false">VLOOKUP(A1145,Plan1!$A$7:$O$1102,13,FALSE())</f>
        <v>834.26</v>
      </c>
    </row>
    <row r="1146" customFormat="false" ht="15" hidden="false" customHeight="false" outlineLevel="0" collapsed="false">
      <c r="A1146" s="63" t="n">
        <v>42418</v>
      </c>
      <c r="B1146" s="64" t="n">
        <f aca="false">VLOOKUP(A1146,Plan1!$A$7:$O$1102,2,FALSE())</f>
        <v>-6.58</v>
      </c>
      <c r="C1146" s="65" t="n">
        <f aca="false">VLOOKUP(A1146,Plan1!$A$7:$O$1102,3,FALSE())</f>
        <v>774.42</v>
      </c>
      <c r="D1146" s="66" t="n">
        <f aca="false">VLOOKUP(A1146,Plan1!$A$7:$O$1102,7,FALSE())</f>
        <v>-12.66</v>
      </c>
      <c r="E1146" s="65" t="n">
        <f aca="false">VLOOKUP(A1146,Plan1!$A$7:$O$1102,8,FALSE())</f>
        <v>747.34</v>
      </c>
      <c r="F1146" s="64" t="n">
        <f aca="false">VLOOKUP(A1146,Plan1!$A$7:$O$1102,12,FALSE())</f>
        <v>-4.52</v>
      </c>
      <c r="G1146" s="65" t="n">
        <f aca="false">VLOOKUP(A1146,Plan1!$A$7:$O$1102,13,FALSE())</f>
        <v>834.26</v>
      </c>
    </row>
    <row r="1147" customFormat="false" ht="15" hidden="false" customHeight="false" outlineLevel="0" collapsed="false">
      <c r="A1147" s="63" t="n">
        <v>42419</v>
      </c>
      <c r="B1147" s="64" t="n">
        <f aca="false">VLOOKUP(A1147,Plan1!$A$7:$O$1102,2,FALSE())</f>
        <v>-6.43</v>
      </c>
      <c r="C1147" s="65" t="n">
        <f aca="false">VLOOKUP(A1147,Plan1!$A$7:$O$1102,3,FALSE())</f>
        <v>774.57</v>
      </c>
      <c r="D1147" s="66" t="n">
        <f aca="false">VLOOKUP(A1147,Plan1!$A$7:$O$1102,7,FALSE())</f>
        <v>-12.57</v>
      </c>
      <c r="E1147" s="65" t="n">
        <f aca="false">VLOOKUP(A1147,Plan1!$A$7:$O$1102,8,FALSE())</f>
        <v>747.43</v>
      </c>
      <c r="F1147" s="64" t="n">
        <f aca="false">VLOOKUP(A1147,Plan1!$A$7:$O$1102,12,FALSE())</f>
        <v>-4.54</v>
      </c>
      <c r="G1147" s="65" t="n">
        <f aca="false">VLOOKUP(A1147,Plan1!$A$7:$O$1102,13,FALSE())</f>
        <v>834.24</v>
      </c>
    </row>
    <row r="1148" customFormat="false" ht="15" hidden="false" customHeight="false" outlineLevel="0" collapsed="false">
      <c r="A1148" s="63" t="n">
        <v>42420</v>
      </c>
      <c r="B1148" s="64" t="n">
        <f aca="false">VLOOKUP(A1148,Plan1!$A$7:$O$1102,2,FALSE())</f>
        <v>-6.39</v>
      </c>
      <c r="C1148" s="65" t="n">
        <f aca="false">VLOOKUP(A1148,Plan1!$A$7:$O$1102,3,FALSE())</f>
        <v>774.61</v>
      </c>
      <c r="D1148" s="66" t="n">
        <f aca="false">VLOOKUP(A1148,Plan1!$A$7:$O$1102,7,FALSE())</f>
        <v>-12.51</v>
      </c>
      <c r="E1148" s="65" t="n">
        <f aca="false">VLOOKUP(A1148,Plan1!$A$7:$O$1102,8,FALSE())</f>
        <v>747.49</v>
      </c>
      <c r="F1148" s="64" t="n">
        <f aca="false">VLOOKUP(A1148,Plan1!$A$7:$O$1102,12,FALSE())</f>
        <v>-4.49</v>
      </c>
      <c r="G1148" s="65" t="n">
        <f aca="false">VLOOKUP(A1148,Plan1!$A$7:$O$1102,13,FALSE())</f>
        <v>834.29</v>
      </c>
    </row>
    <row r="1149" customFormat="false" ht="15" hidden="false" customHeight="false" outlineLevel="0" collapsed="false">
      <c r="A1149" s="63" t="n">
        <v>42421</v>
      </c>
      <c r="B1149" s="64" t="n">
        <f aca="false">VLOOKUP(A1149,Plan1!$A$7:$O$1102,2,FALSE())</f>
        <v>-6.38</v>
      </c>
      <c r="C1149" s="65" t="n">
        <f aca="false">VLOOKUP(A1149,Plan1!$A$7:$O$1102,3,FALSE())</f>
        <v>774.62</v>
      </c>
      <c r="D1149" s="66" t="n">
        <f aca="false">VLOOKUP(A1149,Plan1!$A$7:$O$1102,7,FALSE())</f>
        <v>-12.49</v>
      </c>
      <c r="E1149" s="65" t="n">
        <f aca="false">VLOOKUP(A1149,Plan1!$A$7:$O$1102,8,FALSE())</f>
        <v>747.51</v>
      </c>
      <c r="F1149" s="64" t="n">
        <f aca="false">VLOOKUP(A1149,Plan1!$A$7:$O$1102,12,FALSE())</f>
        <v>-4.5</v>
      </c>
      <c r="G1149" s="65" t="n">
        <f aca="false">VLOOKUP(A1149,Plan1!$A$7:$O$1102,13,FALSE())</f>
        <v>834.28</v>
      </c>
    </row>
    <row r="1150" customFormat="false" ht="15" hidden="false" customHeight="false" outlineLevel="0" collapsed="false">
      <c r="A1150" s="63" t="n">
        <v>42422</v>
      </c>
      <c r="B1150" s="64" t="n">
        <f aca="false">VLOOKUP(A1150,Plan1!$A$7:$O$1102,2,FALSE())</f>
        <v>-6.32</v>
      </c>
      <c r="C1150" s="65" t="n">
        <f aca="false">VLOOKUP(A1150,Plan1!$A$7:$O$1102,3,FALSE())</f>
        <v>774.68</v>
      </c>
      <c r="D1150" s="66" t="n">
        <f aca="false">VLOOKUP(A1150,Plan1!$A$7:$O$1102,7,FALSE())</f>
        <v>-12.46</v>
      </c>
      <c r="E1150" s="65" t="n">
        <f aca="false">VLOOKUP(A1150,Plan1!$A$7:$O$1102,8,FALSE())</f>
        <v>747.54</v>
      </c>
      <c r="F1150" s="64" t="n">
        <f aca="false">VLOOKUP(A1150,Plan1!$A$7:$O$1102,12,FALSE())</f>
        <v>-4.52</v>
      </c>
      <c r="G1150" s="65" t="n">
        <f aca="false">VLOOKUP(A1150,Plan1!$A$7:$O$1102,13,FALSE())</f>
        <v>834.26</v>
      </c>
    </row>
    <row r="1151" customFormat="false" ht="15" hidden="false" customHeight="false" outlineLevel="0" collapsed="false">
      <c r="A1151" s="63" t="n">
        <v>42423</v>
      </c>
      <c r="B1151" s="64" t="n">
        <f aca="false">VLOOKUP(A1151,Plan1!$A$7:$O$1102,2,FALSE())</f>
        <v>-6.3</v>
      </c>
      <c r="C1151" s="65" t="n">
        <f aca="false">VLOOKUP(A1151,Plan1!$A$7:$O$1102,3,FALSE())</f>
        <v>774.7</v>
      </c>
      <c r="D1151" s="66" t="n">
        <f aca="false">VLOOKUP(A1151,Plan1!$A$7:$O$1102,7,FALSE())</f>
        <v>-12.44</v>
      </c>
      <c r="E1151" s="65" t="n">
        <f aca="false">VLOOKUP(A1151,Plan1!$A$7:$O$1102,8,FALSE())</f>
        <v>747.56</v>
      </c>
      <c r="F1151" s="64" t="n">
        <f aca="false">VLOOKUP(A1151,Plan1!$A$7:$O$1102,12,FALSE())</f>
        <v>-4.56</v>
      </c>
      <c r="G1151" s="65" t="n">
        <f aca="false">VLOOKUP(A1151,Plan1!$A$7:$O$1102,13,FALSE())</f>
        <v>834.22</v>
      </c>
    </row>
    <row r="1152" customFormat="false" ht="15" hidden="false" customHeight="false" outlineLevel="0" collapsed="false">
      <c r="A1152" s="63" t="n">
        <v>42424</v>
      </c>
      <c r="B1152" s="64" t="n">
        <f aca="false">VLOOKUP(A1152,Plan1!$A$7:$O$1102,2,FALSE())</f>
        <v>-6.28</v>
      </c>
      <c r="C1152" s="65" t="n">
        <f aca="false">VLOOKUP(A1152,Plan1!$A$7:$O$1102,3,FALSE())</f>
        <v>774.72</v>
      </c>
      <c r="D1152" s="66" t="n">
        <f aca="false">VLOOKUP(A1152,Plan1!$A$7:$O$1102,7,FALSE())</f>
        <v>-12.42</v>
      </c>
      <c r="E1152" s="65" t="n">
        <f aca="false">VLOOKUP(A1152,Plan1!$A$7:$O$1102,8,FALSE())</f>
        <v>747.58</v>
      </c>
      <c r="F1152" s="64" t="n">
        <f aca="false">VLOOKUP(A1152,Plan1!$A$7:$O$1102,12,FALSE())</f>
        <v>-4.56</v>
      </c>
      <c r="G1152" s="65" t="n">
        <f aca="false">VLOOKUP(A1152,Plan1!$A$7:$O$1102,13,FALSE())</f>
        <v>834.22</v>
      </c>
    </row>
    <row r="1153" customFormat="false" ht="15" hidden="false" customHeight="false" outlineLevel="0" collapsed="false">
      <c r="A1153" s="63" t="n">
        <v>42425</v>
      </c>
      <c r="B1153" s="64" t="n">
        <f aca="false">VLOOKUP(A1153,Plan1!$A$7:$O$1102,2,FALSE())</f>
        <v>-6.25</v>
      </c>
      <c r="C1153" s="65" t="n">
        <f aca="false">VLOOKUP(A1153,Plan1!$A$7:$O$1102,3,FALSE())</f>
        <v>774.75</v>
      </c>
      <c r="D1153" s="66" t="n">
        <f aca="false">VLOOKUP(A1153,Plan1!$A$7:$O$1102,7,FALSE())</f>
        <v>-12.4</v>
      </c>
      <c r="E1153" s="65" t="n">
        <f aca="false">VLOOKUP(A1153,Plan1!$A$7:$O$1102,8,FALSE())</f>
        <v>747.6</v>
      </c>
      <c r="F1153" s="64" t="n">
        <f aca="false">VLOOKUP(A1153,Plan1!$A$7:$O$1102,12,FALSE())</f>
        <v>-4.57</v>
      </c>
      <c r="G1153" s="65" t="n">
        <f aca="false">VLOOKUP(A1153,Plan1!$A$7:$O$1102,13,FALSE())</f>
        <v>834.21</v>
      </c>
    </row>
    <row r="1154" customFormat="false" ht="15" hidden="false" customHeight="false" outlineLevel="0" collapsed="false">
      <c r="A1154" s="63" t="n">
        <v>42426</v>
      </c>
      <c r="B1154" s="64" t="n">
        <f aca="false">VLOOKUP(A1154,Plan1!$A$7:$O$1102,2,FALSE())</f>
        <v>-6.16</v>
      </c>
      <c r="C1154" s="65" t="n">
        <f aca="false">VLOOKUP(A1154,Plan1!$A$7:$O$1102,3,FALSE())</f>
        <v>774.84</v>
      </c>
      <c r="D1154" s="66" t="n">
        <f aca="false">VLOOKUP(A1154,Plan1!$A$7:$O$1102,7,FALSE())</f>
        <v>-12.3</v>
      </c>
      <c r="E1154" s="65" t="n">
        <f aca="false">VLOOKUP(A1154,Plan1!$A$7:$O$1102,8,FALSE())</f>
        <v>747.7</v>
      </c>
      <c r="F1154" s="64" t="n">
        <f aca="false">VLOOKUP(A1154,Plan1!$A$7:$O$1102,12,FALSE())</f>
        <v>-4.56</v>
      </c>
      <c r="G1154" s="65" t="n">
        <f aca="false">VLOOKUP(A1154,Plan1!$A$7:$O$1102,13,FALSE())</f>
        <v>834.22</v>
      </c>
    </row>
    <row r="1155" customFormat="false" ht="15" hidden="false" customHeight="false" outlineLevel="0" collapsed="false">
      <c r="A1155" s="63" t="n">
        <v>42427</v>
      </c>
      <c r="B1155" s="64" t="n">
        <f aca="false">VLOOKUP(A1155,Plan1!$A$7:$O$1102,2,FALSE())</f>
        <v>-6.07</v>
      </c>
      <c r="C1155" s="65" t="n">
        <f aca="false">VLOOKUP(A1155,Plan1!$A$7:$O$1102,3,FALSE())</f>
        <v>774.93</v>
      </c>
      <c r="D1155" s="66" t="n">
        <f aca="false">VLOOKUP(A1155,Plan1!$A$7:$O$1102,7,FALSE())</f>
        <v>-12.12</v>
      </c>
      <c r="E1155" s="65" t="n">
        <f aca="false">VLOOKUP(A1155,Plan1!$A$7:$O$1102,8,FALSE())</f>
        <v>747.88</v>
      </c>
      <c r="F1155" s="64" t="n">
        <f aca="false">VLOOKUP(A1155,Plan1!$A$7:$O$1102,12,FALSE())</f>
        <v>-4.57</v>
      </c>
      <c r="G1155" s="65" t="n">
        <f aca="false">VLOOKUP(A1155,Plan1!$A$7:$O$1102,13,FALSE())</f>
        <v>834.21</v>
      </c>
    </row>
    <row r="1156" customFormat="false" ht="15" hidden="false" customHeight="false" outlineLevel="0" collapsed="false">
      <c r="A1156" s="63" t="n">
        <v>42428</v>
      </c>
      <c r="B1156" s="64" t="n">
        <f aca="false">VLOOKUP(A1156,Plan1!$A$7:$O$1102,2,FALSE())</f>
        <v>-6.01</v>
      </c>
      <c r="C1156" s="65" t="n">
        <f aca="false">VLOOKUP(A1156,Plan1!$A$7:$O$1102,3,FALSE())</f>
        <v>774.99</v>
      </c>
      <c r="D1156" s="66" t="n">
        <f aca="false">VLOOKUP(A1156,Plan1!$A$7:$O$1102,7,FALSE())</f>
        <v>-12.05</v>
      </c>
      <c r="E1156" s="65" t="n">
        <f aca="false">VLOOKUP(A1156,Plan1!$A$7:$O$1102,8,FALSE())</f>
        <v>747.95</v>
      </c>
      <c r="F1156" s="64" t="n">
        <f aca="false">VLOOKUP(A1156,Plan1!$A$7:$O$1102,12,FALSE())</f>
        <v>-4.57</v>
      </c>
      <c r="G1156" s="65" t="n">
        <f aca="false">VLOOKUP(A1156,Plan1!$A$7:$O$1102,13,FALSE())</f>
        <v>834.21</v>
      </c>
    </row>
    <row r="1157" customFormat="false" ht="15" hidden="false" customHeight="false" outlineLevel="0" collapsed="false">
      <c r="A1157" s="63" t="n">
        <v>42429</v>
      </c>
      <c r="B1157" s="64" t="n">
        <f aca="false">VLOOKUP(A1157,Plan1!$A$7:$O$1102,2,FALSE())</f>
        <v>-5.9</v>
      </c>
      <c r="C1157" s="65" t="n">
        <f aca="false">VLOOKUP(A1157,Plan1!$A$7:$O$1102,3,FALSE())</f>
        <v>775.1</v>
      </c>
      <c r="D1157" s="66" t="n">
        <f aca="false">VLOOKUP(A1157,Plan1!$A$7:$O$1102,7,FALSE())</f>
        <v>-11.99</v>
      </c>
      <c r="E1157" s="65" t="n">
        <f aca="false">VLOOKUP(A1157,Plan1!$A$7:$O$1102,8,FALSE())</f>
        <v>748.01</v>
      </c>
      <c r="F1157" s="64" t="n">
        <f aca="false">VLOOKUP(A1157,Plan1!$A$7:$O$1102,12,FALSE())</f>
        <v>-4.57</v>
      </c>
      <c r="G1157" s="65" t="n">
        <f aca="false">VLOOKUP(A1157,Plan1!$A$7:$O$1102,13,FALSE())</f>
        <v>834.21</v>
      </c>
    </row>
    <row r="1158" customFormat="false" ht="15" hidden="false" customHeight="false" outlineLevel="0" collapsed="false">
      <c r="A1158" s="63" t="n">
        <v>42430</v>
      </c>
      <c r="B1158" s="64" t="n">
        <f aca="false">VLOOKUP(A1158,Plan1!$A$7:$O$1102,2,FALSE())</f>
        <v>-5.78</v>
      </c>
      <c r="C1158" s="65" t="n">
        <f aca="false">VLOOKUP(A1158,Plan1!$A$7:$O$1102,3,FALSE())</f>
        <v>775.22</v>
      </c>
      <c r="D1158" s="66" t="n">
        <f aca="false">VLOOKUP(A1158,Plan1!$A$7:$O$1102,7,FALSE())</f>
        <v>-11.85</v>
      </c>
      <c r="E1158" s="65" t="n">
        <f aca="false">VLOOKUP(A1158,Plan1!$A$7:$O$1102,8,FALSE())</f>
        <v>748.15</v>
      </c>
      <c r="F1158" s="64" t="n">
        <f aca="false">VLOOKUP(A1158,Plan1!$A$7:$O$1102,12,FALSE())</f>
        <v>-4.56</v>
      </c>
      <c r="G1158" s="65" t="n">
        <f aca="false">VLOOKUP(A1158,Plan1!$A$7:$O$1102,13,FALSE())</f>
        <v>834.22</v>
      </c>
    </row>
    <row r="1159" customFormat="false" ht="15" hidden="false" customHeight="false" outlineLevel="0" collapsed="false">
      <c r="A1159" s="63" t="n">
        <v>42431</v>
      </c>
      <c r="B1159" s="64" t="n">
        <f aca="false">VLOOKUP(A1159,Plan1!$A$7:$O$1102,2,FALSE())</f>
        <v>-5.74</v>
      </c>
      <c r="C1159" s="65" t="n">
        <f aca="false">VLOOKUP(A1159,Plan1!$A$7:$O$1102,3,FALSE())</f>
        <v>775.26</v>
      </c>
      <c r="D1159" s="66" t="n">
        <f aca="false">VLOOKUP(A1159,Plan1!$A$7:$O$1102,7,FALSE())</f>
        <v>-11.78</v>
      </c>
      <c r="E1159" s="65" t="n">
        <f aca="false">VLOOKUP(A1159,Plan1!$A$7:$O$1102,8,FALSE())</f>
        <v>748.22</v>
      </c>
      <c r="F1159" s="64" t="n">
        <f aca="false">VLOOKUP(A1159,Plan1!$A$7:$O$1102,12,FALSE())</f>
        <v>-4.58</v>
      </c>
      <c r="G1159" s="65" t="n">
        <f aca="false">VLOOKUP(A1159,Plan1!$A$7:$O$1102,13,FALSE())</f>
        <v>834.2</v>
      </c>
    </row>
    <row r="1160" customFormat="false" ht="15" hidden="false" customHeight="false" outlineLevel="0" collapsed="false">
      <c r="A1160" s="63" t="n">
        <v>42432</v>
      </c>
      <c r="B1160" s="64" t="n">
        <f aca="false">VLOOKUP(A1160,Plan1!$A$7:$O$1102,2,FALSE())</f>
        <v>-5.7</v>
      </c>
      <c r="C1160" s="65" t="n">
        <f aca="false">VLOOKUP(A1160,Plan1!$A$7:$O$1102,3,FALSE())</f>
        <v>775.3</v>
      </c>
      <c r="D1160" s="66" t="n">
        <f aca="false">VLOOKUP(A1160,Plan1!$A$7:$O$1102,7,FALSE())</f>
        <v>-11.75</v>
      </c>
      <c r="E1160" s="65" t="n">
        <f aca="false">VLOOKUP(A1160,Plan1!$A$7:$O$1102,8,FALSE())</f>
        <v>748.25</v>
      </c>
      <c r="F1160" s="64" t="n">
        <f aca="false">VLOOKUP(A1160,Plan1!$A$7:$O$1102,12,FALSE())</f>
        <v>-4.57</v>
      </c>
      <c r="G1160" s="65" t="n">
        <f aca="false">VLOOKUP(A1160,Plan1!$A$7:$O$1102,13,FALSE())</f>
        <v>834.21</v>
      </c>
    </row>
    <row r="1161" customFormat="false" ht="15" hidden="false" customHeight="false" outlineLevel="0" collapsed="false">
      <c r="A1161" s="63" t="n">
        <v>42433</v>
      </c>
      <c r="B1161" s="64" t="n">
        <f aca="false">VLOOKUP(A1161,Plan1!$A$7:$O$1102,2,FALSE())</f>
        <v>-5.67</v>
      </c>
      <c r="C1161" s="65" t="n">
        <f aca="false">VLOOKUP(A1161,Plan1!$A$7:$O$1102,3,FALSE())</f>
        <v>775.33</v>
      </c>
      <c r="D1161" s="66" t="n">
        <f aca="false">VLOOKUP(A1161,Plan1!$A$7:$O$1102,7,FALSE())</f>
        <v>-11.71</v>
      </c>
      <c r="E1161" s="65" t="n">
        <f aca="false">VLOOKUP(A1161,Plan1!$A$7:$O$1102,8,FALSE())</f>
        <v>748.29</v>
      </c>
      <c r="F1161" s="64" t="n">
        <f aca="false">VLOOKUP(A1161,Plan1!$A$7:$O$1102,12,FALSE())</f>
        <v>-4.57</v>
      </c>
      <c r="G1161" s="65" t="n">
        <f aca="false">VLOOKUP(A1161,Plan1!$A$7:$O$1102,13,FALSE())</f>
        <v>834.21</v>
      </c>
    </row>
    <row r="1162" customFormat="false" ht="15" hidden="false" customHeight="false" outlineLevel="0" collapsed="false">
      <c r="A1162" s="63" t="n">
        <v>42434</v>
      </c>
      <c r="B1162" s="64" t="n">
        <f aca="false">VLOOKUP(A1162,Plan1!$A$7:$O$1102,2,FALSE())</f>
        <v>-5.57</v>
      </c>
      <c r="C1162" s="65" t="n">
        <f aca="false">VLOOKUP(A1162,Plan1!$A$7:$O$1102,3,FALSE())</f>
        <v>775.43</v>
      </c>
      <c r="D1162" s="66" t="n">
        <f aca="false">VLOOKUP(A1162,Plan1!$A$7:$O$1102,7,FALSE())</f>
        <v>-11.64</v>
      </c>
      <c r="E1162" s="65" t="n">
        <f aca="false">VLOOKUP(A1162,Plan1!$A$7:$O$1102,8,FALSE())</f>
        <v>748.36</v>
      </c>
      <c r="F1162" s="64" t="n">
        <f aca="false">VLOOKUP(A1162,Plan1!$A$7:$O$1102,12,FALSE())</f>
        <v>-4.54</v>
      </c>
      <c r="G1162" s="65" t="n">
        <f aca="false">VLOOKUP(A1162,Plan1!$A$7:$O$1102,13,FALSE())</f>
        <v>834.24</v>
      </c>
    </row>
    <row r="1163" customFormat="false" ht="15" hidden="false" customHeight="false" outlineLevel="0" collapsed="false">
      <c r="A1163" s="63" t="n">
        <v>42435</v>
      </c>
      <c r="B1163" s="64" t="n">
        <f aca="false">VLOOKUP(A1163,Plan1!$A$7:$O$1102,2,FALSE())</f>
        <v>-5.37</v>
      </c>
      <c r="C1163" s="65" t="n">
        <f aca="false">VLOOKUP(A1163,Plan1!$A$7:$O$1102,3,FALSE())</f>
        <v>775.63</v>
      </c>
      <c r="D1163" s="66" t="n">
        <f aca="false">VLOOKUP(A1163,Plan1!$A$7:$O$1102,7,FALSE())</f>
        <v>-11.57</v>
      </c>
      <c r="E1163" s="65" t="n">
        <f aca="false">VLOOKUP(A1163,Plan1!$A$7:$O$1102,8,FALSE())</f>
        <v>748.43</v>
      </c>
      <c r="F1163" s="64" t="n">
        <f aca="false">VLOOKUP(A1163,Plan1!$A$7:$O$1102,12,FALSE())</f>
        <v>-4.49</v>
      </c>
      <c r="G1163" s="65" t="n">
        <f aca="false">VLOOKUP(A1163,Plan1!$A$7:$O$1102,13,FALSE())</f>
        <v>834.29</v>
      </c>
    </row>
    <row r="1164" customFormat="false" ht="15" hidden="false" customHeight="false" outlineLevel="0" collapsed="false">
      <c r="A1164" s="63" t="n">
        <v>42436</v>
      </c>
      <c r="B1164" s="64" t="n">
        <f aca="false">VLOOKUP(A1164,Plan1!$A$7:$O$1102,2,FALSE())</f>
        <v>-5.29</v>
      </c>
      <c r="C1164" s="65" t="n">
        <f aca="false">VLOOKUP(A1164,Plan1!$A$7:$O$1102,3,FALSE())</f>
        <v>775.71</v>
      </c>
      <c r="D1164" s="66" t="n">
        <f aca="false">VLOOKUP(A1164,Plan1!$A$7:$O$1102,7,FALSE())</f>
        <v>-11.53</v>
      </c>
      <c r="E1164" s="65" t="n">
        <f aca="false">VLOOKUP(A1164,Plan1!$A$7:$O$1102,8,FALSE())</f>
        <v>748.47</v>
      </c>
      <c r="F1164" s="64" t="n">
        <f aca="false">VLOOKUP(A1164,Plan1!$A$7:$O$1102,12,FALSE())</f>
        <v>-4.49</v>
      </c>
      <c r="G1164" s="65" t="n">
        <f aca="false">VLOOKUP(A1164,Plan1!$A$7:$O$1102,13,FALSE())</f>
        <v>834.29</v>
      </c>
    </row>
    <row r="1165" customFormat="false" ht="15" hidden="false" customHeight="false" outlineLevel="0" collapsed="false">
      <c r="A1165" s="63" t="n">
        <v>42437</v>
      </c>
      <c r="B1165" s="64" t="n">
        <f aca="false">VLOOKUP(A1165,Plan1!$A$7:$O$1102,2,FALSE())</f>
        <v>-5.21</v>
      </c>
      <c r="C1165" s="65" t="n">
        <f aca="false">VLOOKUP(A1165,Plan1!$A$7:$O$1102,3,FALSE())</f>
        <v>775.79</v>
      </c>
      <c r="D1165" s="66" t="n">
        <f aca="false">VLOOKUP(A1165,Plan1!$A$7:$O$1102,7,FALSE())</f>
        <v>-11.5</v>
      </c>
      <c r="E1165" s="65" t="n">
        <f aca="false">VLOOKUP(A1165,Plan1!$A$7:$O$1102,8,FALSE())</f>
        <v>748.5</v>
      </c>
      <c r="F1165" s="64" t="n">
        <f aca="false">VLOOKUP(A1165,Plan1!$A$7:$O$1102,12,FALSE())</f>
        <v>-4.49</v>
      </c>
      <c r="G1165" s="65" t="n">
        <f aca="false">VLOOKUP(A1165,Plan1!$A$7:$O$1102,13,FALSE())</f>
        <v>834.29</v>
      </c>
    </row>
    <row r="1166" customFormat="false" ht="15" hidden="false" customHeight="false" outlineLevel="0" collapsed="false">
      <c r="A1166" s="63" t="n">
        <v>42438</v>
      </c>
      <c r="B1166" s="64" t="n">
        <f aca="false">VLOOKUP(A1166,Plan1!$A$7:$O$1102,2,FALSE())</f>
        <v>-5.17</v>
      </c>
      <c r="C1166" s="65" t="n">
        <f aca="false">VLOOKUP(A1166,Plan1!$A$7:$O$1102,3,FALSE())</f>
        <v>775.83</v>
      </c>
      <c r="D1166" s="66" t="n">
        <f aca="false">VLOOKUP(A1166,Plan1!$A$7:$O$1102,7,FALSE())</f>
        <v>-11.46</v>
      </c>
      <c r="E1166" s="65" t="n">
        <f aca="false">VLOOKUP(A1166,Plan1!$A$7:$O$1102,8,FALSE())</f>
        <v>748.54</v>
      </c>
      <c r="F1166" s="64" t="n">
        <f aca="false">VLOOKUP(A1166,Plan1!$A$7:$O$1102,12,FALSE())</f>
        <v>-4.5</v>
      </c>
      <c r="G1166" s="65" t="n">
        <f aca="false">VLOOKUP(A1166,Plan1!$A$7:$O$1102,13,FALSE())</f>
        <v>834.28</v>
      </c>
    </row>
    <row r="1167" customFormat="false" ht="15" hidden="false" customHeight="false" outlineLevel="0" collapsed="false">
      <c r="A1167" s="63" t="n">
        <v>42439</v>
      </c>
      <c r="B1167" s="64" t="n">
        <f aca="false">VLOOKUP(A1167,Plan1!$A$7:$O$1102,2,FALSE())</f>
        <v>-5.13</v>
      </c>
      <c r="C1167" s="65" t="n">
        <f aca="false">VLOOKUP(A1167,Plan1!$A$7:$O$1102,3,FALSE())</f>
        <v>775.87</v>
      </c>
      <c r="D1167" s="66" t="n">
        <f aca="false">VLOOKUP(A1167,Plan1!$A$7:$O$1102,7,FALSE())</f>
        <v>-11.43</v>
      </c>
      <c r="E1167" s="65" t="n">
        <f aca="false">VLOOKUP(A1167,Plan1!$A$7:$O$1102,8,FALSE())</f>
        <v>748.57</v>
      </c>
      <c r="F1167" s="64" t="n">
        <f aca="false">VLOOKUP(A1167,Plan1!$A$7:$O$1102,12,FALSE())</f>
        <v>-4.51</v>
      </c>
      <c r="G1167" s="65" t="n">
        <f aca="false">VLOOKUP(A1167,Plan1!$A$7:$O$1102,13,FALSE())</f>
        <v>834.27</v>
      </c>
    </row>
    <row r="1168" customFormat="false" ht="15" hidden="false" customHeight="false" outlineLevel="0" collapsed="false">
      <c r="A1168" s="63" t="n">
        <v>42440</v>
      </c>
      <c r="B1168" s="64" t="n">
        <f aca="false">VLOOKUP(A1168,Plan1!$A$7:$O$1102,2,FALSE())</f>
        <v>-5.09</v>
      </c>
      <c r="C1168" s="65" t="n">
        <f aca="false">VLOOKUP(A1168,Plan1!$A$7:$O$1102,3,FALSE())</f>
        <v>775.91</v>
      </c>
      <c r="D1168" s="66" t="n">
        <f aca="false">VLOOKUP(A1168,Plan1!$A$7:$O$1102,7,FALSE())</f>
        <v>-11.41</v>
      </c>
      <c r="E1168" s="65" t="n">
        <f aca="false">VLOOKUP(A1168,Plan1!$A$7:$O$1102,8,FALSE())</f>
        <v>748.59</v>
      </c>
      <c r="F1168" s="64" t="n">
        <f aca="false">VLOOKUP(A1168,Plan1!$A$7:$O$1102,12,FALSE())</f>
        <v>-4.52</v>
      </c>
      <c r="G1168" s="65" t="n">
        <f aca="false">VLOOKUP(A1168,Plan1!$A$7:$O$1102,13,FALSE())</f>
        <v>834.26</v>
      </c>
    </row>
    <row r="1169" customFormat="false" ht="15" hidden="false" customHeight="false" outlineLevel="0" collapsed="false">
      <c r="A1169" s="63" t="n">
        <v>42441</v>
      </c>
      <c r="B1169" s="64" t="n">
        <f aca="false">VLOOKUP(A1169,Plan1!$A$7:$O$1102,2,FALSE())</f>
        <v>-5.05</v>
      </c>
      <c r="C1169" s="65" t="n">
        <f aca="false">VLOOKUP(A1169,Plan1!$A$7:$O$1102,3,FALSE())</f>
        <v>775.95</v>
      </c>
      <c r="D1169" s="66" t="n">
        <f aca="false">VLOOKUP(A1169,Plan1!$A$7:$O$1102,7,FALSE())</f>
        <v>-11.35</v>
      </c>
      <c r="E1169" s="65" t="n">
        <f aca="false">VLOOKUP(A1169,Plan1!$A$7:$O$1102,8,FALSE())</f>
        <v>748.65</v>
      </c>
      <c r="F1169" s="64" t="n">
        <f aca="false">VLOOKUP(A1169,Plan1!$A$7:$O$1102,12,FALSE())</f>
        <v>-4.5</v>
      </c>
      <c r="G1169" s="65" t="n">
        <f aca="false">VLOOKUP(A1169,Plan1!$A$7:$O$1102,13,FALSE())</f>
        <v>834.28</v>
      </c>
    </row>
    <row r="1170" customFormat="false" ht="15" hidden="false" customHeight="false" outlineLevel="0" collapsed="false">
      <c r="A1170" s="63" t="n">
        <v>42442</v>
      </c>
      <c r="B1170" s="64" t="n">
        <f aca="false">VLOOKUP(A1170,Plan1!$A$7:$O$1102,2,FALSE())</f>
        <v>-4.98</v>
      </c>
      <c r="C1170" s="65" t="n">
        <f aca="false">VLOOKUP(A1170,Plan1!$A$7:$O$1102,3,FALSE())</f>
        <v>776.02</v>
      </c>
      <c r="D1170" s="66" t="n">
        <f aca="false">VLOOKUP(A1170,Plan1!$A$7:$O$1102,7,FALSE())</f>
        <v>-11.25</v>
      </c>
      <c r="E1170" s="65" t="n">
        <f aca="false">VLOOKUP(A1170,Plan1!$A$7:$O$1102,8,FALSE())</f>
        <v>748.75</v>
      </c>
      <c r="F1170" s="64" t="n">
        <f aca="false">VLOOKUP(A1170,Plan1!$A$7:$O$1102,12,FALSE())</f>
        <v>-4.47</v>
      </c>
      <c r="G1170" s="65" t="n">
        <f aca="false">VLOOKUP(A1170,Plan1!$A$7:$O$1102,13,FALSE())</f>
        <v>834.31</v>
      </c>
    </row>
    <row r="1171" customFormat="false" ht="15" hidden="false" customHeight="false" outlineLevel="0" collapsed="false">
      <c r="A1171" s="63" t="n">
        <v>42443</v>
      </c>
      <c r="B1171" s="64" t="n">
        <f aca="false">VLOOKUP(A1171,Plan1!$A$7:$O$1102,2,FALSE())</f>
        <v>-4.86</v>
      </c>
      <c r="C1171" s="65" t="n">
        <f aca="false">VLOOKUP(A1171,Plan1!$A$7:$O$1102,3,FALSE())</f>
        <v>776.14</v>
      </c>
      <c r="D1171" s="66" t="n">
        <f aca="false">VLOOKUP(A1171,Plan1!$A$7:$O$1102,7,FALSE())</f>
        <v>-11.17</v>
      </c>
      <c r="E1171" s="65" t="n">
        <f aca="false">VLOOKUP(A1171,Plan1!$A$7:$O$1102,8,FALSE())</f>
        <v>748.83</v>
      </c>
      <c r="F1171" s="64" t="n">
        <f aca="false">VLOOKUP(A1171,Plan1!$A$7:$O$1102,12,FALSE())</f>
        <v>-4.46</v>
      </c>
      <c r="G1171" s="65" t="n">
        <f aca="false">VLOOKUP(A1171,Plan1!$A$7:$O$1102,13,FALSE())</f>
        <v>834.32</v>
      </c>
    </row>
    <row r="1172" customFormat="false" ht="15" hidden="false" customHeight="false" outlineLevel="0" collapsed="false">
      <c r="A1172" s="63" t="n">
        <v>42444</v>
      </c>
      <c r="B1172" s="64" t="n">
        <f aca="false">VLOOKUP(A1172,Plan1!$A$7:$O$1102,2,FALSE())</f>
        <v>-4.77</v>
      </c>
      <c r="C1172" s="65" t="n">
        <f aca="false">VLOOKUP(A1172,Plan1!$A$7:$O$1102,3,FALSE())</f>
        <v>776.23</v>
      </c>
      <c r="D1172" s="66" t="n">
        <f aca="false">VLOOKUP(A1172,Plan1!$A$7:$O$1102,7,FALSE())</f>
        <v>-11.12</v>
      </c>
      <c r="E1172" s="65" t="n">
        <f aca="false">VLOOKUP(A1172,Plan1!$A$7:$O$1102,8,FALSE())</f>
        <v>748.88</v>
      </c>
      <c r="F1172" s="64" t="n">
        <f aca="false">VLOOKUP(A1172,Plan1!$A$7:$O$1102,12,FALSE())</f>
        <v>-4.46</v>
      </c>
      <c r="G1172" s="65" t="n">
        <f aca="false">VLOOKUP(A1172,Plan1!$A$7:$O$1102,13,FALSE())</f>
        <v>834.32</v>
      </c>
    </row>
    <row r="1173" customFormat="false" ht="15" hidden="false" customHeight="false" outlineLevel="0" collapsed="false">
      <c r="A1173" s="63" t="n">
        <v>42445</v>
      </c>
      <c r="B1173" s="64" t="n">
        <f aca="false">VLOOKUP(A1173,Plan1!$A$7:$O$1102,2,FALSE())</f>
        <v>-4.7</v>
      </c>
      <c r="C1173" s="65" t="n">
        <f aca="false">VLOOKUP(A1173,Plan1!$A$7:$O$1102,3,FALSE())</f>
        <v>776.3</v>
      </c>
      <c r="D1173" s="66" t="n">
        <f aca="false">VLOOKUP(A1173,Plan1!$A$7:$O$1102,7,FALSE())</f>
        <v>-11.09</v>
      </c>
      <c r="E1173" s="65" t="n">
        <f aca="false">VLOOKUP(A1173,Plan1!$A$7:$O$1102,8,FALSE())</f>
        <v>748.91</v>
      </c>
      <c r="F1173" s="64" t="n">
        <f aca="false">VLOOKUP(A1173,Plan1!$A$7:$O$1102,12,FALSE())</f>
        <v>-4.47</v>
      </c>
      <c r="G1173" s="65" t="n">
        <f aca="false">VLOOKUP(A1173,Plan1!$A$7:$O$1102,13,FALSE())</f>
        <v>834.31</v>
      </c>
    </row>
    <row r="1174" customFormat="false" ht="15" hidden="false" customHeight="false" outlineLevel="0" collapsed="false">
      <c r="A1174" s="63" t="n">
        <v>42446</v>
      </c>
      <c r="B1174" s="64" t="n">
        <f aca="false">VLOOKUP(A1174,Plan1!$A$7:$O$1102,2,FALSE())</f>
        <v>-4.7</v>
      </c>
      <c r="C1174" s="65" t="n">
        <f aca="false">VLOOKUP(A1174,Plan1!$A$7:$O$1102,3,FALSE())</f>
        <v>776.3</v>
      </c>
      <c r="D1174" s="66" t="n">
        <f aca="false">VLOOKUP(A1174,Plan1!$A$7:$O$1102,7,FALSE())</f>
        <v>-11.05</v>
      </c>
      <c r="E1174" s="65" t="n">
        <f aca="false">VLOOKUP(A1174,Plan1!$A$7:$O$1102,8,FALSE())</f>
        <v>748.95</v>
      </c>
      <c r="F1174" s="64" t="n">
        <f aca="false">VLOOKUP(A1174,Plan1!$A$7:$O$1102,12,FALSE())</f>
        <v>-4.48</v>
      </c>
      <c r="G1174" s="65" t="n">
        <f aca="false">VLOOKUP(A1174,Plan1!$A$7:$O$1102,13,FALSE())</f>
        <v>834.3</v>
      </c>
    </row>
    <row r="1175" customFormat="false" ht="15" hidden="false" customHeight="false" outlineLevel="0" collapsed="false">
      <c r="A1175" s="63" t="n">
        <v>42447</v>
      </c>
      <c r="B1175" s="64" t="n">
        <f aca="false">VLOOKUP(A1175,Plan1!$A$7:$O$1102,2,FALSE())</f>
        <v>-4.67</v>
      </c>
      <c r="C1175" s="65" t="n">
        <f aca="false">VLOOKUP(A1175,Plan1!$A$7:$O$1102,3,FALSE())</f>
        <v>776.33</v>
      </c>
      <c r="D1175" s="66" t="n">
        <f aca="false">VLOOKUP(A1175,Plan1!$A$7:$O$1102,7,FALSE())</f>
        <v>-11.02</v>
      </c>
      <c r="E1175" s="65" t="n">
        <f aca="false">VLOOKUP(A1175,Plan1!$A$7:$O$1102,8,FALSE())</f>
        <v>748.98</v>
      </c>
      <c r="F1175" s="64" t="n">
        <f aca="false">VLOOKUP(A1175,Plan1!$A$7:$O$1102,12,FALSE())</f>
        <v>-4.49</v>
      </c>
      <c r="G1175" s="65" t="n">
        <f aca="false">VLOOKUP(A1175,Plan1!$A$7:$O$1102,13,FALSE())</f>
        <v>834.29</v>
      </c>
    </row>
    <row r="1176" customFormat="false" ht="15" hidden="false" customHeight="false" outlineLevel="0" collapsed="false">
      <c r="A1176" s="63" t="n">
        <v>42448</v>
      </c>
      <c r="B1176" s="64" t="n">
        <f aca="false">VLOOKUP(A1176,Plan1!$A$7:$O$1102,2,FALSE())</f>
        <v>-4.63</v>
      </c>
      <c r="C1176" s="65" t="n">
        <f aca="false">VLOOKUP(A1176,Plan1!$A$7:$O$1102,3,FALSE())</f>
        <v>776.37</v>
      </c>
      <c r="D1176" s="66" t="n">
        <f aca="false">VLOOKUP(A1176,Plan1!$A$7:$O$1102,7,FALSE())</f>
        <v>-10.96</v>
      </c>
      <c r="E1176" s="65" t="n">
        <f aca="false">VLOOKUP(A1176,Plan1!$A$7:$O$1102,8,FALSE())</f>
        <v>749.04</v>
      </c>
      <c r="F1176" s="64" t="n">
        <f aca="false">VLOOKUP(A1176,Plan1!$A$7:$O$1102,12,FALSE())</f>
        <v>-4.49</v>
      </c>
      <c r="G1176" s="65" t="n">
        <f aca="false">VLOOKUP(A1176,Plan1!$A$7:$O$1102,13,FALSE())</f>
        <v>834.29</v>
      </c>
    </row>
    <row r="1177" customFormat="false" ht="15" hidden="false" customHeight="false" outlineLevel="0" collapsed="false">
      <c r="A1177" s="63" t="n">
        <v>42449</v>
      </c>
      <c r="B1177" s="64" t="n">
        <f aca="false">VLOOKUP(A1177,Plan1!$A$7:$O$1102,2,FALSE())</f>
        <v>-4.6</v>
      </c>
      <c r="C1177" s="65" t="n">
        <f aca="false">VLOOKUP(A1177,Plan1!$A$7:$O$1102,3,FALSE())</f>
        <v>776.4</v>
      </c>
      <c r="D1177" s="66" t="n">
        <f aca="false">VLOOKUP(A1177,Plan1!$A$7:$O$1102,7,FALSE())</f>
        <v>-10.94</v>
      </c>
      <c r="E1177" s="65" t="n">
        <f aca="false">VLOOKUP(A1177,Plan1!$A$7:$O$1102,8,FALSE())</f>
        <v>749.06</v>
      </c>
      <c r="F1177" s="64" t="n">
        <f aca="false">VLOOKUP(A1177,Plan1!$A$7:$O$1102,12,FALSE())</f>
        <v>-4.5</v>
      </c>
      <c r="G1177" s="65" t="n">
        <f aca="false">VLOOKUP(A1177,Plan1!$A$7:$O$1102,13,FALSE())</f>
        <v>834.28</v>
      </c>
    </row>
    <row r="1178" customFormat="false" ht="15" hidden="false" customHeight="false" outlineLevel="0" collapsed="false">
      <c r="A1178" s="63" t="n">
        <v>42450</v>
      </c>
      <c r="B1178" s="64" t="n">
        <f aca="false">VLOOKUP(A1178,Plan1!$A$7:$O$1102,2,FALSE())</f>
        <v>-4.57</v>
      </c>
      <c r="C1178" s="65" t="n">
        <f aca="false">VLOOKUP(A1178,Plan1!$A$7:$O$1102,3,FALSE())</f>
        <v>776.43</v>
      </c>
      <c r="D1178" s="66" t="n">
        <f aca="false">VLOOKUP(A1178,Plan1!$A$7:$O$1102,7,FALSE())</f>
        <v>-10.92</v>
      </c>
      <c r="E1178" s="65" t="n">
        <f aca="false">VLOOKUP(A1178,Plan1!$A$7:$O$1102,8,FALSE())</f>
        <v>749.08</v>
      </c>
      <c r="F1178" s="64" t="n">
        <f aca="false">VLOOKUP(A1178,Plan1!$A$7:$O$1102,12,FALSE())</f>
        <v>-4.51</v>
      </c>
      <c r="G1178" s="65" t="n">
        <f aca="false">VLOOKUP(A1178,Plan1!$A$7:$O$1102,13,FALSE())</f>
        <v>834.27</v>
      </c>
    </row>
    <row r="1179" customFormat="false" ht="15" hidden="false" customHeight="false" outlineLevel="0" collapsed="false">
      <c r="A1179" s="63" t="n">
        <v>42451</v>
      </c>
      <c r="B1179" s="64" t="n">
        <f aca="false">VLOOKUP(A1179,Plan1!$A$7:$O$1102,2,FALSE())</f>
        <v>-4.57</v>
      </c>
      <c r="C1179" s="65" t="n">
        <f aca="false">VLOOKUP(A1179,Plan1!$A$7:$O$1102,3,FALSE())</f>
        <v>776.43</v>
      </c>
      <c r="D1179" s="66" t="n">
        <f aca="false">VLOOKUP(A1179,Plan1!$A$7:$O$1102,7,FALSE())</f>
        <v>-10.9</v>
      </c>
      <c r="E1179" s="65" t="n">
        <f aca="false">VLOOKUP(A1179,Plan1!$A$7:$O$1102,8,FALSE())</f>
        <v>749.1</v>
      </c>
      <c r="F1179" s="64" t="n">
        <f aca="false">VLOOKUP(A1179,Plan1!$A$7:$O$1102,12,FALSE())</f>
        <v>-4.52</v>
      </c>
      <c r="G1179" s="65" t="n">
        <f aca="false">VLOOKUP(A1179,Plan1!$A$7:$O$1102,13,FALSE())</f>
        <v>834.26</v>
      </c>
    </row>
    <row r="1180" customFormat="false" ht="15" hidden="false" customHeight="false" outlineLevel="0" collapsed="false">
      <c r="A1180" s="63" t="n">
        <v>42452</v>
      </c>
      <c r="B1180" s="64" t="n">
        <f aca="false">VLOOKUP(A1180,Plan1!$A$7:$O$1102,2,FALSE())</f>
        <v>-4.55</v>
      </c>
      <c r="C1180" s="65" t="n">
        <f aca="false">VLOOKUP(A1180,Plan1!$A$7:$O$1102,3,FALSE())</f>
        <v>776.45</v>
      </c>
      <c r="D1180" s="66" t="n">
        <f aca="false">VLOOKUP(A1180,Plan1!$A$7:$O$1102,7,FALSE())</f>
        <v>-10.89</v>
      </c>
      <c r="E1180" s="65" t="n">
        <f aca="false">VLOOKUP(A1180,Plan1!$A$7:$O$1102,8,FALSE())</f>
        <v>749.11</v>
      </c>
      <c r="F1180" s="64" t="n">
        <f aca="false">VLOOKUP(A1180,Plan1!$A$7:$O$1102,12,FALSE())</f>
        <v>-4.53</v>
      </c>
      <c r="G1180" s="65" t="n">
        <f aca="false">VLOOKUP(A1180,Plan1!$A$7:$O$1102,13,FALSE())</f>
        <v>834.25</v>
      </c>
    </row>
    <row r="1181" customFormat="false" ht="15" hidden="false" customHeight="false" outlineLevel="0" collapsed="false">
      <c r="A1181" s="63" t="n">
        <v>42453</v>
      </c>
      <c r="B1181" s="64" t="n">
        <f aca="false">VLOOKUP(A1181,Plan1!$A$7:$O$1102,2,FALSE())</f>
        <v>-4.49</v>
      </c>
      <c r="C1181" s="65" t="n">
        <f aca="false">VLOOKUP(A1181,Plan1!$A$7:$O$1102,3,FALSE())</f>
        <v>776.51</v>
      </c>
      <c r="D1181" s="66" t="n">
        <f aca="false">VLOOKUP(A1181,Plan1!$A$7:$O$1102,7,FALSE())</f>
        <v>-10.87</v>
      </c>
      <c r="E1181" s="65" t="n">
        <f aca="false">VLOOKUP(A1181,Plan1!$A$7:$O$1102,8,FALSE())</f>
        <v>749.13</v>
      </c>
      <c r="F1181" s="64" t="n">
        <f aca="false">VLOOKUP(A1181,Plan1!$A$7:$O$1102,12,FALSE())</f>
        <v>-4.53</v>
      </c>
      <c r="G1181" s="65" t="n">
        <f aca="false">VLOOKUP(A1181,Plan1!$A$7:$O$1102,13,FALSE())</f>
        <v>834.25</v>
      </c>
    </row>
    <row r="1182" customFormat="false" ht="15" hidden="false" customHeight="false" outlineLevel="0" collapsed="false">
      <c r="A1182" s="63" t="n">
        <v>42454</v>
      </c>
      <c r="B1182" s="64" t="n">
        <f aca="false">VLOOKUP(A1182,Plan1!$A$7:$O$1102,2,FALSE())</f>
        <v>-4.4</v>
      </c>
      <c r="C1182" s="65" t="n">
        <f aca="false">VLOOKUP(A1182,Plan1!$A$7:$O$1102,3,FALSE())</f>
        <v>776.6</v>
      </c>
      <c r="D1182" s="66" t="n">
        <f aca="false">VLOOKUP(A1182,Plan1!$A$7:$O$1102,7,FALSE())</f>
        <v>-10.84</v>
      </c>
      <c r="E1182" s="65" t="n">
        <f aca="false">VLOOKUP(A1182,Plan1!$A$7:$O$1102,8,FALSE())</f>
        <v>749.16</v>
      </c>
      <c r="F1182" s="64" t="n">
        <f aca="false">VLOOKUP(A1182,Plan1!$A$7:$O$1102,12,FALSE())</f>
        <v>-4.38</v>
      </c>
      <c r="G1182" s="65" t="n">
        <f aca="false">VLOOKUP(A1182,Plan1!$A$7:$O$1102,13,FALSE())</f>
        <v>834.4</v>
      </c>
    </row>
    <row r="1183" customFormat="false" ht="15" hidden="false" customHeight="false" outlineLevel="0" collapsed="false">
      <c r="A1183" s="63" t="n">
        <v>42455</v>
      </c>
      <c r="B1183" s="64" t="n">
        <f aca="false">VLOOKUP(A1183,Plan1!$A$7:$O$1102,2,FALSE())</f>
        <v>-4.36</v>
      </c>
      <c r="C1183" s="65" t="n">
        <f aca="false">VLOOKUP(A1183,Plan1!$A$7:$O$1102,3,FALSE())</f>
        <v>776.64</v>
      </c>
      <c r="D1183" s="66" t="n">
        <f aca="false">VLOOKUP(A1183,Plan1!$A$7:$O$1102,7,FALSE())</f>
        <v>-10.82</v>
      </c>
      <c r="E1183" s="65" t="n">
        <f aca="false">VLOOKUP(A1183,Plan1!$A$7:$O$1102,8,FALSE())</f>
        <v>749.18</v>
      </c>
      <c r="F1183" s="64" t="n">
        <f aca="false">VLOOKUP(A1183,Plan1!$A$7:$O$1102,12,FALSE())</f>
        <v>-4.36</v>
      </c>
      <c r="G1183" s="65" t="n">
        <f aca="false">VLOOKUP(A1183,Plan1!$A$7:$O$1102,13,FALSE())</f>
        <v>834.42</v>
      </c>
    </row>
    <row r="1184" customFormat="false" ht="15" hidden="false" customHeight="false" outlineLevel="0" collapsed="false">
      <c r="A1184" s="63" t="n">
        <v>42456</v>
      </c>
      <c r="B1184" s="64" t="n">
        <f aca="false">VLOOKUP(A1184,Plan1!$A$7:$O$1102,2,FALSE())</f>
        <v>-4.32</v>
      </c>
      <c r="C1184" s="65" t="n">
        <f aca="false">VLOOKUP(A1184,Plan1!$A$7:$O$1102,3,FALSE())</f>
        <v>776.68</v>
      </c>
      <c r="D1184" s="66" t="n">
        <f aca="false">VLOOKUP(A1184,Plan1!$A$7:$O$1102,7,FALSE())</f>
        <v>-10.8</v>
      </c>
      <c r="E1184" s="65" t="n">
        <f aca="false">VLOOKUP(A1184,Plan1!$A$7:$O$1102,8,FALSE())</f>
        <v>749.2</v>
      </c>
      <c r="F1184" s="64" t="n">
        <f aca="false">VLOOKUP(A1184,Plan1!$A$7:$O$1102,12,FALSE())</f>
        <v>-4.33</v>
      </c>
      <c r="G1184" s="65" t="n">
        <f aca="false">VLOOKUP(A1184,Plan1!$A$7:$O$1102,13,FALSE())</f>
        <v>834.45</v>
      </c>
    </row>
    <row r="1185" customFormat="false" ht="15" hidden="false" customHeight="false" outlineLevel="0" collapsed="false">
      <c r="A1185" s="63" t="n">
        <v>42457</v>
      </c>
      <c r="B1185" s="64" t="n">
        <f aca="false">VLOOKUP(A1185,Plan1!$A$7:$O$1102,2,FALSE())</f>
        <v>-4.27</v>
      </c>
      <c r="C1185" s="65" t="n">
        <f aca="false">VLOOKUP(A1185,Plan1!$A$7:$O$1102,3,FALSE())</f>
        <v>776.73</v>
      </c>
      <c r="D1185" s="66" t="n">
        <f aca="false">VLOOKUP(A1185,Plan1!$A$7:$O$1102,7,FALSE())</f>
        <v>-10.78</v>
      </c>
      <c r="E1185" s="65" t="n">
        <f aca="false">VLOOKUP(A1185,Plan1!$A$7:$O$1102,8,FALSE())</f>
        <v>749.22</v>
      </c>
      <c r="F1185" s="64" t="n">
        <f aca="false">VLOOKUP(A1185,Plan1!$A$7:$O$1102,12,FALSE())</f>
        <v>-4.33</v>
      </c>
      <c r="G1185" s="65" t="n">
        <f aca="false">VLOOKUP(A1185,Plan1!$A$7:$O$1102,13,FALSE())</f>
        <v>834.45</v>
      </c>
    </row>
    <row r="1186" customFormat="false" ht="15" hidden="false" customHeight="false" outlineLevel="0" collapsed="false">
      <c r="A1186" s="63" t="n">
        <v>42458</v>
      </c>
      <c r="B1186" s="64" t="n">
        <f aca="false">VLOOKUP(A1186,Plan1!$A$7:$O$1102,2,FALSE())</f>
        <v>-4.26</v>
      </c>
      <c r="C1186" s="65" t="n">
        <f aca="false">VLOOKUP(A1186,Plan1!$A$7:$O$1102,3,FALSE())</f>
        <v>776.74</v>
      </c>
      <c r="D1186" s="66" t="n">
        <f aca="false">VLOOKUP(A1186,Plan1!$A$7:$O$1102,7,FALSE())</f>
        <v>-10.76</v>
      </c>
      <c r="E1186" s="65" t="n">
        <f aca="false">VLOOKUP(A1186,Plan1!$A$7:$O$1102,8,FALSE())</f>
        <v>749.24</v>
      </c>
      <c r="F1186" s="64" t="n">
        <f aca="false">VLOOKUP(A1186,Plan1!$A$7:$O$1102,12,FALSE())</f>
        <v>-4.34</v>
      </c>
      <c r="G1186" s="65" t="n">
        <f aca="false">VLOOKUP(A1186,Plan1!$A$7:$O$1102,13,FALSE())</f>
        <v>834.44</v>
      </c>
    </row>
    <row r="1187" customFormat="false" ht="15" hidden="false" customHeight="false" outlineLevel="0" collapsed="false">
      <c r="A1187" s="63" t="n">
        <v>42459</v>
      </c>
      <c r="B1187" s="64" t="n">
        <f aca="false">VLOOKUP(A1187,Plan1!$A$7:$O$1102,2,FALSE())</f>
        <v>-4.24</v>
      </c>
      <c r="C1187" s="65" t="n">
        <f aca="false">VLOOKUP(A1187,Plan1!$A$7:$O$1102,3,FALSE())</f>
        <v>776.76</v>
      </c>
      <c r="D1187" s="66" t="n">
        <f aca="false">VLOOKUP(A1187,Plan1!$A$7:$O$1102,7,FALSE())</f>
        <v>-10.75</v>
      </c>
      <c r="E1187" s="65" t="n">
        <f aca="false">VLOOKUP(A1187,Plan1!$A$7:$O$1102,8,FALSE())</f>
        <v>749.25</v>
      </c>
      <c r="F1187" s="64" t="n">
        <f aca="false">VLOOKUP(A1187,Plan1!$A$7:$O$1102,12,FALSE())</f>
        <v>-4.35</v>
      </c>
      <c r="G1187" s="65" t="n">
        <f aca="false">VLOOKUP(A1187,Plan1!$A$7:$O$1102,13,FALSE())</f>
        <v>834.43</v>
      </c>
    </row>
    <row r="1188" customFormat="false" ht="15" hidden="false" customHeight="false" outlineLevel="0" collapsed="false">
      <c r="A1188" s="63" t="n">
        <v>42460</v>
      </c>
      <c r="B1188" s="64" t="n">
        <f aca="false">VLOOKUP(A1188,Plan1!$A$7:$O$1102,2,FALSE())</f>
        <v>-4.26</v>
      </c>
      <c r="C1188" s="65" t="n">
        <f aca="false">VLOOKUP(A1188,Plan1!$A$7:$O$1102,3,FALSE())</f>
        <v>776.74</v>
      </c>
      <c r="D1188" s="66" t="n">
        <f aca="false">VLOOKUP(A1188,Plan1!$A$7:$O$1102,7,FALSE())</f>
        <v>-10.74</v>
      </c>
      <c r="E1188" s="65" t="n">
        <f aca="false">VLOOKUP(A1188,Plan1!$A$7:$O$1102,8,FALSE())</f>
        <v>749.26</v>
      </c>
      <c r="F1188" s="64" t="n">
        <f aca="false">VLOOKUP(A1188,Plan1!$A$7:$O$1102,12,FALSE())</f>
        <v>-4.36</v>
      </c>
      <c r="G1188" s="65" t="n">
        <f aca="false">VLOOKUP(A1188,Plan1!$A$7:$O$1102,13,FALSE())</f>
        <v>834.42</v>
      </c>
    </row>
    <row r="1189" customFormat="false" ht="15" hidden="false" customHeight="false" outlineLevel="0" collapsed="false">
      <c r="A1189" s="63" t="n">
        <v>42461</v>
      </c>
      <c r="B1189" s="64" t="n">
        <f aca="false">VLOOKUP(A1189,Plan1!$A$7:$O$1102,2,FALSE())</f>
        <v>-4.24</v>
      </c>
      <c r="C1189" s="65" t="n">
        <f aca="false">VLOOKUP(A1189,Plan1!$A$7:$O$1102,3,FALSE())</f>
        <v>776.76</v>
      </c>
      <c r="D1189" s="66" t="n">
        <f aca="false">VLOOKUP(A1189,Plan1!$A$7:$O$1102,7,FALSE())</f>
        <v>-10.72</v>
      </c>
      <c r="E1189" s="65" t="n">
        <f aca="false">VLOOKUP(A1189,Plan1!$A$7:$O$1102,8,FALSE())</f>
        <v>749.28</v>
      </c>
      <c r="F1189" s="64" t="n">
        <f aca="false">VLOOKUP(A1189,Plan1!$A$7:$O$1102,12,FALSE())</f>
        <v>-4.37</v>
      </c>
      <c r="G1189" s="65" t="n">
        <f aca="false">VLOOKUP(A1189,Plan1!$A$7:$O$1102,13,FALSE())</f>
        <v>834.41</v>
      </c>
    </row>
    <row r="1190" customFormat="false" ht="15" hidden="false" customHeight="false" outlineLevel="0" collapsed="false">
      <c r="A1190" s="63" t="n">
        <v>42462</v>
      </c>
      <c r="B1190" s="64" t="n">
        <f aca="false">VLOOKUP(A1190,Plan1!$A$7:$O$1102,2,FALSE())</f>
        <v>-4.24</v>
      </c>
      <c r="C1190" s="65" t="n">
        <f aca="false">VLOOKUP(A1190,Plan1!$A$7:$O$1102,3,FALSE())</f>
        <v>776.76</v>
      </c>
      <c r="D1190" s="66" t="n">
        <f aca="false">VLOOKUP(A1190,Plan1!$A$7:$O$1102,7,FALSE())</f>
        <v>-10.72</v>
      </c>
      <c r="E1190" s="65" t="n">
        <f aca="false">VLOOKUP(A1190,Plan1!$A$7:$O$1102,8,FALSE())</f>
        <v>749.28</v>
      </c>
      <c r="F1190" s="64" t="n">
        <f aca="false">VLOOKUP(A1190,Plan1!$A$7:$O$1102,12,FALSE())</f>
        <v>-4.38</v>
      </c>
      <c r="G1190" s="65" t="n">
        <f aca="false">VLOOKUP(A1190,Plan1!$A$7:$O$1102,13,FALSE())</f>
        <v>834.4</v>
      </c>
    </row>
    <row r="1191" customFormat="false" ht="15" hidden="false" customHeight="false" outlineLevel="0" collapsed="false">
      <c r="A1191" s="63" t="n">
        <v>42463</v>
      </c>
      <c r="B1191" s="64" t="n">
        <f aca="false">VLOOKUP(A1191,Plan1!$A$7:$O$1102,2,FALSE())</f>
        <v>-4.24</v>
      </c>
      <c r="C1191" s="65" t="n">
        <f aca="false">VLOOKUP(A1191,Plan1!$A$7:$O$1102,3,FALSE())</f>
        <v>776.76</v>
      </c>
      <c r="D1191" s="66" t="n">
        <f aca="false">VLOOKUP(A1191,Plan1!$A$7:$O$1102,7,FALSE())</f>
        <v>-10.71</v>
      </c>
      <c r="E1191" s="65" t="n">
        <f aca="false">VLOOKUP(A1191,Plan1!$A$7:$O$1102,8,FALSE())</f>
        <v>749.29</v>
      </c>
      <c r="F1191" s="64" t="n">
        <f aca="false">VLOOKUP(A1191,Plan1!$A$7:$O$1102,12,FALSE())</f>
        <v>-4.37</v>
      </c>
      <c r="G1191" s="65" t="n">
        <f aca="false">VLOOKUP(A1191,Plan1!$A$7:$O$1102,13,FALSE())</f>
        <v>834.41</v>
      </c>
    </row>
    <row r="1192" customFormat="false" ht="15" hidden="false" customHeight="false" outlineLevel="0" collapsed="false">
      <c r="A1192" s="63" t="n">
        <v>42464</v>
      </c>
      <c r="B1192" s="64" t="n">
        <f aca="false">VLOOKUP(A1192,Plan1!$A$7:$O$1102,2,FALSE())</f>
        <v>-4.24</v>
      </c>
      <c r="C1192" s="65" t="n">
        <f aca="false">VLOOKUP(A1192,Plan1!$A$7:$O$1102,3,FALSE())</f>
        <v>776.76</v>
      </c>
      <c r="D1192" s="66" t="n">
        <f aca="false">VLOOKUP(A1192,Plan1!$A$7:$O$1102,7,FALSE())</f>
        <v>-10.7</v>
      </c>
      <c r="E1192" s="65" t="n">
        <f aca="false">VLOOKUP(A1192,Plan1!$A$7:$O$1102,8,FALSE())</f>
        <v>749.3</v>
      </c>
      <c r="F1192" s="64" t="n">
        <f aca="false">VLOOKUP(A1192,Plan1!$A$7:$O$1102,12,FALSE())</f>
        <v>-4.37</v>
      </c>
      <c r="G1192" s="65" t="n">
        <f aca="false">VLOOKUP(A1192,Plan1!$A$7:$O$1102,13,FALSE())</f>
        <v>834.41</v>
      </c>
    </row>
    <row r="1193" customFormat="false" ht="15" hidden="false" customHeight="false" outlineLevel="0" collapsed="false">
      <c r="A1193" s="63" t="n">
        <v>42465</v>
      </c>
      <c r="B1193" s="64" t="n">
        <f aca="false">VLOOKUP(A1193,Plan1!$A$7:$O$1102,2,FALSE())</f>
        <v>-4.21</v>
      </c>
      <c r="C1193" s="65" t="n">
        <f aca="false">VLOOKUP(A1193,Plan1!$A$7:$O$1102,3,FALSE())</f>
        <v>776.79</v>
      </c>
      <c r="D1193" s="66" t="n">
        <f aca="false">VLOOKUP(A1193,Plan1!$A$7:$O$1102,7,FALSE())</f>
        <v>-10.69</v>
      </c>
      <c r="E1193" s="65" t="n">
        <f aca="false">VLOOKUP(A1193,Plan1!$A$7:$O$1102,8,FALSE())</f>
        <v>749.31</v>
      </c>
      <c r="F1193" s="64" t="n">
        <f aca="false">VLOOKUP(A1193,Plan1!$A$7:$O$1102,12,FALSE())</f>
        <v>-4.38</v>
      </c>
      <c r="G1193" s="65" t="n">
        <f aca="false">VLOOKUP(A1193,Plan1!$A$7:$O$1102,13,FALSE())</f>
        <v>834.4</v>
      </c>
    </row>
    <row r="1194" customFormat="false" ht="15" hidden="false" customHeight="false" outlineLevel="0" collapsed="false">
      <c r="A1194" s="63" t="n">
        <v>42466</v>
      </c>
      <c r="B1194" s="64" t="n">
        <f aca="false">VLOOKUP(A1194,Plan1!$A$7:$O$1102,2,FALSE())</f>
        <v>-4.2</v>
      </c>
      <c r="C1194" s="65" t="n">
        <f aca="false">VLOOKUP(A1194,Plan1!$A$7:$O$1102,3,FALSE())</f>
        <v>776.8</v>
      </c>
      <c r="D1194" s="66" t="n">
        <f aca="false">VLOOKUP(A1194,Plan1!$A$7:$O$1102,7,FALSE())</f>
        <v>-10.69</v>
      </c>
      <c r="E1194" s="65" t="n">
        <f aca="false">VLOOKUP(A1194,Plan1!$A$7:$O$1102,8,FALSE())</f>
        <v>749.31</v>
      </c>
      <c r="F1194" s="64" t="n">
        <f aca="false">VLOOKUP(A1194,Plan1!$A$7:$O$1102,12,FALSE())</f>
        <v>-4.39</v>
      </c>
      <c r="G1194" s="65" t="n">
        <f aca="false">VLOOKUP(A1194,Plan1!$A$7:$O$1102,13,FALSE())</f>
        <v>834.39</v>
      </c>
    </row>
    <row r="1195" customFormat="false" ht="15" hidden="false" customHeight="false" outlineLevel="0" collapsed="false">
      <c r="A1195" s="63" t="n">
        <v>42467</v>
      </c>
      <c r="B1195" s="64" t="n">
        <f aca="false">VLOOKUP(A1195,Plan1!$A$7:$O$1102,2,FALSE())</f>
        <v>-4.19</v>
      </c>
      <c r="C1195" s="65" t="n">
        <f aca="false">VLOOKUP(A1195,Plan1!$A$7:$O$1102,3,FALSE())</f>
        <v>776.81</v>
      </c>
      <c r="D1195" s="66" t="n">
        <f aca="false">VLOOKUP(A1195,Plan1!$A$7:$O$1102,7,FALSE())</f>
        <v>-10.68</v>
      </c>
      <c r="E1195" s="65" t="n">
        <f aca="false">VLOOKUP(A1195,Plan1!$A$7:$O$1102,8,FALSE())</f>
        <v>749.32</v>
      </c>
      <c r="F1195" s="64" t="n">
        <f aca="false">VLOOKUP(A1195,Plan1!$A$7:$O$1102,12,FALSE())</f>
        <v>-4.4</v>
      </c>
      <c r="G1195" s="65" t="n">
        <f aca="false">VLOOKUP(A1195,Plan1!$A$7:$O$1102,13,FALSE())</f>
        <v>834.38</v>
      </c>
    </row>
    <row r="1196" customFormat="false" ht="15" hidden="false" customHeight="false" outlineLevel="0" collapsed="false">
      <c r="A1196" s="63" t="n">
        <v>42468</v>
      </c>
      <c r="B1196" s="64" t="n">
        <f aca="false">VLOOKUP(A1196,Plan1!$A$7:$O$1102,2,FALSE())</f>
        <v>-4.17</v>
      </c>
      <c r="C1196" s="65" t="n">
        <f aca="false">VLOOKUP(A1196,Plan1!$A$7:$O$1102,3,FALSE())</f>
        <v>776.83</v>
      </c>
      <c r="D1196" s="66" t="n">
        <f aca="false">VLOOKUP(A1196,Plan1!$A$7:$O$1102,7,FALSE())</f>
        <v>-10.68</v>
      </c>
      <c r="E1196" s="65" t="n">
        <f aca="false">VLOOKUP(A1196,Plan1!$A$7:$O$1102,8,FALSE())</f>
        <v>749.32</v>
      </c>
      <c r="F1196" s="64" t="n">
        <f aca="false">VLOOKUP(A1196,Plan1!$A$7:$O$1102,12,FALSE())</f>
        <v>-4.41</v>
      </c>
      <c r="G1196" s="65" t="n">
        <f aca="false">VLOOKUP(A1196,Plan1!$A$7:$O$1102,13,FALSE())</f>
        <v>834.37</v>
      </c>
    </row>
    <row r="1197" customFormat="false" ht="15" hidden="false" customHeight="false" outlineLevel="0" collapsed="false">
      <c r="A1197" s="63" t="n">
        <v>42469</v>
      </c>
      <c r="B1197" s="64" t="n">
        <f aca="false">VLOOKUP(A1197,Plan1!$A$7:$O$1102,2,FALSE())</f>
        <v>-4.15</v>
      </c>
      <c r="C1197" s="65" t="n">
        <f aca="false">VLOOKUP(A1197,Plan1!$A$7:$O$1102,3,FALSE())</f>
        <v>776.85</v>
      </c>
      <c r="D1197" s="66" t="n">
        <f aca="false">VLOOKUP(A1197,Plan1!$A$7:$O$1102,7,FALSE())</f>
        <v>-10.68</v>
      </c>
      <c r="E1197" s="65" t="n">
        <f aca="false">VLOOKUP(A1197,Plan1!$A$7:$O$1102,8,FALSE())</f>
        <v>749.32</v>
      </c>
      <c r="F1197" s="64" t="n">
        <f aca="false">VLOOKUP(A1197,Plan1!$A$7:$O$1102,12,FALSE())</f>
        <v>-4.43</v>
      </c>
      <c r="G1197" s="65" t="n">
        <f aca="false">VLOOKUP(A1197,Plan1!$A$7:$O$1102,13,FALSE())</f>
        <v>834.35</v>
      </c>
    </row>
    <row r="1198" customFormat="false" ht="15" hidden="false" customHeight="false" outlineLevel="0" collapsed="false">
      <c r="A1198" s="63" t="n">
        <v>42470</v>
      </c>
      <c r="B1198" s="64" t="n">
        <f aca="false">VLOOKUP(A1198,Plan1!$A$7:$O$1102,2,FALSE())</f>
        <v>-4.14</v>
      </c>
      <c r="C1198" s="65" t="n">
        <f aca="false">VLOOKUP(A1198,Plan1!$A$7:$O$1102,3,FALSE())</f>
        <v>776.86</v>
      </c>
      <c r="D1198" s="66" t="n">
        <f aca="false">VLOOKUP(A1198,Plan1!$A$7:$O$1102,7,FALSE())</f>
        <v>-10.69</v>
      </c>
      <c r="E1198" s="65" t="n">
        <f aca="false">VLOOKUP(A1198,Plan1!$A$7:$O$1102,8,FALSE())</f>
        <v>749.31</v>
      </c>
      <c r="F1198" s="64" t="n">
        <f aca="false">VLOOKUP(A1198,Plan1!$A$7:$O$1102,12,FALSE())</f>
        <v>-4.44</v>
      </c>
      <c r="G1198" s="65" t="n">
        <f aca="false">VLOOKUP(A1198,Plan1!$A$7:$O$1102,13,FALSE())</f>
        <v>834.34</v>
      </c>
    </row>
    <row r="1199" customFormat="false" ht="15" hidden="false" customHeight="false" outlineLevel="0" collapsed="false">
      <c r="A1199" s="63" t="n">
        <v>42471</v>
      </c>
      <c r="B1199" s="64" t="n">
        <f aca="false">VLOOKUP(A1199,Plan1!$A$7:$O$1102,2,FALSE())</f>
        <v>-4.13</v>
      </c>
      <c r="C1199" s="65" t="n">
        <f aca="false">VLOOKUP(A1199,Plan1!$A$7:$O$1102,3,FALSE())</f>
        <v>776.87</v>
      </c>
      <c r="D1199" s="66" t="n">
        <f aca="false">VLOOKUP(A1199,Plan1!$A$7:$O$1102,7,FALSE())</f>
        <v>-10.68</v>
      </c>
      <c r="E1199" s="65" t="n">
        <f aca="false">VLOOKUP(A1199,Plan1!$A$7:$O$1102,8,FALSE())</f>
        <v>749.32</v>
      </c>
      <c r="F1199" s="64" t="n">
        <f aca="false">VLOOKUP(A1199,Plan1!$A$7:$O$1102,12,FALSE())</f>
        <v>-4.45</v>
      </c>
      <c r="G1199" s="65" t="n">
        <f aca="false">VLOOKUP(A1199,Plan1!$A$7:$O$1102,13,FALSE())</f>
        <v>834.33</v>
      </c>
    </row>
    <row r="1200" customFormat="false" ht="15" hidden="false" customHeight="false" outlineLevel="0" collapsed="false">
      <c r="A1200" s="63" t="n">
        <v>42472</v>
      </c>
      <c r="B1200" s="64" t="n">
        <f aca="false">VLOOKUP(A1200,Plan1!$A$7:$O$1102,2,FALSE())</f>
        <v>-4.12</v>
      </c>
      <c r="C1200" s="65" t="n">
        <f aca="false">VLOOKUP(A1200,Plan1!$A$7:$O$1102,3,FALSE())</f>
        <v>776.88</v>
      </c>
      <c r="D1200" s="66" t="n">
        <f aca="false">VLOOKUP(A1200,Plan1!$A$7:$O$1102,7,FALSE())</f>
        <v>-10.69</v>
      </c>
      <c r="E1200" s="65" t="n">
        <f aca="false">VLOOKUP(A1200,Plan1!$A$7:$O$1102,8,FALSE())</f>
        <v>749.31</v>
      </c>
      <c r="F1200" s="64" t="n">
        <f aca="false">VLOOKUP(A1200,Plan1!$A$7:$O$1102,12,FALSE())</f>
        <v>-4.47</v>
      </c>
      <c r="G1200" s="65" t="n">
        <f aca="false">VLOOKUP(A1200,Plan1!$A$7:$O$1102,13,FALSE())</f>
        <v>834.31</v>
      </c>
    </row>
    <row r="1201" customFormat="false" ht="15" hidden="false" customHeight="false" outlineLevel="0" collapsed="false">
      <c r="A1201" s="63" t="n">
        <v>42473</v>
      </c>
      <c r="B1201" s="64" t="n">
        <f aca="false">VLOOKUP(A1201,Plan1!$A$7:$O$1102,2,FALSE())</f>
        <v>-4.11</v>
      </c>
      <c r="C1201" s="65" t="n">
        <f aca="false">VLOOKUP(A1201,Plan1!$A$7:$O$1102,3,FALSE())</f>
        <v>776.89</v>
      </c>
      <c r="D1201" s="66" t="n">
        <f aca="false">VLOOKUP(A1201,Plan1!$A$7:$O$1102,7,FALSE())</f>
        <v>-10.7</v>
      </c>
      <c r="E1201" s="65" t="n">
        <f aca="false">VLOOKUP(A1201,Plan1!$A$7:$O$1102,8,FALSE())</f>
        <v>749.3</v>
      </c>
      <c r="F1201" s="64" t="n">
        <f aca="false">VLOOKUP(A1201,Plan1!$A$7:$O$1102,12,FALSE())</f>
        <v>-4.49</v>
      </c>
      <c r="G1201" s="65" t="n">
        <f aca="false">VLOOKUP(A1201,Plan1!$A$7:$O$1102,13,FALSE())</f>
        <v>834.29</v>
      </c>
    </row>
    <row r="1202" customFormat="false" ht="15" hidden="false" customHeight="false" outlineLevel="0" collapsed="false">
      <c r="A1202" s="63" t="n">
        <v>42474</v>
      </c>
      <c r="B1202" s="64" t="n">
        <f aca="false">VLOOKUP(A1202,Plan1!$A$7:$O$1102,2,FALSE())</f>
        <v>-4.1</v>
      </c>
      <c r="C1202" s="65" t="n">
        <f aca="false">VLOOKUP(A1202,Plan1!$A$7:$O$1102,3,FALSE())</f>
        <v>776.9</v>
      </c>
      <c r="D1202" s="66" t="n">
        <f aca="false">VLOOKUP(A1202,Plan1!$A$7:$O$1102,7,FALSE())</f>
        <v>-10.7</v>
      </c>
      <c r="E1202" s="65" t="n">
        <f aca="false">VLOOKUP(A1202,Plan1!$A$7:$O$1102,8,FALSE())</f>
        <v>749.3</v>
      </c>
      <c r="F1202" s="64" t="n">
        <f aca="false">VLOOKUP(A1202,Plan1!$A$7:$O$1102,12,FALSE())</f>
        <v>-4.5</v>
      </c>
      <c r="G1202" s="65" t="n">
        <f aca="false">VLOOKUP(A1202,Plan1!$A$7:$O$1102,13,FALSE())</f>
        <v>834.28</v>
      </c>
    </row>
    <row r="1203" customFormat="false" ht="15" hidden="false" customHeight="false" outlineLevel="0" collapsed="false">
      <c r="A1203" s="63" t="n">
        <v>42475</v>
      </c>
      <c r="B1203" s="64" t="n">
        <f aca="false">VLOOKUP(A1203,Plan1!$A$7:$O$1102,2,FALSE())</f>
        <v>-4.1</v>
      </c>
      <c r="C1203" s="65" t="n">
        <f aca="false">VLOOKUP(A1203,Plan1!$A$7:$O$1102,3,FALSE())</f>
        <v>776.9</v>
      </c>
      <c r="D1203" s="66" t="n">
        <f aca="false">VLOOKUP(A1203,Plan1!$A$7:$O$1102,7,FALSE())</f>
        <v>-10.7</v>
      </c>
      <c r="E1203" s="65" t="n">
        <f aca="false">VLOOKUP(A1203,Plan1!$A$7:$O$1102,8,FALSE())</f>
        <v>749.3</v>
      </c>
      <c r="F1203" s="64" t="n">
        <f aca="false">VLOOKUP(A1203,Plan1!$A$7:$O$1102,12,FALSE())</f>
        <v>-4.52</v>
      </c>
      <c r="G1203" s="65" t="n">
        <f aca="false">VLOOKUP(A1203,Plan1!$A$7:$O$1102,13,FALSE())</f>
        <v>834.26</v>
      </c>
    </row>
    <row r="1204" customFormat="false" ht="15" hidden="false" customHeight="false" outlineLevel="0" collapsed="false">
      <c r="A1204" s="63" t="n">
        <v>42476</v>
      </c>
      <c r="B1204" s="64" t="n">
        <f aca="false">VLOOKUP(A1204,Plan1!$A$7:$O$1102,2,FALSE())</f>
        <v>-4.09</v>
      </c>
      <c r="C1204" s="65" t="n">
        <f aca="false">VLOOKUP(A1204,Plan1!$A$7:$O$1102,3,FALSE())</f>
        <v>776.91</v>
      </c>
      <c r="D1204" s="66" t="n">
        <f aca="false">VLOOKUP(A1204,Plan1!$A$7:$O$1102,7,FALSE())</f>
        <v>-10.7</v>
      </c>
      <c r="E1204" s="65" t="n">
        <f aca="false">VLOOKUP(A1204,Plan1!$A$7:$O$1102,8,FALSE())</f>
        <v>749.3</v>
      </c>
      <c r="F1204" s="64" t="n">
        <f aca="false">VLOOKUP(A1204,Plan1!$A$7:$O$1102,12,FALSE())</f>
        <v>-4.55</v>
      </c>
      <c r="G1204" s="65" t="n">
        <f aca="false">VLOOKUP(A1204,Plan1!$A$7:$O$1102,13,FALSE())</f>
        <v>834.23</v>
      </c>
    </row>
    <row r="1205" customFormat="false" ht="15" hidden="false" customHeight="false" outlineLevel="0" collapsed="false">
      <c r="A1205" s="63" t="n">
        <v>42477</v>
      </c>
      <c r="B1205" s="64" t="n">
        <f aca="false">VLOOKUP(A1205,Plan1!$A$7:$O$1102,2,FALSE())</f>
        <v>-4.09</v>
      </c>
      <c r="C1205" s="65" t="n">
        <f aca="false">VLOOKUP(A1205,Plan1!$A$7:$O$1102,3,FALSE())</f>
        <v>776.91</v>
      </c>
      <c r="D1205" s="66" t="n">
        <f aca="false">VLOOKUP(A1205,Plan1!$A$7:$O$1102,7,FALSE())</f>
        <v>-10.71</v>
      </c>
      <c r="E1205" s="65" t="n">
        <f aca="false">VLOOKUP(A1205,Plan1!$A$7:$O$1102,8,FALSE())</f>
        <v>749.29</v>
      </c>
      <c r="F1205" s="64" t="n">
        <f aca="false">VLOOKUP(A1205,Plan1!$A$7:$O$1102,12,FALSE())</f>
        <v>-4.57</v>
      </c>
      <c r="G1205" s="65" t="n">
        <f aca="false">VLOOKUP(A1205,Plan1!$A$7:$O$1102,13,FALSE())</f>
        <v>834.21</v>
      </c>
    </row>
    <row r="1206" customFormat="false" ht="15" hidden="false" customHeight="false" outlineLevel="0" collapsed="false">
      <c r="A1206" s="63" t="n">
        <v>42478</v>
      </c>
      <c r="B1206" s="64" t="n">
        <f aca="false">VLOOKUP(A1206,Plan1!$A$7:$O$1102,2,FALSE())</f>
        <v>-4.08</v>
      </c>
      <c r="C1206" s="65" t="n">
        <f aca="false">VLOOKUP(A1206,Plan1!$A$7:$O$1102,3,FALSE())</f>
        <v>776.92</v>
      </c>
      <c r="D1206" s="66" t="n">
        <f aca="false">VLOOKUP(A1206,Plan1!$A$7:$O$1102,7,FALSE())</f>
        <v>-10.73</v>
      </c>
      <c r="E1206" s="65" t="n">
        <f aca="false">VLOOKUP(A1206,Plan1!$A$7:$O$1102,8,FALSE())</f>
        <v>749.27</v>
      </c>
      <c r="F1206" s="64" t="n">
        <f aca="false">VLOOKUP(A1206,Plan1!$A$7:$O$1102,12,FALSE())</f>
        <v>-4.6</v>
      </c>
      <c r="G1206" s="65" t="n">
        <f aca="false">VLOOKUP(A1206,Plan1!$A$7:$O$1102,13,FALSE())</f>
        <v>834.18</v>
      </c>
    </row>
    <row r="1207" customFormat="false" ht="15" hidden="false" customHeight="false" outlineLevel="0" collapsed="false">
      <c r="A1207" s="63" t="n">
        <v>42479</v>
      </c>
      <c r="B1207" s="64" t="n">
        <f aca="false">VLOOKUP(A1207,Plan1!$A$7:$O$1102,2,FALSE())</f>
        <v>-4.08</v>
      </c>
      <c r="C1207" s="65" t="n">
        <f aca="false">VLOOKUP(A1207,Plan1!$A$7:$O$1102,3,FALSE())</f>
        <v>776.92</v>
      </c>
      <c r="D1207" s="66" t="n">
        <f aca="false">VLOOKUP(A1207,Plan1!$A$7:$O$1102,7,FALSE())</f>
        <v>-10.73</v>
      </c>
      <c r="E1207" s="65" t="n">
        <f aca="false">VLOOKUP(A1207,Plan1!$A$7:$O$1102,8,FALSE())</f>
        <v>749.27</v>
      </c>
      <c r="F1207" s="64" t="n">
        <f aca="false">VLOOKUP(A1207,Plan1!$A$7:$O$1102,12,FALSE())</f>
        <v>-4.61</v>
      </c>
      <c r="G1207" s="65" t="n">
        <f aca="false">VLOOKUP(A1207,Plan1!$A$7:$O$1102,13,FALSE())</f>
        <v>834.17</v>
      </c>
    </row>
    <row r="1208" customFormat="false" ht="15" hidden="false" customHeight="false" outlineLevel="0" collapsed="false">
      <c r="A1208" s="63" t="n">
        <v>42480</v>
      </c>
      <c r="B1208" s="64" t="n">
        <f aca="false">VLOOKUP(A1208,Plan1!$A$7:$O$1102,2,FALSE())</f>
        <v>-4.07</v>
      </c>
      <c r="C1208" s="65" t="n">
        <f aca="false">VLOOKUP(A1208,Plan1!$A$7:$O$1102,3,FALSE())</f>
        <v>776.93</v>
      </c>
      <c r="D1208" s="66" t="n">
        <f aca="false">VLOOKUP(A1208,Plan1!$A$7:$O$1102,7,FALSE())</f>
        <v>-10.73</v>
      </c>
      <c r="E1208" s="65" t="n">
        <f aca="false">VLOOKUP(A1208,Plan1!$A$7:$O$1102,8,FALSE())</f>
        <v>749.27</v>
      </c>
      <c r="F1208" s="64" t="n">
        <f aca="false">VLOOKUP(A1208,Plan1!$A$7:$O$1102,12,FALSE())</f>
        <v>-4.62</v>
      </c>
      <c r="G1208" s="65" t="n">
        <f aca="false">VLOOKUP(A1208,Plan1!$A$7:$O$1102,13,FALSE())</f>
        <v>834.16</v>
      </c>
    </row>
    <row r="1209" customFormat="false" ht="15" hidden="false" customHeight="false" outlineLevel="0" collapsed="false">
      <c r="A1209" s="63" t="n">
        <v>42481</v>
      </c>
      <c r="B1209" s="64" t="n">
        <f aca="false">VLOOKUP(A1209,Plan1!$A$7:$O$1102,2,FALSE())</f>
        <v>-4.06</v>
      </c>
      <c r="C1209" s="65" t="n">
        <f aca="false">VLOOKUP(A1209,Plan1!$A$7:$O$1102,3,FALSE())</f>
        <v>776.94</v>
      </c>
      <c r="D1209" s="66" t="n">
        <f aca="false">VLOOKUP(A1209,Plan1!$A$7:$O$1102,7,FALSE())</f>
        <v>-10.74</v>
      </c>
      <c r="E1209" s="65" t="n">
        <f aca="false">VLOOKUP(A1209,Plan1!$A$7:$O$1102,8,FALSE())</f>
        <v>749.26</v>
      </c>
      <c r="F1209" s="64" t="n">
        <f aca="false">VLOOKUP(A1209,Plan1!$A$7:$O$1102,12,FALSE())</f>
        <v>-4.64</v>
      </c>
      <c r="G1209" s="65" t="n">
        <f aca="false">VLOOKUP(A1209,Plan1!$A$7:$O$1102,13,FALSE())</f>
        <v>834.14</v>
      </c>
    </row>
    <row r="1210" customFormat="false" ht="15" hidden="false" customHeight="false" outlineLevel="0" collapsed="false">
      <c r="A1210" s="63" t="n">
        <v>42482</v>
      </c>
      <c r="B1210" s="64" t="n">
        <f aca="false">VLOOKUP(A1210,Plan1!$A$7:$O$1102,2,FALSE())</f>
        <v>-4.05</v>
      </c>
      <c r="C1210" s="65" t="n">
        <f aca="false">VLOOKUP(A1210,Plan1!$A$7:$O$1102,3,FALSE())</f>
        <v>776.95</v>
      </c>
      <c r="D1210" s="66" t="n">
        <f aca="false">VLOOKUP(A1210,Plan1!$A$7:$O$1102,7,FALSE())</f>
        <v>-10.73</v>
      </c>
      <c r="E1210" s="65" t="n">
        <f aca="false">VLOOKUP(A1210,Plan1!$A$7:$O$1102,8,FALSE())</f>
        <v>749.27</v>
      </c>
      <c r="F1210" s="64" t="n">
        <f aca="false">VLOOKUP(A1210,Plan1!$A$7:$O$1102,12,FALSE())</f>
        <v>-4.65</v>
      </c>
      <c r="G1210" s="65" t="n">
        <f aca="false">VLOOKUP(A1210,Plan1!$A$7:$O$1102,13,FALSE())</f>
        <v>834.13</v>
      </c>
    </row>
    <row r="1211" customFormat="false" ht="15" hidden="false" customHeight="false" outlineLevel="0" collapsed="false">
      <c r="A1211" s="63" t="n">
        <v>42483</v>
      </c>
      <c r="B1211" s="64" t="n">
        <f aca="false">VLOOKUP(A1211,Plan1!$A$7:$O$1102,2,FALSE())</f>
        <v>-4.05</v>
      </c>
      <c r="C1211" s="65" t="n">
        <f aca="false">VLOOKUP(A1211,Plan1!$A$7:$O$1102,3,FALSE())</f>
        <v>776.95</v>
      </c>
      <c r="D1211" s="66" t="n">
        <f aca="false">VLOOKUP(A1211,Plan1!$A$7:$O$1102,7,FALSE())</f>
        <v>-10.74</v>
      </c>
      <c r="E1211" s="65" t="n">
        <f aca="false">VLOOKUP(A1211,Plan1!$A$7:$O$1102,8,FALSE())</f>
        <v>749.26</v>
      </c>
      <c r="F1211" s="64" t="n">
        <f aca="false">VLOOKUP(A1211,Plan1!$A$7:$O$1102,12,FALSE())</f>
        <v>-4.62</v>
      </c>
      <c r="G1211" s="65" t="n">
        <f aca="false">VLOOKUP(A1211,Plan1!$A$7:$O$1102,13,FALSE())</f>
        <v>834.16</v>
      </c>
    </row>
    <row r="1212" customFormat="false" ht="15" hidden="false" customHeight="false" outlineLevel="0" collapsed="false">
      <c r="A1212" s="63" t="n">
        <v>42484</v>
      </c>
      <c r="B1212" s="64" t="n">
        <f aca="false">VLOOKUP(A1212,Plan1!$A$7:$O$1102,2,FALSE())</f>
        <v>-4.05</v>
      </c>
      <c r="C1212" s="65" t="n">
        <f aca="false">VLOOKUP(A1212,Plan1!$A$7:$O$1102,3,FALSE())</f>
        <v>776.95</v>
      </c>
      <c r="D1212" s="66" t="n">
        <f aca="false">VLOOKUP(A1212,Plan1!$A$7:$O$1102,7,FALSE())</f>
        <v>-10.73</v>
      </c>
      <c r="E1212" s="65" t="n">
        <f aca="false">VLOOKUP(A1212,Plan1!$A$7:$O$1102,8,FALSE())</f>
        <v>749.27</v>
      </c>
      <c r="F1212" s="64" t="n">
        <f aca="false">VLOOKUP(A1212,Plan1!$A$7:$O$1102,12,FALSE())</f>
        <v>-4.69</v>
      </c>
      <c r="G1212" s="65" t="n">
        <f aca="false">VLOOKUP(A1212,Plan1!$A$7:$O$1102,13,FALSE())</f>
        <v>834.09</v>
      </c>
    </row>
    <row r="1213" customFormat="false" ht="15" hidden="false" customHeight="false" outlineLevel="0" collapsed="false">
      <c r="A1213" s="63" t="n">
        <v>42485</v>
      </c>
      <c r="B1213" s="64" t="n">
        <f aca="false">VLOOKUP(A1213,Plan1!$A$7:$O$1102,2,FALSE())</f>
        <v>-4.03</v>
      </c>
      <c r="C1213" s="65" t="n">
        <f aca="false">VLOOKUP(A1213,Plan1!$A$7:$O$1102,3,FALSE())</f>
        <v>776.97</v>
      </c>
      <c r="D1213" s="66" t="n">
        <f aca="false">VLOOKUP(A1213,Plan1!$A$7:$O$1102,7,FALSE())</f>
        <v>-10.74</v>
      </c>
      <c r="E1213" s="65" t="n">
        <f aca="false">VLOOKUP(A1213,Plan1!$A$7:$O$1102,8,FALSE())</f>
        <v>749.26</v>
      </c>
      <c r="F1213" s="64" t="n">
        <f aca="false">VLOOKUP(A1213,Plan1!$A$7:$O$1102,12,FALSE())</f>
        <v>-4.7</v>
      </c>
      <c r="G1213" s="65" t="n">
        <f aca="false">VLOOKUP(A1213,Plan1!$A$7:$O$1102,13,FALSE())</f>
        <v>834.08</v>
      </c>
    </row>
    <row r="1214" customFormat="false" ht="15" hidden="false" customHeight="false" outlineLevel="0" collapsed="false">
      <c r="A1214" s="63" t="n">
        <v>42486</v>
      </c>
      <c r="B1214" s="64" t="n">
        <f aca="false">VLOOKUP(A1214,Plan1!$A$7:$O$1102,2,FALSE())</f>
        <v>-4.02</v>
      </c>
      <c r="C1214" s="65" t="n">
        <f aca="false">VLOOKUP(A1214,Plan1!$A$7:$O$1102,3,FALSE())</f>
        <v>776.98</v>
      </c>
      <c r="D1214" s="66" t="n">
        <f aca="false">VLOOKUP(A1214,Plan1!$A$7:$O$1102,7,FALSE())</f>
        <v>-10.75</v>
      </c>
      <c r="E1214" s="65" t="n">
        <f aca="false">VLOOKUP(A1214,Plan1!$A$7:$O$1102,8,FALSE())</f>
        <v>749.25</v>
      </c>
      <c r="F1214" s="64" t="n">
        <f aca="false">VLOOKUP(A1214,Plan1!$A$7:$O$1102,12,FALSE())</f>
        <v>-4.72</v>
      </c>
      <c r="G1214" s="65" t="n">
        <f aca="false">VLOOKUP(A1214,Plan1!$A$7:$O$1102,13,FALSE())</f>
        <v>834.06</v>
      </c>
    </row>
    <row r="1215" customFormat="false" ht="15" hidden="false" customHeight="false" outlineLevel="0" collapsed="false">
      <c r="A1215" s="63" t="n">
        <v>42487</v>
      </c>
      <c r="B1215" s="64" t="n">
        <f aca="false">VLOOKUP(A1215,Plan1!$A$7:$O$1102,2,FALSE())</f>
        <v>-4.01</v>
      </c>
      <c r="C1215" s="65" t="n">
        <f aca="false">VLOOKUP(A1215,Plan1!$A$7:$O$1102,3,FALSE())</f>
        <v>776.99</v>
      </c>
      <c r="D1215" s="66" t="n">
        <f aca="false">VLOOKUP(A1215,Plan1!$A$7:$O$1102,7,FALSE())</f>
        <v>-10.75</v>
      </c>
      <c r="E1215" s="65" t="n">
        <f aca="false">VLOOKUP(A1215,Plan1!$A$7:$O$1102,8,FALSE())</f>
        <v>749.25</v>
      </c>
      <c r="F1215" s="64" t="n">
        <f aca="false">VLOOKUP(A1215,Plan1!$A$7:$O$1102,12,FALSE())</f>
        <v>-4.74</v>
      </c>
      <c r="G1215" s="65" t="n">
        <f aca="false">VLOOKUP(A1215,Plan1!$A$7:$O$1102,13,FALSE())</f>
        <v>834.04</v>
      </c>
    </row>
    <row r="1216" customFormat="false" ht="15" hidden="false" customHeight="false" outlineLevel="0" collapsed="false">
      <c r="A1216" s="63" t="n">
        <v>42488</v>
      </c>
      <c r="B1216" s="64" t="n">
        <f aca="false">VLOOKUP(A1216,Plan1!$A$7:$O$1102,2,FALSE())</f>
        <v>-4</v>
      </c>
      <c r="C1216" s="65" t="n">
        <f aca="false">VLOOKUP(A1216,Plan1!$A$7:$O$1102,3,FALSE())</f>
        <v>777</v>
      </c>
      <c r="D1216" s="66" t="n">
        <f aca="false">VLOOKUP(A1216,Plan1!$A$7:$O$1102,7,FALSE())</f>
        <v>-10.76</v>
      </c>
      <c r="E1216" s="65" t="n">
        <f aca="false">VLOOKUP(A1216,Plan1!$A$7:$O$1102,8,FALSE())</f>
        <v>749.24</v>
      </c>
      <c r="F1216" s="64" t="n">
        <f aca="false">VLOOKUP(A1216,Plan1!$A$7:$O$1102,12,FALSE())</f>
        <v>-4.75</v>
      </c>
      <c r="G1216" s="65" t="n">
        <f aca="false">VLOOKUP(A1216,Plan1!$A$7:$O$1102,13,FALSE())</f>
        <v>834.03</v>
      </c>
    </row>
    <row r="1217" customFormat="false" ht="15" hidden="false" customHeight="false" outlineLevel="0" collapsed="false">
      <c r="A1217" s="63" t="n">
        <v>42489</v>
      </c>
      <c r="B1217" s="64" t="n">
        <f aca="false">VLOOKUP(A1217,Plan1!$A$7:$O$1102,2,FALSE())</f>
        <v>-3.96</v>
      </c>
      <c r="C1217" s="65" t="n">
        <f aca="false">VLOOKUP(A1217,Plan1!$A$7:$O$1102,3,FALSE())</f>
        <v>777.04</v>
      </c>
      <c r="D1217" s="66" t="n">
        <f aca="false">VLOOKUP(A1217,Plan1!$A$7:$O$1102,7,FALSE())</f>
        <v>-10.73</v>
      </c>
      <c r="E1217" s="65" t="n">
        <f aca="false">VLOOKUP(A1217,Plan1!$A$7:$O$1102,8,FALSE())</f>
        <v>749.27</v>
      </c>
      <c r="F1217" s="64" t="n">
        <f aca="false">VLOOKUP(A1217,Plan1!$A$7:$O$1102,12,FALSE())</f>
        <v>-4.74</v>
      </c>
      <c r="G1217" s="65" t="n">
        <f aca="false">VLOOKUP(A1217,Plan1!$A$7:$O$1102,13,FALSE())</f>
        <v>834.04</v>
      </c>
    </row>
    <row r="1218" customFormat="false" ht="15" hidden="false" customHeight="false" outlineLevel="0" collapsed="false">
      <c r="A1218" s="63" t="n">
        <v>42490</v>
      </c>
      <c r="B1218" s="64" t="n">
        <f aca="false">VLOOKUP(A1218,Plan1!$A$7:$O$1102,2,FALSE())</f>
        <v>-3.91</v>
      </c>
      <c r="C1218" s="65" t="n">
        <f aca="false">VLOOKUP(A1218,Plan1!$A$7:$O$1102,3,FALSE())</f>
        <v>777.09</v>
      </c>
      <c r="D1218" s="66" t="n">
        <f aca="false">VLOOKUP(A1218,Plan1!$A$7:$O$1102,7,FALSE())</f>
        <v>-10.7</v>
      </c>
      <c r="E1218" s="65" t="n">
        <f aca="false">VLOOKUP(A1218,Plan1!$A$7:$O$1102,8,FALSE())</f>
        <v>749.3</v>
      </c>
      <c r="F1218" s="64" t="n">
        <f aca="false">VLOOKUP(A1218,Plan1!$A$7:$O$1102,12,FALSE())</f>
        <v>-4.72</v>
      </c>
      <c r="G1218" s="65" t="n">
        <f aca="false">VLOOKUP(A1218,Plan1!$A$7:$O$1102,13,FALSE())</f>
        <v>834.06</v>
      </c>
    </row>
    <row r="1219" customFormat="false" ht="15" hidden="false" customHeight="false" outlineLevel="0" collapsed="false">
      <c r="A1219" s="63" t="n">
        <v>42491</v>
      </c>
      <c r="B1219" s="64" t="n">
        <f aca="false">VLOOKUP(A1219,Plan1!$A$7:$O$1102,2,FALSE())</f>
        <v>-3.88</v>
      </c>
      <c r="C1219" s="65" t="n">
        <f aca="false">VLOOKUP(A1219,Plan1!$A$7:$O$1102,3,FALSE())</f>
        <v>777.12</v>
      </c>
      <c r="D1219" s="66" t="n">
        <f aca="false">VLOOKUP(A1219,Plan1!$A$7:$O$1102,7,FALSE())</f>
        <v>-10.68</v>
      </c>
      <c r="E1219" s="65" t="n">
        <f aca="false">VLOOKUP(A1219,Plan1!$A$7:$O$1102,8,FALSE())</f>
        <v>749.32</v>
      </c>
      <c r="F1219" s="64" t="n">
        <f aca="false">VLOOKUP(A1219,Plan1!$A$7:$O$1102,12,FALSE())</f>
        <v>-4.72</v>
      </c>
      <c r="G1219" s="65" t="n">
        <f aca="false">VLOOKUP(A1219,Plan1!$A$7:$O$1102,13,FALSE())</f>
        <v>834.06</v>
      </c>
    </row>
    <row r="1220" customFormat="false" ht="15" hidden="false" customHeight="false" outlineLevel="0" collapsed="false">
      <c r="A1220" s="63" t="n">
        <v>42492</v>
      </c>
      <c r="B1220" s="64" t="n">
        <f aca="false">VLOOKUP(A1220,Plan1!$A$7:$O$1102,2,FALSE())</f>
        <v>-3.86</v>
      </c>
      <c r="C1220" s="65" t="n">
        <f aca="false">VLOOKUP(A1220,Plan1!$A$7:$O$1102,3,FALSE())</f>
        <v>777.14</v>
      </c>
      <c r="D1220" s="66" t="n">
        <f aca="false">VLOOKUP(A1220,Plan1!$A$7:$O$1102,7,FALSE())</f>
        <v>-10.68</v>
      </c>
      <c r="E1220" s="65" t="n">
        <f aca="false">VLOOKUP(A1220,Plan1!$A$7:$O$1102,8,FALSE())</f>
        <v>749.32</v>
      </c>
      <c r="F1220" s="64" t="n">
        <f aca="false">VLOOKUP(A1220,Plan1!$A$7:$O$1102,12,FALSE())</f>
        <v>-4.74</v>
      </c>
      <c r="G1220" s="65" t="n">
        <f aca="false">VLOOKUP(A1220,Plan1!$A$7:$O$1102,13,FALSE())</f>
        <v>834.04</v>
      </c>
    </row>
    <row r="1221" customFormat="false" ht="15" hidden="false" customHeight="false" outlineLevel="0" collapsed="false">
      <c r="A1221" s="63" t="n">
        <v>42493</v>
      </c>
      <c r="B1221" s="64" t="n">
        <f aca="false">VLOOKUP(A1221,Plan1!$A$7:$O$1102,2,FALSE())</f>
        <v>-3.85</v>
      </c>
      <c r="C1221" s="65" t="n">
        <f aca="false">VLOOKUP(A1221,Plan1!$A$7:$O$1102,3,FALSE())</f>
        <v>777.15</v>
      </c>
      <c r="D1221" s="66" t="n">
        <f aca="false">VLOOKUP(A1221,Plan1!$A$7:$O$1102,7,FALSE())</f>
        <v>-10.68</v>
      </c>
      <c r="E1221" s="65" t="n">
        <f aca="false">VLOOKUP(A1221,Plan1!$A$7:$O$1102,8,FALSE())</f>
        <v>749.32</v>
      </c>
      <c r="F1221" s="64" t="n">
        <f aca="false">VLOOKUP(A1221,Plan1!$A$7:$O$1102,12,FALSE())</f>
        <v>-4.75</v>
      </c>
      <c r="G1221" s="65" t="n">
        <f aca="false">VLOOKUP(A1221,Plan1!$A$7:$O$1102,13,FALSE())</f>
        <v>834.03</v>
      </c>
    </row>
    <row r="1222" customFormat="false" ht="15" hidden="false" customHeight="false" outlineLevel="0" collapsed="false">
      <c r="A1222" s="63" t="n">
        <v>42494</v>
      </c>
      <c r="B1222" s="64" t="n">
        <f aca="false">VLOOKUP(A1222,Plan1!$A$7:$O$1102,2,FALSE())</f>
        <v>-3.84</v>
      </c>
      <c r="C1222" s="65" t="n">
        <f aca="false">VLOOKUP(A1222,Plan1!$A$7:$O$1102,3,FALSE())</f>
        <v>777.16</v>
      </c>
      <c r="D1222" s="66" t="n">
        <f aca="false">VLOOKUP(A1222,Plan1!$A$7:$O$1102,7,FALSE())</f>
        <v>-10.68</v>
      </c>
      <c r="E1222" s="65" t="n">
        <f aca="false">VLOOKUP(A1222,Plan1!$A$7:$O$1102,8,FALSE())</f>
        <v>749.32</v>
      </c>
      <c r="F1222" s="64" t="n">
        <f aca="false">VLOOKUP(A1222,Plan1!$A$7:$O$1102,12,FALSE())</f>
        <v>-4.76</v>
      </c>
      <c r="G1222" s="65" t="n">
        <f aca="false">VLOOKUP(A1222,Plan1!$A$7:$O$1102,13,FALSE())</f>
        <v>834.02</v>
      </c>
    </row>
    <row r="1223" customFormat="false" ht="15" hidden="false" customHeight="false" outlineLevel="0" collapsed="false">
      <c r="A1223" s="63" t="n">
        <v>42495</v>
      </c>
      <c r="B1223" s="64" t="n">
        <f aca="false">VLOOKUP(A1223,Plan1!$A$7:$O$1102,2,FALSE())</f>
        <v>-3.83</v>
      </c>
      <c r="C1223" s="65" t="n">
        <f aca="false">VLOOKUP(A1223,Plan1!$A$7:$O$1102,3,FALSE())</f>
        <v>777.17</v>
      </c>
      <c r="D1223" s="66" t="n">
        <f aca="false">VLOOKUP(A1223,Plan1!$A$7:$O$1102,7,FALSE())</f>
        <v>-10.68</v>
      </c>
      <c r="E1223" s="65" t="n">
        <f aca="false">VLOOKUP(A1223,Plan1!$A$7:$O$1102,8,FALSE())</f>
        <v>749.32</v>
      </c>
      <c r="F1223" s="64" t="n">
        <f aca="false">VLOOKUP(A1223,Plan1!$A$7:$O$1102,12,FALSE())</f>
        <v>-4.78</v>
      </c>
      <c r="G1223" s="65" t="n">
        <f aca="false">VLOOKUP(A1223,Plan1!$A$7:$O$1102,13,FALSE())</f>
        <v>834</v>
      </c>
    </row>
    <row r="1224" customFormat="false" ht="15" hidden="false" customHeight="false" outlineLevel="0" collapsed="false">
      <c r="A1224" s="63" t="n">
        <v>42496</v>
      </c>
      <c r="B1224" s="64" t="n">
        <f aca="false">VLOOKUP(A1224,Plan1!$A$7:$O$1102,2,FALSE())</f>
        <v>-3.82</v>
      </c>
      <c r="C1224" s="65" t="n">
        <f aca="false">VLOOKUP(A1224,Plan1!$A$7:$O$1102,3,FALSE())</f>
        <v>777.18</v>
      </c>
      <c r="D1224" s="66" t="n">
        <f aca="false">VLOOKUP(A1224,Plan1!$A$7:$O$1102,7,FALSE())</f>
        <v>-10.68</v>
      </c>
      <c r="E1224" s="65" t="n">
        <f aca="false">VLOOKUP(A1224,Plan1!$A$7:$O$1102,8,FALSE())</f>
        <v>749.32</v>
      </c>
      <c r="F1224" s="64" t="n">
        <f aca="false">VLOOKUP(A1224,Plan1!$A$7:$O$1102,12,FALSE())</f>
        <v>-4.79</v>
      </c>
      <c r="G1224" s="65" t="n">
        <f aca="false">VLOOKUP(A1224,Plan1!$A$7:$O$1102,13,FALSE())</f>
        <v>833.99</v>
      </c>
    </row>
    <row r="1225" customFormat="false" ht="15" hidden="false" customHeight="false" outlineLevel="0" collapsed="false">
      <c r="A1225" s="63" t="n">
        <v>42497</v>
      </c>
      <c r="B1225" s="64" t="n">
        <f aca="false">VLOOKUP(A1225,Plan1!$A$7:$O$1102,2,FALSE())</f>
        <v>-3.81</v>
      </c>
      <c r="C1225" s="65" t="n">
        <f aca="false">VLOOKUP(A1225,Plan1!$A$7:$O$1102,3,FALSE())</f>
        <v>777.19</v>
      </c>
      <c r="D1225" s="66" t="n">
        <f aca="false">VLOOKUP(A1225,Plan1!$A$7:$O$1102,7,FALSE())</f>
        <v>-10.68</v>
      </c>
      <c r="E1225" s="65" t="n">
        <f aca="false">VLOOKUP(A1225,Plan1!$A$7:$O$1102,8,FALSE())</f>
        <v>749.32</v>
      </c>
      <c r="F1225" s="64" t="n">
        <f aca="false">VLOOKUP(A1225,Plan1!$A$7:$O$1102,12,FALSE())</f>
        <v>-4.79</v>
      </c>
      <c r="G1225" s="65" t="n">
        <f aca="false">VLOOKUP(A1225,Plan1!$A$7:$O$1102,13,FALSE())</f>
        <v>833.99</v>
      </c>
    </row>
    <row r="1226" customFormat="false" ht="15" hidden="false" customHeight="false" outlineLevel="0" collapsed="false">
      <c r="A1226" s="63" t="n">
        <v>42498</v>
      </c>
      <c r="B1226" s="64" t="n">
        <f aca="false">VLOOKUP(A1226,Plan1!$A$7:$O$1102,2,FALSE())</f>
        <v>-3.8</v>
      </c>
      <c r="C1226" s="65" t="n">
        <f aca="false">VLOOKUP(A1226,Plan1!$A$7:$O$1102,3,FALSE())</f>
        <v>777.2</v>
      </c>
      <c r="D1226" s="66" t="n">
        <f aca="false">VLOOKUP(A1226,Plan1!$A$7:$O$1102,7,FALSE())</f>
        <v>-10.68</v>
      </c>
      <c r="E1226" s="65" t="n">
        <f aca="false">VLOOKUP(A1226,Plan1!$A$7:$O$1102,8,FALSE())</f>
        <v>749.32</v>
      </c>
      <c r="F1226" s="64" t="n">
        <f aca="false">VLOOKUP(A1226,Plan1!$A$7:$O$1102,12,FALSE())</f>
        <v>-4.79</v>
      </c>
      <c r="G1226" s="65" t="n">
        <f aca="false">VLOOKUP(A1226,Plan1!$A$7:$O$1102,13,FALSE())</f>
        <v>833.99</v>
      </c>
    </row>
    <row r="1227" customFormat="false" ht="15" hidden="false" customHeight="false" outlineLevel="0" collapsed="false">
      <c r="A1227" s="63" t="n">
        <v>42499</v>
      </c>
      <c r="B1227" s="64" t="n">
        <f aca="false">VLOOKUP(A1227,Plan1!$A$7:$O$1102,2,FALSE())</f>
        <v>-3.8</v>
      </c>
      <c r="C1227" s="65" t="n">
        <f aca="false">VLOOKUP(A1227,Plan1!$A$7:$O$1102,3,FALSE())</f>
        <v>777.2</v>
      </c>
      <c r="D1227" s="66" t="n">
        <f aca="false">VLOOKUP(A1227,Plan1!$A$7:$O$1102,7,FALSE())</f>
        <v>-10.68</v>
      </c>
      <c r="E1227" s="65" t="n">
        <f aca="false">VLOOKUP(A1227,Plan1!$A$7:$O$1102,8,FALSE())</f>
        <v>749.32</v>
      </c>
      <c r="F1227" s="64" t="n">
        <f aca="false">VLOOKUP(A1227,Plan1!$A$7:$O$1102,12,FALSE())</f>
        <v>-4.79</v>
      </c>
      <c r="G1227" s="65" t="n">
        <f aca="false">VLOOKUP(A1227,Plan1!$A$7:$O$1102,13,FALSE())</f>
        <v>833.99</v>
      </c>
    </row>
    <row r="1228" customFormat="false" ht="15" hidden="false" customHeight="false" outlineLevel="0" collapsed="false">
      <c r="A1228" s="63" t="n">
        <v>42500</v>
      </c>
      <c r="B1228" s="64" t="n">
        <f aca="false">VLOOKUP(A1228,Plan1!$A$7:$O$1102,2,FALSE())</f>
        <v>-3.8</v>
      </c>
      <c r="C1228" s="65" t="n">
        <f aca="false">VLOOKUP(A1228,Plan1!$A$7:$O$1102,3,FALSE())</f>
        <v>777.2</v>
      </c>
      <c r="D1228" s="66" t="n">
        <f aca="false">VLOOKUP(A1228,Plan1!$A$7:$O$1102,7,FALSE())</f>
        <v>-10.68</v>
      </c>
      <c r="E1228" s="65" t="n">
        <f aca="false">VLOOKUP(A1228,Plan1!$A$7:$O$1102,8,FALSE())</f>
        <v>749.32</v>
      </c>
      <c r="F1228" s="64" t="n">
        <f aca="false">VLOOKUP(A1228,Plan1!$A$7:$O$1102,12,FALSE())</f>
        <v>-4.79</v>
      </c>
      <c r="G1228" s="65" t="n">
        <f aca="false">VLOOKUP(A1228,Plan1!$A$7:$O$1102,13,FALSE())</f>
        <v>833.99</v>
      </c>
    </row>
    <row r="1229" customFormat="false" ht="15" hidden="false" customHeight="false" outlineLevel="0" collapsed="false">
      <c r="A1229" s="63" t="n">
        <v>42501</v>
      </c>
      <c r="B1229" s="64" t="n">
        <f aca="false">VLOOKUP(A1229,Plan1!$A$7:$O$1102,2,FALSE())</f>
        <v>-3.78</v>
      </c>
      <c r="C1229" s="65" t="n">
        <f aca="false">VLOOKUP(A1229,Plan1!$A$7:$O$1102,3,FALSE())</f>
        <v>777.22</v>
      </c>
      <c r="D1229" s="66" t="n">
        <f aca="false">VLOOKUP(A1229,Plan1!$A$7:$O$1102,7,FALSE())</f>
        <v>-10.68</v>
      </c>
      <c r="E1229" s="65" t="n">
        <f aca="false">VLOOKUP(A1229,Plan1!$A$7:$O$1102,8,FALSE())</f>
        <v>749.32</v>
      </c>
      <c r="F1229" s="64" t="n">
        <f aca="false">VLOOKUP(A1229,Plan1!$A$7:$O$1102,12,FALSE())</f>
        <v>-4.79</v>
      </c>
      <c r="G1229" s="65" t="n">
        <f aca="false">VLOOKUP(A1229,Plan1!$A$7:$O$1102,13,FALSE())</f>
        <v>833.99</v>
      </c>
    </row>
    <row r="1230" customFormat="false" ht="15" hidden="false" customHeight="false" outlineLevel="0" collapsed="false">
      <c r="A1230" s="63" t="n">
        <v>42502</v>
      </c>
      <c r="B1230" s="64" t="n">
        <f aca="false">VLOOKUP(A1230,Plan1!$A$7:$O$1102,2,FALSE())</f>
        <v>-3.77</v>
      </c>
      <c r="C1230" s="65" t="n">
        <f aca="false">VLOOKUP(A1230,Plan1!$A$7:$O$1102,3,FALSE())</f>
        <v>777.23</v>
      </c>
      <c r="D1230" s="66" t="n">
        <f aca="false">VLOOKUP(A1230,Plan1!$A$7:$O$1102,7,FALSE())</f>
        <v>-10.69</v>
      </c>
      <c r="E1230" s="65" t="n">
        <f aca="false">VLOOKUP(A1230,Plan1!$A$7:$O$1102,8,FALSE())</f>
        <v>749.31</v>
      </c>
      <c r="F1230" s="64" t="n">
        <f aca="false">VLOOKUP(A1230,Plan1!$A$7:$O$1102,12,FALSE())</f>
        <v>-4.8</v>
      </c>
      <c r="G1230" s="65" t="n">
        <f aca="false">VLOOKUP(A1230,Plan1!$A$7:$O$1102,13,FALSE())</f>
        <v>833.98</v>
      </c>
    </row>
    <row r="1231" customFormat="false" ht="15" hidden="false" customHeight="false" outlineLevel="0" collapsed="false">
      <c r="A1231" s="63" t="n">
        <v>42503</v>
      </c>
      <c r="B1231" s="64" t="n">
        <f aca="false">VLOOKUP(A1231,Plan1!$A$7:$O$1102,2,FALSE())</f>
        <v>-3.75</v>
      </c>
      <c r="C1231" s="65" t="n">
        <f aca="false">VLOOKUP(A1231,Plan1!$A$7:$O$1102,3,FALSE())</f>
        <v>777.25</v>
      </c>
      <c r="D1231" s="66" t="n">
        <f aca="false">VLOOKUP(A1231,Plan1!$A$7:$O$1102,7,FALSE())</f>
        <v>-10.7</v>
      </c>
      <c r="E1231" s="65" t="n">
        <f aca="false">VLOOKUP(A1231,Plan1!$A$7:$O$1102,8,FALSE())</f>
        <v>749.3</v>
      </c>
      <c r="F1231" s="64" t="n">
        <f aca="false">VLOOKUP(A1231,Plan1!$A$7:$O$1102,12,FALSE())</f>
        <v>-4.82</v>
      </c>
      <c r="G1231" s="65" t="n">
        <f aca="false">VLOOKUP(A1231,Plan1!$A$7:$O$1102,13,FALSE())</f>
        <v>833.96</v>
      </c>
    </row>
    <row r="1232" customFormat="false" ht="15" hidden="false" customHeight="false" outlineLevel="0" collapsed="false">
      <c r="A1232" s="63" t="n">
        <v>42504</v>
      </c>
      <c r="B1232" s="64" t="n">
        <f aca="false">VLOOKUP(A1232,Plan1!$A$7:$O$1102,2,FALSE())</f>
        <v>-3.74</v>
      </c>
      <c r="C1232" s="65" t="n">
        <f aca="false">VLOOKUP(A1232,Plan1!$A$7:$O$1102,3,FALSE())</f>
        <v>777.26</v>
      </c>
      <c r="D1232" s="66" t="n">
        <f aca="false">VLOOKUP(A1232,Plan1!$A$7:$O$1102,7,FALSE())</f>
        <v>-10.7</v>
      </c>
      <c r="E1232" s="65" t="n">
        <f aca="false">VLOOKUP(A1232,Plan1!$A$7:$O$1102,8,FALSE())</f>
        <v>749.3</v>
      </c>
      <c r="F1232" s="64" t="n">
        <f aca="false">VLOOKUP(A1232,Plan1!$A$7:$O$1102,12,FALSE())</f>
        <v>-4.83</v>
      </c>
      <c r="G1232" s="65" t="n">
        <f aca="false">VLOOKUP(A1232,Plan1!$A$7:$O$1102,13,FALSE())</f>
        <v>833.95</v>
      </c>
    </row>
    <row r="1233" customFormat="false" ht="15" hidden="false" customHeight="false" outlineLevel="0" collapsed="false">
      <c r="A1233" s="63" t="n">
        <v>42505</v>
      </c>
      <c r="B1233" s="64" t="n">
        <f aca="false">VLOOKUP(A1233,Plan1!$A$7:$O$1102,2,FALSE())</f>
        <v>-3.72</v>
      </c>
      <c r="C1233" s="65" t="n">
        <f aca="false">VLOOKUP(A1233,Plan1!$A$7:$O$1102,3,FALSE())</f>
        <v>777.28</v>
      </c>
      <c r="D1233" s="66" t="n">
        <f aca="false">VLOOKUP(A1233,Plan1!$A$7:$O$1102,7,FALSE())</f>
        <v>-10.7</v>
      </c>
      <c r="E1233" s="65" t="n">
        <f aca="false">VLOOKUP(A1233,Plan1!$A$7:$O$1102,8,FALSE())</f>
        <v>749.3</v>
      </c>
      <c r="F1233" s="64" t="n">
        <f aca="false">VLOOKUP(A1233,Plan1!$A$7:$O$1102,12,FALSE())</f>
        <v>-4.86</v>
      </c>
      <c r="G1233" s="65" t="n">
        <f aca="false">VLOOKUP(A1233,Plan1!$A$7:$O$1102,13,FALSE())</f>
        <v>833.92</v>
      </c>
    </row>
    <row r="1234" customFormat="false" ht="15" hidden="false" customHeight="false" outlineLevel="0" collapsed="false">
      <c r="A1234" s="63" t="n">
        <v>42506</v>
      </c>
      <c r="B1234" s="64" t="n">
        <f aca="false">VLOOKUP(A1234,Plan1!$A$7:$O$1102,2,FALSE())</f>
        <v>-3.7</v>
      </c>
      <c r="C1234" s="65" t="n">
        <f aca="false">VLOOKUP(A1234,Plan1!$A$7:$O$1102,3,FALSE())</f>
        <v>777.3</v>
      </c>
      <c r="D1234" s="66" t="n">
        <f aca="false">VLOOKUP(A1234,Plan1!$A$7:$O$1102,7,FALSE())</f>
        <v>-10.7</v>
      </c>
      <c r="E1234" s="65" t="n">
        <f aca="false">VLOOKUP(A1234,Plan1!$A$7:$O$1102,8,FALSE())</f>
        <v>749.3</v>
      </c>
      <c r="F1234" s="64" t="n">
        <f aca="false">VLOOKUP(A1234,Plan1!$A$7:$O$1102,12,FALSE())</f>
        <v>-4.86</v>
      </c>
      <c r="G1234" s="65" t="n">
        <f aca="false">VLOOKUP(A1234,Plan1!$A$7:$O$1102,13,FALSE())</f>
        <v>833.92</v>
      </c>
    </row>
    <row r="1235" customFormat="false" ht="15" hidden="false" customHeight="false" outlineLevel="0" collapsed="false">
      <c r="A1235" s="63" t="n">
        <v>42507</v>
      </c>
      <c r="B1235" s="64" t="n">
        <f aca="false">VLOOKUP(A1235,Plan1!$A$7:$O$1102,2,FALSE())</f>
        <v>-3.7</v>
      </c>
      <c r="C1235" s="65" t="n">
        <f aca="false">VLOOKUP(A1235,Plan1!$A$7:$O$1102,3,FALSE())</f>
        <v>777.3</v>
      </c>
      <c r="D1235" s="66" t="n">
        <f aca="false">VLOOKUP(A1235,Plan1!$A$7:$O$1102,7,FALSE())</f>
        <v>-10.7</v>
      </c>
      <c r="E1235" s="65" t="n">
        <f aca="false">VLOOKUP(A1235,Plan1!$A$7:$O$1102,8,FALSE())</f>
        <v>749.3</v>
      </c>
      <c r="F1235" s="64" t="n">
        <f aca="false">VLOOKUP(A1235,Plan1!$A$7:$O$1102,12,FALSE())</f>
        <v>-4.88</v>
      </c>
      <c r="G1235" s="65" t="n">
        <f aca="false">VLOOKUP(A1235,Plan1!$A$7:$O$1102,13,FALSE())</f>
        <v>833.9</v>
      </c>
    </row>
    <row r="1236" customFormat="false" ht="15" hidden="false" customHeight="false" outlineLevel="0" collapsed="false">
      <c r="A1236" s="63" t="n">
        <v>42508</v>
      </c>
      <c r="B1236" s="64" t="n">
        <f aca="false">VLOOKUP(A1236,Plan1!$A$7:$O$1102,2,FALSE())</f>
        <v>-3.7</v>
      </c>
      <c r="C1236" s="65" t="n">
        <f aca="false">VLOOKUP(A1236,Plan1!$A$7:$O$1102,3,FALSE())</f>
        <v>777.3</v>
      </c>
      <c r="D1236" s="66" t="n">
        <f aca="false">VLOOKUP(A1236,Plan1!$A$7:$O$1102,7,FALSE())</f>
        <v>-10.71</v>
      </c>
      <c r="E1236" s="65" t="n">
        <f aca="false">VLOOKUP(A1236,Plan1!$A$7:$O$1102,8,FALSE())</f>
        <v>749.29</v>
      </c>
      <c r="F1236" s="64" t="n">
        <f aca="false">VLOOKUP(A1236,Plan1!$A$7:$O$1102,12,FALSE())</f>
        <v>-4.89</v>
      </c>
      <c r="G1236" s="65" t="n">
        <f aca="false">VLOOKUP(A1236,Plan1!$A$7:$O$1102,13,FALSE())</f>
        <v>833.89</v>
      </c>
    </row>
    <row r="1237" customFormat="false" ht="15" hidden="false" customHeight="false" outlineLevel="0" collapsed="false">
      <c r="A1237" s="63" t="n">
        <v>42509</v>
      </c>
      <c r="B1237" s="64" t="n">
        <f aca="false">VLOOKUP(A1237,Plan1!$A$7:$O$1102,2,FALSE())</f>
        <v>-3.7</v>
      </c>
      <c r="C1237" s="65" t="n">
        <f aca="false">VLOOKUP(A1237,Plan1!$A$7:$O$1102,3,FALSE())</f>
        <v>777.3</v>
      </c>
      <c r="D1237" s="66" t="n">
        <f aca="false">VLOOKUP(A1237,Plan1!$A$7:$O$1102,7,FALSE())</f>
        <v>-10.73</v>
      </c>
      <c r="E1237" s="65" t="n">
        <f aca="false">VLOOKUP(A1237,Plan1!$A$7:$O$1102,8,FALSE())</f>
        <v>749.27</v>
      </c>
      <c r="F1237" s="64" t="n">
        <f aca="false">VLOOKUP(A1237,Plan1!$A$7:$O$1102,12,FALSE())</f>
        <v>-4.9</v>
      </c>
      <c r="G1237" s="65" t="n">
        <f aca="false">VLOOKUP(A1237,Plan1!$A$7:$O$1102,13,FALSE())</f>
        <v>833.88</v>
      </c>
    </row>
    <row r="1238" customFormat="false" ht="15" hidden="false" customHeight="false" outlineLevel="0" collapsed="false">
      <c r="A1238" s="63" t="n">
        <v>42510</v>
      </c>
      <c r="B1238" s="64" t="n">
        <f aca="false">VLOOKUP(A1238,Plan1!$A$7:$O$1102,2,FALSE())</f>
        <v>-3.7</v>
      </c>
      <c r="C1238" s="65" t="n">
        <f aca="false">VLOOKUP(A1238,Plan1!$A$7:$O$1102,3,FALSE())</f>
        <v>777.3</v>
      </c>
      <c r="D1238" s="66" t="n">
        <f aca="false">VLOOKUP(A1238,Plan1!$A$7:$O$1102,7,FALSE())</f>
        <v>-10.72</v>
      </c>
      <c r="E1238" s="65" t="n">
        <f aca="false">VLOOKUP(A1238,Plan1!$A$7:$O$1102,8,FALSE())</f>
        <v>749.28</v>
      </c>
      <c r="F1238" s="64" t="n">
        <f aca="false">VLOOKUP(A1238,Plan1!$A$7:$O$1102,12,FALSE())</f>
        <v>-4.91</v>
      </c>
      <c r="G1238" s="65" t="n">
        <f aca="false">VLOOKUP(A1238,Plan1!$A$7:$O$1102,13,FALSE())</f>
        <v>833.87</v>
      </c>
    </row>
    <row r="1239" customFormat="false" ht="15" hidden="false" customHeight="false" outlineLevel="0" collapsed="false">
      <c r="A1239" s="63" t="n">
        <v>42511</v>
      </c>
      <c r="B1239" s="64" t="n">
        <f aca="false">VLOOKUP(A1239,Plan1!$A$7:$O$1102,2,FALSE())</f>
        <v>-3.68</v>
      </c>
      <c r="C1239" s="65" t="n">
        <f aca="false">VLOOKUP(A1239,Plan1!$A$7:$O$1102,3,FALSE())</f>
        <v>777.32</v>
      </c>
      <c r="D1239" s="66" t="n">
        <f aca="false">VLOOKUP(A1239,Plan1!$A$7:$O$1102,7,FALSE())</f>
        <v>-10.71</v>
      </c>
      <c r="E1239" s="65" t="n">
        <f aca="false">VLOOKUP(A1239,Plan1!$A$7:$O$1102,8,FALSE())</f>
        <v>749.29</v>
      </c>
      <c r="F1239" s="64" t="n">
        <f aca="false">VLOOKUP(A1239,Plan1!$A$7:$O$1102,12,FALSE())</f>
        <v>-4.93</v>
      </c>
      <c r="G1239" s="65" t="n">
        <f aca="false">VLOOKUP(A1239,Plan1!$A$7:$O$1102,13,FALSE())</f>
        <v>833.85</v>
      </c>
    </row>
    <row r="1240" customFormat="false" ht="15" hidden="false" customHeight="false" outlineLevel="0" collapsed="false">
      <c r="A1240" s="63" t="n">
        <v>42512</v>
      </c>
      <c r="B1240" s="64" t="n">
        <f aca="false">VLOOKUP(A1240,Plan1!$A$7:$O$1102,2,FALSE())</f>
        <v>-3.68</v>
      </c>
      <c r="C1240" s="65" t="n">
        <f aca="false">VLOOKUP(A1240,Plan1!$A$7:$O$1102,3,FALSE())</f>
        <v>777.32</v>
      </c>
      <c r="D1240" s="66" t="n">
        <f aca="false">VLOOKUP(A1240,Plan1!$A$7:$O$1102,7,FALSE())</f>
        <v>-10.71</v>
      </c>
      <c r="E1240" s="65" t="n">
        <f aca="false">VLOOKUP(A1240,Plan1!$A$7:$O$1102,8,FALSE())</f>
        <v>749.29</v>
      </c>
      <c r="F1240" s="64" t="n">
        <f aca="false">VLOOKUP(A1240,Plan1!$A$7:$O$1102,12,FALSE())</f>
        <v>-4.94</v>
      </c>
      <c r="G1240" s="65" t="n">
        <f aca="false">VLOOKUP(A1240,Plan1!$A$7:$O$1102,13,FALSE())</f>
        <v>833.84</v>
      </c>
    </row>
    <row r="1241" customFormat="false" ht="15" hidden="false" customHeight="false" outlineLevel="0" collapsed="false">
      <c r="A1241" s="63" t="n">
        <v>42513</v>
      </c>
      <c r="B1241" s="64" t="n">
        <f aca="false">VLOOKUP(A1241,Plan1!$A$7:$O$1102,2,FALSE())</f>
        <v>-3.67</v>
      </c>
      <c r="C1241" s="65" t="n">
        <f aca="false">VLOOKUP(A1241,Plan1!$A$7:$O$1102,3,FALSE())</f>
        <v>777.33</v>
      </c>
      <c r="D1241" s="66" t="n">
        <f aca="false">VLOOKUP(A1241,Plan1!$A$7:$O$1102,7,FALSE())</f>
        <v>-10.7</v>
      </c>
      <c r="E1241" s="65" t="n">
        <f aca="false">VLOOKUP(A1241,Plan1!$A$7:$O$1102,8,FALSE())</f>
        <v>749.3</v>
      </c>
      <c r="F1241" s="64" t="n">
        <f aca="false">VLOOKUP(A1241,Plan1!$A$7:$O$1102,12,FALSE())</f>
        <v>-4.95</v>
      </c>
      <c r="G1241" s="65" t="n">
        <f aca="false">VLOOKUP(A1241,Plan1!$A$7:$O$1102,13,FALSE())</f>
        <v>833.83</v>
      </c>
    </row>
    <row r="1242" customFormat="false" ht="15" hidden="false" customHeight="false" outlineLevel="0" collapsed="false">
      <c r="A1242" s="63" t="n">
        <v>42514</v>
      </c>
      <c r="B1242" s="64" t="n">
        <f aca="false">VLOOKUP(A1242,Plan1!$A$7:$O$1102,2,FALSE())</f>
        <v>-3.66</v>
      </c>
      <c r="C1242" s="65" t="n">
        <f aca="false">VLOOKUP(A1242,Plan1!$A$7:$O$1102,3,FALSE())</f>
        <v>777.34</v>
      </c>
      <c r="D1242" s="66" t="n">
        <f aca="false">VLOOKUP(A1242,Plan1!$A$7:$O$1102,7,FALSE())</f>
        <v>-10.7</v>
      </c>
      <c r="E1242" s="65" t="n">
        <f aca="false">VLOOKUP(A1242,Plan1!$A$7:$O$1102,8,FALSE())</f>
        <v>749.3</v>
      </c>
      <c r="F1242" s="64" t="n">
        <f aca="false">VLOOKUP(A1242,Plan1!$A$7:$O$1102,12,FALSE())</f>
        <v>-4.96</v>
      </c>
      <c r="G1242" s="65" t="n">
        <f aca="false">VLOOKUP(A1242,Plan1!$A$7:$O$1102,13,FALSE())</f>
        <v>833.82</v>
      </c>
    </row>
    <row r="1243" customFormat="false" ht="15" hidden="false" customHeight="false" outlineLevel="0" collapsed="false">
      <c r="A1243" s="63" t="n">
        <v>42515</v>
      </c>
      <c r="B1243" s="64" t="n">
        <f aca="false">VLOOKUP(A1243,Plan1!$A$7:$O$1102,2,FALSE())</f>
        <v>-3.65</v>
      </c>
      <c r="C1243" s="65" t="n">
        <f aca="false">VLOOKUP(A1243,Plan1!$A$7:$O$1102,3,FALSE())</f>
        <v>777.35</v>
      </c>
      <c r="D1243" s="66" t="n">
        <f aca="false">VLOOKUP(A1243,Plan1!$A$7:$O$1102,7,FALSE())</f>
        <v>-10.71</v>
      </c>
      <c r="E1243" s="65" t="n">
        <f aca="false">VLOOKUP(A1243,Plan1!$A$7:$O$1102,8,FALSE())</f>
        <v>749.29</v>
      </c>
      <c r="F1243" s="64" t="n">
        <f aca="false">VLOOKUP(A1243,Plan1!$A$7:$O$1102,12,FALSE())</f>
        <v>-4.98</v>
      </c>
      <c r="G1243" s="65" t="n">
        <f aca="false">VLOOKUP(A1243,Plan1!$A$7:$O$1102,13,FALSE())</f>
        <v>833.8</v>
      </c>
    </row>
    <row r="1244" customFormat="false" ht="15" hidden="false" customHeight="false" outlineLevel="0" collapsed="false">
      <c r="A1244" s="63" t="n">
        <v>42516</v>
      </c>
      <c r="B1244" s="64" t="n">
        <f aca="false">VLOOKUP(A1244,Plan1!$A$7:$O$1102,2,FALSE())</f>
        <v>-3.65</v>
      </c>
      <c r="C1244" s="65" t="n">
        <f aca="false">VLOOKUP(A1244,Plan1!$A$7:$O$1102,3,FALSE())</f>
        <v>777.35</v>
      </c>
      <c r="D1244" s="66" t="n">
        <f aca="false">VLOOKUP(A1244,Plan1!$A$7:$O$1102,7,FALSE())</f>
        <v>-10.71</v>
      </c>
      <c r="E1244" s="65" t="n">
        <f aca="false">VLOOKUP(A1244,Plan1!$A$7:$O$1102,8,FALSE())</f>
        <v>749.29</v>
      </c>
      <c r="F1244" s="64" t="n">
        <f aca="false">VLOOKUP(A1244,Plan1!$A$7:$O$1102,12,FALSE())</f>
        <v>-4.99</v>
      </c>
      <c r="G1244" s="65" t="n">
        <f aca="false">VLOOKUP(A1244,Plan1!$A$7:$O$1102,13,FALSE())</f>
        <v>833.79</v>
      </c>
    </row>
    <row r="1245" customFormat="false" ht="15" hidden="false" customHeight="false" outlineLevel="0" collapsed="false">
      <c r="A1245" s="63" t="n">
        <v>42517</v>
      </c>
      <c r="B1245" s="64" t="n">
        <f aca="false">VLOOKUP(A1245,Plan1!$A$7:$O$1102,2,FALSE())</f>
        <v>-3.66</v>
      </c>
      <c r="C1245" s="65" t="n">
        <f aca="false">VLOOKUP(A1245,Plan1!$A$7:$O$1102,3,FALSE())</f>
        <v>777.34</v>
      </c>
      <c r="D1245" s="66" t="n">
        <f aca="false">VLOOKUP(A1245,Plan1!$A$7:$O$1102,7,FALSE())</f>
        <v>-10.71</v>
      </c>
      <c r="E1245" s="65" t="n">
        <f aca="false">VLOOKUP(A1245,Plan1!$A$7:$O$1102,8,FALSE())</f>
        <v>749.29</v>
      </c>
      <c r="F1245" s="64" t="n">
        <f aca="false">VLOOKUP(A1245,Plan1!$A$7:$O$1102,12,FALSE())</f>
        <v>-5</v>
      </c>
      <c r="G1245" s="65" t="n">
        <f aca="false">VLOOKUP(A1245,Plan1!$A$7:$O$1102,13,FALSE())</f>
        <v>833.78</v>
      </c>
    </row>
    <row r="1246" customFormat="false" ht="15" hidden="false" customHeight="false" outlineLevel="0" collapsed="false">
      <c r="A1246" s="63" t="n">
        <v>42518</v>
      </c>
      <c r="B1246" s="64" t="n">
        <f aca="false">VLOOKUP(A1246,Plan1!$A$7:$O$1102,2,FALSE())</f>
        <v>-3.66</v>
      </c>
      <c r="C1246" s="65" t="n">
        <f aca="false">VLOOKUP(A1246,Plan1!$A$7:$O$1102,3,FALSE())</f>
        <v>777.34</v>
      </c>
      <c r="D1246" s="66" t="n">
        <f aca="false">VLOOKUP(A1246,Plan1!$A$7:$O$1102,7,FALSE())</f>
        <v>-10.72</v>
      </c>
      <c r="E1246" s="65" t="n">
        <f aca="false">VLOOKUP(A1246,Plan1!$A$7:$O$1102,8,FALSE())</f>
        <v>749.28</v>
      </c>
      <c r="F1246" s="64" t="n">
        <f aca="false">VLOOKUP(A1246,Plan1!$A$7:$O$1102,12,FALSE())</f>
        <v>-5.02</v>
      </c>
      <c r="G1246" s="65" t="n">
        <f aca="false">VLOOKUP(A1246,Plan1!$A$7:$O$1102,13,FALSE())</f>
        <v>833.76</v>
      </c>
    </row>
    <row r="1247" customFormat="false" ht="15" hidden="false" customHeight="false" outlineLevel="0" collapsed="false">
      <c r="A1247" s="63" t="n">
        <v>42519</v>
      </c>
      <c r="B1247" s="64" t="n">
        <f aca="false">VLOOKUP(A1247,Plan1!$A$7:$O$1102,2,FALSE())</f>
        <v>-3.65</v>
      </c>
      <c r="C1247" s="65" t="n">
        <f aca="false">VLOOKUP(A1247,Plan1!$A$7:$O$1102,3,FALSE())</f>
        <v>777.35</v>
      </c>
      <c r="D1247" s="66" t="n">
        <f aca="false">VLOOKUP(A1247,Plan1!$A$7:$O$1102,7,FALSE())</f>
        <v>-10.72</v>
      </c>
      <c r="E1247" s="65" t="n">
        <f aca="false">VLOOKUP(A1247,Plan1!$A$7:$O$1102,8,FALSE())</f>
        <v>749.28</v>
      </c>
      <c r="F1247" s="64" t="n">
        <f aca="false">VLOOKUP(A1247,Plan1!$A$7:$O$1102,12,FALSE())</f>
        <v>-5.04</v>
      </c>
      <c r="G1247" s="65" t="n">
        <f aca="false">VLOOKUP(A1247,Plan1!$A$7:$O$1102,13,FALSE())</f>
        <v>833.74</v>
      </c>
    </row>
    <row r="1248" customFormat="false" ht="15" hidden="false" customHeight="false" outlineLevel="0" collapsed="false">
      <c r="A1248" s="63" t="n">
        <v>42520</v>
      </c>
      <c r="B1248" s="64" t="n">
        <f aca="false">VLOOKUP(A1248,Plan1!$A$7:$O$1102,2,FALSE())</f>
        <v>-3.64</v>
      </c>
      <c r="C1248" s="65" t="n">
        <f aca="false">VLOOKUP(A1248,Plan1!$A$7:$O$1102,3,FALSE())</f>
        <v>777.36</v>
      </c>
      <c r="D1248" s="66" t="n">
        <f aca="false">VLOOKUP(A1248,Plan1!$A$7:$O$1102,7,FALSE())</f>
        <v>-10.72</v>
      </c>
      <c r="E1248" s="65" t="n">
        <f aca="false">VLOOKUP(A1248,Plan1!$A$7:$O$1102,8,FALSE())</f>
        <v>749.28</v>
      </c>
      <c r="F1248" s="64" t="n">
        <f aca="false">VLOOKUP(A1248,Plan1!$A$7:$O$1102,12,FALSE())</f>
        <v>-5.06</v>
      </c>
      <c r="G1248" s="65" t="n">
        <f aca="false">VLOOKUP(A1248,Plan1!$A$7:$O$1102,13,FALSE())</f>
        <v>833.72</v>
      </c>
    </row>
    <row r="1249" customFormat="false" ht="15" hidden="false" customHeight="false" outlineLevel="0" collapsed="false">
      <c r="A1249" s="63" t="n">
        <v>42521</v>
      </c>
      <c r="B1249" s="64" t="n">
        <f aca="false">VLOOKUP(A1249,Plan1!$A$7:$O$1102,2,FALSE())</f>
        <v>-3.63</v>
      </c>
      <c r="C1249" s="65" t="n">
        <f aca="false">VLOOKUP(A1249,Plan1!$A$7:$O$1102,3,FALSE())</f>
        <v>777.37</v>
      </c>
      <c r="D1249" s="66" t="n">
        <f aca="false">VLOOKUP(A1249,Plan1!$A$7:$O$1102,7,FALSE())</f>
        <v>-10.73</v>
      </c>
      <c r="E1249" s="65" t="n">
        <f aca="false">VLOOKUP(A1249,Plan1!$A$7:$O$1102,8,FALSE())</f>
        <v>749.27</v>
      </c>
      <c r="F1249" s="64" t="n">
        <f aca="false">VLOOKUP(A1249,Plan1!$A$7:$O$1102,12,FALSE())</f>
        <v>-5.05</v>
      </c>
      <c r="G1249" s="65" t="n">
        <f aca="false">VLOOKUP(A1249,Plan1!$A$7:$O$1102,13,FALSE())</f>
        <v>833.73</v>
      </c>
    </row>
    <row r="1250" customFormat="false" ht="15" hidden="false" customHeight="false" outlineLevel="0" collapsed="false">
      <c r="A1250" s="63" t="n">
        <v>42522</v>
      </c>
      <c r="B1250" s="64" t="n">
        <f aca="false">VLOOKUP(A1250,Plan1!$A$7:$O$1102,2,FALSE())</f>
        <v>-3.63</v>
      </c>
      <c r="C1250" s="65" t="n">
        <f aca="false">VLOOKUP(A1250,Plan1!$A$7:$O$1102,3,FALSE())</f>
        <v>777.37</v>
      </c>
      <c r="D1250" s="66" t="n">
        <f aca="false">VLOOKUP(A1250,Plan1!$A$7:$O$1102,7,FALSE())</f>
        <v>-10.74</v>
      </c>
      <c r="E1250" s="65" t="n">
        <f aca="false">VLOOKUP(A1250,Plan1!$A$7:$O$1102,8,FALSE())</f>
        <v>749.26</v>
      </c>
      <c r="F1250" s="64" t="n">
        <f aca="false">VLOOKUP(A1250,Plan1!$A$7:$O$1102,12,FALSE())</f>
        <v>-5.07</v>
      </c>
      <c r="G1250" s="65" t="n">
        <f aca="false">VLOOKUP(A1250,Plan1!$A$7:$O$1102,13,FALSE())</f>
        <v>833.71</v>
      </c>
    </row>
    <row r="1251" customFormat="false" ht="15" hidden="false" customHeight="false" outlineLevel="0" collapsed="false">
      <c r="A1251" s="63" t="n">
        <v>42523</v>
      </c>
      <c r="B1251" s="64" t="n">
        <f aca="false">VLOOKUP(A1251,Plan1!$A$7:$O$1102,2,FALSE())</f>
        <v>-3.62</v>
      </c>
      <c r="C1251" s="65" t="n">
        <f aca="false">VLOOKUP(A1251,Plan1!$A$7:$O$1102,3,FALSE())</f>
        <v>777.38</v>
      </c>
      <c r="D1251" s="66" t="n">
        <f aca="false">VLOOKUP(A1251,Plan1!$A$7:$O$1102,7,FALSE())</f>
        <v>-10.74</v>
      </c>
      <c r="E1251" s="65" t="n">
        <f aca="false">VLOOKUP(A1251,Plan1!$A$7:$O$1102,8,FALSE())</f>
        <v>749.26</v>
      </c>
      <c r="F1251" s="64" t="n">
        <f aca="false">VLOOKUP(A1251,Plan1!$A$7:$O$1102,12,FALSE())</f>
        <v>-5.07</v>
      </c>
      <c r="G1251" s="65" t="n">
        <f aca="false">VLOOKUP(A1251,Plan1!$A$7:$O$1102,13,FALSE())</f>
        <v>833.71</v>
      </c>
    </row>
    <row r="1252" customFormat="false" ht="15" hidden="false" customHeight="false" outlineLevel="0" collapsed="false">
      <c r="A1252" s="63" t="n">
        <v>42524</v>
      </c>
      <c r="B1252" s="64" t="n">
        <f aca="false">VLOOKUP(A1252,Plan1!$A$7:$O$1102,2,FALSE())</f>
        <v>-3.57</v>
      </c>
      <c r="C1252" s="65" t="n">
        <f aca="false">VLOOKUP(A1252,Plan1!$A$7:$O$1102,3,FALSE())</f>
        <v>777.43</v>
      </c>
      <c r="D1252" s="66" t="n">
        <f aca="false">VLOOKUP(A1252,Plan1!$A$7:$O$1102,7,FALSE())</f>
        <v>-10.7</v>
      </c>
      <c r="E1252" s="65" t="n">
        <f aca="false">VLOOKUP(A1252,Plan1!$A$7:$O$1102,8,FALSE())</f>
        <v>749.3</v>
      </c>
      <c r="F1252" s="64" t="n">
        <f aca="false">VLOOKUP(A1252,Plan1!$A$7:$O$1102,12,FALSE())</f>
        <v>-5.06</v>
      </c>
      <c r="G1252" s="65" t="n">
        <f aca="false">VLOOKUP(A1252,Plan1!$A$7:$O$1102,13,FALSE())</f>
        <v>833.72</v>
      </c>
    </row>
    <row r="1253" customFormat="false" ht="15" hidden="false" customHeight="false" outlineLevel="0" collapsed="false">
      <c r="A1253" s="63" t="n">
        <v>42525</v>
      </c>
      <c r="B1253" s="64" t="n">
        <f aca="false">VLOOKUP(A1253,Plan1!$A$7:$O$1102,2,FALSE())</f>
        <v>-3.49</v>
      </c>
      <c r="C1253" s="65" t="n">
        <f aca="false">VLOOKUP(A1253,Plan1!$A$7:$O$1102,3,FALSE())</f>
        <v>777.51</v>
      </c>
      <c r="D1253" s="66" t="n">
        <f aca="false">VLOOKUP(A1253,Plan1!$A$7:$O$1102,7,FALSE())</f>
        <v>-10.62</v>
      </c>
      <c r="E1253" s="65" t="n">
        <f aca="false">VLOOKUP(A1253,Plan1!$A$7:$O$1102,8,FALSE())</f>
        <v>749.38</v>
      </c>
      <c r="F1253" s="64" t="n">
        <f aca="false">VLOOKUP(A1253,Plan1!$A$7:$O$1102,12,FALSE())</f>
        <v>-4.94</v>
      </c>
      <c r="G1253" s="65" t="n">
        <f aca="false">VLOOKUP(A1253,Plan1!$A$7:$O$1102,13,FALSE())</f>
        <v>833.84</v>
      </c>
    </row>
    <row r="1254" customFormat="false" ht="15" hidden="false" customHeight="false" outlineLevel="0" collapsed="false">
      <c r="A1254" s="63" t="n">
        <v>42526</v>
      </c>
      <c r="B1254" s="64" t="n">
        <f aca="false">VLOOKUP(A1254,Plan1!$A$7:$O$1102,2,FALSE())</f>
        <v>-3.44</v>
      </c>
      <c r="C1254" s="65" t="n">
        <f aca="false">VLOOKUP(A1254,Plan1!$A$7:$O$1102,3,FALSE())</f>
        <v>777.56</v>
      </c>
      <c r="D1254" s="66" t="n">
        <f aca="false">VLOOKUP(A1254,Plan1!$A$7:$O$1102,7,FALSE())</f>
        <v>-10.6</v>
      </c>
      <c r="E1254" s="65" t="n">
        <f aca="false">VLOOKUP(A1254,Plan1!$A$7:$O$1102,8,FALSE())</f>
        <v>749.4</v>
      </c>
      <c r="F1254" s="64" t="n">
        <f aca="false">VLOOKUP(A1254,Plan1!$A$7:$O$1102,12,FALSE())</f>
        <v>-4.93</v>
      </c>
      <c r="G1254" s="65" t="n">
        <f aca="false">VLOOKUP(A1254,Plan1!$A$7:$O$1102,13,FALSE())</f>
        <v>833.85</v>
      </c>
    </row>
    <row r="1255" customFormat="false" ht="15" hidden="false" customHeight="false" outlineLevel="0" collapsed="false">
      <c r="A1255" s="63" t="n">
        <v>42527</v>
      </c>
      <c r="B1255" s="64" t="n">
        <f aca="false">VLOOKUP(A1255,Plan1!$A$7:$O$1102,2,FALSE())</f>
        <v>-3.42</v>
      </c>
      <c r="C1255" s="65" t="n">
        <f aca="false">VLOOKUP(A1255,Plan1!$A$7:$O$1102,3,FALSE())</f>
        <v>777.58</v>
      </c>
      <c r="D1255" s="66" t="n">
        <f aca="false">VLOOKUP(A1255,Plan1!$A$7:$O$1102,7,FALSE())</f>
        <v>-10.59</v>
      </c>
      <c r="E1255" s="65" t="n">
        <f aca="false">VLOOKUP(A1255,Plan1!$A$7:$O$1102,8,FALSE())</f>
        <v>749.41</v>
      </c>
      <c r="F1255" s="64" t="n">
        <f aca="false">VLOOKUP(A1255,Plan1!$A$7:$O$1102,12,FALSE())</f>
        <v>-4.94</v>
      </c>
      <c r="G1255" s="65" t="n">
        <f aca="false">VLOOKUP(A1255,Plan1!$A$7:$O$1102,13,FALSE())</f>
        <v>833.84</v>
      </c>
    </row>
    <row r="1256" customFormat="false" ht="15" hidden="false" customHeight="false" outlineLevel="0" collapsed="false">
      <c r="A1256" s="63" t="n">
        <v>42528</v>
      </c>
      <c r="B1256" s="64" t="n">
        <f aca="false">VLOOKUP(A1256,Plan1!$A$7:$O$1102,2,FALSE())</f>
        <v>-3.4</v>
      </c>
      <c r="C1256" s="65" t="n">
        <f aca="false">VLOOKUP(A1256,Plan1!$A$7:$O$1102,3,FALSE())</f>
        <v>777.6</v>
      </c>
      <c r="D1256" s="66" t="n">
        <f aca="false">VLOOKUP(A1256,Plan1!$A$7:$O$1102,7,FALSE())</f>
        <v>-10.59</v>
      </c>
      <c r="E1256" s="65" t="n">
        <f aca="false">VLOOKUP(A1256,Plan1!$A$7:$O$1102,8,FALSE())</f>
        <v>749.41</v>
      </c>
      <c r="F1256" s="64" t="n">
        <f aca="false">VLOOKUP(A1256,Plan1!$A$7:$O$1102,12,FALSE())</f>
        <v>-4.94</v>
      </c>
      <c r="G1256" s="65" t="n">
        <f aca="false">VLOOKUP(A1256,Plan1!$A$7:$O$1102,13,FALSE())</f>
        <v>833.84</v>
      </c>
    </row>
    <row r="1257" customFormat="false" ht="15" hidden="false" customHeight="false" outlineLevel="0" collapsed="false">
      <c r="A1257" s="63" t="n">
        <v>42529</v>
      </c>
      <c r="B1257" s="64" t="n">
        <f aca="false">VLOOKUP(A1257,Plan1!$A$7:$O$1102,2,FALSE())</f>
        <v>-3.38</v>
      </c>
      <c r="C1257" s="65" t="n">
        <f aca="false">VLOOKUP(A1257,Plan1!$A$7:$O$1102,3,FALSE())</f>
        <v>777.62</v>
      </c>
      <c r="D1257" s="66" t="n">
        <f aca="false">VLOOKUP(A1257,Plan1!$A$7:$O$1102,7,FALSE())</f>
        <v>-10.58</v>
      </c>
      <c r="E1257" s="65" t="n">
        <f aca="false">VLOOKUP(A1257,Plan1!$A$7:$O$1102,8,FALSE())</f>
        <v>749.42</v>
      </c>
      <c r="F1257" s="64" t="n">
        <f aca="false">VLOOKUP(A1257,Plan1!$A$7:$O$1102,12,FALSE())</f>
        <v>-4.94</v>
      </c>
      <c r="G1257" s="65" t="n">
        <f aca="false">VLOOKUP(A1257,Plan1!$A$7:$O$1102,13,FALSE())</f>
        <v>833.84</v>
      </c>
    </row>
    <row r="1258" customFormat="false" ht="15" hidden="false" customHeight="false" outlineLevel="0" collapsed="false">
      <c r="A1258" s="63" t="n">
        <v>42530</v>
      </c>
      <c r="B1258" s="64" t="n">
        <f aca="false">VLOOKUP(A1258,Plan1!$A$7:$O$1102,2,FALSE())</f>
        <v>-3.37</v>
      </c>
      <c r="C1258" s="65" t="n">
        <f aca="false">VLOOKUP(A1258,Plan1!$A$7:$O$1102,3,FALSE())</f>
        <v>777.63</v>
      </c>
      <c r="D1258" s="66" t="n">
        <f aca="false">VLOOKUP(A1258,Plan1!$A$7:$O$1102,7,FALSE())</f>
        <v>-10.58</v>
      </c>
      <c r="E1258" s="65" t="n">
        <f aca="false">VLOOKUP(A1258,Plan1!$A$7:$O$1102,8,FALSE())</f>
        <v>749.42</v>
      </c>
      <c r="F1258" s="64" t="n">
        <f aca="false">VLOOKUP(A1258,Plan1!$A$7:$O$1102,12,FALSE())</f>
        <v>-4.95</v>
      </c>
      <c r="G1258" s="65" t="n">
        <f aca="false">VLOOKUP(A1258,Plan1!$A$7:$O$1102,13,FALSE())</f>
        <v>833.83</v>
      </c>
    </row>
    <row r="1259" customFormat="false" ht="15" hidden="false" customHeight="false" outlineLevel="0" collapsed="false">
      <c r="A1259" s="63" t="n">
        <v>42531</v>
      </c>
      <c r="B1259" s="64" t="n">
        <f aca="false">VLOOKUP(A1259,Plan1!$A$7:$O$1102,2,FALSE())</f>
        <v>-3.36</v>
      </c>
      <c r="C1259" s="65" t="n">
        <f aca="false">VLOOKUP(A1259,Plan1!$A$7:$O$1102,3,FALSE())</f>
        <v>777.64</v>
      </c>
      <c r="D1259" s="66" t="n">
        <f aca="false">VLOOKUP(A1259,Plan1!$A$7:$O$1102,7,FALSE())</f>
        <v>-10.58</v>
      </c>
      <c r="E1259" s="65" t="n">
        <f aca="false">VLOOKUP(A1259,Plan1!$A$7:$O$1102,8,FALSE())</f>
        <v>749.42</v>
      </c>
      <c r="F1259" s="64" t="n">
        <f aca="false">VLOOKUP(A1259,Plan1!$A$7:$O$1102,12,FALSE())</f>
        <v>-4.96</v>
      </c>
      <c r="G1259" s="65" t="n">
        <f aca="false">VLOOKUP(A1259,Plan1!$A$7:$O$1102,13,FALSE())</f>
        <v>833.82</v>
      </c>
    </row>
    <row r="1260" customFormat="false" ht="15" hidden="false" customHeight="false" outlineLevel="0" collapsed="false">
      <c r="A1260" s="63" t="n">
        <v>42532</v>
      </c>
      <c r="B1260" s="64" t="n">
        <f aca="false">VLOOKUP(A1260,Plan1!$A$7:$O$1102,2,FALSE())</f>
        <v>-3.36</v>
      </c>
      <c r="C1260" s="65" t="n">
        <f aca="false">VLOOKUP(A1260,Plan1!$A$7:$O$1102,3,FALSE())</f>
        <v>777.64</v>
      </c>
      <c r="D1260" s="66" t="n">
        <f aca="false">VLOOKUP(A1260,Plan1!$A$7:$O$1102,7,FALSE())</f>
        <v>-10.58</v>
      </c>
      <c r="E1260" s="65" t="n">
        <f aca="false">VLOOKUP(A1260,Plan1!$A$7:$O$1102,8,FALSE())</f>
        <v>749.42</v>
      </c>
      <c r="F1260" s="64" t="n">
        <f aca="false">VLOOKUP(A1260,Plan1!$A$7:$O$1102,12,FALSE())</f>
        <v>-4.96</v>
      </c>
      <c r="G1260" s="65" t="n">
        <f aca="false">VLOOKUP(A1260,Plan1!$A$7:$O$1102,13,FALSE())</f>
        <v>833.82</v>
      </c>
    </row>
    <row r="1261" customFormat="false" ht="15" hidden="false" customHeight="false" outlineLevel="0" collapsed="false">
      <c r="A1261" s="63" t="n">
        <v>42533</v>
      </c>
      <c r="B1261" s="64" t="n">
        <f aca="false">VLOOKUP(A1261,Plan1!$A$7:$O$1102,2,FALSE())</f>
        <v>-3.34</v>
      </c>
      <c r="C1261" s="65" t="n">
        <f aca="false">VLOOKUP(A1261,Plan1!$A$7:$O$1102,3,FALSE())</f>
        <v>777.66</v>
      </c>
      <c r="D1261" s="66" t="n">
        <f aca="false">VLOOKUP(A1261,Plan1!$A$7:$O$1102,7,FALSE())</f>
        <v>-10.58</v>
      </c>
      <c r="E1261" s="65" t="n">
        <f aca="false">VLOOKUP(A1261,Plan1!$A$7:$O$1102,8,FALSE())</f>
        <v>749.42</v>
      </c>
      <c r="F1261" s="64" t="n">
        <f aca="false">VLOOKUP(A1261,Plan1!$A$7:$O$1102,12,FALSE())</f>
        <v>-4.97</v>
      </c>
      <c r="G1261" s="65" t="n">
        <f aca="false">VLOOKUP(A1261,Plan1!$A$7:$O$1102,13,FALSE())</f>
        <v>833.81</v>
      </c>
    </row>
    <row r="1262" customFormat="false" ht="15" hidden="false" customHeight="false" outlineLevel="0" collapsed="false">
      <c r="A1262" s="63" t="n">
        <v>42534</v>
      </c>
      <c r="B1262" s="64" t="n">
        <f aca="false">VLOOKUP(A1262,Plan1!$A$7:$O$1102,2,FALSE())</f>
        <v>-3.34</v>
      </c>
      <c r="C1262" s="65" t="n">
        <f aca="false">VLOOKUP(A1262,Plan1!$A$7:$O$1102,3,FALSE())</f>
        <v>777.66</v>
      </c>
      <c r="D1262" s="66" t="n">
        <f aca="false">VLOOKUP(A1262,Plan1!$A$7:$O$1102,7,FALSE())</f>
        <v>-10.57</v>
      </c>
      <c r="E1262" s="65" t="n">
        <f aca="false">VLOOKUP(A1262,Plan1!$A$7:$O$1102,8,FALSE())</f>
        <v>749.43</v>
      </c>
      <c r="F1262" s="64" t="n">
        <f aca="false">VLOOKUP(A1262,Plan1!$A$7:$O$1102,12,FALSE())</f>
        <v>-4.98</v>
      </c>
      <c r="G1262" s="65" t="n">
        <f aca="false">VLOOKUP(A1262,Plan1!$A$7:$O$1102,13,FALSE())</f>
        <v>833.8</v>
      </c>
    </row>
    <row r="1263" customFormat="false" ht="15" hidden="false" customHeight="false" outlineLevel="0" collapsed="false">
      <c r="A1263" s="63" t="n">
        <v>42535</v>
      </c>
      <c r="B1263" s="64" t="n">
        <f aca="false">VLOOKUP(A1263,Plan1!$A$7:$O$1102,2,FALSE())</f>
        <v>-3.34</v>
      </c>
      <c r="C1263" s="65" t="n">
        <f aca="false">VLOOKUP(A1263,Plan1!$A$7:$O$1102,3,FALSE())</f>
        <v>777.66</v>
      </c>
      <c r="D1263" s="66" t="n">
        <f aca="false">VLOOKUP(A1263,Plan1!$A$7:$O$1102,7,FALSE())</f>
        <v>-10.57</v>
      </c>
      <c r="E1263" s="65" t="n">
        <f aca="false">VLOOKUP(A1263,Plan1!$A$7:$O$1102,8,FALSE())</f>
        <v>749.43</v>
      </c>
      <c r="F1263" s="64" t="n">
        <f aca="false">VLOOKUP(A1263,Plan1!$A$7:$O$1102,12,FALSE())</f>
        <v>-4.99</v>
      </c>
      <c r="G1263" s="65" t="n">
        <f aca="false">VLOOKUP(A1263,Plan1!$A$7:$O$1102,13,FALSE())</f>
        <v>833.79</v>
      </c>
    </row>
    <row r="1264" customFormat="false" ht="15" hidden="false" customHeight="false" outlineLevel="0" collapsed="false">
      <c r="A1264" s="63" t="n">
        <v>42536</v>
      </c>
      <c r="B1264" s="64" t="n">
        <f aca="false">VLOOKUP(A1264,Plan1!$A$7:$O$1102,2,FALSE())</f>
        <v>-3.33</v>
      </c>
      <c r="C1264" s="65" t="n">
        <f aca="false">VLOOKUP(A1264,Plan1!$A$7:$O$1102,3,FALSE())</f>
        <v>777.67</v>
      </c>
      <c r="D1264" s="66" t="n">
        <f aca="false">VLOOKUP(A1264,Plan1!$A$7:$O$1102,7,FALSE())</f>
        <v>-10.57</v>
      </c>
      <c r="E1264" s="65" t="n">
        <f aca="false">VLOOKUP(A1264,Plan1!$A$7:$O$1102,8,FALSE())</f>
        <v>749.43</v>
      </c>
      <c r="F1264" s="64" t="n">
        <f aca="false">VLOOKUP(A1264,Plan1!$A$7:$O$1102,12,FALSE())</f>
        <v>-5</v>
      </c>
      <c r="G1264" s="65" t="n">
        <f aca="false">VLOOKUP(A1264,Plan1!$A$7:$O$1102,13,FALSE())</f>
        <v>833.78</v>
      </c>
    </row>
    <row r="1265" customFormat="false" ht="15" hidden="false" customHeight="false" outlineLevel="0" collapsed="false">
      <c r="A1265" s="63" t="n">
        <v>42537</v>
      </c>
      <c r="B1265" s="64" t="n">
        <f aca="false">VLOOKUP(A1265,Plan1!$A$7:$O$1102,2,FALSE())</f>
        <v>-3.31</v>
      </c>
      <c r="C1265" s="65" t="n">
        <f aca="false">VLOOKUP(A1265,Plan1!$A$7:$O$1102,3,FALSE())</f>
        <v>777.69</v>
      </c>
      <c r="D1265" s="66" t="n">
        <f aca="false">VLOOKUP(A1265,Plan1!$A$7:$O$1102,7,FALSE())</f>
        <v>-10.57</v>
      </c>
      <c r="E1265" s="65" t="n">
        <f aca="false">VLOOKUP(A1265,Plan1!$A$7:$O$1102,8,FALSE())</f>
        <v>749.43</v>
      </c>
      <c r="F1265" s="64" t="n">
        <f aca="false">VLOOKUP(A1265,Plan1!$A$7:$O$1102,12,FALSE())</f>
        <v>-5.01</v>
      </c>
      <c r="G1265" s="65" t="n">
        <f aca="false">VLOOKUP(A1265,Plan1!$A$7:$O$1102,13,FALSE())</f>
        <v>833.77</v>
      </c>
    </row>
    <row r="1266" customFormat="false" ht="15" hidden="false" customHeight="false" outlineLevel="0" collapsed="false">
      <c r="A1266" s="63" t="n">
        <v>42538</v>
      </c>
      <c r="B1266" s="64" t="n">
        <f aca="false">VLOOKUP(A1266,Plan1!$A$7:$O$1102,2,FALSE())</f>
        <v>-3.31</v>
      </c>
      <c r="C1266" s="65" t="n">
        <f aca="false">VLOOKUP(A1266,Plan1!$A$7:$O$1102,3,FALSE())</f>
        <v>777.69</v>
      </c>
      <c r="D1266" s="66" t="n">
        <f aca="false">VLOOKUP(A1266,Plan1!$A$7:$O$1102,7,FALSE())</f>
        <v>-10.57</v>
      </c>
      <c r="E1266" s="65" t="n">
        <f aca="false">VLOOKUP(A1266,Plan1!$A$7:$O$1102,8,FALSE())</f>
        <v>749.43</v>
      </c>
      <c r="F1266" s="64" t="n">
        <f aca="false">VLOOKUP(A1266,Plan1!$A$7:$O$1102,12,FALSE())</f>
        <v>-5.02</v>
      </c>
      <c r="G1266" s="65" t="n">
        <f aca="false">VLOOKUP(A1266,Plan1!$A$7:$O$1102,13,FALSE())</f>
        <v>833.76</v>
      </c>
    </row>
    <row r="1267" customFormat="false" ht="15" hidden="false" customHeight="false" outlineLevel="0" collapsed="false">
      <c r="A1267" s="63" t="n">
        <v>42539</v>
      </c>
      <c r="B1267" s="64" t="n">
        <f aca="false">VLOOKUP(A1267,Plan1!$A$7:$O$1102,2,FALSE())</f>
        <v>-3.31</v>
      </c>
      <c r="C1267" s="65" t="n">
        <f aca="false">VLOOKUP(A1267,Plan1!$A$7:$O$1102,3,FALSE())</f>
        <v>777.69</v>
      </c>
      <c r="D1267" s="66" t="n">
        <f aca="false">VLOOKUP(A1267,Plan1!$A$7:$O$1102,7,FALSE())</f>
        <v>-10.58</v>
      </c>
      <c r="E1267" s="65" t="n">
        <f aca="false">VLOOKUP(A1267,Plan1!$A$7:$O$1102,8,FALSE())</f>
        <v>749.42</v>
      </c>
      <c r="F1267" s="64" t="n">
        <f aca="false">VLOOKUP(A1267,Plan1!$A$7:$O$1102,12,FALSE())</f>
        <v>-5.04</v>
      </c>
      <c r="G1267" s="65" t="n">
        <f aca="false">VLOOKUP(A1267,Plan1!$A$7:$O$1102,13,FALSE())</f>
        <v>833.74</v>
      </c>
    </row>
    <row r="1268" customFormat="false" ht="15" hidden="false" customHeight="false" outlineLevel="0" collapsed="false">
      <c r="A1268" s="63" t="n">
        <v>42540</v>
      </c>
      <c r="B1268" s="64" t="n">
        <f aca="false">VLOOKUP(A1268,Plan1!$A$7:$O$1102,2,FALSE())</f>
        <v>-3.3</v>
      </c>
      <c r="C1268" s="65" t="n">
        <f aca="false">VLOOKUP(A1268,Plan1!$A$7:$O$1102,3,FALSE())</f>
        <v>777.7</v>
      </c>
      <c r="D1268" s="66" t="n">
        <f aca="false">VLOOKUP(A1268,Plan1!$A$7:$O$1102,7,FALSE())</f>
        <v>-10.58</v>
      </c>
      <c r="E1268" s="65" t="n">
        <f aca="false">VLOOKUP(A1268,Plan1!$A$7:$O$1102,8,FALSE())</f>
        <v>749.42</v>
      </c>
      <c r="F1268" s="64" t="n">
        <f aca="false">VLOOKUP(A1268,Plan1!$A$7:$O$1102,12,FALSE())</f>
        <v>-5.04</v>
      </c>
      <c r="G1268" s="65" t="n">
        <f aca="false">VLOOKUP(A1268,Plan1!$A$7:$O$1102,13,FALSE())</f>
        <v>833.74</v>
      </c>
    </row>
    <row r="1269" customFormat="false" ht="15" hidden="false" customHeight="false" outlineLevel="0" collapsed="false">
      <c r="A1269" s="63" t="n">
        <v>42541</v>
      </c>
      <c r="B1269" s="64" t="n">
        <f aca="false">VLOOKUP(A1269,Plan1!$A$7:$O$1102,2,FALSE())</f>
        <v>-3.28</v>
      </c>
      <c r="C1269" s="65" t="n">
        <f aca="false">VLOOKUP(A1269,Plan1!$A$7:$O$1102,3,FALSE())</f>
        <v>777.72</v>
      </c>
      <c r="D1269" s="66" t="n">
        <f aca="false">VLOOKUP(A1269,Plan1!$A$7:$O$1102,7,FALSE())</f>
        <v>-10.6</v>
      </c>
      <c r="E1269" s="65" t="n">
        <f aca="false">VLOOKUP(A1269,Plan1!$A$7:$O$1102,8,FALSE())</f>
        <v>749.4</v>
      </c>
      <c r="F1269" s="64" t="n">
        <f aca="false">VLOOKUP(A1269,Plan1!$A$7:$O$1102,12,FALSE())</f>
        <v>-5.05</v>
      </c>
      <c r="G1269" s="65" t="n">
        <f aca="false">VLOOKUP(A1269,Plan1!$A$7:$O$1102,13,FALSE())</f>
        <v>833.73</v>
      </c>
    </row>
    <row r="1270" customFormat="false" ht="15" hidden="false" customHeight="false" outlineLevel="0" collapsed="false">
      <c r="A1270" s="63" t="n">
        <v>42542</v>
      </c>
      <c r="B1270" s="64" t="n">
        <f aca="false">VLOOKUP(A1270,Plan1!$A$7:$O$1102,2,FALSE())</f>
        <v>-3.28</v>
      </c>
      <c r="C1270" s="65" t="n">
        <f aca="false">VLOOKUP(A1270,Plan1!$A$7:$O$1102,3,FALSE())</f>
        <v>777.72</v>
      </c>
      <c r="D1270" s="66" t="n">
        <f aca="false">VLOOKUP(A1270,Plan1!$A$7:$O$1102,7,FALSE())</f>
        <v>-10.6</v>
      </c>
      <c r="E1270" s="65" t="n">
        <f aca="false">VLOOKUP(A1270,Plan1!$A$7:$O$1102,8,FALSE())</f>
        <v>749.4</v>
      </c>
      <c r="F1270" s="64" t="n">
        <f aca="false">VLOOKUP(A1270,Plan1!$A$7:$O$1102,12,FALSE())</f>
        <v>-5.07</v>
      </c>
      <c r="G1270" s="65" t="n">
        <f aca="false">VLOOKUP(A1270,Plan1!$A$7:$O$1102,13,FALSE())</f>
        <v>833.71</v>
      </c>
    </row>
    <row r="1271" customFormat="false" ht="15" hidden="false" customHeight="false" outlineLevel="0" collapsed="false">
      <c r="A1271" s="63" t="n">
        <v>42543</v>
      </c>
      <c r="B1271" s="64" t="n">
        <f aca="false">VLOOKUP(A1271,Plan1!$A$7:$O$1102,2,FALSE())</f>
        <v>-3.28</v>
      </c>
      <c r="C1271" s="65" t="n">
        <f aca="false">VLOOKUP(A1271,Plan1!$A$7:$O$1102,3,FALSE())</f>
        <v>777.72</v>
      </c>
      <c r="D1271" s="66" t="n">
        <f aca="false">VLOOKUP(A1271,Plan1!$A$7:$O$1102,7,FALSE())</f>
        <v>-10.6</v>
      </c>
      <c r="E1271" s="65" t="n">
        <f aca="false">VLOOKUP(A1271,Plan1!$A$7:$O$1102,8,FALSE())</f>
        <v>749.4</v>
      </c>
      <c r="F1271" s="64" t="n">
        <f aca="false">VLOOKUP(A1271,Plan1!$A$7:$O$1102,12,FALSE())</f>
        <v>-5.08</v>
      </c>
      <c r="G1271" s="65" t="n">
        <f aca="false">VLOOKUP(A1271,Plan1!$A$7:$O$1102,13,FALSE())</f>
        <v>833.7</v>
      </c>
    </row>
    <row r="1272" customFormat="false" ht="15" hidden="false" customHeight="false" outlineLevel="0" collapsed="false">
      <c r="A1272" s="63" t="n">
        <v>42544</v>
      </c>
      <c r="B1272" s="64" t="n">
        <f aca="false">VLOOKUP(A1272,Plan1!$A$7:$O$1102,2,FALSE())</f>
        <v>-3.28</v>
      </c>
      <c r="C1272" s="65" t="n">
        <f aca="false">VLOOKUP(A1272,Plan1!$A$7:$O$1102,3,FALSE())</f>
        <v>777.72</v>
      </c>
      <c r="D1272" s="66" t="n">
        <f aca="false">VLOOKUP(A1272,Plan1!$A$7:$O$1102,7,FALSE())</f>
        <v>-10.6</v>
      </c>
      <c r="E1272" s="65" t="n">
        <f aca="false">VLOOKUP(A1272,Plan1!$A$7:$O$1102,8,FALSE())</f>
        <v>749.4</v>
      </c>
      <c r="F1272" s="64" t="n">
        <f aca="false">VLOOKUP(A1272,Plan1!$A$7:$O$1102,12,FALSE())</f>
        <v>-5.09</v>
      </c>
      <c r="G1272" s="65" t="n">
        <f aca="false">VLOOKUP(A1272,Plan1!$A$7:$O$1102,13,FALSE())</f>
        <v>833.69</v>
      </c>
    </row>
    <row r="1273" customFormat="false" ht="15" hidden="false" customHeight="false" outlineLevel="0" collapsed="false">
      <c r="A1273" s="63" t="n">
        <v>42545</v>
      </c>
      <c r="B1273" s="64" t="n">
        <f aca="false">VLOOKUP(A1273,Plan1!$A$7:$O$1102,2,FALSE())</f>
        <v>-3.27</v>
      </c>
      <c r="C1273" s="65" t="n">
        <f aca="false">VLOOKUP(A1273,Plan1!$A$7:$O$1102,3,FALSE())</f>
        <v>777.73</v>
      </c>
      <c r="D1273" s="66" t="n">
        <f aca="false">VLOOKUP(A1273,Plan1!$A$7:$O$1102,7,FALSE())</f>
        <v>-10.61</v>
      </c>
      <c r="E1273" s="65" t="n">
        <f aca="false">VLOOKUP(A1273,Plan1!$A$7:$O$1102,8,FALSE())</f>
        <v>749.39</v>
      </c>
      <c r="F1273" s="64" t="n">
        <f aca="false">VLOOKUP(A1273,Plan1!$A$7:$O$1102,12,FALSE())</f>
        <v>-5.1</v>
      </c>
      <c r="G1273" s="65" t="n">
        <f aca="false">VLOOKUP(A1273,Plan1!$A$7:$O$1102,13,FALSE())</f>
        <v>833.68</v>
      </c>
    </row>
    <row r="1274" customFormat="false" ht="15" hidden="false" customHeight="false" outlineLevel="0" collapsed="false">
      <c r="A1274" s="63" t="n">
        <v>42546</v>
      </c>
      <c r="B1274" s="64" t="n">
        <f aca="false">VLOOKUP(A1274,Plan1!$A$7:$O$1102,2,FALSE())</f>
        <v>-3.26</v>
      </c>
      <c r="C1274" s="65" t="n">
        <f aca="false">VLOOKUP(A1274,Plan1!$A$7:$O$1102,3,FALSE())</f>
        <v>777.74</v>
      </c>
      <c r="D1274" s="66" t="n">
        <f aca="false">VLOOKUP(A1274,Plan1!$A$7:$O$1102,7,FALSE())</f>
        <v>-10.6</v>
      </c>
      <c r="E1274" s="65" t="n">
        <f aca="false">VLOOKUP(A1274,Plan1!$A$7:$O$1102,8,FALSE())</f>
        <v>749.4</v>
      </c>
      <c r="F1274" s="64" t="n">
        <f aca="false">VLOOKUP(A1274,Plan1!$A$7:$O$1102,12,FALSE())</f>
        <v>-5.11</v>
      </c>
      <c r="G1274" s="65" t="n">
        <f aca="false">VLOOKUP(A1274,Plan1!$A$7:$O$1102,13,FALSE())</f>
        <v>833.67</v>
      </c>
    </row>
    <row r="1275" customFormat="false" ht="15" hidden="false" customHeight="false" outlineLevel="0" collapsed="false">
      <c r="A1275" s="63" t="n">
        <v>42547</v>
      </c>
      <c r="B1275" s="64" t="n">
        <f aca="false">VLOOKUP(A1275,Plan1!$A$7:$O$1102,2,FALSE())</f>
        <v>-3.26</v>
      </c>
      <c r="C1275" s="65" t="n">
        <f aca="false">VLOOKUP(A1275,Plan1!$A$7:$O$1102,3,FALSE())</f>
        <v>777.74</v>
      </c>
      <c r="D1275" s="66" t="n">
        <f aca="false">VLOOKUP(A1275,Plan1!$A$7:$O$1102,7,FALSE())</f>
        <v>-10.6</v>
      </c>
      <c r="E1275" s="65" t="n">
        <f aca="false">VLOOKUP(A1275,Plan1!$A$7:$O$1102,8,FALSE())</f>
        <v>749.4</v>
      </c>
      <c r="F1275" s="64" t="n">
        <f aca="false">VLOOKUP(A1275,Plan1!$A$7:$O$1102,12,FALSE())</f>
        <v>-5.12</v>
      </c>
      <c r="G1275" s="65" t="n">
        <f aca="false">VLOOKUP(A1275,Plan1!$A$7:$O$1102,13,FALSE())</f>
        <v>833.66</v>
      </c>
    </row>
    <row r="1276" customFormat="false" ht="15" hidden="false" customHeight="false" outlineLevel="0" collapsed="false">
      <c r="A1276" s="63" t="n">
        <v>42548</v>
      </c>
      <c r="B1276" s="64" t="n">
        <f aca="false">VLOOKUP(A1276,Plan1!$A$7:$O$1102,2,FALSE())</f>
        <v>-3.27</v>
      </c>
      <c r="C1276" s="65" t="n">
        <f aca="false">VLOOKUP(A1276,Plan1!$A$7:$O$1102,3,FALSE())</f>
        <v>777.73</v>
      </c>
      <c r="D1276" s="66" t="n">
        <f aca="false">VLOOKUP(A1276,Plan1!$A$7:$O$1102,7,FALSE())</f>
        <v>-10.61</v>
      </c>
      <c r="E1276" s="65" t="n">
        <f aca="false">VLOOKUP(A1276,Plan1!$A$7:$O$1102,8,FALSE())</f>
        <v>749.39</v>
      </c>
      <c r="F1276" s="64" t="n">
        <f aca="false">VLOOKUP(A1276,Plan1!$A$7:$O$1102,12,FALSE())</f>
        <v>-5.13</v>
      </c>
      <c r="G1276" s="65" t="n">
        <f aca="false">VLOOKUP(A1276,Plan1!$A$7:$O$1102,13,FALSE())</f>
        <v>833.65</v>
      </c>
    </row>
    <row r="1277" customFormat="false" ht="15" hidden="false" customHeight="false" outlineLevel="0" collapsed="false">
      <c r="A1277" s="63" t="n">
        <v>42549</v>
      </c>
      <c r="B1277" s="64" t="n">
        <f aca="false">VLOOKUP(A1277,Plan1!$A$7:$O$1102,2,FALSE())</f>
        <v>-3.26</v>
      </c>
      <c r="C1277" s="65" t="n">
        <f aca="false">VLOOKUP(A1277,Plan1!$A$7:$O$1102,3,FALSE())</f>
        <v>777.74</v>
      </c>
      <c r="D1277" s="66" t="n">
        <f aca="false">VLOOKUP(A1277,Plan1!$A$7:$O$1102,7,FALSE())</f>
        <v>-10.61</v>
      </c>
      <c r="E1277" s="65" t="n">
        <f aca="false">VLOOKUP(A1277,Plan1!$A$7:$O$1102,8,FALSE())</f>
        <v>749.39</v>
      </c>
      <c r="F1277" s="64" t="n">
        <f aca="false">VLOOKUP(A1277,Plan1!$A$7:$O$1102,12,FALSE())</f>
        <v>-5.14</v>
      </c>
      <c r="G1277" s="65" t="n">
        <f aca="false">VLOOKUP(A1277,Plan1!$A$7:$O$1102,13,FALSE())</f>
        <v>833.64</v>
      </c>
    </row>
    <row r="1278" customFormat="false" ht="15" hidden="false" customHeight="false" outlineLevel="0" collapsed="false">
      <c r="A1278" s="63" t="n">
        <v>42550</v>
      </c>
      <c r="B1278" s="64" t="n">
        <f aca="false">VLOOKUP(A1278,Plan1!$A$7:$O$1102,2,FALSE())</f>
        <v>-3.26</v>
      </c>
      <c r="C1278" s="65" t="n">
        <f aca="false">VLOOKUP(A1278,Plan1!$A$7:$O$1102,3,FALSE())</f>
        <v>777.74</v>
      </c>
      <c r="D1278" s="66" t="n">
        <f aca="false">VLOOKUP(A1278,Plan1!$A$7:$O$1102,7,FALSE())</f>
        <v>-10.61</v>
      </c>
      <c r="E1278" s="65" t="n">
        <f aca="false">VLOOKUP(A1278,Plan1!$A$7:$O$1102,8,FALSE())</f>
        <v>749.39</v>
      </c>
      <c r="F1278" s="64" t="n">
        <f aca="false">VLOOKUP(A1278,Plan1!$A$7:$O$1102,12,FALSE())</f>
        <v>-5.16</v>
      </c>
      <c r="G1278" s="65" t="n">
        <f aca="false">VLOOKUP(A1278,Plan1!$A$7:$O$1102,13,FALSE())</f>
        <v>833.62</v>
      </c>
    </row>
    <row r="1279" customFormat="false" ht="15" hidden="false" customHeight="false" outlineLevel="0" collapsed="false">
      <c r="A1279" s="63" t="n">
        <v>42551</v>
      </c>
      <c r="B1279" s="64" t="n">
        <f aca="false">VLOOKUP(A1279,Plan1!$A$7:$O$1102,2,FALSE())</f>
        <v>-3.26</v>
      </c>
      <c r="C1279" s="65" t="n">
        <f aca="false">VLOOKUP(A1279,Plan1!$A$7:$O$1102,3,FALSE())</f>
        <v>777.74</v>
      </c>
      <c r="D1279" s="66" t="n">
        <f aca="false">VLOOKUP(A1279,Plan1!$A$7:$O$1102,7,FALSE())</f>
        <v>-10.62</v>
      </c>
      <c r="E1279" s="65" t="n">
        <f aca="false">VLOOKUP(A1279,Plan1!$A$7:$O$1102,8,FALSE())</f>
        <v>749.38</v>
      </c>
      <c r="F1279" s="64" t="n">
        <f aca="false">VLOOKUP(A1279,Plan1!$A$7:$O$1102,12,FALSE())</f>
        <v>-5.15</v>
      </c>
      <c r="G1279" s="65" t="n">
        <f aca="false">VLOOKUP(A1279,Plan1!$A$7:$O$1102,13,FALSE())</f>
        <v>833.63</v>
      </c>
    </row>
    <row r="1280" customFormat="false" ht="15" hidden="false" customHeight="false" outlineLevel="0" collapsed="false">
      <c r="A1280" s="63" t="n">
        <v>42552</v>
      </c>
      <c r="B1280" s="64" t="n">
        <f aca="false">VLOOKUP(A1280,Plan1!$A$7:$O$1102,2,FALSE())</f>
        <v>-3.25</v>
      </c>
      <c r="C1280" s="65" t="n">
        <f aca="false">VLOOKUP(A1280,Plan1!$A$7:$O$1102,3,FALSE())</f>
        <v>777.75</v>
      </c>
      <c r="D1280" s="66" t="n">
        <f aca="false">VLOOKUP(A1280,Plan1!$A$7:$O$1102,7,FALSE())</f>
        <v>-10.62</v>
      </c>
      <c r="E1280" s="65" t="n">
        <f aca="false">VLOOKUP(A1280,Plan1!$A$7:$O$1102,8,FALSE())</f>
        <v>749.38</v>
      </c>
      <c r="F1280" s="64" t="n">
        <f aca="false">VLOOKUP(A1280,Plan1!$A$7:$O$1102,12,FALSE())</f>
        <v>-5.16</v>
      </c>
      <c r="G1280" s="65" t="n">
        <f aca="false">VLOOKUP(A1280,Plan1!$A$7:$O$1102,13,FALSE())</f>
        <v>833.62</v>
      </c>
    </row>
    <row r="1281" customFormat="false" ht="15" hidden="false" customHeight="false" outlineLevel="0" collapsed="false">
      <c r="A1281" s="63" t="n">
        <v>42553</v>
      </c>
      <c r="B1281" s="64" t="n">
        <f aca="false">VLOOKUP(A1281,Plan1!$A$7:$O$1102,2,FALSE())</f>
        <v>-3.24</v>
      </c>
      <c r="C1281" s="65" t="n">
        <f aca="false">VLOOKUP(A1281,Plan1!$A$7:$O$1102,3,FALSE())</f>
        <v>777.76</v>
      </c>
      <c r="D1281" s="66" t="n">
        <f aca="false">VLOOKUP(A1281,Plan1!$A$7:$O$1102,7,FALSE())</f>
        <v>-10.63</v>
      </c>
      <c r="E1281" s="65" t="n">
        <f aca="false">VLOOKUP(A1281,Plan1!$A$7:$O$1102,8,FALSE())</f>
        <v>749.37</v>
      </c>
      <c r="F1281" s="64" t="n">
        <f aca="false">VLOOKUP(A1281,Plan1!$A$7:$O$1102,12,FALSE())</f>
        <v>-5.18</v>
      </c>
      <c r="G1281" s="65" t="n">
        <f aca="false">VLOOKUP(A1281,Plan1!$A$7:$O$1102,13,FALSE())</f>
        <v>833.6</v>
      </c>
    </row>
    <row r="1282" customFormat="false" ht="15" hidden="false" customHeight="false" outlineLevel="0" collapsed="false">
      <c r="A1282" s="63" t="n">
        <v>42554</v>
      </c>
      <c r="B1282" s="64" t="n">
        <f aca="false">VLOOKUP(A1282,Plan1!$A$7:$O$1102,2,FALSE())</f>
        <v>-3.24</v>
      </c>
      <c r="C1282" s="65" t="n">
        <f aca="false">VLOOKUP(A1282,Plan1!$A$7:$O$1102,3,FALSE())</f>
        <v>777.76</v>
      </c>
      <c r="D1282" s="66" t="n">
        <f aca="false">VLOOKUP(A1282,Plan1!$A$7:$O$1102,7,FALSE())</f>
        <v>-10.63</v>
      </c>
      <c r="E1282" s="65" t="n">
        <f aca="false">VLOOKUP(A1282,Plan1!$A$7:$O$1102,8,FALSE())</f>
        <v>749.37</v>
      </c>
      <c r="F1282" s="64" t="n">
        <f aca="false">VLOOKUP(A1282,Plan1!$A$7:$O$1102,12,FALSE())</f>
        <v>-5.2</v>
      </c>
      <c r="G1282" s="65" t="n">
        <f aca="false">VLOOKUP(A1282,Plan1!$A$7:$O$1102,13,FALSE())</f>
        <v>833.58</v>
      </c>
    </row>
    <row r="1283" customFormat="false" ht="15" hidden="false" customHeight="false" outlineLevel="0" collapsed="false">
      <c r="A1283" s="63" t="n">
        <v>42555</v>
      </c>
      <c r="B1283" s="64" t="n">
        <f aca="false">VLOOKUP(A1283,Plan1!$A$7:$O$1102,2,FALSE())</f>
        <v>-3.24</v>
      </c>
      <c r="C1283" s="65" t="n">
        <f aca="false">VLOOKUP(A1283,Plan1!$A$7:$O$1102,3,FALSE())</f>
        <v>777.76</v>
      </c>
      <c r="D1283" s="66" t="n">
        <f aca="false">VLOOKUP(A1283,Plan1!$A$7:$O$1102,7,FALSE())</f>
        <v>-10.64</v>
      </c>
      <c r="E1283" s="65" t="n">
        <f aca="false">VLOOKUP(A1283,Plan1!$A$7:$O$1102,8,FALSE())</f>
        <v>749.36</v>
      </c>
      <c r="F1283" s="64" t="n">
        <f aca="false">VLOOKUP(A1283,Plan1!$A$7:$O$1102,12,FALSE())</f>
        <v>-5.21</v>
      </c>
      <c r="G1283" s="65" t="n">
        <f aca="false">VLOOKUP(A1283,Plan1!$A$7:$O$1102,13,FALSE())</f>
        <v>833.57</v>
      </c>
    </row>
    <row r="1284" customFormat="false" ht="15" hidden="false" customHeight="false" outlineLevel="0" collapsed="false">
      <c r="A1284" s="63" t="n">
        <v>42556</v>
      </c>
      <c r="B1284" s="64" t="n">
        <f aca="false">VLOOKUP(A1284,Plan1!$A$7:$O$1102,2,FALSE())</f>
        <v>-3.24</v>
      </c>
      <c r="C1284" s="65" t="n">
        <f aca="false">VLOOKUP(A1284,Plan1!$A$7:$O$1102,3,FALSE())</f>
        <v>777.76</v>
      </c>
      <c r="D1284" s="66" t="n">
        <f aca="false">VLOOKUP(A1284,Plan1!$A$7:$O$1102,7,FALSE())</f>
        <v>-10.64</v>
      </c>
      <c r="E1284" s="65" t="n">
        <f aca="false">VLOOKUP(A1284,Plan1!$A$7:$O$1102,8,FALSE())</f>
        <v>749.36</v>
      </c>
      <c r="F1284" s="64" t="n">
        <f aca="false">VLOOKUP(A1284,Plan1!$A$7:$O$1102,12,FALSE())</f>
        <v>-5.23</v>
      </c>
      <c r="G1284" s="65" t="n">
        <f aca="false">VLOOKUP(A1284,Plan1!$A$7:$O$1102,13,FALSE())</f>
        <v>833.55</v>
      </c>
    </row>
    <row r="1285" customFormat="false" ht="15" hidden="false" customHeight="false" outlineLevel="0" collapsed="false">
      <c r="A1285" s="63" t="n">
        <v>42557</v>
      </c>
      <c r="B1285" s="64" t="n">
        <f aca="false">VLOOKUP(A1285,Plan1!$A$7:$O$1102,2,FALSE())</f>
        <v>-3.24</v>
      </c>
      <c r="C1285" s="65" t="n">
        <f aca="false">VLOOKUP(A1285,Plan1!$A$7:$O$1102,3,FALSE())</f>
        <v>777.76</v>
      </c>
      <c r="D1285" s="66" t="n">
        <f aca="false">VLOOKUP(A1285,Plan1!$A$7:$O$1102,7,FALSE())</f>
        <v>-10.64</v>
      </c>
      <c r="E1285" s="65" t="n">
        <f aca="false">VLOOKUP(A1285,Plan1!$A$7:$O$1102,8,FALSE())</f>
        <v>749.36</v>
      </c>
      <c r="F1285" s="64" t="n">
        <f aca="false">VLOOKUP(A1285,Plan1!$A$7:$O$1102,12,FALSE())</f>
        <v>-5.24</v>
      </c>
      <c r="G1285" s="65" t="n">
        <f aca="false">VLOOKUP(A1285,Plan1!$A$7:$O$1102,13,FALSE())</f>
        <v>833.54</v>
      </c>
    </row>
    <row r="1286" customFormat="false" ht="15" hidden="false" customHeight="false" outlineLevel="0" collapsed="false">
      <c r="A1286" s="63" t="n">
        <v>42558</v>
      </c>
      <c r="B1286" s="64" t="n">
        <f aca="false">VLOOKUP(A1286,Plan1!$A$7:$O$1102,2,FALSE())</f>
        <v>-3.24</v>
      </c>
      <c r="C1286" s="65" t="n">
        <f aca="false">VLOOKUP(A1286,Plan1!$A$7:$O$1102,3,FALSE())</f>
        <v>777.76</v>
      </c>
      <c r="D1286" s="66" t="n">
        <f aca="false">VLOOKUP(A1286,Plan1!$A$7:$O$1102,7,FALSE())</f>
        <v>-10.65</v>
      </c>
      <c r="E1286" s="65" t="n">
        <f aca="false">VLOOKUP(A1286,Plan1!$A$7:$O$1102,8,FALSE())</f>
        <v>749.35</v>
      </c>
      <c r="F1286" s="64" t="n">
        <f aca="false">VLOOKUP(A1286,Plan1!$A$7:$O$1102,12,FALSE())</f>
        <v>-5.26</v>
      </c>
      <c r="G1286" s="65" t="n">
        <f aca="false">VLOOKUP(A1286,Plan1!$A$7:$O$1102,13,FALSE())</f>
        <v>833.52</v>
      </c>
    </row>
    <row r="1287" customFormat="false" ht="15" hidden="false" customHeight="false" outlineLevel="0" collapsed="false">
      <c r="A1287" s="63" t="n">
        <v>42559</v>
      </c>
      <c r="B1287" s="64" t="n">
        <f aca="false">VLOOKUP(A1287,Plan1!$A$7:$O$1102,2,FALSE())</f>
        <v>-3.24</v>
      </c>
      <c r="C1287" s="65" t="n">
        <f aca="false">VLOOKUP(A1287,Plan1!$A$7:$O$1102,3,FALSE())</f>
        <v>777.76</v>
      </c>
      <c r="D1287" s="66" t="n">
        <f aca="false">VLOOKUP(A1287,Plan1!$A$7:$O$1102,7,FALSE())</f>
        <v>-10.65</v>
      </c>
      <c r="E1287" s="65" t="n">
        <f aca="false">VLOOKUP(A1287,Plan1!$A$7:$O$1102,8,FALSE())</f>
        <v>749.35</v>
      </c>
      <c r="F1287" s="64" t="n">
        <f aca="false">VLOOKUP(A1287,Plan1!$A$7:$O$1102,12,FALSE())</f>
        <v>-5.27</v>
      </c>
      <c r="G1287" s="65" t="n">
        <f aca="false">VLOOKUP(A1287,Plan1!$A$7:$O$1102,13,FALSE())</f>
        <v>833.51</v>
      </c>
    </row>
    <row r="1288" customFormat="false" ht="15" hidden="false" customHeight="false" outlineLevel="0" collapsed="false">
      <c r="A1288" s="63" t="n">
        <v>42560</v>
      </c>
      <c r="B1288" s="64" t="n">
        <f aca="false">VLOOKUP(A1288,Plan1!$A$7:$O$1102,2,FALSE())</f>
        <v>-3.25</v>
      </c>
      <c r="C1288" s="65" t="n">
        <f aca="false">VLOOKUP(A1288,Plan1!$A$7:$O$1102,3,FALSE())</f>
        <v>777.75</v>
      </c>
      <c r="D1288" s="66" t="n">
        <f aca="false">VLOOKUP(A1288,Plan1!$A$7:$O$1102,7,FALSE())</f>
        <v>-10.66</v>
      </c>
      <c r="E1288" s="65" t="n">
        <f aca="false">VLOOKUP(A1288,Plan1!$A$7:$O$1102,8,FALSE())</f>
        <v>749.34</v>
      </c>
      <c r="F1288" s="64" t="n">
        <f aca="false">VLOOKUP(A1288,Plan1!$A$7:$O$1102,12,FALSE())</f>
        <v>-5.28</v>
      </c>
      <c r="G1288" s="65" t="n">
        <f aca="false">VLOOKUP(A1288,Plan1!$A$7:$O$1102,13,FALSE())</f>
        <v>833.5</v>
      </c>
    </row>
    <row r="1289" customFormat="false" ht="15" hidden="false" customHeight="false" outlineLevel="0" collapsed="false">
      <c r="A1289" s="63" t="n">
        <v>42561</v>
      </c>
      <c r="B1289" s="64" t="n">
        <f aca="false">VLOOKUP(A1289,Plan1!$A$7:$O$1102,2,FALSE())</f>
        <v>-3.25</v>
      </c>
      <c r="C1289" s="65" t="n">
        <f aca="false">VLOOKUP(A1289,Plan1!$A$7:$O$1102,3,FALSE())</f>
        <v>777.75</v>
      </c>
      <c r="D1289" s="66" t="n">
        <f aca="false">VLOOKUP(A1289,Plan1!$A$7:$O$1102,7,FALSE())</f>
        <v>-10.66</v>
      </c>
      <c r="E1289" s="65" t="n">
        <f aca="false">VLOOKUP(A1289,Plan1!$A$7:$O$1102,8,FALSE())</f>
        <v>749.34</v>
      </c>
      <c r="F1289" s="64" t="n">
        <f aca="false">VLOOKUP(A1289,Plan1!$A$7:$O$1102,12,FALSE())</f>
        <v>-5.3</v>
      </c>
      <c r="G1289" s="65" t="n">
        <f aca="false">VLOOKUP(A1289,Plan1!$A$7:$O$1102,13,FALSE())</f>
        <v>833.48</v>
      </c>
    </row>
    <row r="1290" customFormat="false" ht="15" hidden="false" customHeight="false" outlineLevel="0" collapsed="false">
      <c r="A1290" s="63" t="n">
        <v>42562</v>
      </c>
      <c r="B1290" s="64" t="n">
        <f aca="false">VLOOKUP(A1290,Plan1!$A$7:$O$1102,2,FALSE())</f>
        <v>-3.25</v>
      </c>
      <c r="C1290" s="65" t="n">
        <f aca="false">VLOOKUP(A1290,Plan1!$A$7:$O$1102,3,FALSE())</f>
        <v>777.75</v>
      </c>
      <c r="D1290" s="66" t="n">
        <f aca="false">VLOOKUP(A1290,Plan1!$A$7:$O$1102,7,FALSE())</f>
        <v>-10.67</v>
      </c>
      <c r="E1290" s="65" t="n">
        <f aca="false">VLOOKUP(A1290,Plan1!$A$7:$O$1102,8,FALSE())</f>
        <v>749.33</v>
      </c>
      <c r="F1290" s="64" t="n">
        <f aca="false">VLOOKUP(A1290,Plan1!$A$7:$O$1102,12,FALSE())</f>
        <v>-5.3</v>
      </c>
      <c r="G1290" s="65" t="n">
        <f aca="false">VLOOKUP(A1290,Plan1!$A$7:$O$1102,13,FALSE())</f>
        <v>833.48</v>
      </c>
    </row>
    <row r="1291" customFormat="false" ht="15" hidden="false" customHeight="false" outlineLevel="0" collapsed="false">
      <c r="A1291" s="63" t="n">
        <v>42563</v>
      </c>
      <c r="B1291" s="64" t="n">
        <f aca="false">VLOOKUP(A1291,Plan1!$A$7:$O$1102,2,FALSE())</f>
        <v>-3.25</v>
      </c>
      <c r="C1291" s="65" t="n">
        <f aca="false">VLOOKUP(A1291,Plan1!$A$7:$O$1102,3,FALSE())</f>
        <v>777.75</v>
      </c>
      <c r="D1291" s="66" t="n">
        <f aca="false">VLOOKUP(A1291,Plan1!$A$7:$O$1102,7,FALSE())</f>
        <v>-10.67</v>
      </c>
      <c r="E1291" s="65" t="n">
        <f aca="false">VLOOKUP(A1291,Plan1!$A$7:$O$1102,8,FALSE())</f>
        <v>749.33</v>
      </c>
      <c r="F1291" s="64" t="n">
        <f aca="false">VLOOKUP(A1291,Plan1!$A$7:$O$1102,12,FALSE())</f>
        <v>-5.34</v>
      </c>
      <c r="G1291" s="65" t="n">
        <f aca="false">VLOOKUP(A1291,Plan1!$A$7:$O$1102,13,FALSE())</f>
        <v>833.44</v>
      </c>
    </row>
    <row r="1292" customFormat="false" ht="15" hidden="false" customHeight="false" outlineLevel="0" collapsed="false">
      <c r="A1292" s="63" t="n">
        <v>42564</v>
      </c>
      <c r="B1292" s="64" t="n">
        <f aca="false">VLOOKUP(A1292,Plan1!$A$7:$O$1102,2,FALSE())</f>
        <v>-3.25</v>
      </c>
      <c r="C1292" s="65" t="n">
        <f aca="false">VLOOKUP(A1292,Plan1!$A$7:$O$1102,3,FALSE())</f>
        <v>777.75</v>
      </c>
      <c r="D1292" s="66" t="n">
        <f aca="false">VLOOKUP(A1292,Plan1!$A$7:$O$1102,7,FALSE())</f>
        <v>-10.67</v>
      </c>
      <c r="E1292" s="65" t="n">
        <f aca="false">VLOOKUP(A1292,Plan1!$A$7:$O$1102,8,FALSE())</f>
        <v>749.33</v>
      </c>
      <c r="F1292" s="64" t="n">
        <f aca="false">VLOOKUP(A1292,Plan1!$A$7:$O$1102,12,FALSE())</f>
        <v>-5.35</v>
      </c>
      <c r="G1292" s="65" t="n">
        <f aca="false">VLOOKUP(A1292,Plan1!$A$7:$O$1102,13,FALSE())</f>
        <v>833.43</v>
      </c>
    </row>
    <row r="1293" customFormat="false" ht="15" hidden="false" customHeight="false" outlineLevel="0" collapsed="false">
      <c r="A1293" s="63" t="n">
        <v>42565</v>
      </c>
      <c r="B1293" s="64" t="n">
        <f aca="false">VLOOKUP(A1293,Plan1!$A$7:$O$1102,2,FALSE())</f>
        <v>-3.25</v>
      </c>
      <c r="C1293" s="65" t="n">
        <f aca="false">VLOOKUP(A1293,Plan1!$A$7:$O$1102,3,FALSE())</f>
        <v>777.75</v>
      </c>
      <c r="D1293" s="66" t="n">
        <f aca="false">VLOOKUP(A1293,Plan1!$A$7:$O$1102,7,FALSE())</f>
        <v>-10.68</v>
      </c>
      <c r="E1293" s="65" t="n">
        <f aca="false">VLOOKUP(A1293,Plan1!$A$7:$O$1102,8,FALSE())</f>
        <v>749.32</v>
      </c>
      <c r="F1293" s="64" t="n">
        <f aca="false">VLOOKUP(A1293,Plan1!$A$7:$O$1102,12,FALSE())</f>
        <v>-5.37</v>
      </c>
      <c r="G1293" s="65" t="n">
        <f aca="false">VLOOKUP(A1293,Plan1!$A$7:$O$1102,13,FALSE())</f>
        <v>833.41</v>
      </c>
    </row>
    <row r="1294" customFormat="false" ht="15" hidden="false" customHeight="false" outlineLevel="0" collapsed="false">
      <c r="A1294" s="63" t="n">
        <v>42566</v>
      </c>
      <c r="B1294" s="64" t="n">
        <f aca="false">VLOOKUP(A1294,Plan1!$A$7:$O$1102,2,FALSE())</f>
        <v>-3.25</v>
      </c>
      <c r="C1294" s="65" t="n">
        <f aca="false">VLOOKUP(A1294,Plan1!$A$7:$O$1102,3,FALSE())</f>
        <v>777.75</v>
      </c>
      <c r="D1294" s="66" t="n">
        <f aca="false">VLOOKUP(A1294,Plan1!$A$7:$O$1102,7,FALSE())</f>
        <v>-10.68</v>
      </c>
      <c r="E1294" s="65" t="n">
        <f aca="false">VLOOKUP(A1294,Plan1!$A$7:$O$1102,8,FALSE())</f>
        <v>749.32</v>
      </c>
      <c r="F1294" s="64" t="n">
        <f aca="false">VLOOKUP(A1294,Plan1!$A$7:$O$1102,12,FALSE())</f>
        <v>-5.38</v>
      </c>
      <c r="G1294" s="65" t="n">
        <f aca="false">VLOOKUP(A1294,Plan1!$A$7:$O$1102,13,FALSE())</f>
        <v>833.4</v>
      </c>
    </row>
    <row r="1295" customFormat="false" ht="15" hidden="false" customHeight="false" outlineLevel="0" collapsed="false">
      <c r="A1295" s="63" t="n">
        <v>42567</v>
      </c>
      <c r="B1295" s="64" t="n">
        <f aca="false">VLOOKUP(A1295,Plan1!$A$7:$O$1102,2,FALSE())</f>
        <v>-3.25</v>
      </c>
      <c r="C1295" s="65" t="n">
        <f aca="false">VLOOKUP(A1295,Plan1!$A$7:$O$1102,3,FALSE())</f>
        <v>777.75</v>
      </c>
      <c r="D1295" s="66" t="n">
        <f aca="false">VLOOKUP(A1295,Plan1!$A$7:$O$1102,7,FALSE())</f>
        <v>-10.69</v>
      </c>
      <c r="E1295" s="65" t="n">
        <f aca="false">VLOOKUP(A1295,Plan1!$A$7:$O$1102,8,FALSE())</f>
        <v>749.31</v>
      </c>
      <c r="F1295" s="64" t="n">
        <f aca="false">VLOOKUP(A1295,Plan1!$A$7:$O$1102,12,FALSE())</f>
        <v>-5.4</v>
      </c>
      <c r="G1295" s="65" t="n">
        <f aca="false">VLOOKUP(A1295,Plan1!$A$7:$O$1102,13,FALSE())</f>
        <v>833.38</v>
      </c>
    </row>
    <row r="1296" customFormat="false" ht="15" hidden="false" customHeight="false" outlineLevel="0" collapsed="false">
      <c r="A1296" s="63" t="n">
        <v>42568</v>
      </c>
      <c r="B1296" s="64" t="n">
        <f aca="false">VLOOKUP(A1296,Plan1!$A$7:$O$1102,2,FALSE())</f>
        <v>-3.25</v>
      </c>
      <c r="C1296" s="65" t="n">
        <f aca="false">VLOOKUP(A1296,Plan1!$A$7:$O$1102,3,FALSE())</f>
        <v>777.75</v>
      </c>
      <c r="D1296" s="66" t="n">
        <f aca="false">VLOOKUP(A1296,Plan1!$A$7:$O$1102,7,FALSE())</f>
        <v>-10.7</v>
      </c>
      <c r="E1296" s="65" t="n">
        <f aca="false">VLOOKUP(A1296,Plan1!$A$7:$O$1102,8,FALSE())</f>
        <v>749.3</v>
      </c>
      <c r="F1296" s="64" t="n">
        <f aca="false">VLOOKUP(A1296,Plan1!$A$7:$O$1102,12,FALSE())</f>
        <v>-5.41</v>
      </c>
      <c r="G1296" s="65" t="n">
        <f aca="false">VLOOKUP(A1296,Plan1!$A$7:$O$1102,13,FALSE())</f>
        <v>833.37</v>
      </c>
    </row>
    <row r="1297" customFormat="false" ht="15" hidden="false" customHeight="false" outlineLevel="0" collapsed="false">
      <c r="A1297" s="63" t="n">
        <v>42569</v>
      </c>
      <c r="B1297" s="64" t="n">
        <f aca="false">VLOOKUP(A1297,Plan1!$A$7:$O$1102,2,FALSE())</f>
        <v>-3.25</v>
      </c>
      <c r="C1297" s="65" t="n">
        <f aca="false">VLOOKUP(A1297,Plan1!$A$7:$O$1102,3,FALSE())</f>
        <v>777.75</v>
      </c>
      <c r="D1297" s="66" t="n">
        <f aca="false">VLOOKUP(A1297,Plan1!$A$7:$O$1102,7,FALSE())</f>
        <v>-10.72</v>
      </c>
      <c r="E1297" s="65" t="n">
        <f aca="false">VLOOKUP(A1297,Plan1!$A$7:$O$1102,8,FALSE())</f>
        <v>749.28</v>
      </c>
      <c r="F1297" s="64" t="n">
        <f aca="false">VLOOKUP(A1297,Plan1!$A$7:$O$1102,12,FALSE())</f>
        <v>-5.43</v>
      </c>
      <c r="G1297" s="65" t="n">
        <f aca="false">VLOOKUP(A1297,Plan1!$A$7:$O$1102,13,FALSE())</f>
        <v>833.35</v>
      </c>
    </row>
    <row r="1298" customFormat="false" ht="15" hidden="false" customHeight="false" outlineLevel="0" collapsed="false">
      <c r="A1298" s="63" t="n">
        <v>42570</v>
      </c>
      <c r="B1298" s="64" t="n">
        <f aca="false">VLOOKUP(A1298,Plan1!$A$7:$O$1102,2,FALSE())</f>
        <v>-3.25</v>
      </c>
      <c r="C1298" s="65" t="n">
        <f aca="false">VLOOKUP(A1298,Plan1!$A$7:$O$1102,3,FALSE())</f>
        <v>777.75</v>
      </c>
      <c r="D1298" s="66" t="n">
        <f aca="false">VLOOKUP(A1298,Plan1!$A$7:$O$1102,7,FALSE())</f>
        <v>-10.73</v>
      </c>
      <c r="E1298" s="65" t="n">
        <f aca="false">VLOOKUP(A1298,Plan1!$A$7:$O$1102,8,FALSE())</f>
        <v>749.27</v>
      </c>
      <c r="F1298" s="64" t="n">
        <f aca="false">VLOOKUP(A1298,Plan1!$A$7:$O$1102,12,FALSE())</f>
        <v>-5.45</v>
      </c>
      <c r="G1298" s="65" t="n">
        <f aca="false">VLOOKUP(A1298,Plan1!$A$7:$O$1102,13,FALSE())</f>
        <v>833.33</v>
      </c>
    </row>
    <row r="1299" customFormat="false" ht="15" hidden="false" customHeight="false" outlineLevel="0" collapsed="false">
      <c r="A1299" s="63" t="n">
        <v>42571</v>
      </c>
      <c r="B1299" s="64" t="n">
        <f aca="false">VLOOKUP(A1299,Plan1!$A$7:$O$1102,2,FALSE())</f>
        <v>-3.26</v>
      </c>
      <c r="C1299" s="65" t="n">
        <f aca="false">VLOOKUP(A1299,Plan1!$A$7:$O$1102,3,FALSE())</f>
        <v>777.74</v>
      </c>
      <c r="D1299" s="66" t="n">
        <f aca="false">VLOOKUP(A1299,Plan1!$A$7:$O$1102,7,FALSE())</f>
        <v>-10.73</v>
      </c>
      <c r="E1299" s="65" t="n">
        <f aca="false">VLOOKUP(A1299,Plan1!$A$7:$O$1102,8,FALSE())</f>
        <v>749.27</v>
      </c>
      <c r="F1299" s="64" t="n">
        <f aca="false">VLOOKUP(A1299,Plan1!$A$7:$O$1102,12,FALSE())</f>
        <v>-5.46</v>
      </c>
      <c r="G1299" s="65" t="n">
        <f aca="false">VLOOKUP(A1299,Plan1!$A$7:$O$1102,13,FALSE())</f>
        <v>833.32</v>
      </c>
    </row>
    <row r="1300" customFormat="false" ht="15" hidden="false" customHeight="false" outlineLevel="0" collapsed="false">
      <c r="A1300" s="63" t="n">
        <v>42572</v>
      </c>
      <c r="B1300" s="64" t="n">
        <f aca="false">VLOOKUP(A1300,Plan1!$A$7:$O$1102,2,FALSE())</f>
        <v>-3.26</v>
      </c>
      <c r="C1300" s="65" t="n">
        <f aca="false">VLOOKUP(A1300,Plan1!$A$7:$O$1102,3,FALSE())</f>
        <v>777.74</v>
      </c>
      <c r="D1300" s="66" t="n">
        <f aca="false">VLOOKUP(A1300,Plan1!$A$7:$O$1102,7,FALSE())</f>
        <v>-10.74</v>
      </c>
      <c r="E1300" s="65" t="n">
        <f aca="false">VLOOKUP(A1300,Plan1!$A$7:$O$1102,8,FALSE())</f>
        <v>749.26</v>
      </c>
      <c r="F1300" s="64" t="n">
        <f aca="false">VLOOKUP(A1300,Plan1!$A$7:$O$1102,12,FALSE())</f>
        <v>-5.48</v>
      </c>
      <c r="G1300" s="65" t="n">
        <f aca="false">VLOOKUP(A1300,Plan1!$A$7:$O$1102,13,FALSE())</f>
        <v>833.3</v>
      </c>
    </row>
    <row r="1301" customFormat="false" ht="15" hidden="false" customHeight="false" outlineLevel="0" collapsed="false">
      <c r="A1301" s="63" t="n">
        <v>42573</v>
      </c>
      <c r="B1301" s="64" t="n">
        <f aca="false">VLOOKUP(A1301,Plan1!$A$7:$O$1102,2,FALSE())</f>
        <v>-3.26</v>
      </c>
      <c r="C1301" s="65" t="n">
        <f aca="false">VLOOKUP(A1301,Plan1!$A$7:$O$1102,3,FALSE())</f>
        <v>777.74</v>
      </c>
      <c r="D1301" s="66" t="n">
        <f aca="false">VLOOKUP(A1301,Plan1!$A$7:$O$1102,7,FALSE())</f>
        <v>-10.75</v>
      </c>
      <c r="E1301" s="65" t="n">
        <f aca="false">VLOOKUP(A1301,Plan1!$A$7:$O$1102,8,FALSE())</f>
        <v>749.25</v>
      </c>
      <c r="F1301" s="64" t="n">
        <f aca="false">VLOOKUP(A1301,Plan1!$A$7:$O$1102,12,FALSE())</f>
        <v>-5.49</v>
      </c>
      <c r="G1301" s="65" t="n">
        <f aca="false">VLOOKUP(A1301,Plan1!$A$7:$O$1102,13,FALSE())</f>
        <v>833.29</v>
      </c>
    </row>
    <row r="1302" customFormat="false" ht="15" hidden="false" customHeight="false" outlineLevel="0" collapsed="false">
      <c r="A1302" s="63" t="n">
        <v>42574</v>
      </c>
      <c r="B1302" s="64" t="n">
        <f aca="false">VLOOKUP(A1302,Plan1!$A$7:$O$1102,2,FALSE())</f>
        <v>-3.26</v>
      </c>
      <c r="C1302" s="65" t="n">
        <f aca="false">VLOOKUP(A1302,Plan1!$A$7:$O$1102,3,FALSE())</f>
        <v>777.74</v>
      </c>
      <c r="D1302" s="66" t="n">
        <f aca="false">VLOOKUP(A1302,Plan1!$A$7:$O$1102,7,FALSE())</f>
        <v>-10.75</v>
      </c>
      <c r="E1302" s="65" t="n">
        <f aca="false">VLOOKUP(A1302,Plan1!$A$7:$O$1102,8,FALSE())</f>
        <v>749.25</v>
      </c>
      <c r="F1302" s="64" t="n">
        <f aca="false">VLOOKUP(A1302,Plan1!$A$7:$O$1102,12,FALSE())</f>
        <v>-5.5</v>
      </c>
      <c r="G1302" s="65" t="n">
        <f aca="false">VLOOKUP(A1302,Plan1!$A$7:$O$1102,13,FALSE())</f>
        <v>833.28</v>
      </c>
    </row>
    <row r="1303" customFormat="false" ht="15" hidden="false" customHeight="false" outlineLevel="0" collapsed="false">
      <c r="A1303" s="63" t="n">
        <v>42575</v>
      </c>
      <c r="B1303" s="64" t="n">
        <f aca="false">VLOOKUP(A1303,Plan1!$A$7:$O$1102,2,FALSE())</f>
        <v>-3.27</v>
      </c>
      <c r="C1303" s="65" t="n">
        <f aca="false">VLOOKUP(A1303,Plan1!$A$7:$O$1102,3,FALSE())</f>
        <v>777.73</v>
      </c>
      <c r="D1303" s="66" t="n">
        <f aca="false">VLOOKUP(A1303,Plan1!$A$7:$O$1102,7,FALSE())</f>
        <v>-10.76</v>
      </c>
      <c r="E1303" s="65" t="n">
        <f aca="false">VLOOKUP(A1303,Plan1!$A$7:$O$1102,8,FALSE())</f>
        <v>749.24</v>
      </c>
      <c r="F1303" s="64" t="n">
        <f aca="false">VLOOKUP(A1303,Plan1!$A$7:$O$1102,12,FALSE())</f>
        <v>-5.52</v>
      </c>
      <c r="G1303" s="65" t="n">
        <f aca="false">VLOOKUP(A1303,Plan1!$A$7:$O$1102,13,FALSE())</f>
        <v>833.26</v>
      </c>
    </row>
    <row r="1304" customFormat="false" ht="15" hidden="false" customHeight="false" outlineLevel="0" collapsed="false">
      <c r="A1304" s="63" t="n">
        <v>42576</v>
      </c>
      <c r="B1304" s="64" t="n">
        <f aca="false">VLOOKUP(A1304,Plan1!$A$7:$O$1102,2,FALSE())</f>
        <v>-3.27</v>
      </c>
      <c r="C1304" s="65" t="n">
        <f aca="false">VLOOKUP(A1304,Plan1!$A$7:$O$1102,3,FALSE())</f>
        <v>777.73</v>
      </c>
      <c r="D1304" s="66" t="n">
        <f aca="false">VLOOKUP(A1304,Plan1!$A$7:$O$1102,7,FALSE())</f>
        <v>-10.77</v>
      </c>
      <c r="E1304" s="65" t="n">
        <f aca="false">VLOOKUP(A1304,Plan1!$A$7:$O$1102,8,FALSE())</f>
        <v>749.23</v>
      </c>
      <c r="F1304" s="64" t="n">
        <f aca="false">VLOOKUP(A1304,Plan1!$A$7:$O$1102,12,FALSE())</f>
        <v>-5.54</v>
      </c>
      <c r="G1304" s="65" t="n">
        <f aca="false">VLOOKUP(A1304,Plan1!$A$7:$O$1102,13,FALSE())</f>
        <v>833.24</v>
      </c>
    </row>
    <row r="1305" customFormat="false" ht="15" hidden="false" customHeight="false" outlineLevel="0" collapsed="false">
      <c r="A1305" s="63" t="n">
        <v>42577</v>
      </c>
      <c r="B1305" s="64" t="n">
        <f aca="false">VLOOKUP(A1305,Plan1!$A$7:$O$1102,2,FALSE())</f>
        <v>-3.27</v>
      </c>
      <c r="C1305" s="65" t="n">
        <f aca="false">VLOOKUP(A1305,Plan1!$A$7:$O$1102,3,FALSE())</f>
        <v>777.73</v>
      </c>
      <c r="D1305" s="66" t="n">
        <f aca="false">VLOOKUP(A1305,Plan1!$A$7:$O$1102,7,FALSE())</f>
        <v>-10.78</v>
      </c>
      <c r="E1305" s="65" t="n">
        <f aca="false">VLOOKUP(A1305,Plan1!$A$7:$O$1102,8,FALSE())</f>
        <v>749.22</v>
      </c>
      <c r="F1305" s="64" t="n">
        <f aca="false">VLOOKUP(A1305,Plan1!$A$7:$O$1102,12,FALSE())</f>
        <v>-5.55</v>
      </c>
      <c r="G1305" s="65" t="n">
        <f aca="false">VLOOKUP(A1305,Plan1!$A$7:$O$1102,13,FALSE())</f>
        <v>833.23</v>
      </c>
    </row>
    <row r="1306" customFormat="false" ht="15" hidden="false" customHeight="false" outlineLevel="0" collapsed="false">
      <c r="A1306" s="63" t="n">
        <v>42578</v>
      </c>
      <c r="B1306" s="64" t="n">
        <f aca="false">VLOOKUP(A1306,Plan1!$A$7:$O$1102,2,FALSE())</f>
        <v>-3.27</v>
      </c>
      <c r="C1306" s="65" t="n">
        <f aca="false">VLOOKUP(A1306,Plan1!$A$7:$O$1102,3,FALSE())</f>
        <v>777.73</v>
      </c>
      <c r="D1306" s="66" t="n">
        <f aca="false">VLOOKUP(A1306,Plan1!$A$7:$O$1102,7,FALSE())</f>
        <v>-10.78</v>
      </c>
      <c r="E1306" s="65" t="n">
        <f aca="false">VLOOKUP(A1306,Plan1!$A$7:$O$1102,8,FALSE())</f>
        <v>749.22</v>
      </c>
      <c r="F1306" s="64" t="n">
        <f aca="false">VLOOKUP(A1306,Plan1!$A$7:$O$1102,12,FALSE())</f>
        <v>-5.56</v>
      </c>
      <c r="G1306" s="65" t="n">
        <f aca="false">VLOOKUP(A1306,Plan1!$A$7:$O$1102,13,FALSE())</f>
        <v>833.22</v>
      </c>
    </row>
    <row r="1307" customFormat="false" ht="15" hidden="false" customHeight="false" outlineLevel="0" collapsed="false">
      <c r="A1307" s="63" t="n">
        <v>42579</v>
      </c>
      <c r="B1307" s="64" t="n">
        <f aca="false">VLOOKUP(A1307,Plan1!$A$7:$O$1102,2,FALSE())</f>
        <v>-3.27</v>
      </c>
      <c r="C1307" s="65" t="n">
        <f aca="false">VLOOKUP(A1307,Plan1!$A$7:$O$1102,3,FALSE())</f>
        <v>777.73</v>
      </c>
      <c r="D1307" s="66" t="n">
        <f aca="false">VLOOKUP(A1307,Plan1!$A$7:$O$1102,7,FALSE())</f>
        <v>-10.79</v>
      </c>
      <c r="E1307" s="65" t="n">
        <f aca="false">VLOOKUP(A1307,Plan1!$A$7:$O$1102,8,FALSE())</f>
        <v>749.21</v>
      </c>
      <c r="F1307" s="64" t="n">
        <f aca="false">VLOOKUP(A1307,Plan1!$A$7:$O$1102,12,FALSE())</f>
        <v>-5.58</v>
      </c>
      <c r="G1307" s="65" t="n">
        <f aca="false">VLOOKUP(A1307,Plan1!$A$7:$O$1102,13,FALSE())</f>
        <v>833.2</v>
      </c>
    </row>
    <row r="1308" customFormat="false" ht="15" hidden="false" customHeight="false" outlineLevel="0" collapsed="false">
      <c r="A1308" s="63" t="n">
        <v>42580</v>
      </c>
      <c r="B1308" s="64" t="n">
        <f aca="false">VLOOKUP(A1308,Plan1!$A$7:$O$1102,2,FALSE())</f>
        <v>-3.27</v>
      </c>
      <c r="C1308" s="65" t="n">
        <f aca="false">VLOOKUP(A1308,Plan1!$A$7:$O$1102,3,FALSE())</f>
        <v>777.73</v>
      </c>
      <c r="D1308" s="66" t="n">
        <f aca="false">VLOOKUP(A1308,Plan1!$A$7:$O$1102,7,FALSE())</f>
        <v>-10.79</v>
      </c>
      <c r="E1308" s="65" t="n">
        <f aca="false">VLOOKUP(A1308,Plan1!$A$7:$O$1102,8,FALSE())</f>
        <v>749.21</v>
      </c>
      <c r="F1308" s="64" t="n">
        <f aca="false">VLOOKUP(A1308,Plan1!$A$7:$O$1102,12,FALSE())</f>
        <v>-5.59</v>
      </c>
      <c r="G1308" s="65" t="n">
        <f aca="false">VLOOKUP(A1308,Plan1!$A$7:$O$1102,13,FALSE())</f>
        <v>833.19</v>
      </c>
    </row>
    <row r="1309" customFormat="false" ht="15" hidden="false" customHeight="false" outlineLevel="0" collapsed="false">
      <c r="A1309" s="63" t="n">
        <v>42581</v>
      </c>
      <c r="B1309" s="64" t="n">
        <f aca="false">VLOOKUP(A1309,Plan1!$A$7:$O$1102,2,FALSE())</f>
        <v>-3.27</v>
      </c>
      <c r="C1309" s="65" t="n">
        <f aca="false">VLOOKUP(A1309,Plan1!$A$7:$O$1102,3,FALSE())</f>
        <v>777.73</v>
      </c>
      <c r="D1309" s="66" t="n">
        <f aca="false">VLOOKUP(A1309,Plan1!$A$7:$O$1102,7,FALSE())</f>
        <v>-10.8</v>
      </c>
      <c r="E1309" s="65" t="n">
        <f aca="false">VLOOKUP(A1309,Plan1!$A$7:$O$1102,8,FALSE())</f>
        <v>749.2</v>
      </c>
      <c r="F1309" s="64" t="n">
        <f aca="false">VLOOKUP(A1309,Plan1!$A$7:$O$1102,12,FALSE())</f>
        <v>-5.6</v>
      </c>
      <c r="G1309" s="65" t="n">
        <f aca="false">VLOOKUP(A1309,Plan1!$A$7:$O$1102,13,FALSE())</f>
        <v>833.18</v>
      </c>
    </row>
    <row r="1310" customFormat="false" ht="15" hidden="false" customHeight="false" outlineLevel="0" collapsed="false">
      <c r="A1310" s="63" t="n">
        <v>42582</v>
      </c>
      <c r="B1310" s="64" t="n">
        <f aca="false">VLOOKUP(A1310,Plan1!$A$7:$O$1102,2,FALSE())</f>
        <v>-3.27</v>
      </c>
      <c r="C1310" s="65" t="n">
        <f aca="false">VLOOKUP(A1310,Plan1!$A$7:$O$1102,3,FALSE())</f>
        <v>777.73</v>
      </c>
      <c r="D1310" s="66" t="n">
        <f aca="false">VLOOKUP(A1310,Plan1!$A$7:$O$1102,7,FALSE())</f>
        <v>-10.81</v>
      </c>
      <c r="E1310" s="65" t="n">
        <f aca="false">VLOOKUP(A1310,Plan1!$A$7:$O$1102,8,FALSE())</f>
        <v>749.19</v>
      </c>
      <c r="F1310" s="64" t="n">
        <f aca="false">VLOOKUP(A1310,Plan1!$A$7:$O$1102,12,FALSE())</f>
        <v>-5.62</v>
      </c>
      <c r="G1310" s="65" t="n">
        <f aca="false">VLOOKUP(A1310,Plan1!$A$7:$O$1102,13,FALSE())</f>
        <v>833.16</v>
      </c>
    </row>
    <row r="1311" customFormat="false" ht="15" hidden="false" customHeight="false" outlineLevel="0" collapsed="false">
      <c r="A1311" s="63" t="n">
        <v>42583</v>
      </c>
      <c r="B1311" s="64" t="n">
        <f aca="false">VLOOKUP(A1311,Plan1!$A$7:$O$1102,2,FALSE())</f>
        <v>-3.28</v>
      </c>
      <c r="C1311" s="65" t="n">
        <f aca="false">VLOOKUP(A1311,Plan1!$A$7:$O$1102,3,FALSE())</f>
        <v>777.72</v>
      </c>
      <c r="D1311" s="66" t="n">
        <f aca="false">VLOOKUP(A1311,Plan1!$A$7:$O$1102,7,FALSE())</f>
        <v>-10.82</v>
      </c>
      <c r="E1311" s="65" t="n">
        <f aca="false">VLOOKUP(A1311,Plan1!$A$7:$O$1102,8,FALSE())</f>
        <v>749.18</v>
      </c>
      <c r="F1311" s="64" t="n">
        <f aca="false">VLOOKUP(A1311,Plan1!$A$7:$O$1102,12,FALSE())</f>
        <v>-5.64</v>
      </c>
      <c r="G1311" s="65" t="n">
        <f aca="false">VLOOKUP(A1311,Plan1!$A$7:$O$1102,13,FALSE())</f>
        <v>833.14</v>
      </c>
    </row>
    <row r="1312" customFormat="false" ht="15" hidden="false" customHeight="false" outlineLevel="0" collapsed="false">
      <c r="A1312" s="63" t="n">
        <v>42584</v>
      </c>
      <c r="B1312" s="64" t="n">
        <f aca="false">VLOOKUP(A1312,Plan1!$A$7:$O$1102,2,FALSE())</f>
        <v>-3.29</v>
      </c>
      <c r="C1312" s="65" t="n">
        <f aca="false">VLOOKUP(A1312,Plan1!$A$7:$O$1102,3,FALSE())</f>
        <v>777.71</v>
      </c>
      <c r="D1312" s="66" t="n">
        <f aca="false">VLOOKUP(A1312,Plan1!$A$7:$O$1102,7,FALSE())</f>
        <v>-10.83</v>
      </c>
      <c r="E1312" s="65" t="n">
        <f aca="false">VLOOKUP(A1312,Plan1!$A$7:$O$1102,8,FALSE())</f>
        <v>749.17</v>
      </c>
      <c r="F1312" s="64" t="n">
        <f aca="false">VLOOKUP(A1312,Plan1!$A$7:$O$1102,12,FALSE())</f>
        <v>-5.65</v>
      </c>
      <c r="G1312" s="65" t="n">
        <f aca="false">VLOOKUP(A1312,Plan1!$A$7:$O$1102,13,FALSE())</f>
        <v>833.13</v>
      </c>
    </row>
    <row r="1313" customFormat="false" ht="15" hidden="false" customHeight="false" outlineLevel="0" collapsed="false">
      <c r="A1313" s="63" t="n">
        <v>42585</v>
      </c>
      <c r="B1313" s="64" t="n">
        <f aca="false">VLOOKUP(A1313,Plan1!$A$7:$O$1102,2,FALSE())</f>
        <v>-3.29</v>
      </c>
      <c r="C1313" s="65" t="n">
        <f aca="false">VLOOKUP(A1313,Plan1!$A$7:$O$1102,3,FALSE())</f>
        <v>777.71</v>
      </c>
      <c r="D1313" s="66" t="n">
        <f aca="false">VLOOKUP(A1313,Plan1!$A$7:$O$1102,7,FALSE())</f>
        <v>-10.84</v>
      </c>
      <c r="E1313" s="65" t="n">
        <f aca="false">VLOOKUP(A1313,Plan1!$A$7:$O$1102,8,FALSE())</f>
        <v>749.16</v>
      </c>
      <c r="F1313" s="64" t="n">
        <f aca="false">VLOOKUP(A1313,Plan1!$A$7:$O$1102,12,FALSE())</f>
        <v>-5.67</v>
      </c>
      <c r="G1313" s="65" t="n">
        <f aca="false">VLOOKUP(A1313,Plan1!$A$7:$O$1102,13,FALSE())</f>
        <v>833.11</v>
      </c>
    </row>
    <row r="1314" customFormat="false" ht="15" hidden="false" customHeight="false" outlineLevel="0" collapsed="false">
      <c r="A1314" s="63" t="n">
        <v>42586</v>
      </c>
      <c r="B1314" s="64" t="n">
        <f aca="false">VLOOKUP(A1314,Plan1!$A$7:$O$1102,2,FALSE())</f>
        <v>-3.29</v>
      </c>
      <c r="C1314" s="65" t="n">
        <f aca="false">VLOOKUP(A1314,Plan1!$A$7:$O$1102,3,FALSE())</f>
        <v>777.71</v>
      </c>
      <c r="D1314" s="66" t="n">
        <f aca="false">VLOOKUP(A1314,Plan1!$A$7:$O$1102,7,FALSE())</f>
        <v>-10.85</v>
      </c>
      <c r="E1314" s="65" t="n">
        <f aca="false">VLOOKUP(A1314,Plan1!$A$7:$O$1102,8,FALSE())</f>
        <v>749.15</v>
      </c>
      <c r="F1314" s="64" t="n">
        <f aca="false">VLOOKUP(A1314,Plan1!$A$7:$O$1102,12,FALSE())</f>
        <v>-5.69</v>
      </c>
      <c r="G1314" s="65" t="n">
        <f aca="false">VLOOKUP(A1314,Plan1!$A$7:$O$1102,13,FALSE())</f>
        <v>833.09</v>
      </c>
    </row>
    <row r="1315" customFormat="false" ht="15" hidden="false" customHeight="false" outlineLevel="0" collapsed="false">
      <c r="A1315" s="63" t="n">
        <v>42587</v>
      </c>
      <c r="B1315" s="64" t="n">
        <f aca="false">VLOOKUP(A1315,Plan1!$A$7:$O$1102,2,FALSE())</f>
        <v>-3.3</v>
      </c>
      <c r="C1315" s="65" t="n">
        <f aca="false">VLOOKUP(A1315,Plan1!$A$7:$O$1102,3,FALSE())</f>
        <v>777.7</v>
      </c>
      <c r="D1315" s="66" t="n">
        <f aca="false">VLOOKUP(A1315,Plan1!$A$7:$O$1102,7,FALSE())</f>
        <v>-10.86</v>
      </c>
      <c r="E1315" s="65" t="n">
        <f aca="false">VLOOKUP(A1315,Plan1!$A$7:$O$1102,8,FALSE())</f>
        <v>749.14</v>
      </c>
      <c r="F1315" s="64" t="n">
        <f aca="false">VLOOKUP(A1315,Plan1!$A$7:$O$1102,12,FALSE())</f>
        <v>-5.71</v>
      </c>
      <c r="G1315" s="65" t="n">
        <f aca="false">VLOOKUP(A1315,Plan1!$A$7:$O$1102,13,FALSE())</f>
        <v>833.07</v>
      </c>
    </row>
    <row r="1316" customFormat="false" ht="15" hidden="false" customHeight="false" outlineLevel="0" collapsed="false">
      <c r="A1316" s="63" t="n">
        <v>42588</v>
      </c>
      <c r="B1316" s="64" t="n">
        <f aca="false">VLOOKUP(A1316,Plan1!$A$7:$O$1102,2,FALSE())</f>
        <v>-3.3</v>
      </c>
      <c r="C1316" s="65" t="n">
        <f aca="false">VLOOKUP(A1316,Plan1!$A$7:$O$1102,3,FALSE())</f>
        <v>777.7</v>
      </c>
      <c r="D1316" s="66" t="n">
        <f aca="false">VLOOKUP(A1316,Plan1!$A$7:$O$1102,7,FALSE())</f>
        <v>-10.87</v>
      </c>
      <c r="E1316" s="65" t="n">
        <f aca="false">VLOOKUP(A1316,Plan1!$A$7:$O$1102,8,FALSE())</f>
        <v>749.13</v>
      </c>
      <c r="F1316" s="64" t="n">
        <f aca="false">VLOOKUP(A1316,Plan1!$A$7:$O$1102,12,FALSE())</f>
        <v>-5.72</v>
      </c>
      <c r="G1316" s="65" t="n">
        <f aca="false">VLOOKUP(A1316,Plan1!$A$7:$O$1102,13,FALSE())</f>
        <v>833.06</v>
      </c>
    </row>
    <row r="1317" customFormat="false" ht="15" hidden="false" customHeight="false" outlineLevel="0" collapsed="false">
      <c r="A1317" s="63" t="n">
        <v>42589</v>
      </c>
      <c r="B1317" s="64" t="n">
        <f aca="false">VLOOKUP(A1317,Plan1!$A$7:$O$1102,2,FALSE())</f>
        <v>-3.3</v>
      </c>
      <c r="C1317" s="65" t="n">
        <f aca="false">VLOOKUP(A1317,Plan1!$A$7:$O$1102,3,FALSE())</f>
        <v>777.7</v>
      </c>
      <c r="D1317" s="66" t="n">
        <f aca="false">VLOOKUP(A1317,Plan1!$A$7:$O$1102,7,FALSE())</f>
        <v>-10.88</v>
      </c>
      <c r="E1317" s="65" t="n">
        <f aca="false">VLOOKUP(A1317,Plan1!$A$7:$O$1102,8,FALSE())</f>
        <v>749.12</v>
      </c>
      <c r="F1317" s="64" t="n">
        <f aca="false">VLOOKUP(A1317,Plan1!$A$7:$O$1102,12,FALSE())</f>
        <v>-5.73</v>
      </c>
      <c r="G1317" s="65" t="n">
        <f aca="false">VLOOKUP(A1317,Plan1!$A$7:$O$1102,13,FALSE())</f>
        <v>833.05</v>
      </c>
    </row>
    <row r="1318" customFormat="false" ht="15" hidden="false" customHeight="false" outlineLevel="0" collapsed="false">
      <c r="A1318" s="63" t="n">
        <v>42590</v>
      </c>
      <c r="B1318" s="64" t="n">
        <f aca="false">VLOOKUP(A1318,Plan1!$A$7:$O$1102,2,FALSE())</f>
        <v>-3.3</v>
      </c>
      <c r="C1318" s="65" t="n">
        <f aca="false">VLOOKUP(A1318,Plan1!$A$7:$O$1102,3,FALSE())</f>
        <v>777.7</v>
      </c>
      <c r="D1318" s="66" t="n">
        <f aca="false">VLOOKUP(A1318,Plan1!$A$7:$O$1102,7,FALSE())</f>
        <v>-10.89</v>
      </c>
      <c r="E1318" s="65" t="n">
        <f aca="false">VLOOKUP(A1318,Plan1!$A$7:$O$1102,8,FALSE())</f>
        <v>749.11</v>
      </c>
      <c r="F1318" s="64" t="n">
        <f aca="false">VLOOKUP(A1318,Plan1!$A$7:$O$1102,12,FALSE())</f>
        <v>-5.74</v>
      </c>
      <c r="G1318" s="65" t="n">
        <f aca="false">VLOOKUP(A1318,Plan1!$A$7:$O$1102,13,FALSE())</f>
        <v>833.04</v>
      </c>
    </row>
    <row r="1319" customFormat="false" ht="15" hidden="false" customHeight="false" outlineLevel="0" collapsed="false">
      <c r="A1319" s="63" t="n">
        <v>42591</v>
      </c>
      <c r="B1319" s="64" t="n">
        <f aca="false">VLOOKUP(A1319,Plan1!$A$7:$O$1102,2,FALSE())</f>
        <v>-3.31</v>
      </c>
      <c r="C1319" s="65" t="n">
        <f aca="false">VLOOKUP(A1319,Plan1!$A$7:$O$1102,3,FALSE())</f>
        <v>777.69</v>
      </c>
      <c r="D1319" s="66" t="n">
        <f aca="false">VLOOKUP(A1319,Plan1!$A$7:$O$1102,7,FALSE())</f>
        <v>-10.9</v>
      </c>
      <c r="E1319" s="65" t="n">
        <f aca="false">VLOOKUP(A1319,Plan1!$A$7:$O$1102,8,FALSE())</f>
        <v>749.1</v>
      </c>
      <c r="F1319" s="64" t="n">
        <f aca="false">VLOOKUP(A1319,Plan1!$A$7:$O$1102,12,FALSE())</f>
        <v>-5.76</v>
      </c>
      <c r="G1319" s="65" t="n">
        <f aca="false">VLOOKUP(A1319,Plan1!$A$7:$O$1102,13,FALSE())</f>
        <v>833.02</v>
      </c>
    </row>
    <row r="1320" customFormat="false" ht="15" hidden="false" customHeight="false" outlineLevel="0" collapsed="false">
      <c r="A1320" s="63" t="n">
        <v>42592</v>
      </c>
      <c r="B1320" s="64" t="n">
        <f aca="false">VLOOKUP(A1320,Plan1!$A$7:$O$1102,2,FALSE())</f>
        <v>-3.32</v>
      </c>
      <c r="C1320" s="65" t="n">
        <f aca="false">VLOOKUP(A1320,Plan1!$A$7:$O$1102,3,FALSE())</f>
        <v>777.68</v>
      </c>
      <c r="D1320" s="66" t="n">
        <f aca="false">VLOOKUP(A1320,Plan1!$A$7:$O$1102,7,FALSE())</f>
        <v>-10.91</v>
      </c>
      <c r="E1320" s="65" t="n">
        <f aca="false">VLOOKUP(A1320,Plan1!$A$7:$O$1102,8,FALSE())</f>
        <v>749.09</v>
      </c>
      <c r="F1320" s="64" t="n">
        <f aca="false">VLOOKUP(A1320,Plan1!$A$7:$O$1102,12,FALSE())</f>
        <v>-5.77</v>
      </c>
      <c r="G1320" s="65" t="n">
        <f aca="false">VLOOKUP(A1320,Plan1!$A$7:$O$1102,13,FALSE())</f>
        <v>833.01</v>
      </c>
    </row>
    <row r="1321" customFormat="false" ht="15" hidden="false" customHeight="false" outlineLevel="0" collapsed="false">
      <c r="A1321" s="63" t="n">
        <v>42593</v>
      </c>
      <c r="B1321" s="64" t="n">
        <f aca="false">VLOOKUP(A1321,Plan1!$A$7:$O$1102,2,FALSE())</f>
        <v>-3.32</v>
      </c>
      <c r="C1321" s="65" t="n">
        <f aca="false">VLOOKUP(A1321,Plan1!$A$7:$O$1102,3,FALSE())</f>
        <v>777.68</v>
      </c>
      <c r="D1321" s="66" t="n">
        <f aca="false">VLOOKUP(A1321,Plan1!$A$7:$O$1102,7,FALSE())</f>
        <v>-10.92</v>
      </c>
      <c r="E1321" s="65" t="n">
        <f aca="false">VLOOKUP(A1321,Plan1!$A$7:$O$1102,8,FALSE())</f>
        <v>749.08</v>
      </c>
      <c r="F1321" s="64" t="n">
        <f aca="false">VLOOKUP(A1321,Plan1!$A$7:$O$1102,12,FALSE())</f>
        <v>-5.79</v>
      </c>
      <c r="G1321" s="65" t="n">
        <f aca="false">VLOOKUP(A1321,Plan1!$A$7:$O$1102,13,FALSE())</f>
        <v>832.99</v>
      </c>
    </row>
    <row r="1322" customFormat="false" ht="15" hidden="false" customHeight="false" outlineLevel="0" collapsed="false">
      <c r="A1322" s="63" t="n">
        <v>42594</v>
      </c>
      <c r="B1322" s="64" t="n">
        <f aca="false">VLOOKUP(A1322,Plan1!$A$7:$O$1102,2,FALSE())</f>
        <v>-3.32</v>
      </c>
      <c r="C1322" s="65" t="n">
        <f aca="false">VLOOKUP(A1322,Plan1!$A$7:$O$1102,3,FALSE())</f>
        <v>777.68</v>
      </c>
      <c r="D1322" s="66" t="n">
        <f aca="false">VLOOKUP(A1322,Plan1!$A$7:$O$1102,7,FALSE())</f>
        <v>-10.94</v>
      </c>
      <c r="E1322" s="65" t="n">
        <f aca="false">VLOOKUP(A1322,Plan1!$A$7:$O$1102,8,FALSE())</f>
        <v>749.06</v>
      </c>
      <c r="F1322" s="64" t="n">
        <f aca="false">VLOOKUP(A1322,Plan1!$A$7:$O$1102,12,FALSE())</f>
        <v>-5.81</v>
      </c>
      <c r="G1322" s="65" t="n">
        <f aca="false">VLOOKUP(A1322,Plan1!$A$7:$O$1102,13,FALSE())</f>
        <v>832.97</v>
      </c>
    </row>
    <row r="1323" customFormat="false" ht="15" hidden="false" customHeight="false" outlineLevel="0" collapsed="false">
      <c r="A1323" s="63" t="n">
        <v>42595</v>
      </c>
      <c r="B1323" s="64" t="n">
        <f aca="false">VLOOKUP(A1323,Plan1!$A$7:$O$1102,2,FALSE())</f>
        <v>-3.34</v>
      </c>
      <c r="C1323" s="65" t="n">
        <f aca="false">VLOOKUP(A1323,Plan1!$A$7:$O$1102,3,FALSE())</f>
        <v>777.66</v>
      </c>
      <c r="D1323" s="66" t="n">
        <f aca="false">VLOOKUP(A1323,Plan1!$A$7:$O$1102,7,FALSE())</f>
        <v>-10.95</v>
      </c>
      <c r="E1323" s="65" t="n">
        <f aca="false">VLOOKUP(A1323,Plan1!$A$7:$O$1102,8,FALSE())</f>
        <v>749.05</v>
      </c>
      <c r="F1323" s="64" t="n">
        <f aca="false">VLOOKUP(A1323,Plan1!$A$7:$O$1102,12,FALSE())</f>
        <v>-5.83</v>
      </c>
      <c r="G1323" s="65" t="n">
        <f aca="false">VLOOKUP(A1323,Plan1!$A$7:$O$1102,13,FALSE())</f>
        <v>832.95</v>
      </c>
    </row>
    <row r="1324" customFormat="false" ht="15" hidden="false" customHeight="false" outlineLevel="0" collapsed="false">
      <c r="A1324" s="63" t="n">
        <v>42596</v>
      </c>
      <c r="B1324" s="64" t="n">
        <f aca="false">VLOOKUP(A1324,Plan1!$A$7:$O$1102,2,FALSE())</f>
        <v>-3.35</v>
      </c>
      <c r="C1324" s="65" t="n">
        <f aca="false">VLOOKUP(A1324,Plan1!$A$7:$O$1102,3,FALSE())</f>
        <v>777.65</v>
      </c>
      <c r="D1324" s="66" t="n">
        <f aca="false">VLOOKUP(A1324,Plan1!$A$7:$O$1102,7,FALSE())</f>
        <v>-10.96</v>
      </c>
      <c r="E1324" s="65" t="n">
        <f aca="false">VLOOKUP(A1324,Plan1!$A$7:$O$1102,8,FALSE())</f>
        <v>749.04</v>
      </c>
      <c r="F1324" s="64" t="n">
        <f aca="false">VLOOKUP(A1324,Plan1!$A$7:$O$1102,12,FALSE())</f>
        <v>-5.85</v>
      </c>
      <c r="G1324" s="65" t="n">
        <f aca="false">VLOOKUP(A1324,Plan1!$A$7:$O$1102,13,FALSE())</f>
        <v>832.93</v>
      </c>
    </row>
    <row r="1325" customFormat="false" ht="15" hidden="false" customHeight="false" outlineLevel="0" collapsed="false">
      <c r="A1325" s="63" t="n">
        <v>42597</v>
      </c>
      <c r="B1325" s="64" t="n">
        <f aca="false">VLOOKUP(A1325,Plan1!$A$7:$O$1102,2,FALSE())</f>
        <v>-3.35</v>
      </c>
      <c r="C1325" s="65" t="n">
        <f aca="false">VLOOKUP(A1325,Plan1!$A$7:$O$1102,3,FALSE())</f>
        <v>777.65</v>
      </c>
      <c r="D1325" s="66" t="n">
        <f aca="false">VLOOKUP(A1325,Plan1!$A$7:$O$1102,7,FALSE())</f>
        <v>-10.97</v>
      </c>
      <c r="E1325" s="65" t="n">
        <f aca="false">VLOOKUP(A1325,Plan1!$A$7:$O$1102,8,FALSE())</f>
        <v>749.03</v>
      </c>
      <c r="F1325" s="64" t="n">
        <f aca="false">VLOOKUP(A1325,Plan1!$A$7:$O$1102,12,FALSE())</f>
        <v>-5.87</v>
      </c>
      <c r="G1325" s="65" t="n">
        <f aca="false">VLOOKUP(A1325,Plan1!$A$7:$O$1102,13,FALSE())</f>
        <v>832.91</v>
      </c>
    </row>
    <row r="1326" customFormat="false" ht="15" hidden="false" customHeight="false" outlineLevel="0" collapsed="false">
      <c r="A1326" s="63" t="n">
        <v>42598</v>
      </c>
      <c r="B1326" s="64" t="n">
        <f aca="false">VLOOKUP(A1326,Plan1!$A$7:$O$1102,2,FALSE())</f>
        <v>-3.36</v>
      </c>
      <c r="C1326" s="65" t="n">
        <f aca="false">VLOOKUP(A1326,Plan1!$A$7:$O$1102,3,FALSE())</f>
        <v>777.64</v>
      </c>
      <c r="D1326" s="66" t="n">
        <f aca="false">VLOOKUP(A1326,Plan1!$A$7:$O$1102,7,FALSE())</f>
        <v>-10.99</v>
      </c>
      <c r="E1326" s="65" t="n">
        <f aca="false">VLOOKUP(A1326,Plan1!$A$7:$O$1102,8,FALSE())</f>
        <v>749.01</v>
      </c>
      <c r="F1326" s="64" t="n">
        <f aca="false">VLOOKUP(A1326,Plan1!$A$7:$O$1102,12,FALSE())</f>
        <v>-5.89</v>
      </c>
      <c r="G1326" s="65" t="n">
        <f aca="false">VLOOKUP(A1326,Plan1!$A$7:$O$1102,13,FALSE())</f>
        <v>832.89</v>
      </c>
    </row>
    <row r="1327" customFormat="false" ht="15" hidden="false" customHeight="false" outlineLevel="0" collapsed="false">
      <c r="A1327" s="63" t="n">
        <v>42599</v>
      </c>
      <c r="B1327" s="64" t="n">
        <f aca="false">VLOOKUP(A1327,Plan1!$A$7:$O$1102,2,FALSE())</f>
        <v>-3.36</v>
      </c>
      <c r="C1327" s="65" t="n">
        <f aca="false">VLOOKUP(A1327,Plan1!$A$7:$O$1102,3,FALSE())</f>
        <v>777.64</v>
      </c>
      <c r="D1327" s="66" t="n">
        <f aca="false">VLOOKUP(A1327,Plan1!$A$7:$O$1102,7,FALSE())</f>
        <v>-10.99</v>
      </c>
      <c r="E1327" s="65" t="n">
        <f aca="false">VLOOKUP(A1327,Plan1!$A$7:$O$1102,8,FALSE())</f>
        <v>749.01</v>
      </c>
      <c r="F1327" s="64" t="n">
        <f aca="false">VLOOKUP(A1327,Plan1!$A$7:$O$1102,12,FALSE())</f>
        <v>-5.9</v>
      </c>
      <c r="G1327" s="65" t="n">
        <f aca="false">VLOOKUP(A1327,Plan1!$A$7:$O$1102,13,FALSE())</f>
        <v>832.88</v>
      </c>
    </row>
    <row r="1328" customFormat="false" ht="15" hidden="false" customHeight="false" outlineLevel="0" collapsed="false">
      <c r="A1328" s="63" t="n">
        <v>42600</v>
      </c>
      <c r="B1328" s="64" t="n">
        <f aca="false">VLOOKUP(A1328,Plan1!$A$7:$O$1102,2,FALSE())</f>
        <v>-3.37</v>
      </c>
      <c r="C1328" s="65" t="n">
        <f aca="false">VLOOKUP(A1328,Plan1!$A$7:$O$1102,3,FALSE())</f>
        <v>777.63</v>
      </c>
      <c r="D1328" s="66" t="n">
        <f aca="false">VLOOKUP(A1328,Plan1!$A$7:$O$1102,7,FALSE())</f>
        <v>-11.01</v>
      </c>
      <c r="E1328" s="65" t="n">
        <f aca="false">VLOOKUP(A1328,Plan1!$A$7:$O$1102,8,FALSE())</f>
        <v>748.99</v>
      </c>
      <c r="F1328" s="64" t="n">
        <f aca="false">VLOOKUP(A1328,Plan1!$A$7:$O$1102,12,FALSE())</f>
        <v>-5.91</v>
      </c>
      <c r="G1328" s="65" t="n">
        <f aca="false">VLOOKUP(A1328,Plan1!$A$7:$O$1102,13,FALSE())</f>
        <v>832.87</v>
      </c>
    </row>
    <row r="1329" customFormat="false" ht="15" hidden="false" customHeight="false" outlineLevel="0" collapsed="false">
      <c r="A1329" s="63" t="n">
        <v>42601</v>
      </c>
      <c r="B1329" s="64" t="n">
        <f aca="false">VLOOKUP(A1329,Plan1!$A$7:$O$1102,2,FALSE())</f>
        <v>-3.37</v>
      </c>
      <c r="C1329" s="65" t="n">
        <f aca="false">VLOOKUP(A1329,Plan1!$A$7:$O$1102,3,FALSE())</f>
        <v>777.63</v>
      </c>
      <c r="D1329" s="66" t="n">
        <f aca="false">VLOOKUP(A1329,Plan1!$A$7:$O$1102,7,FALSE())</f>
        <v>-11.03</v>
      </c>
      <c r="E1329" s="65" t="n">
        <f aca="false">VLOOKUP(A1329,Plan1!$A$7:$O$1102,8,FALSE())</f>
        <v>748.97</v>
      </c>
      <c r="F1329" s="64" t="n">
        <f aca="false">VLOOKUP(A1329,Plan1!$A$7:$O$1102,12,FALSE())</f>
        <v>-5.92</v>
      </c>
      <c r="G1329" s="65" t="n">
        <f aca="false">VLOOKUP(A1329,Plan1!$A$7:$O$1102,13,FALSE())</f>
        <v>832.86</v>
      </c>
    </row>
    <row r="1330" customFormat="false" ht="15" hidden="false" customHeight="false" outlineLevel="0" collapsed="false">
      <c r="A1330" s="63" t="n">
        <v>42602</v>
      </c>
      <c r="B1330" s="64" t="n">
        <f aca="false">VLOOKUP(A1330,Plan1!$A$7:$O$1102,2,FALSE())</f>
        <v>-3.38</v>
      </c>
      <c r="C1330" s="65" t="n">
        <f aca="false">VLOOKUP(A1330,Plan1!$A$7:$O$1102,3,FALSE())</f>
        <v>777.62</v>
      </c>
      <c r="D1330" s="66" t="n">
        <f aca="false">VLOOKUP(A1330,Plan1!$A$7:$O$1102,7,FALSE())</f>
        <v>-11.07</v>
      </c>
      <c r="E1330" s="65" t="n">
        <f aca="false">VLOOKUP(A1330,Plan1!$A$7:$O$1102,8,FALSE())</f>
        <v>748.93</v>
      </c>
      <c r="F1330" s="64" t="n">
        <f aca="false">VLOOKUP(A1330,Plan1!$A$7:$O$1102,12,FALSE())</f>
        <v>-5.93</v>
      </c>
      <c r="G1330" s="65" t="n">
        <f aca="false">VLOOKUP(A1330,Plan1!$A$7:$O$1102,13,FALSE())</f>
        <v>832.85</v>
      </c>
    </row>
    <row r="1331" customFormat="false" ht="15" hidden="false" customHeight="false" outlineLevel="0" collapsed="false">
      <c r="A1331" s="63" t="n">
        <v>42603</v>
      </c>
      <c r="B1331" s="64" t="n">
        <f aca="false">VLOOKUP(A1331,Plan1!$A$7:$O$1102,2,FALSE())</f>
        <v>-3.4</v>
      </c>
      <c r="C1331" s="65" t="n">
        <f aca="false">VLOOKUP(A1331,Plan1!$A$7:$O$1102,3,FALSE())</f>
        <v>777.6</v>
      </c>
      <c r="D1331" s="66" t="n">
        <f aca="false">VLOOKUP(A1331,Plan1!$A$7:$O$1102,7,FALSE())</f>
        <v>-11.08</v>
      </c>
      <c r="E1331" s="65" t="n">
        <f aca="false">VLOOKUP(A1331,Plan1!$A$7:$O$1102,8,FALSE())</f>
        <v>748.92</v>
      </c>
      <c r="F1331" s="64" t="n">
        <f aca="false">VLOOKUP(A1331,Plan1!$A$7:$O$1102,12,FALSE())</f>
        <v>-5.97</v>
      </c>
      <c r="G1331" s="65" t="n">
        <f aca="false">VLOOKUP(A1331,Plan1!$A$7:$O$1102,13,FALSE())</f>
        <v>832.81</v>
      </c>
    </row>
    <row r="1332" customFormat="false" ht="15" hidden="false" customHeight="false" outlineLevel="0" collapsed="false">
      <c r="A1332" s="63" t="n">
        <v>42604</v>
      </c>
      <c r="B1332" s="64" t="n">
        <f aca="false">VLOOKUP(A1332,Plan1!$A$7:$O$1102,2,FALSE())</f>
        <v>-3.4</v>
      </c>
      <c r="C1332" s="65" t="n">
        <f aca="false">VLOOKUP(A1332,Plan1!$A$7:$O$1102,3,FALSE())</f>
        <v>777.6</v>
      </c>
      <c r="D1332" s="66" t="n">
        <f aca="false">VLOOKUP(A1332,Plan1!$A$7:$O$1102,7,FALSE())</f>
        <v>-11.09</v>
      </c>
      <c r="E1332" s="65" t="n">
        <f aca="false">VLOOKUP(A1332,Plan1!$A$7:$O$1102,8,FALSE())</f>
        <v>748.91</v>
      </c>
      <c r="F1332" s="64" t="n">
        <f aca="false">VLOOKUP(A1332,Plan1!$A$7:$O$1102,12,FALSE())</f>
        <v>-5.99</v>
      </c>
      <c r="G1332" s="65" t="n">
        <f aca="false">VLOOKUP(A1332,Plan1!$A$7:$O$1102,13,FALSE())</f>
        <v>832.79</v>
      </c>
    </row>
    <row r="1333" customFormat="false" ht="15" hidden="false" customHeight="false" outlineLevel="0" collapsed="false">
      <c r="A1333" s="63" t="n">
        <v>42605</v>
      </c>
      <c r="B1333" s="64" t="n">
        <f aca="false">VLOOKUP(A1333,Plan1!$A$7:$O$1102,2,FALSE())</f>
        <v>-3.41</v>
      </c>
      <c r="C1333" s="65" t="n">
        <f aca="false">VLOOKUP(A1333,Plan1!$A$7:$O$1102,3,FALSE())</f>
        <v>777.59</v>
      </c>
      <c r="D1333" s="66" t="n">
        <f aca="false">VLOOKUP(A1333,Plan1!$A$7:$O$1102,7,FALSE())</f>
        <v>-11.1</v>
      </c>
      <c r="E1333" s="65" t="n">
        <f aca="false">VLOOKUP(A1333,Plan1!$A$7:$O$1102,8,FALSE())</f>
        <v>748.9</v>
      </c>
      <c r="F1333" s="64" t="n">
        <f aca="false">VLOOKUP(A1333,Plan1!$A$7:$O$1102,12,FALSE())</f>
        <v>-6.02</v>
      </c>
      <c r="G1333" s="65" t="n">
        <f aca="false">VLOOKUP(A1333,Plan1!$A$7:$O$1102,13,FALSE())</f>
        <v>832.76</v>
      </c>
    </row>
    <row r="1334" customFormat="false" ht="15" hidden="false" customHeight="false" outlineLevel="0" collapsed="false">
      <c r="A1334" s="63" t="n">
        <v>42606</v>
      </c>
      <c r="B1334" s="64" t="n">
        <f aca="false">VLOOKUP(A1334,Plan1!$A$7:$O$1102,2,FALSE())</f>
        <v>-3.42</v>
      </c>
      <c r="C1334" s="65" t="n">
        <f aca="false">VLOOKUP(A1334,Plan1!$A$7:$O$1102,3,FALSE())</f>
        <v>777.58</v>
      </c>
      <c r="D1334" s="66" t="n">
        <f aca="false">VLOOKUP(A1334,Plan1!$A$7:$O$1102,7,FALSE())</f>
        <v>-11.12</v>
      </c>
      <c r="E1334" s="65" t="n">
        <f aca="false">VLOOKUP(A1334,Plan1!$A$7:$O$1102,8,FALSE())</f>
        <v>748.88</v>
      </c>
      <c r="F1334" s="64" t="n">
        <f aca="false">VLOOKUP(A1334,Plan1!$A$7:$O$1102,12,FALSE())</f>
        <v>-6.04</v>
      </c>
      <c r="G1334" s="65" t="n">
        <f aca="false">VLOOKUP(A1334,Plan1!$A$7:$O$1102,13,FALSE())</f>
        <v>832.74</v>
      </c>
    </row>
    <row r="1335" customFormat="false" ht="15" hidden="false" customHeight="false" outlineLevel="0" collapsed="false">
      <c r="A1335" s="63" t="n">
        <v>42607</v>
      </c>
      <c r="B1335" s="64" t="n">
        <f aca="false">VLOOKUP(A1335,Plan1!$A$7:$O$1102,2,FALSE())</f>
        <v>-3.42</v>
      </c>
      <c r="C1335" s="65" t="n">
        <f aca="false">VLOOKUP(A1335,Plan1!$A$7:$O$1102,3,FALSE())</f>
        <v>777.58</v>
      </c>
      <c r="D1335" s="66" t="n">
        <f aca="false">VLOOKUP(A1335,Plan1!$A$7:$O$1102,7,FALSE())</f>
        <v>-11.13</v>
      </c>
      <c r="E1335" s="65" t="n">
        <f aca="false">VLOOKUP(A1335,Plan1!$A$7:$O$1102,8,FALSE())</f>
        <v>748.87</v>
      </c>
      <c r="F1335" s="64" t="n">
        <f aca="false">VLOOKUP(A1335,Plan1!$A$7:$O$1102,12,FALSE())</f>
        <v>-6.04</v>
      </c>
      <c r="G1335" s="65" t="n">
        <f aca="false">VLOOKUP(A1335,Plan1!$A$7:$O$1102,13,FALSE())</f>
        <v>832.74</v>
      </c>
    </row>
    <row r="1336" customFormat="false" ht="15" hidden="false" customHeight="false" outlineLevel="0" collapsed="false">
      <c r="A1336" s="63" t="n">
        <v>42608</v>
      </c>
      <c r="B1336" s="64" t="n">
        <f aca="false">VLOOKUP(A1336,Plan1!$A$7:$O$1102,2,FALSE())</f>
        <v>-3.42</v>
      </c>
      <c r="C1336" s="65" t="n">
        <f aca="false">VLOOKUP(A1336,Plan1!$A$7:$O$1102,3,FALSE())</f>
        <v>777.58</v>
      </c>
      <c r="D1336" s="66" t="n">
        <f aca="false">VLOOKUP(A1336,Plan1!$A$7:$O$1102,7,FALSE())</f>
        <v>-11.15</v>
      </c>
      <c r="E1336" s="65" t="n">
        <f aca="false">VLOOKUP(A1336,Plan1!$A$7:$O$1102,8,FALSE())</f>
        <v>748.85</v>
      </c>
      <c r="F1336" s="64" t="n">
        <f aca="false">VLOOKUP(A1336,Plan1!$A$7:$O$1102,12,FALSE())</f>
        <v>-6.06</v>
      </c>
      <c r="G1336" s="65" t="n">
        <f aca="false">VLOOKUP(A1336,Plan1!$A$7:$O$1102,13,FALSE())</f>
        <v>832.72</v>
      </c>
    </row>
    <row r="1337" customFormat="false" ht="15" hidden="false" customHeight="false" outlineLevel="0" collapsed="false">
      <c r="A1337" s="63" t="n">
        <v>42609</v>
      </c>
      <c r="B1337" s="64" t="n">
        <f aca="false">VLOOKUP(A1337,Plan1!$A$7:$O$1102,2,FALSE())</f>
        <v>-3.44</v>
      </c>
      <c r="C1337" s="65" t="n">
        <f aca="false">VLOOKUP(A1337,Plan1!$A$7:$O$1102,3,FALSE())</f>
        <v>777.56</v>
      </c>
      <c r="D1337" s="66" t="n">
        <f aca="false">VLOOKUP(A1337,Plan1!$A$7:$O$1102,7,FALSE())</f>
        <v>-11.17</v>
      </c>
      <c r="E1337" s="65" t="n">
        <f aca="false">VLOOKUP(A1337,Plan1!$A$7:$O$1102,8,FALSE())</f>
        <v>748.83</v>
      </c>
      <c r="F1337" s="64" t="n">
        <f aca="false">VLOOKUP(A1337,Plan1!$A$7:$O$1102,12,FALSE())</f>
        <v>-6.09</v>
      </c>
      <c r="G1337" s="65" t="n">
        <f aca="false">VLOOKUP(A1337,Plan1!$A$7:$O$1102,13,FALSE())</f>
        <v>832.69</v>
      </c>
    </row>
    <row r="1338" customFormat="false" ht="15" hidden="false" customHeight="false" outlineLevel="0" collapsed="false">
      <c r="A1338" s="63" t="n">
        <v>42610</v>
      </c>
      <c r="B1338" s="64" t="n">
        <f aca="false">VLOOKUP(A1338,Plan1!$A$7:$O$1102,2,FALSE())</f>
        <v>-3.45</v>
      </c>
      <c r="C1338" s="65" t="n">
        <f aca="false">VLOOKUP(A1338,Plan1!$A$7:$O$1102,3,FALSE())</f>
        <v>777.55</v>
      </c>
      <c r="D1338" s="66" t="n">
        <f aca="false">VLOOKUP(A1338,Plan1!$A$7:$O$1102,7,FALSE())</f>
        <v>-11.19</v>
      </c>
      <c r="E1338" s="65" t="n">
        <f aca="false">VLOOKUP(A1338,Plan1!$A$7:$O$1102,8,FALSE())</f>
        <v>748.81</v>
      </c>
      <c r="F1338" s="64" t="n">
        <f aca="false">VLOOKUP(A1338,Plan1!$A$7:$O$1102,12,FALSE())</f>
        <v>-6.1</v>
      </c>
      <c r="G1338" s="65" t="n">
        <f aca="false">VLOOKUP(A1338,Plan1!$A$7:$O$1102,13,FALSE())</f>
        <v>832.68</v>
      </c>
    </row>
    <row r="1339" customFormat="false" ht="15" hidden="false" customHeight="false" outlineLevel="0" collapsed="false">
      <c r="A1339" s="63" t="n">
        <v>42611</v>
      </c>
      <c r="B1339" s="64" t="n">
        <f aca="false">VLOOKUP(A1339,Plan1!$A$7:$O$1102,2,FALSE())</f>
        <v>-3.47</v>
      </c>
      <c r="C1339" s="65" t="n">
        <f aca="false">VLOOKUP(A1339,Plan1!$A$7:$O$1102,3,FALSE())</f>
        <v>777.53</v>
      </c>
      <c r="D1339" s="66" t="n">
        <f aca="false">VLOOKUP(A1339,Plan1!$A$7:$O$1102,7,FALSE())</f>
        <v>-11.21</v>
      </c>
      <c r="E1339" s="65" t="n">
        <f aca="false">VLOOKUP(A1339,Plan1!$A$7:$O$1102,8,FALSE())</f>
        <v>748.79</v>
      </c>
      <c r="F1339" s="64" t="n">
        <f aca="false">VLOOKUP(A1339,Plan1!$A$7:$O$1102,12,FALSE())</f>
        <v>-6.12</v>
      </c>
      <c r="G1339" s="65" t="n">
        <f aca="false">VLOOKUP(A1339,Plan1!$A$7:$O$1102,13,FALSE())</f>
        <v>832.66</v>
      </c>
    </row>
    <row r="1340" customFormat="false" ht="15" hidden="false" customHeight="false" outlineLevel="0" collapsed="false">
      <c r="A1340" s="63" t="n">
        <v>42612</v>
      </c>
      <c r="B1340" s="64" t="n">
        <f aca="false">VLOOKUP(A1340,Plan1!$A$7:$O$1102,2,FALSE())</f>
        <v>-3.5</v>
      </c>
      <c r="C1340" s="65" t="n">
        <f aca="false">VLOOKUP(A1340,Plan1!$A$7:$O$1102,3,FALSE())</f>
        <v>777.5</v>
      </c>
      <c r="D1340" s="66" t="n">
        <f aca="false">VLOOKUP(A1340,Plan1!$A$7:$O$1102,7,FALSE())</f>
        <v>-11.22</v>
      </c>
      <c r="E1340" s="65" t="n">
        <f aca="false">VLOOKUP(A1340,Plan1!$A$7:$O$1102,8,FALSE())</f>
        <v>748.78</v>
      </c>
      <c r="F1340" s="64" t="n">
        <f aca="false">VLOOKUP(A1340,Plan1!$A$7:$O$1102,12,FALSE())</f>
        <v>-6.14</v>
      </c>
      <c r="G1340" s="65" t="n">
        <f aca="false">VLOOKUP(A1340,Plan1!$A$7:$O$1102,13,FALSE())</f>
        <v>832.64</v>
      </c>
    </row>
    <row r="1341" customFormat="false" ht="15" hidden="false" customHeight="false" outlineLevel="0" collapsed="false">
      <c r="A1341" s="63" t="n">
        <v>42613</v>
      </c>
      <c r="B1341" s="64" t="n">
        <f aca="false">VLOOKUP(A1341,Plan1!$A$7:$O$1102,2,FALSE())</f>
        <v>-3.53</v>
      </c>
      <c r="C1341" s="65" t="n">
        <f aca="false">VLOOKUP(A1341,Plan1!$A$7:$O$1102,3,FALSE())</f>
        <v>777.47</v>
      </c>
      <c r="D1341" s="66" t="n">
        <f aca="false">VLOOKUP(A1341,Plan1!$A$7:$O$1102,7,FALSE())</f>
        <v>-11.23</v>
      </c>
      <c r="E1341" s="65" t="n">
        <f aca="false">VLOOKUP(A1341,Plan1!$A$7:$O$1102,8,FALSE())</f>
        <v>748.77</v>
      </c>
      <c r="F1341" s="64" t="n">
        <f aca="false">VLOOKUP(A1341,Plan1!$A$7:$O$1102,12,FALSE())</f>
        <v>-6.16</v>
      </c>
      <c r="G1341" s="65" t="n">
        <f aca="false">VLOOKUP(A1341,Plan1!$A$7:$O$1102,13,FALSE())</f>
        <v>832.62</v>
      </c>
    </row>
    <row r="1342" customFormat="false" ht="15" hidden="false" customHeight="false" outlineLevel="0" collapsed="false">
      <c r="A1342" s="63" t="n">
        <v>42614</v>
      </c>
      <c r="B1342" s="64" t="n">
        <f aca="false">VLOOKUP(A1342,Plan1!$A$7:$O$1102,2,FALSE())</f>
        <v>-3.56</v>
      </c>
      <c r="C1342" s="65" t="n">
        <f aca="false">VLOOKUP(A1342,Plan1!$A$7:$O$1102,3,FALSE())</f>
        <v>777.44</v>
      </c>
      <c r="D1342" s="66" t="n">
        <f aca="false">VLOOKUP(A1342,Plan1!$A$7:$O$1102,7,FALSE())</f>
        <v>-11.23</v>
      </c>
      <c r="E1342" s="65" t="n">
        <f aca="false">VLOOKUP(A1342,Plan1!$A$7:$O$1102,8,FALSE())</f>
        <v>748.77</v>
      </c>
      <c r="F1342" s="64" t="n">
        <f aca="false">VLOOKUP(A1342,Plan1!$A$7:$O$1102,12,FALSE())</f>
        <v>-6.16</v>
      </c>
      <c r="G1342" s="65" t="n">
        <f aca="false">VLOOKUP(A1342,Plan1!$A$7:$O$1102,13,FALSE())</f>
        <v>832.62</v>
      </c>
    </row>
    <row r="1343" customFormat="false" ht="15" hidden="false" customHeight="false" outlineLevel="0" collapsed="false">
      <c r="A1343" s="63" t="n">
        <v>42615</v>
      </c>
      <c r="B1343" s="64" t="n">
        <f aca="false">VLOOKUP(A1343,Plan1!$A$7:$O$1102,2,FALSE())</f>
        <v>-3.56</v>
      </c>
      <c r="C1343" s="65" t="n">
        <f aca="false">VLOOKUP(A1343,Plan1!$A$7:$O$1102,3,FALSE())</f>
        <v>777.44</v>
      </c>
      <c r="D1343" s="66" t="n">
        <f aca="false">VLOOKUP(A1343,Plan1!$A$7:$O$1102,7,FALSE())</f>
        <v>-11.24</v>
      </c>
      <c r="E1343" s="65" t="n">
        <f aca="false">VLOOKUP(A1343,Plan1!$A$7:$O$1102,8,FALSE())</f>
        <v>748.76</v>
      </c>
      <c r="F1343" s="64" t="n">
        <f aca="false">VLOOKUP(A1343,Plan1!$A$7:$O$1102,12,FALSE())</f>
        <v>-6.18</v>
      </c>
      <c r="G1343" s="65" t="n">
        <f aca="false">VLOOKUP(A1343,Plan1!$A$7:$O$1102,13,FALSE())</f>
        <v>832.6</v>
      </c>
    </row>
    <row r="1344" customFormat="false" ht="15" hidden="false" customHeight="false" outlineLevel="0" collapsed="false">
      <c r="A1344" s="63" t="n">
        <v>42616</v>
      </c>
      <c r="B1344" s="64" t="n">
        <f aca="false">VLOOKUP(A1344,Plan1!$A$7:$O$1102,2,FALSE())</f>
        <v>-3.57</v>
      </c>
      <c r="C1344" s="65" t="n">
        <f aca="false">VLOOKUP(A1344,Plan1!$A$7:$O$1102,3,FALSE())</f>
        <v>777.43</v>
      </c>
      <c r="D1344" s="66" t="n">
        <f aca="false">VLOOKUP(A1344,Plan1!$A$7:$O$1102,7,FALSE())</f>
        <v>-11.26</v>
      </c>
      <c r="E1344" s="65" t="n">
        <f aca="false">VLOOKUP(A1344,Plan1!$A$7:$O$1102,8,FALSE())</f>
        <v>748.74</v>
      </c>
      <c r="F1344" s="64" t="n">
        <f aca="false">VLOOKUP(A1344,Plan1!$A$7:$O$1102,12,FALSE())</f>
        <v>-6.2</v>
      </c>
      <c r="G1344" s="65" t="n">
        <f aca="false">VLOOKUP(A1344,Plan1!$A$7:$O$1102,13,FALSE())</f>
        <v>832.58</v>
      </c>
    </row>
    <row r="1345" customFormat="false" ht="15" hidden="false" customHeight="false" outlineLevel="0" collapsed="false">
      <c r="A1345" s="63" t="n">
        <v>42617</v>
      </c>
      <c r="B1345" s="64" t="n">
        <f aca="false">VLOOKUP(A1345,Plan1!$A$7:$O$1102,2,FALSE())</f>
        <v>-3.57</v>
      </c>
      <c r="C1345" s="65" t="n">
        <f aca="false">VLOOKUP(A1345,Plan1!$A$7:$O$1102,3,FALSE())</f>
        <v>777.43</v>
      </c>
      <c r="D1345" s="66" t="n">
        <f aca="false">VLOOKUP(A1345,Plan1!$A$7:$O$1102,7,FALSE())</f>
        <v>-11.27</v>
      </c>
      <c r="E1345" s="65" t="n">
        <f aca="false">VLOOKUP(A1345,Plan1!$A$7:$O$1102,8,FALSE())</f>
        <v>748.73</v>
      </c>
      <c r="F1345" s="64" t="n">
        <f aca="false">VLOOKUP(A1345,Plan1!$A$7:$O$1102,12,FALSE())</f>
        <v>-6.22</v>
      </c>
      <c r="G1345" s="65" t="n">
        <f aca="false">VLOOKUP(A1345,Plan1!$A$7:$O$1102,13,FALSE())</f>
        <v>832.56</v>
      </c>
    </row>
    <row r="1346" customFormat="false" ht="15" hidden="false" customHeight="false" outlineLevel="0" collapsed="false">
      <c r="A1346" s="63" t="n">
        <v>42618</v>
      </c>
      <c r="B1346" s="64" t="n">
        <f aca="false">VLOOKUP(A1346,Plan1!$A$7:$O$1102,2,FALSE())</f>
        <v>-3.58</v>
      </c>
      <c r="C1346" s="65" t="n">
        <f aca="false">VLOOKUP(A1346,Plan1!$A$7:$O$1102,3,FALSE())</f>
        <v>777.42</v>
      </c>
      <c r="D1346" s="66" t="n">
        <f aca="false">VLOOKUP(A1346,Plan1!$A$7:$O$1102,7,FALSE())</f>
        <v>-11.28</v>
      </c>
      <c r="E1346" s="65" t="n">
        <f aca="false">VLOOKUP(A1346,Plan1!$A$7:$O$1102,8,FALSE())</f>
        <v>748.72</v>
      </c>
      <c r="F1346" s="64" t="n">
        <f aca="false">VLOOKUP(A1346,Plan1!$A$7:$O$1102,12,FALSE())</f>
        <v>-6.23</v>
      </c>
      <c r="G1346" s="65" t="n">
        <f aca="false">VLOOKUP(A1346,Plan1!$A$7:$O$1102,13,FALSE())</f>
        <v>832.55</v>
      </c>
    </row>
    <row r="1347" customFormat="false" ht="15" hidden="false" customHeight="false" outlineLevel="0" collapsed="false">
      <c r="A1347" s="63" t="n">
        <v>42619</v>
      </c>
      <c r="B1347" s="64" t="n">
        <f aca="false">VLOOKUP(A1347,Plan1!$A$7:$O$1102,2,FALSE())</f>
        <v>-3.59</v>
      </c>
      <c r="C1347" s="65" t="n">
        <f aca="false">VLOOKUP(A1347,Plan1!$A$7:$O$1102,3,FALSE())</f>
        <v>777.41</v>
      </c>
      <c r="D1347" s="66" t="n">
        <f aca="false">VLOOKUP(A1347,Plan1!$A$7:$O$1102,7,FALSE())</f>
        <v>-11.3</v>
      </c>
      <c r="E1347" s="65" t="n">
        <f aca="false">VLOOKUP(A1347,Plan1!$A$7:$O$1102,8,FALSE())</f>
        <v>748.7</v>
      </c>
      <c r="F1347" s="64" t="n">
        <f aca="false">VLOOKUP(A1347,Plan1!$A$7:$O$1102,12,FALSE())</f>
        <v>-6.26</v>
      </c>
      <c r="G1347" s="65" t="n">
        <f aca="false">VLOOKUP(A1347,Plan1!$A$7:$O$1102,13,FALSE())</f>
        <v>832.52</v>
      </c>
    </row>
    <row r="1348" customFormat="false" ht="15" hidden="false" customHeight="false" outlineLevel="0" collapsed="false">
      <c r="A1348" s="63" t="n">
        <v>42620</v>
      </c>
      <c r="B1348" s="64" t="n">
        <f aca="false">VLOOKUP(A1348,Plan1!$A$7:$O$1102,2,FALSE())</f>
        <v>-3.6</v>
      </c>
      <c r="C1348" s="65" t="n">
        <f aca="false">VLOOKUP(A1348,Plan1!$A$7:$O$1102,3,FALSE())</f>
        <v>777.4</v>
      </c>
      <c r="D1348" s="66" t="n">
        <f aca="false">VLOOKUP(A1348,Plan1!$A$7:$O$1102,7,FALSE())</f>
        <v>-11.31</v>
      </c>
      <c r="E1348" s="65" t="n">
        <f aca="false">VLOOKUP(A1348,Plan1!$A$7:$O$1102,8,FALSE())</f>
        <v>748.69</v>
      </c>
      <c r="F1348" s="64" t="n">
        <f aca="false">VLOOKUP(A1348,Plan1!$A$7:$O$1102,12,FALSE())</f>
        <v>-6.28</v>
      </c>
      <c r="G1348" s="65" t="n">
        <f aca="false">VLOOKUP(A1348,Plan1!$A$7:$O$1102,13,FALSE())</f>
        <v>832.5</v>
      </c>
    </row>
    <row r="1349" customFormat="false" ht="15" hidden="false" customHeight="false" outlineLevel="0" collapsed="false">
      <c r="A1349" s="63" t="n">
        <v>42621</v>
      </c>
      <c r="B1349" s="64" t="n">
        <f aca="false">VLOOKUP(A1349,Plan1!$A$7:$O$1102,2,FALSE())</f>
        <v>-3.61</v>
      </c>
      <c r="C1349" s="65" t="n">
        <f aca="false">VLOOKUP(A1349,Plan1!$A$7:$O$1102,3,FALSE())</f>
        <v>777.39</v>
      </c>
      <c r="D1349" s="66" t="n">
        <f aca="false">VLOOKUP(A1349,Plan1!$A$7:$O$1102,7,FALSE())</f>
        <v>-11.33</v>
      </c>
      <c r="E1349" s="65" t="n">
        <f aca="false">VLOOKUP(A1349,Plan1!$A$7:$O$1102,8,FALSE())</f>
        <v>748.67</v>
      </c>
      <c r="F1349" s="64" t="n">
        <f aca="false">VLOOKUP(A1349,Plan1!$A$7:$O$1102,12,FALSE())</f>
        <v>-6.29</v>
      </c>
      <c r="G1349" s="65" t="n">
        <f aca="false">VLOOKUP(A1349,Plan1!$A$7:$O$1102,13,FALSE())</f>
        <v>832.49</v>
      </c>
    </row>
    <row r="1350" customFormat="false" ht="15" hidden="false" customHeight="false" outlineLevel="0" collapsed="false">
      <c r="A1350" s="63" t="n">
        <v>42622</v>
      </c>
      <c r="B1350" s="64" t="n">
        <f aca="false">VLOOKUP(A1350,Plan1!$A$7:$O$1102,2,FALSE())</f>
        <v>-3.62</v>
      </c>
      <c r="C1350" s="65" t="n">
        <f aca="false">VLOOKUP(A1350,Plan1!$A$7:$O$1102,3,FALSE())</f>
        <v>777.38</v>
      </c>
      <c r="D1350" s="66" t="n">
        <f aca="false">VLOOKUP(A1350,Plan1!$A$7:$O$1102,7,FALSE())</f>
        <v>-11.34</v>
      </c>
      <c r="E1350" s="65" t="n">
        <f aca="false">VLOOKUP(A1350,Plan1!$A$7:$O$1102,8,FALSE())</f>
        <v>748.66</v>
      </c>
      <c r="F1350" s="64" t="n">
        <f aca="false">VLOOKUP(A1350,Plan1!$A$7:$O$1102,12,FALSE())</f>
        <v>-6.31</v>
      </c>
      <c r="G1350" s="65" t="n">
        <f aca="false">VLOOKUP(A1350,Plan1!$A$7:$O$1102,13,FALSE())</f>
        <v>832.47</v>
      </c>
    </row>
    <row r="1351" customFormat="false" ht="15" hidden="false" customHeight="false" outlineLevel="0" collapsed="false">
      <c r="A1351" s="63" t="n">
        <v>42623</v>
      </c>
      <c r="B1351" s="64" t="n">
        <f aca="false">VLOOKUP(A1351,Plan1!$A$7:$O$1102,2,FALSE())</f>
        <v>-3.63</v>
      </c>
      <c r="C1351" s="65" t="n">
        <f aca="false">VLOOKUP(A1351,Plan1!$A$7:$O$1102,3,FALSE())</f>
        <v>777.37</v>
      </c>
      <c r="D1351" s="66" t="n">
        <f aca="false">VLOOKUP(A1351,Plan1!$A$7:$O$1102,7,FALSE())</f>
        <v>-11.37</v>
      </c>
      <c r="E1351" s="65" t="n">
        <f aca="false">VLOOKUP(A1351,Plan1!$A$7:$O$1102,8,FALSE())</f>
        <v>748.63</v>
      </c>
      <c r="F1351" s="64" t="n">
        <f aca="false">VLOOKUP(A1351,Plan1!$A$7:$O$1102,12,FALSE())</f>
        <v>-6.33</v>
      </c>
      <c r="G1351" s="65" t="n">
        <f aca="false">VLOOKUP(A1351,Plan1!$A$7:$O$1102,13,FALSE())</f>
        <v>832.45</v>
      </c>
    </row>
    <row r="1352" customFormat="false" ht="15" hidden="false" customHeight="false" outlineLevel="0" collapsed="false">
      <c r="A1352" s="63" t="n">
        <v>42624</v>
      </c>
      <c r="B1352" s="64" t="n">
        <f aca="false">VLOOKUP(A1352,Plan1!$A$7:$O$1102,2,FALSE())</f>
        <v>-3.64</v>
      </c>
      <c r="C1352" s="65" t="n">
        <f aca="false">VLOOKUP(A1352,Plan1!$A$7:$O$1102,3,FALSE())</f>
        <v>777.36</v>
      </c>
      <c r="D1352" s="66" t="n">
        <f aca="false">VLOOKUP(A1352,Plan1!$A$7:$O$1102,7,FALSE())</f>
        <v>-11.39</v>
      </c>
      <c r="E1352" s="65" t="n">
        <f aca="false">VLOOKUP(A1352,Plan1!$A$7:$O$1102,8,FALSE())</f>
        <v>748.61</v>
      </c>
      <c r="F1352" s="64" t="n">
        <f aca="false">VLOOKUP(A1352,Plan1!$A$7:$O$1102,12,FALSE())</f>
        <v>-6.35</v>
      </c>
      <c r="G1352" s="65" t="n">
        <f aca="false">VLOOKUP(A1352,Plan1!$A$7:$O$1102,13,FALSE())</f>
        <v>832.43</v>
      </c>
    </row>
    <row r="1353" customFormat="false" ht="15" hidden="false" customHeight="false" outlineLevel="0" collapsed="false">
      <c r="A1353" s="63" t="n">
        <v>42625</v>
      </c>
      <c r="B1353" s="64" t="n">
        <f aca="false">VLOOKUP(A1353,Plan1!$A$7:$O$1102,2,FALSE())</f>
        <v>-3.65</v>
      </c>
      <c r="C1353" s="65" t="n">
        <f aca="false">VLOOKUP(A1353,Plan1!$A$7:$O$1102,3,FALSE())</f>
        <v>777.35</v>
      </c>
      <c r="D1353" s="66" t="n">
        <f aca="false">VLOOKUP(A1353,Plan1!$A$7:$O$1102,7,FALSE())</f>
        <v>-11.4</v>
      </c>
      <c r="E1353" s="65" t="n">
        <f aca="false">VLOOKUP(A1353,Plan1!$A$7:$O$1102,8,FALSE())</f>
        <v>748.6</v>
      </c>
      <c r="F1353" s="64" t="n">
        <f aca="false">VLOOKUP(A1353,Plan1!$A$7:$O$1102,12,FALSE())</f>
        <v>-6.37</v>
      </c>
      <c r="G1353" s="65" t="n">
        <f aca="false">VLOOKUP(A1353,Plan1!$A$7:$O$1102,13,FALSE())</f>
        <v>832.41</v>
      </c>
    </row>
    <row r="1354" customFormat="false" ht="15" hidden="false" customHeight="false" outlineLevel="0" collapsed="false">
      <c r="A1354" s="63" t="n">
        <v>42626</v>
      </c>
      <c r="B1354" s="64" t="n">
        <f aca="false">VLOOKUP(A1354,Plan1!$A$7:$O$1102,2,FALSE())</f>
        <v>-3.66</v>
      </c>
      <c r="C1354" s="65" t="n">
        <f aca="false">VLOOKUP(A1354,Plan1!$A$7:$O$1102,3,FALSE())</f>
        <v>777.34</v>
      </c>
      <c r="D1354" s="66" t="n">
        <f aca="false">VLOOKUP(A1354,Plan1!$A$7:$O$1102,7,FALSE())</f>
        <v>-11.42</v>
      </c>
      <c r="E1354" s="65" t="n">
        <f aca="false">VLOOKUP(A1354,Plan1!$A$7:$O$1102,8,FALSE())</f>
        <v>748.58</v>
      </c>
      <c r="F1354" s="64" t="n">
        <f aca="false">VLOOKUP(A1354,Plan1!$A$7:$O$1102,12,FALSE())</f>
        <v>-6.39</v>
      </c>
      <c r="G1354" s="65" t="n">
        <f aca="false">VLOOKUP(A1354,Plan1!$A$7:$O$1102,13,FALSE())</f>
        <v>832.39</v>
      </c>
    </row>
    <row r="1355" customFormat="false" ht="15" hidden="false" customHeight="false" outlineLevel="0" collapsed="false">
      <c r="A1355" s="63" t="n">
        <v>42627</v>
      </c>
      <c r="B1355" s="64" t="n">
        <f aca="false">VLOOKUP(A1355,Plan1!$A$7:$O$1102,2,FALSE())</f>
        <v>-3.68</v>
      </c>
      <c r="C1355" s="65" t="n">
        <f aca="false">VLOOKUP(A1355,Plan1!$A$7:$O$1102,3,FALSE())</f>
        <v>777.32</v>
      </c>
      <c r="D1355" s="66" t="n">
        <f aca="false">VLOOKUP(A1355,Plan1!$A$7:$O$1102,7,FALSE())</f>
        <v>-11.44</v>
      </c>
      <c r="E1355" s="65" t="n">
        <f aca="false">VLOOKUP(A1355,Plan1!$A$7:$O$1102,8,FALSE())</f>
        <v>748.56</v>
      </c>
      <c r="F1355" s="64" t="n">
        <f aca="false">VLOOKUP(A1355,Plan1!$A$7:$O$1102,12,FALSE())</f>
        <v>-6.41</v>
      </c>
      <c r="G1355" s="65" t="n">
        <f aca="false">VLOOKUP(A1355,Plan1!$A$7:$O$1102,13,FALSE())</f>
        <v>832.37</v>
      </c>
    </row>
    <row r="1356" customFormat="false" ht="15" hidden="false" customHeight="false" outlineLevel="0" collapsed="false">
      <c r="A1356" s="63" t="n">
        <v>42628</v>
      </c>
      <c r="B1356" s="64" t="n">
        <f aca="false">VLOOKUP(A1356,Plan1!$A$7:$O$1102,2,FALSE())</f>
        <v>-3.69</v>
      </c>
      <c r="C1356" s="65" t="n">
        <f aca="false">VLOOKUP(A1356,Plan1!$A$7:$O$1102,3,FALSE())</f>
        <v>777.31</v>
      </c>
      <c r="D1356" s="66" t="n">
        <f aca="false">VLOOKUP(A1356,Plan1!$A$7:$O$1102,7,FALSE())</f>
        <v>-11.47</v>
      </c>
      <c r="E1356" s="65" t="n">
        <f aca="false">VLOOKUP(A1356,Plan1!$A$7:$O$1102,8,FALSE())</f>
        <v>748.53</v>
      </c>
      <c r="F1356" s="64" t="n">
        <f aca="false">VLOOKUP(A1356,Plan1!$A$7:$O$1102,12,FALSE())</f>
        <v>-6.43</v>
      </c>
      <c r="G1356" s="65" t="n">
        <f aca="false">VLOOKUP(A1356,Plan1!$A$7:$O$1102,13,FALSE())</f>
        <v>832.35</v>
      </c>
    </row>
    <row r="1357" customFormat="false" ht="15" hidden="false" customHeight="false" outlineLevel="0" collapsed="false">
      <c r="A1357" s="63" t="n">
        <v>42629</v>
      </c>
      <c r="B1357" s="64" t="n">
        <f aca="false">VLOOKUP(A1357,Plan1!$A$7:$O$1102,2,FALSE())</f>
        <v>-3.7</v>
      </c>
      <c r="C1357" s="65" t="n">
        <f aca="false">VLOOKUP(A1357,Plan1!$A$7:$O$1102,3,FALSE())</f>
        <v>777.3</v>
      </c>
      <c r="D1357" s="66" t="n">
        <f aca="false">VLOOKUP(A1357,Plan1!$A$7:$O$1102,7,FALSE())</f>
        <v>-11.48</v>
      </c>
      <c r="E1357" s="65" t="n">
        <f aca="false">VLOOKUP(A1357,Plan1!$A$7:$O$1102,8,FALSE())</f>
        <v>748.52</v>
      </c>
      <c r="F1357" s="64" t="n">
        <f aca="false">VLOOKUP(A1357,Plan1!$A$7:$O$1102,12,FALSE())</f>
        <v>-6.44</v>
      </c>
      <c r="G1357" s="65" t="n">
        <f aca="false">VLOOKUP(A1357,Plan1!$A$7:$O$1102,13,FALSE())</f>
        <v>832.34</v>
      </c>
    </row>
    <row r="1358" customFormat="false" ht="15" hidden="false" customHeight="false" outlineLevel="0" collapsed="false">
      <c r="A1358" s="63" t="n">
        <v>42630</v>
      </c>
      <c r="B1358" s="64" t="n">
        <f aca="false">VLOOKUP(A1358,Plan1!$A$7:$O$1102,2,FALSE())</f>
        <v>-3.71</v>
      </c>
      <c r="C1358" s="65" t="n">
        <f aca="false">VLOOKUP(A1358,Plan1!$A$7:$O$1102,3,FALSE())</f>
        <v>777.29</v>
      </c>
      <c r="D1358" s="66" t="n">
        <f aca="false">VLOOKUP(A1358,Plan1!$A$7:$O$1102,7,FALSE())</f>
        <v>-11.5</v>
      </c>
      <c r="E1358" s="65" t="n">
        <f aca="false">VLOOKUP(A1358,Plan1!$A$7:$O$1102,8,FALSE())</f>
        <v>748.5</v>
      </c>
      <c r="F1358" s="64" t="n">
        <f aca="false">VLOOKUP(A1358,Plan1!$A$7:$O$1102,12,FALSE())</f>
        <v>-6.46</v>
      </c>
      <c r="G1358" s="65" t="n">
        <f aca="false">VLOOKUP(A1358,Plan1!$A$7:$O$1102,13,FALSE())</f>
        <v>832.32</v>
      </c>
    </row>
    <row r="1359" customFormat="false" ht="15" hidden="false" customHeight="false" outlineLevel="0" collapsed="false">
      <c r="A1359" s="63" t="n">
        <v>42631</v>
      </c>
      <c r="B1359" s="64" t="n">
        <f aca="false">VLOOKUP(A1359,Plan1!$A$7:$O$1102,2,FALSE())</f>
        <v>-3.73</v>
      </c>
      <c r="C1359" s="65" t="n">
        <f aca="false">VLOOKUP(A1359,Plan1!$A$7:$O$1102,3,FALSE())</f>
        <v>777.27</v>
      </c>
      <c r="D1359" s="66" t="n">
        <f aca="false">VLOOKUP(A1359,Plan1!$A$7:$O$1102,7,FALSE())</f>
        <v>-11.54</v>
      </c>
      <c r="E1359" s="65" t="n">
        <f aca="false">VLOOKUP(A1359,Plan1!$A$7:$O$1102,8,FALSE())</f>
        <v>748.46</v>
      </c>
      <c r="F1359" s="64" t="n">
        <f aca="false">VLOOKUP(A1359,Plan1!$A$7:$O$1102,12,FALSE())</f>
        <v>-6.48</v>
      </c>
      <c r="G1359" s="65" t="n">
        <f aca="false">VLOOKUP(A1359,Plan1!$A$7:$O$1102,13,FALSE())</f>
        <v>832.3</v>
      </c>
    </row>
    <row r="1360" customFormat="false" ht="15" hidden="false" customHeight="false" outlineLevel="0" collapsed="false">
      <c r="A1360" s="63" t="n">
        <v>42632</v>
      </c>
      <c r="B1360" s="64" t="n">
        <f aca="false">VLOOKUP(A1360,Plan1!$A$7:$O$1102,2,FALSE())</f>
        <v>-3.74</v>
      </c>
      <c r="C1360" s="65" t="n">
        <f aca="false">VLOOKUP(A1360,Plan1!$A$7:$O$1102,3,FALSE())</f>
        <v>777.26</v>
      </c>
      <c r="D1360" s="66" t="n">
        <f aca="false">VLOOKUP(A1360,Plan1!$A$7:$O$1102,7,FALSE())</f>
        <v>-11.55</v>
      </c>
      <c r="E1360" s="65" t="n">
        <f aca="false">VLOOKUP(A1360,Plan1!$A$7:$O$1102,8,FALSE())</f>
        <v>748.45</v>
      </c>
      <c r="F1360" s="64" t="n">
        <f aca="false">VLOOKUP(A1360,Plan1!$A$7:$O$1102,12,FALSE())</f>
        <v>-6.5</v>
      </c>
      <c r="G1360" s="65" t="n">
        <f aca="false">VLOOKUP(A1360,Plan1!$A$7:$O$1102,13,FALSE())</f>
        <v>832.28</v>
      </c>
    </row>
    <row r="1361" customFormat="false" ht="15" hidden="false" customHeight="false" outlineLevel="0" collapsed="false">
      <c r="A1361" s="63" t="n">
        <v>42633</v>
      </c>
      <c r="B1361" s="64" t="n">
        <f aca="false">VLOOKUP(A1361,Plan1!$A$7:$O$1102,2,FALSE())</f>
        <v>-3.74</v>
      </c>
      <c r="C1361" s="65" t="n">
        <f aca="false">VLOOKUP(A1361,Plan1!$A$7:$O$1102,3,FALSE())</f>
        <v>777.26</v>
      </c>
      <c r="D1361" s="66" t="n">
        <f aca="false">VLOOKUP(A1361,Plan1!$A$7:$O$1102,7,FALSE())</f>
        <v>-11.58</v>
      </c>
      <c r="E1361" s="65" t="n">
        <f aca="false">VLOOKUP(A1361,Plan1!$A$7:$O$1102,8,FALSE())</f>
        <v>748.42</v>
      </c>
      <c r="F1361" s="64" t="n">
        <f aca="false">VLOOKUP(A1361,Plan1!$A$7:$O$1102,12,FALSE())</f>
        <v>-6.52</v>
      </c>
      <c r="G1361" s="65" t="n">
        <f aca="false">VLOOKUP(A1361,Plan1!$A$7:$O$1102,13,FALSE())</f>
        <v>832.26</v>
      </c>
    </row>
    <row r="1362" customFormat="false" ht="15" hidden="false" customHeight="false" outlineLevel="0" collapsed="false">
      <c r="A1362" s="63" t="n">
        <v>42634</v>
      </c>
      <c r="B1362" s="64" t="n">
        <f aca="false">VLOOKUP(A1362,Plan1!$A$7:$O$1102,2,FALSE())</f>
        <v>-3.74</v>
      </c>
      <c r="C1362" s="65" t="n">
        <f aca="false">VLOOKUP(A1362,Plan1!$A$7:$O$1102,3,FALSE())</f>
        <v>777.26</v>
      </c>
      <c r="D1362" s="66" t="n">
        <f aca="false">VLOOKUP(A1362,Plan1!$A$7:$O$1102,7,FALSE())</f>
        <v>-11.59</v>
      </c>
      <c r="E1362" s="65" t="n">
        <f aca="false">VLOOKUP(A1362,Plan1!$A$7:$O$1102,8,FALSE())</f>
        <v>748.41</v>
      </c>
      <c r="F1362" s="64" t="n">
        <f aca="false">VLOOKUP(A1362,Plan1!$A$7:$O$1102,12,FALSE())</f>
        <v>-6.54</v>
      </c>
      <c r="G1362" s="65" t="n">
        <f aca="false">VLOOKUP(A1362,Plan1!$A$7:$O$1102,13,FALSE())</f>
        <v>832.24</v>
      </c>
    </row>
    <row r="1363" customFormat="false" ht="15" hidden="false" customHeight="false" outlineLevel="0" collapsed="false">
      <c r="A1363" s="63" t="n">
        <v>42635</v>
      </c>
      <c r="B1363" s="64" t="n">
        <f aca="false">VLOOKUP(A1363,Plan1!$A$7:$O$1102,2,FALSE())</f>
        <v>-3.74</v>
      </c>
      <c r="C1363" s="65" t="n">
        <f aca="false">VLOOKUP(A1363,Plan1!$A$7:$O$1102,3,FALSE())</f>
        <v>777.26</v>
      </c>
      <c r="D1363" s="66" t="n">
        <f aca="false">VLOOKUP(A1363,Plan1!$A$7:$O$1102,7,FALSE())</f>
        <v>-11.6</v>
      </c>
      <c r="E1363" s="65" t="n">
        <f aca="false">VLOOKUP(A1363,Plan1!$A$7:$O$1102,8,FALSE())</f>
        <v>748.4</v>
      </c>
      <c r="F1363" s="64" t="n">
        <f aca="false">VLOOKUP(A1363,Plan1!$A$7:$O$1102,12,FALSE())</f>
        <v>-6.56</v>
      </c>
      <c r="G1363" s="65" t="n">
        <f aca="false">VLOOKUP(A1363,Plan1!$A$7:$O$1102,13,FALSE())</f>
        <v>832.22</v>
      </c>
    </row>
    <row r="1364" customFormat="false" ht="15" hidden="false" customHeight="false" outlineLevel="0" collapsed="false">
      <c r="A1364" s="63" t="n">
        <v>42636</v>
      </c>
      <c r="B1364" s="64" t="n">
        <f aca="false">VLOOKUP(A1364,Plan1!$A$7:$O$1102,2,FALSE())</f>
        <v>-3.77</v>
      </c>
      <c r="C1364" s="65" t="n">
        <f aca="false">VLOOKUP(A1364,Plan1!$A$7:$O$1102,3,FALSE())</f>
        <v>777.23</v>
      </c>
      <c r="D1364" s="66" t="n">
        <f aca="false">VLOOKUP(A1364,Plan1!$A$7:$O$1102,7,FALSE())</f>
        <v>-11.62</v>
      </c>
      <c r="E1364" s="65" t="n">
        <f aca="false">VLOOKUP(A1364,Plan1!$A$7:$O$1102,8,FALSE())</f>
        <v>748.38</v>
      </c>
      <c r="F1364" s="64" t="n">
        <f aca="false">VLOOKUP(A1364,Plan1!$A$7:$O$1102,12,FALSE())</f>
        <v>-6.58</v>
      </c>
      <c r="G1364" s="65" t="n">
        <f aca="false">VLOOKUP(A1364,Plan1!$A$7:$O$1102,13,FALSE())</f>
        <v>832.2</v>
      </c>
    </row>
    <row r="1365" customFormat="false" ht="15" hidden="false" customHeight="false" outlineLevel="0" collapsed="false">
      <c r="A1365" s="63" t="n">
        <v>42637</v>
      </c>
      <c r="B1365" s="64" t="n">
        <f aca="false">VLOOKUP(A1365,Plan1!$A$7:$O$1102,2,FALSE())</f>
        <v>-3.79</v>
      </c>
      <c r="C1365" s="65" t="n">
        <f aca="false">VLOOKUP(A1365,Plan1!$A$7:$O$1102,3,FALSE())</f>
        <v>777.21</v>
      </c>
      <c r="D1365" s="66" t="n">
        <f aca="false">VLOOKUP(A1365,Plan1!$A$7:$O$1102,7,FALSE())</f>
        <v>-11.65</v>
      </c>
      <c r="E1365" s="65" t="n">
        <f aca="false">VLOOKUP(A1365,Plan1!$A$7:$O$1102,8,FALSE())</f>
        <v>748.35</v>
      </c>
      <c r="F1365" s="64" t="n">
        <f aca="false">VLOOKUP(A1365,Plan1!$A$7:$O$1102,12,FALSE())</f>
        <v>-6.6</v>
      </c>
      <c r="G1365" s="65" t="n">
        <f aca="false">VLOOKUP(A1365,Plan1!$A$7:$O$1102,13,FALSE())</f>
        <v>832.18</v>
      </c>
    </row>
    <row r="1366" customFormat="false" ht="15" hidden="false" customHeight="false" outlineLevel="0" collapsed="false">
      <c r="A1366" s="63" t="n">
        <v>42638</v>
      </c>
      <c r="B1366" s="64" t="n">
        <f aca="false">VLOOKUP(A1366,Plan1!$A$7:$O$1102,2,FALSE())</f>
        <v>-3.8</v>
      </c>
      <c r="C1366" s="65" t="n">
        <f aca="false">VLOOKUP(A1366,Plan1!$A$7:$O$1102,3,FALSE())</f>
        <v>777.2</v>
      </c>
      <c r="D1366" s="66" t="n">
        <f aca="false">VLOOKUP(A1366,Plan1!$A$7:$O$1102,7,FALSE())</f>
        <v>-11.66</v>
      </c>
      <c r="E1366" s="65" t="n">
        <f aca="false">VLOOKUP(A1366,Plan1!$A$7:$O$1102,8,FALSE())</f>
        <v>748.34</v>
      </c>
      <c r="F1366" s="64" t="n">
        <f aca="false">VLOOKUP(A1366,Plan1!$A$7:$O$1102,12,FALSE())</f>
        <v>-6.61</v>
      </c>
      <c r="G1366" s="65" t="n">
        <f aca="false">VLOOKUP(A1366,Plan1!$A$7:$O$1102,13,FALSE())</f>
        <v>832.17</v>
      </c>
    </row>
    <row r="1367" customFormat="false" ht="15" hidden="false" customHeight="false" outlineLevel="0" collapsed="false">
      <c r="A1367" s="63" t="n">
        <v>42639</v>
      </c>
      <c r="B1367" s="64" t="n">
        <f aca="false">VLOOKUP(A1367,Plan1!$A$7:$O$1102,2,FALSE())</f>
        <v>-3.78</v>
      </c>
      <c r="C1367" s="65" t="n">
        <f aca="false">VLOOKUP(A1367,Plan1!$A$7:$O$1102,3,FALSE())</f>
        <v>777.22</v>
      </c>
      <c r="D1367" s="66" t="n">
        <f aca="false">VLOOKUP(A1367,Plan1!$A$7:$O$1102,7,FALSE())</f>
        <v>-11.64</v>
      </c>
      <c r="E1367" s="65" t="n">
        <f aca="false">VLOOKUP(A1367,Plan1!$A$7:$O$1102,8,FALSE())</f>
        <v>748.36</v>
      </c>
      <c r="F1367" s="64" t="n">
        <f aca="false">VLOOKUP(A1367,Plan1!$A$7:$O$1102,12,FALSE())</f>
        <v>-6.56</v>
      </c>
      <c r="G1367" s="65" t="n">
        <f aca="false">VLOOKUP(A1367,Plan1!$A$7:$O$1102,13,FALSE())</f>
        <v>832.22</v>
      </c>
    </row>
    <row r="1368" customFormat="false" ht="15" hidden="false" customHeight="false" outlineLevel="0" collapsed="false">
      <c r="A1368" s="63" t="n">
        <v>42640</v>
      </c>
      <c r="B1368" s="64" t="n">
        <f aca="false">VLOOKUP(A1368,Plan1!$A$7:$O$1102,2,FALSE())</f>
        <v>-3.78</v>
      </c>
      <c r="C1368" s="65" t="n">
        <f aca="false">VLOOKUP(A1368,Plan1!$A$7:$O$1102,3,FALSE())</f>
        <v>777.22</v>
      </c>
      <c r="D1368" s="66" t="n">
        <f aca="false">VLOOKUP(A1368,Plan1!$A$7:$O$1102,7,FALSE())</f>
        <v>-11.65</v>
      </c>
      <c r="E1368" s="65" t="n">
        <f aca="false">VLOOKUP(A1368,Plan1!$A$7:$O$1102,8,FALSE())</f>
        <v>748.35</v>
      </c>
      <c r="F1368" s="64" t="n">
        <f aca="false">VLOOKUP(A1368,Plan1!$A$7:$O$1102,12,FALSE())</f>
        <v>-6.52</v>
      </c>
      <c r="G1368" s="65" t="n">
        <f aca="false">VLOOKUP(A1368,Plan1!$A$7:$O$1102,13,FALSE())</f>
        <v>832.26</v>
      </c>
    </row>
    <row r="1369" customFormat="false" ht="15" hidden="false" customHeight="false" outlineLevel="0" collapsed="false">
      <c r="A1369" s="63" t="n">
        <v>42641</v>
      </c>
      <c r="B1369" s="64" t="n">
        <f aca="false">VLOOKUP(A1369,Plan1!$A$7:$O$1102,2,FALSE())</f>
        <v>-3.79</v>
      </c>
      <c r="C1369" s="65" t="n">
        <f aca="false">VLOOKUP(A1369,Plan1!$A$7:$O$1102,3,FALSE())</f>
        <v>777.21</v>
      </c>
      <c r="D1369" s="66" t="n">
        <f aca="false">VLOOKUP(A1369,Plan1!$A$7:$O$1102,7,FALSE())</f>
        <v>-11.66</v>
      </c>
      <c r="E1369" s="65" t="n">
        <f aca="false">VLOOKUP(A1369,Plan1!$A$7:$O$1102,8,FALSE())</f>
        <v>748.34</v>
      </c>
      <c r="F1369" s="64" t="n">
        <f aca="false">VLOOKUP(A1369,Plan1!$A$7:$O$1102,12,FALSE())</f>
        <v>-6.52</v>
      </c>
      <c r="G1369" s="65" t="n">
        <f aca="false">VLOOKUP(A1369,Plan1!$A$7:$O$1102,13,FALSE())</f>
        <v>832.26</v>
      </c>
    </row>
    <row r="1370" customFormat="false" ht="15" hidden="false" customHeight="false" outlineLevel="0" collapsed="false">
      <c r="A1370" s="63" t="n">
        <v>42642</v>
      </c>
      <c r="B1370" s="64" t="n">
        <f aca="false">VLOOKUP(A1370,Plan1!$A$7:$O$1102,2,FALSE())</f>
        <v>-3.79</v>
      </c>
      <c r="C1370" s="65" t="n">
        <f aca="false">VLOOKUP(A1370,Plan1!$A$7:$O$1102,3,FALSE())</f>
        <v>777.21</v>
      </c>
      <c r="D1370" s="66" t="n">
        <f aca="false">VLOOKUP(A1370,Plan1!$A$7:$O$1102,7,FALSE())</f>
        <v>-11.67</v>
      </c>
      <c r="E1370" s="65" t="n">
        <f aca="false">VLOOKUP(A1370,Plan1!$A$7:$O$1102,8,FALSE())</f>
        <v>748.33</v>
      </c>
      <c r="F1370" s="64" t="n">
        <f aca="false">VLOOKUP(A1370,Plan1!$A$7:$O$1102,12,FALSE())</f>
        <v>-6.54</v>
      </c>
      <c r="G1370" s="65" t="n">
        <f aca="false">VLOOKUP(A1370,Plan1!$A$7:$O$1102,13,FALSE())</f>
        <v>832.24</v>
      </c>
    </row>
    <row r="1371" customFormat="false" ht="15" hidden="false" customHeight="false" outlineLevel="0" collapsed="false">
      <c r="A1371" s="63" t="n">
        <v>42643</v>
      </c>
      <c r="B1371" s="64" t="n">
        <f aca="false">VLOOKUP(A1371,Plan1!$A$7:$O$1102,2,FALSE())</f>
        <v>-3.82</v>
      </c>
      <c r="C1371" s="65" t="n">
        <f aca="false">VLOOKUP(A1371,Plan1!$A$7:$O$1102,3,FALSE())</f>
        <v>777.18</v>
      </c>
      <c r="D1371" s="66" t="n">
        <f aca="false">VLOOKUP(A1371,Plan1!$A$7:$O$1102,7,FALSE())</f>
        <v>-11.7</v>
      </c>
      <c r="E1371" s="65" t="n">
        <f aca="false">VLOOKUP(A1371,Plan1!$A$7:$O$1102,8,FALSE())</f>
        <v>748.3</v>
      </c>
      <c r="F1371" s="64" t="n">
        <f aca="false">VLOOKUP(A1371,Plan1!$A$7:$O$1102,12,FALSE())</f>
        <v>-6.55</v>
      </c>
      <c r="G1371" s="65" t="n">
        <f aca="false">VLOOKUP(A1371,Plan1!$A$7:$O$1102,13,FALSE())</f>
        <v>832.23</v>
      </c>
    </row>
    <row r="1372" customFormat="false" ht="15" hidden="false" customHeight="false" outlineLevel="0" collapsed="false">
      <c r="A1372" s="63" t="n">
        <v>42644</v>
      </c>
      <c r="B1372" s="64" t="n">
        <f aca="false">VLOOKUP(A1372,Plan1!$A$7:$O$1102,2,FALSE())</f>
        <v>-3.83</v>
      </c>
      <c r="C1372" s="65" t="n">
        <f aca="false">VLOOKUP(A1372,Plan1!$A$7:$O$1102,3,FALSE())</f>
        <v>777.17</v>
      </c>
      <c r="D1372" s="66" t="n">
        <f aca="false">VLOOKUP(A1372,Plan1!$A$7:$O$1102,7,FALSE())</f>
        <v>-11.72</v>
      </c>
      <c r="E1372" s="65" t="n">
        <f aca="false">VLOOKUP(A1372,Plan1!$A$7:$O$1102,8,FALSE())</f>
        <v>748.28</v>
      </c>
      <c r="F1372" s="64" t="n">
        <f aca="false">VLOOKUP(A1372,Plan1!$A$7:$O$1102,12,FALSE())</f>
        <v>-6.56</v>
      </c>
      <c r="G1372" s="65" t="n">
        <f aca="false">VLOOKUP(A1372,Plan1!$A$7:$O$1102,13,FALSE())</f>
        <v>832.22</v>
      </c>
    </row>
    <row r="1373" customFormat="false" ht="15" hidden="false" customHeight="false" outlineLevel="0" collapsed="false">
      <c r="A1373" s="63" t="n">
        <v>42645</v>
      </c>
      <c r="B1373" s="64" t="n">
        <f aca="false">VLOOKUP(A1373,Plan1!$A$7:$O$1102,2,FALSE())</f>
        <v>-3.83</v>
      </c>
      <c r="C1373" s="65" t="n">
        <f aca="false">VLOOKUP(A1373,Plan1!$A$7:$O$1102,3,FALSE())</f>
        <v>777.17</v>
      </c>
      <c r="D1373" s="66" t="n">
        <f aca="false">VLOOKUP(A1373,Plan1!$A$7:$O$1102,7,FALSE())</f>
        <v>-11.72</v>
      </c>
      <c r="E1373" s="65" t="n">
        <f aca="false">VLOOKUP(A1373,Plan1!$A$7:$O$1102,8,FALSE())</f>
        <v>748.28</v>
      </c>
      <c r="F1373" s="64" t="n">
        <f aca="false">VLOOKUP(A1373,Plan1!$A$7:$O$1102,12,FALSE())</f>
        <v>-6.58</v>
      </c>
      <c r="G1373" s="65" t="n">
        <f aca="false">VLOOKUP(A1373,Plan1!$A$7:$O$1102,13,FALSE())</f>
        <v>832.2</v>
      </c>
    </row>
    <row r="1374" customFormat="false" ht="15" hidden="false" customHeight="false" outlineLevel="0" collapsed="false">
      <c r="A1374" s="63" t="n">
        <v>42646</v>
      </c>
      <c r="B1374" s="64" t="n">
        <f aca="false">VLOOKUP(A1374,Plan1!$A$7:$O$1102,2,FALSE())</f>
        <v>-3.84</v>
      </c>
      <c r="C1374" s="65" t="n">
        <f aca="false">VLOOKUP(A1374,Plan1!$A$7:$O$1102,3,FALSE())</f>
        <v>777.16</v>
      </c>
      <c r="D1374" s="66" t="n">
        <f aca="false">VLOOKUP(A1374,Plan1!$A$7:$O$1102,7,FALSE())</f>
        <v>-11.73</v>
      </c>
      <c r="E1374" s="65" t="n">
        <f aca="false">VLOOKUP(A1374,Plan1!$A$7:$O$1102,8,FALSE())</f>
        <v>748.27</v>
      </c>
      <c r="F1374" s="64" t="n">
        <f aca="false">VLOOKUP(A1374,Plan1!$A$7:$O$1102,12,FALSE())</f>
        <v>-6.6</v>
      </c>
      <c r="G1374" s="65" t="n">
        <f aca="false">VLOOKUP(A1374,Plan1!$A$7:$O$1102,13,FALSE())</f>
        <v>832.18</v>
      </c>
    </row>
    <row r="1375" customFormat="false" ht="15" hidden="false" customHeight="false" outlineLevel="0" collapsed="false">
      <c r="A1375" s="63" t="n">
        <v>42647</v>
      </c>
      <c r="B1375" s="64" t="n">
        <f aca="false">VLOOKUP(A1375,Plan1!$A$7:$O$1102,2,FALSE())</f>
        <v>-3.82</v>
      </c>
      <c r="C1375" s="65" t="n">
        <f aca="false">VLOOKUP(A1375,Plan1!$A$7:$O$1102,3,FALSE())</f>
        <v>777.18</v>
      </c>
      <c r="D1375" s="66" t="n">
        <f aca="false">VLOOKUP(A1375,Plan1!$A$7:$O$1102,7,FALSE())</f>
        <v>-11.72</v>
      </c>
      <c r="E1375" s="65" t="n">
        <f aca="false">VLOOKUP(A1375,Plan1!$A$7:$O$1102,8,FALSE())</f>
        <v>748.28</v>
      </c>
      <c r="F1375" s="64" t="n">
        <f aca="false">VLOOKUP(A1375,Plan1!$A$7:$O$1102,12,FALSE())</f>
        <v>-6.59</v>
      </c>
      <c r="G1375" s="65" t="n">
        <f aca="false">VLOOKUP(A1375,Plan1!$A$7:$O$1102,13,FALSE())</f>
        <v>832.19</v>
      </c>
    </row>
    <row r="1376" customFormat="false" ht="15" hidden="false" customHeight="false" outlineLevel="0" collapsed="false">
      <c r="A1376" s="63" t="n">
        <v>42648</v>
      </c>
      <c r="B1376" s="64" t="n">
        <f aca="false">VLOOKUP(A1376,Plan1!$A$7:$O$1102,2,FALSE())</f>
        <v>-3.82</v>
      </c>
      <c r="C1376" s="65" t="n">
        <f aca="false">VLOOKUP(A1376,Plan1!$A$7:$O$1102,3,FALSE())</f>
        <v>777.18</v>
      </c>
      <c r="D1376" s="66" t="n">
        <f aca="false">VLOOKUP(A1376,Plan1!$A$7:$O$1102,7,FALSE())</f>
        <v>-11.71</v>
      </c>
      <c r="E1376" s="65" t="n">
        <f aca="false">VLOOKUP(A1376,Plan1!$A$7:$O$1102,8,FALSE())</f>
        <v>748.29</v>
      </c>
      <c r="F1376" s="64" t="n">
        <f aca="false">VLOOKUP(A1376,Plan1!$A$7:$O$1102,12,FALSE())</f>
        <v>-6.56</v>
      </c>
      <c r="G1376" s="65" t="n">
        <f aca="false">VLOOKUP(A1376,Plan1!$A$7:$O$1102,13,FALSE())</f>
        <v>832.22</v>
      </c>
    </row>
    <row r="1377" customFormat="false" ht="15" hidden="false" customHeight="false" outlineLevel="0" collapsed="false">
      <c r="A1377" s="63" t="n">
        <v>42649</v>
      </c>
      <c r="B1377" s="64" t="n">
        <f aca="false">VLOOKUP(A1377,Plan1!$A$7:$O$1102,2,FALSE())</f>
        <v>-3.81</v>
      </c>
      <c r="C1377" s="65" t="n">
        <f aca="false">VLOOKUP(A1377,Plan1!$A$7:$O$1102,3,FALSE())</f>
        <v>777.19</v>
      </c>
      <c r="D1377" s="66" t="n">
        <f aca="false">VLOOKUP(A1377,Plan1!$A$7:$O$1102,7,FALSE())</f>
        <v>-11.71</v>
      </c>
      <c r="E1377" s="65" t="n">
        <f aca="false">VLOOKUP(A1377,Plan1!$A$7:$O$1102,8,FALSE())</f>
        <v>748.29</v>
      </c>
      <c r="F1377" s="64" t="n">
        <f aca="false">VLOOKUP(A1377,Plan1!$A$7:$O$1102,12,FALSE())</f>
        <v>-6.5</v>
      </c>
      <c r="G1377" s="65" t="n">
        <f aca="false">VLOOKUP(A1377,Plan1!$A$7:$O$1102,13,FALSE())</f>
        <v>832.28</v>
      </c>
    </row>
    <row r="1378" customFormat="false" ht="15" hidden="false" customHeight="false" outlineLevel="0" collapsed="false">
      <c r="A1378" s="63" t="n">
        <v>42650</v>
      </c>
      <c r="B1378" s="64" t="n">
        <f aca="false">VLOOKUP(A1378,Plan1!$A$7:$O$1102,2,FALSE())</f>
        <v>-3.8</v>
      </c>
      <c r="C1378" s="65" t="n">
        <f aca="false">VLOOKUP(A1378,Plan1!$A$7:$O$1102,3,FALSE())</f>
        <v>777.2</v>
      </c>
      <c r="D1378" s="66" t="n">
        <f aca="false">VLOOKUP(A1378,Plan1!$A$7:$O$1102,7,FALSE())</f>
        <v>-11.72</v>
      </c>
      <c r="E1378" s="65" t="n">
        <f aca="false">VLOOKUP(A1378,Plan1!$A$7:$O$1102,8,FALSE())</f>
        <v>748.28</v>
      </c>
      <c r="F1378" s="64" t="n">
        <f aca="false">VLOOKUP(A1378,Plan1!$A$7:$O$1102,12,FALSE())</f>
        <v>-6.45</v>
      </c>
      <c r="G1378" s="65" t="n">
        <f aca="false">VLOOKUP(A1378,Plan1!$A$7:$O$1102,13,FALSE())</f>
        <v>832.33</v>
      </c>
    </row>
    <row r="1379" customFormat="false" ht="15" hidden="false" customHeight="false" outlineLevel="0" collapsed="false">
      <c r="A1379" s="63" t="n">
        <v>42651</v>
      </c>
      <c r="B1379" s="64" t="n">
        <f aca="false">VLOOKUP(A1379,Plan1!$A$7:$O$1102,2,FALSE())</f>
        <v>-3.8</v>
      </c>
      <c r="C1379" s="65" t="n">
        <f aca="false">VLOOKUP(A1379,Plan1!$A$7:$O$1102,3,FALSE())</f>
        <v>777.2</v>
      </c>
      <c r="D1379" s="66" t="n">
        <f aca="false">VLOOKUP(A1379,Plan1!$A$7:$O$1102,7,FALSE())</f>
        <v>-11.73</v>
      </c>
      <c r="E1379" s="65" t="n">
        <f aca="false">VLOOKUP(A1379,Plan1!$A$7:$O$1102,8,FALSE())</f>
        <v>748.27</v>
      </c>
      <c r="F1379" s="64" t="n">
        <f aca="false">VLOOKUP(A1379,Plan1!$A$7:$O$1102,12,FALSE())</f>
        <v>-6.45</v>
      </c>
      <c r="G1379" s="65" t="n">
        <f aca="false">VLOOKUP(A1379,Plan1!$A$7:$O$1102,13,FALSE())</f>
        <v>832.33</v>
      </c>
    </row>
    <row r="1380" customFormat="false" ht="15" hidden="false" customHeight="false" outlineLevel="0" collapsed="false">
      <c r="A1380" s="63" t="n">
        <v>42652</v>
      </c>
      <c r="B1380" s="64" t="n">
        <f aca="false">VLOOKUP(A1380,Plan1!$A$7:$O$1102,2,FALSE())</f>
        <v>-3.8</v>
      </c>
      <c r="C1380" s="65" t="n">
        <f aca="false">VLOOKUP(A1380,Plan1!$A$7:$O$1102,3,FALSE())</f>
        <v>777.2</v>
      </c>
      <c r="D1380" s="66" t="n">
        <f aca="false">VLOOKUP(A1380,Plan1!$A$7:$O$1102,7,FALSE())</f>
        <v>-11.75</v>
      </c>
      <c r="E1380" s="65" t="n">
        <f aca="false">VLOOKUP(A1380,Plan1!$A$7:$O$1102,8,FALSE())</f>
        <v>748.25</v>
      </c>
      <c r="F1380" s="64" t="n">
        <f aca="false">VLOOKUP(A1380,Plan1!$A$7:$O$1102,12,FALSE())</f>
        <v>-6.47</v>
      </c>
      <c r="G1380" s="65" t="n">
        <f aca="false">VLOOKUP(A1380,Plan1!$A$7:$O$1102,13,FALSE())</f>
        <v>832.31</v>
      </c>
    </row>
    <row r="1381" customFormat="false" ht="15" hidden="false" customHeight="false" outlineLevel="0" collapsed="false">
      <c r="A1381" s="63" t="n">
        <v>42653</v>
      </c>
      <c r="B1381" s="64" t="n">
        <f aca="false">VLOOKUP(A1381,Plan1!$A$7:$O$1102,2,FALSE())</f>
        <v>-3.8</v>
      </c>
      <c r="C1381" s="65" t="n">
        <f aca="false">VLOOKUP(A1381,Plan1!$A$7:$O$1102,3,FALSE())</f>
        <v>777.2</v>
      </c>
      <c r="D1381" s="66" t="n">
        <f aca="false">VLOOKUP(A1381,Plan1!$A$7:$O$1102,7,FALSE())</f>
        <v>-11.76</v>
      </c>
      <c r="E1381" s="65" t="n">
        <f aca="false">VLOOKUP(A1381,Plan1!$A$7:$O$1102,8,FALSE())</f>
        <v>748.24</v>
      </c>
      <c r="F1381" s="64" t="n">
        <f aca="false">VLOOKUP(A1381,Plan1!$A$7:$O$1102,12,FALSE())</f>
        <v>-6.47</v>
      </c>
      <c r="G1381" s="65" t="n">
        <f aca="false">VLOOKUP(A1381,Plan1!$A$7:$O$1102,13,FALSE())</f>
        <v>832.31</v>
      </c>
    </row>
    <row r="1382" customFormat="false" ht="15" hidden="false" customHeight="false" outlineLevel="0" collapsed="false">
      <c r="A1382" s="63" t="n">
        <v>42654</v>
      </c>
      <c r="B1382" s="64" t="n">
        <f aca="false">VLOOKUP(A1382,Plan1!$A$7:$O$1102,2,FALSE())</f>
        <v>-3.8</v>
      </c>
      <c r="C1382" s="65" t="n">
        <f aca="false">VLOOKUP(A1382,Plan1!$A$7:$O$1102,3,FALSE())</f>
        <v>777.2</v>
      </c>
      <c r="D1382" s="66" t="n">
        <f aca="false">VLOOKUP(A1382,Plan1!$A$7:$O$1102,7,FALSE())</f>
        <v>-11.77</v>
      </c>
      <c r="E1382" s="65" t="n">
        <f aca="false">VLOOKUP(A1382,Plan1!$A$7:$O$1102,8,FALSE())</f>
        <v>748.23</v>
      </c>
      <c r="F1382" s="64" t="n">
        <f aca="false">VLOOKUP(A1382,Plan1!$A$7:$O$1102,12,FALSE())</f>
        <v>-6.48</v>
      </c>
      <c r="G1382" s="65" t="n">
        <f aca="false">VLOOKUP(A1382,Plan1!$A$7:$O$1102,13,FALSE())</f>
        <v>832.3</v>
      </c>
    </row>
    <row r="1383" customFormat="false" ht="15" hidden="false" customHeight="false" outlineLevel="0" collapsed="false">
      <c r="A1383" s="63" t="n">
        <v>42655</v>
      </c>
      <c r="B1383" s="64" t="n">
        <f aca="false">VLOOKUP(A1383,Plan1!$A$7:$O$1102,2,FALSE())</f>
        <v>-3.8</v>
      </c>
      <c r="C1383" s="65" t="n">
        <f aca="false">VLOOKUP(A1383,Plan1!$A$7:$O$1102,3,FALSE())</f>
        <v>777.2</v>
      </c>
      <c r="D1383" s="66" t="n">
        <f aca="false">VLOOKUP(A1383,Plan1!$A$7:$O$1102,7,FALSE())</f>
        <v>-11.79</v>
      </c>
      <c r="E1383" s="65" t="n">
        <f aca="false">VLOOKUP(A1383,Plan1!$A$7:$O$1102,8,FALSE())</f>
        <v>748.21</v>
      </c>
      <c r="F1383" s="64" t="n">
        <f aca="false">VLOOKUP(A1383,Plan1!$A$7:$O$1102,12,FALSE())</f>
        <v>-6.5</v>
      </c>
      <c r="G1383" s="65" t="n">
        <f aca="false">VLOOKUP(A1383,Plan1!$A$7:$O$1102,13,FALSE())</f>
        <v>832.28</v>
      </c>
    </row>
    <row r="1384" customFormat="false" ht="15" hidden="false" customHeight="false" outlineLevel="0" collapsed="false">
      <c r="A1384" s="63" t="n">
        <v>42656</v>
      </c>
      <c r="B1384" s="64" t="n">
        <f aca="false">VLOOKUP(A1384,Plan1!$A$7:$O$1102,2,FALSE())</f>
        <v>-3.81</v>
      </c>
      <c r="C1384" s="65" t="n">
        <f aca="false">VLOOKUP(A1384,Plan1!$A$7:$O$1102,3,FALSE())</f>
        <v>777.19</v>
      </c>
      <c r="D1384" s="66" t="n">
        <f aca="false">VLOOKUP(A1384,Plan1!$A$7:$O$1102,7,FALSE())</f>
        <v>-11.81</v>
      </c>
      <c r="E1384" s="65" t="n">
        <f aca="false">VLOOKUP(A1384,Plan1!$A$7:$O$1102,8,FALSE())</f>
        <v>748.19</v>
      </c>
      <c r="F1384" s="64" t="n">
        <f aca="false">VLOOKUP(A1384,Plan1!$A$7:$O$1102,12,FALSE())</f>
        <v>-6.51</v>
      </c>
      <c r="G1384" s="65" t="n">
        <f aca="false">VLOOKUP(A1384,Plan1!$A$7:$O$1102,13,FALSE())</f>
        <v>832.27</v>
      </c>
    </row>
    <row r="1385" customFormat="false" ht="15" hidden="false" customHeight="false" outlineLevel="0" collapsed="false">
      <c r="A1385" s="63" t="n">
        <v>42657</v>
      </c>
      <c r="B1385" s="64" t="n">
        <f aca="false">VLOOKUP(A1385,Plan1!$A$7:$O$1102,2,FALSE())</f>
        <v>-3.83</v>
      </c>
      <c r="C1385" s="65" t="n">
        <f aca="false">VLOOKUP(A1385,Plan1!$A$7:$O$1102,3,FALSE())</f>
        <v>777.17</v>
      </c>
      <c r="D1385" s="66" t="n">
        <f aca="false">VLOOKUP(A1385,Plan1!$A$7:$O$1102,7,FALSE())</f>
        <v>-11.82</v>
      </c>
      <c r="E1385" s="65" t="n">
        <f aca="false">VLOOKUP(A1385,Plan1!$A$7:$O$1102,8,FALSE())</f>
        <v>748.18</v>
      </c>
      <c r="F1385" s="64" t="n">
        <f aca="false">VLOOKUP(A1385,Plan1!$A$7:$O$1102,12,FALSE())</f>
        <v>-6.52</v>
      </c>
      <c r="G1385" s="65" t="n">
        <f aca="false">VLOOKUP(A1385,Plan1!$A$7:$O$1102,13,FALSE())</f>
        <v>832.26</v>
      </c>
    </row>
    <row r="1386" customFormat="false" ht="15" hidden="false" customHeight="false" outlineLevel="0" collapsed="false">
      <c r="A1386" s="63" t="n">
        <v>42658</v>
      </c>
      <c r="B1386" s="64" t="n">
        <f aca="false">VLOOKUP(A1386,Plan1!$A$7:$O$1102,2,FALSE())</f>
        <v>-3.84</v>
      </c>
      <c r="C1386" s="65" t="n">
        <f aca="false">VLOOKUP(A1386,Plan1!$A$7:$O$1102,3,FALSE())</f>
        <v>777.16</v>
      </c>
      <c r="D1386" s="66" t="n">
        <f aca="false">VLOOKUP(A1386,Plan1!$A$7:$O$1102,7,FALSE())</f>
        <v>-11.84</v>
      </c>
      <c r="E1386" s="65" t="n">
        <f aca="false">VLOOKUP(A1386,Plan1!$A$7:$O$1102,8,FALSE())</f>
        <v>748.16</v>
      </c>
      <c r="F1386" s="64" t="n">
        <f aca="false">VLOOKUP(A1386,Plan1!$A$7:$O$1102,12,FALSE())</f>
        <v>-6.53</v>
      </c>
      <c r="G1386" s="65" t="n">
        <f aca="false">VLOOKUP(A1386,Plan1!$A$7:$O$1102,13,FALSE())</f>
        <v>832.25</v>
      </c>
    </row>
    <row r="1387" customFormat="false" ht="15" hidden="false" customHeight="false" outlineLevel="0" collapsed="false">
      <c r="A1387" s="63" t="n">
        <v>42659</v>
      </c>
      <c r="B1387" s="64" t="n">
        <f aca="false">VLOOKUP(A1387,Plan1!$A$7:$O$1102,2,FALSE())</f>
        <v>-3.86</v>
      </c>
      <c r="C1387" s="65" t="n">
        <f aca="false">VLOOKUP(A1387,Plan1!$A$7:$O$1102,3,FALSE())</f>
        <v>777.14</v>
      </c>
      <c r="D1387" s="66" t="n">
        <f aca="false">VLOOKUP(A1387,Plan1!$A$7:$O$1102,7,FALSE())</f>
        <v>-11.86</v>
      </c>
      <c r="E1387" s="65" t="n">
        <f aca="false">VLOOKUP(A1387,Plan1!$A$7:$O$1102,8,FALSE())</f>
        <v>748.14</v>
      </c>
      <c r="F1387" s="64" t="n">
        <f aca="false">VLOOKUP(A1387,Plan1!$A$7:$O$1102,12,FALSE())</f>
        <v>-6.53</v>
      </c>
      <c r="G1387" s="65" t="n">
        <f aca="false">VLOOKUP(A1387,Plan1!$A$7:$O$1102,13,FALSE())</f>
        <v>832.25</v>
      </c>
    </row>
    <row r="1388" customFormat="false" ht="15" hidden="false" customHeight="false" outlineLevel="0" collapsed="false">
      <c r="A1388" s="63" t="n">
        <v>42660</v>
      </c>
      <c r="B1388" s="64" t="n">
        <f aca="false">VLOOKUP(A1388,Plan1!$A$7:$O$1102,2,FALSE())</f>
        <v>-3.86</v>
      </c>
      <c r="C1388" s="65" t="n">
        <f aca="false">VLOOKUP(A1388,Plan1!$A$7:$O$1102,3,FALSE())</f>
        <v>777.14</v>
      </c>
      <c r="D1388" s="66" t="n">
        <f aca="false">VLOOKUP(A1388,Plan1!$A$7:$O$1102,7,FALSE())</f>
        <v>-11.87</v>
      </c>
      <c r="E1388" s="65" t="n">
        <f aca="false">VLOOKUP(A1388,Plan1!$A$7:$O$1102,8,FALSE())</f>
        <v>748.13</v>
      </c>
      <c r="F1388" s="64" t="n">
        <f aca="false">VLOOKUP(A1388,Plan1!$A$7:$O$1102,12,FALSE())</f>
        <v>-6.55</v>
      </c>
      <c r="G1388" s="65" t="n">
        <f aca="false">VLOOKUP(A1388,Plan1!$A$7:$O$1102,13,FALSE())</f>
        <v>832.23</v>
      </c>
    </row>
    <row r="1389" customFormat="false" ht="15" hidden="false" customHeight="false" outlineLevel="0" collapsed="false">
      <c r="A1389" s="63" t="n">
        <v>42661</v>
      </c>
      <c r="B1389" s="64" t="n">
        <f aca="false">VLOOKUP(A1389,Plan1!$A$7:$O$1102,2,FALSE())</f>
        <v>-3.89</v>
      </c>
      <c r="C1389" s="65" t="n">
        <f aca="false">VLOOKUP(A1389,Plan1!$A$7:$O$1102,3,FALSE())</f>
        <v>777.11</v>
      </c>
      <c r="D1389" s="66" t="n">
        <f aca="false">VLOOKUP(A1389,Plan1!$A$7:$O$1102,7,FALSE())</f>
        <v>-11.89</v>
      </c>
      <c r="E1389" s="65" t="n">
        <f aca="false">VLOOKUP(A1389,Plan1!$A$7:$O$1102,8,FALSE())</f>
        <v>748.11</v>
      </c>
      <c r="F1389" s="64" t="n">
        <f aca="false">VLOOKUP(A1389,Plan1!$A$7:$O$1102,12,FALSE())</f>
        <v>-6.58</v>
      </c>
      <c r="G1389" s="65" t="n">
        <f aca="false">VLOOKUP(A1389,Plan1!$A$7:$O$1102,13,FALSE())</f>
        <v>832.2</v>
      </c>
    </row>
    <row r="1390" customFormat="false" ht="15" hidden="false" customHeight="false" outlineLevel="0" collapsed="false">
      <c r="A1390" s="63" t="n">
        <v>42662</v>
      </c>
      <c r="B1390" s="64" t="n">
        <f aca="false">VLOOKUP(A1390,Plan1!$A$7:$O$1102,2,FALSE())</f>
        <v>-3.91</v>
      </c>
      <c r="C1390" s="65" t="n">
        <f aca="false">VLOOKUP(A1390,Plan1!$A$7:$O$1102,3,FALSE())</f>
        <v>777.09</v>
      </c>
      <c r="D1390" s="66" t="n">
        <f aca="false">VLOOKUP(A1390,Plan1!$A$7:$O$1102,7,FALSE())</f>
        <v>-11.91</v>
      </c>
      <c r="E1390" s="65" t="n">
        <f aca="false">VLOOKUP(A1390,Plan1!$A$7:$O$1102,8,FALSE())</f>
        <v>748.09</v>
      </c>
      <c r="F1390" s="64" t="n">
        <f aca="false">VLOOKUP(A1390,Plan1!$A$7:$O$1102,12,FALSE())</f>
        <v>-6.6</v>
      </c>
      <c r="G1390" s="65" t="n">
        <f aca="false">VLOOKUP(A1390,Plan1!$A$7:$O$1102,13,FALSE())</f>
        <v>832.18</v>
      </c>
    </row>
    <row r="1391" customFormat="false" ht="15" hidden="false" customHeight="false" outlineLevel="0" collapsed="false">
      <c r="A1391" s="63" t="n">
        <v>42663</v>
      </c>
      <c r="B1391" s="64" t="n">
        <f aca="false">VLOOKUP(A1391,Plan1!$A$7:$O$1102,2,FALSE())</f>
        <v>-3.92</v>
      </c>
      <c r="C1391" s="65" t="n">
        <f aca="false">VLOOKUP(A1391,Plan1!$A$7:$O$1102,3,FALSE())</f>
        <v>777.08</v>
      </c>
      <c r="D1391" s="66" t="n">
        <f aca="false">VLOOKUP(A1391,Plan1!$A$7:$O$1102,7,FALSE())</f>
        <v>-11.95</v>
      </c>
      <c r="E1391" s="65" t="n">
        <f aca="false">VLOOKUP(A1391,Plan1!$A$7:$O$1102,8,FALSE())</f>
        <v>748.05</v>
      </c>
      <c r="F1391" s="64" t="n">
        <f aca="false">VLOOKUP(A1391,Plan1!$A$7:$O$1102,12,FALSE())</f>
        <v>-6.62</v>
      </c>
      <c r="G1391" s="65" t="n">
        <f aca="false">VLOOKUP(A1391,Plan1!$A$7:$O$1102,13,FALSE())</f>
        <v>832.16</v>
      </c>
    </row>
    <row r="1392" customFormat="false" ht="15" hidden="false" customHeight="false" outlineLevel="0" collapsed="false">
      <c r="A1392" s="63" t="n">
        <v>42664</v>
      </c>
      <c r="B1392" s="64" t="n">
        <f aca="false">VLOOKUP(A1392,Plan1!$A$7:$O$1102,2,FALSE())</f>
        <v>-3.95</v>
      </c>
      <c r="C1392" s="65" t="n">
        <f aca="false">VLOOKUP(A1392,Plan1!$A$7:$O$1102,3,FALSE())</f>
        <v>777.05</v>
      </c>
      <c r="D1392" s="66" t="n">
        <f aca="false">VLOOKUP(A1392,Plan1!$A$7:$O$1102,7,FALSE())</f>
        <v>-11.97</v>
      </c>
      <c r="E1392" s="65" t="n">
        <f aca="false">VLOOKUP(A1392,Plan1!$A$7:$O$1102,8,FALSE())</f>
        <v>748.03</v>
      </c>
      <c r="F1392" s="64" t="n">
        <f aca="false">VLOOKUP(A1392,Plan1!$A$7:$O$1102,12,FALSE())</f>
        <v>-6.6</v>
      </c>
      <c r="G1392" s="65" t="n">
        <f aca="false">VLOOKUP(A1392,Plan1!$A$7:$O$1102,13,FALSE())</f>
        <v>832.18</v>
      </c>
    </row>
    <row r="1393" customFormat="false" ht="15" hidden="false" customHeight="false" outlineLevel="0" collapsed="false">
      <c r="A1393" s="63" t="n">
        <v>42665</v>
      </c>
      <c r="B1393" s="64" t="n">
        <f aca="false">VLOOKUP(A1393,Plan1!$A$7:$O$1102,2,FALSE())</f>
        <v>-3.97</v>
      </c>
      <c r="C1393" s="65" t="n">
        <f aca="false">VLOOKUP(A1393,Plan1!$A$7:$O$1102,3,FALSE())</f>
        <v>777.03</v>
      </c>
      <c r="D1393" s="66" t="n">
        <f aca="false">VLOOKUP(A1393,Plan1!$A$7:$O$1102,7,FALSE())</f>
        <v>-12</v>
      </c>
      <c r="E1393" s="65" t="n">
        <f aca="false">VLOOKUP(A1393,Plan1!$A$7:$O$1102,8,FALSE())</f>
        <v>748</v>
      </c>
      <c r="F1393" s="64" t="n">
        <f aca="false">VLOOKUP(A1393,Plan1!$A$7:$O$1102,12,FALSE())</f>
        <v>-6.61</v>
      </c>
      <c r="G1393" s="65" t="n">
        <f aca="false">VLOOKUP(A1393,Plan1!$A$7:$O$1102,13,FALSE())</f>
        <v>832.17</v>
      </c>
    </row>
    <row r="1394" customFormat="false" ht="15" hidden="false" customHeight="false" outlineLevel="0" collapsed="false">
      <c r="A1394" s="63" t="n">
        <v>42666</v>
      </c>
      <c r="B1394" s="64" t="n">
        <f aca="false">VLOOKUP(A1394,Plan1!$A$7:$O$1102,2,FALSE())</f>
        <v>-4</v>
      </c>
      <c r="C1394" s="65" t="n">
        <f aca="false">VLOOKUP(A1394,Plan1!$A$7:$O$1102,3,FALSE())</f>
        <v>777</v>
      </c>
      <c r="D1394" s="66" t="n">
        <f aca="false">VLOOKUP(A1394,Plan1!$A$7:$O$1102,7,FALSE())</f>
        <v>-12.04</v>
      </c>
      <c r="E1394" s="65" t="n">
        <f aca="false">VLOOKUP(A1394,Plan1!$A$7:$O$1102,8,FALSE())</f>
        <v>747.96</v>
      </c>
      <c r="F1394" s="64" t="n">
        <f aca="false">VLOOKUP(A1394,Plan1!$A$7:$O$1102,12,FALSE())</f>
        <v>-6.63</v>
      </c>
      <c r="G1394" s="65" t="n">
        <f aca="false">VLOOKUP(A1394,Plan1!$A$7:$O$1102,13,FALSE())</f>
        <v>832.15</v>
      </c>
    </row>
    <row r="1395" customFormat="false" ht="15" hidden="false" customHeight="false" outlineLevel="0" collapsed="false">
      <c r="A1395" s="63" t="n">
        <v>42667</v>
      </c>
      <c r="B1395" s="64" t="n">
        <f aca="false">VLOOKUP(A1395,Plan1!$A$7:$O$1102,2,FALSE())</f>
        <v>-4.04</v>
      </c>
      <c r="C1395" s="65" t="n">
        <f aca="false">VLOOKUP(A1395,Plan1!$A$7:$O$1102,3,FALSE())</f>
        <v>776.96</v>
      </c>
      <c r="D1395" s="66" t="n">
        <f aca="false">VLOOKUP(A1395,Plan1!$A$7:$O$1102,7,FALSE())</f>
        <v>-12.06</v>
      </c>
      <c r="E1395" s="65" t="n">
        <f aca="false">VLOOKUP(A1395,Plan1!$A$7:$O$1102,8,FALSE())</f>
        <v>747.94</v>
      </c>
      <c r="F1395" s="64" t="n">
        <f aca="false">VLOOKUP(A1395,Plan1!$A$7:$O$1102,12,FALSE())</f>
        <v>-6.66</v>
      </c>
      <c r="G1395" s="65" t="n">
        <f aca="false">VLOOKUP(A1395,Plan1!$A$7:$O$1102,13,FALSE())</f>
        <v>832.12</v>
      </c>
    </row>
    <row r="1396" customFormat="false" ht="15" hidden="false" customHeight="false" outlineLevel="0" collapsed="false">
      <c r="A1396" s="63" t="n">
        <v>42668</v>
      </c>
      <c r="B1396" s="64" t="n">
        <f aca="false">VLOOKUP(A1396,Plan1!$A$7:$O$1102,2,FALSE())</f>
        <v>-4.06</v>
      </c>
      <c r="C1396" s="65" t="n">
        <f aca="false">VLOOKUP(A1396,Plan1!$A$7:$O$1102,3,FALSE())</f>
        <v>776.94</v>
      </c>
      <c r="D1396" s="66" t="n">
        <f aca="false">VLOOKUP(A1396,Plan1!$A$7:$O$1102,7,FALSE())</f>
        <v>-12.08</v>
      </c>
      <c r="E1396" s="65" t="n">
        <f aca="false">VLOOKUP(A1396,Plan1!$A$7:$O$1102,8,FALSE())</f>
        <v>747.92</v>
      </c>
      <c r="F1396" s="64" t="n">
        <f aca="false">VLOOKUP(A1396,Plan1!$A$7:$O$1102,12,FALSE())</f>
        <v>-6.67</v>
      </c>
      <c r="G1396" s="65" t="n">
        <f aca="false">VLOOKUP(A1396,Plan1!$A$7:$O$1102,13,FALSE())</f>
        <v>832.11</v>
      </c>
    </row>
    <row r="1397" customFormat="false" ht="15" hidden="false" customHeight="false" outlineLevel="0" collapsed="false">
      <c r="A1397" s="63" t="n">
        <v>42669</v>
      </c>
      <c r="B1397" s="64" t="n">
        <f aca="false">VLOOKUP(A1397,Plan1!$A$7:$O$1102,2,FALSE())</f>
        <v>-4.07</v>
      </c>
      <c r="C1397" s="65" t="n">
        <f aca="false">VLOOKUP(A1397,Plan1!$A$7:$O$1102,3,FALSE())</f>
        <v>776.93</v>
      </c>
      <c r="D1397" s="66" t="n">
        <f aca="false">VLOOKUP(A1397,Plan1!$A$7:$O$1102,7,FALSE())</f>
        <v>-12.1</v>
      </c>
      <c r="E1397" s="65" t="n">
        <f aca="false">VLOOKUP(A1397,Plan1!$A$7:$O$1102,8,FALSE())</f>
        <v>747.9</v>
      </c>
      <c r="F1397" s="64" t="n">
        <f aca="false">VLOOKUP(A1397,Plan1!$A$7:$O$1102,12,FALSE())</f>
        <v>-6.68</v>
      </c>
      <c r="G1397" s="65" t="n">
        <f aca="false">VLOOKUP(A1397,Plan1!$A$7:$O$1102,13,FALSE())</f>
        <v>832.1</v>
      </c>
    </row>
    <row r="1398" customFormat="false" ht="15" hidden="false" customHeight="false" outlineLevel="0" collapsed="false">
      <c r="A1398" s="63" t="n">
        <v>42670</v>
      </c>
      <c r="B1398" s="64" t="n">
        <f aca="false">VLOOKUP(A1398,Plan1!$A$7:$O$1102,2,FALSE())</f>
        <v>-4.08</v>
      </c>
      <c r="C1398" s="65" t="n">
        <f aca="false">VLOOKUP(A1398,Plan1!$A$7:$O$1102,3,FALSE())</f>
        <v>776.92</v>
      </c>
      <c r="D1398" s="66" t="n">
        <f aca="false">VLOOKUP(A1398,Plan1!$A$7:$O$1102,7,FALSE())</f>
        <v>-12.12</v>
      </c>
      <c r="E1398" s="65" t="n">
        <f aca="false">VLOOKUP(A1398,Plan1!$A$7:$O$1102,8,FALSE())</f>
        <v>747.88</v>
      </c>
      <c r="F1398" s="64" t="n">
        <f aca="false">VLOOKUP(A1398,Plan1!$A$7:$O$1102,12,FALSE())</f>
        <v>-6.7</v>
      </c>
      <c r="G1398" s="65" t="n">
        <f aca="false">VLOOKUP(A1398,Plan1!$A$7:$O$1102,13,FALSE())</f>
        <v>832.08</v>
      </c>
    </row>
    <row r="1399" customFormat="false" ht="15" hidden="false" customHeight="false" outlineLevel="0" collapsed="false">
      <c r="A1399" s="63" t="n">
        <v>42671</v>
      </c>
      <c r="B1399" s="64" t="n">
        <f aca="false">VLOOKUP(A1399,Plan1!$A$7:$O$1102,2,FALSE())</f>
        <v>-4.08</v>
      </c>
      <c r="C1399" s="65" t="n">
        <f aca="false">VLOOKUP(A1399,Plan1!$A$7:$O$1102,3,FALSE())</f>
        <v>776.92</v>
      </c>
      <c r="D1399" s="66" t="n">
        <f aca="false">VLOOKUP(A1399,Plan1!$A$7:$O$1102,7,FALSE())</f>
        <v>-12.16</v>
      </c>
      <c r="E1399" s="65" t="n">
        <f aca="false">VLOOKUP(A1399,Plan1!$A$7:$O$1102,8,FALSE())</f>
        <v>747.84</v>
      </c>
      <c r="F1399" s="64" t="n">
        <f aca="false">VLOOKUP(A1399,Plan1!$A$7:$O$1102,12,FALSE())</f>
        <v>-6.72</v>
      </c>
      <c r="G1399" s="65" t="n">
        <f aca="false">VLOOKUP(A1399,Plan1!$A$7:$O$1102,13,FALSE())</f>
        <v>832.06</v>
      </c>
    </row>
    <row r="1400" customFormat="false" ht="15" hidden="false" customHeight="false" outlineLevel="0" collapsed="false">
      <c r="A1400" s="63" t="n">
        <v>42672</v>
      </c>
      <c r="B1400" s="64" t="n">
        <f aca="false">VLOOKUP(A1400,Plan1!$A$7:$O$1102,2,FALSE())</f>
        <v>-4.1</v>
      </c>
      <c r="C1400" s="65" t="n">
        <f aca="false">VLOOKUP(A1400,Plan1!$A$7:$O$1102,3,FALSE())</f>
        <v>776.9</v>
      </c>
      <c r="D1400" s="66" t="n">
        <f aca="false">VLOOKUP(A1400,Plan1!$A$7:$O$1102,7,FALSE())</f>
        <v>-12.19</v>
      </c>
      <c r="E1400" s="65" t="n">
        <f aca="false">VLOOKUP(A1400,Plan1!$A$7:$O$1102,8,FALSE())</f>
        <v>747.81</v>
      </c>
      <c r="F1400" s="64" t="n">
        <f aca="false">VLOOKUP(A1400,Plan1!$A$7:$O$1102,12,FALSE())</f>
        <v>-6.74</v>
      </c>
      <c r="G1400" s="65" t="n">
        <f aca="false">VLOOKUP(A1400,Plan1!$A$7:$O$1102,13,FALSE())</f>
        <v>832.04</v>
      </c>
    </row>
    <row r="1401" customFormat="false" ht="15" hidden="false" customHeight="false" outlineLevel="0" collapsed="false">
      <c r="A1401" s="63" t="n">
        <v>42673</v>
      </c>
      <c r="B1401" s="64" t="n">
        <f aca="false">VLOOKUP(A1401,Plan1!$A$7:$O$1102,2,FALSE())</f>
        <v>-4.11</v>
      </c>
      <c r="C1401" s="65" t="n">
        <f aca="false">VLOOKUP(A1401,Plan1!$A$7:$O$1102,3,FALSE())</f>
        <v>776.89</v>
      </c>
      <c r="D1401" s="66" t="n">
        <f aca="false">VLOOKUP(A1401,Plan1!$A$7:$O$1102,7,FALSE())</f>
        <v>-12.21</v>
      </c>
      <c r="E1401" s="65" t="n">
        <f aca="false">VLOOKUP(A1401,Plan1!$A$7:$O$1102,8,FALSE())</f>
        <v>747.79</v>
      </c>
      <c r="F1401" s="64" t="n">
        <f aca="false">VLOOKUP(A1401,Plan1!$A$7:$O$1102,12,FALSE())</f>
        <v>-6.76</v>
      </c>
      <c r="G1401" s="65" t="n">
        <f aca="false">VLOOKUP(A1401,Plan1!$A$7:$O$1102,13,FALSE())</f>
        <v>832.02</v>
      </c>
    </row>
    <row r="1402" customFormat="false" ht="15" hidden="false" customHeight="false" outlineLevel="0" collapsed="false">
      <c r="A1402" s="63" t="n">
        <v>42674</v>
      </c>
      <c r="B1402" s="64" t="n">
        <f aca="false">VLOOKUP(A1402,Plan1!$A$7:$O$1102,2,FALSE())</f>
        <v>-4.12</v>
      </c>
      <c r="C1402" s="65" t="n">
        <f aca="false">VLOOKUP(A1402,Plan1!$A$7:$O$1102,3,FALSE())</f>
        <v>776.88</v>
      </c>
      <c r="D1402" s="66" t="n">
        <f aca="false">VLOOKUP(A1402,Plan1!$A$7:$O$1102,7,FALSE())</f>
        <v>-12.23</v>
      </c>
      <c r="E1402" s="65" t="n">
        <f aca="false">VLOOKUP(A1402,Plan1!$A$7:$O$1102,8,FALSE())</f>
        <v>747.77</v>
      </c>
      <c r="F1402" s="64" t="n">
        <f aca="false">VLOOKUP(A1402,Plan1!$A$7:$O$1102,12,FALSE())</f>
        <v>-6.78</v>
      </c>
      <c r="G1402" s="65" t="n">
        <f aca="false">VLOOKUP(A1402,Plan1!$A$7:$O$1102,13,FALSE())</f>
        <v>832</v>
      </c>
    </row>
    <row r="1403" customFormat="false" ht="15" hidden="false" customHeight="false" outlineLevel="0" collapsed="false">
      <c r="A1403" s="63" t="n">
        <v>42675</v>
      </c>
      <c r="B1403" s="64" t="n">
        <f aca="false">VLOOKUP(A1403,Plan1!$A$7:$O$1102,2,FALSE())</f>
        <v>-4.13</v>
      </c>
      <c r="C1403" s="65" t="n">
        <f aca="false">VLOOKUP(A1403,Plan1!$A$7:$O$1102,3,FALSE())</f>
        <v>776.87</v>
      </c>
      <c r="D1403" s="66" t="n">
        <f aca="false">VLOOKUP(A1403,Plan1!$A$7:$O$1102,7,FALSE())</f>
        <v>-12.25</v>
      </c>
      <c r="E1403" s="65" t="n">
        <f aca="false">VLOOKUP(A1403,Plan1!$A$7:$O$1102,8,FALSE())</f>
        <v>747.75</v>
      </c>
      <c r="F1403" s="64" t="n">
        <f aca="false">VLOOKUP(A1403,Plan1!$A$7:$O$1102,12,FALSE())</f>
        <v>-6.8</v>
      </c>
      <c r="G1403" s="65" t="n">
        <f aca="false">VLOOKUP(A1403,Plan1!$A$7:$O$1102,13,FALSE())</f>
        <v>831.98</v>
      </c>
    </row>
    <row r="1404" customFormat="false" ht="15" hidden="false" customHeight="false" outlineLevel="0" collapsed="false">
      <c r="A1404" s="63" t="n">
        <v>42676</v>
      </c>
      <c r="B1404" s="64" t="n">
        <f aca="false">VLOOKUP(A1404,Plan1!$A$7:$O$1102,2,FALSE())</f>
        <v>-4.14</v>
      </c>
      <c r="C1404" s="65" t="n">
        <f aca="false">VLOOKUP(A1404,Plan1!$A$7:$O$1102,3,FALSE())</f>
        <v>776.86</v>
      </c>
      <c r="D1404" s="66" t="n">
        <f aca="false">VLOOKUP(A1404,Plan1!$A$7:$O$1102,7,FALSE())</f>
        <v>-12.28</v>
      </c>
      <c r="E1404" s="65" t="n">
        <f aca="false">VLOOKUP(A1404,Plan1!$A$7:$O$1102,8,FALSE())</f>
        <v>747.72</v>
      </c>
      <c r="F1404" s="64" t="n">
        <f aca="false">VLOOKUP(A1404,Plan1!$A$7:$O$1102,12,FALSE())</f>
        <v>-6.82</v>
      </c>
      <c r="G1404" s="65" t="n">
        <f aca="false">VLOOKUP(A1404,Plan1!$A$7:$O$1102,13,FALSE())</f>
        <v>831.96</v>
      </c>
    </row>
    <row r="1405" customFormat="false" ht="15" hidden="false" customHeight="false" outlineLevel="0" collapsed="false">
      <c r="A1405" s="63" t="n">
        <v>42677</v>
      </c>
      <c r="B1405" s="64" t="n">
        <f aca="false">VLOOKUP(A1405,Plan1!$A$7:$O$1102,2,FALSE())</f>
        <v>-4.15</v>
      </c>
      <c r="C1405" s="65" t="n">
        <f aca="false">VLOOKUP(A1405,Plan1!$A$7:$O$1102,3,FALSE())</f>
        <v>776.85</v>
      </c>
      <c r="D1405" s="66" t="n">
        <f aca="false">VLOOKUP(A1405,Plan1!$A$7:$O$1102,7,FALSE())</f>
        <v>-12.3</v>
      </c>
      <c r="E1405" s="65" t="n">
        <f aca="false">VLOOKUP(A1405,Plan1!$A$7:$O$1102,8,FALSE())</f>
        <v>747.7</v>
      </c>
      <c r="F1405" s="64" t="n">
        <f aca="false">VLOOKUP(A1405,Plan1!$A$7:$O$1102,12,FALSE())</f>
        <v>-6.84</v>
      </c>
      <c r="G1405" s="65" t="n">
        <f aca="false">VLOOKUP(A1405,Plan1!$A$7:$O$1102,13,FALSE())</f>
        <v>831.94</v>
      </c>
    </row>
    <row r="1406" customFormat="false" ht="15" hidden="false" customHeight="false" outlineLevel="0" collapsed="false">
      <c r="A1406" s="63" t="n">
        <v>42678</v>
      </c>
      <c r="B1406" s="64" t="n">
        <f aca="false">VLOOKUP(A1406,Plan1!$A$7:$O$1102,2,FALSE())</f>
        <v>-4.16</v>
      </c>
      <c r="C1406" s="65" t="n">
        <f aca="false">VLOOKUP(A1406,Plan1!$A$7:$O$1102,3,FALSE())</f>
        <v>776.84</v>
      </c>
      <c r="D1406" s="66" t="n">
        <f aca="false">VLOOKUP(A1406,Plan1!$A$7:$O$1102,7,FALSE())</f>
        <v>-12.32</v>
      </c>
      <c r="E1406" s="65" t="n">
        <f aca="false">VLOOKUP(A1406,Plan1!$A$7:$O$1102,8,FALSE())</f>
        <v>747.68</v>
      </c>
      <c r="F1406" s="64" t="n">
        <f aca="false">VLOOKUP(A1406,Plan1!$A$7:$O$1102,12,FALSE())</f>
        <v>-6.87</v>
      </c>
      <c r="G1406" s="65" t="n">
        <f aca="false">VLOOKUP(A1406,Plan1!$A$7:$O$1102,13,FALSE())</f>
        <v>831.91</v>
      </c>
    </row>
    <row r="1407" customFormat="false" ht="15" hidden="false" customHeight="false" outlineLevel="0" collapsed="false">
      <c r="A1407" s="63" t="n">
        <v>42679</v>
      </c>
      <c r="B1407" s="64" t="n">
        <f aca="false">VLOOKUP(A1407,Plan1!$A$7:$O$1102,2,FALSE())</f>
        <v>-4.16</v>
      </c>
      <c r="C1407" s="65" t="n">
        <f aca="false">VLOOKUP(A1407,Plan1!$A$7:$O$1102,3,FALSE())</f>
        <v>776.84</v>
      </c>
      <c r="D1407" s="66" t="n">
        <f aca="false">VLOOKUP(A1407,Plan1!$A$7:$O$1102,7,FALSE())</f>
        <v>-12.32</v>
      </c>
      <c r="E1407" s="65" t="n">
        <f aca="false">VLOOKUP(A1407,Plan1!$A$7:$O$1102,8,FALSE())</f>
        <v>747.68</v>
      </c>
      <c r="F1407" s="64" t="n">
        <f aca="false">VLOOKUP(A1407,Plan1!$A$7:$O$1102,12,FALSE())</f>
        <v>-6.84</v>
      </c>
      <c r="G1407" s="65" t="n">
        <f aca="false">VLOOKUP(A1407,Plan1!$A$7:$O$1102,13,FALSE())</f>
        <v>831.94</v>
      </c>
    </row>
    <row r="1408" customFormat="false" ht="15" hidden="false" customHeight="false" outlineLevel="0" collapsed="false">
      <c r="A1408" s="63" t="n">
        <v>42680</v>
      </c>
      <c r="B1408" s="64" t="n">
        <f aca="false">VLOOKUP(A1408,Plan1!$A$7:$O$1102,2,FALSE())</f>
        <v>-4.14</v>
      </c>
      <c r="C1408" s="65" t="n">
        <f aca="false">VLOOKUP(A1408,Plan1!$A$7:$O$1102,3,FALSE())</f>
        <v>776.86</v>
      </c>
      <c r="D1408" s="66" t="n">
        <f aca="false">VLOOKUP(A1408,Plan1!$A$7:$O$1102,7,FALSE())</f>
        <v>-12.33</v>
      </c>
      <c r="E1408" s="65" t="n">
        <f aca="false">VLOOKUP(A1408,Plan1!$A$7:$O$1102,8,FALSE())</f>
        <v>747.67</v>
      </c>
      <c r="F1408" s="64" t="n">
        <f aca="false">VLOOKUP(A1408,Plan1!$A$7:$O$1102,12,FALSE())</f>
        <v>-6.85</v>
      </c>
      <c r="G1408" s="65" t="n">
        <f aca="false">VLOOKUP(A1408,Plan1!$A$7:$O$1102,13,FALSE())</f>
        <v>831.93</v>
      </c>
    </row>
    <row r="1409" customFormat="false" ht="15" hidden="false" customHeight="false" outlineLevel="0" collapsed="false">
      <c r="A1409" s="63" t="n">
        <v>42681</v>
      </c>
      <c r="B1409" s="64" t="n">
        <f aca="false">VLOOKUP(A1409,Plan1!$A$7:$O$1102,2,FALSE())</f>
        <v>-4.13</v>
      </c>
      <c r="C1409" s="65" t="n">
        <f aca="false">VLOOKUP(A1409,Plan1!$A$7:$O$1102,3,FALSE())</f>
        <v>776.87</v>
      </c>
      <c r="D1409" s="66" t="n">
        <f aca="false">VLOOKUP(A1409,Plan1!$A$7:$O$1102,7,FALSE())</f>
        <v>-12.35</v>
      </c>
      <c r="E1409" s="65" t="n">
        <f aca="false">VLOOKUP(A1409,Plan1!$A$7:$O$1102,8,FALSE())</f>
        <v>747.65</v>
      </c>
      <c r="F1409" s="64" t="n">
        <f aca="false">VLOOKUP(A1409,Plan1!$A$7:$O$1102,12,FALSE())</f>
        <v>-6.86</v>
      </c>
      <c r="G1409" s="65" t="n">
        <f aca="false">VLOOKUP(A1409,Plan1!$A$7:$O$1102,13,FALSE())</f>
        <v>831.92</v>
      </c>
    </row>
    <row r="1410" customFormat="false" ht="15" hidden="false" customHeight="false" outlineLevel="0" collapsed="false">
      <c r="A1410" s="63" t="n">
        <v>42682</v>
      </c>
      <c r="B1410" s="64" t="n">
        <f aca="false">VLOOKUP(A1410,Plan1!$A$7:$O$1102,2,FALSE())</f>
        <v>-4.13</v>
      </c>
      <c r="C1410" s="65" t="n">
        <f aca="false">VLOOKUP(A1410,Plan1!$A$7:$O$1102,3,FALSE())</f>
        <v>776.87</v>
      </c>
      <c r="D1410" s="66" t="n">
        <f aca="false">VLOOKUP(A1410,Plan1!$A$7:$O$1102,7,FALSE())</f>
        <v>-12.36</v>
      </c>
      <c r="E1410" s="65" t="n">
        <f aca="false">VLOOKUP(A1410,Plan1!$A$7:$O$1102,8,FALSE())</f>
        <v>747.64</v>
      </c>
      <c r="F1410" s="64" t="n">
        <f aca="false">VLOOKUP(A1410,Plan1!$A$7:$O$1102,12,FALSE())</f>
        <v>-6.87</v>
      </c>
      <c r="G1410" s="65" t="n">
        <f aca="false">VLOOKUP(A1410,Plan1!$A$7:$O$1102,13,FALSE())</f>
        <v>831.91</v>
      </c>
    </row>
    <row r="1411" customFormat="false" ht="15" hidden="false" customHeight="false" outlineLevel="0" collapsed="false">
      <c r="A1411" s="63" t="n">
        <v>42683</v>
      </c>
      <c r="B1411" s="64" t="n">
        <f aca="false">VLOOKUP(A1411,Plan1!$A$7:$O$1102,2,FALSE())</f>
        <v>-4.15</v>
      </c>
      <c r="C1411" s="65" t="n">
        <f aca="false">VLOOKUP(A1411,Plan1!$A$7:$O$1102,3,FALSE())</f>
        <v>776.85</v>
      </c>
      <c r="D1411" s="66" t="n">
        <f aca="false">VLOOKUP(A1411,Plan1!$A$7:$O$1102,7,FALSE())</f>
        <v>-12.36</v>
      </c>
      <c r="E1411" s="65" t="n">
        <f aca="false">VLOOKUP(A1411,Plan1!$A$7:$O$1102,8,FALSE())</f>
        <v>747.64</v>
      </c>
      <c r="F1411" s="64" t="n">
        <f aca="false">VLOOKUP(A1411,Plan1!$A$7:$O$1102,12,FALSE())</f>
        <v>-6.86</v>
      </c>
      <c r="G1411" s="65" t="n">
        <f aca="false">VLOOKUP(A1411,Plan1!$A$7:$O$1102,13,FALSE())</f>
        <v>831.92</v>
      </c>
    </row>
    <row r="1412" customFormat="false" ht="15" hidden="false" customHeight="false" outlineLevel="0" collapsed="false">
      <c r="A1412" s="63" t="n">
        <v>42684</v>
      </c>
      <c r="B1412" s="64" t="n">
        <f aca="false">VLOOKUP(A1412,Plan1!$A$7:$O$1102,2,FALSE())</f>
        <v>-4.18</v>
      </c>
      <c r="C1412" s="65" t="n">
        <f aca="false">VLOOKUP(A1412,Plan1!$A$7:$O$1102,3,FALSE())</f>
        <v>776.82</v>
      </c>
      <c r="D1412" s="66" t="n">
        <f aca="false">VLOOKUP(A1412,Plan1!$A$7:$O$1102,7,FALSE())</f>
        <v>-12.36</v>
      </c>
      <c r="E1412" s="65" t="n">
        <f aca="false">VLOOKUP(A1412,Plan1!$A$7:$O$1102,8,FALSE())</f>
        <v>747.64</v>
      </c>
      <c r="F1412" s="64" t="n">
        <f aca="false">VLOOKUP(A1412,Plan1!$A$7:$O$1102,12,FALSE())</f>
        <v>-6.83</v>
      </c>
      <c r="G1412" s="65" t="n">
        <f aca="false">VLOOKUP(A1412,Plan1!$A$7:$O$1102,13,FALSE())</f>
        <v>831.95</v>
      </c>
    </row>
    <row r="1413" customFormat="false" ht="15" hidden="false" customHeight="false" outlineLevel="0" collapsed="false">
      <c r="A1413" s="63" t="n">
        <v>42685</v>
      </c>
      <c r="B1413" s="64" t="n">
        <f aca="false">VLOOKUP(A1413,Plan1!$A$7:$O$1102,2,FALSE())</f>
        <v>-4.16</v>
      </c>
      <c r="C1413" s="65" t="n">
        <f aca="false">VLOOKUP(A1413,Plan1!$A$7:$O$1102,3,FALSE())</f>
        <v>776.84</v>
      </c>
      <c r="D1413" s="66" t="n">
        <f aca="false">VLOOKUP(A1413,Plan1!$A$7:$O$1102,7,FALSE())</f>
        <v>-12.37</v>
      </c>
      <c r="E1413" s="65" t="n">
        <f aca="false">VLOOKUP(A1413,Plan1!$A$7:$O$1102,8,FALSE())</f>
        <v>747.63</v>
      </c>
      <c r="F1413" s="64" t="n">
        <f aca="false">VLOOKUP(A1413,Plan1!$A$7:$O$1102,12,FALSE())</f>
        <v>-6.86</v>
      </c>
      <c r="G1413" s="65" t="n">
        <f aca="false">VLOOKUP(A1413,Plan1!$A$7:$O$1102,13,FALSE())</f>
        <v>831.92</v>
      </c>
    </row>
    <row r="1414" customFormat="false" ht="15" hidden="false" customHeight="false" outlineLevel="0" collapsed="false">
      <c r="A1414" s="63" t="n">
        <v>42686</v>
      </c>
      <c r="B1414" s="64" t="n">
        <f aca="false">VLOOKUP(A1414,Plan1!$A$7:$O$1102,2,FALSE())</f>
        <v>-4.16</v>
      </c>
      <c r="C1414" s="65" t="n">
        <f aca="false">VLOOKUP(A1414,Plan1!$A$7:$O$1102,3,FALSE())</f>
        <v>776.84</v>
      </c>
      <c r="D1414" s="66" t="n">
        <f aca="false">VLOOKUP(A1414,Plan1!$A$7:$O$1102,7,FALSE())</f>
        <v>-12.38</v>
      </c>
      <c r="E1414" s="65" t="n">
        <f aca="false">VLOOKUP(A1414,Plan1!$A$7:$O$1102,8,FALSE())</f>
        <v>747.62</v>
      </c>
      <c r="F1414" s="64" t="n">
        <f aca="false">VLOOKUP(A1414,Plan1!$A$7:$O$1102,12,FALSE())</f>
        <v>-6.88</v>
      </c>
      <c r="G1414" s="65" t="n">
        <f aca="false">VLOOKUP(A1414,Plan1!$A$7:$O$1102,13,FALSE())</f>
        <v>831.9</v>
      </c>
    </row>
    <row r="1415" customFormat="false" ht="15" hidden="false" customHeight="false" outlineLevel="0" collapsed="false">
      <c r="A1415" s="63" t="n">
        <v>42687</v>
      </c>
      <c r="B1415" s="64" t="n">
        <f aca="false">VLOOKUP(A1415,Plan1!$A$7:$O$1102,2,FALSE())</f>
        <v>-4.15</v>
      </c>
      <c r="C1415" s="65" t="n">
        <f aca="false">VLOOKUP(A1415,Plan1!$A$7:$O$1102,3,FALSE())</f>
        <v>776.85</v>
      </c>
      <c r="D1415" s="66" t="n">
        <f aca="false">VLOOKUP(A1415,Plan1!$A$7:$O$1102,7,FALSE())</f>
        <v>-12.37</v>
      </c>
      <c r="E1415" s="65" t="n">
        <f aca="false">VLOOKUP(A1415,Plan1!$A$7:$O$1102,8,FALSE())</f>
        <v>747.63</v>
      </c>
      <c r="F1415" s="64" t="n">
        <f aca="false">VLOOKUP(A1415,Plan1!$A$7:$O$1102,12,FALSE())</f>
        <v>-6.85</v>
      </c>
      <c r="G1415" s="65" t="n">
        <f aca="false">VLOOKUP(A1415,Plan1!$A$7:$O$1102,13,FALSE())</f>
        <v>831.93</v>
      </c>
    </row>
    <row r="1416" customFormat="false" ht="15" hidden="false" customHeight="false" outlineLevel="0" collapsed="false">
      <c r="A1416" s="63" t="n">
        <v>42688</v>
      </c>
      <c r="B1416" s="64" t="n">
        <f aca="false">VLOOKUP(A1416,Plan1!$A$7:$O$1102,2,FALSE())</f>
        <v>-4.17</v>
      </c>
      <c r="C1416" s="65" t="n">
        <f aca="false">VLOOKUP(A1416,Plan1!$A$7:$O$1102,3,FALSE())</f>
        <v>776.83</v>
      </c>
      <c r="D1416" s="66" t="n">
        <f aca="false">VLOOKUP(A1416,Plan1!$A$7:$O$1102,7,FALSE())</f>
        <v>-12.35</v>
      </c>
      <c r="E1416" s="65" t="n">
        <f aca="false">VLOOKUP(A1416,Plan1!$A$7:$O$1102,8,FALSE())</f>
        <v>747.65</v>
      </c>
      <c r="F1416" s="64" t="n">
        <f aca="false">VLOOKUP(A1416,Plan1!$A$7:$O$1102,12,FALSE())</f>
        <v>-6.87</v>
      </c>
      <c r="G1416" s="65" t="n">
        <f aca="false">VLOOKUP(A1416,Plan1!$A$7:$O$1102,13,FALSE())</f>
        <v>831.91</v>
      </c>
    </row>
    <row r="1417" customFormat="false" ht="15" hidden="false" customHeight="false" outlineLevel="0" collapsed="false">
      <c r="A1417" s="63" t="n">
        <v>42689</v>
      </c>
      <c r="B1417" s="64" t="n">
        <f aca="false">VLOOKUP(A1417,Plan1!$A$7:$O$1102,2,FALSE())</f>
        <v>-4.1</v>
      </c>
      <c r="C1417" s="65" t="n">
        <f aca="false">VLOOKUP(A1417,Plan1!$A$7:$O$1102,3,FALSE())</f>
        <v>776.9</v>
      </c>
      <c r="D1417" s="66" t="n">
        <f aca="false">VLOOKUP(A1417,Plan1!$A$7:$O$1102,7,FALSE())</f>
        <v>-12.29</v>
      </c>
      <c r="E1417" s="65" t="n">
        <f aca="false">VLOOKUP(A1417,Plan1!$A$7:$O$1102,8,FALSE())</f>
        <v>747.71</v>
      </c>
      <c r="F1417" s="64" t="n">
        <f aca="false">VLOOKUP(A1417,Plan1!$A$7:$O$1102,12,FALSE())</f>
        <v>-6.77</v>
      </c>
      <c r="G1417" s="65" t="n">
        <f aca="false">VLOOKUP(A1417,Plan1!$A$7:$O$1102,13,FALSE())</f>
        <v>832.01</v>
      </c>
    </row>
    <row r="1418" customFormat="false" ht="15" hidden="false" customHeight="false" outlineLevel="0" collapsed="false">
      <c r="A1418" s="63" t="n">
        <v>42690</v>
      </c>
      <c r="B1418" s="64" t="n">
        <f aca="false">VLOOKUP(A1418,Plan1!$A$7:$O$1102,2,FALSE())</f>
        <v>-4.03</v>
      </c>
      <c r="C1418" s="65" t="n">
        <f aca="false">VLOOKUP(A1418,Plan1!$A$7:$O$1102,3,FALSE())</f>
        <v>776.97</v>
      </c>
      <c r="D1418" s="66" t="n">
        <f aca="false">VLOOKUP(A1418,Plan1!$A$7:$O$1102,7,FALSE())</f>
        <v>-12.21</v>
      </c>
      <c r="E1418" s="65" t="n">
        <f aca="false">VLOOKUP(A1418,Plan1!$A$7:$O$1102,8,FALSE())</f>
        <v>747.79</v>
      </c>
      <c r="F1418" s="64" t="n">
        <f aca="false">VLOOKUP(A1418,Plan1!$A$7:$O$1102,12,FALSE())</f>
        <v>-6.7</v>
      </c>
      <c r="G1418" s="65" t="n">
        <f aca="false">VLOOKUP(A1418,Plan1!$A$7:$O$1102,13,FALSE())</f>
        <v>832.08</v>
      </c>
    </row>
    <row r="1419" customFormat="false" ht="15" hidden="false" customHeight="false" outlineLevel="0" collapsed="false">
      <c r="A1419" s="63" t="n">
        <v>42691</v>
      </c>
      <c r="B1419" s="64" t="n">
        <f aca="false">VLOOKUP(A1419,Plan1!$A$7:$O$1102,2,FALSE())</f>
        <v>-3.99</v>
      </c>
      <c r="C1419" s="65" t="n">
        <f aca="false">VLOOKUP(A1419,Plan1!$A$7:$O$1102,3,FALSE())</f>
        <v>777.01</v>
      </c>
      <c r="D1419" s="66" t="n">
        <f aca="false">VLOOKUP(A1419,Plan1!$A$7:$O$1102,7,FALSE())</f>
        <v>-12.2</v>
      </c>
      <c r="E1419" s="65" t="n">
        <f aca="false">VLOOKUP(A1419,Plan1!$A$7:$O$1102,8,FALSE())</f>
        <v>747.8</v>
      </c>
      <c r="F1419" s="64" t="n">
        <f aca="false">VLOOKUP(A1419,Plan1!$A$7:$O$1102,12,FALSE())</f>
        <v>-6.68</v>
      </c>
      <c r="G1419" s="65" t="n">
        <f aca="false">VLOOKUP(A1419,Plan1!$A$7:$O$1102,13,FALSE())</f>
        <v>832.1</v>
      </c>
    </row>
    <row r="1420" customFormat="false" ht="15" hidden="false" customHeight="false" outlineLevel="0" collapsed="false">
      <c r="A1420" s="63" t="n">
        <v>42692</v>
      </c>
      <c r="B1420" s="64" t="n">
        <f aca="false">VLOOKUP(A1420,Plan1!$A$7:$O$1102,2,FALSE())</f>
        <v>-4</v>
      </c>
      <c r="C1420" s="65" t="n">
        <f aca="false">VLOOKUP(A1420,Plan1!$A$7:$O$1102,3,FALSE())</f>
        <v>777</v>
      </c>
      <c r="D1420" s="66" t="n">
        <f aca="false">VLOOKUP(A1420,Plan1!$A$7:$O$1102,7,FALSE())</f>
        <v>-12.16</v>
      </c>
      <c r="E1420" s="65" t="n">
        <f aca="false">VLOOKUP(A1420,Plan1!$A$7:$O$1102,8,FALSE())</f>
        <v>747.84</v>
      </c>
      <c r="F1420" s="64" t="n">
        <f aca="false">VLOOKUP(A1420,Plan1!$A$7:$O$1102,12,FALSE())</f>
        <v>-6.67</v>
      </c>
      <c r="G1420" s="65" t="n">
        <f aca="false">VLOOKUP(A1420,Plan1!$A$7:$O$1102,13,FALSE())</f>
        <v>832.11</v>
      </c>
    </row>
    <row r="1421" customFormat="false" ht="15" hidden="false" customHeight="false" outlineLevel="0" collapsed="false">
      <c r="A1421" s="63" t="n">
        <v>42693</v>
      </c>
      <c r="B1421" s="64" t="n">
        <f aca="false">VLOOKUP(A1421,Plan1!$A$7:$O$1102,2,FALSE())</f>
        <v>-4.01</v>
      </c>
      <c r="C1421" s="65" t="n">
        <f aca="false">VLOOKUP(A1421,Plan1!$A$7:$O$1102,3,FALSE())</f>
        <v>776.99</v>
      </c>
      <c r="D1421" s="66" t="n">
        <f aca="false">VLOOKUP(A1421,Plan1!$A$7:$O$1102,7,FALSE())</f>
        <v>-12.15</v>
      </c>
      <c r="E1421" s="65" t="n">
        <f aca="false">VLOOKUP(A1421,Plan1!$A$7:$O$1102,8,FALSE())</f>
        <v>747.85</v>
      </c>
      <c r="F1421" s="64" t="n">
        <f aca="false">VLOOKUP(A1421,Plan1!$A$7:$O$1102,12,FALSE())</f>
        <v>-6.64</v>
      </c>
      <c r="G1421" s="65" t="n">
        <f aca="false">VLOOKUP(A1421,Plan1!$A$7:$O$1102,13,FALSE())</f>
        <v>832.14</v>
      </c>
    </row>
    <row r="1422" customFormat="false" ht="15" hidden="false" customHeight="false" outlineLevel="0" collapsed="false">
      <c r="A1422" s="63" t="n">
        <v>42694</v>
      </c>
      <c r="B1422" s="64" t="n">
        <f aca="false">VLOOKUP(A1422,Plan1!$A$7:$O$1102,2,FALSE())</f>
        <v>-4.03</v>
      </c>
      <c r="C1422" s="65" t="n">
        <f aca="false">VLOOKUP(A1422,Plan1!$A$7:$O$1102,3,FALSE())</f>
        <v>776.97</v>
      </c>
      <c r="D1422" s="66" t="n">
        <f aca="false">VLOOKUP(A1422,Plan1!$A$7:$O$1102,7,FALSE())</f>
        <v>-12.15</v>
      </c>
      <c r="E1422" s="65" t="n">
        <f aca="false">VLOOKUP(A1422,Plan1!$A$7:$O$1102,8,FALSE())</f>
        <v>747.85</v>
      </c>
      <c r="F1422" s="64" t="n">
        <f aca="false">VLOOKUP(A1422,Plan1!$A$7:$O$1102,12,FALSE())</f>
        <v>-6.64</v>
      </c>
      <c r="G1422" s="65" t="n">
        <f aca="false">VLOOKUP(A1422,Plan1!$A$7:$O$1102,13,FALSE())</f>
        <v>832.14</v>
      </c>
    </row>
    <row r="1423" customFormat="false" ht="15" hidden="false" customHeight="false" outlineLevel="0" collapsed="false">
      <c r="A1423" s="63" t="n">
        <v>42695</v>
      </c>
      <c r="B1423" s="64" t="n">
        <f aca="false">VLOOKUP(A1423,Plan1!$A$7:$O$1102,2,FALSE())</f>
        <v>-4.06</v>
      </c>
      <c r="C1423" s="65" t="n">
        <f aca="false">VLOOKUP(A1423,Plan1!$A$7:$O$1102,3,FALSE())</f>
        <v>776.94</v>
      </c>
      <c r="D1423" s="66" t="n">
        <f aca="false">VLOOKUP(A1423,Plan1!$A$7:$O$1102,7,FALSE())</f>
        <v>-12.15</v>
      </c>
      <c r="E1423" s="65" t="n">
        <f aca="false">VLOOKUP(A1423,Plan1!$A$7:$O$1102,8,FALSE())</f>
        <v>747.85</v>
      </c>
      <c r="F1423" s="64" t="n">
        <f aca="false">VLOOKUP(A1423,Plan1!$A$7:$O$1102,12,FALSE())</f>
        <v>-6.64</v>
      </c>
      <c r="G1423" s="65" t="n">
        <f aca="false">VLOOKUP(A1423,Plan1!$A$7:$O$1102,13,FALSE())</f>
        <v>832.14</v>
      </c>
    </row>
    <row r="1424" customFormat="false" ht="15" hidden="false" customHeight="false" outlineLevel="0" collapsed="false">
      <c r="A1424" s="63" t="n">
        <v>42696</v>
      </c>
      <c r="B1424" s="64" t="n">
        <f aca="false">VLOOKUP(A1424,Plan1!$A$7:$O$1102,2,FALSE())</f>
        <v>-4.1</v>
      </c>
      <c r="C1424" s="65" t="n">
        <f aca="false">VLOOKUP(A1424,Plan1!$A$7:$O$1102,3,FALSE())</f>
        <v>776.9</v>
      </c>
      <c r="D1424" s="66" t="n">
        <f aca="false">VLOOKUP(A1424,Plan1!$A$7:$O$1102,7,FALSE())</f>
        <v>-12.15</v>
      </c>
      <c r="E1424" s="65" t="n">
        <f aca="false">VLOOKUP(A1424,Plan1!$A$7:$O$1102,8,FALSE())</f>
        <v>747.85</v>
      </c>
      <c r="F1424" s="64" t="n">
        <f aca="false">VLOOKUP(A1424,Plan1!$A$7:$O$1102,12,FALSE())</f>
        <v>-6.65</v>
      </c>
      <c r="G1424" s="65" t="n">
        <f aca="false">VLOOKUP(A1424,Plan1!$A$7:$O$1102,13,FALSE())</f>
        <v>832.13</v>
      </c>
    </row>
    <row r="1425" customFormat="false" ht="15" hidden="false" customHeight="false" outlineLevel="0" collapsed="false">
      <c r="A1425" s="63" t="n">
        <v>42697</v>
      </c>
      <c r="B1425" s="64" t="n">
        <f aca="false">VLOOKUP(A1425,Plan1!$A$7:$O$1102,2,FALSE())</f>
        <v>-4.11</v>
      </c>
      <c r="C1425" s="65" t="n">
        <f aca="false">VLOOKUP(A1425,Plan1!$A$7:$O$1102,3,FALSE())</f>
        <v>776.89</v>
      </c>
      <c r="D1425" s="66" t="n">
        <f aca="false">VLOOKUP(A1425,Plan1!$A$7:$O$1102,7,FALSE())</f>
        <v>-12.14</v>
      </c>
      <c r="E1425" s="65" t="n">
        <f aca="false">VLOOKUP(A1425,Plan1!$A$7:$O$1102,8,FALSE())</f>
        <v>747.86</v>
      </c>
      <c r="F1425" s="64" t="n">
        <f aca="false">VLOOKUP(A1425,Plan1!$A$7:$O$1102,12,FALSE())</f>
        <v>-6.64</v>
      </c>
      <c r="G1425" s="65" t="n">
        <f aca="false">VLOOKUP(A1425,Plan1!$A$7:$O$1102,13,FALSE())</f>
        <v>832.14</v>
      </c>
    </row>
    <row r="1426" customFormat="false" ht="15" hidden="false" customHeight="false" outlineLevel="0" collapsed="false">
      <c r="A1426" s="63" t="n">
        <v>42698</v>
      </c>
      <c r="B1426" s="64" t="n">
        <f aca="false">VLOOKUP(A1426,Plan1!$A$7:$O$1102,2,FALSE())</f>
        <v>-4.11</v>
      </c>
      <c r="C1426" s="65" t="n">
        <f aca="false">VLOOKUP(A1426,Plan1!$A$7:$O$1102,3,FALSE())</f>
        <v>776.89</v>
      </c>
      <c r="D1426" s="66" t="n">
        <f aca="false">VLOOKUP(A1426,Plan1!$A$7:$O$1102,7,FALSE())</f>
        <v>-12.13</v>
      </c>
      <c r="E1426" s="65" t="n">
        <f aca="false">VLOOKUP(A1426,Plan1!$A$7:$O$1102,8,FALSE())</f>
        <v>747.87</v>
      </c>
      <c r="F1426" s="64" t="n">
        <f aca="false">VLOOKUP(A1426,Plan1!$A$7:$O$1102,12,FALSE())</f>
        <v>-6.59</v>
      </c>
      <c r="G1426" s="65" t="n">
        <f aca="false">VLOOKUP(A1426,Plan1!$A$7:$O$1102,13,FALSE())</f>
        <v>832.19</v>
      </c>
    </row>
    <row r="1427" customFormat="false" ht="15" hidden="false" customHeight="false" outlineLevel="0" collapsed="false">
      <c r="A1427" s="63" t="n">
        <v>42699</v>
      </c>
      <c r="B1427" s="64" t="n">
        <f aca="false">VLOOKUP(A1427,Plan1!$A$7:$O$1102,2,FALSE())</f>
        <v>-4.09</v>
      </c>
      <c r="C1427" s="65" t="n">
        <f aca="false">VLOOKUP(A1427,Plan1!$A$7:$O$1102,3,FALSE())</f>
        <v>776.91</v>
      </c>
      <c r="D1427" s="66" t="n">
        <f aca="false">VLOOKUP(A1427,Plan1!$A$7:$O$1102,7,FALSE())</f>
        <v>-12.08</v>
      </c>
      <c r="E1427" s="65" t="n">
        <f aca="false">VLOOKUP(A1427,Plan1!$A$7:$O$1102,8,FALSE())</f>
        <v>747.92</v>
      </c>
      <c r="F1427" s="64" t="n">
        <f aca="false">VLOOKUP(A1427,Plan1!$A$7:$O$1102,12,FALSE())</f>
        <v>-6.59</v>
      </c>
      <c r="G1427" s="65" t="n">
        <f aca="false">VLOOKUP(A1427,Plan1!$A$7:$O$1102,13,FALSE())</f>
        <v>832.19</v>
      </c>
    </row>
    <row r="1428" customFormat="false" ht="15" hidden="false" customHeight="false" outlineLevel="0" collapsed="false">
      <c r="A1428" s="63" t="n">
        <v>42700</v>
      </c>
      <c r="B1428" s="64" t="n">
        <f aca="false">VLOOKUP(A1428,Plan1!$A$7:$O$1102,2,FALSE())</f>
        <v>-4.13</v>
      </c>
      <c r="C1428" s="65" t="n">
        <f aca="false">VLOOKUP(A1428,Plan1!$A$7:$O$1102,3,FALSE())</f>
        <v>776.87</v>
      </c>
      <c r="D1428" s="66" t="n">
        <f aca="false">VLOOKUP(A1428,Plan1!$A$7:$O$1102,7,FALSE())</f>
        <v>-12.07</v>
      </c>
      <c r="E1428" s="65" t="n">
        <f aca="false">VLOOKUP(A1428,Plan1!$A$7:$O$1102,8,FALSE())</f>
        <v>747.93</v>
      </c>
      <c r="F1428" s="64" t="n">
        <f aca="false">VLOOKUP(A1428,Plan1!$A$7:$O$1102,12,FALSE())</f>
        <v>-6.6</v>
      </c>
      <c r="G1428" s="65" t="n">
        <f aca="false">VLOOKUP(A1428,Plan1!$A$7:$O$1102,13,FALSE())</f>
        <v>832.18</v>
      </c>
    </row>
    <row r="1429" customFormat="false" ht="15" hidden="false" customHeight="false" outlineLevel="0" collapsed="false">
      <c r="A1429" s="63" t="n">
        <v>42701</v>
      </c>
      <c r="B1429" s="64" t="n">
        <f aca="false">VLOOKUP(A1429,Plan1!$A$7:$O$1102,2,FALSE())</f>
        <v>-4.13</v>
      </c>
      <c r="C1429" s="65" t="n">
        <f aca="false">VLOOKUP(A1429,Plan1!$A$7:$O$1102,3,FALSE())</f>
        <v>776.87</v>
      </c>
      <c r="D1429" s="66" t="n">
        <f aca="false">VLOOKUP(A1429,Plan1!$A$7:$O$1102,7,FALSE())</f>
        <v>-12.07</v>
      </c>
      <c r="E1429" s="65" t="n">
        <f aca="false">VLOOKUP(A1429,Plan1!$A$7:$O$1102,8,FALSE())</f>
        <v>747.93</v>
      </c>
      <c r="F1429" s="64" t="n">
        <f aca="false">VLOOKUP(A1429,Plan1!$A$7:$O$1102,12,FALSE())</f>
        <v>-6.6</v>
      </c>
      <c r="G1429" s="65" t="n">
        <f aca="false">VLOOKUP(A1429,Plan1!$A$7:$O$1102,13,FALSE())</f>
        <v>832.18</v>
      </c>
    </row>
    <row r="1430" customFormat="false" ht="15" hidden="false" customHeight="false" outlineLevel="0" collapsed="false">
      <c r="A1430" s="63" t="n">
        <v>42702</v>
      </c>
      <c r="B1430" s="64" t="n">
        <f aca="false">VLOOKUP(A1430,Plan1!$A$7:$O$1102,2,FALSE())</f>
        <v>-4.16</v>
      </c>
      <c r="C1430" s="65" t="n">
        <f aca="false">VLOOKUP(A1430,Plan1!$A$7:$O$1102,3,FALSE())</f>
        <v>776.84</v>
      </c>
      <c r="D1430" s="66" t="n">
        <f aca="false">VLOOKUP(A1430,Plan1!$A$7:$O$1102,7,FALSE())</f>
        <v>-12.07</v>
      </c>
      <c r="E1430" s="65" t="n">
        <f aca="false">VLOOKUP(A1430,Plan1!$A$7:$O$1102,8,FALSE())</f>
        <v>747.93</v>
      </c>
      <c r="F1430" s="64" t="n">
        <f aca="false">VLOOKUP(A1430,Plan1!$A$7:$O$1102,12,FALSE())</f>
        <v>-6.61</v>
      </c>
      <c r="G1430" s="65" t="n">
        <f aca="false">VLOOKUP(A1430,Plan1!$A$7:$O$1102,13,FALSE())</f>
        <v>832.17</v>
      </c>
    </row>
    <row r="1431" customFormat="false" ht="15" hidden="false" customHeight="false" outlineLevel="0" collapsed="false">
      <c r="A1431" s="63" t="n">
        <v>42703</v>
      </c>
      <c r="B1431" s="64" t="n">
        <f aca="false">VLOOKUP(A1431,Plan1!$A$7:$O$1102,2,FALSE())</f>
        <v>-4.18</v>
      </c>
      <c r="C1431" s="65" t="n">
        <f aca="false">VLOOKUP(A1431,Plan1!$A$7:$O$1102,3,FALSE())</f>
        <v>776.82</v>
      </c>
      <c r="D1431" s="66" t="n">
        <f aca="false">VLOOKUP(A1431,Plan1!$A$7:$O$1102,7,FALSE())</f>
        <v>-12.07</v>
      </c>
      <c r="E1431" s="65" t="n">
        <f aca="false">VLOOKUP(A1431,Plan1!$A$7:$O$1102,8,FALSE())</f>
        <v>747.93</v>
      </c>
      <c r="F1431" s="64" t="n">
        <f aca="false">VLOOKUP(A1431,Plan1!$A$7:$O$1102,12,FALSE())</f>
        <v>-6.61</v>
      </c>
      <c r="G1431" s="65" t="n">
        <f aca="false">VLOOKUP(A1431,Plan1!$A$7:$O$1102,13,FALSE())</f>
        <v>832.17</v>
      </c>
    </row>
    <row r="1432" customFormat="false" ht="15" hidden="false" customHeight="false" outlineLevel="0" collapsed="false">
      <c r="A1432" s="63" t="n">
        <v>42704</v>
      </c>
      <c r="B1432" s="64" t="n">
        <f aca="false">VLOOKUP(A1432,Plan1!$A$7:$O$1102,2,FALSE())</f>
        <v>-4.18</v>
      </c>
      <c r="C1432" s="65" t="n">
        <f aca="false">VLOOKUP(A1432,Plan1!$A$7:$O$1102,3,FALSE())</f>
        <v>776.82</v>
      </c>
      <c r="D1432" s="66" t="n">
        <f aca="false">VLOOKUP(A1432,Plan1!$A$7:$O$1102,7,FALSE())</f>
        <v>-12.02</v>
      </c>
      <c r="E1432" s="65" t="n">
        <f aca="false">VLOOKUP(A1432,Plan1!$A$7:$O$1102,8,FALSE())</f>
        <v>747.98</v>
      </c>
      <c r="F1432" s="64" t="n">
        <f aca="false">VLOOKUP(A1432,Plan1!$A$7:$O$1102,12,FALSE())</f>
        <v>-6.56</v>
      </c>
      <c r="G1432" s="65" t="n">
        <f aca="false">VLOOKUP(A1432,Plan1!$A$7:$O$1102,13,FALSE())</f>
        <v>832.22</v>
      </c>
    </row>
    <row r="1433" customFormat="false" ht="15" hidden="false" customHeight="false" outlineLevel="0" collapsed="false">
      <c r="A1433" s="63" t="n">
        <v>42705</v>
      </c>
      <c r="B1433" s="64" t="n">
        <f aca="false">VLOOKUP(A1433,Plan1!$A$7:$O$1102,2,FALSE())</f>
        <v>-4.08</v>
      </c>
      <c r="C1433" s="65" t="n">
        <f aca="false">VLOOKUP(A1433,Plan1!$A$7:$O$1102,3,FALSE())</f>
        <v>776.92</v>
      </c>
      <c r="D1433" s="66" t="n">
        <f aca="false">VLOOKUP(A1433,Plan1!$A$7:$O$1102,7,FALSE())</f>
        <v>-12</v>
      </c>
      <c r="E1433" s="65" t="n">
        <f aca="false">VLOOKUP(A1433,Plan1!$A$7:$O$1102,8,FALSE())</f>
        <v>748</v>
      </c>
      <c r="F1433" s="64" t="n">
        <f aca="false">VLOOKUP(A1433,Plan1!$A$7:$O$1102,12,FALSE())</f>
        <v>-6.52</v>
      </c>
      <c r="G1433" s="65" t="n">
        <f aca="false">VLOOKUP(A1433,Plan1!$A$7:$O$1102,13,FALSE())</f>
        <v>832.26</v>
      </c>
    </row>
    <row r="1434" customFormat="false" ht="15" hidden="false" customHeight="false" outlineLevel="0" collapsed="false">
      <c r="A1434" s="63" t="n">
        <v>42706</v>
      </c>
      <c r="B1434" s="64" t="n">
        <f aca="false">VLOOKUP(A1434,Plan1!$A$7:$O$1102,2,FALSE())</f>
        <v>-4.04</v>
      </c>
      <c r="C1434" s="65" t="n">
        <f aca="false">VLOOKUP(A1434,Plan1!$A$7:$O$1102,3,FALSE())</f>
        <v>776.96</v>
      </c>
      <c r="D1434" s="66" t="n">
        <f aca="false">VLOOKUP(A1434,Plan1!$A$7:$O$1102,7,FALSE())</f>
        <v>-11.94</v>
      </c>
      <c r="E1434" s="65" t="n">
        <f aca="false">VLOOKUP(A1434,Plan1!$A$7:$O$1102,8,FALSE())</f>
        <v>748.06</v>
      </c>
      <c r="F1434" s="64" t="n">
        <f aca="false">VLOOKUP(A1434,Plan1!$A$7:$O$1102,12,FALSE())</f>
        <v>-6.51</v>
      </c>
      <c r="G1434" s="65" t="n">
        <f aca="false">VLOOKUP(A1434,Plan1!$A$7:$O$1102,13,FALSE())</f>
        <v>832.27</v>
      </c>
    </row>
    <row r="1435" customFormat="false" ht="15" hidden="false" customHeight="false" outlineLevel="0" collapsed="false">
      <c r="A1435" s="63" t="n">
        <v>42707</v>
      </c>
      <c r="B1435" s="64" t="n">
        <f aca="false">VLOOKUP(A1435,Plan1!$A$7:$O$1102,2,FALSE())</f>
        <v>-4.02</v>
      </c>
      <c r="C1435" s="65" t="n">
        <f aca="false">VLOOKUP(A1435,Plan1!$A$7:$O$1102,3,FALSE())</f>
        <v>776.98</v>
      </c>
      <c r="D1435" s="66" t="n">
        <f aca="false">VLOOKUP(A1435,Plan1!$A$7:$O$1102,7,FALSE())</f>
        <v>-11.91</v>
      </c>
      <c r="E1435" s="65" t="n">
        <f aca="false">VLOOKUP(A1435,Plan1!$A$7:$O$1102,8,FALSE())</f>
        <v>748.09</v>
      </c>
      <c r="F1435" s="64" t="n">
        <f aca="false">VLOOKUP(A1435,Plan1!$A$7:$O$1102,12,FALSE())</f>
        <v>-6.52</v>
      </c>
      <c r="G1435" s="65" t="n">
        <f aca="false">VLOOKUP(A1435,Plan1!$A$7:$O$1102,13,FALSE())</f>
        <v>832.26</v>
      </c>
    </row>
    <row r="1436" customFormat="false" ht="15" hidden="false" customHeight="false" outlineLevel="0" collapsed="false">
      <c r="A1436" s="63" t="n">
        <v>42708</v>
      </c>
      <c r="B1436" s="64" t="n">
        <f aca="false">VLOOKUP(A1436,Plan1!$A$7:$O$1102,2,FALSE())</f>
        <v>-4.05</v>
      </c>
      <c r="C1436" s="65" t="n">
        <f aca="false">VLOOKUP(A1436,Plan1!$A$7:$O$1102,3,FALSE())</f>
        <v>776.95</v>
      </c>
      <c r="D1436" s="66" t="n">
        <f aca="false">VLOOKUP(A1436,Plan1!$A$7:$O$1102,7,FALSE())</f>
        <v>-11.88</v>
      </c>
      <c r="E1436" s="65" t="n">
        <f aca="false">VLOOKUP(A1436,Plan1!$A$7:$O$1102,8,FALSE())</f>
        <v>748.12</v>
      </c>
      <c r="F1436" s="64" t="n">
        <f aca="false">VLOOKUP(A1436,Plan1!$A$7:$O$1102,12,FALSE())</f>
        <v>-6.51</v>
      </c>
      <c r="G1436" s="65" t="n">
        <f aca="false">VLOOKUP(A1436,Plan1!$A$7:$O$1102,13,FALSE())</f>
        <v>832.27</v>
      </c>
    </row>
    <row r="1437" customFormat="false" ht="15" hidden="false" customHeight="false" outlineLevel="0" collapsed="false">
      <c r="A1437" s="63" t="n">
        <v>42709</v>
      </c>
      <c r="B1437" s="64" t="n">
        <f aca="false">VLOOKUP(A1437,Plan1!$A$7:$O$1102,2,FALSE())</f>
        <v>-3.94</v>
      </c>
      <c r="C1437" s="65" t="n">
        <f aca="false">VLOOKUP(A1437,Plan1!$A$7:$O$1102,3,FALSE())</f>
        <v>777.06</v>
      </c>
      <c r="D1437" s="66" t="n">
        <f aca="false">VLOOKUP(A1437,Plan1!$A$7:$O$1102,7,FALSE())</f>
        <v>-11.66</v>
      </c>
      <c r="E1437" s="65" t="n">
        <f aca="false">VLOOKUP(A1437,Plan1!$A$7:$O$1102,8,FALSE())</f>
        <v>748.34</v>
      </c>
      <c r="F1437" s="64" t="n">
        <f aca="false">VLOOKUP(A1437,Plan1!$A$7:$O$1102,12,FALSE())</f>
        <v>-6.34</v>
      </c>
      <c r="G1437" s="65" t="n">
        <f aca="false">VLOOKUP(A1437,Plan1!$A$7:$O$1102,13,FALSE())</f>
        <v>832.44</v>
      </c>
    </row>
    <row r="1438" customFormat="false" ht="15" hidden="false" customHeight="false" outlineLevel="0" collapsed="false">
      <c r="A1438" s="63" t="n">
        <v>42710</v>
      </c>
      <c r="B1438" s="64" t="n">
        <f aca="false">VLOOKUP(A1438,Plan1!$A$7:$O$1102,2,FALSE())</f>
        <v>-3.86</v>
      </c>
      <c r="C1438" s="65" t="n">
        <f aca="false">VLOOKUP(A1438,Plan1!$A$7:$O$1102,3,FALSE())</f>
        <v>777.14</v>
      </c>
      <c r="D1438" s="66" t="n">
        <f aca="false">VLOOKUP(A1438,Plan1!$A$7:$O$1102,7,FALSE())</f>
        <v>-11.39</v>
      </c>
      <c r="E1438" s="65" t="n">
        <f aca="false">VLOOKUP(A1438,Plan1!$A$7:$O$1102,8,FALSE())</f>
        <v>748.61</v>
      </c>
      <c r="F1438" s="64" t="n">
        <f aca="false">VLOOKUP(A1438,Plan1!$A$7:$O$1102,12,FALSE())</f>
        <v>-6</v>
      </c>
      <c r="G1438" s="65" t="n">
        <f aca="false">VLOOKUP(A1438,Plan1!$A$7:$O$1102,13,FALSE())</f>
        <v>832.78</v>
      </c>
    </row>
    <row r="1439" customFormat="false" ht="15" hidden="false" customHeight="false" outlineLevel="0" collapsed="false">
      <c r="A1439" s="63" t="n">
        <v>42711</v>
      </c>
      <c r="B1439" s="64" t="n">
        <f aca="false">VLOOKUP(A1439,Plan1!$A$7:$O$1102,2,FALSE())</f>
        <v>-3.84</v>
      </c>
      <c r="C1439" s="65" t="n">
        <f aca="false">VLOOKUP(A1439,Plan1!$A$7:$O$1102,3,FALSE())</f>
        <v>777.16</v>
      </c>
      <c r="D1439" s="66" t="n">
        <f aca="false">VLOOKUP(A1439,Plan1!$A$7:$O$1102,7,FALSE())</f>
        <v>-11.27</v>
      </c>
      <c r="E1439" s="65" t="n">
        <f aca="false">VLOOKUP(A1439,Plan1!$A$7:$O$1102,8,FALSE())</f>
        <v>748.73</v>
      </c>
      <c r="F1439" s="64" t="n">
        <f aca="false">VLOOKUP(A1439,Plan1!$A$7:$O$1102,12,FALSE())</f>
        <v>-5.93</v>
      </c>
      <c r="G1439" s="65" t="n">
        <f aca="false">VLOOKUP(A1439,Plan1!$A$7:$O$1102,13,FALSE())</f>
        <v>832.85</v>
      </c>
    </row>
    <row r="1440" customFormat="false" ht="15" hidden="false" customHeight="false" outlineLevel="0" collapsed="false">
      <c r="A1440" s="63" t="n">
        <v>42712</v>
      </c>
      <c r="B1440" s="64" t="n">
        <f aca="false">VLOOKUP(A1440,Plan1!$A$7:$O$1102,2,FALSE())</f>
        <v>-3.85</v>
      </c>
      <c r="C1440" s="65" t="n">
        <f aca="false">VLOOKUP(A1440,Plan1!$A$7:$O$1102,3,FALSE())</f>
        <v>777.15</v>
      </c>
      <c r="D1440" s="66" t="n">
        <f aca="false">VLOOKUP(A1440,Plan1!$A$7:$O$1102,7,FALSE())</f>
        <v>-11.24</v>
      </c>
      <c r="E1440" s="65" t="n">
        <f aca="false">VLOOKUP(A1440,Plan1!$A$7:$O$1102,8,FALSE())</f>
        <v>748.76</v>
      </c>
      <c r="F1440" s="64" t="n">
        <f aca="false">VLOOKUP(A1440,Plan1!$A$7:$O$1102,12,FALSE())</f>
        <v>-5.9</v>
      </c>
      <c r="G1440" s="65" t="n">
        <f aca="false">VLOOKUP(A1440,Plan1!$A$7:$O$1102,13,FALSE())</f>
        <v>832.88</v>
      </c>
    </row>
    <row r="1441" customFormat="false" ht="15" hidden="false" customHeight="false" outlineLevel="0" collapsed="false">
      <c r="A1441" s="63" t="n">
        <v>42713</v>
      </c>
      <c r="B1441" s="64" t="n">
        <f aca="false">VLOOKUP(A1441,Plan1!$A$7:$O$1102,2,FALSE())</f>
        <v>-3.86</v>
      </c>
      <c r="C1441" s="65" t="n">
        <f aca="false">VLOOKUP(A1441,Plan1!$A$7:$O$1102,3,FALSE())</f>
        <v>777.14</v>
      </c>
      <c r="D1441" s="66" t="n">
        <f aca="false">VLOOKUP(A1441,Plan1!$A$7:$O$1102,7,FALSE())</f>
        <v>-11.22</v>
      </c>
      <c r="E1441" s="65" t="n">
        <f aca="false">VLOOKUP(A1441,Plan1!$A$7:$O$1102,8,FALSE())</f>
        <v>748.78</v>
      </c>
      <c r="F1441" s="64" t="n">
        <f aca="false">VLOOKUP(A1441,Plan1!$A$7:$O$1102,12,FALSE())</f>
        <v>-5.84</v>
      </c>
      <c r="G1441" s="65" t="n">
        <f aca="false">VLOOKUP(A1441,Plan1!$A$7:$O$1102,13,FALSE())</f>
        <v>832.94</v>
      </c>
    </row>
    <row r="1442" customFormat="false" ht="15" hidden="false" customHeight="false" outlineLevel="0" collapsed="false">
      <c r="A1442" s="63" t="n">
        <v>42714</v>
      </c>
      <c r="B1442" s="64" t="n">
        <f aca="false">VLOOKUP(A1442,Plan1!$A$7:$O$1102,2,FALSE())</f>
        <v>-3.88</v>
      </c>
      <c r="C1442" s="65" t="n">
        <f aca="false">VLOOKUP(A1442,Plan1!$A$7:$O$1102,3,FALSE())</f>
        <v>777.12</v>
      </c>
      <c r="D1442" s="66" t="n">
        <f aca="false">VLOOKUP(A1442,Plan1!$A$7:$O$1102,7,FALSE())</f>
        <v>-11.21</v>
      </c>
      <c r="E1442" s="65" t="n">
        <f aca="false">VLOOKUP(A1442,Plan1!$A$7:$O$1102,8,FALSE())</f>
        <v>748.79</v>
      </c>
      <c r="F1442" s="64" t="n">
        <f aca="false">VLOOKUP(A1442,Plan1!$A$7:$O$1102,12,FALSE())</f>
        <v>-5.8</v>
      </c>
      <c r="G1442" s="65" t="n">
        <f aca="false">VLOOKUP(A1442,Plan1!$A$7:$O$1102,13,FALSE())</f>
        <v>832.98</v>
      </c>
    </row>
    <row r="1443" customFormat="false" ht="15" hidden="false" customHeight="false" outlineLevel="0" collapsed="false">
      <c r="A1443" s="63" t="n">
        <v>42715</v>
      </c>
      <c r="B1443" s="64" t="n">
        <f aca="false">VLOOKUP(A1443,Plan1!$A$7:$O$1102,2,FALSE())</f>
        <v>-3.88</v>
      </c>
      <c r="C1443" s="65" t="n">
        <f aca="false">VLOOKUP(A1443,Plan1!$A$7:$O$1102,3,FALSE())</f>
        <v>777.12</v>
      </c>
      <c r="D1443" s="66" t="n">
        <f aca="false">VLOOKUP(A1443,Plan1!$A$7:$O$1102,7,FALSE())</f>
        <v>-11.18</v>
      </c>
      <c r="E1443" s="65" t="n">
        <f aca="false">VLOOKUP(A1443,Plan1!$A$7:$O$1102,8,FALSE())</f>
        <v>748.82</v>
      </c>
      <c r="F1443" s="64" t="n">
        <f aca="false">VLOOKUP(A1443,Plan1!$A$7:$O$1102,12,FALSE())</f>
        <v>-5.8</v>
      </c>
      <c r="G1443" s="65" t="n">
        <f aca="false">VLOOKUP(A1443,Plan1!$A$7:$O$1102,13,FALSE())</f>
        <v>832.98</v>
      </c>
    </row>
    <row r="1444" customFormat="false" ht="15" hidden="false" customHeight="false" outlineLevel="0" collapsed="false">
      <c r="A1444" s="63" t="n">
        <v>42716</v>
      </c>
      <c r="B1444" s="64" t="n">
        <f aca="false">VLOOKUP(A1444,Plan1!$A$7:$O$1102,2,FALSE())</f>
        <v>-3.88</v>
      </c>
      <c r="C1444" s="65" t="n">
        <f aca="false">VLOOKUP(A1444,Plan1!$A$7:$O$1102,3,FALSE())</f>
        <v>777.12</v>
      </c>
      <c r="D1444" s="66" t="n">
        <f aca="false">VLOOKUP(A1444,Plan1!$A$7:$O$1102,7,FALSE())</f>
        <v>-11.15</v>
      </c>
      <c r="E1444" s="65" t="n">
        <f aca="false">VLOOKUP(A1444,Plan1!$A$7:$O$1102,8,FALSE())</f>
        <v>748.85</v>
      </c>
      <c r="F1444" s="64" t="n">
        <f aca="false">VLOOKUP(A1444,Plan1!$A$7:$O$1102,12,FALSE())</f>
        <v>-5.66</v>
      </c>
      <c r="G1444" s="65" t="n">
        <f aca="false">VLOOKUP(A1444,Plan1!$A$7:$O$1102,13,FALSE())</f>
        <v>833.12</v>
      </c>
    </row>
    <row r="1445" customFormat="false" ht="15" hidden="false" customHeight="false" outlineLevel="0" collapsed="false">
      <c r="A1445" s="63" t="n">
        <v>42717</v>
      </c>
      <c r="B1445" s="64" t="n">
        <f aca="false">VLOOKUP(A1445,Plan1!$A$7:$O$1102,2,FALSE())</f>
        <v>-3.86</v>
      </c>
      <c r="C1445" s="65" t="n">
        <f aca="false">VLOOKUP(A1445,Plan1!$A$7:$O$1102,3,FALSE())</f>
        <v>777.14</v>
      </c>
      <c r="D1445" s="66" t="n">
        <f aca="false">VLOOKUP(A1445,Plan1!$A$7:$O$1102,7,FALSE())</f>
        <v>-11.13</v>
      </c>
      <c r="E1445" s="65" t="n">
        <f aca="false">VLOOKUP(A1445,Plan1!$A$7:$O$1102,8,FALSE())</f>
        <v>748.87</v>
      </c>
      <c r="F1445" s="64" t="n">
        <f aca="false">VLOOKUP(A1445,Plan1!$A$7:$O$1102,12,FALSE())</f>
        <v>-5.57</v>
      </c>
      <c r="G1445" s="65" t="n">
        <f aca="false">VLOOKUP(A1445,Plan1!$A$7:$O$1102,13,FALSE())</f>
        <v>833.21</v>
      </c>
    </row>
    <row r="1446" customFormat="false" ht="15" hidden="false" customHeight="false" outlineLevel="0" collapsed="false">
      <c r="A1446" s="63" t="n">
        <v>42718</v>
      </c>
      <c r="B1446" s="64" t="n">
        <f aca="false">VLOOKUP(A1446,Plan1!$A$7:$O$1102,2,FALSE())</f>
        <v>-3.58</v>
      </c>
      <c r="C1446" s="65" t="n">
        <f aca="false">VLOOKUP(A1446,Plan1!$A$7:$O$1102,3,FALSE())</f>
        <v>777.42</v>
      </c>
      <c r="D1446" s="66" t="n">
        <f aca="false">VLOOKUP(A1446,Plan1!$A$7:$O$1102,7,FALSE())</f>
        <v>-10.94</v>
      </c>
      <c r="E1446" s="65" t="n">
        <f aca="false">VLOOKUP(A1446,Plan1!$A$7:$O$1102,8,FALSE())</f>
        <v>749.06</v>
      </c>
      <c r="F1446" s="64" t="n">
        <f aca="false">VLOOKUP(A1446,Plan1!$A$7:$O$1102,12,FALSE())</f>
        <v>-5.11</v>
      </c>
      <c r="G1446" s="65" t="n">
        <f aca="false">VLOOKUP(A1446,Plan1!$A$7:$O$1102,13,FALSE())</f>
        <v>833.67</v>
      </c>
    </row>
    <row r="1447" customFormat="false" ht="15" hidden="false" customHeight="false" outlineLevel="0" collapsed="false">
      <c r="A1447" s="63" t="n">
        <v>42719</v>
      </c>
      <c r="B1447" s="64" t="n">
        <f aca="false">VLOOKUP(A1447,Plan1!$A$7:$O$1102,2,FALSE())</f>
        <v>-3.36</v>
      </c>
      <c r="C1447" s="65" t="n">
        <f aca="false">VLOOKUP(A1447,Plan1!$A$7:$O$1102,3,FALSE())</f>
        <v>777.64</v>
      </c>
      <c r="D1447" s="66" t="n">
        <f aca="false">VLOOKUP(A1447,Plan1!$A$7:$O$1102,7,FALSE())</f>
        <v>-10.78</v>
      </c>
      <c r="E1447" s="65" t="n">
        <f aca="false">VLOOKUP(A1447,Plan1!$A$7:$O$1102,8,FALSE())</f>
        <v>749.22</v>
      </c>
      <c r="F1447" s="64" t="n">
        <f aca="false">VLOOKUP(A1447,Plan1!$A$7:$O$1102,12,FALSE())</f>
        <v>-4.41</v>
      </c>
      <c r="G1447" s="65" t="n">
        <f aca="false">VLOOKUP(A1447,Plan1!$A$7:$O$1102,13,FALSE())</f>
        <v>834.37</v>
      </c>
    </row>
    <row r="1448" customFormat="false" ht="15" hidden="false" customHeight="false" outlineLevel="0" collapsed="false">
      <c r="A1448" s="63" t="n">
        <v>42720</v>
      </c>
      <c r="B1448" s="64" t="n">
        <f aca="false">VLOOKUP(A1448,Plan1!$A$7:$O$1102,2,FALSE())</f>
        <v>-3.15</v>
      </c>
      <c r="C1448" s="65" t="n">
        <f aca="false">VLOOKUP(A1448,Plan1!$A$7:$O$1102,3,FALSE())</f>
        <v>777.85</v>
      </c>
      <c r="D1448" s="66" t="n">
        <f aca="false">VLOOKUP(A1448,Plan1!$A$7:$O$1102,7,FALSE())</f>
        <v>-10.68</v>
      </c>
      <c r="E1448" s="65" t="n">
        <f aca="false">VLOOKUP(A1448,Plan1!$A$7:$O$1102,8,FALSE())</f>
        <v>749.32</v>
      </c>
      <c r="F1448" s="64" t="n">
        <f aca="false">VLOOKUP(A1448,Plan1!$A$7:$O$1102,12,FALSE())</f>
        <v>-4.11</v>
      </c>
      <c r="G1448" s="65" t="n">
        <f aca="false">VLOOKUP(A1448,Plan1!$A$7:$O$1102,13,FALSE())</f>
        <v>834.67</v>
      </c>
    </row>
    <row r="1449" customFormat="false" ht="15" hidden="false" customHeight="false" outlineLevel="0" collapsed="false">
      <c r="A1449" s="63" t="n">
        <v>42721</v>
      </c>
      <c r="B1449" s="64" t="n">
        <f aca="false">VLOOKUP(A1449,Plan1!$A$7:$O$1102,2,FALSE())</f>
        <v>-3.05</v>
      </c>
      <c r="C1449" s="65" t="n">
        <f aca="false">VLOOKUP(A1449,Plan1!$A$7:$O$1102,3,FALSE())</f>
        <v>777.95</v>
      </c>
      <c r="D1449" s="66" t="n">
        <f aca="false">VLOOKUP(A1449,Plan1!$A$7:$O$1102,7,FALSE())</f>
        <v>-10.62</v>
      </c>
      <c r="E1449" s="65" t="n">
        <f aca="false">VLOOKUP(A1449,Plan1!$A$7:$O$1102,8,FALSE())</f>
        <v>749.38</v>
      </c>
      <c r="F1449" s="64" t="n">
        <f aca="false">VLOOKUP(A1449,Plan1!$A$7:$O$1102,12,FALSE())</f>
        <v>-4.02</v>
      </c>
      <c r="G1449" s="65" t="n">
        <f aca="false">VLOOKUP(A1449,Plan1!$A$7:$O$1102,13,FALSE())</f>
        <v>834.76</v>
      </c>
    </row>
    <row r="1450" customFormat="false" ht="15" hidden="false" customHeight="false" outlineLevel="0" collapsed="false">
      <c r="A1450" s="63" t="n">
        <v>42722</v>
      </c>
      <c r="B1450" s="64" t="n">
        <f aca="false">VLOOKUP(A1450,Plan1!$A$7:$O$1102,2,FALSE())</f>
        <v>-3.02</v>
      </c>
      <c r="C1450" s="65" t="n">
        <f aca="false">VLOOKUP(A1450,Plan1!$A$7:$O$1102,3,FALSE())</f>
        <v>777.98</v>
      </c>
      <c r="D1450" s="66" t="n">
        <f aca="false">VLOOKUP(A1450,Plan1!$A$7:$O$1102,7,FALSE())</f>
        <v>-10.58</v>
      </c>
      <c r="E1450" s="65" t="n">
        <f aca="false">VLOOKUP(A1450,Plan1!$A$7:$O$1102,8,FALSE())</f>
        <v>749.42</v>
      </c>
      <c r="F1450" s="64" t="n">
        <f aca="false">VLOOKUP(A1450,Plan1!$A$7:$O$1102,12,FALSE())</f>
        <v>-3.98</v>
      </c>
      <c r="G1450" s="65" t="n">
        <f aca="false">VLOOKUP(A1450,Plan1!$A$7:$O$1102,13,FALSE())</f>
        <v>834.8</v>
      </c>
    </row>
    <row r="1451" customFormat="false" ht="15" hidden="false" customHeight="false" outlineLevel="0" collapsed="false">
      <c r="A1451" s="63" t="n">
        <v>42723</v>
      </c>
      <c r="B1451" s="64" t="n">
        <f aca="false">VLOOKUP(A1451,Plan1!$A$7:$O$1102,2,FALSE())</f>
        <v>-3.01</v>
      </c>
      <c r="C1451" s="65" t="n">
        <f aca="false">VLOOKUP(A1451,Plan1!$A$7:$O$1102,3,FALSE())</f>
        <v>777.99</v>
      </c>
      <c r="D1451" s="66" t="n">
        <f aca="false">VLOOKUP(A1451,Plan1!$A$7:$O$1102,7,FALSE())</f>
        <v>-10.55</v>
      </c>
      <c r="E1451" s="65" t="n">
        <f aca="false">VLOOKUP(A1451,Plan1!$A$7:$O$1102,8,FALSE())</f>
        <v>749.45</v>
      </c>
      <c r="F1451" s="64" t="n">
        <f aca="false">VLOOKUP(A1451,Plan1!$A$7:$O$1102,12,FALSE())</f>
        <v>-3.98</v>
      </c>
      <c r="G1451" s="65" t="n">
        <f aca="false">VLOOKUP(A1451,Plan1!$A$7:$O$1102,13,FALSE())</f>
        <v>834.8</v>
      </c>
    </row>
    <row r="1452" customFormat="false" ht="15" hidden="false" customHeight="false" outlineLevel="0" collapsed="false">
      <c r="A1452" s="63" t="n">
        <v>42724</v>
      </c>
      <c r="B1452" s="64" t="n">
        <f aca="false">VLOOKUP(A1452,Plan1!$A$7:$O$1102,2,FALSE())</f>
        <v>-3.01</v>
      </c>
      <c r="C1452" s="65" t="n">
        <f aca="false">VLOOKUP(A1452,Plan1!$A$7:$O$1102,3,FALSE())</f>
        <v>777.99</v>
      </c>
      <c r="D1452" s="66" t="n">
        <f aca="false">VLOOKUP(A1452,Plan1!$A$7:$O$1102,7,FALSE())</f>
        <v>-10.52</v>
      </c>
      <c r="E1452" s="65" t="n">
        <f aca="false">VLOOKUP(A1452,Plan1!$A$7:$O$1102,8,FALSE())</f>
        <v>749.48</v>
      </c>
      <c r="F1452" s="64" t="n">
        <f aca="false">VLOOKUP(A1452,Plan1!$A$7:$O$1102,12,FALSE())</f>
        <v>-3.98</v>
      </c>
      <c r="G1452" s="65" t="n">
        <f aca="false">VLOOKUP(A1452,Plan1!$A$7:$O$1102,13,FALSE())</f>
        <v>834.8</v>
      </c>
    </row>
    <row r="1453" customFormat="false" ht="15" hidden="false" customHeight="false" outlineLevel="0" collapsed="false">
      <c r="A1453" s="63" t="n">
        <v>42725</v>
      </c>
      <c r="B1453" s="64" t="n">
        <f aca="false">VLOOKUP(A1453,Plan1!$A$7:$O$1102,2,FALSE())</f>
        <v>-2.99</v>
      </c>
      <c r="C1453" s="65" t="n">
        <f aca="false">VLOOKUP(A1453,Plan1!$A$7:$O$1102,3,FALSE())</f>
        <v>778.01</v>
      </c>
      <c r="D1453" s="66" t="n">
        <f aca="false">VLOOKUP(A1453,Plan1!$A$7:$O$1102,7,FALSE())</f>
        <v>-10.51</v>
      </c>
      <c r="E1453" s="65" t="n">
        <f aca="false">VLOOKUP(A1453,Plan1!$A$7:$O$1102,8,FALSE())</f>
        <v>749.49</v>
      </c>
      <c r="F1453" s="64" t="n">
        <f aca="false">VLOOKUP(A1453,Plan1!$A$7:$O$1102,12,FALSE())</f>
        <v>-3.96</v>
      </c>
      <c r="G1453" s="65" t="n">
        <f aca="false">VLOOKUP(A1453,Plan1!$A$7:$O$1102,13,FALSE())</f>
        <v>834.82</v>
      </c>
    </row>
    <row r="1454" customFormat="false" ht="15" hidden="false" customHeight="false" outlineLevel="0" collapsed="false">
      <c r="A1454" s="63" t="n">
        <v>42726</v>
      </c>
      <c r="B1454" s="64" t="n">
        <f aca="false">VLOOKUP(A1454,Plan1!$A$7:$O$1102,2,FALSE())</f>
        <v>-3</v>
      </c>
      <c r="C1454" s="65" t="n">
        <f aca="false">VLOOKUP(A1454,Plan1!$A$7:$O$1102,3,FALSE())</f>
        <v>778</v>
      </c>
      <c r="D1454" s="66" t="n">
        <f aca="false">VLOOKUP(A1454,Plan1!$A$7:$O$1102,7,FALSE())</f>
        <v>-10.5</v>
      </c>
      <c r="E1454" s="65" t="n">
        <f aca="false">VLOOKUP(A1454,Plan1!$A$7:$O$1102,8,FALSE())</f>
        <v>749.5</v>
      </c>
      <c r="F1454" s="64" t="n">
        <f aca="false">VLOOKUP(A1454,Plan1!$A$7:$O$1102,12,FALSE())</f>
        <v>-3.95</v>
      </c>
      <c r="G1454" s="65" t="n">
        <f aca="false">VLOOKUP(A1454,Plan1!$A$7:$O$1102,13,FALSE())</f>
        <v>834.83</v>
      </c>
    </row>
    <row r="1455" customFormat="false" ht="15" hidden="false" customHeight="false" outlineLevel="0" collapsed="false">
      <c r="A1455" s="63" t="n">
        <v>42727</v>
      </c>
      <c r="B1455" s="64" t="n">
        <f aca="false">VLOOKUP(A1455,Plan1!$A$7:$O$1102,2,FALSE())</f>
        <v>-3.02</v>
      </c>
      <c r="C1455" s="65" t="n">
        <f aca="false">VLOOKUP(A1455,Plan1!$A$7:$O$1102,3,FALSE())</f>
        <v>777.98</v>
      </c>
      <c r="D1455" s="66" t="n">
        <f aca="false">VLOOKUP(A1455,Plan1!$A$7:$O$1102,7,FALSE())</f>
        <v>-10.49</v>
      </c>
      <c r="E1455" s="65" t="n">
        <f aca="false">VLOOKUP(A1455,Plan1!$A$7:$O$1102,8,FALSE())</f>
        <v>749.51</v>
      </c>
      <c r="F1455" s="64" t="n">
        <f aca="false">VLOOKUP(A1455,Plan1!$A$7:$O$1102,12,FALSE())</f>
        <v>-3.96</v>
      </c>
      <c r="G1455" s="65" t="n">
        <f aca="false">VLOOKUP(A1455,Plan1!$A$7:$O$1102,13,FALSE())</f>
        <v>834.82</v>
      </c>
    </row>
    <row r="1456" customFormat="false" ht="15" hidden="false" customHeight="false" outlineLevel="0" collapsed="false">
      <c r="A1456" s="63" t="n">
        <v>42728</v>
      </c>
      <c r="B1456" s="64" t="n">
        <f aca="false">VLOOKUP(A1456,Plan1!$A$7:$O$1102,2,FALSE())</f>
        <v>-3.04</v>
      </c>
      <c r="C1456" s="65" t="n">
        <f aca="false">VLOOKUP(A1456,Plan1!$A$7:$O$1102,3,FALSE())</f>
        <v>777.96</v>
      </c>
      <c r="D1456" s="66" t="n">
        <f aca="false">VLOOKUP(A1456,Plan1!$A$7:$O$1102,7,FALSE())</f>
        <v>-10.49</v>
      </c>
      <c r="E1456" s="65" t="n">
        <f aca="false">VLOOKUP(A1456,Plan1!$A$7:$O$1102,8,FALSE())</f>
        <v>749.51</v>
      </c>
      <c r="F1456" s="64" t="n">
        <f aca="false">VLOOKUP(A1456,Plan1!$A$7:$O$1102,12,FALSE())</f>
        <v>-3.96</v>
      </c>
      <c r="G1456" s="65" t="n">
        <f aca="false">VLOOKUP(A1456,Plan1!$A$7:$O$1102,13,FALSE())</f>
        <v>834.82</v>
      </c>
    </row>
    <row r="1457" customFormat="false" ht="15" hidden="false" customHeight="false" outlineLevel="0" collapsed="false">
      <c r="A1457" s="63" t="n">
        <v>42729</v>
      </c>
      <c r="B1457" s="64" t="n">
        <f aca="false">VLOOKUP(A1457,Plan1!$A$7:$O$1102,2,FALSE())</f>
        <v>-3.05</v>
      </c>
      <c r="C1457" s="65" t="n">
        <f aca="false">VLOOKUP(A1457,Plan1!$A$7:$O$1102,3,FALSE())</f>
        <v>777.95</v>
      </c>
      <c r="D1457" s="66" t="n">
        <f aca="false">VLOOKUP(A1457,Plan1!$A$7:$O$1102,7,FALSE())</f>
        <v>-10.51</v>
      </c>
      <c r="E1457" s="65" t="n">
        <f aca="false">VLOOKUP(A1457,Plan1!$A$7:$O$1102,8,FALSE())</f>
        <v>749.49</v>
      </c>
      <c r="F1457" s="64" t="n">
        <f aca="false">VLOOKUP(A1457,Plan1!$A$7:$O$1102,12,FALSE())</f>
        <v>-3.96</v>
      </c>
      <c r="G1457" s="65" t="n">
        <f aca="false">VLOOKUP(A1457,Plan1!$A$7:$O$1102,13,FALSE())</f>
        <v>834.82</v>
      </c>
    </row>
    <row r="1458" customFormat="false" ht="15" hidden="false" customHeight="false" outlineLevel="0" collapsed="false">
      <c r="A1458" s="63" t="n">
        <v>42730</v>
      </c>
      <c r="B1458" s="64" t="n">
        <f aca="false">VLOOKUP(A1458,Plan1!$A$7:$O$1102,2,FALSE())</f>
        <v>-3.04</v>
      </c>
      <c r="C1458" s="65" t="n">
        <f aca="false">VLOOKUP(A1458,Plan1!$A$7:$O$1102,3,FALSE())</f>
        <v>777.96</v>
      </c>
      <c r="D1458" s="66" t="n">
        <f aca="false">VLOOKUP(A1458,Plan1!$A$7:$O$1102,7,FALSE())</f>
        <v>-10.45</v>
      </c>
      <c r="E1458" s="65" t="n">
        <f aca="false">VLOOKUP(A1458,Plan1!$A$7:$O$1102,8,FALSE())</f>
        <v>749.55</v>
      </c>
      <c r="F1458" s="64" t="n">
        <f aca="false">VLOOKUP(A1458,Plan1!$A$7:$O$1102,12,FALSE())</f>
        <v>-3.95</v>
      </c>
      <c r="G1458" s="65" t="n">
        <f aca="false">VLOOKUP(A1458,Plan1!$A$7:$O$1102,13,FALSE())</f>
        <v>834.83</v>
      </c>
    </row>
    <row r="1459" customFormat="false" ht="15" hidden="false" customHeight="false" outlineLevel="0" collapsed="false">
      <c r="A1459" s="63" t="n">
        <v>42731</v>
      </c>
      <c r="B1459" s="64" t="n">
        <f aca="false">VLOOKUP(A1459,Plan1!$A$7:$O$1102,2,FALSE())</f>
        <v>-3.05</v>
      </c>
      <c r="C1459" s="65" t="n">
        <f aca="false">VLOOKUP(A1459,Plan1!$A$7:$O$1102,3,FALSE())</f>
        <v>777.95</v>
      </c>
      <c r="D1459" s="66" t="n">
        <f aca="false">VLOOKUP(A1459,Plan1!$A$7:$O$1102,7,FALSE())</f>
        <v>-10.42</v>
      </c>
      <c r="E1459" s="65" t="n">
        <f aca="false">VLOOKUP(A1459,Plan1!$A$7:$O$1102,8,FALSE())</f>
        <v>749.58</v>
      </c>
      <c r="F1459" s="64" t="n">
        <f aca="false">VLOOKUP(A1459,Plan1!$A$7:$O$1102,12,FALSE())</f>
        <v>-3.94</v>
      </c>
      <c r="G1459" s="65" t="n">
        <f aca="false">VLOOKUP(A1459,Plan1!$A$7:$O$1102,13,FALSE())</f>
        <v>834.84</v>
      </c>
    </row>
    <row r="1460" customFormat="false" ht="15" hidden="false" customHeight="false" outlineLevel="0" collapsed="false">
      <c r="A1460" s="63" t="n">
        <v>42732</v>
      </c>
      <c r="B1460" s="64" t="n">
        <f aca="false">VLOOKUP(A1460,Plan1!$A$7:$O$1102,2,FALSE())</f>
        <v>-3.07</v>
      </c>
      <c r="C1460" s="65" t="n">
        <f aca="false">VLOOKUP(A1460,Plan1!$A$7:$O$1102,3,FALSE())</f>
        <v>777.93</v>
      </c>
      <c r="D1460" s="66" t="n">
        <f aca="false">VLOOKUP(A1460,Plan1!$A$7:$O$1102,7,FALSE())</f>
        <v>-10.4</v>
      </c>
      <c r="E1460" s="65" t="n">
        <f aca="false">VLOOKUP(A1460,Plan1!$A$7:$O$1102,8,FALSE())</f>
        <v>749.6</v>
      </c>
      <c r="F1460" s="64" t="n">
        <f aca="false">VLOOKUP(A1460,Plan1!$A$7:$O$1102,12,FALSE())</f>
        <v>-3.92</v>
      </c>
      <c r="G1460" s="65" t="n">
        <f aca="false">VLOOKUP(A1460,Plan1!$A$7:$O$1102,13,FALSE())</f>
        <v>834.86</v>
      </c>
    </row>
    <row r="1461" customFormat="false" ht="15" hidden="false" customHeight="false" outlineLevel="0" collapsed="false">
      <c r="A1461" s="63" t="n">
        <v>42733</v>
      </c>
      <c r="B1461" s="64" t="n">
        <f aca="false">VLOOKUP(A1461,Plan1!$A$7:$O$1102,2,FALSE())</f>
        <v>-3.08</v>
      </c>
      <c r="C1461" s="65" t="n">
        <f aca="false">VLOOKUP(A1461,Plan1!$A$7:$O$1102,3,FALSE())</f>
        <v>777.92</v>
      </c>
      <c r="D1461" s="66" t="n">
        <f aca="false">VLOOKUP(A1461,Plan1!$A$7:$O$1102,7,FALSE())</f>
        <v>-10.38</v>
      </c>
      <c r="E1461" s="65" t="n">
        <f aca="false">VLOOKUP(A1461,Plan1!$A$7:$O$1102,8,FALSE())</f>
        <v>749.62</v>
      </c>
      <c r="F1461" s="64" t="n">
        <f aca="false">VLOOKUP(A1461,Plan1!$A$7:$O$1102,12,FALSE())</f>
        <v>-3.9</v>
      </c>
      <c r="G1461" s="65" t="n">
        <f aca="false">VLOOKUP(A1461,Plan1!$A$7:$O$1102,13,FALSE())</f>
        <v>834.88</v>
      </c>
    </row>
    <row r="1462" customFormat="false" ht="15" hidden="false" customHeight="false" outlineLevel="0" collapsed="false">
      <c r="A1462" s="63" t="n">
        <v>42734</v>
      </c>
      <c r="B1462" s="64" t="n">
        <f aca="false">VLOOKUP(A1462,Plan1!$A$7:$O$1102,2,FALSE())</f>
        <v>-3.06</v>
      </c>
      <c r="C1462" s="65" t="n">
        <f aca="false">VLOOKUP(A1462,Plan1!$A$7:$O$1102,3,FALSE())</f>
        <v>777.94</v>
      </c>
      <c r="D1462" s="66" t="n">
        <f aca="false">VLOOKUP(A1462,Plan1!$A$7:$O$1102,7,FALSE())</f>
        <v>-10.36</v>
      </c>
      <c r="E1462" s="65" t="n">
        <f aca="false">VLOOKUP(A1462,Plan1!$A$7:$O$1102,8,FALSE())</f>
        <v>749.64</v>
      </c>
      <c r="F1462" s="64" t="n">
        <f aca="false">VLOOKUP(A1462,Plan1!$A$7:$O$1102,12,FALSE())</f>
        <v>-3.88</v>
      </c>
      <c r="G1462" s="65" t="n">
        <f aca="false">VLOOKUP(A1462,Plan1!$A$7:$O$1102,13,FALSE())</f>
        <v>834.9</v>
      </c>
    </row>
    <row r="1463" customFormat="false" ht="15" hidden="false" customHeight="false" outlineLevel="0" collapsed="false">
      <c r="A1463" s="63" t="n">
        <v>42735</v>
      </c>
      <c r="B1463" s="64" t="n">
        <f aca="false">VLOOKUP(A1463,Plan1!$A$7:$O$1102,2,FALSE())</f>
        <v>-3.06</v>
      </c>
      <c r="C1463" s="65" t="n">
        <f aca="false">VLOOKUP(A1463,Plan1!$A$7:$O$1102,3,FALSE())</f>
        <v>777.94</v>
      </c>
      <c r="D1463" s="66" t="n">
        <f aca="false">VLOOKUP(A1463,Plan1!$A$7:$O$1102,7,FALSE())</f>
        <v>-10.37</v>
      </c>
      <c r="E1463" s="65" t="n">
        <f aca="false">VLOOKUP(A1463,Plan1!$A$7:$O$1102,8,FALSE())</f>
        <v>749.63</v>
      </c>
      <c r="F1463" s="64" t="n">
        <f aca="false">VLOOKUP(A1463,Plan1!$A$7:$O$1102,12,FALSE())</f>
        <v>-3.9</v>
      </c>
      <c r="G1463" s="65" t="n">
        <f aca="false">VLOOKUP(A1463,Plan1!$A$7:$O$1102,13,FALSE())</f>
        <v>834.88</v>
      </c>
    </row>
    <row r="1464" customFormat="false" ht="15" hidden="false" customHeight="false" outlineLevel="0" collapsed="false">
      <c r="A1464" s="63" t="n">
        <v>42736</v>
      </c>
      <c r="B1464" s="64" t="n">
        <f aca="false">VLOOKUP(A1464,Plan1!$A$7:$O$1102,2,FALSE())</f>
        <v>-3.09</v>
      </c>
      <c r="C1464" s="65" t="n">
        <f aca="false">VLOOKUP(A1464,Plan1!$A$7:$O$1102,3,FALSE())</f>
        <v>777.91</v>
      </c>
      <c r="D1464" s="66" t="n">
        <f aca="false">VLOOKUP(A1464,Plan1!$A$7:$O$1102,7,FALSE())</f>
        <v>-10.37</v>
      </c>
      <c r="E1464" s="65" t="n">
        <f aca="false">VLOOKUP(A1464,Plan1!$A$7:$O$1102,8,FALSE())</f>
        <v>749.63</v>
      </c>
      <c r="F1464" s="64" t="n">
        <f aca="false">VLOOKUP(A1464,Plan1!$A$7:$O$1102,12,FALSE())</f>
        <v>-3.91</v>
      </c>
      <c r="G1464" s="65" t="n">
        <f aca="false">VLOOKUP(A1464,Plan1!$A$7:$O$1102,13,FALSE())</f>
        <v>834.87</v>
      </c>
    </row>
    <row r="1465" customFormat="false" ht="15" hidden="false" customHeight="false" outlineLevel="0" collapsed="false">
      <c r="A1465" s="63" t="n">
        <v>42737</v>
      </c>
      <c r="B1465" s="64" t="n">
        <f aca="false">VLOOKUP(A1465,Plan1!$A$7:$O$1102,2,FALSE())</f>
        <v>-3.1</v>
      </c>
      <c r="C1465" s="65" t="n">
        <f aca="false">VLOOKUP(A1465,Plan1!$A$7:$O$1102,3,FALSE())</f>
        <v>777.9</v>
      </c>
      <c r="D1465" s="66" t="n">
        <f aca="false">VLOOKUP(A1465,Plan1!$A$7:$O$1102,7,FALSE())</f>
        <v>-10.37</v>
      </c>
      <c r="E1465" s="65" t="n">
        <f aca="false">VLOOKUP(A1465,Plan1!$A$7:$O$1102,8,FALSE())</f>
        <v>749.63</v>
      </c>
      <c r="F1465" s="64" t="n">
        <f aca="false">VLOOKUP(A1465,Plan1!$A$7:$O$1102,12,FALSE())</f>
        <v>-3.9</v>
      </c>
      <c r="G1465" s="65" t="n">
        <f aca="false">VLOOKUP(A1465,Plan1!$A$7:$O$1102,13,FALSE())</f>
        <v>834.88</v>
      </c>
    </row>
    <row r="1466" customFormat="false" ht="15" hidden="false" customHeight="false" outlineLevel="0" collapsed="false">
      <c r="A1466" s="63" t="n">
        <v>42738</v>
      </c>
      <c r="B1466" s="64" t="n">
        <f aca="false">VLOOKUP(A1466,Plan1!$A$7:$O$1102,2,FALSE())</f>
        <v>-3.11</v>
      </c>
      <c r="C1466" s="65" t="n">
        <f aca="false">VLOOKUP(A1466,Plan1!$A$7:$O$1102,3,FALSE())</f>
        <v>777.89</v>
      </c>
      <c r="D1466" s="66" t="n">
        <f aca="false">VLOOKUP(A1466,Plan1!$A$7:$O$1102,7,FALSE())</f>
        <v>-10.37</v>
      </c>
      <c r="E1466" s="65" t="n">
        <f aca="false">VLOOKUP(A1466,Plan1!$A$7:$O$1102,8,FALSE())</f>
        <v>749.63</v>
      </c>
      <c r="F1466" s="64" t="n">
        <f aca="false">VLOOKUP(A1466,Plan1!$A$7:$O$1102,12,FALSE())</f>
        <v>-3.92</v>
      </c>
      <c r="G1466" s="65" t="n">
        <f aca="false">VLOOKUP(A1466,Plan1!$A$7:$O$1102,13,FALSE())</f>
        <v>834.86</v>
      </c>
    </row>
    <row r="1467" customFormat="false" ht="15" hidden="false" customHeight="false" outlineLevel="0" collapsed="false">
      <c r="A1467" s="63" t="n">
        <v>42739</v>
      </c>
      <c r="B1467" s="64" t="n">
        <f aca="false">VLOOKUP(A1467,Plan1!$A$7:$O$1102,2,FALSE())</f>
        <v>-3.12</v>
      </c>
      <c r="C1467" s="65" t="n">
        <f aca="false">VLOOKUP(A1467,Plan1!$A$7:$O$1102,3,FALSE())</f>
        <v>777.88</v>
      </c>
      <c r="D1467" s="66" t="n">
        <f aca="false">VLOOKUP(A1467,Plan1!$A$7:$O$1102,7,FALSE())</f>
        <v>-10.38</v>
      </c>
      <c r="E1467" s="65" t="n">
        <f aca="false">VLOOKUP(A1467,Plan1!$A$7:$O$1102,8,FALSE())</f>
        <v>749.62</v>
      </c>
      <c r="F1467" s="64" t="n">
        <f aca="false">VLOOKUP(A1467,Plan1!$A$7:$O$1102,12,FALSE())</f>
        <v>-3.92</v>
      </c>
      <c r="G1467" s="65" t="n">
        <f aca="false">VLOOKUP(A1467,Plan1!$A$7:$O$1102,13,FALSE())</f>
        <v>834.86</v>
      </c>
    </row>
    <row r="1468" customFormat="false" ht="15" hidden="false" customHeight="false" outlineLevel="0" collapsed="false">
      <c r="A1468" s="63" t="n">
        <v>42740</v>
      </c>
      <c r="B1468" s="64" t="n">
        <f aca="false">VLOOKUP(A1468,Plan1!$A$7:$O$1102,2,FALSE())</f>
        <v>-3.14</v>
      </c>
      <c r="C1468" s="65" t="n">
        <f aca="false">VLOOKUP(A1468,Plan1!$A$7:$O$1102,3,FALSE())</f>
        <v>777.86</v>
      </c>
      <c r="D1468" s="66" t="n">
        <f aca="false">VLOOKUP(A1468,Plan1!$A$7:$O$1102,7,FALSE())</f>
        <v>-10.37</v>
      </c>
      <c r="E1468" s="65" t="n">
        <f aca="false">VLOOKUP(A1468,Plan1!$A$7:$O$1102,8,FALSE())</f>
        <v>749.63</v>
      </c>
      <c r="F1468" s="64" t="n">
        <f aca="false">VLOOKUP(A1468,Plan1!$A$7:$O$1102,12,FALSE())</f>
        <v>-3.93</v>
      </c>
      <c r="G1468" s="65" t="n">
        <f aca="false">VLOOKUP(A1468,Plan1!$A$7:$O$1102,13,FALSE())</f>
        <v>834.85</v>
      </c>
    </row>
    <row r="1469" customFormat="false" ht="15" hidden="false" customHeight="false" outlineLevel="0" collapsed="false">
      <c r="A1469" s="63" t="n">
        <v>42741</v>
      </c>
      <c r="B1469" s="64" t="n">
        <f aca="false">VLOOKUP(A1469,Plan1!$A$7:$O$1102,2,FALSE())</f>
        <v>-3.14</v>
      </c>
      <c r="C1469" s="65" t="n">
        <f aca="false">VLOOKUP(A1469,Plan1!$A$7:$O$1102,3,FALSE())</f>
        <v>777.86</v>
      </c>
      <c r="D1469" s="66" t="n">
        <f aca="false">VLOOKUP(A1469,Plan1!$A$7:$O$1102,7,FALSE())</f>
        <v>-10.38</v>
      </c>
      <c r="E1469" s="65" t="n">
        <f aca="false">VLOOKUP(A1469,Plan1!$A$7:$O$1102,8,FALSE())</f>
        <v>749.62</v>
      </c>
      <c r="F1469" s="64" t="n">
        <f aca="false">VLOOKUP(A1469,Plan1!$A$7:$O$1102,12,FALSE())</f>
        <v>-3.95</v>
      </c>
      <c r="G1469" s="65" t="n">
        <f aca="false">VLOOKUP(A1469,Plan1!$A$7:$O$1102,13,FALSE())</f>
        <v>834.83</v>
      </c>
    </row>
    <row r="1470" customFormat="false" ht="15" hidden="false" customHeight="false" outlineLevel="0" collapsed="false">
      <c r="A1470" s="63" t="n">
        <v>42742</v>
      </c>
      <c r="B1470" s="64" t="n">
        <f aca="false">VLOOKUP(A1470,Plan1!$A$7:$O$1102,2,FALSE())</f>
        <v>-3.13</v>
      </c>
      <c r="C1470" s="65" t="n">
        <f aca="false">VLOOKUP(A1470,Plan1!$A$7:$O$1102,3,FALSE())</f>
        <v>777.87</v>
      </c>
      <c r="D1470" s="66" t="n">
        <f aca="false">VLOOKUP(A1470,Plan1!$A$7:$O$1102,7,FALSE())</f>
        <v>-10.39</v>
      </c>
      <c r="E1470" s="65" t="n">
        <f aca="false">VLOOKUP(A1470,Plan1!$A$7:$O$1102,8,FALSE())</f>
        <v>749.61</v>
      </c>
      <c r="F1470" s="64" t="n">
        <f aca="false">VLOOKUP(A1470,Plan1!$A$7:$O$1102,12,FALSE())</f>
        <v>-3.96</v>
      </c>
      <c r="G1470" s="65" t="n">
        <f aca="false">VLOOKUP(A1470,Plan1!$A$7:$O$1102,13,FALSE())</f>
        <v>834.82</v>
      </c>
    </row>
    <row r="1471" customFormat="false" ht="15" hidden="false" customHeight="false" outlineLevel="0" collapsed="false">
      <c r="A1471" s="63" t="n">
        <v>42743</v>
      </c>
      <c r="B1471" s="64" t="n">
        <f aca="false">VLOOKUP(A1471,Plan1!$A$7:$O$1102,2,FALSE())</f>
        <v>-3.14</v>
      </c>
      <c r="C1471" s="65" t="n">
        <f aca="false">VLOOKUP(A1471,Plan1!$A$7:$O$1102,3,FALSE())</f>
        <v>777.86</v>
      </c>
      <c r="D1471" s="66" t="n">
        <f aca="false">VLOOKUP(A1471,Plan1!$A$7:$O$1102,7,FALSE())</f>
        <v>-10.39</v>
      </c>
      <c r="E1471" s="65" t="n">
        <f aca="false">VLOOKUP(A1471,Plan1!$A$7:$O$1102,8,FALSE())</f>
        <v>749.61</v>
      </c>
      <c r="F1471" s="64" t="n">
        <f aca="false">VLOOKUP(A1471,Plan1!$A$7:$O$1102,12,FALSE())</f>
        <v>-3.96</v>
      </c>
      <c r="G1471" s="65" t="n">
        <f aca="false">VLOOKUP(A1471,Plan1!$A$7:$O$1102,13,FALSE())</f>
        <v>834.82</v>
      </c>
    </row>
    <row r="1472" customFormat="false" ht="15" hidden="false" customHeight="false" outlineLevel="0" collapsed="false">
      <c r="A1472" s="63" t="n">
        <v>42744</v>
      </c>
      <c r="B1472" s="64" t="n">
        <f aca="false">VLOOKUP(A1472,Plan1!$A$7:$O$1102,2,FALSE())</f>
        <v>-3.18</v>
      </c>
      <c r="C1472" s="65" t="n">
        <f aca="false">VLOOKUP(A1472,Plan1!$A$7:$O$1102,3,FALSE())</f>
        <v>777.82</v>
      </c>
      <c r="D1472" s="66" t="n">
        <f aca="false">VLOOKUP(A1472,Plan1!$A$7:$O$1102,7,FALSE())</f>
        <v>-10.41</v>
      </c>
      <c r="E1472" s="65" t="n">
        <f aca="false">VLOOKUP(A1472,Plan1!$A$7:$O$1102,8,FALSE())</f>
        <v>749.59</v>
      </c>
      <c r="F1472" s="64" t="n">
        <f aca="false">VLOOKUP(A1472,Plan1!$A$7:$O$1102,12,FALSE())</f>
        <v>-3.97</v>
      </c>
      <c r="G1472" s="65" t="n">
        <f aca="false">VLOOKUP(A1472,Plan1!$A$7:$O$1102,13,FALSE())</f>
        <v>834.81</v>
      </c>
    </row>
    <row r="1473" customFormat="false" ht="15" hidden="false" customHeight="false" outlineLevel="0" collapsed="false">
      <c r="A1473" s="63" t="n">
        <v>42745</v>
      </c>
      <c r="B1473" s="64" t="n">
        <f aca="false">VLOOKUP(A1473,Plan1!$A$7:$O$1102,2,FALSE())</f>
        <v>-3.2</v>
      </c>
      <c r="C1473" s="65" t="n">
        <f aca="false">VLOOKUP(A1473,Plan1!$A$7:$O$1102,3,FALSE())</f>
        <v>777.8</v>
      </c>
      <c r="D1473" s="66" t="n">
        <f aca="false">VLOOKUP(A1473,Plan1!$A$7:$O$1102,7,FALSE())</f>
        <v>-10.42</v>
      </c>
      <c r="E1473" s="65" t="n">
        <f aca="false">VLOOKUP(A1473,Plan1!$A$7:$O$1102,8,FALSE())</f>
        <v>749.58</v>
      </c>
      <c r="F1473" s="64" t="n">
        <f aca="false">VLOOKUP(A1473,Plan1!$A$7:$O$1102,12,FALSE())</f>
        <v>-4</v>
      </c>
      <c r="G1473" s="65" t="n">
        <f aca="false">VLOOKUP(A1473,Plan1!$A$7:$O$1102,13,FALSE())</f>
        <v>834.78</v>
      </c>
    </row>
    <row r="1474" customFormat="false" ht="15" hidden="false" customHeight="false" outlineLevel="0" collapsed="false">
      <c r="A1474" s="63" t="n">
        <v>42746</v>
      </c>
      <c r="B1474" s="64" t="n">
        <f aca="false">VLOOKUP(A1474,Plan1!$A$7:$O$1102,2,FALSE())</f>
        <v>-3.2</v>
      </c>
      <c r="C1474" s="65" t="n">
        <f aca="false">VLOOKUP(A1474,Plan1!$A$7:$O$1102,3,FALSE())</f>
        <v>777.8</v>
      </c>
      <c r="D1474" s="66" t="n">
        <f aca="false">VLOOKUP(A1474,Plan1!$A$7:$O$1102,7,FALSE())</f>
        <v>-10.4</v>
      </c>
      <c r="E1474" s="65" t="n">
        <f aca="false">VLOOKUP(A1474,Plan1!$A$7:$O$1102,8,FALSE())</f>
        <v>749.6</v>
      </c>
      <c r="F1474" s="64" t="n">
        <f aca="false">VLOOKUP(A1474,Plan1!$A$7:$O$1102,12,FALSE())</f>
        <v>-4.01</v>
      </c>
      <c r="G1474" s="65" t="n">
        <f aca="false">VLOOKUP(A1474,Plan1!$A$7:$O$1102,13,FALSE())</f>
        <v>834.77</v>
      </c>
    </row>
    <row r="1475" customFormat="false" ht="15" hidden="false" customHeight="false" outlineLevel="0" collapsed="false">
      <c r="A1475" s="63" t="n">
        <v>42747</v>
      </c>
      <c r="B1475" s="64" t="n">
        <f aca="false">VLOOKUP(A1475,Plan1!$A$7:$O$1102,2,FALSE())</f>
        <v>-3.2</v>
      </c>
      <c r="C1475" s="65" t="n">
        <f aca="false">VLOOKUP(A1475,Plan1!$A$7:$O$1102,3,FALSE())</f>
        <v>777.8</v>
      </c>
      <c r="D1475" s="66" t="n">
        <f aca="false">VLOOKUP(A1475,Plan1!$A$7:$O$1102,7,FALSE())</f>
        <v>-10.41</v>
      </c>
      <c r="E1475" s="65" t="n">
        <f aca="false">VLOOKUP(A1475,Plan1!$A$7:$O$1102,8,FALSE())</f>
        <v>749.59</v>
      </c>
      <c r="F1475" s="64" t="n">
        <f aca="false">VLOOKUP(A1475,Plan1!$A$7:$O$1102,12,FALSE())</f>
        <v>-4</v>
      </c>
      <c r="G1475" s="65" t="n">
        <f aca="false">VLOOKUP(A1475,Plan1!$A$7:$O$1102,13,FALSE())</f>
        <v>834.78</v>
      </c>
    </row>
    <row r="1476" customFormat="false" ht="15" hidden="false" customHeight="false" outlineLevel="0" collapsed="false">
      <c r="A1476" s="63" t="n">
        <v>42748</v>
      </c>
      <c r="B1476" s="64" t="n">
        <f aca="false">VLOOKUP(A1476,Plan1!$A$7:$O$1102,2,FALSE())</f>
        <v>-3.2</v>
      </c>
      <c r="C1476" s="65" t="n">
        <f aca="false">VLOOKUP(A1476,Plan1!$A$7:$O$1102,3,FALSE())</f>
        <v>777.8</v>
      </c>
      <c r="D1476" s="66" t="n">
        <f aca="false">VLOOKUP(A1476,Plan1!$A$7:$O$1102,7,FALSE())</f>
        <v>-10.37</v>
      </c>
      <c r="E1476" s="65" t="n">
        <f aca="false">VLOOKUP(A1476,Plan1!$A$7:$O$1102,8,FALSE())</f>
        <v>749.63</v>
      </c>
      <c r="F1476" s="64" t="n">
        <f aca="false">VLOOKUP(A1476,Plan1!$A$7:$O$1102,12,FALSE())</f>
        <v>-3.96</v>
      </c>
      <c r="G1476" s="65" t="n">
        <f aca="false">VLOOKUP(A1476,Plan1!$A$7:$O$1102,13,FALSE())</f>
        <v>834.82</v>
      </c>
    </row>
    <row r="1477" customFormat="false" ht="15" hidden="false" customHeight="false" outlineLevel="0" collapsed="false">
      <c r="A1477" s="63" t="n">
        <v>42749</v>
      </c>
      <c r="B1477" s="64" t="n">
        <f aca="false">VLOOKUP(A1477,Plan1!$A$7:$O$1102,2,FALSE())</f>
        <v>-3.06</v>
      </c>
      <c r="C1477" s="65" t="n">
        <f aca="false">VLOOKUP(A1477,Plan1!$A$7:$O$1102,3,FALSE())</f>
        <v>777.94</v>
      </c>
      <c r="D1477" s="66" t="n">
        <f aca="false">VLOOKUP(A1477,Plan1!$A$7:$O$1102,7,FALSE())</f>
        <v>-10.32</v>
      </c>
      <c r="E1477" s="65" t="n">
        <f aca="false">VLOOKUP(A1477,Plan1!$A$7:$O$1102,8,FALSE())</f>
        <v>749.68</v>
      </c>
      <c r="F1477" s="64" t="n">
        <f aca="false">VLOOKUP(A1477,Plan1!$A$7:$O$1102,12,FALSE())</f>
        <v>-3.93</v>
      </c>
      <c r="G1477" s="65" t="n">
        <f aca="false">VLOOKUP(A1477,Plan1!$A$7:$O$1102,13,FALSE())</f>
        <v>834.85</v>
      </c>
    </row>
    <row r="1478" customFormat="false" ht="15" hidden="false" customHeight="false" outlineLevel="0" collapsed="false">
      <c r="A1478" s="63" t="n">
        <v>42750</v>
      </c>
      <c r="B1478" s="64" t="n">
        <f aca="false">VLOOKUP(A1478,Plan1!$A$7:$O$1102,2,FALSE())</f>
        <v>-3</v>
      </c>
      <c r="C1478" s="65" t="n">
        <f aca="false">VLOOKUP(A1478,Plan1!$A$7:$O$1102,3,FALSE())</f>
        <v>778</v>
      </c>
      <c r="D1478" s="66" t="n">
        <f aca="false">VLOOKUP(A1478,Plan1!$A$7:$O$1102,7,FALSE())</f>
        <v>-10.14</v>
      </c>
      <c r="E1478" s="65" t="n">
        <f aca="false">VLOOKUP(A1478,Plan1!$A$7:$O$1102,8,FALSE())</f>
        <v>749.86</v>
      </c>
      <c r="F1478" s="64" t="n">
        <f aca="false">VLOOKUP(A1478,Plan1!$A$7:$O$1102,12,FALSE())</f>
        <v>-3.79</v>
      </c>
      <c r="G1478" s="65" t="n">
        <f aca="false">VLOOKUP(A1478,Plan1!$A$7:$O$1102,13,FALSE())</f>
        <v>834.99</v>
      </c>
    </row>
    <row r="1479" customFormat="false" ht="15" hidden="false" customHeight="false" outlineLevel="0" collapsed="false">
      <c r="A1479" s="63" t="n">
        <v>42751</v>
      </c>
      <c r="B1479" s="64" t="n">
        <f aca="false">VLOOKUP(A1479,Plan1!$A$7:$O$1102,2,FALSE())</f>
        <v>-2.88</v>
      </c>
      <c r="C1479" s="65" t="n">
        <f aca="false">VLOOKUP(A1479,Plan1!$A$7:$O$1102,3,FALSE())</f>
        <v>778.12</v>
      </c>
      <c r="D1479" s="66" t="n">
        <f aca="false">VLOOKUP(A1479,Plan1!$A$7:$O$1102,7,FALSE())</f>
        <v>-10.04</v>
      </c>
      <c r="E1479" s="65" t="n">
        <f aca="false">VLOOKUP(A1479,Plan1!$A$7:$O$1102,8,FALSE())</f>
        <v>749.96</v>
      </c>
      <c r="F1479" s="64" t="n">
        <f aca="false">VLOOKUP(A1479,Plan1!$A$7:$O$1102,12,FALSE())</f>
        <v>-3.63</v>
      </c>
      <c r="G1479" s="65" t="n">
        <f aca="false">VLOOKUP(A1479,Plan1!$A$7:$O$1102,13,FALSE())</f>
        <v>835.15</v>
      </c>
    </row>
    <row r="1480" customFormat="false" ht="15" hidden="false" customHeight="false" outlineLevel="0" collapsed="false">
      <c r="A1480" s="63" t="n">
        <v>42752</v>
      </c>
      <c r="B1480" s="64" t="n">
        <f aca="false">VLOOKUP(A1480,Plan1!$A$7:$O$1102,2,FALSE())</f>
        <v>-2.85</v>
      </c>
      <c r="C1480" s="65" t="n">
        <f aca="false">VLOOKUP(A1480,Plan1!$A$7:$O$1102,3,FALSE())</f>
        <v>778.15</v>
      </c>
      <c r="D1480" s="66" t="n">
        <f aca="false">VLOOKUP(A1480,Plan1!$A$7:$O$1102,7,FALSE())</f>
        <v>-10</v>
      </c>
      <c r="E1480" s="65" t="n">
        <f aca="false">VLOOKUP(A1480,Plan1!$A$7:$O$1102,8,FALSE())</f>
        <v>750</v>
      </c>
      <c r="F1480" s="64" t="n">
        <f aca="false">VLOOKUP(A1480,Plan1!$A$7:$O$1102,12,FALSE())</f>
        <v>-3.62</v>
      </c>
      <c r="G1480" s="65" t="n">
        <f aca="false">VLOOKUP(A1480,Plan1!$A$7:$O$1102,13,FALSE())</f>
        <v>835.16</v>
      </c>
    </row>
    <row r="1481" customFormat="false" ht="15" hidden="false" customHeight="false" outlineLevel="0" collapsed="false">
      <c r="A1481" s="63" t="n">
        <v>42753</v>
      </c>
      <c r="B1481" s="64" t="n">
        <f aca="false">VLOOKUP(A1481,Plan1!$A$7:$O$1102,2,FALSE())</f>
        <v>-2.86</v>
      </c>
      <c r="C1481" s="65" t="n">
        <f aca="false">VLOOKUP(A1481,Plan1!$A$7:$O$1102,3,FALSE())</f>
        <v>778.14</v>
      </c>
      <c r="D1481" s="66" t="n">
        <f aca="false">VLOOKUP(A1481,Plan1!$A$7:$O$1102,7,FALSE())</f>
        <v>-10</v>
      </c>
      <c r="E1481" s="65" t="n">
        <f aca="false">VLOOKUP(A1481,Plan1!$A$7:$O$1102,8,FALSE())</f>
        <v>750</v>
      </c>
      <c r="F1481" s="64" t="n">
        <f aca="false">VLOOKUP(A1481,Plan1!$A$7:$O$1102,12,FALSE())</f>
        <v>-3.62</v>
      </c>
      <c r="G1481" s="65" t="n">
        <f aca="false">VLOOKUP(A1481,Plan1!$A$7:$O$1102,13,FALSE())</f>
        <v>835.16</v>
      </c>
    </row>
    <row r="1482" customFormat="false" ht="15" hidden="false" customHeight="false" outlineLevel="0" collapsed="false">
      <c r="A1482" s="63" t="n">
        <v>42754</v>
      </c>
      <c r="B1482" s="64" t="n">
        <f aca="false">VLOOKUP(A1482,Plan1!$A$7:$O$1102,2,FALSE())</f>
        <v>-2.88</v>
      </c>
      <c r="C1482" s="65" t="n">
        <f aca="false">VLOOKUP(A1482,Plan1!$A$7:$O$1102,3,FALSE())</f>
        <v>778.12</v>
      </c>
      <c r="D1482" s="66" t="n">
        <f aca="false">VLOOKUP(A1482,Plan1!$A$7:$O$1102,7,FALSE())</f>
        <v>-9.98</v>
      </c>
      <c r="E1482" s="65" t="n">
        <f aca="false">VLOOKUP(A1482,Plan1!$A$7:$O$1102,8,FALSE())</f>
        <v>750.02</v>
      </c>
      <c r="F1482" s="64" t="n">
        <f aca="false">VLOOKUP(A1482,Plan1!$A$7:$O$1102,12,FALSE())</f>
        <v>-3.62</v>
      </c>
      <c r="G1482" s="65" t="n">
        <f aca="false">VLOOKUP(A1482,Plan1!$A$7:$O$1102,13,FALSE())</f>
        <v>835.16</v>
      </c>
    </row>
    <row r="1483" customFormat="false" ht="15" hidden="false" customHeight="false" outlineLevel="0" collapsed="false">
      <c r="A1483" s="63" t="n">
        <v>42755</v>
      </c>
      <c r="B1483" s="64" t="n">
        <f aca="false">VLOOKUP(A1483,Plan1!$A$7:$O$1102,2,FALSE())</f>
        <v>-2.9</v>
      </c>
      <c r="C1483" s="65" t="n">
        <f aca="false">VLOOKUP(A1483,Plan1!$A$7:$O$1102,3,FALSE())</f>
        <v>778.1</v>
      </c>
      <c r="D1483" s="66" t="n">
        <f aca="false">VLOOKUP(A1483,Plan1!$A$7:$O$1102,7,FALSE())</f>
        <v>-9.98</v>
      </c>
      <c r="E1483" s="65" t="n">
        <f aca="false">VLOOKUP(A1483,Plan1!$A$7:$O$1102,8,FALSE())</f>
        <v>750.02</v>
      </c>
      <c r="F1483" s="64" t="n">
        <f aca="false">VLOOKUP(A1483,Plan1!$A$7:$O$1102,12,FALSE())</f>
        <v>-3.64</v>
      </c>
      <c r="G1483" s="65" t="n">
        <f aca="false">VLOOKUP(A1483,Plan1!$A$7:$O$1102,13,FALSE())</f>
        <v>835.14</v>
      </c>
    </row>
    <row r="1484" customFormat="false" ht="15" hidden="false" customHeight="false" outlineLevel="0" collapsed="false">
      <c r="A1484" s="63" t="n">
        <v>42756</v>
      </c>
      <c r="B1484" s="64" t="n">
        <f aca="false">VLOOKUP(A1484,Plan1!$A$7:$O$1102,2,FALSE())</f>
        <v>-2.88</v>
      </c>
      <c r="C1484" s="65" t="n">
        <f aca="false">VLOOKUP(A1484,Plan1!$A$7:$O$1102,3,FALSE())</f>
        <v>778.12</v>
      </c>
      <c r="D1484" s="66" t="n">
        <f aca="false">VLOOKUP(A1484,Plan1!$A$7:$O$1102,7,FALSE())</f>
        <v>-9.98</v>
      </c>
      <c r="E1484" s="65" t="n">
        <f aca="false">VLOOKUP(A1484,Plan1!$A$7:$O$1102,8,FALSE())</f>
        <v>750.02</v>
      </c>
      <c r="F1484" s="64" t="n">
        <f aca="false">VLOOKUP(A1484,Plan1!$A$7:$O$1102,12,FALSE())</f>
        <v>-3.66</v>
      </c>
      <c r="G1484" s="65" t="n">
        <f aca="false">VLOOKUP(A1484,Plan1!$A$7:$O$1102,13,FALSE())</f>
        <v>835.12</v>
      </c>
    </row>
    <row r="1485" customFormat="false" ht="15" hidden="false" customHeight="false" outlineLevel="0" collapsed="false">
      <c r="A1485" s="63" t="n">
        <v>42757</v>
      </c>
      <c r="B1485" s="64" t="n">
        <f aca="false">VLOOKUP(A1485,Plan1!$A$7:$O$1102,2,FALSE())</f>
        <v>-2.88</v>
      </c>
      <c r="C1485" s="65" t="n">
        <f aca="false">VLOOKUP(A1485,Plan1!$A$7:$O$1102,3,FALSE())</f>
        <v>778.12</v>
      </c>
      <c r="D1485" s="66" t="n">
        <f aca="false">VLOOKUP(A1485,Plan1!$A$7:$O$1102,7,FALSE())</f>
        <v>-9.98</v>
      </c>
      <c r="E1485" s="65" t="n">
        <f aca="false">VLOOKUP(A1485,Plan1!$A$7:$O$1102,8,FALSE())</f>
        <v>750.02</v>
      </c>
      <c r="F1485" s="64" t="n">
        <f aca="false">VLOOKUP(A1485,Plan1!$A$7:$O$1102,12,FALSE())</f>
        <v>-3.65</v>
      </c>
      <c r="G1485" s="65" t="n">
        <f aca="false">VLOOKUP(A1485,Plan1!$A$7:$O$1102,13,FALSE())</f>
        <v>835.13</v>
      </c>
    </row>
    <row r="1486" customFormat="false" ht="15" hidden="false" customHeight="false" outlineLevel="0" collapsed="false">
      <c r="A1486" s="63" t="n">
        <v>42758</v>
      </c>
      <c r="B1486" s="64" t="n">
        <f aca="false">VLOOKUP(A1486,Plan1!$A$7:$O$1102,2,FALSE())</f>
        <v>-2.9</v>
      </c>
      <c r="C1486" s="65" t="n">
        <f aca="false">VLOOKUP(A1486,Plan1!$A$7:$O$1102,3,FALSE())</f>
        <v>778.1</v>
      </c>
      <c r="D1486" s="66" t="n">
        <f aca="false">VLOOKUP(A1486,Plan1!$A$7:$O$1102,7,FALSE())</f>
        <v>-9.98</v>
      </c>
      <c r="E1486" s="65" t="n">
        <f aca="false">VLOOKUP(A1486,Plan1!$A$7:$O$1102,8,FALSE())</f>
        <v>750.02</v>
      </c>
      <c r="F1486" s="64" t="n">
        <f aca="false">VLOOKUP(A1486,Plan1!$A$7:$O$1102,12,FALSE())</f>
        <v>-3.66</v>
      </c>
      <c r="G1486" s="65" t="n">
        <f aca="false">VLOOKUP(A1486,Plan1!$A$7:$O$1102,13,FALSE())</f>
        <v>835.12</v>
      </c>
    </row>
    <row r="1487" customFormat="false" ht="15" hidden="false" customHeight="false" outlineLevel="0" collapsed="false">
      <c r="A1487" s="63" t="n">
        <v>42759</v>
      </c>
      <c r="B1487" s="64" t="n">
        <f aca="false">VLOOKUP(A1487,Plan1!$A$7:$O$1102,2,FALSE())</f>
        <v>-2.9</v>
      </c>
      <c r="C1487" s="65" t="n">
        <f aca="false">VLOOKUP(A1487,Plan1!$A$7:$O$1102,3,FALSE())</f>
        <v>778.1</v>
      </c>
      <c r="D1487" s="66" t="n">
        <f aca="false">VLOOKUP(A1487,Plan1!$A$7:$O$1102,7,FALSE())</f>
        <v>-9.98</v>
      </c>
      <c r="E1487" s="65" t="n">
        <f aca="false">VLOOKUP(A1487,Plan1!$A$7:$O$1102,8,FALSE())</f>
        <v>750.02</v>
      </c>
      <c r="F1487" s="64" t="n">
        <f aca="false">VLOOKUP(A1487,Plan1!$A$7:$O$1102,12,FALSE())</f>
        <v>-3.66</v>
      </c>
      <c r="G1487" s="65" t="n">
        <f aca="false">VLOOKUP(A1487,Plan1!$A$7:$O$1102,13,FALSE())</f>
        <v>835.12</v>
      </c>
    </row>
    <row r="1488" customFormat="false" ht="15" hidden="false" customHeight="false" outlineLevel="0" collapsed="false">
      <c r="A1488" s="63" t="n">
        <v>42760</v>
      </c>
      <c r="B1488" s="64" t="n">
        <f aca="false">VLOOKUP(A1488,Plan1!$A$7:$O$1102,2,FALSE())</f>
        <v>-2.89</v>
      </c>
      <c r="C1488" s="65" t="n">
        <f aca="false">VLOOKUP(A1488,Plan1!$A$7:$O$1102,3,FALSE())</f>
        <v>778.11</v>
      </c>
      <c r="D1488" s="66" t="n">
        <f aca="false">VLOOKUP(A1488,Plan1!$A$7:$O$1102,7,FALSE())</f>
        <v>-9.97</v>
      </c>
      <c r="E1488" s="65" t="n">
        <f aca="false">VLOOKUP(A1488,Plan1!$A$7:$O$1102,8,FALSE())</f>
        <v>750.03</v>
      </c>
      <c r="F1488" s="64" t="n">
        <f aca="false">VLOOKUP(A1488,Plan1!$A$7:$O$1102,12,FALSE())</f>
        <v>-3.67</v>
      </c>
      <c r="G1488" s="65" t="n">
        <f aca="false">VLOOKUP(A1488,Plan1!$A$7:$O$1102,13,FALSE())</f>
        <v>835.11</v>
      </c>
    </row>
    <row r="1489" customFormat="false" ht="15" hidden="false" customHeight="false" outlineLevel="0" collapsed="false">
      <c r="A1489" s="63" t="n">
        <v>42761</v>
      </c>
      <c r="B1489" s="64" t="n">
        <f aca="false">VLOOKUP(A1489,Plan1!$A$7:$O$1102,2,FALSE())</f>
        <v>-2.89</v>
      </c>
      <c r="C1489" s="65" t="n">
        <f aca="false">VLOOKUP(A1489,Plan1!$A$7:$O$1102,3,FALSE())</f>
        <v>778.11</v>
      </c>
      <c r="D1489" s="66" t="n">
        <f aca="false">VLOOKUP(A1489,Plan1!$A$7:$O$1102,7,FALSE())</f>
        <v>-9.97</v>
      </c>
      <c r="E1489" s="65" t="n">
        <f aca="false">VLOOKUP(A1489,Plan1!$A$7:$O$1102,8,FALSE())</f>
        <v>750.03</v>
      </c>
      <c r="F1489" s="64" t="n">
        <f aca="false">VLOOKUP(A1489,Plan1!$A$7:$O$1102,12,FALSE())</f>
        <v>-3.68</v>
      </c>
      <c r="G1489" s="65" t="n">
        <f aca="false">VLOOKUP(A1489,Plan1!$A$7:$O$1102,13,FALSE())</f>
        <v>835.1</v>
      </c>
    </row>
    <row r="1490" customFormat="false" ht="15" hidden="false" customHeight="false" outlineLevel="0" collapsed="false">
      <c r="A1490" s="63" t="n">
        <v>42762</v>
      </c>
      <c r="B1490" s="64" t="n">
        <f aca="false">VLOOKUP(A1490,Plan1!$A$7:$O$1102,2,FALSE())</f>
        <v>-2.9</v>
      </c>
      <c r="C1490" s="65" t="n">
        <f aca="false">VLOOKUP(A1490,Plan1!$A$7:$O$1102,3,FALSE())</f>
        <v>778.1</v>
      </c>
      <c r="D1490" s="66" t="n">
        <f aca="false">VLOOKUP(A1490,Plan1!$A$7:$O$1102,7,FALSE())</f>
        <v>-9.97</v>
      </c>
      <c r="E1490" s="65" t="n">
        <f aca="false">VLOOKUP(A1490,Plan1!$A$7:$O$1102,8,FALSE())</f>
        <v>750.03</v>
      </c>
      <c r="F1490" s="64" t="n">
        <f aca="false">VLOOKUP(A1490,Plan1!$A$7:$O$1102,12,FALSE())</f>
        <v>-3.69</v>
      </c>
      <c r="G1490" s="65" t="n">
        <f aca="false">VLOOKUP(A1490,Plan1!$A$7:$O$1102,13,FALSE())</f>
        <v>835.09</v>
      </c>
    </row>
    <row r="1491" customFormat="false" ht="15" hidden="false" customHeight="false" outlineLevel="0" collapsed="false">
      <c r="A1491" s="63" t="n">
        <v>42763</v>
      </c>
      <c r="B1491" s="64" t="n">
        <f aca="false">VLOOKUP(A1491,Plan1!$A$7:$O$1102,2,FALSE())</f>
        <v>-2.91</v>
      </c>
      <c r="C1491" s="65" t="n">
        <f aca="false">VLOOKUP(A1491,Plan1!$A$7:$O$1102,3,FALSE())</f>
        <v>778.09</v>
      </c>
      <c r="D1491" s="66" t="n">
        <f aca="false">VLOOKUP(A1491,Plan1!$A$7:$O$1102,7,FALSE())</f>
        <v>-9.99</v>
      </c>
      <c r="E1491" s="65" t="n">
        <f aca="false">VLOOKUP(A1491,Plan1!$A$7:$O$1102,8,FALSE())</f>
        <v>750.01</v>
      </c>
      <c r="F1491" s="64" t="n">
        <f aca="false">VLOOKUP(A1491,Plan1!$A$7:$O$1102,12,FALSE())</f>
        <v>-3.71</v>
      </c>
      <c r="G1491" s="65" t="n">
        <f aca="false">VLOOKUP(A1491,Plan1!$A$7:$O$1102,13,FALSE())</f>
        <v>835.07</v>
      </c>
    </row>
    <row r="1492" customFormat="false" ht="15" hidden="false" customHeight="false" outlineLevel="0" collapsed="false">
      <c r="A1492" s="63" t="n">
        <v>42764</v>
      </c>
      <c r="B1492" s="64" t="n">
        <f aca="false">VLOOKUP(A1492,Plan1!$A$7:$O$1102,2,FALSE())</f>
        <v>-2.97</v>
      </c>
      <c r="C1492" s="65" t="n">
        <f aca="false">VLOOKUP(A1492,Plan1!$A$7:$O$1102,3,FALSE())</f>
        <v>778.03</v>
      </c>
      <c r="D1492" s="66" t="n">
        <f aca="false">VLOOKUP(A1492,Plan1!$A$7:$O$1102,7,FALSE())</f>
        <v>-10</v>
      </c>
      <c r="E1492" s="65" t="n">
        <f aca="false">VLOOKUP(A1492,Plan1!$A$7:$O$1102,8,FALSE())</f>
        <v>750</v>
      </c>
      <c r="F1492" s="64" t="n">
        <f aca="false">VLOOKUP(A1492,Plan1!$A$7:$O$1102,12,FALSE())</f>
        <v>-3.72</v>
      </c>
      <c r="G1492" s="65" t="n">
        <f aca="false">VLOOKUP(A1492,Plan1!$A$7:$O$1102,13,FALSE())</f>
        <v>835.06</v>
      </c>
    </row>
    <row r="1493" customFormat="false" ht="15" hidden="false" customHeight="false" outlineLevel="0" collapsed="false">
      <c r="A1493" s="63" t="n">
        <v>42765</v>
      </c>
      <c r="B1493" s="64" t="n">
        <f aca="false">VLOOKUP(A1493,Plan1!$A$7:$O$1102,2,FALSE())</f>
        <v>-2.97</v>
      </c>
      <c r="C1493" s="65" t="n">
        <f aca="false">VLOOKUP(A1493,Plan1!$A$7:$O$1102,3,FALSE())</f>
        <v>778.03</v>
      </c>
      <c r="D1493" s="66" t="n">
        <f aca="false">VLOOKUP(A1493,Plan1!$A$7:$O$1102,7,FALSE())</f>
        <v>-10.01</v>
      </c>
      <c r="E1493" s="65" t="n">
        <f aca="false">VLOOKUP(A1493,Plan1!$A$7:$O$1102,8,FALSE())</f>
        <v>749.99</v>
      </c>
      <c r="F1493" s="64" t="n">
        <f aca="false">VLOOKUP(A1493,Plan1!$A$7:$O$1102,12,FALSE())</f>
        <v>-3.74</v>
      </c>
      <c r="G1493" s="65" t="n">
        <f aca="false">VLOOKUP(A1493,Plan1!$A$7:$O$1102,13,FALSE())</f>
        <v>835.04</v>
      </c>
    </row>
    <row r="1494" customFormat="false" ht="15" hidden="false" customHeight="false" outlineLevel="0" collapsed="false">
      <c r="A1494" s="63" t="n">
        <v>42766</v>
      </c>
      <c r="B1494" s="64" t="n">
        <f aca="false">VLOOKUP(A1494,Plan1!$A$7:$O$1102,2,FALSE())</f>
        <v>-3</v>
      </c>
      <c r="C1494" s="65" t="n">
        <f aca="false">VLOOKUP(A1494,Plan1!$A$7:$O$1102,3,FALSE())</f>
        <v>778</v>
      </c>
      <c r="D1494" s="66" t="n">
        <f aca="false">VLOOKUP(A1494,Plan1!$A$7:$O$1102,7,FALSE())</f>
        <v>-10.02</v>
      </c>
      <c r="E1494" s="65" t="n">
        <f aca="false">VLOOKUP(A1494,Plan1!$A$7:$O$1102,8,FALSE())</f>
        <v>749.98</v>
      </c>
      <c r="F1494" s="64" t="n">
        <f aca="false">VLOOKUP(A1494,Plan1!$A$7:$O$1102,12,FALSE())</f>
        <v>-3.76</v>
      </c>
      <c r="G1494" s="65" t="n">
        <f aca="false">VLOOKUP(A1494,Plan1!$A$7:$O$1102,13,FALSE())</f>
        <v>835.02</v>
      </c>
    </row>
    <row r="1495" customFormat="false" ht="15" hidden="false" customHeight="false" outlineLevel="0" collapsed="false">
      <c r="A1495" s="63" t="n">
        <v>42767</v>
      </c>
      <c r="B1495" s="64" t="n">
        <f aca="false">VLOOKUP(A1495,Plan1!$A$7:$O$1102,2,FALSE())</f>
        <v>-3</v>
      </c>
      <c r="C1495" s="65" t="n">
        <f aca="false">VLOOKUP(A1495,Plan1!$A$7:$O$1102,3,FALSE())</f>
        <v>778</v>
      </c>
      <c r="D1495" s="66" t="n">
        <f aca="false">VLOOKUP(A1495,Plan1!$A$7:$O$1102,7,FALSE())</f>
        <v>-10.03</v>
      </c>
      <c r="E1495" s="65" t="n">
        <f aca="false">VLOOKUP(A1495,Plan1!$A$7:$O$1102,8,FALSE())</f>
        <v>749.97</v>
      </c>
      <c r="F1495" s="64" t="n">
        <f aca="false">VLOOKUP(A1495,Plan1!$A$7:$O$1102,12,FALSE())</f>
        <v>-3.77</v>
      </c>
      <c r="G1495" s="65" t="n">
        <f aca="false">VLOOKUP(A1495,Plan1!$A$7:$O$1102,13,FALSE())</f>
        <v>835.01</v>
      </c>
    </row>
    <row r="1496" customFormat="false" ht="15" hidden="false" customHeight="false" outlineLevel="0" collapsed="false">
      <c r="A1496" s="63" t="n">
        <v>42768</v>
      </c>
      <c r="B1496" s="64" t="n">
        <f aca="false">VLOOKUP(A1496,Plan1!$A$7:$O$1102,2,FALSE())</f>
        <v>-3.02</v>
      </c>
      <c r="C1496" s="65" t="n">
        <f aca="false">VLOOKUP(A1496,Plan1!$A$7:$O$1102,3,FALSE())</f>
        <v>777.98</v>
      </c>
      <c r="D1496" s="66" t="n">
        <f aca="false">VLOOKUP(A1496,Plan1!$A$7:$O$1102,7,FALSE())</f>
        <v>-10.04</v>
      </c>
      <c r="E1496" s="65" t="n">
        <f aca="false">VLOOKUP(A1496,Plan1!$A$7:$O$1102,8,FALSE())</f>
        <v>749.96</v>
      </c>
      <c r="F1496" s="64" t="n">
        <f aca="false">VLOOKUP(A1496,Plan1!$A$7:$O$1102,12,FALSE())</f>
        <v>-3.77</v>
      </c>
      <c r="G1496" s="65" t="n">
        <f aca="false">VLOOKUP(A1496,Plan1!$A$7:$O$1102,13,FALSE())</f>
        <v>835.01</v>
      </c>
    </row>
    <row r="1497" customFormat="false" ht="15" hidden="false" customHeight="false" outlineLevel="0" collapsed="false">
      <c r="A1497" s="63" t="n">
        <v>42769</v>
      </c>
      <c r="B1497" s="64" t="n">
        <f aca="false">VLOOKUP(A1497,Plan1!$A$7:$O$1102,2,FALSE())</f>
        <v>-3.01</v>
      </c>
      <c r="C1497" s="65" t="n">
        <f aca="false">VLOOKUP(A1497,Plan1!$A$7:$O$1102,3,FALSE())</f>
        <v>777.99</v>
      </c>
      <c r="D1497" s="66" t="n">
        <f aca="false">VLOOKUP(A1497,Plan1!$A$7:$O$1102,7,FALSE())</f>
        <v>-10.04</v>
      </c>
      <c r="E1497" s="65" t="n">
        <f aca="false">VLOOKUP(A1497,Plan1!$A$7:$O$1102,8,FALSE())</f>
        <v>749.96</v>
      </c>
      <c r="F1497" s="64" t="n">
        <f aca="false">VLOOKUP(A1497,Plan1!$A$7:$O$1102,12,FALSE())</f>
        <v>-3.77</v>
      </c>
      <c r="G1497" s="65" t="n">
        <f aca="false">VLOOKUP(A1497,Plan1!$A$7:$O$1102,13,FALSE())</f>
        <v>835.01</v>
      </c>
    </row>
    <row r="1498" customFormat="false" ht="15" hidden="false" customHeight="false" outlineLevel="0" collapsed="false">
      <c r="A1498" s="63" t="n">
        <v>42770</v>
      </c>
      <c r="B1498" s="64" t="n">
        <f aca="false">VLOOKUP(A1498,Plan1!$A$7:$O$1102,2,FALSE())</f>
        <v>-3</v>
      </c>
      <c r="C1498" s="65" t="n">
        <f aca="false">VLOOKUP(A1498,Plan1!$A$7:$O$1102,3,FALSE())</f>
        <v>778</v>
      </c>
      <c r="D1498" s="66" t="n">
        <f aca="false">VLOOKUP(A1498,Plan1!$A$7:$O$1102,7,FALSE())</f>
        <v>-10.04</v>
      </c>
      <c r="E1498" s="65" t="n">
        <f aca="false">VLOOKUP(A1498,Plan1!$A$7:$O$1102,8,FALSE())</f>
        <v>749.96</v>
      </c>
      <c r="F1498" s="64" t="n">
        <f aca="false">VLOOKUP(A1498,Plan1!$A$7:$O$1102,12,FALSE())</f>
        <v>-3.76</v>
      </c>
      <c r="G1498" s="65" t="n">
        <f aca="false">VLOOKUP(A1498,Plan1!$A$7:$O$1102,13,FALSE())</f>
        <v>835.02</v>
      </c>
    </row>
    <row r="1499" customFormat="false" ht="15" hidden="false" customHeight="false" outlineLevel="0" collapsed="false">
      <c r="A1499" s="63" t="n">
        <v>42771</v>
      </c>
      <c r="B1499" s="64" t="n">
        <f aca="false">VLOOKUP(A1499,Plan1!$A$7:$O$1102,2,FALSE())</f>
        <v>-3</v>
      </c>
      <c r="C1499" s="65" t="n">
        <f aca="false">VLOOKUP(A1499,Plan1!$A$7:$O$1102,3,FALSE())</f>
        <v>778</v>
      </c>
      <c r="D1499" s="66" t="n">
        <f aca="false">VLOOKUP(A1499,Plan1!$A$7:$O$1102,7,FALSE())</f>
        <v>-10.03</v>
      </c>
      <c r="E1499" s="65" t="n">
        <f aca="false">VLOOKUP(A1499,Plan1!$A$7:$O$1102,8,FALSE())</f>
        <v>749.97</v>
      </c>
      <c r="F1499" s="64" t="n">
        <f aca="false">VLOOKUP(A1499,Plan1!$A$7:$O$1102,12,FALSE())</f>
        <v>-3.76</v>
      </c>
      <c r="G1499" s="65" t="n">
        <f aca="false">VLOOKUP(A1499,Plan1!$A$7:$O$1102,13,FALSE())</f>
        <v>835.02</v>
      </c>
    </row>
    <row r="1500" customFormat="false" ht="15" hidden="false" customHeight="false" outlineLevel="0" collapsed="false">
      <c r="A1500" s="63" t="n">
        <v>42772</v>
      </c>
      <c r="B1500" s="64" t="n">
        <f aca="false">VLOOKUP(A1500,Plan1!$A$7:$O$1102,2,FALSE())</f>
        <v>-2.82</v>
      </c>
      <c r="C1500" s="65" t="n">
        <f aca="false">VLOOKUP(A1500,Plan1!$A$7:$O$1102,3,FALSE())</f>
        <v>778.18</v>
      </c>
      <c r="D1500" s="66" t="n">
        <f aca="false">VLOOKUP(A1500,Plan1!$A$7:$O$1102,7,FALSE())</f>
        <v>-9.93</v>
      </c>
      <c r="E1500" s="65" t="n">
        <f aca="false">VLOOKUP(A1500,Plan1!$A$7:$O$1102,8,FALSE())</f>
        <v>750.07</v>
      </c>
      <c r="F1500" s="64" t="n">
        <f aca="false">VLOOKUP(A1500,Plan1!$A$7:$O$1102,12,FALSE())</f>
        <v>-3.67</v>
      </c>
      <c r="G1500" s="65" t="n">
        <f aca="false">VLOOKUP(A1500,Plan1!$A$7:$O$1102,13,FALSE())</f>
        <v>835.11</v>
      </c>
    </row>
    <row r="1501" customFormat="false" ht="15" hidden="false" customHeight="false" outlineLevel="0" collapsed="false">
      <c r="A1501" s="63" t="n">
        <v>42773</v>
      </c>
      <c r="B1501" s="64" t="n">
        <f aca="false">VLOOKUP(A1501,Plan1!$A$7:$O$1102,2,FALSE())</f>
        <v>-2.74</v>
      </c>
      <c r="C1501" s="65" t="n">
        <f aca="false">VLOOKUP(A1501,Plan1!$A$7:$O$1102,3,FALSE())</f>
        <v>778.26</v>
      </c>
      <c r="D1501" s="66" t="n">
        <f aca="false">VLOOKUP(A1501,Plan1!$A$7:$O$1102,7,FALSE())</f>
        <v>-9.74</v>
      </c>
      <c r="E1501" s="65" t="n">
        <f aca="false">VLOOKUP(A1501,Plan1!$A$7:$O$1102,8,FALSE())</f>
        <v>750.26</v>
      </c>
      <c r="F1501" s="64" t="n">
        <f aca="false">VLOOKUP(A1501,Plan1!$A$7:$O$1102,12,FALSE())</f>
        <v>-3.55</v>
      </c>
      <c r="G1501" s="65" t="n">
        <f aca="false">VLOOKUP(A1501,Plan1!$A$7:$O$1102,13,FALSE())</f>
        <v>835.23</v>
      </c>
    </row>
    <row r="1502" customFormat="false" ht="15" hidden="false" customHeight="false" outlineLevel="0" collapsed="false">
      <c r="A1502" s="63" t="n">
        <v>42774</v>
      </c>
      <c r="B1502" s="64" t="n">
        <f aca="false">VLOOKUP(A1502,Plan1!$A$7:$O$1102,2,FALSE())</f>
        <v>-2.74</v>
      </c>
      <c r="C1502" s="65" t="n">
        <f aca="false">VLOOKUP(A1502,Plan1!$A$7:$O$1102,3,FALSE())</f>
        <v>778.26</v>
      </c>
      <c r="D1502" s="66" t="n">
        <f aca="false">VLOOKUP(A1502,Plan1!$A$7:$O$1102,7,FALSE())</f>
        <v>-9.7</v>
      </c>
      <c r="E1502" s="65" t="n">
        <f aca="false">VLOOKUP(A1502,Plan1!$A$7:$O$1102,8,FALSE())</f>
        <v>750.3</v>
      </c>
      <c r="F1502" s="64" t="n">
        <f aca="false">VLOOKUP(A1502,Plan1!$A$7:$O$1102,12,FALSE())</f>
        <v>-3.43</v>
      </c>
      <c r="G1502" s="65" t="n">
        <f aca="false">VLOOKUP(A1502,Plan1!$A$7:$O$1102,13,FALSE())</f>
        <v>835.35</v>
      </c>
    </row>
    <row r="1503" customFormat="false" ht="15" hidden="false" customHeight="false" outlineLevel="0" collapsed="false">
      <c r="A1503" s="63" t="n">
        <v>42775</v>
      </c>
      <c r="B1503" s="64" t="n">
        <f aca="false">VLOOKUP(A1503,Plan1!$A$7:$O$1102,2,FALSE())</f>
        <v>-2.74</v>
      </c>
      <c r="C1503" s="65" t="n">
        <f aca="false">VLOOKUP(A1503,Plan1!$A$7:$O$1102,3,FALSE())</f>
        <v>778.26</v>
      </c>
      <c r="D1503" s="66" t="n">
        <f aca="false">VLOOKUP(A1503,Plan1!$A$7:$O$1102,7,FALSE())</f>
        <v>-9.68</v>
      </c>
      <c r="E1503" s="65" t="n">
        <f aca="false">VLOOKUP(A1503,Plan1!$A$7:$O$1102,8,FALSE())</f>
        <v>750.32</v>
      </c>
      <c r="F1503" s="64" t="n">
        <f aca="false">VLOOKUP(A1503,Plan1!$A$7:$O$1102,12,FALSE())</f>
        <v>-3.34</v>
      </c>
      <c r="G1503" s="65" t="n">
        <f aca="false">VLOOKUP(A1503,Plan1!$A$7:$O$1102,13,FALSE())</f>
        <v>835.44</v>
      </c>
    </row>
    <row r="1504" customFormat="false" ht="15" hidden="false" customHeight="false" outlineLevel="0" collapsed="false">
      <c r="A1504" s="63" t="n">
        <v>42776</v>
      </c>
      <c r="B1504" s="64" t="n">
        <f aca="false">VLOOKUP(A1504,Plan1!$A$7:$O$1102,2,FALSE())</f>
        <v>-2.73</v>
      </c>
      <c r="C1504" s="65" t="n">
        <f aca="false">VLOOKUP(A1504,Plan1!$A$7:$O$1102,3,FALSE())</f>
        <v>778.27</v>
      </c>
      <c r="D1504" s="66" t="n">
        <f aca="false">VLOOKUP(A1504,Plan1!$A$7:$O$1102,7,FALSE())</f>
        <v>-9.67</v>
      </c>
      <c r="E1504" s="65" t="n">
        <f aca="false">VLOOKUP(A1504,Plan1!$A$7:$O$1102,8,FALSE())</f>
        <v>750.33</v>
      </c>
      <c r="F1504" s="64" t="n">
        <f aca="false">VLOOKUP(A1504,Plan1!$A$7:$O$1102,12,FALSE())</f>
        <v>-3.3</v>
      </c>
      <c r="G1504" s="65" t="n">
        <f aca="false">VLOOKUP(A1504,Plan1!$A$7:$O$1102,13,FALSE())</f>
        <v>835.48</v>
      </c>
    </row>
    <row r="1505" customFormat="false" ht="15" hidden="false" customHeight="false" outlineLevel="0" collapsed="false">
      <c r="A1505" s="63" t="n">
        <v>42777</v>
      </c>
      <c r="B1505" s="64" t="n">
        <f aca="false">VLOOKUP(A1505,Plan1!$A$7:$O$1102,2,FALSE())</f>
        <v>-2.72</v>
      </c>
      <c r="C1505" s="65" t="n">
        <f aca="false">VLOOKUP(A1505,Plan1!$A$7:$O$1102,3,FALSE())</f>
        <v>778.28</v>
      </c>
      <c r="D1505" s="66" t="n">
        <f aca="false">VLOOKUP(A1505,Plan1!$A$7:$O$1102,7,FALSE())</f>
        <v>-9.66</v>
      </c>
      <c r="E1505" s="65" t="n">
        <f aca="false">VLOOKUP(A1505,Plan1!$A$7:$O$1102,8,FALSE())</f>
        <v>750.34</v>
      </c>
      <c r="F1505" s="64" t="n">
        <f aca="false">VLOOKUP(A1505,Plan1!$A$7:$O$1102,12,FALSE())</f>
        <v>-3.31</v>
      </c>
      <c r="G1505" s="65" t="n">
        <f aca="false">VLOOKUP(A1505,Plan1!$A$7:$O$1102,13,FALSE())</f>
        <v>835.47</v>
      </c>
    </row>
    <row r="1506" customFormat="false" ht="15" hidden="false" customHeight="false" outlineLevel="0" collapsed="false">
      <c r="A1506" s="63" t="n">
        <v>42778</v>
      </c>
      <c r="B1506" s="64" t="n">
        <f aca="false">VLOOKUP(A1506,Plan1!$A$7:$O$1102,2,FALSE())</f>
        <v>-2.73</v>
      </c>
      <c r="C1506" s="65" t="n">
        <f aca="false">VLOOKUP(A1506,Plan1!$A$7:$O$1102,3,FALSE())</f>
        <v>778.27</v>
      </c>
      <c r="D1506" s="66" t="n">
        <f aca="false">VLOOKUP(A1506,Plan1!$A$7:$O$1102,7,FALSE())</f>
        <v>-9.66</v>
      </c>
      <c r="E1506" s="65" t="n">
        <f aca="false">VLOOKUP(A1506,Plan1!$A$7:$O$1102,8,FALSE())</f>
        <v>750.34</v>
      </c>
      <c r="F1506" s="64" t="n">
        <f aca="false">VLOOKUP(A1506,Plan1!$A$7:$O$1102,12,FALSE())</f>
        <v>-3.31</v>
      </c>
      <c r="G1506" s="65" t="n">
        <f aca="false">VLOOKUP(A1506,Plan1!$A$7:$O$1102,13,FALSE())</f>
        <v>835.47</v>
      </c>
    </row>
    <row r="1507" customFormat="false" ht="15" hidden="false" customHeight="false" outlineLevel="0" collapsed="false">
      <c r="A1507" s="63" t="n">
        <v>42779</v>
      </c>
      <c r="B1507" s="64" t="n">
        <f aca="false">VLOOKUP(A1507,Plan1!$A$7:$O$1102,2,FALSE())</f>
        <v>-2.73</v>
      </c>
      <c r="C1507" s="65" t="n">
        <f aca="false">VLOOKUP(A1507,Plan1!$A$7:$O$1102,3,FALSE())</f>
        <v>778.27</v>
      </c>
      <c r="D1507" s="66" t="n">
        <f aca="false">VLOOKUP(A1507,Plan1!$A$7:$O$1102,7,FALSE())</f>
        <v>-9.66</v>
      </c>
      <c r="E1507" s="65" t="n">
        <f aca="false">VLOOKUP(A1507,Plan1!$A$7:$O$1102,8,FALSE())</f>
        <v>750.34</v>
      </c>
      <c r="F1507" s="64" t="n">
        <f aca="false">VLOOKUP(A1507,Plan1!$A$7:$O$1102,12,FALSE())</f>
        <v>-3.33</v>
      </c>
      <c r="G1507" s="65" t="n">
        <f aca="false">VLOOKUP(A1507,Plan1!$A$7:$O$1102,13,FALSE())</f>
        <v>835.45</v>
      </c>
    </row>
    <row r="1508" customFormat="false" ht="15" hidden="false" customHeight="false" outlineLevel="0" collapsed="false">
      <c r="A1508" s="63" t="n">
        <v>42780</v>
      </c>
      <c r="B1508" s="64" t="n">
        <f aca="false">VLOOKUP(A1508,Plan1!$A$7:$O$1102,2,FALSE())</f>
        <v>-2.75</v>
      </c>
      <c r="C1508" s="65" t="n">
        <f aca="false">VLOOKUP(A1508,Plan1!$A$7:$O$1102,3,FALSE())</f>
        <v>778.25</v>
      </c>
      <c r="D1508" s="66" t="n">
        <f aca="false">VLOOKUP(A1508,Plan1!$A$7:$O$1102,7,FALSE())</f>
        <v>-9.66</v>
      </c>
      <c r="E1508" s="65" t="n">
        <f aca="false">VLOOKUP(A1508,Plan1!$A$7:$O$1102,8,FALSE())</f>
        <v>750.34</v>
      </c>
      <c r="F1508" s="64" t="n">
        <f aca="false">VLOOKUP(A1508,Plan1!$A$7:$O$1102,12,FALSE())</f>
        <v>-3.34</v>
      </c>
      <c r="G1508" s="65" t="n">
        <f aca="false">VLOOKUP(A1508,Plan1!$A$7:$O$1102,13,FALSE())</f>
        <v>835.44</v>
      </c>
    </row>
    <row r="1509" customFormat="false" ht="15" hidden="false" customHeight="false" outlineLevel="0" collapsed="false">
      <c r="A1509" s="63" t="n">
        <v>42781</v>
      </c>
      <c r="B1509" s="64" t="n">
        <f aca="false">VLOOKUP(A1509,Plan1!$A$7:$O$1102,2,FALSE())</f>
        <v>-2.75</v>
      </c>
      <c r="C1509" s="65" t="n">
        <f aca="false">VLOOKUP(A1509,Plan1!$A$7:$O$1102,3,FALSE())</f>
        <v>778.25</v>
      </c>
      <c r="D1509" s="66" t="n">
        <f aca="false">VLOOKUP(A1509,Plan1!$A$7:$O$1102,7,FALSE())</f>
        <v>-9.67</v>
      </c>
      <c r="E1509" s="65" t="n">
        <f aca="false">VLOOKUP(A1509,Plan1!$A$7:$O$1102,8,FALSE())</f>
        <v>750.33</v>
      </c>
      <c r="F1509" s="64" t="n">
        <f aca="false">VLOOKUP(A1509,Plan1!$A$7:$O$1102,12,FALSE())</f>
        <v>-3.34</v>
      </c>
      <c r="G1509" s="65" t="n">
        <f aca="false">VLOOKUP(A1509,Plan1!$A$7:$O$1102,13,FALSE())</f>
        <v>835.44</v>
      </c>
    </row>
    <row r="1510" customFormat="false" ht="15" hidden="false" customHeight="false" outlineLevel="0" collapsed="false">
      <c r="A1510" s="63" t="n">
        <v>42782</v>
      </c>
      <c r="B1510" s="64" t="n">
        <f aca="false">VLOOKUP(A1510,Plan1!$A$7:$O$1102,2,FALSE())</f>
        <v>-2.76</v>
      </c>
      <c r="C1510" s="65" t="n">
        <f aca="false">VLOOKUP(A1510,Plan1!$A$7:$O$1102,3,FALSE())</f>
        <v>778.24</v>
      </c>
      <c r="D1510" s="66" t="n">
        <f aca="false">VLOOKUP(A1510,Plan1!$A$7:$O$1102,7,FALSE())</f>
        <v>-9.67</v>
      </c>
      <c r="E1510" s="65" t="n">
        <f aca="false">VLOOKUP(A1510,Plan1!$A$7:$O$1102,8,FALSE())</f>
        <v>750.33</v>
      </c>
      <c r="F1510" s="64" t="n">
        <f aca="false">VLOOKUP(A1510,Plan1!$A$7:$O$1102,12,FALSE())</f>
        <v>-3.35</v>
      </c>
      <c r="G1510" s="65" t="n">
        <f aca="false">VLOOKUP(A1510,Plan1!$A$7:$O$1102,13,FALSE())</f>
        <v>835.43</v>
      </c>
    </row>
    <row r="1511" customFormat="false" ht="15" hidden="false" customHeight="false" outlineLevel="0" collapsed="false">
      <c r="A1511" s="63" t="n">
        <v>42783</v>
      </c>
      <c r="B1511" s="64" t="n">
        <f aca="false">VLOOKUP(A1511,Plan1!$A$7:$O$1102,2,FALSE())</f>
        <v>-2.77</v>
      </c>
      <c r="C1511" s="65" t="n">
        <f aca="false">VLOOKUP(A1511,Plan1!$A$7:$O$1102,3,FALSE())</f>
        <v>778.23</v>
      </c>
      <c r="D1511" s="66" t="n">
        <f aca="false">VLOOKUP(A1511,Plan1!$A$7:$O$1102,7,FALSE())</f>
        <v>-9.67</v>
      </c>
      <c r="E1511" s="65" t="n">
        <f aca="false">VLOOKUP(A1511,Plan1!$A$7:$O$1102,8,FALSE())</f>
        <v>750.33</v>
      </c>
      <c r="F1511" s="64" t="n">
        <f aca="false">VLOOKUP(A1511,Plan1!$A$7:$O$1102,12,FALSE())</f>
        <v>-3.36</v>
      </c>
      <c r="G1511" s="65" t="n">
        <f aca="false">VLOOKUP(A1511,Plan1!$A$7:$O$1102,13,FALSE())</f>
        <v>835.42</v>
      </c>
    </row>
    <row r="1512" customFormat="false" ht="15" hidden="false" customHeight="false" outlineLevel="0" collapsed="false">
      <c r="A1512" s="63" t="n">
        <v>42784</v>
      </c>
      <c r="B1512" s="64" t="n">
        <f aca="false">VLOOKUP(A1512,Plan1!$A$7:$O$1102,2,FALSE())</f>
        <v>-2.78</v>
      </c>
      <c r="C1512" s="65" t="n">
        <f aca="false">VLOOKUP(A1512,Plan1!$A$7:$O$1102,3,FALSE())</f>
        <v>778.22</v>
      </c>
      <c r="D1512" s="66" t="n">
        <f aca="false">VLOOKUP(A1512,Plan1!$A$7:$O$1102,7,FALSE())</f>
        <v>-9.69</v>
      </c>
      <c r="E1512" s="65" t="n">
        <f aca="false">VLOOKUP(A1512,Plan1!$A$7:$O$1102,8,FALSE())</f>
        <v>750.31</v>
      </c>
      <c r="F1512" s="64" t="n">
        <f aca="false">VLOOKUP(A1512,Plan1!$A$7:$O$1102,12,FALSE())</f>
        <v>-3.37</v>
      </c>
      <c r="G1512" s="65" t="n">
        <f aca="false">VLOOKUP(A1512,Plan1!$A$7:$O$1102,13,FALSE())</f>
        <v>835.41</v>
      </c>
    </row>
    <row r="1513" customFormat="false" ht="15" hidden="false" customHeight="false" outlineLevel="0" collapsed="false">
      <c r="A1513" s="63" t="n">
        <v>42785</v>
      </c>
      <c r="B1513" s="64" t="n">
        <f aca="false">VLOOKUP(A1513,Plan1!$A$7:$O$1102,2,FALSE())</f>
        <v>-2.8</v>
      </c>
      <c r="C1513" s="65" t="n">
        <f aca="false">VLOOKUP(A1513,Plan1!$A$7:$O$1102,3,FALSE())</f>
        <v>778.2</v>
      </c>
      <c r="D1513" s="66" t="n">
        <f aca="false">VLOOKUP(A1513,Plan1!$A$7:$O$1102,7,FALSE())</f>
        <v>-9.71</v>
      </c>
      <c r="E1513" s="65" t="n">
        <f aca="false">VLOOKUP(A1513,Plan1!$A$7:$O$1102,8,FALSE())</f>
        <v>750.29</v>
      </c>
      <c r="F1513" s="64" t="n">
        <f aca="false">VLOOKUP(A1513,Plan1!$A$7:$O$1102,12,FALSE())</f>
        <v>-3.37</v>
      </c>
      <c r="G1513" s="65" t="n">
        <f aca="false">VLOOKUP(A1513,Plan1!$A$7:$O$1102,13,FALSE())</f>
        <v>835.41</v>
      </c>
    </row>
    <row r="1514" customFormat="false" ht="15" hidden="false" customHeight="false" outlineLevel="0" collapsed="false">
      <c r="A1514" s="63" t="n">
        <v>42786</v>
      </c>
      <c r="B1514" s="64" t="n">
        <f aca="false">VLOOKUP(A1514,Plan1!$A$7:$O$1102,2,FALSE())</f>
        <v>-2.81</v>
      </c>
      <c r="C1514" s="65" t="n">
        <f aca="false">VLOOKUP(A1514,Plan1!$A$7:$O$1102,3,FALSE())</f>
        <v>778.19</v>
      </c>
      <c r="D1514" s="66" t="n">
        <f aca="false">VLOOKUP(A1514,Plan1!$A$7:$O$1102,7,FALSE())</f>
        <v>-9.73</v>
      </c>
      <c r="E1514" s="65" t="n">
        <f aca="false">VLOOKUP(A1514,Plan1!$A$7:$O$1102,8,FALSE())</f>
        <v>750.27</v>
      </c>
      <c r="F1514" s="64" t="n">
        <f aca="false">VLOOKUP(A1514,Plan1!$A$7:$O$1102,12,FALSE())</f>
        <v>-3.41</v>
      </c>
      <c r="G1514" s="65" t="n">
        <f aca="false">VLOOKUP(A1514,Plan1!$A$7:$O$1102,13,FALSE())</f>
        <v>835.37</v>
      </c>
    </row>
    <row r="1515" customFormat="false" ht="15" hidden="false" customHeight="false" outlineLevel="0" collapsed="false">
      <c r="A1515" s="63" t="n">
        <v>42787</v>
      </c>
      <c r="B1515" s="64" t="n">
        <f aca="false">VLOOKUP(A1515,Plan1!$A$7:$O$1102,2,FALSE())</f>
        <v>-2.82</v>
      </c>
      <c r="C1515" s="65" t="n">
        <f aca="false">VLOOKUP(A1515,Plan1!$A$7:$O$1102,3,FALSE())</f>
        <v>778.18</v>
      </c>
      <c r="D1515" s="66" t="n">
        <f aca="false">VLOOKUP(A1515,Plan1!$A$7:$O$1102,7,FALSE())</f>
        <v>-9.73</v>
      </c>
      <c r="E1515" s="65" t="n">
        <f aca="false">VLOOKUP(A1515,Plan1!$A$7:$O$1102,8,FALSE())</f>
        <v>750.27</v>
      </c>
      <c r="F1515" s="64" t="n">
        <f aca="false">VLOOKUP(A1515,Plan1!$A$7:$O$1102,12,FALSE())</f>
        <v>-3.42</v>
      </c>
      <c r="G1515" s="65" t="n">
        <f aca="false">VLOOKUP(A1515,Plan1!$A$7:$O$1102,13,FALSE())</f>
        <v>835.36</v>
      </c>
    </row>
    <row r="1516" customFormat="false" ht="15" hidden="false" customHeight="false" outlineLevel="0" collapsed="false">
      <c r="A1516" s="63" t="n">
        <v>42788</v>
      </c>
      <c r="B1516" s="64" t="n">
        <f aca="false">VLOOKUP(A1516,Plan1!$A$7:$O$1102,2,FALSE())</f>
        <v>-2.84</v>
      </c>
      <c r="C1516" s="65" t="n">
        <f aca="false">VLOOKUP(A1516,Plan1!$A$7:$O$1102,3,FALSE())</f>
        <v>778.16</v>
      </c>
      <c r="D1516" s="66" t="n">
        <f aca="false">VLOOKUP(A1516,Plan1!$A$7:$O$1102,7,FALSE())</f>
        <v>-9.75</v>
      </c>
      <c r="E1516" s="65" t="n">
        <f aca="false">VLOOKUP(A1516,Plan1!$A$7:$O$1102,8,FALSE())</f>
        <v>750.25</v>
      </c>
      <c r="F1516" s="64" t="n">
        <f aca="false">VLOOKUP(A1516,Plan1!$A$7:$O$1102,12,FALSE())</f>
        <v>-3.43</v>
      </c>
      <c r="G1516" s="65" t="n">
        <f aca="false">VLOOKUP(A1516,Plan1!$A$7:$O$1102,13,FALSE())</f>
        <v>835.35</v>
      </c>
    </row>
    <row r="1517" customFormat="false" ht="15" hidden="false" customHeight="false" outlineLevel="0" collapsed="false">
      <c r="A1517" s="63" t="n">
        <v>42789</v>
      </c>
      <c r="B1517" s="64" t="n">
        <f aca="false">VLOOKUP(A1517,Plan1!$A$7:$O$1102,2,FALSE())</f>
        <v>-2.85</v>
      </c>
      <c r="C1517" s="65" t="n">
        <f aca="false">VLOOKUP(A1517,Plan1!$A$7:$O$1102,3,FALSE())</f>
        <v>778.15</v>
      </c>
      <c r="D1517" s="66" t="n">
        <f aca="false">VLOOKUP(A1517,Plan1!$A$7:$O$1102,7,FALSE())</f>
        <v>-9.76</v>
      </c>
      <c r="E1517" s="65" t="n">
        <f aca="false">VLOOKUP(A1517,Plan1!$A$7:$O$1102,8,FALSE())</f>
        <v>750.24</v>
      </c>
      <c r="F1517" s="64" t="n">
        <f aca="false">VLOOKUP(A1517,Plan1!$A$7:$O$1102,12,FALSE())</f>
        <v>-3.44</v>
      </c>
      <c r="G1517" s="65" t="n">
        <f aca="false">VLOOKUP(A1517,Plan1!$A$7:$O$1102,13,FALSE())</f>
        <v>835.34</v>
      </c>
    </row>
    <row r="1518" customFormat="false" ht="15" hidden="false" customHeight="false" outlineLevel="0" collapsed="false">
      <c r="A1518" s="63" t="n">
        <v>42790</v>
      </c>
      <c r="B1518" s="64" t="n">
        <f aca="false">VLOOKUP(A1518,Plan1!$A$7:$O$1102,2,FALSE())</f>
        <v>-2.87</v>
      </c>
      <c r="C1518" s="65" t="n">
        <f aca="false">VLOOKUP(A1518,Plan1!$A$7:$O$1102,3,FALSE())</f>
        <v>778.13</v>
      </c>
      <c r="D1518" s="66" t="n">
        <f aca="false">VLOOKUP(A1518,Plan1!$A$7:$O$1102,7,FALSE())</f>
        <v>-9.77</v>
      </c>
      <c r="E1518" s="65" t="n">
        <f aca="false">VLOOKUP(A1518,Plan1!$A$7:$O$1102,8,FALSE())</f>
        <v>750.23</v>
      </c>
      <c r="F1518" s="64" t="n">
        <f aca="false">VLOOKUP(A1518,Plan1!$A$7:$O$1102,12,FALSE())</f>
        <v>-3.46</v>
      </c>
      <c r="G1518" s="65" t="n">
        <f aca="false">VLOOKUP(A1518,Plan1!$A$7:$O$1102,13,FALSE())</f>
        <v>835.32</v>
      </c>
    </row>
    <row r="1519" customFormat="false" ht="15" hidden="false" customHeight="false" outlineLevel="0" collapsed="false">
      <c r="A1519" s="63" t="n">
        <v>42791</v>
      </c>
      <c r="B1519" s="64" t="n">
        <f aca="false">VLOOKUP(A1519,Plan1!$A$7:$O$1102,2,FALSE())</f>
        <v>-2.89</v>
      </c>
      <c r="C1519" s="65" t="n">
        <f aca="false">VLOOKUP(A1519,Plan1!$A$7:$O$1102,3,FALSE())</f>
        <v>778.11</v>
      </c>
      <c r="D1519" s="66" t="n">
        <f aca="false">VLOOKUP(A1519,Plan1!$A$7:$O$1102,7,FALSE())</f>
        <v>-9.79</v>
      </c>
      <c r="E1519" s="65" t="n">
        <f aca="false">VLOOKUP(A1519,Plan1!$A$7:$O$1102,8,FALSE())</f>
        <v>750.21</v>
      </c>
      <c r="F1519" s="64" t="n">
        <f aca="false">VLOOKUP(A1519,Plan1!$A$7:$O$1102,12,FALSE())</f>
        <v>-3.46</v>
      </c>
      <c r="G1519" s="65" t="n">
        <f aca="false">VLOOKUP(A1519,Plan1!$A$7:$O$1102,13,FALSE())</f>
        <v>835.32</v>
      </c>
    </row>
    <row r="1520" customFormat="false" ht="15" hidden="false" customHeight="false" outlineLevel="0" collapsed="false">
      <c r="A1520" s="63" t="n">
        <v>42792</v>
      </c>
      <c r="B1520" s="64" t="n">
        <f aca="false">VLOOKUP(A1520,Plan1!$A$7:$O$1102,2,FALSE())</f>
        <v>-2.9</v>
      </c>
      <c r="C1520" s="65" t="n">
        <f aca="false">VLOOKUP(A1520,Plan1!$A$7:$O$1102,3,FALSE())</f>
        <v>778.1</v>
      </c>
      <c r="D1520" s="66" t="n">
        <f aca="false">VLOOKUP(A1520,Plan1!$A$7:$O$1102,7,FALSE())</f>
        <v>-9.8</v>
      </c>
      <c r="E1520" s="65" t="n">
        <f aca="false">VLOOKUP(A1520,Plan1!$A$7:$O$1102,8,FALSE())</f>
        <v>750.2</v>
      </c>
      <c r="F1520" s="64" t="n">
        <f aca="false">VLOOKUP(A1520,Plan1!$A$7:$O$1102,12,FALSE())</f>
        <v>-3.43</v>
      </c>
      <c r="G1520" s="65" t="n">
        <f aca="false">VLOOKUP(A1520,Plan1!$A$7:$O$1102,13,FALSE())</f>
        <v>835.35</v>
      </c>
    </row>
    <row r="1521" customFormat="false" ht="15" hidden="false" customHeight="false" outlineLevel="0" collapsed="false">
      <c r="A1521" s="63" t="n">
        <v>42793</v>
      </c>
      <c r="B1521" s="64" t="n">
        <f aca="false">VLOOKUP(A1521,Plan1!$A$7:$O$1102,2,FALSE())</f>
        <v>-2.85</v>
      </c>
      <c r="C1521" s="65" t="n">
        <f aca="false">VLOOKUP(A1521,Plan1!$A$7:$O$1102,3,FALSE())</f>
        <v>778.15</v>
      </c>
      <c r="D1521" s="66" t="n">
        <f aca="false">VLOOKUP(A1521,Plan1!$A$7:$O$1102,7,FALSE())</f>
        <v>-9.79</v>
      </c>
      <c r="E1521" s="65" t="n">
        <f aca="false">VLOOKUP(A1521,Plan1!$A$7:$O$1102,8,FALSE())</f>
        <v>750.21</v>
      </c>
      <c r="F1521" s="64" t="n">
        <f aca="false">VLOOKUP(A1521,Plan1!$A$7:$O$1102,12,FALSE())</f>
        <v>-3.38</v>
      </c>
      <c r="G1521" s="65" t="n">
        <f aca="false">VLOOKUP(A1521,Plan1!$A$7:$O$1102,13,FALSE())</f>
        <v>835.4</v>
      </c>
    </row>
    <row r="1522" customFormat="false" ht="15" hidden="false" customHeight="false" outlineLevel="0" collapsed="false">
      <c r="A1522" s="63" t="n">
        <v>42794</v>
      </c>
      <c r="B1522" s="64" t="n">
        <f aca="false">VLOOKUP(A1522,Plan1!$A$7:$O$1102,2,FALSE())</f>
        <v>-2.85</v>
      </c>
      <c r="C1522" s="65" t="n">
        <f aca="false">VLOOKUP(A1522,Plan1!$A$7:$O$1102,3,FALSE())</f>
        <v>778.15</v>
      </c>
      <c r="D1522" s="66" t="n">
        <f aca="false">VLOOKUP(A1522,Plan1!$A$7:$O$1102,7,FALSE())</f>
        <v>-9.77</v>
      </c>
      <c r="E1522" s="65" t="n">
        <f aca="false">VLOOKUP(A1522,Plan1!$A$7:$O$1102,8,FALSE())</f>
        <v>750.23</v>
      </c>
      <c r="F1522" s="64" t="n">
        <f aca="false">VLOOKUP(A1522,Plan1!$A$7:$O$1102,12,FALSE())</f>
        <v>-3.36</v>
      </c>
      <c r="G1522" s="65" t="n">
        <f aca="false">VLOOKUP(A1522,Plan1!$A$7:$O$1102,13,FALSE())</f>
        <v>835.42</v>
      </c>
    </row>
    <row r="1523" customFormat="false" ht="15" hidden="false" customHeight="false" outlineLevel="0" collapsed="false">
      <c r="A1523" s="63" t="n">
        <v>42795</v>
      </c>
      <c r="B1523" s="64" t="n">
        <f aca="false">VLOOKUP(A1523,Plan1!$A$7:$O$1102,2,FALSE())</f>
        <v>-2.85</v>
      </c>
      <c r="C1523" s="65" t="n">
        <f aca="false">VLOOKUP(A1523,Plan1!$A$7:$O$1102,3,FALSE())</f>
        <v>778.15</v>
      </c>
      <c r="D1523" s="66" t="n">
        <f aca="false">VLOOKUP(A1523,Plan1!$A$7:$O$1102,7,FALSE())</f>
        <v>-9.76</v>
      </c>
      <c r="E1523" s="65" t="n">
        <f aca="false">VLOOKUP(A1523,Plan1!$A$7:$O$1102,8,FALSE())</f>
        <v>750.24</v>
      </c>
      <c r="F1523" s="64" t="n">
        <f aca="false">VLOOKUP(A1523,Plan1!$A$7:$O$1102,12,FALSE())</f>
        <v>-3.37</v>
      </c>
      <c r="G1523" s="65" t="n">
        <f aca="false">VLOOKUP(A1523,Plan1!$A$7:$O$1102,13,FALSE())</f>
        <v>835.41</v>
      </c>
    </row>
    <row r="1524" customFormat="false" ht="15" hidden="false" customHeight="false" outlineLevel="0" collapsed="false">
      <c r="A1524" s="63" t="n">
        <v>42796</v>
      </c>
      <c r="B1524" s="64" t="n">
        <f aca="false">VLOOKUP(A1524,Plan1!$A$7:$O$1102,2,FALSE())</f>
        <v>-2.82</v>
      </c>
      <c r="C1524" s="65" t="n">
        <f aca="false">VLOOKUP(A1524,Plan1!$A$7:$O$1102,3,FALSE())</f>
        <v>778.18</v>
      </c>
      <c r="D1524" s="66" t="n">
        <f aca="false">VLOOKUP(A1524,Plan1!$A$7:$O$1102,7,FALSE())</f>
        <v>-9.74</v>
      </c>
      <c r="E1524" s="65" t="n">
        <f aca="false">VLOOKUP(A1524,Plan1!$A$7:$O$1102,8,FALSE())</f>
        <v>750.26</v>
      </c>
      <c r="F1524" s="64" t="n">
        <f aca="false">VLOOKUP(A1524,Plan1!$A$7:$O$1102,12,FALSE())</f>
        <v>-3.36</v>
      </c>
      <c r="G1524" s="65" t="n">
        <f aca="false">VLOOKUP(A1524,Plan1!$A$7:$O$1102,13,FALSE())</f>
        <v>835.42</v>
      </c>
    </row>
    <row r="1525" customFormat="false" ht="15" hidden="false" customHeight="false" outlineLevel="0" collapsed="false">
      <c r="A1525" s="63" t="n">
        <v>42797</v>
      </c>
      <c r="B1525" s="64" t="n">
        <f aca="false">VLOOKUP(A1525,Plan1!$A$7:$O$1102,2,FALSE())</f>
        <v>-2.81</v>
      </c>
      <c r="C1525" s="65" t="n">
        <f aca="false">VLOOKUP(A1525,Plan1!$A$7:$O$1102,3,FALSE())</f>
        <v>778.19</v>
      </c>
      <c r="D1525" s="66" t="n">
        <f aca="false">VLOOKUP(A1525,Plan1!$A$7:$O$1102,7,FALSE())</f>
        <v>-9.68</v>
      </c>
      <c r="E1525" s="65" t="n">
        <f aca="false">VLOOKUP(A1525,Plan1!$A$7:$O$1102,8,FALSE())</f>
        <v>750.32</v>
      </c>
      <c r="F1525" s="64" t="n">
        <f aca="false">VLOOKUP(A1525,Plan1!$A$7:$O$1102,12,FALSE())</f>
        <v>-3.35</v>
      </c>
      <c r="G1525" s="65" t="n">
        <f aca="false">VLOOKUP(A1525,Plan1!$A$7:$O$1102,13,FALSE())</f>
        <v>835.43</v>
      </c>
    </row>
    <row r="1526" customFormat="false" ht="15" hidden="false" customHeight="false" outlineLevel="0" collapsed="false">
      <c r="A1526" s="63" t="n">
        <v>42798</v>
      </c>
      <c r="B1526" s="64" t="n">
        <f aca="false">VLOOKUP(A1526,Plan1!$A$7:$O$1102,2,FALSE())</f>
        <v>-2.79</v>
      </c>
      <c r="C1526" s="65" t="n">
        <f aca="false">VLOOKUP(A1526,Plan1!$A$7:$O$1102,3,FALSE())</f>
        <v>778.21</v>
      </c>
      <c r="D1526" s="66" t="n">
        <f aca="false">VLOOKUP(A1526,Plan1!$A$7:$O$1102,7,FALSE())</f>
        <v>-9.67</v>
      </c>
      <c r="E1526" s="65" t="n">
        <f aca="false">VLOOKUP(A1526,Plan1!$A$7:$O$1102,8,FALSE())</f>
        <v>750.33</v>
      </c>
      <c r="F1526" s="64" t="n">
        <f aca="false">VLOOKUP(A1526,Plan1!$A$7:$O$1102,12,FALSE())</f>
        <v>-3.36</v>
      </c>
      <c r="G1526" s="65" t="n">
        <f aca="false">VLOOKUP(A1526,Plan1!$A$7:$O$1102,13,FALSE())</f>
        <v>835.42</v>
      </c>
    </row>
    <row r="1527" customFormat="false" ht="15" hidden="false" customHeight="false" outlineLevel="0" collapsed="false">
      <c r="A1527" s="63" t="n">
        <v>42799</v>
      </c>
      <c r="B1527" s="64" t="n">
        <f aca="false">VLOOKUP(A1527,Plan1!$A$7:$O$1102,2,FALSE())</f>
        <v>-2.78</v>
      </c>
      <c r="C1527" s="65" t="n">
        <f aca="false">VLOOKUP(A1527,Plan1!$A$7:$O$1102,3,FALSE())</f>
        <v>778.22</v>
      </c>
      <c r="D1527" s="66" t="n">
        <f aca="false">VLOOKUP(A1527,Plan1!$A$7:$O$1102,7,FALSE())</f>
        <v>-9.69</v>
      </c>
      <c r="E1527" s="65" t="n">
        <f aca="false">VLOOKUP(A1527,Plan1!$A$7:$O$1102,8,FALSE())</f>
        <v>750.31</v>
      </c>
      <c r="F1527" s="64" t="n">
        <f aca="false">VLOOKUP(A1527,Plan1!$A$7:$O$1102,12,FALSE())</f>
        <v>-3.38</v>
      </c>
      <c r="G1527" s="65" t="n">
        <f aca="false">VLOOKUP(A1527,Plan1!$A$7:$O$1102,13,FALSE())</f>
        <v>835.4</v>
      </c>
    </row>
    <row r="1528" customFormat="false" ht="15" hidden="false" customHeight="false" outlineLevel="0" collapsed="false">
      <c r="A1528" s="63" t="n">
        <v>42800</v>
      </c>
      <c r="B1528" s="64" t="n">
        <f aca="false">VLOOKUP(A1528,Plan1!$A$7:$O$1102,2,FALSE())</f>
        <v>-2.8</v>
      </c>
      <c r="C1528" s="65" t="n">
        <f aca="false">VLOOKUP(A1528,Plan1!$A$7:$O$1102,3,FALSE())</f>
        <v>778.2</v>
      </c>
      <c r="D1528" s="66" t="n">
        <f aca="false">VLOOKUP(A1528,Plan1!$A$7:$O$1102,7,FALSE())</f>
        <v>-9.68</v>
      </c>
      <c r="E1528" s="65" t="n">
        <f aca="false">VLOOKUP(A1528,Plan1!$A$7:$O$1102,8,FALSE())</f>
        <v>750.32</v>
      </c>
      <c r="F1528" s="64" t="n">
        <f aca="false">VLOOKUP(A1528,Plan1!$A$7:$O$1102,12,FALSE())</f>
        <v>-3.4</v>
      </c>
      <c r="G1528" s="65" t="n">
        <f aca="false">VLOOKUP(A1528,Plan1!$A$7:$O$1102,13,FALSE())</f>
        <v>835.38</v>
      </c>
    </row>
    <row r="1529" customFormat="false" ht="15" hidden="false" customHeight="false" outlineLevel="0" collapsed="false">
      <c r="A1529" s="63" t="n">
        <v>42801</v>
      </c>
      <c r="B1529" s="64" t="n">
        <f aca="false">VLOOKUP(A1529,Plan1!$A$7:$O$1102,2,FALSE())</f>
        <v>-2.8</v>
      </c>
      <c r="C1529" s="65" t="n">
        <f aca="false">VLOOKUP(A1529,Plan1!$A$7:$O$1102,3,FALSE())</f>
        <v>778.2</v>
      </c>
      <c r="D1529" s="66" t="n">
        <f aca="false">VLOOKUP(A1529,Plan1!$A$7:$O$1102,7,FALSE())</f>
        <v>-9.69</v>
      </c>
      <c r="E1529" s="65" t="n">
        <f aca="false">VLOOKUP(A1529,Plan1!$A$7:$O$1102,8,FALSE())</f>
        <v>750.31</v>
      </c>
      <c r="F1529" s="64" t="n">
        <f aca="false">VLOOKUP(A1529,Plan1!$A$7:$O$1102,12,FALSE())</f>
        <v>-3.39</v>
      </c>
      <c r="G1529" s="65" t="n">
        <f aca="false">VLOOKUP(A1529,Plan1!$A$7:$O$1102,13,FALSE())</f>
        <v>835.39</v>
      </c>
    </row>
    <row r="1530" customFormat="false" ht="15" hidden="false" customHeight="false" outlineLevel="0" collapsed="false">
      <c r="A1530" s="63" t="n">
        <v>42802</v>
      </c>
      <c r="B1530" s="64" t="n">
        <f aca="false">VLOOKUP(A1530,Plan1!$A$7:$O$1102,2,FALSE())</f>
        <v>-2.8</v>
      </c>
      <c r="C1530" s="65" t="n">
        <f aca="false">VLOOKUP(A1530,Plan1!$A$7:$O$1102,3,FALSE())</f>
        <v>778.2</v>
      </c>
      <c r="D1530" s="66" t="n">
        <f aca="false">VLOOKUP(A1530,Plan1!$A$7:$O$1102,7,FALSE())</f>
        <v>-9.69</v>
      </c>
      <c r="E1530" s="65" t="n">
        <f aca="false">VLOOKUP(A1530,Plan1!$A$7:$O$1102,8,FALSE())</f>
        <v>750.31</v>
      </c>
      <c r="F1530" s="64" t="n">
        <f aca="false">VLOOKUP(A1530,Plan1!$A$7:$O$1102,12,FALSE())</f>
        <v>-3.4</v>
      </c>
      <c r="G1530" s="65" t="n">
        <f aca="false">VLOOKUP(A1530,Plan1!$A$7:$O$1102,13,FALSE())</f>
        <v>835.38</v>
      </c>
    </row>
    <row r="1531" customFormat="false" ht="15" hidden="false" customHeight="false" outlineLevel="0" collapsed="false">
      <c r="A1531" s="63" t="n">
        <v>42803</v>
      </c>
      <c r="B1531" s="64" t="n">
        <f aca="false">VLOOKUP(A1531,Plan1!$A$7:$O$1102,2,FALSE())</f>
        <v>-2.75</v>
      </c>
      <c r="C1531" s="65" t="n">
        <f aca="false">VLOOKUP(A1531,Plan1!$A$7:$O$1102,3,FALSE())</f>
        <v>778.25</v>
      </c>
      <c r="D1531" s="66" t="n">
        <f aca="false">VLOOKUP(A1531,Plan1!$A$7:$O$1102,7,FALSE())</f>
        <v>-9.69</v>
      </c>
      <c r="E1531" s="65" t="n">
        <f aca="false">VLOOKUP(A1531,Plan1!$A$7:$O$1102,8,FALSE())</f>
        <v>750.31</v>
      </c>
      <c r="F1531" s="64" t="n">
        <f aca="false">VLOOKUP(A1531,Plan1!$A$7:$O$1102,12,FALSE())</f>
        <v>-3.38</v>
      </c>
      <c r="G1531" s="65" t="n">
        <f aca="false">VLOOKUP(A1531,Plan1!$A$7:$O$1102,13,FALSE())</f>
        <v>835.4</v>
      </c>
    </row>
    <row r="1532" customFormat="false" ht="15" hidden="false" customHeight="false" outlineLevel="0" collapsed="false">
      <c r="A1532" s="63" t="n">
        <v>42804</v>
      </c>
      <c r="B1532" s="64" t="n">
        <f aca="false">VLOOKUP(A1532,Plan1!$A$7:$O$1102,2,FALSE())</f>
        <v>-2.74</v>
      </c>
      <c r="C1532" s="65" t="n">
        <f aca="false">VLOOKUP(A1532,Plan1!$A$7:$O$1102,3,FALSE())</f>
        <v>778.26</v>
      </c>
      <c r="D1532" s="66" t="n">
        <f aca="false">VLOOKUP(A1532,Plan1!$A$7:$O$1102,7,FALSE())</f>
        <v>-9.7</v>
      </c>
      <c r="E1532" s="65" t="n">
        <f aca="false">VLOOKUP(A1532,Plan1!$A$7:$O$1102,8,FALSE())</f>
        <v>750.3</v>
      </c>
      <c r="F1532" s="64" t="n">
        <f aca="false">VLOOKUP(A1532,Plan1!$A$7:$O$1102,12,FALSE())</f>
        <v>-3.38</v>
      </c>
      <c r="G1532" s="65" t="n">
        <f aca="false">VLOOKUP(A1532,Plan1!$A$7:$O$1102,13,FALSE())</f>
        <v>835.4</v>
      </c>
    </row>
    <row r="1533" customFormat="false" ht="15" hidden="false" customHeight="false" outlineLevel="0" collapsed="false">
      <c r="A1533" s="63" t="n">
        <v>42805</v>
      </c>
      <c r="B1533" s="64" t="n">
        <f aca="false">VLOOKUP(A1533,Plan1!$A$7:$O$1102,2,FALSE())</f>
        <v>-2.71</v>
      </c>
      <c r="C1533" s="65" t="n">
        <f aca="false">VLOOKUP(A1533,Plan1!$A$7:$O$1102,3,FALSE())</f>
        <v>778.29</v>
      </c>
      <c r="D1533" s="66" t="n">
        <f aca="false">VLOOKUP(A1533,Plan1!$A$7:$O$1102,7,FALSE())</f>
        <v>-9.71</v>
      </c>
      <c r="E1533" s="65" t="n">
        <f aca="false">VLOOKUP(A1533,Plan1!$A$7:$O$1102,8,FALSE())</f>
        <v>750.29</v>
      </c>
      <c r="F1533" s="64" t="n">
        <f aca="false">VLOOKUP(A1533,Plan1!$A$7:$O$1102,12,FALSE())</f>
        <v>-3.4</v>
      </c>
      <c r="G1533" s="65" t="n">
        <f aca="false">VLOOKUP(A1533,Plan1!$A$7:$O$1102,13,FALSE())</f>
        <v>835.38</v>
      </c>
    </row>
    <row r="1534" customFormat="false" ht="15" hidden="false" customHeight="false" outlineLevel="0" collapsed="false">
      <c r="A1534" s="63" t="n">
        <v>42806</v>
      </c>
      <c r="B1534" s="64" t="n">
        <f aca="false">VLOOKUP(A1534,Plan1!$A$7:$O$1102,2,FALSE())</f>
        <v>-2.71</v>
      </c>
      <c r="C1534" s="65" t="n">
        <f aca="false">VLOOKUP(A1534,Plan1!$A$7:$O$1102,3,FALSE())</f>
        <v>778.29</v>
      </c>
      <c r="D1534" s="66" t="n">
        <f aca="false">VLOOKUP(A1534,Plan1!$A$7:$O$1102,7,FALSE())</f>
        <v>-9.72</v>
      </c>
      <c r="E1534" s="65" t="n">
        <f aca="false">VLOOKUP(A1534,Plan1!$A$7:$O$1102,8,FALSE())</f>
        <v>750.28</v>
      </c>
      <c r="F1534" s="64" t="n">
        <f aca="false">VLOOKUP(A1534,Plan1!$A$7:$O$1102,12,FALSE())</f>
        <v>-3.41</v>
      </c>
      <c r="G1534" s="65" t="n">
        <f aca="false">VLOOKUP(A1534,Plan1!$A$7:$O$1102,13,FALSE())</f>
        <v>835.37</v>
      </c>
    </row>
    <row r="1535" customFormat="false" ht="15" hidden="false" customHeight="false" outlineLevel="0" collapsed="false">
      <c r="A1535" s="63" t="n">
        <v>42807</v>
      </c>
      <c r="B1535" s="64" t="n">
        <f aca="false">VLOOKUP(A1535,Plan1!$A$7:$O$1102,2,FALSE())</f>
        <v>-2.72</v>
      </c>
      <c r="C1535" s="65" t="n">
        <f aca="false">VLOOKUP(A1535,Plan1!$A$7:$O$1102,3,FALSE())</f>
        <v>778.28</v>
      </c>
      <c r="D1535" s="66" t="n">
        <f aca="false">VLOOKUP(A1535,Plan1!$A$7:$O$1102,7,FALSE())</f>
        <v>-9.74</v>
      </c>
      <c r="E1535" s="65" t="n">
        <f aca="false">VLOOKUP(A1535,Plan1!$A$7:$O$1102,8,FALSE())</f>
        <v>750.26</v>
      </c>
      <c r="F1535" s="64" t="n">
        <f aca="false">VLOOKUP(A1535,Plan1!$A$7:$O$1102,12,FALSE())</f>
        <v>-3.43</v>
      </c>
      <c r="G1535" s="65" t="n">
        <f aca="false">VLOOKUP(A1535,Plan1!$A$7:$O$1102,13,FALSE())</f>
        <v>835.35</v>
      </c>
    </row>
    <row r="1536" customFormat="false" ht="15" hidden="false" customHeight="false" outlineLevel="0" collapsed="false">
      <c r="A1536" s="63" t="n">
        <v>42808</v>
      </c>
      <c r="B1536" s="64" t="n">
        <f aca="false">VLOOKUP(A1536,Plan1!$A$7:$O$1102,2,FALSE())</f>
        <v>-2.73</v>
      </c>
      <c r="C1536" s="65" t="n">
        <f aca="false">VLOOKUP(A1536,Plan1!$A$7:$O$1102,3,FALSE())</f>
        <v>778.27</v>
      </c>
      <c r="D1536" s="66" t="n">
        <f aca="false">VLOOKUP(A1536,Plan1!$A$7:$O$1102,7,FALSE())</f>
        <v>-9.75</v>
      </c>
      <c r="E1536" s="65" t="n">
        <f aca="false">VLOOKUP(A1536,Plan1!$A$7:$O$1102,8,FALSE())</f>
        <v>750.25</v>
      </c>
      <c r="F1536" s="64" t="n">
        <f aca="false">VLOOKUP(A1536,Plan1!$A$7:$O$1102,12,FALSE())</f>
        <v>-3.44</v>
      </c>
      <c r="G1536" s="65" t="n">
        <f aca="false">VLOOKUP(A1536,Plan1!$A$7:$O$1102,13,FALSE())</f>
        <v>835.34</v>
      </c>
    </row>
    <row r="1537" customFormat="false" ht="15" hidden="false" customHeight="false" outlineLevel="0" collapsed="false">
      <c r="A1537" s="63" t="n">
        <v>42809</v>
      </c>
      <c r="B1537" s="64" t="n">
        <f aca="false">VLOOKUP(A1537,Plan1!$A$7:$O$1102,2,FALSE())</f>
        <v>-2.75</v>
      </c>
      <c r="C1537" s="65" t="n">
        <f aca="false">VLOOKUP(A1537,Plan1!$A$7:$O$1102,3,FALSE())</f>
        <v>778.25</v>
      </c>
      <c r="D1537" s="66" t="n">
        <f aca="false">VLOOKUP(A1537,Plan1!$A$7:$O$1102,7,FALSE())</f>
        <v>-9.77</v>
      </c>
      <c r="E1537" s="65" t="n">
        <f aca="false">VLOOKUP(A1537,Plan1!$A$7:$O$1102,8,FALSE())</f>
        <v>750.23</v>
      </c>
      <c r="F1537" s="64" t="n">
        <f aca="false">VLOOKUP(A1537,Plan1!$A$7:$O$1102,12,FALSE())</f>
        <v>-3.45</v>
      </c>
      <c r="G1537" s="65" t="n">
        <f aca="false">VLOOKUP(A1537,Plan1!$A$7:$O$1102,13,FALSE())</f>
        <v>835.33</v>
      </c>
    </row>
    <row r="1538" customFormat="false" ht="15" hidden="false" customHeight="false" outlineLevel="0" collapsed="false">
      <c r="A1538" s="63" t="n">
        <v>42810</v>
      </c>
      <c r="B1538" s="64" t="n">
        <f aca="false">VLOOKUP(A1538,Plan1!$A$7:$O$1102,2,FALSE())</f>
        <v>-2.74</v>
      </c>
      <c r="C1538" s="65" t="n">
        <f aca="false">VLOOKUP(A1538,Plan1!$A$7:$O$1102,3,FALSE())</f>
        <v>778.26</v>
      </c>
      <c r="D1538" s="66" t="n">
        <f aca="false">VLOOKUP(A1538,Plan1!$A$7:$O$1102,7,FALSE())</f>
        <v>-9.78</v>
      </c>
      <c r="E1538" s="65" t="n">
        <f aca="false">VLOOKUP(A1538,Plan1!$A$7:$O$1102,8,FALSE())</f>
        <v>750.22</v>
      </c>
      <c r="F1538" s="64" t="n">
        <f aca="false">VLOOKUP(A1538,Plan1!$A$7:$O$1102,12,FALSE())</f>
        <v>-3.47</v>
      </c>
      <c r="G1538" s="65" t="n">
        <f aca="false">VLOOKUP(A1538,Plan1!$A$7:$O$1102,13,FALSE())</f>
        <v>835.31</v>
      </c>
    </row>
    <row r="1539" customFormat="false" ht="15" hidden="false" customHeight="false" outlineLevel="0" collapsed="false">
      <c r="A1539" s="63" t="n">
        <v>42811</v>
      </c>
      <c r="B1539" s="64" t="n">
        <f aca="false">VLOOKUP(A1539,Plan1!$A$7:$O$1102,2,FALSE())</f>
        <v>-2.76</v>
      </c>
      <c r="C1539" s="65" t="n">
        <f aca="false">VLOOKUP(A1539,Plan1!$A$7:$O$1102,3,FALSE())</f>
        <v>778.24</v>
      </c>
      <c r="D1539" s="66" t="n">
        <f aca="false">VLOOKUP(A1539,Plan1!$A$7:$O$1102,7,FALSE())</f>
        <v>-9.8</v>
      </c>
      <c r="E1539" s="65" t="n">
        <f aca="false">VLOOKUP(A1539,Plan1!$A$7:$O$1102,8,FALSE())</f>
        <v>750.2</v>
      </c>
      <c r="F1539" s="64" t="n">
        <f aca="false">VLOOKUP(A1539,Plan1!$A$7:$O$1102,12,FALSE())</f>
        <v>-3.48</v>
      </c>
      <c r="G1539" s="65" t="n">
        <f aca="false">VLOOKUP(A1539,Plan1!$A$7:$O$1102,13,FALSE())</f>
        <v>835.3</v>
      </c>
    </row>
    <row r="1540" customFormat="false" ht="15" hidden="false" customHeight="false" outlineLevel="0" collapsed="false">
      <c r="A1540" s="63" t="n">
        <v>42812</v>
      </c>
      <c r="B1540" s="64" t="n">
        <f aca="false">VLOOKUP(A1540,Plan1!$A$7:$O$1102,2,FALSE())</f>
        <v>-2.82</v>
      </c>
      <c r="C1540" s="65" t="n">
        <f aca="false">VLOOKUP(A1540,Plan1!$A$7:$O$1102,3,FALSE())</f>
        <v>778.18</v>
      </c>
      <c r="D1540" s="66" t="n">
        <f aca="false">VLOOKUP(A1540,Plan1!$A$7:$O$1102,7,FALSE())</f>
        <v>-9.81</v>
      </c>
      <c r="E1540" s="65" t="n">
        <f aca="false">VLOOKUP(A1540,Plan1!$A$7:$O$1102,8,FALSE())</f>
        <v>750.19</v>
      </c>
      <c r="F1540" s="64" t="n">
        <f aca="false">VLOOKUP(A1540,Plan1!$A$7:$O$1102,12,FALSE())</f>
        <v>-3.49</v>
      </c>
      <c r="G1540" s="65" t="n">
        <f aca="false">VLOOKUP(A1540,Plan1!$A$7:$O$1102,13,FALSE())</f>
        <v>835.29</v>
      </c>
    </row>
    <row r="1541" customFormat="false" ht="15" hidden="false" customHeight="false" outlineLevel="0" collapsed="false">
      <c r="A1541" s="63" t="n">
        <v>42813</v>
      </c>
      <c r="B1541" s="64" t="n">
        <f aca="false">VLOOKUP(A1541,Plan1!$A$7:$O$1102,2,FALSE())</f>
        <v>-2.8</v>
      </c>
      <c r="C1541" s="65" t="n">
        <f aca="false">VLOOKUP(A1541,Plan1!$A$7:$O$1102,3,FALSE())</f>
        <v>778.2</v>
      </c>
      <c r="D1541" s="66" t="n">
        <f aca="false">VLOOKUP(A1541,Plan1!$A$7:$O$1102,7,FALSE())</f>
        <v>-9.73</v>
      </c>
      <c r="E1541" s="65" t="n">
        <f aca="false">VLOOKUP(A1541,Plan1!$A$7:$O$1102,8,FALSE())</f>
        <v>750.27</v>
      </c>
      <c r="F1541" s="64" t="n">
        <f aca="false">VLOOKUP(A1541,Plan1!$A$7:$O$1102,12,FALSE())</f>
        <v>-3.43</v>
      </c>
      <c r="G1541" s="65" t="n">
        <f aca="false">VLOOKUP(A1541,Plan1!$A$7:$O$1102,13,FALSE())</f>
        <v>835.35</v>
      </c>
    </row>
    <row r="1542" customFormat="false" ht="15" hidden="false" customHeight="false" outlineLevel="0" collapsed="false">
      <c r="A1542" s="63" t="n">
        <v>42814</v>
      </c>
      <c r="B1542" s="64" t="n">
        <f aca="false">VLOOKUP(A1542,Plan1!$A$7:$O$1102,2,FALSE())</f>
        <v>-2.75</v>
      </c>
      <c r="C1542" s="65" t="n">
        <f aca="false">VLOOKUP(A1542,Plan1!$A$7:$O$1102,3,FALSE())</f>
        <v>778.25</v>
      </c>
      <c r="D1542" s="66" t="n">
        <f aca="false">VLOOKUP(A1542,Plan1!$A$7:$O$1102,7,FALSE())</f>
        <v>-9.72</v>
      </c>
      <c r="E1542" s="65" t="n">
        <f aca="false">VLOOKUP(A1542,Plan1!$A$7:$O$1102,8,FALSE())</f>
        <v>750.28</v>
      </c>
      <c r="F1542" s="64" t="n">
        <f aca="false">VLOOKUP(A1542,Plan1!$A$7:$O$1102,12,FALSE())</f>
        <v>-3.36</v>
      </c>
      <c r="G1542" s="65" t="n">
        <f aca="false">VLOOKUP(A1542,Plan1!$A$7:$O$1102,13,FALSE())</f>
        <v>835.42</v>
      </c>
    </row>
    <row r="1543" customFormat="false" ht="15" hidden="false" customHeight="false" outlineLevel="0" collapsed="false">
      <c r="A1543" s="63" t="n">
        <v>42815</v>
      </c>
      <c r="B1543" s="64" t="n">
        <f aca="false">VLOOKUP(A1543,Plan1!$A$7:$O$1102,2,FALSE())</f>
        <v>-2.78</v>
      </c>
      <c r="C1543" s="65" t="n">
        <f aca="false">VLOOKUP(A1543,Plan1!$A$7:$O$1102,3,FALSE())</f>
        <v>778.22</v>
      </c>
      <c r="D1543" s="66" t="n">
        <f aca="false">VLOOKUP(A1543,Plan1!$A$7:$O$1102,7,FALSE())</f>
        <v>-9.71</v>
      </c>
      <c r="E1543" s="65" t="n">
        <f aca="false">VLOOKUP(A1543,Plan1!$A$7:$O$1102,8,FALSE())</f>
        <v>750.29</v>
      </c>
      <c r="F1543" s="64" t="n">
        <f aca="false">VLOOKUP(A1543,Plan1!$A$7:$O$1102,12,FALSE())</f>
        <v>-3.37</v>
      </c>
      <c r="G1543" s="65" t="n">
        <f aca="false">VLOOKUP(A1543,Plan1!$A$7:$O$1102,13,FALSE())</f>
        <v>835.41</v>
      </c>
    </row>
    <row r="1544" customFormat="false" ht="15" hidden="false" customHeight="false" outlineLevel="0" collapsed="false">
      <c r="A1544" s="63" t="n">
        <v>42816</v>
      </c>
      <c r="B1544" s="64" t="n">
        <f aca="false">VLOOKUP(A1544,Plan1!$A$7:$O$1102,2,FALSE())</f>
        <v>-2.78</v>
      </c>
      <c r="C1544" s="65" t="n">
        <f aca="false">VLOOKUP(A1544,Plan1!$A$7:$O$1102,3,FALSE())</f>
        <v>778.22</v>
      </c>
      <c r="D1544" s="66" t="n">
        <f aca="false">VLOOKUP(A1544,Plan1!$A$7:$O$1102,7,FALSE())</f>
        <v>-9.71</v>
      </c>
      <c r="E1544" s="65" t="n">
        <f aca="false">VLOOKUP(A1544,Plan1!$A$7:$O$1102,8,FALSE())</f>
        <v>750.29</v>
      </c>
      <c r="F1544" s="64" t="n">
        <f aca="false">VLOOKUP(A1544,Plan1!$A$7:$O$1102,12,FALSE())</f>
        <v>-3.38</v>
      </c>
      <c r="G1544" s="65" t="n">
        <f aca="false">VLOOKUP(A1544,Plan1!$A$7:$O$1102,13,FALSE())</f>
        <v>835.4</v>
      </c>
    </row>
    <row r="1545" customFormat="false" ht="15" hidden="false" customHeight="false" outlineLevel="0" collapsed="false">
      <c r="A1545" s="63" t="n">
        <v>42817</v>
      </c>
      <c r="B1545" s="64" t="n">
        <f aca="false">VLOOKUP(A1545,Plan1!$A$7:$O$1102,2,FALSE())</f>
        <v>-2.8</v>
      </c>
      <c r="C1545" s="65" t="n">
        <f aca="false">VLOOKUP(A1545,Plan1!$A$7:$O$1102,3,FALSE())</f>
        <v>778.2</v>
      </c>
      <c r="D1545" s="66" t="n">
        <f aca="false">VLOOKUP(A1545,Plan1!$A$7:$O$1102,7,FALSE())</f>
        <v>-9.72</v>
      </c>
      <c r="E1545" s="65" t="n">
        <f aca="false">VLOOKUP(A1545,Plan1!$A$7:$O$1102,8,FALSE())</f>
        <v>750.28</v>
      </c>
      <c r="F1545" s="64" t="n">
        <f aca="false">VLOOKUP(A1545,Plan1!$A$7:$O$1102,12,FALSE())</f>
        <v>-3.39</v>
      </c>
      <c r="G1545" s="65" t="n">
        <f aca="false">VLOOKUP(A1545,Plan1!$A$7:$O$1102,13,FALSE())</f>
        <v>835.39</v>
      </c>
    </row>
    <row r="1546" customFormat="false" ht="15" hidden="false" customHeight="false" outlineLevel="0" collapsed="false">
      <c r="A1546" s="63" t="n">
        <v>42818</v>
      </c>
      <c r="B1546" s="64" t="n">
        <f aca="false">VLOOKUP(A1546,Plan1!$A$7:$O$1102,2,FALSE())</f>
        <v>-2.82</v>
      </c>
      <c r="C1546" s="65" t="n">
        <f aca="false">VLOOKUP(A1546,Plan1!$A$7:$O$1102,3,FALSE())</f>
        <v>778.18</v>
      </c>
      <c r="D1546" s="66" t="n">
        <f aca="false">VLOOKUP(A1546,Plan1!$A$7:$O$1102,7,FALSE())</f>
        <v>-9.74</v>
      </c>
      <c r="E1546" s="65" t="n">
        <f aca="false">VLOOKUP(A1546,Plan1!$A$7:$O$1102,8,FALSE())</f>
        <v>750.26</v>
      </c>
      <c r="F1546" s="64" t="n">
        <f aca="false">VLOOKUP(A1546,Plan1!$A$7:$O$1102,12,FALSE())</f>
        <v>-3.41</v>
      </c>
      <c r="G1546" s="65" t="n">
        <f aca="false">VLOOKUP(A1546,Plan1!$A$7:$O$1102,13,FALSE())</f>
        <v>835.37</v>
      </c>
    </row>
    <row r="1547" customFormat="false" ht="15" hidden="false" customHeight="false" outlineLevel="0" collapsed="false">
      <c r="A1547" s="63" t="n">
        <v>42819</v>
      </c>
      <c r="B1547" s="64" t="n">
        <f aca="false">VLOOKUP(A1547,Plan1!$A$7:$O$1102,2,FALSE())</f>
        <v>-2.84</v>
      </c>
      <c r="C1547" s="65" t="n">
        <f aca="false">VLOOKUP(A1547,Plan1!$A$7:$O$1102,3,FALSE())</f>
        <v>778.16</v>
      </c>
      <c r="D1547" s="66" t="n">
        <f aca="false">VLOOKUP(A1547,Plan1!$A$7:$O$1102,7,FALSE())</f>
        <v>-9.75</v>
      </c>
      <c r="E1547" s="65" t="n">
        <f aca="false">VLOOKUP(A1547,Plan1!$A$7:$O$1102,8,FALSE())</f>
        <v>750.25</v>
      </c>
      <c r="F1547" s="64" t="n">
        <f aca="false">VLOOKUP(A1547,Plan1!$A$7:$O$1102,12,FALSE())</f>
        <v>-3.42</v>
      </c>
      <c r="G1547" s="65" t="n">
        <f aca="false">VLOOKUP(A1547,Plan1!$A$7:$O$1102,13,FALSE())</f>
        <v>835.36</v>
      </c>
    </row>
    <row r="1548" customFormat="false" ht="15" hidden="false" customHeight="false" outlineLevel="0" collapsed="false">
      <c r="A1548" s="63" t="n">
        <v>42820</v>
      </c>
      <c r="B1548" s="64" t="n">
        <f aca="false">VLOOKUP(A1548,Plan1!$A$7:$O$1102,2,FALSE())</f>
        <v>-2.9</v>
      </c>
      <c r="C1548" s="65" t="n">
        <f aca="false">VLOOKUP(A1548,Plan1!$A$7:$O$1102,3,FALSE())</f>
        <v>778.1</v>
      </c>
      <c r="D1548" s="66" t="n">
        <f aca="false">VLOOKUP(A1548,Plan1!$A$7:$O$1102,7,FALSE())</f>
        <v>-9.77</v>
      </c>
      <c r="E1548" s="65" t="n">
        <f aca="false">VLOOKUP(A1548,Plan1!$A$7:$O$1102,8,FALSE())</f>
        <v>750.23</v>
      </c>
      <c r="F1548" s="64" t="n">
        <f aca="false">VLOOKUP(A1548,Plan1!$A$7:$O$1102,12,FALSE())</f>
        <v>-3.43</v>
      </c>
      <c r="G1548" s="65" t="n">
        <f aca="false">VLOOKUP(A1548,Plan1!$A$7:$O$1102,13,FALSE())</f>
        <v>835.35</v>
      </c>
    </row>
    <row r="1549" customFormat="false" ht="15" hidden="false" customHeight="false" outlineLevel="0" collapsed="false">
      <c r="A1549" s="63" t="n">
        <v>42821</v>
      </c>
      <c r="B1549" s="64" t="n">
        <f aca="false">VLOOKUP(A1549,Plan1!$A$7:$O$1102,2,FALSE())</f>
        <v>-2.89</v>
      </c>
      <c r="C1549" s="65" t="n">
        <f aca="false">VLOOKUP(A1549,Plan1!$A$7:$O$1102,3,FALSE())</f>
        <v>778.11</v>
      </c>
      <c r="D1549" s="66" t="n">
        <f aca="false">VLOOKUP(A1549,Plan1!$A$7:$O$1102,7,FALSE())</f>
        <v>-9.78</v>
      </c>
      <c r="E1549" s="65" t="n">
        <f aca="false">VLOOKUP(A1549,Plan1!$A$7:$O$1102,8,FALSE())</f>
        <v>750.22</v>
      </c>
      <c r="F1549" s="64" t="n">
        <f aca="false">VLOOKUP(A1549,Plan1!$A$7:$O$1102,12,FALSE())</f>
        <v>-3.43</v>
      </c>
      <c r="G1549" s="65" t="n">
        <f aca="false">VLOOKUP(A1549,Plan1!$A$7:$O$1102,13,FALSE())</f>
        <v>835.35</v>
      </c>
    </row>
    <row r="1550" customFormat="false" ht="15" hidden="false" customHeight="false" outlineLevel="0" collapsed="false">
      <c r="A1550" s="63" t="n">
        <v>42822</v>
      </c>
      <c r="B1550" s="64" t="n">
        <f aca="false">VLOOKUP(A1550,Plan1!$A$7:$O$1102,2,FALSE())</f>
        <v>-2.86</v>
      </c>
      <c r="C1550" s="65" t="n">
        <f aca="false">VLOOKUP(A1550,Plan1!$A$7:$O$1102,3,FALSE())</f>
        <v>778.14</v>
      </c>
      <c r="D1550" s="66" t="n">
        <f aca="false">VLOOKUP(A1550,Plan1!$A$7:$O$1102,7,FALSE())</f>
        <v>-9.76</v>
      </c>
      <c r="E1550" s="65" t="n">
        <f aca="false">VLOOKUP(A1550,Plan1!$A$7:$O$1102,8,FALSE())</f>
        <v>750.24</v>
      </c>
      <c r="F1550" s="64" t="n">
        <f aca="false">VLOOKUP(A1550,Plan1!$A$7:$O$1102,12,FALSE())</f>
        <v>-3.33</v>
      </c>
      <c r="G1550" s="65" t="n">
        <f aca="false">VLOOKUP(A1550,Plan1!$A$7:$O$1102,13,FALSE())</f>
        <v>835.45</v>
      </c>
    </row>
    <row r="1551" customFormat="false" ht="15" hidden="false" customHeight="false" outlineLevel="0" collapsed="false">
      <c r="A1551" s="63" t="n">
        <v>42823</v>
      </c>
      <c r="B1551" s="64" t="n">
        <f aca="false">VLOOKUP(A1551,Plan1!$A$7:$O$1102,2,FALSE())</f>
        <v>-2.89</v>
      </c>
      <c r="C1551" s="65" t="n">
        <f aca="false">VLOOKUP(A1551,Plan1!$A$7:$O$1102,3,FALSE())</f>
        <v>778.11</v>
      </c>
      <c r="D1551" s="66" t="n">
        <f aca="false">VLOOKUP(A1551,Plan1!$A$7:$O$1102,7,FALSE())</f>
        <v>-9.76</v>
      </c>
      <c r="E1551" s="65" t="n">
        <f aca="false">VLOOKUP(A1551,Plan1!$A$7:$O$1102,8,FALSE())</f>
        <v>750.24</v>
      </c>
      <c r="F1551" s="64" t="n">
        <f aca="false">VLOOKUP(A1551,Plan1!$A$7:$O$1102,12,FALSE())</f>
        <v>-3.28</v>
      </c>
      <c r="G1551" s="65" t="n">
        <f aca="false">VLOOKUP(A1551,Plan1!$A$7:$O$1102,13,FALSE())</f>
        <v>835.5</v>
      </c>
    </row>
    <row r="1552" customFormat="false" ht="15" hidden="false" customHeight="false" outlineLevel="0" collapsed="false">
      <c r="A1552" s="63" t="n">
        <v>42824</v>
      </c>
      <c r="B1552" s="64" t="n">
        <f aca="false">VLOOKUP(A1552,Plan1!$A$7:$O$1102,2,FALSE())</f>
        <v>-2.9</v>
      </c>
      <c r="C1552" s="65" t="n">
        <f aca="false">VLOOKUP(A1552,Plan1!$A$7:$O$1102,3,FALSE())</f>
        <v>778.1</v>
      </c>
      <c r="D1552" s="66" t="n">
        <f aca="false">VLOOKUP(A1552,Plan1!$A$7:$O$1102,7,FALSE())</f>
        <v>-9.76</v>
      </c>
      <c r="E1552" s="65" t="n">
        <f aca="false">VLOOKUP(A1552,Plan1!$A$7:$O$1102,8,FALSE())</f>
        <v>750.24</v>
      </c>
      <c r="F1552" s="64" t="n">
        <f aca="false">VLOOKUP(A1552,Plan1!$A$7:$O$1102,12,FALSE())</f>
        <v>-3.28</v>
      </c>
      <c r="G1552" s="65" t="n">
        <f aca="false">VLOOKUP(A1552,Plan1!$A$7:$O$1102,13,FALSE())</f>
        <v>835.5</v>
      </c>
    </row>
    <row r="1553" customFormat="false" ht="15" hidden="false" customHeight="false" outlineLevel="0" collapsed="false">
      <c r="A1553" s="63" t="n">
        <v>42825</v>
      </c>
      <c r="B1553" s="64" t="n">
        <f aca="false">VLOOKUP(A1553,Plan1!$A$7:$O$1102,2,FALSE())</f>
        <v>-2.9</v>
      </c>
      <c r="C1553" s="65" t="n">
        <f aca="false">VLOOKUP(A1553,Plan1!$A$7:$O$1102,3,FALSE())</f>
        <v>778.1</v>
      </c>
      <c r="D1553" s="66" t="n">
        <f aca="false">VLOOKUP(A1553,Plan1!$A$7:$O$1102,7,FALSE())</f>
        <v>-9.78</v>
      </c>
      <c r="E1553" s="65" t="n">
        <f aca="false">VLOOKUP(A1553,Plan1!$A$7:$O$1102,8,FALSE())</f>
        <v>750.22</v>
      </c>
      <c r="F1553" s="64" t="n">
        <f aca="false">VLOOKUP(A1553,Plan1!$A$7:$O$1102,12,FALSE())</f>
        <v>-3.29</v>
      </c>
      <c r="G1553" s="65" t="n">
        <f aca="false">VLOOKUP(A1553,Plan1!$A$7:$O$1102,13,FALSE())</f>
        <v>835.49</v>
      </c>
    </row>
    <row r="1554" customFormat="false" ht="15" hidden="false" customHeight="false" outlineLevel="0" collapsed="false">
      <c r="A1554" s="63" t="n">
        <v>42826</v>
      </c>
      <c r="B1554" s="64" t="n">
        <f aca="false">VLOOKUP(A1554,Plan1!$A$7:$O$1102,2,FALSE())</f>
        <v>-2.94</v>
      </c>
      <c r="C1554" s="65" t="n">
        <f aca="false">VLOOKUP(A1554,Plan1!$A$7:$O$1102,3,FALSE())</f>
        <v>778.06</v>
      </c>
      <c r="D1554" s="66" t="n">
        <f aca="false">VLOOKUP(A1554,Plan1!$A$7:$O$1102,7,FALSE())</f>
        <v>-9.8</v>
      </c>
      <c r="E1554" s="65" t="n">
        <f aca="false">VLOOKUP(A1554,Plan1!$A$7:$O$1102,8,FALSE())</f>
        <v>750.2</v>
      </c>
      <c r="F1554" s="64" t="n">
        <f aca="false">VLOOKUP(A1554,Plan1!$A$7:$O$1102,12,FALSE())</f>
        <v>-3.31</v>
      </c>
      <c r="G1554" s="65" t="n">
        <f aca="false">VLOOKUP(A1554,Plan1!$A$7:$O$1102,13,FALSE())</f>
        <v>835.47</v>
      </c>
    </row>
    <row r="1555" customFormat="false" ht="15" hidden="false" customHeight="false" outlineLevel="0" collapsed="false">
      <c r="A1555" s="63" t="n">
        <v>42827</v>
      </c>
      <c r="B1555" s="64" t="n">
        <f aca="false">VLOOKUP(A1555,Plan1!$A$7:$O$1102,2,FALSE())</f>
        <v>-2.96</v>
      </c>
      <c r="C1555" s="65" t="n">
        <f aca="false">VLOOKUP(A1555,Plan1!$A$7:$O$1102,3,FALSE())</f>
        <v>778.04</v>
      </c>
      <c r="D1555" s="66" t="n">
        <f aca="false">VLOOKUP(A1555,Plan1!$A$7:$O$1102,7,FALSE())</f>
        <v>-9.81</v>
      </c>
      <c r="E1555" s="65" t="n">
        <f aca="false">VLOOKUP(A1555,Plan1!$A$7:$O$1102,8,FALSE())</f>
        <v>750.19</v>
      </c>
      <c r="F1555" s="64" t="n">
        <f aca="false">VLOOKUP(A1555,Plan1!$A$7:$O$1102,12,FALSE())</f>
        <v>-3.31</v>
      </c>
      <c r="G1555" s="65" t="n">
        <f aca="false">VLOOKUP(A1555,Plan1!$A$7:$O$1102,13,FALSE())</f>
        <v>835.47</v>
      </c>
    </row>
    <row r="1556" customFormat="false" ht="15" hidden="false" customHeight="false" outlineLevel="0" collapsed="false">
      <c r="A1556" s="63" t="n">
        <v>42828</v>
      </c>
      <c r="B1556" s="64" t="n">
        <f aca="false">VLOOKUP(A1556,Plan1!$A$7:$O$1102,2,FALSE())</f>
        <v>-2.97</v>
      </c>
      <c r="C1556" s="65" t="n">
        <f aca="false">VLOOKUP(A1556,Plan1!$A$7:$O$1102,3,FALSE())</f>
        <v>778.03</v>
      </c>
      <c r="D1556" s="66" t="n">
        <f aca="false">VLOOKUP(A1556,Plan1!$A$7:$O$1102,7,FALSE())</f>
        <v>-9.81</v>
      </c>
      <c r="E1556" s="65" t="n">
        <f aca="false">VLOOKUP(A1556,Plan1!$A$7:$O$1102,8,FALSE())</f>
        <v>750.19</v>
      </c>
      <c r="F1556" s="64" t="n">
        <f aca="false">VLOOKUP(A1556,Plan1!$A$7:$O$1102,12,FALSE())</f>
        <v>-3.32</v>
      </c>
      <c r="G1556" s="65" t="n">
        <f aca="false">VLOOKUP(A1556,Plan1!$A$7:$O$1102,13,FALSE())</f>
        <v>835.46</v>
      </c>
    </row>
    <row r="1557" customFormat="false" ht="15" hidden="false" customHeight="false" outlineLevel="0" collapsed="false">
      <c r="A1557" s="63" t="n">
        <v>42829</v>
      </c>
      <c r="B1557" s="64" t="n">
        <f aca="false">VLOOKUP(A1557,Plan1!$A$7:$O$1102,2,FALSE())</f>
        <v>-2.98</v>
      </c>
      <c r="C1557" s="65" t="n">
        <f aca="false">VLOOKUP(A1557,Plan1!$A$7:$O$1102,3,FALSE())</f>
        <v>778.02</v>
      </c>
      <c r="D1557" s="66" t="n">
        <f aca="false">VLOOKUP(A1557,Plan1!$A$7:$O$1102,7,FALSE())</f>
        <v>-9.83</v>
      </c>
      <c r="E1557" s="65" t="n">
        <f aca="false">VLOOKUP(A1557,Plan1!$A$7:$O$1102,8,FALSE())</f>
        <v>750.17</v>
      </c>
      <c r="F1557" s="64" t="n">
        <f aca="false">VLOOKUP(A1557,Plan1!$A$7:$O$1102,12,FALSE())</f>
        <v>-3.34</v>
      </c>
      <c r="G1557" s="65" t="n">
        <f aca="false">VLOOKUP(A1557,Plan1!$A$7:$O$1102,13,FALSE())</f>
        <v>835.44</v>
      </c>
    </row>
    <row r="1558" customFormat="false" ht="15" hidden="false" customHeight="false" outlineLevel="0" collapsed="false">
      <c r="A1558" s="63" t="n">
        <v>42830</v>
      </c>
      <c r="B1558" s="64" t="n">
        <f aca="false">VLOOKUP(A1558,Plan1!$A$7:$O$1102,2,FALSE())</f>
        <v>-3.01</v>
      </c>
      <c r="C1558" s="65" t="n">
        <f aca="false">VLOOKUP(A1558,Plan1!$A$7:$O$1102,3,FALSE())</f>
        <v>777.99</v>
      </c>
      <c r="D1558" s="66" t="n">
        <f aca="false">VLOOKUP(A1558,Plan1!$A$7:$O$1102,7,FALSE())</f>
        <v>-9.85</v>
      </c>
      <c r="E1558" s="65" t="n">
        <f aca="false">VLOOKUP(A1558,Plan1!$A$7:$O$1102,8,FALSE())</f>
        <v>750.15</v>
      </c>
      <c r="F1558" s="64" t="n">
        <f aca="false">VLOOKUP(A1558,Plan1!$A$7:$O$1102,12,FALSE())</f>
        <v>-3.35</v>
      </c>
      <c r="G1558" s="65" t="n">
        <f aca="false">VLOOKUP(A1558,Plan1!$A$7:$O$1102,13,FALSE())</f>
        <v>835.43</v>
      </c>
    </row>
    <row r="1559" customFormat="false" ht="15" hidden="false" customHeight="false" outlineLevel="0" collapsed="false">
      <c r="A1559" s="63" t="n">
        <v>42831</v>
      </c>
      <c r="B1559" s="64" t="n">
        <f aca="false">VLOOKUP(A1559,Plan1!$A$7:$O$1102,2,FALSE())</f>
        <v>-3.03</v>
      </c>
      <c r="C1559" s="65" t="n">
        <f aca="false">VLOOKUP(A1559,Plan1!$A$7:$O$1102,3,FALSE())</f>
        <v>777.97</v>
      </c>
      <c r="D1559" s="66" t="n">
        <f aca="false">VLOOKUP(A1559,Plan1!$A$7:$O$1102,7,FALSE())</f>
        <v>-9.87</v>
      </c>
      <c r="E1559" s="65" t="n">
        <f aca="false">VLOOKUP(A1559,Plan1!$A$7:$O$1102,8,FALSE())</f>
        <v>750.13</v>
      </c>
      <c r="F1559" s="64" t="n">
        <f aca="false">VLOOKUP(A1559,Plan1!$A$7:$O$1102,12,FALSE())</f>
        <v>-3.36</v>
      </c>
      <c r="G1559" s="65" t="n">
        <f aca="false">VLOOKUP(A1559,Plan1!$A$7:$O$1102,13,FALSE())</f>
        <v>835.42</v>
      </c>
    </row>
    <row r="1560" customFormat="false" ht="15" hidden="false" customHeight="false" outlineLevel="0" collapsed="false">
      <c r="A1560" s="63" t="n">
        <v>42832</v>
      </c>
      <c r="B1560" s="64" t="n">
        <f aca="false">VLOOKUP(A1560,Plan1!$A$7:$O$1102,2,FALSE())</f>
        <v>-3.04</v>
      </c>
      <c r="C1560" s="65" t="n">
        <f aca="false">VLOOKUP(A1560,Plan1!$A$7:$O$1102,3,FALSE())</f>
        <v>777.96</v>
      </c>
      <c r="D1560" s="66" t="n">
        <f aca="false">VLOOKUP(A1560,Plan1!$A$7:$O$1102,7,FALSE())</f>
        <v>-9.89</v>
      </c>
      <c r="E1560" s="65" t="n">
        <f aca="false">VLOOKUP(A1560,Plan1!$A$7:$O$1102,8,FALSE())</f>
        <v>750.11</v>
      </c>
      <c r="F1560" s="64" t="n">
        <f aca="false">VLOOKUP(A1560,Plan1!$A$7:$O$1102,12,FALSE())</f>
        <v>-3.38</v>
      </c>
      <c r="G1560" s="65" t="n">
        <f aca="false">VLOOKUP(A1560,Plan1!$A$7:$O$1102,13,FALSE())</f>
        <v>835.4</v>
      </c>
    </row>
    <row r="1561" customFormat="false" ht="15" hidden="false" customHeight="false" outlineLevel="0" collapsed="false">
      <c r="A1561" s="63" t="n">
        <v>42833</v>
      </c>
      <c r="B1561" s="64" t="n">
        <f aca="false">VLOOKUP(A1561,Plan1!$A$7:$O$1102,2,FALSE())</f>
        <v>-3.06</v>
      </c>
      <c r="C1561" s="65" t="n">
        <f aca="false">VLOOKUP(A1561,Plan1!$A$7:$O$1102,3,FALSE())</f>
        <v>777.94</v>
      </c>
      <c r="D1561" s="66" t="n">
        <f aca="false">VLOOKUP(A1561,Plan1!$A$7:$O$1102,7,FALSE())</f>
        <v>-9.92</v>
      </c>
      <c r="E1561" s="65" t="n">
        <f aca="false">VLOOKUP(A1561,Plan1!$A$7:$O$1102,8,FALSE())</f>
        <v>750.08</v>
      </c>
      <c r="F1561" s="64" t="n">
        <f aca="false">VLOOKUP(A1561,Plan1!$A$7:$O$1102,12,FALSE())</f>
        <v>-3.35</v>
      </c>
      <c r="G1561" s="65" t="n">
        <f aca="false">VLOOKUP(A1561,Plan1!$A$7:$O$1102,13,FALSE())</f>
        <v>835.43</v>
      </c>
    </row>
    <row r="1562" customFormat="false" ht="15" hidden="false" customHeight="false" outlineLevel="0" collapsed="false">
      <c r="A1562" s="63" t="n">
        <v>42834</v>
      </c>
      <c r="B1562" s="64" t="n">
        <f aca="false">VLOOKUP(A1562,Plan1!$A$7:$O$1102,2,FALSE())</f>
        <v>-3.08</v>
      </c>
      <c r="C1562" s="65" t="n">
        <f aca="false">VLOOKUP(A1562,Plan1!$A$7:$O$1102,3,FALSE())</f>
        <v>777.92</v>
      </c>
      <c r="D1562" s="66" t="n">
        <f aca="false">VLOOKUP(A1562,Plan1!$A$7:$O$1102,7,FALSE())</f>
        <v>-9.93</v>
      </c>
      <c r="E1562" s="65" t="n">
        <f aca="false">VLOOKUP(A1562,Plan1!$A$7:$O$1102,8,FALSE())</f>
        <v>750.07</v>
      </c>
      <c r="F1562" s="64" t="n">
        <f aca="false">VLOOKUP(A1562,Plan1!$A$7:$O$1102,12,FALSE())</f>
        <v>-3.37</v>
      </c>
      <c r="G1562" s="65" t="n">
        <f aca="false">VLOOKUP(A1562,Plan1!$A$7:$O$1102,13,FALSE())</f>
        <v>835.41</v>
      </c>
    </row>
    <row r="1563" customFormat="false" ht="15" hidden="false" customHeight="false" outlineLevel="0" collapsed="false">
      <c r="A1563" s="63" t="n">
        <v>42835</v>
      </c>
      <c r="B1563" s="64" t="n">
        <f aca="false">VLOOKUP(A1563,Plan1!$A$7:$O$1102,2,FALSE())</f>
        <v>-3.11</v>
      </c>
      <c r="C1563" s="65" t="n">
        <f aca="false">VLOOKUP(A1563,Plan1!$A$7:$O$1102,3,FALSE())</f>
        <v>777.89</v>
      </c>
      <c r="D1563" s="66" t="n">
        <f aca="false">VLOOKUP(A1563,Plan1!$A$7:$O$1102,7,FALSE())</f>
        <v>-9.94</v>
      </c>
      <c r="E1563" s="65" t="n">
        <f aca="false">VLOOKUP(A1563,Plan1!$A$7:$O$1102,8,FALSE())</f>
        <v>750.06</v>
      </c>
      <c r="F1563" s="64" t="n">
        <f aca="false">VLOOKUP(A1563,Plan1!$A$7:$O$1102,12,FALSE())</f>
        <v>-3.38</v>
      </c>
      <c r="G1563" s="65" t="n">
        <f aca="false">VLOOKUP(A1563,Plan1!$A$7:$O$1102,13,FALSE())</f>
        <v>835.4</v>
      </c>
    </row>
    <row r="1564" customFormat="false" ht="15" hidden="false" customHeight="false" outlineLevel="0" collapsed="false">
      <c r="A1564" s="63" t="n">
        <v>42836</v>
      </c>
      <c r="B1564" s="64" t="n">
        <f aca="false">VLOOKUP(A1564,Plan1!$A$7:$O$1102,2,FALSE())</f>
        <v>-3.15</v>
      </c>
      <c r="C1564" s="65" t="n">
        <f aca="false">VLOOKUP(A1564,Plan1!$A$7:$O$1102,3,FALSE())</f>
        <v>777.85</v>
      </c>
      <c r="D1564" s="66" t="n">
        <f aca="false">VLOOKUP(A1564,Plan1!$A$7:$O$1102,7,FALSE())</f>
        <v>-9.95</v>
      </c>
      <c r="E1564" s="65" t="n">
        <f aca="false">VLOOKUP(A1564,Plan1!$A$7:$O$1102,8,FALSE())</f>
        <v>750.05</v>
      </c>
      <c r="F1564" s="64" t="n">
        <f aca="false">VLOOKUP(A1564,Plan1!$A$7:$O$1102,12,FALSE())</f>
        <v>-3.39</v>
      </c>
      <c r="G1564" s="65" t="n">
        <f aca="false">VLOOKUP(A1564,Plan1!$A$7:$O$1102,13,FALSE())</f>
        <v>835.39</v>
      </c>
    </row>
    <row r="1565" customFormat="false" ht="15" hidden="false" customHeight="false" outlineLevel="0" collapsed="false">
      <c r="A1565" s="63" t="n">
        <v>42837</v>
      </c>
      <c r="B1565" s="64" t="n">
        <f aca="false">VLOOKUP(A1565,Plan1!$A$7:$O$1102,2,FALSE())</f>
        <v>-3.16</v>
      </c>
      <c r="C1565" s="65" t="n">
        <f aca="false">VLOOKUP(A1565,Plan1!$A$7:$O$1102,3,FALSE())</f>
        <v>777.84</v>
      </c>
      <c r="D1565" s="66" t="n">
        <f aca="false">VLOOKUP(A1565,Plan1!$A$7:$O$1102,7,FALSE())</f>
        <v>-9.98</v>
      </c>
      <c r="E1565" s="65" t="n">
        <f aca="false">VLOOKUP(A1565,Plan1!$A$7:$O$1102,8,FALSE())</f>
        <v>750.02</v>
      </c>
      <c r="F1565" s="64" t="n">
        <f aca="false">VLOOKUP(A1565,Plan1!$A$7:$O$1102,12,FALSE())</f>
        <v>-3.4</v>
      </c>
      <c r="G1565" s="65" t="n">
        <f aca="false">VLOOKUP(A1565,Plan1!$A$7:$O$1102,13,FALSE())</f>
        <v>835.38</v>
      </c>
    </row>
    <row r="1566" customFormat="false" ht="15" hidden="false" customHeight="false" outlineLevel="0" collapsed="false">
      <c r="A1566" s="63" t="n">
        <v>42838</v>
      </c>
      <c r="B1566" s="64" t="n">
        <f aca="false">VLOOKUP(A1566,Plan1!$A$7:$O$1102,2,FALSE())</f>
        <v>-3.17</v>
      </c>
      <c r="C1566" s="65" t="n">
        <f aca="false">VLOOKUP(A1566,Plan1!$A$7:$O$1102,3,FALSE())</f>
        <v>777.83</v>
      </c>
      <c r="D1566" s="66" t="n">
        <f aca="false">VLOOKUP(A1566,Plan1!$A$7:$O$1102,7,FALSE())</f>
        <v>-10</v>
      </c>
      <c r="E1566" s="65" t="n">
        <f aca="false">VLOOKUP(A1566,Plan1!$A$7:$O$1102,8,FALSE())</f>
        <v>750</v>
      </c>
      <c r="F1566" s="64" t="n">
        <f aca="false">VLOOKUP(A1566,Plan1!$A$7:$O$1102,12,FALSE())</f>
        <v>-3.4</v>
      </c>
      <c r="G1566" s="65" t="n">
        <f aca="false">VLOOKUP(A1566,Plan1!$A$7:$O$1102,13,FALSE())</f>
        <v>835.38</v>
      </c>
    </row>
    <row r="1567" customFormat="false" ht="15" hidden="false" customHeight="false" outlineLevel="0" collapsed="false">
      <c r="A1567" s="63" t="n">
        <v>42839</v>
      </c>
      <c r="B1567" s="64" t="n">
        <f aca="false">VLOOKUP(A1567,Plan1!$A$7:$O$1102,2,FALSE())</f>
        <v>-3.18</v>
      </c>
      <c r="C1567" s="65" t="n">
        <f aca="false">VLOOKUP(A1567,Plan1!$A$7:$O$1102,3,FALSE())</f>
        <v>777.82</v>
      </c>
      <c r="D1567" s="66" t="n">
        <f aca="false">VLOOKUP(A1567,Plan1!$A$7:$O$1102,7,FALSE())</f>
        <v>-10</v>
      </c>
      <c r="E1567" s="65" t="n">
        <f aca="false">VLOOKUP(A1567,Plan1!$A$7:$O$1102,8,FALSE())</f>
        <v>750</v>
      </c>
      <c r="F1567" s="64" t="n">
        <f aca="false">VLOOKUP(A1567,Plan1!$A$7:$O$1102,12,FALSE())</f>
        <v>-3.42</v>
      </c>
      <c r="G1567" s="65" t="n">
        <f aca="false">VLOOKUP(A1567,Plan1!$A$7:$O$1102,13,FALSE())</f>
        <v>835.36</v>
      </c>
    </row>
    <row r="1568" customFormat="false" ht="15" hidden="false" customHeight="false" outlineLevel="0" collapsed="false">
      <c r="A1568" s="63" t="n">
        <v>42840</v>
      </c>
      <c r="B1568" s="64" t="n">
        <f aca="false">VLOOKUP(A1568,Plan1!$A$7:$O$1102,2,FALSE())</f>
        <v>-3.22</v>
      </c>
      <c r="C1568" s="65" t="n">
        <f aca="false">VLOOKUP(A1568,Plan1!$A$7:$O$1102,3,FALSE())</f>
        <v>777.78</v>
      </c>
      <c r="D1568" s="66" t="n">
        <f aca="false">VLOOKUP(A1568,Plan1!$A$7:$O$1102,7,FALSE())</f>
        <v>-10.02</v>
      </c>
      <c r="E1568" s="65" t="n">
        <f aca="false">VLOOKUP(A1568,Plan1!$A$7:$O$1102,8,FALSE())</f>
        <v>749.98</v>
      </c>
      <c r="F1568" s="64" t="n">
        <f aca="false">VLOOKUP(A1568,Plan1!$A$7:$O$1102,12,FALSE())</f>
        <v>-3.42</v>
      </c>
      <c r="G1568" s="65" t="n">
        <f aca="false">VLOOKUP(A1568,Plan1!$A$7:$O$1102,13,FALSE())</f>
        <v>835.36</v>
      </c>
    </row>
    <row r="1569" customFormat="false" ht="15" hidden="false" customHeight="false" outlineLevel="0" collapsed="false">
      <c r="A1569" s="63" t="n">
        <v>42841</v>
      </c>
      <c r="B1569" s="64" t="n">
        <f aca="false">VLOOKUP(A1569,Plan1!$A$7:$O$1102,2,FALSE())</f>
        <v>-3.24</v>
      </c>
      <c r="C1569" s="65" t="n">
        <f aca="false">VLOOKUP(A1569,Plan1!$A$7:$O$1102,3,FALSE())</f>
        <v>777.76</v>
      </c>
      <c r="D1569" s="66" t="n">
        <f aca="false">VLOOKUP(A1569,Plan1!$A$7:$O$1102,7,FALSE())</f>
        <v>-10.02</v>
      </c>
      <c r="E1569" s="65" t="n">
        <f aca="false">VLOOKUP(A1569,Plan1!$A$7:$O$1102,8,FALSE())</f>
        <v>749.98</v>
      </c>
      <c r="F1569" s="64" t="n">
        <f aca="false">VLOOKUP(A1569,Plan1!$A$7:$O$1102,12,FALSE())</f>
        <v>-3.44</v>
      </c>
      <c r="G1569" s="65" t="n">
        <f aca="false">VLOOKUP(A1569,Plan1!$A$7:$O$1102,13,FALSE())</f>
        <v>835.34</v>
      </c>
    </row>
    <row r="1570" customFormat="false" ht="15" hidden="false" customHeight="false" outlineLevel="0" collapsed="false">
      <c r="A1570" s="63" t="n">
        <v>42842</v>
      </c>
      <c r="B1570" s="64" t="n">
        <f aca="false">VLOOKUP(A1570,Plan1!$A$7:$O$1102,2,FALSE())</f>
        <v>-3.24</v>
      </c>
      <c r="C1570" s="65" t="n">
        <f aca="false">VLOOKUP(A1570,Plan1!$A$7:$O$1102,3,FALSE())</f>
        <v>777.76</v>
      </c>
      <c r="D1570" s="66" t="n">
        <f aca="false">VLOOKUP(A1570,Plan1!$A$7:$O$1102,7,FALSE())</f>
        <v>-10.03</v>
      </c>
      <c r="E1570" s="65" t="n">
        <f aca="false">VLOOKUP(A1570,Plan1!$A$7:$O$1102,8,FALSE())</f>
        <v>749.97</v>
      </c>
      <c r="F1570" s="64" t="n">
        <f aca="false">VLOOKUP(A1570,Plan1!$A$7:$O$1102,12,FALSE())</f>
        <v>-3.44</v>
      </c>
      <c r="G1570" s="65" t="n">
        <f aca="false">VLOOKUP(A1570,Plan1!$A$7:$O$1102,13,FALSE())</f>
        <v>835.34</v>
      </c>
    </row>
    <row r="1571" customFormat="false" ht="15" hidden="false" customHeight="false" outlineLevel="0" collapsed="false">
      <c r="A1571" s="63" t="n">
        <v>42843</v>
      </c>
      <c r="B1571" s="64" t="n">
        <f aca="false">VLOOKUP(A1571,Plan1!$A$7:$O$1102,2,FALSE())</f>
        <v>-3.26</v>
      </c>
      <c r="C1571" s="65" t="n">
        <f aca="false">VLOOKUP(A1571,Plan1!$A$7:$O$1102,3,FALSE())</f>
        <v>777.74</v>
      </c>
      <c r="D1571" s="66" t="n">
        <f aca="false">VLOOKUP(A1571,Plan1!$A$7:$O$1102,7,FALSE())</f>
        <v>-10.04</v>
      </c>
      <c r="E1571" s="65" t="n">
        <f aca="false">VLOOKUP(A1571,Plan1!$A$7:$O$1102,8,FALSE())</f>
        <v>749.96</v>
      </c>
      <c r="F1571" s="64" t="n">
        <f aca="false">VLOOKUP(A1571,Plan1!$A$7:$O$1102,12,FALSE())</f>
        <v>-3.46</v>
      </c>
      <c r="G1571" s="65" t="n">
        <f aca="false">VLOOKUP(A1571,Plan1!$A$7:$O$1102,13,FALSE())</f>
        <v>835.32</v>
      </c>
    </row>
    <row r="1572" customFormat="false" ht="15" hidden="false" customHeight="false" outlineLevel="0" collapsed="false">
      <c r="A1572" s="63" t="n">
        <v>42844</v>
      </c>
      <c r="B1572" s="64" t="n">
        <f aca="false">VLOOKUP(A1572,Plan1!$A$7:$O$1102,2,FALSE())</f>
        <v>-3.28</v>
      </c>
      <c r="C1572" s="65" t="n">
        <f aca="false">VLOOKUP(A1572,Plan1!$A$7:$O$1102,3,FALSE())</f>
        <v>777.72</v>
      </c>
      <c r="D1572" s="66" t="n">
        <f aca="false">VLOOKUP(A1572,Plan1!$A$7:$O$1102,7,FALSE())</f>
        <v>-10.05</v>
      </c>
      <c r="E1572" s="65" t="n">
        <f aca="false">VLOOKUP(A1572,Plan1!$A$7:$O$1102,8,FALSE())</f>
        <v>749.95</v>
      </c>
      <c r="F1572" s="64" t="n">
        <f aca="false">VLOOKUP(A1572,Plan1!$A$7:$O$1102,12,FALSE())</f>
        <v>-3.46</v>
      </c>
      <c r="G1572" s="65" t="n">
        <f aca="false">VLOOKUP(A1572,Plan1!$A$7:$O$1102,13,FALSE())</f>
        <v>835.32</v>
      </c>
    </row>
    <row r="1573" customFormat="false" ht="15" hidden="false" customHeight="false" outlineLevel="0" collapsed="false">
      <c r="A1573" s="63" t="n">
        <v>42845</v>
      </c>
      <c r="B1573" s="64" t="n">
        <f aca="false">VLOOKUP(A1573,Plan1!$A$7:$O$1102,2,FALSE())</f>
        <v>-3.35</v>
      </c>
      <c r="C1573" s="65" t="n">
        <f aca="false">VLOOKUP(A1573,Plan1!$A$7:$O$1102,3,FALSE())</f>
        <v>777.65</v>
      </c>
      <c r="D1573" s="66" t="n">
        <f aca="false">VLOOKUP(A1573,Plan1!$A$7:$O$1102,7,FALSE())</f>
        <v>-10.06</v>
      </c>
      <c r="E1573" s="65" t="n">
        <f aca="false">VLOOKUP(A1573,Plan1!$A$7:$O$1102,8,FALSE())</f>
        <v>749.94</v>
      </c>
      <c r="F1573" s="64" t="n">
        <f aca="false">VLOOKUP(A1573,Plan1!$A$7:$O$1102,12,FALSE())</f>
        <v>-3.49</v>
      </c>
      <c r="G1573" s="65" t="n">
        <f aca="false">VLOOKUP(A1573,Plan1!$A$7:$O$1102,13,FALSE())</f>
        <v>835.29</v>
      </c>
    </row>
    <row r="1574" customFormat="false" ht="15" hidden="false" customHeight="false" outlineLevel="0" collapsed="false">
      <c r="A1574" s="63" t="n">
        <v>42846</v>
      </c>
      <c r="B1574" s="64" t="n">
        <f aca="false">VLOOKUP(A1574,Plan1!$A$7:$O$1102,2,FALSE())</f>
        <v>-3.37</v>
      </c>
      <c r="C1574" s="65" t="n">
        <f aca="false">VLOOKUP(A1574,Plan1!$A$7:$O$1102,3,FALSE())</f>
        <v>777.63</v>
      </c>
      <c r="D1574" s="66" t="n">
        <f aca="false">VLOOKUP(A1574,Plan1!$A$7:$O$1102,7,FALSE())</f>
        <v>-10.08</v>
      </c>
      <c r="E1574" s="65" t="n">
        <f aca="false">VLOOKUP(A1574,Plan1!$A$7:$O$1102,8,FALSE())</f>
        <v>749.92</v>
      </c>
      <c r="F1574" s="64" t="n">
        <f aca="false">VLOOKUP(A1574,Plan1!$A$7:$O$1102,12,FALSE())</f>
        <v>-3.51</v>
      </c>
      <c r="G1574" s="65" t="n">
        <f aca="false">VLOOKUP(A1574,Plan1!$A$7:$O$1102,13,FALSE())</f>
        <v>835.27</v>
      </c>
    </row>
    <row r="1575" customFormat="false" ht="15" hidden="false" customHeight="false" outlineLevel="0" collapsed="false">
      <c r="A1575" s="63" t="n">
        <v>42847</v>
      </c>
      <c r="B1575" s="64" t="n">
        <f aca="false">VLOOKUP(A1575,Plan1!$A$7:$O$1102,2,FALSE())</f>
        <v>-3.39</v>
      </c>
      <c r="C1575" s="65" t="n">
        <f aca="false">VLOOKUP(A1575,Plan1!$A$7:$O$1102,3,FALSE())</f>
        <v>777.61</v>
      </c>
      <c r="D1575" s="66" t="n">
        <f aca="false">VLOOKUP(A1575,Plan1!$A$7:$O$1102,7,FALSE())</f>
        <v>-10.1</v>
      </c>
      <c r="E1575" s="65" t="n">
        <f aca="false">VLOOKUP(A1575,Plan1!$A$7:$O$1102,8,FALSE())</f>
        <v>749.9</v>
      </c>
      <c r="F1575" s="64" t="n">
        <f aca="false">VLOOKUP(A1575,Plan1!$A$7:$O$1102,12,FALSE())</f>
        <v>-3.52</v>
      </c>
      <c r="G1575" s="65" t="n">
        <f aca="false">VLOOKUP(A1575,Plan1!$A$7:$O$1102,13,FALSE())</f>
        <v>835.26</v>
      </c>
    </row>
    <row r="1576" customFormat="false" ht="15" hidden="false" customHeight="false" outlineLevel="0" collapsed="false">
      <c r="A1576" s="63" t="n">
        <v>42848</v>
      </c>
      <c r="B1576" s="64" t="n">
        <f aca="false">VLOOKUP(A1576,Plan1!$A$7:$O$1102,2,FALSE())</f>
        <v>-3.42</v>
      </c>
      <c r="C1576" s="65" t="n">
        <f aca="false">VLOOKUP(A1576,Plan1!$A$7:$O$1102,3,FALSE())</f>
        <v>777.58</v>
      </c>
      <c r="D1576" s="66" t="n">
        <f aca="false">VLOOKUP(A1576,Plan1!$A$7:$O$1102,7,FALSE())</f>
        <v>-10.12</v>
      </c>
      <c r="E1576" s="65" t="n">
        <f aca="false">VLOOKUP(A1576,Plan1!$A$7:$O$1102,8,FALSE())</f>
        <v>749.88</v>
      </c>
      <c r="F1576" s="64" t="n">
        <f aca="false">VLOOKUP(A1576,Plan1!$A$7:$O$1102,12,FALSE())</f>
        <v>-3.53</v>
      </c>
      <c r="G1576" s="65" t="n">
        <f aca="false">VLOOKUP(A1576,Plan1!$A$7:$O$1102,13,FALSE())</f>
        <v>835.25</v>
      </c>
    </row>
    <row r="1577" customFormat="false" ht="15" hidden="false" customHeight="false" outlineLevel="0" collapsed="false">
      <c r="A1577" s="63" t="n">
        <v>42849</v>
      </c>
      <c r="B1577" s="64" t="n">
        <f aca="false">VLOOKUP(A1577,Plan1!$A$7:$O$1102,2,FALSE())</f>
        <v>-3.44</v>
      </c>
      <c r="C1577" s="65" t="n">
        <f aca="false">VLOOKUP(A1577,Plan1!$A$7:$O$1102,3,FALSE())</f>
        <v>777.56</v>
      </c>
      <c r="D1577" s="66" t="n">
        <f aca="false">VLOOKUP(A1577,Plan1!$A$7:$O$1102,7,FALSE())</f>
        <v>-10.12</v>
      </c>
      <c r="E1577" s="65" t="n">
        <f aca="false">VLOOKUP(A1577,Plan1!$A$7:$O$1102,8,FALSE())</f>
        <v>749.88</v>
      </c>
      <c r="F1577" s="64" t="n">
        <f aca="false">VLOOKUP(A1577,Plan1!$A$7:$O$1102,12,FALSE())</f>
        <v>-3.54</v>
      </c>
      <c r="G1577" s="65" t="n">
        <f aca="false">VLOOKUP(A1577,Plan1!$A$7:$O$1102,13,FALSE())</f>
        <v>835.24</v>
      </c>
    </row>
    <row r="1578" customFormat="false" ht="15" hidden="false" customHeight="false" outlineLevel="0" collapsed="false">
      <c r="A1578" s="63" t="n">
        <v>42850</v>
      </c>
      <c r="B1578" s="64" t="n">
        <f aca="false">VLOOKUP(A1578,Plan1!$A$7:$O$1102,2,FALSE())</f>
        <v>-3.46</v>
      </c>
      <c r="C1578" s="65" t="n">
        <f aca="false">VLOOKUP(A1578,Plan1!$A$7:$O$1102,3,FALSE())</f>
        <v>777.54</v>
      </c>
      <c r="D1578" s="66" t="n">
        <f aca="false">VLOOKUP(A1578,Plan1!$A$7:$O$1102,7,FALSE())</f>
        <v>-10.14</v>
      </c>
      <c r="E1578" s="65" t="n">
        <f aca="false">VLOOKUP(A1578,Plan1!$A$7:$O$1102,8,FALSE())</f>
        <v>749.86</v>
      </c>
      <c r="F1578" s="64" t="n">
        <f aca="false">VLOOKUP(A1578,Plan1!$A$7:$O$1102,12,FALSE())</f>
        <v>-3.55</v>
      </c>
      <c r="G1578" s="65" t="n">
        <f aca="false">VLOOKUP(A1578,Plan1!$A$7:$O$1102,13,FALSE())</f>
        <v>835.23</v>
      </c>
    </row>
    <row r="1579" customFormat="false" ht="15" hidden="false" customHeight="false" outlineLevel="0" collapsed="false">
      <c r="A1579" s="63" t="n">
        <v>42851</v>
      </c>
      <c r="B1579" s="64" t="n">
        <f aca="false">VLOOKUP(A1579,Plan1!$A$7:$O$1102,2,FALSE())</f>
        <v>-3.48</v>
      </c>
      <c r="C1579" s="65" t="n">
        <f aca="false">VLOOKUP(A1579,Plan1!$A$7:$O$1102,3,FALSE())</f>
        <v>777.52</v>
      </c>
      <c r="D1579" s="66" t="n">
        <f aca="false">VLOOKUP(A1579,Plan1!$A$7:$O$1102,7,FALSE())</f>
        <v>-10.16</v>
      </c>
      <c r="E1579" s="65" t="n">
        <f aca="false">VLOOKUP(A1579,Plan1!$A$7:$O$1102,8,FALSE())</f>
        <v>749.84</v>
      </c>
      <c r="F1579" s="64" t="n">
        <f aca="false">VLOOKUP(A1579,Plan1!$A$7:$O$1102,12,FALSE())</f>
        <v>-3.57</v>
      </c>
      <c r="G1579" s="65" t="n">
        <f aca="false">VLOOKUP(A1579,Plan1!$A$7:$O$1102,13,FALSE())</f>
        <v>835.21</v>
      </c>
    </row>
    <row r="1580" customFormat="false" ht="15" hidden="false" customHeight="false" outlineLevel="0" collapsed="false">
      <c r="A1580" s="63" t="n">
        <v>42852</v>
      </c>
      <c r="B1580" s="64" t="n">
        <f aca="false">VLOOKUP(A1580,Plan1!$A$7:$O$1102,2,FALSE())</f>
        <v>-3.52</v>
      </c>
      <c r="C1580" s="65" t="n">
        <f aca="false">VLOOKUP(A1580,Plan1!$A$7:$O$1102,3,FALSE())</f>
        <v>777.48</v>
      </c>
      <c r="D1580" s="66" t="n">
        <f aca="false">VLOOKUP(A1580,Plan1!$A$7:$O$1102,7,FALSE())</f>
        <v>-10.17</v>
      </c>
      <c r="E1580" s="65" t="n">
        <f aca="false">VLOOKUP(A1580,Plan1!$A$7:$O$1102,8,FALSE())</f>
        <v>749.83</v>
      </c>
      <c r="F1580" s="64" t="n">
        <f aca="false">VLOOKUP(A1580,Plan1!$A$7:$O$1102,12,FALSE())</f>
        <v>-3.58</v>
      </c>
      <c r="G1580" s="65" t="n">
        <f aca="false">VLOOKUP(A1580,Plan1!$A$7:$O$1102,13,FALSE())</f>
        <v>835.2</v>
      </c>
    </row>
    <row r="1581" customFormat="false" ht="15" hidden="false" customHeight="false" outlineLevel="0" collapsed="false">
      <c r="A1581" s="63" t="n">
        <v>42853</v>
      </c>
      <c r="B1581" s="64" t="n">
        <f aca="false">VLOOKUP(A1581,Plan1!$A$7:$O$1102,2,FALSE())</f>
        <v>-3.51</v>
      </c>
      <c r="C1581" s="65" t="n">
        <f aca="false">VLOOKUP(A1581,Plan1!$A$7:$O$1102,3,FALSE())</f>
        <v>777.49</v>
      </c>
      <c r="D1581" s="66" t="n">
        <f aca="false">VLOOKUP(A1581,Plan1!$A$7:$O$1102,7,FALSE())</f>
        <v>-10.18</v>
      </c>
      <c r="E1581" s="65" t="n">
        <f aca="false">VLOOKUP(A1581,Plan1!$A$7:$O$1102,8,FALSE())</f>
        <v>749.82</v>
      </c>
      <c r="F1581" s="64" t="n">
        <f aca="false">VLOOKUP(A1581,Plan1!$A$7:$O$1102,12,FALSE())</f>
        <v>-3.56</v>
      </c>
      <c r="G1581" s="65" t="n">
        <f aca="false">VLOOKUP(A1581,Plan1!$A$7:$O$1102,13,FALSE())</f>
        <v>835.22</v>
      </c>
    </row>
    <row r="1582" customFormat="false" ht="15" hidden="false" customHeight="false" outlineLevel="0" collapsed="false">
      <c r="A1582" s="63" t="n">
        <v>42854</v>
      </c>
      <c r="B1582" s="64" t="n">
        <f aca="false">VLOOKUP(A1582,Plan1!$A$7:$O$1102,2,FALSE())</f>
        <v>-3.5</v>
      </c>
      <c r="C1582" s="65" t="n">
        <f aca="false">VLOOKUP(A1582,Plan1!$A$7:$O$1102,3,FALSE())</f>
        <v>777.5</v>
      </c>
      <c r="D1582" s="66" t="n">
        <f aca="false">VLOOKUP(A1582,Plan1!$A$7:$O$1102,7,FALSE())</f>
        <v>-10.2</v>
      </c>
      <c r="E1582" s="65" t="n">
        <f aca="false">VLOOKUP(A1582,Plan1!$A$7:$O$1102,8,FALSE())</f>
        <v>749.8</v>
      </c>
      <c r="F1582" s="64" t="n">
        <f aca="false">VLOOKUP(A1582,Plan1!$A$7:$O$1102,12,FALSE())</f>
        <v>-3.52</v>
      </c>
      <c r="G1582" s="65" t="n">
        <f aca="false">VLOOKUP(A1582,Plan1!$A$7:$O$1102,13,FALSE())</f>
        <v>835.26</v>
      </c>
    </row>
    <row r="1583" customFormat="false" ht="15" hidden="false" customHeight="false" outlineLevel="0" collapsed="false">
      <c r="A1583" s="63" t="n">
        <v>42855</v>
      </c>
      <c r="B1583" s="64" t="n">
        <f aca="false">VLOOKUP(A1583,Plan1!$A$7:$O$1102,2,FALSE())</f>
        <v>-3.51</v>
      </c>
      <c r="C1583" s="65" t="n">
        <f aca="false">VLOOKUP(A1583,Plan1!$A$7:$O$1102,3,FALSE())</f>
        <v>777.49</v>
      </c>
      <c r="D1583" s="66" t="n">
        <f aca="false">VLOOKUP(A1583,Plan1!$A$7:$O$1102,7,FALSE())</f>
        <v>-10.23</v>
      </c>
      <c r="E1583" s="65" t="n">
        <f aca="false">VLOOKUP(A1583,Plan1!$A$7:$O$1102,8,FALSE())</f>
        <v>749.77</v>
      </c>
      <c r="F1583" s="64" t="n">
        <f aca="false">VLOOKUP(A1583,Plan1!$A$7:$O$1102,12,FALSE())</f>
        <v>-3.52</v>
      </c>
      <c r="G1583" s="65" t="n">
        <f aca="false">VLOOKUP(A1583,Plan1!$A$7:$O$1102,13,FALSE())</f>
        <v>835.26</v>
      </c>
    </row>
    <row r="1584" customFormat="false" ht="15" hidden="false" customHeight="false" outlineLevel="0" collapsed="false">
      <c r="A1584" s="63" t="n">
        <v>42856</v>
      </c>
      <c r="B1584" s="64" t="n">
        <f aca="false">VLOOKUP(A1584,Plan1!$A$7:$O$1102,2,FALSE())</f>
        <v>-3.55</v>
      </c>
      <c r="C1584" s="65" t="n">
        <f aca="false">VLOOKUP(A1584,Plan1!$A$7:$O$1102,3,FALSE())</f>
        <v>777.45</v>
      </c>
      <c r="D1584" s="66" t="n">
        <f aca="false">VLOOKUP(A1584,Plan1!$A$7:$O$1102,7,FALSE())</f>
        <v>-10.24</v>
      </c>
      <c r="E1584" s="65" t="n">
        <f aca="false">VLOOKUP(A1584,Plan1!$A$7:$O$1102,8,FALSE())</f>
        <v>749.76</v>
      </c>
      <c r="F1584" s="64" t="n">
        <f aca="false">VLOOKUP(A1584,Plan1!$A$7:$O$1102,12,FALSE())</f>
        <v>-3.53</v>
      </c>
      <c r="G1584" s="65" t="n">
        <f aca="false">VLOOKUP(A1584,Plan1!$A$7:$O$1102,13,FALSE())</f>
        <v>835.25</v>
      </c>
    </row>
    <row r="1585" customFormat="false" ht="15" hidden="false" customHeight="false" outlineLevel="0" collapsed="false">
      <c r="A1585" s="63" t="n">
        <v>42857</v>
      </c>
      <c r="B1585" s="64" t="n">
        <f aca="false">VLOOKUP(A1585,Plan1!$A$7:$O$1102,2,FALSE())</f>
        <v>-3.56</v>
      </c>
      <c r="C1585" s="65" t="n">
        <f aca="false">VLOOKUP(A1585,Plan1!$A$7:$O$1102,3,FALSE())</f>
        <v>777.44</v>
      </c>
      <c r="D1585" s="66" t="n">
        <f aca="false">VLOOKUP(A1585,Plan1!$A$7:$O$1102,7,FALSE())</f>
        <v>-10.27</v>
      </c>
      <c r="E1585" s="65" t="n">
        <f aca="false">VLOOKUP(A1585,Plan1!$A$7:$O$1102,8,FALSE())</f>
        <v>749.73</v>
      </c>
      <c r="F1585" s="64" t="n">
        <f aca="false">VLOOKUP(A1585,Plan1!$A$7:$O$1102,12,FALSE())</f>
        <v>-3.54</v>
      </c>
      <c r="G1585" s="65" t="n">
        <f aca="false">VLOOKUP(A1585,Plan1!$A$7:$O$1102,13,FALSE())</f>
        <v>835.24</v>
      </c>
    </row>
    <row r="1586" customFormat="false" ht="15" hidden="false" customHeight="false" outlineLevel="0" collapsed="false">
      <c r="A1586" s="63" t="n">
        <v>42858</v>
      </c>
      <c r="B1586" s="64" t="n">
        <f aca="false">VLOOKUP(A1586,Plan1!$A$7:$O$1102,2,FALSE())</f>
        <v>-3.57</v>
      </c>
      <c r="C1586" s="65" t="n">
        <f aca="false">VLOOKUP(A1586,Plan1!$A$7:$O$1102,3,FALSE())</f>
        <v>777.43</v>
      </c>
      <c r="D1586" s="66" t="n">
        <f aca="false">VLOOKUP(A1586,Plan1!$A$7:$O$1102,7,FALSE())</f>
        <v>-10.29</v>
      </c>
      <c r="E1586" s="65" t="n">
        <f aca="false">VLOOKUP(A1586,Plan1!$A$7:$O$1102,8,FALSE())</f>
        <v>749.71</v>
      </c>
      <c r="F1586" s="64" t="n">
        <f aca="false">VLOOKUP(A1586,Plan1!$A$7:$O$1102,12,FALSE())</f>
        <v>-3.56</v>
      </c>
      <c r="G1586" s="65" t="n">
        <f aca="false">VLOOKUP(A1586,Plan1!$A$7:$O$1102,13,FALSE())</f>
        <v>835.22</v>
      </c>
    </row>
    <row r="1587" customFormat="false" ht="15" hidden="false" customHeight="false" outlineLevel="0" collapsed="false">
      <c r="A1587" s="63" t="n">
        <v>42859</v>
      </c>
      <c r="B1587" s="64" t="n">
        <f aca="false">VLOOKUP(A1587,Plan1!$A$7:$O$1102,2,FALSE())</f>
        <v>-3.6</v>
      </c>
      <c r="C1587" s="65" t="n">
        <f aca="false">VLOOKUP(A1587,Plan1!$A$7:$O$1102,3,FALSE())</f>
        <v>777.4</v>
      </c>
      <c r="D1587" s="66" t="n">
        <f aca="false">VLOOKUP(A1587,Plan1!$A$7:$O$1102,7,FALSE())</f>
        <v>-10.32</v>
      </c>
      <c r="E1587" s="65" t="n">
        <f aca="false">VLOOKUP(A1587,Plan1!$A$7:$O$1102,8,FALSE())</f>
        <v>749.68</v>
      </c>
      <c r="F1587" s="64" t="n">
        <f aca="false">VLOOKUP(A1587,Plan1!$A$7:$O$1102,12,FALSE())</f>
        <v>-3.56</v>
      </c>
      <c r="G1587" s="65" t="n">
        <f aca="false">VLOOKUP(A1587,Plan1!$A$7:$O$1102,13,FALSE())</f>
        <v>835.22</v>
      </c>
    </row>
    <row r="1588" customFormat="false" ht="15" hidden="false" customHeight="false" outlineLevel="0" collapsed="false">
      <c r="A1588" s="63" t="n">
        <v>42860</v>
      </c>
      <c r="B1588" s="64" t="n">
        <f aca="false">VLOOKUP(A1588,Plan1!$A$7:$O$1102,2,FALSE())</f>
        <v>-3.62</v>
      </c>
      <c r="C1588" s="65" t="n">
        <f aca="false">VLOOKUP(A1588,Plan1!$A$7:$O$1102,3,FALSE())</f>
        <v>777.38</v>
      </c>
      <c r="D1588" s="66" t="n">
        <f aca="false">VLOOKUP(A1588,Plan1!$A$7:$O$1102,7,FALSE())</f>
        <v>-10.34</v>
      </c>
      <c r="E1588" s="65" t="n">
        <f aca="false">VLOOKUP(A1588,Plan1!$A$7:$O$1102,8,FALSE())</f>
        <v>749.66</v>
      </c>
      <c r="F1588" s="64" t="n">
        <f aca="false">VLOOKUP(A1588,Plan1!$A$7:$O$1102,12,FALSE())</f>
        <v>-3.57</v>
      </c>
      <c r="G1588" s="65" t="n">
        <f aca="false">VLOOKUP(A1588,Plan1!$A$7:$O$1102,13,FALSE())</f>
        <v>835.21</v>
      </c>
    </row>
    <row r="1589" customFormat="false" ht="15" hidden="false" customHeight="false" outlineLevel="0" collapsed="false">
      <c r="A1589" s="63" t="n">
        <v>42861</v>
      </c>
      <c r="B1589" s="64" t="n">
        <f aca="false">VLOOKUP(A1589,Plan1!$A$7:$O$1102,2,FALSE())</f>
        <v>-3.65</v>
      </c>
      <c r="C1589" s="65" t="n">
        <f aca="false">VLOOKUP(A1589,Plan1!$A$7:$O$1102,3,FALSE())</f>
        <v>777.35</v>
      </c>
      <c r="D1589" s="66" t="n">
        <f aca="false">VLOOKUP(A1589,Plan1!$A$7:$O$1102,7,FALSE())</f>
        <v>-10.37</v>
      </c>
      <c r="E1589" s="65" t="n">
        <f aca="false">VLOOKUP(A1589,Plan1!$A$7:$O$1102,8,FALSE())</f>
        <v>749.63</v>
      </c>
      <c r="F1589" s="64" t="n">
        <f aca="false">VLOOKUP(A1589,Plan1!$A$7:$O$1102,12,FALSE())</f>
        <v>-3.58</v>
      </c>
      <c r="G1589" s="65" t="n">
        <f aca="false">VLOOKUP(A1589,Plan1!$A$7:$O$1102,13,FALSE())</f>
        <v>835.2</v>
      </c>
    </row>
    <row r="1590" customFormat="false" ht="15" hidden="false" customHeight="false" outlineLevel="0" collapsed="false">
      <c r="A1590" s="63" t="n">
        <v>42862</v>
      </c>
      <c r="B1590" s="64" t="n">
        <f aca="false">VLOOKUP(A1590,Plan1!$A$7:$O$1102,2,FALSE())</f>
        <v>-3.65</v>
      </c>
      <c r="C1590" s="65" t="n">
        <f aca="false">VLOOKUP(A1590,Plan1!$A$7:$O$1102,3,FALSE())</f>
        <v>777.35</v>
      </c>
      <c r="D1590" s="66" t="n">
        <f aca="false">VLOOKUP(A1590,Plan1!$A$7:$O$1102,7,FALSE())</f>
        <v>-10.37</v>
      </c>
      <c r="E1590" s="65" t="n">
        <f aca="false">VLOOKUP(A1590,Plan1!$A$7:$O$1102,8,FALSE())</f>
        <v>749.63</v>
      </c>
      <c r="F1590" s="64" t="n">
        <f aca="false">VLOOKUP(A1590,Plan1!$A$7:$O$1102,12,FALSE())</f>
        <v>-3.59</v>
      </c>
      <c r="G1590" s="65" t="n">
        <f aca="false">VLOOKUP(A1590,Plan1!$A$7:$O$1102,13,FALSE())</f>
        <v>835.19</v>
      </c>
    </row>
    <row r="1591" customFormat="false" ht="15" hidden="false" customHeight="false" outlineLevel="0" collapsed="false">
      <c r="A1591" s="63" t="n">
        <v>42863</v>
      </c>
      <c r="B1591" s="64" t="n">
        <f aca="false">VLOOKUP(A1591,Plan1!$A$7:$O$1102,2,FALSE())</f>
        <v>-3.67</v>
      </c>
      <c r="C1591" s="65" t="n">
        <f aca="false">VLOOKUP(A1591,Plan1!$A$7:$O$1102,3,FALSE())</f>
        <v>777.33</v>
      </c>
      <c r="D1591" s="66" t="n">
        <f aca="false">VLOOKUP(A1591,Plan1!$A$7:$O$1102,7,FALSE())</f>
        <v>-10.39</v>
      </c>
      <c r="E1591" s="65" t="n">
        <f aca="false">VLOOKUP(A1591,Plan1!$A$7:$O$1102,8,FALSE())</f>
        <v>749.61</v>
      </c>
      <c r="F1591" s="64" t="n">
        <f aca="false">VLOOKUP(A1591,Plan1!$A$7:$O$1102,12,FALSE())</f>
        <v>-3.61</v>
      </c>
      <c r="G1591" s="65" t="n">
        <f aca="false">VLOOKUP(A1591,Plan1!$A$7:$O$1102,13,FALSE())</f>
        <v>835.17</v>
      </c>
    </row>
    <row r="1592" customFormat="false" ht="15" hidden="false" customHeight="false" outlineLevel="0" collapsed="false">
      <c r="A1592" s="63" t="n">
        <v>42864</v>
      </c>
      <c r="B1592" s="64" t="n">
        <f aca="false">VLOOKUP(A1592,Plan1!$A$7:$O$1102,2,FALSE())</f>
        <v>-3.72</v>
      </c>
      <c r="C1592" s="65" t="n">
        <f aca="false">VLOOKUP(A1592,Plan1!$A$7:$O$1102,3,FALSE())</f>
        <v>777.28</v>
      </c>
      <c r="D1592" s="66" t="n">
        <f aca="false">VLOOKUP(A1592,Plan1!$A$7:$O$1102,7,FALSE())</f>
        <v>-10.4</v>
      </c>
      <c r="E1592" s="65" t="n">
        <f aca="false">VLOOKUP(A1592,Plan1!$A$7:$O$1102,8,FALSE())</f>
        <v>749.6</v>
      </c>
      <c r="F1592" s="64" t="n">
        <f aca="false">VLOOKUP(A1592,Plan1!$A$7:$O$1102,12,FALSE())</f>
        <v>-3.62</v>
      </c>
      <c r="G1592" s="65" t="n">
        <f aca="false">VLOOKUP(A1592,Plan1!$A$7:$O$1102,13,FALSE())</f>
        <v>835.16</v>
      </c>
    </row>
    <row r="1593" customFormat="false" ht="15" hidden="false" customHeight="false" outlineLevel="0" collapsed="false">
      <c r="A1593" s="63" t="n">
        <v>42865</v>
      </c>
      <c r="B1593" s="64" t="n">
        <f aca="false">VLOOKUP(A1593,Plan1!$A$7:$O$1102,2,FALSE())</f>
        <v>-3.76</v>
      </c>
      <c r="C1593" s="65" t="n">
        <f aca="false">VLOOKUP(A1593,Plan1!$A$7:$O$1102,3,FALSE())</f>
        <v>777.24</v>
      </c>
      <c r="D1593" s="66" t="n">
        <f aca="false">VLOOKUP(A1593,Plan1!$A$7:$O$1102,7,FALSE())</f>
        <v>-10.42</v>
      </c>
      <c r="E1593" s="65" t="n">
        <f aca="false">VLOOKUP(A1593,Plan1!$A$7:$O$1102,8,FALSE())</f>
        <v>749.58</v>
      </c>
      <c r="F1593" s="64" t="n">
        <f aca="false">VLOOKUP(A1593,Plan1!$A$7:$O$1102,12,FALSE())</f>
        <v>-3.63</v>
      </c>
      <c r="G1593" s="65" t="n">
        <f aca="false">VLOOKUP(A1593,Plan1!$A$7:$O$1102,13,FALSE())</f>
        <v>835.15</v>
      </c>
    </row>
    <row r="1594" customFormat="false" ht="15" hidden="false" customHeight="false" outlineLevel="0" collapsed="false">
      <c r="A1594" s="63" t="n">
        <v>42866</v>
      </c>
      <c r="B1594" s="64" t="n">
        <f aca="false">VLOOKUP(A1594,Plan1!$A$7:$O$1102,2,FALSE())</f>
        <v>-3.77</v>
      </c>
      <c r="C1594" s="65" t="n">
        <f aca="false">VLOOKUP(A1594,Plan1!$A$7:$O$1102,3,FALSE())</f>
        <v>777.23</v>
      </c>
      <c r="D1594" s="66" t="n">
        <f aca="false">VLOOKUP(A1594,Plan1!$A$7:$O$1102,7,FALSE())</f>
        <v>-10.43</v>
      </c>
      <c r="E1594" s="65" t="n">
        <f aca="false">VLOOKUP(A1594,Plan1!$A$7:$O$1102,8,FALSE())</f>
        <v>749.57</v>
      </c>
      <c r="F1594" s="64" t="n">
        <f aca="false">VLOOKUP(A1594,Plan1!$A$7:$O$1102,12,FALSE())</f>
        <v>-3.64</v>
      </c>
      <c r="G1594" s="65" t="n">
        <f aca="false">VLOOKUP(A1594,Plan1!$A$7:$O$1102,13,FALSE())</f>
        <v>835.14</v>
      </c>
    </row>
    <row r="1595" customFormat="false" ht="15" hidden="false" customHeight="false" outlineLevel="0" collapsed="false">
      <c r="A1595" s="63" t="n">
        <v>42867</v>
      </c>
      <c r="B1595" s="64" t="n">
        <f aca="false">VLOOKUP(A1595,Plan1!$A$7:$O$1102,2,FALSE())</f>
        <v>-3.76</v>
      </c>
      <c r="C1595" s="65" t="n">
        <f aca="false">VLOOKUP(A1595,Plan1!$A$7:$O$1102,3,FALSE())</f>
        <v>777.24</v>
      </c>
      <c r="D1595" s="66" t="n">
        <f aca="false">VLOOKUP(A1595,Plan1!$A$7:$O$1102,7,FALSE())</f>
        <v>-10.45</v>
      </c>
      <c r="E1595" s="65" t="n">
        <f aca="false">VLOOKUP(A1595,Plan1!$A$7:$O$1102,8,FALSE())</f>
        <v>749.55</v>
      </c>
      <c r="F1595" s="64" t="n">
        <f aca="false">VLOOKUP(A1595,Plan1!$A$7:$O$1102,12,FALSE())</f>
        <v>-3.65</v>
      </c>
      <c r="G1595" s="65" t="n">
        <f aca="false">VLOOKUP(A1595,Plan1!$A$7:$O$1102,13,FALSE())</f>
        <v>835.13</v>
      </c>
    </row>
    <row r="1596" customFormat="false" ht="15" hidden="false" customHeight="false" outlineLevel="0" collapsed="false">
      <c r="A1596" s="63" t="n">
        <v>42868</v>
      </c>
      <c r="B1596" s="64" t="n">
        <f aca="false">VLOOKUP(A1596,Plan1!$A$7:$O$1102,2,FALSE())</f>
        <v>-3.75</v>
      </c>
      <c r="C1596" s="65" t="n">
        <f aca="false">VLOOKUP(A1596,Plan1!$A$7:$O$1102,3,FALSE())</f>
        <v>777.25</v>
      </c>
      <c r="D1596" s="66" t="n">
        <f aca="false">VLOOKUP(A1596,Plan1!$A$7:$O$1102,7,FALSE())</f>
        <v>-10.46</v>
      </c>
      <c r="E1596" s="65" t="n">
        <f aca="false">VLOOKUP(A1596,Plan1!$A$7:$O$1102,8,FALSE())</f>
        <v>749.54</v>
      </c>
      <c r="F1596" s="64" t="n">
        <f aca="false">VLOOKUP(A1596,Plan1!$A$7:$O$1102,12,FALSE())</f>
        <v>-3.66</v>
      </c>
      <c r="G1596" s="65" t="n">
        <f aca="false">VLOOKUP(A1596,Plan1!$A$7:$O$1102,13,FALSE())</f>
        <v>835.12</v>
      </c>
    </row>
    <row r="1597" customFormat="false" ht="15" hidden="false" customHeight="false" outlineLevel="0" collapsed="false">
      <c r="A1597" s="63" t="n">
        <v>42869</v>
      </c>
      <c r="B1597" s="64" t="n">
        <f aca="false">VLOOKUP(A1597,Plan1!$A$7:$O$1102,2,FALSE())</f>
        <v>-3.76</v>
      </c>
      <c r="C1597" s="65" t="n">
        <f aca="false">VLOOKUP(A1597,Plan1!$A$7:$O$1102,3,FALSE())</f>
        <v>777.24</v>
      </c>
      <c r="D1597" s="66" t="n">
        <f aca="false">VLOOKUP(A1597,Plan1!$A$7:$O$1102,7,FALSE())</f>
        <v>-10.48</v>
      </c>
      <c r="E1597" s="65" t="n">
        <f aca="false">VLOOKUP(A1597,Plan1!$A$7:$O$1102,8,FALSE())</f>
        <v>749.52</v>
      </c>
      <c r="F1597" s="64" t="n">
        <f aca="false">VLOOKUP(A1597,Plan1!$A$7:$O$1102,12,FALSE())</f>
        <v>-3.68</v>
      </c>
      <c r="G1597" s="65" t="n">
        <f aca="false">VLOOKUP(A1597,Plan1!$A$7:$O$1102,13,FALSE())</f>
        <v>835.1</v>
      </c>
    </row>
    <row r="1598" customFormat="false" ht="15" hidden="false" customHeight="false" outlineLevel="0" collapsed="false">
      <c r="A1598" s="63" t="n">
        <v>42870</v>
      </c>
      <c r="B1598" s="64" t="n">
        <f aca="false">VLOOKUP(A1598,Plan1!$A$7:$O$1102,2,FALSE())</f>
        <v>-3.76</v>
      </c>
      <c r="C1598" s="65" t="n">
        <f aca="false">VLOOKUP(A1598,Plan1!$A$7:$O$1102,3,FALSE())</f>
        <v>777.24</v>
      </c>
      <c r="D1598" s="66" t="n">
        <f aca="false">VLOOKUP(A1598,Plan1!$A$7:$O$1102,7,FALSE())</f>
        <v>-10.5</v>
      </c>
      <c r="E1598" s="65" t="n">
        <f aca="false">VLOOKUP(A1598,Plan1!$A$7:$O$1102,8,FALSE())</f>
        <v>749.5</v>
      </c>
      <c r="F1598" s="64" t="n">
        <f aca="false">VLOOKUP(A1598,Plan1!$A$7:$O$1102,12,FALSE())</f>
        <v>-3.68</v>
      </c>
      <c r="G1598" s="65" t="n">
        <f aca="false">VLOOKUP(A1598,Plan1!$A$7:$O$1102,13,FALSE())</f>
        <v>835.1</v>
      </c>
    </row>
    <row r="1599" customFormat="false" ht="15" hidden="false" customHeight="false" outlineLevel="0" collapsed="false">
      <c r="A1599" s="63" t="n">
        <v>42871</v>
      </c>
      <c r="B1599" s="64" t="n">
        <f aca="false">VLOOKUP(A1599,Plan1!$A$7:$O$1102,2,FALSE())</f>
        <v>-3.76</v>
      </c>
      <c r="C1599" s="65" t="n">
        <f aca="false">VLOOKUP(A1599,Plan1!$A$7:$O$1102,3,FALSE())</f>
        <v>777.24</v>
      </c>
      <c r="D1599" s="66" t="n">
        <f aca="false">VLOOKUP(A1599,Plan1!$A$7:$O$1102,7,FALSE())</f>
        <v>-10.52</v>
      </c>
      <c r="E1599" s="65" t="n">
        <f aca="false">VLOOKUP(A1599,Plan1!$A$7:$O$1102,8,FALSE())</f>
        <v>749.48</v>
      </c>
      <c r="F1599" s="64" t="n">
        <f aca="false">VLOOKUP(A1599,Plan1!$A$7:$O$1102,12,FALSE())</f>
        <v>-3.7</v>
      </c>
      <c r="G1599" s="65" t="n">
        <f aca="false">VLOOKUP(A1599,Plan1!$A$7:$O$1102,13,FALSE())</f>
        <v>835.08</v>
      </c>
    </row>
    <row r="1600" customFormat="false" ht="15" hidden="false" customHeight="false" outlineLevel="0" collapsed="false">
      <c r="A1600" s="63" t="n">
        <v>42872</v>
      </c>
      <c r="B1600" s="64" t="n">
        <f aca="false">VLOOKUP(A1600,Plan1!$A$7:$O$1102,2,FALSE())</f>
        <v>-3.74</v>
      </c>
      <c r="C1600" s="65" t="n">
        <f aca="false">VLOOKUP(A1600,Plan1!$A$7:$O$1102,3,FALSE())</f>
        <v>777.26</v>
      </c>
      <c r="D1600" s="66" t="n">
        <f aca="false">VLOOKUP(A1600,Plan1!$A$7:$O$1102,7,FALSE())</f>
        <v>-10.53</v>
      </c>
      <c r="E1600" s="65" t="n">
        <f aca="false">VLOOKUP(A1600,Plan1!$A$7:$O$1102,8,FALSE())</f>
        <v>749.47</v>
      </c>
      <c r="F1600" s="64" t="n">
        <f aca="false">VLOOKUP(A1600,Plan1!$A$7:$O$1102,12,FALSE())</f>
        <v>-3.72</v>
      </c>
      <c r="G1600" s="65" t="n">
        <f aca="false">VLOOKUP(A1600,Plan1!$A$7:$O$1102,13,FALSE())</f>
        <v>835.06</v>
      </c>
    </row>
    <row r="1601" customFormat="false" ht="15" hidden="false" customHeight="false" outlineLevel="0" collapsed="false">
      <c r="A1601" s="63" t="n">
        <v>42873</v>
      </c>
      <c r="B1601" s="64" t="n">
        <f aca="false">VLOOKUP(A1601,Plan1!$A$7:$O$1102,2,FALSE())</f>
        <v>-3.74</v>
      </c>
      <c r="C1601" s="65" t="n">
        <f aca="false">VLOOKUP(A1601,Plan1!$A$7:$O$1102,3,FALSE())</f>
        <v>777.26</v>
      </c>
      <c r="D1601" s="66" t="n">
        <f aca="false">VLOOKUP(A1601,Plan1!$A$7:$O$1102,7,FALSE())</f>
        <v>-10.54</v>
      </c>
      <c r="E1601" s="65" t="n">
        <f aca="false">VLOOKUP(A1601,Plan1!$A$7:$O$1102,8,FALSE())</f>
        <v>749.46</v>
      </c>
      <c r="F1601" s="64" t="n">
        <f aca="false">VLOOKUP(A1601,Plan1!$A$7:$O$1102,12,FALSE())</f>
        <v>-3.74</v>
      </c>
      <c r="G1601" s="65" t="n">
        <f aca="false">VLOOKUP(A1601,Plan1!$A$7:$O$1102,13,FALSE())</f>
        <v>835.04</v>
      </c>
    </row>
    <row r="1602" customFormat="false" ht="15" hidden="false" customHeight="false" outlineLevel="0" collapsed="false">
      <c r="A1602" s="63" t="n">
        <v>42874</v>
      </c>
      <c r="B1602" s="64" t="n">
        <f aca="false">VLOOKUP(A1602,Plan1!$A$7:$O$1102,2,FALSE())</f>
        <v>-3.74</v>
      </c>
      <c r="C1602" s="65" t="n">
        <f aca="false">VLOOKUP(A1602,Plan1!$A$7:$O$1102,3,FALSE())</f>
        <v>777.26</v>
      </c>
      <c r="D1602" s="66" t="n">
        <f aca="false">VLOOKUP(A1602,Plan1!$A$7:$O$1102,7,FALSE())</f>
        <v>-10.56</v>
      </c>
      <c r="E1602" s="65" t="n">
        <f aca="false">VLOOKUP(A1602,Plan1!$A$7:$O$1102,8,FALSE())</f>
        <v>749.44</v>
      </c>
      <c r="F1602" s="64" t="n">
        <f aca="false">VLOOKUP(A1602,Plan1!$A$7:$O$1102,12,FALSE())</f>
        <v>-3.75</v>
      </c>
      <c r="G1602" s="65" t="n">
        <f aca="false">VLOOKUP(A1602,Plan1!$A$7:$O$1102,13,FALSE())</f>
        <v>835.03</v>
      </c>
    </row>
    <row r="1603" customFormat="false" ht="15" hidden="false" customHeight="false" outlineLevel="0" collapsed="false">
      <c r="A1603" s="63" t="n">
        <v>42875</v>
      </c>
      <c r="B1603" s="64" t="n">
        <f aca="false">VLOOKUP(A1603,Plan1!$A$7:$O$1102,2,FALSE())</f>
        <v>-3.73</v>
      </c>
      <c r="C1603" s="65" t="n">
        <f aca="false">VLOOKUP(A1603,Plan1!$A$7:$O$1102,3,FALSE())</f>
        <v>777.27</v>
      </c>
      <c r="D1603" s="66" t="n">
        <f aca="false">VLOOKUP(A1603,Plan1!$A$7:$O$1102,7,FALSE())</f>
        <v>-10.54</v>
      </c>
      <c r="E1603" s="65" t="n">
        <f aca="false">VLOOKUP(A1603,Plan1!$A$7:$O$1102,8,FALSE())</f>
        <v>749.46</v>
      </c>
      <c r="F1603" s="64" t="n">
        <f aca="false">VLOOKUP(A1603,Plan1!$A$7:$O$1102,12,FALSE())</f>
        <v>-3.73</v>
      </c>
      <c r="G1603" s="65" t="n">
        <f aca="false">VLOOKUP(A1603,Plan1!$A$7:$O$1102,13,FALSE())</f>
        <v>835.05</v>
      </c>
    </row>
    <row r="1604" customFormat="false" ht="15" hidden="false" customHeight="false" outlineLevel="0" collapsed="false">
      <c r="A1604" s="63" t="n">
        <v>42876</v>
      </c>
      <c r="B1604" s="64" t="n">
        <f aca="false">VLOOKUP(A1604,Plan1!$A$7:$O$1102,2,FALSE())</f>
        <v>-3.69</v>
      </c>
      <c r="C1604" s="65" t="n">
        <f aca="false">VLOOKUP(A1604,Plan1!$A$7:$O$1102,3,FALSE())</f>
        <v>777.31</v>
      </c>
      <c r="D1604" s="66" t="n">
        <f aca="false">VLOOKUP(A1604,Plan1!$A$7:$O$1102,7,FALSE())</f>
        <v>-10.56</v>
      </c>
      <c r="E1604" s="65" t="n">
        <f aca="false">VLOOKUP(A1604,Plan1!$A$7:$O$1102,8,FALSE())</f>
        <v>749.44</v>
      </c>
      <c r="F1604" s="64" t="n">
        <f aca="false">VLOOKUP(A1604,Plan1!$A$7:$O$1102,12,FALSE())</f>
        <v>-3.73</v>
      </c>
      <c r="G1604" s="65" t="n">
        <f aca="false">VLOOKUP(A1604,Plan1!$A$7:$O$1102,13,FALSE())</f>
        <v>835.05</v>
      </c>
    </row>
    <row r="1605" customFormat="false" ht="15" hidden="false" customHeight="false" outlineLevel="0" collapsed="false">
      <c r="A1605" s="63" t="n">
        <v>42877</v>
      </c>
      <c r="B1605" s="64" t="n">
        <f aca="false">VLOOKUP(A1605,Plan1!$A$7:$O$1102,2,FALSE())</f>
        <v>-3.67</v>
      </c>
      <c r="C1605" s="65" t="n">
        <f aca="false">VLOOKUP(A1605,Plan1!$A$7:$O$1102,3,FALSE())</f>
        <v>777.33</v>
      </c>
      <c r="D1605" s="66" t="n">
        <f aca="false">VLOOKUP(A1605,Plan1!$A$7:$O$1102,7,FALSE())</f>
        <v>-10.56</v>
      </c>
      <c r="E1605" s="65" t="n">
        <f aca="false">VLOOKUP(A1605,Plan1!$A$7:$O$1102,8,FALSE())</f>
        <v>749.44</v>
      </c>
      <c r="F1605" s="64" t="n">
        <f aca="false">VLOOKUP(A1605,Plan1!$A$7:$O$1102,12,FALSE())</f>
        <v>-3.74</v>
      </c>
      <c r="G1605" s="65" t="n">
        <f aca="false">VLOOKUP(A1605,Plan1!$A$7:$O$1102,13,FALSE())</f>
        <v>835.04</v>
      </c>
    </row>
    <row r="1606" customFormat="false" ht="15" hidden="false" customHeight="false" outlineLevel="0" collapsed="false">
      <c r="A1606" s="63" t="n">
        <v>42878</v>
      </c>
      <c r="B1606" s="64" t="n">
        <f aca="false">VLOOKUP(A1606,Plan1!$A$7:$O$1102,2,FALSE())</f>
        <v>-3.65</v>
      </c>
      <c r="C1606" s="65" t="n">
        <f aca="false">VLOOKUP(A1606,Plan1!$A$7:$O$1102,3,FALSE())</f>
        <v>777.35</v>
      </c>
      <c r="D1606" s="66" t="n">
        <f aca="false">VLOOKUP(A1606,Plan1!$A$7:$O$1102,7,FALSE())</f>
        <v>-10.56</v>
      </c>
      <c r="E1606" s="65" t="n">
        <f aca="false">VLOOKUP(A1606,Plan1!$A$7:$O$1102,8,FALSE())</f>
        <v>749.44</v>
      </c>
      <c r="F1606" s="64" t="n">
        <f aca="false">VLOOKUP(A1606,Plan1!$A$7:$O$1102,12,FALSE())</f>
        <v>-3.75</v>
      </c>
      <c r="G1606" s="65" t="n">
        <f aca="false">VLOOKUP(A1606,Plan1!$A$7:$O$1102,13,FALSE())</f>
        <v>835.03</v>
      </c>
    </row>
    <row r="1607" customFormat="false" ht="15" hidden="false" customHeight="false" outlineLevel="0" collapsed="false">
      <c r="A1607" s="63" t="n">
        <v>42879</v>
      </c>
      <c r="B1607" s="64" t="n">
        <f aca="false">VLOOKUP(A1607,Plan1!$A$7:$O$1102,2,FALSE())</f>
        <v>-3.65</v>
      </c>
      <c r="C1607" s="65" t="n">
        <f aca="false">VLOOKUP(A1607,Plan1!$A$7:$O$1102,3,FALSE())</f>
        <v>777.35</v>
      </c>
      <c r="D1607" s="66" t="n">
        <f aca="false">VLOOKUP(A1607,Plan1!$A$7:$O$1102,7,FALSE())</f>
        <v>-10.57</v>
      </c>
      <c r="E1607" s="65" t="n">
        <f aca="false">VLOOKUP(A1607,Plan1!$A$7:$O$1102,8,FALSE())</f>
        <v>749.43</v>
      </c>
      <c r="F1607" s="64" t="n">
        <f aca="false">VLOOKUP(A1607,Plan1!$A$7:$O$1102,12,FALSE())</f>
        <v>-3.76</v>
      </c>
      <c r="G1607" s="65" t="n">
        <f aca="false">VLOOKUP(A1607,Plan1!$A$7:$O$1102,13,FALSE())</f>
        <v>835.02</v>
      </c>
    </row>
    <row r="1608" customFormat="false" ht="15" hidden="false" customHeight="false" outlineLevel="0" collapsed="false">
      <c r="A1608" s="63" t="n">
        <v>42880</v>
      </c>
      <c r="B1608" s="64" t="n">
        <f aca="false">VLOOKUP(A1608,Plan1!$A$7:$O$1102,2,FALSE())</f>
        <v>-3.63</v>
      </c>
      <c r="C1608" s="65" t="n">
        <f aca="false">VLOOKUP(A1608,Plan1!$A$7:$O$1102,3,FALSE())</f>
        <v>777.37</v>
      </c>
      <c r="D1608" s="66" t="n">
        <f aca="false">VLOOKUP(A1608,Plan1!$A$7:$O$1102,7,FALSE())</f>
        <v>-10.58</v>
      </c>
      <c r="E1608" s="65" t="n">
        <f aca="false">VLOOKUP(A1608,Plan1!$A$7:$O$1102,8,FALSE())</f>
        <v>749.42</v>
      </c>
      <c r="F1608" s="64" t="n">
        <f aca="false">VLOOKUP(A1608,Plan1!$A$7:$O$1102,12,FALSE())</f>
        <v>-3.77</v>
      </c>
      <c r="G1608" s="65" t="n">
        <f aca="false">VLOOKUP(A1608,Plan1!$A$7:$O$1102,13,FALSE())</f>
        <v>835.01</v>
      </c>
    </row>
    <row r="1609" customFormat="false" ht="15" hidden="false" customHeight="false" outlineLevel="0" collapsed="false">
      <c r="A1609" s="63" t="n">
        <v>42881</v>
      </c>
      <c r="B1609" s="64" t="n">
        <f aca="false">VLOOKUP(A1609,Plan1!$A$7:$O$1102,2,FALSE())</f>
        <v>-3.63</v>
      </c>
      <c r="C1609" s="65" t="n">
        <f aca="false">VLOOKUP(A1609,Plan1!$A$7:$O$1102,3,FALSE())</f>
        <v>777.37</v>
      </c>
      <c r="D1609" s="66" t="n">
        <f aca="false">VLOOKUP(A1609,Plan1!$A$7:$O$1102,7,FALSE())</f>
        <v>-10.59</v>
      </c>
      <c r="E1609" s="65" t="n">
        <f aca="false">VLOOKUP(A1609,Plan1!$A$7:$O$1102,8,FALSE())</f>
        <v>749.41</v>
      </c>
      <c r="F1609" s="64" t="n">
        <f aca="false">VLOOKUP(A1609,Plan1!$A$7:$O$1102,12,FALSE())</f>
        <v>-3.78</v>
      </c>
      <c r="G1609" s="65" t="n">
        <f aca="false">VLOOKUP(A1609,Plan1!$A$7:$O$1102,13,FALSE())</f>
        <v>835</v>
      </c>
    </row>
    <row r="1610" customFormat="false" ht="15" hidden="false" customHeight="false" outlineLevel="0" collapsed="false">
      <c r="A1610" s="63" t="n">
        <v>42882</v>
      </c>
      <c r="B1610" s="64" t="n">
        <f aca="false">VLOOKUP(A1610,Plan1!$A$7:$O$1102,2,FALSE())</f>
        <v>-3.62</v>
      </c>
      <c r="C1610" s="65" t="n">
        <f aca="false">VLOOKUP(A1610,Plan1!$A$7:$O$1102,3,FALSE())</f>
        <v>777.38</v>
      </c>
      <c r="D1610" s="66" t="n">
        <f aca="false">VLOOKUP(A1610,Plan1!$A$7:$O$1102,7,FALSE())</f>
        <v>-10.6</v>
      </c>
      <c r="E1610" s="65" t="n">
        <f aca="false">VLOOKUP(A1610,Plan1!$A$7:$O$1102,8,FALSE())</f>
        <v>749.4</v>
      </c>
      <c r="F1610" s="64" t="n">
        <f aca="false">VLOOKUP(A1610,Plan1!$A$7:$O$1102,12,FALSE())</f>
        <v>-3.79</v>
      </c>
      <c r="G1610" s="65" t="n">
        <f aca="false">VLOOKUP(A1610,Plan1!$A$7:$O$1102,13,FALSE())</f>
        <v>834.99</v>
      </c>
    </row>
    <row r="1611" customFormat="false" ht="15" hidden="false" customHeight="false" outlineLevel="0" collapsed="false">
      <c r="A1611" s="63" t="n">
        <v>42883</v>
      </c>
      <c r="B1611" s="64" t="n">
        <f aca="false">VLOOKUP(A1611,Plan1!$A$7:$O$1102,2,FALSE())</f>
        <v>-3.6</v>
      </c>
      <c r="C1611" s="65" t="n">
        <f aca="false">VLOOKUP(A1611,Plan1!$A$7:$O$1102,3,FALSE())</f>
        <v>777.4</v>
      </c>
      <c r="D1611" s="66" t="n">
        <f aca="false">VLOOKUP(A1611,Plan1!$A$7:$O$1102,7,FALSE())</f>
        <v>-10.61</v>
      </c>
      <c r="E1611" s="65" t="n">
        <f aca="false">VLOOKUP(A1611,Plan1!$A$7:$O$1102,8,FALSE())</f>
        <v>749.39</v>
      </c>
      <c r="F1611" s="64" t="n">
        <f aca="false">VLOOKUP(A1611,Plan1!$A$7:$O$1102,12,FALSE())</f>
        <v>-3.8</v>
      </c>
      <c r="G1611" s="65" t="n">
        <f aca="false">VLOOKUP(A1611,Plan1!$A$7:$O$1102,13,FALSE())</f>
        <v>834.98</v>
      </c>
    </row>
    <row r="1612" customFormat="false" ht="15" hidden="false" customHeight="false" outlineLevel="0" collapsed="false">
      <c r="A1612" s="63" t="n">
        <v>42884</v>
      </c>
      <c r="B1612" s="64" t="n">
        <f aca="false">VLOOKUP(A1612,Plan1!$A$7:$O$1102,2,FALSE())</f>
        <v>-3.62</v>
      </c>
      <c r="C1612" s="65" t="n">
        <f aca="false">VLOOKUP(A1612,Plan1!$A$7:$O$1102,3,FALSE())</f>
        <v>777.38</v>
      </c>
      <c r="D1612" s="66" t="n">
        <f aca="false">VLOOKUP(A1612,Plan1!$A$7:$O$1102,7,FALSE())</f>
        <v>-10.63</v>
      </c>
      <c r="E1612" s="65" t="n">
        <f aca="false">VLOOKUP(A1612,Plan1!$A$7:$O$1102,8,FALSE())</f>
        <v>749.37</v>
      </c>
      <c r="F1612" s="64" t="n">
        <f aca="false">VLOOKUP(A1612,Plan1!$A$7:$O$1102,12,FALSE())</f>
        <v>-3.81</v>
      </c>
      <c r="G1612" s="65" t="n">
        <f aca="false">VLOOKUP(A1612,Plan1!$A$7:$O$1102,13,FALSE())</f>
        <v>834.97</v>
      </c>
    </row>
    <row r="1613" customFormat="false" ht="15" hidden="false" customHeight="false" outlineLevel="0" collapsed="false">
      <c r="A1613" s="63" t="n">
        <v>42885</v>
      </c>
      <c r="B1613" s="64" t="n">
        <f aca="false">VLOOKUP(A1613,Plan1!$A$7:$O$1102,2,FALSE())</f>
        <v>-3.62</v>
      </c>
      <c r="C1613" s="65" t="n">
        <f aca="false">VLOOKUP(A1613,Plan1!$A$7:$O$1102,3,FALSE())</f>
        <v>777.38</v>
      </c>
      <c r="D1613" s="66" t="n">
        <f aca="false">VLOOKUP(A1613,Plan1!$A$7:$O$1102,7,FALSE())</f>
        <v>-10.65</v>
      </c>
      <c r="E1613" s="65" t="n">
        <f aca="false">VLOOKUP(A1613,Plan1!$A$7:$O$1102,8,FALSE())</f>
        <v>749.35</v>
      </c>
      <c r="F1613" s="64" t="n">
        <f aca="false">VLOOKUP(A1613,Plan1!$A$7:$O$1102,12,FALSE())</f>
        <v>-3.84</v>
      </c>
      <c r="G1613" s="65" t="n">
        <f aca="false">VLOOKUP(A1613,Plan1!$A$7:$O$1102,13,FALSE())</f>
        <v>834.94</v>
      </c>
    </row>
    <row r="1614" customFormat="false" ht="15" hidden="false" customHeight="false" outlineLevel="0" collapsed="false">
      <c r="A1614" s="63" t="n">
        <v>42886</v>
      </c>
      <c r="B1614" s="64" t="n">
        <f aca="false">VLOOKUP(A1614,Plan1!$A$7:$O$1102,2,FALSE())</f>
        <v>-3.61</v>
      </c>
      <c r="C1614" s="65" t="n">
        <f aca="false">VLOOKUP(A1614,Plan1!$A$7:$O$1102,3,FALSE())</f>
        <v>777.39</v>
      </c>
      <c r="D1614" s="66" t="n">
        <f aca="false">VLOOKUP(A1614,Plan1!$A$7:$O$1102,7,FALSE())</f>
        <v>-10.67</v>
      </c>
      <c r="E1614" s="65" t="n">
        <f aca="false">VLOOKUP(A1614,Plan1!$A$7:$O$1102,8,FALSE())</f>
        <v>749.33</v>
      </c>
      <c r="F1614" s="64" t="n">
        <f aca="false">VLOOKUP(A1614,Plan1!$A$7:$O$1102,12,FALSE())</f>
        <v>-3.83</v>
      </c>
      <c r="G1614" s="65" t="n">
        <f aca="false">VLOOKUP(A1614,Plan1!$A$7:$O$1102,13,FALSE())</f>
        <v>834.95</v>
      </c>
    </row>
    <row r="1615" customFormat="false" ht="15" hidden="false" customHeight="false" outlineLevel="0" collapsed="false">
      <c r="A1615" s="63" t="n">
        <v>42887</v>
      </c>
      <c r="B1615" s="64" t="n">
        <f aca="false">VLOOKUP(A1615,Plan1!$A$7:$O$1102,2,FALSE())</f>
        <v>-3.61</v>
      </c>
      <c r="C1615" s="65" t="n">
        <f aca="false">VLOOKUP(A1615,Plan1!$A$7:$O$1102,3,FALSE())</f>
        <v>777.39</v>
      </c>
      <c r="D1615" s="66" t="n">
        <f aca="false">VLOOKUP(A1615,Plan1!$A$7:$O$1102,7,FALSE())</f>
        <v>-10.69</v>
      </c>
      <c r="E1615" s="65" t="n">
        <f aca="false">VLOOKUP(A1615,Plan1!$A$7:$O$1102,8,FALSE())</f>
        <v>749.31</v>
      </c>
      <c r="F1615" s="64" t="n">
        <f aca="false">VLOOKUP(A1615,Plan1!$A$7:$O$1102,12,FALSE())</f>
        <v>-3.85</v>
      </c>
      <c r="G1615" s="65" t="n">
        <f aca="false">VLOOKUP(A1615,Plan1!$A$7:$O$1102,13,FALSE())</f>
        <v>834.93</v>
      </c>
    </row>
    <row r="1616" customFormat="false" ht="15" hidden="false" customHeight="false" outlineLevel="0" collapsed="false">
      <c r="A1616" s="63" t="n">
        <v>42888</v>
      </c>
      <c r="B1616" s="64" t="n">
        <f aca="false">VLOOKUP(A1616,Plan1!$A$7:$O$1102,2,FALSE())</f>
        <v>-3.6</v>
      </c>
      <c r="C1616" s="65" t="n">
        <f aca="false">VLOOKUP(A1616,Plan1!$A$7:$O$1102,3,FALSE())</f>
        <v>777.4</v>
      </c>
      <c r="D1616" s="66" t="n">
        <f aca="false">VLOOKUP(A1616,Plan1!$A$7:$O$1102,7,FALSE())</f>
        <v>-10.7</v>
      </c>
      <c r="E1616" s="65" t="n">
        <f aca="false">VLOOKUP(A1616,Plan1!$A$7:$O$1102,8,FALSE())</f>
        <v>749.3</v>
      </c>
      <c r="F1616" s="64" t="n">
        <f aca="false">VLOOKUP(A1616,Plan1!$A$7:$O$1102,12,FALSE())</f>
        <v>-3.86</v>
      </c>
      <c r="G1616" s="65" t="n">
        <f aca="false">VLOOKUP(A1616,Plan1!$A$7:$O$1102,13,FALSE())</f>
        <v>834.92</v>
      </c>
    </row>
    <row r="1617" customFormat="false" ht="15" hidden="false" customHeight="false" outlineLevel="0" collapsed="false">
      <c r="A1617" s="63" t="n">
        <v>42889</v>
      </c>
      <c r="B1617" s="64" t="n">
        <f aca="false">VLOOKUP(A1617,Plan1!$A$7:$O$1102,2,FALSE())</f>
        <v>-3.6</v>
      </c>
      <c r="C1617" s="65" t="n">
        <f aca="false">VLOOKUP(A1617,Plan1!$A$7:$O$1102,3,FALSE())</f>
        <v>777.4</v>
      </c>
      <c r="D1617" s="66" t="n">
        <f aca="false">VLOOKUP(A1617,Plan1!$A$7:$O$1102,7,FALSE())</f>
        <v>-10.72</v>
      </c>
      <c r="E1617" s="65" t="n">
        <f aca="false">VLOOKUP(A1617,Plan1!$A$7:$O$1102,8,FALSE())</f>
        <v>749.28</v>
      </c>
      <c r="F1617" s="64" t="n">
        <f aca="false">VLOOKUP(A1617,Plan1!$A$7:$O$1102,12,FALSE())</f>
        <v>-3.88</v>
      </c>
      <c r="G1617" s="65" t="n">
        <f aca="false">VLOOKUP(A1617,Plan1!$A$7:$O$1102,13,FALSE())</f>
        <v>834.9</v>
      </c>
    </row>
    <row r="1618" customFormat="false" ht="15" hidden="false" customHeight="false" outlineLevel="0" collapsed="false">
      <c r="A1618" s="63" t="n">
        <v>42890</v>
      </c>
      <c r="B1618" s="64" t="n">
        <f aca="false">VLOOKUP(A1618,Plan1!$A$7:$O$1102,2,FALSE())</f>
        <v>-3.6</v>
      </c>
      <c r="C1618" s="65" t="n">
        <f aca="false">VLOOKUP(A1618,Plan1!$A$7:$O$1102,3,FALSE())</f>
        <v>777.4</v>
      </c>
      <c r="D1618" s="66" t="n">
        <f aca="false">VLOOKUP(A1618,Plan1!$A$7:$O$1102,7,FALSE())</f>
        <v>-10.74</v>
      </c>
      <c r="E1618" s="65" t="n">
        <f aca="false">VLOOKUP(A1618,Plan1!$A$7:$O$1102,8,FALSE())</f>
        <v>749.26</v>
      </c>
      <c r="F1618" s="64" t="n">
        <f aca="false">VLOOKUP(A1618,Plan1!$A$7:$O$1102,12,FALSE())</f>
        <v>-3.89</v>
      </c>
      <c r="G1618" s="65" t="n">
        <f aca="false">VLOOKUP(A1618,Plan1!$A$7:$O$1102,13,FALSE())</f>
        <v>834.89</v>
      </c>
    </row>
    <row r="1619" customFormat="false" ht="15" hidden="false" customHeight="false" outlineLevel="0" collapsed="false">
      <c r="A1619" s="63" t="n">
        <v>42891</v>
      </c>
      <c r="B1619" s="64" t="n">
        <f aca="false">VLOOKUP(A1619,Plan1!$A$7:$O$1102,2,FALSE())</f>
        <v>-3.6</v>
      </c>
      <c r="C1619" s="65" t="n">
        <f aca="false">VLOOKUP(A1619,Plan1!$A$7:$O$1102,3,FALSE())</f>
        <v>777.4</v>
      </c>
      <c r="D1619" s="66" t="n">
        <f aca="false">VLOOKUP(A1619,Plan1!$A$7:$O$1102,7,FALSE())</f>
        <v>-10.75</v>
      </c>
      <c r="E1619" s="65" t="n">
        <f aca="false">VLOOKUP(A1619,Plan1!$A$7:$O$1102,8,FALSE())</f>
        <v>749.25</v>
      </c>
      <c r="F1619" s="64" t="n">
        <f aca="false">VLOOKUP(A1619,Plan1!$A$7:$O$1102,12,FALSE())</f>
        <v>-3.9</v>
      </c>
      <c r="G1619" s="65" t="n">
        <f aca="false">VLOOKUP(A1619,Plan1!$A$7:$O$1102,13,FALSE())</f>
        <v>834.88</v>
      </c>
    </row>
    <row r="1620" customFormat="false" ht="15" hidden="false" customHeight="false" outlineLevel="0" collapsed="false">
      <c r="A1620" s="63" t="n">
        <v>42892</v>
      </c>
      <c r="B1620" s="64" t="n">
        <f aca="false">VLOOKUP(A1620,Plan1!$A$7:$O$1102,2,FALSE())</f>
        <v>-3.59</v>
      </c>
      <c r="C1620" s="65" t="n">
        <f aca="false">VLOOKUP(A1620,Plan1!$A$7:$O$1102,3,FALSE())</f>
        <v>777.41</v>
      </c>
      <c r="D1620" s="66" t="n">
        <f aca="false">VLOOKUP(A1620,Plan1!$A$7:$O$1102,7,FALSE())</f>
        <v>-10.77</v>
      </c>
      <c r="E1620" s="65" t="n">
        <f aca="false">VLOOKUP(A1620,Plan1!$A$7:$O$1102,8,FALSE())</f>
        <v>749.23</v>
      </c>
      <c r="F1620" s="64" t="n">
        <f aca="false">VLOOKUP(A1620,Plan1!$A$7:$O$1102,12,FALSE())</f>
        <v>-3.91</v>
      </c>
      <c r="G1620" s="65" t="n">
        <f aca="false">VLOOKUP(A1620,Plan1!$A$7:$O$1102,13,FALSE())</f>
        <v>834.87</v>
      </c>
    </row>
    <row r="1621" customFormat="false" ht="15" hidden="false" customHeight="false" outlineLevel="0" collapsed="false">
      <c r="A1621" s="63" t="n">
        <v>42893</v>
      </c>
      <c r="B1621" s="64" t="n">
        <f aca="false">VLOOKUP(A1621,Plan1!$A$7:$O$1102,2,FALSE())</f>
        <v>-3.59</v>
      </c>
      <c r="C1621" s="65" t="n">
        <f aca="false">VLOOKUP(A1621,Plan1!$A$7:$O$1102,3,FALSE())</f>
        <v>777.41</v>
      </c>
      <c r="D1621" s="66" t="n">
        <f aca="false">VLOOKUP(A1621,Plan1!$A$7:$O$1102,7,FALSE())</f>
        <v>-10.78</v>
      </c>
      <c r="E1621" s="65" t="n">
        <f aca="false">VLOOKUP(A1621,Plan1!$A$7:$O$1102,8,FALSE())</f>
        <v>749.22</v>
      </c>
      <c r="F1621" s="64" t="n">
        <f aca="false">VLOOKUP(A1621,Plan1!$A$7:$O$1102,12,FALSE())</f>
        <v>-3.93</v>
      </c>
      <c r="G1621" s="65" t="n">
        <f aca="false">VLOOKUP(A1621,Plan1!$A$7:$O$1102,13,FALSE())</f>
        <v>834.85</v>
      </c>
    </row>
    <row r="1622" customFormat="false" ht="15" hidden="false" customHeight="false" outlineLevel="0" collapsed="false">
      <c r="A1622" s="63" t="n">
        <v>42894</v>
      </c>
      <c r="B1622" s="64" t="n">
        <f aca="false">VLOOKUP(A1622,Plan1!$A$7:$O$1102,2,FALSE())</f>
        <v>-3.58</v>
      </c>
      <c r="C1622" s="65" t="n">
        <f aca="false">VLOOKUP(A1622,Plan1!$A$7:$O$1102,3,FALSE())</f>
        <v>777.42</v>
      </c>
      <c r="D1622" s="66" t="n">
        <f aca="false">VLOOKUP(A1622,Plan1!$A$7:$O$1102,7,FALSE())</f>
        <v>-10.79</v>
      </c>
      <c r="E1622" s="65" t="n">
        <f aca="false">VLOOKUP(A1622,Plan1!$A$7:$O$1102,8,FALSE())</f>
        <v>749.21</v>
      </c>
      <c r="F1622" s="64" t="n">
        <f aca="false">VLOOKUP(A1622,Plan1!$A$7:$O$1102,12,FALSE())</f>
        <v>-3.93</v>
      </c>
      <c r="G1622" s="65" t="n">
        <f aca="false">VLOOKUP(A1622,Plan1!$A$7:$O$1102,13,FALSE())</f>
        <v>834.85</v>
      </c>
    </row>
    <row r="1623" customFormat="false" ht="15" hidden="false" customHeight="false" outlineLevel="0" collapsed="false">
      <c r="A1623" s="63" t="n">
        <v>42895</v>
      </c>
      <c r="B1623" s="64" t="n">
        <f aca="false">VLOOKUP(A1623,Plan1!$A$7:$O$1102,2,FALSE())</f>
        <v>-3.57</v>
      </c>
      <c r="C1623" s="65" t="n">
        <f aca="false">VLOOKUP(A1623,Plan1!$A$7:$O$1102,3,FALSE())</f>
        <v>777.43</v>
      </c>
      <c r="D1623" s="66" t="n">
        <f aca="false">VLOOKUP(A1623,Plan1!$A$7:$O$1102,7,FALSE())</f>
        <v>-10.81</v>
      </c>
      <c r="E1623" s="65" t="n">
        <f aca="false">VLOOKUP(A1623,Plan1!$A$7:$O$1102,8,FALSE())</f>
        <v>749.19</v>
      </c>
      <c r="F1623" s="64" t="n">
        <f aca="false">VLOOKUP(A1623,Plan1!$A$7:$O$1102,12,FALSE())</f>
        <v>-3.96</v>
      </c>
      <c r="G1623" s="65" t="n">
        <f aca="false">VLOOKUP(A1623,Plan1!$A$7:$O$1102,13,FALSE())</f>
        <v>834.82</v>
      </c>
    </row>
    <row r="1624" customFormat="false" ht="15" hidden="false" customHeight="false" outlineLevel="0" collapsed="false">
      <c r="A1624" s="63" t="n">
        <v>42896</v>
      </c>
      <c r="B1624" s="64" t="n">
        <f aca="false">VLOOKUP(A1624,Plan1!$A$7:$O$1102,2,FALSE())</f>
        <v>-3.58</v>
      </c>
      <c r="C1624" s="65" t="n">
        <f aca="false">VLOOKUP(A1624,Plan1!$A$7:$O$1102,3,FALSE())</f>
        <v>777.42</v>
      </c>
      <c r="D1624" s="66" t="n">
        <f aca="false">VLOOKUP(A1624,Plan1!$A$7:$O$1102,7,FALSE())</f>
        <v>-10.82</v>
      </c>
      <c r="E1624" s="65" t="n">
        <f aca="false">VLOOKUP(A1624,Plan1!$A$7:$O$1102,8,FALSE())</f>
        <v>749.18</v>
      </c>
      <c r="F1624" s="64" t="n">
        <f aca="false">VLOOKUP(A1624,Plan1!$A$7:$O$1102,12,FALSE())</f>
        <v>-3.97</v>
      </c>
      <c r="G1624" s="65" t="n">
        <f aca="false">VLOOKUP(A1624,Plan1!$A$7:$O$1102,13,FALSE())</f>
        <v>834.81</v>
      </c>
    </row>
    <row r="1625" customFormat="false" ht="15" hidden="false" customHeight="false" outlineLevel="0" collapsed="false">
      <c r="A1625" s="63" t="n">
        <v>42897</v>
      </c>
      <c r="B1625" s="64" t="n">
        <f aca="false">VLOOKUP(A1625,Plan1!$A$7:$O$1102,2,FALSE())</f>
        <v>-3.58</v>
      </c>
      <c r="C1625" s="65" t="n">
        <f aca="false">VLOOKUP(A1625,Plan1!$A$7:$O$1102,3,FALSE())</f>
        <v>777.42</v>
      </c>
      <c r="D1625" s="66" t="n">
        <f aca="false">VLOOKUP(A1625,Plan1!$A$7:$O$1102,7,FALSE())</f>
        <v>-10.84</v>
      </c>
      <c r="E1625" s="65" t="n">
        <f aca="false">VLOOKUP(A1625,Plan1!$A$7:$O$1102,8,FALSE())</f>
        <v>749.16</v>
      </c>
      <c r="F1625" s="64" t="n">
        <f aca="false">VLOOKUP(A1625,Plan1!$A$7:$O$1102,12,FALSE())</f>
        <v>-3.98</v>
      </c>
      <c r="G1625" s="65" t="n">
        <f aca="false">VLOOKUP(A1625,Plan1!$A$7:$O$1102,13,FALSE())</f>
        <v>834.8</v>
      </c>
    </row>
    <row r="1626" customFormat="false" ht="15" hidden="false" customHeight="false" outlineLevel="0" collapsed="false">
      <c r="A1626" s="63" t="n">
        <v>42898</v>
      </c>
      <c r="B1626" s="64" t="n">
        <f aca="false">VLOOKUP(A1626,Plan1!$A$7:$O$1102,2,FALSE())</f>
        <v>-3.58</v>
      </c>
      <c r="C1626" s="65" t="n">
        <f aca="false">VLOOKUP(A1626,Plan1!$A$7:$O$1102,3,FALSE())</f>
        <v>777.42</v>
      </c>
      <c r="D1626" s="66" t="n">
        <f aca="false">VLOOKUP(A1626,Plan1!$A$7:$O$1102,7,FALSE())</f>
        <v>-10.87</v>
      </c>
      <c r="E1626" s="65" t="n">
        <f aca="false">VLOOKUP(A1626,Plan1!$A$7:$O$1102,8,FALSE())</f>
        <v>749.13</v>
      </c>
      <c r="F1626" s="64" t="n">
        <f aca="false">VLOOKUP(A1626,Plan1!$A$7:$O$1102,12,FALSE())</f>
        <v>-3.99</v>
      </c>
      <c r="G1626" s="65" t="n">
        <f aca="false">VLOOKUP(A1626,Plan1!$A$7:$O$1102,13,FALSE())</f>
        <v>834.79</v>
      </c>
    </row>
    <row r="1627" customFormat="false" ht="15" hidden="false" customHeight="false" outlineLevel="0" collapsed="false">
      <c r="A1627" s="63" t="n">
        <v>42899</v>
      </c>
      <c r="B1627" s="64" t="n">
        <f aca="false">VLOOKUP(A1627,Plan1!$A$7:$O$1102,2,FALSE())</f>
        <v>-3.55</v>
      </c>
      <c r="C1627" s="65" t="n">
        <f aca="false">VLOOKUP(A1627,Plan1!$A$7:$O$1102,3,FALSE())</f>
        <v>777.45</v>
      </c>
      <c r="D1627" s="66" t="n">
        <f aca="false">VLOOKUP(A1627,Plan1!$A$7:$O$1102,7,FALSE())</f>
        <v>-10.82</v>
      </c>
      <c r="E1627" s="65" t="n">
        <f aca="false">VLOOKUP(A1627,Plan1!$A$7:$O$1102,8,FALSE())</f>
        <v>749.18</v>
      </c>
      <c r="F1627" s="64" t="n">
        <f aca="false">VLOOKUP(A1627,Plan1!$A$7:$O$1102,12,FALSE())</f>
        <v>-3.94</v>
      </c>
      <c r="G1627" s="65" t="n">
        <f aca="false">VLOOKUP(A1627,Plan1!$A$7:$O$1102,13,FALSE())</f>
        <v>834.84</v>
      </c>
    </row>
    <row r="1628" customFormat="false" ht="15" hidden="false" customHeight="false" outlineLevel="0" collapsed="false">
      <c r="A1628" s="63" t="n">
        <v>42900</v>
      </c>
      <c r="B1628" s="64" t="n">
        <f aca="false">VLOOKUP(A1628,Plan1!$A$7:$O$1102,2,FALSE())</f>
        <v>-3.52</v>
      </c>
      <c r="C1628" s="65" t="n">
        <f aca="false">VLOOKUP(A1628,Plan1!$A$7:$O$1102,3,FALSE())</f>
        <v>777.48</v>
      </c>
      <c r="D1628" s="66" t="n">
        <f aca="false">VLOOKUP(A1628,Plan1!$A$7:$O$1102,7,FALSE())</f>
        <v>-10.8</v>
      </c>
      <c r="E1628" s="65" t="n">
        <f aca="false">VLOOKUP(A1628,Plan1!$A$7:$O$1102,8,FALSE())</f>
        <v>749.2</v>
      </c>
      <c r="F1628" s="64" t="n">
        <f aca="false">VLOOKUP(A1628,Plan1!$A$7:$O$1102,12,FALSE())</f>
        <v>-3.93</v>
      </c>
      <c r="G1628" s="65" t="n">
        <f aca="false">VLOOKUP(A1628,Plan1!$A$7:$O$1102,13,FALSE())</f>
        <v>834.85</v>
      </c>
    </row>
    <row r="1629" customFormat="false" ht="15" hidden="false" customHeight="false" outlineLevel="0" collapsed="false">
      <c r="A1629" s="63" t="n">
        <v>42901</v>
      </c>
      <c r="B1629" s="64" t="n">
        <f aca="false">VLOOKUP(A1629,Plan1!$A$7:$O$1102,2,FALSE())</f>
        <v>-3.5</v>
      </c>
      <c r="C1629" s="65" t="n">
        <f aca="false">VLOOKUP(A1629,Plan1!$A$7:$O$1102,3,FALSE())</f>
        <v>777.5</v>
      </c>
      <c r="D1629" s="66" t="n">
        <f aca="false">VLOOKUP(A1629,Plan1!$A$7:$O$1102,7,FALSE())</f>
        <v>-10.82</v>
      </c>
      <c r="E1629" s="65" t="n">
        <f aca="false">VLOOKUP(A1629,Plan1!$A$7:$O$1102,8,FALSE())</f>
        <v>749.18</v>
      </c>
      <c r="F1629" s="64" t="n">
        <f aca="false">VLOOKUP(A1629,Plan1!$A$7:$O$1102,12,FALSE())</f>
        <v>-3.91</v>
      </c>
      <c r="G1629" s="65" t="n">
        <f aca="false">VLOOKUP(A1629,Plan1!$A$7:$O$1102,13,FALSE())</f>
        <v>834.87</v>
      </c>
    </row>
    <row r="1630" customFormat="false" ht="15" hidden="false" customHeight="false" outlineLevel="0" collapsed="false">
      <c r="A1630" s="63" t="n">
        <v>42902</v>
      </c>
      <c r="B1630" s="64" t="n">
        <f aca="false">VLOOKUP(A1630,Plan1!$A$7:$O$1102,2,FALSE())</f>
        <v>-3.5</v>
      </c>
      <c r="C1630" s="65" t="n">
        <f aca="false">VLOOKUP(A1630,Plan1!$A$7:$O$1102,3,FALSE())</f>
        <v>777.5</v>
      </c>
      <c r="D1630" s="66" t="n">
        <f aca="false">VLOOKUP(A1630,Plan1!$A$7:$O$1102,7,FALSE())</f>
        <v>-10.83</v>
      </c>
      <c r="E1630" s="65" t="n">
        <f aca="false">VLOOKUP(A1630,Plan1!$A$7:$O$1102,8,FALSE())</f>
        <v>749.17</v>
      </c>
      <c r="F1630" s="64" t="n">
        <f aca="false">VLOOKUP(A1630,Plan1!$A$7:$O$1102,12,FALSE())</f>
        <v>-3.92</v>
      </c>
      <c r="G1630" s="65" t="n">
        <f aca="false">VLOOKUP(A1630,Plan1!$A$7:$O$1102,13,FALSE())</f>
        <v>834.86</v>
      </c>
    </row>
    <row r="1631" customFormat="false" ht="15" hidden="false" customHeight="false" outlineLevel="0" collapsed="false">
      <c r="A1631" s="63" t="n">
        <v>42903</v>
      </c>
      <c r="B1631" s="64" t="n">
        <f aca="false">VLOOKUP(A1631,Plan1!$A$7:$O$1102,2,FALSE())</f>
        <v>-3.5</v>
      </c>
      <c r="C1631" s="65" t="n">
        <f aca="false">VLOOKUP(A1631,Plan1!$A$7:$O$1102,3,FALSE())</f>
        <v>777.5</v>
      </c>
      <c r="D1631" s="66" t="n">
        <f aca="false">VLOOKUP(A1631,Plan1!$A$7:$O$1102,7,FALSE())</f>
        <v>-10.84</v>
      </c>
      <c r="E1631" s="65" t="n">
        <f aca="false">VLOOKUP(A1631,Plan1!$A$7:$O$1102,8,FALSE())</f>
        <v>749.16</v>
      </c>
      <c r="F1631" s="64" t="n">
        <f aca="false">VLOOKUP(A1631,Plan1!$A$7:$O$1102,12,FALSE())</f>
        <v>-3.94</v>
      </c>
      <c r="G1631" s="65" t="n">
        <f aca="false">VLOOKUP(A1631,Plan1!$A$7:$O$1102,13,FALSE())</f>
        <v>834.84</v>
      </c>
    </row>
    <row r="1632" customFormat="false" ht="15" hidden="false" customHeight="false" outlineLevel="0" collapsed="false">
      <c r="A1632" s="63" t="n">
        <v>42904</v>
      </c>
      <c r="B1632" s="64" t="n">
        <f aca="false">VLOOKUP(A1632,Plan1!$A$7:$O$1102,2,FALSE())</f>
        <v>-3.49</v>
      </c>
      <c r="C1632" s="65" t="n">
        <f aca="false">VLOOKUP(A1632,Plan1!$A$7:$O$1102,3,FALSE())</f>
        <v>777.51</v>
      </c>
      <c r="D1632" s="66" t="n">
        <f aca="false">VLOOKUP(A1632,Plan1!$A$7:$O$1102,7,FALSE())</f>
        <v>-10.85</v>
      </c>
      <c r="E1632" s="65" t="n">
        <f aca="false">VLOOKUP(A1632,Plan1!$A$7:$O$1102,8,FALSE())</f>
        <v>749.15</v>
      </c>
      <c r="F1632" s="64" t="n">
        <f aca="false">VLOOKUP(A1632,Plan1!$A$7:$O$1102,12,FALSE())</f>
        <v>-3.96</v>
      </c>
      <c r="G1632" s="65" t="n">
        <f aca="false">VLOOKUP(A1632,Plan1!$A$7:$O$1102,13,FALSE())</f>
        <v>834.82</v>
      </c>
    </row>
    <row r="1633" customFormat="false" ht="15" hidden="false" customHeight="false" outlineLevel="0" collapsed="false">
      <c r="A1633" s="63" t="n">
        <v>42905</v>
      </c>
      <c r="B1633" s="64" t="n">
        <f aca="false">VLOOKUP(A1633,Plan1!$A$7:$O$1102,2,FALSE())</f>
        <v>-3.49</v>
      </c>
      <c r="C1633" s="65" t="n">
        <f aca="false">VLOOKUP(A1633,Plan1!$A$7:$O$1102,3,FALSE())</f>
        <v>777.51</v>
      </c>
      <c r="D1633" s="66" t="n">
        <f aca="false">VLOOKUP(A1633,Plan1!$A$7:$O$1102,7,FALSE())</f>
        <v>-10.86</v>
      </c>
      <c r="E1633" s="65" t="n">
        <f aca="false">VLOOKUP(A1633,Plan1!$A$7:$O$1102,8,FALSE())</f>
        <v>749.14</v>
      </c>
      <c r="F1633" s="64" t="n">
        <f aca="false">VLOOKUP(A1633,Plan1!$A$7:$O$1102,12,FALSE())</f>
        <v>-3.96</v>
      </c>
      <c r="G1633" s="65" t="n">
        <f aca="false">VLOOKUP(A1633,Plan1!$A$7:$O$1102,13,FALSE())</f>
        <v>834.82</v>
      </c>
    </row>
    <row r="1634" customFormat="false" ht="15" hidden="false" customHeight="false" outlineLevel="0" collapsed="false">
      <c r="A1634" s="63" t="n">
        <v>42906</v>
      </c>
      <c r="B1634" s="64" t="n">
        <f aca="false">VLOOKUP(A1634,Plan1!$A$7:$O$1102,2,FALSE())</f>
        <v>-3.48</v>
      </c>
      <c r="C1634" s="65" t="n">
        <f aca="false">VLOOKUP(A1634,Plan1!$A$7:$O$1102,3,FALSE())</f>
        <v>777.52</v>
      </c>
      <c r="D1634" s="66" t="n">
        <f aca="false">VLOOKUP(A1634,Plan1!$A$7:$O$1102,7,FALSE())</f>
        <v>-10.86</v>
      </c>
      <c r="E1634" s="65" t="n">
        <f aca="false">VLOOKUP(A1634,Plan1!$A$7:$O$1102,8,FALSE())</f>
        <v>749.14</v>
      </c>
      <c r="F1634" s="64" t="n">
        <f aca="false">VLOOKUP(A1634,Plan1!$A$7:$O$1102,12,FALSE())</f>
        <v>-3.97</v>
      </c>
      <c r="G1634" s="65" t="n">
        <f aca="false">VLOOKUP(A1634,Plan1!$A$7:$O$1102,13,FALSE())</f>
        <v>834.81</v>
      </c>
    </row>
    <row r="1635" customFormat="false" ht="15" hidden="false" customHeight="false" outlineLevel="0" collapsed="false">
      <c r="A1635" s="63" t="n">
        <v>42907</v>
      </c>
      <c r="B1635" s="64" t="n">
        <f aca="false">VLOOKUP(A1635,Plan1!$A$7:$O$1102,2,FALSE())</f>
        <v>-3.49</v>
      </c>
      <c r="C1635" s="65" t="n">
        <f aca="false">VLOOKUP(A1635,Plan1!$A$7:$O$1102,3,FALSE())</f>
        <v>777.51</v>
      </c>
      <c r="D1635" s="66" t="n">
        <f aca="false">VLOOKUP(A1635,Plan1!$A$7:$O$1102,7,FALSE())</f>
        <v>-10.88</v>
      </c>
      <c r="E1635" s="65" t="n">
        <f aca="false">VLOOKUP(A1635,Plan1!$A$7:$O$1102,8,FALSE())</f>
        <v>749.12</v>
      </c>
      <c r="F1635" s="64" t="n">
        <f aca="false">VLOOKUP(A1635,Plan1!$A$7:$O$1102,12,FALSE())</f>
        <v>-3.97</v>
      </c>
      <c r="G1635" s="65" t="n">
        <f aca="false">VLOOKUP(A1635,Plan1!$A$7:$O$1102,13,FALSE())</f>
        <v>834.81</v>
      </c>
    </row>
    <row r="1636" customFormat="false" ht="15" hidden="false" customHeight="false" outlineLevel="0" collapsed="false">
      <c r="A1636" s="63" t="n">
        <v>42908</v>
      </c>
      <c r="B1636" s="64" t="n">
        <f aca="false">VLOOKUP(A1636,Plan1!$A$7:$O$1102,2,FALSE())</f>
        <v>-3.49</v>
      </c>
      <c r="C1636" s="65" t="n">
        <f aca="false">VLOOKUP(A1636,Plan1!$A$7:$O$1102,3,FALSE())</f>
        <v>777.51</v>
      </c>
      <c r="D1636" s="66" t="n">
        <f aca="false">VLOOKUP(A1636,Plan1!$A$7:$O$1102,7,FALSE())</f>
        <v>-10.89</v>
      </c>
      <c r="E1636" s="65" t="n">
        <f aca="false">VLOOKUP(A1636,Plan1!$A$7:$O$1102,8,FALSE())</f>
        <v>749.11</v>
      </c>
      <c r="F1636" s="64" t="n">
        <f aca="false">VLOOKUP(A1636,Plan1!$A$7:$O$1102,12,FALSE())</f>
        <v>-3.99</v>
      </c>
      <c r="G1636" s="65" t="n">
        <f aca="false">VLOOKUP(A1636,Plan1!$A$7:$O$1102,13,FALSE())</f>
        <v>834.79</v>
      </c>
    </row>
    <row r="1637" customFormat="false" ht="15" hidden="false" customHeight="false" outlineLevel="0" collapsed="false">
      <c r="A1637" s="63" t="n">
        <v>42909</v>
      </c>
      <c r="B1637" s="64" t="n">
        <f aca="false">VLOOKUP(A1637,Plan1!$A$7:$O$1102,2,FALSE())</f>
        <v>-3.48</v>
      </c>
      <c r="C1637" s="65" t="n">
        <f aca="false">VLOOKUP(A1637,Plan1!$A$7:$O$1102,3,FALSE())</f>
        <v>777.52</v>
      </c>
      <c r="D1637" s="66" t="n">
        <f aca="false">VLOOKUP(A1637,Plan1!$A$7:$O$1102,7,FALSE())</f>
        <v>-10.9</v>
      </c>
      <c r="E1637" s="65" t="n">
        <f aca="false">VLOOKUP(A1637,Plan1!$A$7:$O$1102,8,FALSE())</f>
        <v>749.1</v>
      </c>
      <c r="F1637" s="64" t="n">
        <f aca="false">VLOOKUP(A1637,Plan1!$A$7:$O$1102,12,FALSE())</f>
        <v>-4.01</v>
      </c>
      <c r="G1637" s="65" t="n">
        <f aca="false">VLOOKUP(A1637,Plan1!$A$7:$O$1102,13,FALSE())</f>
        <v>834.77</v>
      </c>
    </row>
    <row r="1638" customFormat="false" ht="15" hidden="false" customHeight="false" outlineLevel="0" collapsed="false">
      <c r="A1638" s="63" t="n">
        <v>42910</v>
      </c>
      <c r="B1638" s="64" t="n">
        <f aca="false">VLOOKUP(A1638,Plan1!$A$7:$O$1102,2,FALSE())</f>
        <v>-3.48</v>
      </c>
      <c r="C1638" s="65" t="n">
        <f aca="false">VLOOKUP(A1638,Plan1!$A$7:$O$1102,3,FALSE())</f>
        <v>777.52</v>
      </c>
      <c r="D1638" s="66" t="n">
        <f aca="false">VLOOKUP(A1638,Plan1!$A$7:$O$1102,7,FALSE())</f>
        <v>-10.92</v>
      </c>
      <c r="E1638" s="65" t="n">
        <f aca="false">VLOOKUP(A1638,Plan1!$A$7:$O$1102,8,FALSE())</f>
        <v>749.08</v>
      </c>
      <c r="F1638" s="64" t="n">
        <f aca="false">VLOOKUP(A1638,Plan1!$A$7:$O$1102,12,FALSE())</f>
        <v>-4.02</v>
      </c>
      <c r="G1638" s="65" t="n">
        <f aca="false">VLOOKUP(A1638,Plan1!$A$7:$O$1102,13,FALSE())</f>
        <v>834.76</v>
      </c>
    </row>
    <row r="1639" customFormat="false" ht="15" hidden="false" customHeight="false" outlineLevel="0" collapsed="false">
      <c r="A1639" s="63" t="n">
        <v>42911</v>
      </c>
      <c r="B1639" s="64" t="n">
        <f aca="false">VLOOKUP(A1639,Plan1!$A$7:$O$1102,2,FALSE())</f>
        <v>-3.48</v>
      </c>
      <c r="C1639" s="65" t="n">
        <f aca="false">VLOOKUP(A1639,Plan1!$A$7:$O$1102,3,FALSE())</f>
        <v>777.52</v>
      </c>
      <c r="D1639" s="66" t="n">
        <f aca="false">VLOOKUP(A1639,Plan1!$A$7:$O$1102,7,FALSE())</f>
        <v>-10.93</v>
      </c>
      <c r="E1639" s="65" t="n">
        <f aca="false">VLOOKUP(A1639,Plan1!$A$7:$O$1102,8,FALSE())</f>
        <v>749.07</v>
      </c>
      <c r="F1639" s="64" t="n">
        <f aca="false">VLOOKUP(A1639,Plan1!$A$7:$O$1102,12,FALSE())</f>
        <v>-4.03</v>
      </c>
      <c r="G1639" s="65" t="n">
        <f aca="false">VLOOKUP(A1639,Plan1!$A$7:$O$1102,13,FALSE())</f>
        <v>834.75</v>
      </c>
    </row>
    <row r="1640" customFormat="false" ht="15" hidden="false" customHeight="false" outlineLevel="0" collapsed="false">
      <c r="A1640" s="63" t="n">
        <v>42912</v>
      </c>
      <c r="B1640" s="64" t="n">
        <f aca="false">VLOOKUP(A1640,Plan1!$A$7:$O$1102,2,FALSE())</f>
        <v>-3.48</v>
      </c>
      <c r="C1640" s="65" t="n">
        <f aca="false">VLOOKUP(A1640,Plan1!$A$7:$O$1102,3,FALSE())</f>
        <v>777.52</v>
      </c>
      <c r="D1640" s="66" t="n">
        <f aca="false">VLOOKUP(A1640,Plan1!$A$7:$O$1102,7,FALSE())</f>
        <v>-10.95</v>
      </c>
      <c r="E1640" s="65" t="n">
        <f aca="false">VLOOKUP(A1640,Plan1!$A$7:$O$1102,8,FALSE())</f>
        <v>749.05</v>
      </c>
      <c r="F1640" s="64" t="n">
        <f aca="false">VLOOKUP(A1640,Plan1!$A$7:$O$1102,12,FALSE())</f>
        <v>-4.04</v>
      </c>
      <c r="G1640" s="65" t="n">
        <f aca="false">VLOOKUP(A1640,Plan1!$A$7:$O$1102,13,FALSE())</f>
        <v>834.74</v>
      </c>
    </row>
    <row r="1641" customFormat="false" ht="15" hidden="false" customHeight="false" outlineLevel="0" collapsed="false">
      <c r="A1641" s="63" t="n">
        <v>42913</v>
      </c>
      <c r="B1641" s="64" t="n">
        <f aca="false">VLOOKUP(A1641,Plan1!$A$7:$O$1102,2,FALSE())</f>
        <v>-3.47</v>
      </c>
      <c r="C1641" s="65" t="n">
        <f aca="false">VLOOKUP(A1641,Plan1!$A$7:$O$1102,3,FALSE())</f>
        <v>777.53</v>
      </c>
      <c r="D1641" s="66" t="n">
        <f aca="false">VLOOKUP(A1641,Plan1!$A$7:$O$1102,7,FALSE())</f>
        <v>-10.96</v>
      </c>
      <c r="E1641" s="65" t="n">
        <f aca="false">VLOOKUP(A1641,Plan1!$A$7:$O$1102,8,FALSE())</f>
        <v>749.04</v>
      </c>
      <c r="F1641" s="64" t="n">
        <f aca="false">VLOOKUP(A1641,Plan1!$A$7:$O$1102,12,FALSE())</f>
        <v>-4.05</v>
      </c>
      <c r="G1641" s="65" t="n">
        <f aca="false">VLOOKUP(A1641,Plan1!$A$7:$O$1102,13,FALSE())</f>
        <v>834.73</v>
      </c>
    </row>
    <row r="1642" customFormat="false" ht="15" hidden="false" customHeight="false" outlineLevel="0" collapsed="false">
      <c r="A1642" s="63" t="n">
        <v>42914</v>
      </c>
      <c r="B1642" s="64" t="n">
        <f aca="false">VLOOKUP(A1642,Plan1!$A$7:$O$1102,2,FALSE())</f>
        <v>-3.47</v>
      </c>
      <c r="C1642" s="65" t="n">
        <f aca="false">VLOOKUP(A1642,Plan1!$A$7:$O$1102,3,FALSE())</f>
        <v>777.53</v>
      </c>
      <c r="D1642" s="66" t="n">
        <f aca="false">VLOOKUP(A1642,Plan1!$A$7:$O$1102,7,FALSE())</f>
        <v>-10.97</v>
      </c>
      <c r="E1642" s="65" t="n">
        <f aca="false">VLOOKUP(A1642,Plan1!$A$7:$O$1102,8,FALSE())</f>
        <v>749.03</v>
      </c>
      <c r="F1642" s="64" t="n">
        <f aca="false">VLOOKUP(A1642,Plan1!$A$7:$O$1102,12,FALSE())</f>
        <v>-4.06</v>
      </c>
      <c r="G1642" s="65" t="n">
        <f aca="false">VLOOKUP(A1642,Plan1!$A$7:$O$1102,13,FALSE())</f>
        <v>834.72</v>
      </c>
    </row>
    <row r="1643" customFormat="false" ht="15" hidden="false" customHeight="false" outlineLevel="0" collapsed="false">
      <c r="A1643" s="63" t="n">
        <v>42915</v>
      </c>
      <c r="B1643" s="64" t="n">
        <f aca="false">VLOOKUP(A1643,Plan1!$A$7:$O$1102,2,FALSE())</f>
        <v>-3.47</v>
      </c>
      <c r="C1643" s="65" t="n">
        <f aca="false">VLOOKUP(A1643,Plan1!$A$7:$O$1102,3,FALSE())</f>
        <v>777.53</v>
      </c>
      <c r="D1643" s="66" t="n">
        <f aca="false">VLOOKUP(A1643,Plan1!$A$7:$O$1102,7,FALSE())</f>
        <v>-10.99</v>
      </c>
      <c r="E1643" s="65" t="n">
        <f aca="false">VLOOKUP(A1643,Plan1!$A$7:$O$1102,8,FALSE())</f>
        <v>749.01</v>
      </c>
      <c r="F1643" s="64" t="n">
        <f aca="false">VLOOKUP(A1643,Plan1!$A$7:$O$1102,12,FALSE())</f>
        <v>-4.08</v>
      </c>
      <c r="G1643" s="65" t="n">
        <f aca="false">VLOOKUP(A1643,Plan1!$A$7:$O$1102,13,FALSE())</f>
        <v>834.7</v>
      </c>
    </row>
    <row r="1644" customFormat="false" ht="15" hidden="false" customHeight="false" outlineLevel="0" collapsed="false">
      <c r="A1644" s="63" t="n">
        <v>42916</v>
      </c>
      <c r="B1644" s="64" t="n">
        <f aca="false">VLOOKUP(A1644,Plan1!$A$7:$O$1102,2,FALSE())</f>
        <v>-3.49</v>
      </c>
      <c r="C1644" s="65" t="n">
        <f aca="false">VLOOKUP(A1644,Plan1!$A$7:$O$1102,3,FALSE())</f>
        <v>777.51</v>
      </c>
      <c r="D1644" s="66" t="n">
        <f aca="false">VLOOKUP(A1644,Plan1!$A$7:$O$1102,7,FALSE())</f>
        <v>-11</v>
      </c>
      <c r="E1644" s="65" t="n">
        <f aca="false">VLOOKUP(A1644,Plan1!$A$7:$O$1102,8,FALSE())</f>
        <v>749</v>
      </c>
      <c r="F1644" s="64" t="n">
        <f aca="false">VLOOKUP(A1644,Plan1!$A$7:$O$1102,12,FALSE())</f>
        <v>-4.09</v>
      </c>
      <c r="G1644" s="65" t="n">
        <f aca="false">VLOOKUP(A1644,Plan1!$A$7:$O$1102,13,FALSE())</f>
        <v>834.69</v>
      </c>
    </row>
    <row r="1645" customFormat="false" ht="15" hidden="false" customHeight="false" outlineLevel="0" collapsed="false">
      <c r="A1645" s="63" t="n">
        <v>42917</v>
      </c>
      <c r="B1645" s="64" t="n">
        <f aca="false">VLOOKUP(A1645,Plan1!$A$7:$O$1102,2,FALSE())</f>
        <v>-3.48</v>
      </c>
      <c r="C1645" s="65" t="n">
        <f aca="false">VLOOKUP(A1645,Plan1!$A$7:$O$1102,3,FALSE())</f>
        <v>777.52</v>
      </c>
      <c r="D1645" s="66" t="n">
        <f aca="false">VLOOKUP(A1645,Plan1!$A$7:$O$1102,7,FALSE())</f>
        <v>-11.03</v>
      </c>
      <c r="E1645" s="65" t="n">
        <f aca="false">VLOOKUP(A1645,Plan1!$A$7:$O$1102,8,FALSE())</f>
        <v>748.97</v>
      </c>
      <c r="F1645" s="64" t="n">
        <f aca="false">VLOOKUP(A1645,Plan1!$A$7:$O$1102,12,FALSE())</f>
        <v>-4.1</v>
      </c>
      <c r="G1645" s="65" t="n">
        <f aca="false">VLOOKUP(A1645,Plan1!$A$7:$O$1102,13,FALSE())</f>
        <v>834.68</v>
      </c>
    </row>
    <row r="1646" customFormat="false" ht="15" hidden="false" customHeight="false" outlineLevel="0" collapsed="false">
      <c r="A1646" s="63" t="n">
        <v>42918</v>
      </c>
      <c r="B1646" s="64" t="n">
        <f aca="false">VLOOKUP(A1646,Plan1!$A$7:$O$1102,2,FALSE())</f>
        <v>-3.48</v>
      </c>
      <c r="C1646" s="65" t="n">
        <f aca="false">VLOOKUP(A1646,Plan1!$A$7:$O$1102,3,FALSE())</f>
        <v>777.52</v>
      </c>
      <c r="D1646" s="66" t="n">
        <f aca="false">VLOOKUP(A1646,Plan1!$A$7:$O$1102,7,FALSE())</f>
        <v>-11.05</v>
      </c>
      <c r="E1646" s="65" t="n">
        <f aca="false">VLOOKUP(A1646,Plan1!$A$7:$O$1102,8,FALSE())</f>
        <v>748.95</v>
      </c>
      <c r="F1646" s="64" t="n">
        <f aca="false">VLOOKUP(A1646,Plan1!$A$7:$O$1102,12,FALSE())</f>
        <v>-4.11</v>
      </c>
      <c r="G1646" s="65" t="n">
        <f aca="false">VLOOKUP(A1646,Plan1!$A$7:$O$1102,13,FALSE())</f>
        <v>834.67</v>
      </c>
    </row>
    <row r="1647" customFormat="false" ht="15" hidden="false" customHeight="false" outlineLevel="0" collapsed="false">
      <c r="A1647" s="63" t="n">
        <v>42919</v>
      </c>
      <c r="B1647" s="64" t="n">
        <f aca="false">VLOOKUP(A1647,Plan1!$A$7:$O$1102,2,FALSE())</f>
        <v>-3.48</v>
      </c>
      <c r="C1647" s="65" t="n">
        <f aca="false">VLOOKUP(A1647,Plan1!$A$7:$O$1102,3,FALSE())</f>
        <v>777.52</v>
      </c>
      <c r="D1647" s="66" t="n">
        <f aca="false">VLOOKUP(A1647,Plan1!$A$7:$O$1102,7,FALSE())</f>
        <v>-11.06</v>
      </c>
      <c r="E1647" s="65" t="n">
        <f aca="false">VLOOKUP(A1647,Plan1!$A$7:$O$1102,8,FALSE())</f>
        <v>748.94</v>
      </c>
      <c r="F1647" s="64" t="n">
        <f aca="false">VLOOKUP(A1647,Plan1!$A$7:$O$1102,12,FALSE())</f>
        <v>-4.13</v>
      </c>
      <c r="G1647" s="65" t="n">
        <f aca="false">VLOOKUP(A1647,Plan1!$A$7:$O$1102,13,FALSE())</f>
        <v>834.65</v>
      </c>
    </row>
    <row r="1648" customFormat="false" ht="15" hidden="false" customHeight="false" outlineLevel="0" collapsed="false">
      <c r="A1648" s="63" t="n">
        <v>42920</v>
      </c>
      <c r="B1648" s="64" t="n">
        <f aca="false">VLOOKUP(A1648,Plan1!$A$7:$O$1102,2,FALSE())</f>
        <v>-3.49</v>
      </c>
      <c r="C1648" s="65" t="n">
        <f aca="false">VLOOKUP(A1648,Plan1!$A$7:$O$1102,3,FALSE())</f>
        <v>777.51</v>
      </c>
      <c r="D1648" s="66" t="n">
        <f aca="false">VLOOKUP(A1648,Plan1!$A$7:$O$1102,7,FALSE())</f>
        <v>-11.08</v>
      </c>
      <c r="E1648" s="65" t="n">
        <f aca="false">VLOOKUP(A1648,Plan1!$A$7:$O$1102,8,FALSE())</f>
        <v>748.92</v>
      </c>
      <c r="F1648" s="64" t="n">
        <f aca="false">VLOOKUP(A1648,Plan1!$A$7:$O$1102,12,FALSE())</f>
        <v>-4.14</v>
      </c>
      <c r="G1648" s="65" t="n">
        <f aca="false">VLOOKUP(A1648,Plan1!$A$7:$O$1102,13,FALSE())</f>
        <v>834.64</v>
      </c>
    </row>
    <row r="1649" customFormat="false" ht="15" hidden="false" customHeight="false" outlineLevel="0" collapsed="false">
      <c r="A1649" s="63" t="n">
        <v>42921</v>
      </c>
      <c r="B1649" s="64" t="n">
        <f aca="false">VLOOKUP(A1649,Plan1!$A$7:$O$1102,2,FALSE())</f>
        <v>-3.49</v>
      </c>
      <c r="C1649" s="65" t="n">
        <f aca="false">VLOOKUP(A1649,Plan1!$A$7:$O$1102,3,FALSE())</f>
        <v>777.51</v>
      </c>
      <c r="D1649" s="66" t="n">
        <f aca="false">VLOOKUP(A1649,Plan1!$A$7:$O$1102,7,FALSE())</f>
        <v>-11.1</v>
      </c>
      <c r="E1649" s="65" t="n">
        <f aca="false">VLOOKUP(A1649,Plan1!$A$7:$O$1102,8,FALSE())</f>
        <v>748.9</v>
      </c>
      <c r="F1649" s="64" t="n">
        <f aca="false">VLOOKUP(A1649,Plan1!$A$7:$O$1102,12,FALSE())</f>
        <v>-4.16</v>
      </c>
      <c r="G1649" s="65" t="n">
        <f aca="false">VLOOKUP(A1649,Plan1!$A$7:$O$1102,13,FALSE())</f>
        <v>834.62</v>
      </c>
    </row>
    <row r="1650" customFormat="false" ht="15" hidden="false" customHeight="false" outlineLevel="0" collapsed="false">
      <c r="A1650" s="63" t="n">
        <v>42922</v>
      </c>
      <c r="B1650" s="64" t="n">
        <f aca="false">VLOOKUP(A1650,Plan1!$A$7:$O$1102,2,FALSE())</f>
        <v>-3.49</v>
      </c>
      <c r="C1650" s="65" t="n">
        <f aca="false">VLOOKUP(A1650,Plan1!$A$7:$O$1102,3,FALSE())</f>
        <v>777.51</v>
      </c>
      <c r="D1650" s="66" t="n">
        <f aca="false">VLOOKUP(A1650,Plan1!$A$7:$O$1102,7,FALSE())</f>
        <v>-11.12</v>
      </c>
      <c r="E1650" s="65" t="n">
        <f aca="false">VLOOKUP(A1650,Plan1!$A$7:$O$1102,8,FALSE())</f>
        <v>748.88</v>
      </c>
      <c r="F1650" s="64" t="n">
        <f aca="false">VLOOKUP(A1650,Plan1!$A$7:$O$1102,12,FALSE())</f>
        <v>-4.18</v>
      </c>
      <c r="G1650" s="65" t="n">
        <f aca="false">VLOOKUP(A1650,Plan1!$A$7:$O$1102,13,FALSE())</f>
        <v>834.6</v>
      </c>
    </row>
    <row r="1651" customFormat="false" ht="15" hidden="false" customHeight="false" outlineLevel="0" collapsed="false">
      <c r="A1651" s="63" t="n">
        <v>42923</v>
      </c>
      <c r="B1651" s="64" t="n">
        <f aca="false">VLOOKUP(A1651,Plan1!$A$7:$O$1102,2,FALSE())</f>
        <v>-3.49</v>
      </c>
      <c r="C1651" s="65" t="n">
        <f aca="false">VLOOKUP(A1651,Plan1!$A$7:$O$1102,3,FALSE())</f>
        <v>777.51</v>
      </c>
      <c r="D1651" s="66" t="n">
        <f aca="false">VLOOKUP(A1651,Plan1!$A$7:$O$1102,7,FALSE())</f>
        <v>-11.14</v>
      </c>
      <c r="E1651" s="65" t="n">
        <f aca="false">VLOOKUP(A1651,Plan1!$A$7:$O$1102,8,FALSE())</f>
        <v>748.86</v>
      </c>
      <c r="F1651" s="64" t="n">
        <f aca="false">VLOOKUP(A1651,Plan1!$A$7:$O$1102,12,FALSE())</f>
        <v>-4.2</v>
      </c>
      <c r="G1651" s="65" t="n">
        <f aca="false">VLOOKUP(A1651,Plan1!$A$7:$O$1102,13,FALSE())</f>
        <v>834.58</v>
      </c>
    </row>
    <row r="1652" customFormat="false" ht="15" hidden="false" customHeight="false" outlineLevel="0" collapsed="false">
      <c r="A1652" s="63" t="n">
        <v>42924</v>
      </c>
      <c r="B1652" s="64" t="n">
        <f aca="false">VLOOKUP(A1652,Plan1!$A$7:$O$1102,2,FALSE())</f>
        <v>-3.48</v>
      </c>
      <c r="C1652" s="65" t="n">
        <f aca="false">VLOOKUP(A1652,Plan1!$A$7:$O$1102,3,FALSE())</f>
        <v>777.52</v>
      </c>
      <c r="D1652" s="66" t="n">
        <f aca="false">VLOOKUP(A1652,Plan1!$A$7:$O$1102,7,FALSE())</f>
        <v>-11.15</v>
      </c>
      <c r="E1652" s="65" t="n">
        <f aca="false">VLOOKUP(A1652,Plan1!$A$7:$O$1102,8,FALSE())</f>
        <v>748.85</v>
      </c>
      <c r="F1652" s="64" t="n">
        <f aca="false">VLOOKUP(A1652,Plan1!$A$7:$O$1102,12,FALSE())</f>
        <v>-4.21</v>
      </c>
      <c r="G1652" s="65" t="n">
        <f aca="false">VLOOKUP(A1652,Plan1!$A$7:$O$1102,13,FALSE())</f>
        <v>834.57</v>
      </c>
    </row>
    <row r="1653" customFormat="false" ht="15" hidden="false" customHeight="false" outlineLevel="0" collapsed="false">
      <c r="A1653" s="63" t="n">
        <v>42925</v>
      </c>
      <c r="B1653" s="64" t="n">
        <f aca="false">VLOOKUP(A1653,Plan1!$A$7:$O$1102,2,FALSE())</f>
        <v>-3.48</v>
      </c>
      <c r="C1653" s="65" t="n">
        <f aca="false">VLOOKUP(A1653,Plan1!$A$7:$O$1102,3,FALSE())</f>
        <v>777.52</v>
      </c>
      <c r="D1653" s="66" t="n">
        <f aca="false">VLOOKUP(A1653,Plan1!$A$7:$O$1102,7,FALSE())</f>
        <v>-11.18</v>
      </c>
      <c r="E1653" s="65" t="n">
        <f aca="false">VLOOKUP(A1653,Plan1!$A$7:$O$1102,8,FALSE())</f>
        <v>748.82</v>
      </c>
      <c r="F1653" s="64" t="n">
        <f aca="false">VLOOKUP(A1653,Plan1!$A$7:$O$1102,12,FALSE())</f>
        <v>-4.23</v>
      </c>
      <c r="G1653" s="65" t="n">
        <f aca="false">VLOOKUP(A1653,Plan1!$A$7:$O$1102,13,FALSE())</f>
        <v>834.55</v>
      </c>
    </row>
    <row r="1654" customFormat="false" ht="15" hidden="false" customHeight="false" outlineLevel="0" collapsed="false">
      <c r="A1654" s="63" t="n">
        <v>42926</v>
      </c>
      <c r="B1654" s="64" t="n">
        <f aca="false">VLOOKUP(A1654,Plan1!$A$7:$O$1102,2,FALSE())</f>
        <v>-3.48</v>
      </c>
      <c r="C1654" s="65" t="n">
        <f aca="false">VLOOKUP(A1654,Plan1!$A$7:$O$1102,3,FALSE())</f>
        <v>777.52</v>
      </c>
      <c r="D1654" s="66" t="n">
        <f aca="false">VLOOKUP(A1654,Plan1!$A$7:$O$1102,7,FALSE())</f>
        <v>-11.23</v>
      </c>
      <c r="E1654" s="65" t="n">
        <f aca="false">VLOOKUP(A1654,Plan1!$A$7:$O$1102,8,FALSE())</f>
        <v>748.77</v>
      </c>
      <c r="F1654" s="64" t="n">
        <f aca="false">VLOOKUP(A1654,Plan1!$A$7:$O$1102,12,FALSE())</f>
        <v>-4.25</v>
      </c>
      <c r="G1654" s="65" t="n">
        <f aca="false">VLOOKUP(A1654,Plan1!$A$7:$O$1102,13,FALSE())</f>
        <v>834.53</v>
      </c>
    </row>
    <row r="1655" customFormat="false" ht="15" hidden="false" customHeight="false" outlineLevel="0" collapsed="false">
      <c r="A1655" s="63" t="n">
        <v>42927</v>
      </c>
      <c r="B1655" s="64" t="n">
        <f aca="false">VLOOKUP(A1655,Plan1!$A$7:$O$1102,2,FALSE())</f>
        <v>-3.48</v>
      </c>
      <c r="C1655" s="65" t="n">
        <f aca="false">VLOOKUP(A1655,Plan1!$A$7:$O$1102,3,FALSE())</f>
        <v>777.52</v>
      </c>
      <c r="D1655" s="66" t="n">
        <f aca="false">VLOOKUP(A1655,Plan1!$A$7:$O$1102,7,FALSE())</f>
        <v>-11.24</v>
      </c>
      <c r="E1655" s="65" t="n">
        <f aca="false">VLOOKUP(A1655,Plan1!$A$7:$O$1102,8,FALSE())</f>
        <v>748.76</v>
      </c>
      <c r="F1655" s="64" t="n">
        <f aca="false">VLOOKUP(A1655,Plan1!$A$7:$O$1102,12,FALSE())</f>
        <v>-4.28</v>
      </c>
      <c r="G1655" s="65" t="n">
        <f aca="false">VLOOKUP(A1655,Plan1!$A$7:$O$1102,13,FALSE())</f>
        <v>834.5</v>
      </c>
    </row>
    <row r="1656" customFormat="false" ht="15" hidden="false" customHeight="false" outlineLevel="0" collapsed="false">
      <c r="A1656" s="63" t="n">
        <v>42928</v>
      </c>
      <c r="B1656" s="64" t="n">
        <f aca="false">VLOOKUP(A1656,Plan1!$A$7:$O$1102,2,FALSE())</f>
        <v>-3.47</v>
      </c>
      <c r="C1656" s="65" t="n">
        <f aca="false">VLOOKUP(A1656,Plan1!$A$7:$O$1102,3,FALSE())</f>
        <v>777.53</v>
      </c>
      <c r="D1656" s="66" t="n">
        <f aca="false">VLOOKUP(A1656,Plan1!$A$7:$O$1102,7,FALSE())</f>
        <v>-11.26</v>
      </c>
      <c r="E1656" s="65" t="n">
        <f aca="false">VLOOKUP(A1656,Plan1!$A$7:$O$1102,8,FALSE())</f>
        <v>748.74</v>
      </c>
      <c r="F1656" s="64" t="n">
        <f aca="false">VLOOKUP(A1656,Plan1!$A$7:$O$1102,12,FALSE())</f>
        <v>-4.28</v>
      </c>
      <c r="G1656" s="65" t="n">
        <f aca="false">VLOOKUP(A1656,Plan1!$A$7:$O$1102,13,FALSE())</f>
        <v>834.5</v>
      </c>
    </row>
    <row r="1657" customFormat="false" ht="15" hidden="false" customHeight="false" outlineLevel="0" collapsed="false">
      <c r="A1657" s="63" t="n">
        <v>42929</v>
      </c>
      <c r="B1657" s="64" t="n">
        <f aca="false">VLOOKUP(A1657,Plan1!$A$7:$O$1102,2,FALSE())</f>
        <v>-3.49</v>
      </c>
      <c r="C1657" s="65" t="n">
        <f aca="false">VLOOKUP(A1657,Plan1!$A$7:$O$1102,3,FALSE())</f>
        <v>777.51</v>
      </c>
      <c r="D1657" s="66" t="n">
        <f aca="false">VLOOKUP(A1657,Plan1!$A$7:$O$1102,7,FALSE())</f>
        <v>-11.28</v>
      </c>
      <c r="E1657" s="65" t="n">
        <f aca="false">VLOOKUP(A1657,Plan1!$A$7:$O$1102,8,FALSE())</f>
        <v>748.72</v>
      </c>
      <c r="F1657" s="64" t="n">
        <f aca="false">VLOOKUP(A1657,Plan1!$A$7:$O$1102,12,FALSE())</f>
        <v>-4.29</v>
      </c>
      <c r="G1657" s="65" t="n">
        <f aca="false">VLOOKUP(A1657,Plan1!$A$7:$O$1102,13,FALSE())</f>
        <v>834.49</v>
      </c>
    </row>
    <row r="1658" customFormat="false" ht="15" hidden="false" customHeight="false" outlineLevel="0" collapsed="false">
      <c r="A1658" s="63" t="n">
        <v>42930</v>
      </c>
      <c r="B1658" s="64" t="n">
        <f aca="false">VLOOKUP(A1658,Plan1!$A$7:$O$1102,2,FALSE())</f>
        <v>-3.49</v>
      </c>
      <c r="C1658" s="65" t="n">
        <f aca="false">VLOOKUP(A1658,Plan1!$A$7:$O$1102,3,FALSE())</f>
        <v>777.51</v>
      </c>
      <c r="D1658" s="66" t="n">
        <f aca="false">VLOOKUP(A1658,Plan1!$A$7:$O$1102,7,FALSE())</f>
        <v>-11.3</v>
      </c>
      <c r="E1658" s="65" t="n">
        <f aca="false">VLOOKUP(A1658,Plan1!$A$7:$O$1102,8,FALSE())</f>
        <v>748.7</v>
      </c>
      <c r="F1658" s="64" t="n">
        <f aca="false">VLOOKUP(A1658,Plan1!$A$7:$O$1102,12,FALSE())</f>
        <v>-4.3</v>
      </c>
      <c r="G1658" s="65" t="n">
        <f aca="false">VLOOKUP(A1658,Plan1!$A$7:$O$1102,13,FALSE())</f>
        <v>834.48</v>
      </c>
    </row>
    <row r="1659" customFormat="false" ht="15" hidden="false" customHeight="false" outlineLevel="0" collapsed="false">
      <c r="A1659" s="63" t="n">
        <v>42931</v>
      </c>
      <c r="B1659" s="64" t="n">
        <f aca="false">VLOOKUP(A1659,Plan1!$A$7:$O$1102,2,FALSE())</f>
        <v>-3.49</v>
      </c>
      <c r="C1659" s="65" t="n">
        <f aca="false">VLOOKUP(A1659,Plan1!$A$7:$O$1102,3,FALSE())</f>
        <v>777.51</v>
      </c>
      <c r="D1659" s="66" t="n">
        <f aca="false">VLOOKUP(A1659,Plan1!$A$7:$O$1102,7,FALSE())</f>
        <v>-11.31</v>
      </c>
      <c r="E1659" s="65" t="n">
        <f aca="false">VLOOKUP(A1659,Plan1!$A$7:$O$1102,8,FALSE())</f>
        <v>748.69</v>
      </c>
      <c r="F1659" s="64" t="n">
        <f aca="false">VLOOKUP(A1659,Plan1!$A$7:$O$1102,12,FALSE())</f>
        <v>-4.32</v>
      </c>
      <c r="G1659" s="65" t="n">
        <f aca="false">VLOOKUP(A1659,Plan1!$A$7:$O$1102,13,FALSE())</f>
        <v>834.46</v>
      </c>
    </row>
    <row r="1660" customFormat="false" ht="15" hidden="false" customHeight="false" outlineLevel="0" collapsed="false">
      <c r="A1660" s="63" t="n">
        <v>42932</v>
      </c>
      <c r="B1660" s="64" t="n">
        <f aca="false">VLOOKUP(A1660,Plan1!$A$7:$O$1102,2,FALSE())</f>
        <v>-3.48</v>
      </c>
      <c r="C1660" s="65" t="n">
        <f aca="false">VLOOKUP(A1660,Plan1!$A$7:$O$1102,3,FALSE())</f>
        <v>777.52</v>
      </c>
      <c r="D1660" s="66" t="n">
        <f aca="false">VLOOKUP(A1660,Plan1!$A$7:$O$1102,7,FALSE())</f>
        <v>-11.34</v>
      </c>
      <c r="E1660" s="65" t="n">
        <f aca="false">VLOOKUP(A1660,Plan1!$A$7:$O$1102,8,FALSE())</f>
        <v>748.66</v>
      </c>
      <c r="F1660" s="64" t="n">
        <f aca="false">VLOOKUP(A1660,Plan1!$A$7:$O$1102,12,FALSE())</f>
        <v>-4.34</v>
      </c>
      <c r="G1660" s="65" t="n">
        <f aca="false">VLOOKUP(A1660,Plan1!$A$7:$O$1102,13,FALSE())</f>
        <v>834.44</v>
      </c>
    </row>
    <row r="1661" customFormat="false" ht="15" hidden="false" customHeight="false" outlineLevel="0" collapsed="false">
      <c r="A1661" s="63" t="n">
        <v>42933</v>
      </c>
      <c r="B1661" s="64" t="n">
        <f aca="false">VLOOKUP(A1661,Plan1!$A$7:$O$1102,2,FALSE())</f>
        <v>-3.5</v>
      </c>
      <c r="C1661" s="65" t="n">
        <f aca="false">VLOOKUP(A1661,Plan1!$A$7:$O$1102,3,FALSE())</f>
        <v>777.5</v>
      </c>
      <c r="D1661" s="66" t="n">
        <f aca="false">VLOOKUP(A1661,Plan1!$A$7:$O$1102,7,FALSE())</f>
        <v>-11.36</v>
      </c>
      <c r="E1661" s="65" t="n">
        <f aca="false">VLOOKUP(A1661,Plan1!$A$7:$O$1102,8,FALSE())</f>
        <v>748.64</v>
      </c>
      <c r="F1661" s="64" t="n">
        <f aca="false">VLOOKUP(A1661,Plan1!$A$7:$O$1102,12,FALSE())</f>
        <v>-4.35</v>
      </c>
      <c r="G1661" s="65" t="n">
        <f aca="false">VLOOKUP(A1661,Plan1!$A$7:$O$1102,13,FALSE())</f>
        <v>834.43</v>
      </c>
    </row>
    <row r="1662" customFormat="false" ht="15" hidden="false" customHeight="false" outlineLevel="0" collapsed="false">
      <c r="A1662" s="63" t="n">
        <v>42934</v>
      </c>
      <c r="B1662" s="64" t="n">
        <f aca="false">VLOOKUP(A1662,Plan1!$A$7:$O$1102,2,FALSE())</f>
        <v>-3.5</v>
      </c>
      <c r="C1662" s="65" t="n">
        <f aca="false">VLOOKUP(A1662,Plan1!$A$7:$O$1102,3,FALSE())</f>
        <v>777.5</v>
      </c>
      <c r="D1662" s="66" t="n">
        <f aca="false">VLOOKUP(A1662,Plan1!$A$7:$O$1102,7,FALSE())</f>
        <v>-11.37</v>
      </c>
      <c r="E1662" s="65" t="n">
        <f aca="false">VLOOKUP(A1662,Plan1!$A$7:$O$1102,8,FALSE())</f>
        <v>748.63</v>
      </c>
      <c r="F1662" s="64" t="n">
        <f aca="false">VLOOKUP(A1662,Plan1!$A$7:$O$1102,12,FALSE())</f>
        <v>-4.36</v>
      </c>
      <c r="G1662" s="65" t="n">
        <f aca="false">VLOOKUP(A1662,Plan1!$A$7:$O$1102,13,FALSE())</f>
        <v>834.42</v>
      </c>
    </row>
    <row r="1663" customFormat="false" ht="15" hidden="false" customHeight="false" outlineLevel="0" collapsed="false">
      <c r="A1663" s="63" t="n">
        <v>42935</v>
      </c>
      <c r="B1663" s="64" t="n">
        <f aca="false">VLOOKUP(A1663,Plan1!$A$7:$O$1102,2,FALSE())</f>
        <v>-3.5</v>
      </c>
      <c r="C1663" s="65" t="n">
        <f aca="false">VLOOKUP(A1663,Plan1!$A$7:$O$1102,3,FALSE())</f>
        <v>777.5</v>
      </c>
      <c r="D1663" s="66" t="n">
        <f aca="false">VLOOKUP(A1663,Plan1!$A$7:$O$1102,7,FALSE())</f>
        <v>-11.39</v>
      </c>
      <c r="E1663" s="65" t="n">
        <f aca="false">VLOOKUP(A1663,Plan1!$A$7:$O$1102,8,FALSE())</f>
        <v>748.61</v>
      </c>
      <c r="F1663" s="64" t="n">
        <f aca="false">VLOOKUP(A1663,Plan1!$A$7:$O$1102,12,FALSE())</f>
        <v>-4.37</v>
      </c>
      <c r="G1663" s="65" t="n">
        <f aca="false">VLOOKUP(A1663,Plan1!$A$7:$O$1102,13,FALSE())</f>
        <v>834.41</v>
      </c>
    </row>
    <row r="1664" customFormat="false" ht="15" hidden="false" customHeight="false" outlineLevel="0" collapsed="false">
      <c r="A1664" s="63" t="n">
        <v>42936</v>
      </c>
      <c r="B1664" s="64" t="n">
        <f aca="false">VLOOKUP(A1664,Plan1!$A$7:$O$1102,2,FALSE())</f>
        <v>-3.48</v>
      </c>
      <c r="C1664" s="65" t="n">
        <f aca="false">VLOOKUP(A1664,Plan1!$A$7:$O$1102,3,FALSE())</f>
        <v>777.52</v>
      </c>
      <c r="D1664" s="66" t="n">
        <f aca="false">VLOOKUP(A1664,Plan1!$A$7:$O$1102,7,FALSE())</f>
        <v>-11.4</v>
      </c>
      <c r="E1664" s="65" t="n">
        <f aca="false">VLOOKUP(A1664,Plan1!$A$7:$O$1102,8,FALSE())</f>
        <v>748.6</v>
      </c>
      <c r="F1664" s="64" t="n">
        <f aca="false">VLOOKUP(A1664,Plan1!$A$7:$O$1102,12,FALSE())</f>
        <v>-4.37</v>
      </c>
      <c r="G1664" s="65" t="n">
        <f aca="false">VLOOKUP(A1664,Plan1!$A$7:$O$1102,13,FALSE())</f>
        <v>834.41</v>
      </c>
    </row>
    <row r="1665" customFormat="false" ht="15" hidden="false" customHeight="false" outlineLevel="0" collapsed="false">
      <c r="A1665" s="63" t="n">
        <v>42937</v>
      </c>
      <c r="B1665" s="64" t="n">
        <f aca="false">VLOOKUP(A1665,Plan1!$A$7:$O$1102,2,FALSE())</f>
        <v>-3.5</v>
      </c>
      <c r="C1665" s="65" t="n">
        <f aca="false">VLOOKUP(A1665,Plan1!$A$7:$O$1102,3,FALSE())</f>
        <v>777.5</v>
      </c>
      <c r="D1665" s="66" t="n">
        <f aca="false">VLOOKUP(A1665,Plan1!$A$7:$O$1102,7,FALSE())</f>
        <v>-11.43</v>
      </c>
      <c r="E1665" s="65" t="n">
        <f aca="false">VLOOKUP(A1665,Plan1!$A$7:$O$1102,8,FALSE())</f>
        <v>748.57</v>
      </c>
      <c r="F1665" s="64" t="n">
        <f aca="false">VLOOKUP(A1665,Plan1!$A$7:$O$1102,12,FALSE())</f>
        <v>-4.4</v>
      </c>
      <c r="G1665" s="65" t="n">
        <f aca="false">VLOOKUP(A1665,Plan1!$A$7:$O$1102,13,FALSE())</f>
        <v>834.38</v>
      </c>
    </row>
    <row r="1666" customFormat="false" ht="15" hidden="false" customHeight="false" outlineLevel="0" collapsed="false">
      <c r="A1666" s="63" t="n">
        <v>42938</v>
      </c>
      <c r="B1666" s="64" t="n">
        <f aca="false">VLOOKUP(A1666,Plan1!$A$7:$O$1102,2,FALSE())</f>
        <v>-3.5</v>
      </c>
      <c r="C1666" s="65" t="n">
        <f aca="false">VLOOKUP(A1666,Plan1!$A$7:$O$1102,3,FALSE())</f>
        <v>777.5</v>
      </c>
      <c r="D1666" s="66" t="n">
        <f aca="false">VLOOKUP(A1666,Plan1!$A$7:$O$1102,7,FALSE())</f>
        <v>-11.45</v>
      </c>
      <c r="E1666" s="65" t="n">
        <f aca="false">VLOOKUP(A1666,Plan1!$A$7:$O$1102,8,FALSE())</f>
        <v>748.55</v>
      </c>
      <c r="F1666" s="64" t="n">
        <f aca="false">VLOOKUP(A1666,Plan1!$A$7:$O$1102,12,FALSE())</f>
        <v>-4.42</v>
      </c>
      <c r="G1666" s="65" t="n">
        <f aca="false">VLOOKUP(A1666,Plan1!$A$7:$O$1102,13,FALSE())</f>
        <v>834.36</v>
      </c>
    </row>
    <row r="1667" customFormat="false" ht="15" hidden="false" customHeight="false" outlineLevel="0" collapsed="false">
      <c r="A1667" s="63" t="n">
        <v>42939</v>
      </c>
      <c r="B1667" s="64" t="n">
        <f aca="false">VLOOKUP(A1667,Plan1!$A$7:$O$1102,2,FALSE())</f>
        <v>-3.5</v>
      </c>
      <c r="C1667" s="65" t="n">
        <f aca="false">VLOOKUP(A1667,Plan1!$A$7:$O$1102,3,FALSE())</f>
        <v>777.5</v>
      </c>
      <c r="D1667" s="66" t="n">
        <f aca="false">VLOOKUP(A1667,Plan1!$A$7:$O$1102,7,FALSE())</f>
        <v>-11.47</v>
      </c>
      <c r="E1667" s="65" t="n">
        <f aca="false">VLOOKUP(A1667,Plan1!$A$7:$O$1102,8,FALSE())</f>
        <v>748.53</v>
      </c>
      <c r="F1667" s="64" t="n">
        <f aca="false">VLOOKUP(A1667,Plan1!$A$7:$O$1102,12,FALSE())</f>
        <v>-4.43</v>
      </c>
      <c r="G1667" s="65" t="n">
        <f aca="false">VLOOKUP(A1667,Plan1!$A$7:$O$1102,13,FALSE())</f>
        <v>834.35</v>
      </c>
    </row>
    <row r="1668" customFormat="false" ht="15" hidden="false" customHeight="false" outlineLevel="0" collapsed="false">
      <c r="A1668" s="63" t="n">
        <v>42940</v>
      </c>
      <c r="B1668" s="64" t="n">
        <f aca="false">VLOOKUP(A1668,Plan1!$A$7:$O$1102,2,FALSE())</f>
        <v>-3.49</v>
      </c>
      <c r="C1668" s="65" t="n">
        <f aca="false">VLOOKUP(A1668,Plan1!$A$7:$O$1102,3,FALSE())</f>
        <v>777.51</v>
      </c>
      <c r="D1668" s="66" t="n">
        <f aca="false">VLOOKUP(A1668,Plan1!$A$7:$O$1102,7,FALSE())</f>
        <v>-11.49</v>
      </c>
      <c r="E1668" s="65" t="n">
        <f aca="false">VLOOKUP(A1668,Plan1!$A$7:$O$1102,8,FALSE())</f>
        <v>748.51</v>
      </c>
      <c r="F1668" s="64" t="n">
        <f aca="false">VLOOKUP(A1668,Plan1!$A$7:$O$1102,12,FALSE())</f>
        <v>-4.44</v>
      </c>
      <c r="G1668" s="65" t="n">
        <f aca="false">VLOOKUP(A1668,Plan1!$A$7:$O$1102,13,FALSE())</f>
        <v>834.34</v>
      </c>
    </row>
    <row r="1669" customFormat="false" ht="15" hidden="false" customHeight="false" outlineLevel="0" collapsed="false">
      <c r="A1669" s="63" t="n">
        <v>42941</v>
      </c>
      <c r="B1669" s="64" t="n">
        <f aca="false">VLOOKUP(A1669,Plan1!$A$7:$O$1102,2,FALSE())</f>
        <v>-3.53</v>
      </c>
      <c r="C1669" s="65" t="n">
        <f aca="false">VLOOKUP(A1669,Plan1!$A$7:$O$1102,3,FALSE())</f>
        <v>777.47</v>
      </c>
      <c r="D1669" s="66" t="n">
        <f aca="false">VLOOKUP(A1669,Plan1!$A$7:$O$1102,7,FALSE())</f>
        <v>-11.51</v>
      </c>
      <c r="E1669" s="65" t="n">
        <f aca="false">VLOOKUP(A1669,Plan1!$A$7:$O$1102,8,FALSE())</f>
        <v>748.49</v>
      </c>
      <c r="F1669" s="64" t="n">
        <f aca="false">VLOOKUP(A1669,Plan1!$A$7:$O$1102,12,FALSE())</f>
        <v>-4.46</v>
      </c>
      <c r="G1669" s="65" t="n">
        <f aca="false">VLOOKUP(A1669,Plan1!$A$7:$O$1102,13,FALSE())</f>
        <v>834.32</v>
      </c>
    </row>
    <row r="1670" customFormat="false" ht="15" hidden="false" customHeight="false" outlineLevel="0" collapsed="false">
      <c r="A1670" s="63" t="n">
        <v>42942</v>
      </c>
      <c r="B1670" s="64" t="n">
        <f aca="false">VLOOKUP(A1670,Plan1!$A$7:$O$1102,2,FALSE())</f>
        <v>-3.53</v>
      </c>
      <c r="C1670" s="65" t="n">
        <f aca="false">VLOOKUP(A1670,Plan1!$A$7:$O$1102,3,FALSE())</f>
        <v>777.47</v>
      </c>
      <c r="D1670" s="66" t="n">
        <f aca="false">VLOOKUP(A1670,Plan1!$A$7:$O$1102,7,FALSE())</f>
        <v>-11.53</v>
      </c>
      <c r="E1670" s="65" t="n">
        <f aca="false">VLOOKUP(A1670,Plan1!$A$7:$O$1102,8,FALSE())</f>
        <v>748.47</v>
      </c>
      <c r="F1670" s="64" t="n">
        <f aca="false">VLOOKUP(A1670,Plan1!$A$7:$O$1102,12,FALSE())</f>
        <v>-4.47</v>
      </c>
      <c r="G1670" s="65" t="n">
        <f aca="false">VLOOKUP(A1670,Plan1!$A$7:$O$1102,13,FALSE())</f>
        <v>834.31</v>
      </c>
    </row>
    <row r="1671" customFormat="false" ht="15" hidden="false" customHeight="false" outlineLevel="0" collapsed="false">
      <c r="A1671" s="63" t="n">
        <v>42943</v>
      </c>
      <c r="B1671" s="64" t="n">
        <f aca="false">VLOOKUP(A1671,Plan1!$A$7:$O$1102,2,FALSE())</f>
        <v>-3.53</v>
      </c>
      <c r="C1671" s="65" t="n">
        <f aca="false">VLOOKUP(A1671,Plan1!$A$7:$O$1102,3,FALSE())</f>
        <v>777.47</v>
      </c>
      <c r="D1671" s="66" t="n">
        <f aca="false">VLOOKUP(A1671,Plan1!$A$7:$O$1102,7,FALSE())</f>
        <v>-11.55</v>
      </c>
      <c r="E1671" s="65" t="n">
        <f aca="false">VLOOKUP(A1671,Plan1!$A$7:$O$1102,8,FALSE())</f>
        <v>748.45</v>
      </c>
      <c r="F1671" s="64" t="n">
        <f aca="false">VLOOKUP(A1671,Plan1!$A$7:$O$1102,12,FALSE())</f>
        <v>-4.48</v>
      </c>
      <c r="G1671" s="65" t="n">
        <f aca="false">VLOOKUP(A1671,Plan1!$A$7:$O$1102,13,FALSE())</f>
        <v>834.3</v>
      </c>
    </row>
    <row r="1672" customFormat="false" ht="15" hidden="false" customHeight="false" outlineLevel="0" collapsed="false">
      <c r="A1672" s="63" t="n">
        <v>42944</v>
      </c>
      <c r="B1672" s="64" t="n">
        <f aca="false">VLOOKUP(A1672,Plan1!$A$7:$O$1102,2,FALSE())</f>
        <v>-3.52</v>
      </c>
      <c r="C1672" s="65" t="n">
        <f aca="false">VLOOKUP(A1672,Plan1!$A$7:$O$1102,3,FALSE())</f>
        <v>777.48</v>
      </c>
      <c r="D1672" s="66" t="n">
        <f aca="false">VLOOKUP(A1672,Plan1!$A$7:$O$1102,7,FALSE())</f>
        <v>-11.57</v>
      </c>
      <c r="E1672" s="65" t="n">
        <f aca="false">VLOOKUP(A1672,Plan1!$A$7:$O$1102,8,FALSE())</f>
        <v>748.43</v>
      </c>
      <c r="F1672" s="64" t="n">
        <f aca="false">VLOOKUP(A1672,Plan1!$A$7:$O$1102,12,FALSE())</f>
        <v>-4.49</v>
      </c>
      <c r="G1672" s="65" t="n">
        <f aca="false">VLOOKUP(A1672,Plan1!$A$7:$O$1102,13,FALSE())</f>
        <v>834.29</v>
      </c>
    </row>
    <row r="1673" customFormat="false" ht="15" hidden="false" customHeight="false" outlineLevel="0" collapsed="false">
      <c r="A1673" s="63" t="n">
        <v>42945</v>
      </c>
      <c r="B1673" s="64" t="n">
        <f aca="false">VLOOKUP(A1673,Plan1!$A$7:$O$1102,2,FALSE())</f>
        <v>-3.54</v>
      </c>
      <c r="C1673" s="65" t="n">
        <f aca="false">VLOOKUP(A1673,Plan1!$A$7:$O$1102,3,FALSE())</f>
        <v>777.46</v>
      </c>
      <c r="D1673" s="66" t="n">
        <f aca="false">VLOOKUP(A1673,Plan1!$A$7:$O$1102,7,FALSE())</f>
        <v>-11.6</v>
      </c>
      <c r="E1673" s="65" t="n">
        <f aca="false">VLOOKUP(A1673,Plan1!$A$7:$O$1102,8,FALSE())</f>
        <v>748.4</v>
      </c>
      <c r="F1673" s="64" t="n">
        <f aca="false">VLOOKUP(A1673,Plan1!$A$7:$O$1102,12,FALSE())</f>
        <v>-4.55</v>
      </c>
      <c r="G1673" s="65" t="n">
        <f aca="false">VLOOKUP(A1673,Plan1!$A$7:$O$1102,13,FALSE())</f>
        <v>834.23</v>
      </c>
    </row>
    <row r="1674" customFormat="false" ht="15" hidden="false" customHeight="false" outlineLevel="0" collapsed="false">
      <c r="A1674" s="63" t="n">
        <v>42946</v>
      </c>
      <c r="B1674" s="64" t="n">
        <f aca="false">VLOOKUP(A1674,Plan1!$A$7:$O$1102,2,FALSE())</f>
        <v>-3.54</v>
      </c>
      <c r="C1674" s="65" t="n">
        <f aca="false">VLOOKUP(A1674,Plan1!$A$7:$O$1102,3,FALSE())</f>
        <v>777.46</v>
      </c>
      <c r="D1674" s="66" t="n">
        <f aca="false">VLOOKUP(A1674,Plan1!$A$7:$O$1102,7,FALSE())</f>
        <v>-11.62</v>
      </c>
      <c r="E1674" s="65" t="n">
        <f aca="false">VLOOKUP(A1674,Plan1!$A$7:$O$1102,8,FALSE())</f>
        <v>748.38</v>
      </c>
      <c r="F1674" s="64" t="n">
        <f aca="false">VLOOKUP(A1674,Plan1!$A$7:$O$1102,12,FALSE())</f>
        <v>-4.57</v>
      </c>
      <c r="G1674" s="65" t="n">
        <f aca="false">VLOOKUP(A1674,Plan1!$A$7:$O$1102,13,FALSE())</f>
        <v>834.21</v>
      </c>
    </row>
    <row r="1675" customFormat="false" ht="15" hidden="false" customHeight="false" outlineLevel="0" collapsed="false">
      <c r="A1675" s="63" t="n">
        <v>42947</v>
      </c>
      <c r="B1675" s="64" t="n">
        <f aca="false">VLOOKUP(A1675,Plan1!$A$7:$O$1102,2,FALSE())</f>
        <v>-3.54</v>
      </c>
      <c r="C1675" s="65" t="n">
        <f aca="false">VLOOKUP(A1675,Plan1!$A$7:$O$1102,3,FALSE())</f>
        <v>777.46</v>
      </c>
      <c r="D1675" s="66" t="n">
        <f aca="false">VLOOKUP(A1675,Plan1!$A$7:$O$1102,7,FALSE())</f>
        <v>-11.64</v>
      </c>
      <c r="E1675" s="65" t="n">
        <f aca="false">VLOOKUP(A1675,Plan1!$A$7:$O$1102,8,FALSE())</f>
        <v>748.36</v>
      </c>
      <c r="F1675" s="64" t="n">
        <f aca="false">VLOOKUP(A1675,Plan1!$A$7:$O$1102,12,FALSE())</f>
        <v>-4.55</v>
      </c>
      <c r="G1675" s="65" t="n">
        <f aca="false">VLOOKUP(A1675,Plan1!$A$7:$O$1102,13,FALSE())</f>
        <v>834.23</v>
      </c>
    </row>
    <row r="1676" customFormat="false" ht="15" hidden="false" customHeight="false" outlineLevel="0" collapsed="false">
      <c r="A1676" s="63" t="n">
        <v>42948</v>
      </c>
      <c r="B1676" s="64" t="n">
        <f aca="false">VLOOKUP(A1676,Plan1!$A$7:$O$1102,2,FALSE())</f>
        <v>-3.52</v>
      </c>
      <c r="C1676" s="65" t="n">
        <f aca="false">VLOOKUP(A1676,Plan1!$A$7:$O$1102,3,FALSE())</f>
        <v>777.48</v>
      </c>
      <c r="D1676" s="66" t="n">
        <f aca="false">VLOOKUP(A1676,Plan1!$A$7:$O$1102,7,FALSE())</f>
        <v>-11.66</v>
      </c>
      <c r="E1676" s="65" t="n">
        <f aca="false">VLOOKUP(A1676,Plan1!$A$7:$O$1102,8,FALSE())</f>
        <v>748.34</v>
      </c>
      <c r="F1676" s="64" t="n">
        <f aca="false">VLOOKUP(A1676,Plan1!$A$7:$O$1102,12,FALSE())</f>
        <v>-4.56</v>
      </c>
      <c r="G1676" s="65" t="n">
        <f aca="false">VLOOKUP(A1676,Plan1!$A$7:$O$1102,13,FALSE())</f>
        <v>834.22</v>
      </c>
    </row>
    <row r="1677" customFormat="false" ht="15" hidden="false" customHeight="false" outlineLevel="0" collapsed="false">
      <c r="A1677" s="63" t="n">
        <v>42949</v>
      </c>
      <c r="B1677" s="64" t="n">
        <f aca="false">VLOOKUP(A1677,Plan1!$A$7:$O$1102,2,FALSE())</f>
        <v>-3.55</v>
      </c>
      <c r="C1677" s="65" t="n">
        <f aca="false">VLOOKUP(A1677,Plan1!$A$7:$O$1102,3,FALSE())</f>
        <v>777.45</v>
      </c>
      <c r="D1677" s="66" t="n">
        <f aca="false">VLOOKUP(A1677,Plan1!$A$7:$O$1102,7,FALSE())</f>
        <v>-11.67</v>
      </c>
      <c r="E1677" s="65" t="n">
        <f aca="false">VLOOKUP(A1677,Plan1!$A$7:$O$1102,8,FALSE())</f>
        <v>748.33</v>
      </c>
      <c r="F1677" s="64" t="n">
        <f aca="false">VLOOKUP(A1677,Plan1!$A$7:$O$1102,12,FALSE())</f>
        <v>-4.58</v>
      </c>
      <c r="G1677" s="65" t="n">
        <f aca="false">VLOOKUP(A1677,Plan1!$A$7:$O$1102,13,FALSE())</f>
        <v>834.2</v>
      </c>
    </row>
    <row r="1678" customFormat="false" ht="15" hidden="false" customHeight="false" outlineLevel="0" collapsed="false">
      <c r="A1678" s="63" t="n">
        <v>42950</v>
      </c>
      <c r="B1678" s="64" t="n">
        <f aca="false">VLOOKUP(A1678,Plan1!$A$7:$O$1102,2,FALSE())</f>
        <v>-3.56</v>
      </c>
      <c r="C1678" s="65" t="n">
        <f aca="false">VLOOKUP(A1678,Plan1!$A$7:$O$1102,3,FALSE())</f>
        <v>777.44</v>
      </c>
      <c r="D1678" s="66" t="n">
        <f aca="false">VLOOKUP(A1678,Plan1!$A$7:$O$1102,7,FALSE())</f>
        <v>-11.7</v>
      </c>
      <c r="E1678" s="65" t="n">
        <f aca="false">VLOOKUP(A1678,Plan1!$A$7:$O$1102,8,FALSE())</f>
        <v>748.3</v>
      </c>
      <c r="F1678" s="64" t="n">
        <f aca="false">VLOOKUP(A1678,Plan1!$A$7:$O$1102,12,FALSE())</f>
        <v>-4.59</v>
      </c>
      <c r="G1678" s="65" t="n">
        <f aca="false">VLOOKUP(A1678,Plan1!$A$7:$O$1102,13,FALSE())</f>
        <v>834.19</v>
      </c>
    </row>
    <row r="1679" customFormat="false" ht="15" hidden="false" customHeight="false" outlineLevel="0" collapsed="false">
      <c r="A1679" s="63" t="n">
        <v>42951</v>
      </c>
      <c r="B1679" s="64" t="n">
        <f aca="false">VLOOKUP(A1679,Plan1!$A$7:$O$1102,2,FALSE())</f>
        <v>-3.56</v>
      </c>
      <c r="C1679" s="65" t="n">
        <f aca="false">VLOOKUP(A1679,Plan1!$A$7:$O$1102,3,FALSE())</f>
        <v>777.44</v>
      </c>
      <c r="D1679" s="66" t="n">
        <f aca="false">VLOOKUP(A1679,Plan1!$A$7:$O$1102,7,FALSE())</f>
        <v>-11.73</v>
      </c>
      <c r="E1679" s="65" t="n">
        <f aca="false">VLOOKUP(A1679,Plan1!$A$7:$O$1102,8,FALSE())</f>
        <v>748.27</v>
      </c>
      <c r="F1679" s="64" t="n">
        <f aca="false">VLOOKUP(A1679,Plan1!$A$7:$O$1102,12,FALSE())</f>
        <v>-4.61</v>
      </c>
      <c r="G1679" s="65" t="n">
        <f aca="false">VLOOKUP(A1679,Plan1!$A$7:$O$1102,13,FALSE())</f>
        <v>834.17</v>
      </c>
    </row>
    <row r="1680" customFormat="false" ht="15" hidden="false" customHeight="false" outlineLevel="0" collapsed="false">
      <c r="A1680" s="63" t="n">
        <v>42952</v>
      </c>
      <c r="B1680" s="64" t="n">
        <f aca="false">VLOOKUP(A1680,Plan1!$A$7:$O$1102,2,FALSE())</f>
        <v>-3.55</v>
      </c>
      <c r="C1680" s="65" t="n">
        <f aca="false">VLOOKUP(A1680,Plan1!$A$7:$O$1102,3,FALSE())</f>
        <v>777.45</v>
      </c>
      <c r="D1680" s="66" t="n">
        <f aca="false">VLOOKUP(A1680,Plan1!$A$7:$O$1102,7,FALSE())</f>
        <v>-11.77</v>
      </c>
      <c r="E1680" s="65" t="n">
        <f aca="false">VLOOKUP(A1680,Plan1!$A$7:$O$1102,8,FALSE())</f>
        <v>748.23</v>
      </c>
      <c r="F1680" s="64" t="n">
        <f aca="false">VLOOKUP(A1680,Plan1!$A$7:$O$1102,12,FALSE())</f>
        <v>-4.63</v>
      </c>
      <c r="G1680" s="65" t="n">
        <f aca="false">VLOOKUP(A1680,Plan1!$A$7:$O$1102,13,FALSE())</f>
        <v>834.15</v>
      </c>
    </row>
    <row r="1681" customFormat="false" ht="15" hidden="false" customHeight="false" outlineLevel="0" collapsed="false">
      <c r="A1681" s="63" t="n">
        <v>42953</v>
      </c>
      <c r="B1681" s="64" t="n">
        <f aca="false">VLOOKUP(A1681,Plan1!$A$7:$O$1102,2,FALSE())</f>
        <v>-3.58</v>
      </c>
      <c r="C1681" s="65" t="n">
        <f aca="false">VLOOKUP(A1681,Plan1!$A$7:$O$1102,3,FALSE())</f>
        <v>777.42</v>
      </c>
      <c r="D1681" s="66" t="n">
        <f aca="false">VLOOKUP(A1681,Plan1!$A$7:$O$1102,7,FALSE())</f>
        <v>-11.79</v>
      </c>
      <c r="E1681" s="65" t="n">
        <f aca="false">VLOOKUP(A1681,Plan1!$A$7:$O$1102,8,FALSE())</f>
        <v>748.21</v>
      </c>
      <c r="F1681" s="64" t="n">
        <f aca="false">VLOOKUP(A1681,Plan1!$A$7:$O$1102,12,FALSE())</f>
        <v>-4.63</v>
      </c>
      <c r="G1681" s="65" t="n">
        <f aca="false">VLOOKUP(A1681,Plan1!$A$7:$O$1102,13,FALSE())</f>
        <v>834.15</v>
      </c>
    </row>
    <row r="1682" customFormat="false" ht="15" hidden="false" customHeight="false" outlineLevel="0" collapsed="false">
      <c r="A1682" s="63" t="n">
        <v>42954</v>
      </c>
      <c r="B1682" s="64" t="n">
        <f aca="false">VLOOKUP(A1682,Plan1!$A$7:$O$1102,2,FALSE())</f>
        <v>-3.6</v>
      </c>
      <c r="C1682" s="65" t="n">
        <f aca="false">VLOOKUP(A1682,Plan1!$A$7:$O$1102,3,FALSE())</f>
        <v>777.4</v>
      </c>
      <c r="D1682" s="66" t="n">
        <f aca="false">VLOOKUP(A1682,Plan1!$A$7:$O$1102,7,FALSE())</f>
        <v>-11.82</v>
      </c>
      <c r="E1682" s="65" t="n">
        <f aca="false">VLOOKUP(A1682,Plan1!$A$7:$O$1102,8,FALSE())</f>
        <v>748.18</v>
      </c>
      <c r="F1682" s="64" t="n">
        <f aca="false">VLOOKUP(A1682,Plan1!$A$7:$O$1102,12,FALSE())</f>
        <v>-4.65</v>
      </c>
      <c r="G1682" s="65" t="n">
        <f aca="false">VLOOKUP(A1682,Plan1!$A$7:$O$1102,13,FALSE())</f>
        <v>834.13</v>
      </c>
    </row>
    <row r="1683" customFormat="false" ht="15" hidden="false" customHeight="false" outlineLevel="0" collapsed="false">
      <c r="A1683" s="63" t="n">
        <v>42955</v>
      </c>
      <c r="B1683" s="64" t="n">
        <f aca="false">VLOOKUP(A1683,Plan1!$A$7:$O$1102,2,FALSE())</f>
        <v>-3.61</v>
      </c>
      <c r="C1683" s="65" t="n">
        <f aca="false">VLOOKUP(A1683,Plan1!$A$7:$O$1102,3,FALSE())</f>
        <v>777.39</v>
      </c>
      <c r="D1683" s="66" t="n">
        <f aca="false">VLOOKUP(A1683,Plan1!$A$7:$O$1102,7,FALSE())</f>
        <v>-11.85</v>
      </c>
      <c r="E1683" s="65" t="n">
        <f aca="false">VLOOKUP(A1683,Plan1!$A$7:$O$1102,8,FALSE())</f>
        <v>748.15</v>
      </c>
      <c r="F1683" s="64" t="n">
        <f aca="false">VLOOKUP(A1683,Plan1!$A$7:$O$1102,12,FALSE())</f>
        <v>-4.66</v>
      </c>
      <c r="G1683" s="65" t="n">
        <f aca="false">VLOOKUP(A1683,Plan1!$A$7:$O$1102,13,FALSE())</f>
        <v>834.12</v>
      </c>
    </row>
    <row r="1684" customFormat="false" ht="15" hidden="false" customHeight="false" outlineLevel="0" collapsed="false">
      <c r="A1684" s="63" t="n">
        <v>42956</v>
      </c>
      <c r="B1684" s="64" t="n">
        <f aca="false">VLOOKUP(A1684,Plan1!$A$7:$O$1102,2,FALSE())</f>
        <v>-3.61</v>
      </c>
      <c r="C1684" s="65" t="n">
        <f aca="false">VLOOKUP(A1684,Plan1!$A$7:$O$1102,3,FALSE())</f>
        <v>777.39</v>
      </c>
      <c r="D1684" s="66" t="n">
        <f aca="false">VLOOKUP(A1684,Plan1!$A$7:$O$1102,7,FALSE())</f>
        <v>-11.88</v>
      </c>
      <c r="E1684" s="65" t="n">
        <f aca="false">VLOOKUP(A1684,Plan1!$A$7:$O$1102,8,FALSE())</f>
        <v>748.12</v>
      </c>
      <c r="F1684" s="64" t="n">
        <f aca="false">VLOOKUP(A1684,Plan1!$A$7:$O$1102,12,FALSE())</f>
        <v>-4.68</v>
      </c>
      <c r="G1684" s="65" t="n">
        <f aca="false">VLOOKUP(A1684,Plan1!$A$7:$O$1102,13,FALSE())</f>
        <v>834.1</v>
      </c>
    </row>
    <row r="1685" customFormat="false" ht="15" hidden="false" customHeight="false" outlineLevel="0" collapsed="false">
      <c r="A1685" s="63" t="n">
        <v>42957</v>
      </c>
      <c r="B1685" s="64" t="n">
        <f aca="false">VLOOKUP(A1685,Plan1!$A$7:$O$1102,2,FALSE())</f>
        <v>-3.62</v>
      </c>
      <c r="C1685" s="65" t="n">
        <f aca="false">VLOOKUP(A1685,Plan1!$A$7:$O$1102,3,FALSE())</f>
        <v>777.38</v>
      </c>
      <c r="D1685" s="66" t="n">
        <f aca="false">VLOOKUP(A1685,Plan1!$A$7:$O$1102,7,FALSE())</f>
        <v>-11.91</v>
      </c>
      <c r="E1685" s="65" t="n">
        <f aca="false">VLOOKUP(A1685,Plan1!$A$7:$O$1102,8,FALSE())</f>
        <v>748.09</v>
      </c>
      <c r="F1685" s="64" t="n">
        <f aca="false">VLOOKUP(A1685,Plan1!$A$7:$O$1102,12,FALSE())</f>
        <v>-4.7</v>
      </c>
      <c r="G1685" s="65" t="n">
        <f aca="false">VLOOKUP(A1685,Plan1!$A$7:$O$1102,13,FALSE())</f>
        <v>834.08</v>
      </c>
    </row>
    <row r="1686" customFormat="false" ht="15" hidden="false" customHeight="false" outlineLevel="0" collapsed="false">
      <c r="A1686" s="63" t="n">
        <v>42958</v>
      </c>
      <c r="B1686" s="64" t="n">
        <f aca="false">VLOOKUP(A1686,Plan1!$A$7:$O$1102,2,FALSE())</f>
        <v>-3.63</v>
      </c>
      <c r="C1686" s="65" t="n">
        <f aca="false">VLOOKUP(A1686,Plan1!$A$7:$O$1102,3,FALSE())</f>
        <v>777.37</v>
      </c>
      <c r="D1686" s="66" t="n">
        <f aca="false">VLOOKUP(A1686,Plan1!$A$7:$O$1102,7,FALSE())</f>
        <v>-11.96</v>
      </c>
      <c r="E1686" s="65" t="n">
        <f aca="false">VLOOKUP(A1686,Plan1!$A$7:$O$1102,8,FALSE())</f>
        <v>748.04</v>
      </c>
      <c r="F1686" s="64" t="n">
        <f aca="false">VLOOKUP(A1686,Plan1!$A$7:$O$1102,12,FALSE())</f>
        <v>-4.7</v>
      </c>
      <c r="G1686" s="65" t="n">
        <f aca="false">VLOOKUP(A1686,Plan1!$A$7:$O$1102,13,FALSE())</f>
        <v>834.08</v>
      </c>
    </row>
    <row r="1687" customFormat="false" ht="15" hidden="false" customHeight="false" outlineLevel="0" collapsed="false">
      <c r="A1687" s="63" t="n">
        <v>42959</v>
      </c>
      <c r="B1687" s="64" t="n">
        <f aca="false">VLOOKUP(A1687,Plan1!$A$7:$O$1102,2,FALSE())</f>
        <v>-3.64</v>
      </c>
      <c r="C1687" s="65" t="n">
        <f aca="false">VLOOKUP(A1687,Plan1!$A$7:$O$1102,3,FALSE())</f>
        <v>777.36</v>
      </c>
      <c r="D1687" s="66" t="n">
        <f aca="false">VLOOKUP(A1687,Plan1!$A$7:$O$1102,7,FALSE())</f>
        <v>-12.01</v>
      </c>
      <c r="E1687" s="65" t="n">
        <f aca="false">VLOOKUP(A1687,Plan1!$A$7:$O$1102,8,FALSE())</f>
        <v>747.99</v>
      </c>
      <c r="F1687" s="64" t="n">
        <f aca="false">VLOOKUP(A1687,Plan1!$A$7:$O$1102,12,FALSE())</f>
        <v>-4.72</v>
      </c>
      <c r="G1687" s="65" t="n">
        <f aca="false">VLOOKUP(A1687,Plan1!$A$7:$O$1102,13,FALSE())</f>
        <v>834.06</v>
      </c>
    </row>
    <row r="1688" customFormat="false" ht="15" hidden="false" customHeight="false" outlineLevel="0" collapsed="false">
      <c r="A1688" s="63" t="n">
        <v>42960</v>
      </c>
      <c r="B1688" s="64" t="n">
        <f aca="false">VLOOKUP(A1688,Plan1!$A$7:$O$1102,2,FALSE())</f>
        <v>-3.66</v>
      </c>
      <c r="C1688" s="65" t="n">
        <f aca="false">VLOOKUP(A1688,Plan1!$A$7:$O$1102,3,FALSE())</f>
        <v>777.34</v>
      </c>
      <c r="D1688" s="66" t="n">
        <f aca="false">VLOOKUP(A1688,Plan1!$A$7:$O$1102,7,FALSE())</f>
        <v>-12.03</v>
      </c>
      <c r="E1688" s="65" t="n">
        <f aca="false">VLOOKUP(A1688,Plan1!$A$7:$O$1102,8,FALSE())</f>
        <v>747.97</v>
      </c>
      <c r="F1688" s="64" t="n">
        <f aca="false">VLOOKUP(A1688,Plan1!$A$7:$O$1102,12,FALSE())</f>
        <v>-4.74</v>
      </c>
      <c r="G1688" s="65" t="n">
        <f aca="false">VLOOKUP(A1688,Plan1!$A$7:$O$1102,13,FALSE())</f>
        <v>834.04</v>
      </c>
    </row>
    <row r="1689" customFormat="false" ht="15" hidden="false" customHeight="false" outlineLevel="0" collapsed="false">
      <c r="A1689" s="63" t="n">
        <v>42961</v>
      </c>
      <c r="B1689" s="64" t="n">
        <f aca="false">VLOOKUP(A1689,Plan1!$A$7:$O$1102,2,FALSE())</f>
        <v>-3.67</v>
      </c>
      <c r="C1689" s="65" t="n">
        <f aca="false">VLOOKUP(A1689,Plan1!$A$7:$O$1102,3,FALSE())</f>
        <v>777.33</v>
      </c>
      <c r="D1689" s="66" t="n">
        <f aca="false">VLOOKUP(A1689,Plan1!$A$7:$O$1102,7,FALSE())</f>
        <v>-12.05</v>
      </c>
      <c r="E1689" s="65" t="n">
        <f aca="false">VLOOKUP(A1689,Plan1!$A$7:$O$1102,8,FALSE())</f>
        <v>747.95</v>
      </c>
      <c r="F1689" s="64" t="n">
        <f aca="false">VLOOKUP(A1689,Plan1!$A$7:$O$1102,12,FALSE())</f>
        <v>-4.78</v>
      </c>
      <c r="G1689" s="65" t="n">
        <f aca="false">VLOOKUP(A1689,Plan1!$A$7:$O$1102,13,FALSE())</f>
        <v>834</v>
      </c>
    </row>
    <row r="1690" customFormat="false" ht="15" hidden="false" customHeight="false" outlineLevel="0" collapsed="false">
      <c r="A1690" s="63" t="n">
        <v>42962</v>
      </c>
      <c r="B1690" s="64" t="n">
        <f aca="false">VLOOKUP(A1690,Plan1!$A$7:$O$1102,2,FALSE())</f>
        <v>-3.68</v>
      </c>
      <c r="C1690" s="65" t="n">
        <f aca="false">VLOOKUP(A1690,Plan1!$A$7:$O$1102,3,FALSE())</f>
        <v>777.32</v>
      </c>
      <c r="D1690" s="66" t="n">
        <f aca="false">VLOOKUP(A1690,Plan1!$A$7:$O$1102,7,FALSE())</f>
        <v>-12.08</v>
      </c>
      <c r="E1690" s="65" t="n">
        <f aca="false">VLOOKUP(A1690,Plan1!$A$7:$O$1102,8,FALSE())</f>
        <v>747.92</v>
      </c>
      <c r="F1690" s="64" t="n">
        <f aca="false">VLOOKUP(A1690,Plan1!$A$7:$O$1102,12,FALSE())</f>
        <v>-4.79</v>
      </c>
      <c r="G1690" s="65" t="n">
        <f aca="false">VLOOKUP(A1690,Plan1!$A$7:$O$1102,13,FALSE())</f>
        <v>833.99</v>
      </c>
    </row>
    <row r="1691" customFormat="false" ht="15" hidden="false" customHeight="false" outlineLevel="0" collapsed="false">
      <c r="A1691" s="63" t="n">
        <v>42963</v>
      </c>
      <c r="B1691" s="64" t="n">
        <f aca="false">VLOOKUP(A1691,Plan1!$A$7:$O$1102,2,FALSE())</f>
        <v>-3.69</v>
      </c>
      <c r="C1691" s="65" t="n">
        <f aca="false">VLOOKUP(A1691,Plan1!$A$7:$O$1102,3,FALSE())</f>
        <v>777.31</v>
      </c>
      <c r="D1691" s="66" t="n">
        <f aca="false">VLOOKUP(A1691,Plan1!$A$7:$O$1102,7,FALSE())</f>
        <v>-12.14</v>
      </c>
      <c r="E1691" s="65" t="n">
        <f aca="false">VLOOKUP(A1691,Plan1!$A$7:$O$1102,8,FALSE())</f>
        <v>747.86</v>
      </c>
      <c r="F1691" s="64" t="n">
        <f aca="false">VLOOKUP(A1691,Plan1!$A$7:$O$1102,12,FALSE())</f>
        <v>-4.82</v>
      </c>
      <c r="G1691" s="65" t="n">
        <f aca="false">VLOOKUP(A1691,Plan1!$A$7:$O$1102,13,FALSE())</f>
        <v>833.96</v>
      </c>
    </row>
    <row r="1692" customFormat="false" ht="15" hidden="false" customHeight="false" outlineLevel="0" collapsed="false">
      <c r="A1692" s="63" t="n">
        <v>42964</v>
      </c>
      <c r="B1692" s="64" t="n">
        <f aca="false">VLOOKUP(A1692,Plan1!$A$7:$O$1102,2,FALSE())</f>
        <v>-3.71</v>
      </c>
      <c r="C1692" s="65" t="n">
        <f aca="false">VLOOKUP(A1692,Plan1!$A$7:$O$1102,3,FALSE())</f>
        <v>777.29</v>
      </c>
      <c r="D1692" s="66" t="n">
        <f aca="false">VLOOKUP(A1692,Plan1!$A$7:$O$1102,7,FALSE())</f>
        <v>-12.17</v>
      </c>
      <c r="E1692" s="65" t="n">
        <f aca="false">VLOOKUP(A1692,Plan1!$A$7:$O$1102,8,FALSE())</f>
        <v>747.83</v>
      </c>
      <c r="F1692" s="64" t="n">
        <f aca="false">VLOOKUP(A1692,Plan1!$A$7:$O$1102,12,FALSE())</f>
        <v>-4.84</v>
      </c>
      <c r="G1692" s="65" t="n">
        <f aca="false">VLOOKUP(A1692,Plan1!$A$7:$O$1102,13,FALSE())</f>
        <v>833.94</v>
      </c>
    </row>
    <row r="1693" customFormat="false" ht="15" hidden="false" customHeight="false" outlineLevel="0" collapsed="false">
      <c r="A1693" s="63" t="n">
        <v>42965</v>
      </c>
      <c r="B1693" s="64" t="n">
        <f aca="false">VLOOKUP(A1693,Plan1!$A$7:$O$1102,2,FALSE())</f>
        <v>-3.73</v>
      </c>
      <c r="C1693" s="65" t="n">
        <f aca="false">VLOOKUP(A1693,Plan1!$A$7:$O$1102,3,FALSE())</f>
        <v>777.27</v>
      </c>
      <c r="D1693" s="66" t="n">
        <f aca="false">VLOOKUP(A1693,Plan1!$A$7:$O$1102,7,FALSE())</f>
        <v>-12.2</v>
      </c>
      <c r="E1693" s="65" t="n">
        <f aca="false">VLOOKUP(A1693,Plan1!$A$7:$O$1102,8,FALSE())</f>
        <v>747.8</v>
      </c>
      <c r="F1693" s="64" t="n">
        <f aca="false">VLOOKUP(A1693,Plan1!$A$7:$O$1102,12,FALSE())</f>
        <v>-4.86</v>
      </c>
      <c r="G1693" s="65" t="n">
        <f aca="false">VLOOKUP(A1693,Plan1!$A$7:$O$1102,13,FALSE())</f>
        <v>833.92</v>
      </c>
    </row>
    <row r="1694" customFormat="false" ht="15" hidden="false" customHeight="false" outlineLevel="0" collapsed="false">
      <c r="A1694" s="63" t="n">
        <v>42966</v>
      </c>
      <c r="B1694" s="64" t="n">
        <f aca="false">VLOOKUP(A1694,Plan1!$A$7:$O$1102,2,FALSE())</f>
        <v>-3.74</v>
      </c>
      <c r="C1694" s="65" t="n">
        <f aca="false">VLOOKUP(A1694,Plan1!$A$7:$O$1102,3,FALSE())</f>
        <v>777.26</v>
      </c>
      <c r="D1694" s="66" t="n">
        <f aca="false">VLOOKUP(A1694,Plan1!$A$7:$O$1102,7,FALSE())</f>
        <v>-12.24</v>
      </c>
      <c r="E1694" s="65" t="n">
        <f aca="false">VLOOKUP(A1694,Plan1!$A$7:$O$1102,8,FALSE())</f>
        <v>747.76</v>
      </c>
      <c r="F1694" s="64" t="n">
        <f aca="false">VLOOKUP(A1694,Plan1!$A$7:$O$1102,12,FALSE())</f>
        <v>-4.88</v>
      </c>
      <c r="G1694" s="65" t="n">
        <f aca="false">VLOOKUP(A1694,Plan1!$A$7:$O$1102,13,FALSE())</f>
        <v>833.9</v>
      </c>
    </row>
    <row r="1695" customFormat="false" ht="15" hidden="false" customHeight="false" outlineLevel="0" collapsed="false">
      <c r="A1695" s="63" t="n">
        <v>42967</v>
      </c>
      <c r="B1695" s="64" t="n">
        <f aca="false">VLOOKUP(A1695,Plan1!$A$7:$O$1102,2,FALSE())</f>
        <v>-3.76</v>
      </c>
      <c r="C1695" s="65" t="n">
        <f aca="false">VLOOKUP(A1695,Plan1!$A$7:$O$1102,3,FALSE())</f>
        <v>777.24</v>
      </c>
      <c r="D1695" s="66" t="n">
        <f aca="false">VLOOKUP(A1695,Plan1!$A$7:$O$1102,7,FALSE())</f>
        <v>-12.29</v>
      </c>
      <c r="E1695" s="65" t="n">
        <f aca="false">VLOOKUP(A1695,Plan1!$A$7:$O$1102,8,FALSE())</f>
        <v>747.71</v>
      </c>
      <c r="F1695" s="64" t="n">
        <f aca="false">VLOOKUP(A1695,Plan1!$A$7:$O$1102,12,FALSE())</f>
        <v>-4.9</v>
      </c>
      <c r="G1695" s="65" t="n">
        <f aca="false">VLOOKUP(A1695,Plan1!$A$7:$O$1102,13,FALSE())</f>
        <v>833.88</v>
      </c>
    </row>
    <row r="1696" customFormat="false" ht="15" hidden="false" customHeight="false" outlineLevel="0" collapsed="false">
      <c r="A1696" s="63" t="n">
        <v>42968</v>
      </c>
      <c r="B1696" s="64" t="n">
        <f aca="false">VLOOKUP(A1696,Plan1!$A$7:$O$1102,2,FALSE())</f>
        <v>-3.78</v>
      </c>
      <c r="C1696" s="65" t="n">
        <f aca="false">VLOOKUP(A1696,Plan1!$A$7:$O$1102,3,FALSE())</f>
        <v>777.22</v>
      </c>
      <c r="D1696" s="66" t="n">
        <f aca="false">VLOOKUP(A1696,Plan1!$A$7:$O$1102,7,FALSE())</f>
        <v>-12.32</v>
      </c>
      <c r="E1696" s="65" t="n">
        <f aca="false">VLOOKUP(A1696,Plan1!$A$7:$O$1102,8,FALSE())</f>
        <v>747.68</v>
      </c>
      <c r="F1696" s="64" t="n">
        <f aca="false">VLOOKUP(A1696,Plan1!$A$7:$O$1102,12,FALSE())</f>
        <v>-4.92</v>
      </c>
      <c r="G1696" s="65" t="n">
        <f aca="false">VLOOKUP(A1696,Plan1!$A$7:$O$1102,13,FALSE())</f>
        <v>833.86</v>
      </c>
    </row>
    <row r="1697" customFormat="false" ht="15" hidden="false" customHeight="false" outlineLevel="0" collapsed="false">
      <c r="A1697" s="63" t="n">
        <v>42969</v>
      </c>
      <c r="B1697" s="64" t="n">
        <f aca="false">VLOOKUP(A1697,Plan1!$A$7:$O$1102,2,FALSE())</f>
        <v>-3.79</v>
      </c>
      <c r="C1697" s="65" t="n">
        <f aca="false">VLOOKUP(A1697,Plan1!$A$7:$O$1102,3,FALSE())</f>
        <v>777.21</v>
      </c>
      <c r="D1697" s="66" t="n">
        <f aca="false">VLOOKUP(A1697,Plan1!$A$7:$O$1102,7,FALSE())</f>
        <v>-12.35</v>
      </c>
      <c r="E1697" s="65" t="n">
        <f aca="false">VLOOKUP(A1697,Plan1!$A$7:$O$1102,8,FALSE())</f>
        <v>747.65</v>
      </c>
      <c r="F1697" s="64" t="n">
        <f aca="false">VLOOKUP(A1697,Plan1!$A$7:$O$1102,12,FALSE())</f>
        <v>-4.94</v>
      </c>
      <c r="G1697" s="65" t="n">
        <f aca="false">VLOOKUP(A1697,Plan1!$A$7:$O$1102,13,FALSE())</f>
        <v>833.84</v>
      </c>
    </row>
    <row r="1698" customFormat="false" ht="15" hidden="false" customHeight="false" outlineLevel="0" collapsed="false">
      <c r="A1698" s="63" t="n">
        <v>42970</v>
      </c>
      <c r="B1698" s="64" t="n">
        <f aca="false">VLOOKUP(A1698,Plan1!$A$7:$O$1102,2,FALSE())</f>
        <v>-3.81</v>
      </c>
      <c r="C1698" s="65" t="n">
        <f aca="false">VLOOKUP(A1698,Plan1!$A$7:$O$1102,3,FALSE())</f>
        <v>777.19</v>
      </c>
      <c r="D1698" s="66" t="n">
        <f aca="false">VLOOKUP(A1698,Plan1!$A$7:$O$1102,7,FALSE())</f>
        <v>-12.39</v>
      </c>
      <c r="E1698" s="65" t="n">
        <f aca="false">VLOOKUP(A1698,Plan1!$A$7:$O$1102,8,FALSE())</f>
        <v>747.61</v>
      </c>
      <c r="F1698" s="64" t="n">
        <f aca="false">VLOOKUP(A1698,Plan1!$A$7:$O$1102,12,FALSE())</f>
        <v>-4.98</v>
      </c>
      <c r="G1698" s="65" t="n">
        <f aca="false">VLOOKUP(A1698,Plan1!$A$7:$O$1102,13,FALSE())</f>
        <v>833.8</v>
      </c>
    </row>
    <row r="1699" customFormat="false" ht="15" hidden="false" customHeight="false" outlineLevel="0" collapsed="false">
      <c r="A1699" s="63" t="n">
        <v>42971</v>
      </c>
      <c r="B1699" s="64" t="n">
        <f aca="false">VLOOKUP(A1699,Plan1!$A$7:$O$1102,2,FALSE())</f>
        <v>-3.82</v>
      </c>
      <c r="C1699" s="65" t="n">
        <f aca="false">VLOOKUP(A1699,Plan1!$A$7:$O$1102,3,FALSE())</f>
        <v>777.18</v>
      </c>
      <c r="D1699" s="66" t="n">
        <f aca="false">VLOOKUP(A1699,Plan1!$A$7:$O$1102,7,FALSE())</f>
        <v>-12.42</v>
      </c>
      <c r="E1699" s="65" t="n">
        <f aca="false">VLOOKUP(A1699,Plan1!$A$7:$O$1102,8,FALSE())</f>
        <v>747.58</v>
      </c>
      <c r="F1699" s="64" t="n">
        <f aca="false">VLOOKUP(A1699,Plan1!$A$7:$O$1102,12,FALSE())</f>
        <v>-5</v>
      </c>
      <c r="G1699" s="65" t="n">
        <f aca="false">VLOOKUP(A1699,Plan1!$A$7:$O$1102,13,FALSE())</f>
        <v>833.78</v>
      </c>
    </row>
    <row r="1700" customFormat="false" ht="15" hidden="false" customHeight="false" outlineLevel="0" collapsed="false">
      <c r="A1700" s="63" t="n">
        <v>42972</v>
      </c>
      <c r="B1700" s="64" t="n">
        <f aca="false">VLOOKUP(A1700,Plan1!$A$7:$O$1102,2,FALSE())</f>
        <v>-3.84</v>
      </c>
      <c r="C1700" s="65" t="n">
        <f aca="false">VLOOKUP(A1700,Plan1!$A$7:$O$1102,3,FALSE())</f>
        <v>777.16</v>
      </c>
      <c r="D1700" s="66" t="n">
        <f aca="false">VLOOKUP(A1700,Plan1!$A$7:$O$1102,7,FALSE())</f>
        <v>-12.46</v>
      </c>
      <c r="E1700" s="65" t="n">
        <f aca="false">VLOOKUP(A1700,Plan1!$A$7:$O$1102,8,FALSE())</f>
        <v>747.54</v>
      </c>
      <c r="F1700" s="64" t="n">
        <f aca="false">VLOOKUP(A1700,Plan1!$A$7:$O$1102,12,FALSE())</f>
        <v>-5.02</v>
      </c>
      <c r="G1700" s="65" t="n">
        <f aca="false">VLOOKUP(A1700,Plan1!$A$7:$O$1102,13,FALSE())</f>
        <v>833.76</v>
      </c>
    </row>
    <row r="1701" customFormat="false" ht="15" hidden="false" customHeight="false" outlineLevel="0" collapsed="false">
      <c r="A1701" s="63" t="n">
        <v>42973</v>
      </c>
      <c r="B1701" s="64" t="n">
        <f aca="false">VLOOKUP(A1701,Plan1!$A$7:$O$1102,2,FALSE())</f>
        <v>-3.86</v>
      </c>
      <c r="C1701" s="65" t="n">
        <f aca="false">VLOOKUP(A1701,Plan1!$A$7:$O$1102,3,FALSE())</f>
        <v>777.14</v>
      </c>
      <c r="D1701" s="66" t="n">
        <f aca="false">VLOOKUP(A1701,Plan1!$A$7:$O$1102,7,FALSE())</f>
        <v>-12.49</v>
      </c>
      <c r="E1701" s="65" t="n">
        <f aca="false">VLOOKUP(A1701,Plan1!$A$7:$O$1102,8,FALSE())</f>
        <v>747.51</v>
      </c>
      <c r="F1701" s="64" t="n">
        <f aca="false">VLOOKUP(A1701,Plan1!$A$7:$O$1102,12,FALSE())</f>
        <v>-5.06</v>
      </c>
      <c r="G1701" s="65" t="n">
        <f aca="false">VLOOKUP(A1701,Plan1!$A$7:$O$1102,13,FALSE())</f>
        <v>833.72</v>
      </c>
    </row>
    <row r="1702" customFormat="false" ht="15" hidden="false" customHeight="false" outlineLevel="0" collapsed="false">
      <c r="A1702" s="63" t="n">
        <v>42974</v>
      </c>
      <c r="B1702" s="64" t="n">
        <f aca="false">VLOOKUP(A1702,Plan1!$A$7:$O$1102,2,FALSE())</f>
        <v>-3.88</v>
      </c>
      <c r="C1702" s="65" t="n">
        <f aca="false">VLOOKUP(A1702,Plan1!$A$7:$O$1102,3,FALSE())</f>
        <v>777.12</v>
      </c>
      <c r="D1702" s="66" t="n">
        <f aca="false">VLOOKUP(A1702,Plan1!$A$7:$O$1102,7,FALSE())</f>
        <v>-12.52</v>
      </c>
      <c r="E1702" s="65" t="n">
        <f aca="false">VLOOKUP(A1702,Plan1!$A$7:$O$1102,8,FALSE())</f>
        <v>747.48</v>
      </c>
      <c r="F1702" s="64" t="n">
        <f aca="false">VLOOKUP(A1702,Plan1!$A$7:$O$1102,12,FALSE())</f>
        <v>-5.09</v>
      </c>
      <c r="G1702" s="65" t="n">
        <f aca="false">VLOOKUP(A1702,Plan1!$A$7:$O$1102,13,FALSE())</f>
        <v>833.69</v>
      </c>
    </row>
    <row r="1703" customFormat="false" ht="15" hidden="false" customHeight="false" outlineLevel="0" collapsed="false">
      <c r="A1703" s="63" t="n">
        <v>42975</v>
      </c>
      <c r="B1703" s="64" t="n">
        <f aca="false">VLOOKUP(A1703,Plan1!$A$7:$O$1102,2,FALSE())</f>
        <v>-3.87</v>
      </c>
      <c r="C1703" s="65" t="n">
        <f aca="false">VLOOKUP(A1703,Plan1!$A$7:$O$1102,3,FALSE())</f>
        <v>777.13</v>
      </c>
      <c r="D1703" s="66" t="n">
        <f aca="false">VLOOKUP(A1703,Plan1!$A$7:$O$1102,7,FALSE())</f>
        <v>-12.56</v>
      </c>
      <c r="E1703" s="65" t="n">
        <f aca="false">VLOOKUP(A1703,Plan1!$A$7:$O$1102,8,FALSE())</f>
        <v>747.44</v>
      </c>
      <c r="F1703" s="64" t="n">
        <f aca="false">VLOOKUP(A1703,Plan1!$A$7:$O$1102,12,FALSE())</f>
        <v>-5.14</v>
      </c>
      <c r="G1703" s="65" t="n">
        <f aca="false">VLOOKUP(A1703,Plan1!$A$7:$O$1102,13,FALSE())</f>
        <v>833.64</v>
      </c>
    </row>
    <row r="1704" customFormat="false" ht="15" hidden="false" customHeight="false" outlineLevel="0" collapsed="false">
      <c r="A1704" s="63" t="n">
        <v>42976</v>
      </c>
      <c r="B1704" s="64" t="n">
        <f aca="false">VLOOKUP(A1704,Plan1!$A$7:$O$1102,2,FALSE())</f>
        <v>-3.92</v>
      </c>
      <c r="C1704" s="65" t="n">
        <f aca="false">VLOOKUP(A1704,Plan1!$A$7:$O$1102,3,FALSE())</f>
        <v>777.08</v>
      </c>
      <c r="D1704" s="66" t="n">
        <f aca="false">VLOOKUP(A1704,Plan1!$A$7:$O$1102,7,FALSE())</f>
        <v>-12.6</v>
      </c>
      <c r="E1704" s="65" t="n">
        <f aca="false">VLOOKUP(A1704,Plan1!$A$7:$O$1102,8,FALSE())</f>
        <v>747.4</v>
      </c>
      <c r="F1704" s="64" t="n">
        <f aca="false">VLOOKUP(A1704,Plan1!$A$7:$O$1102,12,FALSE())</f>
        <v>-5.18</v>
      </c>
      <c r="G1704" s="65" t="n">
        <f aca="false">VLOOKUP(A1704,Plan1!$A$7:$O$1102,13,FALSE())</f>
        <v>833.6</v>
      </c>
    </row>
    <row r="1705" customFormat="false" ht="15" hidden="false" customHeight="false" outlineLevel="0" collapsed="false">
      <c r="A1705" s="63" t="n">
        <v>42977</v>
      </c>
      <c r="B1705" s="64" t="n">
        <f aca="false">VLOOKUP(A1705,Plan1!$A$7:$O$1102,2,FALSE())</f>
        <v>-3.95</v>
      </c>
      <c r="C1705" s="65" t="n">
        <f aca="false">VLOOKUP(A1705,Plan1!$A$7:$O$1102,3,FALSE())</f>
        <v>777.05</v>
      </c>
      <c r="D1705" s="66" t="n">
        <f aca="false">VLOOKUP(A1705,Plan1!$A$7:$O$1102,7,FALSE())</f>
        <v>-12.64</v>
      </c>
      <c r="E1705" s="65" t="n">
        <f aca="false">VLOOKUP(A1705,Plan1!$A$7:$O$1102,8,FALSE())</f>
        <v>747.36</v>
      </c>
      <c r="F1705" s="64" t="n">
        <f aca="false">VLOOKUP(A1705,Plan1!$A$7:$O$1102,12,FALSE())</f>
        <v>-5.19</v>
      </c>
      <c r="G1705" s="65" t="n">
        <f aca="false">VLOOKUP(A1705,Plan1!$A$7:$O$1102,13,FALSE())</f>
        <v>833.59</v>
      </c>
    </row>
    <row r="1706" customFormat="false" ht="15" hidden="false" customHeight="false" outlineLevel="0" collapsed="false">
      <c r="A1706" s="63" t="n">
        <v>42978</v>
      </c>
      <c r="B1706" s="64" t="n">
        <f aca="false">VLOOKUP(A1706,Plan1!$A$7:$O$1102,2,FALSE())</f>
        <v>-3.98</v>
      </c>
      <c r="C1706" s="65" t="n">
        <f aca="false">VLOOKUP(A1706,Plan1!$A$7:$O$1102,3,FALSE())</f>
        <v>777.02</v>
      </c>
      <c r="D1706" s="66" t="n">
        <f aca="false">VLOOKUP(A1706,Plan1!$A$7:$O$1102,7,FALSE())</f>
        <v>-12.7</v>
      </c>
      <c r="E1706" s="65" t="n">
        <f aca="false">VLOOKUP(A1706,Plan1!$A$7:$O$1102,8,FALSE())</f>
        <v>747.3</v>
      </c>
      <c r="F1706" s="64" t="n">
        <f aca="false">VLOOKUP(A1706,Plan1!$A$7:$O$1102,12,FALSE())</f>
        <v>-5.22</v>
      </c>
      <c r="G1706" s="65" t="n">
        <f aca="false">VLOOKUP(A1706,Plan1!$A$7:$O$1102,13,FALSE())</f>
        <v>833.56</v>
      </c>
    </row>
    <row r="1707" customFormat="false" ht="15" hidden="false" customHeight="false" outlineLevel="0" collapsed="false">
      <c r="A1707" s="63" t="n">
        <v>42979</v>
      </c>
      <c r="B1707" s="64" t="n">
        <f aca="false">VLOOKUP(A1707,Plan1!$A$7:$O$1102,2,FALSE())</f>
        <v>-3.98</v>
      </c>
      <c r="C1707" s="65" t="n">
        <f aca="false">VLOOKUP(A1707,Plan1!$A$7:$O$1102,3,FALSE())</f>
        <v>777.02</v>
      </c>
      <c r="D1707" s="66" t="n">
        <f aca="false">VLOOKUP(A1707,Plan1!$A$7:$O$1102,7,FALSE())</f>
        <v>-12.74</v>
      </c>
      <c r="E1707" s="65" t="n">
        <f aca="false">VLOOKUP(A1707,Plan1!$A$7:$O$1102,8,FALSE())</f>
        <v>747.26</v>
      </c>
      <c r="F1707" s="64" t="n">
        <f aca="false">VLOOKUP(A1707,Plan1!$A$7:$O$1102,12,FALSE())</f>
        <v>-5.24</v>
      </c>
      <c r="G1707" s="65" t="n">
        <f aca="false">VLOOKUP(A1707,Plan1!$A$7:$O$1102,13,FALSE())</f>
        <v>833.54</v>
      </c>
    </row>
    <row r="1708" customFormat="false" ht="15" hidden="false" customHeight="false" outlineLevel="0" collapsed="false">
      <c r="A1708" s="63" t="n">
        <v>42980</v>
      </c>
      <c r="B1708" s="64" t="n">
        <f aca="false">VLOOKUP(A1708,Plan1!$A$7:$O$1102,2,FALSE())</f>
        <v>-4.06</v>
      </c>
      <c r="C1708" s="65" t="n">
        <f aca="false">VLOOKUP(A1708,Plan1!$A$7:$O$1102,3,FALSE())</f>
        <v>776.94</v>
      </c>
      <c r="D1708" s="66" t="n">
        <f aca="false">VLOOKUP(A1708,Plan1!$A$7:$O$1102,7,FALSE())</f>
        <v>-12.79</v>
      </c>
      <c r="E1708" s="65" t="n">
        <f aca="false">VLOOKUP(A1708,Plan1!$A$7:$O$1102,8,FALSE())</f>
        <v>747.21</v>
      </c>
      <c r="F1708" s="64" t="n">
        <f aca="false">VLOOKUP(A1708,Plan1!$A$7:$O$1102,12,FALSE())</f>
        <v>-5.28</v>
      </c>
      <c r="G1708" s="65" t="n">
        <f aca="false">VLOOKUP(A1708,Plan1!$A$7:$O$1102,13,FALSE())</f>
        <v>833.5</v>
      </c>
    </row>
    <row r="1709" customFormat="false" ht="15" hidden="false" customHeight="false" outlineLevel="0" collapsed="false">
      <c r="A1709" s="63" t="n">
        <v>42981</v>
      </c>
      <c r="B1709" s="64" t="n">
        <f aca="false">VLOOKUP(A1709,Plan1!$A$7:$O$1102,2,FALSE())</f>
        <v>-4.08</v>
      </c>
      <c r="C1709" s="65" t="n">
        <f aca="false">VLOOKUP(A1709,Plan1!$A$7:$O$1102,3,FALSE())</f>
        <v>776.92</v>
      </c>
      <c r="D1709" s="66" t="n">
        <f aca="false">VLOOKUP(A1709,Plan1!$A$7:$O$1102,7,FALSE())</f>
        <v>-12.84</v>
      </c>
      <c r="E1709" s="65" t="n">
        <f aca="false">VLOOKUP(A1709,Plan1!$A$7:$O$1102,8,FALSE())</f>
        <v>747.16</v>
      </c>
      <c r="F1709" s="64" t="n">
        <f aca="false">VLOOKUP(A1709,Plan1!$A$7:$O$1102,12,FALSE())</f>
        <v>-5.32</v>
      </c>
      <c r="G1709" s="65" t="n">
        <f aca="false">VLOOKUP(A1709,Plan1!$A$7:$O$1102,13,FALSE())</f>
        <v>833.46</v>
      </c>
    </row>
    <row r="1710" customFormat="false" ht="15" hidden="false" customHeight="false" outlineLevel="0" collapsed="false">
      <c r="A1710" s="63" t="n">
        <v>42982</v>
      </c>
      <c r="B1710" s="64" t="n">
        <f aca="false">VLOOKUP(A1710,Plan1!$A$7:$O$1102,2,FALSE())</f>
        <v>-4.11</v>
      </c>
      <c r="C1710" s="65" t="n">
        <f aca="false">VLOOKUP(A1710,Plan1!$A$7:$O$1102,3,FALSE())</f>
        <v>776.89</v>
      </c>
      <c r="D1710" s="66" t="n">
        <f aca="false">VLOOKUP(A1710,Plan1!$A$7:$O$1102,7,FALSE())</f>
        <v>-12.88</v>
      </c>
      <c r="E1710" s="65" t="n">
        <f aca="false">VLOOKUP(A1710,Plan1!$A$7:$O$1102,8,FALSE())</f>
        <v>747.12</v>
      </c>
      <c r="F1710" s="64" t="n">
        <f aca="false">VLOOKUP(A1710,Plan1!$A$7:$O$1102,12,FALSE())</f>
        <v>-5.36</v>
      </c>
      <c r="G1710" s="65" t="n">
        <f aca="false">VLOOKUP(A1710,Plan1!$A$7:$O$1102,13,FALSE())</f>
        <v>833.42</v>
      </c>
    </row>
    <row r="1711" customFormat="false" ht="15" hidden="false" customHeight="false" outlineLevel="0" collapsed="false">
      <c r="A1711" s="63" t="n">
        <v>42983</v>
      </c>
      <c r="B1711" s="64" t="n">
        <f aca="false">VLOOKUP(A1711,Plan1!$A$7:$O$1102,2,FALSE())</f>
        <v>-4.13</v>
      </c>
      <c r="C1711" s="65" t="n">
        <f aca="false">VLOOKUP(A1711,Plan1!$A$7:$O$1102,3,FALSE())</f>
        <v>776.87</v>
      </c>
      <c r="D1711" s="66" t="n">
        <f aca="false">VLOOKUP(A1711,Plan1!$A$7:$O$1102,7,FALSE())</f>
        <v>-12.92</v>
      </c>
      <c r="E1711" s="65" t="n">
        <f aca="false">VLOOKUP(A1711,Plan1!$A$7:$O$1102,8,FALSE())</f>
        <v>747.08</v>
      </c>
      <c r="F1711" s="64" t="n">
        <f aca="false">VLOOKUP(A1711,Plan1!$A$7:$O$1102,12,FALSE())</f>
        <v>-5.37</v>
      </c>
      <c r="G1711" s="65" t="n">
        <f aca="false">VLOOKUP(A1711,Plan1!$A$7:$O$1102,13,FALSE())</f>
        <v>833.41</v>
      </c>
    </row>
    <row r="1712" customFormat="false" ht="15" hidden="false" customHeight="false" outlineLevel="0" collapsed="false">
      <c r="A1712" s="63" t="n">
        <v>42984</v>
      </c>
      <c r="B1712" s="64" t="n">
        <f aca="false">VLOOKUP(A1712,Plan1!$A$7:$O$1102,2,FALSE())</f>
        <v>-4.14</v>
      </c>
      <c r="C1712" s="65" t="n">
        <f aca="false">VLOOKUP(A1712,Plan1!$A$7:$O$1102,3,FALSE())</f>
        <v>776.86</v>
      </c>
      <c r="D1712" s="66" t="n">
        <f aca="false">VLOOKUP(A1712,Plan1!$A$7:$O$1102,7,FALSE())</f>
        <v>-12.96</v>
      </c>
      <c r="E1712" s="65" t="n">
        <f aca="false">VLOOKUP(A1712,Plan1!$A$7:$O$1102,8,FALSE())</f>
        <v>747.04</v>
      </c>
      <c r="F1712" s="64" t="n">
        <f aca="false">VLOOKUP(A1712,Plan1!$A$7:$O$1102,12,FALSE())</f>
        <v>-5.39</v>
      </c>
      <c r="G1712" s="65" t="n">
        <f aca="false">VLOOKUP(A1712,Plan1!$A$7:$O$1102,13,FALSE())</f>
        <v>833.39</v>
      </c>
    </row>
    <row r="1713" customFormat="false" ht="15" hidden="false" customHeight="false" outlineLevel="0" collapsed="false">
      <c r="A1713" s="63" t="n">
        <v>42985</v>
      </c>
      <c r="B1713" s="64" t="n">
        <f aca="false">VLOOKUP(A1713,Plan1!$A$7:$O$1102,2,FALSE())</f>
        <v>-4.19</v>
      </c>
      <c r="C1713" s="65" t="n">
        <f aca="false">VLOOKUP(A1713,Plan1!$A$7:$O$1102,3,FALSE())</f>
        <v>776.81</v>
      </c>
      <c r="D1713" s="66" t="n">
        <f aca="false">VLOOKUP(A1713,Plan1!$A$7:$O$1102,7,FALSE())</f>
        <v>-13</v>
      </c>
      <c r="E1713" s="65" t="n">
        <f aca="false">VLOOKUP(A1713,Plan1!$A$7:$O$1102,8,FALSE())</f>
        <v>747</v>
      </c>
      <c r="F1713" s="64" t="n">
        <f aca="false">VLOOKUP(A1713,Plan1!$A$7:$O$1102,12,FALSE())</f>
        <v>-5.42</v>
      </c>
      <c r="G1713" s="65" t="n">
        <f aca="false">VLOOKUP(A1713,Plan1!$A$7:$O$1102,13,FALSE())</f>
        <v>833.36</v>
      </c>
    </row>
    <row r="1714" customFormat="false" ht="15" hidden="false" customHeight="false" outlineLevel="0" collapsed="false">
      <c r="A1714" s="63" t="n">
        <v>42986</v>
      </c>
      <c r="B1714" s="64" t="n">
        <f aca="false">VLOOKUP(A1714,Plan1!$A$7:$O$1102,2,FALSE())</f>
        <v>-4.21</v>
      </c>
      <c r="C1714" s="65" t="n">
        <f aca="false">VLOOKUP(A1714,Plan1!$A$7:$O$1102,3,FALSE())</f>
        <v>776.79</v>
      </c>
      <c r="D1714" s="66" t="n">
        <f aca="false">VLOOKUP(A1714,Plan1!$A$7:$O$1102,7,FALSE())</f>
        <v>-13.04</v>
      </c>
      <c r="E1714" s="65" t="n">
        <f aca="false">VLOOKUP(A1714,Plan1!$A$7:$O$1102,8,FALSE())</f>
        <v>746.96</v>
      </c>
      <c r="F1714" s="64" t="n">
        <f aca="false">VLOOKUP(A1714,Plan1!$A$7:$O$1102,12,FALSE())</f>
        <v>-5.45</v>
      </c>
      <c r="G1714" s="65" t="n">
        <f aca="false">VLOOKUP(A1714,Plan1!$A$7:$O$1102,13,FALSE())</f>
        <v>833.33</v>
      </c>
    </row>
    <row r="1715" customFormat="false" ht="15" hidden="false" customHeight="false" outlineLevel="0" collapsed="false">
      <c r="A1715" s="63" t="n">
        <v>42987</v>
      </c>
      <c r="B1715" s="64" t="n">
        <f aca="false">VLOOKUP(A1715,Plan1!$A$7:$O$1102,2,FALSE())</f>
        <v>-4.22</v>
      </c>
      <c r="C1715" s="65" t="n">
        <f aca="false">VLOOKUP(A1715,Plan1!$A$7:$O$1102,3,FALSE())</f>
        <v>776.78</v>
      </c>
      <c r="D1715" s="66" t="n">
        <f aca="false">VLOOKUP(A1715,Plan1!$A$7:$O$1102,7,FALSE())</f>
        <v>-13.08</v>
      </c>
      <c r="E1715" s="65" t="n">
        <f aca="false">VLOOKUP(A1715,Plan1!$A$7:$O$1102,8,FALSE())</f>
        <v>746.92</v>
      </c>
      <c r="F1715" s="64" t="n">
        <f aca="false">VLOOKUP(A1715,Plan1!$A$7:$O$1102,12,FALSE())</f>
        <v>-5.48</v>
      </c>
      <c r="G1715" s="65" t="n">
        <f aca="false">VLOOKUP(A1715,Plan1!$A$7:$O$1102,13,FALSE())</f>
        <v>833.3</v>
      </c>
    </row>
    <row r="1716" customFormat="false" ht="15" hidden="false" customHeight="false" outlineLevel="0" collapsed="false">
      <c r="A1716" s="63" t="n">
        <v>42988</v>
      </c>
      <c r="B1716" s="64" t="n">
        <f aca="false">VLOOKUP(A1716,Plan1!$A$7:$O$1102,2,FALSE())</f>
        <v>-4.26</v>
      </c>
      <c r="C1716" s="65" t="n">
        <f aca="false">VLOOKUP(A1716,Plan1!$A$7:$O$1102,3,FALSE())</f>
        <v>776.74</v>
      </c>
      <c r="D1716" s="66" t="n">
        <f aca="false">VLOOKUP(A1716,Plan1!$A$7:$O$1102,7,FALSE())</f>
        <v>-13.13</v>
      </c>
      <c r="E1716" s="65" t="n">
        <f aca="false">VLOOKUP(A1716,Plan1!$A$7:$O$1102,8,FALSE())</f>
        <v>746.87</v>
      </c>
      <c r="F1716" s="64" t="n">
        <f aca="false">VLOOKUP(A1716,Plan1!$A$7:$O$1102,12,FALSE())</f>
        <v>-5.5</v>
      </c>
      <c r="G1716" s="65" t="n">
        <f aca="false">VLOOKUP(A1716,Plan1!$A$7:$O$1102,13,FALSE())</f>
        <v>833.28</v>
      </c>
    </row>
    <row r="1717" customFormat="false" ht="15" hidden="false" customHeight="false" outlineLevel="0" collapsed="false">
      <c r="A1717" s="63" t="n">
        <v>42989</v>
      </c>
      <c r="B1717" s="64" t="n">
        <f aca="false">VLOOKUP(A1717,Plan1!$A$7:$O$1102,2,FALSE())</f>
        <v>-4.29</v>
      </c>
      <c r="C1717" s="65" t="n">
        <f aca="false">VLOOKUP(A1717,Plan1!$A$7:$O$1102,3,FALSE())</f>
        <v>776.71</v>
      </c>
      <c r="D1717" s="66" t="n">
        <f aca="false">VLOOKUP(A1717,Plan1!$A$7:$O$1102,7,FALSE())</f>
        <v>-13.16</v>
      </c>
      <c r="E1717" s="65" t="n">
        <f aca="false">VLOOKUP(A1717,Plan1!$A$7:$O$1102,8,FALSE())</f>
        <v>746.84</v>
      </c>
      <c r="F1717" s="64" t="n">
        <f aca="false">VLOOKUP(A1717,Plan1!$A$7:$O$1102,12,FALSE())</f>
        <v>-5.53</v>
      </c>
      <c r="G1717" s="65" t="n">
        <f aca="false">VLOOKUP(A1717,Plan1!$A$7:$O$1102,13,FALSE())</f>
        <v>833.25</v>
      </c>
    </row>
    <row r="1718" customFormat="false" ht="15" hidden="false" customHeight="false" outlineLevel="0" collapsed="false">
      <c r="A1718" s="63" t="n">
        <v>42990</v>
      </c>
      <c r="B1718" s="64" t="n">
        <f aca="false">VLOOKUP(A1718,Plan1!$A$7:$O$1102,2,FALSE())</f>
        <v>-4.32</v>
      </c>
      <c r="C1718" s="65" t="n">
        <f aca="false">VLOOKUP(A1718,Plan1!$A$7:$O$1102,3,FALSE())</f>
        <v>776.68</v>
      </c>
      <c r="D1718" s="66" t="n">
        <f aca="false">VLOOKUP(A1718,Plan1!$A$7:$O$1102,7,FALSE())</f>
        <v>-13.2</v>
      </c>
      <c r="E1718" s="65" t="n">
        <f aca="false">VLOOKUP(A1718,Plan1!$A$7:$O$1102,8,FALSE())</f>
        <v>746.8</v>
      </c>
      <c r="F1718" s="64" t="n">
        <f aca="false">VLOOKUP(A1718,Plan1!$A$7:$O$1102,12,FALSE())</f>
        <v>-5.56</v>
      </c>
      <c r="G1718" s="65" t="n">
        <f aca="false">VLOOKUP(A1718,Plan1!$A$7:$O$1102,13,FALSE())</f>
        <v>833.22</v>
      </c>
    </row>
    <row r="1719" customFormat="false" ht="15" hidden="false" customHeight="false" outlineLevel="0" collapsed="false">
      <c r="A1719" s="63" t="n">
        <v>42991</v>
      </c>
      <c r="B1719" s="64" t="n">
        <f aca="false">VLOOKUP(A1719,Plan1!$A$7:$O$1102,2,FALSE())</f>
        <v>-4.35</v>
      </c>
      <c r="C1719" s="65" t="n">
        <f aca="false">VLOOKUP(A1719,Plan1!$A$7:$O$1102,3,FALSE())</f>
        <v>776.65</v>
      </c>
      <c r="D1719" s="66" t="n">
        <f aca="false">VLOOKUP(A1719,Plan1!$A$7:$O$1102,7,FALSE())</f>
        <v>-13.26</v>
      </c>
      <c r="E1719" s="65" t="n">
        <f aca="false">VLOOKUP(A1719,Plan1!$A$7:$O$1102,8,FALSE())</f>
        <v>746.74</v>
      </c>
      <c r="F1719" s="64" t="n">
        <f aca="false">VLOOKUP(A1719,Plan1!$A$7:$O$1102,12,FALSE())</f>
        <v>-5.58</v>
      </c>
      <c r="G1719" s="65" t="n">
        <f aca="false">VLOOKUP(A1719,Plan1!$A$7:$O$1102,13,FALSE())</f>
        <v>833.2</v>
      </c>
    </row>
    <row r="1720" customFormat="false" ht="15" hidden="false" customHeight="false" outlineLevel="0" collapsed="false">
      <c r="A1720" s="63" t="n">
        <v>42992</v>
      </c>
      <c r="B1720" s="64" t="n">
        <f aca="false">VLOOKUP(A1720,Plan1!$A$7:$O$1102,2,FALSE())</f>
        <v>-4.39</v>
      </c>
      <c r="C1720" s="65" t="n">
        <f aca="false">VLOOKUP(A1720,Plan1!$A$7:$O$1102,3,FALSE())</f>
        <v>776.61</v>
      </c>
      <c r="D1720" s="66" t="n">
        <f aca="false">VLOOKUP(A1720,Plan1!$A$7:$O$1102,7,FALSE())</f>
        <v>-13.31</v>
      </c>
      <c r="E1720" s="65" t="n">
        <f aca="false">VLOOKUP(A1720,Plan1!$A$7:$O$1102,8,FALSE())</f>
        <v>746.69</v>
      </c>
      <c r="F1720" s="64" t="n">
        <f aca="false">VLOOKUP(A1720,Plan1!$A$7:$O$1102,12,FALSE())</f>
        <v>-5.6</v>
      </c>
      <c r="G1720" s="65" t="n">
        <f aca="false">VLOOKUP(A1720,Plan1!$A$7:$O$1102,13,FALSE())</f>
        <v>833.18</v>
      </c>
    </row>
    <row r="1721" customFormat="false" ht="15" hidden="false" customHeight="false" outlineLevel="0" collapsed="false">
      <c r="A1721" s="63" t="n">
        <v>42993</v>
      </c>
      <c r="B1721" s="64" t="n">
        <f aca="false">VLOOKUP(A1721,Plan1!$A$7:$O$1102,2,FALSE())</f>
        <v>-4.42</v>
      </c>
      <c r="C1721" s="65" t="n">
        <f aca="false">VLOOKUP(A1721,Plan1!$A$7:$O$1102,3,FALSE())</f>
        <v>776.58</v>
      </c>
      <c r="D1721" s="66" t="n">
        <f aca="false">VLOOKUP(A1721,Plan1!$A$7:$O$1102,7,FALSE())</f>
        <v>-13.36</v>
      </c>
      <c r="E1721" s="65" t="n">
        <f aca="false">VLOOKUP(A1721,Plan1!$A$7:$O$1102,8,FALSE())</f>
        <v>746.64</v>
      </c>
      <c r="F1721" s="64" t="n">
        <f aca="false">VLOOKUP(A1721,Plan1!$A$7:$O$1102,12,FALSE())</f>
        <v>-5.66</v>
      </c>
      <c r="G1721" s="65" t="n">
        <f aca="false">VLOOKUP(A1721,Plan1!$A$7:$O$1102,13,FALSE())</f>
        <v>833.12</v>
      </c>
    </row>
    <row r="1722" customFormat="false" ht="15" hidden="false" customHeight="false" outlineLevel="0" collapsed="false">
      <c r="A1722" s="63" t="n">
        <v>42994</v>
      </c>
      <c r="B1722" s="64" t="n">
        <f aca="false">VLOOKUP(A1722,Plan1!$A$7:$O$1102,2,FALSE())</f>
        <v>-4.46</v>
      </c>
      <c r="C1722" s="65" t="n">
        <f aca="false">VLOOKUP(A1722,Plan1!$A$7:$O$1102,3,FALSE())</f>
        <v>776.54</v>
      </c>
      <c r="D1722" s="66" t="n">
        <f aca="false">VLOOKUP(A1722,Plan1!$A$7:$O$1102,7,FALSE())</f>
        <v>-13.42</v>
      </c>
      <c r="E1722" s="65" t="n">
        <f aca="false">VLOOKUP(A1722,Plan1!$A$7:$O$1102,8,FALSE())</f>
        <v>746.58</v>
      </c>
      <c r="F1722" s="64" t="n">
        <f aca="false">VLOOKUP(A1722,Plan1!$A$7:$O$1102,12,FALSE())</f>
        <v>-5.66</v>
      </c>
      <c r="G1722" s="65" t="n">
        <f aca="false">VLOOKUP(A1722,Plan1!$A$7:$O$1102,13,FALSE())</f>
        <v>833.12</v>
      </c>
    </row>
    <row r="1723" customFormat="false" ht="15" hidden="false" customHeight="false" outlineLevel="0" collapsed="false">
      <c r="A1723" s="63" t="n">
        <v>42995</v>
      </c>
      <c r="B1723" s="64" t="n">
        <f aca="false">VLOOKUP(A1723,Plan1!$A$7:$O$1102,2,FALSE())</f>
        <v>-4.49</v>
      </c>
      <c r="C1723" s="65" t="n">
        <f aca="false">VLOOKUP(A1723,Plan1!$A$7:$O$1102,3,FALSE())</f>
        <v>776.51</v>
      </c>
      <c r="D1723" s="66" t="n">
        <f aca="false">VLOOKUP(A1723,Plan1!$A$7:$O$1102,7,FALSE())</f>
        <v>-13.48</v>
      </c>
      <c r="E1723" s="65" t="n">
        <f aca="false">VLOOKUP(A1723,Plan1!$A$7:$O$1102,8,FALSE())</f>
        <v>746.52</v>
      </c>
      <c r="F1723" s="64" t="n">
        <f aca="false">VLOOKUP(A1723,Plan1!$A$7:$O$1102,12,FALSE())</f>
        <v>-5.68</v>
      </c>
      <c r="G1723" s="65" t="n">
        <f aca="false">VLOOKUP(A1723,Plan1!$A$7:$O$1102,13,FALSE())</f>
        <v>833.1</v>
      </c>
    </row>
    <row r="1724" customFormat="false" ht="15" hidden="false" customHeight="false" outlineLevel="0" collapsed="false">
      <c r="A1724" s="63" t="n">
        <v>42996</v>
      </c>
      <c r="B1724" s="64" t="n">
        <f aca="false">VLOOKUP(A1724,Plan1!$A$7:$O$1102,2,FALSE())</f>
        <v>-4.53</v>
      </c>
      <c r="C1724" s="65" t="n">
        <f aca="false">VLOOKUP(A1724,Plan1!$A$7:$O$1102,3,FALSE())</f>
        <v>776.47</v>
      </c>
      <c r="D1724" s="66" t="n">
        <f aca="false">VLOOKUP(A1724,Plan1!$A$7:$O$1102,7,FALSE())</f>
        <v>-13.52</v>
      </c>
      <c r="E1724" s="65" t="n">
        <f aca="false">VLOOKUP(A1724,Plan1!$A$7:$O$1102,8,FALSE())</f>
        <v>746.48</v>
      </c>
      <c r="F1724" s="64" t="n">
        <f aca="false">VLOOKUP(A1724,Plan1!$A$7:$O$1102,12,FALSE())</f>
        <v>-5.7</v>
      </c>
      <c r="G1724" s="65" t="n">
        <f aca="false">VLOOKUP(A1724,Plan1!$A$7:$O$1102,13,FALSE())</f>
        <v>833.08</v>
      </c>
    </row>
    <row r="1725" customFormat="false" ht="15" hidden="false" customHeight="false" outlineLevel="0" collapsed="false">
      <c r="A1725" s="63" t="n">
        <v>42997</v>
      </c>
      <c r="B1725" s="64" t="n">
        <f aca="false">VLOOKUP(A1725,Plan1!$A$7:$O$1102,2,FALSE())</f>
        <v>-4.56</v>
      </c>
      <c r="C1725" s="65" t="n">
        <f aca="false">VLOOKUP(A1725,Plan1!$A$7:$O$1102,3,FALSE())</f>
        <v>776.44</v>
      </c>
      <c r="D1725" s="66" t="n">
        <f aca="false">VLOOKUP(A1725,Plan1!$A$7:$O$1102,7,FALSE())</f>
        <v>-13.56</v>
      </c>
      <c r="E1725" s="65" t="n">
        <f aca="false">VLOOKUP(A1725,Plan1!$A$7:$O$1102,8,FALSE())</f>
        <v>746.44</v>
      </c>
      <c r="F1725" s="64" t="n">
        <f aca="false">VLOOKUP(A1725,Plan1!$A$7:$O$1102,12,FALSE())</f>
        <v>-5.72</v>
      </c>
      <c r="G1725" s="65" t="n">
        <f aca="false">VLOOKUP(A1725,Plan1!$A$7:$O$1102,13,FALSE())</f>
        <v>833.06</v>
      </c>
    </row>
    <row r="1726" customFormat="false" ht="15" hidden="false" customHeight="false" outlineLevel="0" collapsed="false">
      <c r="A1726" s="63" t="n">
        <v>42998</v>
      </c>
      <c r="B1726" s="64" t="n">
        <f aca="false">VLOOKUP(A1726,Plan1!$A$7:$O$1102,2,FALSE())</f>
        <v>-4.61</v>
      </c>
      <c r="C1726" s="65" t="n">
        <f aca="false">VLOOKUP(A1726,Plan1!$A$7:$O$1102,3,FALSE())</f>
        <v>776.39</v>
      </c>
      <c r="D1726" s="66" t="n">
        <f aca="false">VLOOKUP(A1726,Plan1!$A$7:$O$1102,7,FALSE())</f>
        <v>-13.62</v>
      </c>
      <c r="E1726" s="65" t="n">
        <f aca="false">VLOOKUP(A1726,Plan1!$A$7:$O$1102,8,FALSE())</f>
        <v>746.38</v>
      </c>
      <c r="F1726" s="64" t="n">
        <f aca="false">VLOOKUP(A1726,Plan1!$A$7:$O$1102,12,FALSE())</f>
        <v>-5.75</v>
      </c>
      <c r="G1726" s="65" t="n">
        <f aca="false">VLOOKUP(A1726,Plan1!$A$7:$O$1102,13,FALSE())</f>
        <v>833.03</v>
      </c>
    </row>
    <row r="1727" customFormat="false" ht="15" hidden="false" customHeight="false" outlineLevel="0" collapsed="false">
      <c r="A1727" s="63" t="n">
        <v>42999</v>
      </c>
      <c r="B1727" s="64" t="n">
        <f aca="false">VLOOKUP(A1727,Plan1!$A$7:$O$1102,2,FALSE())</f>
        <v>-4.67</v>
      </c>
      <c r="C1727" s="65" t="n">
        <f aca="false">VLOOKUP(A1727,Plan1!$A$7:$O$1102,3,FALSE())</f>
        <v>776.33</v>
      </c>
      <c r="D1727" s="66" t="n">
        <f aca="false">VLOOKUP(A1727,Plan1!$A$7:$O$1102,7,FALSE())</f>
        <v>-13.66</v>
      </c>
      <c r="E1727" s="65" t="n">
        <f aca="false">VLOOKUP(A1727,Plan1!$A$7:$O$1102,8,FALSE())</f>
        <v>746.34</v>
      </c>
      <c r="F1727" s="64" t="n">
        <f aca="false">VLOOKUP(A1727,Plan1!$A$7:$O$1102,12,FALSE())</f>
        <v>-5.78</v>
      </c>
      <c r="G1727" s="65" t="n">
        <f aca="false">VLOOKUP(A1727,Plan1!$A$7:$O$1102,13,FALSE())</f>
        <v>833</v>
      </c>
    </row>
    <row r="1728" customFormat="false" ht="15" hidden="false" customHeight="false" outlineLevel="0" collapsed="false">
      <c r="A1728" s="63" t="n">
        <v>43000</v>
      </c>
      <c r="B1728" s="64" t="n">
        <f aca="false">VLOOKUP(A1728,Plan1!$A$7:$O$1102,2,FALSE())</f>
        <v>-4.73</v>
      </c>
      <c r="C1728" s="65" t="n">
        <f aca="false">VLOOKUP(A1728,Plan1!$A$7:$O$1102,3,FALSE())</f>
        <v>776.27</v>
      </c>
      <c r="D1728" s="66" t="n">
        <f aca="false">VLOOKUP(A1728,Plan1!$A$7:$O$1102,7,FALSE())</f>
        <v>-13.71</v>
      </c>
      <c r="E1728" s="65" t="n">
        <f aca="false">VLOOKUP(A1728,Plan1!$A$7:$O$1102,8,FALSE())</f>
        <v>746.29</v>
      </c>
      <c r="F1728" s="64" t="n">
        <f aca="false">VLOOKUP(A1728,Plan1!$A$7:$O$1102,12,FALSE())</f>
        <v>-5.82</v>
      </c>
      <c r="G1728" s="65" t="n">
        <f aca="false">VLOOKUP(A1728,Plan1!$A$7:$O$1102,13,FALSE())</f>
        <v>832.96</v>
      </c>
    </row>
    <row r="1729" customFormat="false" ht="15" hidden="false" customHeight="false" outlineLevel="0" collapsed="false">
      <c r="A1729" s="63" t="n">
        <v>43001</v>
      </c>
      <c r="B1729" s="64" t="n">
        <f aca="false">VLOOKUP(A1729,Plan1!$A$7:$O$1102,2,FALSE())</f>
        <v>-4.77</v>
      </c>
      <c r="C1729" s="65" t="n">
        <f aca="false">VLOOKUP(A1729,Plan1!$A$7:$O$1102,3,FALSE())</f>
        <v>776.23</v>
      </c>
      <c r="D1729" s="66" t="n">
        <f aca="false">VLOOKUP(A1729,Plan1!$A$7:$O$1102,7,FALSE())</f>
        <v>-13.76</v>
      </c>
      <c r="E1729" s="65" t="n">
        <f aca="false">VLOOKUP(A1729,Plan1!$A$7:$O$1102,8,FALSE())</f>
        <v>746.24</v>
      </c>
      <c r="F1729" s="64" t="n">
        <f aca="false">VLOOKUP(A1729,Plan1!$A$7:$O$1102,12,FALSE())</f>
        <v>-5.84</v>
      </c>
      <c r="G1729" s="65" t="n">
        <f aca="false">VLOOKUP(A1729,Plan1!$A$7:$O$1102,13,FALSE())</f>
        <v>832.94</v>
      </c>
    </row>
    <row r="1730" customFormat="false" ht="15" hidden="false" customHeight="false" outlineLevel="0" collapsed="false">
      <c r="A1730" s="63" t="n">
        <v>43002</v>
      </c>
      <c r="B1730" s="64" t="n">
        <f aca="false">VLOOKUP(A1730,Plan1!$A$7:$O$1102,2,FALSE())</f>
        <v>-4.8</v>
      </c>
      <c r="C1730" s="65" t="n">
        <f aca="false">VLOOKUP(A1730,Plan1!$A$7:$O$1102,3,FALSE())</f>
        <v>776.2</v>
      </c>
      <c r="D1730" s="66" t="n">
        <f aca="false">VLOOKUP(A1730,Plan1!$A$7:$O$1102,7,FALSE())</f>
        <v>-13.84</v>
      </c>
      <c r="E1730" s="65" t="n">
        <f aca="false">VLOOKUP(A1730,Plan1!$A$7:$O$1102,8,FALSE())</f>
        <v>746.16</v>
      </c>
      <c r="F1730" s="64" t="n">
        <f aca="false">VLOOKUP(A1730,Plan1!$A$7:$O$1102,12,FALSE())</f>
        <v>-5.87</v>
      </c>
      <c r="G1730" s="65" t="n">
        <f aca="false">VLOOKUP(A1730,Plan1!$A$7:$O$1102,13,FALSE())</f>
        <v>832.91</v>
      </c>
    </row>
    <row r="1731" customFormat="false" ht="15" hidden="false" customHeight="false" outlineLevel="0" collapsed="false">
      <c r="A1731" s="63" t="n">
        <v>43003</v>
      </c>
      <c r="B1731" s="64" t="n">
        <f aca="false">VLOOKUP(A1731,Plan1!$A$7:$O$1102,2,FALSE())</f>
        <v>-4.82</v>
      </c>
      <c r="C1731" s="65" t="n">
        <f aca="false">VLOOKUP(A1731,Plan1!$A$7:$O$1102,3,FALSE())</f>
        <v>776.18</v>
      </c>
      <c r="D1731" s="66" t="n">
        <f aca="false">VLOOKUP(A1731,Plan1!$A$7:$O$1102,7,FALSE())</f>
        <v>-13.86</v>
      </c>
      <c r="E1731" s="65" t="n">
        <f aca="false">VLOOKUP(A1731,Plan1!$A$7:$O$1102,8,FALSE())</f>
        <v>746.14</v>
      </c>
      <c r="F1731" s="64" t="n">
        <f aca="false">VLOOKUP(A1731,Plan1!$A$7:$O$1102,12,FALSE())</f>
        <v>-5.93</v>
      </c>
      <c r="G1731" s="65" t="n">
        <f aca="false">VLOOKUP(A1731,Plan1!$A$7:$O$1102,13,FALSE())</f>
        <v>832.85</v>
      </c>
    </row>
    <row r="1732" customFormat="false" ht="15" hidden="false" customHeight="false" outlineLevel="0" collapsed="false">
      <c r="A1732" s="63" t="n">
        <v>43004</v>
      </c>
      <c r="B1732" s="64" t="n">
        <f aca="false">VLOOKUP(A1732,Plan1!$A$7:$O$1102,2,FALSE())</f>
        <v>-4.88</v>
      </c>
      <c r="C1732" s="65" t="n">
        <f aca="false">VLOOKUP(A1732,Plan1!$A$7:$O$1102,3,FALSE())</f>
        <v>776.12</v>
      </c>
      <c r="D1732" s="66" t="n">
        <f aca="false">VLOOKUP(A1732,Plan1!$A$7:$O$1102,7,FALSE())</f>
        <v>-13.9</v>
      </c>
      <c r="E1732" s="65" t="n">
        <f aca="false">VLOOKUP(A1732,Plan1!$A$7:$O$1102,8,FALSE())</f>
        <v>746.1</v>
      </c>
      <c r="F1732" s="64" t="n">
        <f aca="false">VLOOKUP(A1732,Plan1!$A$7:$O$1102,12,FALSE())</f>
        <v>-5.97</v>
      </c>
      <c r="G1732" s="65" t="n">
        <f aca="false">VLOOKUP(A1732,Plan1!$A$7:$O$1102,13,FALSE())</f>
        <v>832.81</v>
      </c>
    </row>
    <row r="1733" customFormat="false" ht="15" hidden="false" customHeight="false" outlineLevel="0" collapsed="false">
      <c r="A1733" s="63" t="n">
        <v>43005</v>
      </c>
      <c r="B1733" s="64" t="n">
        <f aca="false">VLOOKUP(A1733,Plan1!$A$7:$O$1102,2,FALSE())</f>
        <v>-4.91</v>
      </c>
      <c r="C1733" s="65" t="n">
        <f aca="false">VLOOKUP(A1733,Plan1!$A$7:$O$1102,3,FALSE())</f>
        <v>776.09</v>
      </c>
      <c r="D1733" s="66" t="n">
        <f aca="false">VLOOKUP(A1733,Plan1!$A$7:$O$1102,7,FALSE())</f>
        <v>-13.95</v>
      </c>
      <c r="E1733" s="65" t="n">
        <f aca="false">VLOOKUP(A1733,Plan1!$A$7:$O$1102,8,FALSE())</f>
        <v>746.05</v>
      </c>
      <c r="F1733" s="64" t="n">
        <f aca="false">VLOOKUP(A1733,Plan1!$A$7:$O$1102,12,FALSE())</f>
        <v>-6.02</v>
      </c>
      <c r="G1733" s="65" t="n">
        <f aca="false">VLOOKUP(A1733,Plan1!$A$7:$O$1102,13,FALSE())</f>
        <v>832.76</v>
      </c>
    </row>
    <row r="1734" customFormat="false" ht="15" hidden="false" customHeight="false" outlineLevel="0" collapsed="false">
      <c r="A1734" s="63" t="n">
        <v>43006</v>
      </c>
      <c r="B1734" s="64" t="n">
        <f aca="false">VLOOKUP(A1734,Plan1!$A$7:$O$1102,2,FALSE())</f>
        <v>-4.96</v>
      </c>
      <c r="C1734" s="65" t="n">
        <f aca="false">VLOOKUP(A1734,Plan1!$A$7:$O$1102,3,FALSE())</f>
        <v>776.04</v>
      </c>
      <c r="D1734" s="66" t="n">
        <f aca="false">VLOOKUP(A1734,Plan1!$A$7:$O$1102,7,FALSE())</f>
        <v>-14.01</v>
      </c>
      <c r="E1734" s="65" t="n">
        <f aca="false">VLOOKUP(A1734,Plan1!$A$7:$O$1102,8,FALSE())</f>
        <v>745.99</v>
      </c>
      <c r="F1734" s="64" t="n">
        <f aca="false">VLOOKUP(A1734,Plan1!$A$7:$O$1102,12,FALSE())</f>
        <v>-6.03</v>
      </c>
      <c r="G1734" s="65" t="n">
        <f aca="false">VLOOKUP(A1734,Plan1!$A$7:$O$1102,13,FALSE())</f>
        <v>832.75</v>
      </c>
    </row>
    <row r="1735" customFormat="false" ht="15" hidden="false" customHeight="false" outlineLevel="0" collapsed="false">
      <c r="A1735" s="63" t="n">
        <v>43007</v>
      </c>
      <c r="B1735" s="64" t="n">
        <f aca="false">VLOOKUP(A1735,Plan1!$A$7:$O$1102,2,FALSE())</f>
        <v>-4.99</v>
      </c>
      <c r="C1735" s="65" t="n">
        <f aca="false">VLOOKUP(A1735,Plan1!$A$7:$O$1102,3,FALSE())</f>
        <v>776.01</v>
      </c>
      <c r="D1735" s="66" t="n">
        <f aca="false">VLOOKUP(A1735,Plan1!$A$7:$O$1102,7,FALSE())</f>
        <v>-14.06</v>
      </c>
      <c r="E1735" s="65" t="n">
        <f aca="false">VLOOKUP(A1735,Plan1!$A$7:$O$1102,8,FALSE())</f>
        <v>745.94</v>
      </c>
      <c r="F1735" s="64" t="n">
        <f aca="false">VLOOKUP(A1735,Plan1!$A$7:$O$1102,12,FALSE())</f>
        <v>-6.04</v>
      </c>
      <c r="G1735" s="65" t="n">
        <f aca="false">VLOOKUP(A1735,Plan1!$A$7:$O$1102,13,FALSE())</f>
        <v>832.74</v>
      </c>
    </row>
    <row r="1736" customFormat="false" ht="15" hidden="false" customHeight="false" outlineLevel="0" collapsed="false">
      <c r="A1736" s="63" t="n">
        <v>43008</v>
      </c>
      <c r="B1736" s="64" t="n">
        <f aca="false">VLOOKUP(A1736,Plan1!$A$7:$O$1102,2,FALSE())</f>
        <v>-5.02</v>
      </c>
      <c r="C1736" s="65" t="n">
        <f aca="false">VLOOKUP(A1736,Plan1!$A$7:$O$1102,3,FALSE())</f>
        <v>775.98</v>
      </c>
      <c r="D1736" s="66" t="n">
        <f aca="false">VLOOKUP(A1736,Plan1!$A$7:$O$1102,7,FALSE())</f>
        <v>-14.09</v>
      </c>
      <c r="E1736" s="65" t="n">
        <f aca="false">VLOOKUP(A1736,Plan1!$A$7:$O$1102,8,FALSE())</f>
        <v>745.91</v>
      </c>
      <c r="F1736" s="64" t="n">
        <f aca="false">VLOOKUP(A1736,Plan1!$A$7:$O$1102,12,FALSE())</f>
        <v>-6.06</v>
      </c>
      <c r="G1736" s="65" t="n">
        <f aca="false">VLOOKUP(A1736,Plan1!$A$7:$O$1102,13,FALSE())</f>
        <v>832.72</v>
      </c>
    </row>
    <row r="1737" customFormat="false" ht="15" hidden="false" customHeight="false" outlineLevel="0" collapsed="false">
      <c r="A1737" s="63" t="n">
        <v>43009</v>
      </c>
      <c r="B1737" s="64" t="n">
        <f aca="false">VLOOKUP(A1737,Plan1!$A$7:$O$1102,2,FALSE())</f>
        <v>-5.03</v>
      </c>
      <c r="C1737" s="65" t="n">
        <f aca="false">VLOOKUP(A1737,Plan1!$A$7:$O$1102,3,FALSE())</f>
        <v>775.97</v>
      </c>
      <c r="D1737" s="66" t="n">
        <f aca="false">VLOOKUP(A1737,Plan1!$A$7:$O$1102,7,FALSE())</f>
        <v>-14.1</v>
      </c>
      <c r="E1737" s="65" t="n">
        <f aca="false">VLOOKUP(A1737,Plan1!$A$7:$O$1102,8,FALSE())</f>
        <v>745.9</v>
      </c>
      <c r="F1737" s="64" t="n">
        <f aca="false">VLOOKUP(A1737,Plan1!$A$7:$O$1102,12,FALSE())</f>
        <v>-6.01</v>
      </c>
      <c r="G1737" s="65" t="n">
        <f aca="false">VLOOKUP(A1737,Plan1!$A$7:$O$1102,13,FALSE())</f>
        <v>832.77</v>
      </c>
    </row>
    <row r="1738" customFormat="false" ht="15" hidden="false" customHeight="false" outlineLevel="0" collapsed="false">
      <c r="A1738" s="63" t="n">
        <v>43010</v>
      </c>
      <c r="B1738" s="64" t="n">
        <f aca="false">VLOOKUP(A1738,Plan1!$A$7:$O$1102,2,FALSE())</f>
        <v>-5.06</v>
      </c>
      <c r="C1738" s="65" t="n">
        <f aca="false">VLOOKUP(A1738,Plan1!$A$7:$O$1102,3,FALSE())</f>
        <v>775.94</v>
      </c>
      <c r="D1738" s="66" t="n">
        <f aca="false">VLOOKUP(A1738,Plan1!$A$7:$O$1102,7,FALSE())</f>
        <v>-14.13</v>
      </c>
      <c r="E1738" s="65" t="n">
        <f aca="false">VLOOKUP(A1738,Plan1!$A$7:$O$1102,8,FALSE())</f>
        <v>745.87</v>
      </c>
      <c r="F1738" s="64" t="n">
        <f aca="false">VLOOKUP(A1738,Plan1!$A$7:$O$1102,12,FALSE())</f>
        <v>-6.03</v>
      </c>
      <c r="G1738" s="65" t="n">
        <f aca="false">VLOOKUP(A1738,Plan1!$A$7:$O$1102,13,FALSE())</f>
        <v>832.75</v>
      </c>
    </row>
    <row r="1739" customFormat="false" ht="15" hidden="false" customHeight="false" outlineLevel="0" collapsed="false">
      <c r="A1739" s="63" t="n">
        <v>43011</v>
      </c>
      <c r="B1739" s="64" t="n">
        <f aca="false">VLOOKUP(A1739,Plan1!$A$7:$O$1102,2,FALSE())</f>
        <v>-5</v>
      </c>
      <c r="C1739" s="65" t="n">
        <f aca="false">VLOOKUP(A1739,Plan1!$A$7:$O$1102,3,FALSE())</f>
        <v>776</v>
      </c>
      <c r="D1739" s="66" t="n">
        <f aca="false">VLOOKUP(A1739,Plan1!$A$7:$O$1102,7,FALSE())</f>
        <v>-14.11</v>
      </c>
      <c r="E1739" s="65" t="n">
        <f aca="false">VLOOKUP(A1739,Plan1!$A$7:$O$1102,8,FALSE())</f>
        <v>745.89</v>
      </c>
      <c r="F1739" s="64" t="n">
        <f aca="false">VLOOKUP(A1739,Plan1!$A$7:$O$1102,12,FALSE())</f>
        <v>-5.98</v>
      </c>
      <c r="G1739" s="65" t="n">
        <f aca="false">VLOOKUP(A1739,Plan1!$A$7:$O$1102,13,FALSE())</f>
        <v>832.8</v>
      </c>
    </row>
    <row r="1740" customFormat="false" ht="15" hidden="false" customHeight="false" outlineLevel="0" collapsed="false">
      <c r="A1740" s="63" t="n">
        <v>43012</v>
      </c>
      <c r="B1740" s="64" t="n">
        <f aca="false">VLOOKUP(A1740,Plan1!$A$7:$O$1102,2,FALSE())</f>
        <v>-4.97</v>
      </c>
      <c r="C1740" s="65" t="n">
        <f aca="false">VLOOKUP(A1740,Plan1!$A$7:$O$1102,3,FALSE())</f>
        <v>776.03</v>
      </c>
      <c r="D1740" s="66" t="n">
        <f aca="false">VLOOKUP(A1740,Plan1!$A$7:$O$1102,7,FALSE())</f>
        <v>-14.1</v>
      </c>
      <c r="E1740" s="65" t="n">
        <f aca="false">VLOOKUP(A1740,Plan1!$A$7:$O$1102,8,FALSE())</f>
        <v>745.9</v>
      </c>
      <c r="F1740" s="64" t="n">
        <f aca="false">VLOOKUP(A1740,Plan1!$A$7:$O$1102,12,FALSE())</f>
        <v>-5.92</v>
      </c>
      <c r="G1740" s="65" t="n">
        <f aca="false">VLOOKUP(A1740,Plan1!$A$7:$O$1102,13,FALSE())</f>
        <v>832.86</v>
      </c>
    </row>
    <row r="1741" customFormat="false" ht="15" hidden="false" customHeight="false" outlineLevel="0" collapsed="false">
      <c r="A1741" s="63" t="n">
        <v>43013</v>
      </c>
      <c r="B1741" s="64" t="n">
        <f aca="false">VLOOKUP(A1741,Plan1!$A$7:$O$1102,2,FALSE())</f>
        <v>-4.97</v>
      </c>
      <c r="C1741" s="65" t="n">
        <f aca="false">VLOOKUP(A1741,Plan1!$A$7:$O$1102,3,FALSE())</f>
        <v>776.03</v>
      </c>
      <c r="D1741" s="66" t="n">
        <f aca="false">VLOOKUP(A1741,Plan1!$A$7:$O$1102,7,FALSE())</f>
        <v>-14.1</v>
      </c>
      <c r="E1741" s="65" t="n">
        <f aca="false">VLOOKUP(A1741,Plan1!$A$7:$O$1102,8,FALSE())</f>
        <v>745.9</v>
      </c>
      <c r="F1741" s="64" t="n">
        <f aca="false">VLOOKUP(A1741,Plan1!$A$7:$O$1102,12,FALSE())</f>
        <v>-5.92</v>
      </c>
      <c r="G1741" s="65" t="n">
        <f aca="false">VLOOKUP(A1741,Plan1!$A$7:$O$1102,13,FALSE())</f>
        <v>832.86</v>
      </c>
    </row>
    <row r="1742" customFormat="false" ht="15" hidden="false" customHeight="false" outlineLevel="0" collapsed="false">
      <c r="A1742" s="63" t="n">
        <v>43014</v>
      </c>
      <c r="B1742" s="64" t="n">
        <f aca="false">VLOOKUP(A1742,Plan1!$A$7:$O$1102,2,FALSE())</f>
        <v>-4.97</v>
      </c>
      <c r="C1742" s="65" t="n">
        <f aca="false">VLOOKUP(A1742,Plan1!$A$7:$O$1102,3,FALSE())</f>
        <v>776.03</v>
      </c>
      <c r="D1742" s="66" t="n">
        <f aca="false">VLOOKUP(A1742,Plan1!$A$7:$O$1102,7,FALSE())</f>
        <v>-14.11</v>
      </c>
      <c r="E1742" s="65" t="n">
        <f aca="false">VLOOKUP(A1742,Plan1!$A$7:$O$1102,8,FALSE())</f>
        <v>745.89</v>
      </c>
      <c r="F1742" s="64" t="n">
        <f aca="false">VLOOKUP(A1742,Plan1!$A$7:$O$1102,12,FALSE())</f>
        <v>-5.93</v>
      </c>
      <c r="G1742" s="65" t="n">
        <f aca="false">VLOOKUP(A1742,Plan1!$A$7:$O$1102,13,FALSE())</f>
        <v>832.85</v>
      </c>
    </row>
    <row r="1743" customFormat="false" ht="15" hidden="false" customHeight="false" outlineLevel="0" collapsed="false">
      <c r="A1743" s="63" t="n">
        <v>43015</v>
      </c>
      <c r="B1743" s="64" t="n">
        <f aca="false">VLOOKUP(A1743,Plan1!$A$7:$O$1102,2,FALSE())</f>
        <v>-4.97</v>
      </c>
      <c r="C1743" s="65" t="n">
        <f aca="false">VLOOKUP(A1743,Plan1!$A$7:$O$1102,3,FALSE())</f>
        <v>776.03</v>
      </c>
      <c r="D1743" s="66" t="n">
        <f aca="false">VLOOKUP(A1743,Plan1!$A$7:$O$1102,7,FALSE())</f>
        <v>-14.12</v>
      </c>
      <c r="E1743" s="65" t="n">
        <f aca="false">VLOOKUP(A1743,Plan1!$A$7:$O$1102,8,FALSE())</f>
        <v>745.88</v>
      </c>
      <c r="F1743" s="64" t="n">
        <f aca="false">VLOOKUP(A1743,Plan1!$A$7:$O$1102,12,FALSE())</f>
        <v>-5.95</v>
      </c>
      <c r="G1743" s="65" t="n">
        <f aca="false">VLOOKUP(A1743,Plan1!$A$7:$O$1102,13,FALSE())</f>
        <v>832.83</v>
      </c>
    </row>
    <row r="1744" customFormat="false" ht="15" hidden="false" customHeight="false" outlineLevel="0" collapsed="false">
      <c r="A1744" s="63" t="n">
        <v>43016</v>
      </c>
      <c r="B1744" s="64" t="n">
        <f aca="false">VLOOKUP(A1744,Plan1!$A$7:$O$1102,2,FALSE())</f>
        <v>-5</v>
      </c>
      <c r="C1744" s="65" t="n">
        <f aca="false">VLOOKUP(A1744,Plan1!$A$7:$O$1102,3,FALSE())</f>
        <v>776</v>
      </c>
      <c r="D1744" s="66" t="n">
        <f aca="false">VLOOKUP(A1744,Plan1!$A$7:$O$1102,7,FALSE())</f>
        <v>-14.14</v>
      </c>
      <c r="E1744" s="65" t="n">
        <f aca="false">VLOOKUP(A1744,Plan1!$A$7:$O$1102,8,FALSE())</f>
        <v>745.86</v>
      </c>
      <c r="F1744" s="64" t="n">
        <f aca="false">VLOOKUP(A1744,Plan1!$A$7:$O$1102,12,FALSE())</f>
        <v>-5.97</v>
      </c>
      <c r="G1744" s="65" t="n">
        <f aca="false">VLOOKUP(A1744,Plan1!$A$7:$O$1102,13,FALSE())</f>
        <v>832.81</v>
      </c>
    </row>
    <row r="1745" customFormat="false" ht="15" hidden="false" customHeight="false" outlineLevel="0" collapsed="false">
      <c r="A1745" s="63" t="n">
        <v>43017</v>
      </c>
      <c r="B1745" s="64" t="n">
        <f aca="false">VLOOKUP(A1745,Plan1!$A$7:$O$1102,2,FALSE())</f>
        <v>-4.99</v>
      </c>
      <c r="C1745" s="65" t="n">
        <f aca="false">VLOOKUP(A1745,Plan1!$A$7:$O$1102,3,FALSE())</f>
        <v>776.01</v>
      </c>
      <c r="D1745" s="66" t="n">
        <f aca="false">VLOOKUP(A1745,Plan1!$A$7:$O$1102,7,FALSE())</f>
        <v>-14.16</v>
      </c>
      <c r="E1745" s="65" t="n">
        <f aca="false">VLOOKUP(A1745,Plan1!$A$7:$O$1102,8,FALSE())</f>
        <v>745.84</v>
      </c>
      <c r="F1745" s="64" t="n">
        <f aca="false">VLOOKUP(A1745,Plan1!$A$7:$O$1102,12,FALSE())</f>
        <v>-5.99</v>
      </c>
      <c r="G1745" s="65" t="n">
        <f aca="false">VLOOKUP(A1745,Plan1!$A$7:$O$1102,13,FALSE())</f>
        <v>832.79</v>
      </c>
    </row>
    <row r="1746" customFormat="false" ht="15" hidden="false" customHeight="false" outlineLevel="0" collapsed="false">
      <c r="A1746" s="63" t="n">
        <v>43018</v>
      </c>
      <c r="B1746" s="64" t="n">
        <f aca="false">VLOOKUP(A1746,Plan1!$A$7:$O$1102,2,FALSE())</f>
        <v>-4.98</v>
      </c>
      <c r="C1746" s="65" t="n">
        <f aca="false">VLOOKUP(A1746,Plan1!$A$7:$O$1102,3,FALSE())</f>
        <v>776.02</v>
      </c>
      <c r="D1746" s="66" t="n">
        <f aca="false">VLOOKUP(A1746,Plan1!$A$7:$O$1102,7,FALSE())</f>
        <v>-14.19</v>
      </c>
      <c r="E1746" s="65" t="n">
        <f aca="false">VLOOKUP(A1746,Plan1!$A$7:$O$1102,8,FALSE())</f>
        <v>745.81</v>
      </c>
      <c r="F1746" s="64" t="n">
        <f aca="false">VLOOKUP(A1746,Plan1!$A$7:$O$1102,12,FALSE())</f>
        <v>-6</v>
      </c>
      <c r="G1746" s="65" t="n">
        <f aca="false">VLOOKUP(A1746,Plan1!$A$7:$O$1102,13,FALSE())</f>
        <v>832.78</v>
      </c>
    </row>
    <row r="1747" customFormat="false" ht="15" hidden="false" customHeight="false" outlineLevel="0" collapsed="false">
      <c r="A1747" s="63" t="n">
        <v>43019</v>
      </c>
      <c r="B1747" s="64" t="n">
        <f aca="false">VLOOKUP(A1747,Plan1!$A$7:$O$1102,2,FALSE())</f>
        <v>-5</v>
      </c>
      <c r="C1747" s="65" t="n">
        <f aca="false">VLOOKUP(A1747,Plan1!$A$7:$O$1102,3,FALSE())</f>
        <v>776</v>
      </c>
      <c r="D1747" s="66" t="n">
        <f aca="false">VLOOKUP(A1747,Plan1!$A$7:$O$1102,7,FALSE())</f>
        <v>-14.23</v>
      </c>
      <c r="E1747" s="65" t="n">
        <f aca="false">VLOOKUP(A1747,Plan1!$A$7:$O$1102,8,FALSE())</f>
        <v>745.77</v>
      </c>
      <c r="F1747" s="64" t="n">
        <f aca="false">VLOOKUP(A1747,Plan1!$A$7:$O$1102,12,FALSE())</f>
        <v>-6.02</v>
      </c>
      <c r="G1747" s="65" t="n">
        <f aca="false">VLOOKUP(A1747,Plan1!$A$7:$O$1102,13,FALSE())</f>
        <v>832.76</v>
      </c>
    </row>
    <row r="1748" customFormat="false" ht="15" hidden="false" customHeight="false" outlineLevel="0" collapsed="false">
      <c r="A1748" s="63" t="n">
        <v>43020</v>
      </c>
      <c r="B1748" s="64" t="n">
        <f aca="false">VLOOKUP(A1748,Plan1!$A$7:$O$1102,2,FALSE())</f>
        <v>-4.99</v>
      </c>
      <c r="C1748" s="65" t="n">
        <f aca="false">VLOOKUP(A1748,Plan1!$A$7:$O$1102,3,FALSE())</f>
        <v>776.01</v>
      </c>
      <c r="D1748" s="66" t="n">
        <f aca="false">VLOOKUP(A1748,Plan1!$A$7:$O$1102,7,FALSE())</f>
        <v>-14.28</v>
      </c>
      <c r="E1748" s="65" t="n">
        <f aca="false">VLOOKUP(A1748,Plan1!$A$7:$O$1102,8,FALSE())</f>
        <v>745.72</v>
      </c>
      <c r="F1748" s="64" t="n">
        <f aca="false">VLOOKUP(A1748,Plan1!$A$7:$O$1102,12,FALSE())</f>
        <v>-6.04</v>
      </c>
      <c r="G1748" s="65" t="n">
        <f aca="false">VLOOKUP(A1748,Plan1!$A$7:$O$1102,13,FALSE())</f>
        <v>832.74</v>
      </c>
    </row>
    <row r="1749" customFormat="false" ht="15" hidden="false" customHeight="false" outlineLevel="0" collapsed="false">
      <c r="A1749" s="63" t="n">
        <v>43021</v>
      </c>
      <c r="B1749" s="64" t="n">
        <f aca="false">VLOOKUP(A1749,Plan1!$A$7:$O$1102,2,FALSE())</f>
        <v>-5</v>
      </c>
      <c r="C1749" s="65" t="n">
        <f aca="false">VLOOKUP(A1749,Plan1!$A$7:$O$1102,3,FALSE())</f>
        <v>776</v>
      </c>
      <c r="D1749" s="66" t="n">
        <f aca="false">VLOOKUP(A1749,Plan1!$A$7:$O$1102,7,FALSE())</f>
        <v>-14.32</v>
      </c>
      <c r="E1749" s="65" t="n">
        <f aca="false">VLOOKUP(A1749,Plan1!$A$7:$O$1102,8,FALSE())</f>
        <v>745.68</v>
      </c>
      <c r="F1749" s="64" t="n">
        <f aca="false">VLOOKUP(A1749,Plan1!$A$7:$O$1102,12,FALSE())</f>
        <v>-6.05</v>
      </c>
      <c r="G1749" s="65" t="n">
        <f aca="false">VLOOKUP(A1749,Plan1!$A$7:$O$1102,13,FALSE())</f>
        <v>832.73</v>
      </c>
    </row>
    <row r="1750" customFormat="false" ht="15" hidden="false" customHeight="false" outlineLevel="0" collapsed="false">
      <c r="A1750" s="63" t="n">
        <v>43022</v>
      </c>
      <c r="B1750" s="64" t="n">
        <f aca="false">VLOOKUP(A1750,Plan1!$A$7:$O$1102,2,FALSE())</f>
        <v>-5.03</v>
      </c>
      <c r="C1750" s="65" t="n">
        <f aca="false">VLOOKUP(A1750,Plan1!$A$7:$O$1102,3,FALSE())</f>
        <v>775.97</v>
      </c>
      <c r="D1750" s="66" t="n">
        <f aca="false">VLOOKUP(A1750,Plan1!$A$7:$O$1102,7,FALSE())</f>
        <v>-14.37</v>
      </c>
      <c r="E1750" s="65" t="n">
        <f aca="false">VLOOKUP(A1750,Plan1!$A$7:$O$1102,8,FALSE())</f>
        <v>745.63</v>
      </c>
      <c r="F1750" s="64" t="n">
        <f aca="false">VLOOKUP(A1750,Plan1!$A$7:$O$1102,12,FALSE())</f>
        <v>-6.06</v>
      </c>
      <c r="G1750" s="65" t="n">
        <f aca="false">VLOOKUP(A1750,Plan1!$A$7:$O$1102,13,FALSE())</f>
        <v>832.72</v>
      </c>
    </row>
    <row r="1751" customFormat="false" ht="15" hidden="false" customHeight="false" outlineLevel="0" collapsed="false">
      <c r="A1751" s="63" t="n">
        <v>43023</v>
      </c>
      <c r="B1751" s="64" t="n">
        <f aca="false">VLOOKUP(A1751,Plan1!$A$7:$O$1102,2,FALSE())</f>
        <v>-5.04</v>
      </c>
      <c r="C1751" s="65" t="n">
        <f aca="false">VLOOKUP(A1751,Plan1!$A$7:$O$1102,3,FALSE())</f>
        <v>775.96</v>
      </c>
      <c r="D1751" s="66" t="n">
        <f aca="false">VLOOKUP(A1751,Plan1!$A$7:$O$1102,7,FALSE())</f>
        <v>-14.43</v>
      </c>
      <c r="E1751" s="65" t="n">
        <f aca="false">VLOOKUP(A1751,Plan1!$A$7:$O$1102,8,FALSE())</f>
        <v>745.57</v>
      </c>
      <c r="F1751" s="64" t="n">
        <f aca="false">VLOOKUP(A1751,Plan1!$A$7:$O$1102,12,FALSE())</f>
        <v>-6.08</v>
      </c>
      <c r="G1751" s="65" t="n">
        <f aca="false">VLOOKUP(A1751,Plan1!$A$7:$O$1102,13,FALSE())</f>
        <v>832.7</v>
      </c>
    </row>
    <row r="1752" customFormat="false" ht="15" hidden="false" customHeight="false" outlineLevel="0" collapsed="false">
      <c r="A1752" s="63" t="n">
        <v>43024</v>
      </c>
      <c r="B1752" s="64" t="n">
        <f aca="false">VLOOKUP(A1752,Plan1!$A$7:$O$1102,2,FALSE())</f>
        <v>-5.12</v>
      </c>
      <c r="C1752" s="65" t="n">
        <f aca="false">VLOOKUP(A1752,Plan1!$A$7:$O$1102,3,FALSE())</f>
        <v>775.88</v>
      </c>
      <c r="D1752" s="66" t="n">
        <f aca="false">VLOOKUP(A1752,Plan1!$A$7:$O$1102,7,FALSE())</f>
        <v>-14.51</v>
      </c>
      <c r="E1752" s="65" t="n">
        <f aca="false">VLOOKUP(A1752,Plan1!$A$7:$O$1102,8,FALSE())</f>
        <v>745.49</v>
      </c>
      <c r="F1752" s="64" t="n">
        <f aca="false">VLOOKUP(A1752,Plan1!$A$7:$O$1102,12,FALSE())</f>
        <v>-6.11</v>
      </c>
      <c r="G1752" s="65" t="n">
        <f aca="false">VLOOKUP(A1752,Plan1!$A$7:$O$1102,13,FALSE())</f>
        <v>832.67</v>
      </c>
    </row>
    <row r="1753" customFormat="false" ht="15" hidden="false" customHeight="false" outlineLevel="0" collapsed="false">
      <c r="A1753" s="63" t="n">
        <v>43025</v>
      </c>
      <c r="B1753" s="64" t="n">
        <f aca="false">VLOOKUP(A1753,Plan1!$A$7:$O$1102,2,FALSE())</f>
        <v>-5.14</v>
      </c>
      <c r="C1753" s="65" t="n">
        <f aca="false">VLOOKUP(A1753,Plan1!$A$7:$O$1102,3,FALSE())</f>
        <v>775.86</v>
      </c>
      <c r="D1753" s="66" t="n">
        <f aca="false">VLOOKUP(A1753,Plan1!$A$7:$O$1102,7,FALSE())</f>
        <v>-14.56</v>
      </c>
      <c r="E1753" s="65" t="n">
        <f aca="false">VLOOKUP(A1753,Plan1!$A$7:$O$1102,8,FALSE())</f>
        <v>745.44</v>
      </c>
      <c r="F1753" s="64" t="n">
        <f aca="false">VLOOKUP(A1753,Plan1!$A$7:$O$1102,12,FALSE())</f>
        <v>-6.14</v>
      </c>
      <c r="G1753" s="65" t="n">
        <f aca="false">VLOOKUP(A1753,Plan1!$A$7:$O$1102,13,FALSE())</f>
        <v>832.64</v>
      </c>
    </row>
    <row r="1754" customFormat="false" ht="15" hidden="false" customHeight="false" outlineLevel="0" collapsed="false">
      <c r="A1754" s="63" t="n">
        <v>43026</v>
      </c>
      <c r="B1754" s="64" t="n">
        <f aca="false">VLOOKUP(A1754,Plan1!$A$7:$O$1102,2,FALSE())</f>
        <v>-5.18</v>
      </c>
      <c r="C1754" s="65" t="n">
        <f aca="false">VLOOKUP(A1754,Plan1!$A$7:$O$1102,3,FALSE())</f>
        <v>775.82</v>
      </c>
      <c r="D1754" s="66" t="n">
        <f aca="false">VLOOKUP(A1754,Plan1!$A$7:$O$1102,7,FALSE())</f>
        <v>-14.62</v>
      </c>
      <c r="E1754" s="65" t="n">
        <f aca="false">VLOOKUP(A1754,Plan1!$A$7:$O$1102,8,FALSE())</f>
        <v>745.38</v>
      </c>
      <c r="F1754" s="64" t="n">
        <f aca="false">VLOOKUP(A1754,Plan1!$A$7:$O$1102,12,FALSE())</f>
        <v>-6.16</v>
      </c>
      <c r="G1754" s="65" t="n">
        <f aca="false">VLOOKUP(A1754,Plan1!$A$7:$O$1102,13,FALSE())</f>
        <v>832.62</v>
      </c>
    </row>
    <row r="1755" customFormat="false" ht="15" hidden="false" customHeight="false" outlineLevel="0" collapsed="false">
      <c r="A1755" s="63" t="n">
        <v>43027</v>
      </c>
      <c r="B1755" s="64" t="n">
        <f aca="false">VLOOKUP(A1755,Plan1!$A$7:$O$1102,2,FALSE())</f>
        <v>-5.21</v>
      </c>
      <c r="C1755" s="65" t="n">
        <f aca="false">VLOOKUP(A1755,Plan1!$A$7:$O$1102,3,FALSE())</f>
        <v>775.79</v>
      </c>
      <c r="D1755" s="66" t="n">
        <f aca="false">VLOOKUP(A1755,Plan1!$A$7:$O$1102,7,FALSE())</f>
        <v>-14.69</v>
      </c>
      <c r="E1755" s="65" t="n">
        <f aca="false">VLOOKUP(A1755,Plan1!$A$7:$O$1102,8,FALSE())</f>
        <v>745.31</v>
      </c>
      <c r="F1755" s="64" t="n">
        <f aca="false">VLOOKUP(A1755,Plan1!$A$7:$O$1102,12,FALSE())</f>
        <v>-6.21</v>
      </c>
      <c r="G1755" s="65" t="n">
        <f aca="false">VLOOKUP(A1755,Plan1!$A$7:$O$1102,13,FALSE())</f>
        <v>832.57</v>
      </c>
    </row>
    <row r="1756" customFormat="false" ht="15" hidden="false" customHeight="false" outlineLevel="0" collapsed="false">
      <c r="A1756" s="63" t="n">
        <v>43028</v>
      </c>
      <c r="B1756" s="64" t="n">
        <f aca="false">VLOOKUP(A1756,Plan1!$A$7:$O$1102,2,FALSE())</f>
        <v>-5.24</v>
      </c>
      <c r="C1756" s="65" t="n">
        <f aca="false">VLOOKUP(A1756,Plan1!$A$7:$O$1102,3,FALSE())</f>
        <v>775.76</v>
      </c>
      <c r="D1756" s="66" t="n">
        <f aca="false">VLOOKUP(A1756,Plan1!$A$7:$O$1102,7,FALSE())</f>
        <v>-14.76</v>
      </c>
      <c r="E1756" s="65" t="n">
        <f aca="false">VLOOKUP(A1756,Plan1!$A$7:$O$1102,8,FALSE())</f>
        <v>745.24</v>
      </c>
      <c r="F1756" s="64" t="n">
        <f aca="false">VLOOKUP(A1756,Plan1!$A$7:$O$1102,12,FALSE())</f>
        <v>-6.24</v>
      </c>
      <c r="G1756" s="65" t="n">
        <f aca="false">VLOOKUP(A1756,Plan1!$A$7:$O$1102,13,FALSE())</f>
        <v>832.54</v>
      </c>
    </row>
    <row r="1757" customFormat="false" ht="15" hidden="false" customHeight="false" outlineLevel="0" collapsed="false">
      <c r="A1757" s="63" t="n">
        <v>43029</v>
      </c>
      <c r="B1757" s="64" t="n">
        <f aca="false">VLOOKUP(A1757,Plan1!$A$7:$O$1102,2,FALSE())</f>
        <v>-5.25</v>
      </c>
      <c r="C1757" s="65" t="n">
        <f aca="false">VLOOKUP(A1757,Plan1!$A$7:$O$1102,3,FALSE())</f>
        <v>775.75</v>
      </c>
      <c r="D1757" s="66" t="n">
        <f aca="false">VLOOKUP(A1757,Plan1!$A$7:$O$1102,7,FALSE())</f>
        <v>-14.82</v>
      </c>
      <c r="E1757" s="65" t="n">
        <f aca="false">VLOOKUP(A1757,Plan1!$A$7:$O$1102,8,FALSE())</f>
        <v>745.18</v>
      </c>
      <c r="F1757" s="64" t="n">
        <f aca="false">VLOOKUP(A1757,Plan1!$A$7:$O$1102,12,FALSE())</f>
        <v>-6.27</v>
      </c>
      <c r="G1757" s="65" t="n">
        <f aca="false">VLOOKUP(A1757,Plan1!$A$7:$O$1102,13,FALSE())</f>
        <v>832.51</v>
      </c>
    </row>
    <row r="1758" customFormat="false" ht="15" hidden="false" customHeight="false" outlineLevel="0" collapsed="false">
      <c r="A1758" s="63" t="n">
        <v>43030</v>
      </c>
      <c r="B1758" s="64" t="n">
        <f aca="false">VLOOKUP(A1758,Plan1!$A$7:$O$1102,2,FALSE())</f>
        <v>-5.29</v>
      </c>
      <c r="C1758" s="65" t="n">
        <f aca="false">VLOOKUP(A1758,Plan1!$A$7:$O$1102,3,FALSE())</f>
        <v>775.71</v>
      </c>
      <c r="D1758" s="66" t="n">
        <f aca="false">VLOOKUP(A1758,Plan1!$A$7:$O$1102,7,FALSE())</f>
        <v>-14.89</v>
      </c>
      <c r="E1758" s="65" t="n">
        <f aca="false">VLOOKUP(A1758,Plan1!$A$7:$O$1102,8,FALSE())</f>
        <v>745.11</v>
      </c>
      <c r="F1758" s="64" t="n">
        <f aca="false">VLOOKUP(A1758,Plan1!$A$7:$O$1102,12,FALSE())</f>
        <v>-6.3</v>
      </c>
      <c r="G1758" s="65" t="n">
        <f aca="false">VLOOKUP(A1758,Plan1!$A$7:$O$1102,13,FALSE())</f>
        <v>832.48</v>
      </c>
    </row>
    <row r="1759" customFormat="false" ht="15" hidden="false" customHeight="false" outlineLevel="0" collapsed="false">
      <c r="A1759" s="63" t="n">
        <v>43031</v>
      </c>
      <c r="B1759" s="64" t="n">
        <f aca="false">VLOOKUP(A1759,Plan1!$A$7:$O$1102,2,FALSE())</f>
        <v>-5.32</v>
      </c>
      <c r="C1759" s="65" t="n">
        <f aca="false">VLOOKUP(A1759,Plan1!$A$7:$O$1102,3,FALSE())</f>
        <v>775.68</v>
      </c>
      <c r="D1759" s="66" t="n">
        <f aca="false">VLOOKUP(A1759,Plan1!$A$7:$O$1102,7,FALSE())</f>
        <v>-14.92</v>
      </c>
      <c r="E1759" s="65" t="n">
        <f aca="false">VLOOKUP(A1759,Plan1!$A$7:$O$1102,8,FALSE())</f>
        <v>745.08</v>
      </c>
      <c r="F1759" s="64" t="n">
        <f aca="false">VLOOKUP(A1759,Plan1!$A$7:$O$1102,12,FALSE())</f>
        <v>-6.32</v>
      </c>
      <c r="G1759" s="65" t="n">
        <f aca="false">VLOOKUP(A1759,Plan1!$A$7:$O$1102,13,FALSE())</f>
        <v>832.46</v>
      </c>
    </row>
    <row r="1760" customFormat="false" ht="15" hidden="false" customHeight="false" outlineLevel="0" collapsed="false">
      <c r="A1760" s="63" t="n">
        <v>43032</v>
      </c>
      <c r="B1760" s="64" t="n">
        <f aca="false">VLOOKUP(A1760,Plan1!$A$7:$O$1102,2,FALSE())</f>
        <v>-5.37</v>
      </c>
      <c r="C1760" s="65" t="n">
        <f aca="false">VLOOKUP(A1760,Plan1!$A$7:$O$1102,3,FALSE())</f>
        <v>775.63</v>
      </c>
      <c r="D1760" s="66" t="n">
        <f aca="false">VLOOKUP(A1760,Plan1!$A$7:$O$1102,7,FALSE())</f>
        <v>-14.98</v>
      </c>
      <c r="E1760" s="65" t="n">
        <f aca="false">VLOOKUP(A1760,Plan1!$A$7:$O$1102,8,FALSE())</f>
        <v>745.02</v>
      </c>
      <c r="F1760" s="64" t="n">
        <f aca="false">VLOOKUP(A1760,Plan1!$A$7:$O$1102,12,FALSE())</f>
        <v>-6.34</v>
      </c>
      <c r="G1760" s="65" t="n">
        <f aca="false">VLOOKUP(A1760,Plan1!$A$7:$O$1102,13,FALSE())</f>
        <v>832.44</v>
      </c>
    </row>
    <row r="1761" customFormat="false" ht="15" hidden="false" customHeight="false" outlineLevel="0" collapsed="false">
      <c r="A1761" s="63" t="n">
        <v>43033</v>
      </c>
      <c r="B1761" s="64" t="n">
        <f aca="false">VLOOKUP(A1761,Plan1!$A$7:$O$1102,2,FALSE())</f>
        <v>-5.4</v>
      </c>
      <c r="C1761" s="65" t="n">
        <f aca="false">VLOOKUP(A1761,Plan1!$A$7:$O$1102,3,FALSE())</f>
        <v>775.6</v>
      </c>
      <c r="D1761" s="66" t="n">
        <f aca="false">VLOOKUP(A1761,Plan1!$A$7:$O$1102,7,FALSE())</f>
        <v>-15.06</v>
      </c>
      <c r="E1761" s="65" t="n">
        <f aca="false">VLOOKUP(A1761,Plan1!$A$7:$O$1102,8,FALSE())</f>
        <v>744.94</v>
      </c>
      <c r="F1761" s="64" t="n">
        <f aca="false">VLOOKUP(A1761,Plan1!$A$7:$O$1102,12,FALSE())</f>
        <v>-6.38</v>
      </c>
      <c r="G1761" s="65" t="n">
        <f aca="false">VLOOKUP(A1761,Plan1!$A$7:$O$1102,13,FALSE())</f>
        <v>832.4</v>
      </c>
    </row>
    <row r="1762" customFormat="false" ht="15" hidden="false" customHeight="false" outlineLevel="0" collapsed="false">
      <c r="A1762" s="63" t="n">
        <v>43034</v>
      </c>
      <c r="B1762" s="64" t="n">
        <f aca="false">VLOOKUP(A1762,Plan1!$A$7:$O$1102,2,FALSE())</f>
        <v>-5.42</v>
      </c>
      <c r="C1762" s="65" t="n">
        <f aca="false">VLOOKUP(A1762,Plan1!$A$7:$O$1102,3,FALSE())</f>
        <v>775.58</v>
      </c>
      <c r="D1762" s="66" t="n">
        <f aca="false">VLOOKUP(A1762,Plan1!$A$7:$O$1102,7,FALSE())</f>
        <v>-15.11</v>
      </c>
      <c r="E1762" s="65" t="n">
        <f aca="false">VLOOKUP(A1762,Plan1!$A$7:$O$1102,8,FALSE())</f>
        <v>744.89</v>
      </c>
      <c r="F1762" s="64" t="n">
        <f aca="false">VLOOKUP(A1762,Plan1!$A$7:$O$1102,12,FALSE())</f>
        <v>-6.39</v>
      </c>
      <c r="G1762" s="65" t="n">
        <f aca="false">VLOOKUP(A1762,Plan1!$A$7:$O$1102,13,FALSE())</f>
        <v>832.39</v>
      </c>
    </row>
    <row r="1763" customFormat="false" ht="15" hidden="false" customHeight="false" outlineLevel="0" collapsed="false">
      <c r="A1763" s="63" t="n">
        <v>43035</v>
      </c>
      <c r="B1763" s="64" t="n">
        <f aca="false">VLOOKUP(A1763,Plan1!$A$7:$O$1102,2,FALSE())</f>
        <v>-5.44</v>
      </c>
      <c r="C1763" s="65" t="n">
        <f aca="false">VLOOKUP(A1763,Plan1!$A$7:$O$1102,3,FALSE())</f>
        <v>775.56</v>
      </c>
      <c r="D1763" s="66" t="n">
        <f aca="false">VLOOKUP(A1763,Plan1!$A$7:$O$1102,7,FALSE())</f>
        <v>-15.17</v>
      </c>
      <c r="E1763" s="65" t="n">
        <f aca="false">VLOOKUP(A1763,Plan1!$A$7:$O$1102,8,FALSE())</f>
        <v>744.83</v>
      </c>
      <c r="F1763" s="64" t="n">
        <f aca="false">VLOOKUP(A1763,Plan1!$A$7:$O$1102,12,FALSE())</f>
        <v>-6.41</v>
      </c>
      <c r="G1763" s="65" t="n">
        <f aca="false">VLOOKUP(A1763,Plan1!$A$7:$O$1102,13,FALSE())</f>
        <v>832.37</v>
      </c>
    </row>
    <row r="1764" customFormat="false" ht="15" hidden="false" customHeight="false" outlineLevel="0" collapsed="false">
      <c r="A1764" s="63" t="n">
        <v>43036</v>
      </c>
      <c r="B1764" s="64" t="n">
        <f aca="false">VLOOKUP(A1764,Plan1!$A$7:$O$1102,2,FALSE())</f>
        <v>-5.4</v>
      </c>
      <c r="C1764" s="65" t="n">
        <f aca="false">VLOOKUP(A1764,Plan1!$A$7:$O$1102,3,FALSE())</f>
        <v>775.6</v>
      </c>
      <c r="D1764" s="66" t="n">
        <f aca="false">VLOOKUP(A1764,Plan1!$A$7:$O$1102,7,FALSE())</f>
        <v>-15.17</v>
      </c>
      <c r="E1764" s="65" t="n">
        <f aca="false">VLOOKUP(A1764,Plan1!$A$7:$O$1102,8,FALSE())</f>
        <v>744.83</v>
      </c>
      <c r="F1764" s="64" t="n">
        <f aca="false">VLOOKUP(A1764,Plan1!$A$7:$O$1102,12,FALSE())</f>
        <v>-6.4</v>
      </c>
      <c r="G1764" s="65" t="n">
        <f aca="false">VLOOKUP(A1764,Plan1!$A$7:$O$1102,13,FALSE())</f>
        <v>832.38</v>
      </c>
    </row>
    <row r="1765" customFormat="false" ht="15" hidden="false" customHeight="false" outlineLevel="0" collapsed="false">
      <c r="A1765" s="63" t="n">
        <v>43037</v>
      </c>
      <c r="B1765" s="64" t="n">
        <f aca="false">VLOOKUP(A1765,Plan1!$A$7:$O$1102,2,FALSE())</f>
        <v>-5.42</v>
      </c>
      <c r="C1765" s="65" t="n">
        <f aca="false">VLOOKUP(A1765,Plan1!$A$7:$O$1102,3,FALSE())</f>
        <v>775.58</v>
      </c>
      <c r="D1765" s="66" t="n">
        <f aca="false">VLOOKUP(A1765,Plan1!$A$7:$O$1102,7,FALSE())</f>
        <v>-15.18</v>
      </c>
      <c r="E1765" s="65" t="n">
        <f aca="false">VLOOKUP(A1765,Plan1!$A$7:$O$1102,8,FALSE())</f>
        <v>744.82</v>
      </c>
      <c r="F1765" s="64" t="n">
        <f aca="false">VLOOKUP(A1765,Plan1!$A$7:$O$1102,12,FALSE())</f>
        <v>-6.37</v>
      </c>
      <c r="G1765" s="65" t="n">
        <f aca="false">VLOOKUP(A1765,Plan1!$A$7:$O$1102,13,FALSE())</f>
        <v>832.41</v>
      </c>
    </row>
    <row r="1766" customFormat="false" ht="15" hidden="false" customHeight="false" outlineLevel="0" collapsed="false">
      <c r="A1766" s="63" t="n">
        <v>43038</v>
      </c>
      <c r="B1766" s="64" t="n">
        <f aca="false">VLOOKUP(A1766,Plan1!$A$7:$O$1102,2,FALSE())</f>
        <v>-5.43</v>
      </c>
      <c r="C1766" s="65" t="n">
        <f aca="false">VLOOKUP(A1766,Plan1!$A$7:$O$1102,3,FALSE())</f>
        <v>775.57</v>
      </c>
      <c r="D1766" s="66" t="n">
        <f aca="false">VLOOKUP(A1766,Plan1!$A$7:$O$1102,7,FALSE())</f>
        <v>-15.2</v>
      </c>
      <c r="E1766" s="65" t="n">
        <f aca="false">VLOOKUP(A1766,Plan1!$A$7:$O$1102,8,FALSE())</f>
        <v>744.8</v>
      </c>
      <c r="F1766" s="64" t="n">
        <f aca="false">VLOOKUP(A1766,Plan1!$A$7:$O$1102,12,FALSE())</f>
        <v>-6.39</v>
      </c>
      <c r="G1766" s="65" t="n">
        <f aca="false">VLOOKUP(A1766,Plan1!$A$7:$O$1102,13,FALSE())</f>
        <v>832.39</v>
      </c>
    </row>
    <row r="1767" customFormat="false" ht="15" hidden="false" customHeight="false" outlineLevel="0" collapsed="false">
      <c r="A1767" s="63" t="n">
        <v>43039</v>
      </c>
      <c r="B1767" s="64" t="n">
        <f aca="false">VLOOKUP(A1767,Plan1!$A$7:$O$1102,2,FALSE())</f>
        <v>-5.43</v>
      </c>
      <c r="C1767" s="65" t="n">
        <f aca="false">VLOOKUP(A1767,Plan1!$A$7:$O$1102,3,FALSE())</f>
        <v>775.57</v>
      </c>
      <c r="D1767" s="66" t="n">
        <f aca="false">VLOOKUP(A1767,Plan1!$A$7:$O$1102,7,FALSE())</f>
        <v>-15.2</v>
      </c>
      <c r="E1767" s="65" t="n">
        <f aca="false">VLOOKUP(A1767,Plan1!$A$7:$O$1102,8,FALSE())</f>
        <v>744.8</v>
      </c>
      <c r="F1767" s="64" t="n">
        <f aca="false">VLOOKUP(A1767,Plan1!$A$7:$O$1102,12,FALSE())</f>
        <v>-6.4</v>
      </c>
      <c r="G1767" s="65" t="n">
        <f aca="false">VLOOKUP(A1767,Plan1!$A$7:$O$1102,13,FALSE())</f>
        <v>832.38</v>
      </c>
    </row>
    <row r="1768" customFormat="false" ht="15" hidden="false" customHeight="false" outlineLevel="0" collapsed="false">
      <c r="A1768" s="63" t="n">
        <v>43040</v>
      </c>
      <c r="B1768" s="64" t="n">
        <f aca="false">VLOOKUP(A1768,Plan1!$A$7:$O$1102,2,FALSE())</f>
        <v>-5.37</v>
      </c>
      <c r="C1768" s="65" t="n">
        <f aca="false">VLOOKUP(A1768,Plan1!$A$7:$O$1102,3,FALSE())</f>
        <v>775.63</v>
      </c>
      <c r="D1768" s="66" t="n">
        <f aca="false">VLOOKUP(A1768,Plan1!$A$7:$O$1102,7,FALSE())</f>
        <v>-15.2</v>
      </c>
      <c r="E1768" s="65" t="n">
        <f aca="false">VLOOKUP(A1768,Plan1!$A$7:$O$1102,8,FALSE())</f>
        <v>744.8</v>
      </c>
      <c r="F1768" s="64" t="n">
        <f aca="false">VLOOKUP(A1768,Plan1!$A$7:$O$1102,12,FALSE())</f>
        <v>-6.41</v>
      </c>
      <c r="G1768" s="65" t="n">
        <f aca="false">VLOOKUP(A1768,Plan1!$A$7:$O$1102,13,FALSE())</f>
        <v>832.37</v>
      </c>
    </row>
    <row r="1769" customFormat="false" ht="15" hidden="false" customHeight="false" outlineLevel="0" collapsed="false">
      <c r="A1769" s="63" t="n">
        <v>43041</v>
      </c>
      <c r="B1769" s="64" t="n">
        <f aca="false">VLOOKUP(A1769,Plan1!$A$7:$O$1102,2,FALSE())</f>
        <v>-5.4</v>
      </c>
      <c r="C1769" s="65" t="n">
        <f aca="false">VLOOKUP(A1769,Plan1!$A$7:$O$1102,3,FALSE())</f>
        <v>775.6</v>
      </c>
      <c r="D1769" s="66" t="n">
        <f aca="false">VLOOKUP(A1769,Plan1!$A$7:$O$1102,7,FALSE())</f>
        <v>-15.22</v>
      </c>
      <c r="E1769" s="65" t="n">
        <f aca="false">VLOOKUP(A1769,Plan1!$A$7:$O$1102,8,FALSE())</f>
        <v>744.78</v>
      </c>
      <c r="F1769" s="64" t="n">
        <f aca="false">VLOOKUP(A1769,Plan1!$A$7:$O$1102,12,FALSE())</f>
        <v>-6.42</v>
      </c>
      <c r="G1769" s="65" t="n">
        <f aca="false">VLOOKUP(A1769,Plan1!$A$7:$O$1102,13,FALSE())</f>
        <v>832.36</v>
      </c>
    </row>
    <row r="1770" customFormat="false" ht="15" hidden="false" customHeight="false" outlineLevel="0" collapsed="false">
      <c r="A1770" s="63" t="n">
        <v>43042</v>
      </c>
      <c r="B1770" s="64" t="n">
        <f aca="false">VLOOKUP(A1770,Plan1!$A$7:$O$1102,2,FALSE())</f>
        <v>-5.4</v>
      </c>
      <c r="C1770" s="65" t="n">
        <f aca="false">VLOOKUP(A1770,Plan1!$A$7:$O$1102,3,FALSE())</f>
        <v>775.6</v>
      </c>
      <c r="D1770" s="66" t="n">
        <f aca="false">VLOOKUP(A1770,Plan1!$A$7:$O$1102,7,FALSE())</f>
        <v>-15.24</v>
      </c>
      <c r="E1770" s="65" t="n">
        <f aca="false">VLOOKUP(A1770,Plan1!$A$7:$O$1102,8,FALSE())</f>
        <v>744.76</v>
      </c>
      <c r="F1770" s="64" t="n">
        <f aca="false">VLOOKUP(A1770,Plan1!$A$7:$O$1102,12,FALSE())</f>
        <v>-6.44</v>
      </c>
      <c r="G1770" s="65" t="n">
        <f aca="false">VLOOKUP(A1770,Plan1!$A$7:$O$1102,13,FALSE())</f>
        <v>832.34</v>
      </c>
    </row>
    <row r="1771" customFormat="false" ht="15" hidden="false" customHeight="false" outlineLevel="0" collapsed="false">
      <c r="A1771" s="63" t="n">
        <v>43043</v>
      </c>
      <c r="B1771" s="64" t="n">
        <f aca="false">VLOOKUP(A1771,Plan1!$A$7:$O$1102,2,FALSE())</f>
        <v>-5.4</v>
      </c>
      <c r="C1771" s="65" t="n">
        <f aca="false">VLOOKUP(A1771,Plan1!$A$7:$O$1102,3,FALSE())</f>
        <v>775.6</v>
      </c>
      <c r="D1771" s="66" t="n">
        <f aca="false">VLOOKUP(A1771,Plan1!$A$7:$O$1102,7,FALSE())</f>
        <v>-15.26</v>
      </c>
      <c r="E1771" s="65" t="n">
        <f aca="false">VLOOKUP(A1771,Plan1!$A$7:$O$1102,8,FALSE())</f>
        <v>744.74</v>
      </c>
      <c r="F1771" s="64" t="n">
        <f aca="false">VLOOKUP(A1771,Plan1!$A$7:$O$1102,12,FALSE())</f>
        <v>-6.46</v>
      </c>
      <c r="G1771" s="65" t="n">
        <f aca="false">VLOOKUP(A1771,Plan1!$A$7:$O$1102,13,FALSE())</f>
        <v>832.32</v>
      </c>
    </row>
    <row r="1772" customFormat="false" ht="15" hidden="false" customHeight="false" outlineLevel="0" collapsed="false">
      <c r="A1772" s="63" t="n">
        <v>43044</v>
      </c>
      <c r="B1772" s="64" t="n">
        <f aca="false">VLOOKUP(A1772,Plan1!$A$7:$O$1102,2,FALSE())</f>
        <v>-5.42</v>
      </c>
      <c r="C1772" s="65" t="n">
        <f aca="false">VLOOKUP(A1772,Plan1!$A$7:$O$1102,3,FALSE())</f>
        <v>775.58</v>
      </c>
      <c r="D1772" s="66" t="n">
        <f aca="false">VLOOKUP(A1772,Plan1!$A$7:$O$1102,7,FALSE())</f>
        <v>-15.28</v>
      </c>
      <c r="E1772" s="65" t="n">
        <f aca="false">VLOOKUP(A1772,Plan1!$A$7:$O$1102,8,FALSE())</f>
        <v>744.72</v>
      </c>
      <c r="F1772" s="64" t="n">
        <f aca="false">VLOOKUP(A1772,Plan1!$A$7:$O$1102,12,FALSE())</f>
        <v>-6.45</v>
      </c>
      <c r="G1772" s="65" t="n">
        <f aca="false">VLOOKUP(A1772,Plan1!$A$7:$O$1102,13,FALSE())</f>
        <v>832.33</v>
      </c>
    </row>
    <row r="1773" customFormat="false" ht="15" hidden="false" customHeight="false" outlineLevel="0" collapsed="false">
      <c r="A1773" s="63" t="n">
        <v>43045</v>
      </c>
      <c r="B1773" s="64" t="n">
        <f aca="false">VLOOKUP(A1773,Plan1!$A$7:$O$1102,2,FALSE())</f>
        <v>-5.43</v>
      </c>
      <c r="C1773" s="65" t="n">
        <f aca="false">VLOOKUP(A1773,Plan1!$A$7:$O$1102,3,FALSE())</f>
        <v>775.57</v>
      </c>
      <c r="D1773" s="66" t="n">
        <f aca="false">VLOOKUP(A1773,Plan1!$A$7:$O$1102,7,FALSE())</f>
        <v>-15.31</v>
      </c>
      <c r="E1773" s="65" t="n">
        <f aca="false">VLOOKUP(A1773,Plan1!$A$7:$O$1102,8,FALSE())</f>
        <v>744.69</v>
      </c>
      <c r="F1773" s="64" t="n">
        <f aca="false">VLOOKUP(A1773,Plan1!$A$7:$O$1102,12,FALSE())</f>
        <v>-6.5</v>
      </c>
      <c r="G1773" s="65" t="n">
        <f aca="false">VLOOKUP(A1773,Plan1!$A$7:$O$1102,13,FALSE())</f>
        <v>832.28</v>
      </c>
    </row>
    <row r="1774" customFormat="false" ht="15" hidden="false" customHeight="false" outlineLevel="0" collapsed="false">
      <c r="A1774" s="63" t="n">
        <v>43046</v>
      </c>
      <c r="B1774" s="64" t="n">
        <f aca="false">VLOOKUP(A1774,Plan1!$A$7:$O$1102,2,FALSE())</f>
        <v>-5.44</v>
      </c>
      <c r="C1774" s="65" t="n">
        <f aca="false">VLOOKUP(A1774,Plan1!$A$7:$O$1102,3,FALSE())</f>
        <v>775.56</v>
      </c>
      <c r="D1774" s="66" t="n">
        <f aca="false">VLOOKUP(A1774,Plan1!$A$7:$O$1102,7,FALSE())</f>
        <v>-15.31</v>
      </c>
      <c r="E1774" s="65" t="n">
        <f aca="false">VLOOKUP(A1774,Plan1!$A$7:$O$1102,8,FALSE())</f>
        <v>744.69</v>
      </c>
      <c r="F1774" s="64" t="n">
        <f aca="false">VLOOKUP(A1774,Plan1!$A$7:$O$1102,12,FALSE())</f>
        <v>-6.51</v>
      </c>
      <c r="G1774" s="65" t="n">
        <f aca="false">VLOOKUP(A1774,Plan1!$A$7:$O$1102,13,FALSE())</f>
        <v>832.27</v>
      </c>
    </row>
    <row r="1775" customFormat="false" ht="15" hidden="false" customHeight="false" outlineLevel="0" collapsed="false">
      <c r="A1775" s="63" t="n">
        <v>43047</v>
      </c>
      <c r="B1775" s="64" t="n">
        <f aca="false">VLOOKUP(A1775,Plan1!$A$7:$O$1102,2,FALSE())</f>
        <v>-5.45</v>
      </c>
      <c r="C1775" s="65" t="n">
        <f aca="false">VLOOKUP(A1775,Plan1!$A$7:$O$1102,3,FALSE())</f>
        <v>775.55</v>
      </c>
      <c r="D1775" s="66" t="n">
        <f aca="false">VLOOKUP(A1775,Plan1!$A$7:$O$1102,7,FALSE())</f>
        <v>-15.33</v>
      </c>
      <c r="E1775" s="65" t="n">
        <f aca="false">VLOOKUP(A1775,Plan1!$A$7:$O$1102,8,FALSE())</f>
        <v>744.67</v>
      </c>
      <c r="F1775" s="64" t="n">
        <f aca="false">VLOOKUP(A1775,Plan1!$A$7:$O$1102,12,FALSE())</f>
        <v>-6.54</v>
      </c>
      <c r="G1775" s="65" t="n">
        <f aca="false">VLOOKUP(A1775,Plan1!$A$7:$O$1102,13,FALSE())</f>
        <v>832.24</v>
      </c>
    </row>
    <row r="1776" customFormat="false" ht="15" hidden="false" customHeight="false" outlineLevel="0" collapsed="false">
      <c r="A1776" s="63" t="n">
        <v>43048</v>
      </c>
      <c r="B1776" s="64" t="n">
        <f aca="false">VLOOKUP(A1776,Plan1!$A$7:$O$1102,2,FALSE())</f>
        <v>-5.42</v>
      </c>
      <c r="C1776" s="65" t="n">
        <f aca="false">VLOOKUP(A1776,Plan1!$A$7:$O$1102,3,FALSE())</f>
        <v>775.58</v>
      </c>
      <c r="D1776" s="66" t="n">
        <f aca="false">VLOOKUP(A1776,Plan1!$A$7:$O$1102,7,FALSE())</f>
        <v>-15.35</v>
      </c>
      <c r="E1776" s="65" t="n">
        <f aca="false">VLOOKUP(A1776,Plan1!$A$7:$O$1102,8,FALSE())</f>
        <v>744.65</v>
      </c>
      <c r="F1776" s="64" t="n">
        <f aca="false">VLOOKUP(A1776,Plan1!$A$7:$O$1102,12,FALSE())</f>
        <v>-6.55</v>
      </c>
      <c r="G1776" s="65" t="n">
        <f aca="false">VLOOKUP(A1776,Plan1!$A$7:$O$1102,13,FALSE())</f>
        <v>832.23</v>
      </c>
    </row>
    <row r="1777" customFormat="false" ht="15" hidden="false" customHeight="false" outlineLevel="0" collapsed="false">
      <c r="A1777" s="63" t="n">
        <v>43049</v>
      </c>
      <c r="B1777" s="64" t="n">
        <f aca="false">VLOOKUP(A1777,Plan1!$A$7:$O$1102,2,FALSE())</f>
        <v>-5.42</v>
      </c>
      <c r="C1777" s="65" t="n">
        <f aca="false">VLOOKUP(A1777,Plan1!$A$7:$O$1102,3,FALSE())</f>
        <v>775.58</v>
      </c>
      <c r="D1777" s="66" t="n">
        <f aca="false">VLOOKUP(A1777,Plan1!$A$7:$O$1102,7,FALSE())</f>
        <v>-15.36</v>
      </c>
      <c r="E1777" s="65" t="n">
        <f aca="false">VLOOKUP(A1777,Plan1!$A$7:$O$1102,8,FALSE())</f>
        <v>744.64</v>
      </c>
      <c r="F1777" s="64" t="n">
        <f aca="false">VLOOKUP(A1777,Plan1!$A$7:$O$1102,12,FALSE())</f>
        <v>-6.56</v>
      </c>
      <c r="G1777" s="65" t="n">
        <f aca="false">VLOOKUP(A1777,Plan1!$A$7:$O$1102,13,FALSE())</f>
        <v>832.22</v>
      </c>
    </row>
    <row r="1778" customFormat="false" ht="15" hidden="false" customHeight="false" outlineLevel="0" collapsed="false">
      <c r="A1778" s="63" t="n">
        <v>43050</v>
      </c>
      <c r="B1778" s="64" t="n">
        <f aca="false">VLOOKUP(A1778,Plan1!$A$7:$O$1102,2,FALSE())</f>
        <v>-5.46</v>
      </c>
      <c r="C1778" s="65" t="n">
        <f aca="false">VLOOKUP(A1778,Plan1!$A$7:$O$1102,3,FALSE())</f>
        <v>775.54</v>
      </c>
      <c r="D1778" s="66" t="n">
        <f aca="false">VLOOKUP(A1778,Plan1!$A$7:$O$1102,7,FALSE())</f>
        <v>-15.38</v>
      </c>
      <c r="E1778" s="65" t="n">
        <f aca="false">VLOOKUP(A1778,Plan1!$A$7:$O$1102,8,FALSE())</f>
        <v>744.62</v>
      </c>
      <c r="F1778" s="64" t="n">
        <f aca="false">VLOOKUP(A1778,Plan1!$A$7:$O$1102,12,FALSE())</f>
        <v>-6.58</v>
      </c>
      <c r="G1778" s="65" t="n">
        <f aca="false">VLOOKUP(A1778,Plan1!$A$7:$O$1102,13,FALSE())</f>
        <v>832.2</v>
      </c>
    </row>
    <row r="1779" customFormat="false" ht="15" hidden="false" customHeight="false" outlineLevel="0" collapsed="false">
      <c r="A1779" s="63" t="n">
        <v>43051</v>
      </c>
      <c r="B1779" s="64" t="n">
        <f aca="false">VLOOKUP(A1779,Plan1!$A$7:$O$1102,2,FALSE())</f>
        <v>-5.47</v>
      </c>
      <c r="C1779" s="65" t="n">
        <f aca="false">VLOOKUP(A1779,Plan1!$A$7:$O$1102,3,FALSE())</f>
        <v>775.53</v>
      </c>
      <c r="D1779" s="66" t="n">
        <f aca="false">VLOOKUP(A1779,Plan1!$A$7:$O$1102,7,FALSE())</f>
        <v>-15.33</v>
      </c>
      <c r="E1779" s="65" t="n">
        <f aca="false">VLOOKUP(A1779,Plan1!$A$7:$O$1102,8,FALSE())</f>
        <v>744.67</v>
      </c>
      <c r="F1779" s="64" t="n">
        <f aca="false">VLOOKUP(A1779,Plan1!$A$7:$O$1102,12,FALSE())</f>
        <v>-6.51</v>
      </c>
      <c r="G1779" s="65" t="n">
        <f aca="false">VLOOKUP(A1779,Plan1!$A$7:$O$1102,13,FALSE())</f>
        <v>832.27</v>
      </c>
    </row>
    <row r="1780" customFormat="false" ht="15" hidden="false" customHeight="false" outlineLevel="0" collapsed="false">
      <c r="A1780" s="63" t="n">
        <v>43052</v>
      </c>
      <c r="B1780" s="64" t="n">
        <f aca="false">VLOOKUP(A1780,Plan1!$A$7:$O$1102,2,FALSE())</f>
        <v>-5.45</v>
      </c>
      <c r="C1780" s="65" t="n">
        <f aca="false">VLOOKUP(A1780,Plan1!$A$7:$O$1102,3,FALSE())</f>
        <v>775.55</v>
      </c>
      <c r="D1780" s="66" t="n">
        <f aca="false">VLOOKUP(A1780,Plan1!$A$7:$O$1102,7,FALSE())</f>
        <v>-15.34</v>
      </c>
      <c r="E1780" s="65" t="n">
        <f aca="false">VLOOKUP(A1780,Plan1!$A$7:$O$1102,8,FALSE())</f>
        <v>744.66</v>
      </c>
      <c r="F1780" s="64" t="n">
        <f aca="false">VLOOKUP(A1780,Plan1!$A$7:$O$1102,12,FALSE())</f>
        <v>-6.42</v>
      </c>
      <c r="G1780" s="65" t="n">
        <f aca="false">VLOOKUP(A1780,Plan1!$A$7:$O$1102,13,FALSE())</f>
        <v>832.36</v>
      </c>
    </row>
    <row r="1781" customFormat="false" ht="15" hidden="false" customHeight="false" outlineLevel="0" collapsed="false">
      <c r="A1781" s="63" t="n">
        <v>43053</v>
      </c>
      <c r="B1781" s="64" t="n">
        <f aca="false">VLOOKUP(A1781,Plan1!$A$7:$O$1102,2,FALSE())</f>
        <v>-5.46</v>
      </c>
      <c r="C1781" s="65" t="n">
        <f aca="false">VLOOKUP(A1781,Plan1!$A$7:$O$1102,3,FALSE())</f>
        <v>775.54</v>
      </c>
      <c r="D1781" s="66" t="n">
        <f aca="false">VLOOKUP(A1781,Plan1!$A$7:$O$1102,7,FALSE())</f>
        <v>-15.35</v>
      </c>
      <c r="E1781" s="65" t="n">
        <f aca="false">VLOOKUP(A1781,Plan1!$A$7:$O$1102,8,FALSE())</f>
        <v>744.65</v>
      </c>
      <c r="F1781" s="64" t="n">
        <f aca="false">VLOOKUP(A1781,Plan1!$A$7:$O$1102,12,FALSE())</f>
        <v>-6.42</v>
      </c>
      <c r="G1781" s="65" t="n">
        <f aca="false">VLOOKUP(A1781,Plan1!$A$7:$O$1102,13,FALSE())</f>
        <v>832.36</v>
      </c>
    </row>
    <row r="1782" customFormat="false" ht="15" hidden="false" customHeight="false" outlineLevel="0" collapsed="false">
      <c r="A1782" s="63" t="n">
        <v>43054</v>
      </c>
      <c r="B1782" s="64" t="n">
        <f aca="false">VLOOKUP(A1782,Plan1!$A$7:$O$1102,2,FALSE())</f>
        <v>-5.46</v>
      </c>
      <c r="C1782" s="65" t="n">
        <f aca="false">VLOOKUP(A1782,Plan1!$A$7:$O$1102,3,FALSE())</f>
        <v>775.54</v>
      </c>
      <c r="D1782" s="66" t="n">
        <f aca="false">VLOOKUP(A1782,Plan1!$A$7:$O$1102,7,FALSE())</f>
        <v>-15.36</v>
      </c>
      <c r="E1782" s="65" t="n">
        <f aca="false">VLOOKUP(A1782,Plan1!$A$7:$O$1102,8,FALSE())</f>
        <v>744.64</v>
      </c>
      <c r="F1782" s="64" t="n">
        <f aca="false">VLOOKUP(A1782,Plan1!$A$7:$O$1102,12,FALSE())</f>
        <v>-6.43</v>
      </c>
      <c r="G1782" s="65" t="n">
        <f aca="false">VLOOKUP(A1782,Plan1!$A$7:$O$1102,13,FALSE())</f>
        <v>832.35</v>
      </c>
    </row>
    <row r="1783" customFormat="false" ht="15" hidden="false" customHeight="false" outlineLevel="0" collapsed="false">
      <c r="A1783" s="63" t="n">
        <v>43055</v>
      </c>
      <c r="B1783" s="64" t="n">
        <f aca="false">VLOOKUP(A1783,Plan1!$A$7:$O$1102,2,FALSE())</f>
        <v>-5.46</v>
      </c>
      <c r="C1783" s="65" t="n">
        <f aca="false">VLOOKUP(A1783,Plan1!$A$7:$O$1102,3,FALSE())</f>
        <v>775.54</v>
      </c>
      <c r="D1783" s="66" t="n">
        <f aca="false">VLOOKUP(A1783,Plan1!$A$7:$O$1102,7,FALSE())</f>
        <v>-15.38</v>
      </c>
      <c r="E1783" s="65" t="n">
        <f aca="false">VLOOKUP(A1783,Plan1!$A$7:$O$1102,8,FALSE())</f>
        <v>744.62</v>
      </c>
      <c r="F1783" s="64" t="n">
        <f aca="false">VLOOKUP(A1783,Plan1!$A$7:$O$1102,12,FALSE())</f>
        <v>-6.44</v>
      </c>
      <c r="G1783" s="65" t="n">
        <f aca="false">VLOOKUP(A1783,Plan1!$A$7:$O$1102,13,FALSE())</f>
        <v>832.34</v>
      </c>
    </row>
    <row r="1784" customFormat="false" ht="15" hidden="false" customHeight="false" outlineLevel="0" collapsed="false">
      <c r="A1784" s="63" t="n">
        <v>43056</v>
      </c>
      <c r="B1784" s="64" t="n">
        <f aca="false">VLOOKUP(A1784,Plan1!$A$7:$O$1102,2,FALSE())</f>
        <v>-5.44</v>
      </c>
      <c r="C1784" s="65" t="n">
        <f aca="false">VLOOKUP(A1784,Plan1!$A$7:$O$1102,3,FALSE())</f>
        <v>775.56</v>
      </c>
      <c r="D1784" s="66" t="n">
        <f aca="false">VLOOKUP(A1784,Plan1!$A$7:$O$1102,7,FALSE())</f>
        <v>-15.4</v>
      </c>
      <c r="E1784" s="65" t="n">
        <f aca="false">VLOOKUP(A1784,Plan1!$A$7:$O$1102,8,FALSE())</f>
        <v>744.6</v>
      </c>
      <c r="F1784" s="64" t="n">
        <f aca="false">VLOOKUP(A1784,Plan1!$A$7:$O$1102,12,FALSE())</f>
        <v>-6.47</v>
      </c>
      <c r="G1784" s="65" t="n">
        <f aca="false">VLOOKUP(A1784,Plan1!$A$7:$O$1102,13,FALSE())</f>
        <v>832.31</v>
      </c>
    </row>
    <row r="1785" customFormat="false" ht="15" hidden="false" customHeight="false" outlineLevel="0" collapsed="false">
      <c r="A1785" s="63" t="n">
        <v>43057</v>
      </c>
      <c r="B1785" s="64" t="n">
        <f aca="false">VLOOKUP(A1785,Plan1!$A$7:$O$1102,2,FALSE())</f>
        <v>-5.48</v>
      </c>
      <c r="C1785" s="65" t="n">
        <f aca="false">VLOOKUP(A1785,Plan1!$A$7:$O$1102,3,FALSE())</f>
        <v>775.52</v>
      </c>
      <c r="D1785" s="66" t="n">
        <f aca="false">VLOOKUP(A1785,Plan1!$A$7:$O$1102,7,FALSE())</f>
        <v>-15.46</v>
      </c>
      <c r="E1785" s="65" t="n">
        <f aca="false">VLOOKUP(A1785,Plan1!$A$7:$O$1102,8,FALSE())</f>
        <v>744.54</v>
      </c>
      <c r="F1785" s="64" t="n">
        <f aca="false">VLOOKUP(A1785,Plan1!$A$7:$O$1102,12,FALSE())</f>
        <v>-6.49</v>
      </c>
      <c r="G1785" s="65" t="n">
        <f aca="false">VLOOKUP(A1785,Plan1!$A$7:$O$1102,13,FALSE())</f>
        <v>832.29</v>
      </c>
    </row>
    <row r="1786" customFormat="false" ht="15" hidden="false" customHeight="false" outlineLevel="0" collapsed="false">
      <c r="A1786" s="63" t="n">
        <v>43058</v>
      </c>
      <c r="B1786" s="64" t="n">
        <f aca="false">VLOOKUP(A1786,Plan1!$A$7:$O$1102,2,FALSE())</f>
        <v>-5.5</v>
      </c>
      <c r="C1786" s="65" t="n">
        <f aca="false">VLOOKUP(A1786,Plan1!$A$7:$O$1102,3,FALSE())</f>
        <v>775.5</v>
      </c>
      <c r="D1786" s="66" t="n">
        <f aca="false">VLOOKUP(A1786,Plan1!$A$7:$O$1102,7,FALSE())</f>
        <v>-15.49</v>
      </c>
      <c r="E1786" s="65" t="n">
        <f aca="false">VLOOKUP(A1786,Plan1!$A$7:$O$1102,8,FALSE())</f>
        <v>744.51</v>
      </c>
      <c r="F1786" s="64" t="n">
        <f aca="false">VLOOKUP(A1786,Plan1!$A$7:$O$1102,12,FALSE())</f>
        <v>-6.5</v>
      </c>
      <c r="G1786" s="65" t="n">
        <f aca="false">VLOOKUP(A1786,Plan1!$A$7:$O$1102,13,FALSE())</f>
        <v>832.28</v>
      </c>
    </row>
    <row r="1787" customFormat="false" ht="15" hidden="false" customHeight="false" outlineLevel="0" collapsed="false">
      <c r="A1787" s="63" t="n">
        <v>43059</v>
      </c>
      <c r="B1787" s="64" t="n">
        <f aca="false">VLOOKUP(A1787,Plan1!$A$7:$O$1102,2,FALSE())</f>
        <v>-5.46</v>
      </c>
      <c r="C1787" s="65" t="n">
        <f aca="false">VLOOKUP(A1787,Plan1!$A$7:$O$1102,3,FALSE())</f>
        <v>775.54</v>
      </c>
      <c r="D1787" s="66" t="n">
        <f aca="false">VLOOKUP(A1787,Plan1!$A$7:$O$1102,7,FALSE())</f>
        <v>-15.47</v>
      </c>
      <c r="E1787" s="65" t="n">
        <f aca="false">VLOOKUP(A1787,Plan1!$A$7:$O$1102,8,FALSE())</f>
        <v>744.53</v>
      </c>
      <c r="F1787" s="64" t="n">
        <f aca="false">VLOOKUP(A1787,Plan1!$A$7:$O$1102,12,FALSE())</f>
        <v>-6.44</v>
      </c>
      <c r="G1787" s="65" t="n">
        <f aca="false">VLOOKUP(A1787,Plan1!$A$7:$O$1102,13,FALSE())</f>
        <v>832.34</v>
      </c>
    </row>
    <row r="1788" customFormat="false" ht="15" hidden="false" customHeight="false" outlineLevel="0" collapsed="false">
      <c r="A1788" s="63" t="n">
        <v>43060</v>
      </c>
      <c r="B1788" s="64" t="n">
        <f aca="false">VLOOKUP(A1788,Plan1!$A$7:$O$1102,2,FALSE())</f>
        <v>-5.39</v>
      </c>
      <c r="C1788" s="65" t="n">
        <f aca="false">VLOOKUP(A1788,Plan1!$A$7:$O$1102,3,FALSE())</f>
        <v>775.61</v>
      </c>
      <c r="D1788" s="66" t="n">
        <f aca="false">VLOOKUP(A1788,Plan1!$A$7:$O$1102,7,FALSE())</f>
        <v>-15.46</v>
      </c>
      <c r="E1788" s="65" t="n">
        <f aca="false">VLOOKUP(A1788,Plan1!$A$7:$O$1102,8,FALSE())</f>
        <v>744.54</v>
      </c>
      <c r="F1788" s="64" t="n">
        <f aca="false">VLOOKUP(A1788,Plan1!$A$7:$O$1102,12,FALSE())</f>
        <v>-6.42</v>
      </c>
      <c r="G1788" s="65" t="n">
        <f aca="false">VLOOKUP(A1788,Plan1!$A$7:$O$1102,13,FALSE())</f>
        <v>832.36</v>
      </c>
    </row>
    <row r="1789" customFormat="false" ht="15" hidden="false" customHeight="false" outlineLevel="0" collapsed="false">
      <c r="A1789" s="63" t="n">
        <v>43061</v>
      </c>
      <c r="B1789" s="64" t="n">
        <f aca="false">VLOOKUP(A1789,Plan1!$A$7:$O$1102,2,FALSE())</f>
        <v>-5.3</v>
      </c>
      <c r="C1789" s="65" t="n">
        <f aca="false">VLOOKUP(A1789,Plan1!$A$7:$O$1102,3,FALSE())</f>
        <v>775.7</v>
      </c>
      <c r="D1789" s="66" t="n">
        <f aca="false">VLOOKUP(A1789,Plan1!$A$7:$O$1102,7,FALSE())</f>
        <v>-15.46</v>
      </c>
      <c r="E1789" s="65" t="n">
        <f aca="false">VLOOKUP(A1789,Plan1!$A$7:$O$1102,8,FALSE())</f>
        <v>744.54</v>
      </c>
      <c r="F1789" s="64" t="n">
        <f aca="false">VLOOKUP(A1789,Plan1!$A$7:$O$1102,12,FALSE())</f>
        <v>-6.39</v>
      </c>
      <c r="G1789" s="65" t="n">
        <f aca="false">VLOOKUP(A1789,Plan1!$A$7:$O$1102,13,FALSE())</f>
        <v>832.39</v>
      </c>
    </row>
    <row r="1790" customFormat="false" ht="15" hidden="false" customHeight="false" outlineLevel="0" collapsed="false">
      <c r="A1790" s="63" t="n">
        <v>43062</v>
      </c>
      <c r="B1790" s="64" t="n">
        <f aca="false">VLOOKUP(A1790,Plan1!$A$7:$O$1102,2,FALSE())</f>
        <v>-5.25</v>
      </c>
      <c r="C1790" s="65" t="n">
        <f aca="false">VLOOKUP(A1790,Plan1!$A$7:$O$1102,3,FALSE())</f>
        <v>775.75</v>
      </c>
      <c r="D1790" s="66" t="n">
        <f aca="false">VLOOKUP(A1790,Plan1!$A$7:$O$1102,7,FALSE())</f>
        <v>-15.44</v>
      </c>
      <c r="E1790" s="65" t="n">
        <f aca="false">VLOOKUP(A1790,Plan1!$A$7:$O$1102,8,FALSE())</f>
        <v>744.56</v>
      </c>
      <c r="F1790" s="64" t="n">
        <f aca="false">VLOOKUP(A1790,Plan1!$A$7:$O$1102,12,FALSE())</f>
        <v>-6.37</v>
      </c>
      <c r="G1790" s="65" t="n">
        <f aca="false">VLOOKUP(A1790,Plan1!$A$7:$O$1102,13,FALSE())</f>
        <v>832.41</v>
      </c>
    </row>
    <row r="1791" customFormat="false" ht="15" hidden="false" customHeight="false" outlineLevel="0" collapsed="false">
      <c r="A1791" s="63" t="n">
        <v>43063</v>
      </c>
      <c r="B1791" s="64" t="n">
        <f aca="false">VLOOKUP(A1791,Plan1!$A$7:$O$1102,2,FALSE())</f>
        <v>-5.22</v>
      </c>
      <c r="C1791" s="65" t="n">
        <f aca="false">VLOOKUP(A1791,Plan1!$A$7:$O$1102,3,FALSE())</f>
        <v>775.78</v>
      </c>
      <c r="D1791" s="66" t="n">
        <f aca="false">VLOOKUP(A1791,Plan1!$A$7:$O$1102,7,FALSE())</f>
        <v>-15.44</v>
      </c>
      <c r="E1791" s="65" t="n">
        <f aca="false">VLOOKUP(A1791,Plan1!$A$7:$O$1102,8,FALSE())</f>
        <v>744.56</v>
      </c>
      <c r="F1791" s="64" t="n">
        <f aca="false">VLOOKUP(A1791,Plan1!$A$7:$O$1102,12,FALSE())</f>
        <v>-6.31</v>
      </c>
      <c r="G1791" s="65" t="n">
        <f aca="false">VLOOKUP(A1791,Plan1!$A$7:$O$1102,13,FALSE())</f>
        <v>832.47</v>
      </c>
    </row>
    <row r="1792" customFormat="false" ht="15" hidden="false" customHeight="false" outlineLevel="0" collapsed="false">
      <c r="A1792" s="63" t="n">
        <v>43064</v>
      </c>
      <c r="B1792" s="64" t="n">
        <f aca="false">VLOOKUP(A1792,Plan1!$A$7:$O$1102,2,FALSE())</f>
        <v>-5.18</v>
      </c>
      <c r="C1792" s="65" t="n">
        <f aca="false">VLOOKUP(A1792,Plan1!$A$7:$O$1102,3,FALSE())</f>
        <v>775.82</v>
      </c>
      <c r="D1792" s="66" t="n">
        <f aca="false">VLOOKUP(A1792,Plan1!$A$7:$O$1102,7,FALSE())</f>
        <v>-15.44</v>
      </c>
      <c r="E1792" s="65" t="n">
        <f aca="false">VLOOKUP(A1792,Plan1!$A$7:$O$1102,8,FALSE())</f>
        <v>744.56</v>
      </c>
      <c r="F1792" s="64" t="n">
        <f aca="false">VLOOKUP(A1792,Plan1!$A$7:$O$1102,12,FALSE())</f>
        <v>-6.32</v>
      </c>
      <c r="G1792" s="65" t="n">
        <f aca="false">VLOOKUP(A1792,Plan1!$A$7:$O$1102,13,FALSE())</f>
        <v>832.46</v>
      </c>
    </row>
    <row r="1793" customFormat="false" ht="15" hidden="false" customHeight="false" outlineLevel="0" collapsed="false">
      <c r="A1793" s="63" t="n">
        <v>43065</v>
      </c>
      <c r="B1793" s="64" t="n">
        <f aca="false">VLOOKUP(A1793,Plan1!$A$7:$O$1102,2,FALSE())</f>
        <v>-5.19</v>
      </c>
      <c r="C1793" s="65" t="n">
        <f aca="false">VLOOKUP(A1793,Plan1!$A$7:$O$1102,3,FALSE())</f>
        <v>775.81</v>
      </c>
      <c r="D1793" s="66" t="n">
        <f aca="false">VLOOKUP(A1793,Plan1!$A$7:$O$1102,7,FALSE())</f>
        <v>-15.45</v>
      </c>
      <c r="E1793" s="65" t="n">
        <f aca="false">VLOOKUP(A1793,Plan1!$A$7:$O$1102,8,FALSE())</f>
        <v>744.55</v>
      </c>
      <c r="F1793" s="64" t="n">
        <f aca="false">VLOOKUP(A1793,Plan1!$A$7:$O$1102,12,FALSE())</f>
        <v>-6.33</v>
      </c>
      <c r="G1793" s="65" t="n">
        <f aca="false">VLOOKUP(A1793,Plan1!$A$7:$O$1102,13,FALSE())</f>
        <v>832.45</v>
      </c>
    </row>
    <row r="1794" customFormat="false" ht="15" hidden="false" customHeight="false" outlineLevel="0" collapsed="false">
      <c r="A1794" s="63" t="n">
        <v>43066</v>
      </c>
      <c r="B1794" s="64" t="n">
        <f aca="false">VLOOKUP(A1794,Plan1!$A$7:$O$1102,2,FALSE())</f>
        <v>-5.18</v>
      </c>
      <c r="C1794" s="65" t="n">
        <f aca="false">VLOOKUP(A1794,Plan1!$A$7:$O$1102,3,FALSE())</f>
        <v>775.82</v>
      </c>
      <c r="D1794" s="66" t="n">
        <f aca="false">VLOOKUP(A1794,Plan1!$A$7:$O$1102,7,FALSE())</f>
        <v>-15.46</v>
      </c>
      <c r="E1794" s="65" t="n">
        <f aca="false">VLOOKUP(A1794,Plan1!$A$7:$O$1102,8,FALSE())</f>
        <v>744.54</v>
      </c>
      <c r="F1794" s="64" t="n">
        <f aca="false">VLOOKUP(A1794,Plan1!$A$7:$O$1102,12,FALSE())</f>
        <v>-6.34</v>
      </c>
      <c r="G1794" s="65" t="n">
        <f aca="false">VLOOKUP(A1794,Plan1!$A$7:$O$1102,13,FALSE())</f>
        <v>832.44</v>
      </c>
    </row>
    <row r="1795" customFormat="false" ht="15" hidden="false" customHeight="false" outlineLevel="0" collapsed="false">
      <c r="A1795" s="63" t="n">
        <v>43067</v>
      </c>
      <c r="B1795" s="64" t="n">
        <f aca="false">VLOOKUP(A1795,Plan1!$A$7:$O$1102,2,FALSE())</f>
        <v>-5.17</v>
      </c>
      <c r="C1795" s="65" t="n">
        <f aca="false">VLOOKUP(A1795,Plan1!$A$7:$O$1102,3,FALSE())</f>
        <v>775.83</v>
      </c>
      <c r="D1795" s="66" t="n">
        <f aca="false">VLOOKUP(A1795,Plan1!$A$7:$O$1102,7,FALSE())</f>
        <v>-15.46</v>
      </c>
      <c r="E1795" s="65" t="n">
        <f aca="false">VLOOKUP(A1795,Plan1!$A$7:$O$1102,8,FALSE())</f>
        <v>744.54</v>
      </c>
      <c r="F1795" s="64" t="n">
        <f aca="false">VLOOKUP(A1795,Plan1!$A$7:$O$1102,12,FALSE())</f>
        <v>-6.38</v>
      </c>
      <c r="G1795" s="65" t="n">
        <f aca="false">VLOOKUP(A1795,Plan1!$A$7:$O$1102,13,FALSE())</f>
        <v>832.4</v>
      </c>
    </row>
    <row r="1796" customFormat="false" ht="15" hidden="false" customHeight="false" outlineLevel="0" collapsed="false">
      <c r="A1796" s="63" t="n">
        <v>43068</v>
      </c>
      <c r="B1796" s="64" t="n">
        <f aca="false">VLOOKUP(A1796,Plan1!$A$7:$O$1102,2,FALSE())</f>
        <v>-5.18</v>
      </c>
      <c r="C1796" s="65" t="n">
        <f aca="false">VLOOKUP(A1796,Plan1!$A$7:$O$1102,3,FALSE())</f>
        <v>775.82</v>
      </c>
      <c r="D1796" s="66" t="n">
        <f aca="false">VLOOKUP(A1796,Plan1!$A$7:$O$1102,7,FALSE())</f>
        <v>-15.48</v>
      </c>
      <c r="E1796" s="65" t="n">
        <f aca="false">VLOOKUP(A1796,Plan1!$A$7:$O$1102,8,FALSE())</f>
        <v>744.52</v>
      </c>
      <c r="F1796" s="64" t="n">
        <f aca="false">VLOOKUP(A1796,Plan1!$A$7:$O$1102,12,FALSE())</f>
        <v>-6.35</v>
      </c>
      <c r="G1796" s="65" t="n">
        <f aca="false">VLOOKUP(A1796,Plan1!$A$7:$O$1102,13,FALSE())</f>
        <v>832.43</v>
      </c>
    </row>
    <row r="1797" customFormat="false" ht="15" hidden="false" customHeight="false" outlineLevel="0" collapsed="false">
      <c r="A1797" s="63" t="n">
        <v>43069</v>
      </c>
      <c r="B1797" s="64" t="n">
        <f aca="false">VLOOKUP(A1797,Plan1!$A$7:$O$1102,2,FALSE())</f>
        <v>-5.16</v>
      </c>
      <c r="C1797" s="65" t="n">
        <f aca="false">VLOOKUP(A1797,Plan1!$A$7:$O$1102,3,FALSE())</f>
        <v>775.84</v>
      </c>
      <c r="D1797" s="66" t="n">
        <f aca="false">VLOOKUP(A1797,Plan1!$A$7:$O$1102,7,FALSE())</f>
        <v>-15.47</v>
      </c>
      <c r="E1797" s="65" t="n">
        <f aca="false">VLOOKUP(A1797,Plan1!$A$7:$O$1102,8,FALSE())</f>
        <v>744.53</v>
      </c>
      <c r="F1797" s="64" t="n">
        <f aca="false">VLOOKUP(A1797,Plan1!$A$7:$O$1102,12,FALSE())</f>
        <v>-6.33</v>
      </c>
      <c r="G1797" s="65" t="n">
        <f aca="false">VLOOKUP(A1797,Plan1!$A$7:$O$1102,13,FALSE())</f>
        <v>832.45</v>
      </c>
    </row>
    <row r="1798" customFormat="false" ht="15" hidden="false" customHeight="false" outlineLevel="0" collapsed="false">
      <c r="A1798" s="63" t="n">
        <v>43070</v>
      </c>
      <c r="B1798" s="64" t="n">
        <f aca="false">VLOOKUP(A1798,Plan1!$A$7:$O$1102,2,FALSE())</f>
        <v>-5.02</v>
      </c>
      <c r="C1798" s="65" t="n">
        <f aca="false">VLOOKUP(A1798,Plan1!$A$7:$O$1102,3,FALSE())</f>
        <v>775.98</v>
      </c>
      <c r="D1798" s="66" t="n">
        <f aca="false">VLOOKUP(A1798,Plan1!$A$7:$O$1102,7,FALSE())</f>
        <v>-15.43</v>
      </c>
      <c r="E1798" s="65" t="n">
        <f aca="false">VLOOKUP(A1798,Plan1!$A$7:$O$1102,8,FALSE())</f>
        <v>744.57</v>
      </c>
      <c r="F1798" s="64" t="n">
        <f aca="false">VLOOKUP(A1798,Plan1!$A$7:$O$1102,12,FALSE())</f>
        <v>-6.32</v>
      </c>
      <c r="G1798" s="65" t="n">
        <f aca="false">VLOOKUP(A1798,Plan1!$A$7:$O$1102,13,FALSE())</f>
        <v>832.46</v>
      </c>
    </row>
    <row r="1799" customFormat="false" ht="15" hidden="false" customHeight="false" outlineLevel="0" collapsed="false">
      <c r="A1799" s="63" t="n">
        <v>43071</v>
      </c>
      <c r="B1799" s="64" t="n">
        <f aca="false">VLOOKUP(A1799,Plan1!$A$7:$O$1102,2,FALSE())</f>
        <v>-4.74</v>
      </c>
      <c r="C1799" s="65" t="n">
        <f aca="false">VLOOKUP(A1799,Plan1!$A$7:$O$1102,3,FALSE())</f>
        <v>776.26</v>
      </c>
      <c r="D1799" s="66" t="n">
        <f aca="false">VLOOKUP(A1799,Plan1!$A$7:$O$1102,7,FALSE())</f>
        <v>-15.19</v>
      </c>
      <c r="E1799" s="65" t="n">
        <f aca="false">VLOOKUP(A1799,Plan1!$A$7:$O$1102,8,FALSE())</f>
        <v>744.81</v>
      </c>
      <c r="F1799" s="64" t="n">
        <f aca="false">VLOOKUP(A1799,Plan1!$A$7:$O$1102,12,FALSE())</f>
        <v>-6.26</v>
      </c>
      <c r="G1799" s="65" t="n">
        <f aca="false">VLOOKUP(A1799,Plan1!$A$7:$O$1102,13,FALSE())</f>
        <v>832.52</v>
      </c>
    </row>
    <row r="1800" customFormat="false" ht="15" hidden="false" customHeight="false" outlineLevel="0" collapsed="false">
      <c r="A1800" s="63" t="n">
        <v>43072</v>
      </c>
      <c r="B1800" s="64" t="n">
        <f aca="false">VLOOKUP(A1800,Plan1!$A$7:$O$1102,2,FALSE())</f>
        <v>-4.52</v>
      </c>
      <c r="C1800" s="65" t="n">
        <f aca="false">VLOOKUP(A1800,Plan1!$A$7:$O$1102,3,FALSE())</f>
        <v>776.48</v>
      </c>
      <c r="D1800" s="66" t="n">
        <f aca="false">VLOOKUP(A1800,Plan1!$A$7:$O$1102,7,FALSE())</f>
        <v>-14.93</v>
      </c>
      <c r="E1800" s="65" t="n">
        <f aca="false">VLOOKUP(A1800,Plan1!$A$7:$O$1102,8,FALSE())</f>
        <v>745.07</v>
      </c>
      <c r="F1800" s="64" t="n">
        <f aca="false">VLOOKUP(A1800,Plan1!$A$7:$O$1102,12,FALSE())</f>
        <v>-5.92</v>
      </c>
      <c r="G1800" s="65" t="n">
        <f aca="false">VLOOKUP(A1800,Plan1!$A$7:$O$1102,13,FALSE())</f>
        <v>832.86</v>
      </c>
    </row>
    <row r="1801" customFormat="false" ht="15" hidden="false" customHeight="false" outlineLevel="0" collapsed="false">
      <c r="A1801" s="63" t="n">
        <v>43073</v>
      </c>
      <c r="B1801" s="64" t="n">
        <f aca="false">VLOOKUP(A1801,Plan1!$A$7:$O$1102,2,FALSE())</f>
        <v>-4.42</v>
      </c>
      <c r="C1801" s="65" t="n">
        <f aca="false">VLOOKUP(A1801,Plan1!$A$7:$O$1102,3,FALSE())</f>
        <v>776.58</v>
      </c>
      <c r="D1801" s="66" t="n">
        <f aca="false">VLOOKUP(A1801,Plan1!$A$7:$O$1102,7,FALSE())</f>
        <v>-14.8</v>
      </c>
      <c r="E1801" s="65" t="n">
        <f aca="false">VLOOKUP(A1801,Plan1!$A$7:$O$1102,8,FALSE())</f>
        <v>745.2</v>
      </c>
      <c r="F1801" s="64" t="n">
        <f aca="false">VLOOKUP(A1801,Plan1!$A$7:$O$1102,12,FALSE())</f>
        <v>-5.73</v>
      </c>
      <c r="G1801" s="65" t="n">
        <f aca="false">VLOOKUP(A1801,Plan1!$A$7:$O$1102,13,FALSE())</f>
        <v>833.05</v>
      </c>
    </row>
    <row r="1802" customFormat="false" ht="15" hidden="false" customHeight="false" outlineLevel="0" collapsed="false">
      <c r="A1802" s="63" t="n">
        <v>43074</v>
      </c>
      <c r="B1802" s="64" t="n">
        <f aca="false">VLOOKUP(A1802,Plan1!$A$7:$O$1102,2,FALSE())</f>
        <v>-4.34</v>
      </c>
      <c r="C1802" s="65" t="n">
        <f aca="false">VLOOKUP(A1802,Plan1!$A$7:$O$1102,3,FALSE())</f>
        <v>776.66</v>
      </c>
      <c r="D1802" s="66" t="n">
        <f aca="false">VLOOKUP(A1802,Plan1!$A$7:$O$1102,7,FALSE())</f>
        <v>-14.69</v>
      </c>
      <c r="E1802" s="65" t="n">
        <f aca="false">VLOOKUP(A1802,Plan1!$A$7:$O$1102,8,FALSE())</f>
        <v>745.31</v>
      </c>
      <c r="F1802" s="64" t="n">
        <f aca="false">VLOOKUP(A1802,Plan1!$A$7:$O$1102,12,FALSE())</f>
        <v>-5.13</v>
      </c>
      <c r="G1802" s="65" t="n">
        <f aca="false">VLOOKUP(A1802,Plan1!$A$7:$O$1102,13,FALSE())</f>
        <v>833.65</v>
      </c>
    </row>
    <row r="1803" customFormat="false" ht="15" hidden="false" customHeight="false" outlineLevel="0" collapsed="false">
      <c r="A1803" s="63" t="n">
        <v>43075</v>
      </c>
      <c r="B1803" s="64" t="n">
        <f aca="false">VLOOKUP(A1803,Plan1!$A$7:$O$1102,2,FALSE())</f>
        <v>-4.26</v>
      </c>
      <c r="C1803" s="65" t="n">
        <f aca="false">VLOOKUP(A1803,Plan1!$A$7:$O$1102,3,FALSE())</f>
        <v>776.74</v>
      </c>
      <c r="D1803" s="66" t="n">
        <f aca="false">VLOOKUP(A1803,Plan1!$A$7:$O$1102,7,FALSE())</f>
        <v>-14.61</v>
      </c>
      <c r="E1803" s="65" t="n">
        <f aca="false">VLOOKUP(A1803,Plan1!$A$7:$O$1102,8,FALSE())</f>
        <v>745.39</v>
      </c>
      <c r="F1803" s="64" t="n">
        <f aca="false">VLOOKUP(A1803,Plan1!$A$7:$O$1102,12,FALSE())</f>
        <v>-4.74</v>
      </c>
      <c r="G1803" s="65" t="n">
        <f aca="false">VLOOKUP(A1803,Plan1!$A$7:$O$1102,13,FALSE())</f>
        <v>834.04</v>
      </c>
    </row>
    <row r="1804" customFormat="false" ht="15" hidden="false" customHeight="false" outlineLevel="0" collapsed="false">
      <c r="A1804" s="63" t="n">
        <v>43076</v>
      </c>
      <c r="B1804" s="64" t="n">
        <f aca="false">VLOOKUP(A1804,Plan1!$A$7:$O$1102,2,FALSE())</f>
        <v>-4.22</v>
      </c>
      <c r="C1804" s="65" t="n">
        <f aca="false">VLOOKUP(A1804,Plan1!$A$7:$O$1102,3,FALSE())</f>
        <v>776.78</v>
      </c>
      <c r="D1804" s="66" t="n">
        <f aca="false">VLOOKUP(A1804,Plan1!$A$7:$O$1102,7,FALSE())</f>
        <v>-14.41</v>
      </c>
      <c r="E1804" s="65" t="n">
        <f aca="false">VLOOKUP(A1804,Plan1!$A$7:$O$1102,8,FALSE())</f>
        <v>745.59</v>
      </c>
      <c r="F1804" s="64" t="n">
        <f aca="false">VLOOKUP(A1804,Plan1!$A$7:$O$1102,12,FALSE())</f>
        <v>-4.71</v>
      </c>
      <c r="G1804" s="65" t="n">
        <f aca="false">VLOOKUP(A1804,Plan1!$A$7:$O$1102,13,FALSE())</f>
        <v>834.07</v>
      </c>
    </row>
    <row r="1805" customFormat="false" ht="15" hidden="false" customHeight="false" outlineLevel="0" collapsed="false">
      <c r="A1805" s="63" t="n">
        <v>43077</v>
      </c>
      <c r="B1805" s="64" t="n">
        <f aca="false">VLOOKUP(A1805,Plan1!$A$7:$O$1102,2,FALSE())</f>
        <v>-4.25</v>
      </c>
      <c r="C1805" s="65" t="n">
        <f aca="false">VLOOKUP(A1805,Plan1!$A$7:$O$1102,3,FALSE())</f>
        <v>776.75</v>
      </c>
      <c r="D1805" s="66" t="n">
        <f aca="false">VLOOKUP(A1805,Plan1!$A$7:$O$1102,7,FALSE())</f>
        <v>-14.29</v>
      </c>
      <c r="E1805" s="65" t="n">
        <f aca="false">VLOOKUP(A1805,Plan1!$A$7:$O$1102,8,FALSE())</f>
        <v>745.71</v>
      </c>
      <c r="F1805" s="64" t="n">
        <f aca="false">VLOOKUP(A1805,Plan1!$A$7:$O$1102,12,FALSE())</f>
        <v>-4.68</v>
      </c>
      <c r="G1805" s="65" t="n">
        <f aca="false">VLOOKUP(A1805,Plan1!$A$7:$O$1102,13,FALSE())</f>
        <v>834.1</v>
      </c>
    </row>
    <row r="1806" customFormat="false" ht="15" hidden="false" customHeight="false" outlineLevel="0" collapsed="false">
      <c r="A1806" s="63" t="n">
        <v>43078</v>
      </c>
      <c r="B1806" s="64" t="n">
        <f aca="false">VLOOKUP(A1806,Plan1!$A$7:$O$1102,2,FALSE())</f>
        <v>-4.22</v>
      </c>
      <c r="C1806" s="65" t="n">
        <f aca="false">VLOOKUP(A1806,Plan1!$A$7:$O$1102,3,FALSE())</f>
        <v>776.78</v>
      </c>
      <c r="D1806" s="66" t="n">
        <f aca="false">VLOOKUP(A1806,Plan1!$A$7:$O$1102,7,FALSE())</f>
        <v>-14.08</v>
      </c>
      <c r="E1806" s="65" t="n">
        <f aca="false">VLOOKUP(A1806,Plan1!$A$7:$O$1102,8,FALSE())</f>
        <v>745.92</v>
      </c>
      <c r="F1806" s="64" t="n">
        <f aca="false">VLOOKUP(A1806,Plan1!$A$7:$O$1102,12,FALSE())</f>
        <v>-4.48</v>
      </c>
      <c r="G1806" s="65" t="n">
        <f aca="false">VLOOKUP(A1806,Plan1!$A$7:$O$1102,13,FALSE())</f>
        <v>834.3</v>
      </c>
    </row>
    <row r="1807" customFormat="false" ht="15" hidden="false" customHeight="false" outlineLevel="0" collapsed="false">
      <c r="A1807" s="63" t="n">
        <v>43079</v>
      </c>
      <c r="B1807" s="64" t="n">
        <f aca="false">VLOOKUP(A1807,Plan1!$A$7:$O$1102,2,FALSE())</f>
        <v>-4.17</v>
      </c>
      <c r="C1807" s="65" t="n">
        <f aca="false">VLOOKUP(A1807,Plan1!$A$7:$O$1102,3,FALSE())</f>
        <v>776.83</v>
      </c>
      <c r="D1807" s="66" t="n">
        <f aca="false">VLOOKUP(A1807,Plan1!$A$7:$O$1102,7,FALSE())</f>
        <v>-13.91</v>
      </c>
      <c r="E1807" s="65" t="n">
        <f aca="false">VLOOKUP(A1807,Plan1!$A$7:$O$1102,8,FALSE())</f>
        <v>746.09</v>
      </c>
      <c r="F1807" s="64" t="n">
        <f aca="false">VLOOKUP(A1807,Plan1!$A$7:$O$1102,12,FALSE())</f>
        <v>-4.32</v>
      </c>
      <c r="G1807" s="65" t="n">
        <f aca="false">VLOOKUP(A1807,Plan1!$A$7:$O$1102,13,FALSE())</f>
        <v>834.46</v>
      </c>
    </row>
    <row r="1808" customFormat="false" ht="15" hidden="false" customHeight="false" outlineLevel="0" collapsed="false">
      <c r="A1808" s="63" t="n">
        <v>43080</v>
      </c>
      <c r="B1808" s="64" t="n">
        <f aca="false">VLOOKUP(A1808,Plan1!$A$7:$O$1102,2,FALSE())</f>
        <v>-4.17</v>
      </c>
      <c r="C1808" s="65" t="n">
        <f aca="false">VLOOKUP(A1808,Plan1!$A$7:$O$1102,3,FALSE())</f>
        <v>776.83</v>
      </c>
      <c r="D1808" s="66" t="n">
        <f aca="false">VLOOKUP(A1808,Plan1!$A$7:$O$1102,7,FALSE())</f>
        <v>-13.84</v>
      </c>
      <c r="E1808" s="65" t="n">
        <f aca="false">VLOOKUP(A1808,Plan1!$A$7:$O$1102,8,FALSE())</f>
        <v>746.16</v>
      </c>
      <c r="F1808" s="64" t="n">
        <f aca="false">VLOOKUP(A1808,Plan1!$A$7:$O$1102,12,FALSE())</f>
        <v>-4.26</v>
      </c>
      <c r="G1808" s="65" t="n">
        <f aca="false">VLOOKUP(A1808,Plan1!$A$7:$O$1102,13,FALSE())</f>
        <v>834.52</v>
      </c>
    </row>
    <row r="1809" customFormat="false" ht="15" hidden="false" customHeight="false" outlineLevel="0" collapsed="false">
      <c r="A1809" s="63" t="n">
        <v>43081</v>
      </c>
      <c r="B1809" s="64" t="n">
        <f aca="false">VLOOKUP(A1809,Plan1!$A$7:$O$1102,2,FALSE())</f>
        <v>-4.14</v>
      </c>
      <c r="C1809" s="65" t="n">
        <f aca="false">VLOOKUP(A1809,Plan1!$A$7:$O$1102,3,FALSE())</f>
        <v>776.86</v>
      </c>
      <c r="D1809" s="66" t="n">
        <f aca="false">VLOOKUP(A1809,Plan1!$A$7:$O$1102,7,FALSE())</f>
        <v>-13.78</v>
      </c>
      <c r="E1809" s="65" t="n">
        <f aca="false">VLOOKUP(A1809,Plan1!$A$7:$O$1102,8,FALSE())</f>
        <v>746.22</v>
      </c>
      <c r="F1809" s="64" t="n">
        <f aca="false">VLOOKUP(A1809,Plan1!$A$7:$O$1102,12,FALSE())</f>
        <v>-4.21</v>
      </c>
      <c r="G1809" s="65" t="n">
        <f aca="false">VLOOKUP(A1809,Plan1!$A$7:$O$1102,13,FALSE())</f>
        <v>834.57</v>
      </c>
    </row>
    <row r="1810" customFormat="false" ht="15" hidden="false" customHeight="false" outlineLevel="0" collapsed="false">
      <c r="A1810" s="63" t="n">
        <v>43082</v>
      </c>
      <c r="B1810" s="64" t="n">
        <f aca="false">VLOOKUP(A1810,Plan1!$A$7:$O$1102,2,FALSE())</f>
        <v>-4.14</v>
      </c>
      <c r="C1810" s="65" t="n">
        <f aca="false">VLOOKUP(A1810,Plan1!$A$7:$O$1102,3,FALSE())</f>
        <v>776.86</v>
      </c>
      <c r="D1810" s="66" t="n">
        <f aca="false">VLOOKUP(A1810,Plan1!$A$7:$O$1102,7,FALSE())</f>
        <v>-13.73</v>
      </c>
      <c r="E1810" s="65" t="n">
        <f aca="false">VLOOKUP(A1810,Plan1!$A$7:$O$1102,8,FALSE())</f>
        <v>746.27</v>
      </c>
      <c r="F1810" s="64" t="n">
        <f aca="false">VLOOKUP(A1810,Plan1!$A$7:$O$1102,12,FALSE())</f>
        <v>-4.2</v>
      </c>
      <c r="G1810" s="65" t="n">
        <f aca="false">VLOOKUP(A1810,Plan1!$A$7:$O$1102,13,FALSE())</f>
        <v>834.58</v>
      </c>
    </row>
    <row r="1811" customFormat="false" ht="15" hidden="false" customHeight="false" outlineLevel="0" collapsed="false">
      <c r="A1811" s="63" t="n">
        <v>43083</v>
      </c>
      <c r="B1811" s="64" t="n">
        <f aca="false">VLOOKUP(A1811,Plan1!$A$7:$O$1102,2,FALSE())</f>
        <v>-4.14</v>
      </c>
      <c r="C1811" s="65" t="n">
        <f aca="false">VLOOKUP(A1811,Plan1!$A$7:$O$1102,3,FALSE())</f>
        <v>776.86</v>
      </c>
      <c r="D1811" s="66" t="n">
        <f aca="false">VLOOKUP(A1811,Plan1!$A$7:$O$1102,7,FALSE())</f>
        <v>-13.69</v>
      </c>
      <c r="E1811" s="65" t="n">
        <f aca="false">VLOOKUP(A1811,Plan1!$A$7:$O$1102,8,FALSE())</f>
        <v>746.31</v>
      </c>
      <c r="F1811" s="64" t="n">
        <f aca="false">VLOOKUP(A1811,Plan1!$A$7:$O$1102,12,FALSE())</f>
        <v>-4.2</v>
      </c>
      <c r="G1811" s="65" t="n">
        <f aca="false">VLOOKUP(A1811,Plan1!$A$7:$O$1102,13,FALSE())</f>
        <v>834.58</v>
      </c>
    </row>
    <row r="1812" customFormat="false" ht="15" hidden="false" customHeight="false" outlineLevel="0" collapsed="false">
      <c r="A1812" s="63" t="n">
        <v>43084</v>
      </c>
      <c r="B1812" s="64" t="n">
        <f aca="false">VLOOKUP(A1812,Plan1!$A$7:$O$1102,2,FALSE())</f>
        <v>-4.15</v>
      </c>
      <c r="C1812" s="65" t="n">
        <f aca="false">VLOOKUP(A1812,Plan1!$A$7:$O$1102,3,FALSE())</f>
        <v>776.85</v>
      </c>
      <c r="D1812" s="66" t="n">
        <f aca="false">VLOOKUP(A1812,Plan1!$A$7:$O$1102,7,FALSE())</f>
        <v>-13.67</v>
      </c>
      <c r="E1812" s="65" t="n">
        <f aca="false">VLOOKUP(A1812,Plan1!$A$7:$O$1102,8,FALSE())</f>
        <v>746.33</v>
      </c>
      <c r="F1812" s="64" t="n">
        <f aca="false">VLOOKUP(A1812,Plan1!$A$7:$O$1102,12,FALSE())</f>
        <v>-4.2</v>
      </c>
      <c r="G1812" s="65" t="n">
        <f aca="false">VLOOKUP(A1812,Plan1!$A$7:$O$1102,13,FALSE())</f>
        <v>834.58</v>
      </c>
    </row>
    <row r="1813" customFormat="false" ht="15" hidden="false" customHeight="false" outlineLevel="0" collapsed="false">
      <c r="A1813" s="63" t="n">
        <v>43085</v>
      </c>
      <c r="B1813" s="64" t="n">
        <f aca="false">VLOOKUP(A1813,Plan1!$A$7:$O$1102,2,FALSE())</f>
        <v>-4.13</v>
      </c>
      <c r="C1813" s="65" t="n">
        <f aca="false">VLOOKUP(A1813,Plan1!$A$7:$O$1102,3,FALSE())</f>
        <v>776.87</v>
      </c>
      <c r="D1813" s="66" t="n">
        <f aca="false">VLOOKUP(A1813,Plan1!$A$7:$O$1102,7,FALSE())</f>
        <v>-13.64</v>
      </c>
      <c r="E1813" s="65" t="n">
        <f aca="false">VLOOKUP(A1813,Plan1!$A$7:$O$1102,8,FALSE())</f>
        <v>746.36</v>
      </c>
      <c r="F1813" s="64" t="n">
        <f aca="false">VLOOKUP(A1813,Plan1!$A$7:$O$1102,12,FALSE())</f>
        <v>-4.2</v>
      </c>
      <c r="G1813" s="65" t="n">
        <f aca="false">VLOOKUP(A1813,Plan1!$A$7:$O$1102,13,FALSE())</f>
        <v>834.58</v>
      </c>
    </row>
    <row r="1814" customFormat="false" ht="15" hidden="false" customHeight="false" outlineLevel="0" collapsed="false">
      <c r="A1814" s="63" t="n">
        <v>43086</v>
      </c>
      <c r="B1814" s="64" t="n">
        <f aca="false">VLOOKUP(A1814,Plan1!$A$7:$O$1102,2,FALSE())</f>
        <v>-4.11</v>
      </c>
      <c r="C1814" s="65" t="n">
        <f aca="false">VLOOKUP(A1814,Plan1!$A$7:$O$1102,3,FALSE())</f>
        <v>776.89</v>
      </c>
      <c r="D1814" s="66" t="n">
        <f aca="false">VLOOKUP(A1814,Plan1!$A$7:$O$1102,7,FALSE())</f>
        <v>-13.6</v>
      </c>
      <c r="E1814" s="65" t="n">
        <f aca="false">VLOOKUP(A1814,Plan1!$A$7:$O$1102,8,FALSE())</f>
        <v>746.4</v>
      </c>
      <c r="F1814" s="64" t="n">
        <f aca="false">VLOOKUP(A1814,Plan1!$A$7:$O$1102,12,FALSE())</f>
        <v>-4.11</v>
      </c>
      <c r="G1814" s="65" t="n">
        <f aca="false">VLOOKUP(A1814,Plan1!$A$7:$O$1102,13,FALSE())</f>
        <v>834.67</v>
      </c>
    </row>
    <row r="1815" customFormat="false" ht="15" hidden="false" customHeight="false" outlineLevel="0" collapsed="false">
      <c r="A1815" s="63" t="n">
        <v>43087</v>
      </c>
      <c r="B1815" s="64" t="n">
        <f aca="false">VLOOKUP(A1815,Plan1!$A$7:$O$1102,2,FALSE())</f>
        <v>-4.11</v>
      </c>
      <c r="C1815" s="65" t="n">
        <f aca="false">VLOOKUP(A1815,Plan1!$A$7:$O$1102,3,FALSE())</f>
        <v>776.89</v>
      </c>
      <c r="D1815" s="66" t="n">
        <f aca="false">VLOOKUP(A1815,Plan1!$A$7:$O$1102,7,FALSE())</f>
        <v>-13.56</v>
      </c>
      <c r="E1815" s="65" t="n">
        <f aca="false">VLOOKUP(A1815,Plan1!$A$7:$O$1102,8,FALSE())</f>
        <v>746.44</v>
      </c>
      <c r="F1815" s="64" t="n">
        <f aca="false">VLOOKUP(A1815,Plan1!$A$7:$O$1102,12,FALSE())</f>
        <v>-4.12</v>
      </c>
      <c r="G1815" s="65" t="n">
        <f aca="false">VLOOKUP(A1815,Plan1!$A$7:$O$1102,13,FALSE())</f>
        <v>834.66</v>
      </c>
    </row>
    <row r="1816" customFormat="false" ht="15" hidden="false" customHeight="false" outlineLevel="0" collapsed="false">
      <c r="A1816" s="63" t="n">
        <v>43088</v>
      </c>
      <c r="B1816" s="64" t="n">
        <f aca="false">VLOOKUP(A1816,Plan1!$A$7:$O$1102,2,FALSE())</f>
        <v>-4.14</v>
      </c>
      <c r="C1816" s="65" t="n">
        <f aca="false">VLOOKUP(A1816,Plan1!$A$7:$O$1102,3,FALSE())</f>
        <v>776.86</v>
      </c>
      <c r="D1816" s="66" t="n">
        <f aca="false">VLOOKUP(A1816,Plan1!$A$7:$O$1102,7,FALSE())</f>
        <v>-13.53</v>
      </c>
      <c r="E1816" s="65" t="n">
        <f aca="false">VLOOKUP(A1816,Plan1!$A$7:$O$1102,8,FALSE())</f>
        <v>746.47</v>
      </c>
      <c r="F1816" s="64" t="n">
        <f aca="false">VLOOKUP(A1816,Plan1!$A$7:$O$1102,12,FALSE())</f>
        <v>-4.13</v>
      </c>
      <c r="G1816" s="65" t="n">
        <f aca="false">VLOOKUP(A1816,Plan1!$A$7:$O$1102,13,FALSE())</f>
        <v>834.65</v>
      </c>
    </row>
    <row r="1817" customFormat="false" ht="15" hidden="false" customHeight="false" outlineLevel="0" collapsed="false">
      <c r="A1817" s="63" t="n">
        <v>43089</v>
      </c>
      <c r="B1817" s="64" t="n">
        <f aca="false">VLOOKUP(A1817,Plan1!$A$7:$O$1102,2,FALSE())</f>
        <v>-4.15</v>
      </c>
      <c r="C1817" s="65" t="n">
        <f aca="false">VLOOKUP(A1817,Plan1!$A$7:$O$1102,3,FALSE())</f>
        <v>776.85</v>
      </c>
      <c r="D1817" s="66" t="n">
        <f aca="false">VLOOKUP(A1817,Plan1!$A$7:$O$1102,7,FALSE())</f>
        <v>-13.52</v>
      </c>
      <c r="E1817" s="65" t="n">
        <f aca="false">VLOOKUP(A1817,Plan1!$A$7:$O$1102,8,FALSE())</f>
        <v>746.48</v>
      </c>
      <c r="F1817" s="64" t="n">
        <f aca="false">VLOOKUP(A1817,Plan1!$A$7:$O$1102,12,FALSE())</f>
        <v>-4.14</v>
      </c>
      <c r="G1817" s="65" t="n">
        <f aca="false">VLOOKUP(A1817,Plan1!$A$7:$O$1102,13,FALSE())</f>
        <v>834.64</v>
      </c>
    </row>
    <row r="1818" customFormat="false" ht="15" hidden="false" customHeight="false" outlineLevel="0" collapsed="false">
      <c r="A1818" s="63" t="n">
        <v>43090</v>
      </c>
      <c r="B1818" s="64" t="n">
        <f aca="false">VLOOKUP(A1818,Plan1!$A$7:$O$1102,2,FALSE())</f>
        <v>-4.16</v>
      </c>
      <c r="C1818" s="65" t="n">
        <f aca="false">VLOOKUP(A1818,Plan1!$A$7:$O$1102,3,FALSE())</f>
        <v>776.84</v>
      </c>
      <c r="D1818" s="66" t="n">
        <f aca="false">VLOOKUP(A1818,Plan1!$A$7:$O$1102,7,FALSE())</f>
        <v>-13.51</v>
      </c>
      <c r="E1818" s="65" t="n">
        <f aca="false">VLOOKUP(A1818,Plan1!$A$7:$O$1102,8,FALSE())</f>
        <v>746.49</v>
      </c>
      <c r="F1818" s="64" t="n">
        <f aca="false">VLOOKUP(A1818,Plan1!$A$7:$O$1102,12,FALSE())</f>
        <v>-4.15</v>
      </c>
      <c r="G1818" s="65" t="n">
        <f aca="false">VLOOKUP(A1818,Plan1!$A$7:$O$1102,13,FALSE())</f>
        <v>834.63</v>
      </c>
    </row>
    <row r="1819" customFormat="false" ht="15" hidden="false" customHeight="false" outlineLevel="0" collapsed="false">
      <c r="A1819" s="63" t="n">
        <v>43091</v>
      </c>
      <c r="B1819" s="64" t="n">
        <f aca="false">VLOOKUP(A1819,Plan1!$A$7:$O$1102,2,FALSE())</f>
        <v>-4.18</v>
      </c>
      <c r="C1819" s="65" t="n">
        <f aca="false">VLOOKUP(A1819,Plan1!$A$7:$O$1102,3,FALSE())</f>
        <v>776.82</v>
      </c>
      <c r="D1819" s="66" t="n">
        <f aca="false">VLOOKUP(A1819,Plan1!$A$7:$O$1102,7,FALSE())</f>
        <v>-13.5</v>
      </c>
      <c r="E1819" s="65" t="n">
        <f aca="false">VLOOKUP(A1819,Plan1!$A$7:$O$1102,8,FALSE())</f>
        <v>746.5</v>
      </c>
      <c r="F1819" s="64" t="n">
        <f aca="false">VLOOKUP(A1819,Plan1!$A$7:$O$1102,12,FALSE())</f>
        <v>-4.13</v>
      </c>
      <c r="G1819" s="65" t="n">
        <f aca="false">VLOOKUP(A1819,Plan1!$A$7:$O$1102,13,FALSE())</f>
        <v>834.65</v>
      </c>
    </row>
    <row r="1820" customFormat="false" ht="15" hidden="false" customHeight="false" outlineLevel="0" collapsed="false">
      <c r="A1820" s="63" t="n">
        <v>43092</v>
      </c>
      <c r="B1820" s="64" t="n">
        <f aca="false">VLOOKUP(A1820,Plan1!$A$7:$O$1102,2,FALSE())</f>
        <v>-4.18</v>
      </c>
      <c r="C1820" s="65" t="n">
        <f aca="false">VLOOKUP(A1820,Plan1!$A$7:$O$1102,3,FALSE())</f>
        <v>776.82</v>
      </c>
      <c r="D1820" s="66" t="n">
        <f aca="false">VLOOKUP(A1820,Plan1!$A$7:$O$1102,7,FALSE())</f>
        <v>-13.5</v>
      </c>
      <c r="E1820" s="65" t="n">
        <f aca="false">VLOOKUP(A1820,Plan1!$A$7:$O$1102,8,FALSE())</f>
        <v>746.5</v>
      </c>
      <c r="F1820" s="64" t="n">
        <f aca="false">VLOOKUP(A1820,Plan1!$A$7:$O$1102,12,FALSE())</f>
        <v>-4.12</v>
      </c>
      <c r="G1820" s="65" t="n">
        <f aca="false">VLOOKUP(A1820,Plan1!$A$7:$O$1102,13,FALSE())</f>
        <v>834.66</v>
      </c>
    </row>
    <row r="1821" customFormat="false" ht="15" hidden="false" customHeight="false" outlineLevel="0" collapsed="false">
      <c r="A1821" s="63" t="n">
        <v>43093</v>
      </c>
      <c r="B1821" s="64" t="n">
        <f aca="false">VLOOKUP(A1821,Plan1!$A$7:$O$1102,2,FALSE())</f>
        <v>-4.19</v>
      </c>
      <c r="C1821" s="65" t="n">
        <f aca="false">VLOOKUP(A1821,Plan1!$A$7:$O$1102,3,FALSE())</f>
        <v>776.81</v>
      </c>
      <c r="D1821" s="66" t="n">
        <f aca="false">VLOOKUP(A1821,Plan1!$A$7:$O$1102,7,FALSE())</f>
        <v>-13.5</v>
      </c>
      <c r="E1821" s="65" t="n">
        <f aca="false">VLOOKUP(A1821,Plan1!$A$7:$O$1102,8,FALSE())</f>
        <v>746.5</v>
      </c>
      <c r="F1821" s="64" t="n">
        <f aca="false">VLOOKUP(A1821,Plan1!$A$7:$O$1102,12,FALSE())</f>
        <v>-4.17</v>
      </c>
      <c r="G1821" s="65" t="n">
        <f aca="false">VLOOKUP(A1821,Plan1!$A$7:$O$1102,13,FALSE())</f>
        <v>834.61</v>
      </c>
    </row>
    <row r="1822" customFormat="false" ht="15" hidden="false" customHeight="false" outlineLevel="0" collapsed="false">
      <c r="A1822" s="63" t="n">
        <v>43094</v>
      </c>
      <c r="B1822" s="64" t="n">
        <f aca="false">VLOOKUP(A1822,Plan1!$A$7:$O$1102,2,FALSE())</f>
        <v>-4.21</v>
      </c>
      <c r="C1822" s="65" t="n">
        <f aca="false">VLOOKUP(A1822,Plan1!$A$7:$O$1102,3,FALSE())</f>
        <v>776.79</v>
      </c>
      <c r="D1822" s="66" t="n">
        <f aca="false">VLOOKUP(A1822,Plan1!$A$7:$O$1102,7,FALSE())</f>
        <v>-13.49</v>
      </c>
      <c r="E1822" s="65" t="n">
        <f aca="false">VLOOKUP(A1822,Plan1!$A$7:$O$1102,8,FALSE())</f>
        <v>746.51</v>
      </c>
      <c r="F1822" s="64" t="n">
        <f aca="false">VLOOKUP(A1822,Plan1!$A$7:$O$1102,12,FALSE())</f>
        <v>-4.18</v>
      </c>
      <c r="G1822" s="65" t="n">
        <f aca="false">VLOOKUP(A1822,Plan1!$A$7:$O$1102,13,FALSE())</f>
        <v>834.6</v>
      </c>
    </row>
    <row r="1823" customFormat="false" ht="15" hidden="false" customHeight="false" outlineLevel="0" collapsed="false">
      <c r="A1823" s="63" t="n">
        <v>43095</v>
      </c>
      <c r="B1823" s="64" t="n">
        <f aca="false">VLOOKUP(A1823,Plan1!$A$7:$O$1102,2,FALSE())</f>
        <v>-4.23</v>
      </c>
      <c r="C1823" s="65" t="n">
        <f aca="false">VLOOKUP(A1823,Plan1!$A$7:$O$1102,3,FALSE())</f>
        <v>776.77</v>
      </c>
      <c r="D1823" s="66" t="n">
        <f aca="false">VLOOKUP(A1823,Plan1!$A$7:$O$1102,7,FALSE())</f>
        <v>-13.48</v>
      </c>
      <c r="E1823" s="65" t="n">
        <f aca="false">VLOOKUP(A1823,Plan1!$A$7:$O$1102,8,FALSE())</f>
        <v>746.52</v>
      </c>
      <c r="F1823" s="64" t="n">
        <f aca="false">VLOOKUP(A1823,Plan1!$A$7:$O$1102,12,FALSE())</f>
        <v>-4.17</v>
      </c>
      <c r="G1823" s="65" t="n">
        <f aca="false">VLOOKUP(A1823,Plan1!$A$7:$O$1102,13,FALSE())</f>
        <v>834.61</v>
      </c>
    </row>
    <row r="1824" customFormat="false" ht="15" hidden="false" customHeight="false" outlineLevel="0" collapsed="false">
      <c r="A1824" s="63" t="n">
        <v>43096</v>
      </c>
      <c r="B1824" s="64" t="n">
        <f aca="false">VLOOKUP(A1824,Plan1!$A$7:$O$1102,2,FALSE())</f>
        <v>-4.19</v>
      </c>
      <c r="C1824" s="65" t="n">
        <f aca="false">VLOOKUP(A1824,Plan1!$A$7:$O$1102,3,FALSE())</f>
        <v>776.81</v>
      </c>
      <c r="D1824" s="66" t="n">
        <f aca="false">VLOOKUP(A1824,Plan1!$A$7:$O$1102,7,FALSE())</f>
        <v>-13.44</v>
      </c>
      <c r="E1824" s="65" t="n">
        <f aca="false">VLOOKUP(A1824,Plan1!$A$7:$O$1102,8,FALSE())</f>
        <v>746.56</v>
      </c>
      <c r="F1824" s="64" t="n">
        <f aca="false">VLOOKUP(A1824,Plan1!$A$7:$O$1102,12,FALSE())</f>
        <v>-4.18</v>
      </c>
      <c r="G1824" s="65" t="n">
        <f aca="false">VLOOKUP(A1824,Plan1!$A$7:$O$1102,13,FALSE())</f>
        <v>834.6</v>
      </c>
    </row>
    <row r="1825" customFormat="false" ht="15" hidden="false" customHeight="false" outlineLevel="0" collapsed="false">
      <c r="A1825" s="63" t="n">
        <v>43097</v>
      </c>
      <c r="B1825" s="64" t="n">
        <f aca="false">VLOOKUP(A1825,Plan1!$A$7:$O$1102,2,FALSE())</f>
        <v>-4.14</v>
      </c>
      <c r="C1825" s="65" t="n">
        <f aca="false">VLOOKUP(A1825,Plan1!$A$7:$O$1102,3,FALSE())</f>
        <v>776.86</v>
      </c>
      <c r="D1825" s="66" t="n">
        <f aca="false">VLOOKUP(A1825,Plan1!$A$7:$O$1102,7,FALSE())</f>
        <v>-13.41</v>
      </c>
      <c r="E1825" s="65" t="n">
        <f aca="false">VLOOKUP(A1825,Plan1!$A$7:$O$1102,8,FALSE())</f>
        <v>746.59</v>
      </c>
      <c r="F1825" s="64" t="n">
        <f aca="false">VLOOKUP(A1825,Plan1!$A$7:$O$1102,12,FALSE())</f>
        <v>-4.18</v>
      </c>
      <c r="G1825" s="65" t="n">
        <f aca="false">VLOOKUP(A1825,Plan1!$A$7:$O$1102,13,FALSE())</f>
        <v>834.6</v>
      </c>
    </row>
    <row r="1826" customFormat="false" ht="15" hidden="false" customHeight="false" outlineLevel="0" collapsed="false">
      <c r="A1826" s="63" t="n">
        <v>43098</v>
      </c>
      <c r="B1826" s="64" t="n">
        <f aca="false">VLOOKUP(A1826,Plan1!$A$7:$O$1102,2,FALSE())</f>
        <v>-4.08</v>
      </c>
      <c r="C1826" s="65" t="n">
        <f aca="false">VLOOKUP(A1826,Plan1!$A$7:$O$1102,3,FALSE())</f>
        <v>776.92</v>
      </c>
      <c r="D1826" s="66" t="n">
        <f aca="false">VLOOKUP(A1826,Plan1!$A$7:$O$1102,7,FALSE())</f>
        <v>-13.28</v>
      </c>
      <c r="E1826" s="65" t="n">
        <f aca="false">VLOOKUP(A1826,Plan1!$A$7:$O$1102,8,FALSE())</f>
        <v>746.72</v>
      </c>
      <c r="F1826" s="64" t="n">
        <f aca="false">VLOOKUP(A1826,Plan1!$A$7:$O$1102,12,FALSE())</f>
        <v>-4.18</v>
      </c>
      <c r="G1826" s="65" t="n">
        <f aca="false">VLOOKUP(A1826,Plan1!$A$7:$O$1102,13,FALSE())</f>
        <v>834.6</v>
      </c>
    </row>
    <row r="1827" customFormat="false" ht="15" hidden="false" customHeight="false" outlineLevel="0" collapsed="false">
      <c r="A1827" s="63" t="n">
        <v>43099</v>
      </c>
      <c r="B1827" s="64" t="n">
        <f aca="false">VLOOKUP(A1827,Plan1!$A$7:$O$1102,2,FALSE())</f>
        <v>-4.08</v>
      </c>
      <c r="C1827" s="65" t="n">
        <f aca="false">VLOOKUP(A1827,Plan1!$A$7:$O$1102,3,FALSE())</f>
        <v>776.92</v>
      </c>
      <c r="D1827" s="66" t="n">
        <f aca="false">VLOOKUP(A1827,Plan1!$A$7:$O$1102,7,FALSE())</f>
        <v>-13.25</v>
      </c>
      <c r="E1827" s="65" t="n">
        <f aca="false">VLOOKUP(A1827,Plan1!$A$7:$O$1102,8,FALSE())</f>
        <v>746.75</v>
      </c>
      <c r="F1827" s="64" t="n">
        <f aca="false">VLOOKUP(A1827,Plan1!$A$7:$O$1102,12,FALSE())</f>
        <v>-4.21</v>
      </c>
      <c r="G1827" s="65" t="n">
        <f aca="false">VLOOKUP(A1827,Plan1!$A$7:$O$1102,13,FALSE())</f>
        <v>834.57</v>
      </c>
    </row>
    <row r="1828" customFormat="false" ht="15" hidden="false" customHeight="false" outlineLevel="0" collapsed="false">
      <c r="A1828" s="63" t="n">
        <v>43100</v>
      </c>
      <c r="B1828" s="64" t="n">
        <f aca="false">VLOOKUP(A1828,Plan1!$A$7:$O$1102,2,FALSE())</f>
        <v>-3.99</v>
      </c>
      <c r="C1828" s="65" t="n">
        <f aca="false">VLOOKUP(A1828,Plan1!$A$7:$O$1102,3,FALSE())</f>
        <v>777.01</v>
      </c>
      <c r="D1828" s="66" t="n">
        <f aca="false">VLOOKUP(A1828,Plan1!$A$7:$O$1102,7,FALSE())</f>
        <v>-13.21</v>
      </c>
      <c r="E1828" s="65" t="n">
        <f aca="false">VLOOKUP(A1828,Plan1!$A$7:$O$1102,8,FALSE())</f>
        <v>746.79</v>
      </c>
      <c r="F1828" s="64" t="n">
        <f aca="false">VLOOKUP(A1828,Plan1!$A$7:$O$1102,12,FALSE())</f>
        <v>-4.16</v>
      </c>
      <c r="G1828" s="65" t="n">
        <f aca="false">VLOOKUP(A1828,Plan1!$A$7:$O$1102,13,FALSE())</f>
        <v>834.62</v>
      </c>
    </row>
    <row r="1829" customFormat="false" ht="15" hidden="false" customHeight="false" outlineLevel="0" collapsed="false">
      <c r="A1829" s="63" t="n">
        <v>43101</v>
      </c>
      <c r="B1829" s="64" t="n">
        <f aca="false">VLOOKUP(A1829,Plan1!$A$7:$O$2198,2,FALSE())</f>
        <v>-3.93</v>
      </c>
      <c r="C1829" s="65" t="n">
        <f aca="false">VLOOKUP(A1829,Plan1!$A$7:$O$2198,3,FALSE())</f>
        <v>777.07</v>
      </c>
      <c r="D1829" s="66" t="n">
        <f aca="false">VLOOKUP(A1829,Plan1!$A$7:$O$2198,7,FALSE())</f>
        <v>-13.16</v>
      </c>
      <c r="E1829" s="65" t="n">
        <f aca="false">VLOOKUP(A1829,Plan1!$A$7:$O$2198,8,FALSE())</f>
        <v>746.84</v>
      </c>
      <c r="F1829" s="64" t="n">
        <f aca="false">VLOOKUP(A1829,Plan1!$A$7:$O$2198,12,FALSE())</f>
        <v>-4.14</v>
      </c>
      <c r="G1829" s="65" t="n">
        <f aca="false">VLOOKUP(A1829,Plan1!$A$7:$O$2198,13,FALSE())</f>
        <v>834.64</v>
      </c>
    </row>
    <row r="1830" customFormat="false" ht="15" hidden="false" customHeight="false" outlineLevel="0" collapsed="false">
      <c r="A1830" s="63" t="n">
        <v>43102</v>
      </c>
      <c r="B1830" s="64" t="n">
        <f aca="false">VLOOKUP(A1830,Plan1!$A$7:$O$2198,2,FALSE())</f>
        <v>-3.9</v>
      </c>
      <c r="C1830" s="65" t="n">
        <f aca="false">VLOOKUP(A1830,Plan1!$A$7:$O$2198,3,FALSE())</f>
        <v>777.1</v>
      </c>
      <c r="D1830" s="66" t="n">
        <f aca="false">VLOOKUP(A1830,Plan1!$A$7:$O$2198,7,FALSE())</f>
        <v>-13.13</v>
      </c>
      <c r="E1830" s="65" t="n">
        <f aca="false">VLOOKUP(A1830,Plan1!$A$7:$O$2198,8,FALSE())</f>
        <v>746.87</v>
      </c>
      <c r="F1830" s="64" t="n">
        <f aca="false">VLOOKUP(A1830,Plan1!$A$7:$O$2198,12,FALSE())</f>
        <v>-4.14</v>
      </c>
      <c r="G1830" s="65" t="n">
        <f aca="false">VLOOKUP(A1830,Plan1!$A$7:$O$2198,13,FALSE())</f>
        <v>834.64</v>
      </c>
    </row>
    <row r="1831" customFormat="false" ht="15" hidden="false" customHeight="false" outlineLevel="0" collapsed="false">
      <c r="A1831" s="63" t="n">
        <v>43103</v>
      </c>
      <c r="B1831" s="64" t="n">
        <f aca="false">VLOOKUP(A1831,Plan1!$A$7:$O$2198,2,FALSE())</f>
        <v>-3.88</v>
      </c>
      <c r="C1831" s="65" t="n">
        <f aca="false">VLOOKUP(A1831,Plan1!$A$7:$O$2198,3,FALSE())</f>
        <v>777.12</v>
      </c>
      <c r="D1831" s="66" t="n">
        <f aca="false">VLOOKUP(A1831,Plan1!$A$7:$O$2198,7,FALSE())</f>
        <v>-13.1</v>
      </c>
      <c r="E1831" s="65" t="n">
        <f aca="false">VLOOKUP(A1831,Plan1!$A$7:$O$2198,8,FALSE())</f>
        <v>746.9</v>
      </c>
      <c r="F1831" s="64" t="n">
        <f aca="false">VLOOKUP(A1831,Plan1!$A$7:$O$2198,12,FALSE())</f>
        <v>-4.14</v>
      </c>
      <c r="G1831" s="65" t="n">
        <f aca="false">VLOOKUP(A1831,Plan1!$A$7:$O$2198,13,FALSE())</f>
        <v>834.64</v>
      </c>
    </row>
    <row r="1832" customFormat="false" ht="15" hidden="false" customHeight="false" outlineLevel="0" collapsed="false">
      <c r="A1832" s="63" t="n">
        <v>43104</v>
      </c>
      <c r="B1832" s="64" t="n">
        <f aca="false">VLOOKUP(A1832,Plan1!$A$7:$O$2198,2,FALSE())</f>
        <v>-3.84</v>
      </c>
      <c r="C1832" s="65" t="n">
        <f aca="false">VLOOKUP(A1832,Plan1!$A$7:$O$2198,3,FALSE())</f>
        <v>777.16</v>
      </c>
      <c r="D1832" s="66" t="n">
        <f aca="false">VLOOKUP(A1832,Plan1!$A$7:$O$2198,7,FALSE())</f>
        <v>-13.07</v>
      </c>
      <c r="E1832" s="65" t="n">
        <f aca="false">VLOOKUP(A1832,Plan1!$A$7:$O$2198,8,FALSE())</f>
        <v>746.93</v>
      </c>
      <c r="F1832" s="64" t="n">
        <f aca="false">VLOOKUP(A1832,Plan1!$A$7:$O$2198,12,FALSE())</f>
        <v>-4.13</v>
      </c>
      <c r="G1832" s="65" t="n">
        <f aca="false">VLOOKUP(A1832,Plan1!$A$7:$O$2198,13,FALSE())</f>
        <v>834.65</v>
      </c>
    </row>
    <row r="1833" customFormat="false" ht="15" hidden="false" customHeight="false" outlineLevel="0" collapsed="false">
      <c r="A1833" s="63" t="n">
        <v>43105</v>
      </c>
      <c r="B1833" s="64" t="n">
        <f aca="false">VLOOKUP(A1833,Plan1!$A$7:$O$2198,2,FALSE())</f>
        <v>-3.74</v>
      </c>
      <c r="C1833" s="65" t="n">
        <f aca="false">VLOOKUP(A1833,Plan1!$A$7:$O$2198,3,FALSE())</f>
        <v>777.26</v>
      </c>
      <c r="D1833" s="66" t="n">
        <f aca="false">VLOOKUP(A1833,Plan1!$A$7:$O$2198,7,FALSE())</f>
        <v>-12.86</v>
      </c>
      <c r="E1833" s="65" t="n">
        <f aca="false">VLOOKUP(A1833,Plan1!$A$7:$O$2198,8,FALSE())</f>
        <v>747.14</v>
      </c>
      <c r="F1833" s="64" t="n">
        <f aca="false">VLOOKUP(A1833,Plan1!$A$7:$O$2198,12,FALSE())</f>
        <v>-3.99</v>
      </c>
      <c r="G1833" s="65" t="n">
        <f aca="false">VLOOKUP(A1833,Plan1!$A$7:$O$2198,13,FALSE())</f>
        <v>834.79</v>
      </c>
    </row>
    <row r="1834" customFormat="false" ht="15" hidden="false" customHeight="false" outlineLevel="0" collapsed="false">
      <c r="A1834" s="63" t="n">
        <v>43106</v>
      </c>
      <c r="B1834" s="64" t="n">
        <f aca="false">VLOOKUP(A1834,Plan1!$A$7:$O$2198,2,FALSE())</f>
        <v>-3.63</v>
      </c>
      <c r="C1834" s="65" t="n">
        <f aca="false">VLOOKUP(A1834,Plan1!$A$7:$O$2198,3,FALSE())</f>
        <v>777.37</v>
      </c>
      <c r="D1834" s="66" t="n">
        <f aca="false">VLOOKUP(A1834,Plan1!$A$7:$O$2198,7,FALSE())</f>
        <v>-12.68</v>
      </c>
      <c r="E1834" s="65" t="n">
        <f aca="false">VLOOKUP(A1834,Plan1!$A$7:$O$2198,8,FALSE())</f>
        <v>747.32</v>
      </c>
      <c r="F1834" s="64" t="n">
        <f aca="false">VLOOKUP(A1834,Plan1!$A$7:$O$2198,12,FALSE())</f>
        <v>-3.84</v>
      </c>
      <c r="G1834" s="65" t="n">
        <f aca="false">VLOOKUP(A1834,Plan1!$A$7:$O$2198,13,FALSE())</f>
        <v>834.94</v>
      </c>
    </row>
    <row r="1835" customFormat="false" ht="15" hidden="false" customHeight="false" outlineLevel="0" collapsed="false">
      <c r="A1835" s="63" t="n">
        <v>43107</v>
      </c>
      <c r="B1835" s="64" t="n">
        <f aca="false">VLOOKUP(A1835,Plan1!$A$7:$O$2198,2,FALSE())</f>
        <v>-3.6</v>
      </c>
      <c r="C1835" s="65" t="n">
        <f aca="false">VLOOKUP(A1835,Plan1!$A$7:$O$2198,3,FALSE())</f>
        <v>777.4</v>
      </c>
      <c r="D1835" s="66" t="n">
        <f aca="false">VLOOKUP(A1835,Plan1!$A$7:$O$2198,7,FALSE())</f>
        <v>-12.59</v>
      </c>
      <c r="E1835" s="65" t="n">
        <f aca="false">VLOOKUP(A1835,Plan1!$A$7:$O$2198,8,FALSE())</f>
        <v>747.41</v>
      </c>
      <c r="F1835" s="64" t="n">
        <f aca="false">VLOOKUP(A1835,Plan1!$A$7:$O$2198,12,FALSE())</f>
        <v>-3.78</v>
      </c>
      <c r="G1835" s="65" t="n">
        <f aca="false">VLOOKUP(A1835,Plan1!$A$7:$O$2198,13,FALSE())</f>
        <v>835</v>
      </c>
    </row>
    <row r="1836" customFormat="false" ht="15" hidden="false" customHeight="false" outlineLevel="0" collapsed="false">
      <c r="A1836" s="63" t="n">
        <v>43108</v>
      </c>
      <c r="B1836" s="64" t="n">
        <f aca="false">VLOOKUP(A1836,Plan1!$A$7:$O$2198,2,FALSE())</f>
        <v>-3.54</v>
      </c>
      <c r="C1836" s="65" t="n">
        <f aca="false">VLOOKUP(A1836,Plan1!$A$7:$O$2198,3,FALSE())</f>
        <v>777.46</v>
      </c>
      <c r="D1836" s="66" t="n">
        <f aca="false">VLOOKUP(A1836,Plan1!$A$7:$O$2198,7,FALSE())</f>
        <v>-12.48</v>
      </c>
      <c r="E1836" s="65" t="n">
        <f aca="false">VLOOKUP(A1836,Plan1!$A$7:$O$2198,8,FALSE())</f>
        <v>747.52</v>
      </c>
      <c r="F1836" s="64" t="n">
        <f aca="false">VLOOKUP(A1836,Plan1!$A$7:$O$2198,12,FALSE())</f>
        <v>-3.76</v>
      </c>
      <c r="G1836" s="65" t="n">
        <f aca="false">VLOOKUP(A1836,Plan1!$A$7:$O$2198,13,FALSE())</f>
        <v>835.02</v>
      </c>
    </row>
    <row r="1837" customFormat="false" ht="15" hidden="false" customHeight="false" outlineLevel="0" collapsed="false">
      <c r="A1837" s="63" t="n">
        <v>43109</v>
      </c>
      <c r="B1837" s="64" t="n">
        <f aca="false">VLOOKUP(A1837,Plan1!$A$7:$O$2198,2,FALSE())</f>
        <v>-3.48</v>
      </c>
      <c r="C1837" s="65" t="n">
        <f aca="false">VLOOKUP(A1837,Plan1!$A$7:$O$2198,3,FALSE())</f>
        <v>777.52</v>
      </c>
      <c r="D1837" s="66" t="n">
        <f aca="false">VLOOKUP(A1837,Plan1!$A$7:$O$2198,7,FALSE())</f>
        <v>-12.36</v>
      </c>
      <c r="E1837" s="65" t="n">
        <f aca="false">VLOOKUP(A1837,Plan1!$A$7:$O$2198,8,FALSE())</f>
        <v>747.64</v>
      </c>
      <c r="F1837" s="64" t="n">
        <f aca="false">VLOOKUP(A1837,Plan1!$A$7:$O$2198,12,FALSE())</f>
        <v>-3.75</v>
      </c>
      <c r="G1837" s="65" t="n">
        <f aca="false">VLOOKUP(A1837,Plan1!$A$7:$O$2198,13,FALSE())</f>
        <v>835.03</v>
      </c>
    </row>
    <row r="1838" customFormat="false" ht="15" hidden="false" customHeight="false" outlineLevel="0" collapsed="false">
      <c r="A1838" s="63" t="n">
        <v>43110</v>
      </c>
      <c r="B1838" s="64" t="n">
        <f aca="false">VLOOKUP(A1838,Plan1!$A$7:$O$2198,2,FALSE())</f>
        <v>-3.47</v>
      </c>
      <c r="C1838" s="65" t="n">
        <f aca="false">VLOOKUP(A1838,Plan1!$A$7:$O$2198,3,FALSE())</f>
        <v>777.53</v>
      </c>
      <c r="D1838" s="66" t="n">
        <f aca="false">VLOOKUP(A1838,Plan1!$A$7:$O$2198,7,FALSE())</f>
        <v>-12.3</v>
      </c>
      <c r="E1838" s="65" t="n">
        <f aca="false">VLOOKUP(A1838,Plan1!$A$7:$O$2198,8,FALSE())</f>
        <v>747.7</v>
      </c>
      <c r="F1838" s="64" t="n">
        <f aca="false">VLOOKUP(A1838,Plan1!$A$7:$O$2198,12,FALSE())</f>
        <v>-3.76</v>
      </c>
      <c r="G1838" s="65" t="n">
        <f aca="false">VLOOKUP(A1838,Plan1!$A$7:$O$2198,13,FALSE())</f>
        <v>835.02</v>
      </c>
    </row>
    <row r="1839" customFormat="false" ht="15" hidden="false" customHeight="false" outlineLevel="0" collapsed="false">
      <c r="A1839" s="63" t="n">
        <v>43111</v>
      </c>
      <c r="B1839" s="64" t="n">
        <f aca="false">VLOOKUP(A1839,Plan1!$A$7:$O$2198,2,FALSE())</f>
        <v>-3.47</v>
      </c>
      <c r="C1839" s="65" t="n">
        <f aca="false">VLOOKUP(A1839,Plan1!$A$7:$O$2198,3,FALSE())</f>
        <v>777.53</v>
      </c>
      <c r="D1839" s="66" t="n">
        <f aca="false">VLOOKUP(A1839,Plan1!$A$7:$O$2198,7,FALSE())</f>
        <v>-12.27</v>
      </c>
      <c r="E1839" s="65" t="n">
        <f aca="false">VLOOKUP(A1839,Plan1!$A$7:$O$2198,8,FALSE())</f>
        <v>747.73</v>
      </c>
      <c r="F1839" s="64" t="n">
        <f aca="false">VLOOKUP(A1839,Plan1!$A$7:$O$2198,12,FALSE())</f>
        <v>-3.78</v>
      </c>
      <c r="G1839" s="65" t="n">
        <f aca="false">VLOOKUP(A1839,Plan1!$A$7:$O$2198,13,FALSE())</f>
        <v>835</v>
      </c>
    </row>
    <row r="1840" customFormat="false" ht="15" hidden="false" customHeight="false" outlineLevel="0" collapsed="false">
      <c r="A1840" s="63" t="n">
        <v>43112</v>
      </c>
      <c r="B1840" s="64" t="n">
        <f aca="false">VLOOKUP(A1840,Plan1!$A$7:$O$2198,2,FALSE())</f>
        <v>-3.47</v>
      </c>
      <c r="C1840" s="65" t="n">
        <f aca="false">VLOOKUP(A1840,Plan1!$A$7:$O$2198,3,FALSE())</f>
        <v>777.53</v>
      </c>
      <c r="D1840" s="66" t="n">
        <f aca="false">VLOOKUP(A1840,Plan1!$A$7:$O$2198,7,FALSE())</f>
        <v>-12.24</v>
      </c>
      <c r="E1840" s="65" t="n">
        <f aca="false">VLOOKUP(A1840,Plan1!$A$7:$O$2198,8,FALSE())</f>
        <v>747.76</v>
      </c>
      <c r="F1840" s="64" t="n">
        <f aca="false">VLOOKUP(A1840,Plan1!$A$7:$O$2198,12,FALSE())</f>
        <v>-3.78</v>
      </c>
      <c r="G1840" s="65" t="n">
        <f aca="false">VLOOKUP(A1840,Plan1!$A$7:$O$2198,13,FALSE())</f>
        <v>835</v>
      </c>
    </row>
    <row r="1841" customFormat="false" ht="15" hidden="false" customHeight="false" outlineLevel="0" collapsed="false">
      <c r="A1841" s="63" t="n">
        <v>43113</v>
      </c>
      <c r="B1841" s="64" t="n">
        <f aca="false">VLOOKUP(A1841,Plan1!$A$7:$O$2198,2,FALSE())</f>
        <v>-3.46</v>
      </c>
      <c r="C1841" s="65" t="n">
        <f aca="false">VLOOKUP(A1841,Plan1!$A$7:$O$2198,3,FALSE())</f>
        <v>777.54</v>
      </c>
      <c r="D1841" s="66" t="n">
        <f aca="false">VLOOKUP(A1841,Plan1!$A$7:$O$2198,7,FALSE())</f>
        <v>-12.21</v>
      </c>
      <c r="E1841" s="65" t="n">
        <f aca="false">VLOOKUP(A1841,Plan1!$A$7:$O$2198,8,FALSE())</f>
        <v>747.79</v>
      </c>
      <c r="F1841" s="64" t="n">
        <f aca="false">VLOOKUP(A1841,Plan1!$A$7:$O$2198,12,FALSE())</f>
        <v>-3.77</v>
      </c>
      <c r="G1841" s="65" t="n">
        <f aca="false">VLOOKUP(A1841,Plan1!$A$7:$O$2198,13,FALSE())</f>
        <v>835.01</v>
      </c>
    </row>
    <row r="1842" customFormat="false" ht="15" hidden="false" customHeight="false" outlineLevel="0" collapsed="false">
      <c r="A1842" s="63" t="n">
        <v>43114</v>
      </c>
      <c r="B1842" s="64" t="n">
        <f aca="false">VLOOKUP(A1842,Plan1!$A$7:$O$2198,2,FALSE())</f>
        <v>-3.46</v>
      </c>
      <c r="C1842" s="65" t="n">
        <f aca="false">VLOOKUP(A1842,Plan1!$A$7:$O$2198,3,FALSE())</f>
        <v>777.54</v>
      </c>
      <c r="D1842" s="66" t="n">
        <f aca="false">VLOOKUP(A1842,Plan1!$A$7:$O$2198,7,FALSE())</f>
        <v>-12.18</v>
      </c>
      <c r="E1842" s="65" t="n">
        <f aca="false">VLOOKUP(A1842,Plan1!$A$7:$O$2198,8,FALSE())</f>
        <v>747.82</v>
      </c>
      <c r="F1842" s="64" t="n">
        <f aca="false">VLOOKUP(A1842,Plan1!$A$7:$O$2198,12,FALSE())</f>
        <v>-3.78</v>
      </c>
      <c r="G1842" s="65" t="n">
        <f aca="false">VLOOKUP(A1842,Plan1!$A$7:$O$2198,13,FALSE())</f>
        <v>835</v>
      </c>
    </row>
    <row r="1843" customFormat="false" ht="15" hidden="false" customHeight="false" outlineLevel="0" collapsed="false">
      <c r="A1843" s="63" t="n">
        <v>43115</v>
      </c>
      <c r="B1843" s="64" t="n">
        <f aca="false">VLOOKUP(A1843,Plan1!$A$7:$O$2198,2,FALSE())</f>
        <v>-3.42</v>
      </c>
      <c r="C1843" s="65" t="n">
        <f aca="false">VLOOKUP(A1843,Plan1!$A$7:$O$2198,3,FALSE())</f>
        <v>777.58</v>
      </c>
      <c r="D1843" s="66" t="n">
        <f aca="false">VLOOKUP(A1843,Plan1!$A$7:$O$2198,7,FALSE())</f>
        <v>-12.16</v>
      </c>
      <c r="E1843" s="65" t="n">
        <f aca="false">VLOOKUP(A1843,Plan1!$A$7:$O$2198,8,FALSE())</f>
        <v>747.84</v>
      </c>
      <c r="F1843" s="64" t="n">
        <f aca="false">VLOOKUP(A1843,Plan1!$A$7:$O$2198,12,FALSE())</f>
        <v>-3.78</v>
      </c>
      <c r="G1843" s="65" t="n">
        <f aca="false">VLOOKUP(A1843,Plan1!$A$7:$O$2198,13,FALSE())</f>
        <v>835</v>
      </c>
    </row>
    <row r="1844" customFormat="false" ht="15" hidden="false" customHeight="false" outlineLevel="0" collapsed="false">
      <c r="A1844" s="63" t="n">
        <v>43116</v>
      </c>
      <c r="B1844" s="64" t="n">
        <f aca="false">VLOOKUP(A1844,Plan1!$A$7:$O$2198,2,FALSE())</f>
        <v>-3.38</v>
      </c>
      <c r="C1844" s="65" t="n">
        <f aca="false">VLOOKUP(A1844,Plan1!$A$7:$O$2198,3,FALSE())</f>
        <v>777.62</v>
      </c>
      <c r="D1844" s="66" t="n">
        <f aca="false">VLOOKUP(A1844,Plan1!$A$7:$O$2198,7,FALSE())</f>
        <v>-12.12</v>
      </c>
      <c r="E1844" s="65" t="n">
        <f aca="false">VLOOKUP(A1844,Plan1!$A$7:$O$2198,8,FALSE())</f>
        <v>747.88</v>
      </c>
      <c r="F1844" s="64" t="n">
        <f aca="false">VLOOKUP(A1844,Plan1!$A$7:$O$2198,12,FALSE())</f>
        <v>-3.8</v>
      </c>
      <c r="G1844" s="65" t="n">
        <f aca="false">VLOOKUP(A1844,Plan1!$A$7:$O$2198,13,FALSE())</f>
        <v>834.98</v>
      </c>
    </row>
    <row r="1845" customFormat="false" ht="15" hidden="false" customHeight="false" outlineLevel="0" collapsed="false">
      <c r="A1845" s="63" t="n">
        <v>43117</v>
      </c>
      <c r="B1845" s="64" t="n">
        <f aca="false">VLOOKUP(A1845,Plan1!$A$7:$O$2198,2,FALSE())</f>
        <v>-3.34</v>
      </c>
      <c r="C1845" s="65" t="n">
        <f aca="false">VLOOKUP(A1845,Plan1!$A$7:$O$2198,3,FALSE())</f>
        <v>777.66</v>
      </c>
      <c r="D1845" s="66" t="n">
        <f aca="false">VLOOKUP(A1845,Plan1!$A$7:$O$2198,7,FALSE())</f>
        <v>-12.08</v>
      </c>
      <c r="E1845" s="65" t="n">
        <f aca="false">VLOOKUP(A1845,Plan1!$A$7:$O$2198,8,FALSE())</f>
        <v>747.92</v>
      </c>
      <c r="F1845" s="64" t="n">
        <f aca="false">VLOOKUP(A1845,Plan1!$A$7:$O$2198,12,FALSE())</f>
        <v>-3.82</v>
      </c>
      <c r="G1845" s="65" t="n">
        <f aca="false">VLOOKUP(A1845,Plan1!$A$7:$O$2198,13,FALSE())</f>
        <v>834.96</v>
      </c>
    </row>
    <row r="1846" customFormat="false" ht="15" hidden="false" customHeight="false" outlineLevel="0" collapsed="false">
      <c r="A1846" s="63" t="n">
        <v>43118</v>
      </c>
      <c r="B1846" s="64" t="n">
        <f aca="false">VLOOKUP(A1846,Plan1!$A$7:$O$2198,2,FALSE())</f>
        <v>-3.32</v>
      </c>
      <c r="C1846" s="65" t="n">
        <f aca="false">VLOOKUP(A1846,Plan1!$A$7:$O$2198,3,FALSE())</f>
        <v>777.68</v>
      </c>
      <c r="D1846" s="66" t="n">
        <f aca="false">VLOOKUP(A1846,Plan1!$A$7:$O$2198,7,FALSE())</f>
        <v>-12.06</v>
      </c>
      <c r="E1846" s="65" t="n">
        <f aca="false">VLOOKUP(A1846,Plan1!$A$7:$O$2198,8,FALSE())</f>
        <v>747.94</v>
      </c>
      <c r="F1846" s="64" t="n">
        <f aca="false">VLOOKUP(A1846,Plan1!$A$7:$O$2198,12,FALSE())</f>
        <v>-3.83</v>
      </c>
      <c r="G1846" s="65" t="n">
        <f aca="false">VLOOKUP(A1846,Plan1!$A$7:$O$2198,13,FALSE())</f>
        <v>834.95</v>
      </c>
    </row>
    <row r="1847" customFormat="false" ht="15" hidden="false" customHeight="false" outlineLevel="0" collapsed="false">
      <c r="A1847" s="63" t="n">
        <v>43119</v>
      </c>
      <c r="B1847" s="64" t="n">
        <f aca="false">VLOOKUP(A1847,Plan1!$A$7:$O$2198,2,FALSE())</f>
        <v>-3.34</v>
      </c>
      <c r="C1847" s="65" t="n">
        <f aca="false">VLOOKUP(A1847,Plan1!$A$7:$O$2198,3,FALSE())</f>
        <v>777.66</v>
      </c>
      <c r="D1847" s="66" t="n">
        <f aca="false">VLOOKUP(A1847,Plan1!$A$7:$O$2198,7,FALSE())</f>
        <v>-12.04</v>
      </c>
      <c r="E1847" s="65" t="n">
        <f aca="false">VLOOKUP(A1847,Plan1!$A$7:$O$2198,8,FALSE())</f>
        <v>747.96</v>
      </c>
      <c r="F1847" s="64" t="n">
        <f aca="false">VLOOKUP(A1847,Plan1!$A$7:$O$2198,12,FALSE())</f>
        <v>-3.84</v>
      </c>
      <c r="G1847" s="65" t="n">
        <f aca="false">VLOOKUP(A1847,Plan1!$A$7:$O$2198,13,FALSE())</f>
        <v>834.94</v>
      </c>
    </row>
    <row r="1848" customFormat="false" ht="15" hidden="false" customHeight="false" outlineLevel="0" collapsed="false">
      <c r="A1848" s="63" t="n">
        <v>43120</v>
      </c>
      <c r="B1848" s="64" t="n">
        <f aca="false">VLOOKUP(A1848,Plan1!$A$7:$O$2198,2,FALSE())</f>
        <v>-3.35</v>
      </c>
      <c r="C1848" s="65" t="n">
        <f aca="false">VLOOKUP(A1848,Plan1!$A$7:$O$2198,3,FALSE())</f>
        <v>777.65</v>
      </c>
      <c r="D1848" s="66" t="n">
        <f aca="false">VLOOKUP(A1848,Plan1!$A$7:$O$2198,7,FALSE())</f>
        <v>-12.04</v>
      </c>
      <c r="E1848" s="65" t="n">
        <f aca="false">VLOOKUP(A1848,Plan1!$A$7:$O$2198,8,FALSE())</f>
        <v>747.96</v>
      </c>
      <c r="F1848" s="64" t="n">
        <f aca="false">VLOOKUP(A1848,Plan1!$A$7:$O$2198,12,FALSE())</f>
        <v>-3.86</v>
      </c>
      <c r="G1848" s="65" t="n">
        <f aca="false">VLOOKUP(A1848,Plan1!$A$7:$O$2198,13,FALSE())</f>
        <v>834.92</v>
      </c>
    </row>
    <row r="1849" customFormat="false" ht="15" hidden="false" customHeight="false" outlineLevel="0" collapsed="false">
      <c r="A1849" s="63" t="n">
        <v>43121</v>
      </c>
      <c r="B1849" s="64" t="n">
        <f aca="false">VLOOKUP(A1849,Plan1!$A$7:$O$2198,2,FALSE())</f>
        <v>-3.35</v>
      </c>
      <c r="C1849" s="65" t="n">
        <f aca="false">VLOOKUP(A1849,Plan1!$A$7:$O$2198,3,FALSE())</f>
        <v>777.65</v>
      </c>
      <c r="D1849" s="66" t="n">
        <f aca="false">VLOOKUP(A1849,Plan1!$A$7:$O$2198,7,FALSE())</f>
        <v>-12.04</v>
      </c>
      <c r="E1849" s="65" t="n">
        <f aca="false">VLOOKUP(A1849,Plan1!$A$7:$O$2198,8,FALSE())</f>
        <v>747.96</v>
      </c>
      <c r="F1849" s="64" t="n">
        <f aca="false">VLOOKUP(A1849,Plan1!$A$7:$O$2198,12,FALSE())</f>
        <v>-3.88</v>
      </c>
      <c r="G1849" s="65" t="n">
        <f aca="false">VLOOKUP(A1849,Plan1!$A$7:$O$2198,13,FALSE())</f>
        <v>834.9</v>
      </c>
    </row>
    <row r="1850" customFormat="false" ht="15" hidden="false" customHeight="false" outlineLevel="0" collapsed="false">
      <c r="A1850" s="63" t="n">
        <v>43122</v>
      </c>
      <c r="B1850" s="64" t="n">
        <f aca="false">VLOOKUP(A1850,Plan1!$A$7:$O$2198,2,FALSE())</f>
        <v>-3.36</v>
      </c>
      <c r="C1850" s="65" t="n">
        <f aca="false">VLOOKUP(A1850,Plan1!$A$7:$O$2198,3,FALSE())</f>
        <v>777.64</v>
      </c>
      <c r="D1850" s="66" t="n">
        <f aca="false">VLOOKUP(A1850,Plan1!$A$7:$O$2198,7,FALSE())</f>
        <v>-12.02</v>
      </c>
      <c r="E1850" s="65" t="n">
        <f aca="false">VLOOKUP(A1850,Plan1!$A$7:$O$2198,8,FALSE())</f>
        <v>747.98</v>
      </c>
      <c r="F1850" s="64" t="n">
        <f aca="false">VLOOKUP(A1850,Plan1!$A$7:$O$2198,12,FALSE())</f>
        <v>-3.89</v>
      </c>
      <c r="G1850" s="65" t="n">
        <f aca="false">VLOOKUP(A1850,Plan1!$A$7:$O$2198,13,FALSE())</f>
        <v>834.89</v>
      </c>
    </row>
    <row r="1851" customFormat="false" ht="15" hidden="false" customHeight="false" outlineLevel="0" collapsed="false">
      <c r="A1851" s="63" t="n">
        <v>43123</v>
      </c>
      <c r="B1851" s="64" t="n">
        <f aca="false">VLOOKUP(A1851,Plan1!$A$7:$O$2198,2,FALSE())</f>
        <v>-3.36</v>
      </c>
      <c r="C1851" s="65" t="n">
        <f aca="false">VLOOKUP(A1851,Plan1!$A$7:$O$2198,3,FALSE())</f>
        <v>777.64</v>
      </c>
      <c r="D1851" s="66" t="n">
        <f aca="false">VLOOKUP(A1851,Plan1!$A$7:$O$2198,7,FALSE())</f>
        <v>-12.02</v>
      </c>
      <c r="E1851" s="65" t="n">
        <f aca="false">VLOOKUP(A1851,Plan1!$A$7:$O$2198,8,FALSE())</f>
        <v>747.98</v>
      </c>
      <c r="F1851" s="64" t="n">
        <f aca="false">VLOOKUP(A1851,Plan1!$A$7:$O$2198,12,FALSE())</f>
        <v>-3.9</v>
      </c>
      <c r="G1851" s="65" t="n">
        <f aca="false">VLOOKUP(A1851,Plan1!$A$7:$O$2198,13,FALSE())</f>
        <v>834.88</v>
      </c>
    </row>
    <row r="1852" customFormat="false" ht="15" hidden="false" customHeight="false" outlineLevel="0" collapsed="false">
      <c r="A1852" s="63" t="n">
        <v>43124</v>
      </c>
      <c r="B1852" s="64" t="n">
        <f aca="false">VLOOKUP(A1852,Plan1!$A$7:$O$2198,2,FALSE())</f>
        <v>-3.36</v>
      </c>
      <c r="C1852" s="65" t="n">
        <f aca="false">VLOOKUP(A1852,Plan1!$A$7:$O$2198,3,FALSE())</f>
        <v>777.64</v>
      </c>
      <c r="D1852" s="66" t="n">
        <f aca="false">VLOOKUP(A1852,Plan1!$A$7:$O$2198,7,FALSE())</f>
        <v>-12.02</v>
      </c>
      <c r="E1852" s="65" t="n">
        <f aca="false">VLOOKUP(A1852,Plan1!$A$7:$O$2198,8,FALSE())</f>
        <v>747.98</v>
      </c>
      <c r="F1852" s="64" t="n">
        <f aca="false">VLOOKUP(A1852,Plan1!$A$7:$O$2198,12,FALSE())</f>
        <v>-3.9</v>
      </c>
      <c r="G1852" s="65" t="n">
        <f aca="false">VLOOKUP(A1852,Plan1!$A$7:$O$2198,13,FALSE())</f>
        <v>834.88</v>
      </c>
    </row>
    <row r="1853" customFormat="false" ht="15" hidden="false" customHeight="false" outlineLevel="0" collapsed="false">
      <c r="A1853" s="63" t="n">
        <v>43125</v>
      </c>
      <c r="B1853" s="64" t="n">
        <f aca="false">VLOOKUP(A1853,Plan1!$A$7:$O$2198,2,FALSE())</f>
        <v>-3.36</v>
      </c>
      <c r="C1853" s="65" t="n">
        <f aca="false">VLOOKUP(A1853,Plan1!$A$7:$O$2198,3,FALSE())</f>
        <v>777.64</v>
      </c>
      <c r="D1853" s="66" t="n">
        <f aca="false">VLOOKUP(A1853,Plan1!$A$7:$O$2198,7,FALSE())</f>
        <v>-12.01</v>
      </c>
      <c r="E1853" s="65" t="n">
        <f aca="false">VLOOKUP(A1853,Plan1!$A$7:$O$2198,8,FALSE())</f>
        <v>747.99</v>
      </c>
      <c r="F1853" s="64" t="n">
        <f aca="false">VLOOKUP(A1853,Plan1!$A$7:$O$2198,12,FALSE())</f>
        <v>-3.92</v>
      </c>
      <c r="G1853" s="65" t="n">
        <f aca="false">VLOOKUP(A1853,Plan1!$A$7:$O$2198,13,FALSE())</f>
        <v>834.86</v>
      </c>
    </row>
    <row r="1854" customFormat="false" ht="15" hidden="false" customHeight="false" outlineLevel="0" collapsed="false">
      <c r="A1854" s="63" t="n">
        <v>43126</v>
      </c>
      <c r="B1854" s="64" t="n">
        <f aca="false">VLOOKUP(A1854,Plan1!$A$7:$O$2198,2,FALSE())</f>
        <v>-3.36</v>
      </c>
      <c r="C1854" s="65" t="n">
        <f aca="false">VLOOKUP(A1854,Plan1!$A$7:$O$2198,3,FALSE())</f>
        <v>777.64</v>
      </c>
      <c r="D1854" s="66" t="n">
        <f aca="false">VLOOKUP(A1854,Plan1!$A$7:$O$2198,7,FALSE())</f>
        <v>-12.01</v>
      </c>
      <c r="E1854" s="65" t="n">
        <f aca="false">VLOOKUP(A1854,Plan1!$A$7:$O$2198,8,FALSE())</f>
        <v>747.99</v>
      </c>
      <c r="F1854" s="64" t="n">
        <f aca="false">VLOOKUP(A1854,Plan1!$A$7:$O$2198,12,FALSE())</f>
        <v>-3.93</v>
      </c>
      <c r="G1854" s="65" t="n">
        <f aca="false">VLOOKUP(A1854,Plan1!$A$7:$O$2198,13,FALSE())</f>
        <v>834.85</v>
      </c>
    </row>
    <row r="1855" customFormat="false" ht="15" hidden="false" customHeight="false" outlineLevel="0" collapsed="false">
      <c r="A1855" s="63" t="n">
        <v>43127</v>
      </c>
      <c r="B1855" s="64" t="n">
        <f aca="false">VLOOKUP(A1855,Plan1!$A$7:$O$2198,2,FALSE())</f>
        <v>-3.36</v>
      </c>
      <c r="C1855" s="65" t="n">
        <f aca="false">VLOOKUP(A1855,Plan1!$A$7:$O$2198,3,FALSE())</f>
        <v>777.64</v>
      </c>
      <c r="D1855" s="66" t="n">
        <f aca="false">VLOOKUP(A1855,Plan1!$A$7:$O$2198,7,FALSE())</f>
        <v>-12.02</v>
      </c>
      <c r="E1855" s="65" t="n">
        <f aca="false">VLOOKUP(A1855,Plan1!$A$7:$O$2198,8,FALSE())</f>
        <v>747.98</v>
      </c>
      <c r="F1855" s="64" t="n">
        <f aca="false">VLOOKUP(A1855,Plan1!$A$7:$O$2198,12,FALSE())</f>
        <v>-3.98</v>
      </c>
      <c r="G1855" s="65" t="n">
        <f aca="false">VLOOKUP(A1855,Plan1!$A$7:$O$2198,13,FALSE())</f>
        <v>834.8</v>
      </c>
    </row>
    <row r="1856" customFormat="false" ht="15" hidden="false" customHeight="false" outlineLevel="0" collapsed="false">
      <c r="A1856" s="63" t="n">
        <v>43128</v>
      </c>
      <c r="B1856" s="64" t="n">
        <f aca="false">VLOOKUP(A1856,Plan1!$A$7:$O$2198,2,FALSE())</f>
        <v>-3.38</v>
      </c>
      <c r="C1856" s="65" t="n">
        <f aca="false">VLOOKUP(A1856,Plan1!$A$7:$O$2198,3,FALSE())</f>
        <v>777.62</v>
      </c>
      <c r="D1856" s="66" t="n">
        <f aca="false">VLOOKUP(A1856,Plan1!$A$7:$O$2198,7,FALSE())</f>
        <v>-12.03</v>
      </c>
      <c r="E1856" s="65" t="n">
        <f aca="false">VLOOKUP(A1856,Plan1!$A$7:$O$2198,8,FALSE())</f>
        <v>747.97</v>
      </c>
      <c r="F1856" s="64" t="n">
        <f aca="false">VLOOKUP(A1856,Plan1!$A$7:$O$2198,12,FALSE())</f>
        <v>-3.99</v>
      </c>
      <c r="G1856" s="65" t="n">
        <f aca="false">VLOOKUP(A1856,Plan1!$A$7:$O$2198,13,FALSE())</f>
        <v>834.79</v>
      </c>
    </row>
    <row r="1857" customFormat="false" ht="15" hidden="false" customHeight="false" outlineLevel="0" collapsed="false">
      <c r="A1857" s="63" t="n">
        <v>43129</v>
      </c>
      <c r="B1857" s="64" t="n">
        <f aca="false">VLOOKUP(A1857,Plan1!$A$7:$O$2198,2,FALSE())</f>
        <v>-3.39</v>
      </c>
      <c r="C1857" s="65" t="n">
        <f aca="false">VLOOKUP(A1857,Plan1!$A$7:$O$2198,3,FALSE())</f>
        <v>777.61</v>
      </c>
      <c r="D1857" s="66" t="n">
        <f aca="false">VLOOKUP(A1857,Plan1!$A$7:$O$2198,7,FALSE())</f>
        <v>-12.03</v>
      </c>
      <c r="E1857" s="65" t="n">
        <f aca="false">VLOOKUP(A1857,Plan1!$A$7:$O$2198,8,FALSE())</f>
        <v>747.97</v>
      </c>
      <c r="F1857" s="64" t="n">
        <f aca="false">VLOOKUP(A1857,Plan1!$A$7:$O$2198,12,FALSE())</f>
        <v>-4</v>
      </c>
      <c r="G1857" s="65" t="n">
        <f aca="false">VLOOKUP(A1857,Plan1!$A$7:$O$2198,13,FALSE())</f>
        <v>834.78</v>
      </c>
    </row>
    <row r="1858" customFormat="false" ht="15" hidden="false" customHeight="false" outlineLevel="0" collapsed="false">
      <c r="A1858" s="63" t="n">
        <v>43130</v>
      </c>
      <c r="B1858" s="64" t="n">
        <f aca="false">VLOOKUP(A1858,Plan1!$A$7:$O$2198,2,FALSE())</f>
        <v>-3.38</v>
      </c>
      <c r="C1858" s="65" t="n">
        <f aca="false">VLOOKUP(A1858,Plan1!$A$7:$O$2198,3,FALSE())</f>
        <v>777.62</v>
      </c>
      <c r="D1858" s="66" t="n">
        <f aca="false">VLOOKUP(A1858,Plan1!$A$7:$O$2198,7,FALSE())</f>
        <v>-12.02</v>
      </c>
      <c r="E1858" s="65" t="n">
        <f aca="false">VLOOKUP(A1858,Plan1!$A$7:$O$2198,8,FALSE())</f>
        <v>747.98</v>
      </c>
      <c r="F1858" s="64" t="n">
        <f aca="false">VLOOKUP(A1858,Plan1!$A$7:$O$2198,12,FALSE())</f>
        <v>-4.03</v>
      </c>
      <c r="G1858" s="65" t="n">
        <f aca="false">VLOOKUP(A1858,Plan1!$A$7:$O$2198,13,FALSE())</f>
        <v>834.75</v>
      </c>
    </row>
    <row r="1859" customFormat="false" ht="15" hidden="false" customHeight="false" outlineLevel="0" collapsed="false">
      <c r="A1859" s="63" t="n">
        <v>43131</v>
      </c>
      <c r="B1859" s="64" t="n">
        <f aca="false">VLOOKUP(A1859,Plan1!$A$7:$O$2198,2,FALSE())</f>
        <v>-3.3</v>
      </c>
      <c r="C1859" s="65" t="n">
        <f aca="false">VLOOKUP(A1859,Plan1!$A$7:$O$2198,3,FALSE())</f>
        <v>777.7</v>
      </c>
      <c r="D1859" s="66" t="n">
        <f aca="false">VLOOKUP(A1859,Plan1!$A$7:$O$2198,7,FALSE())</f>
        <v>-11.94</v>
      </c>
      <c r="E1859" s="65" t="n">
        <f aca="false">VLOOKUP(A1859,Plan1!$A$7:$O$2198,8,FALSE())</f>
        <v>748.06</v>
      </c>
      <c r="F1859" s="64" t="n">
        <f aca="false">VLOOKUP(A1859,Plan1!$A$7:$O$2198,12,FALSE())</f>
        <v>-3.98</v>
      </c>
      <c r="G1859" s="65" t="n">
        <f aca="false">VLOOKUP(A1859,Plan1!$A$7:$O$2198,13,FALSE())</f>
        <v>834.8</v>
      </c>
    </row>
    <row r="1860" customFormat="false" ht="15" hidden="false" customHeight="false" outlineLevel="0" collapsed="false">
      <c r="A1860" s="63" t="n">
        <v>43132</v>
      </c>
      <c r="B1860" s="64" t="n">
        <f aca="false">VLOOKUP(A1860,Plan1!$A$7:$O$2198,2,FALSE())</f>
        <v>-3.21</v>
      </c>
      <c r="C1860" s="65" t="n">
        <f aca="false">VLOOKUP(A1860,Plan1!$A$7:$O$2198,3,FALSE())</f>
        <v>777.79</v>
      </c>
      <c r="D1860" s="66" t="n">
        <f aca="false">VLOOKUP(A1860,Plan1!$A$7:$O$2198,7,FALSE())</f>
        <v>-11.87</v>
      </c>
      <c r="E1860" s="65" t="n">
        <f aca="false">VLOOKUP(A1860,Plan1!$A$7:$O$2198,8,FALSE())</f>
        <v>748.13</v>
      </c>
      <c r="F1860" s="64" t="n">
        <f aca="false">VLOOKUP(A1860,Plan1!$A$7:$O$2198,12,FALSE())</f>
        <v>-3.94</v>
      </c>
      <c r="G1860" s="65" t="n">
        <f aca="false">VLOOKUP(A1860,Plan1!$A$7:$O$2198,13,FALSE())</f>
        <v>834.84</v>
      </c>
    </row>
    <row r="1861" customFormat="false" ht="15" hidden="false" customHeight="false" outlineLevel="0" collapsed="false">
      <c r="A1861" s="63" t="n">
        <v>43133</v>
      </c>
      <c r="B1861" s="64" t="n">
        <f aca="false">VLOOKUP(A1861,Plan1!$A$7:$O$2198,2,FALSE())</f>
        <v>-3.19</v>
      </c>
      <c r="C1861" s="65" t="n">
        <f aca="false">VLOOKUP(A1861,Plan1!$A$7:$O$2198,3,FALSE())</f>
        <v>777.81</v>
      </c>
      <c r="D1861" s="66" t="n">
        <f aca="false">VLOOKUP(A1861,Plan1!$A$7:$O$2198,7,FALSE())</f>
        <v>-11.81</v>
      </c>
      <c r="E1861" s="65" t="n">
        <f aca="false">VLOOKUP(A1861,Plan1!$A$7:$O$2198,8,FALSE())</f>
        <v>748.19</v>
      </c>
      <c r="F1861" s="64" t="n">
        <f aca="false">VLOOKUP(A1861,Plan1!$A$7:$O$2198,12,FALSE())</f>
        <v>-3.84</v>
      </c>
      <c r="G1861" s="65" t="n">
        <f aca="false">VLOOKUP(A1861,Plan1!$A$7:$O$2198,13,FALSE())</f>
        <v>834.94</v>
      </c>
    </row>
    <row r="1862" customFormat="false" ht="15" hidden="false" customHeight="false" outlineLevel="0" collapsed="false">
      <c r="A1862" s="63" t="n">
        <v>43134</v>
      </c>
      <c r="B1862" s="64" t="n">
        <f aca="false">VLOOKUP(A1862,Plan1!$A$7:$O$2198,2,FALSE())</f>
        <v>-3.16</v>
      </c>
      <c r="C1862" s="65" t="n">
        <f aca="false">VLOOKUP(A1862,Plan1!$A$7:$O$2198,3,FALSE())</f>
        <v>777.84</v>
      </c>
      <c r="D1862" s="66" t="n">
        <f aca="false">VLOOKUP(A1862,Plan1!$A$7:$O$2198,7,FALSE())</f>
        <v>-11.72</v>
      </c>
      <c r="E1862" s="65" t="n">
        <f aca="false">VLOOKUP(A1862,Plan1!$A$7:$O$2198,8,FALSE())</f>
        <v>748.28</v>
      </c>
      <c r="F1862" s="64" t="n">
        <f aca="false">VLOOKUP(A1862,Plan1!$A$7:$O$2198,12,FALSE())</f>
        <v>-3.69</v>
      </c>
      <c r="G1862" s="65" t="n">
        <f aca="false">VLOOKUP(A1862,Plan1!$A$7:$O$2198,13,FALSE())</f>
        <v>835.09</v>
      </c>
    </row>
    <row r="1863" customFormat="false" ht="15" hidden="false" customHeight="false" outlineLevel="0" collapsed="false">
      <c r="A1863" s="63" t="n">
        <v>43135</v>
      </c>
      <c r="B1863" s="64" t="n">
        <f aca="false">VLOOKUP(A1863,Plan1!$A$7:$O$2198,2,FALSE())</f>
        <v>-3.16</v>
      </c>
      <c r="C1863" s="65" t="n">
        <f aca="false">VLOOKUP(A1863,Plan1!$A$7:$O$2198,3,FALSE())</f>
        <v>777.84</v>
      </c>
      <c r="D1863" s="66" t="n">
        <f aca="false">VLOOKUP(A1863,Plan1!$A$7:$O$2198,7,FALSE())</f>
        <v>-11.68</v>
      </c>
      <c r="E1863" s="65" t="n">
        <f aca="false">VLOOKUP(A1863,Plan1!$A$7:$O$2198,8,FALSE())</f>
        <v>748.32</v>
      </c>
      <c r="F1863" s="64" t="n">
        <f aca="false">VLOOKUP(A1863,Plan1!$A$7:$O$2198,12,FALSE())</f>
        <v>-3.64</v>
      </c>
      <c r="G1863" s="65" t="n">
        <f aca="false">VLOOKUP(A1863,Plan1!$A$7:$O$2198,13,FALSE())</f>
        <v>835.14</v>
      </c>
    </row>
    <row r="1864" customFormat="false" ht="15" hidden="false" customHeight="false" outlineLevel="0" collapsed="false">
      <c r="A1864" s="63" t="n">
        <v>43136</v>
      </c>
      <c r="B1864" s="64" t="n">
        <f aca="false">VLOOKUP(A1864,Plan1!$A$7:$O$2198,2,FALSE())</f>
        <v>-3.12</v>
      </c>
      <c r="C1864" s="65" t="n">
        <f aca="false">VLOOKUP(A1864,Plan1!$A$7:$O$2198,3,FALSE())</f>
        <v>777.88</v>
      </c>
      <c r="D1864" s="66" t="n">
        <f aca="false">VLOOKUP(A1864,Plan1!$A$7:$O$2198,7,FALSE())</f>
        <v>-11.64</v>
      </c>
      <c r="E1864" s="65" t="n">
        <f aca="false">VLOOKUP(A1864,Plan1!$A$7:$O$2198,8,FALSE())</f>
        <v>748.36</v>
      </c>
      <c r="F1864" s="64" t="n">
        <f aca="false">VLOOKUP(A1864,Plan1!$A$7:$O$2198,12,FALSE())</f>
        <v>-3.6</v>
      </c>
      <c r="G1864" s="65" t="n">
        <f aca="false">VLOOKUP(A1864,Plan1!$A$7:$O$2198,13,FALSE())</f>
        <v>835.18</v>
      </c>
    </row>
    <row r="1865" customFormat="false" ht="15" hidden="false" customHeight="false" outlineLevel="0" collapsed="false">
      <c r="A1865" s="63" t="n">
        <v>43137</v>
      </c>
      <c r="B1865" s="64" t="n">
        <f aca="false">VLOOKUP(A1865,Plan1!$A$7:$O$2198,2,FALSE())</f>
        <v>-3.03</v>
      </c>
      <c r="C1865" s="65" t="n">
        <f aca="false">VLOOKUP(A1865,Plan1!$A$7:$O$2198,3,FALSE())</f>
        <v>777.97</v>
      </c>
      <c r="D1865" s="66" t="n">
        <f aca="false">VLOOKUP(A1865,Plan1!$A$7:$O$2198,7,FALSE())</f>
        <v>-11.51</v>
      </c>
      <c r="E1865" s="65" t="n">
        <f aca="false">VLOOKUP(A1865,Plan1!$A$7:$O$2198,8,FALSE())</f>
        <v>748.49</v>
      </c>
      <c r="F1865" s="64" t="n">
        <f aca="false">VLOOKUP(A1865,Plan1!$A$7:$O$2198,12,FALSE())</f>
        <v>-3.31</v>
      </c>
      <c r="G1865" s="65" t="n">
        <f aca="false">VLOOKUP(A1865,Plan1!$A$7:$O$2198,13,FALSE())</f>
        <v>835.47</v>
      </c>
    </row>
    <row r="1866" customFormat="false" ht="15" hidden="false" customHeight="false" outlineLevel="0" collapsed="false">
      <c r="A1866" s="63" t="n">
        <v>43138</v>
      </c>
      <c r="B1866" s="64" t="n">
        <f aca="false">VLOOKUP(A1866,Plan1!$A$7:$O$2198,2,FALSE())</f>
        <v>-2.96</v>
      </c>
      <c r="C1866" s="65" t="n">
        <f aca="false">VLOOKUP(A1866,Plan1!$A$7:$O$2198,3,FALSE())</f>
        <v>778.04</v>
      </c>
      <c r="D1866" s="66" t="n">
        <f aca="false">VLOOKUP(A1866,Plan1!$A$7:$O$2198,7,FALSE())</f>
        <v>-11.42</v>
      </c>
      <c r="E1866" s="65" t="n">
        <f aca="false">VLOOKUP(A1866,Plan1!$A$7:$O$2198,8,FALSE())</f>
        <v>748.58</v>
      </c>
      <c r="F1866" s="64" t="n">
        <f aca="false">VLOOKUP(A1866,Plan1!$A$7:$O$2198,12,FALSE())</f>
        <v>-3.07</v>
      </c>
      <c r="G1866" s="65" t="n">
        <f aca="false">VLOOKUP(A1866,Plan1!$A$7:$O$2198,13,FALSE())</f>
        <v>835.71</v>
      </c>
    </row>
    <row r="1867" customFormat="false" ht="15" hidden="false" customHeight="false" outlineLevel="0" collapsed="false">
      <c r="A1867" s="63" t="n">
        <v>43139</v>
      </c>
      <c r="B1867" s="64" t="n">
        <f aca="false">VLOOKUP(A1867,Plan1!$A$7:$O$2198,2,FALSE())</f>
        <v>-2.86</v>
      </c>
      <c r="C1867" s="65" t="n">
        <f aca="false">VLOOKUP(A1867,Plan1!$A$7:$O$2198,3,FALSE())</f>
        <v>778.14</v>
      </c>
      <c r="D1867" s="66" t="n">
        <f aca="false">VLOOKUP(A1867,Plan1!$A$7:$O$2198,7,FALSE())</f>
        <v>-11.37</v>
      </c>
      <c r="E1867" s="65" t="n">
        <f aca="false">VLOOKUP(A1867,Plan1!$A$7:$O$2198,8,FALSE())</f>
        <v>748.63</v>
      </c>
      <c r="F1867" s="64" t="n">
        <f aca="false">VLOOKUP(A1867,Plan1!$A$7:$O$2198,12,FALSE())</f>
        <v>-2.98</v>
      </c>
      <c r="G1867" s="65" t="n">
        <f aca="false">VLOOKUP(A1867,Plan1!$A$7:$O$2198,13,FALSE())</f>
        <v>835.8</v>
      </c>
    </row>
    <row r="1868" customFormat="false" ht="15" hidden="false" customHeight="false" outlineLevel="0" collapsed="false">
      <c r="A1868" s="63" t="n">
        <v>43140</v>
      </c>
      <c r="B1868" s="64" t="n">
        <f aca="false">VLOOKUP(A1868,Plan1!$A$7:$O$2198,2,FALSE())</f>
        <v>-2.84</v>
      </c>
      <c r="C1868" s="65" t="n">
        <f aca="false">VLOOKUP(A1868,Plan1!$A$7:$O$2198,3,FALSE())</f>
        <v>778.16</v>
      </c>
      <c r="D1868" s="66" t="n">
        <f aca="false">VLOOKUP(A1868,Plan1!$A$7:$O$2198,7,FALSE())</f>
        <v>-11.3</v>
      </c>
      <c r="E1868" s="65" t="n">
        <f aca="false">VLOOKUP(A1868,Plan1!$A$7:$O$2198,8,FALSE())</f>
        <v>748.7</v>
      </c>
      <c r="F1868" s="64" t="n">
        <f aca="false">VLOOKUP(A1868,Plan1!$A$7:$O$2198,12,FALSE())</f>
        <v>-2.98</v>
      </c>
      <c r="G1868" s="65" t="n">
        <f aca="false">VLOOKUP(A1868,Plan1!$A$7:$O$2198,13,FALSE())</f>
        <v>835.8</v>
      </c>
    </row>
    <row r="1869" customFormat="false" ht="15" hidden="false" customHeight="false" outlineLevel="0" collapsed="false">
      <c r="A1869" s="63" t="n">
        <v>43141</v>
      </c>
      <c r="B1869" s="64" t="n">
        <f aca="false">VLOOKUP(A1869,Plan1!$A$7:$O$2198,2,FALSE())</f>
        <v>-2.85</v>
      </c>
      <c r="C1869" s="65" t="n">
        <f aca="false">VLOOKUP(A1869,Plan1!$A$7:$O$2198,3,FALSE())</f>
        <v>778.15</v>
      </c>
      <c r="D1869" s="66" t="n">
        <f aca="false">VLOOKUP(A1869,Plan1!$A$7:$O$2198,7,FALSE())</f>
        <v>-11.27</v>
      </c>
      <c r="E1869" s="65" t="n">
        <f aca="false">VLOOKUP(A1869,Plan1!$A$7:$O$2198,8,FALSE())</f>
        <v>748.73</v>
      </c>
      <c r="F1869" s="64" t="n">
        <f aca="false">VLOOKUP(A1869,Plan1!$A$7:$O$2198,12,FALSE())</f>
        <v>-2.92</v>
      </c>
      <c r="G1869" s="65" t="n">
        <f aca="false">VLOOKUP(A1869,Plan1!$A$7:$O$2198,13,FALSE())</f>
        <v>835.86</v>
      </c>
    </row>
    <row r="1870" customFormat="false" ht="15" hidden="false" customHeight="false" outlineLevel="0" collapsed="false">
      <c r="A1870" s="63" t="n">
        <v>43142</v>
      </c>
      <c r="B1870" s="64" t="n">
        <f aca="false">VLOOKUP(A1870,Plan1!$A$7:$O$2198,2,FALSE())</f>
        <v>-2.78</v>
      </c>
      <c r="C1870" s="65" t="n">
        <f aca="false">VLOOKUP(A1870,Plan1!$A$7:$O$2198,3,FALSE())</f>
        <v>778.22</v>
      </c>
      <c r="D1870" s="66" t="n">
        <f aca="false">VLOOKUP(A1870,Plan1!$A$7:$O$2198,7,FALSE())</f>
        <v>-11.25</v>
      </c>
      <c r="E1870" s="65" t="n">
        <f aca="false">VLOOKUP(A1870,Plan1!$A$7:$O$2198,8,FALSE())</f>
        <v>748.75</v>
      </c>
      <c r="F1870" s="64" t="n">
        <f aca="false">VLOOKUP(A1870,Plan1!$A$7:$O$2198,12,FALSE())</f>
        <v>-2.91</v>
      </c>
      <c r="G1870" s="65" t="n">
        <f aca="false">VLOOKUP(A1870,Plan1!$A$7:$O$2198,13,FALSE())</f>
        <v>835.87</v>
      </c>
    </row>
    <row r="1871" customFormat="false" ht="15" hidden="false" customHeight="false" outlineLevel="0" collapsed="false">
      <c r="A1871" s="63" t="n">
        <v>43143</v>
      </c>
      <c r="B1871" s="64" t="n">
        <f aca="false">VLOOKUP(A1871,Plan1!$A$7:$O$2198,2,FALSE())</f>
        <v>-2.7</v>
      </c>
      <c r="C1871" s="65" t="n">
        <f aca="false">VLOOKUP(A1871,Plan1!$A$7:$O$2198,3,FALSE())</f>
        <v>778.3</v>
      </c>
      <c r="D1871" s="66" t="n">
        <f aca="false">VLOOKUP(A1871,Plan1!$A$7:$O$2198,7,FALSE())</f>
        <v>-11.22</v>
      </c>
      <c r="E1871" s="65" t="n">
        <f aca="false">VLOOKUP(A1871,Plan1!$A$7:$O$2198,8,FALSE())</f>
        <v>748.78</v>
      </c>
      <c r="F1871" s="64" t="n">
        <f aca="false">VLOOKUP(A1871,Plan1!$A$7:$O$2198,12,FALSE())</f>
        <v>-2.92</v>
      </c>
      <c r="G1871" s="65" t="n">
        <f aca="false">VLOOKUP(A1871,Plan1!$A$7:$O$2198,13,FALSE())</f>
        <v>835.86</v>
      </c>
    </row>
    <row r="1872" customFormat="false" ht="15" hidden="false" customHeight="false" outlineLevel="0" collapsed="false">
      <c r="A1872" s="63" t="n">
        <v>43144</v>
      </c>
      <c r="B1872" s="64" t="n">
        <f aca="false">VLOOKUP(A1872,Plan1!$A$7:$O$2198,2,FALSE())</f>
        <v>-2.68</v>
      </c>
      <c r="C1872" s="65" t="n">
        <f aca="false">VLOOKUP(A1872,Plan1!$A$7:$O$2198,3,FALSE())</f>
        <v>778.32</v>
      </c>
      <c r="D1872" s="66" t="n">
        <f aca="false">VLOOKUP(A1872,Plan1!$A$7:$O$2198,7,FALSE())</f>
        <v>-11.2</v>
      </c>
      <c r="E1872" s="65" t="n">
        <f aca="false">VLOOKUP(A1872,Plan1!$A$7:$O$2198,8,FALSE())</f>
        <v>748.8</v>
      </c>
      <c r="F1872" s="64" t="n">
        <f aca="false">VLOOKUP(A1872,Plan1!$A$7:$O$2198,12,FALSE())</f>
        <v>-2.93</v>
      </c>
      <c r="G1872" s="65" t="n">
        <f aca="false">VLOOKUP(A1872,Plan1!$A$7:$O$2198,13,FALSE())</f>
        <v>835.85</v>
      </c>
    </row>
    <row r="1873" customFormat="false" ht="15" hidden="false" customHeight="false" outlineLevel="0" collapsed="false">
      <c r="A1873" s="63" t="n">
        <v>43145</v>
      </c>
      <c r="B1873" s="64" t="n">
        <f aca="false">VLOOKUP(A1873,Plan1!$A$7:$O$2198,2,FALSE())</f>
        <v>-2.67</v>
      </c>
      <c r="C1873" s="65" t="n">
        <f aca="false">VLOOKUP(A1873,Plan1!$A$7:$O$2198,3,FALSE())</f>
        <v>778.33</v>
      </c>
      <c r="D1873" s="66" t="n">
        <f aca="false">VLOOKUP(A1873,Plan1!$A$7:$O$2198,7,FALSE())</f>
        <v>-11.19</v>
      </c>
      <c r="E1873" s="65" t="n">
        <f aca="false">VLOOKUP(A1873,Plan1!$A$7:$O$2198,8,FALSE())</f>
        <v>748.81</v>
      </c>
      <c r="F1873" s="64" t="n">
        <f aca="false">VLOOKUP(A1873,Plan1!$A$7:$O$2198,12,FALSE())</f>
        <v>-2.92</v>
      </c>
      <c r="G1873" s="65" t="n">
        <f aca="false">VLOOKUP(A1873,Plan1!$A$7:$O$2198,13,FALSE())</f>
        <v>835.86</v>
      </c>
    </row>
    <row r="1874" customFormat="false" ht="15" hidden="false" customHeight="false" outlineLevel="0" collapsed="false">
      <c r="A1874" s="63" t="n">
        <v>43146</v>
      </c>
      <c r="B1874" s="64" t="n">
        <f aca="false">VLOOKUP(A1874,Plan1!$A$7:$O$2198,2,FALSE())</f>
        <v>-2.68</v>
      </c>
      <c r="C1874" s="65" t="n">
        <f aca="false">VLOOKUP(A1874,Plan1!$A$7:$O$2198,3,FALSE())</f>
        <v>778.32</v>
      </c>
      <c r="D1874" s="66" t="n">
        <f aca="false">VLOOKUP(A1874,Plan1!$A$7:$O$2198,7,FALSE())</f>
        <v>-11.18</v>
      </c>
      <c r="E1874" s="65" t="n">
        <f aca="false">VLOOKUP(A1874,Plan1!$A$7:$O$2198,8,FALSE())</f>
        <v>748.82</v>
      </c>
      <c r="F1874" s="64" t="n">
        <f aca="false">VLOOKUP(A1874,Plan1!$A$7:$O$2198,12,FALSE())</f>
        <v>-2.93</v>
      </c>
      <c r="G1874" s="65" t="n">
        <f aca="false">VLOOKUP(A1874,Plan1!$A$7:$O$2198,13,FALSE())</f>
        <v>835.85</v>
      </c>
    </row>
    <row r="1875" customFormat="false" ht="15" hidden="false" customHeight="false" outlineLevel="0" collapsed="false">
      <c r="A1875" s="63" t="n">
        <v>43147</v>
      </c>
      <c r="B1875" s="64" t="n">
        <f aca="false">VLOOKUP(A1875,Plan1!$A$7:$O$2198,2,FALSE())</f>
        <v>-2.67</v>
      </c>
      <c r="C1875" s="65" t="n">
        <f aca="false">VLOOKUP(A1875,Plan1!$A$7:$O$2198,3,FALSE())</f>
        <v>778.33</v>
      </c>
      <c r="D1875" s="66" t="n">
        <f aca="false">VLOOKUP(A1875,Plan1!$A$7:$O$2198,7,FALSE())</f>
        <v>-11.18</v>
      </c>
      <c r="E1875" s="65" t="n">
        <f aca="false">VLOOKUP(A1875,Plan1!$A$7:$O$2198,8,FALSE())</f>
        <v>748.82</v>
      </c>
      <c r="F1875" s="64" t="n">
        <f aca="false">VLOOKUP(A1875,Plan1!$A$7:$O$2198,12,FALSE())</f>
        <v>-2.94</v>
      </c>
      <c r="G1875" s="65" t="n">
        <f aca="false">VLOOKUP(A1875,Plan1!$A$7:$O$2198,13,FALSE())</f>
        <v>835.84</v>
      </c>
    </row>
    <row r="1876" customFormat="false" ht="15" hidden="false" customHeight="false" outlineLevel="0" collapsed="false">
      <c r="A1876" s="63" t="n">
        <v>43148</v>
      </c>
      <c r="B1876" s="64" t="n">
        <f aca="false">VLOOKUP(A1876,Plan1!$A$7:$O$2198,2,FALSE())</f>
        <v>-2.68</v>
      </c>
      <c r="C1876" s="65" t="n">
        <f aca="false">VLOOKUP(A1876,Plan1!$A$7:$O$2198,3,FALSE())</f>
        <v>778.32</v>
      </c>
      <c r="D1876" s="66" t="n">
        <f aca="false">VLOOKUP(A1876,Plan1!$A$7:$O$2198,7,FALSE())</f>
        <v>-11.17</v>
      </c>
      <c r="E1876" s="65" t="n">
        <f aca="false">VLOOKUP(A1876,Plan1!$A$7:$O$2198,8,FALSE())</f>
        <v>748.83</v>
      </c>
      <c r="F1876" s="64" t="n">
        <f aca="false">VLOOKUP(A1876,Plan1!$A$7:$O$2198,12,FALSE())</f>
        <v>-2.94</v>
      </c>
      <c r="G1876" s="65" t="n">
        <f aca="false">VLOOKUP(A1876,Plan1!$A$7:$O$2198,13,FALSE())</f>
        <v>835.84</v>
      </c>
    </row>
    <row r="1877" customFormat="false" ht="15" hidden="false" customHeight="false" outlineLevel="0" collapsed="false">
      <c r="A1877" s="63" t="n">
        <v>43149</v>
      </c>
      <c r="B1877" s="64" t="n">
        <f aca="false">VLOOKUP(A1877,Plan1!$A$7:$O$2198,2,FALSE())</f>
        <v>-2.68</v>
      </c>
      <c r="C1877" s="65" t="n">
        <f aca="false">VLOOKUP(A1877,Plan1!$A$7:$O$2198,3,FALSE())</f>
        <v>778.32</v>
      </c>
      <c r="D1877" s="66" t="n">
        <f aca="false">VLOOKUP(A1877,Plan1!$A$7:$O$2198,7,FALSE())</f>
        <v>-11.16</v>
      </c>
      <c r="E1877" s="65" t="n">
        <f aca="false">VLOOKUP(A1877,Plan1!$A$7:$O$2198,8,FALSE())</f>
        <v>748.84</v>
      </c>
      <c r="F1877" s="64" t="n">
        <f aca="false">VLOOKUP(A1877,Plan1!$A$7:$O$2198,12,FALSE())</f>
        <v>-2.94</v>
      </c>
      <c r="G1877" s="65" t="n">
        <f aca="false">VLOOKUP(A1877,Plan1!$A$7:$O$2198,13,FALSE())</f>
        <v>835.84</v>
      </c>
    </row>
    <row r="1878" customFormat="false" ht="15" hidden="false" customHeight="false" outlineLevel="0" collapsed="false">
      <c r="A1878" s="63" t="n">
        <v>43150</v>
      </c>
      <c r="B1878" s="64" t="n">
        <f aca="false">VLOOKUP(A1878,Plan1!$A$7:$O$2198,2,FALSE())</f>
        <v>-2.68</v>
      </c>
      <c r="C1878" s="65" t="n">
        <f aca="false">VLOOKUP(A1878,Plan1!$A$7:$O$2198,3,FALSE())</f>
        <v>778.32</v>
      </c>
      <c r="D1878" s="66" t="n">
        <f aca="false">VLOOKUP(A1878,Plan1!$A$7:$O$2198,7,FALSE())</f>
        <v>-11.14</v>
      </c>
      <c r="E1878" s="65" t="n">
        <f aca="false">VLOOKUP(A1878,Plan1!$A$7:$O$2198,8,FALSE())</f>
        <v>748.86</v>
      </c>
      <c r="F1878" s="64" t="n">
        <f aca="false">VLOOKUP(A1878,Plan1!$A$7:$O$2198,12,FALSE())</f>
        <v>-2.94</v>
      </c>
      <c r="G1878" s="65" t="n">
        <f aca="false">VLOOKUP(A1878,Plan1!$A$7:$O$2198,13,FALSE())</f>
        <v>835.84</v>
      </c>
    </row>
    <row r="1879" customFormat="false" ht="15" hidden="false" customHeight="false" outlineLevel="0" collapsed="false">
      <c r="A1879" s="63" t="n">
        <v>43151</v>
      </c>
      <c r="B1879" s="64" t="n">
        <f aca="false">VLOOKUP(A1879,Plan1!$A$7:$O$2198,2,FALSE())</f>
        <v>-2.66</v>
      </c>
      <c r="C1879" s="65" t="n">
        <f aca="false">VLOOKUP(A1879,Plan1!$A$7:$O$2198,3,FALSE())</f>
        <v>778.34</v>
      </c>
      <c r="D1879" s="66" t="n">
        <f aca="false">VLOOKUP(A1879,Plan1!$A$7:$O$2198,7,FALSE())</f>
        <v>-11.07</v>
      </c>
      <c r="E1879" s="65" t="n">
        <f aca="false">VLOOKUP(A1879,Plan1!$A$7:$O$2198,8,FALSE())</f>
        <v>748.93</v>
      </c>
      <c r="F1879" s="64" t="n">
        <f aca="false">VLOOKUP(A1879,Plan1!$A$7:$O$2198,12,FALSE())</f>
        <v>-2.94</v>
      </c>
      <c r="G1879" s="65" t="n">
        <f aca="false">VLOOKUP(A1879,Plan1!$A$7:$O$2198,13,FALSE())</f>
        <v>835.84</v>
      </c>
    </row>
    <row r="1880" customFormat="false" ht="15" hidden="false" customHeight="false" outlineLevel="0" collapsed="false">
      <c r="A1880" s="63" t="n">
        <v>43152</v>
      </c>
      <c r="B1880" s="64" t="n">
        <f aca="false">VLOOKUP(A1880,Plan1!$A$7:$O$2198,2,FALSE())</f>
        <v>-2.56</v>
      </c>
      <c r="C1880" s="65" t="n">
        <f aca="false">VLOOKUP(A1880,Plan1!$A$7:$O$2198,3,FALSE())</f>
        <v>778.44</v>
      </c>
      <c r="D1880" s="66" t="n">
        <f aca="false">VLOOKUP(A1880,Plan1!$A$7:$O$2198,7,FALSE())</f>
        <v>-10.95</v>
      </c>
      <c r="E1880" s="65" t="n">
        <f aca="false">VLOOKUP(A1880,Plan1!$A$7:$O$2198,8,FALSE())</f>
        <v>749.05</v>
      </c>
      <c r="F1880" s="64" t="n">
        <f aca="false">VLOOKUP(A1880,Plan1!$A$7:$O$2198,12,FALSE())</f>
        <v>-2.94</v>
      </c>
      <c r="G1880" s="65" t="n">
        <f aca="false">VLOOKUP(A1880,Plan1!$A$7:$O$2198,13,FALSE())</f>
        <v>835.84</v>
      </c>
    </row>
    <row r="1881" customFormat="false" ht="15" hidden="false" customHeight="false" outlineLevel="0" collapsed="false">
      <c r="A1881" s="63" t="n">
        <v>43153</v>
      </c>
      <c r="B1881" s="64" t="n">
        <f aca="false">VLOOKUP(A1881,Plan1!$A$7:$O$2198,2,FALSE())</f>
        <v>-2.48</v>
      </c>
      <c r="C1881" s="65" t="n">
        <f aca="false">VLOOKUP(A1881,Plan1!$A$7:$O$2198,3,FALSE())</f>
        <v>778.52</v>
      </c>
      <c r="D1881" s="66" t="n">
        <f aca="false">VLOOKUP(A1881,Plan1!$A$7:$O$2198,7,FALSE())</f>
        <v>-10.82</v>
      </c>
      <c r="E1881" s="65" t="n">
        <f aca="false">VLOOKUP(A1881,Plan1!$A$7:$O$2198,8,FALSE())</f>
        <v>749.18</v>
      </c>
      <c r="F1881" s="64" t="n">
        <f aca="false">VLOOKUP(A1881,Plan1!$A$7:$O$2198,12,FALSE())</f>
        <v>-2.9</v>
      </c>
      <c r="G1881" s="65" t="n">
        <f aca="false">VLOOKUP(A1881,Plan1!$A$7:$O$2198,13,FALSE())</f>
        <v>835.88</v>
      </c>
    </row>
    <row r="1882" customFormat="false" ht="15" hidden="false" customHeight="false" outlineLevel="0" collapsed="false">
      <c r="A1882" s="63" t="n">
        <v>43154</v>
      </c>
      <c r="B1882" s="64" t="n">
        <f aca="false">VLOOKUP(A1882,Plan1!$A$7:$O$2198,2,FALSE())</f>
        <v>-2.4</v>
      </c>
      <c r="C1882" s="65" t="n">
        <f aca="false">VLOOKUP(A1882,Plan1!$A$7:$O$2198,3,FALSE())</f>
        <v>778.6</v>
      </c>
      <c r="D1882" s="66" t="n">
        <f aca="false">VLOOKUP(A1882,Plan1!$A$7:$O$2198,7,FALSE())</f>
        <v>-10.72</v>
      </c>
      <c r="E1882" s="65" t="n">
        <f aca="false">VLOOKUP(A1882,Plan1!$A$7:$O$2198,8,FALSE())</f>
        <v>749.28</v>
      </c>
      <c r="F1882" s="64" t="n">
        <f aca="false">VLOOKUP(A1882,Plan1!$A$7:$O$2198,12,FALSE())</f>
        <v>-2.82</v>
      </c>
      <c r="G1882" s="65" t="n">
        <f aca="false">VLOOKUP(A1882,Plan1!$A$7:$O$2198,13,FALSE())</f>
        <v>835.96</v>
      </c>
    </row>
    <row r="1883" customFormat="false" ht="15" hidden="false" customHeight="false" outlineLevel="0" collapsed="false">
      <c r="A1883" s="63" t="n">
        <v>43155</v>
      </c>
      <c r="B1883" s="64" t="n">
        <f aca="false">VLOOKUP(A1883,Plan1!$A$7:$O$2198,2,FALSE())</f>
        <v>-2.38</v>
      </c>
      <c r="C1883" s="65" t="n">
        <f aca="false">VLOOKUP(A1883,Plan1!$A$7:$O$2198,3,FALSE())</f>
        <v>778.62</v>
      </c>
      <c r="D1883" s="66" t="n">
        <f aca="false">VLOOKUP(A1883,Plan1!$A$7:$O$2198,7,FALSE())</f>
        <v>-10.66</v>
      </c>
      <c r="E1883" s="65" t="n">
        <f aca="false">VLOOKUP(A1883,Plan1!$A$7:$O$2198,8,FALSE())</f>
        <v>749.34</v>
      </c>
      <c r="F1883" s="64" t="n">
        <f aca="false">VLOOKUP(A1883,Plan1!$A$7:$O$2198,12,FALSE())</f>
        <v>-2.81</v>
      </c>
      <c r="G1883" s="65" t="n">
        <f aca="false">VLOOKUP(A1883,Plan1!$A$7:$O$2198,13,FALSE())</f>
        <v>835.97</v>
      </c>
    </row>
    <row r="1884" customFormat="false" ht="15" hidden="false" customHeight="false" outlineLevel="0" collapsed="false">
      <c r="A1884" s="63" t="n">
        <v>43156</v>
      </c>
      <c r="B1884" s="64" t="n">
        <f aca="false">VLOOKUP(A1884,Plan1!$A$7:$O$2198,2,FALSE())</f>
        <v>-2.29</v>
      </c>
      <c r="C1884" s="65" t="n">
        <f aca="false">VLOOKUP(A1884,Plan1!$A$7:$O$2198,3,FALSE())</f>
        <v>778.71</v>
      </c>
      <c r="D1884" s="66" t="n">
        <f aca="false">VLOOKUP(A1884,Plan1!$A$7:$O$2198,7,FALSE())</f>
        <v>-10.47</v>
      </c>
      <c r="E1884" s="65" t="n">
        <f aca="false">VLOOKUP(A1884,Plan1!$A$7:$O$2198,8,FALSE())</f>
        <v>749.53</v>
      </c>
      <c r="F1884" s="64" t="n">
        <f aca="false">VLOOKUP(A1884,Plan1!$A$7:$O$2198,12,FALSE())</f>
        <v>-2.72</v>
      </c>
      <c r="G1884" s="65" t="n">
        <f aca="false">VLOOKUP(A1884,Plan1!$A$7:$O$2198,13,FALSE())</f>
        <v>836.06</v>
      </c>
    </row>
    <row r="1885" customFormat="false" ht="15" hidden="false" customHeight="false" outlineLevel="0" collapsed="false">
      <c r="A1885" s="63" t="n">
        <v>43157</v>
      </c>
      <c r="B1885" s="64" t="n">
        <f aca="false">VLOOKUP(A1885,Plan1!$A$7:$O$2198,2,FALSE())</f>
        <v>-2.25</v>
      </c>
      <c r="C1885" s="65" t="n">
        <f aca="false">VLOOKUP(A1885,Plan1!$A$7:$O$2198,3,FALSE())</f>
        <v>778.75</v>
      </c>
      <c r="D1885" s="66" t="n">
        <f aca="false">VLOOKUP(A1885,Plan1!$A$7:$O$2198,7,FALSE())</f>
        <v>-10.34</v>
      </c>
      <c r="E1885" s="65" t="n">
        <f aca="false">VLOOKUP(A1885,Plan1!$A$7:$O$2198,8,FALSE())</f>
        <v>749.66</v>
      </c>
      <c r="F1885" s="64" t="n">
        <f aca="false">VLOOKUP(A1885,Plan1!$A$7:$O$2198,12,FALSE())</f>
        <v>-2.67</v>
      </c>
      <c r="G1885" s="65" t="n">
        <f aca="false">VLOOKUP(A1885,Plan1!$A$7:$O$2198,13,FALSE())</f>
        <v>836.11</v>
      </c>
    </row>
    <row r="1886" customFormat="false" ht="15" hidden="false" customHeight="false" outlineLevel="0" collapsed="false">
      <c r="A1886" s="63" t="n">
        <v>43158</v>
      </c>
      <c r="B1886" s="64" t="n">
        <f aca="false">VLOOKUP(A1886,Plan1!$A$7:$O$2198,2,FALSE())</f>
        <v>-2.16</v>
      </c>
      <c r="C1886" s="65" t="n">
        <f aca="false">VLOOKUP(A1886,Plan1!$A$7:$O$2198,3,FALSE())</f>
        <v>778.84</v>
      </c>
      <c r="D1886" s="66" t="n">
        <f aca="false">VLOOKUP(A1886,Plan1!$A$7:$O$2198,7,FALSE())</f>
        <v>-10.27</v>
      </c>
      <c r="E1886" s="65" t="n">
        <f aca="false">VLOOKUP(A1886,Plan1!$A$7:$O$2198,8,FALSE())</f>
        <v>749.73</v>
      </c>
      <c r="F1886" s="64" t="n">
        <f aca="false">VLOOKUP(A1886,Plan1!$A$7:$O$2198,12,FALSE())</f>
        <v>-2.6</v>
      </c>
      <c r="G1886" s="65" t="n">
        <f aca="false">VLOOKUP(A1886,Plan1!$A$7:$O$2198,13,FALSE())</f>
        <v>836.18</v>
      </c>
    </row>
    <row r="1887" customFormat="false" ht="15" hidden="false" customHeight="false" outlineLevel="0" collapsed="false">
      <c r="A1887" s="63" t="n">
        <v>43159</v>
      </c>
      <c r="B1887" s="64" t="n">
        <f aca="false">VLOOKUP(A1887,Plan1!$A$7:$O$2198,2,FALSE())</f>
        <v>-2.06</v>
      </c>
      <c r="C1887" s="65" t="n">
        <f aca="false">VLOOKUP(A1887,Plan1!$A$7:$O$2198,3,FALSE())</f>
        <v>778.94</v>
      </c>
      <c r="D1887" s="66" t="n">
        <f aca="false">VLOOKUP(A1887,Plan1!$A$7:$O$2198,7,FALSE())</f>
        <v>-10.21</v>
      </c>
      <c r="E1887" s="65" t="n">
        <f aca="false">VLOOKUP(A1887,Plan1!$A$7:$O$2198,8,FALSE())</f>
        <v>749.79</v>
      </c>
      <c r="F1887" s="64" t="n">
        <f aca="false">VLOOKUP(A1887,Plan1!$A$7:$O$2198,12,FALSE())</f>
        <v>-2.58</v>
      </c>
      <c r="G1887" s="65" t="n">
        <f aca="false">VLOOKUP(A1887,Plan1!$A$7:$O$2198,13,FALSE())</f>
        <v>836.2</v>
      </c>
    </row>
    <row r="1888" customFormat="false" ht="15" hidden="false" customHeight="false" outlineLevel="0" collapsed="false">
      <c r="A1888" s="63" t="n">
        <v>43160</v>
      </c>
      <c r="B1888" s="64" t="n">
        <f aca="false">VLOOKUP(A1888,Plan1!$A$7:$O$2198,2,FALSE())</f>
        <v>-1.95</v>
      </c>
      <c r="C1888" s="65" t="n">
        <f aca="false">VLOOKUP(A1888,Plan1!$A$7:$O$2198,3,FALSE())</f>
        <v>779.05</v>
      </c>
      <c r="D1888" s="66" t="n">
        <f aca="false">VLOOKUP(A1888,Plan1!$A$7:$O$2198,7,FALSE())</f>
        <v>-9.98</v>
      </c>
      <c r="E1888" s="65" t="n">
        <f aca="false">VLOOKUP(A1888,Plan1!$A$7:$O$2198,8,FALSE())</f>
        <v>750.02</v>
      </c>
      <c r="F1888" s="64" t="n">
        <f aca="false">VLOOKUP(A1888,Plan1!$A$7:$O$2198,12,FALSE())</f>
        <v>-2.58</v>
      </c>
      <c r="G1888" s="65" t="n">
        <f aca="false">VLOOKUP(A1888,Plan1!$A$7:$O$2198,13,FALSE())</f>
        <v>836.2</v>
      </c>
    </row>
    <row r="1889" customFormat="false" ht="15" hidden="false" customHeight="false" outlineLevel="0" collapsed="false">
      <c r="A1889" s="63" t="n">
        <v>43161</v>
      </c>
      <c r="B1889" s="64" t="n">
        <f aca="false">VLOOKUP(A1889,Plan1!$A$7:$O$2198,2,FALSE())</f>
        <v>-1.88</v>
      </c>
      <c r="C1889" s="65" t="n">
        <f aca="false">VLOOKUP(A1889,Plan1!$A$7:$O$2198,3,FALSE())</f>
        <v>779.12</v>
      </c>
      <c r="D1889" s="66" t="n">
        <f aca="false">VLOOKUP(A1889,Plan1!$A$7:$O$2198,7,FALSE())</f>
        <v>-9.82</v>
      </c>
      <c r="E1889" s="65" t="n">
        <f aca="false">VLOOKUP(A1889,Plan1!$A$7:$O$2198,8,FALSE())</f>
        <v>750.18</v>
      </c>
      <c r="F1889" s="64" t="n">
        <f aca="false">VLOOKUP(A1889,Plan1!$A$7:$O$2198,12,FALSE())</f>
        <v>-2.56</v>
      </c>
      <c r="G1889" s="65" t="n">
        <f aca="false">VLOOKUP(A1889,Plan1!$A$7:$O$2198,13,FALSE())</f>
        <v>836.22</v>
      </c>
    </row>
    <row r="1890" customFormat="false" ht="15" hidden="false" customHeight="false" outlineLevel="0" collapsed="false">
      <c r="A1890" s="63" t="n">
        <v>43162</v>
      </c>
      <c r="B1890" s="64" t="n">
        <f aca="false">VLOOKUP(A1890,Plan1!$A$7:$O$2198,2,FALSE())</f>
        <v>-1.8</v>
      </c>
      <c r="C1890" s="65" t="n">
        <f aca="false">VLOOKUP(A1890,Plan1!$A$7:$O$2198,3,FALSE())</f>
        <v>779.2</v>
      </c>
      <c r="D1890" s="66" t="n">
        <f aca="false">VLOOKUP(A1890,Plan1!$A$7:$O$2198,7,FALSE())</f>
        <v>-9.76</v>
      </c>
      <c r="E1890" s="65" t="n">
        <f aca="false">VLOOKUP(A1890,Plan1!$A$7:$O$2198,8,FALSE())</f>
        <v>750.24</v>
      </c>
      <c r="F1890" s="64" t="n">
        <f aca="false">VLOOKUP(A1890,Plan1!$A$7:$O$2198,12,FALSE())</f>
        <v>-2.56</v>
      </c>
      <c r="G1890" s="65" t="n">
        <f aca="false">VLOOKUP(A1890,Plan1!$A$7:$O$2198,13,FALSE())</f>
        <v>836.22</v>
      </c>
    </row>
    <row r="1891" customFormat="false" ht="15" hidden="false" customHeight="false" outlineLevel="0" collapsed="false">
      <c r="A1891" s="63" t="n">
        <v>43163</v>
      </c>
      <c r="B1891" s="64" t="n">
        <f aca="false">VLOOKUP(A1891,Plan1!$A$7:$O$2198,2,FALSE())</f>
        <v>-1.71</v>
      </c>
      <c r="C1891" s="65" t="n">
        <f aca="false">VLOOKUP(A1891,Plan1!$A$7:$O$2198,3,FALSE())</f>
        <v>779.29</v>
      </c>
      <c r="D1891" s="66" t="n">
        <f aca="false">VLOOKUP(A1891,Plan1!$A$7:$O$2198,7,FALSE())</f>
        <v>-9.69</v>
      </c>
      <c r="E1891" s="65" t="n">
        <f aca="false">VLOOKUP(A1891,Plan1!$A$7:$O$2198,8,FALSE())</f>
        <v>750.31</v>
      </c>
      <c r="F1891" s="64" t="n">
        <f aca="false">VLOOKUP(A1891,Plan1!$A$7:$O$2198,12,FALSE())</f>
        <v>-2.57</v>
      </c>
      <c r="G1891" s="65" t="n">
        <f aca="false">VLOOKUP(A1891,Plan1!$A$7:$O$2198,13,FALSE())</f>
        <v>836.21</v>
      </c>
    </row>
    <row r="1892" customFormat="false" ht="15" hidden="false" customHeight="false" outlineLevel="0" collapsed="false">
      <c r="A1892" s="63" t="n">
        <v>43164</v>
      </c>
      <c r="B1892" s="64" t="n">
        <f aca="false">VLOOKUP(A1892,Plan1!$A$7:$O$2198,2,FALSE())</f>
        <v>-1.62</v>
      </c>
      <c r="C1892" s="65" t="n">
        <f aca="false">VLOOKUP(A1892,Plan1!$A$7:$O$2198,3,FALSE())</f>
        <v>779.38</v>
      </c>
      <c r="D1892" s="66" t="n">
        <f aca="false">VLOOKUP(A1892,Plan1!$A$7:$O$2198,7,FALSE())</f>
        <v>-9.6</v>
      </c>
      <c r="E1892" s="65" t="n">
        <f aca="false">VLOOKUP(A1892,Plan1!$A$7:$O$2198,8,FALSE())</f>
        <v>750.4</v>
      </c>
      <c r="F1892" s="64" t="n">
        <f aca="false">VLOOKUP(A1892,Plan1!$A$7:$O$2198,12,FALSE())</f>
        <v>-2.56</v>
      </c>
      <c r="G1892" s="65" t="n">
        <f aca="false">VLOOKUP(A1892,Plan1!$A$7:$O$2198,13,FALSE())</f>
        <v>836.22</v>
      </c>
    </row>
    <row r="1893" customFormat="false" ht="15" hidden="false" customHeight="false" outlineLevel="0" collapsed="false">
      <c r="A1893" s="63" t="n">
        <v>43165</v>
      </c>
      <c r="B1893" s="64" t="n">
        <f aca="false">VLOOKUP(A1893,Plan1!$A$7:$O$2198,2,FALSE())</f>
        <v>-1.56</v>
      </c>
      <c r="C1893" s="65" t="n">
        <f aca="false">VLOOKUP(A1893,Plan1!$A$7:$O$2198,3,FALSE())</f>
        <v>779.44</v>
      </c>
      <c r="D1893" s="66" t="n">
        <f aca="false">VLOOKUP(A1893,Plan1!$A$7:$O$2198,7,FALSE())</f>
        <v>-9.55</v>
      </c>
      <c r="E1893" s="65" t="n">
        <f aca="false">VLOOKUP(A1893,Plan1!$A$7:$O$2198,8,FALSE())</f>
        <v>750.45</v>
      </c>
      <c r="F1893" s="64" t="n">
        <f aca="false">VLOOKUP(A1893,Plan1!$A$7:$O$2198,12,FALSE())</f>
        <v>-2.45</v>
      </c>
      <c r="G1893" s="65" t="n">
        <f aca="false">VLOOKUP(A1893,Plan1!$A$7:$O$2198,13,FALSE())</f>
        <v>836.33</v>
      </c>
    </row>
    <row r="1894" customFormat="false" ht="15" hidden="false" customHeight="false" outlineLevel="0" collapsed="false">
      <c r="A1894" s="63" t="n">
        <v>43166</v>
      </c>
      <c r="B1894" s="64" t="n">
        <f aca="false">VLOOKUP(A1894,Plan1!$A$7:$O$2198,2,FALSE())</f>
        <v>-1.53</v>
      </c>
      <c r="C1894" s="65" t="n">
        <f aca="false">VLOOKUP(A1894,Plan1!$A$7:$O$2198,3,FALSE())</f>
        <v>779.47</v>
      </c>
      <c r="D1894" s="66" t="n">
        <f aca="false">VLOOKUP(A1894,Plan1!$A$7:$O$2198,7,FALSE())</f>
        <v>-9.51</v>
      </c>
      <c r="E1894" s="65" t="n">
        <f aca="false">VLOOKUP(A1894,Plan1!$A$7:$O$2198,8,FALSE())</f>
        <v>750.49</v>
      </c>
      <c r="F1894" s="64" t="n">
        <f aca="false">VLOOKUP(A1894,Plan1!$A$7:$O$2198,12,FALSE())</f>
        <v>-2.49</v>
      </c>
      <c r="G1894" s="65" t="n">
        <f aca="false">VLOOKUP(A1894,Plan1!$A$7:$O$2198,13,FALSE())</f>
        <v>836.29</v>
      </c>
    </row>
    <row r="1895" customFormat="false" ht="15" hidden="false" customHeight="false" outlineLevel="0" collapsed="false">
      <c r="A1895" s="63" t="n">
        <v>43167</v>
      </c>
      <c r="B1895" s="64" t="n">
        <f aca="false">VLOOKUP(A1895,Plan1!$A$7:$O$2198,2,FALSE())</f>
        <v>-1.46</v>
      </c>
      <c r="C1895" s="65" t="n">
        <f aca="false">VLOOKUP(A1895,Plan1!$A$7:$O$2198,3,FALSE())</f>
        <v>779.54</v>
      </c>
      <c r="D1895" s="66" t="n">
        <f aca="false">VLOOKUP(A1895,Plan1!$A$7:$O$2198,7,FALSE())</f>
        <v>-9.39</v>
      </c>
      <c r="E1895" s="65" t="n">
        <f aca="false">VLOOKUP(A1895,Plan1!$A$7:$O$2198,8,FALSE())</f>
        <v>750.61</v>
      </c>
      <c r="F1895" s="64" t="n">
        <f aca="false">VLOOKUP(A1895,Plan1!$A$7:$O$2198,12,FALSE())</f>
        <v>-2.46</v>
      </c>
      <c r="G1895" s="65" t="n">
        <f aca="false">VLOOKUP(A1895,Plan1!$A$7:$O$2198,13,FALSE())</f>
        <v>836.32</v>
      </c>
    </row>
    <row r="1896" customFormat="false" ht="15" hidden="false" customHeight="false" outlineLevel="0" collapsed="false">
      <c r="A1896" s="63" t="n">
        <v>43168</v>
      </c>
      <c r="B1896" s="64" t="n">
        <f aca="false">VLOOKUP(A1896,Plan1!$A$7:$O$2198,2,FALSE())</f>
        <v>-1.27</v>
      </c>
      <c r="C1896" s="65" t="n">
        <f aca="false">VLOOKUP(A1896,Plan1!$A$7:$O$2198,3,FALSE())</f>
        <v>779.73</v>
      </c>
      <c r="D1896" s="66" t="n">
        <f aca="false">VLOOKUP(A1896,Plan1!$A$7:$O$2198,7,FALSE())</f>
        <v>-9.27</v>
      </c>
      <c r="E1896" s="65" t="n">
        <f aca="false">VLOOKUP(A1896,Plan1!$A$7:$O$2198,8,FALSE())</f>
        <v>750.73</v>
      </c>
      <c r="F1896" s="64" t="n">
        <f aca="false">VLOOKUP(A1896,Plan1!$A$7:$O$2198,12,FALSE())</f>
        <v>-2.34</v>
      </c>
      <c r="G1896" s="65" t="n">
        <f aca="false">VLOOKUP(A1896,Plan1!$A$7:$O$2198,13,FALSE())</f>
        <v>836.44</v>
      </c>
    </row>
    <row r="1897" customFormat="false" ht="15" hidden="false" customHeight="false" outlineLevel="0" collapsed="false">
      <c r="A1897" s="63" t="n">
        <v>43169</v>
      </c>
      <c r="B1897" s="64" t="n">
        <f aca="false">VLOOKUP(A1897,Plan1!$A$7:$O$2198,2,FALSE())</f>
        <v>-1.09</v>
      </c>
      <c r="C1897" s="65" t="n">
        <f aca="false">VLOOKUP(A1897,Plan1!$A$7:$O$2198,3,FALSE())</f>
        <v>779.91</v>
      </c>
      <c r="D1897" s="66" t="n">
        <f aca="false">VLOOKUP(A1897,Plan1!$A$7:$O$2198,7,FALSE())</f>
        <v>-9.17</v>
      </c>
      <c r="E1897" s="65" t="n">
        <f aca="false">VLOOKUP(A1897,Plan1!$A$7:$O$2198,8,FALSE())</f>
        <v>750.83</v>
      </c>
      <c r="F1897" s="64" t="n">
        <f aca="false">VLOOKUP(A1897,Plan1!$A$7:$O$2198,12,FALSE())</f>
        <v>-2.14</v>
      </c>
      <c r="G1897" s="65" t="n">
        <f aca="false">VLOOKUP(A1897,Plan1!$A$7:$O$2198,13,FALSE())</f>
        <v>836.64</v>
      </c>
    </row>
    <row r="1898" customFormat="false" ht="15" hidden="false" customHeight="false" outlineLevel="0" collapsed="false">
      <c r="A1898" s="63" t="n">
        <v>43170</v>
      </c>
      <c r="B1898" s="64" t="n">
        <f aca="false">VLOOKUP(A1898,Plan1!$A$7:$O$2198,2,FALSE())</f>
        <v>-1.03</v>
      </c>
      <c r="C1898" s="65" t="n">
        <f aca="false">VLOOKUP(A1898,Plan1!$A$7:$O$2198,3,FALSE())</f>
        <v>779.97</v>
      </c>
      <c r="D1898" s="66" t="n">
        <f aca="false">VLOOKUP(A1898,Plan1!$A$7:$O$2198,7,FALSE())</f>
        <v>-9.05</v>
      </c>
      <c r="E1898" s="65" t="n">
        <f aca="false">VLOOKUP(A1898,Plan1!$A$7:$O$2198,8,FALSE())</f>
        <v>750.95</v>
      </c>
      <c r="F1898" s="64" t="n">
        <f aca="false">VLOOKUP(A1898,Plan1!$A$7:$O$2198,12,FALSE())</f>
        <v>-2.02</v>
      </c>
      <c r="G1898" s="65" t="n">
        <f aca="false">VLOOKUP(A1898,Plan1!$A$7:$O$2198,13,FALSE())</f>
        <v>836.76</v>
      </c>
    </row>
    <row r="1899" customFormat="false" ht="15" hidden="false" customHeight="false" outlineLevel="0" collapsed="false">
      <c r="A1899" s="63" t="n">
        <v>43171</v>
      </c>
      <c r="B1899" s="64" t="n">
        <f aca="false">VLOOKUP(A1899,Plan1!$A$7:$O$2198,2,FALSE())</f>
        <v>-0.97</v>
      </c>
      <c r="C1899" s="65" t="n">
        <f aca="false">VLOOKUP(A1899,Plan1!$A$7:$O$2198,3,FALSE())</f>
        <v>780.03</v>
      </c>
      <c r="D1899" s="66" t="n">
        <f aca="false">VLOOKUP(A1899,Plan1!$A$7:$O$2198,7,FALSE())</f>
        <v>-8.91</v>
      </c>
      <c r="E1899" s="65" t="n">
        <f aca="false">VLOOKUP(A1899,Plan1!$A$7:$O$2198,8,FALSE())</f>
        <v>751.09</v>
      </c>
      <c r="F1899" s="64" t="n">
        <f aca="false">VLOOKUP(A1899,Plan1!$A$7:$O$2198,12,FALSE())</f>
        <v>-1.9</v>
      </c>
      <c r="G1899" s="65" t="n">
        <f aca="false">VLOOKUP(A1899,Plan1!$A$7:$O$2198,13,FALSE())</f>
        <v>836.88</v>
      </c>
    </row>
    <row r="1900" customFormat="false" ht="15" hidden="false" customHeight="false" outlineLevel="0" collapsed="false">
      <c r="A1900" s="63" t="n">
        <v>43172</v>
      </c>
      <c r="B1900" s="64" t="n">
        <f aca="false">VLOOKUP(A1900,Plan1!$A$7:$O$2198,2,FALSE())</f>
        <v>-0.92</v>
      </c>
      <c r="C1900" s="65" t="n">
        <f aca="false">VLOOKUP(A1900,Plan1!$A$7:$O$2198,3,FALSE())</f>
        <v>780.08</v>
      </c>
      <c r="D1900" s="66" t="n">
        <f aca="false">VLOOKUP(A1900,Plan1!$A$7:$O$2198,7,FALSE())</f>
        <v>-8.84</v>
      </c>
      <c r="E1900" s="65" t="n">
        <f aca="false">VLOOKUP(A1900,Plan1!$A$7:$O$2198,8,FALSE())</f>
        <v>751.16</v>
      </c>
      <c r="F1900" s="64" t="n">
        <f aca="false">VLOOKUP(A1900,Plan1!$A$7:$O$2198,12,FALSE())</f>
        <v>-1.84</v>
      </c>
      <c r="G1900" s="65" t="n">
        <f aca="false">VLOOKUP(A1900,Plan1!$A$7:$O$2198,13,FALSE())</f>
        <v>836.94</v>
      </c>
    </row>
    <row r="1901" customFormat="false" ht="15" hidden="false" customHeight="false" outlineLevel="0" collapsed="false">
      <c r="A1901" s="63" t="n">
        <v>43173</v>
      </c>
      <c r="B1901" s="64" t="n">
        <f aca="false">VLOOKUP(A1901,Plan1!$A$7:$O$2198,2,FALSE())</f>
        <v>-0.9</v>
      </c>
      <c r="C1901" s="65" t="n">
        <f aca="false">VLOOKUP(A1901,Plan1!$A$7:$O$2198,3,FALSE())</f>
        <v>780.1</v>
      </c>
      <c r="D1901" s="66" t="n">
        <f aca="false">VLOOKUP(A1901,Plan1!$A$7:$O$2198,7,FALSE())</f>
        <v>-8.79</v>
      </c>
      <c r="E1901" s="65" t="n">
        <f aca="false">VLOOKUP(A1901,Plan1!$A$7:$O$2198,8,FALSE())</f>
        <v>751.21</v>
      </c>
      <c r="F1901" s="64" t="n">
        <f aca="false">VLOOKUP(A1901,Plan1!$A$7:$O$2198,12,FALSE())</f>
        <v>-1.84</v>
      </c>
      <c r="G1901" s="65" t="n">
        <f aca="false">VLOOKUP(A1901,Plan1!$A$7:$O$2198,13,FALSE())</f>
        <v>836.94</v>
      </c>
    </row>
    <row r="1902" customFormat="false" ht="15" hidden="false" customHeight="false" outlineLevel="0" collapsed="false">
      <c r="A1902" s="63" t="n">
        <v>43174</v>
      </c>
      <c r="B1902" s="64" t="n">
        <f aca="false">VLOOKUP(A1902,Plan1!$A$7:$O$2198,2,FALSE())</f>
        <v>-0.88</v>
      </c>
      <c r="C1902" s="65" t="n">
        <f aca="false">VLOOKUP(A1902,Plan1!$A$7:$O$2198,3,FALSE())</f>
        <v>780.12</v>
      </c>
      <c r="D1902" s="66" t="n">
        <f aca="false">VLOOKUP(A1902,Plan1!$A$7:$O$2198,7,FALSE())</f>
        <v>-8.74</v>
      </c>
      <c r="E1902" s="65" t="n">
        <f aca="false">VLOOKUP(A1902,Plan1!$A$7:$O$2198,8,FALSE())</f>
        <v>751.26</v>
      </c>
      <c r="F1902" s="64" t="n">
        <f aca="false">VLOOKUP(A1902,Plan1!$A$7:$O$2198,12,FALSE())</f>
        <v>-1.81</v>
      </c>
      <c r="G1902" s="65" t="n">
        <f aca="false">VLOOKUP(A1902,Plan1!$A$7:$O$2198,13,FALSE())</f>
        <v>836.97</v>
      </c>
    </row>
    <row r="1903" customFormat="false" ht="15" hidden="false" customHeight="false" outlineLevel="0" collapsed="false">
      <c r="A1903" s="63" t="n">
        <v>43175</v>
      </c>
      <c r="B1903" s="64" t="n">
        <f aca="false">VLOOKUP(A1903,Plan1!$A$7:$O$2198,2,FALSE())</f>
        <v>-0.88</v>
      </c>
      <c r="C1903" s="65" t="n">
        <f aca="false">VLOOKUP(A1903,Plan1!$A$7:$O$2198,3,FALSE())</f>
        <v>780.12</v>
      </c>
      <c r="D1903" s="66" t="n">
        <f aca="false">VLOOKUP(A1903,Plan1!$A$7:$O$2198,7,FALSE())</f>
        <v>-8.7</v>
      </c>
      <c r="E1903" s="65" t="n">
        <f aca="false">VLOOKUP(A1903,Plan1!$A$7:$O$2198,8,FALSE())</f>
        <v>751.3</v>
      </c>
      <c r="F1903" s="64" t="n">
        <f aca="false">VLOOKUP(A1903,Plan1!$A$7:$O$2198,12,FALSE())</f>
        <v>-1.8</v>
      </c>
      <c r="G1903" s="65" t="n">
        <f aca="false">VLOOKUP(A1903,Plan1!$A$7:$O$2198,13,FALSE())</f>
        <v>836.98</v>
      </c>
    </row>
    <row r="1904" customFormat="false" ht="15" hidden="false" customHeight="false" outlineLevel="0" collapsed="false">
      <c r="A1904" s="63" t="n">
        <v>43176</v>
      </c>
      <c r="B1904" s="64" t="n">
        <f aca="false">VLOOKUP(A1904,Plan1!$A$7:$O$2198,2,FALSE())</f>
        <v>-0.81</v>
      </c>
      <c r="C1904" s="65" t="n">
        <f aca="false">VLOOKUP(A1904,Plan1!$A$7:$O$2198,3,FALSE())</f>
        <v>780.19</v>
      </c>
      <c r="D1904" s="66" t="n">
        <f aca="false">VLOOKUP(A1904,Plan1!$A$7:$O$2198,7,FALSE())</f>
        <v>-8.63</v>
      </c>
      <c r="E1904" s="65" t="n">
        <f aca="false">VLOOKUP(A1904,Plan1!$A$7:$O$2198,8,FALSE())</f>
        <v>751.37</v>
      </c>
      <c r="F1904" s="64" t="n">
        <f aca="false">VLOOKUP(A1904,Plan1!$A$7:$O$2198,12,FALSE())</f>
        <v>-1.71</v>
      </c>
      <c r="G1904" s="65" t="n">
        <f aca="false">VLOOKUP(A1904,Plan1!$A$7:$O$2198,13,FALSE())</f>
        <v>837.07</v>
      </c>
    </row>
    <row r="1905" customFormat="false" ht="15" hidden="false" customHeight="false" outlineLevel="0" collapsed="false">
      <c r="A1905" s="63" t="n">
        <v>43177</v>
      </c>
      <c r="B1905" s="64" t="n">
        <f aca="false">VLOOKUP(A1905,Plan1!$A$7:$O$2198,2,FALSE())</f>
        <v>-0.73</v>
      </c>
      <c r="C1905" s="65" t="n">
        <f aca="false">VLOOKUP(A1905,Plan1!$A$7:$O$2198,3,FALSE())</f>
        <v>780.27</v>
      </c>
      <c r="D1905" s="66" t="n">
        <f aca="false">VLOOKUP(A1905,Plan1!$A$7:$O$2198,7,FALSE())</f>
        <v>-8.53</v>
      </c>
      <c r="E1905" s="65" t="n">
        <f aca="false">VLOOKUP(A1905,Plan1!$A$7:$O$2198,8,FALSE())</f>
        <v>751.47</v>
      </c>
      <c r="F1905" s="64" t="n">
        <f aca="false">VLOOKUP(A1905,Plan1!$A$7:$O$2198,12,FALSE())</f>
        <v>-1.7</v>
      </c>
      <c r="G1905" s="65" t="n">
        <f aca="false">VLOOKUP(A1905,Plan1!$A$7:$O$2198,13,FALSE())</f>
        <v>837.08</v>
      </c>
    </row>
    <row r="1906" customFormat="false" ht="15" hidden="false" customHeight="false" outlineLevel="0" collapsed="false">
      <c r="A1906" s="63" t="n">
        <v>43178</v>
      </c>
      <c r="B1906" s="64" t="n">
        <f aca="false">VLOOKUP(A1906,Plan1!$A$7:$O$2198,2,FALSE())</f>
        <v>-0.7</v>
      </c>
      <c r="C1906" s="65" t="n">
        <f aca="false">VLOOKUP(A1906,Plan1!$A$7:$O$2198,3,FALSE())</f>
        <v>780.3</v>
      </c>
      <c r="D1906" s="66" t="n">
        <f aca="false">VLOOKUP(A1906,Plan1!$A$7:$O$2198,7,FALSE())</f>
        <v>-8.49</v>
      </c>
      <c r="E1906" s="65" t="n">
        <f aca="false">VLOOKUP(A1906,Plan1!$A$7:$O$2198,8,FALSE())</f>
        <v>751.51</v>
      </c>
      <c r="F1906" s="64" t="n">
        <f aca="false">VLOOKUP(A1906,Plan1!$A$7:$O$2198,12,FALSE())</f>
        <v>-1.62</v>
      </c>
      <c r="G1906" s="65" t="n">
        <f aca="false">VLOOKUP(A1906,Plan1!$A$7:$O$2198,13,FALSE())</f>
        <v>837.16</v>
      </c>
    </row>
    <row r="1907" customFormat="false" ht="15" hidden="false" customHeight="false" outlineLevel="0" collapsed="false">
      <c r="A1907" s="63" t="n">
        <v>43179</v>
      </c>
      <c r="B1907" s="64" t="n">
        <f aca="false">VLOOKUP(A1907,Plan1!$A$7:$O$2198,2,FALSE())</f>
        <v>-0.69</v>
      </c>
      <c r="C1907" s="65" t="n">
        <f aca="false">VLOOKUP(A1907,Plan1!$A$7:$O$2198,3,FALSE())</f>
        <v>780.31</v>
      </c>
      <c r="D1907" s="66" t="n">
        <f aca="false">VLOOKUP(A1907,Plan1!$A$7:$O$2198,7,FALSE())</f>
        <v>-8.45</v>
      </c>
      <c r="E1907" s="65" t="n">
        <f aca="false">VLOOKUP(A1907,Plan1!$A$7:$O$2198,8,FALSE())</f>
        <v>751.55</v>
      </c>
      <c r="F1907" s="64" t="n">
        <f aca="false">VLOOKUP(A1907,Plan1!$A$7:$O$2198,12,FALSE())</f>
        <v>-1.6</v>
      </c>
      <c r="G1907" s="65" t="n">
        <f aca="false">VLOOKUP(A1907,Plan1!$A$7:$O$2198,13,FALSE())</f>
        <v>837.18</v>
      </c>
    </row>
    <row r="1908" customFormat="false" ht="15" hidden="false" customHeight="false" outlineLevel="0" collapsed="false">
      <c r="A1908" s="63" t="n">
        <v>43180</v>
      </c>
      <c r="B1908" s="64" t="n">
        <f aca="false">VLOOKUP(A1908,Plan1!$A$7:$O$2198,2,FALSE())</f>
        <v>-0.69</v>
      </c>
      <c r="C1908" s="65" t="n">
        <f aca="false">VLOOKUP(A1908,Plan1!$A$7:$O$2198,3,FALSE())</f>
        <v>780.31</v>
      </c>
      <c r="D1908" s="66" t="n">
        <f aca="false">VLOOKUP(A1908,Plan1!$A$7:$O$2198,7,FALSE())</f>
        <v>-8.41</v>
      </c>
      <c r="E1908" s="65" t="n">
        <f aca="false">VLOOKUP(A1908,Plan1!$A$7:$O$2198,8,FALSE())</f>
        <v>751.59</v>
      </c>
      <c r="F1908" s="64" t="n">
        <f aca="false">VLOOKUP(A1908,Plan1!$A$7:$O$2198,12,FALSE())</f>
        <v>-1.54</v>
      </c>
      <c r="G1908" s="65" t="n">
        <f aca="false">VLOOKUP(A1908,Plan1!$A$7:$O$2198,13,FALSE())</f>
        <v>837.24</v>
      </c>
    </row>
    <row r="1909" customFormat="false" ht="15" hidden="false" customHeight="false" outlineLevel="0" collapsed="false">
      <c r="A1909" s="63" t="n">
        <v>43181</v>
      </c>
      <c r="B1909" s="64" t="n">
        <f aca="false">VLOOKUP(A1909,Plan1!$A$7:$O$2198,2,FALSE())</f>
        <v>-0.59</v>
      </c>
      <c r="C1909" s="65" t="n">
        <f aca="false">VLOOKUP(A1909,Plan1!$A$7:$O$2198,3,FALSE())</f>
        <v>780.41</v>
      </c>
      <c r="D1909" s="66" t="n">
        <f aca="false">VLOOKUP(A1909,Plan1!$A$7:$O$2198,7,FALSE())</f>
        <v>-8.34</v>
      </c>
      <c r="E1909" s="65" t="n">
        <f aca="false">VLOOKUP(A1909,Plan1!$A$7:$O$2198,8,FALSE())</f>
        <v>751.66</v>
      </c>
      <c r="F1909" s="64" t="n">
        <f aca="false">VLOOKUP(A1909,Plan1!$A$7:$O$2198,12,FALSE())</f>
        <v>-1.54</v>
      </c>
      <c r="G1909" s="65" t="n">
        <f aca="false">VLOOKUP(A1909,Plan1!$A$7:$O$2198,13,FALSE())</f>
        <v>837.24</v>
      </c>
    </row>
    <row r="1910" customFormat="false" ht="15" hidden="false" customHeight="false" outlineLevel="0" collapsed="false">
      <c r="A1910" s="63" t="n">
        <v>43182</v>
      </c>
      <c r="B1910" s="64" t="n">
        <f aca="false">VLOOKUP(A1910,Plan1!$A$7:$O$2198,2,FALSE())</f>
        <v>-0.51</v>
      </c>
      <c r="C1910" s="65" t="n">
        <f aca="false">VLOOKUP(A1910,Plan1!$A$7:$O$2198,3,FALSE())</f>
        <v>780.49</v>
      </c>
      <c r="D1910" s="66" t="n">
        <f aca="false">VLOOKUP(A1910,Plan1!$A$7:$O$2198,7,FALSE())</f>
        <v>-8.27</v>
      </c>
      <c r="E1910" s="65" t="n">
        <f aca="false">VLOOKUP(A1910,Plan1!$A$7:$O$2198,8,FALSE())</f>
        <v>751.73</v>
      </c>
      <c r="F1910" s="64" t="n">
        <f aca="false">VLOOKUP(A1910,Plan1!$A$7:$O$2198,12,FALSE())</f>
        <v>-1.54</v>
      </c>
      <c r="G1910" s="65" t="n">
        <f aca="false">VLOOKUP(A1910,Plan1!$A$7:$O$2198,13,FALSE())</f>
        <v>837.24</v>
      </c>
    </row>
    <row r="1911" customFormat="false" ht="15" hidden="false" customHeight="false" outlineLevel="0" collapsed="false">
      <c r="A1911" s="63" t="n">
        <v>43183</v>
      </c>
      <c r="B1911" s="64" t="n">
        <f aca="false">VLOOKUP(A1911,Plan1!$A$7:$O$2198,2,FALSE())</f>
        <v>-0.47</v>
      </c>
      <c r="C1911" s="65" t="n">
        <f aca="false">VLOOKUP(A1911,Plan1!$A$7:$O$2198,3,FALSE())</f>
        <v>780.53</v>
      </c>
      <c r="D1911" s="66" t="n">
        <f aca="false">VLOOKUP(A1911,Plan1!$A$7:$O$2198,7,FALSE())</f>
        <v>-8.23</v>
      </c>
      <c r="E1911" s="65" t="n">
        <f aca="false">VLOOKUP(A1911,Plan1!$A$7:$O$2198,8,FALSE())</f>
        <v>751.77</v>
      </c>
      <c r="F1911" s="64" t="n">
        <f aca="false">VLOOKUP(A1911,Plan1!$A$7:$O$2198,12,FALSE())</f>
        <v>-1.55</v>
      </c>
      <c r="G1911" s="65" t="n">
        <f aca="false">VLOOKUP(A1911,Plan1!$A$7:$O$2198,13,FALSE())</f>
        <v>837.23</v>
      </c>
    </row>
    <row r="1912" customFormat="false" ht="15" hidden="false" customHeight="false" outlineLevel="0" collapsed="false">
      <c r="A1912" s="63" t="n">
        <v>43184</v>
      </c>
      <c r="B1912" s="64" t="n">
        <f aca="false">VLOOKUP(A1912,Plan1!$A$7:$O$2198,2,FALSE())</f>
        <v>-0.47</v>
      </c>
      <c r="C1912" s="65" t="n">
        <f aca="false">VLOOKUP(A1912,Plan1!$A$7:$O$2198,3,FALSE())</f>
        <v>780.53</v>
      </c>
      <c r="D1912" s="66" t="n">
        <f aca="false">VLOOKUP(A1912,Plan1!$A$7:$O$2198,7,FALSE())</f>
        <v>-8.2</v>
      </c>
      <c r="E1912" s="65" t="n">
        <f aca="false">VLOOKUP(A1912,Plan1!$A$7:$O$2198,8,FALSE())</f>
        <v>751.8</v>
      </c>
      <c r="F1912" s="64" t="n">
        <f aca="false">VLOOKUP(A1912,Plan1!$A$7:$O$2198,12,FALSE())</f>
        <v>-1.55</v>
      </c>
      <c r="G1912" s="65" t="n">
        <f aca="false">VLOOKUP(A1912,Plan1!$A$7:$O$2198,13,FALSE())</f>
        <v>837.23</v>
      </c>
    </row>
    <row r="1913" customFormat="false" ht="15" hidden="false" customHeight="false" outlineLevel="0" collapsed="false">
      <c r="A1913" s="63" t="n">
        <v>43185</v>
      </c>
      <c r="B1913" s="64" t="n">
        <f aca="false">VLOOKUP(A1913,Plan1!$A$7:$O$2198,2,FALSE())</f>
        <v>-0.47</v>
      </c>
      <c r="C1913" s="65" t="n">
        <f aca="false">VLOOKUP(A1913,Plan1!$A$7:$O$2198,3,FALSE())</f>
        <v>780.53</v>
      </c>
      <c r="D1913" s="66" t="n">
        <f aca="false">VLOOKUP(A1913,Plan1!$A$7:$O$2198,7,FALSE())</f>
        <v>-8.16</v>
      </c>
      <c r="E1913" s="65" t="n">
        <f aca="false">VLOOKUP(A1913,Plan1!$A$7:$O$2198,8,FALSE())</f>
        <v>751.84</v>
      </c>
      <c r="F1913" s="64" t="n">
        <f aca="false">VLOOKUP(A1913,Plan1!$A$7:$O$2198,12,FALSE())</f>
        <v>-1.55</v>
      </c>
      <c r="G1913" s="65" t="n">
        <f aca="false">VLOOKUP(A1913,Plan1!$A$7:$O$2198,13,FALSE())</f>
        <v>837.23</v>
      </c>
    </row>
    <row r="1914" customFormat="false" ht="15" hidden="false" customHeight="false" outlineLevel="0" collapsed="false">
      <c r="A1914" s="63" t="n">
        <v>43186</v>
      </c>
      <c r="B1914" s="64" t="n">
        <f aca="false">VLOOKUP(A1914,Plan1!$A$7:$O$2198,2,FALSE())</f>
        <v>-0.48</v>
      </c>
      <c r="C1914" s="65" t="n">
        <f aca="false">VLOOKUP(A1914,Plan1!$A$7:$O$2198,3,FALSE())</f>
        <v>780.52</v>
      </c>
      <c r="D1914" s="66" t="n">
        <f aca="false">VLOOKUP(A1914,Plan1!$A$7:$O$2198,7,FALSE())</f>
        <v>-8.14</v>
      </c>
      <c r="E1914" s="65" t="n">
        <f aca="false">VLOOKUP(A1914,Plan1!$A$7:$O$2198,8,FALSE())</f>
        <v>751.86</v>
      </c>
      <c r="F1914" s="64" t="n">
        <f aca="false">VLOOKUP(A1914,Plan1!$A$7:$O$2198,12,FALSE())</f>
        <v>-1.55</v>
      </c>
      <c r="G1914" s="65" t="n">
        <f aca="false">VLOOKUP(A1914,Plan1!$A$7:$O$2198,13,FALSE())</f>
        <v>837.23</v>
      </c>
    </row>
    <row r="1915" customFormat="false" ht="15" hidden="false" customHeight="false" outlineLevel="0" collapsed="false">
      <c r="A1915" s="63" t="n">
        <v>43187</v>
      </c>
      <c r="B1915" s="64" t="n">
        <f aca="false">VLOOKUP(A1915,Plan1!$A$7:$O$2198,2,FALSE())</f>
        <v>-0.47</v>
      </c>
      <c r="C1915" s="65" t="n">
        <f aca="false">VLOOKUP(A1915,Plan1!$A$7:$O$2198,3,FALSE())</f>
        <v>780.53</v>
      </c>
      <c r="D1915" s="66" t="n">
        <f aca="false">VLOOKUP(A1915,Plan1!$A$7:$O$2198,7,FALSE())</f>
        <v>-8.12</v>
      </c>
      <c r="E1915" s="65" t="n">
        <f aca="false">VLOOKUP(A1915,Plan1!$A$7:$O$2198,8,FALSE())</f>
        <v>751.88</v>
      </c>
      <c r="F1915" s="64" t="n">
        <f aca="false">VLOOKUP(A1915,Plan1!$A$7:$O$2198,12,FALSE())</f>
        <v>-1.55</v>
      </c>
      <c r="G1915" s="65" t="n">
        <f aca="false">VLOOKUP(A1915,Plan1!$A$7:$O$2198,13,FALSE())</f>
        <v>837.23</v>
      </c>
    </row>
    <row r="1916" customFormat="false" ht="15" hidden="false" customHeight="false" outlineLevel="0" collapsed="false">
      <c r="A1916" s="63" t="n">
        <v>43188</v>
      </c>
      <c r="B1916" s="64" t="n">
        <f aca="false">VLOOKUP(A1916,Plan1!$A$7:$O$2198,2,FALSE())</f>
        <v>-0.48</v>
      </c>
      <c r="C1916" s="65" t="n">
        <f aca="false">VLOOKUP(A1916,Plan1!$A$7:$O$2198,3,FALSE())</f>
        <v>780.52</v>
      </c>
      <c r="D1916" s="66" t="n">
        <f aca="false">VLOOKUP(A1916,Plan1!$A$7:$O$2198,7,FALSE())</f>
        <v>-8.09</v>
      </c>
      <c r="E1916" s="65" t="n">
        <f aca="false">VLOOKUP(A1916,Plan1!$A$7:$O$2198,8,FALSE())</f>
        <v>751.91</v>
      </c>
      <c r="F1916" s="64" t="n">
        <f aca="false">VLOOKUP(A1916,Plan1!$A$7:$O$2198,12,FALSE())</f>
        <v>-1.56</v>
      </c>
      <c r="G1916" s="65" t="n">
        <f aca="false">VLOOKUP(A1916,Plan1!$A$7:$O$2198,13,FALSE())</f>
        <v>837.22</v>
      </c>
    </row>
    <row r="1917" customFormat="false" ht="15" hidden="false" customHeight="false" outlineLevel="0" collapsed="false">
      <c r="A1917" s="63" t="n">
        <v>43189</v>
      </c>
      <c r="B1917" s="64" t="n">
        <f aca="false">VLOOKUP(A1917,Plan1!$A$7:$O$2198,2,FALSE())</f>
        <v>-0.49</v>
      </c>
      <c r="C1917" s="65" t="n">
        <f aca="false">VLOOKUP(A1917,Plan1!$A$7:$O$2198,3,FALSE())</f>
        <v>780.51</v>
      </c>
      <c r="D1917" s="66" t="n">
        <f aca="false">VLOOKUP(A1917,Plan1!$A$7:$O$2198,7,FALSE())</f>
        <v>-8.06</v>
      </c>
      <c r="E1917" s="65" t="n">
        <f aca="false">VLOOKUP(A1917,Plan1!$A$7:$O$2198,8,FALSE())</f>
        <v>751.94</v>
      </c>
      <c r="F1917" s="64" t="n">
        <f aca="false">VLOOKUP(A1917,Plan1!$A$7:$O$2198,12,FALSE())</f>
        <v>-1.57</v>
      </c>
      <c r="G1917" s="65" t="n">
        <f aca="false">VLOOKUP(A1917,Plan1!$A$7:$O$2198,13,FALSE())</f>
        <v>837.21</v>
      </c>
    </row>
    <row r="1918" customFormat="false" ht="15" hidden="false" customHeight="false" outlineLevel="0" collapsed="false">
      <c r="A1918" s="63" t="n">
        <v>43190</v>
      </c>
      <c r="B1918" s="64" t="n">
        <f aca="false">VLOOKUP(A1918,Plan1!$A$7:$O$2198,2,FALSE())</f>
        <v>-0.5</v>
      </c>
      <c r="C1918" s="65" t="n">
        <f aca="false">VLOOKUP(A1918,Plan1!$A$7:$O$2198,3,FALSE())</f>
        <v>780.5</v>
      </c>
      <c r="D1918" s="66" t="n">
        <f aca="false">VLOOKUP(A1918,Plan1!$A$7:$O$2198,7,FALSE())</f>
        <v>-8.04</v>
      </c>
      <c r="E1918" s="65" t="n">
        <f aca="false">VLOOKUP(A1918,Plan1!$A$7:$O$2198,8,FALSE())</f>
        <v>751.96</v>
      </c>
      <c r="F1918" s="64" t="n">
        <f aca="false">VLOOKUP(A1918,Plan1!$A$7:$O$2198,12,FALSE())</f>
        <v>-1.56</v>
      </c>
      <c r="G1918" s="65" t="n">
        <f aca="false">VLOOKUP(A1918,Plan1!$A$7:$O$2198,13,FALSE())</f>
        <v>837.22</v>
      </c>
    </row>
    <row r="1919" customFormat="false" ht="15" hidden="false" customHeight="false" outlineLevel="0" collapsed="false">
      <c r="A1919" s="63" t="n">
        <v>43191</v>
      </c>
      <c r="B1919" s="64" t="n">
        <f aca="false">VLOOKUP(A1919,Plan1!$A$7:$O$2198,2,FALSE())</f>
        <v>-0.51</v>
      </c>
      <c r="C1919" s="65" t="n">
        <f aca="false">VLOOKUP(A1919,Plan1!$A$7:$O$2198,3,FALSE())</f>
        <v>780.49</v>
      </c>
      <c r="D1919" s="66" t="n">
        <f aca="false">VLOOKUP(A1919,Plan1!$A$7:$O$2198,7,FALSE())</f>
        <v>-8.03</v>
      </c>
      <c r="E1919" s="65" t="n">
        <f aca="false">VLOOKUP(A1919,Plan1!$A$7:$O$2198,8,FALSE())</f>
        <v>751.97</v>
      </c>
      <c r="F1919" s="64" t="n">
        <f aca="false">VLOOKUP(A1919,Plan1!$A$7:$O$2198,12,FALSE())</f>
        <v>-1.58</v>
      </c>
      <c r="G1919" s="65" t="n">
        <f aca="false">VLOOKUP(A1919,Plan1!$A$7:$O$2198,13,FALSE())</f>
        <v>837.2</v>
      </c>
    </row>
    <row r="1920" customFormat="false" ht="15" hidden="false" customHeight="false" outlineLevel="0" collapsed="false">
      <c r="A1920" s="63" t="n">
        <v>43192</v>
      </c>
      <c r="B1920" s="64" t="n">
        <f aca="false">VLOOKUP(A1920,Plan1!$A$7:$O$2198,2,FALSE())</f>
        <v>-0.51</v>
      </c>
      <c r="C1920" s="65" t="n">
        <f aca="false">VLOOKUP(A1920,Plan1!$A$7:$O$2198,3,FALSE())</f>
        <v>780.49</v>
      </c>
      <c r="D1920" s="66" t="n">
        <f aca="false">VLOOKUP(A1920,Plan1!$A$7:$O$2198,7,FALSE())</f>
        <v>-8.01</v>
      </c>
      <c r="E1920" s="65" t="n">
        <f aca="false">VLOOKUP(A1920,Plan1!$A$7:$O$2198,8,FALSE())</f>
        <v>751.99</v>
      </c>
      <c r="F1920" s="64" t="n">
        <f aca="false">VLOOKUP(A1920,Plan1!$A$7:$O$2198,12,FALSE())</f>
        <v>-1.58</v>
      </c>
      <c r="G1920" s="65" t="n">
        <f aca="false">VLOOKUP(A1920,Plan1!$A$7:$O$2198,13,FALSE())</f>
        <v>837.2</v>
      </c>
    </row>
    <row r="1921" customFormat="false" ht="15" hidden="false" customHeight="false" outlineLevel="0" collapsed="false">
      <c r="A1921" s="63" t="n">
        <v>43193</v>
      </c>
      <c r="B1921" s="64" t="n">
        <f aca="false">VLOOKUP(A1921,Plan1!$A$7:$O$2198,2,FALSE())</f>
        <v>-0.53</v>
      </c>
      <c r="C1921" s="65" t="n">
        <f aca="false">VLOOKUP(A1921,Plan1!$A$7:$O$2198,3,FALSE())</f>
        <v>780.47</v>
      </c>
      <c r="D1921" s="66" t="n">
        <f aca="false">VLOOKUP(A1921,Plan1!$A$7:$O$2198,7,FALSE())</f>
        <v>-8</v>
      </c>
      <c r="E1921" s="65" t="n">
        <f aca="false">VLOOKUP(A1921,Plan1!$A$7:$O$2198,8,FALSE())</f>
        <v>752</v>
      </c>
      <c r="F1921" s="64" t="n">
        <f aca="false">VLOOKUP(A1921,Plan1!$A$7:$O$2198,12,FALSE())</f>
        <v>-1.58</v>
      </c>
      <c r="G1921" s="65" t="n">
        <f aca="false">VLOOKUP(A1921,Plan1!$A$7:$O$2198,13,FALSE())</f>
        <v>837.2</v>
      </c>
    </row>
    <row r="1922" customFormat="false" ht="15" hidden="false" customHeight="false" outlineLevel="0" collapsed="false">
      <c r="A1922" s="63" t="n">
        <v>43194</v>
      </c>
      <c r="B1922" s="64" t="n">
        <f aca="false">VLOOKUP(A1922,Plan1!$A$7:$O$2198,2,FALSE())</f>
        <v>-0.53</v>
      </c>
      <c r="C1922" s="65" t="n">
        <f aca="false">VLOOKUP(A1922,Plan1!$A$7:$O$2198,3,FALSE())</f>
        <v>780.47</v>
      </c>
      <c r="D1922" s="66" t="n">
        <f aca="false">VLOOKUP(A1922,Plan1!$A$7:$O$2198,7,FALSE())</f>
        <v>-7.97</v>
      </c>
      <c r="E1922" s="65" t="n">
        <f aca="false">VLOOKUP(A1922,Plan1!$A$7:$O$2198,8,FALSE())</f>
        <v>752.03</v>
      </c>
      <c r="F1922" s="64" t="n">
        <f aca="false">VLOOKUP(A1922,Plan1!$A$7:$O$2198,12,FALSE())</f>
        <v>-1.59</v>
      </c>
      <c r="G1922" s="65" t="n">
        <f aca="false">VLOOKUP(A1922,Plan1!$A$7:$O$2198,13,FALSE())</f>
        <v>837.19</v>
      </c>
    </row>
    <row r="1923" customFormat="false" ht="15" hidden="false" customHeight="false" outlineLevel="0" collapsed="false">
      <c r="A1923" s="63" t="n">
        <v>43195</v>
      </c>
      <c r="B1923" s="64" t="n">
        <f aca="false">VLOOKUP(A1923,Plan1!$A$7:$O$2198,2,FALSE())</f>
        <v>-0.51</v>
      </c>
      <c r="C1923" s="65" t="n">
        <f aca="false">VLOOKUP(A1923,Plan1!$A$7:$O$2198,3,FALSE())</f>
        <v>780.49</v>
      </c>
      <c r="D1923" s="66" t="n">
        <f aca="false">VLOOKUP(A1923,Plan1!$A$7:$O$2198,7,FALSE())</f>
        <v>-7.95</v>
      </c>
      <c r="E1923" s="65" t="n">
        <f aca="false">VLOOKUP(A1923,Plan1!$A$7:$O$2198,8,FALSE())</f>
        <v>752.05</v>
      </c>
      <c r="F1923" s="64" t="n">
        <f aca="false">VLOOKUP(A1923,Plan1!$A$7:$O$2198,12,FALSE())</f>
        <v>-1.58</v>
      </c>
      <c r="G1923" s="65" t="n">
        <f aca="false">VLOOKUP(A1923,Plan1!$A$7:$O$2198,13,FALSE())</f>
        <v>837.2</v>
      </c>
    </row>
    <row r="1924" customFormat="false" ht="15" hidden="false" customHeight="false" outlineLevel="0" collapsed="false">
      <c r="A1924" s="63" t="n">
        <v>43196</v>
      </c>
      <c r="B1924" s="64" t="n">
        <f aca="false">VLOOKUP(A1924,Plan1!$A$7:$O$2198,2,FALSE())</f>
        <v>-0.49</v>
      </c>
      <c r="C1924" s="65" t="n">
        <f aca="false">VLOOKUP(A1924,Plan1!$A$7:$O$2198,3,FALSE())</f>
        <v>780.51</v>
      </c>
      <c r="D1924" s="66" t="n">
        <f aca="false">VLOOKUP(A1924,Plan1!$A$7:$O$2198,7,FALSE())</f>
        <v>-7.91</v>
      </c>
      <c r="E1924" s="65" t="n">
        <f aca="false">VLOOKUP(A1924,Plan1!$A$7:$O$2198,8,FALSE())</f>
        <v>752.09</v>
      </c>
      <c r="F1924" s="64" t="n">
        <f aca="false">VLOOKUP(A1924,Plan1!$A$7:$O$2198,12,FALSE())</f>
        <v>-1.52</v>
      </c>
      <c r="G1924" s="65" t="n">
        <f aca="false">VLOOKUP(A1924,Plan1!$A$7:$O$2198,13,FALSE())</f>
        <v>837.26</v>
      </c>
    </row>
    <row r="1925" customFormat="false" ht="15" hidden="false" customHeight="false" outlineLevel="0" collapsed="false">
      <c r="A1925" s="63" t="n">
        <v>43197</v>
      </c>
      <c r="B1925" s="64" t="n">
        <f aca="false">VLOOKUP(A1925,Plan1!$A$7:$O$2198,2,FALSE())</f>
        <v>-0.46</v>
      </c>
      <c r="C1925" s="65" t="n">
        <f aca="false">VLOOKUP(A1925,Plan1!$A$7:$O$2198,3,FALSE())</f>
        <v>780.54</v>
      </c>
      <c r="D1925" s="66" t="n">
        <f aca="false">VLOOKUP(A1925,Plan1!$A$7:$O$2198,7,FALSE())</f>
        <v>-7.86</v>
      </c>
      <c r="E1925" s="65" t="n">
        <f aca="false">VLOOKUP(A1925,Plan1!$A$7:$O$2198,8,FALSE())</f>
        <v>752.14</v>
      </c>
      <c r="F1925" s="64" t="n">
        <f aca="false">VLOOKUP(A1925,Plan1!$A$7:$O$2198,12,FALSE())</f>
        <v>-1.49</v>
      </c>
      <c r="G1925" s="65" t="n">
        <f aca="false">VLOOKUP(A1925,Plan1!$A$7:$O$2198,13,FALSE())</f>
        <v>837.29</v>
      </c>
    </row>
    <row r="1926" customFormat="false" ht="15" hidden="false" customHeight="false" outlineLevel="0" collapsed="false">
      <c r="A1926" s="63" t="n">
        <v>43198</v>
      </c>
      <c r="B1926" s="64" t="n">
        <f aca="false">VLOOKUP(A1926,Plan1!$A$7:$O$2198,2,FALSE())</f>
        <v>-0.44</v>
      </c>
      <c r="C1926" s="65" t="n">
        <f aca="false">VLOOKUP(A1926,Plan1!$A$7:$O$2198,3,FALSE())</f>
        <v>780.56</v>
      </c>
      <c r="D1926" s="66" t="n">
        <f aca="false">VLOOKUP(A1926,Plan1!$A$7:$O$2198,7,FALSE())</f>
        <v>-7.83</v>
      </c>
      <c r="E1926" s="65" t="n">
        <f aca="false">VLOOKUP(A1926,Plan1!$A$7:$O$2198,8,FALSE())</f>
        <v>752.17</v>
      </c>
      <c r="F1926" s="64" t="n">
        <f aca="false">VLOOKUP(A1926,Plan1!$A$7:$O$2198,12,FALSE())</f>
        <v>-1.5</v>
      </c>
      <c r="G1926" s="65" t="n">
        <f aca="false">VLOOKUP(A1926,Plan1!$A$7:$O$2198,13,FALSE())</f>
        <v>837.28</v>
      </c>
    </row>
    <row r="1927" customFormat="false" ht="15" hidden="false" customHeight="false" outlineLevel="0" collapsed="false">
      <c r="A1927" s="63" t="n">
        <v>43199</v>
      </c>
      <c r="B1927" s="64" t="n">
        <f aca="false">VLOOKUP(A1927,Plan1!$A$7:$O$2198,2,FALSE())</f>
        <v>-0.44</v>
      </c>
      <c r="C1927" s="65" t="n">
        <f aca="false">VLOOKUP(A1927,Plan1!$A$7:$O$2198,3,FALSE())</f>
        <v>780.56</v>
      </c>
      <c r="D1927" s="66" t="n">
        <f aca="false">VLOOKUP(A1927,Plan1!$A$7:$O$2198,7,FALSE())</f>
        <v>-7.81</v>
      </c>
      <c r="E1927" s="65" t="n">
        <f aca="false">VLOOKUP(A1927,Plan1!$A$7:$O$2198,8,FALSE())</f>
        <v>752.19</v>
      </c>
      <c r="F1927" s="64" t="n">
        <f aca="false">VLOOKUP(A1927,Plan1!$A$7:$O$2198,12,FALSE())</f>
        <v>-1.5</v>
      </c>
      <c r="G1927" s="65" t="n">
        <f aca="false">VLOOKUP(A1927,Plan1!$A$7:$O$2198,13,FALSE())</f>
        <v>837.28</v>
      </c>
    </row>
    <row r="1928" customFormat="false" ht="15" hidden="false" customHeight="false" outlineLevel="0" collapsed="false">
      <c r="A1928" s="63" t="n">
        <v>43200</v>
      </c>
      <c r="B1928" s="64" t="n">
        <f aca="false">VLOOKUP(A1928,Plan1!$A$7:$O$2198,2,FALSE())</f>
        <v>-0.45</v>
      </c>
      <c r="C1928" s="65" t="n">
        <f aca="false">VLOOKUP(A1928,Plan1!$A$7:$O$2198,3,FALSE())</f>
        <v>780.55</v>
      </c>
      <c r="D1928" s="66" t="n">
        <f aca="false">VLOOKUP(A1928,Plan1!$A$7:$O$2198,7,FALSE())</f>
        <v>-7.79</v>
      </c>
      <c r="E1928" s="65" t="n">
        <f aca="false">VLOOKUP(A1928,Plan1!$A$7:$O$2198,8,FALSE())</f>
        <v>752.21</v>
      </c>
      <c r="F1928" s="64" t="n">
        <f aca="false">VLOOKUP(A1928,Plan1!$A$7:$O$2198,12,FALSE())</f>
        <v>-1.5</v>
      </c>
      <c r="G1928" s="65" t="n">
        <f aca="false">VLOOKUP(A1928,Plan1!$A$7:$O$2198,13,FALSE())</f>
        <v>837.28</v>
      </c>
    </row>
    <row r="1929" customFormat="false" ht="15" hidden="false" customHeight="false" outlineLevel="0" collapsed="false">
      <c r="A1929" s="63" t="n">
        <v>43201</v>
      </c>
      <c r="B1929" s="64" t="n">
        <f aca="false">VLOOKUP(A1929,Plan1!$A$7:$O$2198,2,FALSE())</f>
        <v>-0.45</v>
      </c>
      <c r="C1929" s="65" t="n">
        <f aca="false">VLOOKUP(A1929,Plan1!$A$7:$O$2198,3,FALSE())</f>
        <v>780.55</v>
      </c>
      <c r="D1929" s="66" t="n">
        <f aca="false">VLOOKUP(A1929,Plan1!$A$7:$O$2198,7,FALSE())</f>
        <v>-7.78</v>
      </c>
      <c r="E1929" s="65" t="n">
        <f aca="false">VLOOKUP(A1929,Plan1!$A$7:$O$2198,8,FALSE())</f>
        <v>752.22</v>
      </c>
      <c r="F1929" s="64" t="n">
        <f aca="false">VLOOKUP(A1929,Plan1!$A$7:$O$2198,12,FALSE())</f>
        <v>-1.52</v>
      </c>
      <c r="G1929" s="65" t="n">
        <f aca="false">VLOOKUP(A1929,Plan1!$A$7:$O$2198,13,FALSE())</f>
        <v>837.26</v>
      </c>
    </row>
    <row r="1930" customFormat="false" ht="15" hidden="false" customHeight="false" outlineLevel="0" collapsed="false">
      <c r="A1930" s="63" t="n">
        <v>43202</v>
      </c>
      <c r="B1930" s="64" t="n">
        <f aca="false">VLOOKUP(A1930,Plan1!$A$7:$O$2198,2,FALSE())</f>
        <v>-0.46</v>
      </c>
      <c r="C1930" s="65" t="n">
        <f aca="false">VLOOKUP(A1930,Plan1!$A$7:$O$2198,3,FALSE())</f>
        <v>780.54</v>
      </c>
      <c r="D1930" s="66" t="n">
        <f aca="false">VLOOKUP(A1930,Plan1!$A$7:$O$2198,7,FALSE())</f>
        <v>-7.76</v>
      </c>
      <c r="E1930" s="65" t="n">
        <f aca="false">VLOOKUP(A1930,Plan1!$A$7:$O$2198,8,FALSE())</f>
        <v>752.24</v>
      </c>
      <c r="F1930" s="64" t="n">
        <f aca="false">VLOOKUP(A1930,Plan1!$A$7:$O$2198,12,FALSE())</f>
        <v>-1.53</v>
      </c>
      <c r="G1930" s="65" t="n">
        <f aca="false">VLOOKUP(A1930,Plan1!$A$7:$O$2198,13,FALSE())</f>
        <v>837.25</v>
      </c>
    </row>
    <row r="1931" customFormat="false" ht="15" hidden="false" customHeight="false" outlineLevel="0" collapsed="false">
      <c r="A1931" s="63" t="n">
        <v>43203</v>
      </c>
      <c r="B1931" s="64" t="n">
        <f aca="false">VLOOKUP(A1931,Plan1!$A$7:$O$2198,2,FALSE())</f>
        <v>-0.45</v>
      </c>
      <c r="C1931" s="65" t="n">
        <f aca="false">VLOOKUP(A1931,Plan1!$A$7:$O$2198,3,FALSE())</f>
        <v>780.55</v>
      </c>
      <c r="D1931" s="66" t="n">
        <f aca="false">VLOOKUP(A1931,Plan1!$A$7:$O$2198,7,FALSE())</f>
        <v>-7.75</v>
      </c>
      <c r="E1931" s="65" t="n">
        <f aca="false">VLOOKUP(A1931,Plan1!$A$7:$O$2198,8,FALSE())</f>
        <v>752.25</v>
      </c>
      <c r="F1931" s="64" t="n">
        <f aca="false">VLOOKUP(A1931,Plan1!$A$7:$O$2198,12,FALSE())</f>
        <v>-1.53</v>
      </c>
      <c r="G1931" s="65" t="n">
        <f aca="false">VLOOKUP(A1931,Plan1!$A$7:$O$2198,13,FALSE())</f>
        <v>837.25</v>
      </c>
    </row>
    <row r="1932" customFormat="false" ht="15" hidden="false" customHeight="false" outlineLevel="0" collapsed="false">
      <c r="A1932" s="63" t="n">
        <v>43204</v>
      </c>
      <c r="B1932" s="64" t="n">
        <f aca="false">VLOOKUP(A1932,Plan1!$A$7:$O$2198,2,FALSE())</f>
        <v>-0.45</v>
      </c>
      <c r="C1932" s="65" t="n">
        <f aca="false">VLOOKUP(A1932,Plan1!$A$7:$O$2198,3,FALSE())</f>
        <v>780.55</v>
      </c>
      <c r="D1932" s="66" t="n">
        <f aca="false">VLOOKUP(A1932,Plan1!$A$7:$O$2198,7,FALSE())</f>
        <v>-7.73</v>
      </c>
      <c r="E1932" s="65" t="n">
        <f aca="false">VLOOKUP(A1932,Plan1!$A$7:$O$2198,8,FALSE())</f>
        <v>752.27</v>
      </c>
      <c r="F1932" s="64" t="n">
        <f aca="false">VLOOKUP(A1932,Plan1!$A$7:$O$2198,12,FALSE())</f>
        <v>-1.54</v>
      </c>
      <c r="G1932" s="65" t="n">
        <f aca="false">VLOOKUP(A1932,Plan1!$A$7:$O$2198,13,FALSE())</f>
        <v>837.24</v>
      </c>
    </row>
    <row r="1933" customFormat="false" ht="15" hidden="false" customHeight="false" outlineLevel="0" collapsed="false">
      <c r="A1933" s="63" t="n">
        <v>43205</v>
      </c>
      <c r="B1933" s="64" t="n">
        <f aca="false">VLOOKUP(A1933,Plan1!$A$7:$O$2198,2,FALSE())</f>
        <v>-0.47</v>
      </c>
      <c r="C1933" s="65" t="n">
        <f aca="false">VLOOKUP(A1933,Plan1!$A$7:$O$2198,3,FALSE())</f>
        <v>780.53</v>
      </c>
      <c r="D1933" s="66" t="n">
        <f aca="false">VLOOKUP(A1933,Plan1!$A$7:$O$2198,7,FALSE())</f>
        <v>-7.72</v>
      </c>
      <c r="E1933" s="65" t="n">
        <f aca="false">VLOOKUP(A1933,Plan1!$A$7:$O$2198,8,FALSE())</f>
        <v>752.28</v>
      </c>
      <c r="F1933" s="64" t="n">
        <f aca="false">VLOOKUP(A1933,Plan1!$A$7:$O$2198,12,FALSE())</f>
        <v>-1.57</v>
      </c>
      <c r="G1933" s="65" t="n">
        <f aca="false">VLOOKUP(A1933,Plan1!$A$7:$O$2198,13,FALSE())</f>
        <v>837.21</v>
      </c>
    </row>
    <row r="1934" customFormat="false" ht="15" hidden="false" customHeight="false" outlineLevel="0" collapsed="false">
      <c r="A1934" s="63" t="n">
        <v>43206</v>
      </c>
      <c r="B1934" s="64" t="n">
        <f aca="false">VLOOKUP(A1934,Plan1!$A$7:$O$2198,2,FALSE())</f>
        <v>-0.47</v>
      </c>
      <c r="C1934" s="65" t="n">
        <f aca="false">VLOOKUP(A1934,Plan1!$A$7:$O$2198,3,FALSE())</f>
        <v>780.53</v>
      </c>
      <c r="D1934" s="66" t="n">
        <f aca="false">VLOOKUP(A1934,Plan1!$A$7:$O$2198,7,FALSE())</f>
        <v>-7.71</v>
      </c>
      <c r="E1934" s="65" t="n">
        <f aca="false">VLOOKUP(A1934,Plan1!$A$7:$O$2198,8,FALSE())</f>
        <v>752.29</v>
      </c>
      <c r="F1934" s="64" t="n">
        <f aca="false">VLOOKUP(A1934,Plan1!$A$7:$O$2198,12,FALSE())</f>
        <v>-1.52</v>
      </c>
      <c r="G1934" s="65" t="n">
        <f aca="false">VLOOKUP(A1934,Plan1!$A$7:$O$2198,13,FALSE())</f>
        <v>837.26</v>
      </c>
    </row>
    <row r="1935" customFormat="false" ht="15" hidden="false" customHeight="false" outlineLevel="0" collapsed="false">
      <c r="A1935" s="63" t="n">
        <v>43207</v>
      </c>
      <c r="B1935" s="64" t="n">
        <f aca="false">VLOOKUP(A1935,Plan1!$A$7:$O$2198,2,FALSE())</f>
        <v>-0.47</v>
      </c>
      <c r="C1935" s="65" t="n">
        <f aca="false">VLOOKUP(A1935,Plan1!$A$7:$O$2198,3,FALSE())</f>
        <v>780.53</v>
      </c>
      <c r="D1935" s="66" t="n">
        <f aca="false">VLOOKUP(A1935,Plan1!$A$7:$O$2198,7,FALSE())</f>
        <v>-7.69</v>
      </c>
      <c r="E1935" s="65" t="n">
        <f aca="false">VLOOKUP(A1935,Plan1!$A$7:$O$2198,8,FALSE())</f>
        <v>752.31</v>
      </c>
      <c r="F1935" s="64" t="n">
        <f aca="false">VLOOKUP(A1935,Plan1!$A$7:$O$2198,12,FALSE())</f>
        <v>-1.52</v>
      </c>
      <c r="G1935" s="65" t="n">
        <f aca="false">VLOOKUP(A1935,Plan1!$A$7:$O$2198,13,FALSE())</f>
        <v>837.26</v>
      </c>
    </row>
    <row r="1936" customFormat="false" ht="15" hidden="false" customHeight="false" outlineLevel="0" collapsed="false">
      <c r="A1936" s="63" t="n">
        <v>43208</v>
      </c>
      <c r="B1936" s="64" t="n">
        <f aca="false">VLOOKUP(A1936,Plan1!$A$7:$O$2198,2,FALSE())</f>
        <v>-0.46</v>
      </c>
      <c r="C1936" s="65" t="n">
        <f aca="false">VLOOKUP(A1936,Plan1!$A$7:$O$2198,3,FALSE())</f>
        <v>780.54</v>
      </c>
      <c r="D1936" s="66" t="n">
        <f aca="false">VLOOKUP(A1936,Plan1!$A$7:$O$2198,7,FALSE())</f>
        <v>-7.68</v>
      </c>
      <c r="E1936" s="65" t="n">
        <f aca="false">VLOOKUP(A1936,Plan1!$A$7:$O$2198,8,FALSE())</f>
        <v>752.32</v>
      </c>
      <c r="F1936" s="64" t="n">
        <f aca="false">VLOOKUP(A1936,Plan1!$A$7:$O$2198,12,FALSE())</f>
        <v>-1.52</v>
      </c>
      <c r="G1936" s="65" t="n">
        <f aca="false">VLOOKUP(A1936,Plan1!$A$7:$O$2198,13,FALSE())</f>
        <v>837.26</v>
      </c>
    </row>
    <row r="1937" customFormat="false" ht="15" hidden="false" customHeight="false" outlineLevel="0" collapsed="false">
      <c r="A1937" s="63" t="n">
        <v>43209</v>
      </c>
      <c r="B1937" s="64" t="n">
        <f aca="false">VLOOKUP(A1937,Plan1!$A$7:$O$2198,2,FALSE())</f>
        <v>-0.46</v>
      </c>
      <c r="C1937" s="65" t="n">
        <f aca="false">VLOOKUP(A1937,Plan1!$A$7:$O$2198,3,FALSE())</f>
        <v>780.54</v>
      </c>
      <c r="D1937" s="66" t="n">
        <f aca="false">VLOOKUP(A1937,Plan1!$A$7:$O$2198,7,FALSE())</f>
        <v>-7.68</v>
      </c>
      <c r="E1937" s="65" t="n">
        <f aca="false">VLOOKUP(A1937,Plan1!$A$7:$O$2198,8,FALSE())</f>
        <v>752.32</v>
      </c>
      <c r="F1937" s="64" t="n">
        <f aca="false">VLOOKUP(A1937,Plan1!$A$7:$O$2198,12,FALSE())</f>
        <v>-1.53</v>
      </c>
      <c r="G1937" s="65" t="n">
        <f aca="false">VLOOKUP(A1937,Plan1!$A$7:$O$2198,13,FALSE())</f>
        <v>837.25</v>
      </c>
    </row>
    <row r="1938" customFormat="false" ht="15" hidden="false" customHeight="false" outlineLevel="0" collapsed="false">
      <c r="A1938" s="63" t="n">
        <v>43210</v>
      </c>
      <c r="B1938" s="64" t="n">
        <f aca="false">VLOOKUP(A1938,Plan1!$A$7:$O$2198,2,FALSE())</f>
        <v>-0.47</v>
      </c>
      <c r="C1938" s="65" t="n">
        <f aca="false">VLOOKUP(A1938,Plan1!$A$7:$O$2198,3,FALSE())</f>
        <v>780.53</v>
      </c>
      <c r="D1938" s="66" t="n">
        <f aca="false">VLOOKUP(A1938,Plan1!$A$7:$O$2198,7,FALSE())</f>
        <v>-7.67</v>
      </c>
      <c r="E1938" s="65" t="n">
        <f aca="false">VLOOKUP(A1938,Plan1!$A$7:$O$2198,8,FALSE())</f>
        <v>752.33</v>
      </c>
      <c r="F1938" s="64" t="n">
        <f aca="false">VLOOKUP(A1938,Plan1!$A$7:$O$2198,12,FALSE())</f>
        <v>-1.54</v>
      </c>
      <c r="G1938" s="65" t="n">
        <f aca="false">VLOOKUP(A1938,Plan1!$A$7:$O$2198,13,FALSE())</f>
        <v>837.24</v>
      </c>
    </row>
    <row r="1939" customFormat="false" ht="15" hidden="false" customHeight="false" outlineLevel="0" collapsed="false">
      <c r="A1939" s="63" t="n">
        <v>43211</v>
      </c>
      <c r="B1939" s="64" t="n">
        <f aca="false">VLOOKUP(A1939,Plan1!$A$7:$O$2198,2,FALSE())</f>
        <v>-0.47</v>
      </c>
      <c r="C1939" s="65" t="n">
        <f aca="false">VLOOKUP(A1939,Plan1!$A$7:$O$2198,3,FALSE())</f>
        <v>780.53</v>
      </c>
      <c r="D1939" s="66" t="n">
        <f aca="false">VLOOKUP(A1939,Plan1!$A$7:$O$2198,7,FALSE())</f>
        <v>-7.66</v>
      </c>
      <c r="E1939" s="65" t="n">
        <f aca="false">VLOOKUP(A1939,Plan1!$A$7:$O$2198,8,FALSE())</f>
        <v>752.34</v>
      </c>
      <c r="F1939" s="64" t="n">
        <f aca="false">VLOOKUP(A1939,Plan1!$A$7:$O$2198,12,FALSE())</f>
        <v>-1.53</v>
      </c>
      <c r="G1939" s="65" t="n">
        <f aca="false">VLOOKUP(A1939,Plan1!$A$7:$O$2198,13,FALSE())</f>
        <v>837.25</v>
      </c>
    </row>
    <row r="1940" customFormat="false" ht="15" hidden="false" customHeight="false" outlineLevel="0" collapsed="false">
      <c r="A1940" s="63" t="n">
        <v>43212</v>
      </c>
      <c r="B1940" s="64" t="n">
        <f aca="false">VLOOKUP(A1940,Plan1!$A$7:$O$2198,2,FALSE())</f>
        <v>-0.48</v>
      </c>
      <c r="C1940" s="65" t="n">
        <f aca="false">VLOOKUP(A1940,Plan1!$A$7:$O$2198,3,FALSE())</f>
        <v>780.52</v>
      </c>
      <c r="D1940" s="66" t="n">
        <f aca="false">VLOOKUP(A1940,Plan1!$A$7:$O$2198,7,FALSE())</f>
        <v>-7.65</v>
      </c>
      <c r="E1940" s="65" t="n">
        <f aca="false">VLOOKUP(A1940,Plan1!$A$7:$O$2198,8,FALSE())</f>
        <v>752.35</v>
      </c>
      <c r="F1940" s="64" t="n">
        <f aca="false">VLOOKUP(A1940,Plan1!$A$7:$O$2198,12,FALSE())</f>
        <v>-1.53</v>
      </c>
      <c r="G1940" s="65" t="n">
        <f aca="false">VLOOKUP(A1940,Plan1!$A$7:$O$2198,13,FALSE())</f>
        <v>837.25</v>
      </c>
    </row>
    <row r="1941" customFormat="false" ht="15" hidden="false" customHeight="false" outlineLevel="0" collapsed="false">
      <c r="A1941" s="63" t="n">
        <v>43213</v>
      </c>
      <c r="B1941" s="64" t="n">
        <f aca="false">VLOOKUP(A1941,Plan1!$A$7:$O$2198,2,FALSE())</f>
        <v>-0.49</v>
      </c>
      <c r="C1941" s="65" t="n">
        <f aca="false">VLOOKUP(A1941,Plan1!$A$7:$O$2198,3,FALSE())</f>
        <v>780.51</v>
      </c>
      <c r="D1941" s="66" t="n">
        <f aca="false">VLOOKUP(A1941,Plan1!$A$7:$O$2198,7,FALSE())</f>
        <v>-7.65</v>
      </c>
      <c r="E1941" s="65" t="n">
        <f aca="false">VLOOKUP(A1941,Plan1!$A$7:$O$2198,8,FALSE())</f>
        <v>752.35</v>
      </c>
      <c r="F1941" s="64" t="n">
        <f aca="false">VLOOKUP(A1941,Plan1!$A$7:$O$2198,12,FALSE())</f>
        <v>-1.54</v>
      </c>
      <c r="G1941" s="65" t="n">
        <f aca="false">VLOOKUP(A1941,Plan1!$A$7:$O$2198,13,FALSE())</f>
        <v>837.24</v>
      </c>
    </row>
    <row r="1942" customFormat="false" ht="15" hidden="false" customHeight="false" outlineLevel="0" collapsed="false">
      <c r="A1942" s="63" t="n">
        <v>43214</v>
      </c>
      <c r="B1942" s="64" t="n">
        <f aca="false">VLOOKUP(A1942,Plan1!$A$7:$O$2198,2,FALSE())</f>
        <v>-0.49</v>
      </c>
      <c r="C1942" s="65" t="n">
        <f aca="false">VLOOKUP(A1942,Plan1!$A$7:$O$2198,3,FALSE())</f>
        <v>780.51</v>
      </c>
      <c r="D1942" s="66" t="n">
        <f aca="false">VLOOKUP(A1942,Plan1!$A$7:$O$2198,7,FALSE())</f>
        <v>-7.64</v>
      </c>
      <c r="E1942" s="65" t="n">
        <f aca="false">VLOOKUP(A1942,Plan1!$A$7:$O$2198,8,FALSE())</f>
        <v>752.36</v>
      </c>
      <c r="F1942" s="64" t="n">
        <f aca="false">VLOOKUP(A1942,Plan1!$A$7:$O$2198,12,FALSE())</f>
        <v>-1.55</v>
      </c>
      <c r="G1942" s="65" t="n">
        <f aca="false">VLOOKUP(A1942,Plan1!$A$7:$O$2198,13,FALSE())</f>
        <v>837.23</v>
      </c>
    </row>
    <row r="1943" customFormat="false" ht="15" hidden="false" customHeight="false" outlineLevel="0" collapsed="false">
      <c r="A1943" s="63" t="n">
        <v>43215</v>
      </c>
      <c r="B1943" s="64" t="n">
        <f aca="false">VLOOKUP(A1943,Plan1!$A$7:$O$2198,2,FALSE())</f>
        <v>-0.5</v>
      </c>
      <c r="C1943" s="65" t="n">
        <f aca="false">VLOOKUP(A1943,Plan1!$A$7:$O$2198,3,FALSE())</f>
        <v>780.5</v>
      </c>
      <c r="D1943" s="66" t="n">
        <f aca="false">VLOOKUP(A1943,Plan1!$A$7:$O$2198,7,FALSE())</f>
        <v>-7.63</v>
      </c>
      <c r="E1943" s="65" t="n">
        <f aca="false">VLOOKUP(A1943,Plan1!$A$7:$O$2198,8,FALSE())</f>
        <v>752.37</v>
      </c>
      <c r="F1943" s="64" t="n">
        <f aca="false">VLOOKUP(A1943,Plan1!$A$7:$O$2198,12,FALSE())</f>
        <v>-1.56</v>
      </c>
      <c r="G1943" s="65" t="n">
        <f aca="false">VLOOKUP(A1943,Plan1!$A$7:$O$2198,13,FALSE())</f>
        <v>837.22</v>
      </c>
    </row>
    <row r="1944" customFormat="false" ht="15" hidden="false" customHeight="false" outlineLevel="0" collapsed="false">
      <c r="A1944" s="63" t="n">
        <v>43216</v>
      </c>
      <c r="B1944" s="64" t="n">
        <f aca="false">VLOOKUP(A1944,Plan1!$A$7:$O$2198,2,FALSE())</f>
        <v>-0.52</v>
      </c>
      <c r="C1944" s="65" t="n">
        <f aca="false">VLOOKUP(A1944,Plan1!$A$7:$O$2198,3,FALSE())</f>
        <v>780.48</v>
      </c>
      <c r="D1944" s="66" t="n">
        <f aca="false">VLOOKUP(A1944,Plan1!$A$7:$O$2198,7,FALSE())</f>
        <v>-7.63</v>
      </c>
      <c r="E1944" s="65" t="n">
        <f aca="false">VLOOKUP(A1944,Plan1!$A$7:$O$2198,8,FALSE())</f>
        <v>752.37</v>
      </c>
      <c r="F1944" s="64" t="n">
        <f aca="false">VLOOKUP(A1944,Plan1!$A$7:$O$2198,12,FALSE())</f>
        <v>-1.56</v>
      </c>
      <c r="G1944" s="65" t="n">
        <f aca="false">VLOOKUP(A1944,Plan1!$A$7:$O$2198,13,FALSE())</f>
        <v>837.22</v>
      </c>
    </row>
    <row r="1945" customFormat="false" ht="15" hidden="false" customHeight="false" outlineLevel="0" collapsed="false">
      <c r="A1945" s="63" t="n">
        <v>43217</v>
      </c>
      <c r="B1945" s="64" t="n">
        <f aca="false">VLOOKUP(A1945,Plan1!$A$7:$O$2198,2,FALSE())</f>
        <v>-0.53</v>
      </c>
      <c r="C1945" s="65" t="n">
        <f aca="false">VLOOKUP(A1945,Plan1!$A$7:$O$2198,3,FALSE())</f>
        <v>780.47</v>
      </c>
      <c r="D1945" s="66" t="n">
        <f aca="false">VLOOKUP(A1945,Plan1!$A$7:$O$2198,7,FALSE())</f>
        <v>-7.62</v>
      </c>
      <c r="E1945" s="65" t="n">
        <f aca="false">VLOOKUP(A1945,Plan1!$A$7:$O$2198,8,FALSE())</f>
        <v>752.38</v>
      </c>
      <c r="F1945" s="64" t="n">
        <f aca="false">VLOOKUP(A1945,Plan1!$A$7:$O$2198,12,FALSE())</f>
        <v>-1.57</v>
      </c>
      <c r="G1945" s="65" t="n">
        <f aca="false">VLOOKUP(A1945,Plan1!$A$7:$O$2198,13,FALSE())</f>
        <v>837.21</v>
      </c>
    </row>
    <row r="1946" customFormat="false" ht="15" hidden="false" customHeight="false" outlineLevel="0" collapsed="false">
      <c r="A1946" s="63" t="n">
        <v>43218</v>
      </c>
      <c r="B1946" s="64" t="n">
        <f aca="false">VLOOKUP(A1946,Plan1!$A$7:$O$2198,2,FALSE())</f>
        <v>-0.53</v>
      </c>
      <c r="C1946" s="65" t="n">
        <f aca="false">VLOOKUP(A1946,Plan1!$A$7:$O$2198,3,FALSE())</f>
        <v>780.47</v>
      </c>
      <c r="D1946" s="66" t="n">
        <f aca="false">VLOOKUP(A1946,Plan1!$A$7:$O$2198,7,FALSE())</f>
        <v>-7.61</v>
      </c>
      <c r="E1946" s="65" t="n">
        <f aca="false">VLOOKUP(A1946,Plan1!$A$7:$O$2198,8,FALSE())</f>
        <v>752.39</v>
      </c>
      <c r="F1946" s="64" t="n">
        <f aca="false">VLOOKUP(A1946,Plan1!$A$7:$O$2198,12,FALSE())</f>
        <v>-1.58</v>
      </c>
      <c r="G1946" s="65" t="n">
        <f aca="false">VLOOKUP(A1946,Plan1!$A$7:$O$2198,13,FALSE())</f>
        <v>837.2</v>
      </c>
    </row>
    <row r="1947" customFormat="false" ht="15" hidden="false" customHeight="false" outlineLevel="0" collapsed="false">
      <c r="A1947" s="63" t="n">
        <v>43219</v>
      </c>
      <c r="B1947" s="64" t="n">
        <f aca="false">VLOOKUP(A1947,Plan1!$A$7:$O$2198,2,FALSE())</f>
        <v>-0.53</v>
      </c>
      <c r="C1947" s="65" t="n">
        <f aca="false">VLOOKUP(A1947,Plan1!$A$7:$O$2198,3,FALSE())</f>
        <v>780.47</v>
      </c>
      <c r="D1947" s="66" t="n">
        <f aca="false">VLOOKUP(A1947,Plan1!$A$7:$O$2198,7,FALSE())</f>
        <v>-7.6</v>
      </c>
      <c r="E1947" s="65" t="n">
        <f aca="false">VLOOKUP(A1947,Plan1!$A$7:$O$2198,8,FALSE())</f>
        <v>752.4</v>
      </c>
      <c r="F1947" s="64" t="n">
        <f aca="false">VLOOKUP(A1947,Plan1!$A$7:$O$2198,12,FALSE())</f>
        <v>-1.59</v>
      </c>
      <c r="G1947" s="65" t="n">
        <f aca="false">VLOOKUP(A1947,Plan1!$A$7:$O$2198,13,FALSE())</f>
        <v>837.19</v>
      </c>
    </row>
    <row r="1948" customFormat="false" ht="15" hidden="false" customHeight="false" outlineLevel="0" collapsed="false">
      <c r="A1948" s="63" t="n">
        <v>43220</v>
      </c>
      <c r="B1948" s="64" t="n">
        <f aca="false">VLOOKUP(A1948,Plan1!$A$7:$O$2198,2,FALSE())</f>
        <v>-0.54</v>
      </c>
      <c r="C1948" s="65" t="n">
        <f aca="false">VLOOKUP(A1948,Plan1!$A$7:$O$2198,3,FALSE())</f>
        <v>780.46</v>
      </c>
      <c r="D1948" s="66" t="n">
        <f aca="false">VLOOKUP(A1948,Plan1!$A$7:$O$2198,7,FALSE())</f>
        <v>-7.59</v>
      </c>
      <c r="E1948" s="65" t="n">
        <f aca="false">VLOOKUP(A1948,Plan1!$A$7:$O$2198,8,FALSE())</f>
        <v>752.41</v>
      </c>
      <c r="F1948" s="64" t="n">
        <f aca="false">VLOOKUP(A1948,Plan1!$A$7:$O$2198,12,FALSE())</f>
        <v>-1.59</v>
      </c>
      <c r="G1948" s="65" t="n">
        <f aca="false">VLOOKUP(A1948,Plan1!$A$7:$O$2198,13,FALSE())</f>
        <v>837.19</v>
      </c>
    </row>
    <row r="1949" customFormat="false" ht="15" hidden="false" customHeight="false" outlineLevel="0" collapsed="false">
      <c r="A1949" s="63" t="n">
        <v>43221</v>
      </c>
      <c r="B1949" s="64" t="n">
        <f aca="false">VLOOKUP(A1949,Plan1!$A$7:$O$2198,2,FALSE())</f>
        <v>-0.55</v>
      </c>
      <c r="C1949" s="65" t="n">
        <f aca="false">VLOOKUP(A1949,Plan1!$A$7:$O$2198,3,FALSE())</f>
        <v>780.45</v>
      </c>
      <c r="D1949" s="66" t="n">
        <f aca="false">VLOOKUP(A1949,Plan1!$A$7:$O$2198,7,FALSE())</f>
        <v>-7.59</v>
      </c>
      <c r="E1949" s="65" t="n">
        <f aca="false">VLOOKUP(A1949,Plan1!$A$7:$O$2198,8,FALSE())</f>
        <v>752.41</v>
      </c>
      <c r="F1949" s="64" t="n">
        <f aca="false">VLOOKUP(A1949,Plan1!$A$7:$O$2198,12,FALSE())</f>
        <v>-1.62</v>
      </c>
      <c r="G1949" s="65" t="n">
        <f aca="false">VLOOKUP(A1949,Plan1!$A$7:$O$2198,13,FALSE())</f>
        <v>837.16</v>
      </c>
    </row>
    <row r="1950" customFormat="false" ht="15" hidden="false" customHeight="false" outlineLevel="0" collapsed="false">
      <c r="A1950" s="63" t="n">
        <v>43222</v>
      </c>
      <c r="B1950" s="64" t="n">
        <f aca="false">VLOOKUP(A1950,Plan1!$A$7:$O$2198,2,FALSE())</f>
        <v>-0.56</v>
      </c>
      <c r="C1950" s="65" t="n">
        <f aca="false">VLOOKUP(A1950,Plan1!$A$7:$O$2198,3,FALSE())</f>
        <v>780.44</v>
      </c>
      <c r="D1950" s="66" t="n">
        <f aca="false">VLOOKUP(A1950,Plan1!$A$7:$O$2198,7,FALSE())</f>
        <v>-7.59</v>
      </c>
      <c r="E1950" s="65" t="n">
        <f aca="false">VLOOKUP(A1950,Plan1!$A$7:$O$2198,8,FALSE())</f>
        <v>752.41</v>
      </c>
      <c r="F1950" s="64" t="n">
        <f aca="false">VLOOKUP(A1950,Plan1!$A$7:$O$2198,12,FALSE())</f>
        <v>-1.63</v>
      </c>
      <c r="G1950" s="65" t="n">
        <f aca="false">VLOOKUP(A1950,Plan1!$A$7:$O$2198,13,FALSE())</f>
        <v>837.15</v>
      </c>
    </row>
    <row r="1951" customFormat="false" ht="15" hidden="false" customHeight="false" outlineLevel="0" collapsed="false">
      <c r="A1951" s="63" t="n">
        <v>43223</v>
      </c>
      <c r="B1951" s="64" t="n">
        <f aca="false">VLOOKUP(A1951,Plan1!$A$7:$O$2198,2,FALSE())</f>
        <v>-0.57</v>
      </c>
      <c r="C1951" s="65" t="n">
        <f aca="false">VLOOKUP(A1951,Plan1!$A$7:$O$2198,3,FALSE())</f>
        <v>780.43</v>
      </c>
      <c r="D1951" s="66" t="n">
        <f aca="false">VLOOKUP(A1951,Plan1!$A$7:$O$2198,7,FALSE())</f>
        <v>-7.59</v>
      </c>
      <c r="E1951" s="65" t="n">
        <f aca="false">VLOOKUP(A1951,Plan1!$A$7:$O$2198,8,FALSE())</f>
        <v>752.41</v>
      </c>
      <c r="F1951" s="64" t="n">
        <f aca="false">VLOOKUP(A1951,Plan1!$A$7:$O$2198,12,FALSE())</f>
        <v>-1.64</v>
      </c>
      <c r="G1951" s="65" t="n">
        <f aca="false">VLOOKUP(A1951,Plan1!$A$7:$O$2198,13,FALSE())</f>
        <v>837.14</v>
      </c>
    </row>
    <row r="1952" customFormat="false" ht="15" hidden="false" customHeight="false" outlineLevel="0" collapsed="false">
      <c r="A1952" s="63" t="n">
        <v>43224</v>
      </c>
      <c r="B1952" s="64" t="n">
        <f aca="false">VLOOKUP(A1952,Plan1!$A$7:$O$2198,2,FALSE())</f>
        <v>-0.58</v>
      </c>
      <c r="C1952" s="65" t="n">
        <f aca="false">VLOOKUP(A1952,Plan1!$A$7:$O$2198,3,FALSE())</f>
        <v>780.42</v>
      </c>
      <c r="D1952" s="66" t="n">
        <f aca="false">VLOOKUP(A1952,Plan1!$A$7:$O$2198,7,FALSE())</f>
        <v>-7.58</v>
      </c>
      <c r="E1952" s="65" t="n">
        <f aca="false">VLOOKUP(A1952,Plan1!$A$7:$O$2198,8,FALSE())</f>
        <v>752.42</v>
      </c>
      <c r="F1952" s="64" t="n">
        <f aca="false">VLOOKUP(A1952,Plan1!$A$7:$O$2198,12,FALSE())</f>
        <v>-1.65</v>
      </c>
      <c r="G1952" s="65" t="n">
        <f aca="false">VLOOKUP(A1952,Plan1!$A$7:$O$2198,13,FALSE())</f>
        <v>837.13</v>
      </c>
    </row>
    <row r="1953" customFormat="false" ht="15" hidden="false" customHeight="false" outlineLevel="0" collapsed="false">
      <c r="A1953" s="63" t="n">
        <v>43225</v>
      </c>
      <c r="B1953" s="64" t="n">
        <f aca="false">VLOOKUP(A1953,Plan1!$A$7:$O$2198,2,FALSE())</f>
        <v>-0.59</v>
      </c>
      <c r="C1953" s="65" t="n">
        <f aca="false">VLOOKUP(A1953,Plan1!$A$7:$O$2198,3,FALSE())</f>
        <v>780.41</v>
      </c>
      <c r="D1953" s="66" t="n">
        <f aca="false">VLOOKUP(A1953,Plan1!$A$7:$O$2198,7,FALSE())</f>
        <v>-7.58</v>
      </c>
      <c r="E1953" s="65" t="n">
        <f aca="false">VLOOKUP(A1953,Plan1!$A$7:$O$2198,8,FALSE())</f>
        <v>752.42</v>
      </c>
      <c r="F1953" s="64" t="n">
        <f aca="false">VLOOKUP(A1953,Plan1!$A$7:$O$2198,12,FALSE())</f>
        <v>-1.66</v>
      </c>
      <c r="G1953" s="65" t="n">
        <f aca="false">VLOOKUP(A1953,Plan1!$A$7:$O$2198,13,FALSE())</f>
        <v>837.12</v>
      </c>
    </row>
    <row r="1954" customFormat="false" ht="15" hidden="false" customHeight="false" outlineLevel="0" collapsed="false">
      <c r="A1954" s="63" t="n">
        <v>43226</v>
      </c>
      <c r="B1954" s="64" t="n">
        <f aca="false">VLOOKUP(A1954,Plan1!$A$7:$O$2198,2,FALSE())</f>
        <v>-0.6</v>
      </c>
      <c r="C1954" s="65" t="n">
        <f aca="false">VLOOKUP(A1954,Plan1!$A$7:$O$2198,3,FALSE())</f>
        <v>780.4</v>
      </c>
      <c r="D1954" s="66" t="n">
        <f aca="false">VLOOKUP(A1954,Plan1!$A$7:$O$2198,7,FALSE())</f>
        <v>-7.58</v>
      </c>
      <c r="E1954" s="65" t="n">
        <f aca="false">VLOOKUP(A1954,Plan1!$A$7:$O$2198,8,FALSE())</f>
        <v>752.42</v>
      </c>
      <c r="F1954" s="64" t="n">
        <f aca="false">VLOOKUP(A1954,Plan1!$A$7:$O$2198,12,FALSE())</f>
        <v>-1.67</v>
      </c>
      <c r="G1954" s="65" t="n">
        <f aca="false">VLOOKUP(A1954,Plan1!$A$7:$O$2198,13,FALSE())</f>
        <v>837.11</v>
      </c>
    </row>
    <row r="1955" customFormat="false" ht="15" hidden="false" customHeight="false" outlineLevel="0" collapsed="false">
      <c r="A1955" s="63" t="n">
        <v>43227</v>
      </c>
      <c r="B1955" s="64" t="n">
        <f aca="false">VLOOKUP(A1955,Plan1!$A$7:$O$2198,2,FALSE())</f>
        <v>-0.6</v>
      </c>
      <c r="C1955" s="65" t="n">
        <f aca="false">VLOOKUP(A1955,Plan1!$A$7:$O$2198,3,FALSE())</f>
        <v>780.4</v>
      </c>
      <c r="D1955" s="66" t="n">
        <f aca="false">VLOOKUP(A1955,Plan1!$A$7:$O$2198,7,FALSE())</f>
        <v>-7.57</v>
      </c>
      <c r="E1955" s="65" t="n">
        <f aca="false">VLOOKUP(A1955,Plan1!$A$7:$O$2198,8,FALSE())</f>
        <v>752.43</v>
      </c>
      <c r="F1955" s="64" t="n">
        <f aca="false">VLOOKUP(A1955,Plan1!$A$7:$O$2198,12,FALSE())</f>
        <v>-1.68</v>
      </c>
      <c r="G1955" s="65" t="n">
        <f aca="false">VLOOKUP(A1955,Plan1!$A$7:$O$2198,13,FALSE())</f>
        <v>837.1</v>
      </c>
    </row>
    <row r="1956" customFormat="false" ht="15" hidden="false" customHeight="false" outlineLevel="0" collapsed="false">
      <c r="A1956" s="63" t="n">
        <v>43228</v>
      </c>
      <c r="B1956" s="64" t="n">
        <f aca="false">VLOOKUP(A1956,Plan1!$A$7:$O$2198,2,FALSE())</f>
        <v>-0.61</v>
      </c>
      <c r="C1956" s="65" t="n">
        <f aca="false">VLOOKUP(A1956,Plan1!$A$7:$O$2198,3,FALSE())</f>
        <v>780.39</v>
      </c>
      <c r="D1956" s="66" t="n">
        <f aca="false">VLOOKUP(A1956,Plan1!$A$7:$O$2198,7,FALSE())</f>
        <v>-7.57</v>
      </c>
      <c r="E1956" s="65" t="n">
        <f aca="false">VLOOKUP(A1956,Plan1!$A$7:$O$2198,8,FALSE())</f>
        <v>752.43</v>
      </c>
      <c r="F1956" s="64" t="n">
        <f aca="false">VLOOKUP(A1956,Plan1!$A$7:$O$2198,12,FALSE())</f>
        <v>-1.69</v>
      </c>
      <c r="G1956" s="65" t="n">
        <f aca="false">VLOOKUP(A1956,Plan1!$A$7:$O$2198,13,FALSE())</f>
        <v>837.09</v>
      </c>
    </row>
    <row r="1957" customFormat="false" ht="15" hidden="false" customHeight="false" outlineLevel="0" collapsed="false">
      <c r="A1957" s="63" t="n">
        <v>43229</v>
      </c>
      <c r="B1957" s="64" t="n">
        <f aca="false">VLOOKUP(A1957,Plan1!$A$7:$O$2198,2,FALSE())</f>
        <v>-0.62</v>
      </c>
      <c r="C1957" s="65" t="n">
        <f aca="false">VLOOKUP(A1957,Plan1!$A$7:$O$2198,3,FALSE())</f>
        <v>780.38</v>
      </c>
      <c r="D1957" s="66" t="n">
        <f aca="false">VLOOKUP(A1957,Plan1!$A$7:$O$2198,7,FALSE())</f>
        <v>-7.57</v>
      </c>
      <c r="E1957" s="65" t="n">
        <f aca="false">VLOOKUP(A1957,Plan1!$A$7:$O$2198,8,FALSE())</f>
        <v>752.43</v>
      </c>
      <c r="F1957" s="64" t="n">
        <f aca="false">VLOOKUP(A1957,Plan1!$A$7:$O$2198,12,FALSE())</f>
        <v>-1.7</v>
      </c>
      <c r="G1957" s="65" t="n">
        <f aca="false">VLOOKUP(A1957,Plan1!$A$7:$O$2198,13,FALSE())</f>
        <v>837.08</v>
      </c>
    </row>
    <row r="1958" customFormat="false" ht="15" hidden="false" customHeight="false" outlineLevel="0" collapsed="false">
      <c r="A1958" s="63" t="n">
        <v>43230</v>
      </c>
      <c r="B1958" s="64" t="n">
        <f aca="false">VLOOKUP(A1958,Plan1!$A$7:$O$2198,2,FALSE())</f>
        <v>-0.63</v>
      </c>
      <c r="C1958" s="65" t="n">
        <f aca="false">VLOOKUP(A1958,Plan1!$A$7:$O$2198,3,FALSE())</f>
        <v>780.37</v>
      </c>
      <c r="D1958" s="66" t="n">
        <f aca="false">VLOOKUP(A1958,Plan1!$A$7:$O$2198,7,FALSE())</f>
        <v>-7.57</v>
      </c>
      <c r="E1958" s="65" t="n">
        <f aca="false">VLOOKUP(A1958,Plan1!$A$7:$O$2198,8,FALSE())</f>
        <v>752.43</v>
      </c>
      <c r="F1958" s="64" t="n">
        <f aca="false">VLOOKUP(A1958,Plan1!$A$7:$O$2198,12,FALSE())</f>
        <v>-1.71</v>
      </c>
      <c r="G1958" s="65" t="n">
        <f aca="false">VLOOKUP(A1958,Plan1!$A$7:$O$2198,13,FALSE())</f>
        <v>837.07</v>
      </c>
    </row>
    <row r="1959" customFormat="false" ht="15" hidden="false" customHeight="false" outlineLevel="0" collapsed="false">
      <c r="A1959" s="63" t="n">
        <v>43231</v>
      </c>
      <c r="B1959" s="64" t="n">
        <f aca="false">VLOOKUP(A1959,Plan1!$A$7:$O$2198,2,FALSE())</f>
        <v>-0.63</v>
      </c>
      <c r="C1959" s="65" t="n">
        <f aca="false">VLOOKUP(A1959,Plan1!$A$7:$O$2198,3,FALSE())</f>
        <v>780.37</v>
      </c>
      <c r="D1959" s="66" t="n">
        <f aca="false">VLOOKUP(A1959,Plan1!$A$7:$O$2198,7,FALSE())</f>
        <v>-7.57</v>
      </c>
      <c r="E1959" s="65" t="n">
        <f aca="false">VLOOKUP(A1959,Plan1!$A$7:$O$2198,8,FALSE())</f>
        <v>752.43</v>
      </c>
      <c r="F1959" s="64" t="n">
        <f aca="false">VLOOKUP(A1959,Plan1!$A$7:$O$2198,12,FALSE())</f>
        <v>-1.72</v>
      </c>
      <c r="G1959" s="65" t="n">
        <f aca="false">VLOOKUP(A1959,Plan1!$A$7:$O$2198,13,FALSE())</f>
        <v>837.06</v>
      </c>
    </row>
    <row r="1960" customFormat="false" ht="15" hidden="false" customHeight="false" outlineLevel="0" collapsed="false">
      <c r="A1960" s="63" t="n">
        <v>43232</v>
      </c>
      <c r="B1960" s="64" t="n">
        <f aca="false">VLOOKUP(A1960,Plan1!$A$7:$O$2198,2,FALSE())</f>
        <v>-0.64</v>
      </c>
      <c r="C1960" s="65" t="n">
        <f aca="false">VLOOKUP(A1960,Plan1!$A$7:$O$2198,3,FALSE())</f>
        <v>780.36</v>
      </c>
      <c r="D1960" s="66" t="n">
        <f aca="false">VLOOKUP(A1960,Plan1!$A$7:$O$2198,7,FALSE())</f>
        <v>-7.57</v>
      </c>
      <c r="E1960" s="65" t="n">
        <f aca="false">VLOOKUP(A1960,Plan1!$A$7:$O$2198,8,FALSE())</f>
        <v>752.43</v>
      </c>
      <c r="F1960" s="64" t="n">
        <f aca="false">VLOOKUP(A1960,Plan1!$A$7:$O$2198,12,FALSE())</f>
        <v>-1.73</v>
      </c>
      <c r="G1960" s="65" t="n">
        <f aca="false">VLOOKUP(A1960,Plan1!$A$7:$O$2198,13,FALSE())</f>
        <v>837.05</v>
      </c>
    </row>
    <row r="1961" customFormat="false" ht="15" hidden="false" customHeight="false" outlineLevel="0" collapsed="false">
      <c r="A1961" s="63" t="n">
        <v>43233</v>
      </c>
      <c r="B1961" s="64" t="n">
        <f aca="false">VLOOKUP(A1961,Plan1!$A$7:$O$2198,2,FALSE())</f>
        <v>-0.66</v>
      </c>
      <c r="C1961" s="65" t="n">
        <f aca="false">VLOOKUP(A1961,Plan1!$A$7:$O$2198,3,FALSE())</f>
        <v>780.34</v>
      </c>
      <c r="D1961" s="66" t="n">
        <f aca="false">VLOOKUP(A1961,Plan1!$A$7:$O$2198,7,FALSE())</f>
        <v>-7.57</v>
      </c>
      <c r="E1961" s="65" t="n">
        <f aca="false">VLOOKUP(A1961,Plan1!$A$7:$O$2198,8,FALSE())</f>
        <v>752.43</v>
      </c>
      <c r="F1961" s="64" t="n">
        <f aca="false">VLOOKUP(A1961,Plan1!$A$7:$O$2198,12,FALSE())</f>
        <v>-1.75</v>
      </c>
      <c r="G1961" s="65" t="n">
        <f aca="false">VLOOKUP(A1961,Plan1!$A$7:$O$2198,13,FALSE())</f>
        <v>837.03</v>
      </c>
    </row>
    <row r="1962" customFormat="false" ht="15" hidden="false" customHeight="false" outlineLevel="0" collapsed="false">
      <c r="A1962" s="63" t="n">
        <v>43234</v>
      </c>
      <c r="B1962" s="64" t="n">
        <f aca="false">VLOOKUP(A1962,Plan1!$A$7:$O$2198,2,FALSE())</f>
        <v>-0.66</v>
      </c>
      <c r="C1962" s="65" t="n">
        <f aca="false">VLOOKUP(A1962,Plan1!$A$7:$O$2198,3,FALSE())</f>
        <v>780.34</v>
      </c>
      <c r="D1962" s="66" t="n">
        <f aca="false">VLOOKUP(A1962,Plan1!$A$7:$O$2198,7,FALSE())</f>
        <v>-7.57</v>
      </c>
      <c r="E1962" s="65" t="n">
        <f aca="false">VLOOKUP(A1962,Plan1!$A$7:$O$2198,8,FALSE())</f>
        <v>752.43</v>
      </c>
      <c r="F1962" s="64" t="n">
        <f aca="false">VLOOKUP(A1962,Plan1!$A$7:$O$2198,12,FALSE())</f>
        <v>-1.76</v>
      </c>
      <c r="G1962" s="65" t="n">
        <f aca="false">VLOOKUP(A1962,Plan1!$A$7:$O$2198,13,FALSE())</f>
        <v>837.02</v>
      </c>
    </row>
    <row r="1963" customFormat="false" ht="15" hidden="false" customHeight="false" outlineLevel="0" collapsed="false">
      <c r="A1963" s="63" t="n">
        <v>43235</v>
      </c>
      <c r="B1963" s="64" t="n">
        <f aca="false">VLOOKUP(A1963,Plan1!$A$7:$O$2198,2,FALSE())</f>
        <v>-0.66</v>
      </c>
      <c r="C1963" s="65" t="n">
        <f aca="false">VLOOKUP(A1963,Plan1!$A$7:$O$2198,3,FALSE())</f>
        <v>780.34</v>
      </c>
      <c r="D1963" s="66" t="n">
        <f aca="false">VLOOKUP(A1963,Plan1!$A$7:$O$2198,7,FALSE())</f>
        <v>-7.57</v>
      </c>
      <c r="E1963" s="65" t="n">
        <f aca="false">VLOOKUP(A1963,Plan1!$A$7:$O$2198,8,FALSE())</f>
        <v>752.43</v>
      </c>
      <c r="F1963" s="64" t="n">
        <f aca="false">VLOOKUP(A1963,Plan1!$A$7:$O$2198,12,FALSE())</f>
        <v>-1.77</v>
      </c>
      <c r="G1963" s="65" t="n">
        <f aca="false">VLOOKUP(A1963,Plan1!$A$7:$O$2198,13,FALSE())</f>
        <v>837.01</v>
      </c>
    </row>
    <row r="1964" customFormat="false" ht="15" hidden="false" customHeight="false" outlineLevel="0" collapsed="false">
      <c r="A1964" s="63" t="n">
        <v>43236</v>
      </c>
      <c r="B1964" s="64" t="n">
        <f aca="false">VLOOKUP(A1964,Plan1!$A$7:$O$2198,2,FALSE())</f>
        <v>-0.67</v>
      </c>
      <c r="C1964" s="65" t="n">
        <f aca="false">VLOOKUP(A1964,Plan1!$A$7:$O$2198,3,FALSE())</f>
        <v>780.33</v>
      </c>
      <c r="D1964" s="66" t="n">
        <f aca="false">VLOOKUP(A1964,Plan1!$A$7:$O$2198,7,FALSE())</f>
        <v>-7.57</v>
      </c>
      <c r="E1964" s="65" t="n">
        <f aca="false">VLOOKUP(A1964,Plan1!$A$7:$O$2198,8,FALSE())</f>
        <v>752.43</v>
      </c>
      <c r="F1964" s="64" t="n">
        <f aca="false">VLOOKUP(A1964,Plan1!$A$7:$O$2198,12,FALSE())</f>
        <v>-1.78</v>
      </c>
      <c r="G1964" s="65" t="n">
        <f aca="false">VLOOKUP(A1964,Plan1!$A$7:$O$2198,13,FALSE())</f>
        <v>837</v>
      </c>
    </row>
    <row r="1965" customFormat="false" ht="15" hidden="false" customHeight="false" outlineLevel="0" collapsed="false">
      <c r="A1965" s="63" t="n">
        <v>43237</v>
      </c>
      <c r="B1965" s="64" t="n">
        <f aca="false">VLOOKUP(A1965,Plan1!$A$7:$O$2198,2,FALSE())</f>
        <v>-0.68</v>
      </c>
      <c r="C1965" s="65" t="n">
        <f aca="false">VLOOKUP(A1965,Plan1!$A$7:$O$2198,3,FALSE())</f>
        <v>780.32</v>
      </c>
      <c r="D1965" s="66" t="n">
        <f aca="false">VLOOKUP(A1965,Plan1!$A$7:$O$2198,7,FALSE())</f>
        <v>-7.57</v>
      </c>
      <c r="E1965" s="65" t="n">
        <f aca="false">VLOOKUP(A1965,Plan1!$A$7:$O$2198,8,FALSE())</f>
        <v>752.43</v>
      </c>
      <c r="F1965" s="64" t="n">
        <f aca="false">VLOOKUP(A1965,Plan1!$A$7:$O$2198,12,FALSE())</f>
        <v>-1.78</v>
      </c>
      <c r="G1965" s="65" t="n">
        <f aca="false">VLOOKUP(A1965,Plan1!$A$7:$O$2198,13,FALSE())</f>
        <v>837</v>
      </c>
    </row>
    <row r="1966" customFormat="false" ht="15" hidden="false" customHeight="false" outlineLevel="0" collapsed="false">
      <c r="A1966" s="63" t="n">
        <v>43238</v>
      </c>
      <c r="B1966" s="64" t="n">
        <f aca="false">VLOOKUP(A1966,Plan1!$A$7:$O$2198,2,FALSE())</f>
        <v>-0.69</v>
      </c>
      <c r="C1966" s="65" t="n">
        <f aca="false">VLOOKUP(A1966,Plan1!$A$7:$O$2198,3,FALSE())</f>
        <v>780.31</v>
      </c>
      <c r="D1966" s="66" t="n">
        <f aca="false">VLOOKUP(A1966,Plan1!$A$7:$O$2198,7,FALSE())</f>
        <v>-7.57</v>
      </c>
      <c r="E1966" s="65" t="n">
        <f aca="false">VLOOKUP(A1966,Plan1!$A$7:$O$2198,8,FALSE())</f>
        <v>752.43</v>
      </c>
      <c r="F1966" s="64" t="n">
        <f aca="false">VLOOKUP(A1966,Plan1!$A$7:$O$2198,12,FALSE())</f>
        <v>-1.78</v>
      </c>
      <c r="G1966" s="65" t="n">
        <f aca="false">VLOOKUP(A1966,Plan1!$A$7:$O$2198,13,FALSE())</f>
        <v>837</v>
      </c>
    </row>
    <row r="1967" customFormat="false" ht="15" hidden="false" customHeight="false" outlineLevel="0" collapsed="false">
      <c r="A1967" s="63" t="n">
        <v>43239</v>
      </c>
      <c r="B1967" s="64" t="n">
        <f aca="false">VLOOKUP(A1967,Plan1!$A$7:$O$2198,2,FALSE())</f>
        <v>-0.7</v>
      </c>
      <c r="C1967" s="65" t="n">
        <f aca="false">VLOOKUP(A1967,Plan1!$A$7:$O$2198,3,FALSE())</f>
        <v>780.3</v>
      </c>
      <c r="D1967" s="66" t="n">
        <f aca="false">VLOOKUP(A1967,Plan1!$A$7:$O$2198,7,FALSE())</f>
        <v>-7.56</v>
      </c>
      <c r="E1967" s="65" t="n">
        <f aca="false">VLOOKUP(A1967,Plan1!$A$7:$O$2198,8,FALSE())</f>
        <v>752.44</v>
      </c>
      <c r="F1967" s="64" t="n">
        <f aca="false">VLOOKUP(A1967,Plan1!$A$7:$O$2198,12,FALSE())</f>
        <v>-1.78</v>
      </c>
      <c r="G1967" s="65" t="n">
        <f aca="false">VLOOKUP(A1967,Plan1!$A$7:$O$2198,13,FALSE())</f>
        <v>837</v>
      </c>
    </row>
    <row r="1968" customFormat="false" ht="15" hidden="false" customHeight="false" outlineLevel="0" collapsed="false">
      <c r="A1968" s="63" t="n">
        <v>43240</v>
      </c>
      <c r="B1968" s="64" t="n">
        <f aca="false">VLOOKUP(A1968,Plan1!$A$7:$O$2198,2,FALSE())</f>
        <v>-0.7</v>
      </c>
      <c r="C1968" s="65" t="n">
        <f aca="false">VLOOKUP(A1968,Plan1!$A$7:$O$2198,3,FALSE())</f>
        <v>780.3</v>
      </c>
      <c r="D1968" s="66" t="n">
        <f aca="false">VLOOKUP(A1968,Plan1!$A$7:$O$2198,7,FALSE())</f>
        <v>-7.56</v>
      </c>
      <c r="E1968" s="65" t="n">
        <f aca="false">VLOOKUP(A1968,Plan1!$A$7:$O$2198,8,FALSE())</f>
        <v>752.44</v>
      </c>
      <c r="F1968" s="64" t="n">
        <f aca="false">VLOOKUP(A1968,Plan1!$A$7:$O$2198,12,FALSE())</f>
        <v>-1.77</v>
      </c>
      <c r="G1968" s="65" t="n">
        <f aca="false">VLOOKUP(A1968,Plan1!$A$7:$O$2198,13,FALSE())</f>
        <v>837.01</v>
      </c>
    </row>
    <row r="1969" customFormat="false" ht="15" hidden="false" customHeight="false" outlineLevel="0" collapsed="false">
      <c r="A1969" s="63" t="n">
        <v>43241</v>
      </c>
      <c r="B1969" s="64" t="n">
        <f aca="false">VLOOKUP(A1969,Plan1!$A$7:$O$2198,2,FALSE())</f>
        <v>-0.71</v>
      </c>
      <c r="C1969" s="65" t="n">
        <f aca="false">VLOOKUP(A1969,Plan1!$A$7:$O$2198,3,FALSE())</f>
        <v>780.29</v>
      </c>
      <c r="D1969" s="66" t="n">
        <f aca="false">VLOOKUP(A1969,Plan1!$A$7:$O$2198,7,FALSE())</f>
        <v>-7.54</v>
      </c>
      <c r="E1969" s="65" t="n">
        <f aca="false">VLOOKUP(A1969,Plan1!$A$7:$O$2198,8,FALSE())</f>
        <v>752.46</v>
      </c>
      <c r="F1969" s="64" t="n">
        <f aca="false">VLOOKUP(A1969,Plan1!$A$7:$O$2198,12,FALSE())</f>
        <v>-1.78</v>
      </c>
      <c r="G1969" s="65" t="n">
        <f aca="false">VLOOKUP(A1969,Plan1!$A$7:$O$2198,13,FALSE())</f>
        <v>837</v>
      </c>
    </row>
    <row r="1970" customFormat="false" ht="15" hidden="false" customHeight="false" outlineLevel="0" collapsed="false">
      <c r="A1970" s="63" t="n">
        <v>43242</v>
      </c>
      <c r="B1970" s="64" t="n">
        <f aca="false">VLOOKUP(A1970,Plan1!$A$7:$O$2198,2,FALSE())</f>
        <v>-0.72</v>
      </c>
      <c r="C1970" s="65" t="n">
        <f aca="false">VLOOKUP(A1970,Plan1!$A$7:$O$2198,3,FALSE())</f>
        <v>780.28</v>
      </c>
      <c r="D1970" s="66" t="n">
        <f aca="false">VLOOKUP(A1970,Plan1!$A$7:$O$2198,7,FALSE())</f>
        <v>-7.54</v>
      </c>
      <c r="E1970" s="65" t="n">
        <f aca="false">VLOOKUP(A1970,Plan1!$A$7:$O$2198,8,FALSE())</f>
        <v>752.46</v>
      </c>
      <c r="F1970" s="64" t="n">
        <f aca="false">VLOOKUP(A1970,Plan1!$A$7:$O$2198,12,FALSE())</f>
        <v>-1.79</v>
      </c>
      <c r="G1970" s="65" t="n">
        <f aca="false">VLOOKUP(A1970,Plan1!$A$7:$O$2198,13,FALSE())</f>
        <v>836.99</v>
      </c>
    </row>
    <row r="1971" customFormat="false" ht="15" hidden="false" customHeight="false" outlineLevel="0" collapsed="false">
      <c r="A1971" s="63" t="n">
        <v>43243</v>
      </c>
      <c r="B1971" s="64" t="n">
        <f aca="false">VLOOKUP(A1971,Plan1!$A$7:$O$2198,2,FALSE())</f>
        <v>-0.73</v>
      </c>
      <c r="C1971" s="65" t="n">
        <f aca="false">VLOOKUP(A1971,Plan1!$A$7:$O$2198,3,FALSE())</f>
        <v>780.27</v>
      </c>
      <c r="D1971" s="66" t="n">
        <f aca="false">VLOOKUP(A1971,Plan1!$A$7:$O$2198,7,FALSE())</f>
        <v>-7.54</v>
      </c>
      <c r="E1971" s="65" t="n">
        <f aca="false">VLOOKUP(A1971,Plan1!$A$7:$O$2198,8,FALSE())</f>
        <v>752.46</v>
      </c>
      <c r="F1971" s="64" t="n">
        <f aca="false">VLOOKUP(A1971,Plan1!$A$7:$O$2198,12,FALSE())</f>
        <v>-1.79</v>
      </c>
      <c r="G1971" s="65" t="n">
        <f aca="false">VLOOKUP(A1971,Plan1!$A$7:$O$2198,13,FALSE())</f>
        <v>836.99</v>
      </c>
    </row>
    <row r="1972" customFormat="false" ht="15" hidden="false" customHeight="false" outlineLevel="0" collapsed="false">
      <c r="A1972" s="63" t="n">
        <v>43244</v>
      </c>
      <c r="B1972" s="64" t="n">
        <f aca="false">VLOOKUP(A1972,Plan1!$A$7:$O$2198,2,FALSE())</f>
        <v>-0.74</v>
      </c>
      <c r="C1972" s="65" t="n">
        <f aca="false">VLOOKUP(A1972,Plan1!$A$7:$O$2198,3,FALSE())</f>
        <v>780.26</v>
      </c>
      <c r="D1972" s="66" t="n">
        <f aca="false">VLOOKUP(A1972,Plan1!$A$7:$O$2198,7,FALSE())</f>
        <v>-7.54</v>
      </c>
      <c r="E1972" s="65" t="n">
        <f aca="false">VLOOKUP(A1972,Plan1!$A$7:$O$2198,8,FALSE())</f>
        <v>752.46</v>
      </c>
      <c r="F1972" s="64" t="n">
        <f aca="false">VLOOKUP(A1972,Plan1!$A$7:$O$2198,12,FALSE())</f>
        <v>-1.8</v>
      </c>
      <c r="G1972" s="65" t="n">
        <f aca="false">VLOOKUP(A1972,Plan1!$A$7:$O$2198,13,FALSE())</f>
        <v>836.98</v>
      </c>
    </row>
    <row r="1973" customFormat="false" ht="15" hidden="false" customHeight="false" outlineLevel="0" collapsed="false">
      <c r="A1973" s="63" t="n">
        <v>43245</v>
      </c>
      <c r="B1973" s="64" t="n">
        <f aca="false">VLOOKUP(A1973,Plan1!$A$7:$O$2198,2,FALSE())</f>
        <v>-0.75</v>
      </c>
      <c r="C1973" s="65" t="n">
        <f aca="false">VLOOKUP(A1973,Plan1!$A$7:$O$2198,3,FALSE())</f>
        <v>780.25</v>
      </c>
      <c r="D1973" s="66" t="n">
        <f aca="false">VLOOKUP(A1973,Plan1!$A$7:$O$2198,7,FALSE())</f>
        <v>-7.54</v>
      </c>
      <c r="E1973" s="65" t="n">
        <f aca="false">VLOOKUP(A1973,Plan1!$A$7:$O$2198,8,FALSE())</f>
        <v>752.46</v>
      </c>
      <c r="F1973" s="64" t="n">
        <f aca="false">VLOOKUP(A1973,Plan1!$A$7:$O$2198,12,FALSE())</f>
        <v>-1.82</v>
      </c>
      <c r="G1973" s="65" t="n">
        <f aca="false">VLOOKUP(A1973,Plan1!$A$7:$O$2198,13,FALSE())</f>
        <v>836.96</v>
      </c>
    </row>
    <row r="1974" customFormat="false" ht="15" hidden="false" customHeight="false" outlineLevel="0" collapsed="false">
      <c r="A1974" s="63" t="n">
        <v>43246</v>
      </c>
      <c r="B1974" s="64" t="n">
        <f aca="false">VLOOKUP(A1974,Plan1!$A$7:$O$2198,2,FALSE())</f>
        <v>-0.76</v>
      </c>
      <c r="C1974" s="65" t="n">
        <f aca="false">VLOOKUP(A1974,Plan1!$A$7:$O$2198,3,FALSE())</f>
        <v>780.24</v>
      </c>
      <c r="D1974" s="66" t="n">
        <f aca="false">VLOOKUP(A1974,Plan1!$A$7:$O$2198,7,FALSE())</f>
        <v>-7.54</v>
      </c>
      <c r="E1974" s="65" t="n">
        <f aca="false">VLOOKUP(A1974,Plan1!$A$7:$O$2198,8,FALSE())</f>
        <v>752.46</v>
      </c>
      <c r="F1974" s="64" t="n">
        <f aca="false">VLOOKUP(A1974,Plan1!$A$7:$O$2198,12,FALSE())</f>
        <v>-1.82</v>
      </c>
      <c r="G1974" s="65" t="n">
        <f aca="false">VLOOKUP(A1974,Plan1!$A$7:$O$2198,13,FALSE())</f>
        <v>836.96</v>
      </c>
    </row>
    <row r="1975" customFormat="false" ht="15" hidden="false" customHeight="false" outlineLevel="0" collapsed="false">
      <c r="A1975" s="63" t="n">
        <v>43247</v>
      </c>
      <c r="B1975" s="64" t="n">
        <f aca="false">VLOOKUP(A1975,Plan1!$A$7:$O$2198,2,FALSE())</f>
        <v>-0.77</v>
      </c>
      <c r="C1975" s="65" t="n">
        <f aca="false">VLOOKUP(A1975,Plan1!$A$7:$O$2198,3,FALSE())</f>
        <v>780.23</v>
      </c>
      <c r="D1975" s="66" t="n">
        <f aca="false">VLOOKUP(A1975,Plan1!$A$7:$O$2198,7,FALSE())</f>
        <v>-7.54</v>
      </c>
      <c r="E1975" s="65" t="n">
        <f aca="false">VLOOKUP(A1975,Plan1!$A$7:$O$2198,8,FALSE())</f>
        <v>752.46</v>
      </c>
      <c r="F1975" s="64" t="n">
        <f aca="false">VLOOKUP(A1975,Plan1!$A$7:$O$2198,12,FALSE())</f>
        <v>-1.82</v>
      </c>
      <c r="G1975" s="65" t="n">
        <f aca="false">VLOOKUP(A1975,Plan1!$A$7:$O$2198,13,FALSE())</f>
        <v>836.96</v>
      </c>
    </row>
    <row r="1976" customFormat="false" ht="15" hidden="false" customHeight="false" outlineLevel="0" collapsed="false">
      <c r="A1976" s="63" t="n">
        <v>43248</v>
      </c>
      <c r="B1976" s="64" t="n">
        <f aca="false">VLOOKUP(A1976,Plan1!$A$7:$O$2198,2,FALSE())</f>
        <v>-0.8</v>
      </c>
      <c r="C1976" s="65" t="n">
        <f aca="false">VLOOKUP(A1976,Plan1!$A$7:$O$2198,3,FALSE())</f>
        <v>780.2</v>
      </c>
      <c r="D1976" s="66" t="n">
        <f aca="false">VLOOKUP(A1976,Plan1!$A$7:$O$2198,7,FALSE())</f>
        <v>-7.53</v>
      </c>
      <c r="E1976" s="65" t="n">
        <f aca="false">VLOOKUP(A1976,Plan1!$A$7:$O$2198,8,FALSE())</f>
        <v>752.47</v>
      </c>
      <c r="F1976" s="64" t="n">
        <f aca="false">VLOOKUP(A1976,Plan1!$A$7:$O$2198,12,FALSE())</f>
        <v>-1.84</v>
      </c>
      <c r="G1976" s="65" t="n">
        <f aca="false">VLOOKUP(A1976,Plan1!$A$7:$O$2198,13,FALSE())</f>
        <v>836.94</v>
      </c>
    </row>
    <row r="1977" customFormat="false" ht="15" hidden="false" customHeight="false" outlineLevel="0" collapsed="false">
      <c r="A1977" s="63" t="n">
        <v>43249</v>
      </c>
      <c r="B1977" s="64" t="n">
        <f aca="false">VLOOKUP(A1977,Plan1!$A$7:$O$2198,2,FALSE())</f>
        <v>-0.83</v>
      </c>
      <c r="C1977" s="65" t="n">
        <f aca="false">VLOOKUP(A1977,Plan1!$A$7:$O$2198,3,FALSE())</f>
        <v>780.17</v>
      </c>
      <c r="D1977" s="66" t="n">
        <f aca="false">VLOOKUP(A1977,Plan1!$A$7:$O$2198,7,FALSE())</f>
        <v>-7.53</v>
      </c>
      <c r="E1977" s="65" t="n">
        <f aca="false">VLOOKUP(A1977,Plan1!$A$7:$O$2198,8,FALSE())</f>
        <v>752.47</v>
      </c>
      <c r="F1977" s="64" t="n">
        <f aca="false">VLOOKUP(A1977,Plan1!$A$7:$O$2198,12,FALSE())</f>
        <v>-1.85</v>
      </c>
      <c r="G1977" s="65" t="n">
        <f aca="false">VLOOKUP(A1977,Plan1!$A$7:$O$2198,13,FALSE())</f>
        <v>836.93</v>
      </c>
    </row>
    <row r="1978" customFormat="false" ht="15" hidden="false" customHeight="false" outlineLevel="0" collapsed="false">
      <c r="A1978" s="63" t="n">
        <v>43250</v>
      </c>
      <c r="B1978" s="64" t="n">
        <f aca="false">VLOOKUP(A1978,Plan1!$A$7:$O$2198,2,FALSE())</f>
        <v>-0.87</v>
      </c>
      <c r="C1978" s="65" t="n">
        <f aca="false">VLOOKUP(A1978,Plan1!$A$7:$O$2198,3,FALSE())</f>
        <v>780.13</v>
      </c>
      <c r="D1978" s="66" t="n">
        <f aca="false">VLOOKUP(A1978,Plan1!$A$7:$O$2198,7,FALSE())</f>
        <v>-7.53</v>
      </c>
      <c r="E1978" s="65" t="n">
        <f aca="false">VLOOKUP(A1978,Plan1!$A$7:$O$2198,8,FALSE())</f>
        <v>752.47</v>
      </c>
      <c r="F1978" s="64" t="n">
        <f aca="false">VLOOKUP(A1978,Plan1!$A$7:$O$2198,12,FALSE())</f>
        <v>-1.86</v>
      </c>
      <c r="G1978" s="65" t="n">
        <f aca="false">VLOOKUP(A1978,Plan1!$A$7:$O$2198,13,FALSE())</f>
        <v>836.92</v>
      </c>
    </row>
    <row r="1979" customFormat="false" ht="15" hidden="false" customHeight="false" outlineLevel="0" collapsed="false">
      <c r="A1979" s="63" t="n">
        <v>43251</v>
      </c>
      <c r="B1979" s="64" t="n">
        <f aca="false">VLOOKUP(A1979,Plan1!$A$7:$O$2198,2,FALSE())</f>
        <v>-0.9</v>
      </c>
      <c r="C1979" s="65" t="n">
        <f aca="false">VLOOKUP(A1979,Plan1!$A$7:$O$2198,3,FALSE())</f>
        <v>780.1</v>
      </c>
      <c r="D1979" s="66" t="n">
        <f aca="false">VLOOKUP(A1979,Plan1!$A$7:$O$2198,7,FALSE())</f>
        <v>-7.53</v>
      </c>
      <c r="E1979" s="65" t="n">
        <f aca="false">VLOOKUP(A1979,Plan1!$A$7:$O$2198,8,FALSE())</f>
        <v>752.47</v>
      </c>
      <c r="F1979" s="64" t="n">
        <f aca="false">VLOOKUP(A1979,Plan1!$A$7:$O$2198,12,FALSE())</f>
        <v>-1.85</v>
      </c>
      <c r="G1979" s="65" t="n">
        <f aca="false">VLOOKUP(A1979,Plan1!$A$7:$O$2198,13,FALSE())</f>
        <v>836.93</v>
      </c>
    </row>
    <row r="1980" customFormat="false" ht="15" hidden="false" customHeight="false" outlineLevel="0" collapsed="false">
      <c r="A1980" s="63" t="n">
        <v>43252</v>
      </c>
      <c r="B1980" s="64" t="n">
        <f aca="false">VLOOKUP(A1980,Plan1!$A$7:$O$2198,2,FALSE())</f>
        <v>-0.93</v>
      </c>
      <c r="C1980" s="65" t="n">
        <f aca="false">VLOOKUP(A1980,Plan1!$A$7:$O$2198,3,FALSE())</f>
        <v>780.07</v>
      </c>
      <c r="D1980" s="66" t="n">
        <f aca="false">VLOOKUP(A1980,Plan1!$A$7:$O$2198,7,FALSE())</f>
        <v>-7.53</v>
      </c>
      <c r="E1980" s="65" t="n">
        <f aca="false">VLOOKUP(A1980,Plan1!$A$7:$O$2198,8,FALSE())</f>
        <v>752.47</v>
      </c>
      <c r="F1980" s="64" t="n">
        <f aca="false">VLOOKUP(A1980,Plan1!$A$7:$O$2198,12,FALSE())</f>
        <v>-1.86</v>
      </c>
      <c r="G1980" s="65" t="n">
        <f aca="false">VLOOKUP(A1980,Plan1!$A$7:$O$2198,13,FALSE())</f>
        <v>836.92</v>
      </c>
    </row>
    <row r="1981" customFormat="false" ht="15" hidden="false" customHeight="false" outlineLevel="0" collapsed="false">
      <c r="A1981" s="63" t="n">
        <v>43253</v>
      </c>
      <c r="B1981" s="64" t="n">
        <f aca="false">VLOOKUP(A1981,Plan1!$A$7:$O$2198,2,FALSE())</f>
        <v>-0.96</v>
      </c>
      <c r="C1981" s="65" t="n">
        <f aca="false">VLOOKUP(A1981,Plan1!$A$7:$O$2198,3,FALSE())</f>
        <v>780.04</v>
      </c>
      <c r="D1981" s="66" t="n">
        <f aca="false">VLOOKUP(A1981,Plan1!$A$7:$O$2198,7,FALSE())</f>
        <v>-7.54</v>
      </c>
      <c r="E1981" s="65" t="n">
        <f aca="false">VLOOKUP(A1981,Plan1!$A$7:$O$2198,8,FALSE())</f>
        <v>752.46</v>
      </c>
      <c r="F1981" s="64" t="n">
        <f aca="false">VLOOKUP(A1981,Plan1!$A$7:$O$2198,12,FALSE())</f>
        <v>-1.86</v>
      </c>
      <c r="G1981" s="65" t="n">
        <f aca="false">VLOOKUP(A1981,Plan1!$A$7:$O$2198,13,FALSE())</f>
        <v>836.92</v>
      </c>
    </row>
    <row r="1982" customFormat="false" ht="15" hidden="false" customHeight="false" outlineLevel="0" collapsed="false">
      <c r="A1982" s="63" t="n">
        <v>43254</v>
      </c>
      <c r="B1982" s="64" t="n">
        <f aca="false">VLOOKUP(A1982,Plan1!$A$7:$O$2198,2,FALSE())</f>
        <v>-0.99</v>
      </c>
      <c r="C1982" s="65" t="n">
        <f aca="false">VLOOKUP(A1982,Plan1!$A$7:$O$2198,3,FALSE())</f>
        <v>780.01</v>
      </c>
      <c r="D1982" s="66" t="n">
        <f aca="false">VLOOKUP(A1982,Plan1!$A$7:$O$2198,7,FALSE())</f>
        <v>-7.54</v>
      </c>
      <c r="E1982" s="65" t="n">
        <f aca="false">VLOOKUP(A1982,Plan1!$A$7:$O$2198,8,FALSE())</f>
        <v>752.46</v>
      </c>
      <c r="F1982" s="64" t="n">
        <f aca="false">VLOOKUP(A1982,Plan1!$A$7:$O$2198,12,FALSE())</f>
        <v>-1.87</v>
      </c>
      <c r="G1982" s="65" t="n">
        <f aca="false">VLOOKUP(A1982,Plan1!$A$7:$O$2198,13,FALSE())</f>
        <v>836.91</v>
      </c>
    </row>
    <row r="1983" customFormat="false" ht="15" hidden="false" customHeight="false" outlineLevel="0" collapsed="false">
      <c r="A1983" s="63" t="n">
        <v>43255</v>
      </c>
      <c r="B1983" s="64" t="n">
        <f aca="false">VLOOKUP(A1983,Plan1!$A$7:$O$2198,2,FALSE())</f>
        <v>-1.01</v>
      </c>
      <c r="C1983" s="65" t="n">
        <f aca="false">VLOOKUP(A1983,Plan1!$A$7:$O$2198,3,FALSE())</f>
        <v>779.99</v>
      </c>
      <c r="D1983" s="66" t="n">
        <f aca="false">VLOOKUP(A1983,Plan1!$A$7:$O$2198,7,FALSE())</f>
        <v>-7.54</v>
      </c>
      <c r="E1983" s="65" t="n">
        <f aca="false">VLOOKUP(A1983,Plan1!$A$7:$O$2198,8,FALSE())</f>
        <v>752.46</v>
      </c>
      <c r="F1983" s="64" t="n">
        <f aca="false">VLOOKUP(A1983,Plan1!$A$7:$O$2198,12,FALSE())</f>
        <v>-1.88</v>
      </c>
      <c r="G1983" s="65" t="n">
        <f aca="false">VLOOKUP(A1983,Plan1!$A$7:$O$2198,13,FALSE())</f>
        <v>836.9</v>
      </c>
    </row>
    <row r="1984" customFormat="false" ht="15" hidden="false" customHeight="false" outlineLevel="0" collapsed="false">
      <c r="A1984" s="63" t="n">
        <v>43256</v>
      </c>
      <c r="B1984" s="64" t="n">
        <f aca="false">VLOOKUP(A1984,Plan1!$A$7:$O$2198,2,FALSE())</f>
        <v>-1.07</v>
      </c>
      <c r="C1984" s="65" t="n">
        <f aca="false">VLOOKUP(A1984,Plan1!$A$7:$O$2198,3,FALSE())</f>
        <v>779.93</v>
      </c>
      <c r="D1984" s="66" t="n">
        <f aca="false">VLOOKUP(A1984,Plan1!$A$7:$O$2198,7,FALSE())</f>
        <v>-7.54</v>
      </c>
      <c r="E1984" s="65" t="n">
        <f aca="false">VLOOKUP(A1984,Plan1!$A$7:$O$2198,8,FALSE())</f>
        <v>752.46</v>
      </c>
      <c r="F1984" s="64" t="n">
        <f aca="false">VLOOKUP(A1984,Plan1!$A$7:$O$2198,12,FALSE())</f>
        <v>-1.88</v>
      </c>
      <c r="G1984" s="65" t="n">
        <f aca="false">VLOOKUP(A1984,Plan1!$A$7:$O$2198,13,FALSE())</f>
        <v>836.9</v>
      </c>
    </row>
    <row r="1985" customFormat="false" ht="15" hidden="false" customHeight="false" outlineLevel="0" collapsed="false">
      <c r="A1985" s="63" t="n">
        <v>43257</v>
      </c>
      <c r="B1985" s="64" t="n">
        <f aca="false">VLOOKUP(A1985,Plan1!$A$7:$O$2198,2,FALSE())</f>
        <v>-1.1</v>
      </c>
      <c r="C1985" s="65" t="n">
        <f aca="false">VLOOKUP(A1985,Plan1!$A$7:$O$2198,3,FALSE())</f>
        <v>779.9</v>
      </c>
      <c r="D1985" s="66" t="n">
        <f aca="false">VLOOKUP(A1985,Plan1!$A$7:$O$2198,7,FALSE())</f>
        <v>-7.54</v>
      </c>
      <c r="E1985" s="65" t="n">
        <f aca="false">VLOOKUP(A1985,Plan1!$A$7:$O$2198,8,FALSE())</f>
        <v>752.46</v>
      </c>
      <c r="F1985" s="64" t="n">
        <f aca="false">VLOOKUP(A1985,Plan1!$A$7:$O$2198,12,FALSE())</f>
        <v>-1.9</v>
      </c>
      <c r="G1985" s="65" t="n">
        <f aca="false">VLOOKUP(A1985,Plan1!$A$7:$O$2198,13,FALSE())</f>
        <v>836.88</v>
      </c>
    </row>
    <row r="1986" customFormat="false" ht="15" hidden="false" customHeight="false" outlineLevel="0" collapsed="false">
      <c r="A1986" s="63" t="n">
        <v>43258</v>
      </c>
      <c r="B1986" s="64" t="n">
        <f aca="false">VLOOKUP(A1986,Plan1!$A$7:$O$2198,2,FALSE())</f>
        <v>-1.14</v>
      </c>
      <c r="C1986" s="65" t="n">
        <f aca="false">VLOOKUP(A1986,Plan1!$A$7:$O$2198,3,FALSE())</f>
        <v>779.86</v>
      </c>
      <c r="D1986" s="66" t="n">
        <f aca="false">VLOOKUP(A1986,Plan1!$A$7:$O$2198,7,FALSE())</f>
        <v>-7.54</v>
      </c>
      <c r="E1986" s="65" t="n">
        <f aca="false">VLOOKUP(A1986,Plan1!$A$7:$O$2198,8,FALSE())</f>
        <v>752.46</v>
      </c>
      <c r="F1986" s="64" t="n">
        <f aca="false">VLOOKUP(A1986,Plan1!$A$7:$O$2198,12,FALSE())</f>
        <v>-1.91</v>
      </c>
      <c r="G1986" s="65" t="n">
        <f aca="false">VLOOKUP(A1986,Plan1!$A$7:$O$2198,13,FALSE())</f>
        <v>836.87</v>
      </c>
    </row>
    <row r="1987" customFormat="false" ht="15" hidden="false" customHeight="false" outlineLevel="0" collapsed="false">
      <c r="A1987" s="63" t="n">
        <v>43259</v>
      </c>
      <c r="B1987" s="64" t="n">
        <f aca="false">VLOOKUP(A1987,Plan1!$A$7:$O$2198,2,FALSE())</f>
        <v>-1.17</v>
      </c>
      <c r="C1987" s="65" t="n">
        <f aca="false">VLOOKUP(A1987,Plan1!$A$7:$O$2198,3,FALSE())</f>
        <v>779.83</v>
      </c>
      <c r="D1987" s="66" t="n">
        <f aca="false">VLOOKUP(A1987,Plan1!$A$7:$O$2198,7,FALSE())</f>
        <v>-7.55</v>
      </c>
      <c r="E1987" s="65" t="n">
        <f aca="false">VLOOKUP(A1987,Plan1!$A$7:$O$2198,8,FALSE())</f>
        <v>752.45</v>
      </c>
      <c r="F1987" s="64" t="n">
        <f aca="false">VLOOKUP(A1987,Plan1!$A$7:$O$2198,12,FALSE())</f>
        <v>-1.92</v>
      </c>
      <c r="G1987" s="65" t="n">
        <f aca="false">VLOOKUP(A1987,Plan1!$A$7:$O$2198,13,FALSE())</f>
        <v>836.86</v>
      </c>
    </row>
    <row r="1988" customFormat="false" ht="15" hidden="false" customHeight="false" outlineLevel="0" collapsed="false">
      <c r="A1988" s="63" t="n">
        <v>43260</v>
      </c>
      <c r="B1988" s="64" t="n">
        <f aca="false">VLOOKUP(A1988,Plan1!$A$7:$O$2198,2,FALSE())</f>
        <v>-1.2</v>
      </c>
      <c r="C1988" s="65" t="n">
        <f aca="false">VLOOKUP(A1988,Plan1!$A$7:$O$2198,3,FALSE())</f>
        <v>779.8</v>
      </c>
      <c r="D1988" s="66" t="n">
        <f aca="false">VLOOKUP(A1988,Plan1!$A$7:$O$2198,7,FALSE())</f>
        <v>-7.55</v>
      </c>
      <c r="E1988" s="65" t="n">
        <f aca="false">VLOOKUP(A1988,Plan1!$A$7:$O$2198,8,FALSE())</f>
        <v>752.45</v>
      </c>
      <c r="F1988" s="64" t="n">
        <f aca="false">VLOOKUP(A1988,Plan1!$A$7:$O$2198,12,FALSE())</f>
        <v>-1.93</v>
      </c>
      <c r="G1988" s="65" t="n">
        <f aca="false">VLOOKUP(A1988,Plan1!$A$7:$O$2198,13,FALSE())</f>
        <v>836.85</v>
      </c>
    </row>
    <row r="1989" customFormat="false" ht="15" hidden="false" customHeight="false" outlineLevel="0" collapsed="false">
      <c r="A1989" s="63" t="n">
        <v>43261</v>
      </c>
      <c r="B1989" s="64" t="n">
        <f aca="false">VLOOKUP(A1989,Plan1!$A$7:$O$2198,2,FALSE())</f>
        <v>-1.24</v>
      </c>
      <c r="C1989" s="65" t="n">
        <f aca="false">VLOOKUP(A1989,Plan1!$A$7:$O$2198,3,FALSE())</f>
        <v>779.76</v>
      </c>
      <c r="D1989" s="66" t="n">
        <f aca="false">VLOOKUP(A1989,Plan1!$A$7:$O$2198,7,FALSE())</f>
        <v>-7.55</v>
      </c>
      <c r="E1989" s="65" t="n">
        <f aca="false">VLOOKUP(A1989,Plan1!$A$7:$O$2198,8,FALSE())</f>
        <v>752.45</v>
      </c>
      <c r="F1989" s="64" t="n">
        <f aca="false">VLOOKUP(A1989,Plan1!$A$7:$O$2198,12,FALSE())</f>
        <v>-1.94</v>
      </c>
      <c r="G1989" s="65" t="n">
        <f aca="false">VLOOKUP(A1989,Plan1!$A$7:$O$2198,13,FALSE())</f>
        <v>836.84</v>
      </c>
    </row>
    <row r="1990" customFormat="false" ht="15" hidden="false" customHeight="false" outlineLevel="0" collapsed="false">
      <c r="A1990" s="63" t="n">
        <v>43262</v>
      </c>
      <c r="B1990" s="64" t="n">
        <f aca="false">VLOOKUP(A1990,Plan1!$A$7:$O$2198,2,FALSE())</f>
        <v>-1.26</v>
      </c>
      <c r="C1990" s="65" t="n">
        <f aca="false">VLOOKUP(A1990,Plan1!$A$7:$O$2198,3,FALSE())</f>
        <v>779.74</v>
      </c>
      <c r="D1990" s="66" t="n">
        <f aca="false">VLOOKUP(A1990,Plan1!$A$7:$O$2198,7,FALSE())</f>
        <v>-7.55</v>
      </c>
      <c r="E1990" s="65" t="n">
        <f aca="false">VLOOKUP(A1990,Plan1!$A$7:$O$2198,8,FALSE())</f>
        <v>752.45</v>
      </c>
      <c r="F1990" s="64" t="n">
        <f aca="false">VLOOKUP(A1990,Plan1!$A$7:$O$2198,12,FALSE())</f>
        <v>-1.95</v>
      </c>
      <c r="G1990" s="65" t="n">
        <f aca="false">VLOOKUP(A1990,Plan1!$A$7:$O$2198,13,FALSE())</f>
        <v>836.83</v>
      </c>
    </row>
    <row r="1991" customFormat="false" ht="15" hidden="false" customHeight="false" outlineLevel="0" collapsed="false">
      <c r="A1991" s="63" t="n">
        <v>43263</v>
      </c>
      <c r="B1991" s="64" t="n">
        <f aca="false">VLOOKUP(A1991,Plan1!$A$7:$O$2198,2,FALSE())</f>
        <v>-1.3</v>
      </c>
      <c r="C1991" s="65" t="n">
        <f aca="false">VLOOKUP(A1991,Plan1!$A$7:$O$2198,3,FALSE())</f>
        <v>779.7</v>
      </c>
      <c r="D1991" s="66" t="n">
        <f aca="false">VLOOKUP(A1991,Plan1!$A$7:$O$2198,7,FALSE())</f>
        <v>-7.55</v>
      </c>
      <c r="E1991" s="65" t="n">
        <f aca="false">VLOOKUP(A1991,Plan1!$A$7:$O$2198,8,FALSE())</f>
        <v>752.45</v>
      </c>
      <c r="F1991" s="64" t="n">
        <f aca="false">VLOOKUP(A1991,Plan1!$A$7:$O$2198,12,FALSE())</f>
        <v>-1.96</v>
      </c>
      <c r="G1991" s="65" t="n">
        <f aca="false">VLOOKUP(A1991,Plan1!$A$7:$O$2198,13,FALSE())</f>
        <v>836.82</v>
      </c>
    </row>
    <row r="1992" customFormat="false" ht="15" hidden="false" customHeight="false" outlineLevel="0" collapsed="false">
      <c r="A1992" s="63" t="n">
        <v>43264</v>
      </c>
      <c r="B1992" s="64" t="n">
        <f aca="false">VLOOKUP(A1992,Plan1!$A$7:$O$2198,2,FALSE())</f>
        <v>-1.33</v>
      </c>
      <c r="C1992" s="65" t="n">
        <f aca="false">VLOOKUP(A1992,Plan1!$A$7:$O$2198,3,FALSE())</f>
        <v>779.67</v>
      </c>
      <c r="D1992" s="66" t="n">
        <f aca="false">VLOOKUP(A1992,Plan1!$A$7:$O$2198,7,FALSE())</f>
        <v>-7.56</v>
      </c>
      <c r="E1992" s="65" t="n">
        <f aca="false">VLOOKUP(A1992,Plan1!$A$7:$O$2198,8,FALSE())</f>
        <v>752.44</v>
      </c>
      <c r="F1992" s="64" t="n">
        <f aca="false">VLOOKUP(A1992,Plan1!$A$7:$O$2198,12,FALSE())</f>
        <v>-1.97</v>
      </c>
      <c r="G1992" s="65" t="n">
        <f aca="false">VLOOKUP(A1992,Plan1!$A$7:$O$2198,13,FALSE())</f>
        <v>836.81</v>
      </c>
    </row>
    <row r="1993" customFormat="false" ht="15" hidden="false" customHeight="false" outlineLevel="0" collapsed="false">
      <c r="A1993" s="63" t="n">
        <v>43265</v>
      </c>
      <c r="B1993" s="64" t="n">
        <f aca="false">VLOOKUP(A1993,Plan1!$A$7:$O$2198,2,FALSE())</f>
        <v>-1.36</v>
      </c>
      <c r="C1993" s="65" t="n">
        <f aca="false">VLOOKUP(A1993,Plan1!$A$7:$O$2198,3,FALSE())</f>
        <v>779.64</v>
      </c>
      <c r="D1993" s="66" t="n">
        <f aca="false">VLOOKUP(A1993,Plan1!$A$7:$O$2198,7,FALSE())</f>
        <v>-7.57</v>
      </c>
      <c r="E1993" s="65" t="n">
        <f aca="false">VLOOKUP(A1993,Plan1!$A$7:$O$2198,8,FALSE())</f>
        <v>752.43</v>
      </c>
      <c r="F1993" s="64" t="n">
        <f aca="false">VLOOKUP(A1993,Plan1!$A$7:$O$2198,12,FALSE())</f>
        <v>-1.96</v>
      </c>
      <c r="G1993" s="65" t="n">
        <f aca="false">VLOOKUP(A1993,Plan1!$A$7:$O$2198,13,FALSE())</f>
        <v>836.82</v>
      </c>
    </row>
    <row r="1994" customFormat="false" ht="15" hidden="false" customHeight="false" outlineLevel="0" collapsed="false">
      <c r="A1994" s="63" t="n">
        <v>43266</v>
      </c>
      <c r="B1994" s="64" t="n">
        <f aca="false">VLOOKUP(A1994,Plan1!$A$7:$O$2198,2,FALSE())</f>
        <v>-1.4</v>
      </c>
      <c r="C1994" s="65" t="n">
        <f aca="false">VLOOKUP(A1994,Plan1!$A$7:$O$2198,3,FALSE())</f>
        <v>779.6</v>
      </c>
      <c r="D1994" s="66" t="n">
        <f aca="false">VLOOKUP(A1994,Plan1!$A$7:$O$2198,7,FALSE())</f>
        <v>-7.57</v>
      </c>
      <c r="E1994" s="65" t="n">
        <f aca="false">VLOOKUP(A1994,Plan1!$A$7:$O$2198,8,FALSE())</f>
        <v>752.43</v>
      </c>
      <c r="F1994" s="64" t="n">
        <f aca="false">VLOOKUP(A1994,Plan1!$A$7:$O$2198,12,FALSE())</f>
        <v>-1.98</v>
      </c>
      <c r="G1994" s="65" t="n">
        <f aca="false">VLOOKUP(A1994,Plan1!$A$7:$O$2198,13,FALSE())</f>
        <v>836.8</v>
      </c>
    </row>
    <row r="1995" customFormat="false" ht="15" hidden="false" customHeight="false" outlineLevel="0" collapsed="false">
      <c r="A1995" s="63" t="n">
        <v>43267</v>
      </c>
      <c r="B1995" s="64" t="n">
        <f aca="false">VLOOKUP(A1995,Plan1!$A$7:$O$2198,2,FALSE())</f>
        <v>-1.43</v>
      </c>
      <c r="C1995" s="65" t="n">
        <f aca="false">VLOOKUP(A1995,Plan1!$A$7:$O$2198,3,FALSE())</f>
        <v>779.57</v>
      </c>
      <c r="D1995" s="66" t="n">
        <f aca="false">VLOOKUP(A1995,Plan1!$A$7:$O$2198,7,FALSE())</f>
        <v>-7.57</v>
      </c>
      <c r="E1995" s="65" t="n">
        <f aca="false">VLOOKUP(A1995,Plan1!$A$7:$O$2198,8,FALSE())</f>
        <v>752.43</v>
      </c>
      <c r="F1995" s="64" t="n">
        <f aca="false">VLOOKUP(A1995,Plan1!$A$7:$O$2198,12,FALSE())</f>
        <v>-1.97</v>
      </c>
      <c r="G1995" s="65" t="n">
        <f aca="false">VLOOKUP(A1995,Plan1!$A$7:$O$2198,13,FALSE())</f>
        <v>836.81</v>
      </c>
    </row>
    <row r="1996" customFormat="false" ht="15" hidden="false" customHeight="false" outlineLevel="0" collapsed="false">
      <c r="A1996" s="63" t="n">
        <v>43268</v>
      </c>
      <c r="B1996" s="64" t="n">
        <f aca="false">VLOOKUP(A1996,Plan1!$A$7:$O$2198,2,FALSE())</f>
        <v>-1.45</v>
      </c>
      <c r="C1996" s="65" t="n">
        <f aca="false">VLOOKUP(A1996,Plan1!$A$7:$O$2198,3,FALSE())</f>
        <v>779.55</v>
      </c>
      <c r="D1996" s="66" t="n">
        <f aca="false">VLOOKUP(A1996,Plan1!$A$7:$O$2198,7,FALSE())</f>
        <v>-7.58</v>
      </c>
      <c r="E1996" s="65" t="n">
        <f aca="false">VLOOKUP(A1996,Plan1!$A$7:$O$2198,8,FALSE())</f>
        <v>752.42</v>
      </c>
      <c r="F1996" s="64" t="n">
        <f aca="false">VLOOKUP(A1996,Plan1!$A$7:$O$2198,12,FALSE())</f>
        <v>-1.97</v>
      </c>
      <c r="G1996" s="65" t="n">
        <f aca="false">VLOOKUP(A1996,Plan1!$A$7:$O$2198,13,FALSE())</f>
        <v>836.81</v>
      </c>
    </row>
    <row r="1997" customFormat="false" ht="15" hidden="false" customHeight="false" outlineLevel="0" collapsed="false">
      <c r="A1997" s="63" t="n">
        <v>43269</v>
      </c>
      <c r="B1997" s="64" t="n">
        <f aca="false">VLOOKUP(A1997,Plan1!$A$7:$O$2198,2,FALSE())</f>
        <v>-1.46</v>
      </c>
      <c r="C1997" s="65" t="n">
        <f aca="false">VLOOKUP(A1997,Plan1!$A$7:$O$2198,3,FALSE())</f>
        <v>779.54</v>
      </c>
      <c r="D1997" s="66" t="n">
        <f aca="false">VLOOKUP(A1997,Plan1!$A$7:$O$2198,7,FALSE())</f>
        <v>-7.58</v>
      </c>
      <c r="E1997" s="65" t="n">
        <f aca="false">VLOOKUP(A1997,Plan1!$A$7:$O$2198,8,FALSE())</f>
        <v>752.42</v>
      </c>
      <c r="F1997" s="64" t="n">
        <f aca="false">VLOOKUP(A1997,Plan1!$A$7:$O$2198,12,FALSE())</f>
        <v>-1.98</v>
      </c>
      <c r="G1997" s="65" t="n">
        <f aca="false">VLOOKUP(A1997,Plan1!$A$7:$O$2198,13,FALSE())</f>
        <v>836.8</v>
      </c>
    </row>
    <row r="1998" customFormat="false" ht="15" hidden="false" customHeight="false" outlineLevel="0" collapsed="false">
      <c r="A1998" s="63" t="n">
        <v>43270</v>
      </c>
      <c r="B1998" s="64" t="n">
        <f aca="false">VLOOKUP(A1998,Plan1!$A$7:$O$2198,2,FALSE())</f>
        <v>-1.48</v>
      </c>
      <c r="C1998" s="65" t="n">
        <f aca="false">VLOOKUP(A1998,Plan1!$A$7:$O$2198,3,FALSE())</f>
        <v>779.52</v>
      </c>
      <c r="D1998" s="66" t="n">
        <f aca="false">VLOOKUP(A1998,Plan1!$A$7:$O$2198,7,FALSE())</f>
        <v>-7.58</v>
      </c>
      <c r="E1998" s="65" t="n">
        <f aca="false">VLOOKUP(A1998,Plan1!$A$7:$O$2198,8,FALSE())</f>
        <v>752.42</v>
      </c>
      <c r="F1998" s="64" t="n">
        <f aca="false">VLOOKUP(A1998,Plan1!$A$7:$O$2198,12,FALSE())</f>
        <v>-2</v>
      </c>
      <c r="G1998" s="65" t="n">
        <f aca="false">VLOOKUP(A1998,Plan1!$A$7:$O$2198,13,FALSE())</f>
        <v>836.78</v>
      </c>
    </row>
    <row r="1999" customFormat="false" ht="15" hidden="false" customHeight="false" outlineLevel="0" collapsed="false">
      <c r="A1999" s="63" t="n">
        <v>43271</v>
      </c>
      <c r="B1999" s="64" t="n">
        <f aca="false">VLOOKUP(A1999,Plan1!$A$7:$O$2198,2,FALSE())</f>
        <v>-1.5</v>
      </c>
      <c r="C1999" s="65" t="n">
        <f aca="false">VLOOKUP(A1999,Plan1!$A$7:$O$2198,3,FALSE())</f>
        <v>779.5</v>
      </c>
      <c r="D1999" s="66" t="n">
        <f aca="false">VLOOKUP(A1999,Plan1!$A$7:$O$2198,7,FALSE())</f>
        <v>-7.59</v>
      </c>
      <c r="E1999" s="65" t="n">
        <f aca="false">VLOOKUP(A1999,Plan1!$A$7:$O$2198,8,FALSE())</f>
        <v>752.41</v>
      </c>
      <c r="F1999" s="64" t="n">
        <f aca="false">VLOOKUP(A1999,Plan1!$A$7:$O$2198,12,FALSE())</f>
        <v>-2</v>
      </c>
      <c r="G1999" s="65" t="n">
        <f aca="false">VLOOKUP(A1999,Plan1!$A$7:$O$2198,13,FALSE())</f>
        <v>836.78</v>
      </c>
    </row>
    <row r="2000" customFormat="false" ht="15" hidden="false" customHeight="false" outlineLevel="0" collapsed="false">
      <c r="A2000" s="63" t="n">
        <v>43272</v>
      </c>
      <c r="B2000" s="64" t="n">
        <f aca="false">VLOOKUP(A2000,Plan1!$A$7:$O$2198,2,FALSE())</f>
        <v>-1.52</v>
      </c>
      <c r="C2000" s="65" t="n">
        <f aca="false">VLOOKUP(A2000,Plan1!$A$7:$O$2198,3,FALSE())</f>
        <v>779.48</v>
      </c>
      <c r="D2000" s="66" t="n">
        <f aca="false">VLOOKUP(A2000,Plan1!$A$7:$O$2198,7,FALSE())</f>
        <v>-7.59</v>
      </c>
      <c r="E2000" s="65" t="n">
        <f aca="false">VLOOKUP(A2000,Plan1!$A$7:$O$2198,8,FALSE())</f>
        <v>752.41</v>
      </c>
      <c r="F2000" s="64" t="n">
        <f aca="false">VLOOKUP(A2000,Plan1!$A$7:$O$2198,12,FALSE())</f>
        <v>-2.02</v>
      </c>
      <c r="G2000" s="65" t="n">
        <f aca="false">VLOOKUP(A2000,Plan1!$A$7:$O$2198,13,FALSE())</f>
        <v>836.76</v>
      </c>
    </row>
    <row r="2001" customFormat="false" ht="15" hidden="false" customHeight="false" outlineLevel="0" collapsed="false">
      <c r="A2001" s="63" t="n">
        <v>43273</v>
      </c>
      <c r="B2001" s="64" t="n">
        <f aca="false">VLOOKUP(A2001,Plan1!$A$7:$O$2198,2,FALSE())</f>
        <v>-1.54</v>
      </c>
      <c r="C2001" s="65" t="n">
        <f aca="false">VLOOKUP(A2001,Plan1!$A$7:$O$2198,3,FALSE())</f>
        <v>779.46</v>
      </c>
      <c r="D2001" s="66" t="n">
        <f aca="false">VLOOKUP(A2001,Plan1!$A$7:$O$2198,7,FALSE())</f>
        <v>-7.59</v>
      </c>
      <c r="E2001" s="65" t="n">
        <f aca="false">VLOOKUP(A2001,Plan1!$A$7:$O$2198,8,FALSE())</f>
        <v>752.41</v>
      </c>
      <c r="F2001" s="64" t="n">
        <f aca="false">VLOOKUP(A2001,Plan1!$A$7:$O$2198,12,FALSE())</f>
        <v>-2.03</v>
      </c>
      <c r="G2001" s="65" t="n">
        <f aca="false">VLOOKUP(A2001,Plan1!$A$7:$O$2198,13,FALSE())</f>
        <v>836.75</v>
      </c>
    </row>
    <row r="2002" customFormat="false" ht="15" hidden="false" customHeight="false" outlineLevel="0" collapsed="false">
      <c r="A2002" s="63" t="n">
        <v>43274</v>
      </c>
      <c r="B2002" s="64" t="n">
        <f aca="false">VLOOKUP(A2002,Plan1!$A$7:$O$2198,2,FALSE())</f>
        <v>-1.56</v>
      </c>
      <c r="C2002" s="65" t="n">
        <f aca="false">VLOOKUP(A2002,Plan1!$A$7:$O$2198,3,FALSE())</f>
        <v>779.44</v>
      </c>
      <c r="D2002" s="66" t="n">
        <f aca="false">VLOOKUP(A2002,Plan1!$A$7:$O$2198,7,FALSE())</f>
        <v>-7.6</v>
      </c>
      <c r="E2002" s="65" t="n">
        <f aca="false">VLOOKUP(A2002,Plan1!$A$7:$O$2198,8,FALSE())</f>
        <v>752.4</v>
      </c>
      <c r="F2002" s="64" t="n">
        <f aca="false">VLOOKUP(A2002,Plan1!$A$7:$O$2198,12,FALSE())</f>
        <v>-2.04</v>
      </c>
      <c r="G2002" s="65" t="n">
        <f aca="false">VLOOKUP(A2002,Plan1!$A$7:$O$2198,13,FALSE())</f>
        <v>836.74</v>
      </c>
    </row>
    <row r="2003" customFormat="false" ht="15" hidden="false" customHeight="false" outlineLevel="0" collapsed="false">
      <c r="A2003" s="63" t="n">
        <v>43275</v>
      </c>
      <c r="B2003" s="64" t="n">
        <f aca="false">VLOOKUP(A2003,Plan1!$A$7:$O$2198,2,FALSE())</f>
        <v>-1.58</v>
      </c>
      <c r="C2003" s="65" t="n">
        <f aca="false">VLOOKUP(A2003,Plan1!$A$7:$O$2198,3,FALSE())</f>
        <v>779.42</v>
      </c>
      <c r="D2003" s="66" t="n">
        <f aca="false">VLOOKUP(A2003,Plan1!$A$7:$O$2198,7,FALSE())</f>
        <v>-7.61</v>
      </c>
      <c r="E2003" s="65" t="n">
        <f aca="false">VLOOKUP(A2003,Plan1!$A$7:$O$2198,8,FALSE())</f>
        <v>752.39</v>
      </c>
      <c r="F2003" s="64" t="n">
        <f aca="false">VLOOKUP(A2003,Plan1!$A$7:$O$2198,12,FALSE())</f>
        <v>-2.04</v>
      </c>
      <c r="G2003" s="65" t="n">
        <f aca="false">VLOOKUP(A2003,Plan1!$A$7:$O$2198,13,FALSE())</f>
        <v>836.74</v>
      </c>
    </row>
    <row r="2004" customFormat="false" ht="15" hidden="false" customHeight="false" outlineLevel="0" collapsed="false">
      <c r="A2004" s="63" t="n">
        <v>43276</v>
      </c>
      <c r="B2004" s="64" t="n">
        <f aca="false">VLOOKUP(A2004,Plan1!$A$7:$O$2198,2,FALSE())</f>
        <v>-1.6</v>
      </c>
      <c r="C2004" s="65" t="n">
        <f aca="false">VLOOKUP(A2004,Plan1!$A$7:$O$2198,3,FALSE())</f>
        <v>779.4</v>
      </c>
      <c r="D2004" s="66" t="n">
        <f aca="false">VLOOKUP(A2004,Plan1!$A$7:$O$2198,7,FALSE())</f>
        <v>-7.61</v>
      </c>
      <c r="E2004" s="65" t="n">
        <f aca="false">VLOOKUP(A2004,Plan1!$A$7:$O$2198,8,FALSE())</f>
        <v>752.39</v>
      </c>
      <c r="F2004" s="64" t="n">
        <f aca="false">VLOOKUP(A2004,Plan1!$A$7:$O$2198,12,FALSE())</f>
        <v>-2.05</v>
      </c>
      <c r="G2004" s="65" t="n">
        <f aca="false">VLOOKUP(A2004,Plan1!$A$7:$O$2198,13,FALSE())</f>
        <v>836.73</v>
      </c>
    </row>
    <row r="2005" customFormat="false" ht="15" hidden="false" customHeight="false" outlineLevel="0" collapsed="false">
      <c r="A2005" s="63" t="n">
        <v>43277</v>
      </c>
      <c r="B2005" s="64" t="n">
        <f aca="false">VLOOKUP(A2005,Plan1!$A$7:$O$2198,2,FALSE())</f>
        <v>-1.61</v>
      </c>
      <c r="C2005" s="65" t="n">
        <f aca="false">VLOOKUP(A2005,Plan1!$A$7:$O$2198,3,FALSE())</f>
        <v>779.39</v>
      </c>
      <c r="D2005" s="66" t="n">
        <f aca="false">VLOOKUP(A2005,Plan1!$A$7:$O$2198,7,FALSE())</f>
        <v>-7.61</v>
      </c>
      <c r="E2005" s="65" t="n">
        <f aca="false">VLOOKUP(A2005,Plan1!$A$7:$O$2198,8,FALSE())</f>
        <v>752.39</v>
      </c>
      <c r="F2005" s="64" t="n">
        <f aca="false">VLOOKUP(A2005,Plan1!$A$7:$O$2198,12,FALSE())</f>
        <v>-2.06</v>
      </c>
      <c r="G2005" s="65" t="n">
        <f aca="false">VLOOKUP(A2005,Plan1!$A$7:$O$2198,13,FALSE())</f>
        <v>836.72</v>
      </c>
    </row>
    <row r="2006" customFormat="false" ht="15" hidden="false" customHeight="false" outlineLevel="0" collapsed="false">
      <c r="A2006" s="63" t="n">
        <v>43278</v>
      </c>
      <c r="B2006" s="64" t="n">
        <f aca="false">VLOOKUP(A2006,Plan1!$A$7:$O$2198,2,FALSE())</f>
        <v>-1.63</v>
      </c>
      <c r="C2006" s="65" t="n">
        <f aca="false">VLOOKUP(A2006,Plan1!$A$7:$O$2198,3,FALSE())</f>
        <v>779.37</v>
      </c>
      <c r="D2006" s="66" t="n">
        <f aca="false">VLOOKUP(A2006,Plan1!$A$7:$O$2198,7,FALSE())</f>
        <v>-7.61</v>
      </c>
      <c r="E2006" s="65" t="n">
        <f aca="false">VLOOKUP(A2006,Plan1!$A$7:$O$2198,8,FALSE())</f>
        <v>752.39</v>
      </c>
      <c r="F2006" s="64" t="n">
        <f aca="false">VLOOKUP(A2006,Plan1!$A$7:$O$2198,12,FALSE())</f>
        <v>-2.07</v>
      </c>
      <c r="G2006" s="65" t="n">
        <f aca="false">VLOOKUP(A2006,Plan1!$A$7:$O$2198,13,FALSE())</f>
        <v>836.71</v>
      </c>
    </row>
    <row r="2007" customFormat="false" ht="15" hidden="false" customHeight="false" outlineLevel="0" collapsed="false">
      <c r="A2007" s="63" t="n">
        <v>43279</v>
      </c>
      <c r="B2007" s="64" t="n">
        <f aca="false">VLOOKUP(A2007,Plan1!$A$7:$O$2198,2,FALSE())</f>
        <v>-1.64</v>
      </c>
      <c r="C2007" s="65" t="n">
        <f aca="false">VLOOKUP(A2007,Plan1!$A$7:$O$2198,3,FALSE())</f>
        <v>779.36</v>
      </c>
      <c r="D2007" s="66" t="n">
        <f aca="false">VLOOKUP(A2007,Plan1!$A$7:$O$2198,7,FALSE())</f>
        <v>-7.62</v>
      </c>
      <c r="E2007" s="65" t="n">
        <f aca="false">VLOOKUP(A2007,Plan1!$A$7:$O$2198,8,FALSE())</f>
        <v>752.38</v>
      </c>
      <c r="F2007" s="64" t="n">
        <f aca="false">VLOOKUP(A2007,Plan1!$A$7:$O$2198,12,FALSE())</f>
        <v>-2.08</v>
      </c>
      <c r="G2007" s="65" t="n">
        <f aca="false">VLOOKUP(A2007,Plan1!$A$7:$O$2198,13,FALSE())</f>
        <v>836.7</v>
      </c>
    </row>
    <row r="2008" customFormat="false" ht="15" hidden="false" customHeight="false" outlineLevel="0" collapsed="false">
      <c r="A2008" s="63" t="n">
        <v>43280</v>
      </c>
      <c r="B2008" s="64" t="n">
        <f aca="false">VLOOKUP(A2008,Plan1!$A$7:$O$2198,2,FALSE())</f>
        <v>-1.65</v>
      </c>
      <c r="C2008" s="65" t="n">
        <f aca="false">VLOOKUP(A2008,Plan1!$A$7:$O$2198,3,FALSE())</f>
        <v>779.35</v>
      </c>
      <c r="D2008" s="66" t="n">
        <f aca="false">VLOOKUP(A2008,Plan1!$A$7:$O$2198,7,FALSE())</f>
        <v>-7.63</v>
      </c>
      <c r="E2008" s="65" t="n">
        <f aca="false">VLOOKUP(A2008,Plan1!$A$7:$O$2198,8,FALSE())</f>
        <v>752.37</v>
      </c>
      <c r="F2008" s="64" t="n">
        <f aca="false">VLOOKUP(A2008,Plan1!$A$7:$O$2198,12,FALSE())</f>
        <v>-2.08</v>
      </c>
      <c r="G2008" s="65" t="n">
        <f aca="false">VLOOKUP(A2008,Plan1!$A$7:$O$2198,13,FALSE())</f>
        <v>836.7</v>
      </c>
    </row>
    <row r="2009" customFormat="false" ht="15" hidden="false" customHeight="false" outlineLevel="0" collapsed="false">
      <c r="A2009" s="63" t="n">
        <v>43281</v>
      </c>
      <c r="B2009" s="64" t="n">
        <f aca="false">VLOOKUP(A2009,Plan1!$A$7:$O$2198,2,FALSE())</f>
        <v>-1.67</v>
      </c>
      <c r="C2009" s="65" t="n">
        <f aca="false">VLOOKUP(A2009,Plan1!$A$7:$O$2198,3,FALSE())</f>
        <v>779.33</v>
      </c>
      <c r="D2009" s="66" t="n">
        <f aca="false">VLOOKUP(A2009,Plan1!$A$7:$O$2198,7,FALSE())</f>
        <v>-7.63</v>
      </c>
      <c r="E2009" s="65" t="n">
        <f aca="false">VLOOKUP(A2009,Plan1!$A$7:$O$2198,8,FALSE())</f>
        <v>752.37</v>
      </c>
      <c r="F2009" s="64" t="n">
        <f aca="false">VLOOKUP(A2009,Plan1!$A$7:$O$2198,12,FALSE())</f>
        <v>-2.09</v>
      </c>
      <c r="G2009" s="65" t="n">
        <f aca="false">VLOOKUP(A2009,Plan1!$A$7:$O$2198,13,FALSE())</f>
        <v>836.69</v>
      </c>
    </row>
    <row r="2010" customFormat="false" ht="15" hidden="false" customHeight="false" outlineLevel="0" collapsed="false">
      <c r="A2010" s="63" t="n">
        <v>43282</v>
      </c>
      <c r="B2010" s="64" t="n">
        <f aca="false">VLOOKUP(A2010,Plan1!$A$7:$O$2198,2,FALSE())</f>
        <v>-1.69</v>
      </c>
      <c r="C2010" s="65" t="n">
        <f aca="false">VLOOKUP(A2010,Plan1!$A$7:$O$2198,3,FALSE())</f>
        <v>779.31</v>
      </c>
      <c r="D2010" s="66" t="n">
        <f aca="false">VLOOKUP(A2010,Plan1!$A$7:$O$2198,7,FALSE())</f>
        <v>-7.64</v>
      </c>
      <c r="E2010" s="65" t="n">
        <f aca="false">VLOOKUP(A2010,Plan1!$A$7:$O$2198,8,FALSE())</f>
        <v>752.36</v>
      </c>
      <c r="F2010" s="64" t="n">
        <f aca="false">VLOOKUP(A2010,Plan1!$A$7:$O$2198,12,FALSE())</f>
        <v>-2.1</v>
      </c>
      <c r="G2010" s="65" t="n">
        <f aca="false">VLOOKUP(A2010,Plan1!$A$7:$O$2198,13,FALSE())</f>
        <v>836.68</v>
      </c>
    </row>
    <row r="2011" customFormat="false" ht="15" hidden="false" customHeight="false" outlineLevel="0" collapsed="false">
      <c r="A2011" s="63" t="n">
        <v>43283</v>
      </c>
      <c r="B2011" s="64" t="n">
        <f aca="false">VLOOKUP(A2011,Plan1!$A$7:$O$2198,2,FALSE())</f>
        <v>-1.7</v>
      </c>
      <c r="C2011" s="65" t="n">
        <f aca="false">VLOOKUP(A2011,Plan1!$A$7:$O$2198,3,FALSE())</f>
        <v>779.3</v>
      </c>
      <c r="D2011" s="66" t="n">
        <f aca="false">VLOOKUP(A2011,Plan1!$A$7:$O$2198,7,FALSE())</f>
        <v>-7.64</v>
      </c>
      <c r="E2011" s="65" t="n">
        <f aca="false">VLOOKUP(A2011,Plan1!$A$7:$O$2198,8,FALSE())</f>
        <v>752.36</v>
      </c>
      <c r="F2011" s="64" t="n">
        <f aca="false">VLOOKUP(A2011,Plan1!$A$7:$O$2198,12,FALSE())</f>
        <v>-2.12</v>
      </c>
      <c r="G2011" s="65" t="n">
        <f aca="false">VLOOKUP(A2011,Plan1!$A$7:$O$2198,13,FALSE())</f>
        <v>836.66</v>
      </c>
    </row>
    <row r="2012" customFormat="false" ht="15" hidden="false" customHeight="false" outlineLevel="0" collapsed="false">
      <c r="A2012" s="63" t="n">
        <v>43284</v>
      </c>
      <c r="B2012" s="64" t="n">
        <f aca="false">VLOOKUP(A2012,Plan1!$A$7:$O$2198,2,FALSE())</f>
        <v>-1.71</v>
      </c>
      <c r="C2012" s="65" t="n">
        <f aca="false">VLOOKUP(A2012,Plan1!$A$7:$O$2198,3,FALSE())</f>
        <v>779.29</v>
      </c>
      <c r="D2012" s="66" t="n">
        <f aca="false">VLOOKUP(A2012,Plan1!$A$7:$O$2198,7,FALSE())</f>
        <v>-7.65</v>
      </c>
      <c r="E2012" s="65" t="n">
        <f aca="false">VLOOKUP(A2012,Plan1!$A$7:$O$2198,8,FALSE())</f>
        <v>752.35</v>
      </c>
      <c r="F2012" s="64" t="n">
        <f aca="false">VLOOKUP(A2012,Plan1!$A$7:$O$2198,12,FALSE())</f>
        <v>-2.13</v>
      </c>
      <c r="G2012" s="65" t="n">
        <f aca="false">VLOOKUP(A2012,Plan1!$A$7:$O$2198,13,FALSE())</f>
        <v>836.65</v>
      </c>
    </row>
    <row r="2013" customFormat="false" ht="15" hidden="false" customHeight="false" outlineLevel="0" collapsed="false">
      <c r="A2013" s="63" t="n">
        <v>43285</v>
      </c>
      <c r="B2013" s="64" t="n">
        <f aca="false">VLOOKUP(A2013,Plan1!$A$7:$O$2198,2,FALSE())</f>
        <v>-1.72</v>
      </c>
      <c r="C2013" s="65" t="n">
        <f aca="false">VLOOKUP(A2013,Plan1!$A$7:$O$2198,3,FALSE())</f>
        <v>779.28</v>
      </c>
      <c r="D2013" s="66" t="n">
        <f aca="false">VLOOKUP(A2013,Plan1!$A$7:$O$2198,7,FALSE())</f>
        <v>-7.65</v>
      </c>
      <c r="E2013" s="65" t="n">
        <f aca="false">VLOOKUP(A2013,Plan1!$A$7:$O$2198,8,FALSE())</f>
        <v>752.35</v>
      </c>
      <c r="F2013" s="64" t="n">
        <f aca="false">VLOOKUP(A2013,Plan1!$A$7:$O$2198,12,FALSE())</f>
        <v>-2.14</v>
      </c>
      <c r="G2013" s="65" t="n">
        <f aca="false">VLOOKUP(A2013,Plan1!$A$7:$O$2198,13,FALSE())</f>
        <v>836.64</v>
      </c>
    </row>
    <row r="2014" customFormat="false" ht="15" hidden="false" customHeight="false" outlineLevel="0" collapsed="false">
      <c r="A2014" s="63" t="n">
        <v>43286</v>
      </c>
      <c r="B2014" s="64" t="n">
        <f aca="false">VLOOKUP(A2014,Plan1!$A$7:$O$2198,2,FALSE())</f>
        <v>-1.74</v>
      </c>
      <c r="C2014" s="65" t="n">
        <f aca="false">VLOOKUP(A2014,Plan1!$A$7:$O$2198,3,FALSE())</f>
        <v>779.26</v>
      </c>
      <c r="D2014" s="66" t="n">
        <f aca="false">VLOOKUP(A2014,Plan1!$A$7:$O$2198,7,FALSE())</f>
        <v>-7.66</v>
      </c>
      <c r="E2014" s="65" t="n">
        <f aca="false">VLOOKUP(A2014,Plan1!$A$7:$O$2198,8,FALSE())</f>
        <v>752.34</v>
      </c>
      <c r="F2014" s="64" t="n">
        <f aca="false">VLOOKUP(A2014,Plan1!$A$7:$O$2198,12,FALSE())</f>
        <v>-2.15</v>
      </c>
      <c r="G2014" s="65" t="n">
        <f aca="false">VLOOKUP(A2014,Plan1!$A$7:$O$2198,13,FALSE())</f>
        <v>836.63</v>
      </c>
    </row>
    <row r="2015" customFormat="false" ht="15" hidden="false" customHeight="false" outlineLevel="0" collapsed="false">
      <c r="A2015" s="63" t="n">
        <v>43287</v>
      </c>
      <c r="B2015" s="64" t="n">
        <f aca="false">VLOOKUP(A2015,Plan1!$A$7:$O$2198,2,FALSE())</f>
        <v>-1.75</v>
      </c>
      <c r="C2015" s="65" t="n">
        <f aca="false">VLOOKUP(A2015,Plan1!$A$7:$O$2198,3,FALSE())</f>
        <v>779.25</v>
      </c>
      <c r="D2015" s="66" t="n">
        <f aca="false">VLOOKUP(A2015,Plan1!$A$7:$O$2198,7,FALSE())</f>
        <v>-7.67</v>
      </c>
      <c r="E2015" s="65" t="n">
        <f aca="false">VLOOKUP(A2015,Plan1!$A$7:$O$2198,8,FALSE())</f>
        <v>752.33</v>
      </c>
      <c r="F2015" s="64" t="n">
        <f aca="false">VLOOKUP(A2015,Plan1!$A$7:$O$2198,12,FALSE())</f>
        <v>-2.16</v>
      </c>
      <c r="G2015" s="65" t="n">
        <f aca="false">VLOOKUP(A2015,Plan1!$A$7:$O$2198,13,FALSE())</f>
        <v>836.62</v>
      </c>
    </row>
    <row r="2016" customFormat="false" ht="15" hidden="false" customHeight="false" outlineLevel="0" collapsed="false">
      <c r="A2016" s="63" t="n">
        <v>43288</v>
      </c>
      <c r="B2016" s="64" t="n">
        <f aca="false">VLOOKUP(A2016,Plan1!$A$7:$O$2198,2,FALSE())</f>
        <v>-1.77</v>
      </c>
      <c r="C2016" s="65" t="n">
        <f aca="false">VLOOKUP(A2016,Plan1!$A$7:$O$2198,3,FALSE())</f>
        <v>779.23</v>
      </c>
      <c r="D2016" s="66" t="n">
        <f aca="false">VLOOKUP(A2016,Plan1!$A$7:$O$2198,7,FALSE())</f>
        <v>-7.67</v>
      </c>
      <c r="E2016" s="65" t="n">
        <f aca="false">VLOOKUP(A2016,Plan1!$A$7:$O$2198,8,FALSE())</f>
        <v>752.33</v>
      </c>
      <c r="F2016" s="64" t="n">
        <f aca="false">VLOOKUP(A2016,Plan1!$A$7:$O$2198,12,FALSE())</f>
        <v>-2.18</v>
      </c>
      <c r="G2016" s="65" t="n">
        <f aca="false">VLOOKUP(A2016,Plan1!$A$7:$O$2198,13,FALSE())</f>
        <v>836.6</v>
      </c>
    </row>
    <row r="2017" customFormat="false" ht="15" hidden="false" customHeight="false" outlineLevel="0" collapsed="false">
      <c r="A2017" s="63" t="n">
        <v>43289</v>
      </c>
      <c r="B2017" s="64" t="n">
        <f aca="false">VLOOKUP(A2017,Plan1!$A$7:$O$2198,2,FALSE())</f>
        <v>-1.77</v>
      </c>
      <c r="C2017" s="65" t="n">
        <f aca="false">VLOOKUP(A2017,Plan1!$A$7:$O$2198,3,FALSE())</f>
        <v>779.23</v>
      </c>
      <c r="D2017" s="66" t="n">
        <f aca="false">VLOOKUP(A2017,Plan1!$A$7:$O$2198,7,FALSE())</f>
        <v>-7.68</v>
      </c>
      <c r="E2017" s="65" t="n">
        <f aca="false">VLOOKUP(A2017,Plan1!$A$7:$O$2198,8,FALSE())</f>
        <v>752.32</v>
      </c>
      <c r="F2017" s="64" t="n">
        <f aca="false">VLOOKUP(A2017,Plan1!$A$7:$O$2198,12,FALSE())</f>
        <v>-2.18</v>
      </c>
      <c r="G2017" s="65" t="n">
        <f aca="false">VLOOKUP(A2017,Plan1!$A$7:$O$2198,13,FALSE())</f>
        <v>836.6</v>
      </c>
    </row>
    <row r="2018" customFormat="false" ht="15" hidden="false" customHeight="false" outlineLevel="0" collapsed="false">
      <c r="A2018" s="63" t="n">
        <v>43290</v>
      </c>
      <c r="B2018" s="64" t="n">
        <f aca="false">VLOOKUP(A2018,Plan1!$A$7:$O$2198,2,FALSE())</f>
        <v>-1.78</v>
      </c>
      <c r="C2018" s="65" t="n">
        <f aca="false">VLOOKUP(A2018,Plan1!$A$7:$O$2198,3,FALSE())</f>
        <v>779.22</v>
      </c>
      <c r="D2018" s="66" t="n">
        <f aca="false">VLOOKUP(A2018,Plan1!$A$7:$O$2198,7,FALSE())</f>
        <v>-7.69</v>
      </c>
      <c r="E2018" s="65" t="n">
        <f aca="false">VLOOKUP(A2018,Plan1!$A$7:$O$2198,8,FALSE())</f>
        <v>752.31</v>
      </c>
      <c r="F2018" s="64" t="n">
        <f aca="false">VLOOKUP(A2018,Plan1!$A$7:$O$2198,12,FALSE())</f>
        <v>-2.18</v>
      </c>
      <c r="G2018" s="65" t="n">
        <f aca="false">VLOOKUP(A2018,Plan1!$A$7:$O$2198,13,FALSE())</f>
        <v>836.6</v>
      </c>
    </row>
    <row r="2019" customFormat="false" ht="15" hidden="false" customHeight="false" outlineLevel="0" collapsed="false">
      <c r="A2019" s="63" t="n">
        <v>43291</v>
      </c>
      <c r="B2019" s="64" t="n">
        <f aca="false">VLOOKUP(A2019,Plan1!$A$7:$O$2198,2,FALSE())</f>
        <v>-1.801</v>
      </c>
      <c r="C2019" s="65" t="n">
        <f aca="false">VLOOKUP(A2019,Plan1!$A$7:$O$2198,3,FALSE())</f>
        <v>779.199</v>
      </c>
      <c r="D2019" s="66" t="n">
        <f aca="false">VLOOKUP(A2019,Plan1!$A$7:$O$2198,7,FALSE())</f>
        <v>-7.69</v>
      </c>
      <c r="E2019" s="65" t="n">
        <f aca="false">VLOOKUP(A2019,Plan1!$A$7:$O$2198,8,FALSE())</f>
        <v>752.31</v>
      </c>
      <c r="F2019" s="64" t="n">
        <f aca="false">VLOOKUP(A2019,Plan1!$A$7:$O$2198,12,FALSE())</f>
        <v>-2.2</v>
      </c>
      <c r="G2019" s="65" t="n">
        <f aca="false">VLOOKUP(A2019,Plan1!$A$7:$O$2198,13,FALSE())</f>
        <v>836.58</v>
      </c>
    </row>
    <row r="2020" customFormat="false" ht="15" hidden="false" customHeight="false" outlineLevel="0" collapsed="false">
      <c r="A2020" s="63" t="n">
        <v>43292</v>
      </c>
      <c r="B2020" s="64" t="n">
        <f aca="false">VLOOKUP(A2020,Plan1!$A$7:$O$2198,2,FALSE())</f>
        <v>-1.79</v>
      </c>
      <c r="C2020" s="65" t="n">
        <f aca="false">VLOOKUP(A2020,Plan1!$A$7:$O$2198,3,FALSE())</f>
        <v>779.21</v>
      </c>
      <c r="D2020" s="66" t="n">
        <f aca="false">VLOOKUP(A2020,Plan1!$A$7:$O$2198,7,FALSE())</f>
        <v>-7.7</v>
      </c>
      <c r="E2020" s="65" t="n">
        <f aca="false">VLOOKUP(A2020,Plan1!$A$7:$O$2198,8,FALSE())</f>
        <v>752.3</v>
      </c>
      <c r="F2020" s="64" t="n">
        <f aca="false">VLOOKUP(A2020,Plan1!$A$7:$O$2198,12,FALSE())</f>
        <v>-2.21</v>
      </c>
      <c r="G2020" s="65" t="n">
        <f aca="false">VLOOKUP(A2020,Plan1!$A$7:$O$2198,13,FALSE())</f>
        <v>836.57</v>
      </c>
    </row>
    <row r="2021" customFormat="false" ht="15" hidden="false" customHeight="false" outlineLevel="0" collapsed="false">
      <c r="A2021" s="63" t="n">
        <v>43293</v>
      </c>
      <c r="B2021" s="64" t="n">
        <f aca="false">VLOOKUP(A2021,Plan1!$A$7:$O$2198,2,FALSE())</f>
        <v>-1.81</v>
      </c>
      <c r="C2021" s="65" t="n">
        <f aca="false">VLOOKUP(A2021,Plan1!$A$7:$O$2198,3,FALSE())</f>
        <v>779.19</v>
      </c>
      <c r="D2021" s="66" t="n">
        <f aca="false">VLOOKUP(A2021,Plan1!$A$7:$O$2198,7,FALSE())</f>
        <v>-7.71</v>
      </c>
      <c r="E2021" s="65" t="n">
        <f aca="false">VLOOKUP(A2021,Plan1!$A$7:$O$2198,8,FALSE())</f>
        <v>752.29</v>
      </c>
      <c r="F2021" s="64" t="n">
        <f aca="false">VLOOKUP(A2021,Plan1!$A$7:$O$2198,12,FALSE())</f>
        <v>-2.22</v>
      </c>
      <c r="G2021" s="65" t="n">
        <f aca="false">VLOOKUP(A2021,Plan1!$A$7:$O$2198,13,FALSE())</f>
        <v>836.56</v>
      </c>
    </row>
    <row r="2022" customFormat="false" ht="15" hidden="false" customHeight="false" outlineLevel="0" collapsed="false">
      <c r="A2022" s="63" t="n">
        <v>43294</v>
      </c>
      <c r="B2022" s="64" t="n">
        <f aca="false">VLOOKUP(A2022,Plan1!$A$7:$O$2198,2,FALSE())</f>
        <v>-1.83</v>
      </c>
      <c r="C2022" s="65" t="n">
        <f aca="false">VLOOKUP(A2022,Plan1!$A$7:$O$2198,3,FALSE())</f>
        <v>779.17</v>
      </c>
      <c r="D2022" s="66" t="n">
        <f aca="false">VLOOKUP(A2022,Plan1!$A$7:$O$2198,7,FALSE())</f>
        <v>-7.73</v>
      </c>
      <c r="E2022" s="65" t="n">
        <f aca="false">VLOOKUP(A2022,Plan1!$A$7:$O$2198,8,FALSE())</f>
        <v>752.27</v>
      </c>
      <c r="F2022" s="64" t="n">
        <f aca="false">VLOOKUP(A2022,Plan1!$A$7:$O$2198,12,FALSE())</f>
        <v>-2.22</v>
      </c>
      <c r="G2022" s="65" t="n">
        <f aca="false">VLOOKUP(A2022,Plan1!$A$7:$O$2198,13,FALSE())</f>
        <v>836.56</v>
      </c>
    </row>
    <row r="2023" customFormat="false" ht="15" hidden="false" customHeight="false" outlineLevel="0" collapsed="false">
      <c r="A2023" s="63" t="n">
        <v>43295</v>
      </c>
      <c r="B2023" s="64" t="n">
        <f aca="false">VLOOKUP(A2023,Plan1!$A$7:$O$2198,2,FALSE())</f>
        <v>-1.84</v>
      </c>
      <c r="C2023" s="65" t="n">
        <f aca="false">VLOOKUP(A2023,Plan1!$A$7:$O$2198,3,FALSE())</f>
        <v>779.16</v>
      </c>
      <c r="D2023" s="66" t="n">
        <f aca="false">VLOOKUP(A2023,Plan1!$A$7:$O$2198,7,FALSE())</f>
        <v>-7.74</v>
      </c>
      <c r="E2023" s="65" t="n">
        <f aca="false">VLOOKUP(A2023,Plan1!$A$7:$O$2198,8,FALSE())</f>
        <v>752.26</v>
      </c>
      <c r="F2023" s="64" t="n">
        <f aca="false">VLOOKUP(A2023,Plan1!$A$7:$O$2198,12,FALSE())</f>
        <v>-2.24</v>
      </c>
      <c r="G2023" s="65" t="n">
        <f aca="false">VLOOKUP(A2023,Plan1!$A$7:$O$2198,13,FALSE())</f>
        <v>836.54</v>
      </c>
    </row>
    <row r="2024" customFormat="false" ht="15" hidden="false" customHeight="false" outlineLevel="0" collapsed="false">
      <c r="A2024" s="63" t="n">
        <v>43296</v>
      </c>
      <c r="B2024" s="64" t="n">
        <f aca="false">VLOOKUP(A2024,Plan1!$A$7:$O$2198,2,FALSE())</f>
        <v>-1.85</v>
      </c>
      <c r="C2024" s="65" t="n">
        <f aca="false">VLOOKUP(A2024,Plan1!$A$7:$O$2198,3,FALSE())</f>
        <v>779.15</v>
      </c>
      <c r="D2024" s="66" t="n">
        <f aca="false">VLOOKUP(A2024,Plan1!$A$7:$O$2198,7,FALSE())</f>
        <v>-7.75</v>
      </c>
      <c r="E2024" s="65" t="n">
        <f aca="false">VLOOKUP(A2024,Plan1!$A$7:$O$2198,8,FALSE())</f>
        <v>752.25</v>
      </c>
      <c r="F2024" s="64" t="n">
        <f aca="false">VLOOKUP(A2024,Plan1!$A$7:$O$2198,12,FALSE())</f>
        <v>-2.25</v>
      </c>
      <c r="G2024" s="65" t="n">
        <f aca="false">VLOOKUP(A2024,Plan1!$A$7:$O$2198,13,FALSE())</f>
        <v>836.53</v>
      </c>
    </row>
    <row r="2025" customFormat="false" ht="15" hidden="false" customHeight="false" outlineLevel="0" collapsed="false">
      <c r="A2025" s="63" t="n">
        <v>43297</v>
      </c>
      <c r="B2025" s="64" t="n">
        <f aca="false">VLOOKUP(A2025,Plan1!$A$7:$O$2198,2,FALSE())</f>
        <v>-1.86</v>
      </c>
      <c r="C2025" s="65" t="n">
        <f aca="false">VLOOKUP(A2025,Plan1!$A$7:$O$2198,3,FALSE())</f>
        <v>779.14</v>
      </c>
      <c r="D2025" s="66" t="n">
        <f aca="false">VLOOKUP(A2025,Plan1!$A$7:$O$2198,7,FALSE())</f>
        <v>-7.76</v>
      </c>
      <c r="E2025" s="65" t="n">
        <f aca="false">VLOOKUP(A2025,Plan1!$A$7:$O$2198,8,FALSE())</f>
        <v>752.24</v>
      </c>
      <c r="F2025" s="64" t="n">
        <f aca="false">VLOOKUP(A2025,Plan1!$A$7:$O$2198,12,FALSE())</f>
        <v>-2.26</v>
      </c>
      <c r="G2025" s="65" t="n">
        <f aca="false">VLOOKUP(A2025,Plan1!$A$7:$O$2198,13,FALSE())</f>
        <v>836.52</v>
      </c>
    </row>
    <row r="2026" customFormat="false" ht="15" hidden="false" customHeight="false" outlineLevel="0" collapsed="false">
      <c r="A2026" s="63" t="n">
        <v>43298</v>
      </c>
      <c r="B2026" s="64" t="n">
        <f aca="false">VLOOKUP(A2026,Plan1!$A$7:$O$2198,2,FALSE())</f>
        <v>-1.87</v>
      </c>
      <c r="C2026" s="65" t="n">
        <f aca="false">VLOOKUP(A2026,Plan1!$A$7:$O$2198,3,FALSE())</f>
        <v>779.13</v>
      </c>
      <c r="D2026" s="66" t="n">
        <f aca="false">VLOOKUP(A2026,Plan1!$A$7:$O$2198,7,FALSE())</f>
        <v>-7.77</v>
      </c>
      <c r="E2026" s="65" t="n">
        <f aca="false">VLOOKUP(A2026,Plan1!$A$7:$O$2198,8,FALSE())</f>
        <v>752.23</v>
      </c>
      <c r="F2026" s="64" t="n">
        <f aca="false">VLOOKUP(A2026,Plan1!$A$7:$O$2198,12,FALSE())</f>
        <v>-2.27</v>
      </c>
      <c r="G2026" s="65" t="n">
        <f aca="false">VLOOKUP(A2026,Plan1!$A$7:$O$2198,13,FALSE())</f>
        <v>836.51</v>
      </c>
    </row>
    <row r="2027" customFormat="false" ht="15" hidden="false" customHeight="false" outlineLevel="0" collapsed="false">
      <c r="A2027" s="63" t="n">
        <v>43299</v>
      </c>
      <c r="B2027" s="64" t="n">
        <f aca="false">VLOOKUP(A2027,Plan1!$A$7:$O$2198,2,FALSE())</f>
        <v>-1.88</v>
      </c>
      <c r="C2027" s="65" t="n">
        <f aca="false">VLOOKUP(A2027,Plan1!$A$7:$O$2198,3,FALSE())</f>
        <v>779.12</v>
      </c>
      <c r="D2027" s="66" t="n">
        <f aca="false">VLOOKUP(A2027,Plan1!$A$7:$O$2198,7,FALSE())</f>
        <v>-7.78</v>
      </c>
      <c r="E2027" s="65" t="n">
        <f aca="false">VLOOKUP(A2027,Plan1!$A$7:$O$2198,8,FALSE())</f>
        <v>752.22</v>
      </c>
      <c r="F2027" s="64" t="n">
        <f aca="false">VLOOKUP(A2027,Plan1!$A$7:$O$2198,12,FALSE())</f>
        <v>-2.28</v>
      </c>
      <c r="G2027" s="65" t="n">
        <f aca="false">VLOOKUP(A2027,Plan1!$A$7:$O$2198,13,FALSE())</f>
        <v>836.5</v>
      </c>
    </row>
    <row r="2028" customFormat="false" ht="15" hidden="false" customHeight="false" outlineLevel="0" collapsed="false">
      <c r="A2028" s="63" t="n">
        <v>43300</v>
      </c>
      <c r="B2028" s="64" t="n">
        <f aca="false">VLOOKUP(A2028,Plan1!$A$7:$O$2198,2,FALSE())</f>
        <v>-1.89</v>
      </c>
      <c r="C2028" s="65" t="n">
        <f aca="false">VLOOKUP(A2028,Plan1!$A$7:$O$2198,3,FALSE())</f>
        <v>779.11</v>
      </c>
      <c r="D2028" s="66" t="n">
        <f aca="false">VLOOKUP(A2028,Plan1!$A$7:$O$2198,7,FALSE())</f>
        <v>-7.79</v>
      </c>
      <c r="E2028" s="65" t="n">
        <f aca="false">VLOOKUP(A2028,Plan1!$A$7:$O$2198,8,FALSE())</f>
        <v>752.21</v>
      </c>
      <c r="F2028" s="64" t="n">
        <f aca="false">VLOOKUP(A2028,Plan1!$A$7:$O$2198,12,FALSE())</f>
        <v>-2.3</v>
      </c>
      <c r="G2028" s="65" t="n">
        <f aca="false">VLOOKUP(A2028,Plan1!$A$7:$O$2198,13,FALSE())</f>
        <v>836.48</v>
      </c>
    </row>
    <row r="2029" customFormat="false" ht="15" hidden="false" customHeight="false" outlineLevel="0" collapsed="false">
      <c r="A2029" s="63" t="n">
        <v>43301</v>
      </c>
      <c r="B2029" s="64" t="n">
        <f aca="false">VLOOKUP(A2029,Plan1!$A$7:$O$2198,2,FALSE())</f>
        <v>-1.9</v>
      </c>
      <c r="C2029" s="65" t="n">
        <f aca="false">VLOOKUP(A2029,Plan1!$A$7:$O$2198,3,FALSE())</f>
        <v>779.1</v>
      </c>
      <c r="D2029" s="66" t="n">
        <f aca="false">VLOOKUP(A2029,Plan1!$A$7:$O$2198,7,FALSE())</f>
        <v>-7.8</v>
      </c>
      <c r="E2029" s="65" t="n">
        <f aca="false">VLOOKUP(A2029,Plan1!$A$7:$O$2198,8,FALSE())</f>
        <v>752.2</v>
      </c>
      <c r="F2029" s="64" t="n">
        <f aca="false">VLOOKUP(A2029,Plan1!$A$7:$O$2198,12,FALSE())</f>
        <v>-2.32</v>
      </c>
      <c r="G2029" s="65" t="n">
        <f aca="false">VLOOKUP(A2029,Plan1!$A$7:$O$2198,13,FALSE())</f>
        <v>836.46</v>
      </c>
    </row>
    <row r="2030" customFormat="false" ht="15" hidden="false" customHeight="false" outlineLevel="0" collapsed="false">
      <c r="A2030" s="63" t="n">
        <v>43302</v>
      </c>
      <c r="B2030" s="64" t="n">
        <f aca="false">VLOOKUP(A2030,Plan1!$A$7:$O$2198,2,FALSE())</f>
        <v>-1.92</v>
      </c>
      <c r="C2030" s="65" t="n">
        <f aca="false">VLOOKUP(A2030,Plan1!$A$7:$O$2198,3,FALSE())</f>
        <v>779.08</v>
      </c>
      <c r="D2030" s="66" t="n">
        <f aca="false">VLOOKUP(A2030,Plan1!$A$7:$O$2198,7,FALSE())</f>
        <v>-7.82</v>
      </c>
      <c r="E2030" s="65" t="n">
        <f aca="false">VLOOKUP(A2030,Plan1!$A$7:$O$2198,8,FALSE())</f>
        <v>752.18</v>
      </c>
      <c r="F2030" s="64" t="n">
        <f aca="false">VLOOKUP(A2030,Plan1!$A$7:$O$2198,12,FALSE())</f>
        <v>-2.34</v>
      </c>
      <c r="G2030" s="65" t="n">
        <f aca="false">VLOOKUP(A2030,Plan1!$A$7:$O$2198,13,FALSE())</f>
        <v>836.44</v>
      </c>
    </row>
    <row r="2031" customFormat="false" ht="15" hidden="false" customHeight="false" outlineLevel="0" collapsed="false">
      <c r="A2031" s="63" t="n">
        <v>43303</v>
      </c>
      <c r="B2031" s="64" t="n">
        <f aca="false">VLOOKUP(A2031,Plan1!$A$7:$O$2198,2,FALSE())</f>
        <v>-1.92</v>
      </c>
      <c r="C2031" s="65" t="n">
        <f aca="false">VLOOKUP(A2031,Plan1!$A$7:$O$2198,3,FALSE())</f>
        <v>779.08</v>
      </c>
      <c r="D2031" s="66" t="n">
        <f aca="false">VLOOKUP(A2031,Plan1!$A$7:$O$2198,7,FALSE())</f>
        <v>-7.83</v>
      </c>
      <c r="E2031" s="65" t="n">
        <f aca="false">VLOOKUP(A2031,Plan1!$A$7:$O$2198,8,FALSE())</f>
        <v>752.17</v>
      </c>
      <c r="F2031" s="64" t="n">
        <f aca="false">VLOOKUP(A2031,Plan1!$A$7:$O$2198,12,FALSE())</f>
        <v>-2.35</v>
      </c>
      <c r="G2031" s="65" t="n">
        <f aca="false">VLOOKUP(A2031,Plan1!$A$7:$O$2198,13,FALSE())</f>
        <v>836.43</v>
      </c>
    </row>
    <row r="2032" customFormat="false" ht="15" hidden="false" customHeight="false" outlineLevel="0" collapsed="false">
      <c r="A2032" s="63" t="n">
        <v>43304</v>
      </c>
      <c r="B2032" s="64" t="n">
        <f aca="false">VLOOKUP(A2032,Plan1!$A$7:$O$2198,2,FALSE())</f>
        <v>-1.94</v>
      </c>
      <c r="C2032" s="65" t="n">
        <f aca="false">VLOOKUP(A2032,Plan1!$A$7:$O$2198,3,FALSE())</f>
        <v>779.06</v>
      </c>
      <c r="D2032" s="66" t="n">
        <f aca="false">VLOOKUP(A2032,Plan1!$A$7:$O$2198,7,FALSE())</f>
        <v>-7.84</v>
      </c>
      <c r="E2032" s="65" t="n">
        <f aca="false">VLOOKUP(A2032,Plan1!$A$7:$O$2198,8,FALSE())</f>
        <v>752.16</v>
      </c>
      <c r="F2032" s="64" t="n">
        <f aca="false">VLOOKUP(A2032,Plan1!$A$7:$O$2198,12,FALSE())</f>
        <v>-2.36</v>
      </c>
      <c r="G2032" s="65" t="n">
        <f aca="false">VLOOKUP(A2032,Plan1!$A$7:$O$2198,13,FALSE())</f>
        <v>836.42</v>
      </c>
    </row>
    <row r="2033" customFormat="false" ht="15" hidden="false" customHeight="false" outlineLevel="0" collapsed="false">
      <c r="A2033" s="63" t="n">
        <v>43305</v>
      </c>
      <c r="B2033" s="64" t="n">
        <f aca="false">VLOOKUP(A2033,Plan1!$A$7:$O$2198,2,FALSE())</f>
        <v>-1.95</v>
      </c>
      <c r="C2033" s="65" t="n">
        <f aca="false">VLOOKUP(A2033,Plan1!$A$7:$O$2198,3,FALSE())</f>
        <v>779.05</v>
      </c>
      <c r="D2033" s="66" t="n">
        <f aca="false">VLOOKUP(A2033,Plan1!$A$7:$O$2198,7,FALSE())</f>
        <v>-7.85</v>
      </c>
      <c r="E2033" s="65" t="n">
        <f aca="false">VLOOKUP(A2033,Plan1!$A$7:$O$2198,8,FALSE())</f>
        <v>752.15</v>
      </c>
      <c r="F2033" s="64" t="n">
        <f aca="false">VLOOKUP(A2033,Plan1!$A$7:$O$2198,12,FALSE())</f>
        <v>-2.38</v>
      </c>
      <c r="G2033" s="65" t="n">
        <f aca="false">VLOOKUP(A2033,Plan1!$A$7:$O$2198,13,FALSE())</f>
        <v>836.4</v>
      </c>
    </row>
    <row r="2034" customFormat="false" ht="15" hidden="false" customHeight="false" outlineLevel="0" collapsed="false">
      <c r="A2034" s="63" t="n">
        <v>43306</v>
      </c>
      <c r="B2034" s="64" t="n">
        <f aca="false">VLOOKUP(A2034,Plan1!$A$7:$O$2198,2,FALSE())</f>
        <v>-1.96</v>
      </c>
      <c r="C2034" s="65" t="n">
        <f aca="false">VLOOKUP(A2034,Plan1!$A$7:$O$2198,3,FALSE())</f>
        <v>779.04</v>
      </c>
      <c r="D2034" s="66" t="n">
        <f aca="false">VLOOKUP(A2034,Plan1!$A$7:$O$2198,7,FALSE())</f>
        <v>-7.86</v>
      </c>
      <c r="E2034" s="65" t="n">
        <f aca="false">VLOOKUP(A2034,Plan1!$A$7:$O$2198,8,FALSE())</f>
        <v>752.14</v>
      </c>
      <c r="F2034" s="64" t="n">
        <f aca="false">VLOOKUP(A2034,Plan1!$A$7:$O$2198,12,FALSE())</f>
        <v>-2.4</v>
      </c>
      <c r="G2034" s="65" t="n">
        <f aca="false">VLOOKUP(A2034,Plan1!$A$7:$O$2198,13,FALSE())</f>
        <v>836.38</v>
      </c>
    </row>
    <row r="2035" customFormat="false" ht="15" hidden="false" customHeight="false" outlineLevel="0" collapsed="false">
      <c r="A2035" s="63" t="n">
        <v>43307</v>
      </c>
      <c r="B2035" s="64" t="n">
        <f aca="false">VLOOKUP(A2035,Plan1!$A$7:$O$2198,2,FALSE())</f>
        <v>-1.97</v>
      </c>
      <c r="C2035" s="65" t="n">
        <f aca="false">VLOOKUP(A2035,Plan1!$A$7:$O$2198,3,FALSE())</f>
        <v>779.03</v>
      </c>
      <c r="D2035" s="66" t="n">
        <f aca="false">VLOOKUP(A2035,Plan1!$A$7:$O$2198,7,FALSE())</f>
        <v>-7.87</v>
      </c>
      <c r="E2035" s="65" t="n">
        <f aca="false">VLOOKUP(A2035,Plan1!$A$7:$O$2198,8,FALSE())</f>
        <v>752.13</v>
      </c>
      <c r="F2035" s="64" t="n">
        <f aca="false">VLOOKUP(A2035,Plan1!$A$7:$O$2198,12,FALSE())</f>
        <v>-2.42</v>
      </c>
      <c r="G2035" s="65" t="n">
        <f aca="false">VLOOKUP(A2035,Plan1!$A$7:$O$2198,13,FALSE())</f>
        <v>836.36</v>
      </c>
    </row>
    <row r="2036" customFormat="false" ht="15" hidden="false" customHeight="false" outlineLevel="0" collapsed="false">
      <c r="A2036" s="63" t="n">
        <v>43308</v>
      </c>
      <c r="B2036" s="64" t="n">
        <f aca="false">VLOOKUP(A2036,Plan1!$A$7:$O$2198,2,FALSE())</f>
        <v>-1.99</v>
      </c>
      <c r="C2036" s="65" t="n">
        <f aca="false">VLOOKUP(A2036,Plan1!$A$7:$O$2198,3,FALSE())</f>
        <v>779.01</v>
      </c>
      <c r="D2036" s="66" t="n">
        <f aca="false">VLOOKUP(A2036,Plan1!$A$7:$O$2198,7,FALSE())</f>
        <v>-7.88</v>
      </c>
      <c r="E2036" s="65" t="n">
        <f aca="false">VLOOKUP(A2036,Plan1!$A$7:$O$2198,8,FALSE())</f>
        <v>752.12</v>
      </c>
      <c r="F2036" s="64" t="n">
        <f aca="false">VLOOKUP(A2036,Plan1!$A$7:$O$2198,12,FALSE())</f>
        <v>-2.44</v>
      </c>
      <c r="G2036" s="65" t="n">
        <f aca="false">VLOOKUP(A2036,Plan1!$A$7:$O$2198,13,FALSE())</f>
        <v>836.34</v>
      </c>
    </row>
    <row r="2037" customFormat="false" ht="15" hidden="false" customHeight="false" outlineLevel="0" collapsed="false">
      <c r="A2037" s="63" t="n">
        <v>43309</v>
      </c>
      <c r="B2037" s="64" t="n">
        <f aca="false">VLOOKUP(A2037,Plan1!$A$7:$O$2198,2,FALSE())</f>
        <v>-2.01</v>
      </c>
      <c r="C2037" s="65" t="n">
        <f aca="false">VLOOKUP(A2037,Plan1!$A$7:$O$2198,3,FALSE())</f>
        <v>778.99</v>
      </c>
      <c r="D2037" s="66" t="n">
        <f aca="false">VLOOKUP(A2037,Plan1!$A$7:$O$2198,7,FALSE())</f>
        <v>-7.91</v>
      </c>
      <c r="E2037" s="65" t="n">
        <f aca="false">VLOOKUP(A2037,Plan1!$A$7:$O$2198,8,FALSE())</f>
        <v>752.09</v>
      </c>
      <c r="F2037" s="64" t="n">
        <f aca="false">VLOOKUP(A2037,Plan1!$A$7:$O$2198,12,FALSE())</f>
        <v>-2.45</v>
      </c>
      <c r="G2037" s="65" t="n">
        <f aca="false">VLOOKUP(A2037,Plan1!$A$7:$O$2198,13,FALSE())</f>
        <v>836.33</v>
      </c>
    </row>
    <row r="2038" customFormat="false" ht="15" hidden="false" customHeight="false" outlineLevel="0" collapsed="false">
      <c r="A2038" s="63" t="n">
        <v>43310</v>
      </c>
      <c r="B2038" s="64" t="n">
        <f aca="false">VLOOKUP(A2038,Plan1!$A$7:$O$2198,2,FALSE())</f>
        <v>-2.02</v>
      </c>
      <c r="C2038" s="65" t="n">
        <f aca="false">VLOOKUP(A2038,Plan1!$A$7:$O$2198,3,FALSE())</f>
        <v>778.98</v>
      </c>
      <c r="D2038" s="66" t="n">
        <f aca="false">VLOOKUP(A2038,Plan1!$A$7:$O$2198,7,FALSE())</f>
        <v>-7.92</v>
      </c>
      <c r="E2038" s="65" t="n">
        <f aca="false">VLOOKUP(A2038,Plan1!$A$7:$O$2198,8,FALSE())</f>
        <v>752.08</v>
      </c>
      <c r="F2038" s="64" t="n">
        <f aca="false">VLOOKUP(A2038,Plan1!$A$7:$O$2198,12,FALSE())</f>
        <v>-2.46</v>
      </c>
      <c r="G2038" s="65" t="n">
        <f aca="false">VLOOKUP(A2038,Plan1!$A$7:$O$2198,13,FALSE())</f>
        <v>836.32</v>
      </c>
    </row>
    <row r="2039" customFormat="false" ht="15" hidden="false" customHeight="false" outlineLevel="0" collapsed="false">
      <c r="A2039" s="63" t="n">
        <v>43311</v>
      </c>
      <c r="B2039" s="64" t="n">
        <f aca="false">VLOOKUP(A2039,Plan1!$A$7:$O$2198,2,FALSE())</f>
        <v>-2.03</v>
      </c>
      <c r="C2039" s="65" t="n">
        <f aca="false">VLOOKUP(A2039,Plan1!$A$7:$O$2198,3,FALSE())</f>
        <v>778.97</v>
      </c>
      <c r="D2039" s="66" t="n">
        <f aca="false">VLOOKUP(A2039,Plan1!$A$7:$O$2198,7,FALSE())</f>
        <v>-7.93</v>
      </c>
      <c r="E2039" s="65" t="n">
        <f aca="false">VLOOKUP(A2039,Plan1!$A$7:$O$2198,8,FALSE())</f>
        <v>752.07</v>
      </c>
      <c r="F2039" s="64" t="n">
        <f aca="false">VLOOKUP(A2039,Plan1!$A$7:$O$2198,12,FALSE())</f>
        <v>-2.48</v>
      </c>
      <c r="G2039" s="65" t="n">
        <f aca="false">VLOOKUP(A2039,Plan1!$A$7:$O$2198,13,FALSE())</f>
        <v>836.3</v>
      </c>
    </row>
    <row r="2040" customFormat="false" ht="15" hidden="false" customHeight="false" outlineLevel="0" collapsed="false">
      <c r="A2040" s="63" t="n">
        <v>43312</v>
      </c>
      <c r="B2040" s="64" t="n">
        <f aca="false">VLOOKUP(A2040,Plan1!$A$7:$O$2198,2,FALSE())</f>
        <v>-2.04</v>
      </c>
      <c r="C2040" s="65" t="n">
        <f aca="false">VLOOKUP(A2040,Plan1!$A$7:$O$2198,3,FALSE())</f>
        <v>778.96</v>
      </c>
      <c r="D2040" s="66" t="n">
        <f aca="false">VLOOKUP(A2040,Plan1!$A$7:$O$2198,7,FALSE())</f>
        <v>-7.95</v>
      </c>
      <c r="E2040" s="65" t="n">
        <f aca="false">VLOOKUP(A2040,Plan1!$A$7:$O$2198,8,FALSE())</f>
        <v>752.05</v>
      </c>
      <c r="F2040" s="64" t="n">
        <f aca="false">VLOOKUP(A2040,Plan1!$A$7:$O$2198,12,FALSE())</f>
        <v>-2.5</v>
      </c>
      <c r="G2040" s="65" t="n">
        <f aca="false">VLOOKUP(A2040,Plan1!$A$7:$O$2198,13,FALSE())</f>
        <v>836.28</v>
      </c>
    </row>
    <row r="2041" customFormat="false" ht="15" hidden="false" customHeight="false" outlineLevel="0" collapsed="false">
      <c r="A2041" s="63" t="n">
        <v>43313</v>
      </c>
      <c r="B2041" s="64" t="n">
        <f aca="false">VLOOKUP(A2041,Plan1!$A$7:$O$2198,2,FALSE())</f>
        <v>-2.06</v>
      </c>
      <c r="C2041" s="65" t="n">
        <f aca="false">VLOOKUP(A2041,Plan1!$A$7:$O$2198,3,FALSE())</f>
        <v>778.94</v>
      </c>
      <c r="D2041" s="66" t="n">
        <f aca="false">VLOOKUP(A2041,Plan1!$A$7:$O$2198,7,FALSE())</f>
        <v>-7.97</v>
      </c>
      <c r="E2041" s="65" t="n">
        <f aca="false">VLOOKUP(A2041,Plan1!$A$7:$O$2198,8,FALSE())</f>
        <v>752.03</v>
      </c>
      <c r="F2041" s="64" t="n">
        <f aca="false">VLOOKUP(A2041,Plan1!$A$7:$O$2198,12,FALSE())</f>
        <v>-2.52</v>
      </c>
      <c r="G2041" s="65" t="n">
        <f aca="false">VLOOKUP(A2041,Plan1!$A$7:$O$2198,13,FALSE())</f>
        <v>836.26</v>
      </c>
    </row>
    <row r="2042" customFormat="false" ht="15" hidden="false" customHeight="false" outlineLevel="0" collapsed="false">
      <c r="A2042" s="63" t="n">
        <v>43314</v>
      </c>
      <c r="B2042" s="64" t="n">
        <f aca="false">VLOOKUP(A2042,Plan1!$A$7:$O$2198,2,FALSE())</f>
        <v>-2.08</v>
      </c>
      <c r="C2042" s="65" t="n">
        <f aca="false">VLOOKUP(A2042,Plan1!$A$7:$O$2198,3,FALSE())</f>
        <v>778.92</v>
      </c>
      <c r="D2042" s="66" t="n">
        <f aca="false">VLOOKUP(A2042,Plan1!$A$7:$O$2198,7,FALSE())</f>
        <v>-7.98</v>
      </c>
      <c r="E2042" s="65" t="n">
        <f aca="false">VLOOKUP(A2042,Plan1!$A$7:$O$2198,8,FALSE())</f>
        <v>752.02</v>
      </c>
      <c r="F2042" s="64" t="n">
        <f aca="false">VLOOKUP(A2042,Plan1!$A$7:$O$2198,12,FALSE())</f>
        <v>-2.54</v>
      </c>
      <c r="G2042" s="65" t="n">
        <f aca="false">VLOOKUP(A2042,Plan1!$A$7:$O$2198,13,FALSE())</f>
        <v>836.24</v>
      </c>
    </row>
    <row r="2043" customFormat="false" ht="15" hidden="false" customHeight="false" outlineLevel="0" collapsed="false">
      <c r="A2043" s="63" t="n">
        <v>43315</v>
      </c>
      <c r="B2043" s="64" t="n">
        <f aca="false">VLOOKUP(A2043,Plan1!$A$7:$O$2198,2,FALSE())</f>
        <v>-2.09</v>
      </c>
      <c r="C2043" s="65" t="n">
        <f aca="false">VLOOKUP(A2043,Plan1!$A$7:$O$2198,3,FALSE())</f>
        <v>778.91</v>
      </c>
      <c r="D2043" s="66" t="n">
        <f aca="false">VLOOKUP(A2043,Plan1!$A$7:$O$2198,7,FALSE())</f>
        <v>-7.98</v>
      </c>
      <c r="E2043" s="65" t="n">
        <f aca="false">VLOOKUP(A2043,Plan1!$A$7:$O$2198,8,FALSE())</f>
        <v>752.02</v>
      </c>
      <c r="F2043" s="64" t="n">
        <f aca="false">VLOOKUP(A2043,Plan1!$A$7:$O$2198,12,FALSE())</f>
        <v>-2.54</v>
      </c>
      <c r="G2043" s="65" t="n">
        <f aca="false">VLOOKUP(A2043,Plan1!$A$7:$O$2198,13,FALSE())</f>
        <v>836.24</v>
      </c>
    </row>
    <row r="2044" customFormat="false" ht="15" hidden="false" customHeight="false" outlineLevel="0" collapsed="false">
      <c r="A2044" s="63" t="n">
        <v>43316</v>
      </c>
      <c r="B2044" s="64" t="n">
        <f aca="false">VLOOKUP(A2044,Plan1!$A$7:$O$2198,2,FALSE())</f>
        <v>-2.08</v>
      </c>
      <c r="C2044" s="65" t="n">
        <f aca="false">VLOOKUP(A2044,Plan1!$A$7:$O$2198,3,FALSE())</f>
        <v>778.92</v>
      </c>
      <c r="D2044" s="66" t="n">
        <f aca="false">VLOOKUP(A2044,Plan1!$A$7:$O$2198,7,FALSE())</f>
        <v>-7.98</v>
      </c>
      <c r="E2044" s="65" t="n">
        <f aca="false">VLOOKUP(A2044,Plan1!$A$7:$O$2198,8,FALSE())</f>
        <v>752.02</v>
      </c>
      <c r="F2044" s="64" t="n">
        <f aca="false">VLOOKUP(A2044,Plan1!$A$7:$O$2198,12,FALSE())</f>
        <v>-2.53</v>
      </c>
      <c r="G2044" s="65" t="n">
        <f aca="false">VLOOKUP(A2044,Plan1!$A$7:$O$2198,13,FALSE())</f>
        <v>836.25</v>
      </c>
    </row>
    <row r="2045" customFormat="false" ht="15" hidden="false" customHeight="false" outlineLevel="0" collapsed="false">
      <c r="A2045" s="63" t="n">
        <v>43317</v>
      </c>
      <c r="B2045" s="64" t="n">
        <f aca="false">VLOOKUP(A2045,Plan1!$A$7:$O$2198,2,FALSE())</f>
        <v>-2.08</v>
      </c>
      <c r="C2045" s="65" t="n">
        <f aca="false">VLOOKUP(A2045,Plan1!$A$7:$O$2198,3,FALSE())</f>
        <v>778.92</v>
      </c>
      <c r="D2045" s="66" t="n">
        <f aca="false">VLOOKUP(A2045,Plan1!$A$7:$O$2198,7,FALSE())</f>
        <v>-7.97</v>
      </c>
      <c r="E2045" s="65" t="n">
        <f aca="false">VLOOKUP(A2045,Plan1!$A$7:$O$2198,8,FALSE())</f>
        <v>752.03</v>
      </c>
      <c r="F2045" s="64" t="n">
        <f aca="false">VLOOKUP(A2045,Plan1!$A$7:$O$2198,12,FALSE())</f>
        <v>-2.52</v>
      </c>
      <c r="G2045" s="65" t="n">
        <f aca="false">VLOOKUP(A2045,Plan1!$A$7:$O$2198,13,FALSE())</f>
        <v>836.26</v>
      </c>
    </row>
    <row r="2046" customFormat="false" ht="15" hidden="false" customHeight="false" outlineLevel="0" collapsed="false">
      <c r="A2046" s="63" t="n">
        <v>43318</v>
      </c>
      <c r="B2046" s="64" t="n">
        <f aca="false">VLOOKUP(A2046,Plan1!$A$7:$O$2198,2,FALSE())</f>
        <v>-2.08</v>
      </c>
      <c r="C2046" s="65" t="n">
        <f aca="false">VLOOKUP(A2046,Plan1!$A$7:$O$2198,3,FALSE())</f>
        <v>778.92</v>
      </c>
      <c r="D2046" s="66" t="n">
        <f aca="false">VLOOKUP(A2046,Plan1!$A$7:$O$2198,7,FALSE())</f>
        <v>-7.97</v>
      </c>
      <c r="E2046" s="65" t="n">
        <f aca="false">VLOOKUP(A2046,Plan1!$A$7:$O$2198,8,FALSE())</f>
        <v>752.03</v>
      </c>
      <c r="F2046" s="64" t="n">
        <f aca="false">VLOOKUP(A2046,Plan1!$A$7:$O$2198,12,FALSE())</f>
        <v>-2.53</v>
      </c>
      <c r="G2046" s="65" t="n">
        <f aca="false">VLOOKUP(A2046,Plan1!$A$7:$O$2198,13,FALSE())</f>
        <v>836.25</v>
      </c>
    </row>
    <row r="2047" customFormat="false" ht="15" hidden="false" customHeight="false" outlineLevel="0" collapsed="false">
      <c r="A2047" s="63" t="n">
        <v>43319</v>
      </c>
      <c r="B2047" s="64" t="n">
        <f aca="false">VLOOKUP(A2047,Plan1!$A$7:$O$2198,2,FALSE())</f>
        <v>-2.08</v>
      </c>
      <c r="C2047" s="65" t="n">
        <f aca="false">VLOOKUP(A2047,Plan1!$A$7:$O$2198,3,FALSE())</f>
        <v>778.92</v>
      </c>
      <c r="D2047" s="66" t="n">
        <f aca="false">VLOOKUP(A2047,Plan1!$A$7:$O$2198,7,FALSE())</f>
        <v>-7.97</v>
      </c>
      <c r="E2047" s="65" t="n">
        <f aca="false">VLOOKUP(A2047,Plan1!$A$7:$O$2198,8,FALSE())</f>
        <v>752.03</v>
      </c>
      <c r="F2047" s="64" t="n">
        <f aca="false">VLOOKUP(A2047,Plan1!$A$7:$O$2198,12,FALSE())</f>
        <v>-2.5</v>
      </c>
      <c r="G2047" s="65" t="n">
        <f aca="false">VLOOKUP(A2047,Plan1!$A$7:$O$2198,13,FALSE())</f>
        <v>836.28</v>
      </c>
    </row>
    <row r="2048" customFormat="false" ht="15" hidden="false" customHeight="false" outlineLevel="0" collapsed="false">
      <c r="A2048" s="63" t="n">
        <v>43320</v>
      </c>
      <c r="B2048" s="64" t="n">
        <f aca="false">VLOOKUP(A2048,Plan1!$A$7:$O$2198,2,FALSE())</f>
        <v>-2.08</v>
      </c>
      <c r="C2048" s="65" t="n">
        <f aca="false">VLOOKUP(A2048,Plan1!$A$7:$O$2198,3,FALSE())</f>
        <v>778.92</v>
      </c>
      <c r="D2048" s="66" t="n">
        <f aca="false">VLOOKUP(A2048,Plan1!$A$7:$O$2198,7,FALSE())</f>
        <v>-7.97</v>
      </c>
      <c r="E2048" s="65" t="n">
        <f aca="false">VLOOKUP(A2048,Plan1!$A$7:$O$2198,8,FALSE())</f>
        <v>752.03</v>
      </c>
      <c r="F2048" s="64" t="n">
        <f aca="false">VLOOKUP(A2048,Plan1!$A$7:$O$2198,12,FALSE())</f>
        <v>-2.5</v>
      </c>
      <c r="G2048" s="65" t="n">
        <f aca="false">VLOOKUP(A2048,Plan1!$A$7:$O$2198,13,FALSE())</f>
        <v>836.28</v>
      </c>
    </row>
    <row r="2049" customFormat="false" ht="15" hidden="false" customHeight="false" outlineLevel="0" collapsed="false">
      <c r="A2049" s="63" t="n">
        <v>43321</v>
      </c>
      <c r="B2049" s="64" t="n">
        <f aca="false">VLOOKUP(A2049,Plan1!$A$7:$O$2198,2,FALSE())</f>
        <v>-2.08</v>
      </c>
      <c r="C2049" s="65" t="n">
        <f aca="false">VLOOKUP(A2049,Plan1!$A$7:$O$2198,3,FALSE())</f>
        <v>778.92</v>
      </c>
      <c r="D2049" s="66" t="n">
        <f aca="false">VLOOKUP(A2049,Plan1!$A$7:$O$2198,7,FALSE())</f>
        <v>-7.97</v>
      </c>
      <c r="E2049" s="65" t="n">
        <f aca="false">VLOOKUP(A2049,Plan1!$A$7:$O$2198,8,FALSE())</f>
        <v>752.03</v>
      </c>
      <c r="F2049" s="64" t="n">
        <f aca="false">VLOOKUP(A2049,Plan1!$A$7:$O$2198,12,FALSE())</f>
        <v>-2.52</v>
      </c>
      <c r="G2049" s="65" t="n">
        <f aca="false">VLOOKUP(A2049,Plan1!$A$7:$O$2198,13,FALSE())</f>
        <v>836.26</v>
      </c>
    </row>
    <row r="2050" customFormat="false" ht="15" hidden="false" customHeight="false" outlineLevel="0" collapsed="false">
      <c r="A2050" s="63" t="n">
        <v>43322</v>
      </c>
      <c r="B2050" s="64" t="n">
        <f aca="false">VLOOKUP(A2050,Plan1!$A$7:$O$2198,2,FALSE())</f>
        <v>-2.08</v>
      </c>
      <c r="C2050" s="65" t="n">
        <f aca="false">VLOOKUP(A2050,Plan1!$A$7:$O$2198,3,FALSE())</f>
        <v>778.92</v>
      </c>
      <c r="D2050" s="66" t="n">
        <f aca="false">VLOOKUP(A2050,Plan1!$A$7:$O$2198,7,FALSE())</f>
        <v>-7.98</v>
      </c>
      <c r="E2050" s="65" t="n">
        <f aca="false">VLOOKUP(A2050,Plan1!$A$7:$O$2198,8,FALSE())</f>
        <v>752.02</v>
      </c>
      <c r="F2050" s="64" t="n">
        <f aca="false">VLOOKUP(A2050,Plan1!$A$7:$O$2198,12,FALSE())</f>
        <v>-2.53</v>
      </c>
      <c r="G2050" s="65" t="n">
        <f aca="false">VLOOKUP(A2050,Plan1!$A$7:$O$2198,13,FALSE())</f>
        <v>836.25</v>
      </c>
    </row>
    <row r="2051" customFormat="false" ht="15" hidden="false" customHeight="false" outlineLevel="0" collapsed="false">
      <c r="A2051" s="63" t="n">
        <v>43323</v>
      </c>
      <c r="B2051" s="64" t="n">
        <f aca="false">VLOOKUP(A2051,Plan1!$A$7:$O$2198,2,FALSE())</f>
        <v>-2.09</v>
      </c>
      <c r="C2051" s="65" t="n">
        <f aca="false">VLOOKUP(A2051,Plan1!$A$7:$O$2198,3,FALSE())</f>
        <v>778.91</v>
      </c>
      <c r="D2051" s="66" t="n">
        <f aca="false">VLOOKUP(A2051,Plan1!$A$7:$O$2198,7,FALSE())</f>
        <v>-7.98</v>
      </c>
      <c r="E2051" s="65" t="n">
        <f aca="false">VLOOKUP(A2051,Plan1!$A$7:$O$2198,8,FALSE())</f>
        <v>752.02</v>
      </c>
      <c r="F2051" s="64" t="n">
        <f aca="false">VLOOKUP(A2051,Plan1!$A$7:$O$2198,12,FALSE())</f>
        <v>-2.54</v>
      </c>
      <c r="G2051" s="65" t="n">
        <f aca="false">VLOOKUP(A2051,Plan1!$A$7:$O$2198,13,FALSE())</f>
        <v>836.24</v>
      </c>
    </row>
    <row r="2052" customFormat="false" ht="15" hidden="false" customHeight="false" outlineLevel="0" collapsed="false">
      <c r="A2052" s="63" t="n">
        <v>43324</v>
      </c>
      <c r="B2052" s="64" t="n">
        <f aca="false">VLOOKUP(A2052,Plan1!$A$7:$O$2198,2,FALSE())</f>
        <v>-2.11</v>
      </c>
      <c r="C2052" s="65" t="n">
        <f aca="false">VLOOKUP(A2052,Plan1!$A$7:$O$2198,3,FALSE())</f>
        <v>778.89</v>
      </c>
      <c r="D2052" s="66" t="n">
        <f aca="false">VLOOKUP(A2052,Plan1!$A$7:$O$2198,7,FALSE())</f>
        <v>-7.99</v>
      </c>
      <c r="E2052" s="65" t="n">
        <f aca="false">VLOOKUP(A2052,Plan1!$A$7:$O$2198,8,FALSE())</f>
        <v>752.01</v>
      </c>
      <c r="F2052" s="64" t="n">
        <f aca="false">VLOOKUP(A2052,Plan1!$A$7:$O$2198,12,FALSE())</f>
        <v>-2.55</v>
      </c>
      <c r="G2052" s="65" t="n">
        <f aca="false">VLOOKUP(A2052,Plan1!$A$7:$O$2198,13,FALSE())</f>
        <v>836.23</v>
      </c>
    </row>
    <row r="2053" customFormat="false" ht="15" hidden="false" customHeight="false" outlineLevel="0" collapsed="false">
      <c r="A2053" s="63" t="n">
        <v>43325</v>
      </c>
      <c r="B2053" s="64" t="n">
        <f aca="false">VLOOKUP(A2053,Plan1!$A$7:$O$2198,2,FALSE())</f>
        <v>-2.12</v>
      </c>
      <c r="C2053" s="65" t="n">
        <f aca="false">VLOOKUP(A2053,Plan1!$A$7:$O$2198,3,FALSE())</f>
        <v>778.88</v>
      </c>
      <c r="D2053" s="66" t="n">
        <f aca="false">VLOOKUP(A2053,Plan1!$A$7:$O$2198,7,FALSE())</f>
        <v>-8</v>
      </c>
      <c r="E2053" s="65" t="n">
        <f aca="false">VLOOKUP(A2053,Plan1!$A$7:$O$2198,8,FALSE())</f>
        <v>752</v>
      </c>
      <c r="F2053" s="64" t="n">
        <f aca="false">VLOOKUP(A2053,Plan1!$A$7:$O$2198,12,FALSE())</f>
        <v>-2.56</v>
      </c>
      <c r="G2053" s="65" t="n">
        <f aca="false">VLOOKUP(A2053,Plan1!$A$7:$O$2198,13,FALSE())</f>
        <v>836.22</v>
      </c>
    </row>
    <row r="2054" customFormat="false" ht="15" hidden="false" customHeight="false" outlineLevel="0" collapsed="false">
      <c r="A2054" s="63" t="n">
        <v>43326</v>
      </c>
      <c r="B2054" s="64" t="n">
        <f aca="false">VLOOKUP(A2054,Plan1!$A$7:$O$2198,2,FALSE())</f>
        <v>-2.14</v>
      </c>
      <c r="C2054" s="65" t="n">
        <f aca="false">VLOOKUP(A2054,Plan1!$A$7:$O$2198,3,FALSE())</f>
        <v>778.86</v>
      </c>
      <c r="D2054" s="66" t="n">
        <f aca="false">VLOOKUP(A2054,Plan1!$A$7:$O$2198,7,FALSE())</f>
        <v>-8</v>
      </c>
      <c r="E2054" s="65" t="n">
        <f aca="false">VLOOKUP(A2054,Plan1!$A$7:$O$2198,8,FALSE())</f>
        <v>752</v>
      </c>
      <c r="F2054" s="64" t="n">
        <f aca="false">VLOOKUP(A2054,Plan1!$A$7:$O$2198,12,FALSE())</f>
        <v>-2.58</v>
      </c>
      <c r="G2054" s="65" t="n">
        <f aca="false">VLOOKUP(A2054,Plan1!$A$7:$O$2198,13,FALSE())</f>
        <v>836.2</v>
      </c>
    </row>
    <row r="2055" customFormat="false" ht="15" hidden="false" customHeight="false" outlineLevel="0" collapsed="false">
      <c r="A2055" s="63" t="n">
        <v>43327</v>
      </c>
      <c r="B2055" s="64" t="n">
        <f aca="false">VLOOKUP(A2055,Plan1!$A$7:$O$2198,2,FALSE())</f>
        <v>-2.16</v>
      </c>
      <c r="C2055" s="65" t="n">
        <f aca="false">VLOOKUP(A2055,Plan1!$A$7:$O$2198,3,FALSE())</f>
        <v>778.84</v>
      </c>
      <c r="D2055" s="66" t="n">
        <f aca="false">VLOOKUP(A2055,Plan1!$A$7:$O$2198,7,FALSE())</f>
        <v>-8.01</v>
      </c>
      <c r="E2055" s="65" t="n">
        <f aca="false">VLOOKUP(A2055,Plan1!$A$7:$O$2198,8,FALSE())</f>
        <v>751.99</v>
      </c>
      <c r="F2055" s="64" t="n">
        <f aca="false">VLOOKUP(A2055,Plan1!$A$7:$O$2198,12,FALSE())</f>
        <v>-2.6</v>
      </c>
      <c r="G2055" s="65" t="n">
        <f aca="false">VLOOKUP(A2055,Plan1!$A$7:$O$2198,13,FALSE())</f>
        <v>836.18</v>
      </c>
    </row>
    <row r="2056" customFormat="false" ht="15" hidden="false" customHeight="false" outlineLevel="0" collapsed="false">
      <c r="A2056" s="63" t="n">
        <v>43328</v>
      </c>
      <c r="B2056" s="64" t="n">
        <f aca="false">VLOOKUP(A2056,Plan1!$A$7:$O$2198,2,FALSE())</f>
        <v>-2.18</v>
      </c>
      <c r="C2056" s="65" t="n">
        <f aca="false">VLOOKUP(A2056,Plan1!$A$7:$O$2198,3,FALSE())</f>
        <v>778.82</v>
      </c>
      <c r="D2056" s="66" t="n">
        <f aca="false">VLOOKUP(A2056,Plan1!$A$7:$O$2198,7,FALSE())</f>
        <v>-8.02</v>
      </c>
      <c r="E2056" s="65" t="n">
        <f aca="false">VLOOKUP(A2056,Plan1!$A$7:$O$2198,8,FALSE())</f>
        <v>751.98</v>
      </c>
      <c r="F2056" s="64" t="n">
        <f aca="false">VLOOKUP(A2056,Plan1!$A$7:$O$2198,12,FALSE())</f>
        <v>-2.62</v>
      </c>
      <c r="G2056" s="65" t="n">
        <f aca="false">VLOOKUP(A2056,Plan1!$A$7:$O$2198,13,FALSE())</f>
        <v>836.16</v>
      </c>
    </row>
    <row r="2057" customFormat="false" ht="15" hidden="false" customHeight="false" outlineLevel="0" collapsed="false">
      <c r="A2057" s="63" t="n">
        <v>43329</v>
      </c>
      <c r="B2057" s="64" t="n">
        <f aca="false">VLOOKUP(A2057,Plan1!$A$7:$O$2198,2,FALSE())</f>
        <v>-2.2</v>
      </c>
      <c r="C2057" s="65" t="n">
        <f aca="false">VLOOKUP(A2057,Plan1!$A$7:$O$2198,3,FALSE())</f>
        <v>778.8</v>
      </c>
      <c r="D2057" s="66" t="n">
        <f aca="false">VLOOKUP(A2057,Plan1!$A$7:$O$2198,7,FALSE())</f>
        <v>-8.03</v>
      </c>
      <c r="E2057" s="65" t="n">
        <f aca="false">VLOOKUP(A2057,Plan1!$A$7:$O$2198,8,FALSE())</f>
        <v>751.97</v>
      </c>
      <c r="F2057" s="64" t="n">
        <f aca="false">VLOOKUP(A2057,Plan1!$A$7:$O$2198,12,FALSE())</f>
        <v>-2.62</v>
      </c>
      <c r="G2057" s="65" t="n">
        <f aca="false">VLOOKUP(A2057,Plan1!$A$7:$O$2198,13,FALSE())</f>
        <v>836.16</v>
      </c>
    </row>
    <row r="2058" customFormat="false" ht="15" hidden="false" customHeight="false" outlineLevel="0" collapsed="false">
      <c r="A2058" s="63" t="n">
        <v>43330</v>
      </c>
      <c r="B2058" s="64" t="n">
        <f aca="false">VLOOKUP(A2058,Plan1!$A$7:$O$2198,2,FALSE())</f>
        <v>-2.18</v>
      </c>
      <c r="C2058" s="65" t="n">
        <f aca="false">VLOOKUP(A2058,Plan1!$A$7:$O$2198,3,FALSE())</f>
        <v>778.82</v>
      </c>
      <c r="D2058" s="66" t="n">
        <f aca="false">VLOOKUP(A2058,Plan1!$A$7:$O$2198,7,FALSE())</f>
        <v>-8.03</v>
      </c>
      <c r="E2058" s="65" t="n">
        <f aca="false">VLOOKUP(A2058,Plan1!$A$7:$O$2198,8,FALSE())</f>
        <v>751.97</v>
      </c>
      <c r="F2058" s="64" t="n">
        <f aca="false">VLOOKUP(A2058,Plan1!$A$7:$O$2198,12,FALSE())</f>
        <v>-2.62</v>
      </c>
      <c r="G2058" s="65" t="n">
        <f aca="false">VLOOKUP(A2058,Plan1!$A$7:$O$2198,13,FALSE())</f>
        <v>836.16</v>
      </c>
    </row>
    <row r="2059" customFormat="false" ht="15" hidden="false" customHeight="false" outlineLevel="0" collapsed="false">
      <c r="A2059" s="63" t="n">
        <v>43331</v>
      </c>
      <c r="B2059" s="64" t="n">
        <f aca="false">VLOOKUP(A2059,Plan1!$A$7:$O$2198,2,FALSE())</f>
        <v>-2.2</v>
      </c>
      <c r="C2059" s="65" t="n">
        <f aca="false">VLOOKUP(A2059,Plan1!$A$7:$O$2198,3,FALSE())</f>
        <v>778.8</v>
      </c>
      <c r="D2059" s="66" t="n">
        <f aca="false">VLOOKUP(A2059,Plan1!$A$7:$O$2198,7,FALSE())</f>
        <v>-8.04</v>
      </c>
      <c r="E2059" s="65" t="n">
        <f aca="false">VLOOKUP(A2059,Plan1!$A$7:$O$2198,8,FALSE())</f>
        <v>751.96</v>
      </c>
      <c r="F2059" s="64" t="n">
        <f aca="false">VLOOKUP(A2059,Plan1!$A$7:$O$2198,12,FALSE())</f>
        <v>-2.64</v>
      </c>
      <c r="G2059" s="65" t="n">
        <f aca="false">VLOOKUP(A2059,Plan1!$A$7:$O$2198,13,FALSE())</f>
        <v>836.14</v>
      </c>
    </row>
    <row r="2060" customFormat="false" ht="15" hidden="false" customHeight="false" outlineLevel="0" collapsed="false">
      <c r="A2060" s="63" t="n">
        <v>43332</v>
      </c>
      <c r="B2060" s="64" t="n">
        <f aca="false">VLOOKUP(A2060,Plan1!$A$7:$O$2198,2,FALSE())</f>
        <v>-2.22</v>
      </c>
      <c r="C2060" s="65" t="n">
        <f aca="false">VLOOKUP(A2060,Plan1!$A$7:$O$2198,3,FALSE())</f>
        <v>778.78</v>
      </c>
      <c r="D2060" s="66" t="n">
        <f aca="false">VLOOKUP(A2060,Plan1!$A$7:$O$2198,7,FALSE())</f>
        <v>-8.06</v>
      </c>
      <c r="E2060" s="65" t="n">
        <f aca="false">VLOOKUP(A2060,Plan1!$A$7:$O$2198,8,FALSE())</f>
        <v>751.94</v>
      </c>
      <c r="F2060" s="64" t="n">
        <f aca="false">VLOOKUP(A2060,Plan1!$A$7:$O$2198,12,FALSE())</f>
        <v>-2.65</v>
      </c>
      <c r="G2060" s="65" t="n">
        <f aca="false">VLOOKUP(A2060,Plan1!$A$7:$O$2198,13,FALSE())</f>
        <v>836.13</v>
      </c>
    </row>
    <row r="2061" customFormat="false" ht="15" hidden="false" customHeight="false" outlineLevel="0" collapsed="false">
      <c r="A2061" s="63" t="n">
        <v>43333</v>
      </c>
      <c r="B2061" s="64" t="n">
        <f aca="false">VLOOKUP(A2061,Plan1!$A$7:$O$2198,2,FALSE())</f>
        <v>-2.23</v>
      </c>
      <c r="C2061" s="65" t="n">
        <f aca="false">VLOOKUP(A2061,Plan1!$A$7:$O$2198,3,FALSE())</f>
        <v>778.77</v>
      </c>
      <c r="D2061" s="66" t="n">
        <f aca="false">VLOOKUP(A2061,Plan1!$A$7:$O$2198,7,FALSE())</f>
        <v>-8.06</v>
      </c>
      <c r="E2061" s="65" t="n">
        <f aca="false">VLOOKUP(A2061,Plan1!$A$7:$O$2198,8,FALSE())</f>
        <v>751.94</v>
      </c>
      <c r="F2061" s="64" t="n">
        <f aca="false">VLOOKUP(A2061,Plan1!$A$7:$O$2198,12,FALSE())</f>
        <v>-2.66</v>
      </c>
      <c r="G2061" s="65" t="n">
        <f aca="false">VLOOKUP(A2061,Plan1!$A$7:$O$2198,13,FALSE())</f>
        <v>836.12</v>
      </c>
    </row>
    <row r="2062" customFormat="false" ht="15" hidden="false" customHeight="false" outlineLevel="0" collapsed="false">
      <c r="A2062" s="63" t="n">
        <v>43334</v>
      </c>
      <c r="B2062" s="64" t="n">
        <f aca="false">VLOOKUP(A2062,Plan1!$A$7:$O$2198,2,FALSE())</f>
        <v>-2.24</v>
      </c>
      <c r="C2062" s="65" t="n">
        <f aca="false">VLOOKUP(A2062,Plan1!$A$7:$O$2198,3,FALSE())</f>
        <v>778.76</v>
      </c>
      <c r="D2062" s="66" t="n">
        <f aca="false">VLOOKUP(A2062,Plan1!$A$7:$O$2198,7,FALSE())</f>
        <v>-8.07</v>
      </c>
      <c r="E2062" s="65" t="n">
        <f aca="false">VLOOKUP(A2062,Plan1!$A$7:$O$2198,8,FALSE())</f>
        <v>751.93</v>
      </c>
      <c r="F2062" s="64" t="n">
        <f aca="false">VLOOKUP(A2062,Plan1!$A$7:$O$2198,12,FALSE())</f>
        <v>-2.66</v>
      </c>
      <c r="G2062" s="65" t="n">
        <f aca="false">VLOOKUP(A2062,Plan1!$A$7:$O$2198,13,FALSE())</f>
        <v>836.12</v>
      </c>
    </row>
    <row r="2063" customFormat="false" ht="15" hidden="false" customHeight="false" outlineLevel="0" collapsed="false">
      <c r="A2063" s="63" t="n">
        <v>43335</v>
      </c>
      <c r="B2063" s="64" t="n">
        <f aca="false">VLOOKUP(A2063,Plan1!$A$7:$O$2198,2,FALSE())</f>
        <v>-2.26</v>
      </c>
      <c r="C2063" s="65" t="n">
        <f aca="false">VLOOKUP(A2063,Plan1!$A$7:$O$2198,3,FALSE())</f>
        <v>778.74</v>
      </c>
      <c r="D2063" s="66" t="n">
        <f aca="false">VLOOKUP(A2063,Plan1!$A$7:$O$2198,7,FALSE())</f>
        <v>-8.08</v>
      </c>
      <c r="E2063" s="65" t="n">
        <f aca="false">VLOOKUP(A2063,Plan1!$A$7:$O$2198,8,FALSE())</f>
        <v>751.92</v>
      </c>
      <c r="F2063" s="64" t="n">
        <f aca="false">VLOOKUP(A2063,Plan1!$A$7:$O$2198,12,FALSE())</f>
        <v>-2.69</v>
      </c>
      <c r="G2063" s="65" t="n">
        <f aca="false">VLOOKUP(A2063,Plan1!$A$7:$O$2198,13,FALSE())</f>
        <v>836.09</v>
      </c>
    </row>
    <row r="2064" customFormat="false" ht="15" hidden="false" customHeight="false" outlineLevel="0" collapsed="false">
      <c r="A2064" s="63" t="n">
        <v>43336</v>
      </c>
      <c r="B2064" s="64" t="n">
        <f aca="false">VLOOKUP(A2064,Plan1!$A$7:$O$2198,2,FALSE())</f>
        <v>-2.27</v>
      </c>
      <c r="C2064" s="65" t="n">
        <f aca="false">VLOOKUP(A2064,Plan1!$A$7:$O$2198,3,FALSE())</f>
        <v>778.73</v>
      </c>
      <c r="D2064" s="66" t="n">
        <f aca="false">VLOOKUP(A2064,Plan1!$A$7:$O$2198,7,FALSE())</f>
        <v>-8.09</v>
      </c>
      <c r="E2064" s="65" t="n">
        <f aca="false">VLOOKUP(A2064,Plan1!$A$7:$O$2198,8,FALSE())</f>
        <v>751.91</v>
      </c>
      <c r="F2064" s="64" t="n">
        <f aca="false">VLOOKUP(A2064,Plan1!$A$7:$O$2198,12,FALSE())</f>
        <v>-2.71</v>
      </c>
      <c r="G2064" s="65" t="n">
        <f aca="false">VLOOKUP(A2064,Plan1!$A$7:$O$2198,13,FALSE())</f>
        <v>836.07</v>
      </c>
    </row>
    <row r="2065" customFormat="false" ht="15" hidden="false" customHeight="false" outlineLevel="0" collapsed="false">
      <c r="A2065" s="63" t="n">
        <v>43337</v>
      </c>
      <c r="B2065" s="64" t="n">
        <f aca="false">VLOOKUP(A2065,Plan1!$A$7:$O$2198,2,FALSE())</f>
        <v>-2.28</v>
      </c>
      <c r="C2065" s="65" t="n">
        <f aca="false">VLOOKUP(A2065,Plan1!$A$7:$O$2198,3,FALSE())</f>
        <v>778.72</v>
      </c>
      <c r="D2065" s="66" t="n">
        <f aca="false">VLOOKUP(A2065,Plan1!$A$7:$O$2198,7,FALSE())</f>
        <v>-8.1</v>
      </c>
      <c r="E2065" s="65" t="n">
        <f aca="false">VLOOKUP(A2065,Plan1!$A$7:$O$2198,8,FALSE())</f>
        <v>751.9</v>
      </c>
      <c r="F2065" s="64" t="n">
        <f aca="false">VLOOKUP(A2065,Plan1!$A$7:$O$2198,12,FALSE())</f>
        <v>-2.72</v>
      </c>
      <c r="G2065" s="65" t="n">
        <f aca="false">VLOOKUP(A2065,Plan1!$A$7:$O$2198,13,FALSE())</f>
        <v>836.06</v>
      </c>
    </row>
    <row r="2066" customFormat="false" ht="15" hidden="false" customHeight="false" outlineLevel="0" collapsed="false">
      <c r="A2066" s="63" t="n">
        <v>43338</v>
      </c>
      <c r="B2066" s="64" t="n">
        <f aca="false">VLOOKUP(A2066,Plan1!$A$7:$O$2198,2,FALSE())</f>
        <v>-2.3</v>
      </c>
      <c r="C2066" s="65" t="n">
        <f aca="false">VLOOKUP(A2066,Plan1!$A$7:$O$2198,3,FALSE())</f>
        <v>778.7</v>
      </c>
      <c r="D2066" s="66" t="n">
        <f aca="false">VLOOKUP(A2066,Plan1!$A$7:$O$2198,7,FALSE())</f>
        <v>-8.11</v>
      </c>
      <c r="E2066" s="65" t="n">
        <f aca="false">VLOOKUP(A2066,Plan1!$A$7:$O$2198,8,FALSE())</f>
        <v>751.89</v>
      </c>
      <c r="F2066" s="64" t="n">
        <f aca="false">VLOOKUP(A2066,Plan1!$A$7:$O$2198,12,FALSE())</f>
        <v>-2.73</v>
      </c>
      <c r="G2066" s="65" t="n">
        <f aca="false">VLOOKUP(A2066,Plan1!$A$7:$O$2198,13,FALSE())</f>
        <v>836.05</v>
      </c>
    </row>
    <row r="2067" customFormat="false" ht="15" hidden="false" customHeight="false" outlineLevel="0" collapsed="false">
      <c r="A2067" s="63" t="n">
        <v>43339</v>
      </c>
      <c r="B2067" s="64" t="n">
        <f aca="false">VLOOKUP(A2067,Plan1!$A$7:$O$2198,2,FALSE())</f>
        <v>-2.3</v>
      </c>
      <c r="C2067" s="65" t="n">
        <f aca="false">VLOOKUP(A2067,Plan1!$A$7:$O$2198,3,FALSE())</f>
        <v>778.7</v>
      </c>
      <c r="D2067" s="66" t="n">
        <f aca="false">VLOOKUP(A2067,Plan1!$A$7:$O$2198,7,FALSE())</f>
        <v>-8.12</v>
      </c>
      <c r="E2067" s="65" t="n">
        <f aca="false">VLOOKUP(A2067,Plan1!$A$7:$O$2198,8,FALSE())</f>
        <v>751.88</v>
      </c>
      <c r="F2067" s="64" t="n">
        <f aca="false">VLOOKUP(A2067,Plan1!$A$7:$O$2198,12,FALSE())</f>
        <v>-2.76</v>
      </c>
      <c r="G2067" s="65" t="n">
        <f aca="false">VLOOKUP(A2067,Plan1!$A$7:$O$2198,13,FALSE())</f>
        <v>836.02</v>
      </c>
    </row>
    <row r="2068" customFormat="false" ht="15" hidden="false" customHeight="false" outlineLevel="0" collapsed="false">
      <c r="A2068" s="63" t="n">
        <v>43340</v>
      </c>
      <c r="B2068" s="64" t="n">
        <f aca="false">VLOOKUP(A2068,Plan1!$A$7:$O$2198,2,FALSE())</f>
        <v>-2.32</v>
      </c>
      <c r="C2068" s="65" t="n">
        <f aca="false">VLOOKUP(A2068,Plan1!$A$7:$O$2198,3,FALSE())</f>
        <v>778.68</v>
      </c>
      <c r="D2068" s="66" t="n">
        <f aca="false">VLOOKUP(A2068,Plan1!$A$7:$O$2198,7,FALSE())</f>
        <v>-8.13</v>
      </c>
      <c r="E2068" s="65" t="n">
        <f aca="false">VLOOKUP(A2068,Plan1!$A$7:$O$2198,8,FALSE())</f>
        <v>751.87</v>
      </c>
      <c r="F2068" s="64" t="n">
        <f aca="false">VLOOKUP(A2068,Plan1!$A$7:$O$2198,12,FALSE())</f>
        <v>-2.78</v>
      </c>
      <c r="G2068" s="65" t="n">
        <f aca="false">VLOOKUP(A2068,Plan1!$A$7:$O$2198,13,FALSE())</f>
        <v>836</v>
      </c>
    </row>
    <row r="2069" customFormat="false" ht="15" hidden="false" customHeight="false" outlineLevel="0" collapsed="false">
      <c r="A2069" s="63" t="n">
        <v>43341</v>
      </c>
      <c r="B2069" s="64" t="n">
        <f aca="false">VLOOKUP(A2069,Plan1!$A$7:$O$2198,2,FALSE())</f>
        <v>-2.32</v>
      </c>
      <c r="C2069" s="65" t="n">
        <f aca="false">VLOOKUP(A2069,Plan1!$A$7:$O$2198,3,FALSE())</f>
        <v>778.68</v>
      </c>
      <c r="D2069" s="66" t="n">
        <f aca="false">VLOOKUP(A2069,Plan1!$A$7:$O$2198,7,FALSE())</f>
        <v>-8.14</v>
      </c>
      <c r="E2069" s="65" t="n">
        <f aca="false">VLOOKUP(A2069,Plan1!$A$7:$O$2198,8,FALSE())</f>
        <v>751.86</v>
      </c>
      <c r="F2069" s="64" t="n">
        <f aca="false">VLOOKUP(A2069,Plan1!$A$7:$O$2198,12,FALSE())</f>
        <v>-2.77</v>
      </c>
      <c r="G2069" s="65" t="n">
        <f aca="false">VLOOKUP(A2069,Plan1!$A$7:$O$2198,13,FALSE())</f>
        <v>836.01</v>
      </c>
    </row>
    <row r="2070" customFormat="false" ht="15" hidden="false" customHeight="false" outlineLevel="0" collapsed="false">
      <c r="A2070" s="63" t="n">
        <v>43342</v>
      </c>
      <c r="B2070" s="64" t="n">
        <f aca="false">VLOOKUP(A2070,Plan1!$A$7:$O$2198,2,FALSE())</f>
        <v>-2.34</v>
      </c>
      <c r="C2070" s="65" t="n">
        <f aca="false">VLOOKUP(A2070,Plan1!$A$7:$O$2198,3,FALSE())</f>
        <v>778.66</v>
      </c>
      <c r="D2070" s="66" t="n">
        <f aca="false">VLOOKUP(A2070,Plan1!$A$7:$O$2198,7,FALSE())</f>
        <v>-8.15</v>
      </c>
      <c r="E2070" s="65" t="n">
        <f aca="false">VLOOKUP(A2070,Plan1!$A$7:$O$2198,8,FALSE())</f>
        <v>751.85</v>
      </c>
      <c r="F2070" s="64" t="n">
        <f aca="false">VLOOKUP(A2070,Plan1!$A$7:$O$2198,12,FALSE())</f>
        <v>-2.78</v>
      </c>
      <c r="G2070" s="65" t="n">
        <f aca="false">VLOOKUP(A2070,Plan1!$A$7:$O$2198,13,FALSE())</f>
        <v>836</v>
      </c>
    </row>
    <row r="2071" customFormat="false" ht="15" hidden="false" customHeight="false" outlineLevel="0" collapsed="false">
      <c r="A2071" s="63" t="n">
        <v>43343</v>
      </c>
      <c r="B2071" s="64" t="n">
        <f aca="false">VLOOKUP(A2071,Plan1!$A$7:$O$2198,2,FALSE())</f>
        <v>-2.36</v>
      </c>
      <c r="C2071" s="65" t="n">
        <f aca="false">VLOOKUP(A2071,Plan1!$A$7:$O$2198,3,FALSE())</f>
        <v>778.64</v>
      </c>
      <c r="D2071" s="66" t="n">
        <f aca="false">VLOOKUP(A2071,Plan1!$A$7:$O$2198,7,FALSE())</f>
        <v>-8.16</v>
      </c>
      <c r="E2071" s="65" t="n">
        <f aca="false">VLOOKUP(A2071,Plan1!$A$7:$O$2198,8,FALSE())</f>
        <v>751.84</v>
      </c>
      <c r="F2071" s="64" t="n">
        <f aca="false">VLOOKUP(A2071,Plan1!$A$7:$O$2198,12,FALSE())</f>
        <v>-2.79</v>
      </c>
      <c r="G2071" s="65" t="n">
        <f aca="false">VLOOKUP(A2071,Plan1!$A$7:$O$2198,13,FALSE())</f>
        <v>835.99</v>
      </c>
    </row>
    <row r="2072" customFormat="false" ht="15" hidden="false" customHeight="false" outlineLevel="0" collapsed="false">
      <c r="A2072" s="63" t="n">
        <v>43344</v>
      </c>
      <c r="B2072" s="64" t="n">
        <f aca="false">VLOOKUP(A2072,Plan1!$A$7:$O$2198,2,FALSE())</f>
        <v>-2.37</v>
      </c>
      <c r="C2072" s="65" t="n">
        <f aca="false">VLOOKUP(A2072,Plan1!$A$7:$O$2198,3,FALSE())</f>
        <v>778.63</v>
      </c>
      <c r="D2072" s="66" t="n">
        <f aca="false">VLOOKUP(A2072,Plan1!$A$7:$O$2198,7,FALSE())</f>
        <v>-8.17</v>
      </c>
      <c r="E2072" s="65" t="n">
        <f aca="false">VLOOKUP(A2072,Plan1!$A$7:$O$2198,8,FALSE())</f>
        <v>751.83</v>
      </c>
      <c r="F2072" s="64" t="n">
        <f aca="false">VLOOKUP(A2072,Plan1!$A$7:$O$2198,12,FALSE())</f>
        <v>-2.8</v>
      </c>
      <c r="G2072" s="65" t="n">
        <f aca="false">VLOOKUP(A2072,Plan1!$A$7:$O$2198,13,FALSE())</f>
        <v>835.98</v>
      </c>
    </row>
    <row r="2073" customFormat="false" ht="15" hidden="false" customHeight="false" outlineLevel="0" collapsed="false">
      <c r="A2073" s="63" t="n">
        <v>43345</v>
      </c>
      <c r="B2073" s="64" t="n">
        <f aca="false">VLOOKUP(A2073,Plan1!$A$7:$O$2198,2,FALSE())</f>
        <v>-2.38</v>
      </c>
      <c r="C2073" s="65" t="n">
        <f aca="false">VLOOKUP(A2073,Plan1!$A$7:$O$2198,3,FALSE())</f>
        <v>778.62</v>
      </c>
      <c r="D2073" s="66" t="n">
        <f aca="false">VLOOKUP(A2073,Plan1!$A$7:$O$2198,7,FALSE())</f>
        <v>-8.18</v>
      </c>
      <c r="E2073" s="65" t="n">
        <f aca="false">VLOOKUP(A2073,Plan1!$A$7:$O$2198,8,FALSE())</f>
        <v>751.82</v>
      </c>
      <c r="F2073" s="64" t="n">
        <f aca="false">VLOOKUP(A2073,Plan1!$A$7:$O$2198,12,FALSE())</f>
        <v>-2.82</v>
      </c>
      <c r="G2073" s="65" t="n">
        <f aca="false">VLOOKUP(A2073,Plan1!$A$7:$O$2198,13,FALSE())</f>
        <v>835.96</v>
      </c>
    </row>
    <row r="2074" customFormat="false" ht="15" hidden="false" customHeight="false" outlineLevel="0" collapsed="false">
      <c r="A2074" s="63" t="n">
        <v>43346</v>
      </c>
      <c r="B2074" s="64" t="n">
        <f aca="false">VLOOKUP(A2074,Plan1!$A$7:$O$2198,2,FALSE())</f>
        <v>-2.4</v>
      </c>
      <c r="C2074" s="65" t="n">
        <f aca="false">VLOOKUP(A2074,Plan1!$A$7:$O$2198,3,FALSE())</f>
        <v>778.6</v>
      </c>
      <c r="D2074" s="66" t="n">
        <f aca="false">VLOOKUP(A2074,Plan1!$A$7:$O$2198,7,FALSE())</f>
        <v>-8.2</v>
      </c>
      <c r="E2074" s="65" t="n">
        <f aca="false">VLOOKUP(A2074,Plan1!$A$7:$O$2198,8,FALSE())</f>
        <v>751.8</v>
      </c>
      <c r="F2074" s="64" t="n">
        <f aca="false">VLOOKUP(A2074,Plan1!$A$7:$O$2198,12,FALSE())</f>
        <v>-2.84</v>
      </c>
      <c r="G2074" s="65" t="n">
        <f aca="false">VLOOKUP(A2074,Plan1!$A$7:$O$2198,13,FALSE())</f>
        <v>835.94</v>
      </c>
    </row>
    <row r="2075" customFormat="false" ht="15" hidden="false" customHeight="false" outlineLevel="0" collapsed="false">
      <c r="A2075" s="63" t="n">
        <v>43347</v>
      </c>
      <c r="B2075" s="64" t="n">
        <f aca="false">VLOOKUP(A2075,Plan1!$A$7:$O$2198,2,FALSE())</f>
        <v>-2.42</v>
      </c>
      <c r="C2075" s="65" t="n">
        <f aca="false">VLOOKUP(A2075,Plan1!$A$7:$O$2198,3,FALSE())</f>
        <v>778.58</v>
      </c>
      <c r="D2075" s="66" t="n">
        <f aca="false">VLOOKUP(A2075,Plan1!$A$7:$O$2198,7,FALSE())</f>
        <v>-8.21</v>
      </c>
      <c r="E2075" s="65" t="n">
        <f aca="false">VLOOKUP(A2075,Plan1!$A$7:$O$2198,8,FALSE())</f>
        <v>751.79</v>
      </c>
      <c r="F2075" s="64" t="n">
        <f aca="false">VLOOKUP(A2075,Plan1!$A$7:$O$2198,12,FALSE())</f>
        <v>-2.88</v>
      </c>
      <c r="G2075" s="65" t="n">
        <f aca="false">VLOOKUP(A2075,Plan1!$A$7:$O$2198,13,FALSE())</f>
        <v>835.9</v>
      </c>
    </row>
    <row r="2076" customFormat="false" ht="15" hidden="false" customHeight="false" outlineLevel="0" collapsed="false">
      <c r="A2076" s="63" t="n">
        <v>43348</v>
      </c>
      <c r="B2076" s="64" t="n">
        <f aca="false">VLOOKUP(A2076,Plan1!$A$7:$O$2198,2,FALSE())</f>
        <v>-2.44</v>
      </c>
      <c r="C2076" s="65" t="n">
        <f aca="false">VLOOKUP(A2076,Plan1!$A$7:$O$2198,3,FALSE())</f>
        <v>778.56</v>
      </c>
      <c r="D2076" s="66" t="n">
        <f aca="false">VLOOKUP(A2076,Plan1!$A$7:$O$2198,7,FALSE())</f>
        <v>-8.22</v>
      </c>
      <c r="E2076" s="65" t="n">
        <f aca="false">VLOOKUP(A2076,Plan1!$A$7:$O$2198,8,FALSE())</f>
        <v>751.78</v>
      </c>
      <c r="F2076" s="64" t="n">
        <f aca="false">VLOOKUP(A2076,Plan1!$A$7:$O$2198,12,FALSE())</f>
        <v>-2.9</v>
      </c>
      <c r="G2076" s="65" t="n">
        <f aca="false">VLOOKUP(A2076,Plan1!$A$7:$O$2198,13,FALSE())</f>
        <v>835.88</v>
      </c>
    </row>
    <row r="2077" customFormat="false" ht="15" hidden="false" customHeight="false" outlineLevel="0" collapsed="false">
      <c r="A2077" s="63" t="n">
        <v>43349</v>
      </c>
      <c r="B2077" s="64" t="n">
        <f aca="false">VLOOKUP(A2077,Plan1!$A$7:$O$2198,2,FALSE())</f>
        <v>-2.46</v>
      </c>
      <c r="C2077" s="65" t="n">
        <f aca="false">VLOOKUP(A2077,Plan1!$A$7:$O$2198,3,FALSE())</f>
        <v>778.54</v>
      </c>
      <c r="D2077" s="66" t="n">
        <f aca="false">VLOOKUP(A2077,Plan1!$A$7:$O$2198,7,FALSE())</f>
        <v>-8.24</v>
      </c>
      <c r="E2077" s="65" t="n">
        <f aca="false">VLOOKUP(A2077,Plan1!$A$7:$O$2198,8,FALSE())</f>
        <v>751.76</v>
      </c>
      <c r="F2077" s="64" t="n">
        <f aca="false">VLOOKUP(A2077,Plan1!$A$7:$O$2198,12,FALSE())</f>
        <v>-2.92</v>
      </c>
      <c r="G2077" s="65" t="n">
        <f aca="false">VLOOKUP(A2077,Plan1!$A$7:$O$2198,13,FALSE())</f>
        <v>835.86</v>
      </c>
    </row>
    <row r="2078" customFormat="false" ht="15" hidden="false" customHeight="false" outlineLevel="0" collapsed="false">
      <c r="A2078" s="63" t="n">
        <v>43350</v>
      </c>
      <c r="B2078" s="64" t="n">
        <f aca="false">VLOOKUP(A2078,Plan1!$A$7:$O$2198,2,FALSE())</f>
        <v>-2.48</v>
      </c>
      <c r="C2078" s="65" t="n">
        <f aca="false">VLOOKUP(A2078,Plan1!$A$7:$O$2198,3,FALSE())</f>
        <v>778.52</v>
      </c>
      <c r="D2078" s="66" t="n">
        <f aca="false">VLOOKUP(A2078,Plan1!$A$7:$O$2198,7,FALSE())</f>
        <v>-8.26</v>
      </c>
      <c r="E2078" s="65" t="n">
        <f aca="false">VLOOKUP(A2078,Plan1!$A$7:$O$2198,8,FALSE())</f>
        <v>751.74</v>
      </c>
      <c r="F2078" s="64" t="n">
        <f aca="false">VLOOKUP(A2078,Plan1!$A$7:$O$2198,12,FALSE())</f>
        <v>-2.94</v>
      </c>
      <c r="G2078" s="65" t="n">
        <f aca="false">VLOOKUP(A2078,Plan1!$A$7:$O$2198,13,FALSE())</f>
        <v>835.84</v>
      </c>
    </row>
    <row r="2079" customFormat="false" ht="15" hidden="false" customHeight="false" outlineLevel="0" collapsed="false">
      <c r="A2079" s="63" t="n">
        <v>43351</v>
      </c>
      <c r="B2079" s="64" t="n">
        <f aca="false">VLOOKUP(A2079,Plan1!$A$7:$O$2198,2,FALSE())</f>
        <v>-2.5</v>
      </c>
      <c r="C2079" s="65" t="n">
        <f aca="false">VLOOKUP(A2079,Plan1!$A$7:$O$2198,3,FALSE())</f>
        <v>778.5</v>
      </c>
      <c r="D2079" s="66" t="n">
        <f aca="false">VLOOKUP(A2079,Plan1!$A$7:$O$2198,7,FALSE())</f>
        <v>-8.28</v>
      </c>
      <c r="E2079" s="65" t="n">
        <f aca="false">VLOOKUP(A2079,Plan1!$A$7:$O$2198,8,FALSE())</f>
        <v>751.72</v>
      </c>
      <c r="F2079" s="64" t="n">
        <f aca="false">VLOOKUP(A2079,Plan1!$A$7:$O$2198,12,FALSE())</f>
        <v>-2.96</v>
      </c>
      <c r="G2079" s="65" t="n">
        <f aca="false">VLOOKUP(A2079,Plan1!$A$7:$O$2198,13,FALSE())</f>
        <v>835.82</v>
      </c>
    </row>
    <row r="2080" customFormat="false" ht="15" hidden="false" customHeight="false" outlineLevel="0" collapsed="false">
      <c r="A2080" s="63" t="n">
        <v>43352</v>
      </c>
      <c r="B2080" s="64" t="n">
        <f aca="false">VLOOKUP(A2080,Plan1!$A$7:$O$2198,2,FALSE())</f>
        <v>-2.51</v>
      </c>
      <c r="C2080" s="65" t="n">
        <f aca="false">VLOOKUP(A2080,Plan1!$A$7:$O$2198,3,FALSE())</f>
        <v>778.49</v>
      </c>
      <c r="D2080" s="66" t="n">
        <f aca="false">VLOOKUP(A2080,Plan1!$A$7:$O$2198,7,FALSE())</f>
        <v>-8.3</v>
      </c>
      <c r="E2080" s="65" t="n">
        <f aca="false">VLOOKUP(A2080,Plan1!$A$7:$O$2198,8,FALSE())</f>
        <v>751.7</v>
      </c>
      <c r="F2080" s="64" t="n">
        <f aca="false">VLOOKUP(A2080,Plan1!$A$7:$O$2198,12,FALSE())</f>
        <v>-2.98</v>
      </c>
      <c r="G2080" s="65" t="n">
        <f aca="false">VLOOKUP(A2080,Plan1!$A$7:$O$2198,13,FALSE())</f>
        <v>835.8</v>
      </c>
    </row>
    <row r="2081" customFormat="false" ht="15" hidden="false" customHeight="false" outlineLevel="0" collapsed="false">
      <c r="A2081" s="63" t="n">
        <v>43353</v>
      </c>
      <c r="B2081" s="64" t="n">
        <f aca="false">VLOOKUP(A2081,Plan1!$A$7:$O$2198,2,FALSE())</f>
        <v>-2.54</v>
      </c>
      <c r="C2081" s="65" t="n">
        <f aca="false">VLOOKUP(A2081,Plan1!$A$7:$O$2198,3,FALSE())</f>
        <v>778.46</v>
      </c>
      <c r="D2081" s="66" t="n">
        <f aca="false">VLOOKUP(A2081,Plan1!$A$7:$O$2198,7,FALSE())</f>
        <v>-8.32</v>
      </c>
      <c r="E2081" s="65" t="n">
        <f aca="false">VLOOKUP(A2081,Plan1!$A$7:$O$2198,8,FALSE())</f>
        <v>751.68</v>
      </c>
      <c r="F2081" s="64" t="n">
        <f aca="false">VLOOKUP(A2081,Plan1!$A$7:$O$2198,12,FALSE())</f>
        <v>-2.99</v>
      </c>
      <c r="G2081" s="65" t="n">
        <f aca="false">VLOOKUP(A2081,Plan1!$A$7:$O$2198,13,FALSE())</f>
        <v>835.79</v>
      </c>
    </row>
    <row r="2082" customFormat="false" ht="15" hidden="false" customHeight="false" outlineLevel="0" collapsed="false">
      <c r="A2082" s="63" t="n">
        <v>43354</v>
      </c>
      <c r="B2082" s="64" t="n">
        <f aca="false">VLOOKUP(A2082,Plan1!$A$7:$O$2198,2,FALSE())</f>
        <v>-2.56</v>
      </c>
      <c r="C2082" s="65" t="n">
        <f aca="false">VLOOKUP(A2082,Plan1!$A$7:$O$2198,3,FALSE())</f>
        <v>778.44</v>
      </c>
      <c r="D2082" s="66" t="n">
        <f aca="false">VLOOKUP(A2082,Plan1!$A$7:$O$2198,7,FALSE())</f>
        <v>-8.33</v>
      </c>
      <c r="E2082" s="65" t="n">
        <f aca="false">VLOOKUP(A2082,Plan1!$A$7:$O$2198,8,FALSE())</f>
        <v>751.67</v>
      </c>
      <c r="F2082" s="64" t="n">
        <f aca="false">VLOOKUP(A2082,Plan1!$A$7:$O$2198,12,FALSE())</f>
        <v>-3</v>
      </c>
      <c r="G2082" s="65" t="n">
        <f aca="false">VLOOKUP(A2082,Plan1!$A$7:$O$2198,13,FALSE())</f>
        <v>835.78</v>
      </c>
    </row>
    <row r="2083" customFormat="false" ht="15" hidden="false" customHeight="false" outlineLevel="0" collapsed="false">
      <c r="A2083" s="63" t="n">
        <v>43355</v>
      </c>
      <c r="B2083" s="64" t="n">
        <f aca="false">VLOOKUP(A2083,Plan1!$A$7:$O$2198,2,FALSE())</f>
        <v>-2.58</v>
      </c>
      <c r="C2083" s="65" t="n">
        <f aca="false">VLOOKUP(A2083,Plan1!$A$7:$O$2198,3,FALSE())</f>
        <v>778.42</v>
      </c>
      <c r="D2083" s="66" t="n">
        <f aca="false">VLOOKUP(A2083,Plan1!$A$7:$O$2198,7,FALSE())</f>
        <v>-8.36</v>
      </c>
      <c r="E2083" s="65" t="n">
        <f aca="false">VLOOKUP(A2083,Plan1!$A$7:$O$2198,8,FALSE())</f>
        <v>751.64</v>
      </c>
      <c r="F2083" s="64" t="n">
        <f aca="false">VLOOKUP(A2083,Plan1!$A$7:$O$2198,12,FALSE())</f>
        <v>-3.04</v>
      </c>
      <c r="G2083" s="65" t="n">
        <f aca="false">VLOOKUP(A2083,Plan1!$A$7:$O$2198,13,FALSE())</f>
        <v>835.74</v>
      </c>
    </row>
    <row r="2084" customFormat="false" ht="15" hidden="false" customHeight="false" outlineLevel="0" collapsed="false">
      <c r="A2084" s="63" t="n">
        <v>43356</v>
      </c>
      <c r="B2084" s="64" t="n">
        <f aca="false">VLOOKUP(A2084,Plan1!$A$7:$O$2198,2,FALSE())</f>
        <v>-2.6</v>
      </c>
      <c r="C2084" s="65" t="n">
        <f aca="false">VLOOKUP(A2084,Plan1!$A$7:$O$2198,3,FALSE())</f>
        <v>778.4</v>
      </c>
      <c r="D2084" s="66" t="n">
        <f aca="false">VLOOKUP(A2084,Plan1!$A$7:$O$2198,7,FALSE())</f>
        <v>-8.38</v>
      </c>
      <c r="E2084" s="65" t="n">
        <f aca="false">VLOOKUP(A2084,Plan1!$A$7:$O$2198,8,FALSE())</f>
        <v>751.62</v>
      </c>
      <c r="F2084" s="64" t="n">
        <f aca="false">VLOOKUP(A2084,Plan1!$A$7:$O$2198,12,FALSE())</f>
        <v>-3.06</v>
      </c>
      <c r="G2084" s="65" t="n">
        <f aca="false">VLOOKUP(A2084,Plan1!$A$7:$O$2198,13,FALSE())</f>
        <v>835.72</v>
      </c>
    </row>
    <row r="2085" customFormat="false" ht="15" hidden="false" customHeight="false" outlineLevel="0" collapsed="false">
      <c r="A2085" s="63" t="n">
        <v>43357</v>
      </c>
      <c r="B2085" s="64" t="n">
        <f aca="false">VLOOKUP(A2085,Plan1!$A$7:$O$2198,2,FALSE())</f>
        <v>-2.62</v>
      </c>
      <c r="C2085" s="65" t="n">
        <f aca="false">VLOOKUP(A2085,Plan1!$A$7:$O$2198,3,FALSE())</f>
        <v>778.38</v>
      </c>
      <c r="D2085" s="66" t="n">
        <f aca="false">VLOOKUP(A2085,Plan1!$A$7:$O$2198,7,FALSE())</f>
        <v>-8.41</v>
      </c>
      <c r="E2085" s="65" t="n">
        <f aca="false">VLOOKUP(A2085,Plan1!$A$7:$O$2198,8,FALSE())</f>
        <v>751.59</v>
      </c>
      <c r="F2085" s="64" t="n">
        <f aca="false">VLOOKUP(A2085,Plan1!$A$7:$O$2198,12,FALSE())</f>
        <v>-3.08</v>
      </c>
      <c r="G2085" s="65" t="n">
        <f aca="false">VLOOKUP(A2085,Plan1!$A$7:$O$2198,13,FALSE())</f>
        <v>835.7</v>
      </c>
    </row>
    <row r="2086" customFormat="false" ht="15" hidden="false" customHeight="false" outlineLevel="0" collapsed="false">
      <c r="A2086" s="63" t="n">
        <v>43358</v>
      </c>
      <c r="B2086" s="64" t="n">
        <f aca="false">VLOOKUP(A2086,Plan1!$A$7:$O$2198,2,FALSE())</f>
        <v>-2.6</v>
      </c>
      <c r="C2086" s="65" t="n">
        <f aca="false">VLOOKUP(A2086,Plan1!$A$7:$O$2198,3,FALSE())</f>
        <v>778.4</v>
      </c>
      <c r="D2086" s="66" t="n">
        <f aca="false">VLOOKUP(A2086,Plan1!$A$7:$O$2198,7,FALSE())</f>
        <v>-8.41</v>
      </c>
      <c r="E2086" s="65" t="n">
        <f aca="false">VLOOKUP(A2086,Plan1!$A$7:$O$2198,8,FALSE())</f>
        <v>751.59</v>
      </c>
      <c r="F2086" s="64" t="n">
        <f aca="false">VLOOKUP(A2086,Plan1!$A$7:$O$2198,12,FALSE())</f>
        <v>-3.08</v>
      </c>
      <c r="G2086" s="65" t="n">
        <f aca="false">VLOOKUP(A2086,Plan1!$A$7:$O$2198,13,FALSE())</f>
        <v>835.7</v>
      </c>
    </row>
    <row r="2087" customFormat="false" ht="15" hidden="false" customHeight="false" outlineLevel="0" collapsed="false">
      <c r="A2087" s="63" t="n">
        <v>43359</v>
      </c>
      <c r="B2087" s="64" t="n">
        <f aca="false">VLOOKUP(A2087,Plan1!$A$7:$O$2198,2,FALSE())</f>
        <v>-2.64</v>
      </c>
      <c r="C2087" s="65" t="n">
        <f aca="false">VLOOKUP(A2087,Plan1!$A$7:$O$2198,3,FALSE())</f>
        <v>778.36</v>
      </c>
      <c r="D2087" s="66" t="n">
        <f aca="false">VLOOKUP(A2087,Plan1!$A$7:$O$2198,7,FALSE())</f>
        <v>-8.41</v>
      </c>
      <c r="E2087" s="65" t="n">
        <f aca="false">VLOOKUP(A2087,Plan1!$A$7:$O$2198,8,FALSE())</f>
        <v>751.59</v>
      </c>
      <c r="F2087" s="64" t="n">
        <f aca="false">VLOOKUP(A2087,Plan1!$A$7:$O$2198,12,FALSE())</f>
        <v>-3.08</v>
      </c>
      <c r="G2087" s="65" t="n">
        <f aca="false">VLOOKUP(A2087,Plan1!$A$7:$O$2198,13,FALSE())</f>
        <v>835.7</v>
      </c>
    </row>
    <row r="2088" customFormat="false" ht="15" hidden="false" customHeight="false" outlineLevel="0" collapsed="false">
      <c r="A2088" s="63" t="n">
        <v>43360</v>
      </c>
      <c r="B2088" s="64" t="n">
        <f aca="false">VLOOKUP(A2088,Plan1!$A$7:$O$2198,2,FALSE())</f>
        <v>-2.65</v>
      </c>
      <c r="C2088" s="65" t="n">
        <f aca="false">VLOOKUP(A2088,Plan1!$A$7:$O$2198,3,FALSE())</f>
        <v>778.35</v>
      </c>
      <c r="D2088" s="66" t="n">
        <f aca="false">VLOOKUP(A2088,Plan1!$A$7:$O$2198,7,FALSE())</f>
        <v>-8.41</v>
      </c>
      <c r="E2088" s="65" t="n">
        <f aca="false">VLOOKUP(A2088,Plan1!$A$7:$O$2198,8,FALSE())</f>
        <v>751.59</v>
      </c>
      <c r="F2088" s="64" t="n">
        <f aca="false">VLOOKUP(A2088,Plan1!$A$7:$O$2198,12,FALSE())</f>
        <v>-3.09</v>
      </c>
      <c r="G2088" s="65" t="n">
        <f aca="false">VLOOKUP(A2088,Plan1!$A$7:$O$2198,13,FALSE())</f>
        <v>835.69</v>
      </c>
    </row>
    <row r="2089" customFormat="false" ht="15" hidden="false" customHeight="false" outlineLevel="0" collapsed="false">
      <c r="A2089" s="63" t="n">
        <v>43361</v>
      </c>
      <c r="B2089" s="64" t="n">
        <f aca="false">VLOOKUP(A2089,Plan1!$A$7:$O$2198,2,FALSE())</f>
        <v>-2.65</v>
      </c>
      <c r="C2089" s="65" t="n">
        <f aca="false">VLOOKUP(A2089,Plan1!$A$7:$O$2198,3,FALSE())</f>
        <v>778.35</v>
      </c>
      <c r="D2089" s="66" t="n">
        <f aca="false">VLOOKUP(A2089,Plan1!$A$7:$O$2198,7,FALSE())</f>
        <v>-8.41</v>
      </c>
      <c r="E2089" s="65" t="n">
        <f aca="false">VLOOKUP(A2089,Plan1!$A$7:$O$2198,8,FALSE())</f>
        <v>751.59</v>
      </c>
      <c r="F2089" s="64" t="n">
        <f aca="false">VLOOKUP(A2089,Plan1!$A$7:$O$2198,12,FALSE())</f>
        <v>-3.08</v>
      </c>
      <c r="G2089" s="65" t="n">
        <f aca="false">VLOOKUP(A2089,Plan1!$A$7:$O$2198,13,FALSE())</f>
        <v>835.7</v>
      </c>
    </row>
    <row r="2090" customFormat="false" ht="15" hidden="false" customHeight="false" outlineLevel="0" collapsed="false">
      <c r="A2090" s="63" t="n">
        <v>43362</v>
      </c>
      <c r="B2090" s="64" t="n">
        <f aca="false">VLOOKUP(A2090,Plan1!$A$7:$O$2198,2,FALSE())</f>
        <v>-2.66</v>
      </c>
      <c r="C2090" s="65" t="n">
        <f aca="false">VLOOKUP(A2090,Plan1!$A$7:$O$2198,3,FALSE())</f>
        <v>778.34</v>
      </c>
      <c r="D2090" s="66" t="n">
        <f aca="false">VLOOKUP(A2090,Plan1!$A$7:$O$2198,7,FALSE())</f>
        <v>-8.4</v>
      </c>
      <c r="E2090" s="65" t="n">
        <f aca="false">VLOOKUP(A2090,Plan1!$A$7:$O$2198,8,FALSE())</f>
        <v>751.6</v>
      </c>
      <c r="F2090" s="64" t="n">
        <f aca="false">VLOOKUP(A2090,Plan1!$A$7:$O$2198,12,FALSE())</f>
        <v>-3.08</v>
      </c>
      <c r="G2090" s="65" t="n">
        <f aca="false">VLOOKUP(A2090,Plan1!$A$7:$O$2198,13,FALSE())</f>
        <v>835.7</v>
      </c>
    </row>
    <row r="2091" customFormat="false" ht="15" hidden="false" customHeight="false" outlineLevel="0" collapsed="false">
      <c r="A2091" s="63" t="n">
        <v>43363</v>
      </c>
      <c r="B2091" s="64" t="n">
        <f aca="false">VLOOKUP(A2091,Plan1!$A$7:$O$2198,2,FALSE())</f>
        <v>-2.68</v>
      </c>
      <c r="C2091" s="65" t="n">
        <f aca="false">VLOOKUP(A2091,Plan1!$A$7:$O$2198,3,FALSE())</f>
        <v>778.32</v>
      </c>
      <c r="D2091" s="66" t="n">
        <f aca="false">VLOOKUP(A2091,Plan1!$A$7:$O$2198,7,FALSE())</f>
        <v>-8.4</v>
      </c>
      <c r="E2091" s="65" t="n">
        <f aca="false">VLOOKUP(A2091,Plan1!$A$7:$O$2198,8,FALSE())</f>
        <v>751.6</v>
      </c>
      <c r="F2091" s="64" t="n">
        <f aca="false">VLOOKUP(A2091,Plan1!$A$7:$O$2198,12,FALSE())</f>
        <v>-3.09</v>
      </c>
      <c r="G2091" s="65" t="n">
        <f aca="false">VLOOKUP(A2091,Plan1!$A$7:$O$2198,13,FALSE())</f>
        <v>835.69</v>
      </c>
    </row>
    <row r="2092" customFormat="false" ht="15" hidden="false" customHeight="false" outlineLevel="0" collapsed="false">
      <c r="A2092" s="63" t="n">
        <v>43364</v>
      </c>
      <c r="B2092" s="64" t="n">
        <f aca="false">VLOOKUP(A2092,Plan1!$A$7:$O$2198,2,FALSE())</f>
        <v>-2.66</v>
      </c>
      <c r="C2092" s="65" t="n">
        <f aca="false">VLOOKUP(A2092,Plan1!$A$7:$O$2198,3,FALSE())</f>
        <v>778.34</v>
      </c>
      <c r="D2092" s="66" t="n">
        <f aca="false">VLOOKUP(A2092,Plan1!$A$7:$O$2198,7,FALSE())</f>
        <v>-8.35</v>
      </c>
      <c r="E2092" s="65" t="n">
        <f aca="false">VLOOKUP(A2092,Plan1!$A$7:$O$2198,8,FALSE())</f>
        <v>751.65</v>
      </c>
      <c r="F2092" s="64" t="n">
        <f aca="false">VLOOKUP(A2092,Plan1!$A$7:$O$2198,12,FALSE())</f>
        <v>-3.09</v>
      </c>
      <c r="G2092" s="65" t="n">
        <f aca="false">VLOOKUP(A2092,Plan1!$A$7:$O$2198,13,FALSE())</f>
        <v>835.69</v>
      </c>
    </row>
    <row r="2093" customFormat="false" ht="15" hidden="false" customHeight="false" outlineLevel="0" collapsed="false">
      <c r="A2093" s="63" t="n">
        <v>43365</v>
      </c>
      <c r="B2093" s="64" t="n">
        <f aca="false">VLOOKUP(A2093,Plan1!$A$7:$O$2198,2,FALSE())</f>
        <v>-2.69</v>
      </c>
      <c r="C2093" s="65" t="n">
        <f aca="false">VLOOKUP(A2093,Plan1!$A$7:$O$2198,3,FALSE())</f>
        <v>778.31</v>
      </c>
      <c r="D2093" s="66" t="n">
        <f aca="false">VLOOKUP(A2093,Plan1!$A$7:$O$2198,7,FALSE())</f>
        <v>-8.33</v>
      </c>
      <c r="E2093" s="65" t="n">
        <f aca="false">VLOOKUP(A2093,Plan1!$A$7:$O$2198,8,FALSE())</f>
        <v>751.67</v>
      </c>
      <c r="F2093" s="64" t="n">
        <f aca="false">VLOOKUP(A2093,Plan1!$A$7:$O$2198,12,FALSE())</f>
        <v>-3.08</v>
      </c>
      <c r="G2093" s="65" t="n">
        <f aca="false">VLOOKUP(A2093,Plan1!$A$7:$O$2198,13,FALSE())</f>
        <v>835.7</v>
      </c>
    </row>
    <row r="2094" customFormat="false" ht="15" hidden="false" customHeight="false" outlineLevel="0" collapsed="false">
      <c r="A2094" s="63" t="n">
        <v>43366</v>
      </c>
      <c r="B2094" s="64" t="n">
        <f aca="false">VLOOKUP(A2094,Plan1!$A$7:$O$2198,2,FALSE())</f>
        <v>-2.72</v>
      </c>
      <c r="C2094" s="65" t="n">
        <f aca="false">VLOOKUP(A2094,Plan1!$A$7:$O$2198,3,FALSE())</f>
        <v>778.28</v>
      </c>
      <c r="D2094" s="66" t="n">
        <f aca="false">VLOOKUP(A2094,Plan1!$A$7:$O$2198,7,FALSE())</f>
        <v>-8.33</v>
      </c>
      <c r="E2094" s="65" t="n">
        <f aca="false">VLOOKUP(A2094,Plan1!$A$7:$O$2198,8,FALSE())</f>
        <v>751.67</v>
      </c>
      <c r="F2094" s="64" t="n">
        <f aca="false">VLOOKUP(A2094,Plan1!$A$7:$O$2198,12,FALSE())</f>
        <v>-3.08</v>
      </c>
      <c r="G2094" s="65" t="n">
        <f aca="false">VLOOKUP(A2094,Plan1!$A$7:$O$2198,13,FALSE())</f>
        <v>835.7</v>
      </c>
    </row>
    <row r="2095" customFormat="false" ht="15" hidden="false" customHeight="false" outlineLevel="0" collapsed="false">
      <c r="A2095" s="63" t="n">
        <v>43367</v>
      </c>
      <c r="B2095" s="64" t="n">
        <f aca="false">VLOOKUP(A2095,Plan1!$A$7:$O$2198,2,FALSE())</f>
        <v>-2.74</v>
      </c>
      <c r="C2095" s="65" t="n">
        <f aca="false">VLOOKUP(A2095,Plan1!$A$7:$O$2198,3,FALSE())</f>
        <v>778.26</v>
      </c>
      <c r="D2095" s="66" t="n">
        <f aca="false">VLOOKUP(A2095,Plan1!$A$7:$O$2198,7,FALSE())</f>
        <v>-8.33</v>
      </c>
      <c r="E2095" s="65" t="n">
        <f aca="false">VLOOKUP(A2095,Plan1!$A$7:$O$2198,8,FALSE())</f>
        <v>751.67</v>
      </c>
      <c r="F2095" s="64" t="n">
        <f aca="false">VLOOKUP(A2095,Plan1!$A$7:$O$2198,12,FALSE())</f>
        <v>-3.12</v>
      </c>
      <c r="G2095" s="65" t="n">
        <f aca="false">VLOOKUP(A2095,Plan1!$A$7:$O$2198,13,FALSE())</f>
        <v>835.66</v>
      </c>
    </row>
    <row r="2096" customFormat="false" ht="15" hidden="false" customHeight="false" outlineLevel="0" collapsed="false">
      <c r="A2096" s="63" t="n">
        <v>43368</v>
      </c>
      <c r="B2096" s="64" t="n">
        <f aca="false">VLOOKUP(A2096,Plan1!$A$7:$O$2198,2,FALSE())</f>
        <v>-2.76</v>
      </c>
      <c r="C2096" s="65" t="n">
        <f aca="false">VLOOKUP(A2096,Plan1!$A$7:$O$2198,3,FALSE())</f>
        <v>778.24</v>
      </c>
      <c r="D2096" s="66" t="n">
        <f aca="false">VLOOKUP(A2096,Plan1!$A$7:$O$2198,7,FALSE())</f>
        <v>-8.35</v>
      </c>
      <c r="E2096" s="65" t="n">
        <f aca="false">VLOOKUP(A2096,Plan1!$A$7:$O$2198,8,FALSE())</f>
        <v>751.65</v>
      </c>
      <c r="F2096" s="64" t="n">
        <f aca="false">VLOOKUP(A2096,Plan1!$A$7:$O$2198,12,FALSE())</f>
        <v>-3.13</v>
      </c>
      <c r="G2096" s="65" t="n">
        <f aca="false">VLOOKUP(A2096,Plan1!$A$7:$O$2198,13,FALSE())</f>
        <v>835.65</v>
      </c>
    </row>
    <row r="2097" customFormat="false" ht="15" hidden="false" customHeight="false" outlineLevel="0" collapsed="false">
      <c r="A2097" s="63" t="n">
        <v>43369</v>
      </c>
      <c r="B2097" s="64" t="n">
        <f aca="false">VLOOKUP(A2097,Plan1!$A$7:$O$2198,2,FALSE())</f>
        <v>-2.77</v>
      </c>
      <c r="C2097" s="65" t="n">
        <f aca="false">VLOOKUP(A2097,Plan1!$A$7:$O$2198,3,FALSE())</f>
        <v>778.23</v>
      </c>
      <c r="D2097" s="66" t="n">
        <f aca="false">VLOOKUP(A2097,Plan1!$A$7:$O$2198,7,FALSE())</f>
        <v>-8.36</v>
      </c>
      <c r="E2097" s="65" t="n">
        <f aca="false">VLOOKUP(A2097,Plan1!$A$7:$O$2198,8,FALSE())</f>
        <v>751.64</v>
      </c>
      <c r="F2097" s="64" t="n">
        <f aca="false">VLOOKUP(A2097,Plan1!$A$7:$O$2198,12,FALSE())</f>
        <v>-3.15</v>
      </c>
      <c r="G2097" s="65" t="n">
        <f aca="false">VLOOKUP(A2097,Plan1!$A$7:$O$2198,13,FALSE())</f>
        <v>835.63</v>
      </c>
    </row>
    <row r="2098" customFormat="false" ht="15" hidden="false" customHeight="false" outlineLevel="0" collapsed="false">
      <c r="A2098" s="63" t="n">
        <v>43370</v>
      </c>
      <c r="B2098" s="64" t="n">
        <f aca="false">VLOOKUP(A2098,Plan1!$A$7:$O$2198,2,FALSE())</f>
        <v>-2.79</v>
      </c>
      <c r="C2098" s="65" t="n">
        <f aca="false">VLOOKUP(A2098,Plan1!$A$7:$O$2198,3,FALSE())</f>
        <v>778.21</v>
      </c>
      <c r="D2098" s="66" t="n">
        <f aca="false">VLOOKUP(A2098,Plan1!$A$7:$O$2198,7,FALSE())</f>
        <v>-8.38</v>
      </c>
      <c r="E2098" s="65" t="n">
        <f aca="false">VLOOKUP(A2098,Plan1!$A$7:$O$2198,8,FALSE())</f>
        <v>751.62</v>
      </c>
      <c r="F2098" s="64" t="n">
        <f aca="false">VLOOKUP(A2098,Plan1!$A$7:$O$2198,12,FALSE())</f>
        <v>-3.17</v>
      </c>
      <c r="G2098" s="65" t="n">
        <f aca="false">VLOOKUP(A2098,Plan1!$A$7:$O$2198,13,FALSE())</f>
        <v>835.61</v>
      </c>
    </row>
    <row r="2099" customFormat="false" ht="15" hidden="false" customHeight="false" outlineLevel="0" collapsed="false">
      <c r="A2099" s="63" t="n">
        <v>43371</v>
      </c>
      <c r="B2099" s="64" t="n">
        <f aca="false">VLOOKUP(A2099,Plan1!$A$7:$O$2198,2,FALSE())</f>
        <v>-2.82</v>
      </c>
      <c r="C2099" s="65" t="n">
        <f aca="false">VLOOKUP(A2099,Plan1!$A$7:$O$2198,3,FALSE())</f>
        <v>778.18</v>
      </c>
      <c r="D2099" s="66" t="n">
        <f aca="false">VLOOKUP(A2099,Plan1!$A$7:$O$2198,7,FALSE())</f>
        <v>-8.4</v>
      </c>
      <c r="E2099" s="65" t="n">
        <f aca="false">VLOOKUP(A2099,Plan1!$A$7:$O$2198,8,FALSE())</f>
        <v>751.6</v>
      </c>
      <c r="F2099" s="64" t="n">
        <f aca="false">VLOOKUP(A2099,Plan1!$A$7:$O$2198,12,FALSE())</f>
        <v>-3.2</v>
      </c>
      <c r="G2099" s="65" t="n">
        <f aca="false">VLOOKUP(A2099,Plan1!$A$7:$O$2198,13,FALSE())</f>
        <v>835.58</v>
      </c>
    </row>
    <row r="2100" customFormat="false" ht="15" hidden="false" customHeight="false" outlineLevel="0" collapsed="false">
      <c r="A2100" s="63" t="n">
        <v>43372</v>
      </c>
      <c r="B2100" s="64" t="n">
        <f aca="false">VLOOKUP(A2100,Plan1!$A$7:$O$2198,2,FALSE())</f>
        <v>-2.83</v>
      </c>
      <c r="C2100" s="65" t="n">
        <f aca="false">VLOOKUP(A2100,Plan1!$A$7:$O$2198,3,FALSE())</f>
        <v>778.17</v>
      </c>
      <c r="D2100" s="66" t="n">
        <f aca="false">VLOOKUP(A2100,Plan1!$A$7:$O$2198,7,FALSE())</f>
        <v>-8.42</v>
      </c>
      <c r="E2100" s="65" t="n">
        <f aca="false">VLOOKUP(A2100,Plan1!$A$7:$O$2198,8,FALSE())</f>
        <v>751.58</v>
      </c>
      <c r="F2100" s="64" t="n">
        <f aca="false">VLOOKUP(A2100,Plan1!$A$7:$O$2198,12,FALSE())</f>
        <v>-3.22</v>
      </c>
      <c r="G2100" s="65" t="n">
        <f aca="false">VLOOKUP(A2100,Plan1!$A$7:$O$2198,13,FALSE())</f>
        <v>835.56</v>
      </c>
    </row>
    <row r="2101" customFormat="false" ht="15" hidden="false" customHeight="false" outlineLevel="0" collapsed="false">
      <c r="A2101" s="63" t="n">
        <v>43373</v>
      </c>
      <c r="B2101" s="64" t="n">
        <f aca="false">VLOOKUP(A2101,Plan1!$A$7:$O$2198,2,FALSE())</f>
        <v>-2.84</v>
      </c>
      <c r="C2101" s="65" t="n">
        <f aca="false">VLOOKUP(A2101,Plan1!$A$7:$O$2198,3,FALSE())</f>
        <v>778.16</v>
      </c>
      <c r="D2101" s="66" t="n">
        <f aca="false">VLOOKUP(A2101,Plan1!$A$7:$O$2198,7,FALSE())</f>
        <v>-8.43</v>
      </c>
      <c r="E2101" s="65" t="n">
        <f aca="false">VLOOKUP(A2101,Plan1!$A$7:$O$2198,8,FALSE())</f>
        <v>751.57</v>
      </c>
      <c r="F2101" s="64" t="n">
        <f aca="false">VLOOKUP(A2101,Plan1!$A$7:$O$2198,12,FALSE())</f>
        <v>-3.25</v>
      </c>
      <c r="G2101" s="65" t="n">
        <f aca="false">VLOOKUP(A2101,Plan1!$A$7:$O$2198,13,FALSE())</f>
        <v>835.53</v>
      </c>
    </row>
    <row r="2102" customFormat="false" ht="15" hidden="false" customHeight="false" outlineLevel="0" collapsed="false">
      <c r="A2102" s="63" t="n">
        <v>43374</v>
      </c>
      <c r="B2102" s="64" t="n">
        <f aca="false">VLOOKUP(A2102,Plan1!$A$7:$O$2198,2,FALSE())</f>
        <v>-2.85</v>
      </c>
      <c r="C2102" s="65" t="n">
        <f aca="false">VLOOKUP(A2102,Plan1!$A$7:$O$2198,3,FALSE())</f>
        <v>778.15</v>
      </c>
      <c r="D2102" s="66" t="n">
        <f aca="false">VLOOKUP(A2102,Plan1!$A$7:$O$2198,7,FALSE())</f>
        <v>-8.44</v>
      </c>
      <c r="E2102" s="65" t="n">
        <f aca="false">VLOOKUP(A2102,Plan1!$A$7:$O$2198,8,FALSE())</f>
        <v>751.56</v>
      </c>
      <c r="F2102" s="64" t="n">
        <f aca="false">VLOOKUP(A2102,Plan1!$A$7:$O$2198,12,FALSE())</f>
        <v>-3.25</v>
      </c>
      <c r="G2102" s="65" t="n">
        <f aca="false">VLOOKUP(A2102,Plan1!$A$7:$O$2198,13,FALSE())</f>
        <v>835.53</v>
      </c>
    </row>
    <row r="2103" customFormat="false" ht="15" hidden="false" customHeight="false" outlineLevel="0" collapsed="false">
      <c r="A2103" s="63" t="n">
        <v>43375</v>
      </c>
      <c r="B2103" s="64" t="n">
        <f aca="false">VLOOKUP(A2103,Plan1!$A$7:$O$2198,2,FALSE())</f>
        <v>-2.84</v>
      </c>
      <c r="C2103" s="65" t="n">
        <f aca="false">VLOOKUP(A2103,Plan1!$A$7:$O$2198,3,FALSE())</f>
        <v>778.16</v>
      </c>
      <c r="D2103" s="66" t="n">
        <f aca="false">VLOOKUP(A2103,Plan1!$A$7:$O$2198,7,FALSE())</f>
        <v>-8.44</v>
      </c>
      <c r="E2103" s="65" t="n">
        <f aca="false">VLOOKUP(A2103,Plan1!$A$7:$O$2198,8,FALSE())</f>
        <v>751.56</v>
      </c>
      <c r="F2103" s="64" t="n">
        <f aca="false">VLOOKUP(A2103,Plan1!$A$7:$O$2198,12,FALSE())</f>
        <v>-3.26</v>
      </c>
      <c r="G2103" s="65" t="n">
        <f aca="false">VLOOKUP(A2103,Plan1!$A$7:$O$2198,13,FALSE())</f>
        <v>835.52</v>
      </c>
    </row>
    <row r="2104" customFormat="false" ht="15" hidden="false" customHeight="false" outlineLevel="0" collapsed="false">
      <c r="A2104" s="63" t="n">
        <v>43376</v>
      </c>
      <c r="B2104" s="64" t="n">
        <f aca="false">VLOOKUP(A2104,Plan1!$A$7:$O$2198,2,FALSE())</f>
        <v>-2.83</v>
      </c>
      <c r="C2104" s="65" t="n">
        <f aca="false">VLOOKUP(A2104,Plan1!$A$7:$O$2198,3,FALSE())</f>
        <v>778.17</v>
      </c>
      <c r="D2104" s="66" t="n">
        <f aca="false">VLOOKUP(A2104,Plan1!$A$7:$O$2198,7,FALSE())</f>
        <v>-8.45</v>
      </c>
      <c r="E2104" s="65" t="n">
        <f aca="false">VLOOKUP(A2104,Plan1!$A$7:$O$2198,8,FALSE())</f>
        <v>751.55</v>
      </c>
      <c r="F2104" s="64" t="n">
        <f aca="false">VLOOKUP(A2104,Plan1!$A$7:$O$2198,12,FALSE())</f>
        <v>-3.27</v>
      </c>
      <c r="G2104" s="65" t="n">
        <f aca="false">VLOOKUP(A2104,Plan1!$A$7:$O$2198,13,FALSE())</f>
        <v>835.51</v>
      </c>
    </row>
    <row r="2105" customFormat="false" ht="15" hidden="false" customHeight="false" outlineLevel="0" collapsed="false">
      <c r="A2105" s="63" t="n">
        <v>43377</v>
      </c>
      <c r="B2105" s="64" t="n">
        <f aca="false">VLOOKUP(A2105,Plan1!$A$7:$O$2198,2,FALSE())</f>
        <v>-2.85</v>
      </c>
      <c r="C2105" s="65" t="n">
        <f aca="false">VLOOKUP(A2105,Plan1!$A$7:$O$2198,3,FALSE())</f>
        <v>778.15</v>
      </c>
      <c r="D2105" s="66" t="n">
        <f aca="false">VLOOKUP(A2105,Plan1!$A$7:$O$2198,7,FALSE())</f>
        <v>-8.46</v>
      </c>
      <c r="E2105" s="65" t="n">
        <f aca="false">VLOOKUP(A2105,Plan1!$A$7:$O$2198,8,FALSE())</f>
        <v>751.54</v>
      </c>
      <c r="F2105" s="64" t="n">
        <f aca="false">VLOOKUP(A2105,Plan1!$A$7:$O$2198,12,FALSE())</f>
        <v>-3.28</v>
      </c>
      <c r="G2105" s="65" t="n">
        <f aca="false">VLOOKUP(A2105,Plan1!$A$7:$O$2198,13,FALSE())</f>
        <v>835.5</v>
      </c>
    </row>
    <row r="2106" customFormat="false" ht="15" hidden="false" customHeight="false" outlineLevel="0" collapsed="false">
      <c r="A2106" s="63" t="n">
        <v>43378</v>
      </c>
      <c r="B2106" s="64" t="n">
        <f aca="false">VLOOKUP(A2106,Plan1!$A$7:$O$2198,2,FALSE())</f>
        <v>-2.88</v>
      </c>
      <c r="C2106" s="65" t="n">
        <f aca="false">VLOOKUP(A2106,Plan1!$A$7:$O$2198,3,FALSE())</f>
        <v>778.12</v>
      </c>
      <c r="D2106" s="66" t="n">
        <f aca="false">VLOOKUP(A2106,Plan1!$A$7:$O$2198,7,FALSE())</f>
        <v>-8.47</v>
      </c>
      <c r="E2106" s="65" t="n">
        <f aca="false">VLOOKUP(A2106,Plan1!$A$7:$O$2198,8,FALSE())</f>
        <v>751.53</v>
      </c>
      <c r="F2106" s="64" t="n">
        <f aca="false">VLOOKUP(A2106,Plan1!$A$7:$O$2198,12,FALSE())</f>
        <v>-3.29</v>
      </c>
      <c r="G2106" s="65" t="n">
        <f aca="false">VLOOKUP(A2106,Plan1!$A$7:$O$2198,13,FALSE())</f>
        <v>835.49</v>
      </c>
    </row>
    <row r="2107" customFormat="false" ht="15" hidden="false" customHeight="false" outlineLevel="0" collapsed="false">
      <c r="A2107" s="63" t="n">
        <v>43379</v>
      </c>
      <c r="B2107" s="64" t="n">
        <f aca="false">VLOOKUP(A2107,Plan1!$A$7:$O$2198,2,FALSE())</f>
        <v>-2.9</v>
      </c>
      <c r="C2107" s="65" t="n">
        <f aca="false">VLOOKUP(A2107,Plan1!$A$7:$O$2198,3,FALSE())</f>
        <v>778.1</v>
      </c>
      <c r="D2107" s="66" t="n">
        <f aca="false">VLOOKUP(A2107,Plan1!$A$7:$O$2198,7,FALSE())</f>
        <v>-8.48</v>
      </c>
      <c r="E2107" s="65" t="n">
        <f aca="false">VLOOKUP(A2107,Plan1!$A$7:$O$2198,8,FALSE())</f>
        <v>751.52</v>
      </c>
      <c r="F2107" s="64" t="n">
        <f aca="false">VLOOKUP(A2107,Plan1!$A$7:$O$2198,12,FALSE())</f>
        <v>-3.29</v>
      </c>
      <c r="G2107" s="65" t="n">
        <f aca="false">VLOOKUP(A2107,Plan1!$A$7:$O$2198,13,FALSE())</f>
        <v>835.49</v>
      </c>
    </row>
    <row r="2108" customFormat="false" ht="15" hidden="false" customHeight="false" outlineLevel="0" collapsed="false">
      <c r="A2108" s="63" t="n">
        <v>43380</v>
      </c>
      <c r="B2108" s="64" t="n">
        <f aca="false">VLOOKUP(A2108,Plan1!$A$7:$O$2198,2,FALSE())</f>
        <v>-2.94</v>
      </c>
      <c r="C2108" s="65" t="n">
        <f aca="false">VLOOKUP(A2108,Plan1!$A$7:$O$2198,3,FALSE())</f>
        <v>778.06</v>
      </c>
      <c r="D2108" s="66" t="n">
        <f aca="false">VLOOKUP(A2108,Plan1!$A$7:$O$2198,7,FALSE())</f>
        <v>-8.48</v>
      </c>
      <c r="E2108" s="65" t="n">
        <f aca="false">VLOOKUP(A2108,Plan1!$A$7:$O$2198,8,FALSE())</f>
        <v>751.52</v>
      </c>
      <c r="F2108" s="64" t="n">
        <f aca="false">VLOOKUP(A2108,Plan1!$A$7:$O$2198,12,FALSE())</f>
        <v>-3.31</v>
      </c>
      <c r="G2108" s="65" t="n">
        <f aca="false">VLOOKUP(A2108,Plan1!$A$7:$O$2198,13,FALSE())</f>
        <v>835.47</v>
      </c>
    </row>
    <row r="2109" customFormat="false" ht="15" hidden="false" customHeight="false" outlineLevel="0" collapsed="false">
      <c r="A2109" s="63" t="n">
        <v>43381</v>
      </c>
      <c r="B2109" s="64" t="n">
        <f aca="false">VLOOKUP(A2109,Plan1!$A$7:$O$2198,2,FALSE())</f>
        <v>-2.95</v>
      </c>
      <c r="C2109" s="65" t="n">
        <f aca="false">VLOOKUP(A2109,Plan1!$A$7:$O$2198,3,FALSE())</f>
        <v>778.05</v>
      </c>
      <c r="D2109" s="66" t="n">
        <f aca="false">VLOOKUP(A2109,Plan1!$A$7:$O$2198,7,FALSE())</f>
        <v>-8.49</v>
      </c>
      <c r="E2109" s="65" t="n">
        <f aca="false">VLOOKUP(A2109,Plan1!$A$7:$O$2198,8,FALSE())</f>
        <v>751.51</v>
      </c>
      <c r="F2109" s="64" t="n">
        <f aca="false">VLOOKUP(A2109,Plan1!$A$7:$O$2198,12,FALSE())</f>
        <v>-3.33</v>
      </c>
      <c r="G2109" s="65" t="n">
        <f aca="false">VLOOKUP(A2109,Plan1!$A$7:$O$2198,13,FALSE())</f>
        <v>835.45</v>
      </c>
    </row>
    <row r="2110" customFormat="false" ht="15" hidden="false" customHeight="false" outlineLevel="0" collapsed="false">
      <c r="A2110" s="63" t="n">
        <v>43382</v>
      </c>
      <c r="B2110" s="64" t="n">
        <f aca="false">VLOOKUP(A2110,Plan1!$A$7:$O$2198,2,FALSE())</f>
        <v>-3</v>
      </c>
      <c r="C2110" s="65" t="n">
        <f aca="false">VLOOKUP(A2110,Plan1!$A$7:$O$2198,3,FALSE())</f>
        <v>778</v>
      </c>
      <c r="D2110" s="66" t="n">
        <f aca="false">VLOOKUP(A2110,Plan1!$A$7:$O$2198,7,FALSE())</f>
        <v>-8.5</v>
      </c>
      <c r="E2110" s="65" t="n">
        <f aca="false">VLOOKUP(A2110,Plan1!$A$7:$O$2198,8,FALSE())</f>
        <v>751.5</v>
      </c>
      <c r="F2110" s="64" t="n">
        <f aca="false">VLOOKUP(A2110,Plan1!$A$7:$O$2198,12,FALSE())</f>
        <v>-3.34</v>
      </c>
      <c r="G2110" s="65" t="n">
        <f aca="false">VLOOKUP(A2110,Plan1!$A$7:$O$2198,13,FALSE())</f>
        <v>835.44</v>
      </c>
    </row>
    <row r="2111" customFormat="false" ht="15" hidden="false" customHeight="false" outlineLevel="0" collapsed="false">
      <c r="A2111" s="63" t="n">
        <v>43383</v>
      </c>
      <c r="B2111" s="64" t="n">
        <f aca="false">VLOOKUP(A2111,Plan1!$A$7:$O$2198,2,FALSE())</f>
        <v>-3</v>
      </c>
      <c r="C2111" s="65" t="n">
        <f aca="false">VLOOKUP(A2111,Plan1!$A$7:$O$2198,3,FALSE())</f>
        <v>778</v>
      </c>
      <c r="D2111" s="66" t="n">
        <f aca="false">VLOOKUP(A2111,Plan1!$A$7:$O$2198,7,FALSE())</f>
        <v>-8.5</v>
      </c>
      <c r="E2111" s="65" t="n">
        <f aca="false">VLOOKUP(A2111,Plan1!$A$7:$O$2198,8,FALSE())</f>
        <v>751.5</v>
      </c>
      <c r="F2111" s="64" t="n">
        <f aca="false">VLOOKUP(A2111,Plan1!$A$7:$O$2198,12,FALSE())</f>
        <v>-3.36</v>
      </c>
      <c r="G2111" s="65" t="n">
        <f aca="false">VLOOKUP(A2111,Plan1!$A$7:$O$2198,13,FALSE())</f>
        <v>835.42</v>
      </c>
    </row>
    <row r="2112" customFormat="false" ht="15" hidden="false" customHeight="false" outlineLevel="0" collapsed="false">
      <c r="A2112" s="63" t="n">
        <v>43384</v>
      </c>
      <c r="B2112" s="64" t="n">
        <f aca="false">VLOOKUP(A2112,Plan1!$A$7:$O$2198,2,FALSE())</f>
        <v>-3.03</v>
      </c>
      <c r="C2112" s="65" t="n">
        <f aca="false">VLOOKUP(A2112,Plan1!$A$7:$O$2198,3,FALSE())</f>
        <v>777.97</v>
      </c>
      <c r="D2112" s="66" t="n">
        <f aca="false">VLOOKUP(A2112,Plan1!$A$7:$O$2198,7,FALSE())</f>
        <v>-8.52</v>
      </c>
      <c r="E2112" s="65" t="n">
        <f aca="false">VLOOKUP(A2112,Plan1!$A$7:$O$2198,8,FALSE())</f>
        <v>751.48</v>
      </c>
      <c r="F2112" s="64" t="n">
        <f aca="false">VLOOKUP(A2112,Plan1!$A$7:$O$2198,12,FALSE())</f>
        <v>-3.36</v>
      </c>
      <c r="G2112" s="65" t="n">
        <f aca="false">VLOOKUP(A2112,Plan1!$A$7:$O$2198,13,FALSE())</f>
        <v>835.42</v>
      </c>
    </row>
    <row r="2113" customFormat="false" ht="15" hidden="false" customHeight="false" outlineLevel="0" collapsed="false">
      <c r="A2113" s="63" t="n">
        <v>43385</v>
      </c>
      <c r="B2113" s="64" t="n">
        <f aca="false">VLOOKUP(A2113,Plan1!$A$7:$O$2198,2,FALSE())</f>
        <v>-3.02</v>
      </c>
      <c r="C2113" s="65" t="n">
        <f aca="false">VLOOKUP(A2113,Plan1!$A$7:$O$2198,3,FALSE())</f>
        <v>777.98</v>
      </c>
      <c r="D2113" s="66" t="n">
        <f aca="false">VLOOKUP(A2113,Plan1!$A$7:$O$2198,7,FALSE())</f>
        <v>-8.52</v>
      </c>
      <c r="E2113" s="65" t="n">
        <f aca="false">VLOOKUP(A2113,Plan1!$A$7:$O$2198,8,FALSE())</f>
        <v>751.48</v>
      </c>
      <c r="F2113" s="64" t="n">
        <f aca="false">VLOOKUP(A2113,Plan1!$A$7:$O$2198,12,FALSE())</f>
        <v>-3.39</v>
      </c>
      <c r="G2113" s="65" t="n">
        <f aca="false">VLOOKUP(A2113,Plan1!$A$7:$O$2198,13,FALSE())</f>
        <v>835.39</v>
      </c>
    </row>
    <row r="2114" customFormat="false" ht="15" hidden="false" customHeight="false" outlineLevel="0" collapsed="false">
      <c r="A2114" s="63" t="n">
        <v>43386</v>
      </c>
      <c r="B2114" s="64" t="n">
        <f aca="false">VLOOKUP(A2114,Plan1!$A$7:$O$2198,2,FALSE())</f>
        <v>-3.05</v>
      </c>
      <c r="C2114" s="65" t="n">
        <f aca="false">VLOOKUP(A2114,Plan1!$A$7:$O$2198,3,FALSE())</f>
        <v>777.95</v>
      </c>
      <c r="D2114" s="66" t="n">
        <f aca="false">VLOOKUP(A2114,Plan1!$A$7:$O$2198,7,FALSE())</f>
        <v>-8.52</v>
      </c>
      <c r="E2114" s="65" t="n">
        <f aca="false">VLOOKUP(A2114,Plan1!$A$7:$O$2198,8,FALSE())</f>
        <v>751.48</v>
      </c>
      <c r="F2114" s="64" t="n">
        <f aca="false">VLOOKUP(A2114,Plan1!$A$7:$O$2198,12,FALSE())</f>
        <v>-3.42</v>
      </c>
      <c r="G2114" s="65" t="n">
        <f aca="false">VLOOKUP(A2114,Plan1!$A$7:$O$2198,13,FALSE())</f>
        <v>835.36</v>
      </c>
    </row>
    <row r="2115" customFormat="false" ht="15" hidden="false" customHeight="false" outlineLevel="0" collapsed="false">
      <c r="A2115" s="63" t="n">
        <v>43387</v>
      </c>
      <c r="B2115" s="64" t="n">
        <f aca="false">VLOOKUP(A2115,Plan1!$A$7:$O$2198,2,FALSE())</f>
        <v>-3.05</v>
      </c>
      <c r="C2115" s="65" t="n">
        <f aca="false">VLOOKUP(A2115,Plan1!$A$7:$O$2198,3,FALSE())</f>
        <v>777.95</v>
      </c>
      <c r="D2115" s="66" t="n">
        <f aca="false">VLOOKUP(A2115,Plan1!$A$7:$O$2198,7,FALSE())</f>
        <v>-8.53</v>
      </c>
      <c r="E2115" s="65" t="n">
        <f aca="false">VLOOKUP(A2115,Plan1!$A$7:$O$2198,8,FALSE())</f>
        <v>751.47</v>
      </c>
      <c r="F2115" s="64" t="n">
        <f aca="false">VLOOKUP(A2115,Plan1!$A$7:$O$2198,12,FALSE())</f>
        <v>-3.44</v>
      </c>
      <c r="G2115" s="65" t="n">
        <f aca="false">VLOOKUP(A2115,Plan1!$A$7:$O$2198,13,FALSE())</f>
        <v>835.34</v>
      </c>
    </row>
    <row r="2116" customFormat="false" ht="15" hidden="false" customHeight="false" outlineLevel="0" collapsed="false">
      <c r="A2116" s="63" t="n">
        <v>43388</v>
      </c>
      <c r="B2116" s="64" t="n">
        <f aca="false">VLOOKUP(A2116,Plan1!$A$7:$O$2198,2,FALSE())</f>
        <v>-3.08</v>
      </c>
      <c r="C2116" s="65" t="n">
        <f aca="false">VLOOKUP(A2116,Plan1!$A$7:$O$2198,3,FALSE())</f>
        <v>777.92</v>
      </c>
      <c r="D2116" s="66" t="n">
        <f aca="false">VLOOKUP(A2116,Plan1!$A$7:$O$2198,7,FALSE())</f>
        <v>-8.54</v>
      </c>
      <c r="E2116" s="65" t="n">
        <f aca="false">VLOOKUP(A2116,Plan1!$A$7:$O$2198,8,FALSE())</f>
        <v>751.46</v>
      </c>
      <c r="F2116" s="64" t="n">
        <f aca="false">VLOOKUP(A2116,Plan1!$A$7:$O$2198,12,FALSE())</f>
        <v>-3.46</v>
      </c>
      <c r="G2116" s="65" t="n">
        <f aca="false">VLOOKUP(A2116,Plan1!$A$7:$O$2198,13,FALSE())</f>
        <v>835.32</v>
      </c>
    </row>
    <row r="2117" customFormat="false" ht="15" hidden="false" customHeight="false" outlineLevel="0" collapsed="false">
      <c r="A2117" s="63" t="n">
        <v>43389</v>
      </c>
      <c r="B2117" s="64" t="n">
        <f aca="false">VLOOKUP(A2117,Plan1!$A$7:$O$2198,2,FALSE())</f>
        <v>-3.08</v>
      </c>
      <c r="C2117" s="65" t="n">
        <f aca="false">VLOOKUP(A2117,Plan1!$A$7:$O$2198,3,FALSE())</f>
        <v>777.92</v>
      </c>
      <c r="D2117" s="66" t="n">
        <f aca="false">VLOOKUP(A2117,Plan1!$A$7:$O$2198,7,FALSE())</f>
        <v>-8.52</v>
      </c>
      <c r="E2117" s="65" t="n">
        <f aca="false">VLOOKUP(A2117,Plan1!$A$7:$O$2198,8,FALSE())</f>
        <v>751.48</v>
      </c>
      <c r="F2117" s="64" t="n">
        <f aca="false">VLOOKUP(A2117,Plan1!$A$7:$O$2198,12,FALSE())</f>
        <v>-3.48</v>
      </c>
      <c r="G2117" s="65" t="n">
        <f aca="false">VLOOKUP(A2117,Plan1!$A$7:$O$2198,13,FALSE())</f>
        <v>835.3</v>
      </c>
    </row>
    <row r="2118" customFormat="false" ht="15" hidden="false" customHeight="false" outlineLevel="0" collapsed="false">
      <c r="A2118" s="63" t="n">
        <v>43390</v>
      </c>
      <c r="B2118" s="64" t="n">
        <f aca="false">VLOOKUP(A2118,Plan1!$A$7:$O$2198,2,FALSE())</f>
        <v>-3.1</v>
      </c>
      <c r="C2118" s="65" t="n">
        <f aca="false">VLOOKUP(A2118,Plan1!$A$7:$O$2198,3,FALSE())</f>
        <v>777.9</v>
      </c>
      <c r="D2118" s="66" t="n">
        <f aca="false">VLOOKUP(A2118,Plan1!$A$7:$O$2198,7,FALSE())</f>
        <v>-8.53</v>
      </c>
      <c r="E2118" s="65" t="n">
        <f aca="false">VLOOKUP(A2118,Plan1!$A$7:$O$2198,8,FALSE())</f>
        <v>751.47</v>
      </c>
      <c r="F2118" s="64" t="n">
        <f aca="false">VLOOKUP(A2118,Plan1!$A$7:$O$2198,12,FALSE())</f>
        <v>-3.5</v>
      </c>
      <c r="G2118" s="65" t="n">
        <f aca="false">VLOOKUP(A2118,Plan1!$A$7:$O$2198,13,FALSE())</f>
        <v>835.28</v>
      </c>
    </row>
    <row r="2119" customFormat="false" ht="15" hidden="false" customHeight="false" outlineLevel="0" collapsed="false">
      <c r="A2119" s="63" t="n">
        <v>43391</v>
      </c>
      <c r="B2119" s="64" t="n">
        <f aca="false">VLOOKUP(A2119,Plan1!$A$7:$O$2198,2,FALSE())</f>
        <v>-3.14</v>
      </c>
      <c r="C2119" s="65" t="n">
        <f aca="false">VLOOKUP(A2119,Plan1!$A$7:$O$2198,3,FALSE())</f>
        <v>777.86</v>
      </c>
      <c r="D2119" s="66" t="n">
        <f aca="false">VLOOKUP(A2119,Plan1!$A$7:$O$2198,7,FALSE())</f>
        <v>-8.54</v>
      </c>
      <c r="E2119" s="65" t="n">
        <f aca="false">VLOOKUP(A2119,Plan1!$A$7:$O$2198,8,FALSE())</f>
        <v>751.46</v>
      </c>
      <c r="F2119" s="64" t="n">
        <f aca="false">VLOOKUP(A2119,Plan1!$A$7:$O$2198,12,FALSE())</f>
        <v>-3.5</v>
      </c>
      <c r="G2119" s="65" t="n">
        <f aca="false">VLOOKUP(A2119,Plan1!$A$7:$O$2198,13,FALSE())</f>
        <v>835.28</v>
      </c>
    </row>
    <row r="2120" customFormat="false" ht="15" hidden="false" customHeight="false" outlineLevel="0" collapsed="false">
      <c r="A2120" s="63" t="n">
        <v>43392</v>
      </c>
      <c r="B2120" s="64" t="n">
        <f aca="false">VLOOKUP(A2120,Plan1!$A$7:$O$2198,2,FALSE())</f>
        <v>-3.17</v>
      </c>
      <c r="C2120" s="65" t="n">
        <f aca="false">VLOOKUP(A2120,Plan1!$A$7:$O$2198,3,FALSE())</f>
        <v>777.83</v>
      </c>
      <c r="D2120" s="66" t="n">
        <f aca="false">VLOOKUP(A2120,Plan1!$A$7:$O$2198,7,FALSE())</f>
        <v>-8.53</v>
      </c>
      <c r="E2120" s="65" t="n">
        <f aca="false">VLOOKUP(A2120,Plan1!$A$7:$O$2198,8,FALSE())</f>
        <v>751.47</v>
      </c>
      <c r="F2120" s="64" t="n">
        <f aca="false">VLOOKUP(A2120,Plan1!$A$7:$O$2198,12,FALSE())</f>
        <v>-3.49</v>
      </c>
      <c r="G2120" s="65" t="n">
        <f aca="false">VLOOKUP(A2120,Plan1!$A$7:$O$2198,13,FALSE())</f>
        <v>835.29</v>
      </c>
    </row>
    <row r="2121" customFormat="false" ht="15" hidden="false" customHeight="false" outlineLevel="0" collapsed="false">
      <c r="A2121" s="63" t="n">
        <v>43393</v>
      </c>
      <c r="B2121" s="64" t="n">
        <f aca="false">VLOOKUP(A2121,Plan1!$A$7:$O$2198,2,FALSE())</f>
        <v>-3.15</v>
      </c>
      <c r="C2121" s="65" t="n">
        <f aca="false">VLOOKUP(A2121,Plan1!$A$7:$O$2198,3,FALSE())</f>
        <v>777.85</v>
      </c>
      <c r="D2121" s="66" t="n">
        <f aca="false">VLOOKUP(A2121,Plan1!$A$7:$O$2198,7,FALSE())</f>
        <v>-8.52</v>
      </c>
      <c r="E2121" s="65" t="n">
        <f aca="false">VLOOKUP(A2121,Plan1!$A$7:$O$2198,8,FALSE())</f>
        <v>751.48</v>
      </c>
      <c r="F2121" s="64" t="n">
        <f aca="false">VLOOKUP(A2121,Plan1!$A$7:$O$2198,12,FALSE())</f>
        <v>-3.48</v>
      </c>
      <c r="G2121" s="65" t="n">
        <f aca="false">VLOOKUP(A2121,Plan1!$A$7:$O$2198,13,FALSE())</f>
        <v>835.3</v>
      </c>
    </row>
    <row r="2122" customFormat="false" ht="15" hidden="false" customHeight="false" outlineLevel="0" collapsed="false">
      <c r="A2122" s="63" t="n">
        <v>43394</v>
      </c>
      <c r="B2122" s="64" t="n">
        <f aca="false">VLOOKUP(A2122,Plan1!$A$7:$O$2198,2,FALSE())</f>
        <v>-3.2</v>
      </c>
      <c r="C2122" s="65" t="n">
        <f aca="false">VLOOKUP(A2122,Plan1!$A$7:$O$2198,3,FALSE())</f>
        <v>777.8</v>
      </c>
      <c r="D2122" s="66" t="n">
        <f aca="false">VLOOKUP(A2122,Plan1!$A$7:$O$2198,7,FALSE())</f>
        <v>-8.52</v>
      </c>
      <c r="E2122" s="65" t="n">
        <f aca="false">VLOOKUP(A2122,Plan1!$A$7:$O$2198,8,FALSE())</f>
        <v>751.48</v>
      </c>
      <c r="F2122" s="64" t="n">
        <f aca="false">VLOOKUP(A2122,Plan1!$A$7:$O$2198,12,FALSE())</f>
        <v>-3.48</v>
      </c>
      <c r="G2122" s="65" t="n">
        <f aca="false">VLOOKUP(A2122,Plan1!$A$7:$O$2198,13,FALSE())</f>
        <v>835.3</v>
      </c>
    </row>
    <row r="2123" customFormat="false" ht="15" hidden="false" customHeight="false" outlineLevel="0" collapsed="false">
      <c r="A2123" s="63" t="n">
        <v>43395</v>
      </c>
      <c r="B2123" s="64" t="n">
        <f aca="false">VLOOKUP(A2123,Plan1!$A$7:$O$2198,2,FALSE())</f>
        <v>-3.24</v>
      </c>
      <c r="C2123" s="65" t="n">
        <f aca="false">VLOOKUP(A2123,Plan1!$A$7:$O$2198,3,FALSE())</f>
        <v>777.76</v>
      </c>
      <c r="D2123" s="66" t="n">
        <f aca="false">VLOOKUP(A2123,Plan1!$A$7:$O$2198,7,FALSE())</f>
        <v>-8.51</v>
      </c>
      <c r="E2123" s="65" t="n">
        <f aca="false">VLOOKUP(A2123,Plan1!$A$7:$O$2198,8,FALSE())</f>
        <v>751.49</v>
      </c>
      <c r="F2123" s="64" t="n">
        <f aca="false">VLOOKUP(A2123,Plan1!$A$7:$O$2198,12,FALSE())</f>
        <v>-3.5</v>
      </c>
      <c r="G2123" s="65" t="n">
        <f aca="false">VLOOKUP(A2123,Plan1!$A$7:$O$2198,13,FALSE())</f>
        <v>835.28</v>
      </c>
    </row>
    <row r="2124" customFormat="false" ht="15" hidden="false" customHeight="false" outlineLevel="0" collapsed="false">
      <c r="A2124" s="63" t="n">
        <v>43396</v>
      </c>
      <c r="B2124" s="64" t="n">
        <f aca="false">VLOOKUP(A2124,Plan1!$A$7:$O$2198,2,FALSE())</f>
        <v>-3.27</v>
      </c>
      <c r="C2124" s="65" t="n">
        <f aca="false">VLOOKUP(A2124,Plan1!$A$7:$O$2198,3,FALSE())</f>
        <v>777.73</v>
      </c>
      <c r="D2124" s="66" t="n">
        <f aca="false">VLOOKUP(A2124,Plan1!$A$7:$O$2198,7,FALSE())</f>
        <v>-8.52</v>
      </c>
      <c r="E2124" s="65" t="n">
        <f aca="false">VLOOKUP(A2124,Plan1!$A$7:$O$2198,8,FALSE())</f>
        <v>751.48</v>
      </c>
      <c r="F2124" s="64" t="n">
        <f aca="false">VLOOKUP(A2124,Plan1!$A$7:$O$2198,12,FALSE())</f>
        <v>-3.51</v>
      </c>
      <c r="G2124" s="65" t="n">
        <f aca="false">VLOOKUP(A2124,Plan1!$A$7:$O$2198,13,FALSE())</f>
        <v>835.27</v>
      </c>
    </row>
    <row r="2125" customFormat="false" ht="15" hidden="false" customHeight="false" outlineLevel="0" collapsed="false">
      <c r="A2125" s="63" t="n">
        <v>43397</v>
      </c>
      <c r="B2125" s="64" t="n">
        <f aca="false">VLOOKUP(A2125,Plan1!$A$7:$O$2198,2,FALSE())</f>
        <v>-3.3</v>
      </c>
      <c r="C2125" s="65" t="n">
        <f aca="false">VLOOKUP(A2125,Plan1!$A$7:$O$2198,3,FALSE())</f>
        <v>777.7</v>
      </c>
      <c r="D2125" s="66" t="n">
        <f aca="false">VLOOKUP(A2125,Plan1!$A$7:$O$2198,7,FALSE())</f>
        <v>-8.53</v>
      </c>
      <c r="E2125" s="65" t="n">
        <f aca="false">VLOOKUP(A2125,Plan1!$A$7:$O$2198,8,FALSE())</f>
        <v>751.47</v>
      </c>
      <c r="F2125" s="64" t="n">
        <f aca="false">VLOOKUP(A2125,Plan1!$A$7:$O$2198,12,FALSE())</f>
        <v>-3.54</v>
      </c>
      <c r="G2125" s="65" t="n">
        <f aca="false">VLOOKUP(A2125,Plan1!$A$7:$O$2198,13,FALSE())</f>
        <v>835.24</v>
      </c>
    </row>
    <row r="2126" customFormat="false" ht="15" hidden="false" customHeight="false" outlineLevel="0" collapsed="false">
      <c r="A2126" s="63" t="n">
        <v>43398</v>
      </c>
      <c r="B2126" s="64" t="n">
        <f aca="false">VLOOKUP(A2126,Plan1!$A$7:$O$2198,2,FALSE())</f>
        <v>-3.3</v>
      </c>
      <c r="C2126" s="65" t="n">
        <f aca="false">VLOOKUP(A2126,Plan1!$A$7:$O$2198,3,FALSE())</f>
        <v>777.7</v>
      </c>
      <c r="D2126" s="66" t="n">
        <f aca="false">VLOOKUP(A2126,Plan1!$A$7:$O$2198,7,FALSE())</f>
        <v>-8.48</v>
      </c>
      <c r="E2126" s="65" t="n">
        <f aca="false">VLOOKUP(A2126,Plan1!$A$7:$O$2198,8,FALSE())</f>
        <v>751.52</v>
      </c>
      <c r="F2126" s="64" t="n">
        <f aca="false">VLOOKUP(A2126,Plan1!$A$7:$O$2198,12,FALSE())</f>
        <v>-3.52</v>
      </c>
      <c r="G2126" s="65" t="n">
        <f aca="false">VLOOKUP(A2126,Plan1!$A$7:$O$2198,13,FALSE())</f>
        <v>835.26</v>
      </c>
    </row>
    <row r="2127" customFormat="false" ht="15" hidden="false" customHeight="false" outlineLevel="0" collapsed="false">
      <c r="A2127" s="63" t="n">
        <v>43399</v>
      </c>
      <c r="B2127" s="64" t="n">
        <f aca="false">VLOOKUP(A2127,Plan1!$A$7:$O$2198,2,FALSE())</f>
        <v>-3.28</v>
      </c>
      <c r="C2127" s="65" t="n">
        <f aca="false">VLOOKUP(A2127,Plan1!$A$7:$O$2198,3,FALSE())</f>
        <v>777.72</v>
      </c>
      <c r="D2127" s="66" t="n">
        <f aca="false">VLOOKUP(A2127,Plan1!$A$7:$O$2198,7,FALSE())</f>
        <v>-8.35</v>
      </c>
      <c r="E2127" s="65" t="n">
        <f aca="false">VLOOKUP(A2127,Plan1!$A$7:$O$2198,8,FALSE())</f>
        <v>751.65</v>
      </c>
      <c r="F2127" s="64" t="n">
        <f aca="false">VLOOKUP(A2127,Plan1!$A$7:$O$2198,12,FALSE())</f>
        <v>-3.45</v>
      </c>
      <c r="G2127" s="65" t="n">
        <f aca="false">VLOOKUP(A2127,Plan1!$A$7:$O$2198,13,FALSE())</f>
        <v>835.33</v>
      </c>
    </row>
    <row r="2128" customFormat="false" ht="15" hidden="false" customHeight="false" outlineLevel="0" collapsed="false">
      <c r="A2128" s="63" t="n">
        <v>43400</v>
      </c>
      <c r="B2128" s="64" t="n">
        <f aca="false">VLOOKUP(A2128,Plan1!$A$7:$O$2198,2,FALSE())</f>
        <v>-3.28</v>
      </c>
      <c r="C2128" s="65" t="n">
        <f aca="false">VLOOKUP(A2128,Plan1!$A$7:$O$2198,3,FALSE())</f>
        <v>777.72</v>
      </c>
      <c r="D2128" s="66" t="n">
        <f aca="false">VLOOKUP(A2128,Plan1!$A$7:$O$2198,7,FALSE())</f>
        <v>-8.22</v>
      </c>
      <c r="E2128" s="65" t="n">
        <f aca="false">VLOOKUP(A2128,Plan1!$A$7:$O$2198,8,FALSE())</f>
        <v>751.78</v>
      </c>
      <c r="F2128" s="64" t="n">
        <f aca="false">VLOOKUP(A2128,Plan1!$A$7:$O$2198,12,FALSE())</f>
        <v>-3.46</v>
      </c>
      <c r="G2128" s="65" t="n">
        <f aca="false">VLOOKUP(A2128,Plan1!$A$7:$O$2198,13,FALSE())</f>
        <v>835.32</v>
      </c>
    </row>
    <row r="2129" customFormat="false" ht="15" hidden="false" customHeight="false" outlineLevel="0" collapsed="false">
      <c r="A2129" s="63" t="n">
        <v>43401</v>
      </c>
      <c r="B2129" s="64" t="n">
        <f aca="false">VLOOKUP(A2129,Plan1!$A$7:$O$2198,2,FALSE())</f>
        <v>-3.3</v>
      </c>
      <c r="C2129" s="65" t="n">
        <f aca="false">VLOOKUP(A2129,Plan1!$A$7:$O$2198,3,FALSE())</f>
        <v>777.7</v>
      </c>
      <c r="D2129" s="66" t="n">
        <f aca="false">VLOOKUP(A2129,Plan1!$A$7:$O$2198,7,FALSE())</f>
        <v>-8.18</v>
      </c>
      <c r="E2129" s="65" t="n">
        <f aca="false">VLOOKUP(A2129,Plan1!$A$7:$O$2198,8,FALSE())</f>
        <v>751.82</v>
      </c>
      <c r="F2129" s="64" t="n">
        <f aca="false">VLOOKUP(A2129,Plan1!$A$7:$O$2198,12,FALSE())</f>
        <v>-3.4</v>
      </c>
      <c r="G2129" s="65" t="n">
        <f aca="false">VLOOKUP(A2129,Plan1!$A$7:$O$2198,13,FALSE())</f>
        <v>835.38</v>
      </c>
    </row>
    <row r="2130" customFormat="false" ht="15" hidden="false" customHeight="false" outlineLevel="0" collapsed="false">
      <c r="A2130" s="63" t="n">
        <v>43402</v>
      </c>
      <c r="B2130" s="64" t="n">
        <f aca="false">VLOOKUP(A2130,Plan1!$A$7:$O$2198,2,FALSE())</f>
        <v>-3.32</v>
      </c>
      <c r="C2130" s="65" t="n">
        <f aca="false">VLOOKUP(A2130,Plan1!$A$7:$O$2198,3,FALSE())</f>
        <v>777.68</v>
      </c>
      <c r="D2130" s="66" t="n">
        <f aca="false">VLOOKUP(A2130,Plan1!$A$7:$O$2198,7,FALSE())</f>
        <v>-8.17</v>
      </c>
      <c r="E2130" s="65" t="n">
        <f aca="false">VLOOKUP(A2130,Plan1!$A$7:$O$2198,8,FALSE())</f>
        <v>751.83</v>
      </c>
      <c r="F2130" s="64" t="n">
        <f aca="false">VLOOKUP(A2130,Plan1!$A$7:$O$2198,12,FALSE())</f>
        <v>-3.41</v>
      </c>
      <c r="G2130" s="65" t="n">
        <f aca="false">VLOOKUP(A2130,Plan1!$A$7:$O$2198,13,FALSE())</f>
        <v>835.37</v>
      </c>
    </row>
    <row r="2131" customFormat="false" ht="15" hidden="false" customHeight="false" outlineLevel="0" collapsed="false">
      <c r="A2131" s="63" t="n">
        <v>43403</v>
      </c>
      <c r="B2131" s="64" t="n">
        <f aca="false">VLOOKUP(A2131,Plan1!$A$7:$O$2198,2,FALSE())</f>
        <v>-3.35</v>
      </c>
      <c r="C2131" s="65" t="n">
        <f aca="false">VLOOKUP(A2131,Plan1!$A$7:$O$2198,3,FALSE())</f>
        <v>777.65</v>
      </c>
      <c r="D2131" s="66" t="n">
        <f aca="false">VLOOKUP(A2131,Plan1!$A$7:$O$2198,7,FALSE())</f>
        <v>-8.16</v>
      </c>
      <c r="E2131" s="65" t="n">
        <f aca="false">VLOOKUP(A2131,Plan1!$A$7:$O$2198,8,FALSE())</f>
        <v>751.84</v>
      </c>
      <c r="F2131" s="64" t="n">
        <f aca="false">VLOOKUP(A2131,Plan1!$A$7:$O$2198,12,FALSE())</f>
        <v>-3.42</v>
      </c>
      <c r="G2131" s="65" t="n">
        <f aca="false">VLOOKUP(A2131,Plan1!$A$7:$O$2198,13,FALSE())</f>
        <v>835.36</v>
      </c>
    </row>
    <row r="2132" customFormat="false" ht="15" hidden="false" customHeight="false" outlineLevel="0" collapsed="false">
      <c r="A2132" s="63" t="n">
        <v>43404</v>
      </c>
      <c r="B2132" s="64" t="n">
        <f aca="false">VLOOKUP(A2132,Plan1!$A$7:$O$2198,2,FALSE())</f>
        <v>-3.38</v>
      </c>
      <c r="C2132" s="65" t="n">
        <f aca="false">VLOOKUP(A2132,Plan1!$A$7:$O$2198,3,FALSE())</f>
        <v>777.62</v>
      </c>
      <c r="D2132" s="66" t="n">
        <f aca="false">VLOOKUP(A2132,Plan1!$A$7:$O$2198,7,FALSE())</f>
        <v>-8.15</v>
      </c>
      <c r="E2132" s="65" t="n">
        <f aca="false">VLOOKUP(A2132,Plan1!$A$7:$O$2198,8,FALSE())</f>
        <v>751.85</v>
      </c>
      <c r="F2132" s="64" t="n">
        <f aca="false">VLOOKUP(A2132,Plan1!$A$7:$O$2198,12,FALSE())</f>
        <v>-3.43</v>
      </c>
      <c r="G2132" s="65" t="n">
        <f aca="false">VLOOKUP(A2132,Plan1!$A$7:$O$2198,13,FALSE())</f>
        <v>835.35</v>
      </c>
    </row>
    <row r="2133" customFormat="false" ht="15" hidden="false" customHeight="false" outlineLevel="0" collapsed="false">
      <c r="A2133" s="63" t="n">
        <v>43405</v>
      </c>
      <c r="B2133" s="64" t="n">
        <f aca="false">VLOOKUP(A2133,Plan1!$A$7:$O$2198,2,FALSE())</f>
        <v>-3.4</v>
      </c>
      <c r="C2133" s="65" t="n">
        <f aca="false">VLOOKUP(A2133,Plan1!$A$7:$O$2198,3,FALSE())</f>
        <v>777.6</v>
      </c>
      <c r="D2133" s="66" t="n">
        <f aca="false">VLOOKUP(A2133,Plan1!$A$7:$O$2198,7,FALSE())</f>
        <v>-8.15</v>
      </c>
      <c r="E2133" s="65" t="n">
        <f aca="false">VLOOKUP(A2133,Plan1!$A$7:$O$2198,8,FALSE())</f>
        <v>751.85</v>
      </c>
      <c r="F2133" s="64" t="n">
        <f aca="false">VLOOKUP(A2133,Plan1!$A$7:$O$2198,12,FALSE())</f>
        <v>-3.45</v>
      </c>
      <c r="G2133" s="65" t="n">
        <f aca="false">VLOOKUP(A2133,Plan1!$A$7:$O$2198,13,FALSE())</f>
        <v>835.33</v>
      </c>
    </row>
    <row r="2134" customFormat="false" ht="15" hidden="false" customHeight="false" outlineLevel="0" collapsed="false">
      <c r="A2134" s="63" t="n">
        <v>43406</v>
      </c>
      <c r="B2134" s="64" t="n">
        <f aca="false">VLOOKUP(A2134,Plan1!$A$7:$O$2198,2,FALSE())</f>
        <v>-3.44</v>
      </c>
      <c r="C2134" s="65" t="n">
        <f aca="false">VLOOKUP(A2134,Plan1!$A$7:$O$2198,3,FALSE())</f>
        <v>777.56</v>
      </c>
      <c r="D2134" s="66" t="n">
        <f aca="false">VLOOKUP(A2134,Plan1!$A$7:$O$2198,7,FALSE())</f>
        <v>-8.13</v>
      </c>
      <c r="E2134" s="65" t="n">
        <f aca="false">VLOOKUP(A2134,Plan1!$A$7:$O$2198,8,FALSE())</f>
        <v>751.87</v>
      </c>
      <c r="F2134" s="64" t="n">
        <f aca="false">VLOOKUP(A2134,Plan1!$A$7:$O$2198,12,FALSE())</f>
        <v>-3.37</v>
      </c>
      <c r="G2134" s="65" t="n">
        <f aca="false">VLOOKUP(A2134,Plan1!$A$7:$O$2198,13,FALSE())</f>
        <v>835.41</v>
      </c>
    </row>
    <row r="2135" customFormat="false" ht="15" hidden="false" customHeight="false" outlineLevel="0" collapsed="false">
      <c r="A2135" s="63" t="n">
        <v>43407</v>
      </c>
      <c r="B2135" s="64" t="n">
        <f aca="false">VLOOKUP(A2135,Plan1!$A$7:$O$2198,2,FALSE())</f>
        <v>-3.47</v>
      </c>
      <c r="C2135" s="65" t="n">
        <f aca="false">VLOOKUP(A2135,Plan1!$A$7:$O$2198,3,FALSE())</f>
        <v>777.53</v>
      </c>
      <c r="D2135" s="66" t="n">
        <f aca="false">VLOOKUP(A2135,Plan1!$A$7:$O$2198,7,FALSE())</f>
        <v>-8.13</v>
      </c>
      <c r="E2135" s="65" t="n">
        <f aca="false">VLOOKUP(A2135,Plan1!$A$7:$O$2198,8,FALSE())</f>
        <v>751.87</v>
      </c>
      <c r="F2135" s="64" t="n">
        <f aca="false">VLOOKUP(A2135,Plan1!$A$7:$O$2198,12,FALSE())</f>
        <v>-3.37</v>
      </c>
      <c r="G2135" s="65" t="n">
        <f aca="false">VLOOKUP(A2135,Plan1!$A$7:$O$2198,13,FALSE())</f>
        <v>835.41</v>
      </c>
    </row>
    <row r="2136" customFormat="false" ht="15" hidden="false" customHeight="false" outlineLevel="0" collapsed="false">
      <c r="A2136" s="63" t="n">
        <v>43408</v>
      </c>
      <c r="B2136" s="64" t="n">
        <f aca="false">VLOOKUP(A2136,Plan1!$A$7:$O$2198,2,FALSE())</f>
        <v>-3.51</v>
      </c>
      <c r="C2136" s="65" t="n">
        <f aca="false">VLOOKUP(A2136,Plan1!$A$7:$O$2198,3,FALSE())</f>
        <v>777.49</v>
      </c>
      <c r="D2136" s="66" t="n">
        <f aca="false">VLOOKUP(A2136,Plan1!$A$7:$O$2198,7,FALSE())</f>
        <v>-8.13</v>
      </c>
      <c r="E2136" s="65" t="n">
        <f aca="false">VLOOKUP(A2136,Plan1!$A$7:$O$2198,8,FALSE())</f>
        <v>751.87</v>
      </c>
      <c r="F2136" s="64" t="n">
        <f aca="false">VLOOKUP(A2136,Plan1!$A$7:$O$2198,12,FALSE())</f>
        <v>-3.38</v>
      </c>
      <c r="G2136" s="65" t="n">
        <f aca="false">VLOOKUP(A2136,Plan1!$A$7:$O$2198,13,FALSE())</f>
        <v>835.4</v>
      </c>
    </row>
    <row r="2137" customFormat="false" ht="15" hidden="false" customHeight="false" outlineLevel="0" collapsed="false">
      <c r="A2137" s="63" t="n">
        <v>43409</v>
      </c>
      <c r="B2137" s="64" t="n">
        <f aca="false">VLOOKUP(A2137,Plan1!$A$7:$O$2198,2,FALSE())</f>
        <v>-3.54</v>
      </c>
      <c r="C2137" s="65" t="n">
        <f aca="false">VLOOKUP(A2137,Plan1!$A$7:$O$2198,3,FALSE())</f>
        <v>777.46</v>
      </c>
      <c r="D2137" s="66" t="n">
        <f aca="false">VLOOKUP(A2137,Plan1!$A$7:$O$2198,7,FALSE())</f>
        <v>-8.13</v>
      </c>
      <c r="E2137" s="65" t="n">
        <f aca="false">VLOOKUP(A2137,Plan1!$A$7:$O$2198,8,FALSE())</f>
        <v>751.87</v>
      </c>
      <c r="F2137" s="64" t="n">
        <f aca="false">VLOOKUP(A2137,Plan1!$A$7:$O$2198,12,FALSE())</f>
        <v>-3.35</v>
      </c>
      <c r="G2137" s="65" t="n">
        <f aca="false">VLOOKUP(A2137,Plan1!$A$7:$O$2198,13,FALSE())</f>
        <v>835.43</v>
      </c>
    </row>
    <row r="2138" customFormat="false" ht="15" hidden="false" customHeight="false" outlineLevel="0" collapsed="false">
      <c r="A2138" s="63" t="n">
        <v>43410</v>
      </c>
      <c r="B2138" s="64" t="n">
        <f aca="false">VLOOKUP(A2138,Plan1!$A$7:$O$2198,2,FALSE())</f>
        <v>-3.57</v>
      </c>
      <c r="C2138" s="65" t="n">
        <f aca="false">VLOOKUP(A2138,Plan1!$A$7:$O$2198,3,FALSE())</f>
        <v>777.43</v>
      </c>
      <c r="D2138" s="66" t="n">
        <f aca="false">VLOOKUP(A2138,Plan1!$A$7:$O$2198,7,FALSE())</f>
        <v>-8.13</v>
      </c>
      <c r="E2138" s="65" t="n">
        <f aca="false">VLOOKUP(A2138,Plan1!$A$7:$O$2198,8,FALSE())</f>
        <v>751.87</v>
      </c>
      <c r="F2138" s="64" t="n">
        <f aca="false">VLOOKUP(A2138,Plan1!$A$7:$O$2198,12,FALSE())</f>
        <v>-3.34</v>
      </c>
      <c r="G2138" s="65" t="n">
        <f aca="false">VLOOKUP(A2138,Plan1!$A$7:$O$2198,13,FALSE())</f>
        <v>835.44</v>
      </c>
    </row>
    <row r="2139" customFormat="false" ht="15" hidden="false" customHeight="false" outlineLevel="0" collapsed="false">
      <c r="A2139" s="63" t="n">
        <v>43411</v>
      </c>
      <c r="B2139" s="64" t="n">
        <f aca="false">VLOOKUP(A2139,Plan1!$A$7:$O$2198,2,FALSE())</f>
        <v>-3.6</v>
      </c>
      <c r="C2139" s="65" t="n">
        <f aca="false">VLOOKUP(A2139,Plan1!$A$7:$O$2198,3,FALSE())</f>
        <v>777.4</v>
      </c>
      <c r="D2139" s="66" t="n">
        <f aca="false">VLOOKUP(A2139,Plan1!$A$7:$O$2198,7,FALSE())</f>
        <v>-8.13</v>
      </c>
      <c r="E2139" s="65" t="n">
        <f aca="false">VLOOKUP(A2139,Plan1!$A$7:$O$2198,8,FALSE())</f>
        <v>751.87</v>
      </c>
      <c r="F2139" s="64" t="n">
        <f aca="false">VLOOKUP(A2139,Plan1!$A$7:$O$2198,12,FALSE())</f>
        <v>-3.38</v>
      </c>
      <c r="G2139" s="65" t="n">
        <f aca="false">VLOOKUP(A2139,Plan1!$A$7:$O$2198,13,FALSE())</f>
        <v>835.4</v>
      </c>
    </row>
    <row r="2140" customFormat="false" ht="15" hidden="false" customHeight="false" outlineLevel="0" collapsed="false">
      <c r="A2140" s="63" t="n">
        <v>43412</v>
      </c>
      <c r="B2140" s="64" t="n">
        <f aca="false">VLOOKUP(A2140,Plan1!$A$7:$O$2198,2,FALSE())</f>
        <v>-3.64</v>
      </c>
      <c r="C2140" s="65" t="n">
        <f aca="false">VLOOKUP(A2140,Plan1!$A$7:$O$2198,3,FALSE())</f>
        <v>777.36</v>
      </c>
      <c r="D2140" s="66" t="n">
        <f aca="false">VLOOKUP(A2140,Plan1!$A$7:$O$2198,7,FALSE())</f>
        <v>-8.12</v>
      </c>
      <c r="E2140" s="65" t="n">
        <f aca="false">VLOOKUP(A2140,Plan1!$A$7:$O$2198,8,FALSE())</f>
        <v>751.88</v>
      </c>
      <c r="F2140" s="64" t="n">
        <f aca="false">VLOOKUP(A2140,Plan1!$A$7:$O$2198,12,FALSE())</f>
        <v>-3.38</v>
      </c>
      <c r="G2140" s="65" t="n">
        <f aca="false">VLOOKUP(A2140,Plan1!$A$7:$O$2198,13,FALSE())</f>
        <v>835.4</v>
      </c>
    </row>
    <row r="2141" customFormat="false" ht="15" hidden="false" customHeight="false" outlineLevel="0" collapsed="false">
      <c r="A2141" s="63" t="n">
        <v>43413</v>
      </c>
      <c r="B2141" s="64" t="n">
        <f aca="false">VLOOKUP(A2141,Plan1!$A$7:$O$2198,2,FALSE())</f>
        <v>-3.58</v>
      </c>
      <c r="C2141" s="65" t="n">
        <f aca="false">VLOOKUP(A2141,Plan1!$A$7:$O$2198,3,FALSE())</f>
        <v>777.42</v>
      </c>
      <c r="D2141" s="66" t="n">
        <f aca="false">VLOOKUP(A2141,Plan1!$A$7:$O$2198,7,FALSE())</f>
        <v>-8.05</v>
      </c>
      <c r="E2141" s="65" t="n">
        <f aca="false">VLOOKUP(A2141,Plan1!$A$7:$O$2198,8,FALSE())</f>
        <v>751.95</v>
      </c>
      <c r="F2141" s="64" t="n">
        <f aca="false">VLOOKUP(A2141,Plan1!$A$7:$O$2198,12,FALSE())</f>
        <v>-3.29</v>
      </c>
      <c r="G2141" s="65" t="n">
        <f aca="false">VLOOKUP(A2141,Plan1!$A$7:$O$2198,13,FALSE())</f>
        <v>835.49</v>
      </c>
    </row>
    <row r="2142" customFormat="false" ht="15" hidden="false" customHeight="false" outlineLevel="0" collapsed="false">
      <c r="A2142" s="63" t="n">
        <v>43414</v>
      </c>
      <c r="B2142" s="64" t="n">
        <f aca="false">VLOOKUP(A2142,Plan1!$A$7:$O$2198,2,FALSE())</f>
        <v>-3.53</v>
      </c>
      <c r="C2142" s="65" t="n">
        <f aca="false">VLOOKUP(A2142,Plan1!$A$7:$O$2198,3,FALSE())</f>
        <v>777.47</v>
      </c>
      <c r="D2142" s="66" t="n">
        <f aca="false">VLOOKUP(A2142,Plan1!$A$7:$O$2198,7,FALSE())</f>
        <v>-7.96</v>
      </c>
      <c r="E2142" s="65" t="n">
        <f aca="false">VLOOKUP(A2142,Plan1!$A$7:$O$2198,8,FALSE())</f>
        <v>752.04</v>
      </c>
      <c r="F2142" s="64" t="n">
        <f aca="false">VLOOKUP(A2142,Plan1!$A$7:$O$2198,12,FALSE())</f>
        <v>-3.12</v>
      </c>
      <c r="G2142" s="65" t="n">
        <f aca="false">VLOOKUP(A2142,Plan1!$A$7:$O$2198,13,FALSE())</f>
        <v>835.66</v>
      </c>
    </row>
    <row r="2143" customFormat="false" ht="15" hidden="false" customHeight="false" outlineLevel="0" collapsed="false">
      <c r="A2143" s="63" t="n">
        <v>43415</v>
      </c>
      <c r="B2143" s="64" t="n">
        <f aca="false">VLOOKUP(A2143,Plan1!$A$7:$O$2198,2,FALSE())</f>
        <v>-3.52</v>
      </c>
      <c r="C2143" s="65" t="n">
        <f aca="false">VLOOKUP(A2143,Plan1!$A$7:$O$2198,3,FALSE())</f>
        <v>777.48</v>
      </c>
      <c r="D2143" s="66" t="n">
        <f aca="false">VLOOKUP(A2143,Plan1!$A$7:$O$2198,7,FALSE())</f>
        <v>-7.89</v>
      </c>
      <c r="E2143" s="65" t="n">
        <f aca="false">VLOOKUP(A2143,Plan1!$A$7:$O$2198,8,FALSE())</f>
        <v>752.11</v>
      </c>
      <c r="F2143" s="64" t="n">
        <f aca="false">VLOOKUP(A2143,Plan1!$A$7:$O$2198,12,FALSE())</f>
        <v>-3.08</v>
      </c>
      <c r="G2143" s="65" t="n">
        <f aca="false">VLOOKUP(A2143,Plan1!$A$7:$O$2198,13,FALSE())</f>
        <v>835.7</v>
      </c>
    </row>
    <row r="2144" customFormat="false" ht="15" hidden="false" customHeight="false" outlineLevel="0" collapsed="false">
      <c r="A2144" s="63" t="n">
        <v>43416</v>
      </c>
      <c r="B2144" s="64" t="n">
        <f aca="false">VLOOKUP(A2144,Plan1!$A$7:$O$2198,2,FALSE())</f>
        <v>-3.54</v>
      </c>
      <c r="C2144" s="65" t="n">
        <f aca="false">VLOOKUP(A2144,Plan1!$A$7:$O$2198,3,FALSE())</f>
        <v>777.46</v>
      </c>
      <c r="D2144" s="66" t="n">
        <f aca="false">VLOOKUP(A2144,Plan1!$A$7:$O$2198,7,FALSE())</f>
        <v>-7.86</v>
      </c>
      <c r="E2144" s="65" t="n">
        <f aca="false">VLOOKUP(A2144,Plan1!$A$7:$O$2198,8,FALSE())</f>
        <v>752.14</v>
      </c>
      <c r="F2144" s="64" t="n">
        <f aca="false">VLOOKUP(A2144,Plan1!$A$7:$O$2198,12,FALSE())</f>
        <v>-3.09</v>
      </c>
      <c r="G2144" s="65" t="n">
        <f aca="false">VLOOKUP(A2144,Plan1!$A$7:$O$2198,13,FALSE())</f>
        <v>835.69</v>
      </c>
    </row>
    <row r="2145" customFormat="false" ht="15" hidden="false" customHeight="false" outlineLevel="0" collapsed="false">
      <c r="A2145" s="63" t="n">
        <v>43417</v>
      </c>
      <c r="B2145" s="64" t="n">
        <f aca="false">VLOOKUP(A2145,Plan1!$A$7:$O$2198,2,FALSE())</f>
        <v>-3.57</v>
      </c>
      <c r="C2145" s="65" t="n">
        <f aca="false">VLOOKUP(A2145,Plan1!$A$7:$O$2198,3,FALSE())</f>
        <v>777.43</v>
      </c>
      <c r="D2145" s="66" t="n">
        <f aca="false">VLOOKUP(A2145,Plan1!$A$7:$O$2198,7,FALSE())</f>
        <v>-7.85</v>
      </c>
      <c r="E2145" s="65" t="n">
        <f aca="false">VLOOKUP(A2145,Plan1!$A$7:$O$2198,8,FALSE())</f>
        <v>752.15</v>
      </c>
      <c r="F2145" s="64" t="n">
        <f aca="false">VLOOKUP(A2145,Plan1!$A$7:$O$2198,12,FALSE())</f>
        <v>-3.09</v>
      </c>
      <c r="G2145" s="65" t="n">
        <f aca="false">VLOOKUP(A2145,Plan1!$A$7:$O$2198,13,FALSE())</f>
        <v>835.69</v>
      </c>
    </row>
    <row r="2146" customFormat="false" ht="15" hidden="false" customHeight="false" outlineLevel="0" collapsed="false">
      <c r="A2146" s="63" t="n">
        <v>43418</v>
      </c>
      <c r="B2146" s="64" t="n">
        <f aca="false">VLOOKUP(A2146,Plan1!$A$7:$O$2198,2,FALSE())</f>
        <v>-3.59</v>
      </c>
      <c r="C2146" s="65" t="n">
        <f aca="false">VLOOKUP(A2146,Plan1!$A$7:$O$2198,3,FALSE())</f>
        <v>777.41</v>
      </c>
      <c r="D2146" s="66" t="n">
        <f aca="false">VLOOKUP(A2146,Plan1!$A$7:$O$2198,7,FALSE())</f>
        <v>-7.84</v>
      </c>
      <c r="E2146" s="65" t="n">
        <f aca="false">VLOOKUP(A2146,Plan1!$A$7:$O$2198,8,FALSE())</f>
        <v>752.16</v>
      </c>
      <c r="F2146" s="64" t="n">
        <f aca="false">VLOOKUP(A2146,Plan1!$A$7:$O$2198,12,FALSE())</f>
        <v>-3.09</v>
      </c>
      <c r="G2146" s="65" t="n">
        <f aca="false">VLOOKUP(A2146,Plan1!$A$7:$O$2198,13,FALSE())</f>
        <v>835.69</v>
      </c>
    </row>
    <row r="2147" customFormat="false" ht="15" hidden="false" customHeight="false" outlineLevel="0" collapsed="false">
      <c r="A2147" s="63" t="n">
        <v>43419</v>
      </c>
      <c r="B2147" s="64" t="n">
        <f aca="false">VLOOKUP(A2147,Plan1!$A$7:$O$2198,2,FALSE())</f>
        <v>-3.62</v>
      </c>
      <c r="C2147" s="65" t="n">
        <f aca="false">VLOOKUP(A2147,Plan1!$A$7:$O$2198,3,FALSE())</f>
        <v>777.38</v>
      </c>
      <c r="D2147" s="66" t="n">
        <f aca="false">VLOOKUP(A2147,Plan1!$A$7:$O$2198,7,FALSE())</f>
        <v>-7.83</v>
      </c>
      <c r="E2147" s="65" t="n">
        <f aca="false">VLOOKUP(A2147,Plan1!$A$7:$O$2198,8,FALSE())</f>
        <v>752.17</v>
      </c>
      <c r="F2147" s="64" t="n">
        <f aca="false">VLOOKUP(A2147,Plan1!$A$7:$O$2198,12,FALSE())</f>
        <v>-3.11</v>
      </c>
      <c r="G2147" s="65" t="n">
        <f aca="false">VLOOKUP(A2147,Plan1!$A$7:$O$2198,13,FALSE())</f>
        <v>835.67</v>
      </c>
    </row>
    <row r="2148" customFormat="false" ht="15" hidden="false" customHeight="false" outlineLevel="0" collapsed="false">
      <c r="A2148" s="63" t="n">
        <v>43420</v>
      </c>
      <c r="B2148" s="64" t="n">
        <f aca="false">VLOOKUP(A2148,Plan1!$A$7:$O$2198,2,FALSE())</f>
        <v>-3.64</v>
      </c>
      <c r="C2148" s="65" t="n">
        <f aca="false">VLOOKUP(A2148,Plan1!$A$7:$O$2198,3,FALSE())</f>
        <v>777.36</v>
      </c>
      <c r="D2148" s="66" t="n">
        <f aca="false">VLOOKUP(A2148,Plan1!$A$7:$O$2198,7,FALSE())</f>
        <v>-7.81</v>
      </c>
      <c r="E2148" s="65" t="n">
        <f aca="false">VLOOKUP(A2148,Plan1!$A$7:$O$2198,8,FALSE())</f>
        <v>752.19</v>
      </c>
      <c r="F2148" s="64" t="n">
        <f aca="false">VLOOKUP(A2148,Plan1!$A$7:$O$2198,12,FALSE())</f>
        <v>-2.98</v>
      </c>
      <c r="G2148" s="65" t="n">
        <f aca="false">VLOOKUP(A2148,Plan1!$A$7:$O$2198,13,FALSE())</f>
        <v>835.8</v>
      </c>
    </row>
    <row r="2149" customFormat="false" ht="15" hidden="false" customHeight="false" outlineLevel="0" collapsed="false">
      <c r="A2149" s="63" t="n">
        <v>43421</v>
      </c>
      <c r="B2149" s="64" t="n">
        <f aca="false">VLOOKUP(A2149,Plan1!$A$7:$O$2198,2,FALSE())</f>
        <v>-3.66</v>
      </c>
      <c r="C2149" s="65" t="n">
        <f aca="false">VLOOKUP(A2149,Plan1!$A$7:$O$2198,3,FALSE())</f>
        <v>777.34</v>
      </c>
      <c r="D2149" s="66" t="n">
        <f aca="false">VLOOKUP(A2149,Plan1!$A$7:$O$2198,7,FALSE())</f>
        <v>-7.8</v>
      </c>
      <c r="E2149" s="65" t="n">
        <f aca="false">VLOOKUP(A2149,Plan1!$A$7:$O$2198,8,FALSE())</f>
        <v>752.2</v>
      </c>
      <c r="F2149" s="64" t="n">
        <f aca="false">VLOOKUP(A2149,Plan1!$A$7:$O$2198,12,FALSE())</f>
        <v>-2.94</v>
      </c>
      <c r="G2149" s="65" t="n">
        <f aca="false">VLOOKUP(A2149,Plan1!$A$7:$O$2198,13,FALSE())</f>
        <v>835.84</v>
      </c>
    </row>
    <row r="2150" customFormat="false" ht="15" hidden="false" customHeight="false" outlineLevel="0" collapsed="false">
      <c r="A2150" s="63" t="n">
        <v>43422</v>
      </c>
      <c r="B2150" s="64" t="n">
        <f aca="false">VLOOKUP(A2150,Plan1!$A$7:$O$2198,2,FALSE())</f>
        <v>-3.68</v>
      </c>
      <c r="C2150" s="65" t="n">
        <f aca="false">VLOOKUP(A2150,Plan1!$A$7:$O$2198,3,FALSE())</f>
        <v>777.32</v>
      </c>
      <c r="D2150" s="66" t="n">
        <f aca="false">VLOOKUP(A2150,Plan1!$A$7:$O$2198,7,FALSE())</f>
        <v>-7.8</v>
      </c>
      <c r="E2150" s="65" t="n">
        <f aca="false">VLOOKUP(A2150,Plan1!$A$7:$O$2198,8,FALSE())</f>
        <v>752.2</v>
      </c>
      <c r="F2150" s="64" t="n">
        <f aca="false">VLOOKUP(A2150,Plan1!$A$7:$O$2198,12,FALSE())</f>
        <v>-2.92</v>
      </c>
      <c r="G2150" s="65" t="n">
        <f aca="false">VLOOKUP(A2150,Plan1!$A$7:$O$2198,13,FALSE())</f>
        <v>835.86</v>
      </c>
    </row>
    <row r="2151" customFormat="false" ht="15" hidden="false" customHeight="false" outlineLevel="0" collapsed="false">
      <c r="A2151" s="63" t="n">
        <v>43423</v>
      </c>
      <c r="B2151" s="64" t="n">
        <f aca="false">VLOOKUP(A2151,Plan1!$A$7:$O$2198,2,FALSE())</f>
        <v>-3.7</v>
      </c>
      <c r="C2151" s="65" t="n">
        <f aca="false">VLOOKUP(A2151,Plan1!$A$7:$O$2198,3,FALSE())</f>
        <v>777.3</v>
      </c>
      <c r="D2151" s="66" t="n">
        <f aca="false">VLOOKUP(A2151,Plan1!$A$7:$O$2198,7,FALSE())</f>
        <v>-7.78</v>
      </c>
      <c r="E2151" s="65" t="n">
        <f aca="false">VLOOKUP(A2151,Plan1!$A$7:$O$2198,8,FALSE())</f>
        <v>752.22</v>
      </c>
      <c r="F2151" s="64" t="n">
        <f aca="false">VLOOKUP(A2151,Plan1!$A$7:$O$2198,12,FALSE())</f>
        <v>-2.95</v>
      </c>
      <c r="G2151" s="65" t="n">
        <f aca="false">VLOOKUP(A2151,Plan1!$A$7:$O$2198,13,FALSE())</f>
        <v>835.83</v>
      </c>
    </row>
    <row r="2152" customFormat="false" ht="15" hidden="false" customHeight="false" outlineLevel="0" collapsed="false">
      <c r="A2152" s="63" t="n">
        <v>43424</v>
      </c>
      <c r="B2152" s="64" t="n">
        <f aca="false">VLOOKUP(A2152,Plan1!$A$7:$O$2198,2,FALSE())</f>
        <v>-3.7</v>
      </c>
      <c r="C2152" s="65" t="n">
        <f aca="false">VLOOKUP(A2152,Plan1!$A$7:$O$2198,3,FALSE())</f>
        <v>777.3</v>
      </c>
      <c r="D2152" s="66" t="n">
        <f aca="false">VLOOKUP(A2152,Plan1!$A$7:$O$2198,7,FALSE())</f>
        <v>-7.75</v>
      </c>
      <c r="E2152" s="65" t="n">
        <f aca="false">VLOOKUP(A2152,Plan1!$A$7:$O$2198,8,FALSE())</f>
        <v>752.25</v>
      </c>
      <c r="F2152" s="64" t="n">
        <f aca="false">VLOOKUP(A2152,Plan1!$A$7:$O$2198,12,FALSE())</f>
        <v>-2.9</v>
      </c>
      <c r="G2152" s="65" t="n">
        <f aca="false">VLOOKUP(A2152,Plan1!$A$7:$O$2198,13,FALSE())</f>
        <v>835.88</v>
      </c>
    </row>
    <row r="2153" customFormat="false" ht="15" hidden="false" customHeight="false" outlineLevel="0" collapsed="false">
      <c r="A2153" s="63" t="n">
        <v>43425</v>
      </c>
      <c r="B2153" s="64" t="n">
        <f aca="false">VLOOKUP(A2153,Plan1!$A$7:$O$2198,2,FALSE())</f>
        <v>-3.6</v>
      </c>
      <c r="C2153" s="65" t="n">
        <f aca="false">VLOOKUP(A2153,Plan1!$A$7:$O$2198,3,FALSE())</f>
        <v>777.4</v>
      </c>
      <c r="D2153" s="66" t="n">
        <f aca="false">VLOOKUP(A2153,Plan1!$A$7:$O$2198,7,FALSE())</f>
        <v>-7.61</v>
      </c>
      <c r="E2153" s="65" t="n">
        <f aca="false">VLOOKUP(A2153,Plan1!$A$7:$O$2198,8,FALSE())</f>
        <v>752.39</v>
      </c>
      <c r="F2153" s="64" t="n">
        <f aca="false">VLOOKUP(A2153,Plan1!$A$7:$O$2198,12,FALSE())</f>
        <v>-2.72</v>
      </c>
      <c r="G2153" s="65" t="n">
        <f aca="false">VLOOKUP(A2153,Plan1!$A$7:$O$2198,13,FALSE())</f>
        <v>836.06</v>
      </c>
    </row>
    <row r="2154" customFormat="false" ht="15" hidden="false" customHeight="false" outlineLevel="0" collapsed="false">
      <c r="A2154" s="63" t="n">
        <v>43426</v>
      </c>
      <c r="B2154" s="64" t="n">
        <f aca="false">VLOOKUP(A2154,Plan1!$A$7:$O$2198,2,FALSE())</f>
        <v>-3.4</v>
      </c>
      <c r="C2154" s="65" t="n">
        <f aca="false">VLOOKUP(A2154,Plan1!$A$7:$O$2198,3,FALSE())</f>
        <v>777.6</v>
      </c>
      <c r="D2154" s="66" t="n">
        <f aca="false">VLOOKUP(A2154,Plan1!$A$7:$O$2198,7,FALSE())</f>
        <v>-7.46</v>
      </c>
      <c r="E2154" s="65" t="n">
        <f aca="false">VLOOKUP(A2154,Plan1!$A$7:$O$2198,8,FALSE())</f>
        <v>752.54</v>
      </c>
      <c r="F2154" s="64" t="n">
        <f aca="false">VLOOKUP(A2154,Plan1!$A$7:$O$2198,12,FALSE())</f>
        <v>-2.54</v>
      </c>
      <c r="G2154" s="65" t="n">
        <f aca="false">VLOOKUP(A2154,Plan1!$A$7:$O$2198,13,FALSE())</f>
        <v>836.24</v>
      </c>
    </row>
    <row r="2155" customFormat="false" ht="15" hidden="false" customHeight="false" outlineLevel="0" collapsed="false">
      <c r="A2155" s="63" t="n">
        <v>43427</v>
      </c>
      <c r="B2155" s="64" t="n">
        <f aca="false">VLOOKUP(A2155,Plan1!$A$7:$O$2198,2,FALSE())</f>
        <v>-3.3</v>
      </c>
      <c r="C2155" s="65" t="n">
        <f aca="false">VLOOKUP(A2155,Plan1!$A$7:$O$2198,3,FALSE())</f>
        <v>777.7</v>
      </c>
      <c r="D2155" s="66" t="n">
        <f aca="false">VLOOKUP(A2155,Plan1!$A$7:$O$2198,7,FALSE())</f>
        <v>-7.38</v>
      </c>
      <c r="E2155" s="65" t="n">
        <f aca="false">VLOOKUP(A2155,Plan1!$A$7:$O$2198,8,FALSE())</f>
        <v>752.62</v>
      </c>
      <c r="F2155" s="64" t="n">
        <f aca="false">VLOOKUP(A2155,Plan1!$A$7:$O$2198,12,FALSE())</f>
        <v>-2.54</v>
      </c>
      <c r="G2155" s="65" t="n">
        <f aca="false">VLOOKUP(A2155,Plan1!$A$7:$O$2198,13,FALSE())</f>
        <v>836.24</v>
      </c>
    </row>
    <row r="2156" customFormat="false" ht="15" hidden="false" customHeight="false" outlineLevel="0" collapsed="false">
      <c r="A2156" s="63" t="n">
        <v>43428</v>
      </c>
      <c r="B2156" s="64" t="n">
        <f aca="false">VLOOKUP(A2156,Plan1!$A$7:$O$2198,2,FALSE())</f>
        <v>-3.28</v>
      </c>
      <c r="C2156" s="65" t="n">
        <f aca="false">VLOOKUP(A2156,Plan1!$A$7:$O$2198,3,FALSE())</f>
        <v>777.72</v>
      </c>
      <c r="D2156" s="66" t="n">
        <f aca="false">VLOOKUP(A2156,Plan1!$A$7:$O$2198,7,FALSE())</f>
        <v>-7.34</v>
      </c>
      <c r="E2156" s="65" t="n">
        <f aca="false">VLOOKUP(A2156,Plan1!$A$7:$O$2198,8,FALSE())</f>
        <v>752.66</v>
      </c>
      <c r="F2156" s="64" t="n">
        <f aca="false">VLOOKUP(A2156,Plan1!$A$7:$O$2198,12,FALSE())</f>
        <v>-2.52</v>
      </c>
      <c r="G2156" s="65" t="n">
        <f aca="false">VLOOKUP(A2156,Plan1!$A$7:$O$2198,13,FALSE())</f>
        <v>836.26</v>
      </c>
    </row>
    <row r="2157" customFormat="false" ht="15" hidden="false" customHeight="false" outlineLevel="0" collapsed="false">
      <c r="A2157" s="63" t="n">
        <v>43429</v>
      </c>
      <c r="B2157" s="64" t="n">
        <f aca="false">VLOOKUP(A2157,Plan1!$A$7:$O$2198,2,FALSE())</f>
        <v>-3.28</v>
      </c>
      <c r="C2157" s="65" t="n">
        <f aca="false">VLOOKUP(A2157,Plan1!$A$7:$O$2198,3,FALSE())</f>
        <v>777.72</v>
      </c>
      <c r="D2157" s="66" t="n">
        <f aca="false">VLOOKUP(A2157,Plan1!$A$7:$O$2198,7,FALSE())</f>
        <v>-7.29</v>
      </c>
      <c r="E2157" s="65" t="n">
        <f aca="false">VLOOKUP(A2157,Plan1!$A$7:$O$2198,8,FALSE())</f>
        <v>752.71</v>
      </c>
      <c r="F2157" s="64" t="n">
        <f aca="false">VLOOKUP(A2157,Plan1!$A$7:$O$2198,12,FALSE())</f>
        <v>-2.48</v>
      </c>
      <c r="G2157" s="65" t="n">
        <f aca="false">VLOOKUP(A2157,Plan1!$A$7:$O$2198,13,FALSE())</f>
        <v>836.3</v>
      </c>
    </row>
    <row r="2158" customFormat="false" ht="15" hidden="false" customHeight="false" outlineLevel="0" collapsed="false">
      <c r="A2158" s="63" t="n">
        <v>43430</v>
      </c>
      <c r="B2158" s="64" t="n">
        <f aca="false">VLOOKUP(A2158,Plan1!$A$7:$O$2198,2,FALSE())</f>
        <v>-3.24</v>
      </c>
      <c r="C2158" s="65" t="n">
        <f aca="false">VLOOKUP(A2158,Plan1!$A$7:$O$2198,3,FALSE())</f>
        <v>777.76</v>
      </c>
      <c r="D2158" s="66" t="n">
        <f aca="false">VLOOKUP(A2158,Plan1!$A$7:$O$2198,7,FALSE())</f>
        <v>-7.24</v>
      </c>
      <c r="E2158" s="65" t="n">
        <f aca="false">VLOOKUP(A2158,Plan1!$A$7:$O$2198,8,FALSE())</f>
        <v>752.76</v>
      </c>
      <c r="F2158" s="64" t="n">
        <f aca="false">VLOOKUP(A2158,Plan1!$A$7:$O$2198,12,FALSE())</f>
        <v>-2.23</v>
      </c>
      <c r="G2158" s="65" t="n">
        <f aca="false">VLOOKUP(A2158,Plan1!$A$7:$O$2198,13,FALSE())</f>
        <v>836.55</v>
      </c>
    </row>
    <row r="2159" customFormat="false" ht="15" hidden="false" customHeight="false" outlineLevel="0" collapsed="false">
      <c r="A2159" s="63" t="n">
        <v>43431</v>
      </c>
      <c r="B2159" s="64" t="n">
        <f aca="false">VLOOKUP(A2159,Plan1!$A$7:$O$2198,2,FALSE())</f>
        <v>-3.23</v>
      </c>
      <c r="C2159" s="65" t="n">
        <f aca="false">VLOOKUP(A2159,Plan1!$A$7:$O$2198,3,FALSE())</f>
        <v>777.77</v>
      </c>
      <c r="D2159" s="66" t="n">
        <f aca="false">VLOOKUP(A2159,Plan1!$A$7:$O$2198,7,FALSE())</f>
        <v>-7.21</v>
      </c>
      <c r="E2159" s="65" t="n">
        <f aca="false">VLOOKUP(A2159,Plan1!$A$7:$O$2198,8,FALSE())</f>
        <v>752.79</v>
      </c>
      <c r="F2159" s="64" t="n">
        <f aca="false">VLOOKUP(A2159,Plan1!$A$7:$O$2198,12,FALSE())</f>
        <v>-2.18</v>
      </c>
      <c r="G2159" s="65" t="n">
        <f aca="false">VLOOKUP(A2159,Plan1!$A$7:$O$2198,13,FALSE())</f>
        <v>836.6</v>
      </c>
    </row>
    <row r="2160" customFormat="false" ht="15" hidden="false" customHeight="false" outlineLevel="0" collapsed="false">
      <c r="A2160" s="63" t="n">
        <v>43432</v>
      </c>
      <c r="B2160" s="64" t="n">
        <f aca="false">VLOOKUP(A2160,Plan1!$A$7:$O$2198,2,FALSE())</f>
        <v>-3.23</v>
      </c>
      <c r="C2160" s="65" t="n">
        <f aca="false">VLOOKUP(A2160,Plan1!$A$7:$O$2198,3,FALSE())</f>
        <v>777.77</v>
      </c>
      <c r="D2160" s="66" t="n">
        <f aca="false">VLOOKUP(A2160,Plan1!$A$7:$O$2198,7,FALSE())</f>
        <v>-7.19</v>
      </c>
      <c r="E2160" s="65" t="n">
        <f aca="false">VLOOKUP(A2160,Plan1!$A$7:$O$2198,8,FALSE())</f>
        <v>752.81</v>
      </c>
      <c r="F2160" s="64" t="n">
        <f aca="false">VLOOKUP(A2160,Plan1!$A$7:$O$2198,12,FALSE())</f>
        <v>-2.18</v>
      </c>
      <c r="G2160" s="65" t="n">
        <f aca="false">VLOOKUP(A2160,Plan1!$A$7:$O$2198,13,FALSE())</f>
        <v>836.6</v>
      </c>
    </row>
    <row r="2161" customFormat="false" ht="15" hidden="false" customHeight="false" outlineLevel="0" collapsed="false">
      <c r="A2161" s="63" t="n">
        <v>43433</v>
      </c>
      <c r="B2161" s="64" t="n">
        <f aca="false">VLOOKUP(A2161,Plan1!$A$7:$O$2198,2,FALSE())</f>
        <v>-3.25</v>
      </c>
      <c r="C2161" s="65" t="n">
        <f aca="false">VLOOKUP(A2161,Plan1!$A$7:$O$2198,3,FALSE())</f>
        <v>777.75</v>
      </c>
      <c r="D2161" s="66" t="n">
        <f aca="false">VLOOKUP(A2161,Plan1!$A$7:$O$2198,7,FALSE())</f>
        <v>-7.17</v>
      </c>
      <c r="E2161" s="65" t="n">
        <f aca="false">VLOOKUP(A2161,Plan1!$A$7:$O$2198,8,FALSE())</f>
        <v>752.83</v>
      </c>
      <c r="F2161" s="64" t="n">
        <f aca="false">VLOOKUP(A2161,Plan1!$A$7:$O$2198,12,FALSE())</f>
        <v>-2.17</v>
      </c>
      <c r="G2161" s="65" t="n">
        <f aca="false">VLOOKUP(A2161,Plan1!$A$7:$O$2198,13,FALSE())</f>
        <v>836.61</v>
      </c>
    </row>
    <row r="2162" customFormat="false" ht="15" hidden="false" customHeight="false" outlineLevel="0" collapsed="false">
      <c r="A2162" s="63" t="n">
        <v>43434</v>
      </c>
      <c r="B2162" s="64" t="n">
        <f aca="false">VLOOKUP(A2162,Plan1!$A$7:$O$2198,2,FALSE())</f>
        <v>-3.26</v>
      </c>
      <c r="C2162" s="65" t="n">
        <f aca="false">VLOOKUP(A2162,Plan1!$A$7:$O$2198,3,FALSE())</f>
        <v>777.74</v>
      </c>
      <c r="D2162" s="66" t="n">
        <f aca="false">VLOOKUP(A2162,Plan1!$A$7:$O$2198,7,FALSE())</f>
        <v>-7.16</v>
      </c>
      <c r="E2162" s="65" t="n">
        <f aca="false">VLOOKUP(A2162,Plan1!$A$7:$O$2198,8,FALSE())</f>
        <v>752.84</v>
      </c>
      <c r="F2162" s="64" t="n">
        <f aca="false">VLOOKUP(A2162,Plan1!$A$7:$O$2198,12,FALSE())</f>
        <v>-2.17</v>
      </c>
      <c r="G2162" s="65" t="n">
        <f aca="false">VLOOKUP(A2162,Plan1!$A$7:$O$2198,13,FALSE())</f>
        <v>836.61</v>
      </c>
    </row>
    <row r="2163" customFormat="false" ht="15" hidden="false" customHeight="false" outlineLevel="0" collapsed="false">
      <c r="A2163" s="63" t="n">
        <v>43435</v>
      </c>
      <c r="B2163" s="64" t="n">
        <f aca="false">VLOOKUP(A2163,Plan1!$A$7:$O$2198,2,FALSE())</f>
        <v>-3.27</v>
      </c>
      <c r="C2163" s="65" t="n">
        <f aca="false">VLOOKUP(A2163,Plan1!$A$7:$O$2198,3,FALSE())</f>
        <v>777.73</v>
      </c>
      <c r="D2163" s="66" t="n">
        <f aca="false">VLOOKUP(A2163,Plan1!$A$7:$O$2198,7,FALSE())</f>
        <v>-7.13</v>
      </c>
      <c r="E2163" s="65" t="n">
        <f aca="false">VLOOKUP(A2163,Plan1!$A$7:$O$2198,8,FALSE())</f>
        <v>752.87</v>
      </c>
      <c r="F2163" s="64" t="n">
        <f aca="false">VLOOKUP(A2163,Plan1!$A$7:$O$2198,12,FALSE())</f>
        <v>-2.16</v>
      </c>
      <c r="G2163" s="65" t="n">
        <f aca="false">VLOOKUP(A2163,Plan1!$A$7:$O$2198,13,FALSE())</f>
        <v>836.62</v>
      </c>
    </row>
    <row r="2164" customFormat="false" ht="15" hidden="false" customHeight="false" outlineLevel="0" collapsed="false">
      <c r="A2164" s="63" t="n">
        <v>43436</v>
      </c>
      <c r="B2164" s="64" t="n">
        <f aca="false">VLOOKUP(A2164,Plan1!$A$7:$O$2198,2,FALSE())</f>
        <v>-3.17</v>
      </c>
      <c r="C2164" s="65" t="n">
        <f aca="false">VLOOKUP(A2164,Plan1!$A$7:$O$2198,3,FALSE())</f>
        <v>777.83</v>
      </c>
      <c r="D2164" s="66" t="n">
        <f aca="false">VLOOKUP(A2164,Plan1!$A$7:$O$2198,7,FALSE())</f>
        <v>-7.03</v>
      </c>
      <c r="E2164" s="65" t="n">
        <f aca="false">VLOOKUP(A2164,Plan1!$A$7:$O$2198,8,FALSE())</f>
        <v>752.97</v>
      </c>
      <c r="F2164" s="64" t="n">
        <f aca="false">VLOOKUP(A2164,Plan1!$A$7:$O$2198,12,FALSE())</f>
        <v>-2.02</v>
      </c>
      <c r="G2164" s="65" t="n">
        <f aca="false">VLOOKUP(A2164,Plan1!$A$7:$O$2198,13,FALSE())</f>
        <v>836.76</v>
      </c>
    </row>
    <row r="2165" customFormat="false" ht="15" hidden="false" customHeight="false" outlineLevel="0" collapsed="false">
      <c r="A2165" s="63" t="n">
        <v>43437</v>
      </c>
      <c r="B2165" s="64" t="n">
        <f aca="false">VLOOKUP(A2165,Plan1!$A$7:$O$2198,2,FALSE())</f>
        <v>-3.04</v>
      </c>
      <c r="C2165" s="65" t="n">
        <f aca="false">VLOOKUP(A2165,Plan1!$A$7:$O$2198,3,FALSE())</f>
        <v>777.96</v>
      </c>
      <c r="D2165" s="66" t="n">
        <f aca="false">VLOOKUP(A2165,Plan1!$A$7:$O$2198,7,FALSE())</f>
        <v>-6.9</v>
      </c>
      <c r="E2165" s="65" t="n">
        <f aca="false">VLOOKUP(A2165,Plan1!$A$7:$O$2198,8,FALSE())</f>
        <v>753.1</v>
      </c>
      <c r="F2165" s="64" t="n">
        <f aca="false">VLOOKUP(A2165,Plan1!$A$7:$O$2198,12,FALSE())</f>
        <v>-1.98</v>
      </c>
      <c r="G2165" s="65" t="n">
        <f aca="false">VLOOKUP(A2165,Plan1!$A$7:$O$2198,13,FALSE())</f>
        <v>836.8</v>
      </c>
    </row>
    <row r="2166" customFormat="false" ht="15" hidden="false" customHeight="false" outlineLevel="0" collapsed="false">
      <c r="A2166" s="63" t="n">
        <v>43438</v>
      </c>
      <c r="B2166" s="64" t="n">
        <f aca="false">VLOOKUP(A2166,Plan1!$A$7:$O$2198,2,FALSE())</f>
        <v>-2.96</v>
      </c>
      <c r="C2166" s="65" t="n">
        <f aca="false">VLOOKUP(A2166,Plan1!$A$7:$O$2198,3,FALSE())</f>
        <v>778.04</v>
      </c>
      <c r="D2166" s="66" t="n">
        <f aca="false">VLOOKUP(A2166,Plan1!$A$7:$O$2198,7,FALSE())</f>
        <v>-6.69</v>
      </c>
      <c r="E2166" s="65" t="n">
        <f aca="false">VLOOKUP(A2166,Plan1!$A$7:$O$2198,8,FALSE())</f>
        <v>753.31</v>
      </c>
      <c r="F2166" s="64" t="n">
        <f aca="false">VLOOKUP(A2166,Plan1!$A$7:$O$2198,12,FALSE())</f>
        <v>-1.9</v>
      </c>
      <c r="G2166" s="65" t="n">
        <f aca="false">VLOOKUP(A2166,Plan1!$A$7:$O$2198,13,FALSE())</f>
        <v>836.88</v>
      </c>
    </row>
    <row r="2167" customFormat="false" ht="15" hidden="false" customHeight="false" outlineLevel="0" collapsed="false">
      <c r="A2167" s="63" t="n">
        <v>43439</v>
      </c>
      <c r="B2167" s="64" t="n">
        <f aca="false">VLOOKUP(A2167,Plan1!$A$7:$O$2198,2,FALSE())</f>
        <v>-2.95</v>
      </c>
      <c r="C2167" s="65" t="n">
        <f aca="false">VLOOKUP(A2167,Plan1!$A$7:$O$2198,3,FALSE())</f>
        <v>778.05</v>
      </c>
      <c r="D2167" s="66" t="n">
        <f aca="false">VLOOKUP(A2167,Plan1!$A$7:$O$2198,7,FALSE())</f>
        <v>-6.62</v>
      </c>
      <c r="E2167" s="65" t="n">
        <f aca="false">VLOOKUP(A2167,Plan1!$A$7:$O$2198,8,FALSE())</f>
        <v>753.38</v>
      </c>
      <c r="F2167" s="64" t="n">
        <f aca="false">VLOOKUP(A2167,Plan1!$A$7:$O$2198,12,FALSE())</f>
        <v>-1.88</v>
      </c>
      <c r="G2167" s="65" t="n">
        <f aca="false">VLOOKUP(A2167,Plan1!$A$7:$O$2198,13,FALSE())</f>
        <v>836.9</v>
      </c>
    </row>
    <row r="2168" customFormat="false" ht="15" hidden="false" customHeight="false" outlineLevel="0" collapsed="false">
      <c r="A2168" s="63" t="n">
        <v>43440</v>
      </c>
      <c r="B2168" s="64" t="n">
        <f aca="false">VLOOKUP(A2168,Plan1!$A$7:$O$2198,2,FALSE())</f>
        <v>-2.96</v>
      </c>
      <c r="C2168" s="65" t="n">
        <f aca="false">VLOOKUP(A2168,Plan1!$A$7:$O$2198,3,FALSE())</f>
        <v>778.04</v>
      </c>
      <c r="D2168" s="66" t="n">
        <f aca="false">VLOOKUP(A2168,Plan1!$A$7:$O$2198,7,FALSE())</f>
        <v>-6.57</v>
      </c>
      <c r="E2168" s="65" t="n">
        <f aca="false">VLOOKUP(A2168,Plan1!$A$7:$O$2198,8,FALSE())</f>
        <v>753.43</v>
      </c>
      <c r="F2168" s="64" t="n">
        <f aca="false">VLOOKUP(A2168,Plan1!$A$7:$O$2198,12,FALSE())</f>
        <v>-1.88</v>
      </c>
      <c r="G2168" s="65" t="n">
        <f aca="false">VLOOKUP(A2168,Plan1!$A$7:$O$2198,13,FALSE())</f>
        <v>836.9</v>
      </c>
    </row>
    <row r="2169" customFormat="false" ht="15" hidden="false" customHeight="false" outlineLevel="0" collapsed="false">
      <c r="A2169" s="63" t="n">
        <v>43441</v>
      </c>
      <c r="B2169" s="64" t="n">
        <f aca="false">VLOOKUP(A2169,Plan1!$A$7:$O$2198,2,FALSE())</f>
        <v>-2.96</v>
      </c>
      <c r="C2169" s="65" t="n">
        <f aca="false">VLOOKUP(A2169,Plan1!$A$7:$O$2198,3,FALSE())</f>
        <v>778.04</v>
      </c>
      <c r="D2169" s="66" t="n">
        <f aca="false">VLOOKUP(A2169,Plan1!$A$7:$O$2198,7,FALSE())</f>
        <v>-6.53</v>
      </c>
      <c r="E2169" s="65" t="n">
        <f aca="false">VLOOKUP(A2169,Plan1!$A$7:$O$2198,8,FALSE())</f>
        <v>753.47</v>
      </c>
      <c r="F2169" s="64" t="n">
        <f aca="false">VLOOKUP(A2169,Plan1!$A$7:$O$2198,12,FALSE())</f>
        <v>-1.84</v>
      </c>
      <c r="G2169" s="65" t="n">
        <f aca="false">VLOOKUP(A2169,Plan1!$A$7:$O$2198,13,FALSE())</f>
        <v>836.94</v>
      </c>
    </row>
    <row r="2170" customFormat="false" ht="15" hidden="false" customHeight="false" outlineLevel="0" collapsed="false">
      <c r="A2170" s="63" t="n">
        <v>43442</v>
      </c>
      <c r="B2170" s="64" t="n">
        <f aca="false">VLOOKUP(A2170,Plan1!$A$7:$O$2198,2,FALSE())</f>
        <v>-2.96</v>
      </c>
      <c r="C2170" s="65" t="n">
        <f aca="false">VLOOKUP(A2170,Plan1!$A$7:$O$2198,3,FALSE())</f>
        <v>778.04</v>
      </c>
      <c r="D2170" s="66" t="n">
        <f aca="false">VLOOKUP(A2170,Plan1!$A$7:$O$2198,7,FALSE())</f>
        <v>-6.47</v>
      </c>
      <c r="E2170" s="65" t="n">
        <f aca="false">VLOOKUP(A2170,Plan1!$A$7:$O$2198,8,FALSE())</f>
        <v>753.53</v>
      </c>
      <c r="F2170" s="64" t="n">
        <f aca="false">VLOOKUP(A2170,Plan1!$A$7:$O$2198,12,FALSE())</f>
        <v>-1.76</v>
      </c>
      <c r="G2170" s="65" t="n">
        <f aca="false">VLOOKUP(A2170,Plan1!$A$7:$O$2198,13,FALSE())</f>
        <v>837.02</v>
      </c>
    </row>
    <row r="2171" customFormat="false" ht="15" hidden="false" customHeight="false" outlineLevel="0" collapsed="false">
      <c r="A2171" s="63" t="n">
        <v>43443</v>
      </c>
      <c r="B2171" s="64" t="n">
        <f aca="false">VLOOKUP(A2171,Plan1!$A$7:$O$2198,2,FALSE())</f>
        <v>-2.98</v>
      </c>
      <c r="C2171" s="65" t="n">
        <f aca="false">VLOOKUP(A2171,Plan1!$A$7:$O$2198,3,FALSE())</f>
        <v>778.02</v>
      </c>
      <c r="D2171" s="66" t="n">
        <f aca="false">VLOOKUP(A2171,Plan1!$A$7:$O$2198,7,FALSE())</f>
        <v>-6.43</v>
      </c>
      <c r="E2171" s="65" t="n">
        <f aca="false">VLOOKUP(A2171,Plan1!$A$7:$O$2198,8,FALSE())</f>
        <v>753.57</v>
      </c>
      <c r="F2171" s="64" t="n">
        <f aca="false">VLOOKUP(A2171,Plan1!$A$7:$O$2198,12,FALSE())</f>
        <v>-1.74</v>
      </c>
      <c r="G2171" s="65" t="n">
        <f aca="false">VLOOKUP(A2171,Plan1!$A$7:$O$2198,13,FALSE())</f>
        <v>837.04</v>
      </c>
    </row>
    <row r="2172" customFormat="false" ht="15" hidden="false" customHeight="false" outlineLevel="0" collapsed="false">
      <c r="A2172" s="63" t="n">
        <v>43444</v>
      </c>
      <c r="B2172" s="64" t="n">
        <f aca="false">VLOOKUP(A2172,Plan1!$A$7:$O$2198,2,FALSE())</f>
        <v>-3.01</v>
      </c>
      <c r="C2172" s="65" t="n">
        <f aca="false">VLOOKUP(A2172,Plan1!$A$7:$O$2198,3,FALSE())</f>
        <v>777.99</v>
      </c>
      <c r="D2172" s="66" t="n">
        <f aca="false">VLOOKUP(A2172,Plan1!$A$7:$O$2198,7,FALSE())</f>
        <v>-6.41</v>
      </c>
      <c r="E2172" s="65" t="n">
        <f aca="false">VLOOKUP(A2172,Plan1!$A$7:$O$2198,8,FALSE())</f>
        <v>753.59</v>
      </c>
      <c r="F2172" s="64" t="n">
        <f aca="false">VLOOKUP(A2172,Plan1!$A$7:$O$2198,12,FALSE())</f>
        <v>-1.74</v>
      </c>
      <c r="G2172" s="65" t="n">
        <f aca="false">VLOOKUP(A2172,Plan1!$A$7:$O$2198,13,FALSE())</f>
        <v>837.04</v>
      </c>
    </row>
    <row r="2173" customFormat="false" ht="15" hidden="false" customHeight="false" outlineLevel="0" collapsed="false">
      <c r="A2173" s="63" t="n">
        <v>43445</v>
      </c>
      <c r="B2173" s="64" t="n">
        <f aca="false">VLOOKUP(A2173,Plan1!$A$7:$O$2198,2,FALSE())</f>
        <v>-3.02</v>
      </c>
      <c r="C2173" s="65" t="n">
        <f aca="false">VLOOKUP(A2173,Plan1!$A$7:$O$2198,3,FALSE())</f>
        <v>777.98</v>
      </c>
      <c r="D2173" s="66" t="n">
        <f aca="false">VLOOKUP(A2173,Plan1!$A$7:$O$2198,7,FALSE())</f>
        <v>-6.39</v>
      </c>
      <c r="E2173" s="65" t="n">
        <f aca="false">VLOOKUP(A2173,Plan1!$A$7:$O$2198,8,FALSE())</f>
        <v>753.61</v>
      </c>
      <c r="F2173" s="64" t="n">
        <f aca="false">VLOOKUP(A2173,Plan1!$A$7:$O$2198,12,FALSE())</f>
        <v>-1.84</v>
      </c>
      <c r="G2173" s="65" t="n">
        <f aca="false">VLOOKUP(A2173,Plan1!$A$7:$O$2198,13,FALSE())</f>
        <v>836.94</v>
      </c>
    </row>
    <row r="2174" customFormat="false" ht="15" hidden="false" customHeight="false" outlineLevel="0" collapsed="false">
      <c r="A2174" s="63" t="n">
        <v>43446</v>
      </c>
      <c r="B2174" s="64" t="n">
        <f aca="false">VLOOKUP(A2174,Plan1!$A$7:$O$2198,2,FALSE())</f>
        <v>-3.06</v>
      </c>
      <c r="C2174" s="65" t="n">
        <f aca="false">VLOOKUP(A2174,Plan1!$A$7:$O$2198,3,FALSE())</f>
        <v>777.94</v>
      </c>
      <c r="D2174" s="66" t="n">
        <f aca="false">VLOOKUP(A2174,Plan1!$A$7:$O$2198,7,FALSE())</f>
        <v>-6.37</v>
      </c>
      <c r="E2174" s="65" t="n">
        <f aca="false">VLOOKUP(A2174,Plan1!$A$7:$O$2198,8,FALSE())</f>
        <v>753.63</v>
      </c>
      <c r="F2174" s="64" t="n">
        <f aca="false">VLOOKUP(A2174,Plan1!$A$7:$O$2198,12,FALSE())</f>
        <v>-1.82</v>
      </c>
      <c r="G2174" s="65" t="n">
        <f aca="false">VLOOKUP(A2174,Plan1!$A$7:$O$2198,13,FALSE())</f>
        <v>836.96</v>
      </c>
    </row>
    <row r="2175" customFormat="false" ht="15" hidden="false" customHeight="false" outlineLevel="0" collapsed="false">
      <c r="A2175" s="63" t="n">
        <v>43447</v>
      </c>
      <c r="B2175" s="64" t="n">
        <f aca="false">VLOOKUP(A2175,Plan1!$A$7:$O$2198,2,FALSE())</f>
        <v>-3.04</v>
      </c>
      <c r="C2175" s="65" t="n">
        <f aca="false">VLOOKUP(A2175,Plan1!$A$7:$O$2198,3,FALSE())</f>
        <v>777.96</v>
      </c>
      <c r="D2175" s="66" t="n">
        <f aca="false">VLOOKUP(A2175,Plan1!$A$7:$O$2198,7,FALSE())</f>
        <v>-6.35</v>
      </c>
      <c r="E2175" s="65" t="n">
        <f aca="false">VLOOKUP(A2175,Plan1!$A$7:$O$2198,8,FALSE())</f>
        <v>753.65</v>
      </c>
      <c r="F2175" s="64" t="n">
        <f aca="false">VLOOKUP(A2175,Plan1!$A$7:$O$2198,12,FALSE())</f>
        <v>-1.76</v>
      </c>
      <c r="G2175" s="65" t="n">
        <f aca="false">VLOOKUP(A2175,Plan1!$A$7:$O$2198,13,FALSE())</f>
        <v>837.02</v>
      </c>
    </row>
    <row r="2176" customFormat="false" ht="15" hidden="false" customHeight="false" outlineLevel="0" collapsed="false">
      <c r="A2176" s="63" t="n">
        <v>43448</v>
      </c>
      <c r="B2176" s="64" t="n">
        <f aca="false">VLOOKUP(A2176,Plan1!$A$7:$O$2198,2,FALSE())</f>
        <v>-3.07</v>
      </c>
      <c r="C2176" s="65" t="n">
        <f aca="false">VLOOKUP(A2176,Plan1!$A$7:$O$2198,3,FALSE())</f>
        <v>777.93</v>
      </c>
      <c r="D2176" s="66" t="n">
        <f aca="false">VLOOKUP(A2176,Plan1!$A$7:$O$2198,7,FALSE())</f>
        <v>-6.33</v>
      </c>
      <c r="E2176" s="65" t="n">
        <f aca="false">VLOOKUP(A2176,Plan1!$A$7:$O$2198,8,FALSE())</f>
        <v>753.67</v>
      </c>
      <c r="F2176" s="64" t="n">
        <f aca="false">VLOOKUP(A2176,Plan1!$A$7:$O$2198,12,FALSE())</f>
        <v>-1.78</v>
      </c>
      <c r="G2176" s="65" t="n">
        <f aca="false">VLOOKUP(A2176,Plan1!$A$7:$O$2198,13,FALSE())</f>
        <v>837</v>
      </c>
    </row>
    <row r="2177" customFormat="false" ht="15" hidden="false" customHeight="false" outlineLevel="0" collapsed="false">
      <c r="A2177" s="63" t="n">
        <v>43449</v>
      </c>
      <c r="B2177" s="64" t="n">
        <f aca="false">VLOOKUP(A2177,Plan1!$A$7:$O$2198,2,FALSE())</f>
        <v>-3.1</v>
      </c>
      <c r="C2177" s="65" t="n">
        <f aca="false">VLOOKUP(A2177,Plan1!$A$7:$O$2198,3,FALSE())</f>
        <v>777.9</v>
      </c>
      <c r="D2177" s="66" t="n">
        <f aca="false">VLOOKUP(A2177,Plan1!$A$7:$O$2198,7,FALSE())</f>
        <v>-6.4</v>
      </c>
      <c r="E2177" s="65" t="n">
        <f aca="false">VLOOKUP(A2177,Plan1!$A$7:$O$2198,8,FALSE())</f>
        <v>753.6</v>
      </c>
      <c r="F2177" s="64" t="n">
        <f aca="false">VLOOKUP(A2177,Plan1!$A$7:$O$2198,12,FALSE())</f>
        <v>-1.79</v>
      </c>
      <c r="G2177" s="65" t="n">
        <f aca="false">VLOOKUP(A2177,Plan1!$A$7:$O$2198,13,FALSE())</f>
        <v>836.99</v>
      </c>
    </row>
    <row r="2178" customFormat="false" ht="15" hidden="false" customHeight="false" outlineLevel="0" collapsed="false">
      <c r="A2178" s="63" t="n">
        <v>43450</v>
      </c>
      <c r="B2178" s="64" t="n">
        <f aca="false">VLOOKUP(A2178,Plan1!$A$7:$O$2198,2,FALSE())</f>
        <v>-3.11</v>
      </c>
      <c r="C2178" s="65" t="n">
        <f aca="false">VLOOKUP(A2178,Plan1!$A$7:$O$2198,3,FALSE())</f>
        <v>777.89</v>
      </c>
      <c r="D2178" s="66" t="n">
        <f aca="false">VLOOKUP(A2178,Plan1!$A$7:$O$2198,7,FALSE())</f>
        <v>-6.35</v>
      </c>
      <c r="E2178" s="65" t="n">
        <f aca="false">VLOOKUP(A2178,Plan1!$A$7:$O$2198,8,FALSE())</f>
        <v>753.65</v>
      </c>
      <c r="F2178" s="64" t="n">
        <f aca="false">VLOOKUP(A2178,Plan1!$A$7:$O$2198,12,FALSE())</f>
        <v>-1.8</v>
      </c>
      <c r="G2178" s="65" t="n">
        <f aca="false">VLOOKUP(A2178,Plan1!$A$7:$O$2198,13,FALSE())</f>
        <v>836.98</v>
      </c>
    </row>
    <row r="2179" customFormat="false" ht="15" hidden="false" customHeight="false" outlineLevel="0" collapsed="false">
      <c r="A2179" s="63" t="n">
        <v>43451</v>
      </c>
      <c r="B2179" s="64" t="n">
        <f aca="false">VLOOKUP(A2179,Plan1!$A$7:$O$2198,2,FALSE())</f>
        <v>-3.14</v>
      </c>
      <c r="C2179" s="65" t="n">
        <f aca="false">VLOOKUP(A2179,Plan1!$A$7:$O$2198,3,FALSE())</f>
        <v>777.86</v>
      </c>
      <c r="D2179" s="66" t="n">
        <f aca="false">VLOOKUP(A2179,Plan1!$A$7:$O$2198,7,FALSE())</f>
        <v>-6.32</v>
      </c>
      <c r="E2179" s="65" t="n">
        <f aca="false">VLOOKUP(A2179,Plan1!$A$7:$O$2198,8,FALSE())</f>
        <v>753.68</v>
      </c>
      <c r="F2179" s="64" t="n">
        <f aca="false">VLOOKUP(A2179,Plan1!$A$7:$O$2198,12,FALSE())</f>
        <v>-1.82</v>
      </c>
      <c r="G2179" s="65" t="n">
        <f aca="false">VLOOKUP(A2179,Plan1!$A$7:$O$2198,13,FALSE())</f>
        <v>836.96</v>
      </c>
    </row>
    <row r="2180" customFormat="false" ht="15" hidden="false" customHeight="false" outlineLevel="0" collapsed="false">
      <c r="A2180" s="63" t="n">
        <v>43452</v>
      </c>
      <c r="B2180" s="64" t="n">
        <f aca="false">VLOOKUP(A2180,Plan1!$A$7:$O$2198,2,FALSE())</f>
        <v>-3.17</v>
      </c>
      <c r="C2180" s="65" t="n">
        <f aca="false">VLOOKUP(A2180,Plan1!$A$7:$O$2198,3,FALSE())</f>
        <v>777.83</v>
      </c>
      <c r="D2180" s="66" t="n">
        <f aca="false">VLOOKUP(A2180,Plan1!$A$7:$O$2198,7,FALSE())</f>
        <v>-6.31</v>
      </c>
      <c r="E2180" s="65" t="n">
        <f aca="false">VLOOKUP(A2180,Plan1!$A$7:$O$2198,8,FALSE())</f>
        <v>753.69</v>
      </c>
      <c r="F2180" s="64" t="n">
        <f aca="false">VLOOKUP(A2180,Plan1!$A$7:$O$2198,12,FALSE())</f>
        <v>-1.82</v>
      </c>
      <c r="G2180" s="65" t="n">
        <f aca="false">VLOOKUP(A2180,Plan1!$A$7:$O$2198,13,FALSE())</f>
        <v>836.96</v>
      </c>
    </row>
    <row r="2181" customFormat="false" ht="15" hidden="false" customHeight="false" outlineLevel="0" collapsed="false">
      <c r="A2181" s="63" t="n">
        <v>43453</v>
      </c>
      <c r="B2181" s="64" t="n">
        <f aca="false">VLOOKUP(A2181,Plan1!$A$7:$O$2198,2,FALSE())</f>
        <v>-3.2</v>
      </c>
      <c r="C2181" s="65" t="n">
        <f aca="false">VLOOKUP(A2181,Plan1!$A$7:$O$2198,3,FALSE())</f>
        <v>777.8</v>
      </c>
      <c r="D2181" s="66" t="n">
        <f aca="false">VLOOKUP(A2181,Plan1!$A$7:$O$2198,7,FALSE())</f>
        <v>-6.31</v>
      </c>
      <c r="E2181" s="65" t="n">
        <f aca="false">VLOOKUP(A2181,Plan1!$A$7:$O$2198,8,FALSE())</f>
        <v>753.69</v>
      </c>
      <c r="F2181" s="64" t="n">
        <f aca="false">VLOOKUP(A2181,Plan1!$A$7:$O$2198,12,FALSE())</f>
        <v>-1.84</v>
      </c>
      <c r="G2181" s="65" t="n">
        <f aca="false">VLOOKUP(A2181,Plan1!$A$7:$O$2198,13,FALSE())</f>
        <v>836.94</v>
      </c>
    </row>
    <row r="2182" customFormat="false" ht="15" hidden="false" customHeight="false" outlineLevel="0" collapsed="false">
      <c r="A2182" s="63" t="n">
        <v>43454</v>
      </c>
      <c r="B2182" s="64" t="n">
        <f aca="false">VLOOKUP(A2182,Plan1!$A$7:$O$2198,2,FALSE())</f>
        <v>-3.2</v>
      </c>
      <c r="C2182" s="65" t="n">
        <f aca="false">VLOOKUP(A2182,Plan1!$A$7:$O$2198,3,FALSE())</f>
        <v>777.8</v>
      </c>
      <c r="D2182" s="66" t="n">
        <f aca="false">VLOOKUP(A2182,Plan1!$A$7:$O$2198,7,FALSE())</f>
        <v>-6.28</v>
      </c>
      <c r="E2182" s="65" t="n">
        <f aca="false">VLOOKUP(A2182,Plan1!$A$7:$O$2198,8,FALSE())</f>
        <v>753.72</v>
      </c>
      <c r="F2182" s="64" t="n">
        <f aca="false">VLOOKUP(A2182,Plan1!$A$7:$O$2198,12,FALSE())</f>
        <v>-1.85</v>
      </c>
      <c r="G2182" s="65" t="n">
        <f aca="false">VLOOKUP(A2182,Plan1!$A$7:$O$2198,13,FALSE())</f>
        <v>836.93</v>
      </c>
    </row>
    <row r="2183" customFormat="false" ht="15" hidden="false" customHeight="false" outlineLevel="0" collapsed="false">
      <c r="A2183" s="63" t="n">
        <v>43455</v>
      </c>
      <c r="B2183" s="64" t="n">
        <f aca="false">VLOOKUP(A2183,Plan1!$A$7:$O$2198,2,FALSE())</f>
        <v>-3.21</v>
      </c>
      <c r="C2183" s="65" t="n">
        <f aca="false">VLOOKUP(A2183,Plan1!$A$7:$O$2198,3,FALSE())</f>
        <v>777.79</v>
      </c>
      <c r="D2183" s="66" t="n">
        <f aca="false">VLOOKUP(A2183,Plan1!$A$7:$O$2198,7,FALSE())</f>
        <v>-6.26</v>
      </c>
      <c r="E2183" s="65" t="n">
        <f aca="false">VLOOKUP(A2183,Plan1!$A$7:$O$2198,8,FALSE())</f>
        <v>753.74</v>
      </c>
      <c r="F2183" s="64" t="n">
        <f aca="false">VLOOKUP(A2183,Plan1!$A$7:$O$2198,12,FALSE())</f>
        <v>-1.87</v>
      </c>
      <c r="G2183" s="65" t="n">
        <f aca="false">VLOOKUP(A2183,Plan1!$A$7:$O$2198,13,FALSE())</f>
        <v>836.91</v>
      </c>
    </row>
    <row r="2184" customFormat="false" ht="15" hidden="false" customHeight="false" outlineLevel="0" collapsed="false">
      <c r="A2184" s="63" t="n">
        <v>43456</v>
      </c>
      <c r="B2184" s="64" t="n">
        <f aca="false">VLOOKUP(A2184,Plan1!$A$7:$O$2198,2,FALSE())</f>
        <v>-3.22</v>
      </c>
      <c r="C2184" s="65" t="n">
        <f aca="false">VLOOKUP(A2184,Plan1!$A$7:$O$2198,3,FALSE())</f>
        <v>777.78</v>
      </c>
      <c r="D2184" s="66" t="n">
        <f aca="false">VLOOKUP(A2184,Plan1!$A$7:$O$2198,7,FALSE())</f>
        <v>-6.24</v>
      </c>
      <c r="E2184" s="65" t="n">
        <f aca="false">VLOOKUP(A2184,Plan1!$A$7:$O$2198,8,FALSE())</f>
        <v>753.76</v>
      </c>
      <c r="F2184" s="64" t="n">
        <f aca="false">VLOOKUP(A2184,Plan1!$A$7:$O$2198,12,FALSE())</f>
        <v>-1.88</v>
      </c>
      <c r="G2184" s="65" t="n">
        <f aca="false">VLOOKUP(A2184,Plan1!$A$7:$O$2198,13,FALSE())</f>
        <v>836.9</v>
      </c>
    </row>
    <row r="2185" customFormat="false" ht="15" hidden="false" customHeight="false" outlineLevel="0" collapsed="false">
      <c r="A2185" s="63" t="n">
        <v>43457</v>
      </c>
      <c r="B2185" s="64" t="n">
        <f aca="false">VLOOKUP(A2185,Plan1!$A$7:$O$2198,2,FALSE())</f>
        <v>-3.21</v>
      </c>
      <c r="C2185" s="65" t="n">
        <f aca="false">VLOOKUP(A2185,Plan1!$A$7:$O$2198,3,FALSE())</f>
        <v>777.79</v>
      </c>
      <c r="D2185" s="66" t="n">
        <f aca="false">VLOOKUP(A2185,Plan1!$A$7:$O$2198,7,FALSE())</f>
        <v>-6.23</v>
      </c>
      <c r="E2185" s="65" t="n">
        <f aca="false">VLOOKUP(A2185,Plan1!$A$7:$O$2198,8,FALSE())</f>
        <v>753.77</v>
      </c>
      <c r="F2185" s="64" t="n">
        <f aca="false">VLOOKUP(A2185,Plan1!$A$7:$O$2198,12,FALSE())</f>
        <v>-1.85</v>
      </c>
      <c r="G2185" s="65" t="n">
        <f aca="false">VLOOKUP(A2185,Plan1!$A$7:$O$2198,13,FALSE())</f>
        <v>836.93</v>
      </c>
    </row>
    <row r="2186" customFormat="false" ht="15" hidden="false" customHeight="false" outlineLevel="0" collapsed="false">
      <c r="A2186" s="63" t="n">
        <v>43458</v>
      </c>
      <c r="B2186" s="64" t="n">
        <f aca="false">VLOOKUP(A2186,Plan1!$A$7:$O$2198,2,FALSE())</f>
        <v>-3.22</v>
      </c>
      <c r="C2186" s="65" t="n">
        <f aca="false">VLOOKUP(A2186,Plan1!$A$7:$O$2198,3,FALSE())</f>
        <v>777.78</v>
      </c>
      <c r="D2186" s="66" t="n">
        <f aca="false">VLOOKUP(A2186,Plan1!$A$7:$O$2198,7,FALSE())</f>
        <v>-6.22</v>
      </c>
      <c r="E2186" s="65" t="n">
        <f aca="false">VLOOKUP(A2186,Plan1!$A$7:$O$2198,8,FALSE())</f>
        <v>753.78</v>
      </c>
      <c r="F2186" s="64" t="n">
        <f aca="false">VLOOKUP(A2186,Plan1!$A$7:$O$2198,12,FALSE())</f>
        <v>-1.86</v>
      </c>
      <c r="G2186" s="65" t="n">
        <f aca="false">VLOOKUP(A2186,Plan1!$A$7:$O$2198,13,FALSE())</f>
        <v>836.92</v>
      </c>
    </row>
    <row r="2187" customFormat="false" ht="15" hidden="false" customHeight="false" outlineLevel="0" collapsed="false">
      <c r="A2187" s="63" t="n">
        <v>43459</v>
      </c>
      <c r="B2187" s="64" t="n">
        <f aca="false">VLOOKUP(A2187,Plan1!$A$7:$O$2198,2,FALSE())</f>
        <v>-3.21</v>
      </c>
      <c r="C2187" s="65" t="n">
        <f aca="false">VLOOKUP(A2187,Plan1!$A$7:$O$2198,3,FALSE())</f>
        <v>777.79</v>
      </c>
      <c r="D2187" s="66" t="n">
        <f aca="false">VLOOKUP(A2187,Plan1!$A$7:$O$2198,7,FALSE())</f>
        <v>-6.15</v>
      </c>
      <c r="E2187" s="65" t="n">
        <f aca="false">VLOOKUP(A2187,Plan1!$A$7:$O$2198,8,FALSE())</f>
        <v>753.85</v>
      </c>
      <c r="F2187" s="64" t="n">
        <f aca="false">VLOOKUP(A2187,Plan1!$A$7:$O$2198,12,FALSE())</f>
        <v>-1.83</v>
      </c>
      <c r="G2187" s="65" t="n">
        <f aca="false">VLOOKUP(A2187,Plan1!$A$7:$O$2198,13,FALSE())</f>
        <v>836.95</v>
      </c>
    </row>
    <row r="2188" customFormat="false" ht="15" hidden="false" customHeight="false" outlineLevel="0" collapsed="false">
      <c r="A2188" s="63" t="n">
        <v>43460</v>
      </c>
      <c r="B2188" s="64" t="n">
        <f aca="false">VLOOKUP(A2188,Plan1!$A$7:$O$2198,2,FALSE())</f>
        <v>-3.22</v>
      </c>
      <c r="C2188" s="65" t="n">
        <f aca="false">VLOOKUP(A2188,Plan1!$A$7:$O$2198,3,FALSE())</f>
        <v>777.78</v>
      </c>
      <c r="D2188" s="66" t="n">
        <f aca="false">VLOOKUP(A2188,Plan1!$A$7:$O$2198,7,FALSE())</f>
        <v>-6.11</v>
      </c>
      <c r="E2188" s="65" t="n">
        <f aca="false">VLOOKUP(A2188,Plan1!$A$7:$O$2198,8,FALSE())</f>
        <v>753.89</v>
      </c>
      <c r="F2188" s="64" t="n">
        <f aca="false">VLOOKUP(A2188,Plan1!$A$7:$O$2198,12,FALSE())</f>
        <v>-1.78</v>
      </c>
      <c r="G2188" s="65" t="n">
        <f aca="false">VLOOKUP(A2188,Plan1!$A$7:$O$2198,13,FALSE())</f>
        <v>837</v>
      </c>
    </row>
    <row r="2189" customFormat="false" ht="15" hidden="false" customHeight="false" outlineLevel="0" collapsed="false">
      <c r="A2189" s="63" t="n">
        <v>43461</v>
      </c>
      <c r="B2189" s="64" t="n">
        <f aca="false">VLOOKUP(A2189,Plan1!$A$7:$O$2198,2,FALSE())</f>
        <v>-3.2</v>
      </c>
      <c r="C2189" s="65" t="n">
        <f aca="false">VLOOKUP(A2189,Plan1!$A$7:$O$2198,3,FALSE())</f>
        <v>777.8</v>
      </c>
      <c r="D2189" s="66" t="n">
        <f aca="false">VLOOKUP(A2189,Plan1!$A$7:$O$2198,7,FALSE())</f>
        <v>-6.02</v>
      </c>
      <c r="E2189" s="65" t="n">
        <f aca="false">VLOOKUP(A2189,Plan1!$A$7:$O$2198,8,FALSE())</f>
        <v>753.98</v>
      </c>
      <c r="F2189" s="64" t="n">
        <f aca="false">VLOOKUP(A2189,Plan1!$A$7:$O$2198,12,FALSE())</f>
        <v>-1.72</v>
      </c>
      <c r="G2189" s="65" t="n">
        <f aca="false">VLOOKUP(A2189,Plan1!$A$7:$O$2198,13,FALSE())</f>
        <v>837.06</v>
      </c>
    </row>
    <row r="2190" customFormat="false" ht="15" hidden="false" customHeight="false" outlineLevel="0" collapsed="false">
      <c r="A2190" s="63" t="n">
        <v>43462</v>
      </c>
      <c r="B2190" s="64" t="n">
        <f aca="false">VLOOKUP(A2190,Plan1!$A$7:$O$2198,2,FALSE())</f>
        <v>-3.11</v>
      </c>
      <c r="C2190" s="65" t="n">
        <f aca="false">VLOOKUP(A2190,Plan1!$A$7:$O$2198,3,FALSE())</f>
        <v>777.89</v>
      </c>
      <c r="D2190" s="66" t="n">
        <f aca="false">VLOOKUP(A2190,Plan1!$A$7:$O$2198,7,FALSE())</f>
        <v>-5.97</v>
      </c>
      <c r="E2190" s="65" t="n">
        <f aca="false">VLOOKUP(A2190,Plan1!$A$7:$O$2198,8,FALSE())</f>
        <v>754.03</v>
      </c>
      <c r="F2190" s="64" t="n">
        <f aca="false">VLOOKUP(A2190,Plan1!$A$7:$O$2198,12,FALSE())</f>
        <v>-1.62</v>
      </c>
      <c r="G2190" s="65" t="n">
        <f aca="false">VLOOKUP(A2190,Plan1!$A$7:$O$2198,13,FALSE())</f>
        <v>837.16</v>
      </c>
    </row>
    <row r="2191" customFormat="false" ht="15" hidden="false" customHeight="false" outlineLevel="0" collapsed="false">
      <c r="A2191" s="63" t="n">
        <v>43463</v>
      </c>
      <c r="B2191" s="64" t="n">
        <f aca="false">VLOOKUP(A2191,Plan1!$A$7:$O$2198,2,FALSE())</f>
        <v>-3.06</v>
      </c>
      <c r="C2191" s="65" t="n">
        <f aca="false">VLOOKUP(A2191,Plan1!$A$7:$O$2198,3,FALSE())</f>
        <v>777.94</v>
      </c>
      <c r="D2191" s="66" t="n">
        <f aca="false">VLOOKUP(A2191,Plan1!$A$7:$O$2198,7,FALSE())</f>
        <v>-5.89</v>
      </c>
      <c r="E2191" s="65" t="n">
        <f aca="false">VLOOKUP(A2191,Plan1!$A$7:$O$2198,8,FALSE())</f>
        <v>754.11</v>
      </c>
      <c r="F2191" s="64" t="n">
        <f aca="false">VLOOKUP(A2191,Plan1!$A$7:$O$2198,12,FALSE())</f>
        <v>-1.56</v>
      </c>
      <c r="G2191" s="65" t="n">
        <f aca="false">VLOOKUP(A2191,Plan1!$A$7:$O$2198,13,FALSE())</f>
        <v>837.22</v>
      </c>
    </row>
    <row r="2192" customFormat="false" ht="15" hidden="false" customHeight="false" outlineLevel="0" collapsed="false">
      <c r="A2192" s="63" t="n">
        <v>43464</v>
      </c>
      <c r="B2192" s="64" t="n">
        <f aca="false">VLOOKUP(A2192,Plan1!$A$7:$O$2198,2,FALSE())</f>
        <v>-3.01</v>
      </c>
      <c r="C2192" s="65" t="n">
        <f aca="false">VLOOKUP(A2192,Plan1!$A$7:$O$2198,3,FALSE())</f>
        <v>777.99</v>
      </c>
      <c r="D2192" s="66" t="n">
        <f aca="false">VLOOKUP(A2192,Plan1!$A$7:$O$2198,7,FALSE())</f>
        <v>-5.77</v>
      </c>
      <c r="E2192" s="65" t="n">
        <f aca="false">VLOOKUP(A2192,Plan1!$A$7:$O$2198,8,FALSE())</f>
        <v>754.23</v>
      </c>
      <c r="F2192" s="64" t="n">
        <f aca="false">VLOOKUP(A2192,Plan1!$A$7:$O$2198,12,FALSE())</f>
        <v>-1.48</v>
      </c>
      <c r="G2192" s="65" t="n">
        <f aca="false">VLOOKUP(A2192,Plan1!$A$7:$O$2198,13,FALSE())</f>
        <v>837.3</v>
      </c>
    </row>
    <row r="2193" customFormat="false" ht="15" hidden="false" customHeight="false" outlineLevel="0" collapsed="false">
      <c r="A2193" s="63" t="n">
        <v>43465</v>
      </c>
      <c r="B2193" s="64" t="n">
        <f aca="false">VLOOKUP(A2193,Plan1!$A$7:$O$2198,2,FALSE())</f>
        <v>-3</v>
      </c>
      <c r="C2193" s="65" t="n">
        <f aca="false">VLOOKUP(A2193,Plan1!$A$7:$O$2198,3,FALSE())</f>
        <v>778</v>
      </c>
      <c r="D2193" s="66" t="n">
        <f aca="false">VLOOKUP(A2193,Plan1!$A$7:$O$2198,7,FALSE())</f>
        <v>-5.7</v>
      </c>
      <c r="E2193" s="65" t="n">
        <f aca="false">VLOOKUP(A2193,Plan1!$A$7:$O$2198,8,FALSE())</f>
        <v>754.3</v>
      </c>
      <c r="F2193" s="64" t="n">
        <f aca="false">VLOOKUP(A2193,Plan1!$A$7:$O$2198,12,FALSE())</f>
        <v>-1.46</v>
      </c>
      <c r="G2193" s="65" t="n">
        <f aca="false">VLOOKUP(A2193,Plan1!$A$7:$O$2198,13,FALSE())</f>
        <v>837.32</v>
      </c>
    </row>
    <row r="2194" customFormat="false" ht="15" hidden="false" customHeight="false" outlineLevel="0" collapsed="false">
      <c r="A2194" s="63" t="n">
        <v>43466</v>
      </c>
      <c r="B2194" s="64" t="n">
        <f aca="false">VLOOKUP(A2194,Plan1!$A$7:$O$2198,2,FALSE())</f>
        <v>-2.98</v>
      </c>
      <c r="C2194" s="65" t="n">
        <f aca="false">VLOOKUP(A2194,Plan1!$A$7:$O$2198,3,FALSE())</f>
        <v>778.02</v>
      </c>
      <c r="D2194" s="66" t="n">
        <f aca="false">VLOOKUP(A2194,Plan1!$A$7:$O$2198,7,FALSE())</f>
        <v>-5.65</v>
      </c>
      <c r="E2194" s="65" t="n">
        <f aca="false">VLOOKUP(A2194,Plan1!$A$7:$O$2198,8,FALSE())</f>
        <v>754.35</v>
      </c>
      <c r="F2194" s="64" t="n">
        <f aca="false">VLOOKUP(A2194,Plan1!$A$7:$O$2198,12,FALSE())</f>
        <v>-1.34</v>
      </c>
      <c r="G2194" s="65" t="n">
        <f aca="false">VLOOKUP(A2194,Plan1!$A$7:$O$2198,13,FALSE())</f>
        <v>837.44</v>
      </c>
    </row>
    <row r="2195" customFormat="false" ht="15" hidden="false" customHeight="false" outlineLevel="0" collapsed="false">
      <c r="A2195" s="63" t="n">
        <v>43467</v>
      </c>
      <c r="B2195" s="64" t="n">
        <f aca="false">VLOOKUP(A2195,Plan1!$A$7:$O$2198,2,FALSE())</f>
        <v>-2.97</v>
      </c>
      <c r="C2195" s="65" t="n">
        <f aca="false">VLOOKUP(A2195,Plan1!$A$7:$O$2198,3,FALSE())</f>
        <v>778.03</v>
      </c>
      <c r="D2195" s="66" t="n">
        <f aca="false">VLOOKUP(A2195,Plan1!$A$7:$O$2198,7,FALSE())</f>
        <v>-5.6</v>
      </c>
      <c r="E2195" s="65" t="n">
        <f aca="false">VLOOKUP(A2195,Plan1!$A$7:$O$2198,8,FALSE())</f>
        <v>754.4</v>
      </c>
      <c r="F2195" s="64" t="n">
        <f aca="false">VLOOKUP(A2195,Plan1!$A$7:$O$2198,12,FALSE())</f>
        <v>-1.3</v>
      </c>
      <c r="G2195" s="65" t="n">
        <f aca="false">VLOOKUP(A2195,Plan1!$A$7:$O$2198,13,FALSE())</f>
        <v>837.48</v>
      </c>
    </row>
    <row r="2196" customFormat="false" ht="15" hidden="false" customHeight="false" outlineLevel="0" collapsed="false">
      <c r="A2196" s="63" t="n">
        <v>43468</v>
      </c>
      <c r="B2196" s="64" t="n">
        <f aca="false">VLOOKUP(A2196,Plan1!$A$7:$O$2198,2,FALSE())</f>
        <v>-2.97</v>
      </c>
      <c r="C2196" s="65" t="n">
        <f aca="false">VLOOKUP(A2196,Plan1!$A$7:$O$2198,3,FALSE())</f>
        <v>778.03</v>
      </c>
      <c r="D2196" s="66" t="n">
        <f aca="false">VLOOKUP(A2196,Plan1!$A$7:$O$2198,7,FALSE())</f>
        <v>-5.56</v>
      </c>
      <c r="E2196" s="65" t="n">
        <f aca="false">VLOOKUP(A2196,Plan1!$A$7:$O$2198,8,FALSE())</f>
        <v>754.44</v>
      </c>
      <c r="F2196" s="64" t="n">
        <f aca="false">VLOOKUP(A2196,Plan1!$A$7:$O$2198,12,FALSE())</f>
        <v>-1.28</v>
      </c>
      <c r="G2196" s="65" t="n">
        <f aca="false">VLOOKUP(A2196,Plan1!$A$7:$O$2198,13,FALSE())</f>
        <v>837.5</v>
      </c>
    </row>
    <row r="2197" customFormat="false" ht="15" hidden="false" customHeight="false" outlineLevel="0" collapsed="false">
      <c r="A2197" s="63" t="n">
        <v>43469</v>
      </c>
      <c r="B2197" s="64" t="n">
        <f aca="false">VLOOKUP(A2197,Plan1!$A$7:$O$2198,2,FALSE())</f>
        <v>-2.97</v>
      </c>
      <c r="C2197" s="65" t="n">
        <f aca="false">VLOOKUP(A2197,Plan1!$A$7:$O$2198,3,FALSE())</f>
        <v>778.03</v>
      </c>
      <c r="D2197" s="66" t="n">
        <f aca="false">VLOOKUP(A2197,Plan1!$A$7:$O$2198,7,FALSE())</f>
        <v>-5.52</v>
      </c>
      <c r="E2197" s="65" t="n">
        <f aca="false">VLOOKUP(A2197,Plan1!$A$7:$O$2198,8,FALSE())</f>
        <v>754.48</v>
      </c>
      <c r="F2197" s="64" t="n">
        <f aca="false">VLOOKUP(A2197,Plan1!$A$7:$O$2198,12,FALSE())</f>
        <v>-1.27</v>
      </c>
      <c r="G2197" s="65" t="n">
        <f aca="false">VLOOKUP(A2197,Plan1!$A$7:$O$2198,13,FALSE())</f>
        <v>837.51</v>
      </c>
    </row>
    <row r="2198" customFormat="false" ht="15" hidden="false" customHeight="false" outlineLevel="0" collapsed="false">
      <c r="A2198" s="63" t="n">
        <v>43470</v>
      </c>
      <c r="B2198" s="64" t="n">
        <f aca="false">VLOOKUP(A2198,Plan1!$A$7:$O$2198,2,FALSE())</f>
        <v>-3</v>
      </c>
      <c r="C2198" s="65" t="n">
        <f aca="false">VLOOKUP(A2198,Plan1!$A$7:$O$2198,3,FALSE())</f>
        <v>778</v>
      </c>
      <c r="D2198" s="66" t="n">
        <f aca="false">VLOOKUP(A2198,Plan1!$A$7:$O$2198,7,FALSE())</f>
        <v>-5.48</v>
      </c>
      <c r="E2198" s="65" t="n">
        <f aca="false">VLOOKUP(A2198,Plan1!$A$7:$O$2198,8,FALSE())</f>
        <v>754.52</v>
      </c>
      <c r="F2198" s="64" t="n">
        <f aca="false">VLOOKUP(A2198,Plan1!$A$7:$O$2198,12,FALSE())</f>
        <v>-1.25</v>
      </c>
      <c r="G2198" s="65" t="n">
        <f aca="false">VLOOKUP(A2198,Plan1!$A$7:$O$2198,13,FALSE())</f>
        <v>837.53</v>
      </c>
    </row>
    <row r="2199" customFormat="false" ht="15" hidden="false" customHeight="false" outlineLevel="0" collapsed="false">
      <c r="A2199" s="63" t="n">
        <v>43471</v>
      </c>
      <c r="B2199" s="64" t="n">
        <f aca="false">VLOOKUP(A2199,Plan1!$A$7:$O$2198,2,FALSE())</f>
        <v>-3.01</v>
      </c>
      <c r="C2199" s="65" t="n">
        <f aca="false">VLOOKUP(A2199,Plan1!$A$7:$O$2198,3,FALSE())</f>
        <v>777.99</v>
      </c>
      <c r="D2199" s="66" t="n">
        <f aca="false">VLOOKUP(A2199,Plan1!$A$7:$O$2198,7,FALSE())</f>
        <v>-5.46</v>
      </c>
      <c r="E2199" s="65" t="n">
        <f aca="false">VLOOKUP(A2199,Plan1!$A$7:$O$2198,8,FALSE())</f>
        <v>754.54</v>
      </c>
      <c r="F2199" s="64" t="n">
        <f aca="false">VLOOKUP(A2199,Plan1!$A$7:$O$2198,12,FALSE())</f>
        <v>-1.25</v>
      </c>
      <c r="G2199" s="65" t="n">
        <f aca="false">VLOOKUP(A2199,Plan1!$A$7:$O$2198,13,FALSE())</f>
        <v>837.53</v>
      </c>
    </row>
    <row r="2200" customFormat="false" ht="15" hidden="false" customHeight="false" outlineLevel="0" collapsed="false">
      <c r="A2200" s="63" t="n">
        <v>43472</v>
      </c>
      <c r="B2200" s="64" t="n">
        <f aca="false">VLOOKUP(A2200,Plan1!$A$7:$O$2198,2,FALSE())</f>
        <v>-3.04</v>
      </c>
      <c r="C2200" s="65" t="n">
        <f aca="false">VLOOKUP(A2200,Plan1!$A$7:$O$2198,3,FALSE())</f>
        <v>777.96</v>
      </c>
      <c r="D2200" s="66" t="n">
        <f aca="false">VLOOKUP(A2200,Plan1!$A$7:$O$2198,7,FALSE())</f>
        <v>-5.44</v>
      </c>
      <c r="E2200" s="65" t="n">
        <f aca="false">VLOOKUP(A2200,Plan1!$A$7:$O$2198,8,FALSE())</f>
        <v>754.56</v>
      </c>
      <c r="F2200" s="64" t="n">
        <f aca="false">VLOOKUP(A2200,Plan1!$A$7:$O$2198,12,FALSE())</f>
        <v>-1.25</v>
      </c>
      <c r="G2200" s="65" t="n">
        <f aca="false">VLOOKUP(A2200,Plan1!$A$7:$O$2198,13,FALSE())</f>
        <v>837.53</v>
      </c>
    </row>
    <row r="2201" customFormat="false" ht="15" hidden="false" customHeight="false" outlineLevel="0" collapsed="false">
      <c r="A2201" s="63" t="n">
        <v>43473</v>
      </c>
      <c r="B2201" s="64" t="n">
        <f aca="false">VLOOKUP(A2201,Plan1!$A$7:$O$2198,2,FALSE())</f>
        <v>-3.06</v>
      </c>
      <c r="C2201" s="65" t="n">
        <f aca="false">VLOOKUP(A2201,Plan1!$A$7:$O$2198,3,FALSE())</f>
        <v>777.94</v>
      </c>
      <c r="D2201" s="66" t="n">
        <f aca="false">VLOOKUP(A2201,Plan1!$A$7:$O$2198,7,FALSE())</f>
        <v>-5.43</v>
      </c>
      <c r="E2201" s="65" t="n">
        <f aca="false">VLOOKUP(A2201,Plan1!$A$7:$O$2198,8,FALSE())</f>
        <v>754.57</v>
      </c>
      <c r="F2201" s="64" t="n">
        <f aca="false">VLOOKUP(A2201,Plan1!$A$7:$O$2198,12,FALSE())</f>
        <v>-1.25</v>
      </c>
      <c r="G2201" s="65" t="n">
        <f aca="false">VLOOKUP(A2201,Plan1!$A$7:$O$2198,13,FALSE())</f>
        <v>837.53</v>
      </c>
    </row>
    <row r="2202" customFormat="false" ht="15" hidden="false" customHeight="false" outlineLevel="0" collapsed="false">
      <c r="A2202" s="63" t="n">
        <v>43474</v>
      </c>
      <c r="B2202" s="64" t="n">
        <f aca="false">VLOOKUP(A2202,Plan1!$A$7:$O$2198,2,FALSE())</f>
        <v>-3.1</v>
      </c>
      <c r="C2202" s="65" t="n">
        <f aca="false">VLOOKUP(A2202,Plan1!$A$7:$O$2198,3,FALSE())</f>
        <v>777.9</v>
      </c>
      <c r="D2202" s="66" t="n">
        <f aca="false">VLOOKUP(A2202,Plan1!$A$7:$O$2198,7,FALSE())</f>
        <v>-5.42</v>
      </c>
      <c r="E2202" s="65" t="n">
        <f aca="false">VLOOKUP(A2202,Plan1!$A$7:$O$2198,8,FALSE())</f>
        <v>754.58</v>
      </c>
      <c r="F2202" s="64" t="n">
        <f aca="false">VLOOKUP(A2202,Plan1!$A$7:$O$2198,12,FALSE())</f>
        <v>-1.25</v>
      </c>
      <c r="G2202" s="65" t="n">
        <f aca="false">VLOOKUP(A2202,Plan1!$A$7:$O$2198,13,FALSE())</f>
        <v>837.53</v>
      </c>
    </row>
    <row r="2203" customFormat="false" ht="15" hidden="false" customHeight="false" outlineLevel="0" collapsed="false">
      <c r="A2203" s="63" t="n">
        <v>43475</v>
      </c>
      <c r="B2203" s="64" t="n">
        <f aca="false">VLOOKUP(A2203,Plan1!$A$7:$O$2198,2,FALSE())</f>
        <v>-3.11</v>
      </c>
      <c r="C2203" s="65" t="n">
        <f aca="false">VLOOKUP(A2203,Plan1!$A$7:$O$2198,3,FALSE())</f>
        <v>777.89</v>
      </c>
      <c r="D2203" s="66" t="n">
        <f aca="false">VLOOKUP(A2203,Plan1!$A$7:$O$2198,7,FALSE())</f>
        <v>-5.41</v>
      </c>
      <c r="E2203" s="65" t="n">
        <f aca="false">VLOOKUP(A2203,Plan1!$A$7:$O$2198,8,FALSE())</f>
        <v>754.59</v>
      </c>
      <c r="F2203" s="64" t="n">
        <f aca="false">VLOOKUP(A2203,Plan1!$A$7:$O$2198,12,FALSE())</f>
        <v>-1.28</v>
      </c>
      <c r="G2203" s="65" t="n">
        <f aca="false">VLOOKUP(A2203,Plan1!$A$7:$O$2198,13,FALSE())</f>
        <v>837.5</v>
      </c>
    </row>
    <row r="2204" customFormat="false" ht="15" hidden="false" customHeight="false" outlineLevel="0" collapsed="false">
      <c r="A2204" s="63" t="n">
        <v>43476</v>
      </c>
      <c r="B2204" s="64" t="n">
        <f aca="false">VLOOKUP(A2204,Plan1!$A$7:$O$2198,2,FALSE())</f>
        <v>-3.12</v>
      </c>
      <c r="C2204" s="65" t="n">
        <f aca="false">VLOOKUP(A2204,Plan1!$A$7:$O$2198,3,FALSE())</f>
        <v>777.88</v>
      </c>
      <c r="D2204" s="66" t="n">
        <f aca="false">VLOOKUP(A2204,Plan1!$A$7:$O$2198,7,FALSE())</f>
        <v>-5.41</v>
      </c>
      <c r="E2204" s="65" t="n">
        <f aca="false">VLOOKUP(A2204,Plan1!$A$7:$O$2198,8,FALSE())</f>
        <v>754.59</v>
      </c>
      <c r="F2204" s="64" t="n">
        <f aca="false">VLOOKUP(A2204,Plan1!$A$7:$O$2198,12,FALSE())</f>
        <v>-1.3</v>
      </c>
      <c r="G2204" s="65" t="n">
        <f aca="false">VLOOKUP(A2204,Plan1!$A$7:$O$2198,13,FALSE())</f>
        <v>837.48</v>
      </c>
    </row>
    <row r="2205" customFormat="false" ht="15" hidden="false" customHeight="false" outlineLevel="0" collapsed="false">
      <c r="A2205" s="63" t="n">
        <v>43477</v>
      </c>
      <c r="B2205" s="64" t="n">
        <f aca="false">VLOOKUP(A2205,Plan1!$A$7:$O$2198,2,FALSE())</f>
        <v>-3.15</v>
      </c>
      <c r="C2205" s="65" t="n">
        <f aca="false">VLOOKUP(A2205,Plan1!$A$7:$O$2198,3,FALSE())</f>
        <v>777.85</v>
      </c>
      <c r="D2205" s="66" t="n">
        <f aca="false">VLOOKUP(A2205,Plan1!$A$7:$O$2198,7,FALSE())</f>
        <v>-5.4</v>
      </c>
      <c r="E2205" s="65" t="n">
        <f aca="false">VLOOKUP(A2205,Plan1!$A$7:$O$2198,8,FALSE())</f>
        <v>754.6</v>
      </c>
      <c r="F2205" s="64" t="n">
        <f aca="false">VLOOKUP(A2205,Plan1!$A$7:$O$2198,12,FALSE())</f>
        <v>-1.29</v>
      </c>
      <c r="G2205" s="65" t="n">
        <f aca="false">VLOOKUP(A2205,Plan1!$A$7:$O$2198,13,FALSE())</f>
        <v>837.49</v>
      </c>
    </row>
    <row r="2206" customFormat="false" ht="15" hidden="false" customHeight="false" outlineLevel="0" collapsed="false">
      <c r="A2206" s="63" t="n">
        <v>43478</v>
      </c>
      <c r="B2206" s="64" t="n">
        <f aca="false">VLOOKUP(A2206,Plan1!$A$7:$O$2198,2,FALSE())</f>
        <v>-3.18</v>
      </c>
      <c r="C2206" s="65" t="n">
        <f aca="false">VLOOKUP(A2206,Plan1!$A$7:$O$2198,3,FALSE())</f>
        <v>777.82</v>
      </c>
      <c r="D2206" s="66" t="n">
        <f aca="false">VLOOKUP(A2206,Plan1!$A$7:$O$2198,7,FALSE())</f>
        <v>-5.4</v>
      </c>
      <c r="E2206" s="65" t="n">
        <f aca="false">VLOOKUP(A2206,Plan1!$A$7:$O$2198,8,FALSE())</f>
        <v>754.6</v>
      </c>
      <c r="F2206" s="64" t="n">
        <f aca="false">VLOOKUP(A2206,Plan1!$A$7:$O$2198,12,FALSE())</f>
        <v>-1.3</v>
      </c>
      <c r="G2206" s="65" t="n">
        <f aca="false">VLOOKUP(A2206,Plan1!$A$7:$O$2198,13,FALSE())</f>
        <v>837.48</v>
      </c>
    </row>
    <row r="2207" customFormat="false" ht="15" hidden="false" customHeight="false" outlineLevel="0" collapsed="false">
      <c r="A2207" s="63" t="n">
        <v>43479</v>
      </c>
      <c r="B2207" s="64" t="n">
        <f aca="false">VLOOKUP(A2207,Plan1!$A$7:$O$2198,2,FALSE())</f>
        <v>-3.22</v>
      </c>
      <c r="C2207" s="65" t="n">
        <f aca="false">VLOOKUP(A2207,Plan1!$A$7:$O$2198,3,FALSE())</f>
        <v>777.78</v>
      </c>
      <c r="D2207" s="66" t="n">
        <f aca="false">VLOOKUP(A2207,Plan1!$A$7:$O$2198,7,FALSE())</f>
        <v>-5.4</v>
      </c>
      <c r="E2207" s="65" t="n">
        <f aca="false">VLOOKUP(A2207,Plan1!$A$7:$O$2198,8,FALSE())</f>
        <v>754.6</v>
      </c>
      <c r="F2207" s="64" t="n">
        <f aca="false">VLOOKUP(A2207,Plan1!$A$7:$O$2198,12,FALSE())</f>
        <v>-1.32</v>
      </c>
      <c r="G2207" s="65" t="n">
        <f aca="false">VLOOKUP(A2207,Plan1!$A$7:$O$2198,13,FALSE())</f>
        <v>837.46</v>
      </c>
    </row>
    <row r="2208" customFormat="false" ht="15" hidden="false" customHeight="false" outlineLevel="0" collapsed="false">
      <c r="A2208" s="63" t="n">
        <v>43480</v>
      </c>
      <c r="B2208" s="64" t="n">
        <f aca="false">VLOOKUP(A2208,Plan1!$A$7:$O$2198,2,FALSE())</f>
        <v>-3.24</v>
      </c>
      <c r="C2208" s="65" t="n">
        <f aca="false">VLOOKUP(A2208,Plan1!$A$7:$O$2198,3,FALSE())</f>
        <v>777.76</v>
      </c>
      <c r="D2208" s="66" t="n">
        <f aca="false">VLOOKUP(A2208,Plan1!$A$7:$O$2198,7,FALSE())</f>
        <v>-5.4</v>
      </c>
      <c r="E2208" s="65" t="n">
        <f aca="false">VLOOKUP(A2208,Plan1!$A$7:$O$2198,8,FALSE())</f>
        <v>754.6</v>
      </c>
      <c r="F2208" s="64" t="n">
        <f aca="false">VLOOKUP(A2208,Plan1!$A$7:$O$2198,12,FALSE())</f>
        <v>-1.34</v>
      </c>
      <c r="G2208" s="65" t="n">
        <f aca="false">VLOOKUP(A2208,Plan1!$A$7:$O$2198,13,FALSE())</f>
        <v>837.44</v>
      </c>
    </row>
    <row r="2209" customFormat="false" ht="15" hidden="false" customHeight="false" outlineLevel="0" collapsed="false">
      <c r="A2209" s="63" t="n">
        <v>43481</v>
      </c>
      <c r="B2209" s="64" t="n">
        <f aca="false">VLOOKUP(A2209,Plan1!$A$7:$O$2198,2,FALSE())</f>
        <v>-3.25</v>
      </c>
      <c r="C2209" s="65" t="n">
        <f aca="false">VLOOKUP(A2209,Plan1!$A$7:$O$2198,3,FALSE())</f>
        <v>777.75</v>
      </c>
      <c r="D2209" s="66" t="n">
        <f aca="false">VLOOKUP(A2209,Plan1!$A$7:$O$2198,7,FALSE())</f>
        <v>-5.39</v>
      </c>
      <c r="E2209" s="65" t="n">
        <f aca="false">VLOOKUP(A2209,Plan1!$A$7:$O$2198,8,FALSE())</f>
        <v>754.61</v>
      </c>
      <c r="F2209" s="64" t="n">
        <f aca="false">VLOOKUP(A2209,Plan1!$A$7:$O$2198,12,FALSE())</f>
        <v>-1.34</v>
      </c>
      <c r="G2209" s="65" t="n">
        <f aca="false">VLOOKUP(A2209,Plan1!$A$7:$O$2198,13,FALSE())</f>
        <v>837.44</v>
      </c>
    </row>
    <row r="2210" customFormat="false" ht="15" hidden="false" customHeight="false" outlineLevel="0" collapsed="false">
      <c r="A2210" s="63" t="n">
        <v>43482</v>
      </c>
      <c r="B2210" s="64" t="n">
        <f aca="false">VLOOKUP(A2210,Plan1!$A$7:$O$2198,2,FALSE())</f>
        <v>-3.27</v>
      </c>
      <c r="C2210" s="65" t="n">
        <f aca="false">VLOOKUP(A2210,Plan1!$A$7:$O$2198,3,FALSE())</f>
        <v>777.73</v>
      </c>
      <c r="D2210" s="66" t="n">
        <f aca="false">VLOOKUP(A2210,Plan1!$A$7:$O$2198,7,FALSE())</f>
        <v>-5.39</v>
      </c>
      <c r="E2210" s="65" t="n">
        <f aca="false">VLOOKUP(A2210,Plan1!$A$7:$O$2198,8,FALSE())</f>
        <v>754.61</v>
      </c>
      <c r="F2210" s="64" t="n">
        <f aca="false">VLOOKUP(A2210,Plan1!$A$7:$O$2198,12,FALSE())</f>
        <v>-1.35</v>
      </c>
      <c r="G2210" s="65" t="n">
        <f aca="false">VLOOKUP(A2210,Plan1!$A$7:$O$2198,13,FALSE())</f>
        <v>837.43</v>
      </c>
    </row>
    <row r="2211" customFormat="false" ht="15" hidden="false" customHeight="false" outlineLevel="0" collapsed="false">
      <c r="A2211" s="63" t="n">
        <v>43483</v>
      </c>
      <c r="B2211" s="64" t="n">
        <f aca="false">VLOOKUP(A2211,Plan1!$A$7:$O$2198,2,FALSE())</f>
        <v>-3.28</v>
      </c>
      <c r="C2211" s="65" t="n">
        <f aca="false">VLOOKUP(A2211,Plan1!$A$7:$O$2198,3,FALSE())</f>
        <v>777.72</v>
      </c>
      <c r="D2211" s="66" t="n">
        <f aca="false">VLOOKUP(A2211,Plan1!$A$7:$O$2198,7,FALSE())</f>
        <v>-5.4</v>
      </c>
      <c r="E2211" s="65" t="n">
        <f aca="false">VLOOKUP(A2211,Plan1!$A$7:$O$2198,8,FALSE())</f>
        <v>754.6</v>
      </c>
      <c r="F2211" s="64" t="n">
        <f aca="false">VLOOKUP(A2211,Plan1!$A$7:$O$2198,12,FALSE())</f>
        <v>-1.38</v>
      </c>
      <c r="G2211" s="65" t="n">
        <f aca="false">VLOOKUP(A2211,Plan1!$A$7:$O$2198,13,FALSE())</f>
        <v>837.4</v>
      </c>
    </row>
    <row r="2212" customFormat="false" ht="15" hidden="false" customHeight="false" outlineLevel="0" collapsed="false">
      <c r="A2212" s="63" t="n">
        <v>43484</v>
      </c>
      <c r="B2212" s="64" t="n">
        <f aca="false">VLOOKUP(A2212,Plan1!$A$7:$O$2198,2,FALSE())</f>
        <v>-3.3</v>
      </c>
      <c r="C2212" s="65" t="n">
        <f aca="false">VLOOKUP(A2212,Plan1!$A$7:$O$2198,3,FALSE())</f>
        <v>777.7</v>
      </c>
      <c r="D2212" s="66" t="n">
        <f aca="false">VLOOKUP(A2212,Plan1!$A$7:$O$2198,7,FALSE())</f>
        <v>-5.41</v>
      </c>
      <c r="E2212" s="65" t="n">
        <f aca="false">VLOOKUP(A2212,Plan1!$A$7:$O$2198,8,FALSE())</f>
        <v>754.59</v>
      </c>
      <c r="F2212" s="64" t="n">
        <f aca="false">VLOOKUP(A2212,Plan1!$A$7:$O$2198,12,FALSE())</f>
        <v>-1.4</v>
      </c>
      <c r="G2212" s="65" t="n">
        <f aca="false">VLOOKUP(A2212,Plan1!$A$7:$O$2198,13,FALSE())</f>
        <v>837.38</v>
      </c>
    </row>
    <row r="2213" customFormat="false" ht="15" hidden="false" customHeight="false" outlineLevel="0" collapsed="false">
      <c r="A2213" s="63" t="n">
        <v>43485</v>
      </c>
      <c r="B2213" s="64" t="n">
        <f aca="false">VLOOKUP(A2213,Plan1!$A$7:$O$2198,2,FALSE())</f>
        <v>-3.32</v>
      </c>
      <c r="C2213" s="65" t="n">
        <f aca="false">VLOOKUP(A2213,Plan1!$A$7:$O$2198,3,FALSE())</f>
        <v>777.68</v>
      </c>
      <c r="D2213" s="66" t="n">
        <f aca="false">VLOOKUP(A2213,Plan1!$A$7:$O$2198,7,FALSE())</f>
        <v>-5.42</v>
      </c>
      <c r="E2213" s="65" t="n">
        <f aca="false">VLOOKUP(A2213,Plan1!$A$7:$O$2198,8,FALSE())</f>
        <v>754.58</v>
      </c>
      <c r="F2213" s="64" t="n">
        <f aca="false">VLOOKUP(A2213,Plan1!$A$7:$O$2198,12,FALSE())</f>
        <v>-1.41</v>
      </c>
      <c r="G2213" s="65" t="n">
        <f aca="false">VLOOKUP(A2213,Plan1!$A$7:$O$2198,13,FALSE())</f>
        <v>837.37</v>
      </c>
    </row>
    <row r="2214" customFormat="false" ht="15" hidden="false" customHeight="false" outlineLevel="0" collapsed="false">
      <c r="A2214" s="63" t="n">
        <v>43486</v>
      </c>
      <c r="B2214" s="64" t="n">
        <f aca="false">VLOOKUP(A2214,Plan1!$A$7:$O$2198,2,FALSE())</f>
        <v>-3.35</v>
      </c>
      <c r="C2214" s="65" t="n">
        <f aca="false">VLOOKUP(A2214,Plan1!$A$7:$O$2198,3,FALSE())</f>
        <v>777.65</v>
      </c>
      <c r="D2214" s="66" t="n">
        <f aca="false">VLOOKUP(A2214,Plan1!$A$7:$O$2198,7,FALSE())</f>
        <v>-5.38</v>
      </c>
      <c r="E2214" s="65" t="n">
        <f aca="false">VLOOKUP(A2214,Plan1!$A$7:$O$2198,8,FALSE())</f>
        <v>754.62</v>
      </c>
      <c r="F2214" s="64" t="n">
        <f aca="false">VLOOKUP(A2214,Plan1!$A$7:$O$2198,12,FALSE())</f>
        <v>-1.38</v>
      </c>
      <c r="G2214" s="65" t="n">
        <f aca="false">VLOOKUP(A2214,Plan1!$A$7:$O$2198,13,FALSE())</f>
        <v>837.4</v>
      </c>
    </row>
    <row r="2215" customFormat="false" ht="15" hidden="false" customHeight="false" outlineLevel="0" collapsed="false">
      <c r="A2215" s="63" t="n">
        <v>43487</v>
      </c>
      <c r="B2215" s="64" t="n">
        <f aca="false">VLOOKUP(A2215,Plan1!$A$7:$O$2198,2,FALSE())</f>
        <v>-3.34</v>
      </c>
      <c r="C2215" s="65" t="n">
        <f aca="false">VLOOKUP(A2215,Plan1!$A$7:$O$2198,3,FALSE())</f>
        <v>777.66</v>
      </c>
      <c r="D2215" s="66" t="n">
        <f aca="false">VLOOKUP(A2215,Plan1!$A$7:$O$2198,7,FALSE())</f>
        <v>-5.38</v>
      </c>
      <c r="E2215" s="65" t="n">
        <f aca="false">VLOOKUP(A2215,Plan1!$A$7:$O$2198,8,FALSE())</f>
        <v>754.62</v>
      </c>
      <c r="F2215" s="64" t="n">
        <f aca="false">VLOOKUP(A2215,Plan1!$A$7:$O$2198,12,FALSE())</f>
        <v>-1.38</v>
      </c>
      <c r="G2215" s="65" t="n">
        <f aca="false">VLOOKUP(A2215,Plan1!$A$7:$O$2198,13,FALSE())</f>
        <v>837.4</v>
      </c>
    </row>
    <row r="2216" customFormat="false" ht="15" hidden="false" customHeight="false" outlineLevel="0" collapsed="false">
      <c r="A2216" s="63" t="n">
        <v>43488</v>
      </c>
      <c r="B2216" s="64" t="n">
        <f aca="false">VLOOKUP(A2216,Plan1!$A$7:$O$2198,2,FALSE())</f>
        <v>-3.31</v>
      </c>
      <c r="C2216" s="65" t="n">
        <f aca="false">VLOOKUP(A2216,Plan1!$A$7:$O$2198,3,FALSE())</f>
        <v>777.69</v>
      </c>
      <c r="D2216" s="66" t="n">
        <f aca="false">VLOOKUP(A2216,Plan1!$A$7:$O$2198,7,FALSE())</f>
        <v>-5.36</v>
      </c>
      <c r="E2216" s="65" t="n">
        <f aca="false">VLOOKUP(A2216,Plan1!$A$7:$O$2198,8,FALSE())</f>
        <v>754.64</v>
      </c>
      <c r="F2216" s="64" t="n">
        <f aca="false">VLOOKUP(A2216,Plan1!$A$7:$O$2198,12,FALSE())</f>
        <v>-1.38</v>
      </c>
      <c r="G2216" s="65" t="n">
        <f aca="false">VLOOKUP(A2216,Plan1!$A$7:$O$2198,13,FALSE())</f>
        <v>837.4</v>
      </c>
    </row>
    <row r="2217" customFormat="false" ht="15" hidden="false" customHeight="false" outlineLevel="0" collapsed="false">
      <c r="A2217" s="63" t="n">
        <v>43489</v>
      </c>
      <c r="B2217" s="64" t="n">
        <f aca="false">VLOOKUP(A2217,Plan1!$A$7:$O$2198,2,FALSE())</f>
        <v>-3.31</v>
      </c>
      <c r="C2217" s="65" t="n">
        <f aca="false">VLOOKUP(A2217,Plan1!$A$7:$O$2198,3,FALSE())</f>
        <v>777.69</v>
      </c>
      <c r="D2217" s="66" t="n">
        <f aca="false">VLOOKUP(A2217,Plan1!$A$7:$O$2198,7,FALSE())</f>
        <v>-5.36</v>
      </c>
      <c r="E2217" s="65" t="n">
        <f aca="false">VLOOKUP(A2217,Plan1!$A$7:$O$2198,8,FALSE())</f>
        <v>754.64</v>
      </c>
      <c r="F2217" s="64" t="n">
        <f aca="false">VLOOKUP(A2217,Plan1!$A$7:$O$2198,12,FALSE())</f>
        <v>-1.4</v>
      </c>
      <c r="G2217" s="65" t="n">
        <f aca="false">VLOOKUP(A2217,Plan1!$A$7:$O$2198,13,FALSE())</f>
        <v>837.38</v>
      </c>
    </row>
    <row r="2218" customFormat="false" ht="15" hidden="false" customHeight="false" outlineLevel="0" collapsed="false">
      <c r="A2218" s="63" t="n">
        <v>43490</v>
      </c>
      <c r="B2218" s="64" t="n">
        <f aca="false">VLOOKUP(A2218,Plan1!$A$7:$O$2198,2,FALSE())</f>
        <v>-3.32</v>
      </c>
      <c r="C2218" s="65" t="n">
        <f aca="false">VLOOKUP(A2218,Plan1!$A$7:$O$2198,3,FALSE())</f>
        <v>777.68</v>
      </c>
      <c r="D2218" s="66" t="n">
        <f aca="false">VLOOKUP(A2218,Plan1!$A$7:$O$2198,7,FALSE())</f>
        <v>-5.37</v>
      </c>
      <c r="E2218" s="65" t="n">
        <f aca="false">VLOOKUP(A2218,Plan1!$A$7:$O$2198,8,FALSE())</f>
        <v>754.63</v>
      </c>
      <c r="F2218" s="64" t="n">
        <f aca="false">VLOOKUP(A2218,Plan1!$A$7:$O$2198,12,FALSE())</f>
        <v>-1.41</v>
      </c>
      <c r="G2218" s="65" t="n">
        <f aca="false">VLOOKUP(A2218,Plan1!$A$7:$O$2198,13,FALSE())</f>
        <v>837.37</v>
      </c>
    </row>
    <row r="2219" customFormat="false" ht="15" hidden="false" customHeight="false" outlineLevel="0" collapsed="false">
      <c r="A2219" s="63" t="n">
        <v>43491</v>
      </c>
      <c r="B2219" s="64" t="n">
        <f aca="false">VLOOKUP(A2219,Plan1!$A$7:$O$2198,2,FALSE())</f>
        <v>-3.36</v>
      </c>
      <c r="C2219" s="65" t="n">
        <f aca="false">VLOOKUP(A2219,Plan1!$A$7:$O$2198,3,FALSE())</f>
        <v>777.64</v>
      </c>
      <c r="D2219" s="66" t="n">
        <f aca="false">VLOOKUP(A2219,Plan1!$A$7:$O$2198,7,FALSE())</f>
        <v>-5.39</v>
      </c>
      <c r="E2219" s="65" t="n">
        <f aca="false">VLOOKUP(A2219,Plan1!$A$7:$O$2198,8,FALSE())</f>
        <v>754.61</v>
      </c>
      <c r="F2219" s="64" t="n">
        <f aca="false">VLOOKUP(A2219,Plan1!$A$7:$O$2198,12,FALSE())</f>
        <v>-1.44</v>
      </c>
      <c r="G2219" s="65" t="n">
        <f aca="false">VLOOKUP(A2219,Plan1!$A$7:$O$2198,13,FALSE())</f>
        <v>837.34</v>
      </c>
    </row>
    <row r="2220" customFormat="false" ht="15" hidden="false" customHeight="false" outlineLevel="0" collapsed="false">
      <c r="A2220" s="63" t="n">
        <v>43492</v>
      </c>
      <c r="B2220" s="64" t="n">
        <f aca="false">VLOOKUP(A2220,Plan1!$A$7:$O$2198,2,FALSE())</f>
        <v>-3.4</v>
      </c>
      <c r="C2220" s="65" t="n">
        <f aca="false">VLOOKUP(A2220,Plan1!$A$7:$O$2198,3,FALSE())</f>
        <v>777.6</v>
      </c>
      <c r="D2220" s="66" t="n">
        <f aca="false">VLOOKUP(A2220,Plan1!$A$7:$O$2198,7,FALSE())</f>
        <v>-5.39</v>
      </c>
      <c r="E2220" s="65" t="n">
        <f aca="false">VLOOKUP(A2220,Plan1!$A$7:$O$2198,8,FALSE())</f>
        <v>754.61</v>
      </c>
      <c r="F2220" s="64" t="n">
        <f aca="false">VLOOKUP(A2220,Plan1!$A$7:$O$2198,12,FALSE())</f>
        <v>-1.44</v>
      </c>
      <c r="G2220" s="65" t="n">
        <f aca="false">VLOOKUP(A2220,Plan1!$A$7:$O$2198,13,FALSE())</f>
        <v>837.34</v>
      </c>
    </row>
    <row r="2221" customFormat="false" ht="15" hidden="false" customHeight="false" outlineLevel="0" collapsed="false">
      <c r="A2221" s="63" t="n">
        <v>43493</v>
      </c>
      <c r="B2221" s="64" t="n">
        <f aca="false">VLOOKUP(A2221,Plan1!$A$7:$O$2198,2,FALSE())</f>
        <v>-3.42</v>
      </c>
      <c r="C2221" s="65" t="n">
        <f aca="false">VLOOKUP(A2221,Plan1!$A$7:$O$2198,3,FALSE())</f>
        <v>777.58</v>
      </c>
      <c r="D2221" s="66" t="n">
        <f aca="false">VLOOKUP(A2221,Plan1!$A$7:$O$2198,7,FALSE())</f>
        <v>-5.39</v>
      </c>
      <c r="E2221" s="65" t="n">
        <f aca="false">VLOOKUP(A2221,Plan1!$A$7:$O$2198,8,FALSE())</f>
        <v>754.61</v>
      </c>
      <c r="F2221" s="64" t="n">
        <f aca="false">VLOOKUP(A2221,Plan1!$A$7:$O$2198,12,FALSE())</f>
        <v>-1.45</v>
      </c>
      <c r="G2221" s="65" t="n">
        <f aca="false">VLOOKUP(A2221,Plan1!$A$7:$O$2198,13,FALSE())</f>
        <v>837.33</v>
      </c>
    </row>
    <row r="2222" customFormat="false" ht="15" hidden="false" customHeight="false" outlineLevel="0" collapsed="false">
      <c r="A2222" s="63" t="n">
        <v>43494</v>
      </c>
      <c r="B2222" s="64" t="n">
        <f aca="false">VLOOKUP(A2222,Plan1!$A$7:$O$2198,2,FALSE())</f>
        <v>-3.46</v>
      </c>
      <c r="C2222" s="65" t="n">
        <f aca="false">VLOOKUP(A2222,Plan1!$A$7:$O$2198,3,FALSE())</f>
        <v>777.54</v>
      </c>
      <c r="D2222" s="66" t="n">
        <f aca="false">VLOOKUP(A2222,Plan1!$A$7:$O$2198,7,FALSE())</f>
        <v>-5.4</v>
      </c>
      <c r="E2222" s="65" t="n">
        <f aca="false">VLOOKUP(A2222,Plan1!$A$7:$O$2198,8,FALSE())</f>
        <v>754.6</v>
      </c>
      <c r="F2222" s="64" t="n">
        <f aca="false">VLOOKUP(A2222,Plan1!$A$7:$O$2198,12,FALSE())</f>
        <v>-1.46</v>
      </c>
      <c r="G2222" s="65" t="n">
        <f aca="false">VLOOKUP(A2222,Plan1!$A$7:$O$2198,13,FALSE())</f>
        <v>837.32</v>
      </c>
    </row>
    <row r="2223" customFormat="false" ht="15" hidden="false" customHeight="false" outlineLevel="0" collapsed="false">
      <c r="A2223" s="63" t="n">
        <v>43495</v>
      </c>
      <c r="B2223" s="64" t="n">
        <f aca="false">VLOOKUP(A2223,Plan1!$A$7:$O$2198,2,FALSE())</f>
        <v>-3.5</v>
      </c>
      <c r="C2223" s="65" t="n">
        <f aca="false">VLOOKUP(A2223,Plan1!$A$7:$O$2198,3,FALSE())</f>
        <v>777.5</v>
      </c>
      <c r="D2223" s="66" t="n">
        <f aca="false">VLOOKUP(A2223,Plan1!$A$7:$O$2198,7,FALSE())</f>
        <v>-5.41</v>
      </c>
      <c r="E2223" s="65" t="n">
        <f aca="false">VLOOKUP(A2223,Plan1!$A$7:$O$2198,8,FALSE())</f>
        <v>754.59</v>
      </c>
      <c r="F2223" s="64" t="n">
        <f aca="false">VLOOKUP(A2223,Plan1!$A$7:$O$2198,12,FALSE())</f>
        <v>-1.49</v>
      </c>
      <c r="G2223" s="65" t="n">
        <f aca="false">VLOOKUP(A2223,Plan1!$A$7:$O$2198,13,FALSE())</f>
        <v>837.29</v>
      </c>
    </row>
    <row r="2224" customFormat="false" ht="15" hidden="false" customHeight="false" outlineLevel="0" collapsed="false">
      <c r="A2224" s="63" t="n">
        <v>43496</v>
      </c>
      <c r="B2224" s="64" t="n">
        <f aca="false">VLOOKUP(A2224,Plan1!$A$7:$O$2198,2,FALSE())</f>
        <v>-3.54</v>
      </c>
      <c r="C2224" s="65" t="n">
        <f aca="false">VLOOKUP(A2224,Plan1!$A$7:$O$2198,3,FALSE())</f>
        <v>777.46</v>
      </c>
      <c r="D2224" s="66" t="n">
        <f aca="false">VLOOKUP(A2224,Plan1!$A$7:$O$2198,7,FALSE())</f>
        <v>-5.43</v>
      </c>
      <c r="E2224" s="65" t="n">
        <f aca="false">VLOOKUP(A2224,Plan1!$A$7:$O$2198,8,FALSE())</f>
        <v>754.57</v>
      </c>
      <c r="F2224" s="64" t="n">
        <f aca="false">VLOOKUP(A2224,Plan1!$A$7:$O$2198,12,FALSE())</f>
        <v>-1.49</v>
      </c>
      <c r="G2224" s="65" t="n">
        <f aca="false">VLOOKUP(A2224,Plan1!$A$7:$O$2198,13,FALSE())</f>
        <v>837.29</v>
      </c>
    </row>
    <row r="2225" customFormat="false" ht="15" hidden="false" customHeight="false" outlineLevel="0" collapsed="false">
      <c r="A2225" s="63" t="n">
        <v>43497</v>
      </c>
      <c r="B2225" s="64" t="n">
        <f aca="false">VLOOKUP(A2225,Plan1!$A$7:$O$2198,2,FALSE())</f>
        <v>-3.57</v>
      </c>
      <c r="C2225" s="65" t="n">
        <f aca="false">VLOOKUP(A2225,Plan1!$A$7:$O$2198,3,FALSE())</f>
        <v>777.43</v>
      </c>
      <c r="D2225" s="66" t="n">
        <f aca="false">VLOOKUP(A2225,Plan1!$A$7:$O$2198,7,FALSE())</f>
        <v>-5.44</v>
      </c>
      <c r="E2225" s="65" t="n">
        <f aca="false">VLOOKUP(A2225,Plan1!$A$7:$O$2198,8,FALSE())</f>
        <v>754.56</v>
      </c>
      <c r="F2225" s="64" t="n">
        <f aca="false">VLOOKUP(A2225,Plan1!$A$7:$O$2198,12,FALSE())</f>
        <v>-1.5</v>
      </c>
      <c r="G2225" s="65" t="n">
        <f aca="false">VLOOKUP(A2225,Plan1!$A$7:$O$2198,13,FALSE())</f>
        <v>837.28</v>
      </c>
    </row>
    <row r="2226" customFormat="false" ht="15" hidden="false" customHeight="false" outlineLevel="0" collapsed="false">
      <c r="A2226" s="63" t="n">
        <v>43498</v>
      </c>
      <c r="B2226" s="64" t="n">
        <f aca="false">VLOOKUP(A2226,Plan1!$A$7:$O$2198,2,FALSE())</f>
        <v>-3.61</v>
      </c>
      <c r="C2226" s="65" t="n">
        <f aca="false">VLOOKUP(A2226,Plan1!$A$7:$O$2198,3,FALSE())</f>
        <v>777.39</v>
      </c>
      <c r="D2226" s="66" t="n">
        <f aca="false">VLOOKUP(A2226,Plan1!$A$7:$O$2198,7,FALSE())</f>
        <v>-5.45</v>
      </c>
      <c r="E2226" s="65" t="n">
        <f aca="false">VLOOKUP(A2226,Plan1!$A$7:$O$2198,8,FALSE())</f>
        <v>754.55</v>
      </c>
      <c r="F2226" s="64" t="n">
        <f aca="false">VLOOKUP(A2226,Plan1!$A$7:$O$2198,12,FALSE())</f>
        <v>-1.53</v>
      </c>
      <c r="G2226" s="65" t="n">
        <f aca="false">VLOOKUP(A2226,Plan1!$A$7:$O$2198,13,FALSE())</f>
        <v>837.25</v>
      </c>
    </row>
    <row r="2227" customFormat="false" ht="15" hidden="false" customHeight="false" outlineLevel="0" collapsed="false">
      <c r="A2227" s="63" t="n">
        <v>43499</v>
      </c>
      <c r="B2227" s="64" t="n">
        <f aca="false">VLOOKUP(A2227,Plan1!$A$7:$O$2198,2,FALSE())</f>
        <v>-3.68</v>
      </c>
      <c r="C2227" s="65" t="n">
        <f aca="false">VLOOKUP(A2227,Plan1!$A$7:$O$2198,3,FALSE())</f>
        <v>777.32</v>
      </c>
      <c r="D2227" s="66" t="n">
        <f aca="false">VLOOKUP(A2227,Plan1!$A$7:$O$2198,7,FALSE())</f>
        <v>-5.47</v>
      </c>
      <c r="E2227" s="65" t="n">
        <f aca="false">VLOOKUP(A2227,Plan1!$A$7:$O$2198,8,FALSE())</f>
        <v>754.53</v>
      </c>
      <c r="F2227" s="64" t="n">
        <f aca="false">VLOOKUP(A2227,Plan1!$A$7:$O$2198,12,FALSE())</f>
        <v>-1.56</v>
      </c>
      <c r="G2227" s="65" t="n">
        <f aca="false">VLOOKUP(A2227,Plan1!$A$7:$O$2198,13,FALSE())</f>
        <v>837.22</v>
      </c>
    </row>
    <row r="2228" customFormat="false" ht="15" hidden="false" customHeight="false" outlineLevel="0" collapsed="false">
      <c r="A2228" s="63" t="n">
        <v>43500</v>
      </c>
      <c r="B2228" s="64" t="n">
        <f aca="false">VLOOKUP(A2228,Plan1!$A$7:$O$2198,2,FALSE())</f>
        <v>-3.62</v>
      </c>
      <c r="C2228" s="65" t="n">
        <f aca="false">VLOOKUP(A2228,Plan1!$A$7:$O$2198,3,FALSE())</f>
        <v>777.38</v>
      </c>
      <c r="D2228" s="66" t="n">
        <f aca="false">VLOOKUP(A2228,Plan1!$A$7:$O$2198,7,FALSE())</f>
        <v>-5.44</v>
      </c>
      <c r="E2228" s="65" t="n">
        <f aca="false">VLOOKUP(A2228,Plan1!$A$7:$O$2198,8,FALSE())</f>
        <v>754.56</v>
      </c>
      <c r="F2228" s="64" t="n">
        <f aca="false">VLOOKUP(A2228,Plan1!$A$7:$O$2198,12,FALSE())</f>
        <v>-1.56</v>
      </c>
      <c r="G2228" s="65" t="n">
        <f aca="false">VLOOKUP(A2228,Plan1!$A$7:$O$2198,13,FALSE())</f>
        <v>837.22</v>
      </c>
    </row>
    <row r="2229" customFormat="false" ht="15" hidden="false" customHeight="false" outlineLevel="0" collapsed="false">
      <c r="A2229" s="63" t="n">
        <v>43501</v>
      </c>
      <c r="B2229" s="64" t="n">
        <f aca="false">VLOOKUP(A2229,Plan1!$A$7:$O$2198,2,FALSE())</f>
        <v>-3.58</v>
      </c>
      <c r="C2229" s="65" t="n">
        <f aca="false">VLOOKUP(A2229,Plan1!$A$7:$O$2198,3,FALSE())</f>
        <v>777.42</v>
      </c>
      <c r="D2229" s="66" t="n">
        <f aca="false">VLOOKUP(A2229,Plan1!$A$7:$O$2198,7,FALSE())</f>
        <v>-5.42</v>
      </c>
      <c r="E2229" s="65" t="n">
        <f aca="false">VLOOKUP(A2229,Plan1!$A$7:$O$2198,8,FALSE())</f>
        <v>754.58</v>
      </c>
      <c r="F2229" s="64" t="n">
        <f aca="false">VLOOKUP(A2229,Plan1!$A$7:$O$2198,12,FALSE())</f>
        <v>-1.56</v>
      </c>
      <c r="G2229" s="65" t="n">
        <f aca="false">VLOOKUP(A2229,Plan1!$A$7:$O$2198,13,FALSE())</f>
        <v>837.22</v>
      </c>
    </row>
    <row r="2230" customFormat="false" ht="15" hidden="false" customHeight="false" outlineLevel="0" collapsed="false">
      <c r="A2230" s="63" t="n">
        <v>43502</v>
      </c>
      <c r="B2230" s="64" t="n">
        <f aca="false">VLOOKUP(A2230,Plan1!$A$7:$O$2198,2,FALSE())</f>
        <v>-3.56</v>
      </c>
      <c r="C2230" s="65" t="n">
        <f aca="false">VLOOKUP(A2230,Plan1!$A$7:$O$2198,3,FALSE())</f>
        <v>777.44</v>
      </c>
      <c r="D2230" s="66" t="n">
        <f aca="false">VLOOKUP(A2230,Plan1!$A$7:$O$2198,7,FALSE())</f>
        <v>-5.35</v>
      </c>
      <c r="E2230" s="65" t="n">
        <f aca="false">VLOOKUP(A2230,Plan1!$A$7:$O$2198,8,FALSE())</f>
        <v>754.65</v>
      </c>
      <c r="F2230" s="64" t="n">
        <f aca="false">VLOOKUP(A2230,Plan1!$A$7:$O$2198,12,FALSE())</f>
        <v>-1.55</v>
      </c>
      <c r="G2230" s="65" t="n">
        <f aca="false">VLOOKUP(A2230,Plan1!$A$7:$O$2198,13,FALSE())</f>
        <v>837.23</v>
      </c>
    </row>
    <row r="2231" customFormat="false" ht="15" hidden="false" customHeight="false" outlineLevel="0" collapsed="false">
      <c r="A2231" s="63" t="n">
        <v>43503</v>
      </c>
      <c r="B2231" s="64" t="n">
        <f aca="false">VLOOKUP(A2231,Plan1!$A$7:$O$2198,2,FALSE())</f>
        <v>-3.54</v>
      </c>
      <c r="C2231" s="65" t="n">
        <f aca="false">VLOOKUP(A2231,Plan1!$A$7:$O$2198,3,FALSE())</f>
        <v>777.46</v>
      </c>
      <c r="D2231" s="66" t="n">
        <f aca="false">VLOOKUP(A2231,Plan1!$A$7:$O$2198,7,FALSE())</f>
        <v>-5.3</v>
      </c>
      <c r="E2231" s="65" t="n">
        <f aca="false">VLOOKUP(A2231,Plan1!$A$7:$O$2198,8,FALSE())</f>
        <v>754.7</v>
      </c>
      <c r="F2231" s="64" t="n">
        <f aca="false">VLOOKUP(A2231,Plan1!$A$7:$O$2198,12,FALSE())</f>
        <v>-1.56</v>
      </c>
      <c r="G2231" s="65" t="n">
        <f aca="false">VLOOKUP(A2231,Plan1!$A$7:$O$2198,13,FALSE())</f>
        <v>837.22</v>
      </c>
    </row>
    <row r="2232" customFormat="false" ht="15" hidden="false" customHeight="false" outlineLevel="0" collapsed="false">
      <c r="A2232" s="63" t="n">
        <v>43504</v>
      </c>
      <c r="B2232" s="64" t="n">
        <f aca="false">VLOOKUP(A2232,Plan1!$A$7:$O$2198,2,FALSE())</f>
        <v>-3.55</v>
      </c>
      <c r="C2232" s="65" t="n">
        <f aca="false">VLOOKUP(A2232,Plan1!$A$7:$O$2198,3,FALSE())</f>
        <v>777.45</v>
      </c>
      <c r="D2232" s="66" t="n">
        <f aca="false">VLOOKUP(A2232,Plan1!$A$7:$O$2198,7,FALSE())</f>
        <v>-5.28</v>
      </c>
      <c r="E2232" s="65" t="n">
        <f aca="false">VLOOKUP(A2232,Plan1!$A$7:$O$2198,8,FALSE())</f>
        <v>754.72</v>
      </c>
      <c r="F2232" s="64" t="n">
        <f aca="false">VLOOKUP(A2232,Plan1!$A$7:$O$2198,12,FALSE())</f>
        <v>-1.5</v>
      </c>
      <c r="G2232" s="65" t="n">
        <f aca="false">VLOOKUP(A2232,Plan1!$A$7:$O$2198,13,FALSE())</f>
        <v>837.28</v>
      </c>
    </row>
    <row r="2233" customFormat="false" ht="15" hidden="false" customHeight="false" outlineLevel="0" collapsed="false">
      <c r="A2233" s="63" t="n">
        <v>43505</v>
      </c>
      <c r="B2233" s="64" t="n">
        <f aca="false">VLOOKUP(A2233,Plan1!$A$7:$O$2198,2,FALSE())</f>
        <v>-3.54</v>
      </c>
      <c r="C2233" s="65" t="n">
        <f aca="false">VLOOKUP(A2233,Plan1!$A$7:$O$2198,3,FALSE())</f>
        <v>777.46</v>
      </c>
      <c r="D2233" s="66" t="n">
        <f aca="false">VLOOKUP(A2233,Plan1!$A$7:$O$2198,7,FALSE())</f>
        <v>-5.26</v>
      </c>
      <c r="E2233" s="65" t="n">
        <f aca="false">VLOOKUP(A2233,Plan1!$A$7:$O$2198,8,FALSE())</f>
        <v>754.74</v>
      </c>
      <c r="F2233" s="64" t="n">
        <f aca="false">VLOOKUP(A2233,Plan1!$A$7:$O$2198,12,FALSE())</f>
        <v>-1.51</v>
      </c>
      <c r="G2233" s="65" t="n">
        <f aca="false">VLOOKUP(A2233,Plan1!$A$7:$O$2198,13,FALSE())</f>
        <v>837.27</v>
      </c>
    </row>
    <row r="2234" customFormat="false" ht="15" hidden="false" customHeight="false" outlineLevel="0" collapsed="false">
      <c r="A2234" s="63" t="n">
        <v>43506</v>
      </c>
      <c r="B2234" s="64" t="n">
        <f aca="false">VLOOKUP(A2234,Plan1!$A$7:$O$2198,2,FALSE())</f>
        <v>-3.56</v>
      </c>
      <c r="C2234" s="65" t="n">
        <f aca="false">VLOOKUP(A2234,Plan1!$A$7:$O$2198,3,FALSE())</f>
        <v>777.44</v>
      </c>
      <c r="D2234" s="66" t="n">
        <f aca="false">VLOOKUP(A2234,Plan1!$A$7:$O$2198,7,FALSE())</f>
        <v>-5.26</v>
      </c>
      <c r="E2234" s="65" t="n">
        <f aca="false">VLOOKUP(A2234,Plan1!$A$7:$O$2198,8,FALSE())</f>
        <v>754.74</v>
      </c>
      <c r="F2234" s="64" t="n">
        <f aca="false">VLOOKUP(A2234,Plan1!$A$7:$O$2198,12,FALSE())</f>
        <v>-1.53</v>
      </c>
      <c r="G2234" s="65" t="n">
        <f aca="false">VLOOKUP(A2234,Plan1!$A$7:$O$2198,13,FALSE())</f>
        <v>837.25</v>
      </c>
    </row>
    <row r="2235" customFormat="false" ht="15" hidden="false" customHeight="false" outlineLevel="0" collapsed="false">
      <c r="A2235" s="63" t="n">
        <v>43507</v>
      </c>
      <c r="B2235" s="64" t="n">
        <f aca="false">VLOOKUP(A2235,Plan1!$A$7:$O$2198,2,FALSE())</f>
        <v>-3.55</v>
      </c>
      <c r="C2235" s="65" t="n">
        <f aca="false">VLOOKUP(A2235,Plan1!$A$7:$O$2198,3,FALSE())</f>
        <v>777.45</v>
      </c>
      <c r="D2235" s="66" t="n">
        <f aca="false">VLOOKUP(A2235,Plan1!$A$7:$O$2198,7,FALSE())</f>
        <v>-5.25</v>
      </c>
      <c r="E2235" s="65" t="n">
        <f aca="false">VLOOKUP(A2235,Plan1!$A$7:$O$2198,8,FALSE())</f>
        <v>754.75</v>
      </c>
      <c r="F2235" s="64" t="n">
        <f aca="false">VLOOKUP(A2235,Plan1!$A$7:$O$2198,12,FALSE())</f>
        <v>-1.53</v>
      </c>
      <c r="G2235" s="65" t="n">
        <f aca="false">VLOOKUP(A2235,Plan1!$A$7:$O$2198,13,FALSE())</f>
        <v>837.25</v>
      </c>
    </row>
    <row r="2236" customFormat="false" ht="15" hidden="false" customHeight="false" outlineLevel="0" collapsed="false">
      <c r="A2236" s="63" t="n">
        <v>43508</v>
      </c>
      <c r="B2236" s="64" t="n">
        <f aca="false">VLOOKUP(A2236,Plan1!$A$7:$O$2198,2,FALSE())</f>
        <v>-3.55</v>
      </c>
      <c r="C2236" s="65" t="n">
        <f aca="false">VLOOKUP(A2236,Plan1!$A$7:$O$2198,3,FALSE())</f>
        <v>777.45</v>
      </c>
      <c r="D2236" s="66" t="n">
        <f aca="false">VLOOKUP(A2236,Plan1!$A$7:$O$2198,7,FALSE())</f>
        <v>-5.14</v>
      </c>
      <c r="E2236" s="65" t="n">
        <f aca="false">VLOOKUP(A2236,Plan1!$A$7:$O$2198,8,FALSE())</f>
        <v>754.86</v>
      </c>
      <c r="F2236" s="64" t="n">
        <f aca="false">VLOOKUP(A2236,Plan1!$A$7:$O$2198,12,FALSE())</f>
        <v>-1.54</v>
      </c>
      <c r="G2236" s="65" t="n">
        <f aca="false">VLOOKUP(A2236,Plan1!$A$7:$O$2198,13,FALSE())</f>
        <v>837.24</v>
      </c>
    </row>
    <row r="2237" customFormat="false" ht="15" hidden="false" customHeight="false" outlineLevel="0" collapsed="false">
      <c r="A2237" s="63" t="n">
        <v>43509</v>
      </c>
      <c r="B2237" s="64" t="n">
        <f aca="false">VLOOKUP(A2237,Plan1!$A$7:$O$2198,2,FALSE())</f>
        <v>-3.56</v>
      </c>
      <c r="C2237" s="65" t="n">
        <f aca="false">VLOOKUP(A2237,Plan1!$A$7:$O$2198,3,FALSE())</f>
        <v>777.44</v>
      </c>
      <c r="D2237" s="66" t="n">
        <f aca="false">VLOOKUP(A2237,Plan1!$A$7:$O$2198,7,FALSE())</f>
        <v>-5.11</v>
      </c>
      <c r="E2237" s="65" t="n">
        <f aca="false">VLOOKUP(A2237,Plan1!$A$7:$O$2198,8,FALSE())</f>
        <v>754.89</v>
      </c>
      <c r="F2237" s="64" t="n">
        <f aca="false">VLOOKUP(A2237,Plan1!$A$7:$O$2198,12,FALSE())</f>
        <v>-1.57</v>
      </c>
      <c r="G2237" s="65" t="n">
        <f aca="false">VLOOKUP(A2237,Plan1!$A$7:$O$2198,13,FALSE())</f>
        <v>837.21</v>
      </c>
    </row>
    <row r="2238" customFormat="false" ht="15" hidden="false" customHeight="false" outlineLevel="0" collapsed="false">
      <c r="A2238" s="63" t="n">
        <v>43510</v>
      </c>
      <c r="B2238" s="64" t="n">
        <f aca="false">VLOOKUP(A2238,Plan1!$A$7:$O$2198,2,FALSE())</f>
        <v>-3.58</v>
      </c>
      <c r="C2238" s="65" t="n">
        <f aca="false">VLOOKUP(A2238,Plan1!$A$7:$O$2198,3,FALSE())</f>
        <v>777.42</v>
      </c>
      <c r="D2238" s="66" t="n">
        <f aca="false">VLOOKUP(A2238,Plan1!$A$7:$O$2198,7,FALSE())</f>
        <v>-5.09</v>
      </c>
      <c r="E2238" s="65" t="n">
        <f aca="false">VLOOKUP(A2238,Plan1!$A$7:$O$2198,8,FALSE())</f>
        <v>754.91</v>
      </c>
      <c r="F2238" s="64" t="n">
        <f aca="false">VLOOKUP(A2238,Plan1!$A$7:$O$2198,12,FALSE())</f>
        <v>-1.56</v>
      </c>
      <c r="G2238" s="65" t="n">
        <f aca="false">VLOOKUP(A2238,Plan1!$A$7:$O$2198,13,FALSE())</f>
        <v>837.22</v>
      </c>
    </row>
    <row r="2239" customFormat="false" ht="15" hidden="false" customHeight="false" outlineLevel="0" collapsed="false">
      <c r="A2239" s="63" t="n">
        <v>43511</v>
      </c>
      <c r="B2239" s="64" t="n">
        <f aca="false">VLOOKUP(A2239,Plan1!$A$7:$O$2198,2,FALSE())</f>
        <v>-3.55</v>
      </c>
      <c r="C2239" s="65" t="n">
        <f aca="false">VLOOKUP(A2239,Plan1!$A$7:$O$2198,3,FALSE())</f>
        <v>777.45</v>
      </c>
      <c r="D2239" s="66" t="n">
        <f aca="false">VLOOKUP(A2239,Plan1!$A$7:$O$2198,7,FALSE())</f>
        <v>-5.07</v>
      </c>
      <c r="E2239" s="65" t="n">
        <f aca="false">VLOOKUP(A2239,Plan1!$A$7:$O$2198,8,FALSE())</f>
        <v>754.93</v>
      </c>
      <c r="F2239" s="64" t="n">
        <f aca="false">VLOOKUP(A2239,Plan1!$A$7:$O$2198,12,FALSE())</f>
        <v>-1.57</v>
      </c>
      <c r="G2239" s="65" t="n">
        <f aca="false">VLOOKUP(A2239,Plan1!$A$7:$O$2198,13,FALSE())</f>
        <v>837.21</v>
      </c>
    </row>
    <row r="2240" customFormat="false" ht="15" hidden="false" customHeight="false" outlineLevel="0" collapsed="false">
      <c r="A2240" s="63" t="n">
        <v>43512</v>
      </c>
      <c r="B2240" s="64" t="n">
        <f aca="false">VLOOKUP(A2240,Plan1!$A$7:$O$2198,2,FALSE())</f>
        <v>-3.6</v>
      </c>
      <c r="C2240" s="65" t="n">
        <f aca="false">VLOOKUP(A2240,Plan1!$A$7:$O$2198,3,FALSE())</f>
        <v>777.4</v>
      </c>
      <c r="D2240" s="66" t="n">
        <f aca="false">VLOOKUP(A2240,Plan1!$A$7:$O$2198,7,FALSE())</f>
        <v>-5.04</v>
      </c>
      <c r="E2240" s="65" t="n">
        <f aca="false">VLOOKUP(A2240,Plan1!$A$7:$O$2198,8,FALSE())</f>
        <v>754.96</v>
      </c>
      <c r="F2240" s="64" t="n">
        <f aca="false">VLOOKUP(A2240,Plan1!$A$7:$O$2198,12,FALSE())</f>
        <v>-1.57</v>
      </c>
      <c r="G2240" s="65" t="n">
        <f aca="false">VLOOKUP(A2240,Plan1!$A$7:$O$2198,13,FALSE())</f>
        <v>837.21</v>
      </c>
    </row>
    <row r="2241" customFormat="false" ht="15" hidden="false" customHeight="false" outlineLevel="0" collapsed="false">
      <c r="A2241" s="63" t="n">
        <v>43513</v>
      </c>
      <c r="B2241" s="64" t="n">
        <f aca="false">VLOOKUP(A2241,Plan1!$A$7:$O$2198,2,FALSE())</f>
        <v>-3.49</v>
      </c>
      <c r="C2241" s="65" t="n">
        <f aca="false">VLOOKUP(A2241,Plan1!$A$7:$O$2198,3,FALSE())</f>
        <v>777.51</v>
      </c>
      <c r="D2241" s="66" t="n">
        <f aca="false">VLOOKUP(A2241,Plan1!$A$7:$O$2198,7,FALSE())</f>
        <v>-4.96</v>
      </c>
      <c r="E2241" s="65" t="n">
        <f aca="false">VLOOKUP(A2241,Plan1!$A$7:$O$2198,8,FALSE())</f>
        <v>755.04</v>
      </c>
      <c r="F2241" s="64" t="n">
        <f aca="false">VLOOKUP(A2241,Plan1!$A$7:$O$2198,12,FALSE())</f>
        <v>-1.43</v>
      </c>
      <c r="G2241" s="65" t="n">
        <f aca="false">VLOOKUP(A2241,Plan1!$A$7:$O$2198,13,FALSE())</f>
        <v>837.35</v>
      </c>
    </row>
    <row r="2242" customFormat="false" ht="15" hidden="false" customHeight="false" outlineLevel="0" collapsed="false">
      <c r="A2242" s="63" t="n">
        <v>43514</v>
      </c>
      <c r="B2242" s="64" t="n">
        <f aca="false">VLOOKUP(A2242,Plan1!$A$7:$O$2198,2,FALSE())</f>
        <v>-3.4</v>
      </c>
      <c r="C2242" s="65" t="n">
        <f aca="false">VLOOKUP(A2242,Plan1!$A$7:$O$2198,3,FALSE())</f>
        <v>777.6</v>
      </c>
      <c r="D2242" s="66" t="n">
        <f aca="false">VLOOKUP(A2242,Plan1!$A$7:$O$2198,7,FALSE())</f>
        <v>-4.84</v>
      </c>
      <c r="E2242" s="65" t="n">
        <f aca="false">VLOOKUP(A2242,Plan1!$A$7:$O$2198,8,FALSE())</f>
        <v>755.16</v>
      </c>
      <c r="F2242" s="64" t="n">
        <f aca="false">VLOOKUP(A2242,Plan1!$A$7:$O$2198,12,FALSE())</f>
        <v>-1.35</v>
      </c>
      <c r="G2242" s="65" t="n">
        <f aca="false">VLOOKUP(A2242,Plan1!$A$7:$O$2198,13,FALSE())</f>
        <v>837.43</v>
      </c>
    </row>
    <row r="2243" customFormat="false" ht="15" hidden="false" customHeight="false" outlineLevel="0" collapsed="false">
      <c r="A2243" s="63" t="n">
        <v>43515</v>
      </c>
      <c r="B2243" s="64" t="n">
        <f aca="false">VLOOKUP(A2243,Plan1!$A$7:$O$2198,2,FALSE())</f>
        <v>-3.36</v>
      </c>
      <c r="C2243" s="65" t="n">
        <f aca="false">VLOOKUP(A2243,Plan1!$A$7:$O$2198,3,FALSE())</f>
        <v>777.64</v>
      </c>
      <c r="D2243" s="66" t="n">
        <f aca="false">VLOOKUP(A2243,Plan1!$A$7:$O$2198,7,FALSE())</f>
        <v>-4.8</v>
      </c>
      <c r="E2243" s="65" t="n">
        <f aca="false">VLOOKUP(A2243,Plan1!$A$7:$O$2198,8,FALSE())</f>
        <v>755.2</v>
      </c>
      <c r="F2243" s="64" t="n">
        <f aca="false">VLOOKUP(A2243,Plan1!$A$7:$O$2198,12,FALSE())</f>
        <v>-1.28</v>
      </c>
      <c r="G2243" s="65" t="n">
        <f aca="false">VLOOKUP(A2243,Plan1!$A$7:$O$2198,13,FALSE())</f>
        <v>837.5</v>
      </c>
    </row>
    <row r="2244" customFormat="false" ht="15" hidden="false" customHeight="false" outlineLevel="0" collapsed="false">
      <c r="A2244" s="63" t="n">
        <v>43516</v>
      </c>
      <c r="B2244" s="64" t="n">
        <f aca="false">VLOOKUP(A2244,Plan1!$A$7:$O$2198,2,FALSE())</f>
        <v>-3.36</v>
      </c>
      <c r="C2244" s="65" t="n">
        <f aca="false">VLOOKUP(A2244,Plan1!$A$7:$O$2198,3,FALSE())</f>
        <v>777.64</v>
      </c>
      <c r="D2244" s="66" t="n">
        <f aca="false">VLOOKUP(A2244,Plan1!$A$7:$O$2198,7,FALSE())</f>
        <v>-4.75</v>
      </c>
      <c r="E2244" s="65" t="n">
        <f aca="false">VLOOKUP(A2244,Plan1!$A$7:$O$2198,8,FALSE())</f>
        <v>755.25</v>
      </c>
      <c r="F2244" s="64" t="n">
        <f aca="false">VLOOKUP(A2244,Plan1!$A$7:$O$2198,12,FALSE())</f>
        <v>-1.28</v>
      </c>
      <c r="G2244" s="65" t="n">
        <f aca="false">VLOOKUP(A2244,Plan1!$A$7:$O$2198,13,FALSE())</f>
        <v>837.5</v>
      </c>
    </row>
    <row r="2245" customFormat="false" ht="15" hidden="false" customHeight="false" outlineLevel="0" collapsed="false">
      <c r="A2245" s="63" t="n">
        <v>43517</v>
      </c>
      <c r="B2245" s="64" t="n">
        <f aca="false">VLOOKUP(A2245,Plan1!$A$7:$O$2198,2,FALSE())</f>
        <v>-3.34</v>
      </c>
      <c r="C2245" s="65" t="n">
        <f aca="false">VLOOKUP(A2245,Plan1!$A$7:$O$2198,3,FALSE())</f>
        <v>777.66</v>
      </c>
      <c r="D2245" s="66" t="n">
        <f aca="false">VLOOKUP(A2245,Plan1!$A$7:$O$2198,7,FALSE())</f>
        <v>-4.7</v>
      </c>
      <c r="E2245" s="65" t="n">
        <f aca="false">VLOOKUP(A2245,Plan1!$A$7:$O$2198,8,FALSE())</f>
        <v>755.3</v>
      </c>
      <c r="F2245" s="64" t="n">
        <f aca="false">VLOOKUP(A2245,Plan1!$A$7:$O$2198,12,FALSE())</f>
        <v>-1.26</v>
      </c>
      <c r="G2245" s="65" t="n">
        <f aca="false">VLOOKUP(A2245,Plan1!$A$7:$O$2198,13,FALSE())</f>
        <v>837.52</v>
      </c>
    </row>
    <row r="2246" customFormat="false" ht="15" hidden="false" customHeight="false" outlineLevel="0" collapsed="false">
      <c r="A2246" s="63" t="n">
        <v>43518</v>
      </c>
      <c r="B2246" s="64" t="n">
        <f aca="false">VLOOKUP(A2246,Plan1!$A$7:$O$2198,2,FALSE())</f>
        <v>-3.28</v>
      </c>
      <c r="C2246" s="65" t="n">
        <f aca="false">VLOOKUP(A2246,Plan1!$A$7:$O$2198,3,FALSE())</f>
        <v>777.72</v>
      </c>
      <c r="D2246" s="66" t="n">
        <f aca="false">VLOOKUP(A2246,Plan1!$A$7:$O$2198,7,FALSE())</f>
        <v>-4.66</v>
      </c>
      <c r="E2246" s="65" t="n">
        <f aca="false">VLOOKUP(A2246,Plan1!$A$7:$O$2198,8,FALSE())</f>
        <v>755.34</v>
      </c>
      <c r="F2246" s="64" t="n">
        <f aca="false">VLOOKUP(A2246,Plan1!$A$7:$O$2198,12,FALSE())</f>
        <v>-1.29</v>
      </c>
      <c r="G2246" s="65" t="n">
        <f aca="false">VLOOKUP(A2246,Plan1!$A$7:$O$2198,13,FALSE())</f>
        <v>837.49</v>
      </c>
    </row>
    <row r="2247" customFormat="false" ht="15" hidden="false" customHeight="false" outlineLevel="0" collapsed="false">
      <c r="A2247" s="63" t="n">
        <v>43519</v>
      </c>
      <c r="B2247" s="64" t="n">
        <f aca="false">VLOOKUP(A2247,Plan1!$A$7:$O$2198,2,FALSE())</f>
        <v>-3.24</v>
      </c>
      <c r="C2247" s="65" t="n">
        <f aca="false">VLOOKUP(A2247,Plan1!$A$7:$O$2198,3,FALSE())</f>
        <v>777.76</v>
      </c>
      <c r="D2247" s="66" t="n">
        <f aca="false">VLOOKUP(A2247,Plan1!$A$7:$O$2198,7,FALSE())</f>
        <v>-4.63</v>
      </c>
      <c r="E2247" s="65" t="n">
        <f aca="false">VLOOKUP(A2247,Plan1!$A$7:$O$2198,8,FALSE())</f>
        <v>755.37</v>
      </c>
      <c r="F2247" s="64" t="n">
        <f aca="false">VLOOKUP(A2247,Plan1!$A$7:$O$2198,12,FALSE())</f>
        <v>-1.24</v>
      </c>
      <c r="G2247" s="65" t="n">
        <f aca="false">VLOOKUP(A2247,Plan1!$A$7:$O$2198,13,FALSE())</f>
        <v>837.54</v>
      </c>
    </row>
    <row r="2248" customFormat="false" ht="15" hidden="false" customHeight="false" outlineLevel="0" collapsed="false">
      <c r="A2248" s="63" t="n">
        <v>43520</v>
      </c>
      <c r="B2248" s="64" t="n">
        <f aca="false">VLOOKUP(A2248,Plan1!$A$7:$O$2198,2,FALSE())</f>
        <v>-3.24</v>
      </c>
      <c r="C2248" s="65" t="n">
        <f aca="false">VLOOKUP(A2248,Plan1!$A$7:$O$2198,3,FALSE())</f>
        <v>777.76</v>
      </c>
      <c r="D2248" s="66" t="n">
        <f aca="false">VLOOKUP(A2248,Plan1!$A$7:$O$2198,7,FALSE())</f>
        <v>-4.61</v>
      </c>
      <c r="E2248" s="65" t="n">
        <f aca="false">VLOOKUP(A2248,Plan1!$A$7:$O$2198,8,FALSE())</f>
        <v>755.39</v>
      </c>
      <c r="F2248" s="64" t="n">
        <f aca="false">VLOOKUP(A2248,Plan1!$A$7:$O$2198,12,FALSE())</f>
        <v>-1.24</v>
      </c>
      <c r="G2248" s="65" t="n">
        <f aca="false">VLOOKUP(A2248,Plan1!$A$7:$O$2198,13,FALSE())</f>
        <v>837.54</v>
      </c>
    </row>
    <row r="2249" customFormat="false" ht="15" hidden="false" customHeight="false" outlineLevel="0" collapsed="false">
      <c r="A2249" s="63" t="n">
        <v>43521</v>
      </c>
      <c r="B2249" s="64" t="n">
        <f aca="false">VLOOKUP(A2249,Plan1!$A$7:$O$2198,2,FALSE())</f>
        <v>-3.26</v>
      </c>
      <c r="C2249" s="65" t="n">
        <f aca="false">VLOOKUP(A2249,Plan1!$A$7:$O$2198,3,FALSE())</f>
        <v>777.74</v>
      </c>
      <c r="D2249" s="66" t="n">
        <f aca="false">VLOOKUP(A2249,Plan1!$A$7:$O$2198,7,FALSE())</f>
        <v>-4.6</v>
      </c>
      <c r="E2249" s="65" t="n">
        <f aca="false">VLOOKUP(A2249,Plan1!$A$7:$O$2198,8,FALSE())</f>
        <v>755.4</v>
      </c>
      <c r="F2249" s="64" t="n">
        <f aca="false">VLOOKUP(A2249,Plan1!$A$7:$O$2198,12,FALSE())</f>
        <v>-1.26</v>
      </c>
      <c r="G2249" s="65" t="n">
        <f aca="false">VLOOKUP(A2249,Plan1!$A$7:$O$2198,13,FALSE())</f>
        <v>837.52</v>
      </c>
    </row>
    <row r="2250" customFormat="false" ht="15" hidden="false" customHeight="false" outlineLevel="0" collapsed="false">
      <c r="A2250" s="63" t="n">
        <v>43522</v>
      </c>
      <c r="B2250" s="64" t="n">
        <f aca="false">VLOOKUP(A2250,Plan1!$A$7:$O$2198,2,FALSE())</f>
        <v>-3.26</v>
      </c>
      <c r="C2250" s="65" t="n">
        <f aca="false">VLOOKUP(A2250,Plan1!$A$7:$O$2198,3,FALSE())</f>
        <v>777.74</v>
      </c>
      <c r="D2250" s="66" t="n">
        <f aca="false">VLOOKUP(A2250,Plan1!$A$7:$O$2198,7,FALSE())</f>
        <v>-4.6</v>
      </c>
      <c r="E2250" s="65" t="n">
        <f aca="false">VLOOKUP(A2250,Plan1!$A$7:$O$2198,8,FALSE())</f>
        <v>755.4</v>
      </c>
      <c r="F2250" s="64" t="n">
        <f aca="false">VLOOKUP(A2250,Plan1!$A$7:$O$2198,12,FALSE())</f>
        <v>-1.27</v>
      </c>
      <c r="G2250" s="65" t="n">
        <f aca="false">VLOOKUP(A2250,Plan1!$A$7:$O$2198,13,FALSE())</f>
        <v>837.51</v>
      </c>
    </row>
    <row r="2251" customFormat="false" ht="15" hidden="false" customHeight="false" outlineLevel="0" collapsed="false">
      <c r="A2251" s="63" t="n">
        <v>43523</v>
      </c>
      <c r="B2251" s="64" t="n">
        <f aca="false">VLOOKUP(A2251,Plan1!$A$7:$O$2198,2,FALSE())</f>
        <v>-3.26</v>
      </c>
      <c r="C2251" s="65" t="n">
        <f aca="false">VLOOKUP(A2251,Plan1!$A$7:$O$2198,3,FALSE())</f>
        <v>777.74</v>
      </c>
      <c r="D2251" s="66" t="n">
        <f aca="false">VLOOKUP(A2251,Plan1!$A$7:$O$2198,7,FALSE())</f>
        <v>-4.59</v>
      </c>
      <c r="E2251" s="65" t="n">
        <f aca="false">VLOOKUP(A2251,Plan1!$A$7:$O$2198,8,FALSE())</f>
        <v>755.41</v>
      </c>
      <c r="F2251" s="64" t="n">
        <f aca="false">VLOOKUP(A2251,Plan1!$A$7:$O$2198,12,FALSE())</f>
        <v>-1.22</v>
      </c>
      <c r="G2251" s="65" t="n">
        <f aca="false">VLOOKUP(A2251,Plan1!$A$7:$O$2198,13,FALSE())</f>
        <v>837.56</v>
      </c>
    </row>
    <row r="2252" customFormat="false" ht="15" hidden="false" customHeight="false" outlineLevel="0" collapsed="false">
      <c r="A2252" s="63" t="n">
        <v>43524</v>
      </c>
      <c r="B2252" s="64" t="n">
        <f aca="false">VLOOKUP(A2252,Plan1!$A$7:$O$2198,2,FALSE())</f>
        <v>-3.26</v>
      </c>
      <c r="C2252" s="65" t="n">
        <f aca="false">VLOOKUP(A2252,Plan1!$A$7:$O$2198,3,FALSE())</f>
        <v>777.74</v>
      </c>
      <c r="D2252" s="66" t="n">
        <f aca="false">VLOOKUP(A2252,Plan1!$A$7:$O$2198,7,FALSE())</f>
        <v>-4.56</v>
      </c>
      <c r="E2252" s="65" t="n">
        <f aca="false">VLOOKUP(A2252,Plan1!$A$7:$O$2198,8,FALSE())</f>
        <v>755.44</v>
      </c>
      <c r="F2252" s="64" t="n">
        <f aca="false">VLOOKUP(A2252,Plan1!$A$7:$O$2198,12,FALSE())</f>
        <v>-1.2</v>
      </c>
      <c r="G2252" s="65" t="n">
        <f aca="false">VLOOKUP(A2252,Plan1!$A$7:$O$2198,13,FALSE())</f>
        <v>837.58</v>
      </c>
    </row>
    <row r="2253" customFormat="false" ht="15" hidden="false" customHeight="false" outlineLevel="0" collapsed="false">
      <c r="A2253" s="63" t="n">
        <v>43525</v>
      </c>
      <c r="B2253" s="64" t="n">
        <f aca="false">VLOOKUP(A2253,Plan1!$A$7:$O$2198,2,FALSE())</f>
        <v>-3.22</v>
      </c>
      <c r="C2253" s="65" t="n">
        <f aca="false">VLOOKUP(A2253,Plan1!$A$7:$O$2198,3,FALSE())</f>
        <v>777.78</v>
      </c>
      <c r="D2253" s="66" t="n">
        <f aca="false">VLOOKUP(A2253,Plan1!$A$7:$O$2198,7,FALSE())</f>
        <v>-4.52</v>
      </c>
      <c r="E2253" s="65" t="n">
        <f aca="false">VLOOKUP(A2253,Plan1!$A$7:$O$2198,8,FALSE())</f>
        <v>755.48</v>
      </c>
      <c r="F2253" s="64" t="n">
        <f aca="false">VLOOKUP(A2253,Plan1!$A$7:$O$2198,12,FALSE())</f>
        <v>-1.2</v>
      </c>
      <c r="G2253" s="65" t="n">
        <f aca="false">VLOOKUP(A2253,Plan1!$A$7:$O$2198,13,FALSE())</f>
        <v>837.58</v>
      </c>
    </row>
    <row r="2254" customFormat="false" ht="15" hidden="false" customHeight="false" outlineLevel="0" collapsed="false">
      <c r="A2254" s="63" t="n">
        <v>43526</v>
      </c>
      <c r="B2254" s="64" t="n">
        <f aca="false">VLOOKUP(A2254,Plan1!$A$7:$O$2198,2,FALSE())</f>
        <v>-3.18</v>
      </c>
      <c r="C2254" s="65" t="n">
        <f aca="false">VLOOKUP(A2254,Plan1!$A$7:$O$2198,3,FALSE())</f>
        <v>777.82</v>
      </c>
      <c r="D2254" s="66" t="n">
        <f aca="false">VLOOKUP(A2254,Plan1!$A$7:$O$2198,7,FALSE())</f>
        <v>-4.47</v>
      </c>
      <c r="E2254" s="65" t="n">
        <f aca="false">VLOOKUP(A2254,Plan1!$A$7:$O$2198,8,FALSE())</f>
        <v>755.53</v>
      </c>
      <c r="F2254" s="64" t="n">
        <f aca="false">VLOOKUP(A2254,Plan1!$A$7:$O$2198,12,FALSE())</f>
        <v>-1.12</v>
      </c>
      <c r="G2254" s="65" t="n">
        <f aca="false">VLOOKUP(A2254,Plan1!$A$7:$O$2198,13,FALSE())</f>
        <v>837.66</v>
      </c>
    </row>
    <row r="2255" customFormat="false" ht="15" hidden="false" customHeight="false" outlineLevel="0" collapsed="false">
      <c r="A2255" s="63" t="n">
        <v>43527</v>
      </c>
      <c r="B2255" s="64" t="n">
        <f aca="false">VLOOKUP(A2255,Plan1!$A$7:$O$2198,2,FALSE())</f>
        <v>-3.17</v>
      </c>
      <c r="C2255" s="65" t="n">
        <f aca="false">VLOOKUP(A2255,Plan1!$A$7:$O$2198,3,FALSE())</f>
        <v>777.83</v>
      </c>
      <c r="D2255" s="66" t="n">
        <f aca="false">VLOOKUP(A2255,Plan1!$A$7:$O$2198,7,FALSE())</f>
        <v>-4.41</v>
      </c>
      <c r="E2255" s="65" t="n">
        <f aca="false">VLOOKUP(A2255,Plan1!$A$7:$O$2198,8,FALSE())</f>
        <v>755.59</v>
      </c>
      <c r="F2255" s="64" t="n">
        <f aca="false">VLOOKUP(A2255,Plan1!$A$7:$O$2198,12,FALSE())</f>
        <v>-1.09</v>
      </c>
      <c r="G2255" s="65" t="n">
        <f aca="false">VLOOKUP(A2255,Plan1!$A$7:$O$2198,13,FALSE())</f>
        <v>837.69</v>
      </c>
    </row>
    <row r="2256" customFormat="false" ht="15" hidden="false" customHeight="false" outlineLevel="0" collapsed="false">
      <c r="A2256" s="63" t="n">
        <v>43528</v>
      </c>
      <c r="B2256" s="64" t="n">
        <f aca="false">VLOOKUP(A2256,Plan1!$A$7:$O$2198,2,FALSE())</f>
        <v>-3.16</v>
      </c>
      <c r="C2256" s="65" t="n">
        <f aca="false">VLOOKUP(A2256,Plan1!$A$7:$O$2198,3,FALSE())</f>
        <v>777.84</v>
      </c>
      <c r="D2256" s="66" t="n">
        <f aca="false">VLOOKUP(A2256,Plan1!$A$7:$O$2198,7,FALSE())</f>
        <v>-4.39</v>
      </c>
      <c r="E2256" s="65" t="n">
        <f aca="false">VLOOKUP(A2256,Plan1!$A$7:$O$2198,8,FALSE())</f>
        <v>755.61</v>
      </c>
      <c r="F2256" s="64" t="n">
        <f aca="false">VLOOKUP(A2256,Plan1!$A$7:$O$2198,12,FALSE())</f>
        <v>-1.09</v>
      </c>
      <c r="G2256" s="65" t="n">
        <f aca="false">VLOOKUP(A2256,Plan1!$A$7:$O$2198,13,FALSE())</f>
        <v>837.69</v>
      </c>
    </row>
    <row r="2257" customFormat="false" ht="15" hidden="false" customHeight="false" outlineLevel="0" collapsed="false">
      <c r="A2257" s="63" t="n">
        <v>43529</v>
      </c>
      <c r="B2257" s="64" t="n">
        <f aca="false">VLOOKUP(A2257,Plan1!$A$7:$O$2198,2,FALSE())</f>
        <v>-3.15</v>
      </c>
      <c r="C2257" s="65" t="n">
        <f aca="false">VLOOKUP(A2257,Plan1!$A$7:$O$2198,3,FALSE())</f>
        <v>777.85</v>
      </c>
      <c r="D2257" s="66" t="n">
        <f aca="false">VLOOKUP(A2257,Plan1!$A$7:$O$2198,7,FALSE())</f>
        <v>-4.36</v>
      </c>
      <c r="E2257" s="65" t="n">
        <f aca="false">VLOOKUP(A2257,Plan1!$A$7:$O$2198,8,FALSE())</f>
        <v>755.64</v>
      </c>
      <c r="F2257" s="64" t="n">
        <f aca="false">VLOOKUP(A2257,Plan1!$A$7:$O$2198,12,FALSE())</f>
        <v>-1.08</v>
      </c>
      <c r="G2257" s="65" t="n">
        <f aca="false">VLOOKUP(A2257,Plan1!$A$7:$O$2198,13,FALSE())</f>
        <v>837.7</v>
      </c>
    </row>
    <row r="2258" customFormat="false" ht="15" hidden="false" customHeight="false" outlineLevel="0" collapsed="false">
      <c r="A2258" s="63" t="n">
        <v>43530</v>
      </c>
      <c r="B2258" s="64" t="n">
        <f aca="false">VLOOKUP(A2258,Plan1!$A$7:$O$2198,2,FALSE())</f>
        <v>-3.14</v>
      </c>
      <c r="C2258" s="65" t="n">
        <f aca="false">VLOOKUP(A2258,Plan1!$A$7:$O$2198,3,FALSE())</f>
        <v>777.86</v>
      </c>
      <c r="D2258" s="66" t="n">
        <f aca="false">VLOOKUP(A2258,Plan1!$A$7:$O$2198,7,FALSE())</f>
        <v>-4.35</v>
      </c>
      <c r="E2258" s="65" t="n">
        <f aca="false">VLOOKUP(A2258,Plan1!$A$7:$O$2198,8,FALSE())</f>
        <v>755.65</v>
      </c>
      <c r="F2258" s="64" t="n">
        <f aca="false">VLOOKUP(A2258,Plan1!$A$7:$O$2198,12,FALSE())</f>
        <v>-1.08</v>
      </c>
      <c r="G2258" s="65" t="n">
        <f aca="false">VLOOKUP(A2258,Plan1!$A$7:$O$2198,13,FALSE())</f>
        <v>837.7</v>
      </c>
    </row>
    <row r="2259" customFormat="false" ht="15" hidden="false" customHeight="false" outlineLevel="0" collapsed="false">
      <c r="A2259" s="63" t="n">
        <v>43531</v>
      </c>
      <c r="B2259" s="64" t="n">
        <f aca="false">VLOOKUP(A2259,Plan1!$A$7:$O$2198,2,FALSE())</f>
        <v>-3.17</v>
      </c>
      <c r="C2259" s="65" t="n">
        <f aca="false">VLOOKUP(A2259,Plan1!$A$7:$O$2198,3,FALSE())</f>
        <v>777.83</v>
      </c>
      <c r="D2259" s="66" t="n">
        <f aca="false">VLOOKUP(A2259,Plan1!$A$7:$O$2198,7,FALSE())</f>
        <v>-4.33</v>
      </c>
      <c r="E2259" s="65" t="n">
        <f aca="false">VLOOKUP(A2259,Plan1!$A$7:$O$2198,8,FALSE())</f>
        <v>755.67</v>
      </c>
      <c r="F2259" s="64" t="n">
        <f aca="false">VLOOKUP(A2259,Plan1!$A$7:$O$2198,12,FALSE())</f>
        <v>-1.08</v>
      </c>
      <c r="G2259" s="65" t="n">
        <f aca="false">VLOOKUP(A2259,Plan1!$A$7:$O$2198,13,FALSE())</f>
        <v>837.7</v>
      </c>
    </row>
    <row r="2260" customFormat="false" ht="15" hidden="false" customHeight="false" outlineLevel="0" collapsed="false">
      <c r="A2260" s="63" t="n">
        <v>43532</v>
      </c>
      <c r="B2260" s="64" t="n">
        <f aca="false">VLOOKUP(A2260,Plan1!$A$7:$O$2198,2,FALSE())</f>
        <v>-3.18</v>
      </c>
      <c r="C2260" s="65" t="n">
        <f aca="false">VLOOKUP(A2260,Plan1!$A$7:$O$2198,3,FALSE())</f>
        <v>777.82</v>
      </c>
      <c r="D2260" s="66" t="n">
        <f aca="false">VLOOKUP(A2260,Plan1!$A$7:$O$2198,7,FALSE())</f>
        <v>-4.32</v>
      </c>
      <c r="E2260" s="65" t="n">
        <f aca="false">VLOOKUP(A2260,Plan1!$A$7:$O$2198,8,FALSE())</f>
        <v>755.68</v>
      </c>
      <c r="F2260" s="64" t="n">
        <f aca="false">VLOOKUP(A2260,Plan1!$A$7:$O$2198,12,FALSE())</f>
        <v>-1.1</v>
      </c>
      <c r="G2260" s="65" t="n">
        <f aca="false">VLOOKUP(A2260,Plan1!$A$7:$O$2198,13,FALSE())</f>
        <v>837.68</v>
      </c>
    </row>
    <row r="2261" customFormat="false" ht="15" hidden="false" customHeight="false" outlineLevel="0" collapsed="false">
      <c r="A2261" s="63" t="n">
        <v>43533</v>
      </c>
      <c r="B2261" s="64" t="n">
        <f aca="false">VLOOKUP(A2261,Plan1!$A$7:$O$2198,2,FALSE())</f>
        <v>-3.2</v>
      </c>
      <c r="C2261" s="65" t="n">
        <f aca="false">VLOOKUP(A2261,Plan1!$A$7:$O$2198,3,FALSE())</f>
        <v>777.8</v>
      </c>
      <c r="D2261" s="66" t="n">
        <f aca="false">VLOOKUP(A2261,Plan1!$A$7:$O$2198,7,FALSE())</f>
        <v>-4.31</v>
      </c>
      <c r="E2261" s="65" t="n">
        <f aca="false">VLOOKUP(A2261,Plan1!$A$7:$O$2198,8,FALSE())</f>
        <v>755.69</v>
      </c>
      <c r="F2261" s="64" t="n">
        <f aca="false">VLOOKUP(A2261,Plan1!$A$7:$O$2198,12,FALSE())</f>
        <v>-1.11</v>
      </c>
      <c r="G2261" s="65" t="n">
        <f aca="false">VLOOKUP(A2261,Plan1!$A$7:$O$2198,13,FALSE())</f>
        <v>837.67</v>
      </c>
    </row>
    <row r="2262" customFormat="false" ht="15" hidden="false" customHeight="false" outlineLevel="0" collapsed="false">
      <c r="A2262" s="63" t="n">
        <v>43534</v>
      </c>
      <c r="B2262" s="64" t="n">
        <f aca="false">VLOOKUP(A2262,Plan1!$A$7:$O$2198,2,FALSE())</f>
        <v>-3.22</v>
      </c>
      <c r="C2262" s="65" t="n">
        <f aca="false">VLOOKUP(A2262,Plan1!$A$7:$O$2198,3,FALSE())</f>
        <v>777.78</v>
      </c>
      <c r="D2262" s="66" t="n">
        <f aca="false">VLOOKUP(A2262,Plan1!$A$7:$O$2198,7,FALSE())</f>
        <v>-4.31</v>
      </c>
      <c r="E2262" s="65" t="n">
        <f aca="false">VLOOKUP(A2262,Plan1!$A$7:$O$2198,8,FALSE())</f>
        <v>755.69</v>
      </c>
      <c r="F2262" s="64" t="n">
        <f aca="false">VLOOKUP(A2262,Plan1!$A$7:$O$2198,12,FALSE())</f>
        <v>-1.12</v>
      </c>
      <c r="G2262" s="65" t="n">
        <f aca="false">VLOOKUP(A2262,Plan1!$A$7:$O$2198,13,FALSE())</f>
        <v>837.66</v>
      </c>
    </row>
    <row r="2263" customFormat="false" ht="15" hidden="false" customHeight="false" outlineLevel="0" collapsed="false">
      <c r="A2263" s="63" t="n">
        <v>43535</v>
      </c>
      <c r="B2263" s="64" t="n">
        <f aca="false">VLOOKUP(A2263,Plan1!$A$7:$O$2198,2,FALSE())</f>
        <v>-3.2</v>
      </c>
      <c r="C2263" s="65" t="n">
        <f aca="false">VLOOKUP(A2263,Plan1!$A$7:$O$2198,3,FALSE())</f>
        <v>777.8</v>
      </c>
      <c r="D2263" s="66" t="n">
        <f aca="false">VLOOKUP(A2263,Plan1!$A$7:$O$2198,7,FALSE())</f>
        <v>-4.29</v>
      </c>
      <c r="E2263" s="65" t="n">
        <f aca="false">VLOOKUP(A2263,Plan1!$A$7:$O$2198,8,FALSE())</f>
        <v>755.71</v>
      </c>
      <c r="F2263" s="64" t="n">
        <f aca="false">VLOOKUP(A2263,Plan1!$A$7:$O$2198,12,FALSE())</f>
        <v>-1.1</v>
      </c>
      <c r="G2263" s="65" t="n">
        <f aca="false">VLOOKUP(A2263,Plan1!$A$7:$O$2198,13,FALSE())</f>
        <v>837.68</v>
      </c>
    </row>
    <row r="2264" customFormat="false" ht="15" hidden="false" customHeight="false" outlineLevel="0" collapsed="false">
      <c r="A2264" s="63" t="n">
        <v>43536</v>
      </c>
      <c r="B2264" s="64" t="n">
        <f aca="false">VLOOKUP(A2264,Plan1!$A$7:$O$2198,2,FALSE())</f>
        <v>-3.21</v>
      </c>
      <c r="C2264" s="65" t="n">
        <f aca="false">VLOOKUP(A2264,Plan1!$A$7:$O$2198,3,FALSE())</f>
        <v>777.79</v>
      </c>
      <c r="D2264" s="66" t="n">
        <f aca="false">VLOOKUP(A2264,Plan1!$A$7:$O$2198,7,FALSE())</f>
        <v>-4.27</v>
      </c>
      <c r="E2264" s="65" t="n">
        <f aca="false">VLOOKUP(A2264,Plan1!$A$7:$O$2198,8,FALSE())</f>
        <v>755.73</v>
      </c>
      <c r="F2264" s="64" t="n">
        <f aca="false">VLOOKUP(A2264,Plan1!$A$7:$O$2198,12,FALSE())</f>
        <v>-1.09</v>
      </c>
      <c r="G2264" s="65" t="n">
        <f aca="false">VLOOKUP(A2264,Plan1!$A$7:$O$2198,13,FALSE())</f>
        <v>837.69</v>
      </c>
    </row>
    <row r="2265" customFormat="false" ht="15" hidden="false" customHeight="false" outlineLevel="0" collapsed="false">
      <c r="A2265" s="63" t="n">
        <v>43537</v>
      </c>
      <c r="B2265" s="64" t="n">
        <f aca="false">VLOOKUP(A2265,Plan1!$A$7:$O$2198,2,FALSE())</f>
        <v>-3.22</v>
      </c>
      <c r="C2265" s="65" t="n">
        <f aca="false">VLOOKUP(A2265,Plan1!$A$7:$O$2198,3,FALSE())</f>
        <v>777.78</v>
      </c>
      <c r="D2265" s="66" t="n">
        <f aca="false">VLOOKUP(A2265,Plan1!$A$7:$O$2198,7,FALSE())</f>
        <v>-4.26</v>
      </c>
      <c r="E2265" s="65" t="n">
        <f aca="false">VLOOKUP(A2265,Plan1!$A$7:$O$2198,8,FALSE())</f>
        <v>755.74</v>
      </c>
      <c r="F2265" s="64" t="n">
        <f aca="false">VLOOKUP(A2265,Plan1!$A$7:$O$2198,12,FALSE())</f>
        <v>-1.1</v>
      </c>
      <c r="G2265" s="65" t="n">
        <f aca="false">VLOOKUP(A2265,Plan1!$A$7:$O$2198,13,FALSE())</f>
        <v>837.68</v>
      </c>
    </row>
    <row r="2266" customFormat="false" ht="15" hidden="false" customHeight="false" outlineLevel="0" collapsed="false">
      <c r="A2266" s="63" t="n">
        <v>43538</v>
      </c>
      <c r="B2266" s="64" t="n">
        <f aca="false">VLOOKUP(A2266,Plan1!$A$7:$O$2198,2,FALSE())</f>
        <v>-3.24</v>
      </c>
      <c r="C2266" s="65" t="n">
        <f aca="false">VLOOKUP(A2266,Plan1!$A$7:$O$2198,3,FALSE())</f>
        <v>777.76</v>
      </c>
      <c r="D2266" s="66" t="n">
        <f aca="false">VLOOKUP(A2266,Plan1!$A$7:$O$2198,7,FALSE())</f>
        <v>-4.26</v>
      </c>
      <c r="E2266" s="65" t="n">
        <f aca="false">VLOOKUP(A2266,Plan1!$A$7:$O$2198,8,FALSE())</f>
        <v>755.74</v>
      </c>
      <c r="F2266" s="64" t="n">
        <f aca="false">VLOOKUP(A2266,Plan1!$A$7:$O$2198,12,FALSE())</f>
        <v>-1.11</v>
      </c>
      <c r="G2266" s="65" t="n">
        <f aca="false">VLOOKUP(A2266,Plan1!$A$7:$O$2198,13,FALSE())</f>
        <v>837.67</v>
      </c>
    </row>
    <row r="2267" customFormat="false" ht="15" hidden="false" customHeight="false" outlineLevel="0" collapsed="false">
      <c r="A2267" s="63" t="n">
        <v>43539</v>
      </c>
      <c r="B2267" s="64" t="n">
        <f aca="false">VLOOKUP(A2267,Plan1!$A$7:$O$2198,2,FALSE())</f>
        <v>-3.25</v>
      </c>
      <c r="C2267" s="65" t="n">
        <f aca="false">VLOOKUP(A2267,Plan1!$A$7:$O$2198,3,FALSE())</f>
        <v>777.75</v>
      </c>
      <c r="D2267" s="66" t="n">
        <f aca="false">VLOOKUP(A2267,Plan1!$A$7:$O$2198,7,FALSE())</f>
        <v>-4.26</v>
      </c>
      <c r="E2267" s="65" t="n">
        <f aca="false">VLOOKUP(A2267,Plan1!$A$7:$O$2198,8,FALSE())</f>
        <v>755.74</v>
      </c>
      <c r="F2267" s="64" t="n">
        <f aca="false">VLOOKUP(A2267,Plan1!$A$7:$O$2198,12,FALSE())</f>
        <v>-1.12</v>
      </c>
      <c r="G2267" s="65" t="n">
        <f aca="false">VLOOKUP(A2267,Plan1!$A$7:$O$2198,13,FALSE())</f>
        <v>837.66</v>
      </c>
    </row>
    <row r="2268" customFormat="false" ht="15" hidden="false" customHeight="false" outlineLevel="0" collapsed="false">
      <c r="A2268" s="63" t="n">
        <v>43540</v>
      </c>
      <c r="B2268" s="64" t="n">
        <f aca="false">VLOOKUP(A2268,Plan1!$A$7:$O$2198,2,FALSE())</f>
        <v>-3.26</v>
      </c>
      <c r="C2268" s="65" t="n">
        <f aca="false">VLOOKUP(A2268,Plan1!$A$7:$O$2198,3,FALSE())</f>
        <v>777.74</v>
      </c>
      <c r="D2268" s="66" t="n">
        <f aca="false">VLOOKUP(A2268,Plan1!$A$7:$O$2198,7,FALSE())</f>
        <v>-4.26</v>
      </c>
      <c r="E2268" s="65" t="n">
        <f aca="false">VLOOKUP(A2268,Plan1!$A$7:$O$2198,8,FALSE())</f>
        <v>755.74</v>
      </c>
      <c r="F2268" s="64" t="n">
        <f aca="false">VLOOKUP(A2268,Plan1!$A$7:$O$2198,12,FALSE())</f>
        <v>-1.14</v>
      </c>
      <c r="G2268" s="65" t="n">
        <f aca="false">VLOOKUP(A2268,Plan1!$A$7:$O$2198,13,FALSE())</f>
        <v>837.64</v>
      </c>
    </row>
    <row r="2269" customFormat="false" ht="15" hidden="false" customHeight="false" outlineLevel="0" collapsed="false">
      <c r="A2269" s="63" t="n">
        <v>43541</v>
      </c>
      <c r="B2269" s="64" t="n">
        <f aca="false">VLOOKUP(A2269,Plan1!$A$7:$O$2198,2,FALSE())</f>
        <v>-3.28</v>
      </c>
      <c r="C2269" s="65" t="n">
        <f aca="false">VLOOKUP(A2269,Plan1!$A$7:$O$2198,3,FALSE())</f>
        <v>777.72</v>
      </c>
      <c r="D2269" s="66" t="n">
        <f aca="false">VLOOKUP(A2269,Plan1!$A$7:$O$2198,7,FALSE())</f>
        <v>-4.23</v>
      </c>
      <c r="E2269" s="65" t="n">
        <f aca="false">VLOOKUP(A2269,Plan1!$A$7:$O$2198,8,FALSE())</f>
        <v>755.77</v>
      </c>
      <c r="F2269" s="64" t="n">
        <f aca="false">VLOOKUP(A2269,Plan1!$A$7:$O$2198,12,FALSE())</f>
        <v>-1.12</v>
      </c>
      <c r="G2269" s="65" t="n">
        <f aca="false">VLOOKUP(A2269,Plan1!$A$7:$O$2198,13,FALSE())</f>
        <v>837.66</v>
      </c>
    </row>
    <row r="2270" customFormat="false" ht="15" hidden="false" customHeight="false" outlineLevel="0" collapsed="false">
      <c r="A2270" s="63" t="n">
        <v>43542</v>
      </c>
      <c r="B2270" s="64" t="n">
        <f aca="false">VLOOKUP(A2270,Plan1!$A$7:$O$2198,2,FALSE())</f>
        <v>-3.29</v>
      </c>
      <c r="C2270" s="65" t="n">
        <f aca="false">VLOOKUP(A2270,Plan1!$A$7:$O$2198,3,FALSE())</f>
        <v>777.71</v>
      </c>
      <c r="D2270" s="66" t="n">
        <f aca="false">VLOOKUP(A2270,Plan1!$A$7:$O$2198,7,FALSE())</f>
        <v>-4.21</v>
      </c>
      <c r="E2270" s="65" t="n">
        <f aca="false">VLOOKUP(A2270,Plan1!$A$7:$O$2198,8,FALSE())</f>
        <v>755.79</v>
      </c>
      <c r="F2270" s="64" t="n">
        <f aca="false">VLOOKUP(A2270,Plan1!$A$7:$O$2198,12,FALSE())</f>
        <v>-1.12</v>
      </c>
      <c r="G2270" s="65" t="n">
        <f aca="false">VLOOKUP(A2270,Plan1!$A$7:$O$2198,13,FALSE())</f>
        <v>837.66</v>
      </c>
    </row>
    <row r="2271" customFormat="false" ht="15" hidden="false" customHeight="false" outlineLevel="0" collapsed="false">
      <c r="A2271" s="63" t="n">
        <v>43543</v>
      </c>
      <c r="B2271" s="64" t="n">
        <f aca="false">VLOOKUP(A2271,Plan1!$A$7:$O$2198,2,FALSE())</f>
        <v>-3.3</v>
      </c>
      <c r="C2271" s="65" t="n">
        <f aca="false">VLOOKUP(A2271,Plan1!$A$7:$O$2198,3,FALSE())</f>
        <v>777.7</v>
      </c>
      <c r="D2271" s="66" t="n">
        <f aca="false">VLOOKUP(A2271,Plan1!$A$7:$O$2198,7,FALSE())</f>
        <v>-4.22</v>
      </c>
      <c r="E2271" s="65" t="n">
        <f aca="false">VLOOKUP(A2271,Plan1!$A$7:$O$2198,8,FALSE())</f>
        <v>755.78</v>
      </c>
      <c r="F2271" s="64" t="n">
        <f aca="false">VLOOKUP(A2271,Plan1!$A$7:$O$2198,12,FALSE())</f>
        <v>-1.13</v>
      </c>
      <c r="G2271" s="65" t="n">
        <f aca="false">VLOOKUP(A2271,Plan1!$A$7:$O$2198,13,FALSE())</f>
        <v>837.65</v>
      </c>
    </row>
    <row r="2272" customFormat="false" ht="15" hidden="false" customHeight="false" outlineLevel="0" collapsed="false">
      <c r="A2272" s="63" t="n">
        <v>43544</v>
      </c>
      <c r="B2272" s="64" t="n">
        <f aca="false">VLOOKUP(A2272,Plan1!$A$7:$O$2198,2,FALSE())</f>
        <v>-3.31</v>
      </c>
      <c r="C2272" s="65" t="n">
        <f aca="false">VLOOKUP(A2272,Plan1!$A$7:$O$2198,3,FALSE())</f>
        <v>777.69</v>
      </c>
      <c r="D2272" s="66" t="n">
        <f aca="false">VLOOKUP(A2272,Plan1!$A$7:$O$2198,7,FALSE())</f>
        <v>-4.22</v>
      </c>
      <c r="E2272" s="65" t="n">
        <f aca="false">VLOOKUP(A2272,Plan1!$A$7:$O$2198,8,FALSE())</f>
        <v>755.78</v>
      </c>
      <c r="F2272" s="64" t="n">
        <f aca="false">VLOOKUP(A2272,Plan1!$A$7:$O$2198,12,FALSE())</f>
        <v>-1.14</v>
      </c>
      <c r="G2272" s="65" t="n">
        <f aca="false">VLOOKUP(A2272,Plan1!$A$7:$O$2198,13,FALSE())</f>
        <v>837.64</v>
      </c>
    </row>
    <row r="2273" customFormat="false" ht="15" hidden="false" customHeight="false" outlineLevel="0" collapsed="false">
      <c r="A2273" s="63" t="n">
        <v>43545</v>
      </c>
      <c r="B2273" s="64" t="n">
        <f aca="false">VLOOKUP(A2273,Plan1!$A$7:$O$2198,2,FALSE())</f>
        <v>-3.31</v>
      </c>
      <c r="C2273" s="65" t="n">
        <f aca="false">VLOOKUP(A2273,Plan1!$A$7:$O$2198,3,FALSE())</f>
        <v>777.69</v>
      </c>
      <c r="D2273" s="66" t="n">
        <f aca="false">VLOOKUP(A2273,Plan1!$A$7:$O$2198,7,FALSE())</f>
        <v>-4.19</v>
      </c>
      <c r="E2273" s="65" t="n">
        <f aca="false">VLOOKUP(A2273,Plan1!$A$7:$O$2198,8,FALSE())</f>
        <v>755.81</v>
      </c>
      <c r="F2273" s="64" t="n">
        <f aca="false">VLOOKUP(A2273,Plan1!$A$7:$O$2198,12,FALSE())</f>
        <v>-1.07</v>
      </c>
      <c r="G2273" s="65" t="n">
        <f aca="false">VLOOKUP(A2273,Plan1!$A$7:$O$2198,13,FALSE())</f>
        <v>837.71</v>
      </c>
    </row>
    <row r="2274" customFormat="false" ht="15" hidden="false" customHeight="false" outlineLevel="0" collapsed="false">
      <c r="A2274" s="63" t="n">
        <v>43546</v>
      </c>
      <c r="B2274" s="64" t="n">
        <f aca="false">VLOOKUP(A2274,Plan1!$A$7:$O$2198,2,FALSE())</f>
        <v>-3.27</v>
      </c>
      <c r="C2274" s="65" t="n">
        <f aca="false">VLOOKUP(A2274,Plan1!$A$7:$O$2198,3,FALSE())</f>
        <v>777.73</v>
      </c>
      <c r="D2274" s="66" t="n">
        <f aca="false">VLOOKUP(A2274,Plan1!$A$7:$O$2198,7,FALSE())</f>
        <v>-4.1</v>
      </c>
      <c r="E2274" s="65" t="n">
        <f aca="false">VLOOKUP(A2274,Plan1!$A$7:$O$2198,8,FALSE())</f>
        <v>755.9</v>
      </c>
      <c r="F2274" s="64" t="n">
        <f aca="false">VLOOKUP(A2274,Plan1!$A$7:$O$2198,12,FALSE())</f>
        <v>-0.98</v>
      </c>
      <c r="G2274" s="65" t="n">
        <f aca="false">VLOOKUP(A2274,Plan1!$A$7:$O$2198,13,FALSE())</f>
        <v>837.8</v>
      </c>
    </row>
    <row r="2275" customFormat="false" ht="15" hidden="false" customHeight="false" outlineLevel="0" collapsed="false">
      <c r="A2275" s="63" t="n">
        <v>43547</v>
      </c>
      <c r="B2275" s="64" t="n">
        <f aca="false">VLOOKUP(A2275,Plan1!$A$7:$O$2198,2,FALSE())</f>
        <v>-3.25</v>
      </c>
      <c r="C2275" s="65" t="n">
        <f aca="false">VLOOKUP(A2275,Plan1!$A$7:$O$2198,3,FALSE())</f>
        <v>777.75</v>
      </c>
      <c r="D2275" s="66" t="n">
        <f aca="false">VLOOKUP(A2275,Plan1!$A$7:$O$2198,7,FALSE())</f>
        <v>-4.04</v>
      </c>
      <c r="E2275" s="65" t="n">
        <f aca="false">VLOOKUP(A2275,Plan1!$A$7:$O$2198,8,FALSE())</f>
        <v>755.96</v>
      </c>
      <c r="F2275" s="64" t="n">
        <f aca="false">VLOOKUP(A2275,Plan1!$A$7:$O$2198,12,FALSE())</f>
        <v>-0.92</v>
      </c>
      <c r="G2275" s="65" t="n">
        <f aca="false">VLOOKUP(A2275,Plan1!$A$7:$O$2198,13,FALSE())</f>
        <v>837.86</v>
      </c>
    </row>
    <row r="2276" customFormat="false" ht="15" hidden="false" customHeight="false" outlineLevel="0" collapsed="false">
      <c r="A2276" s="63" t="n">
        <v>43548</v>
      </c>
      <c r="B2276" s="64" t="n">
        <f aca="false">VLOOKUP(A2276,Plan1!$A$7:$O$2198,2,FALSE())</f>
        <v>-3.26</v>
      </c>
      <c r="C2276" s="65" t="n">
        <f aca="false">VLOOKUP(A2276,Plan1!$A$7:$O$2198,3,FALSE())</f>
        <v>777.74</v>
      </c>
      <c r="D2276" s="66" t="n">
        <f aca="false">VLOOKUP(A2276,Plan1!$A$7:$O$2198,7,FALSE())</f>
        <v>-4.02</v>
      </c>
      <c r="E2276" s="65" t="n">
        <f aca="false">VLOOKUP(A2276,Plan1!$A$7:$O$2198,8,FALSE())</f>
        <v>755.98</v>
      </c>
      <c r="F2276" s="64" t="n">
        <f aca="false">VLOOKUP(A2276,Plan1!$A$7:$O$2198,12,FALSE())</f>
        <v>-0.92</v>
      </c>
      <c r="G2276" s="65" t="n">
        <f aca="false">VLOOKUP(A2276,Plan1!$A$7:$O$2198,13,FALSE())</f>
        <v>837.86</v>
      </c>
    </row>
    <row r="2277" customFormat="false" ht="15" hidden="false" customHeight="false" outlineLevel="0" collapsed="false">
      <c r="A2277" s="63" t="n">
        <v>43549</v>
      </c>
      <c r="B2277" s="64" t="n">
        <f aca="false">VLOOKUP(A2277,Plan1!$A$7:$O$2198,2,FALSE())</f>
        <v>-3.27</v>
      </c>
      <c r="C2277" s="65" t="n">
        <f aca="false">VLOOKUP(A2277,Plan1!$A$7:$O$2198,3,FALSE())</f>
        <v>777.73</v>
      </c>
      <c r="D2277" s="66" t="n">
        <f aca="false">VLOOKUP(A2277,Plan1!$A$7:$O$2198,7,FALSE())</f>
        <v>-4</v>
      </c>
      <c r="E2277" s="65" t="n">
        <f aca="false">VLOOKUP(A2277,Plan1!$A$7:$O$2198,8,FALSE())</f>
        <v>756</v>
      </c>
      <c r="F2277" s="64" t="n">
        <f aca="false">VLOOKUP(A2277,Plan1!$A$7:$O$2198,12,FALSE())</f>
        <v>-0.92</v>
      </c>
      <c r="G2277" s="65" t="n">
        <f aca="false">VLOOKUP(A2277,Plan1!$A$7:$O$2198,13,FALSE())</f>
        <v>837.86</v>
      </c>
    </row>
    <row r="2278" customFormat="false" ht="15" hidden="false" customHeight="false" outlineLevel="0" collapsed="false">
      <c r="A2278" s="63" t="n">
        <v>43550</v>
      </c>
      <c r="B2278" s="64" t="n">
        <f aca="false">VLOOKUP(A2278,Plan1!$A$7:$O$2198,2,FALSE())</f>
        <v>-3.29</v>
      </c>
      <c r="C2278" s="65" t="n">
        <f aca="false">VLOOKUP(A2278,Plan1!$A$7:$O$2198,3,FALSE())</f>
        <v>777.71</v>
      </c>
      <c r="D2278" s="66" t="n">
        <f aca="false">VLOOKUP(A2278,Plan1!$A$7:$O$2198,7,FALSE())</f>
        <v>-3.99</v>
      </c>
      <c r="E2278" s="65" t="n">
        <f aca="false">VLOOKUP(A2278,Plan1!$A$7:$O$2198,8,FALSE())</f>
        <v>756.01</v>
      </c>
      <c r="F2278" s="64" t="n">
        <f aca="false">VLOOKUP(A2278,Plan1!$A$7:$O$2198,12,FALSE())</f>
        <v>-0.92</v>
      </c>
      <c r="G2278" s="65" t="n">
        <f aca="false">VLOOKUP(A2278,Plan1!$A$7:$O$2198,13,FALSE())</f>
        <v>837.86</v>
      </c>
    </row>
    <row r="2279" customFormat="false" ht="15" hidden="false" customHeight="false" outlineLevel="0" collapsed="false">
      <c r="A2279" s="63" t="n">
        <v>43551</v>
      </c>
      <c r="B2279" s="64" t="n">
        <f aca="false">VLOOKUP(A2279,Plan1!$A$7:$O$2198,2,FALSE())</f>
        <v>-3.32</v>
      </c>
      <c r="C2279" s="65" t="n">
        <f aca="false">VLOOKUP(A2279,Plan1!$A$7:$O$2198,3,FALSE())</f>
        <v>777.68</v>
      </c>
      <c r="D2279" s="66" t="n">
        <f aca="false">VLOOKUP(A2279,Plan1!$A$7:$O$2198,7,FALSE())</f>
        <v>-3.98</v>
      </c>
      <c r="E2279" s="65" t="n">
        <f aca="false">VLOOKUP(A2279,Plan1!$A$7:$O$2198,8,FALSE())</f>
        <v>756.02</v>
      </c>
      <c r="F2279" s="64" t="n">
        <f aca="false">VLOOKUP(A2279,Plan1!$A$7:$O$2198,12,FALSE())</f>
        <v>-0.94</v>
      </c>
      <c r="G2279" s="65" t="n">
        <f aca="false">VLOOKUP(A2279,Plan1!$A$7:$O$2198,13,FALSE())</f>
        <v>837.84</v>
      </c>
    </row>
    <row r="2280" customFormat="false" ht="15" hidden="false" customHeight="false" outlineLevel="0" collapsed="false">
      <c r="A2280" s="63" t="n">
        <v>43552</v>
      </c>
      <c r="B2280" s="64" t="n">
        <f aca="false">VLOOKUP(A2280,Plan1!$A$7:$O$2198,2,FALSE())</f>
        <v>-3.34</v>
      </c>
      <c r="C2280" s="65" t="n">
        <f aca="false">VLOOKUP(A2280,Plan1!$A$7:$O$2198,3,FALSE())</f>
        <v>777.66</v>
      </c>
      <c r="D2280" s="66" t="n">
        <f aca="false">VLOOKUP(A2280,Plan1!$A$7:$O$2198,7,FALSE())</f>
        <v>-3.98</v>
      </c>
      <c r="E2280" s="65" t="n">
        <f aca="false">VLOOKUP(A2280,Plan1!$A$7:$O$2198,8,FALSE())</f>
        <v>756.02</v>
      </c>
      <c r="F2280" s="64" t="n">
        <f aca="false">VLOOKUP(A2280,Plan1!$A$7:$O$2198,12,FALSE())</f>
        <v>-0.96</v>
      </c>
      <c r="G2280" s="65" t="n">
        <f aca="false">VLOOKUP(A2280,Plan1!$A$7:$O$2198,13,FALSE())</f>
        <v>837.82</v>
      </c>
    </row>
    <row r="2281" customFormat="false" ht="15" hidden="false" customHeight="false" outlineLevel="0" collapsed="false">
      <c r="A2281" s="63" t="n">
        <v>43553</v>
      </c>
      <c r="B2281" s="64" t="n">
        <f aca="false">VLOOKUP(A2281,Plan1!$A$7:$O$2198,2,FALSE())</f>
        <v>-3.37</v>
      </c>
      <c r="C2281" s="65" t="n">
        <f aca="false">VLOOKUP(A2281,Plan1!$A$7:$O$2198,3,FALSE())</f>
        <v>777.63</v>
      </c>
      <c r="D2281" s="66" t="n">
        <f aca="false">VLOOKUP(A2281,Plan1!$A$7:$O$2198,7,FALSE())</f>
        <v>-3.97</v>
      </c>
      <c r="E2281" s="65" t="n">
        <f aca="false">VLOOKUP(A2281,Plan1!$A$7:$O$2198,8,FALSE())</f>
        <v>756.03</v>
      </c>
      <c r="F2281" s="64" t="n">
        <f aca="false">VLOOKUP(A2281,Plan1!$A$7:$O$2198,12,FALSE())</f>
        <v>-0.96</v>
      </c>
      <c r="G2281" s="65" t="n">
        <f aca="false">VLOOKUP(A2281,Plan1!$A$7:$O$2198,13,FALSE())</f>
        <v>837.82</v>
      </c>
    </row>
    <row r="2282" customFormat="false" ht="15" hidden="false" customHeight="false" outlineLevel="0" collapsed="false">
      <c r="A2282" s="63" t="n">
        <v>43554</v>
      </c>
      <c r="B2282" s="64" t="n">
        <f aca="false">VLOOKUP(A2282,Plan1!$A$7:$O$2198,2,FALSE())</f>
        <v>-3.39</v>
      </c>
      <c r="C2282" s="65" t="n">
        <f aca="false">VLOOKUP(A2282,Plan1!$A$7:$O$2198,3,FALSE())</f>
        <v>777.61</v>
      </c>
      <c r="D2282" s="66" t="n">
        <f aca="false">VLOOKUP(A2282,Plan1!$A$7:$O$2198,7,FALSE())</f>
        <v>-3.97</v>
      </c>
      <c r="E2282" s="65" t="n">
        <f aca="false">VLOOKUP(A2282,Plan1!$A$7:$O$2198,8,FALSE())</f>
        <v>756.03</v>
      </c>
      <c r="F2282" s="64" t="n">
        <f aca="false">VLOOKUP(A2282,Plan1!$A$7:$O$2198,12,FALSE())</f>
        <v>-0.97</v>
      </c>
      <c r="G2282" s="65" t="n">
        <f aca="false">VLOOKUP(A2282,Plan1!$A$7:$O$2198,13,FALSE())</f>
        <v>837.81</v>
      </c>
    </row>
    <row r="2283" customFormat="false" ht="15" hidden="false" customHeight="false" outlineLevel="0" collapsed="false">
      <c r="A2283" s="63" t="n">
        <v>43555</v>
      </c>
      <c r="B2283" s="64" t="n">
        <f aca="false">VLOOKUP(A2283,Plan1!$A$7:$O$2198,2,FALSE())</f>
        <v>-3.42</v>
      </c>
      <c r="C2283" s="65" t="n">
        <f aca="false">VLOOKUP(A2283,Plan1!$A$7:$O$2198,3,FALSE())</f>
        <v>777.58</v>
      </c>
      <c r="D2283" s="66" t="n">
        <f aca="false">VLOOKUP(A2283,Plan1!$A$7:$O$2198,7,FALSE())</f>
        <v>-3.97</v>
      </c>
      <c r="E2283" s="65" t="n">
        <f aca="false">VLOOKUP(A2283,Plan1!$A$7:$O$2198,8,FALSE())</f>
        <v>756.03</v>
      </c>
      <c r="F2283" s="64" t="n">
        <f aca="false">VLOOKUP(A2283,Plan1!$A$7:$O$2198,12,FALSE())</f>
        <v>-0.98</v>
      </c>
      <c r="G2283" s="65" t="n">
        <f aca="false">VLOOKUP(A2283,Plan1!$A$7:$O$2198,13,FALSE())</f>
        <v>837.8</v>
      </c>
    </row>
    <row r="2284" customFormat="false" ht="15" hidden="false" customHeight="false" outlineLevel="0" collapsed="false">
      <c r="A2284" s="63" t="n">
        <v>43556</v>
      </c>
      <c r="B2284" s="64" t="n">
        <f aca="false">VLOOKUP(A2284,Plan1!$A$7:$O$2198,2,FALSE())</f>
        <v>-3.45</v>
      </c>
      <c r="C2284" s="65" t="n">
        <f aca="false">VLOOKUP(A2284,Plan1!$A$7:$O$2198,3,FALSE())</f>
        <v>777.55</v>
      </c>
      <c r="D2284" s="66" t="n">
        <f aca="false">VLOOKUP(A2284,Plan1!$A$7:$O$2198,7,FALSE())</f>
        <v>-3.96</v>
      </c>
      <c r="E2284" s="65" t="n">
        <f aca="false">VLOOKUP(A2284,Plan1!$A$7:$O$2198,8,FALSE())</f>
        <v>756.04</v>
      </c>
      <c r="F2284" s="64" t="n">
        <f aca="false">VLOOKUP(A2284,Plan1!$A$7:$O$2198,12,FALSE())</f>
        <v>-1</v>
      </c>
      <c r="G2284" s="65" t="n">
        <f aca="false">VLOOKUP(A2284,Plan1!$A$7:$O$2198,13,FALSE())</f>
        <v>837.78</v>
      </c>
    </row>
    <row r="2285" customFormat="false" ht="15" hidden="false" customHeight="false" outlineLevel="0" collapsed="false">
      <c r="A2285" s="63" t="n">
        <v>43557</v>
      </c>
      <c r="B2285" s="64" t="n">
        <f aca="false">VLOOKUP(A2285,Plan1!$A$7:$O$2198,2,FALSE())</f>
        <v>-3.46</v>
      </c>
      <c r="C2285" s="65" t="n">
        <f aca="false">VLOOKUP(A2285,Plan1!$A$7:$O$2198,3,FALSE())</f>
        <v>777.54</v>
      </c>
      <c r="D2285" s="66" t="n">
        <f aca="false">VLOOKUP(A2285,Plan1!$A$7:$O$2198,7,FALSE())</f>
        <v>-3.96</v>
      </c>
      <c r="E2285" s="65" t="n">
        <f aca="false">VLOOKUP(A2285,Plan1!$A$7:$O$2198,8,FALSE())</f>
        <v>756.04</v>
      </c>
      <c r="F2285" s="64" t="n">
        <f aca="false">VLOOKUP(A2285,Plan1!$A$7:$O$2198,12,FALSE())</f>
        <v>-1.02</v>
      </c>
      <c r="G2285" s="65" t="n">
        <f aca="false">VLOOKUP(A2285,Plan1!$A$7:$O$2198,13,FALSE())</f>
        <v>837.76</v>
      </c>
    </row>
    <row r="2286" customFormat="false" ht="15" hidden="false" customHeight="false" outlineLevel="0" collapsed="false">
      <c r="A2286" s="63" t="n">
        <v>43558</v>
      </c>
      <c r="B2286" s="64" t="n">
        <f aca="false">VLOOKUP(A2286,Plan1!$A$7:$O$2198,2,FALSE())</f>
        <v>-3.47</v>
      </c>
      <c r="C2286" s="65" t="n">
        <f aca="false">VLOOKUP(A2286,Plan1!$A$7:$O$2198,3,FALSE())</f>
        <v>777.53</v>
      </c>
      <c r="D2286" s="66" t="n">
        <f aca="false">VLOOKUP(A2286,Plan1!$A$7:$O$2198,7,FALSE())</f>
        <v>-3.96</v>
      </c>
      <c r="E2286" s="65" t="n">
        <f aca="false">VLOOKUP(A2286,Plan1!$A$7:$O$2198,8,FALSE())</f>
        <v>756.04</v>
      </c>
      <c r="F2286" s="64" t="n">
        <f aca="false">VLOOKUP(A2286,Plan1!$A$7:$O$2198,12,FALSE())</f>
        <v>-1.04</v>
      </c>
      <c r="G2286" s="65" t="n">
        <f aca="false">VLOOKUP(A2286,Plan1!$A$7:$O$2198,13,FALSE())</f>
        <v>837.74</v>
      </c>
    </row>
    <row r="2287" customFormat="false" ht="15" hidden="false" customHeight="false" outlineLevel="0" collapsed="false">
      <c r="A2287" s="63" t="n">
        <v>43559</v>
      </c>
      <c r="B2287" s="64" t="n">
        <f aca="false">VLOOKUP(A2287,Plan1!$A$7:$O$2198,2,FALSE())</f>
        <v>-3.5</v>
      </c>
      <c r="C2287" s="65" t="n">
        <f aca="false">VLOOKUP(A2287,Plan1!$A$7:$O$2198,3,FALSE())</f>
        <v>777.5</v>
      </c>
      <c r="D2287" s="66" t="n">
        <f aca="false">VLOOKUP(A2287,Plan1!$A$7:$O$2198,7,FALSE())</f>
        <v>-3.97</v>
      </c>
      <c r="E2287" s="65" t="n">
        <f aca="false">VLOOKUP(A2287,Plan1!$A$7:$O$2198,8,FALSE())</f>
        <v>756.03</v>
      </c>
      <c r="F2287" s="64" t="n">
        <f aca="false">VLOOKUP(A2287,Plan1!$A$7:$O$2198,12,FALSE())</f>
        <v>-1.04</v>
      </c>
      <c r="G2287" s="65" t="n">
        <f aca="false">VLOOKUP(A2287,Plan1!$A$7:$O$2198,13,FALSE())</f>
        <v>837.74</v>
      </c>
    </row>
    <row r="2288" customFormat="false" ht="15" hidden="false" customHeight="false" outlineLevel="0" collapsed="false">
      <c r="A2288" s="63" t="n">
        <v>43560</v>
      </c>
      <c r="B2288" s="64" t="n">
        <f aca="false">VLOOKUP(A2288,Plan1!$A$7:$O$2198,2,FALSE())</f>
        <v>-3.52</v>
      </c>
      <c r="C2288" s="65" t="n">
        <f aca="false">VLOOKUP(A2288,Plan1!$A$7:$O$2198,3,FALSE())</f>
        <v>777.48</v>
      </c>
      <c r="D2288" s="66" t="n">
        <f aca="false">VLOOKUP(A2288,Plan1!$A$7:$O$2198,7,FALSE())</f>
        <v>-3.98</v>
      </c>
      <c r="E2288" s="65" t="n">
        <f aca="false">VLOOKUP(A2288,Plan1!$A$7:$O$2198,8,FALSE())</f>
        <v>756.02</v>
      </c>
      <c r="F2288" s="64" t="n">
        <f aca="false">VLOOKUP(A2288,Plan1!$A$7:$O$2198,12,FALSE())</f>
        <v>-1.06</v>
      </c>
      <c r="G2288" s="65" t="n">
        <f aca="false">VLOOKUP(A2288,Plan1!$A$7:$O$2198,13,FALSE())</f>
        <v>837.72</v>
      </c>
    </row>
    <row r="2289" customFormat="false" ht="15" hidden="false" customHeight="false" outlineLevel="0" collapsed="false">
      <c r="A2289" s="63" t="n">
        <v>43561</v>
      </c>
      <c r="B2289" s="64" t="n">
        <f aca="false">VLOOKUP(A2289,Plan1!$A$7:$O$2198,2,FALSE())</f>
        <v>-3.54</v>
      </c>
      <c r="C2289" s="65" t="n">
        <f aca="false">VLOOKUP(A2289,Plan1!$A$7:$O$2198,3,FALSE())</f>
        <v>777.46</v>
      </c>
      <c r="D2289" s="66" t="n">
        <f aca="false">VLOOKUP(A2289,Plan1!$A$7:$O$2198,7,FALSE())</f>
        <v>-3.98</v>
      </c>
      <c r="E2289" s="65" t="n">
        <f aca="false">VLOOKUP(A2289,Plan1!$A$7:$O$2198,8,FALSE())</f>
        <v>756.02</v>
      </c>
      <c r="F2289" s="64" t="n">
        <f aca="false">VLOOKUP(A2289,Plan1!$A$7:$O$2198,12,FALSE())</f>
        <v>-1.08</v>
      </c>
      <c r="G2289" s="65" t="n">
        <f aca="false">VLOOKUP(A2289,Plan1!$A$7:$O$2198,13,FALSE())</f>
        <v>837.7</v>
      </c>
    </row>
    <row r="2290" customFormat="false" ht="15" hidden="false" customHeight="false" outlineLevel="0" collapsed="false">
      <c r="A2290" s="63" t="n">
        <v>43562</v>
      </c>
      <c r="B2290" s="64" t="n">
        <f aca="false">VLOOKUP(A2290,Plan1!$A$7:$O$2198,2,FALSE())</f>
        <v>-3.54</v>
      </c>
      <c r="C2290" s="65" t="n">
        <f aca="false">VLOOKUP(A2290,Plan1!$A$7:$O$2198,3,FALSE())</f>
        <v>777.46</v>
      </c>
      <c r="D2290" s="66" t="n">
        <f aca="false">VLOOKUP(A2290,Plan1!$A$7:$O$2198,7,FALSE())</f>
        <v>-3.98</v>
      </c>
      <c r="E2290" s="65" t="n">
        <f aca="false">VLOOKUP(A2290,Plan1!$A$7:$O$2198,8,FALSE())</f>
        <v>756.02</v>
      </c>
      <c r="F2290" s="64" t="n">
        <f aca="false">VLOOKUP(A2290,Plan1!$A$7:$O$2198,12,FALSE())</f>
        <v>-1.09</v>
      </c>
      <c r="G2290" s="65" t="n">
        <f aca="false">VLOOKUP(A2290,Plan1!$A$7:$O$2198,13,FALSE())</f>
        <v>837.69</v>
      </c>
    </row>
    <row r="2291" customFormat="false" ht="15" hidden="false" customHeight="false" outlineLevel="0" collapsed="false">
      <c r="A2291" s="63" t="n">
        <v>43563</v>
      </c>
      <c r="B2291" s="64" t="n">
        <f aca="false">VLOOKUP(A2291,Plan1!$A$7:$O$2198,2,FALSE())</f>
        <v>-3.56</v>
      </c>
      <c r="C2291" s="65" t="n">
        <f aca="false">VLOOKUP(A2291,Plan1!$A$7:$O$2198,3,FALSE())</f>
        <v>777.44</v>
      </c>
      <c r="D2291" s="66" t="n">
        <f aca="false">VLOOKUP(A2291,Plan1!$A$7:$O$2198,7,FALSE())</f>
        <v>-3.94</v>
      </c>
      <c r="E2291" s="65" t="n">
        <f aca="false">VLOOKUP(A2291,Plan1!$A$7:$O$2198,8,FALSE())</f>
        <v>756.06</v>
      </c>
      <c r="F2291" s="64" t="n">
        <f aca="false">VLOOKUP(A2291,Plan1!$A$7:$O$2198,12,FALSE())</f>
        <v>-1.08</v>
      </c>
      <c r="G2291" s="65" t="n">
        <f aca="false">VLOOKUP(A2291,Plan1!$A$7:$O$2198,13,FALSE())</f>
        <v>837.7</v>
      </c>
    </row>
    <row r="2292" customFormat="false" ht="15" hidden="false" customHeight="false" outlineLevel="0" collapsed="false">
      <c r="A2292" s="63" t="n">
        <v>43564</v>
      </c>
      <c r="B2292" s="64" t="n">
        <f aca="false">VLOOKUP(A2292,Plan1!$A$7:$O$2198,2,FALSE())</f>
        <v>-3.56</v>
      </c>
      <c r="C2292" s="65" t="n">
        <f aca="false">VLOOKUP(A2292,Plan1!$A$7:$O$2198,3,FALSE())</f>
        <v>777.44</v>
      </c>
      <c r="D2292" s="66" t="n">
        <f aca="false">VLOOKUP(A2292,Plan1!$A$7:$O$2198,7,FALSE())</f>
        <v>-3.93</v>
      </c>
      <c r="E2292" s="65" t="n">
        <f aca="false">VLOOKUP(A2292,Plan1!$A$7:$O$2198,8,FALSE())</f>
        <v>756.07</v>
      </c>
      <c r="F2292" s="64" t="n">
        <f aca="false">VLOOKUP(A2292,Plan1!$A$7:$O$2198,12,FALSE())</f>
        <v>-1.08</v>
      </c>
      <c r="G2292" s="65" t="n">
        <f aca="false">VLOOKUP(A2292,Plan1!$A$7:$O$2198,13,FALSE())</f>
        <v>837.7</v>
      </c>
    </row>
    <row r="2293" customFormat="false" ht="15" hidden="false" customHeight="false" outlineLevel="0" collapsed="false">
      <c r="A2293" s="63" t="n">
        <v>43565</v>
      </c>
      <c r="B2293" s="64" t="n">
        <f aca="false">VLOOKUP(A2293,Plan1!$A$7:$O$2198,2,FALSE())</f>
        <v>-3.56</v>
      </c>
      <c r="C2293" s="65" t="n">
        <f aca="false">VLOOKUP(A2293,Plan1!$A$7:$O$2198,3,FALSE())</f>
        <v>777.44</v>
      </c>
      <c r="D2293" s="66" t="n">
        <f aca="false">VLOOKUP(A2293,Plan1!$A$7:$O$2198,7,FALSE())</f>
        <v>-3.93</v>
      </c>
      <c r="E2293" s="65" t="n">
        <f aca="false">VLOOKUP(A2293,Plan1!$A$7:$O$2198,8,FALSE())</f>
        <v>756.07</v>
      </c>
      <c r="F2293" s="64" t="n">
        <f aca="false">VLOOKUP(A2293,Plan1!$A$7:$O$2198,12,FALSE())</f>
        <v>-1.08</v>
      </c>
      <c r="G2293" s="65" t="n">
        <f aca="false">VLOOKUP(A2293,Plan1!$A$7:$O$2198,13,FALSE())</f>
        <v>837.7</v>
      </c>
    </row>
    <row r="2294" customFormat="false" ht="15" hidden="false" customHeight="false" outlineLevel="0" collapsed="false">
      <c r="A2294" s="63" t="n">
        <v>43566</v>
      </c>
      <c r="B2294" s="64" t="n">
        <f aca="false">VLOOKUP(A2294,Plan1!$A$7:$O$2198,2,FALSE())</f>
        <v>-3.56</v>
      </c>
      <c r="C2294" s="65" t="n">
        <f aca="false">VLOOKUP(A2294,Plan1!$A$7:$O$2198,3,FALSE())</f>
        <v>777.44</v>
      </c>
      <c r="D2294" s="66" t="n">
        <f aca="false">VLOOKUP(A2294,Plan1!$A$7:$O$2198,7,FALSE())</f>
        <v>-3.93</v>
      </c>
      <c r="E2294" s="65" t="n">
        <f aca="false">VLOOKUP(A2294,Plan1!$A$7:$O$2198,8,FALSE())</f>
        <v>756.07</v>
      </c>
      <c r="F2294" s="64" t="n">
        <f aca="false">VLOOKUP(A2294,Plan1!$A$7:$O$2198,12,FALSE())</f>
        <v>-1.09</v>
      </c>
      <c r="G2294" s="65" t="n">
        <f aca="false">VLOOKUP(A2294,Plan1!$A$7:$O$2198,13,FALSE())</f>
        <v>837.69</v>
      </c>
    </row>
    <row r="2295" customFormat="false" ht="15" hidden="false" customHeight="false" outlineLevel="0" collapsed="false">
      <c r="A2295" s="63" t="n">
        <v>43567</v>
      </c>
      <c r="B2295" s="64" t="n">
        <f aca="false">VLOOKUP(A2295,Plan1!$A$7:$O$2198,2,FALSE())</f>
        <v>-3.59</v>
      </c>
      <c r="C2295" s="65" t="n">
        <f aca="false">VLOOKUP(A2295,Plan1!$A$7:$O$2198,3,FALSE())</f>
        <v>777.41</v>
      </c>
      <c r="D2295" s="66" t="n">
        <f aca="false">VLOOKUP(A2295,Plan1!$A$7:$O$2198,7,FALSE())</f>
        <v>-3.93</v>
      </c>
      <c r="E2295" s="65" t="n">
        <f aca="false">VLOOKUP(A2295,Plan1!$A$7:$O$2198,8,FALSE())</f>
        <v>756.07</v>
      </c>
      <c r="F2295" s="64" t="n">
        <f aca="false">VLOOKUP(A2295,Plan1!$A$7:$O$2198,12,FALSE())</f>
        <v>-1.11</v>
      </c>
      <c r="G2295" s="65" t="n">
        <f aca="false">VLOOKUP(A2295,Plan1!$A$7:$O$2198,13,FALSE())</f>
        <v>837.67</v>
      </c>
    </row>
    <row r="2296" customFormat="false" ht="15" hidden="false" customHeight="false" outlineLevel="0" collapsed="false">
      <c r="A2296" s="63" t="n">
        <v>43568</v>
      </c>
      <c r="B2296" s="64" t="n">
        <f aca="false">VLOOKUP(A2296,Plan1!$A$7:$O$2198,2,FALSE())</f>
        <v>-3.6</v>
      </c>
      <c r="C2296" s="65" t="n">
        <f aca="false">VLOOKUP(A2296,Plan1!$A$7:$O$2198,3,FALSE())</f>
        <v>777.4</v>
      </c>
      <c r="D2296" s="66" t="n">
        <f aca="false">VLOOKUP(A2296,Plan1!$A$7:$O$2198,7,FALSE())</f>
        <v>-3.94</v>
      </c>
      <c r="E2296" s="65" t="n">
        <f aca="false">VLOOKUP(A2296,Plan1!$A$7:$O$2198,8,FALSE())</f>
        <v>756.06</v>
      </c>
      <c r="F2296" s="64" t="n">
        <f aca="false">VLOOKUP(A2296,Plan1!$A$7:$O$2198,12,FALSE())</f>
        <v>-1.12</v>
      </c>
      <c r="G2296" s="65" t="n">
        <f aca="false">VLOOKUP(A2296,Plan1!$A$7:$O$2198,13,FALSE())</f>
        <v>837.66</v>
      </c>
    </row>
    <row r="2297" customFormat="false" ht="15" hidden="false" customHeight="false" outlineLevel="0" collapsed="false">
      <c r="A2297" s="63" t="n">
        <v>43569</v>
      </c>
      <c r="B2297" s="64" t="n">
        <f aca="false">VLOOKUP(A2297,Plan1!$A$7:$O$2198,2,FALSE())</f>
        <v>-3.63</v>
      </c>
      <c r="C2297" s="65" t="n">
        <f aca="false">VLOOKUP(A2297,Plan1!$A$7:$O$2198,3,FALSE())</f>
        <v>777.37</v>
      </c>
      <c r="D2297" s="66" t="n">
        <f aca="false">VLOOKUP(A2297,Plan1!$A$7:$O$2198,7,FALSE())</f>
        <v>-3.94</v>
      </c>
      <c r="E2297" s="65" t="n">
        <f aca="false">VLOOKUP(A2297,Plan1!$A$7:$O$2198,8,FALSE())</f>
        <v>756.06</v>
      </c>
      <c r="F2297" s="64" t="n">
        <f aca="false">VLOOKUP(A2297,Plan1!$A$7:$O$2198,12,FALSE())</f>
        <v>-1.14</v>
      </c>
      <c r="G2297" s="65" t="n">
        <f aca="false">VLOOKUP(A2297,Plan1!$A$7:$O$2198,13,FALSE())</f>
        <v>837.64</v>
      </c>
    </row>
    <row r="2298" customFormat="false" ht="15" hidden="false" customHeight="false" outlineLevel="0" collapsed="false">
      <c r="A2298" s="63" t="n">
        <v>43570</v>
      </c>
      <c r="B2298" s="64" t="n">
        <f aca="false">VLOOKUP(A2298,Plan1!$A$7:$O$2198,2,FALSE())</f>
        <v>-3.65</v>
      </c>
      <c r="C2298" s="65" t="n">
        <f aca="false">VLOOKUP(A2298,Plan1!$A$7:$O$2198,3,FALSE())</f>
        <v>777.35</v>
      </c>
      <c r="D2298" s="66" t="n">
        <f aca="false">VLOOKUP(A2298,Plan1!$A$7:$O$2198,7,FALSE())</f>
        <v>-3.94</v>
      </c>
      <c r="E2298" s="65" t="n">
        <f aca="false">VLOOKUP(A2298,Plan1!$A$7:$O$2198,8,FALSE())</f>
        <v>756.06</v>
      </c>
      <c r="F2298" s="64" t="n">
        <f aca="false">VLOOKUP(A2298,Plan1!$A$7:$O$2198,12,FALSE())</f>
        <v>-1.15</v>
      </c>
      <c r="G2298" s="65" t="n">
        <f aca="false">VLOOKUP(A2298,Plan1!$A$7:$O$2198,13,FALSE())</f>
        <v>837.63</v>
      </c>
    </row>
    <row r="2299" customFormat="false" ht="15" hidden="false" customHeight="false" outlineLevel="0" collapsed="false">
      <c r="A2299" s="63" t="n">
        <v>43571</v>
      </c>
      <c r="B2299" s="64" t="n">
        <f aca="false">VLOOKUP(A2299,Plan1!$A$7:$O$2198,2,FALSE())</f>
        <v>-3.6</v>
      </c>
      <c r="C2299" s="65" t="n">
        <f aca="false">VLOOKUP(A2299,Plan1!$A$7:$O$2198,3,FALSE())</f>
        <v>777.4</v>
      </c>
      <c r="D2299" s="66" t="n">
        <f aca="false">VLOOKUP(A2299,Plan1!$A$7:$O$2198,7,FALSE())</f>
        <v>-3.83</v>
      </c>
      <c r="E2299" s="65" t="n">
        <f aca="false">VLOOKUP(A2299,Plan1!$A$7:$O$2198,8,FALSE())</f>
        <v>756.17</v>
      </c>
      <c r="F2299" s="64" t="n">
        <f aca="false">VLOOKUP(A2299,Plan1!$A$7:$O$2198,12,FALSE())</f>
        <v>-1.14</v>
      </c>
      <c r="G2299" s="65" t="n">
        <f aca="false">VLOOKUP(A2299,Plan1!$A$7:$O$2198,13,FALSE())</f>
        <v>837.64</v>
      </c>
    </row>
    <row r="2300" customFormat="false" ht="15" hidden="false" customHeight="false" outlineLevel="0" collapsed="false">
      <c r="A2300" s="63" t="n">
        <v>43572</v>
      </c>
      <c r="B2300" s="64" t="n">
        <f aca="false">VLOOKUP(A2300,Plan1!$A$7:$O$2198,2,FALSE())</f>
        <v>-3.52</v>
      </c>
      <c r="C2300" s="65" t="n">
        <f aca="false">VLOOKUP(A2300,Plan1!$A$7:$O$2198,3,FALSE())</f>
        <v>777.48</v>
      </c>
      <c r="D2300" s="66" t="n">
        <f aca="false">VLOOKUP(A2300,Plan1!$A$7:$O$2198,7,FALSE())</f>
        <v>-3.71</v>
      </c>
      <c r="E2300" s="65" t="n">
        <f aca="false">VLOOKUP(A2300,Plan1!$A$7:$O$2198,8,FALSE())</f>
        <v>756.29</v>
      </c>
      <c r="F2300" s="64" t="n">
        <f aca="false">VLOOKUP(A2300,Plan1!$A$7:$O$2198,12,FALSE())</f>
        <v>-1.07</v>
      </c>
      <c r="G2300" s="65" t="n">
        <f aca="false">VLOOKUP(A2300,Plan1!$A$7:$O$2198,13,FALSE())</f>
        <v>837.71</v>
      </c>
    </row>
    <row r="2301" customFormat="false" ht="15" hidden="false" customHeight="false" outlineLevel="0" collapsed="false">
      <c r="A2301" s="63" t="n">
        <v>43573</v>
      </c>
      <c r="B2301" s="64" t="n">
        <f aca="false">VLOOKUP(A2301,Plan1!$A$7:$O$2198,2,FALSE())</f>
        <v>-3.48</v>
      </c>
      <c r="C2301" s="65" t="n">
        <f aca="false">VLOOKUP(A2301,Plan1!$A$7:$O$2198,3,FALSE())</f>
        <v>777.52</v>
      </c>
      <c r="D2301" s="66" t="n">
        <f aca="false">VLOOKUP(A2301,Plan1!$A$7:$O$2198,7,FALSE())</f>
        <v>-3.63</v>
      </c>
      <c r="E2301" s="65" t="n">
        <f aca="false">VLOOKUP(A2301,Plan1!$A$7:$O$2198,8,FALSE())</f>
        <v>756.37</v>
      </c>
      <c r="F2301" s="64" t="n">
        <f aca="false">VLOOKUP(A2301,Plan1!$A$7:$O$2198,12,FALSE())</f>
        <v>-1.04</v>
      </c>
      <c r="G2301" s="65" t="n">
        <f aca="false">VLOOKUP(A2301,Plan1!$A$7:$O$2198,13,FALSE())</f>
        <v>837.74</v>
      </c>
    </row>
    <row r="2302" customFormat="false" ht="15" hidden="false" customHeight="false" outlineLevel="0" collapsed="false">
      <c r="A2302" s="63" t="n">
        <v>43574</v>
      </c>
      <c r="B2302" s="64" t="n">
        <f aca="false">VLOOKUP(A2302,Plan1!$A$7:$O$2198,2,FALSE())</f>
        <v>-3.47</v>
      </c>
      <c r="C2302" s="65" t="n">
        <f aca="false">VLOOKUP(A2302,Plan1!$A$7:$O$2198,3,FALSE())</f>
        <v>777.53</v>
      </c>
      <c r="D2302" s="66" t="n">
        <f aca="false">VLOOKUP(A2302,Plan1!$A$7:$O$2198,7,FALSE())</f>
        <v>-3.61</v>
      </c>
      <c r="E2302" s="65" t="n">
        <f aca="false">VLOOKUP(A2302,Plan1!$A$7:$O$2198,8,FALSE())</f>
        <v>756.39</v>
      </c>
      <c r="F2302" s="64" t="n">
        <f aca="false">VLOOKUP(A2302,Plan1!$A$7:$O$2198,12,FALSE())</f>
        <v>-1.04</v>
      </c>
      <c r="G2302" s="65" t="n">
        <f aca="false">VLOOKUP(A2302,Plan1!$A$7:$O$2198,13,FALSE())</f>
        <v>837.74</v>
      </c>
    </row>
    <row r="2303" customFormat="false" ht="15" hidden="false" customHeight="false" outlineLevel="0" collapsed="false">
      <c r="A2303" s="63" t="n">
        <v>43575</v>
      </c>
      <c r="B2303" s="64" t="n">
        <f aca="false">VLOOKUP(A2303,Plan1!$A$7:$O$2198,2,FALSE())</f>
        <v>-3.48</v>
      </c>
      <c r="C2303" s="65" t="n">
        <f aca="false">VLOOKUP(A2303,Plan1!$A$7:$O$2198,3,FALSE())</f>
        <v>777.52</v>
      </c>
      <c r="D2303" s="66" t="n">
        <f aca="false">VLOOKUP(A2303,Plan1!$A$7:$O$2198,7,FALSE())</f>
        <v>-3.6</v>
      </c>
      <c r="E2303" s="65" t="n">
        <f aca="false">VLOOKUP(A2303,Plan1!$A$7:$O$2198,8,FALSE())</f>
        <v>756.4</v>
      </c>
      <c r="F2303" s="64" t="n">
        <f aca="false">VLOOKUP(A2303,Plan1!$A$7:$O$2198,12,FALSE())</f>
        <v>-1.05</v>
      </c>
      <c r="G2303" s="65" t="n">
        <f aca="false">VLOOKUP(A2303,Plan1!$A$7:$O$2198,13,FALSE())</f>
        <v>837.73</v>
      </c>
    </row>
    <row r="2304" customFormat="false" ht="15" hidden="false" customHeight="false" outlineLevel="0" collapsed="false">
      <c r="A2304" s="63" t="n">
        <v>43576</v>
      </c>
      <c r="B2304" s="64" t="n">
        <f aca="false">VLOOKUP(A2304,Plan1!$A$7:$O$2198,2,FALSE())</f>
        <v>-3.5</v>
      </c>
      <c r="C2304" s="65" t="n">
        <f aca="false">VLOOKUP(A2304,Plan1!$A$7:$O$2198,3,FALSE())</f>
        <v>777.5</v>
      </c>
      <c r="D2304" s="66" t="n">
        <f aca="false">VLOOKUP(A2304,Plan1!$A$7:$O$2198,7,FALSE())</f>
        <v>-3.58</v>
      </c>
      <c r="E2304" s="65" t="n">
        <f aca="false">VLOOKUP(A2304,Plan1!$A$7:$O$2198,8,FALSE())</f>
        <v>756.42</v>
      </c>
      <c r="F2304" s="64" t="n">
        <f aca="false">VLOOKUP(A2304,Plan1!$A$7:$O$2198,12,FALSE())</f>
        <v>-1.06</v>
      </c>
      <c r="G2304" s="65" t="n">
        <f aca="false">VLOOKUP(A2304,Plan1!$A$7:$O$2198,13,FALSE())</f>
        <v>837.72</v>
      </c>
    </row>
    <row r="2305" customFormat="false" ht="15" hidden="false" customHeight="false" outlineLevel="0" collapsed="false">
      <c r="A2305" s="63" t="n">
        <v>43577</v>
      </c>
      <c r="B2305" s="64" t="n">
        <f aca="false">VLOOKUP(A2305,Plan1!$A$7:$O$2198,2,FALSE())</f>
        <v>-3.52</v>
      </c>
      <c r="C2305" s="65" t="n">
        <f aca="false">VLOOKUP(A2305,Plan1!$A$7:$O$2198,3,FALSE())</f>
        <v>777.48</v>
      </c>
      <c r="D2305" s="66" t="n">
        <f aca="false">VLOOKUP(A2305,Plan1!$A$7:$O$2198,7,FALSE())</f>
        <v>-3.57</v>
      </c>
      <c r="E2305" s="65" t="n">
        <f aca="false">VLOOKUP(A2305,Plan1!$A$7:$O$2198,8,FALSE())</f>
        <v>756.43</v>
      </c>
      <c r="F2305" s="64" t="n">
        <f aca="false">VLOOKUP(A2305,Plan1!$A$7:$O$2198,12,FALSE())</f>
        <v>-1.08</v>
      </c>
      <c r="G2305" s="65" t="n">
        <f aca="false">VLOOKUP(A2305,Plan1!$A$7:$O$2198,13,FALSE())</f>
        <v>837.7</v>
      </c>
    </row>
    <row r="2306" customFormat="false" ht="15" hidden="false" customHeight="false" outlineLevel="0" collapsed="false">
      <c r="A2306" s="63" t="n">
        <v>43578</v>
      </c>
      <c r="B2306" s="64" t="n">
        <f aca="false">VLOOKUP(A2306,Plan1!$A$7:$O$2198,2,FALSE())</f>
        <v>-3.54</v>
      </c>
      <c r="C2306" s="65" t="n">
        <f aca="false">VLOOKUP(A2306,Plan1!$A$7:$O$2198,3,FALSE())</f>
        <v>777.46</v>
      </c>
      <c r="D2306" s="66" t="n">
        <f aca="false">VLOOKUP(A2306,Plan1!$A$7:$O$2198,7,FALSE())</f>
        <v>-3.56</v>
      </c>
      <c r="E2306" s="65" t="n">
        <f aca="false">VLOOKUP(A2306,Plan1!$A$7:$O$2198,8,FALSE())</f>
        <v>756.44</v>
      </c>
      <c r="F2306" s="64" t="n">
        <f aca="false">VLOOKUP(A2306,Plan1!$A$7:$O$2198,12,FALSE())</f>
        <v>-1.06</v>
      </c>
      <c r="G2306" s="65" t="n">
        <f aca="false">VLOOKUP(A2306,Plan1!$A$7:$O$2198,13,FALSE())</f>
        <v>837.72</v>
      </c>
    </row>
    <row r="2307" customFormat="false" ht="15" hidden="false" customHeight="false" outlineLevel="0" collapsed="false">
      <c r="A2307" s="63" t="n">
        <v>43579</v>
      </c>
      <c r="B2307" s="64" t="n">
        <f aca="false">VLOOKUP(A2307,Plan1!$A$7:$O$2198,2,FALSE())</f>
        <v>-3.56</v>
      </c>
      <c r="C2307" s="65" t="n">
        <f aca="false">VLOOKUP(A2307,Plan1!$A$7:$O$2198,3,FALSE())</f>
        <v>777.44</v>
      </c>
      <c r="D2307" s="66" t="n">
        <f aca="false">VLOOKUP(A2307,Plan1!$A$7:$O$2198,7,FALSE())</f>
        <v>-3.56</v>
      </c>
      <c r="E2307" s="65" t="n">
        <f aca="false">VLOOKUP(A2307,Plan1!$A$7:$O$2198,8,FALSE())</f>
        <v>756.44</v>
      </c>
      <c r="F2307" s="64" t="n">
        <f aca="false">VLOOKUP(A2307,Plan1!$A$7:$O$2198,12,FALSE())</f>
        <v>-1.08</v>
      </c>
      <c r="G2307" s="65" t="n">
        <f aca="false">VLOOKUP(A2307,Plan1!$A$7:$O$2198,13,FALSE())</f>
        <v>837.7</v>
      </c>
    </row>
    <row r="2308" customFormat="false" ht="15" hidden="false" customHeight="false" outlineLevel="0" collapsed="false">
      <c r="A2308" s="63" t="n">
        <v>43580</v>
      </c>
      <c r="B2308" s="64" t="n">
        <f aca="false">VLOOKUP(A2308,Plan1!$A$7:$O$2198,2,FALSE())</f>
        <v>-3.58</v>
      </c>
      <c r="C2308" s="65" t="n">
        <f aca="false">VLOOKUP(A2308,Plan1!$A$7:$O$2198,3,FALSE())</f>
        <v>777.42</v>
      </c>
      <c r="D2308" s="66" t="n">
        <f aca="false">VLOOKUP(A2308,Plan1!$A$7:$O$2198,7,FALSE())</f>
        <v>-3.55</v>
      </c>
      <c r="E2308" s="65" t="n">
        <f aca="false">VLOOKUP(A2308,Plan1!$A$7:$O$2198,8,FALSE())</f>
        <v>756.45</v>
      </c>
      <c r="F2308" s="64" t="n">
        <f aca="false">VLOOKUP(A2308,Plan1!$A$7:$O$2198,12,FALSE())</f>
        <v>-1.1</v>
      </c>
      <c r="G2308" s="65" t="n">
        <f aca="false">VLOOKUP(A2308,Plan1!$A$7:$O$2198,13,FALSE())</f>
        <v>837.68</v>
      </c>
    </row>
    <row r="2309" customFormat="false" ht="15" hidden="false" customHeight="false" outlineLevel="0" collapsed="false">
      <c r="A2309" s="63" t="n">
        <v>43581</v>
      </c>
      <c r="B2309" s="64" t="n">
        <f aca="false">VLOOKUP(A2309,Plan1!$A$7:$O$2198,2,FALSE())</f>
        <v>-3.6</v>
      </c>
      <c r="C2309" s="65" t="n">
        <f aca="false">VLOOKUP(A2309,Plan1!$A$7:$O$2198,3,FALSE())</f>
        <v>777.4</v>
      </c>
      <c r="D2309" s="66" t="n">
        <f aca="false">VLOOKUP(A2309,Plan1!$A$7:$O$2198,7,FALSE())</f>
        <v>-3.55</v>
      </c>
      <c r="E2309" s="65" t="n">
        <f aca="false">VLOOKUP(A2309,Plan1!$A$7:$O$2198,8,FALSE())</f>
        <v>756.45</v>
      </c>
      <c r="F2309" s="64" t="n">
        <f aca="false">VLOOKUP(A2309,Plan1!$A$7:$O$2198,12,FALSE())</f>
        <v>-1.1</v>
      </c>
      <c r="G2309" s="65" t="n">
        <f aca="false">VLOOKUP(A2309,Plan1!$A$7:$O$2198,13,FALSE())</f>
        <v>837.68</v>
      </c>
    </row>
    <row r="2310" customFormat="false" ht="15" hidden="false" customHeight="false" outlineLevel="0" collapsed="false">
      <c r="A2310" s="63" t="n">
        <v>43582</v>
      </c>
      <c r="B2310" s="64" t="n">
        <f aca="false">VLOOKUP(A2310,Plan1!$A$7:$O$2198,2,FALSE())</f>
        <v>-3.62</v>
      </c>
      <c r="C2310" s="65" t="n">
        <f aca="false">VLOOKUP(A2310,Plan1!$A$7:$O$2198,3,FALSE())</f>
        <v>777.38</v>
      </c>
      <c r="D2310" s="66" t="n">
        <f aca="false">VLOOKUP(A2310,Plan1!$A$7:$O$2198,7,FALSE())</f>
        <v>-3.54</v>
      </c>
      <c r="E2310" s="65" t="n">
        <f aca="false">VLOOKUP(A2310,Plan1!$A$7:$O$2198,8,FALSE())</f>
        <v>756.46</v>
      </c>
      <c r="F2310" s="64" t="n">
        <f aca="false">VLOOKUP(A2310,Plan1!$A$7:$O$2198,12,FALSE())</f>
        <v>-1.11</v>
      </c>
      <c r="G2310" s="65" t="n">
        <f aca="false">VLOOKUP(A2310,Plan1!$A$7:$O$2198,13,FALSE())</f>
        <v>837.67</v>
      </c>
    </row>
    <row r="2311" customFormat="false" ht="15" hidden="false" customHeight="false" outlineLevel="0" collapsed="false">
      <c r="A2311" s="63" t="n">
        <v>43583</v>
      </c>
      <c r="B2311" s="64" t="n">
        <f aca="false">VLOOKUP(A2311,Plan1!$A$7:$O$2198,2,FALSE())</f>
        <v>-3.64</v>
      </c>
      <c r="C2311" s="65" t="n">
        <f aca="false">VLOOKUP(A2311,Plan1!$A$7:$O$2198,3,FALSE())</f>
        <v>777.36</v>
      </c>
      <c r="D2311" s="66" t="n">
        <f aca="false">VLOOKUP(A2311,Plan1!$A$7:$O$2198,7,FALSE())</f>
        <v>-3.54</v>
      </c>
      <c r="E2311" s="65" t="n">
        <f aca="false">VLOOKUP(A2311,Plan1!$A$7:$O$2198,8,FALSE())</f>
        <v>756.46</v>
      </c>
      <c r="F2311" s="64" t="n">
        <f aca="false">VLOOKUP(A2311,Plan1!$A$7:$O$2198,12,FALSE())</f>
        <v>-1.13</v>
      </c>
      <c r="G2311" s="65" t="n">
        <f aca="false">VLOOKUP(A2311,Plan1!$A$7:$O$2198,13,FALSE())</f>
        <v>837.65</v>
      </c>
    </row>
    <row r="2312" customFormat="false" ht="15" hidden="false" customHeight="false" outlineLevel="0" collapsed="false">
      <c r="A2312" s="63" t="n">
        <v>43584</v>
      </c>
      <c r="B2312" s="64" t="n">
        <f aca="false">VLOOKUP(A2312,Plan1!$A$7:$O$2198,2,FALSE())</f>
        <v>-3.67</v>
      </c>
      <c r="C2312" s="65" t="n">
        <f aca="false">VLOOKUP(A2312,Plan1!$A$7:$O$2198,3,FALSE())</f>
        <v>777.33</v>
      </c>
      <c r="D2312" s="66" t="n">
        <f aca="false">VLOOKUP(A2312,Plan1!$A$7:$O$2198,7,FALSE())</f>
        <v>-3.54</v>
      </c>
      <c r="E2312" s="65" t="n">
        <f aca="false">VLOOKUP(A2312,Plan1!$A$7:$O$2198,8,FALSE())</f>
        <v>756.46</v>
      </c>
      <c r="F2312" s="64" t="n">
        <f aca="false">VLOOKUP(A2312,Plan1!$A$7:$O$2198,12,FALSE())</f>
        <v>-1.15</v>
      </c>
      <c r="G2312" s="65" t="n">
        <f aca="false">VLOOKUP(A2312,Plan1!$A$7:$O$2198,13,FALSE())</f>
        <v>837.63</v>
      </c>
    </row>
    <row r="2313" customFormat="false" ht="15" hidden="false" customHeight="false" outlineLevel="0" collapsed="false">
      <c r="A2313" s="63" t="n">
        <v>43585</v>
      </c>
      <c r="B2313" s="64" t="n">
        <f aca="false">VLOOKUP(A2313,Plan1!$A$7:$O$2198,2,FALSE())</f>
        <v>-3.69</v>
      </c>
      <c r="C2313" s="65" t="n">
        <f aca="false">VLOOKUP(A2313,Plan1!$A$7:$O$2198,3,FALSE())</f>
        <v>777.31</v>
      </c>
      <c r="D2313" s="66" t="n">
        <f aca="false">VLOOKUP(A2313,Plan1!$A$7:$O$2198,7,FALSE())</f>
        <v>-3.53</v>
      </c>
      <c r="E2313" s="65" t="n">
        <f aca="false">VLOOKUP(A2313,Plan1!$A$7:$O$2198,8,FALSE())</f>
        <v>756.47</v>
      </c>
      <c r="F2313" s="64" t="n">
        <f aca="false">VLOOKUP(A2313,Plan1!$A$7:$O$2198,12,FALSE())</f>
        <v>-1.16</v>
      </c>
      <c r="G2313" s="65" t="n">
        <f aca="false">VLOOKUP(A2313,Plan1!$A$7:$O$2198,13,FALSE())</f>
        <v>837.62</v>
      </c>
    </row>
    <row r="2314" customFormat="false" ht="15" hidden="false" customHeight="false" outlineLevel="0" collapsed="false">
      <c r="A2314" s="63" t="n">
        <v>43586</v>
      </c>
      <c r="B2314" s="64" t="n">
        <f aca="false">VLOOKUP(A2314,Plan1!$A$7:$O$2198,2,FALSE())</f>
        <v>-3.72</v>
      </c>
      <c r="C2314" s="65" t="n">
        <f aca="false">VLOOKUP(A2314,Plan1!$A$7:$O$2198,3,FALSE())</f>
        <v>777.28</v>
      </c>
      <c r="D2314" s="66" t="n">
        <f aca="false">VLOOKUP(A2314,Plan1!$A$7:$O$2198,7,FALSE())</f>
        <v>-3.53</v>
      </c>
      <c r="E2314" s="65" t="n">
        <f aca="false">VLOOKUP(A2314,Plan1!$A$7:$O$2198,8,FALSE())</f>
        <v>756.47</v>
      </c>
      <c r="F2314" s="64" t="n">
        <f aca="false">VLOOKUP(A2314,Plan1!$A$7:$O$2198,12,FALSE())</f>
        <v>-1.17</v>
      </c>
      <c r="G2314" s="65" t="n">
        <f aca="false">VLOOKUP(A2314,Plan1!$A$7:$O$2198,13,FALSE())</f>
        <v>837.61</v>
      </c>
    </row>
    <row r="2315" customFormat="false" ht="15" hidden="false" customHeight="false" outlineLevel="0" collapsed="false">
      <c r="A2315" s="63" t="n">
        <v>43587</v>
      </c>
      <c r="B2315" s="64" t="n">
        <f aca="false">VLOOKUP(A2315,Plan1!$A$7:$O$2198,2,FALSE())</f>
        <v>-3.75</v>
      </c>
      <c r="C2315" s="65" t="n">
        <f aca="false">VLOOKUP(A2315,Plan1!$A$7:$O$2198,3,FALSE())</f>
        <v>777.25</v>
      </c>
      <c r="D2315" s="66" t="n">
        <f aca="false">VLOOKUP(A2315,Plan1!$A$7:$O$2198,7,FALSE())</f>
        <v>-3.52</v>
      </c>
      <c r="E2315" s="65" t="n">
        <f aca="false">VLOOKUP(A2315,Plan1!$A$7:$O$2198,8,FALSE())</f>
        <v>756.48</v>
      </c>
      <c r="F2315" s="64" t="n">
        <f aca="false">VLOOKUP(A2315,Plan1!$A$7:$O$2198,12,FALSE())</f>
        <v>-1.18</v>
      </c>
      <c r="G2315" s="65" t="n">
        <f aca="false">VLOOKUP(A2315,Plan1!$A$7:$O$2198,13,FALSE())</f>
        <v>837.6</v>
      </c>
    </row>
    <row r="2316" customFormat="false" ht="15" hidden="false" customHeight="false" outlineLevel="0" collapsed="false">
      <c r="A2316" s="63" t="n">
        <v>43588</v>
      </c>
      <c r="B2316" s="64" t="n">
        <f aca="false">VLOOKUP(A2316,Plan1!$A$7:$O$2198,2,FALSE())</f>
        <v>-3.76</v>
      </c>
      <c r="C2316" s="65" t="n">
        <f aca="false">VLOOKUP(A2316,Plan1!$A$7:$O$2198,3,FALSE())</f>
        <v>777.24</v>
      </c>
      <c r="D2316" s="66" t="n">
        <f aca="false">VLOOKUP(A2316,Plan1!$A$7:$O$2198,7,FALSE())</f>
        <v>-3.48</v>
      </c>
      <c r="E2316" s="65" t="n">
        <f aca="false">VLOOKUP(A2316,Plan1!$A$7:$O$2198,8,FALSE())</f>
        <v>756.52</v>
      </c>
      <c r="F2316" s="64" t="n">
        <f aca="false">VLOOKUP(A2316,Plan1!$A$7:$O$2198,12,FALSE())</f>
        <v>-1.16</v>
      </c>
      <c r="G2316" s="65" t="n">
        <f aca="false">VLOOKUP(A2316,Plan1!$A$7:$O$2198,13,FALSE())</f>
        <v>837.62</v>
      </c>
    </row>
    <row r="2317" customFormat="false" ht="15" hidden="false" customHeight="false" outlineLevel="0" collapsed="false">
      <c r="A2317" s="63" t="n">
        <v>43589</v>
      </c>
      <c r="B2317" s="64" t="n">
        <f aca="false">VLOOKUP(A2317,Plan1!$A$7:$O$2198,2,FALSE())</f>
        <v>-3.78</v>
      </c>
      <c r="C2317" s="65" t="n">
        <f aca="false">VLOOKUP(A2317,Plan1!$A$7:$O$2198,3,FALSE())</f>
        <v>777.22</v>
      </c>
      <c r="D2317" s="66" t="n">
        <f aca="false">VLOOKUP(A2317,Plan1!$A$7:$O$2198,7,FALSE())</f>
        <v>-3.48</v>
      </c>
      <c r="E2317" s="65" t="n">
        <f aca="false">VLOOKUP(A2317,Plan1!$A$7:$O$2198,8,FALSE())</f>
        <v>756.52</v>
      </c>
      <c r="F2317" s="64" t="n">
        <f aca="false">VLOOKUP(A2317,Plan1!$A$7:$O$2198,12,FALSE())</f>
        <v>-1.17</v>
      </c>
      <c r="G2317" s="65" t="n">
        <f aca="false">VLOOKUP(A2317,Plan1!$A$7:$O$2198,13,FALSE())</f>
        <v>837.61</v>
      </c>
    </row>
    <row r="2318" customFormat="false" ht="15" hidden="false" customHeight="false" outlineLevel="0" collapsed="false">
      <c r="A2318" s="63" t="n">
        <v>43590</v>
      </c>
      <c r="B2318" s="64" t="n">
        <f aca="false">VLOOKUP(A2318,Plan1!$A$7:$O$2198,2,FALSE())</f>
        <v>-3.8</v>
      </c>
      <c r="C2318" s="65" t="n">
        <f aca="false">VLOOKUP(A2318,Plan1!$A$7:$O$2198,3,FALSE())</f>
        <v>777.2</v>
      </c>
      <c r="D2318" s="66" t="n">
        <f aca="false">VLOOKUP(A2318,Plan1!$A$7:$O$2198,7,FALSE())</f>
        <v>-3.47</v>
      </c>
      <c r="E2318" s="65" t="n">
        <f aca="false">VLOOKUP(A2318,Plan1!$A$7:$O$2198,8,FALSE())</f>
        <v>756.53</v>
      </c>
      <c r="F2318" s="64" t="n">
        <f aca="false">VLOOKUP(A2318,Plan1!$A$7:$O$2198,12,FALSE())</f>
        <v>-1.18</v>
      </c>
      <c r="G2318" s="65" t="n">
        <f aca="false">VLOOKUP(A2318,Plan1!$A$7:$O$2198,13,FALSE())</f>
        <v>837.6</v>
      </c>
    </row>
    <row r="2319" customFormat="false" ht="15" hidden="false" customHeight="false" outlineLevel="0" collapsed="false">
      <c r="A2319" s="63" t="n">
        <v>43591</v>
      </c>
      <c r="B2319" s="64" t="n">
        <f aca="false">VLOOKUP(A2319,Plan1!$A$7:$O$2198,2,FALSE())</f>
        <v>-3.82</v>
      </c>
      <c r="C2319" s="65" t="n">
        <f aca="false">VLOOKUP(A2319,Plan1!$A$7:$O$2198,3,FALSE())</f>
        <v>777.18</v>
      </c>
      <c r="D2319" s="66" t="n">
        <f aca="false">VLOOKUP(A2319,Plan1!$A$7:$O$2198,7,FALSE())</f>
        <v>-3.47</v>
      </c>
      <c r="E2319" s="65" t="n">
        <f aca="false">VLOOKUP(A2319,Plan1!$A$7:$O$2198,8,FALSE())</f>
        <v>756.53</v>
      </c>
      <c r="F2319" s="64" t="n">
        <f aca="false">VLOOKUP(A2319,Plan1!$A$7:$O$2198,12,FALSE())</f>
        <v>-1.2</v>
      </c>
      <c r="G2319" s="65" t="n">
        <f aca="false">VLOOKUP(A2319,Plan1!$A$7:$O$2198,13,FALSE())</f>
        <v>837.58</v>
      </c>
    </row>
    <row r="2320" customFormat="false" ht="15" hidden="false" customHeight="false" outlineLevel="0" collapsed="false">
      <c r="A2320" s="63" t="n">
        <v>43592</v>
      </c>
      <c r="B2320" s="64" t="n">
        <f aca="false">VLOOKUP(A2320,Plan1!$A$7:$O$2198,2,FALSE())</f>
        <v>-3.85</v>
      </c>
      <c r="C2320" s="65" t="n">
        <f aca="false">VLOOKUP(A2320,Plan1!$A$7:$O$2198,3,FALSE())</f>
        <v>777.15</v>
      </c>
      <c r="D2320" s="66" t="n">
        <f aca="false">VLOOKUP(A2320,Plan1!$A$7:$O$2198,7,FALSE())</f>
        <v>-3.47</v>
      </c>
      <c r="E2320" s="65" t="n">
        <f aca="false">VLOOKUP(A2320,Plan1!$A$7:$O$2198,8,FALSE())</f>
        <v>756.53</v>
      </c>
      <c r="F2320" s="64" t="n">
        <f aca="false">VLOOKUP(A2320,Plan1!$A$7:$O$2198,12,FALSE())</f>
        <v>-1.21</v>
      </c>
      <c r="G2320" s="65" t="n">
        <f aca="false">VLOOKUP(A2320,Plan1!$A$7:$O$2198,13,FALSE())</f>
        <v>837.57</v>
      </c>
    </row>
    <row r="2321" customFormat="false" ht="15" hidden="false" customHeight="false" outlineLevel="0" collapsed="false">
      <c r="A2321" s="63" t="n">
        <v>43593</v>
      </c>
      <c r="B2321" s="64" t="n">
        <f aca="false">VLOOKUP(A2321,Plan1!$A$7:$O$2198,2,FALSE())</f>
        <v>-3.88</v>
      </c>
      <c r="C2321" s="65" t="n">
        <f aca="false">VLOOKUP(A2321,Plan1!$A$7:$O$2198,3,FALSE())</f>
        <v>777.12</v>
      </c>
      <c r="D2321" s="66" t="n">
        <f aca="false">VLOOKUP(A2321,Plan1!$A$7:$O$2198,7,FALSE())</f>
        <v>-3.47</v>
      </c>
      <c r="E2321" s="65" t="n">
        <f aca="false">VLOOKUP(A2321,Plan1!$A$7:$O$2198,8,FALSE())</f>
        <v>756.53</v>
      </c>
      <c r="F2321" s="64" t="n">
        <f aca="false">VLOOKUP(A2321,Plan1!$A$7:$O$2198,12,FALSE())</f>
        <v>-1.22</v>
      </c>
      <c r="G2321" s="65" t="n">
        <f aca="false">VLOOKUP(A2321,Plan1!$A$7:$O$2198,13,FALSE())</f>
        <v>837.56</v>
      </c>
    </row>
    <row r="2322" customFormat="false" ht="15" hidden="false" customHeight="false" outlineLevel="0" collapsed="false">
      <c r="A2322" s="63" t="n">
        <v>43594</v>
      </c>
      <c r="B2322" s="64" t="n">
        <f aca="false">VLOOKUP(A2322,Plan1!$A$7:$O$2198,2,FALSE())</f>
        <v>-3.89</v>
      </c>
      <c r="C2322" s="65" t="n">
        <f aca="false">VLOOKUP(A2322,Plan1!$A$7:$O$2198,3,FALSE())</f>
        <v>777.11</v>
      </c>
      <c r="D2322" s="66" t="n">
        <f aca="false">VLOOKUP(A2322,Plan1!$A$7:$O$2198,7,FALSE())</f>
        <v>-3.45</v>
      </c>
      <c r="E2322" s="65" t="n">
        <f aca="false">VLOOKUP(A2322,Plan1!$A$7:$O$2198,8,FALSE())</f>
        <v>756.55</v>
      </c>
      <c r="F2322" s="64" t="n">
        <f aca="false">VLOOKUP(A2322,Plan1!$A$7:$O$2198,12,FALSE())</f>
        <v>-1.24</v>
      </c>
      <c r="G2322" s="65" t="n">
        <f aca="false">VLOOKUP(A2322,Plan1!$A$7:$O$2198,13,FALSE())</f>
        <v>837.54</v>
      </c>
    </row>
    <row r="2323" customFormat="false" ht="15" hidden="false" customHeight="false" outlineLevel="0" collapsed="false">
      <c r="A2323" s="63" t="n">
        <v>43595</v>
      </c>
      <c r="B2323" s="64" t="n">
        <f aca="false">VLOOKUP(A2323,Plan1!$A$7:$O$2198,2,FALSE())</f>
        <v>-3.92</v>
      </c>
      <c r="C2323" s="65" t="n">
        <f aca="false">VLOOKUP(A2323,Plan1!$A$7:$O$2198,3,FALSE())</f>
        <v>777.08</v>
      </c>
      <c r="D2323" s="66" t="n">
        <f aca="false">VLOOKUP(A2323,Plan1!$A$7:$O$2198,7,FALSE())</f>
        <v>-3.45</v>
      </c>
      <c r="E2323" s="65" t="n">
        <f aca="false">VLOOKUP(A2323,Plan1!$A$7:$O$2198,8,FALSE())</f>
        <v>756.55</v>
      </c>
      <c r="F2323" s="64" t="n">
        <f aca="false">VLOOKUP(A2323,Plan1!$A$7:$O$2198,12,FALSE())</f>
        <v>-1.25</v>
      </c>
      <c r="G2323" s="65" t="n">
        <f aca="false">VLOOKUP(A2323,Plan1!$A$7:$O$2198,13,FALSE())</f>
        <v>837.53</v>
      </c>
    </row>
    <row r="2324" customFormat="false" ht="15" hidden="false" customHeight="false" outlineLevel="0" collapsed="false">
      <c r="A2324" s="63" t="n">
        <v>43596</v>
      </c>
      <c r="B2324" s="64" t="n">
        <f aca="false">VLOOKUP(A2324,Plan1!$A$7:$O$2198,2,FALSE())</f>
        <v>-3.95</v>
      </c>
      <c r="C2324" s="65" t="n">
        <f aca="false">VLOOKUP(A2324,Plan1!$A$7:$O$2198,3,FALSE())</f>
        <v>777.05</v>
      </c>
      <c r="D2324" s="66" t="n">
        <f aca="false">VLOOKUP(A2324,Plan1!$A$7:$O$2198,7,FALSE())</f>
        <v>-3.45</v>
      </c>
      <c r="E2324" s="65" t="n">
        <f aca="false">VLOOKUP(A2324,Plan1!$A$7:$O$2198,8,FALSE())</f>
        <v>756.55</v>
      </c>
      <c r="F2324" s="64" t="n">
        <f aca="false">VLOOKUP(A2324,Plan1!$A$7:$O$2198,12,FALSE())</f>
        <v>-1.26</v>
      </c>
      <c r="G2324" s="65" t="n">
        <f aca="false">VLOOKUP(A2324,Plan1!$A$7:$O$2198,13,FALSE())</f>
        <v>837.52</v>
      </c>
    </row>
    <row r="2325" customFormat="false" ht="15" hidden="false" customHeight="false" outlineLevel="0" collapsed="false">
      <c r="A2325" s="63" t="n">
        <v>43597</v>
      </c>
      <c r="B2325" s="64" t="n">
        <f aca="false">VLOOKUP(A2325,Plan1!$A$7:$O$2198,2,FALSE())</f>
        <v>-3.98</v>
      </c>
      <c r="C2325" s="65" t="n">
        <f aca="false">VLOOKUP(A2325,Plan1!$A$7:$O$2198,3,FALSE())</f>
        <v>777.02</v>
      </c>
      <c r="D2325" s="66" t="n">
        <f aca="false">VLOOKUP(A2325,Plan1!$A$7:$O$2198,7,FALSE())</f>
        <v>-3.45</v>
      </c>
      <c r="E2325" s="65" t="n">
        <f aca="false">VLOOKUP(A2325,Plan1!$A$7:$O$2198,8,FALSE())</f>
        <v>756.55</v>
      </c>
      <c r="F2325" s="64" t="n">
        <f aca="false">VLOOKUP(A2325,Plan1!$A$7:$O$2198,12,FALSE())</f>
        <v>-1.27</v>
      </c>
      <c r="G2325" s="65" t="n">
        <f aca="false">VLOOKUP(A2325,Plan1!$A$7:$O$2198,13,FALSE())</f>
        <v>837.51</v>
      </c>
    </row>
    <row r="2326" customFormat="false" ht="15" hidden="false" customHeight="false" outlineLevel="0" collapsed="false">
      <c r="A2326" s="63" t="n">
        <v>43598</v>
      </c>
      <c r="B2326" s="64" t="n">
        <f aca="false">VLOOKUP(A2326,Plan1!$A$7:$O$2198,2,FALSE())</f>
        <v>-4</v>
      </c>
      <c r="C2326" s="65" t="n">
        <f aca="false">VLOOKUP(A2326,Plan1!$A$7:$O$2198,3,FALSE())</f>
        <v>777</v>
      </c>
      <c r="D2326" s="66" t="n">
        <f aca="false">VLOOKUP(A2326,Plan1!$A$7:$O$2198,7,FALSE())</f>
        <v>-3.45</v>
      </c>
      <c r="E2326" s="65" t="n">
        <f aca="false">VLOOKUP(A2326,Plan1!$A$7:$O$2198,8,FALSE())</f>
        <v>756.55</v>
      </c>
      <c r="F2326" s="64" t="n">
        <f aca="false">VLOOKUP(A2326,Plan1!$A$7:$O$2198,12,FALSE())</f>
        <v>-1.28</v>
      </c>
      <c r="G2326" s="65" t="n">
        <f aca="false">VLOOKUP(A2326,Plan1!$A$7:$O$2198,13,FALSE())</f>
        <v>837.5</v>
      </c>
    </row>
    <row r="2327" customFormat="false" ht="15" hidden="false" customHeight="false" outlineLevel="0" collapsed="false">
      <c r="A2327" s="63" t="n">
        <v>43599</v>
      </c>
      <c r="B2327" s="64" t="n">
        <f aca="false">VLOOKUP(A2327,Plan1!$A$7:$O$2198,2,FALSE())</f>
        <v>-4.03</v>
      </c>
      <c r="C2327" s="65" t="n">
        <f aca="false">VLOOKUP(A2327,Plan1!$A$7:$O$2198,3,FALSE())</f>
        <v>776.97</v>
      </c>
      <c r="D2327" s="66" t="n">
        <f aca="false">VLOOKUP(A2327,Plan1!$A$7:$O$2198,7,FALSE())</f>
        <v>-3.45</v>
      </c>
      <c r="E2327" s="65" t="n">
        <f aca="false">VLOOKUP(A2327,Plan1!$A$7:$O$2198,8,FALSE())</f>
        <v>756.55</v>
      </c>
      <c r="F2327" s="64" t="n">
        <f aca="false">VLOOKUP(A2327,Plan1!$A$7:$O$2198,12,FALSE())</f>
        <v>-1.24</v>
      </c>
      <c r="G2327" s="65" t="n">
        <f aca="false">VLOOKUP(A2327,Plan1!$A$7:$O$2198,13,FALSE())</f>
        <v>837.54</v>
      </c>
    </row>
    <row r="2328" customFormat="false" ht="15" hidden="false" customHeight="false" outlineLevel="0" collapsed="false">
      <c r="A2328" s="63" t="n">
        <v>43600</v>
      </c>
      <c r="B2328" s="64" t="n">
        <f aca="false">VLOOKUP(A2328,Plan1!$A$7:$O$2198,2,FALSE())</f>
        <v>-4.07</v>
      </c>
      <c r="C2328" s="65" t="n">
        <f aca="false">VLOOKUP(A2328,Plan1!$A$7:$O$2198,3,FALSE())</f>
        <v>776.93</v>
      </c>
      <c r="D2328" s="66" t="n">
        <f aca="false">VLOOKUP(A2328,Plan1!$A$7:$O$2198,7,FALSE())</f>
        <v>-3.43</v>
      </c>
      <c r="E2328" s="65" t="n">
        <f aca="false">VLOOKUP(A2328,Plan1!$A$7:$O$2198,8,FALSE())</f>
        <v>756.57</v>
      </c>
      <c r="F2328" s="64" t="n">
        <f aca="false">VLOOKUP(A2328,Plan1!$A$7:$O$2198,12,FALSE())</f>
        <v>-1.23</v>
      </c>
      <c r="G2328" s="65" t="n">
        <f aca="false">VLOOKUP(A2328,Plan1!$A$7:$O$2198,13,FALSE())</f>
        <v>837.55</v>
      </c>
    </row>
    <row r="2329" customFormat="false" ht="15" hidden="false" customHeight="false" outlineLevel="0" collapsed="false">
      <c r="A2329" s="63" t="n">
        <v>43601</v>
      </c>
      <c r="B2329" s="64" t="n">
        <f aca="false">VLOOKUP(A2329,Plan1!$A$7:$O$2198,2,FALSE())</f>
        <v>-4.04</v>
      </c>
      <c r="C2329" s="65" t="n">
        <f aca="false">VLOOKUP(A2329,Plan1!$A$7:$O$2198,3,FALSE())</f>
        <v>776.96</v>
      </c>
      <c r="D2329" s="66" t="n">
        <f aca="false">VLOOKUP(A2329,Plan1!$A$7:$O$2198,7,FALSE())</f>
        <v>-3.33</v>
      </c>
      <c r="E2329" s="65" t="n">
        <f aca="false">VLOOKUP(A2329,Plan1!$A$7:$O$2198,8,FALSE())</f>
        <v>756.67</v>
      </c>
      <c r="F2329" s="64" t="n">
        <f aca="false">VLOOKUP(A2329,Plan1!$A$7:$O$2198,12,FALSE())</f>
        <v>-1.16</v>
      </c>
      <c r="G2329" s="65" t="n">
        <f aca="false">VLOOKUP(A2329,Plan1!$A$7:$O$2198,13,FALSE())</f>
        <v>837.62</v>
      </c>
    </row>
    <row r="2330" customFormat="false" ht="15" hidden="false" customHeight="false" outlineLevel="0" collapsed="false">
      <c r="A2330" s="63" t="n">
        <v>43602</v>
      </c>
      <c r="B2330" s="64" t="n">
        <f aca="false">VLOOKUP(A2330,Plan1!$A$7:$O$2198,2,FALSE())</f>
        <v>-4.04</v>
      </c>
      <c r="C2330" s="65" t="n">
        <f aca="false">VLOOKUP(A2330,Plan1!$A$7:$O$2198,3,FALSE())</f>
        <v>776.96</v>
      </c>
      <c r="D2330" s="66" t="n">
        <f aca="false">VLOOKUP(A2330,Plan1!$A$7:$O$2198,7,FALSE())</f>
        <v>-3.31</v>
      </c>
      <c r="E2330" s="65" t="n">
        <f aca="false">VLOOKUP(A2330,Plan1!$A$7:$O$2198,8,FALSE())</f>
        <v>756.69</v>
      </c>
      <c r="F2330" s="64" t="n">
        <f aca="false">VLOOKUP(A2330,Plan1!$A$7:$O$2198,12,FALSE())</f>
        <v>-1.1</v>
      </c>
      <c r="G2330" s="65" t="n">
        <f aca="false">VLOOKUP(A2330,Plan1!$A$7:$O$2198,13,FALSE())</f>
        <v>837.68</v>
      </c>
    </row>
    <row r="2331" customFormat="false" ht="15" hidden="false" customHeight="false" outlineLevel="0" collapsed="false">
      <c r="A2331" s="63" t="n">
        <v>43603</v>
      </c>
      <c r="B2331" s="64" t="n">
        <f aca="false">VLOOKUP(A2331,Plan1!$A$7:$O$2198,2,FALSE())</f>
        <v>-4.05</v>
      </c>
      <c r="C2331" s="65" t="n">
        <f aca="false">VLOOKUP(A2331,Plan1!$A$7:$O$2198,3,FALSE())</f>
        <v>776.95</v>
      </c>
      <c r="D2331" s="66" t="n">
        <f aca="false">VLOOKUP(A2331,Plan1!$A$7:$O$2198,7,FALSE())</f>
        <v>-3.29</v>
      </c>
      <c r="E2331" s="65" t="n">
        <f aca="false">VLOOKUP(A2331,Plan1!$A$7:$O$2198,8,FALSE())</f>
        <v>756.71</v>
      </c>
      <c r="F2331" s="64" t="n">
        <f aca="false">VLOOKUP(A2331,Plan1!$A$7:$O$2198,12,FALSE())</f>
        <v>-1.12</v>
      </c>
      <c r="G2331" s="65" t="n">
        <f aca="false">VLOOKUP(A2331,Plan1!$A$7:$O$2198,13,FALSE())</f>
        <v>837.66</v>
      </c>
    </row>
    <row r="2332" customFormat="false" ht="15" hidden="false" customHeight="false" outlineLevel="0" collapsed="false">
      <c r="A2332" s="63" t="n">
        <v>43604</v>
      </c>
      <c r="B2332" s="64" t="n">
        <f aca="false">VLOOKUP(A2332,Plan1!$A$7:$O$2198,2,FALSE())</f>
        <v>-4.07</v>
      </c>
      <c r="C2332" s="65" t="n">
        <f aca="false">VLOOKUP(A2332,Plan1!$A$7:$O$2198,3,FALSE())</f>
        <v>776.93</v>
      </c>
      <c r="D2332" s="66" t="n">
        <f aca="false">VLOOKUP(A2332,Plan1!$A$7:$O$2198,7,FALSE())</f>
        <v>-3.28</v>
      </c>
      <c r="E2332" s="65" t="n">
        <f aca="false">VLOOKUP(A2332,Plan1!$A$7:$O$2198,8,FALSE())</f>
        <v>756.72</v>
      </c>
      <c r="F2332" s="64" t="n">
        <f aca="false">VLOOKUP(A2332,Plan1!$A$7:$O$2198,12,FALSE())</f>
        <v>-1.12</v>
      </c>
      <c r="G2332" s="65" t="n">
        <f aca="false">VLOOKUP(A2332,Plan1!$A$7:$O$2198,13,FALSE())</f>
        <v>837.66</v>
      </c>
    </row>
    <row r="2333" customFormat="false" ht="15" hidden="false" customHeight="false" outlineLevel="0" collapsed="false">
      <c r="A2333" s="63" t="n">
        <v>43605</v>
      </c>
      <c r="B2333" s="64" t="n">
        <f aca="false">VLOOKUP(A2333,Plan1!$A$7:$O$2198,2,FALSE())</f>
        <v>-4.08</v>
      </c>
      <c r="C2333" s="65" t="n">
        <f aca="false">VLOOKUP(A2333,Plan1!$A$7:$O$2198,3,FALSE())</f>
        <v>776.92</v>
      </c>
      <c r="D2333" s="66" t="n">
        <f aca="false">VLOOKUP(A2333,Plan1!$A$7:$O$2198,7,FALSE())</f>
        <v>-3.28</v>
      </c>
      <c r="E2333" s="65" t="n">
        <f aca="false">VLOOKUP(A2333,Plan1!$A$7:$O$2198,8,FALSE())</f>
        <v>756.72</v>
      </c>
      <c r="F2333" s="64" t="n">
        <f aca="false">VLOOKUP(A2333,Plan1!$A$7:$O$2198,12,FALSE())</f>
        <v>-1.09</v>
      </c>
      <c r="G2333" s="65" t="n">
        <f aca="false">VLOOKUP(A2333,Plan1!$A$7:$O$2198,13,FALSE())</f>
        <v>837.69</v>
      </c>
    </row>
    <row r="2334" customFormat="false" ht="15" hidden="false" customHeight="false" outlineLevel="0" collapsed="false">
      <c r="A2334" s="63" t="n">
        <v>43606</v>
      </c>
      <c r="B2334" s="64" t="n">
        <f aca="false">VLOOKUP(A2334,Plan1!$A$7:$O$2198,2,FALSE())</f>
        <v>-4.1</v>
      </c>
      <c r="C2334" s="65" t="n">
        <f aca="false">VLOOKUP(A2334,Plan1!$A$7:$O$2198,3,FALSE())</f>
        <v>776.9</v>
      </c>
      <c r="D2334" s="66" t="n">
        <f aca="false">VLOOKUP(A2334,Plan1!$A$7:$O$2198,7,FALSE())</f>
        <v>-3.28</v>
      </c>
      <c r="E2334" s="65" t="n">
        <f aca="false">VLOOKUP(A2334,Plan1!$A$7:$O$2198,8,FALSE())</f>
        <v>756.72</v>
      </c>
      <c r="F2334" s="64" t="n">
        <f aca="false">VLOOKUP(A2334,Plan1!$A$7:$O$2198,12,FALSE())</f>
        <v>-1.1</v>
      </c>
      <c r="G2334" s="65" t="n">
        <f aca="false">VLOOKUP(A2334,Plan1!$A$7:$O$2198,13,FALSE())</f>
        <v>837.68</v>
      </c>
    </row>
    <row r="2335" customFormat="false" ht="15" hidden="false" customHeight="false" outlineLevel="0" collapsed="false">
      <c r="A2335" s="63" t="n">
        <v>43607</v>
      </c>
      <c r="B2335" s="64" t="n">
        <f aca="false">VLOOKUP(A2335,Plan1!$A$7:$O$2198,2,FALSE())</f>
        <v>-4.13</v>
      </c>
      <c r="C2335" s="65" t="n">
        <f aca="false">VLOOKUP(A2335,Plan1!$A$7:$O$2198,3,FALSE())</f>
        <v>776.87</v>
      </c>
      <c r="D2335" s="66" t="n">
        <f aca="false">VLOOKUP(A2335,Plan1!$A$7:$O$2198,7,FALSE())</f>
        <v>-3.29</v>
      </c>
      <c r="E2335" s="65" t="n">
        <f aca="false">VLOOKUP(A2335,Plan1!$A$7:$O$2198,8,FALSE())</f>
        <v>756.71</v>
      </c>
      <c r="F2335" s="64" t="n">
        <f aca="false">VLOOKUP(A2335,Plan1!$A$7:$O$2198,12,FALSE())</f>
        <v>-1.12</v>
      </c>
      <c r="G2335" s="65" t="n">
        <f aca="false">VLOOKUP(A2335,Plan1!$A$7:$O$2198,13,FALSE())</f>
        <v>837.66</v>
      </c>
    </row>
    <row r="2336" customFormat="false" ht="15" hidden="false" customHeight="false" outlineLevel="0" collapsed="false">
      <c r="A2336" s="63" t="n">
        <v>43608</v>
      </c>
      <c r="B2336" s="64" t="n">
        <f aca="false">VLOOKUP(A2336,Plan1!$A$7:$O$2198,2,FALSE())</f>
        <v>-4.14</v>
      </c>
      <c r="C2336" s="65" t="n">
        <f aca="false">VLOOKUP(A2336,Plan1!$A$7:$O$2198,3,FALSE())</f>
        <v>776.86</v>
      </c>
      <c r="D2336" s="66" t="n">
        <f aca="false">VLOOKUP(A2336,Plan1!$A$7:$O$2198,7,FALSE())</f>
        <v>-3.29</v>
      </c>
      <c r="E2336" s="65" t="n">
        <f aca="false">VLOOKUP(A2336,Plan1!$A$7:$O$2198,8,FALSE())</f>
        <v>756.71</v>
      </c>
      <c r="F2336" s="64" t="n">
        <f aca="false">VLOOKUP(A2336,Plan1!$A$7:$O$2198,12,FALSE())</f>
        <v>-1.13</v>
      </c>
      <c r="G2336" s="65" t="n">
        <f aca="false">VLOOKUP(A2336,Plan1!$A$7:$O$2198,13,FALSE())</f>
        <v>837.65</v>
      </c>
    </row>
    <row r="2337" customFormat="false" ht="15" hidden="false" customHeight="false" outlineLevel="0" collapsed="false">
      <c r="A2337" s="63" t="n">
        <v>43609</v>
      </c>
      <c r="B2337" s="64" t="n">
        <f aca="false">VLOOKUP(A2337,Plan1!$A$7:$O$2198,2,FALSE())</f>
        <v>-4.17</v>
      </c>
      <c r="C2337" s="65" t="n">
        <f aca="false">VLOOKUP(A2337,Plan1!$A$7:$O$2198,3,FALSE())</f>
        <v>776.83</v>
      </c>
      <c r="D2337" s="66" t="n">
        <f aca="false">VLOOKUP(A2337,Plan1!$A$7:$O$2198,7,FALSE())</f>
        <v>-3.29</v>
      </c>
      <c r="E2337" s="65" t="n">
        <f aca="false">VLOOKUP(A2337,Plan1!$A$7:$O$2198,8,FALSE())</f>
        <v>756.71</v>
      </c>
      <c r="F2337" s="64" t="n">
        <f aca="false">VLOOKUP(A2337,Plan1!$A$7:$O$2198,12,FALSE())</f>
        <v>-1.14</v>
      </c>
      <c r="G2337" s="65" t="n">
        <f aca="false">VLOOKUP(A2337,Plan1!$A$7:$O$2198,13,FALSE())</f>
        <v>837.64</v>
      </c>
    </row>
    <row r="2338" customFormat="false" ht="15" hidden="false" customHeight="false" outlineLevel="0" collapsed="false">
      <c r="A2338" s="63" t="n">
        <v>43610</v>
      </c>
      <c r="B2338" s="64" t="n">
        <f aca="false">VLOOKUP(A2338,Plan1!$A$7:$O$2198,2,FALSE())</f>
        <v>-4.2</v>
      </c>
      <c r="C2338" s="65" t="n">
        <f aca="false">VLOOKUP(A2338,Plan1!$A$7:$O$2198,3,FALSE())</f>
        <v>776.8</v>
      </c>
      <c r="D2338" s="66" t="n">
        <f aca="false">VLOOKUP(A2338,Plan1!$A$7:$O$2198,7,FALSE())</f>
        <v>-3.3</v>
      </c>
      <c r="E2338" s="65" t="n">
        <f aca="false">VLOOKUP(A2338,Plan1!$A$7:$O$2198,8,FALSE())</f>
        <v>756.7</v>
      </c>
      <c r="F2338" s="64" t="n">
        <f aca="false">VLOOKUP(A2338,Plan1!$A$7:$O$2198,12,FALSE())</f>
        <v>-1.14</v>
      </c>
      <c r="G2338" s="65" t="n">
        <f aca="false">VLOOKUP(A2338,Plan1!$A$7:$O$2198,13,FALSE())</f>
        <v>837.64</v>
      </c>
    </row>
    <row r="2339" customFormat="false" ht="15" hidden="false" customHeight="false" outlineLevel="0" collapsed="false">
      <c r="A2339" s="63" t="n">
        <v>43611</v>
      </c>
      <c r="B2339" s="64" t="n">
        <f aca="false">VLOOKUP(A2339,Plan1!$A$7:$O$2198,2,FALSE())</f>
        <v>-4.23</v>
      </c>
      <c r="C2339" s="65" t="n">
        <f aca="false">VLOOKUP(A2339,Plan1!$A$7:$O$2198,3,FALSE())</f>
        <v>776.77</v>
      </c>
      <c r="D2339" s="66" t="n">
        <f aca="false">VLOOKUP(A2339,Plan1!$A$7:$O$2198,7,FALSE())</f>
        <v>-3.3</v>
      </c>
      <c r="E2339" s="65" t="n">
        <f aca="false">VLOOKUP(A2339,Plan1!$A$7:$O$2198,8,FALSE())</f>
        <v>756.7</v>
      </c>
      <c r="F2339" s="64" t="n">
        <f aca="false">VLOOKUP(A2339,Plan1!$A$7:$O$2198,12,FALSE())</f>
        <v>-1.15</v>
      </c>
      <c r="G2339" s="65" t="n">
        <f aca="false">VLOOKUP(A2339,Plan1!$A$7:$O$2198,13,FALSE())</f>
        <v>837.63</v>
      </c>
    </row>
    <row r="2340" customFormat="false" ht="15" hidden="false" customHeight="false" outlineLevel="0" collapsed="false">
      <c r="A2340" s="63" t="n">
        <v>43612</v>
      </c>
      <c r="B2340" s="64" t="n">
        <f aca="false">VLOOKUP(A2340,Plan1!$A$7:$O$2198,2,FALSE())</f>
        <v>-4.26</v>
      </c>
      <c r="C2340" s="65" t="n">
        <f aca="false">VLOOKUP(A2340,Plan1!$A$7:$O$2198,3,FALSE())</f>
        <v>776.74</v>
      </c>
      <c r="D2340" s="66" t="n">
        <f aca="false">VLOOKUP(A2340,Plan1!$A$7:$O$2198,7,FALSE())</f>
        <v>-3.3</v>
      </c>
      <c r="E2340" s="65" t="n">
        <f aca="false">VLOOKUP(A2340,Plan1!$A$7:$O$2198,8,FALSE())</f>
        <v>756.7</v>
      </c>
      <c r="F2340" s="64" t="n">
        <f aca="false">VLOOKUP(A2340,Plan1!$A$7:$O$2198,12,FALSE())</f>
        <v>-1.17</v>
      </c>
      <c r="G2340" s="65" t="n">
        <f aca="false">VLOOKUP(A2340,Plan1!$A$7:$O$2198,13,FALSE())</f>
        <v>837.61</v>
      </c>
    </row>
    <row r="2341" customFormat="false" ht="15" hidden="false" customHeight="false" outlineLevel="0" collapsed="false">
      <c r="A2341" s="63" t="n">
        <v>43613</v>
      </c>
      <c r="B2341" s="64" t="n">
        <f aca="false">VLOOKUP(A2341,Plan1!$A$7:$O$2198,2,FALSE())</f>
        <v>-4.27</v>
      </c>
      <c r="C2341" s="65" t="n">
        <f aca="false">VLOOKUP(A2341,Plan1!$A$7:$O$2198,3,FALSE())</f>
        <v>776.73</v>
      </c>
      <c r="D2341" s="66" t="n">
        <f aca="false">VLOOKUP(A2341,Plan1!$A$7:$O$2198,7,FALSE())</f>
        <v>-3.3</v>
      </c>
      <c r="E2341" s="65" t="n">
        <f aca="false">VLOOKUP(A2341,Plan1!$A$7:$O$2198,8,FALSE())</f>
        <v>756.7</v>
      </c>
      <c r="F2341" s="64" t="n">
        <f aca="false">VLOOKUP(A2341,Plan1!$A$7:$O$2198,12,FALSE())</f>
        <v>-1.18</v>
      </c>
      <c r="G2341" s="65" t="n">
        <f aca="false">VLOOKUP(A2341,Plan1!$A$7:$O$2198,13,FALSE())</f>
        <v>837.6</v>
      </c>
    </row>
    <row r="2342" customFormat="false" ht="15" hidden="false" customHeight="false" outlineLevel="0" collapsed="false">
      <c r="A2342" s="63" t="n">
        <v>43614</v>
      </c>
      <c r="B2342" s="64" t="n">
        <f aca="false">VLOOKUP(A2342,Plan1!$A$7:$O$2198,2,FALSE())</f>
        <v>-4.3</v>
      </c>
      <c r="C2342" s="65" t="n">
        <f aca="false">VLOOKUP(A2342,Plan1!$A$7:$O$2198,3,FALSE())</f>
        <v>776.7</v>
      </c>
      <c r="D2342" s="66" t="n">
        <f aca="false">VLOOKUP(A2342,Plan1!$A$7:$O$2198,7,FALSE())</f>
        <v>-3.31</v>
      </c>
      <c r="E2342" s="65" t="n">
        <f aca="false">VLOOKUP(A2342,Plan1!$A$7:$O$2198,8,FALSE())</f>
        <v>756.69</v>
      </c>
      <c r="F2342" s="64" t="n">
        <f aca="false">VLOOKUP(A2342,Plan1!$A$7:$O$2198,12,FALSE())</f>
        <v>-1.2</v>
      </c>
      <c r="G2342" s="65" t="n">
        <f aca="false">VLOOKUP(A2342,Plan1!$A$7:$O$2198,13,FALSE())</f>
        <v>837.58</v>
      </c>
    </row>
    <row r="2343" customFormat="false" ht="15" hidden="false" customHeight="false" outlineLevel="0" collapsed="false">
      <c r="A2343" s="63" t="n">
        <v>43615</v>
      </c>
      <c r="B2343" s="64" t="n">
        <f aca="false">VLOOKUP(A2343,Plan1!$A$7:$O$2198,2,FALSE())</f>
        <v>-4.33</v>
      </c>
      <c r="C2343" s="65" t="n">
        <f aca="false">VLOOKUP(A2343,Plan1!$A$7:$O$2198,3,FALSE())</f>
        <v>776.67</v>
      </c>
      <c r="D2343" s="66" t="n">
        <f aca="false">VLOOKUP(A2343,Plan1!$A$7:$O$2198,7,FALSE())</f>
        <v>-3.31</v>
      </c>
      <c r="E2343" s="65" t="n">
        <f aca="false">VLOOKUP(A2343,Plan1!$A$7:$O$2198,8,FALSE())</f>
        <v>756.69</v>
      </c>
      <c r="F2343" s="64" t="n">
        <f aca="false">VLOOKUP(A2343,Plan1!$A$7:$O$2198,12,FALSE())</f>
        <v>-1.21</v>
      </c>
      <c r="G2343" s="65" t="n">
        <f aca="false">VLOOKUP(A2343,Plan1!$A$7:$O$2198,13,FALSE())</f>
        <v>837.57</v>
      </c>
    </row>
    <row r="2344" customFormat="false" ht="15" hidden="false" customHeight="false" outlineLevel="0" collapsed="false">
      <c r="A2344" s="63" t="n">
        <v>43616</v>
      </c>
      <c r="B2344" s="64" t="n">
        <f aca="false">VLOOKUP(A2344,Plan1!$A$7:$O$2198,2,FALSE())</f>
        <v>-4.36</v>
      </c>
      <c r="C2344" s="65" t="n">
        <f aca="false">VLOOKUP(A2344,Plan1!$A$7:$O$2198,3,FALSE())</f>
        <v>776.64</v>
      </c>
      <c r="D2344" s="66" t="n">
        <f aca="false">VLOOKUP(A2344,Plan1!$A$7:$O$2198,7,FALSE())</f>
        <v>-3.32</v>
      </c>
      <c r="E2344" s="65" t="n">
        <f aca="false">VLOOKUP(A2344,Plan1!$A$7:$O$2198,8,FALSE())</f>
        <v>756.68</v>
      </c>
      <c r="F2344" s="64" t="n">
        <f aca="false">VLOOKUP(A2344,Plan1!$A$7:$O$2198,12,FALSE())</f>
        <v>-1.21</v>
      </c>
      <c r="G2344" s="65" t="n">
        <f aca="false">VLOOKUP(A2344,Plan1!$A$7:$O$2198,13,FALSE())</f>
        <v>837.57</v>
      </c>
    </row>
    <row r="2345" customFormat="false" ht="15" hidden="false" customHeight="false" outlineLevel="0" collapsed="false">
      <c r="A2345" s="63" t="n">
        <v>43617</v>
      </c>
      <c r="B2345" s="64" t="n">
        <f aca="false">VLOOKUP(A2345,Plan1!$A$7:$O$2198,2,FALSE())</f>
        <v>-4.38</v>
      </c>
      <c r="C2345" s="65" t="n">
        <f aca="false">VLOOKUP(A2345,Plan1!$A$7:$O$2198,3,FALSE())</f>
        <v>776.62</v>
      </c>
      <c r="D2345" s="66" t="n">
        <f aca="false">VLOOKUP(A2345,Plan1!$A$7:$O$2198,7,FALSE())</f>
        <v>-3.34</v>
      </c>
      <c r="E2345" s="65" t="n">
        <f aca="false">VLOOKUP(A2345,Plan1!$A$7:$O$2198,8,FALSE())</f>
        <v>756.66</v>
      </c>
      <c r="F2345" s="64" t="n">
        <f aca="false">VLOOKUP(A2345,Plan1!$A$7:$O$2198,12,FALSE())</f>
        <v>-1.22</v>
      </c>
      <c r="G2345" s="65" t="n">
        <f aca="false">VLOOKUP(A2345,Plan1!$A$7:$O$2198,13,FALSE())</f>
        <v>837.56</v>
      </c>
    </row>
    <row r="2346" customFormat="false" ht="15" hidden="false" customHeight="false" outlineLevel="0" collapsed="false">
      <c r="A2346" s="63" t="n">
        <v>43618</v>
      </c>
      <c r="B2346" s="64" t="n">
        <f aca="false">VLOOKUP(A2346,Plan1!$A$7:$O$2198,2,FALSE())</f>
        <v>-4.4</v>
      </c>
      <c r="C2346" s="65" t="n">
        <f aca="false">VLOOKUP(A2346,Plan1!$A$7:$O$2198,3,FALSE())</f>
        <v>776.6</v>
      </c>
      <c r="D2346" s="66" t="n">
        <f aca="false">VLOOKUP(A2346,Plan1!$A$7:$O$2198,7,FALSE())</f>
        <v>-3.35</v>
      </c>
      <c r="E2346" s="65" t="n">
        <f aca="false">VLOOKUP(A2346,Plan1!$A$7:$O$2198,8,FALSE())</f>
        <v>756.65</v>
      </c>
      <c r="F2346" s="64" t="n">
        <f aca="false">VLOOKUP(A2346,Plan1!$A$7:$O$2198,12,FALSE())</f>
        <v>-1.24</v>
      </c>
      <c r="G2346" s="65" t="n">
        <f aca="false">VLOOKUP(A2346,Plan1!$A$7:$O$2198,13,FALSE())</f>
        <v>837.54</v>
      </c>
    </row>
    <row r="2347" customFormat="false" ht="15" hidden="false" customHeight="false" outlineLevel="0" collapsed="false">
      <c r="A2347" s="63" t="n">
        <v>43619</v>
      </c>
      <c r="B2347" s="64" t="n">
        <f aca="false">VLOOKUP(A2347,Plan1!$A$7:$O$2198,2,FALSE())</f>
        <v>-4.43</v>
      </c>
      <c r="C2347" s="65" t="n">
        <f aca="false">VLOOKUP(A2347,Plan1!$A$7:$O$2198,3,FALSE())</f>
        <v>776.57</v>
      </c>
      <c r="D2347" s="66" t="n">
        <f aca="false">VLOOKUP(A2347,Plan1!$A$7:$O$2198,7,FALSE())</f>
        <v>-3.36</v>
      </c>
      <c r="E2347" s="65" t="n">
        <f aca="false">VLOOKUP(A2347,Plan1!$A$7:$O$2198,8,FALSE())</f>
        <v>756.64</v>
      </c>
      <c r="F2347" s="64" t="n">
        <f aca="false">VLOOKUP(A2347,Plan1!$A$7:$O$2198,12,FALSE())</f>
        <v>-1.26</v>
      </c>
      <c r="G2347" s="65" t="n">
        <f aca="false">VLOOKUP(A2347,Plan1!$A$7:$O$2198,13,FALSE())</f>
        <v>837.52</v>
      </c>
    </row>
    <row r="2348" customFormat="false" ht="15" hidden="false" customHeight="false" outlineLevel="0" collapsed="false">
      <c r="A2348" s="63" t="n">
        <v>43620</v>
      </c>
      <c r="B2348" s="64" t="n">
        <f aca="false">VLOOKUP(A2348,Plan1!$A$7:$O$2198,2,FALSE())</f>
        <v>-4.44</v>
      </c>
      <c r="C2348" s="65" t="n">
        <f aca="false">VLOOKUP(A2348,Plan1!$A$7:$O$2198,3,FALSE())</f>
        <v>776.56</v>
      </c>
      <c r="D2348" s="66" t="n">
        <f aca="false">VLOOKUP(A2348,Plan1!$A$7:$O$2198,7,FALSE())</f>
        <v>-3.35</v>
      </c>
      <c r="E2348" s="65" t="n">
        <f aca="false">VLOOKUP(A2348,Plan1!$A$7:$O$2198,8,FALSE())</f>
        <v>756.65</v>
      </c>
      <c r="F2348" s="64" t="n">
        <f aca="false">VLOOKUP(A2348,Plan1!$A$7:$O$2198,12,FALSE())</f>
        <v>-1.26</v>
      </c>
      <c r="G2348" s="65" t="n">
        <f aca="false">VLOOKUP(A2348,Plan1!$A$7:$O$2198,13,FALSE())</f>
        <v>837.52</v>
      </c>
    </row>
    <row r="2349" customFormat="false" ht="15" hidden="false" customHeight="false" outlineLevel="0" collapsed="false">
      <c r="A2349" s="63" t="n">
        <v>43621</v>
      </c>
      <c r="B2349" s="64" t="n">
        <f aca="false">VLOOKUP(A2349,Plan1!$A$7:$O$2198,2,FALSE())</f>
        <v>-4.46</v>
      </c>
      <c r="C2349" s="65" t="n">
        <f aca="false">VLOOKUP(A2349,Plan1!$A$7:$O$2198,3,FALSE())</f>
        <v>776.54</v>
      </c>
      <c r="D2349" s="66" t="n">
        <f aca="false">VLOOKUP(A2349,Plan1!$A$7:$O$2198,7,FALSE())</f>
        <v>-3.36</v>
      </c>
      <c r="E2349" s="65" t="n">
        <f aca="false">VLOOKUP(A2349,Plan1!$A$7:$O$2198,8,FALSE())</f>
        <v>756.64</v>
      </c>
      <c r="F2349" s="64" t="n">
        <f aca="false">VLOOKUP(A2349,Plan1!$A$7:$O$2198,12,FALSE())</f>
        <v>-1.26</v>
      </c>
      <c r="G2349" s="65" t="n">
        <f aca="false">VLOOKUP(A2349,Plan1!$A$7:$O$2198,13,FALSE())</f>
        <v>837.52</v>
      </c>
    </row>
    <row r="2350" customFormat="false" ht="15" hidden="false" customHeight="false" outlineLevel="0" collapsed="false">
      <c r="A2350" s="63" t="n">
        <v>43622</v>
      </c>
      <c r="B2350" s="64" t="n">
        <f aca="false">VLOOKUP(A2350,Plan1!$A$7:$O$2198,2,FALSE())</f>
        <v>-4.48</v>
      </c>
      <c r="C2350" s="65" t="n">
        <f aca="false">VLOOKUP(A2350,Plan1!$A$7:$O$2198,3,FALSE())</f>
        <v>776.52</v>
      </c>
      <c r="D2350" s="66" t="n">
        <f aca="false">VLOOKUP(A2350,Plan1!$A$7:$O$2198,7,FALSE())</f>
        <v>-3.37</v>
      </c>
      <c r="E2350" s="65" t="n">
        <f aca="false">VLOOKUP(A2350,Plan1!$A$7:$O$2198,8,FALSE())</f>
        <v>756.63</v>
      </c>
      <c r="F2350" s="64" t="n">
        <f aca="false">VLOOKUP(A2350,Plan1!$A$7:$O$2198,12,FALSE())</f>
        <v>-1.28</v>
      </c>
      <c r="G2350" s="65" t="n">
        <f aca="false">VLOOKUP(A2350,Plan1!$A$7:$O$2198,13,FALSE())</f>
        <v>837.5</v>
      </c>
    </row>
    <row r="2351" customFormat="false" ht="15" hidden="false" customHeight="false" outlineLevel="0" collapsed="false">
      <c r="A2351" s="63" t="n">
        <v>43623</v>
      </c>
      <c r="B2351" s="64" t="n">
        <f aca="false">VLOOKUP(A2351,Plan1!$A$7:$O$2198,2,FALSE())</f>
        <v>-4.5</v>
      </c>
      <c r="C2351" s="65" t="n">
        <f aca="false">VLOOKUP(A2351,Plan1!$A$7:$O$2198,3,FALSE())</f>
        <v>776.5</v>
      </c>
      <c r="D2351" s="66" t="n">
        <f aca="false">VLOOKUP(A2351,Plan1!$A$7:$O$2198,7,FALSE())</f>
        <v>-3.38</v>
      </c>
      <c r="E2351" s="65" t="n">
        <f aca="false">VLOOKUP(A2351,Plan1!$A$7:$O$2198,8,FALSE())</f>
        <v>756.62</v>
      </c>
      <c r="F2351" s="64" t="n">
        <f aca="false">VLOOKUP(A2351,Plan1!$A$7:$O$2198,12,FALSE())</f>
        <v>-1.29</v>
      </c>
      <c r="G2351" s="65" t="n">
        <f aca="false">VLOOKUP(A2351,Plan1!$A$7:$O$2198,13,FALSE())</f>
        <v>837.49</v>
      </c>
    </row>
    <row r="2352" customFormat="false" ht="15" hidden="false" customHeight="false" outlineLevel="0" collapsed="false">
      <c r="A2352" s="63" t="n">
        <v>43624</v>
      </c>
      <c r="B2352" s="64" t="n">
        <f aca="false">VLOOKUP(A2352,Plan1!$A$7:$O$2198,2,FALSE())</f>
        <v>-4.53</v>
      </c>
      <c r="C2352" s="65" t="n">
        <f aca="false">VLOOKUP(A2352,Plan1!$A$7:$O$2198,3,FALSE())</f>
        <v>776.47</v>
      </c>
      <c r="D2352" s="66" t="n">
        <f aca="false">VLOOKUP(A2352,Plan1!$A$7:$O$2198,7,FALSE())</f>
        <v>-3.39</v>
      </c>
      <c r="E2352" s="65" t="n">
        <f aca="false">VLOOKUP(A2352,Plan1!$A$7:$O$2198,8,FALSE())</f>
        <v>756.61</v>
      </c>
      <c r="F2352" s="64" t="n">
        <f aca="false">VLOOKUP(A2352,Plan1!$A$7:$O$2198,12,FALSE())</f>
        <v>-1.31</v>
      </c>
      <c r="G2352" s="65" t="n">
        <f aca="false">VLOOKUP(A2352,Plan1!$A$7:$O$2198,13,FALSE())</f>
        <v>837.47</v>
      </c>
    </row>
    <row r="2353" customFormat="false" ht="15" hidden="false" customHeight="false" outlineLevel="0" collapsed="false">
      <c r="A2353" s="63" t="n">
        <v>43625</v>
      </c>
      <c r="B2353" s="64" t="n">
        <f aca="false">VLOOKUP(A2353,Plan1!$A$7:$O$2198,2,FALSE())</f>
        <v>-4.55</v>
      </c>
      <c r="C2353" s="65" t="n">
        <f aca="false">VLOOKUP(A2353,Plan1!$A$7:$O$2198,3,FALSE())</f>
        <v>776.45</v>
      </c>
      <c r="D2353" s="66" t="n">
        <f aca="false">VLOOKUP(A2353,Plan1!$A$7:$O$2198,7,FALSE())</f>
        <v>-3.4</v>
      </c>
      <c r="E2353" s="65" t="n">
        <f aca="false">VLOOKUP(A2353,Plan1!$A$7:$O$2198,8,FALSE())</f>
        <v>756.6</v>
      </c>
      <c r="F2353" s="64" t="n">
        <f aca="false">VLOOKUP(A2353,Plan1!$A$7:$O$2198,12,FALSE())</f>
        <v>-1.33</v>
      </c>
      <c r="G2353" s="65" t="n">
        <f aca="false">VLOOKUP(A2353,Plan1!$A$7:$O$2198,13,FALSE())</f>
        <v>837.45</v>
      </c>
    </row>
    <row r="2354" customFormat="false" ht="15" hidden="false" customHeight="false" outlineLevel="0" collapsed="false">
      <c r="A2354" s="63" t="n">
        <v>43626</v>
      </c>
      <c r="B2354" s="64" t="n">
        <f aca="false">VLOOKUP(A2354,Plan1!$A$7:$O$2198,2,FALSE())</f>
        <v>-4.58</v>
      </c>
      <c r="C2354" s="65" t="n">
        <f aca="false">VLOOKUP(A2354,Plan1!$A$7:$O$2198,3,FALSE())</f>
        <v>776.42</v>
      </c>
      <c r="D2354" s="66" t="n">
        <f aca="false">VLOOKUP(A2354,Plan1!$A$7:$O$2198,7,FALSE())</f>
        <v>-3.41</v>
      </c>
      <c r="E2354" s="65" t="n">
        <f aca="false">VLOOKUP(A2354,Plan1!$A$7:$O$2198,8,FALSE())</f>
        <v>756.59</v>
      </c>
      <c r="F2354" s="64" t="n">
        <f aca="false">VLOOKUP(A2354,Plan1!$A$7:$O$2198,12,FALSE())</f>
        <v>-1.35</v>
      </c>
      <c r="G2354" s="65" t="n">
        <f aca="false">VLOOKUP(A2354,Plan1!$A$7:$O$2198,13,FALSE())</f>
        <v>837.43</v>
      </c>
    </row>
    <row r="2355" customFormat="false" ht="15" hidden="false" customHeight="false" outlineLevel="0" collapsed="false">
      <c r="A2355" s="63" t="n">
        <v>43627</v>
      </c>
      <c r="B2355" s="64" t="n">
        <f aca="false">VLOOKUP(A2355,Plan1!$A$7:$O$2198,2,FALSE())</f>
        <v>-4.6</v>
      </c>
      <c r="C2355" s="65" t="n">
        <f aca="false">VLOOKUP(A2355,Plan1!$A$7:$O$2198,3,FALSE())</f>
        <v>776.4</v>
      </c>
      <c r="D2355" s="66" t="n">
        <f aca="false">VLOOKUP(A2355,Plan1!$A$7:$O$2198,7,FALSE())</f>
        <v>-3.42</v>
      </c>
      <c r="E2355" s="65" t="n">
        <f aca="false">VLOOKUP(A2355,Plan1!$A$7:$O$2198,8,FALSE())</f>
        <v>756.58</v>
      </c>
      <c r="F2355" s="64" t="n">
        <f aca="false">VLOOKUP(A2355,Plan1!$A$7:$O$2198,12,FALSE())</f>
        <v>-1.36</v>
      </c>
      <c r="G2355" s="65" t="n">
        <f aca="false">VLOOKUP(A2355,Plan1!$A$7:$O$2198,13,FALSE())</f>
        <v>837.42</v>
      </c>
    </row>
    <row r="2356" customFormat="false" ht="15" hidden="false" customHeight="false" outlineLevel="0" collapsed="false">
      <c r="A2356" s="63" t="n">
        <v>43628</v>
      </c>
      <c r="B2356" s="64" t="n">
        <f aca="false">VLOOKUP(A2356,Plan1!$A$7:$O$2198,2,FALSE())</f>
        <v>-4.62</v>
      </c>
      <c r="C2356" s="65" t="n">
        <f aca="false">VLOOKUP(A2356,Plan1!$A$7:$O$2198,3,FALSE())</f>
        <v>776.38</v>
      </c>
      <c r="D2356" s="66" t="n">
        <f aca="false">VLOOKUP(A2356,Plan1!$A$7:$O$2198,7,FALSE())</f>
        <v>-3.43</v>
      </c>
      <c r="E2356" s="65" t="n">
        <f aca="false">VLOOKUP(A2356,Plan1!$A$7:$O$2198,8,FALSE())</f>
        <v>756.57</v>
      </c>
      <c r="F2356" s="64" t="n">
        <f aca="false">VLOOKUP(A2356,Plan1!$A$7:$O$2198,12,FALSE())</f>
        <v>-1.38</v>
      </c>
      <c r="G2356" s="65" t="n">
        <f aca="false">VLOOKUP(A2356,Plan1!$A$7:$O$2198,13,FALSE())</f>
        <v>837.4</v>
      </c>
    </row>
    <row r="2357" customFormat="false" ht="15" hidden="false" customHeight="false" outlineLevel="0" collapsed="false">
      <c r="A2357" s="63" t="n">
        <v>43629</v>
      </c>
      <c r="B2357" s="64" t="n">
        <f aca="false">VLOOKUP(A2357,Plan1!$A$7:$O$2198,2,FALSE())</f>
        <v>-4.64</v>
      </c>
      <c r="C2357" s="65" t="n">
        <f aca="false">VLOOKUP(A2357,Plan1!$A$7:$O$2198,3,FALSE())</f>
        <v>776.36</v>
      </c>
      <c r="D2357" s="66" t="n">
        <f aca="false">VLOOKUP(A2357,Plan1!$A$7:$O$2198,7,FALSE())</f>
        <v>-3.44</v>
      </c>
      <c r="E2357" s="65" t="n">
        <f aca="false">VLOOKUP(A2357,Plan1!$A$7:$O$2198,8,FALSE())</f>
        <v>756.56</v>
      </c>
      <c r="F2357" s="64" t="n">
        <f aca="false">VLOOKUP(A2357,Plan1!$A$7:$O$2198,12,FALSE())</f>
        <v>-1.38</v>
      </c>
      <c r="G2357" s="65" t="n">
        <f aca="false">VLOOKUP(A2357,Plan1!$A$7:$O$2198,13,FALSE())</f>
        <v>837.4</v>
      </c>
    </row>
    <row r="2358" customFormat="false" ht="15" hidden="false" customHeight="false" outlineLevel="0" collapsed="false">
      <c r="A2358" s="63" t="n">
        <v>43630</v>
      </c>
      <c r="B2358" s="64" t="n">
        <f aca="false">VLOOKUP(A2358,Plan1!$A$7:$O$2198,2,FALSE())</f>
        <v>-4.67</v>
      </c>
      <c r="C2358" s="65" t="n">
        <f aca="false">VLOOKUP(A2358,Plan1!$A$7:$O$2198,3,FALSE())</f>
        <v>776.33</v>
      </c>
      <c r="D2358" s="66" t="n">
        <f aca="false">VLOOKUP(A2358,Plan1!$A$7:$O$2198,7,FALSE())</f>
        <v>-3.45</v>
      </c>
      <c r="E2358" s="65" t="n">
        <f aca="false">VLOOKUP(A2358,Plan1!$A$7:$O$2198,8,FALSE())</f>
        <v>756.55</v>
      </c>
      <c r="F2358" s="64" t="n">
        <f aca="false">VLOOKUP(A2358,Plan1!$A$7:$O$2198,12,FALSE())</f>
        <v>-1.4</v>
      </c>
      <c r="G2358" s="65" t="n">
        <f aca="false">VLOOKUP(A2358,Plan1!$A$7:$O$2198,13,FALSE())</f>
        <v>837.38</v>
      </c>
    </row>
    <row r="2359" customFormat="false" ht="15" hidden="false" customHeight="false" outlineLevel="0" collapsed="false">
      <c r="A2359" s="63" t="n">
        <v>43631</v>
      </c>
      <c r="B2359" s="64" t="n">
        <f aca="false">VLOOKUP(A2359,Plan1!$A$7:$O$2198,2,FALSE())</f>
        <v>-4.69</v>
      </c>
      <c r="C2359" s="65" t="n">
        <f aca="false">VLOOKUP(A2359,Plan1!$A$7:$O$2198,3,FALSE())</f>
        <v>776.31</v>
      </c>
      <c r="D2359" s="66" t="n">
        <f aca="false">VLOOKUP(A2359,Plan1!$A$7:$O$2198,7,FALSE())</f>
        <v>-3.47</v>
      </c>
      <c r="E2359" s="65" t="n">
        <f aca="false">VLOOKUP(A2359,Plan1!$A$7:$O$2198,8,FALSE())</f>
        <v>756.53</v>
      </c>
      <c r="F2359" s="64" t="n">
        <f aca="false">VLOOKUP(A2359,Plan1!$A$7:$O$2198,12,FALSE())</f>
        <v>-1.42</v>
      </c>
      <c r="G2359" s="65" t="n">
        <f aca="false">VLOOKUP(A2359,Plan1!$A$7:$O$2198,13,FALSE())</f>
        <v>837.36</v>
      </c>
    </row>
    <row r="2360" customFormat="false" ht="15" hidden="false" customHeight="false" outlineLevel="0" collapsed="false">
      <c r="A2360" s="63" t="n">
        <v>43632</v>
      </c>
      <c r="B2360" s="64" t="n">
        <f aca="false">VLOOKUP(A2360,Plan1!$A$7:$O$2198,2,FALSE())</f>
        <v>-4.72</v>
      </c>
      <c r="C2360" s="65" t="n">
        <f aca="false">VLOOKUP(A2360,Plan1!$A$7:$O$2198,3,FALSE())</f>
        <v>776.28</v>
      </c>
      <c r="D2360" s="66" t="n">
        <f aca="false">VLOOKUP(A2360,Plan1!$A$7:$O$2198,7,FALSE())</f>
        <v>-3.48</v>
      </c>
      <c r="E2360" s="65" t="n">
        <f aca="false">VLOOKUP(A2360,Plan1!$A$7:$O$2198,8,FALSE())</f>
        <v>756.52</v>
      </c>
      <c r="F2360" s="64" t="n">
        <f aca="false">VLOOKUP(A2360,Plan1!$A$7:$O$2198,12,FALSE())</f>
        <v>-1.44</v>
      </c>
      <c r="G2360" s="65" t="n">
        <f aca="false">VLOOKUP(A2360,Plan1!$A$7:$O$2198,13,FALSE())</f>
        <v>837.34</v>
      </c>
    </row>
    <row r="2361" customFormat="false" ht="15" hidden="false" customHeight="false" outlineLevel="0" collapsed="false">
      <c r="A2361" s="63" t="n">
        <v>43633</v>
      </c>
      <c r="B2361" s="64" t="n">
        <f aca="false">VLOOKUP(A2361,Plan1!$A$7:$O$2198,2,FALSE())</f>
        <v>-4.74</v>
      </c>
      <c r="C2361" s="65" t="n">
        <f aca="false">VLOOKUP(A2361,Plan1!$A$7:$O$2198,3,FALSE())</f>
        <v>776.26</v>
      </c>
      <c r="D2361" s="66" t="n">
        <f aca="false">VLOOKUP(A2361,Plan1!$A$7:$O$2198,7,FALSE())</f>
        <v>-3.49</v>
      </c>
      <c r="E2361" s="65" t="n">
        <f aca="false">VLOOKUP(A2361,Plan1!$A$7:$O$2198,8,FALSE())</f>
        <v>756.51</v>
      </c>
      <c r="F2361" s="64" t="n">
        <f aca="false">VLOOKUP(A2361,Plan1!$A$7:$O$2198,12,FALSE())</f>
        <v>-1.46</v>
      </c>
      <c r="G2361" s="65" t="n">
        <f aca="false">VLOOKUP(A2361,Plan1!$A$7:$O$2198,13,FALSE())</f>
        <v>837.32</v>
      </c>
    </row>
    <row r="2362" customFormat="false" ht="15" hidden="false" customHeight="false" outlineLevel="0" collapsed="false">
      <c r="A2362" s="63" t="n">
        <v>43634</v>
      </c>
      <c r="B2362" s="64" t="n">
        <f aca="false">VLOOKUP(A2362,Plan1!$A$7:$O$2198,2,FALSE())</f>
        <v>-4.76</v>
      </c>
      <c r="C2362" s="65" t="n">
        <f aca="false">VLOOKUP(A2362,Plan1!$A$7:$O$2198,3,FALSE())</f>
        <v>776.24</v>
      </c>
      <c r="D2362" s="66" t="n">
        <f aca="false">VLOOKUP(A2362,Plan1!$A$7:$O$2198,7,FALSE())</f>
        <v>-3.5</v>
      </c>
      <c r="E2362" s="65" t="n">
        <f aca="false">VLOOKUP(A2362,Plan1!$A$7:$O$2198,8,FALSE())</f>
        <v>756.5</v>
      </c>
      <c r="F2362" s="64" t="n">
        <f aca="false">VLOOKUP(A2362,Plan1!$A$7:$O$2198,12,FALSE())</f>
        <v>-1.48</v>
      </c>
      <c r="G2362" s="65" t="n">
        <f aca="false">VLOOKUP(A2362,Plan1!$A$7:$O$2198,13,FALSE())</f>
        <v>837.3</v>
      </c>
    </row>
    <row r="2363" customFormat="false" ht="15" hidden="false" customHeight="false" outlineLevel="0" collapsed="false">
      <c r="A2363" s="63" t="n">
        <v>43635</v>
      </c>
      <c r="B2363" s="64" t="n">
        <f aca="false">VLOOKUP(A2363,Plan1!$A$7:$O$2198,2,FALSE())</f>
        <v>-4.8</v>
      </c>
      <c r="C2363" s="65" t="n">
        <f aca="false">VLOOKUP(A2363,Plan1!$A$7:$O$2198,3,FALSE())</f>
        <v>776.2</v>
      </c>
      <c r="D2363" s="66" t="n">
        <f aca="false">VLOOKUP(A2363,Plan1!$A$7:$O$2198,7,FALSE())</f>
        <v>-3.51</v>
      </c>
      <c r="E2363" s="65" t="n">
        <f aca="false">VLOOKUP(A2363,Plan1!$A$7:$O$2198,8,FALSE())</f>
        <v>756.49</v>
      </c>
      <c r="F2363" s="64" t="n">
        <f aca="false">VLOOKUP(A2363,Plan1!$A$7:$O$2198,12,FALSE())</f>
        <v>-1.49</v>
      </c>
      <c r="G2363" s="65" t="n">
        <f aca="false">VLOOKUP(A2363,Plan1!$A$7:$O$2198,13,FALSE())</f>
        <v>837.29</v>
      </c>
    </row>
    <row r="2364" customFormat="false" ht="15" hidden="false" customHeight="false" outlineLevel="0" collapsed="false">
      <c r="A2364" s="63" t="n">
        <v>43636</v>
      </c>
      <c r="B2364" s="64" t="n">
        <f aca="false">VLOOKUP(A2364,Plan1!$A$7:$O$2198,2,FALSE())</f>
        <v>-4.82</v>
      </c>
      <c r="C2364" s="65" t="n">
        <f aca="false">VLOOKUP(A2364,Plan1!$A$7:$O$2198,3,FALSE())</f>
        <v>776.18</v>
      </c>
      <c r="D2364" s="66" t="n">
        <f aca="false">VLOOKUP(A2364,Plan1!$A$7:$O$2198,7,FALSE())</f>
        <v>-3.52</v>
      </c>
      <c r="E2364" s="65" t="n">
        <f aca="false">VLOOKUP(A2364,Plan1!$A$7:$O$2198,8,FALSE())</f>
        <v>756.48</v>
      </c>
      <c r="F2364" s="64" t="n">
        <f aca="false">VLOOKUP(A2364,Plan1!$A$7:$O$2198,12,FALSE())</f>
        <v>-1.51</v>
      </c>
      <c r="G2364" s="65" t="n">
        <f aca="false">VLOOKUP(A2364,Plan1!$A$7:$O$2198,13,FALSE())</f>
        <v>837.27</v>
      </c>
    </row>
    <row r="2365" customFormat="false" ht="15" hidden="false" customHeight="false" outlineLevel="0" collapsed="false">
      <c r="A2365" s="63" t="n">
        <v>43637</v>
      </c>
      <c r="B2365" s="64" t="n">
        <f aca="false">VLOOKUP(A2365,Plan1!$A$7:$O$2198,2,FALSE())</f>
        <v>-4.84</v>
      </c>
      <c r="C2365" s="65" t="n">
        <f aca="false">VLOOKUP(A2365,Plan1!$A$7:$O$2198,3,FALSE())</f>
        <v>776.16</v>
      </c>
      <c r="D2365" s="66" t="n">
        <f aca="false">VLOOKUP(A2365,Plan1!$A$7:$O$2198,7,FALSE())</f>
        <v>-3.54</v>
      </c>
      <c r="E2365" s="65" t="n">
        <f aca="false">VLOOKUP(A2365,Plan1!$A$7:$O$2198,8,FALSE())</f>
        <v>756.46</v>
      </c>
      <c r="F2365" s="64" t="n">
        <f aca="false">VLOOKUP(A2365,Plan1!$A$7:$O$2198,12,FALSE())</f>
        <v>-1.52</v>
      </c>
      <c r="G2365" s="65" t="n">
        <f aca="false">VLOOKUP(A2365,Plan1!$A$7:$O$2198,13,FALSE())</f>
        <v>837.26</v>
      </c>
    </row>
    <row r="2366" customFormat="false" ht="15" hidden="false" customHeight="false" outlineLevel="0" collapsed="false">
      <c r="A2366" s="63" t="n">
        <v>43638</v>
      </c>
      <c r="B2366" s="64" t="n">
        <f aca="false">VLOOKUP(A2366,Plan1!$A$7:$O$2198,2,FALSE())</f>
        <v>-4.86</v>
      </c>
      <c r="C2366" s="65" t="n">
        <f aca="false">VLOOKUP(A2366,Plan1!$A$7:$O$2198,3,FALSE())</f>
        <v>776.14</v>
      </c>
      <c r="D2366" s="66" t="n">
        <f aca="false">VLOOKUP(A2366,Plan1!$A$7:$O$2198,7,FALSE())</f>
        <v>-3.55</v>
      </c>
      <c r="E2366" s="65" t="n">
        <f aca="false">VLOOKUP(A2366,Plan1!$A$7:$O$2198,8,FALSE())</f>
        <v>756.45</v>
      </c>
      <c r="F2366" s="64" t="n">
        <f aca="false">VLOOKUP(A2366,Plan1!$A$7:$O$2198,12,FALSE())</f>
        <v>-1.54</v>
      </c>
      <c r="G2366" s="65" t="n">
        <f aca="false">VLOOKUP(A2366,Plan1!$A$7:$O$2198,13,FALSE())</f>
        <v>837.24</v>
      </c>
    </row>
    <row r="2367" customFormat="false" ht="15" hidden="false" customHeight="false" outlineLevel="0" collapsed="false">
      <c r="A2367" s="63" t="n">
        <v>43639</v>
      </c>
      <c r="B2367" s="64" t="n">
        <f aca="false">VLOOKUP(A2367,Plan1!$A$7:$O$2198,2,FALSE())</f>
        <v>-4.9</v>
      </c>
      <c r="C2367" s="65" t="n">
        <f aca="false">VLOOKUP(A2367,Plan1!$A$7:$O$2198,3,FALSE())</f>
        <v>776.1</v>
      </c>
      <c r="D2367" s="66" t="n">
        <f aca="false">VLOOKUP(A2367,Plan1!$A$7:$O$2198,7,FALSE())</f>
        <v>-3.56</v>
      </c>
      <c r="E2367" s="65" t="n">
        <f aca="false">VLOOKUP(A2367,Plan1!$A$7:$O$2198,8,FALSE())</f>
        <v>756.44</v>
      </c>
      <c r="F2367" s="64" t="n">
        <f aca="false">VLOOKUP(A2367,Plan1!$A$7:$O$2198,12,FALSE())</f>
        <v>-1.55</v>
      </c>
      <c r="G2367" s="65" t="n">
        <f aca="false">VLOOKUP(A2367,Plan1!$A$7:$O$2198,13,FALSE())</f>
        <v>837.23</v>
      </c>
    </row>
    <row r="2368" customFormat="false" ht="15" hidden="false" customHeight="false" outlineLevel="0" collapsed="false">
      <c r="A2368" s="63" t="n">
        <v>43640</v>
      </c>
      <c r="B2368" s="64" t="n">
        <f aca="false">VLOOKUP(A2368,Plan1!$A$7:$O$2198,2,FALSE())</f>
        <v>-4.93</v>
      </c>
      <c r="C2368" s="65" t="n">
        <f aca="false">VLOOKUP(A2368,Plan1!$A$7:$O$2198,3,FALSE())</f>
        <v>776.07</v>
      </c>
      <c r="D2368" s="66" t="n">
        <f aca="false">VLOOKUP(A2368,Plan1!$A$7:$O$2198,7,FALSE())</f>
        <v>-3.58</v>
      </c>
      <c r="E2368" s="65" t="n">
        <f aca="false">VLOOKUP(A2368,Plan1!$A$7:$O$2198,8,FALSE())</f>
        <v>756.42</v>
      </c>
      <c r="F2368" s="64" t="n">
        <f aca="false">VLOOKUP(A2368,Plan1!$A$7:$O$2198,12,FALSE())</f>
        <v>-1.57</v>
      </c>
      <c r="G2368" s="65" t="n">
        <f aca="false">VLOOKUP(A2368,Plan1!$A$7:$O$2198,13,FALSE())</f>
        <v>837.21</v>
      </c>
    </row>
    <row r="2369" customFormat="false" ht="15" hidden="false" customHeight="false" outlineLevel="0" collapsed="false">
      <c r="A2369" s="63" t="n">
        <v>43641</v>
      </c>
      <c r="B2369" s="64" t="n">
        <f aca="false">VLOOKUP(A2369,Plan1!$A$7:$O$2198,2,FALSE())</f>
        <v>-4.94</v>
      </c>
      <c r="C2369" s="65" t="n">
        <f aca="false">VLOOKUP(A2369,Plan1!$A$7:$O$2198,3,FALSE())</f>
        <v>776.06</v>
      </c>
      <c r="D2369" s="66" t="n">
        <f aca="false">VLOOKUP(A2369,Plan1!$A$7:$O$2198,7,FALSE())</f>
        <v>-3.6</v>
      </c>
      <c r="E2369" s="65" t="n">
        <f aca="false">VLOOKUP(A2369,Plan1!$A$7:$O$2198,8,FALSE())</f>
        <v>756.4</v>
      </c>
      <c r="F2369" s="64" t="n">
        <f aca="false">VLOOKUP(A2369,Plan1!$A$7:$O$2198,12,FALSE())</f>
        <v>-1.58</v>
      </c>
      <c r="G2369" s="65" t="n">
        <f aca="false">VLOOKUP(A2369,Plan1!$A$7:$O$2198,13,FALSE())</f>
        <v>837.2</v>
      </c>
    </row>
    <row r="2370" customFormat="false" ht="15" hidden="false" customHeight="false" outlineLevel="0" collapsed="false">
      <c r="A2370" s="63" t="n">
        <v>43642</v>
      </c>
      <c r="B2370" s="64" t="n">
        <f aca="false">VLOOKUP(A2370,Plan1!$A$7:$O$2198,2,FALSE())</f>
        <v>-4.97</v>
      </c>
      <c r="C2370" s="65" t="n">
        <f aca="false">VLOOKUP(A2370,Plan1!$A$7:$O$2198,3,FALSE())</f>
        <v>776.03</v>
      </c>
      <c r="D2370" s="66" t="n">
        <f aca="false">VLOOKUP(A2370,Plan1!$A$7:$O$2198,7,FALSE())</f>
        <v>-3.6</v>
      </c>
      <c r="E2370" s="65" t="n">
        <f aca="false">VLOOKUP(A2370,Plan1!$A$7:$O$2198,8,FALSE())</f>
        <v>756.4</v>
      </c>
      <c r="F2370" s="64" t="n">
        <f aca="false">VLOOKUP(A2370,Plan1!$A$7:$O$2198,12,FALSE())</f>
        <v>-1.6</v>
      </c>
      <c r="G2370" s="65" t="n">
        <f aca="false">VLOOKUP(A2370,Plan1!$A$7:$O$2198,13,FALSE())</f>
        <v>837.18</v>
      </c>
    </row>
    <row r="2371" customFormat="false" ht="15" hidden="false" customHeight="false" outlineLevel="0" collapsed="false">
      <c r="A2371" s="63" t="n">
        <v>43643</v>
      </c>
      <c r="B2371" s="64" t="n">
        <f aca="false">VLOOKUP(A2371,Plan1!$A$7:$O$2198,2,FALSE())</f>
        <v>-5</v>
      </c>
      <c r="C2371" s="65" t="n">
        <f aca="false">VLOOKUP(A2371,Plan1!$A$7:$O$2198,3,FALSE())</f>
        <v>776</v>
      </c>
      <c r="D2371" s="66" t="n">
        <f aca="false">VLOOKUP(A2371,Plan1!$A$7:$O$2198,7,FALSE())</f>
        <v>-3.62</v>
      </c>
      <c r="E2371" s="65" t="n">
        <f aca="false">VLOOKUP(A2371,Plan1!$A$7:$O$2198,8,FALSE())</f>
        <v>756.38</v>
      </c>
      <c r="F2371" s="64" t="n">
        <f aca="false">VLOOKUP(A2371,Plan1!$A$7:$O$2198,12,FALSE())</f>
        <v>-1.62</v>
      </c>
      <c r="G2371" s="65" t="n">
        <f aca="false">VLOOKUP(A2371,Plan1!$A$7:$O$2198,13,FALSE())</f>
        <v>837.16</v>
      </c>
    </row>
    <row r="2372" customFormat="false" ht="15" hidden="false" customHeight="false" outlineLevel="0" collapsed="false">
      <c r="A2372" s="63" t="n">
        <v>43644</v>
      </c>
      <c r="B2372" s="64" t="n">
        <f aca="false">VLOOKUP(A2372,Plan1!$A$7:$O$2198,2,FALSE())</f>
        <v>-5.02</v>
      </c>
      <c r="C2372" s="65" t="n">
        <f aca="false">VLOOKUP(A2372,Plan1!$A$7:$O$2198,3,FALSE())</f>
        <v>775.98</v>
      </c>
      <c r="D2372" s="66" t="n">
        <f aca="false">VLOOKUP(A2372,Plan1!$A$7:$O$2198,7,FALSE())</f>
        <v>-3.62</v>
      </c>
      <c r="E2372" s="65" t="n">
        <f aca="false">VLOOKUP(A2372,Plan1!$A$7:$O$2198,8,FALSE())</f>
        <v>756.38</v>
      </c>
      <c r="F2372" s="64" t="n">
        <f aca="false">VLOOKUP(A2372,Plan1!$A$7:$O$2198,12,FALSE())</f>
        <v>-1.64</v>
      </c>
      <c r="G2372" s="65" t="n">
        <f aca="false">VLOOKUP(A2372,Plan1!$A$7:$O$2198,13,FALSE())</f>
        <v>837.14</v>
      </c>
    </row>
    <row r="2373" customFormat="false" ht="15" hidden="false" customHeight="false" outlineLevel="0" collapsed="false">
      <c r="A2373" s="63" t="n">
        <v>43645</v>
      </c>
      <c r="B2373" s="64" t="n">
        <f aca="false">VLOOKUP(A2373,Plan1!$A$7:$O$2198,2,FALSE())</f>
        <v>-5.06</v>
      </c>
      <c r="C2373" s="65" t="n">
        <f aca="false">VLOOKUP(A2373,Plan1!$A$7:$O$2198,3,FALSE())</f>
        <v>775.94</v>
      </c>
      <c r="D2373" s="66" t="n">
        <f aca="false">VLOOKUP(A2373,Plan1!$A$7:$O$2198,7,FALSE())</f>
        <v>-3.63</v>
      </c>
      <c r="E2373" s="65" t="n">
        <f aca="false">VLOOKUP(A2373,Plan1!$A$7:$O$2198,8,FALSE())</f>
        <v>756.37</v>
      </c>
      <c r="F2373" s="64" t="n">
        <f aca="false">VLOOKUP(A2373,Plan1!$A$7:$O$2198,12,FALSE())</f>
        <v>-1.65</v>
      </c>
      <c r="G2373" s="65" t="n">
        <f aca="false">VLOOKUP(A2373,Plan1!$A$7:$O$2198,13,FALSE())</f>
        <v>837.13</v>
      </c>
    </row>
    <row r="2374" customFormat="false" ht="15" hidden="false" customHeight="false" outlineLevel="0" collapsed="false">
      <c r="A2374" s="63" t="n">
        <v>43646</v>
      </c>
      <c r="B2374" s="64" t="n">
        <f aca="false">VLOOKUP(A2374,Plan1!$A$7:$O$2198,2,FALSE())</f>
        <v>-5.08</v>
      </c>
      <c r="C2374" s="65" t="n">
        <f aca="false">VLOOKUP(A2374,Plan1!$A$7:$O$2198,3,FALSE())</f>
        <v>775.92</v>
      </c>
      <c r="D2374" s="66" t="n">
        <f aca="false">VLOOKUP(A2374,Plan1!$A$7:$O$2198,7,FALSE())</f>
        <v>-3.66</v>
      </c>
      <c r="E2374" s="65" t="n">
        <f aca="false">VLOOKUP(A2374,Plan1!$A$7:$O$2198,8,FALSE())</f>
        <v>756.34</v>
      </c>
      <c r="F2374" s="64" t="n">
        <f aca="false">VLOOKUP(A2374,Plan1!$A$7:$O$2198,12,FALSE())</f>
        <v>-1.67</v>
      </c>
      <c r="G2374" s="65" t="n">
        <f aca="false">VLOOKUP(A2374,Plan1!$A$7:$O$2198,13,FALSE())</f>
        <v>837.11</v>
      </c>
    </row>
    <row r="2375" customFormat="false" ht="15" hidden="false" customHeight="false" outlineLevel="0" collapsed="false">
      <c r="A2375" s="63" t="n">
        <v>43647</v>
      </c>
      <c r="B2375" s="64" t="n">
        <f aca="false">VLOOKUP(A2375,Plan1!$A$7:$O$2198,2,FALSE())</f>
        <v>-5.1</v>
      </c>
      <c r="C2375" s="65" t="n">
        <f aca="false">VLOOKUP(A2375,Plan1!$A$7:$O$2198,3,FALSE())</f>
        <v>775.9</v>
      </c>
      <c r="D2375" s="66" t="n">
        <f aca="false">VLOOKUP(A2375,Plan1!$A$7:$O$2198,7,FALSE())</f>
        <v>-3.67</v>
      </c>
      <c r="E2375" s="65" t="n">
        <f aca="false">VLOOKUP(A2375,Plan1!$A$7:$O$2198,8,FALSE())</f>
        <v>756.33</v>
      </c>
      <c r="F2375" s="64" t="n">
        <f aca="false">VLOOKUP(A2375,Plan1!$A$7:$O$2198,12,FALSE())</f>
        <v>-1.68</v>
      </c>
      <c r="G2375" s="65" t="n">
        <f aca="false">VLOOKUP(A2375,Plan1!$A$7:$O$2198,13,FALSE())</f>
        <v>837.1</v>
      </c>
    </row>
    <row r="2376" customFormat="false" ht="15" hidden="false" customHeight="false" outlineLevel="0" collapsed="false">
      <c r="A2376" s="63" t="n">
        <v>43648</v>
      </c>
      <c r="B2376" s="64" t="n">
        <f aca="false">VLOOKUP(A2376,Plan1!$A$7:$O$2198,2,FALSE())</f>
        <v>-5.13</v>
      </c>
      <c r="C2376" s="65" t="n">
        <f aca="false">VLOOKUP(A2376,Plan1!$A$7:$O$2198,3,FALSE())</f>
        <v>775.87</v>
      </c>
      <c r="D2376" s="66" t="n">
        <f aca="false">VLOOKUP(A2376,Plan1!$A$7:$O$2198,7,FALSE())</f>
        <v>-3.68</v>
      </c>
      <c r="E2376" s="65" t="n">
        <f aca="false">VLOOKUP(A2376,Plan1!$A$7:$O$2198,8,FALSE())</f>
        <v>756.32</v>
      </c>
      <c r="F2376" s="64" t="n">
        <f aca="false">VLOOKUP(A2376,Plan1!$A$7:$O$2198,12,FALSE())</f>
        <v>-1.7</v>
      </c>
      <c r="G2376" s="65" t="n">
        <f aca="false">VLOOKUP(A2376,Plan1!$A$7:$O$2198,13,FALSE())</f>
        <v>837.08</v>
      </c>
    </row>
    <row r="2377" customFormat="false" ht="15" hidden="false" customHeight="false" outlineLevel="0" collapsed="false">
      <c r="A2377" s="63" t="n">
        <v>43649</v>
      </c>
      <c r="B2377" s="64" t="n">
        <f aca="false">VLOOKUP(A2377,Plan1!$A$7:$O$2198,2,FALSE())</f>
        <v>-5.17</v>
      </c>
      <c r="C2377" s="65" t="n">
        <f aca="false">VLOOKUP(A2377,Plan1!$A$7:$O$2198,3,FALSE())</f>
        <v>775.83</v>
      </c>
      <c r="D2377" s="66" t="n">
        <f aca="false">VLOOKUP(A2377,Plan1!$A$7:$O$2198,7,FALSE())</f>
        <v>-3.7</v>
      </c>
      <c r="E2377" s="65" t="n">
        <f aca="false">VLOOKUP(A2377,Plan1!$A$7:$O$2198,8,FALSE())</f>
        <v>756.3</v>
      </c>
      <c r="F2377" s="64" t="n">
        <f aca="false">VLOOKUP(A2377,Plan1!$A$7:$O$2198,12,FALSE())</f>
        <v>-1.72</v>
      </c>
      <c r="G2377" s="65" t="n">
        <f aca="false">VLOOKUP(A2377,Plan1!$A$7:$O$2198,13,FALSE())</f>
        <v>837.06</v>
      </c>
    </row>
    <row r="2378" customFormat="false" ht="15" hidden="false" customHeight="false" outlineLevel="0" collapsed="false">
      <c r="A2378" s="63" t="n">
        <v>43650</v>
      </c>
      <c r="B2378" s="64" t="n">
        <f aca="false">VLOOKUP(A2378,Plan1!$A$7:$O$2198,2,FALSE())</f>
        <v>-5.2</v>
      </c>
      <c r="C2378" s="65" t="n">
        <f aca="false">VLOOKUP(A2378,Plan1!$A$7:$O$2198,3,FALSE())</f>
        <v>775.8</v>
      </c>
      <c r="D2378" s="66" t="n">
        <f aca="false">VLOOKUP(A2378,Plan1!$A$7:$O$2198,7,FALSE())</f>
        <v>-3.72</v>
      </c>
      <c r="E2378" s="65" t="n">
        <f aca="false">VLOOKUP(A2378,Plan1!$A$7:$O$2198,8,FALSE())</f>
        <v>756.28</v>
      </c>
      <c r="F2378" s="64" t="n">
        <f aca="false">VLOOKUP(A2378,Plan1!$A$7:$O$2198,12,FALSE())</f>
        <v>-1.74</v>
      </c>
      <c r="G2378" s="65" t="n">
        <f aca="false">VLOOKUP(A2378,Plan1!$A$7:$O$2198,13,FALSE())</f>
        <v>837.04</v>
      </c>
    </row>
    <row r="2379" customFormat="false" ht="15" hidden="false" customHeight="false" outlineLevel="0" collapsed="false">
      <c r="A2379" s="63" t="n">
        <v>43651</v>
      </c>
      <c r="B2379" s="64" t="n">
        <f aca="false">VLOOKUP(A2379,Plan1!$A$7:$O$2198,2,FALSE())</f>
        <v>-5.23</v>
      </c>
      <c r="C2379" s="65" t="n">
        <f aca="false">VLOOKUP(A2379,Plan1!$A$7:$O$2198,3,FALSE())</f>
        <v>775.77</v>
      </c>
      <c r="D2379" s="66" t="n">
        <f aca="false">VLOOKUP(A2379,Plan1!$A$7:$O$2198,7,FALSE())</f>
        <v>-3.74</v>
      </c>
      <c r="E2379" s="65" t="n">
        <f aca="false">VLOOKUP(A2379,Plan1!$A$7:$O$2198,8,FALSE())</f>
        <v>756.26</v>
      </c>
      <c r="F2379" s="64" t="n">
        <f aca="false">VLOOKUP(A2379,Plan1!$A$7:$O$2198,12,FALSE())</f>
        <v>-1.76</v>
      </c>
      <c r="G2379" s="65" t="n">
        <f aca="false">VLOOKUP(A2379,Plan1!$A$7:$O$2198,13,FALSE())</f>
        <v>837.02</v>
      </c>
    </row>
    <row r="2380" customFormat="false" ht="15" hidden="false" customHeight="false" outlineLevel="0" collapsed="false">
      <c r="A2380" s="63" t="n">
        <v>43652</v>
      </c>
      <c r="B2380" s="64" t="n">
        <f aca="false">VLOOKUP(A2380,Plan1!$A$7:$O$2198,2,FALSE())</f>
        <v>-5.26</v>
      </c>
      <c r="C2380" s="65" t="n">
        <f aca="false">VLOOKUP(A2380,Plan1!$A$7:$O$2198,3,FALSE())</f>
        <v>775.74</v>
      </c>
      <c r="D2380" s="66" t="n">
        <f aca="false">VLOOKUP(A2380,Plan1!$A$7:$O$2198,7,FALSE())</f>
        <v>-3.75</v>
      </c>
      <c r="E2380" s="65" t="n">
        <f aca="false">VLOOKUP(A2380,Plan1!$A$7:$O$2198,8,FALSE())</f>
        <v>756.25</v>
      </c>
      <c r="F2380" s="64" t="n">
        <f aca="false">VLOOKUP(A2380,Plan1!$A$7:$O$2198,12,FALSE())</f>
        <v>-1.78</v>
      </c>
      <c r="G2380" s="65" t="n">
        <f aca="false">VLOOKUP(A2380,Plan1!$A$7:$O$2198,13,FALSE())</f>
        <v>837</v>
      </c>
    </row>
    <row r="2381" customFormat="false" ht="15" hidden="false" customHeight="false" outlineLevel="0" collapsed="false">
      <c r="A2381" s="63" t="n">
        <v>43653</v>
      </c>
      <c r="B2381" s="64" t="n">
        <f aca="false">VLOOKUP(A2381,Plan1!$A$7:$O$2198,2,FALSE())</f>
        <v>-5.28</v>
      </c>
      <c r="C2381" s="65" t="n">
        <f aca="false">VLOOKUP(A2381,Plan1!$A$7:$O$2198,3,FALSE())</f>
        <v>775.72</v>
      </c>
      <c r="D2381" s="66" t="n">
        <f aca="false">VLOOKUP(A2381,Plan1!$A$7:$O$2198,7,FALSE())</f>
        <v>-3.77</v>
      </c>
      <c r="E2381" s="65" t="n">
        <f aca="false">VLOOKUP(A2381,Plan1!$A$7:$O$2198,8,FALSE())</f>
        <v>756.23</v>
      </c>
      <c r="F2381" s="64" t="n">
        <f aca="false">VLOOKUP(A2381,Plan1!$A$7:$O$2198,12,FALSE())</f>
        <v>-1.8</v>
      </c>
      <c r="G2381" s="65" t="n">
        <f aca="false">VLOOKUP(A2381,Plan1!$A$7:$O$2198,13,FALSE())</f>
        <v>836.98</v>
      </c>
    </row>
    <row r="2382" customFormat="false" ht="15" hidden="false" customHeight="false" outlineLevel="0" collapsed="false">
      <c r="A2382" s="63" t="n">
        <v>43654</v>
      </c>
      <c r="B2382" s="64" t="n">
        <f aca="false">VLOOKUP(A2382,Plan1!$A$7:$O$2198,2,FALSE())</f>
        <v>-5.31</v>
      </c>
      <c r="C2382" s="65" t="n">
        <f aca="false">VLOOKUP(A2382,Plan1!$A$7:$O$2198,3,FALSE())</f>
        <v>775.69</v>
      </c>
      <c r="D2382" s="66" t="n">
        <f aca="false">VLOOKUP(A2382,Plan1!$A$7:$O$2198,7,FALSE())</f>
        <v>-3.8</v>
      </c>
      <c r="E2382" s="65" t="n">
        <f aca="false">VLOOKUP(A2382,Plan1!$A$7:$O$2198,8,FALSE())</f>
        <v>756.2</v>
      </c>
      <c r="F2382" s="64" t="n">
        <f aca="false">VLOOKUP(A2382,Plan1!$A$7:$O$2198,12,FALSE())</f>
        <v>-1.82</v>
      </c>
      <c r="G2382" s="65" t="n">
        <f aca="false">VLOOKUP(A2382,Plan1!$A$7:$O$2198,13,FALSE())</f>
        <v>836.96</v>
      </c>
    </row>
    <row r="2383" customFormat="false" ht="15" hidden="false" customHeight="false" outlineLevel="0" collapsed="false">
      <c r="A2383" s="63" t="n">
        <v>43655</v>
      </c>
      <c r="B2383" s="64" t="n">
        <f aca="false">VLOOKUP(A2383,Plan1!$A$7:$O$2198,2,FALSE())</f>
        <v>-5.34</v>
      </c>
      <c r="C2383" s="65" t="n">
        <f aca="false">VLOOKUP(A2383,Plan1!$A$7:$O$2198,3,FALSE())</f>
        <v>775.66</v>
      </c>
      <c r="D2383" s="66" t="n">
        <f aca="false">VLOOKUP(A2383,Plan1!$A$7:$O$2198,7,FALSE())</f>
        <v>-3.82</v>
      </c>
      <c r="E2383" s="65" t="n">
        <f aca="false">VLOOKUP(A2383,Plan1!$A$7:$O$2198,8,FALSE())</f>
        <v>756.18</v>
      </c>
      <c r="F2383" s="64" t="n">
        <f aca="false">VLOOKUP(A2383,Plan1!$A$7:$O$2198,12,FALSE())</f>
        <v>-1.84</v>
      </c>
      <c r="G2383" s="65" t="n">
        <f aca="false">VLOOKUP(A2383,Plan1!$A$7:$O$2198,13,FALSE())</f>
        <v>836.94</v>
      </c>
    </row>
    <row r="2384" customFormat="false" ht="15" hidden="false" customHeight="false" outlineLevel="0" collapsed="false">
      <c r="A2384" s="63" t="n">
        <v>43656</v>
      </c>
      <c r="B2384" s="64" t="n">
        <f aca="false">VLOOKUP(A2384,Plan1!$A$7:$O$2198,2,FALSE())</f>
        <v>-5.37</v>
      </c>
      <c r="C2384" s="65" t="n">
        <f aca="false">VLOOKUP(A2384,Plan1!$A$7:$O$2198,3,FALSE())</f>
        <v>775.63</v>
      </c>
      <c r="D2384" s="66" t="n">
        <f aca="false">VLOOKUP(A2384,Plan1!$A$7:$O$2198,7,FALSE())</f>
        <v>-3.84</v>
      </c>
      <c r="E2384" s="65" t="n">
        <f aca="false">VLOOKUP(A2384,Plan1!$A$7:$O$2198,8,FALSE())</f>
        <v>756.16</v>
      </c>
      <c r="F2384" s="64" t="n">
        <f aca="false">VLOOKUP(A2384,Plan1!$A$7:$O$2198,12,FALSE())</f>
        <v>-1.86</v>
      </c>
      <c r="G2384" s="65" t="n">
        <f aca="false">VLOOKUP(A2384,Plan1!$A$7:$O$2198,13,FALSE())</f>
        <v>836.92</v>
      </c>
    </row>
    <row r="2385" customFormat="false" ht="15" hidden="false" customHeight="false" outlineLevel="0" collapsed="false">
      <c r="A2385" s="63" t="n">
        <v>43657</v>
      </c>
      <c r="B2385" s="64" t="n">
        <f aca="false">VLOOKUP(A2385,Plan1!$A$7:$O$2198,2,FALSE())</f>
        <v>-5.4</v>
      </c>
      <c r="C2385" s="65" t="n">
        <f aca="false">VLOOKUP(A2385,Plan1!$A$7:$O$2198,3,FALSE())</f>
        <v>775.6</v>
      </c>
      <c r="D2385" s="66" t="n">
        <f aca="false">VLOOKUP(A2385,Plan1!$A$7:$O$2198,7,FALSE())</f>
        <v>-3.88</v>
      </c>
      <c r="E2385" s="65" t="n">
        <f aca="false">VLOOKUP(A2385,Plan1!$A$7:$O$2198,8,FALSE())</f>
        <v>756.12</v>
      </c>
      <c r="F2385" s="64" t="n">
        <f aca="false">VLOOKUP(A2385,Plan1!$A$7:$O$2198,12,FALSE())</f>
        <v>-1.88</v>
      </c>
      <c r="G2385" s="65" t="n">
        <f aca="false">VLOOKUP(A2385,Plan1!$A$7:$O$2198,13,FALSE())</f>
        <v>836.9</v>
      </c>
    </row>
    <row r="2386" customFormat="false" ht="15" hidden="false" customHeight="false" outlineLevel="0" collapsed="false">
      <c r="A2386" s="63" t="n">
        <v>43658</v>
      </c>
      <c r="B2386" s="64" t="n">
        <f aca="false">VLOOKUP(A2386,Plan1!$A$7:$O$2198,2,FALSE())</f>
        <v>-5.42</v>
      </c>
      <c r="C2386" s="65" t="n">
        <f aca="false">VLOOKUP(A2386,Plan1!$A$7:$O$2198,3,FALSE())</f>
        <v>775.58</v>
      </c>
      <c r="D2386" s="66" t="n">
        <f aca="false">VLOOKUP(A2386,Plan1!$A$7:$O$2198,7,FALSE())</f>
        <v>-3.88</v>
      </c>
      <c r="E2386" s="65" t="n">
        <f aca="false">VLOOKUP(A2386,Plan1!$A$7:$O$2198,8,FALSE())</f>
        <v>756.12</v>
      </c>
      <c r="F2386" s="64" t="n">
        <f aca="false">VLOOKUP(A2386,Plan1!$A$7:$O$2198,12,FALSE())</f>
        <v>-1.9</v>
      </c>
      <c r="G2386" s="65" t="n">
        <f aca="false">VLOOKUP(A2386,Plan1!$A$7:$O$2198,13,FALSE())</f>
        <v>836.88</v>
      </c>
    </row>
    <row r="2387" customFormat="false" ht="15" hidden="false" customHeight="false" outlineLevel="0" collapsed="false">
      <c r="A2387" s="63" t="n">
        <v>43659</v>
      </c>
      <c r="B2387" s="64" t="n">
        <f aca="false">VLOOKUP(A2387,Plan1!$A$7:$O$2198,2,FALSE())</f>
        <v>-5.45</v>
      </c>
      <c r="C2387" s="65" t="n">
        <f aca="false">VLOOKUP(A2387,Plan1!$A$7:$O$2198,3,FALSE())</f>
        <v>775.55</v>
      </c>
      <c r="D2387" s="66" t="n">
        <f aca="false">VLOOKUP(A2387,Plan1!$A$7:$O$2198,7,FALSE())</f>
        <v>-3.89</v>
      </c>
      <c r="E2387" s="65" t="n">
        <f aca="false">VLOOKUP(A2387,Plan1!$A$7:$O$2198,8,FALSE())</f>
        <v>756.11</v>
      </c>
      <c r="F2387" s="64" t="n">
        <f aca="false">VLOOKUP(A2387,Plan1!$A$7:$O$2198,12,FALSE())</f>
        <v>-1.91</v>
      </c>
      <c r="G2387" s="65" t="n">
        <f aca="false">VLOOKUP(A2387,Plan1!$A$7:$O$2198,13,FALSE())</f>
        <v>836.87</v>
      </c>
    </row>
    <row r="2388" customFormat="false" ht="15" hidden="false" customHeight="false" outlineLevel="0" collapsed="false">
      <c r="A2388" s="63" t="n">
        <v>43660</v>
      </c>
      <c r="B2388" s="64" t="n">
        <f aca="false">VLOOKUP(A2388,Plan1!$A$7:$O$2198,2,FALSE())</f>
        <v>-5.48</v>
      </c>
      <c r="C2388" s="65" t="n">
        <f aca="false">VLOOKUP(A2388,Plan1!$A$7:$O$2198,3,FALSE())</f>
        <v>775.52</v>
      </c>
      <c r="D2388" s="66" t="n">
        <f aca="false">VLOOKUP(A2388,Plan1!$A$7:$O$2198,7,FALSE())</f>
        <v>-3.92</v>
      </c>
      <c r="E2388" s="65" t="n">
        <f aca="false">VLOOKUP(A2388,Plan1!$A$7:$O$2198,8,FALSE())</f>
        <v>756.08</v>
      </c>
      <c r="F2388" s="64" t="n">
        <f aca="false">VLOOKUP(A2388,Plan1!$A$7:$O$2198,12,FALSE())</f>
        <v>-1.93</v>
      </c>
      <c r="G2388" s="65" t="n">
        <f aca="false">VLOOKUP(A2388,Plan1!$A$7:$O$2198,13,FALSE())</f>
        <v>836.85</v>
      </c>
    </row>
    <row r="2389" customFormat="false" ht="15" hidden="false" customHeight="false" outlineLevel="0" collapsed="false">
      <c r="A2389" s="63" t="n">
        <v>43661</v>
      </c>
      <c r="B2389" s="64" t="n">
        <f aca="false">VLOOKUP(A2389,Plan1!$A$7:$O$2198,2,FALSE())</f>
        <v>-5.5</v>
      </c>
      <c r="C2389" s="65" t="n">
        <f aca="false">VLOOKUP(A2389,Plan1!$A$7:$O$2198,3,FALSE())</f>
        <v>775.5</v>
      </c>
      <c r="D2389" s="66" t="n">
        <f aca="false">VLOOKUP(A2389,Plan1!$A$7:$O$2198,7,FALSE())</f>
        <v>-3.95</v>
      </c>
      <c r="E2389" s="65" t="n">
        <f aca="false">VLOOKUP(A2389,Plan1!$A$7:$O$2198,8,FALSE())</f>
        <v>756.05</v>
      </c>
      <c r="F2389" s="64" t="n">
        <f aca="false">VLOOKUP(A2389,Plan1!$A$7:$O$2198,12,FALSE())</f>
        <v>-1.95</v>
      </c>
      <c r="G2389" s="65" t="n">
        <f aca="false">VLOOKUP(A2389,Plan1!$A$7:$O$2198,13,FALSE())</f>
        <v>836.83</v>
      </c>
    </row>
    <row r="2390" customFormat="false" ht="15" hidden="false" customHeight="false" outlineLevel="0" collapsed="false">
      <c r="A2390" s="63" t="n">
        <v>43662</v>
      </c>
      <c r="B2390" s="64" t="n">
        <f aca="false">VLOOKUP(A2390,Plan1!$A$7:$O$2198,2,FALSE())</f>
        <v>-5.53</v>
      </c>
      <c r="C2390" s="65" t="n">
        <f aca="false">VLOOKUP(A2390,Plan1!$A$7:$O$2198,3,FALSE())</f>
        <v>775.47</v>
      </c>
      <c r="D2390" s="66" t="n">
        <f aca="false">VLOOKUP(A2390,Plan1!$A$7:$O$2198,7,FALSE())</f>
        <v>-3.96</v>
      </c>
      <c r="E2390" s="65" t="n">
        <f aca="false">VLOOKUP(A2390,Plan1!$A$7:$O$2198,8,FALSE())</f>
        <v>756.04</v>
      </c>
      <c r="F2390" s="64" t="n">
        <f aca="false">VLOOKUP(A2390,Plan1!$A$7:$O$2198,12,FALSE())</f>
        <v>-1.97</v>
      </c>
      <c r="G2390" s="65" t="n">
        <f aca="false">VLOOKUP(A2390,Plan1!$A$7:$O$2198,13,FALSE())</f>
        <v>836.81</v>
      </c>
    </row>
    <row r="2391" customFormat="false" ht="15" hidden="false" customHeight="false" outlineLevel="0" collapsed="false">
      <c r="A2391" s="63" t="n">
        <v>43663</v>
      </c>
      <c r="B2391" s="64" t="n">
        <f aca="false">VLOOKUP(A2391,Plan1!$A$7:$O$2198,2,FALSE())</f>
        <v>-5.56</v>
      </c>
      <c r="C2391" s="65" t="n">
        <f aca="false">VLOOKUP(A2391,Plan1!$A$7:$O$2198,3,FALSE())</f>
        <v>775.44</v>
      </c>
      <c r="D2391" s="66" t="n">
        <f aca="false">VLOOKUP(A2391,Plan1!$A$7:$O$2198,7,FALSE())</f>
        <v>-3.99</v>
      </c>
      <c r="E2391" s="65" t="n">
        <f aca="false">VLOOKUP(A2391,Plan1!$A$7:$O$2198,8,FALSE())</f>
        <v>756.01</v>
      </c>
      <c r="F2391" s="64" t="n">
        <f aca="false">VLOOKUP(A2391,Plan1!$A$7:$O$2198,12,FALSE())</f>
        <v>-1.98</v>
      </c>
      <c r="G2391" s="65" t="n">
        <f aca="false">VLOOKUP(A2391,Plan1!$A$7:$O$2198,13,FALSE())</f>
        <v>836.8</v>
      </c>
    </row>
    <row r="2392" customFormat="false" ht="15" hidden="false" customHeight="false" outlineLevel="0" collapsed="false">
      <c r="A2392" s="63" t="n">
        <v>43664</v>
      </c>
      <c r="B2392" s="64" t="n">
        <f aca="false">VLOOKUP(A2392,Plan1!$A$7:$O$2198,2,FALSE())</f>
        <v>-5.59</v>
      </c>
      <c r="C2392" s="65" t="n">
        <f aca="false">VLOOKUP(A2392,Plan1!$A$7:$O$2198,3,FALSE())</f>
        <v>775.41</v>
      </c>
      <c r="D2392" s="66" t="n">
        <f aca="false">VLOOKUP(A2392,Plan1!$A$7:$O$2198,7,FALSE())</f>
        <v>-4.02</v>
      </c>
      <c r="E2392" s="65" t="n">
        <f aca="false">VLOOKUP(A2392,Plan1!$A$7:$O$2198,8,FALSE())</f>
        <v>755.98</v>
      </c>
      <c r="F2392" s="64" t="n">
        <f aca="false">VLOOKUP(A2392,Plan1!$A$7:$O$2198,12,FALSE())</f>
        <v>-2</v>
      </c>
      <c r="G2392" s="65" t="n">
        <f aca="false">VLOOKUP(A2392,Plan1!$A$7:$O$2198,13,FALSE())</f>
        <v>836.78</v>
      </c>
    </row>
    <row r="2393" customFormat="false" ht="15" hidden="false" customHeight="false" outlineLevel="0" collapsed="false">
      <c r="A2393" s="63" t="n">
        <v>43665</v>
      </c>
      <c r="B2393" s="64" t="n">
        <f aca="false">VLOOKUP(A2393,Plan1!$A$7:$O$2198,2,FALSE())</f>
        <v>-5.61</v>
      </c>
      <c r="C2393" s="65" t="n">
        <f aca="false">VLOOKUP(A2393,Plan1!$A$7:$O$2198,3,FALSE())</f>
        <v>775.39</v>
      </c>
      <c r="D2393" s="66" t="n">
        <f aca="false">VLOOKUP(A2393,Plan1!$A$7:$O$2198,7,FALSE())</f>
        <v>-4.04</v>
      </c>
      <c r="E2393" s="65" t="n">
        <f aca="false">VLOOKUP(A2393,Plan1!$A$7:$O$2198,8,FALSE())</f>
        <v>755.96</v>
      </c>
      <c r="F2393" s="64" t="n">
        <f aca="false">VLOOKUP(A2393,Plan1!$A$7:$O$2198,12,FALSE())</f>
        <v>-2.02</v>
      </c>
      <c r="G2393" s="65" t="n">
        <f aca="false">VLOOKUP(A2393,Plan1!$A$7:$O$2198,13,FALSE())</f>
        <v>836.76</v>
      </c>
    </row>
    <row r="2394" customFormat="false" ht="15" hidden="false" customHeight="false" outlineLevel="0" collapsed="false">
      <c r="A2394" s="63" t="n">
        <v>43666</v>
      </c>
      <c r="B2394" s="64" t="n">
        <f aca="false">VLOOKUP(A2394,Plan1!$A$7:$O$2198,2,FALSE())</f>
        <v>-5.64</v>
      </c>
      <c r="C2394" s="65" t="n">
        <f aca="false">VLOOKUP(A2394,Plan1!$A$7:$O$2198,3,FALSE())</f>
        <v>775.36</v>
      </c>
      <c r="D2394" s="66" t="n">
        <f aca="false">VLOOKUP(A2394,Plan1!$A$7:$O$2198,7,FALSE())</f>
        <v>-4.06</v>
      </c>
      <c r="E2394" s="65" t="n">
        <f aca="false">VLOOKUP(A2394,Plan1!$A$7:$O$2198,8,FALSE())</f>
        <v>755.94</v>
      </c>
      <c r="F2394" s="64" t="n">
        <f aca="false">VLOOKUP(A2394,Plan1!$A$7:$O$2198,12,FALSE())</f>
        <v>-2.04</v>
      </c>
      <c r="G2394" s="65" t="n">
        <f aca="false">VLOOKUP(A2394,Plan1!$A$7:$O$2198,13,FALSE())</f>
        <v>836.74</v>
      </c>
    </row>
    <row r="2395" customFormat="false" ht="15" hidden="false" customHeight="false" outlineLevel="0" collapsed="false">
      <c r="A2395" s="63" t="n">
        <v>43667</v>
      </c>
      <c r="B2395" s="64" t="n">
        <f aca="false">VLOOKUP(A2395,Plan1!$A$7:$O$2198,2,FALSE())</f>
        <v>-5.67</v>
      </c>
      <c r="C2395" s="65" t="n">
        <f aca="false">VLOOKUP(A2395,Plan1!$A$7:$O$2198,3,FALSE())</f>
        <v>775.33</v>
      </c>
      <c r="D2395" s="66" t="n">
        <f aca="false">VLOOKUP(A2395,Plan1!$A$7:$O$2198,7,FALSE())</f>
        <v>-4.09</v>
      </c>
      <c r="E2395" s="65" t="n">
        <f aca="false">VLOOKUP(A2395,Plan1!$A$7:$O$2198,8,FALSE())</f>
        <v>755.91</v>
      </c>
      <c r="F2395" s="64" t="n">
        <f aca="false">VLOOKUP(A2395,Plan1!$A$7:$O$2198,12,FALSE())</f>
        <v>-2.06</v>
      </c>
      <c r="G2395" s="65" t="n">
        <f aca="false">VLOOKUP(A2395,Plan1!$A$7:$O$2198,13,FALSE())</f>
        <v>836.72</v>
      </c>
    </row>
    <row r="2396" customFormat="false" ht="15" hidden="false" customHeight="false" outlineLevel="0" collapsed="false">
      <c r="A2396" s="63" t="n">
        <v>43668</v>
      </c>
      <c r="B2396" s="64" t="n">
        <f aca="false">VLOOKUP(A2396,Plan1!$A$7:$O$2198,2,FALSE())</f>
        <v>-5.7</v>
      </c>
      <c r="C2396" s="65" t="n">
        <f aca="false">VLOOKUP(A2396,Plan1!$A$7:$O$2198,3,FALSE())</f>
        <v>775.3</v>
      </c>
      <c r="D2396" s="66" t="n">
        <f aca="false">VLOOKUP(A2396,Plan1!$A$7:$O$2198,7,FALSE())</f>
        <v>-4.11</v>
      </c>
      <c r="E2396" s="65" t="n">
        <f aca="false">VLOOKUP(A2396,Plan1!$A$7:$O$2198,8,FALSE())</f>
        <v>755.89</v>
      </c>
      <c r="F2396" s="64" t="n">
        <f aca="false">VLOOKUP(A2396,Plan1!$A$7:$O$2198,12,FALSE())</f>
        <v>-2.08</v>
      </c>
      <c r="G2396" s="65" t="n">
        <f aca="false">VLOOKUP(A2396,Plan1!$A$7:$O$2198,13,FALSE())</f>
        <v>836.7</v>
      </c>
    </row>
    <row r="2397" customFormat="false" ht="15" hidden="false" customHeight="false" outlineLevel="0" collapsed="false">
      <c r="A2397" s="63" t="n">
        <v>43669</v>
      </c>
      <c r="B2397" s="64" t="n">
        <f aca="false">VLOOKUP(A2397,Plan1!$A$7:$O$2198,2,FALSE())</f>
        <v>-5.72</v>
      </c>
      <c r="C2397" s="65" t="n">
        <f aca="false">VLOOKUP(A2397,Plan1!$A$7:$O$2198,3,FALSE())</f>
        <v>775.28</v>
      </c>
      <c r="D2397" s="66" t="n">
        <f aca="false">VLOOKUP(A2397,Plan1!$A$7:$O$2198,7,FALSE())</f>
        <v>-4.14</v>
      </c>
      <c r="E2397" s="65" t="n">
        <f aca="false">VLOOKUP(A2397,Plan1!$A$7:$O$2198,8,FALSE())</f>
        <v>755.86</v>
      </c>
      <c r="F2397" s="64" t="n">
        <f aca="false">VLOOKUP(A2397,Plan1!$A$7:$O$2198,12,FALSE())</f>
        <v>-2.11</v>
      </c>
      <c r="G2397" s="65" t="n">
        <f aca="false">VLOOKUP(A2397,Plan1!$A$7:$O$2198,13,FALSE())</f>
        <v>836.67</v>
      </c>
    </row>
    <row r="2398" customFormat="false" ht="15" hidden="false" customHeight="false" outlineLevel="0" collapsed="false">
      <c r="A2398" s="63" t="n">
        <v>43670</v>
      </c>
      <c r="B2398" s="64" t="n">
        <f aca="false">VLOOKUP(A2398,Plan1!$A$7:$O$2198,2,FALSE())</f>
        <v>-5.75</v>
      </c>
      <c r="C2398" s="65" t="n">
        <f aca="false">VLOOKUP(A2398,Plan1!$A$7:$O$2198,3,FALSE())</f>
        <v>775.25</v>
      </c>
      <c r="D2398" s="66" t="n">
        <f aca="false">VLOOKUP(A2398,Plan1!$A$7:$O$2198,7,FALSE())</f>
        <v>-4.16</v>
      </c>
      <c r="E2398" s="65" t="n">
        <f aca="false">VLOOKUP(A2398,Plan1!$A$7:$O$2198,8,FALSE())</f>
        <v>755.84</v>
      </c>
      <c r="F2398" s="64" t="n">
        <f aca="false">VLOOKUP(A2398,Plan1!$A$7:$O$2198,12,FALSE())</f>
        <v>-2.12</v>
      </c>
      <c r="G2398" s="65" t="n">
        <f aca="false">VLOOKUP(A2398,Plan1!$A$7:$O$2198,13,FALSE())</f>
        <v>836.66</v>
      </c>
    </row>
    <row r="2399" customFormat="false" ht="15" hidden="false" customHeight="false" outlineLevel="0" collapsed="false">
      <c r="A2399" s="63" t="n">
        <v>43671</v>
      </c>
      <c r="B2399" s="64" t="n">
        <f aca="false">VLOOKUP(A2399,Plan1!$A$7:$O$2198,2,FALSE())</f>
        <v>-5.78</v>
      </c>
      <c r="C2399" s="65" t="n">
        <f aca="false">VLOOKUP(A2399,Plan1!$A$7:$O$2198,3,FALSE())</f>
        <v>775.22</v>
      </c>
      <c r="D2399" s="66" t="n">
        <f aca="false">VLOOKUP(A2399,Plan1!$A$7:$O$2198,7,FALSE())</f>
        <v>-4.18</v>
      </c>
      <c r="E2399" s="65" t="n">
        <f aca="false">VLOOKUP(A2399,Plan1!$A$7:$O$2198,8,FALSE())</f>
        <v>755.82</v>
      </c>
      <c r="F2399" s="64" t="n">
        <f aca="false">VLOOKUP(A2399,Plan1!$A$7:$O$2198,12,FALSE())</f>
        <v>-2.14</v>
      </c>
      <c r="G2399" s="65" t="n">
        <f aca="false">VLOOKUP(A2399,Plan1!$A$7:$O$2198,13,FALSE())</f>
        <v>836.64</v>
      </c>
    </row>
    <row r="2400" customFormat="false" ht="15" hidden="false" customHeight="false" outlineLevel="0" collapsed="false">
      <c r="A2400" s="63" t="n">
        <v>43672</v>
      </c>
      <c r="B2400" s="64" t="n">
        <f aca="false">VLOOKUP(A2400,Plan1!$A$7:$O$2198,2,FALSE())</f>
        <v>-5.8</v>
      </c>
      <c r="C2400" s="65" t="n">
        <f aca="false">VLOOKUP(A2400,Plan1!$A$7:$O$2198,3,FALSE())</f>
        <v>775.2</v>
      </c>
      <c r="D2400" s="66" t="n">
        <f aca="false">VLOOKUP(A2400,Plan1!$A$7:$O$2198,7,FALSE())</f>
        <v>-4.2</v>
      </c>
      <c r="E2400" s="65" t="n">
        <f aca="false">VLOOKUP(A2400,Plan1!$A$7:$O$2198,8,FALSE())</f>
        <v>755.8</v>
      </c>
      <c r="F2400" s="64" t="n">
        <f aca="false">VLOOKUP(A2400,Plan1!$A$7:$O$2198,12,FALSE())</f>
        <v>-2.16</v>
      </c>
      <c r="G2400" s="65" t="n">
        <f aca="false">VLOOKUP(A2400,Plan1!$A$7:$O$2198,13,FALSE())</f>
        <v>836.62</v>
      </c>
    </row>
    <row r="2401" customFormat="false" ht="15" hidden="false" customHeight="false" outlineLevel="0" collapsed="false">
      <c r="A2401" s="63" t="n">
        <v>43673</v>
      </c>
      <c r="B2401" s="64" t="n">
        <f aca="false">VLOOKUP(A2401,Plan1!$A$7:$O$2198,2,FALSE())</f>
        <v>-5.83</v>
      </c>
      <c r="C2401" s="65" t="n">
        <f aca="false">VLOOKUP(A2401,Plan1!$A$7:$O$2198,3,FALSE())</f>
        <v>775.17</v>
      </c>
      <c r="D2401" s="66" t="n">
        <f aca="false">VLOOKUP(A2401,Plan1!$A$7:$O$2198,7,FALSE())</f>
        <v>-4.23</v>
      </c>
      <c r="E2401" s="65" t="n">
        <f aca="false">VLOOKUP(A2401,Plan1!$A$7:$O$2198,8,FALSE())</f>
        <v>755.77</v>
      </c>
      <c r="F2401" s="64" t="n">
        <f aca="false">VLOOKUP(A2401,Plan1!$A$7:$O$2198,12,FALSE())</f>
        <v>-2.18</v>
      </c>
      <c r="G2401" s="65" t="n">
        <f aca="false">VLOOKUP(A2401,Plan1!$A$7:$O$2198,13,FALSE())</f>
        <v>836.6</v>
      </c>
    </row>
    <row r="2402" customFormat="false" ht="15" hidden="false" customHeight="false" outlineLevel="0" collapsed="false">
      <c r="A2402" s="63" t="n">
        <v>43674</v>
      </c>
      <c r="B2402" s="64" t="n">
        <f aca="false">VLOOKUP(A2402,Plan1!$A$7:$O$2198,2,FALSE())</f>
        <v>-5.86</v>
      </c>
      <c r="C2402" s="65" t="n">
        <f aca="false">VLOOKUP(A2402,Plan1!$A$7:$O$2198,3,FALSE())</f>
        <v>775.14</v>
      </c>
      <c r="D2402" s="66" t="n">
        <f aca="false">VLOOKUP(A2402,Plan1!$A$7:$O$2198,7,FALSE())</f>
        <v>-4.26</v>
      </c>
      <c r="E2402" s="65" t="n">
        <f aca="false">VLOOKUP(A2402,Plan1!$A$7:$O$2198,8,FALSE())</f>
        <v>755.74</v>
      </c>
      <c r="F2402" s="64" t="n">
        <f aca="false">VLOOKUP(A2402,Plan1!$A$7:$O$2198,12,FALSE())</f>
        <v>-2.2</v>
      </c>
      <c r="G2402" s="65" t="n">
        <f aca="false">VLOOKUP(A2402,Plan1!$A$7:$O$2198,13,FALSE())</f>
        <v>836.58</v>
      </c>
    </row>
    <row r="2403" customFormat="false" ht="15" hidden="false" customHeight="false" outlineLevel="0" collapsed="false">
      <c r="A2403" s="63" t="n">
        <v>43675</v>
      </c>
      <c r="B2403" s="64" t="n">
        <f aca="false">VLOOKUP(A2403,Plan1!$A$7:$O$2198,2,FALSE())</f>
        <v>-5.89</v>
      </c>
      <c r="C2403" s="65" t="n">
        <f aca="false">VLOOKUP(A2403,Plan1!$A$7:$O$2198,3,FALSE())</f>
        <v>775.11</v>
      </c>
      <c r="D2403" s="66" t="n">
        <f aca="false">VLOOKUP(A2403,Plan1!$A$7:$O$2198,7,FALSE())</f>
        <v>-4.29</v>
      </c>
      <c r="E2403" s="65" t="n">
        <f aca="false">VLOOKUP(A2403,Plan1!$A$7:$O$2198,8,FALSE())</f>
        <v>755.71</v>
      </c>
      <c r="F2403" s="64" t="n">
        <f aca="false">VLOOKUP(A2403,Plan1!$A$7:$O$2198,12,FALSE())</f>
        <v>-2.22</v>
      </c>
      <c r="G2403" s="65" t="n">
        <f aca="false">VLOOKUP(A2403,Plan1!$A$7:$O$2198,13,FALSE())</f>
        <v>836.56</v>
      </c>
    </row>
    <row r="2404" customFormat="false" ht="15" hidden="false" customHeight="false" outlineLevel="0" collapsed="false">
      <c r="A2404" s="63" t="n">
        <v>43676</v>
      </c>
      <c r="B2404" s="64" t="n">
        <f aca="false">VLOOKUP(A2404,Plan1!$A$7:$O$2198,2,FALSE())</f>
        <v>-5.92</v>
      </c>
      <c r="C2404" s="65" t="n">
        <f aca="false">VLOOKUP(A2404,Plan1!$A$7:$O$2198,3,FALSE())</f>
        <v>775.08</v>
      </c>
      <c r="D2404" s="66" t="n">
        <f aca="false">VLOOKUP(A2404,Plan1!$A$7:$O$2198,7,FALSE())</f>
        <v>-4.31</v>
      </c>
      <c r="E2404" s="65" t="n">
        <f aca="false">VLOOKUP(A2404,Plan1!$A$7:$O$2198,8,FALSE())</f>
        <v>755.69</v>
      </c>
      <c r="F2404" s="64" t="n">
        <f aca="false">VLOOKUP(A2404,Plan1!$A$7:$O$2198,12,FALSE())</f>
        <v>-2.24</v>
      </c>
      <c r="G2404" s="65" t="n">
        <f aca="false">VLOOKUP(A2404,Plan1!$A$7:$O$2198,13,FALSE())</f>
        <v>836.54</v>
      </c>
    </row>
    <row r="2405" customFormat="false" ht="15" hidden="false" customHeight="false" outlineLevel="0" collapsed="false">
      <c r="A2405" s="63" t="n">
        <v>43677</v>
      </c>
      <c r="B2405" s="64" t="n">
        <f aca="false">VLOOKUP(A2405,Plan1!$A$7:$O$2198,2,FALSE())</f>
        <v>-5.96</v>
      </c>
      <c r="C2405" s="65" t="n">
        <f aca="false">VLOOKUP(A2405,Plan1!$A$7:$O$2198,3,FALSE())</f>
        <v>775.04</v>
      </c>
      <c r="D2405" s="66" t="n">
        <f aca="false">VLOOKUP(A2405,Plan1!$A$7:$O$2198,7,FALSE())</f>
        <v>-4.32</v>
      </c>
      <c r="E2405" s="65" t="n">
        <f aca="false">VLOOKUP(A2405,Plan1!$A$7:$O$2198,8,FALSE())</f>
        <v>755.68</v>
      </c>
      <c r="F2405" s="64" t="n">
        <f aca="false">VLOOKUP(A2405,Plan1!$A$7:$O$2198,12,FALSE())</f>
        <v>-2.26</v>
      </c>
      <c r="G2405" s="65" t="n">
        <f aca="false">VLOOKUP(A2405,Plan1!$A$7:$O$2198,13,FALSE())</f>
        <v>836.52</v>
      </c>
    </row>
    <row r="2406" customFormat="false" ht="15" hidden="false" customHeight="false" outlineLevel="0" collapsed="false">
      <c r="A2406" s="63" t="n">
        <v>43678</v>
      </c>
      <c r="B2406" s="64" t="n">
        <f aca="false">VLOOKUP(A2406,Plan1!$A$7:$O$2198,2,FALSE())</f>
        <v>-6</v>
      </c>
      <c r="C2406" s="65" t="n">
        <f aca="false">VLOOKUP(A2406,Plan1!$A$7:$O$2198,3,FALSE())</f>
        <v>775</v>
      </c>
      <c r="D2406" s="66" t="n">
        <f aca="false">VLOOKUP(A2406,Plan1!$A$7:$O$2198,7,FALSE())</f>
        <v>-4.32</v>
      </c>
      <c r="E2406" s="65" t="n">
        <f aca="false">VLOOKUP(A2406,Plan1!$A$7:$O$2198,8,FALSE())</f>
        <v>755.68</v>
      </c>
      <c r="F2406" s="64" t="n">
        <f aca="false">VLOOKUP(A2406,Plan1!$A$7:$O$2198,12,FALSE())</f>
        <v>-2.28</v>
      </c>
      <c r="G2406" s="65" t="n">
        <f aca="false">VLOOKUP(A2406,Plan1!$A$7:$O$2198,13,FALSE())</f>
        <v>836.5</v>
      </c>
    </row>
    <row r="2407" customFormat="false" ht="15" hidden="false" customHeight="false" outlineLevel="0" collapsed="false">
      <c r="A2407" s="63" t="n">
        <v>43679</v>
      </c>
      <c r="B2407" s="64" t="n">
        <f aca="false">VLOOKUP(A2407,Plan1!$A$7:$O$2198,2,FALSE())</f>
        <v>-6.04</v>
      </c>
      <c r="C2407" s="65" t="n">
        <f aca="false">VLOOKUP(A2407,Plan1!$A$7:$O$2198,3,FALSE())</f>
        <v>774.96</v>
      </c>
      <c r="D2407" s="66" t="n">
        <f aca="false">VLOOKUP(A2407,Plan1!$A$7:$O$2198,7,FALSE())</f>
        <v>-4.33</v>
      </c>
      <c r="E2407" s="65" t="n">
        <f aca="false">VLOOKUP(A2407,Plan1!$A$7:$O$2198,8,FALSE())</f>
        <v>755.67</v>
      </c>
      <c r="F2407" s="64" t="n">
        <f aca="false">VLOOKUP(A2407,Plan1!$A$7:$O$2198,12,FALSE())</f>
        <v>-2.3</v>
      </c>
      <c r="G2407" s="65" t="n">
        <f aca="false">VLOOKUP(A2407,Plan1!$A$7:$O$2198,13,FALSE())</f>
        <v>836.48</v>
      </c>
    </row>
    <row r="2408" customFormat="false" ht="15" hidden="false" customHeight="false" outlineLevel="0" collapsed="false">
      <c r="A2408" s="63" t="n">
        <v>43680</v>
      </c>
      <c r="B2408" s="64" t="n">
        <f aca="false">VLOOKUP(A2408,Plan1!$A$7:$O$2198,2,FALSE())</f>
        <v>-6.1</v>
      </c>
      <c r="C2408" s="65" t="n">
        <f aca="false">VLOOKUP(A2408,Plan1!$A$7:$O$2198,3,FALSE())</f>
        <v>774.9</v>
      </c>
      <c r="D2408" s="66" t="n">
        <f aca="false">VLOOKUP(A2408,Plan1!$A$7:$O$2198,7,FALSE())</f>
        <v>-4.34</v>
      </c>
      <c r="E2408" s="65" t="n">
        <f aca="false">VLOOKUP(A2408,Plan1!$A$7:$O$2198,8,FALSE())</f>
        <v>755.66</v>
      </c>
      <c r="F2408" s="64" t="n">
        <f aca="false">VLOOKUP(A2408,Plan1!$A$7:$O$2198,12,FALSE())</f>
        <v>-2.32</v>
      </c>
      <c r="G2408" s="65" t="n">
        <f aca="false">VLOOKUP(A2408,Plan1!$A$7:$O$2198,13,FALSE())</f>
        <v>836.46</v>
      </c>
    </row>
    <row r="2409" customFormat="false" ht="15" hidden="false" customHeight="false" outlineLevel="0" collapsed="false">
      <c r="A2409" s="63" t="n">
        <v>43681</v>
      </c>
      <c r="B2409" s="64" t="n">
        <f aca="false">VLOOKUP(A2409,Plan1!$A$7:$O$2198,2,FALSE())</f>
        <v>-6.14</v>
      </c>
      <c r="C2409" s="65" t="n">
        <f aca="false">VLOOKUP(A2409,Plan1!$A$7:$O$2198,3,FALSE())</f>
        <v>774.86</v>
      </c>
      <c r="D2409" s="66" t="n">
        <f aca="false">VLOOKUP(A2409,Plan1!$A$7:$O$2198,7,FALSE())</f>
        <v>-4.35</v>
      </c>
      <c r="E2409" s="65" t="n">
        <f aca="false">VLOOKUP(A2409,Plan1!$A$7:$O$2198,8,FALSE())</f>
        <v>755.65</v>
      </c>
      <c r="F2409" s="64" t="n">
        <f aca="false">VLOOKUP(A2409,Plan1!$A$7:$O$2198,12,FALSE())</f>
        <v>-2.34</v>
      </c>
      <c r="G2409" s="65" t="n">
        <f aca="false">VLOOKUP(A2409,Plan1!$A$7:$O$2198,13,FALSE())</f>
        <v>836.44</v>
      </c>
    </row>
    <row r="2410" customFormat="false" ht="15" hidden="false" customHeight="false" outlineLevel="0" collapsed="false">
      <c r="A2410" s="63" t="n">
        <v>43682</v>
      </c>
      <c r="B2410" s="64" t="n">
        <f aca="false">VLOOKUP(A2410,Plan1!$A$7:$O$2198,2,FALSE())</f>
        <v>-6.2</v>
      </c>
      <c r="C2410" s="65" t="n">
        <f aca="false">VLOOKUP(A2410,Plan1!$A$7:$O$2198,3,FALSE())</f>
        <v>774.8</v>
      </c>
      <c r="D2410" s="66" t="n">
        <f aca="false">VLOOKUP(A2410,Plan1!$A$7:$O$2198,7,FALSE())</f>
        <v>-4.36</v>
      </c>
      <c r="E2410" s="65" t="n">
        <f aca="false">VLOOKUP(A2410,Plan1!$A$7:$O$2198,8,FALSE())</f>
        <v>755.64</v>
      </c>
      <c r="F2410" s="64" t="n">
        <f aca="false">VLOOKUP(A2410,Plan1!$A$7:$O$2198,12,FALSE())</f>
        <v>-2.36</v>
      </c>
      <c r="G2410" s="65" t="n">
        <f aca="false">VLOOKUP(A2410,Plan1!$A$7:$O$2198,13,FALSE())</f>
        <v>836.42</v>
      </c>
    </row>
    <row r="2411" customFormat="false" ht="15" hidden="false" customHeight="false" outlineLevel="0" collapsed="false">
      <c r="A2411" s="63" t="n">
        <v>43683</v>
      </c>
      <c r="B2411" s="64" t="n">
        <f aca="false">VLOOKUP(A2411,Plan1!$A$7:$O$2198,2,FALSE())</f>
        <v>-6.24</v>
      </c>
      <c r="C2411" s="65" t="n">
        <f aca="false">VLOOKUP(A2411,Plan1!$A$7:$O$2198,3,FALSE())</f>
        <v>774.76</v>
      </c>
      <c r="D2411" s="66" t="n">
        <f aca="false">VLOOKUP(A2411,Plan1!$A$7:$O$2198,7,FALSE())</f>
        <v>-4.37</v>
      </c>
      <c r="E2411" s="65" t="n">
        <f aca="false">VLOOKUP(A2411,Plan1!$A$7:$O$2198,8,FALSE())</f>
        <v>755.63</v>
      </c>
      <c r="F2411" s="64" t="n">
        <f aca="false">VLOOKUP(A2411,Plan1!$A$7:$O$2198,12,FALSE())</f>
        <v>-2.4</v>
      </c>
      <c r="G2411" s="65" t="n">
        <f aca="false">VLOOKUP(A2411,Plan1!$A$7:$O$2198,13,FALSE())</f>
        <v>836.38</v>
      </c>
    </row>
    <row r="2412" customFormat="false" ht="15" hidden="false" customHeight="false" outlineLevel="0" collapsed="false">
      <c r="A2412" s="63" t="n">
        <v>43684</v>
      </c>
      <c r="B2412" s="64" t="n">
        <f aca="false">VLOOKUP(A2412,Plan1!$A$7:$O$2198,2,FALSE())</f>
        <v>-6.27</v>
      </c>
      <c r="C2412" s="65" t="n">
        <f aca="false">VLOOKUP(A2412,Plan1!$A$7:$O$2198,3,FALSE())</f>
        <v>774.73</v>
      </c>
      <c r="D2412" s="66" t="n">
        <f aca="false">VLOOKUP(A2412,Plan1!$A$7:$O$2198,7,FALSE())</f>
        <v>-4.38</v>
      </c>
      <c r="E2412" s="65" t="n">
        <f aca="false">VLOOKUP(A2412,Plan1!$A$7:$O$2198,8,FALSE())</f>
        <v>755.62</v>
      </c>
      <c r="F2412" s="64" t="n">
        <f aca="false">VLOOKUP(A2412,Plan1!$A$7:$O$2198,12,FALSE())</f>
        <v>-2.4</v>
      </c>
      <c r="G2412" s="65" t="n">
        <f aca="false">VLOOKUP(A2412,Plan1!$A$7:$O$2198,13,FALSE())</f>
        <v>836.38</v>
      </c>
    </row>
    <row r="2413" customFormat="false" ht="15" hidden="false" customHeight="false" outlineLevel="0" collapsed="false">
      <c r="A2413" s="63" t="n">
        <v>43685</v>
      </c>
      <c r="B2413" s="64" t="n">
        <f aca="false">VLOOKUP(A2413,Plan1!$A$7:$O$2198,2,FALSE())</f>
        <v>-6.3</v>
      </c>
      <c r="C2413" s="65" t="n">
        <f aca="false">VLOOKUP(A2413,Plan1!$A$7:$O$2198,3,FALSE())</f>
        <v>774.7</v>
      </c>
      <c r="D2413" s="66" t="n">
        <f aca="false">VLOOKUP(A2413,Plan1!$A$7:$O$2198,7,FALSE())</f>
        <v>-4.4</v>
      </c>
      <c r="E2413" s="65" t="n">
        <f aca="false">VLOOKUP(A2413,Plan1!$A$7:$O$2198,8,FALSE())</f>
        <v>755.6</v>
      </c>
      <c r="F2413" s="64" t="n">
        <f aca="false">VLOOKUP(A2413,Plan1!$A$7:$O$2198,12,FALSE())</f>
        <v>-2.42</v>
      </c>
      <c r="G2413" s="65" t="n">
        <f aca="false">VLOOKUP(A2413,Plan1!$A$7:$O$2198,13,FALSE())</f>
        <v>836.36</v>
      </c>
    </row>
    <row r="2414" customFormat="false" ht="15" hidden="false" customHeight="false" outlineLevel="0" collapsed="false">
      <c r="A2414" s="63" t="n">
        <v>43686</v>
      </c>
      <c r="B2414" s="64" t="n">
        <f aca="false">VLOOKUP(A2414,Plan1!$A$7:$O$2198,2,FALSE())</f>
        <v>-6.32</v>
      </c>
      <c r="C2414" s="65" t="n">
        <f aca="false">VLOOKUP(A2414,Plan1!$A$7:$O$2198,3,FALSE())</f>
        <v>774.68</v>
      </c>
      <c r="D2414" s="66" t="n">
        <f aca="false">VLOOKUP(A2414,Plan1!$A$7:$O$2198,7,FALSE())</f>
        <v>-4.43</v>
      </c>
      <c r="E2414" s="65" t="n">
        <f aca="false">VLOOKUP(A2414,Plan1!$A$7:$O$2198,8,FALSE())</f>
        <v>755.57</v>
      </c>
      <c r="F2414" s="64" t="n">
        <f aca="false">VLOOKUP(A2414,Plan1!$A$7:$O$2198,12,FALSE())</f>
        <v>-2.45</v>
      </c>
      <c r="G2414" s="65" t="n">
        <f aca="false">VLOOKUP(A2414,Plan1!$A$7:$O$2198,13,FALSE())</f>
        <v>836.33</v>
      </c>
    </row>
    <row r="2415" customFormat="false" ht="15" hidden="false" customHeight="false" outlineLevel="0" collapsed="false">
      <c r="A2415" s="63" t="n">
        <v>43687</v>
      </c>
      <c r="B2415" s="64" t="n">
        <f aca="false">VLOOKUP(A2415,Plan1!$A$7:$O$2198,2,FALSE())</f>
        <v>-6.37</v>
      </c>
      <c r="C2415" s="65" t="n">
        <f aca="false">VLOOKUP(A2415,Plan1!$A$7:$O$2198,3,FALSE())</f>
        <v>774.63</v>
      </c>
      <c r="D2415" s="66" t="n">
        <f aca="false">VLOOKUP(A2415,Plan1!$A$7:$O$2198,7,FALSE())</f>
        <v>-4.45</v>
      </c>
      <c r="E2415" s="65" t="n">
        <f aca="false">VLOOKUP(A2415,Plan1!$A$7:$O$2198,8,FALSE())</f>
        <v>755.55</v>
      </c>
      <c r="F2415" s="64" t="n">
        <f aca="false">VLOOKUP(A2415,Plan1!$A$7:$O$2198,12,FALSE())</f>
        <v>-2.48</v>
      </c>
      <c r="G2415" s="65" t="n">
        <f aca="false">VLOOKUP(A2415,Plan1!$A$7:$O$2198,13,FALSE())</f>
        <v>836.3</v>
      </c>
    </row>
    <row r="2416" customFormat="false" ht="15" hidden="false" customHeight="false" outlineLevel="0" collapsed="false">
      <c r="A2416" s="63" t="n">
        <v>43688</v>
      </c>
      <c r="B2416" s="64" t="n">
        <f aca="false">VLOOKUP(A2416,Plan1!$A$7:$O$2198,2,FALSE())</f>
        <v>-6.41</v>
      </c>
      <c r="C2416" s="65" t="n">
        <f aca="false">VLOOKUP(A2416,Plan1!$A$7:$O$2198,3,FALSE())</f>
        <v>774.59</v>
      </c>
      <c r="D2416" s="66" t="n">
        <f aca="false">VLOOKUP(A2416,Plan1!$A$7:$O$2198,7,FALSE())</f>
        <v>-4.48</v>
      </c>
      <c r="E2416" s="65" t="n">
        <f aca="false">VLOOKUP(A2416,Plan1!$A$7:$O$2198,8,FALSE())</f>
        <v>755.52</v>
      </c>
      <c r="F2416" s="64" t="n">
        <f aca="false">VLOOKUP(A2416,Plan1!$A$7:$O$2198,12,FALSE())</f>
        <v>-2.5</v>
      </c>
      <c r="G2416" s="65" t="n">
        <f aca="false">VLOOKUP(A2416,Plan1!$A$7:$O$2198,13,FALSE())</f>
        <v>836.28</v>
      </c>
    </row>
    <row r="2417" customFormat="false" ht="15" hidden="false" customHeight="false" outlineLevel="0" collapsed="false">
      <c r="A2417" s="63" t="n">
        <v>43689</v>
      </c>
      <c r="B2417" s="64" t="n">
        <f aca="false">VLOOKUP(A2417,Plan1!$A$7:$O$2198,2,FALSE())</f>
        <v>-6.42</v>
      </c>
      <c r="C2417" s="65" t="n">
        <f aca="false">VLOOKUP(A2417,Plan1!$A$7:$O$2198,3,FALSE())</f>
        <v>774.58</v>
      </c>
      <c r="D2417" s="66" t="n">
        <f aca="false">VLOOKUP(A2417,Plan1!$A$7:$O$2198,7,FALSE())</f>
        <v>-4.5</v>
      </c>
      <c r="E2417" s="65" t="n">
        <f aca="false">VLOOKUP(A2417,Plan1!$A$7:$O$2198,8,FALSE())</f>
        <v>755.5</v>
      </c>
      <c r="F2417" s="64" t="n">
        <f aca="false">VLOOKUP(A2417,Plan1!$A$7:$O$2198,12,FALSE())</f>
        <v>-2.53</v>
      </c>
      <c r="G2417" s="65" t="n">
        <f aca="false">VLOOKUP(A2417,Plan1!$A$7:$O$2198,13,FALSE())</f>
        <v>836.25</v>
      </c>
    </row>
    <row r="2418" customFormat="false" ht="15" hidden="false" customHeight="false" outlineLevel="0" collapsed="false">
      <c r="A2418" s="63" t="n">
        <v>43690</v>
      </c>
      <c r="B2418" s="64" t="n">
        <f aca="false">VLOOKUP(A2418,Plan1!$A$7:$O$2198,2,FALSE())</f>
        <v>-6.46</v>
      </c>
      <c r="C2418" s="65" t="n">
        <f aca="false">VLOOKUP(A2418,Plan1!$A$7:$O$2198,3,FALSE())</f>
        <v>774.54</v>
      </c>
      <c r="D2418" s="66" t="n">
        <f aca="false">VLOOKUP(A2418,Plan1!$A$7:$O$2198,7,FALSE())</f>
        <v>-4.53</v>
      </c>
      <c r="E2418" s="65" t="n">
        <f aca="false">VLOOKUP(A2418,Plan1!$A$7:$O$2198,8,FALSE())</f>
        <v>755.47</v>
      </c>
      <c r="F2418" s="64" t="n">
        <f aca="false">VLOOKUP(A2418,Plan1!$A$7:$O$2198,12,FALSE())</f>
        <v>-2.53</v>
      </c>
      <c r="G2418" s="65" t="n">
        <f aca="false">VLOOKUP(A2418,Plan1!$A$7:$O$2198,13,FALSE())</f>
        <v>836.25</v>
      </c>
    </row>
    <row r="2419" customFormat="false" ht="15" hidden="false" customHeight="false" outlineLevel="0" collapsed="false">
      <c r="A2419" s="63" t="n">
        <v>43691</v>
      </c>
      <c r="B2419" s="64" t="n">
        <f aca="false">VLOOKUP(A2419,Plan1!$A$7:$O$2198,2,FALSE())</f>
        <v>-6.49</v>
      </c>
      <c r="C2419" s="65" t="n">
        <f aca="false">VLOOKUP(A2419,Plan1!$A$7:$O$2198,3,FALSE())</f>
        <v>774.51</v>
      </c>
      <c r="D2419" s="66" t="n">
        <f aca="false">VLOOKUP(A2419,Plan1!$A$7:$O$2198,7,FALSE())</f>
        <v>-4.56</v>
      </c>
      <c r="E2419" s="65" t="n">
        <f aca="false">VLOOKUP(A2419,Plan1!$A$7:$O$2198,8,FALSE())</f>
        <v>755.44</v>
      </c>
      <c r="F2419" s="64" t="n">
        <f aca="false">VLOOKUP(A2419,Plan1!$A$7:$O$2198,12,FALSE())</f>
        <v>-2.58</v>
      </c>
      <c r="G2419" s="65" t="n">
        <f aca="false">VLOOKUP(A2419,Plan1!$A$7:$O$2198,13,FALSE())</f>
        <v>836.2</v>
      </c>
    </row>
    <row r="2420" customFormat="false" ht="15" hidden="false" customHeight="false" outlineLevel="0" collapsed="false">
      <c r="A2420" s="63" t="n">
        <v>43692</v>
      </c>
      <c r="B2420" s="64" t="n">
        <f aca="false">VLOOKUP(A2420,Plan1!$A$7:$O$2198,2,FALSE())</f>
        <v>-6.54</v>
      </c>
      <c r="C2420" s="65" t="n">
        <f aca="false">VLOOKUP(A2420,Plan1!$A$7:$O$2198,3,FALSE())</f>
        <v>774.46</v>
      </c>
      <c r="D2420" s="66" t="n">
        <f aca="false">VLOOKUP(A2420,Plan1!$A$7:$O$2198,7,FALSE())</f>
        <v>-4.59</v>
      </c>
      <c r="E2420" s="65" t="n">
        <f aca="false">VLOOKUP(A2420,Plan1!$A$7:$O$2198,8,FALSE())</f>
        <v>755.41</v>
      </c>
      <c r="F2420" s="64" t="n">
        <f aca="false">VLOOKUP(A2420,Plan1!$A$7:$O$2198,12,FALSE())</f>
        <v>-2.6</v>
      </c>
      <c r="G2420" s="65" t="n">
        <f aca="false">VLOOKUP(A2420,Plan1!$A$7:$O$2198,13,FALSE())</f>
        <v>836.18</v>
      </c>
    </row>
    <row r="2421" customFormat="false" ht="15" hidden="false" customHeight="false" outlineLevel="0" collapsed="false">
      <c r="A2421" s="63" t="n">
        <v>43693</v>
      </c>
      <c r="B2421" s="64" t="n">
        <f aca="false">VLOOKUP(A2421,Plan1!$A$7:$O$2198,2,FALSE())</f>
        <v>-6.58</v>
      </c>
      <c r="C2421" s="65" t="n">
        <f aca="false">VLOOKUP(A2421,Plan1!$A$7:$O$2198,3,FALSE())</f>
        <v>774.42</v>
      </c>
      <c r="D2421" s="66" t="n">
        <f aca="false">VLOOKUP(A2421,Plan1!$A$7:$O$2198,7,FALSE())</f>
        <v>-4.61</v>
      </c>
      <c r="E2421" s="65" t="n">
        <f aca="false">VLOOKUP(A2421,Plan1!$A$7:$O$2198,8,FALSE())</f>
        <v>755.39</v>
      </c>
      <c r="F2421" s="64" t="n">
        <f aca="false">VLOOKUP(A2421,Plan1!$A$7:$O$2198,12,FALSE())</f>
        <v>-2.62</v>
      </c>
      <c r="G2421" s="65" t="n">
        <f aca="false">VLOOKUP(A2421,Plan1!$A$7:$O$2198,13,FALSE())</f>
        <v>836.16</v>
      </c>
    </row>
    <row r="2422" customFormat="false" ht="15" hidden="false" customHeight="false" outlineLevel="0" collapsed="false">
      <c r="A2422" s="63" t="n">
        <v>43694</v>
      </c>
      <c r="B2422" s="64" t="n">
        <f aca="false">VLOOKUP(A2422,Plan1!$A$7:$O$2198,2,FALSE())</f>
        <v>-6.62</v>
      </c>
      <c r="C2422" s="65" t="n">
        <f aca="false">VLOOKUP(A2422,Plan1!$A$7:$O$2198,3,FALSE())</f>
        <v>774.38</v>
      </c>
      <c r="D2422" s="66" t="n">
        <f aca="false">VLOOKUP(A2422,Plan1!$A$7:$O$2198,7,FALSE())</f>
        <v>-4.65</v>
      </c>
      <c r="E2422" s="65" t="n">
        <f aca="false">VLOOKUP(A2422,Plan1!$A$7:$O$2198,8,FALSE())</f>
        <v>755.35</v>
      </c>
      <c r="F2422" s="64" t="n">
        <f aca="false">VLOOKUP(A2422,Plan1!$A$7:$O$2198,12,FALSE())</f>
        <v>-2.65</v>
      </c>
      <c r="G2422" s="65" t="n">
        <f aca="false">VLOOKUP(A2422,Plan1!$A$7:$O$2198,13,FALSE())</f>
        <v>836.13</v>
      </c>
    </row>
    <row r="2423" customFormat="false" ht="15" hidden="false" customHeight="false" outlineLevel="0" collapsed="false">
      <c r="A2423" s="63" t="n">
        <v>43695</v>
      </c>
      <c r="B2423" s="64" t="n">
        <f aca="false">VLOOKUP(A2423,Plan1!$A$7:$O$2198,2,FALSE())</f>
        <v>-6.66</v>
      </c>
      <c r="C2423" s="65" t="n">
        <f aca="false">VLOOKUP(A2423,Plan1!$A$7:$O$2198,3,FALSE())</f>
        <v>774.34</v>
      </c>
      <c r="D2423" s="66" t="n">
        <f aca="false">VLOOKUP(A2423,Plan1!$A$7:$O$2198,7,FALSE())</f>
        <v>-4.67</v>
      </c>
      <c r="E2423" s="65" t="n">
        <f aca="false">VLOOKUP(A2423,Plan1!$A$7:$O$2198,8,FALSE())</f>
        <v>755.33</v>
      </c>
      <c r="F2423" s="64" t="n">
        <f aca="false">VLOOKUP(A2423,Plan1!$A$7:$O$2198,12,FALSE())</f>
        <v>-2.68</v>
      </c>
      <c r="G2423" s="65" t="n">
        <f aca="false">VLOOKUP(A2423,Plan1!$A$7:$O$2198,13,FALSE())</f>
        <v>836.1</v>
      </c>
    </row>
    <row r="2424" customFormat="false" ht="15" hidden="false" customHeight="false" outlineLevel="0" collapsed="false">
      <c r="A2424" s="63" t="n">
        <v>43696</v>
      </c>
      <c r="B2424" s="64" t="n">
        <f aca="false">VLOOKUP(A2424,Plan1!$A$7:$O$2198,2,FALSE())</f>
        <v>-6.69</v>
      </c>
      <c r="C2424" s="65" t="n">
        <f aca="false">VLOOKUP(A2424,Plan1!$A$7:$O$2198,3,FALSE())</f>
        <v>774.31</v>
      </c>
      <c r="D2424" s="66" t="n">
        <f aca="false">VLOOKUP(A2424,Plan1!$A$7:$O$2198,7,FALSE())</f>
        <v>-4.71</v>
      </c>
      <c r="E2424" s="65" t="n">
        <f aca="false">VLOOKUP(A2424,Plan1!$A$7:$O$2198,8,FALSE())</f>
        <v>755.29</v>
      </c>
      <c r="F2424" s="64" t="n">
        <f aca="false">VLOOKUP(A2424,Plan1!$A$7:$O$2198,12,FALSE())</f>
        <v>-2.71</v>
      </c>
      <c r="G2424" s="65" t="n">
        <f aca="false">VLOOKUP(A2424,Plan1!$A$7:$O$2198,13,FALSE())</f>
        <v>836.07</v>
      </c>
    </row>
    <row r="2425" customFormat="false" ht="15" hidden="false" customHeight="false" outlineLevel="0" collapsed="false">
      <c r="A2425" s="63" t="n">
        <v>43697</v>
      </c>
      <c r="B2425" s="64" t="n">
        <f aca="false">VLOOKUP(A2425,Plan1!$A$7:$O$2198,2,FALSE())</f>
        <v>-6.72</v>
      </c>
      <c r="C2425" s="65" t="n">
        <f aca="false">VLOOKUP(A2425,Plan1!$A$7:$O$2198,3,FALSE())</f>
        <v>774.28</v>
      </c>
      <c r="D2425" s="66" t="n">
        <f aca="false">VLOOKUP(A2425,Plan1!$A$7:$O$2198,7,FALSE())</f>
        <v>-4.73</v>
      </c>
      <c r="E2425" s="65" t="n">
        <f aca="false">VLOOKUP(A2425,Plan1!$A$7:$O$2198,8,FALSE())</f>
        <v>755.27</v>
      </c>
      <c r="F2425" s="64" t="n">
        <f aca="false">VLOOKUP(A2425,Plan1!$A$7:$O$2198,12,FALSE())</f>
        <v>-2.73</v>
      </c>
      <c r="G2425" s="65" t="n">
        <f aca="false">VLOOKUP(A2425,Plan1!$A$7:$O$2198,13,FALSE())</f>
        <v>836.05</v>
      </c>
    </row>
    <row r="2426" customFormat="false" ht="15" hidden="false" customHeight="false" outlineLevel="0" collapsed="false">
      <c r="A2426" s="63" t="n">
        <v>43698</v>
      </c>
      <c r="B2426" s="64" t="n">
        <f aca="false">VLOOKUP(A2426,Plan1!$A$7:$O$2198,2,FALSE())</f>
        <v>-6.76</v>
      </c>
      <c r="C2426" s="65" t="n">
        <f aca="false">VLOOKUP(A2426,Plan1!$A$7:$O$2198,3,FALSE())</f>
        <v>774.24</v>
      </c>
      <c r="D2426" s="66" t="n">
        <f aca="false">VLOOKUP(A2426,Plan1!$A$7:$O$2198,7,FALSE())</f>
        <v>-4.76</v>
      </c>
      <c r="E2426" s="65" t="n">
        <f aca="false">VLOOKUP(A2426,Plan1!$A$7:$O$2198,8,FALSE())</f>
        <v>755.24</v>
      </c>
      <c r="F2426" s="64" t="n">
        <f aca="false">VLOOKUP(A2426,Plan1!$A$7:$O$2198,12,FALSE())</f>
        <v>-2.77</v>
      </c>
      <c r="G2426" s="65" t="n">
        <f aca="false">VLOOKUP(A2426,Plan1!$A$7:$O$2198,13,FALSE())</f>
        <v>836.01</v>
      </c>
    </row>
    <row r="2427" customFormat="false" ht="15" hidden="false" customHeight="false" outlineLevel="0" collapsed="false">
      <c r="A2427" s="63" t="n">
        <v>43699</v>
      </c>
      <c r="B2427" s="64" t="n">
        <f aca="false">VLOOKUP(A2427,Plan1!$A$7:$O$2198,2,FALSE())</f>
        <v>-6.79</v>
      </c>
      <c r="C2427" s="65" t="n">
        <f aca="false">VLOOKUP(A2427,Plan1!$A$7:$O$2198,3,FALSE())</f>
        <v>774.21</v>
      </c>
      <c r="D2427" s="66" t="n">
        <f aca="false">VLOOKUP(A2427,Plan1!$A$7:$O$2198,7,FALSE())</f>
        <v>-4.79</v>
      </c>
      <c r="E2427" s="65" t="n">
        <f aca="false">VLOOKUP(A2427,Plan1!$A$7:$O$2198,8,FALSE())</f>
        <v>755.21</v>
      </c>
      <c r="F2427" s="64" t="n">
        <f aca="false">VLOOKUP(A2427,Plan1!$A$7:$O$2198,12,FALSE())</f>
        <v>-2.79</v>
      </c>
      <c r="G2427" s="65" t="n">
        <f aca="false">VLOOKUP(A2427,Plan1!$A$7:$O$2198,13,FALSE())</f>
        <v>835.99</v>
      </c>
    </row>
    <row r="2428" customFormat="false" ht="15" hidden="false" customHeight="false" outlineLevel="0" collapsed="false">
      <c r="A2428" s="63" t="n">
        <v>43700</v>
      </c>
      <c r="B2428" s="64" t="n">
        <f aca="false">VLOOKUP(A2428,Plan1!$A$7:$O$2198,2,FALSE())</f>
        <v>-6.83</v>
      </c>
      <c r="C2428" s="65" t="n">
        <f aca="false">VLOOKUP(A2428,Plan1!$A$7:$O$2198,3,FALSE())</f>
        <v>774.17</v>
      </c>
      <c r="D2428" s="66" t="n">
        <f aca="false">VLOOKUP(A2428,Plan1!$A$7:$O$2198,7,FALSE())</f>
        <v>-4.81</v>
      </c>
      <c r="E2428" s="65" t="n">
        <f aca="false">VLOOKUP(A2428,Plan1!$A$7:$O$2198,8,FALSE())</f>
        <v>755.19</v>
      </c>
      <c r="F2428" s="64" t="n">
        <f aca="false">VLOOKUP(A2428,Plan1!$A$7:$O$2198,12,FALSE())</f>
        <v>-2.8</v>
      </c>
      <c r="G2428" s="65" t="n">
        <f aca="false">VLOOKUP(A2428,Plan1!$A$7:$O$2198,13,FALSE())</f>
        <v>835.98</v>
      </c>
    </row>
    <row r="2429" customFormat="false" ht="15" hidden="false" customHeight="false" outlineLevel="0" collapsed="false">
      <c r="A2429" s="63" t="n">
        <v>43701</v>
      </c>
      <c r="B2429" s="64" t="n">
        <f aca="false">VLOOKUP(A2429,Plan1!$A$7:$O$2198,2,FALSE())</f>
        <v>-6.86</v>
      </c>
      <c r="C2429" s="65" t="n">
        <f aca="false">VLOOKUP(A2429,Plan1!$A$7:$O$2198,3,FALSE())</f>
        <v>774.14</v>
      </c>
      <c r="D2429" s="66" t="n">
        <f aca="false">VLOOKUP(A2429,Plan1!$A$7:$O$2198,7,FALSE())</f>
        <v>-4.84</v>
      </c>
      <c r="E2429" s="65" t="n">
        <f aca="false">VLOOKUP(A2429,Plan1!$A$7:$O$2198,8,FALSE())</f>
        <v>755.16</v>
      </c>
      <c r="F2429" s="64" t="n">
        <f aca="false">VLOOKUP(A2429,Plan1!$A$7:$O$2198,12,FALSE())</f>
        <v>-2.84</v>
      </c>
      <c r="G2429" s="65" t="n">
        <f aca="false">VLOOKUP(A2429,Plan1!$A$7:$O$2198,13,FALSE())</f>
        <v>835.94</v>
      </c>
    </row>
    <row r="2430" customFormat="false" ht="15" hidden="false" customHeight="false" outlineLevel="0" collapsed="false">
      <c r="A2430" s="63" t="n">
        <v>43702</v>
      </c>
      <c r="B2430" s="64" t="n">
        <f aca="false">VLOOKUP(A2430,Plan1!$A$7:$O$2198,2,FALSE())</f>
        <v>-6.89</v>
      </c>
      <c r="C2430" s="65" t="n">
        <f aca="false">VLOOKUP(A2430,Plan1!$A$7:$O$2198,3,FALSE())</f>
        <v>774.11</v>
      </c>
      <c r="D2430" s="66" t="n">
        <f aca="false">VLOOKUP(A2430,Plan1!$A$7:$O$2198,7,FALSE())</f>
        <v>-4.87</v>
      </c>
      <c r="E2430" s="65" t="n">
        <f aca="false">VLOOKUP(A2430,Plan1!$A$7:$O$2198,8,FALSE())</f>
        <v>755.13</v>
      </c>
      <c r="F2430" s="64" t="n">
        <f aca="false">VLOOKUP(A2430,Plan1!$A$7:$O$2198,12,FALSE())</f>
        <v>-2.85</v>
      </c>
      <c r="G2430" s="65" t="n">
        <f aca="false">VLOOKUP(A2430,Plan1!$A$7:$O$2198,13,FALSE())</f>
        <v>835.93</v>
      </c>
    </row>
    <row r="2431" customFormat="false" ht="15" hidden="false" customHeight="false" outlineLevel="0" collapsed="false">
      <c r="A2431" s="63" t="n">
        <v>43703</v>
      </c>
      <c r="B2431" s="64" t="n">
        <f aca="false">VLOOKUP(A2431,Plan1!$A$7:$O$2198,2,FALSE())</f>
        <v>-6.93</v>
      </c>
      <c r="C2431" s="65" t="n">
        <f aca="false">VLOOKUP(A2431,Plan1!$A$7:$O$2198,3,FALSE())</f>
        <v>774.07</v>
      </c>
      <c r="D2431" s="66" t="n">
        <f aca="false">VLOOKUP(A2431,Plan1!$A$7:$O$2198,7,FALSE())</f>
        <v>-4.9</v>
      </c>
      <c r="E2431" s="65" t="n">
        <f aca="false">VLOOKUP(A2431,Plan1!$A$7:$O$2198,8,FALSE())</f>
        <v>755.1</v>
      </c>
      <c r="F2431" s="64" t="n">
        <f aca="false">VLOOKUP(A2431,Plan1!$A$7:$O$2198,12,FALSE())</f>
        <v>-2.87</v>
      </c>
      <c r="G2431" s="65" t="n">
        <f aca="false">VLOOKUP(A2431,Plan1!$A$7:$O$2198,13,FALSE())</f>
        <v>835.91</v>
      </c>
    </row>
    <row r="2432" customFormat="false" ht="15" hidden="false" customHeight="false" outlineLevel="0" collapsed="false">
      <c r="A2432" s="63" t="n">
        <v>43704</v>
      </c>
      <c r="B2432" s="64" t="n">
        <f aca="false">VLOOKUP(A2432,Plan1!$A$7:$O$2198,2,FALSE())</f>
        <v>-6.96</v>
      </c>
      <c r="C2432" s="65" t="n">
        <f aca="false">VLOOKUP(A2432,Plan1!$A$7:$O$2198,3,FALSE())</f>
        <v>774.04</v>
      </c>
      <c r="D2432" s="66" t="n">
        <f aca="false">VLOOKUP(A2432,Plan1!$A$7:$O$2198,7,FALSE())</f>
        <v>-4.93</v>
      </c>
      <c r="E2432" s="65" t="n">
        <f aca="false">VLOOKUP(A2432,Plan1!$A$7:$O$2198,8,FALSE())</f>
        <v>755.07</v>
      </c>
      <c r="F2432" s="64" t="n">
        <f aca="false">VLOOKUP(A2432,Plan1!$A$7:$O$2198,12,FALSE())</f>
        <v>-2.89</v>
      </c>
      <c r="G2432" s="65" t="n">
        <f aca="false">VLOOKUP(A2432,Plan1!$A$7:$O$2198,13,FALSE())</f>
        <v>835.89</v>
      </c>
    </row>
    <row r="2433" customFormat="false" ht="15" hidden="false" customHeight="false" outlineLevel="0" collapsed="false">
      <c r="A2433" s="63" t="n">
        <v>43705</v>
      </c>
      <c r="B2433" s="64" t="n">
        <f aca="false">VLOOKUP(A2433,Plan1!$A$7:$O$2198,2,FALSE())</f>
        <v>-7</v>
      </c>
      <c r="C2433" s="65" t="n">
        <f aca="false">VLOOKUP(A2433,Plan1!$A$7:$O$2198,3,FALSE())</f>
        <v>774</v>
      </c>
      <c r="D2433" s="66" t="n">
        <f aca="false">VLOOKUP(A2433,Plan1!$A$7:$O$2198,7,FALSE())</f>
        <v>-4.96</v>
      </c>
      <c r="E2433" s="65" t="n">
        <f aca="false">VLOOKUP(A2433,Plan1!$A$7:$O$2198,8,FALSE())</f>
        <v>755.04</v>
      </c>
      <c r="F2433" s="64" t="n">
        <f aca="false">VLOOKUP(A2433,Plan1!$A$7:$O$2198,12,FALSE())</f>
        <v>-2.91</v>
      </c>
      <c r="G2433" s="65" t="n">
        <f aca="false">VLOOKUP(A2433,Plan1!$A$7:$O$2198,13,FALSE())</f>
        <v>835.87</v>
      </c>
    </row>
    <row r="2434" customFormat="false" ht="15" hidden="false" customHeight="false" outlineLevel="0" collapsed="false">
      <c r="A2434" s="63" t="n">
        <v>43706</v>
      </c>
      <c r="B2434" s="64" t="n">
        <f aca="false">VLOOKUP(A2434,Plan1!$A$7:$O$2198,2,FALSE())</f>
        <v>-7.04</v>
      </c>
      <c r="C2434" s="65" t="n">
        <f aca="false">VLOOKUP(A2434,Plan1!$A$7:$O$2198,3,FALSE())</f>
        <v>773.96</v>
      </c>
      <c r="D2434" s="66" t="n">
        <f aca="false">VLOOKUP(A2434,Plan1!$A$7:$O$2198,7,FALSE())</f>
        <v>-5</v>
      </c>
      <c r="E2434" s="65" t="n">
        <f aca="false">VLOOKUP(A2434,Plan1!$A$7:$O$2198,8,FALSE())</f>
        <v>755</v>
      </c>
      <c r="F2434" s="64" t="n">
        <f aca="false">VLOOKUP(A2434,Plan1!$A$7:$O$2198,12,FALSE())</f>
        <v>-2.95</v>
      </c>
      <c r="G2434" s="65" t="n">
        <f aca="false">VLOOKUP(A2434,Plan1!$A$7:$O$2198,13,FALSE())</f>
        <v>835.83</v>
      </c>
    </row>
    <row r="2435" customFormat="false" ht="15" hidden="false" customHeight="false" outlineLevel="0" collapsed="false">
      <c r="A2435" s="63" t="n">
        <v>43707</v>
      </c>
      <c r="B2435" s="64" t="n">
        <f aca="false">VLOOKUP(A2435,Plan1!$A$7:$O$2198,2,FALSE())</f>
        <v>-7.08</v>
      </c>
      <c r="C2435" s="65" t="n">
        <f aca="false">VLOOKUP(A2435,Plan1!$A$7:$O$2198,3,FALSE())</f>
        <v>773.92</v>
      </c>
      <c r="D2435" s="66" t="n">
        <f aca="false">VLOOKUP(A2435,Plan1!$A$7:$O$2198,7,FALSE())</f>
        <v>-5.03</v>
      </c>
      <c r="E2435" s="65" t="n">
        <f aca="false">VLOOKUP(A2435,Plan1!$A$7:$O$2198,8,FALSE())</f>
        <v>754.97</v>
      </c>
      <c r="F2435" s="64" t="n">
        <f aca="false">VLOOKUP(A2435,Plan1!$A$7:$O$2198,12,FALSE())</f>
        <v>-3</v>
      </c>
      <c r="G2435" s="65" t="n">
        <f aca="false">VLOOKUP(A2435,Plan1!$A$7:$O$2198,13,FALSE())</f>
        <v>835.78</v>
      </c>
    </row>
    <row r="2436" customFormat="false" ht="15" hidden="false" customHeight="false" outlineLevel="0" collapsed="false">
      <c r="A2436" s="63" t="n">
        <v>43708</v>
      </c>
      <c r="B2436" s="64" t="n">
        <f aca="false">VLOOKUP(A2436,Plan1!$A$7:$O$2198,2,FALSE())</f>
        <v>-7.11</v>
      </c>
      <c r="C2436" s="65" t="n">
        <f aca="false">VLOOKUP(A2436,Plan1!$A$7:$O$2198,3,FALSE())</f>
        <v>773.89</v>
      </c>
      <c r="D2436" s="66" t="n">
        <f aca="false">VLOOKUP(A2436,Plan1!$A$7:$O$2198,7,FALSE())</f>
        <v>-5.06</v>
      </c>
      <c r="E2436" s="65" t="n">
        <f aca="false">VLOOKUP(A2436,Plan1!$A$7:$O$2198,8,FALSE())</f>
        <v>754.94</v>
      </c>
      <c r="F2436" s="64" t="n">
        <f aca="false">VLOOKUP(A2436,Plan1!$A$7:$O$2198,12,FALSE())</f>
        <v>-3.02</v>
      </c>
      <c r="G2436" s="65" t="n">
        <f aca="false">VLOOKUP(A2436,Plan1!$A$7:$O$2198,13,FALSE())</f>
        <v>835.76</v>
      </c>
    </row>
    <row r="2437" customFormat="false" ht="15" hidden="false" customHeight="false" outlineLevel="0" collapsed="false">
      <c r="A2437" s="63" t="n">
        <v>43709</v>
      </c>
      <c r="B2437" s="64" t="n">
        <f aca="false">VLOOKUP(A2437,Plan1!$A$7:$O$2198,2,FALSE())</f>
        <v>-7.16</v>
      </c>
      <c r="C2437" s="65" t="n">
        <f aca="false">VLOOKUP(A2437,Plan1!$A$7:$O$2198,3,FALSE())</f>
        <v>773.84</v>
      </c>
      <c r="D2437" s="66" t="n">
        <f aca="false">VLOOKUP(A2437,Plan1!$A$7:$O$2198,7,FALSE())</f>
        <v>-5.1</v>
      </c>
      <c r="E2437" s="65" t="n">
        <f aca="false">VLOOKUP(A2437,Plan1!$A$7:$O$2198,8,FALSE())</f>
        <v>754.9</v>
      </c>
      <c r="F2437" s="64" t="n">
        <f aca="false">VLOOKUP(A2437,Plan1!$A$7:$O$2198,12,FALSE())</f>
        <v>-3.05</v>
      </c>
      <c r="G2437" s="65" t="n">
        <f aca="false">VLOOKUP(A2437,Plan1!$A$7:$O$2198,13,FALSE())</f>
        <v>835.73</v>
      </c>
    </row>
    <row r="2438" customFormat="false" ht="15" hidden="false" customHeight="false" outlineLevel="0" collapsed="false">
      <c r="A2438" s="63" t="n">
        <v>43710</v>
      </c>
      <c r="B2438" s="64" t="n">
        <f aca="false">VLOOKUP(A2438,Plan1!$A$7:$O$2198,2,FALSE())</f>
        <v>-7.2</v>
      </c>
      <c r="C2438" s="65" t="n">
        <f aca="false">VLOOKUP(A2438,Plan1!$A$7:$O$2198,3,FALSE())</f>
        <v>773.8</v>
      </c>
      <c r="D2438" s="66" t="n">
        <f aca="false">VLOOKUP(A2438,Plan1!$A$7:$O$2198,7,FALSE())</f>
        <v>-5.14</v>
      </c>
      <c r="E2438" s="65" t="n">
        <f aca="false">VLOOKUP(A2438,Plan1!$A$7:$O$2198,8,FALSE())</f>
        <v>754.86</v>
      </c>
      <c r="F2438" s="64" t="n">
        <f aca="false">VLOOKUP(A2438,Plan1!$A$7:$O$2198,12,FALSE())</f>
        <v>-3.07</v>
      </c>
      <c r="G2438" s="65" t="n">
        <f aca="false">VLOOKUP(A2438,Plan1!$A$7:$O$2198,13,FALSE())</f>
        <v>835.71</v>
      </c>
    </row>
    <row r="2439" customFormat="false" ht="15" hidden="false" customHeight="false" outlineLevel="0" collapsed="false">
      <c r="A2439" s="63" t="n">
        <v>43711</v>
      </c>
      <c r="B2439" s="64" t="n">
        <f aca="false">VLOOKUP(A2439,Plan1!$A$7:$O$2198,2,FALSE())</f>
        <v>-7.24</v>
      </c>
      <c r="C2439" s="65" t="n">
        <f aca="false">VLOOKUP(A2439,Plan1!$A$7:$O$2198,3,FALSE())</f>
        <v>773.76</v>
      </c>
      <c r="D2439" s="66" t="n">
        <f aca="false">VLOOKUP(A2439,Plan1!$A$7:$O$2198,7,FALSE())</f>
        <v>-5.18</v>
      </c>
      <c r="E2439" s="65" t="n">
        <f aca="false">VLOOKUP(A2439,Plan1!$A$7:$O$2198,8,FALSE())</f>
        <v>754.82</v>
      </c>
      <c r="F2439" s="64" t="n">
        <f aca="false">VLOOKUP(A2439,Plan1!$A$7:$O$2198,12,FALSE())</f>
        <v>-3.09</v>
      </c>
      <c r="G2439" s="65" t="n">
        <f aca="false">VLOOKUP(A2439,Plan1!$A$7:$O$2198,13,FALSE())</f>
        <v>835.69</v>
      </c>
    </row>
    <row r="2440" customFormat="false" ht="15" hidden="false" customHeight="false" outlineLevel="0" collapsed="false">
      <c r="A2440" s="63" t="n">
        <v>43712</v>
      </c>
      <c r="B2440" s="64" t="n">
        <f aca="false">VLOOKUP(A2440,Plan1!$A$7:$O$2198,2,FALSE())</f>
        <v>-7.28</v>
      </c>
      <c r="C2440" s="65" t="n">
        <f aca="false">VLOOKUP(A2440,Plan1!$A$7:$O$2198,3,FALSE())</f>
        <v>773.72</v>
      </c>
      <c r="D2440" s="66" t="n">
        <f aca="false">VLOOKUP(A2440,Plan1!$A$7:$O$2198,7,FALSE())</f>
        <v>-5.21</v>
      </c>
      <c r="E2440" s="65" t="n">
        <f aca="false">VLOOKUP(A2440,Plan1!$A$7:$O$2198,8,FALSE())</f>
        <v>754.79</v>
      </c>
      <c r="F2440" s="64" t="n">
        <f aca="false">VLOOKUP(A2440,Plan1!$A$7:$O$2198,12,FALSE())</f>
        <v>-3.12</v>
      </c>
      <c r="G2440" s="65" t="n">
        <f aca="false">VLOOKUP(A2440,Plan1!$A$7:$O$2198,13,FALSE())</f>
        <v>835.66</v>
      </c>
    </row>
    <row r="2441" customFormat="false" ht="15" hidden="false" customHeight="false" outlineLevel="0" collapsed="false">
      <c r="A2441" s="63" t="n">
        <v>43713</v>
      </c>
      <c r="B2441" s="64" t="n">
        <f aca="false">VLOOKUP(A2441,Plan1!$A$7:$O$2198,2,FALSE())</f>
        <v>-7.33</v>
      </c>
      <c r="C2441" s="65" t="n">
        <f aca="false">VLOOKUP(A2441,Plan1!$A$7:$O$2198,3,FALSE())</f>
        <v>773.67</v>
      </c>
      <c r="D2441" s="66" t="n">
        <f aca="false">VLOOKUP(A2441,Plan1!$A$7:$O$2198,7,FALSE())</f>
        <v>-5.25</v>
      </c>
      <c r="E2441" s="65" t="n">
        <f aca="false">VLOOKUP(A2441,Plan1!$A$7:$O$2198,8,FALSE())</f>
        <v>754.75</v>
      </c>
      <c r="F2441" s="64" t="n">
        <f aca="false">VLOOKUP(A2441,Plan1!$A$7:$O$2198,12,FALSE())</f>
        <v>-3.15</v>
      </c>
      <c r="G2441" s="65" t="n">
        <f aca="false">VLOOKUP(A2441,Plan1!$A$7:$O$2198,13,FALSE())</f>
        <v>835.63</v>
      </c>
    </row>
    <row r="2442" customFormat="false" ht="15" hidden="false" customHeight="false" outlineLevel="0" collapsed="false">
      <c r="A2442" s="63" t="n">
        <v>43714</v>
      </c>
      <c r="B2442" s="64" t="n">
        <f aca="false">VLOOKUP(A2442,Plan1!$A$7:$O$2198,2,FALSE())</f>
        <v>-7.37</v>
      </c>
      <c r="C2442" s="65" t="n">
        <f aca="false">VLOOKUP(A2442,Plan1!$A$7:$O$2198,3,FALSE())</f>
        <v>773.63</v>
      </c>
      <c r="D2442" s="66" t="n">
        <f aca="false">VLOOKUP(A2442,Plan1!$A$7:$O$2198,7,FALSE())</f>
        <v>-5.29</v>
      </c>
      <c r="E2442" s="65" t="n">
        <f aca="false">VLOOKUP(A2442,Plan1!$A$7:$O$2198,8,FALSE())</f>
        <v>754.71</v>
      </c>
      <c r="F2442" s="64" t="n">
        <f aca="false">VLOOKUP(A2442,Plan1!$A$7:$O$2198,12,FALSE())</f>
        <v>-3.18</v>
      </c>
      <c r="G2442" s="65" t="n">
        <f aca="false">VLOOKUP(A2442,Plan1!$A$7:$O$2198,13,FALSE())</f>
        <v>835.6</v>
      </c>
    </row>
    <row r="2443" customFormat="false" ht="15" hidden="false" customHeight="false" outlineLevel="0" collapsed="false">
      <c r="A2443" s="63" t="n">
        <v>43715</v>
      </c>
      <c r="B2443" s="64" t="n">
        <f aca="false">VLOOKUP(A2443,Plan1!$A$7:$O$2198,2,FALSE())</f>
        <v>-7.42</v>
      </c>
      <c r="C2443" s="65" t="n">
        <f aca="false">VLOOKUP(A2443,Plan1!$A$7:$O$2198,3,FALSE())</f>
        <v>773.58</v>
      </c>
      <c r="D2443" s="66" t="n">
        <f aca="false">VLOOKUP(A2443,Plan1!$A$7:$O$2198,7,FALSE())</f>
        <v>-5.33</v>
      </c>
      <c r="E2443" s="65" t="n">
        <f aca="false">VLOOKUP(A2443,Plan1!$A$7:$O$2198,8,FALSE())</f>
        <v>754.67</v>
      </c>
      <c r="F2443" s="64" t="n">
        <f aca="false">VLOOKUP(A2443,Plan1!$A$7:$O$2198,12,FALSE())</f>
        <v>-3.22</v>
      </c>
      <c r="G2443" s="65" t="n">
        <f aca="false">VLOOKUP(A2443,Plan1!$A$7:$O$2198,13,FALSE())</f>
        <v>835.56</v>
      </c>
    </row>
    <row r="2444" customFormat="false" ht="15" hidden="false" customHeight="false" outlineLevel="0" collapsed="false">
      <c r="A2444" s="63" t="n">
        <v>43716</v>
      </c>
      <c r="B2444" s="64" t="n">
        <f aca="false">VLOOKUP(A2444,Plan1!$A$7:$O$2198,2,FALSE())</f>
        <v>-7.46</v>
      </c>
      <c r="C2444" s="65" t="n">
        <f aca="false">VLOOKUP(A2444,Plan1!$A$7:$O$2198,3,FALSE())</f>
        <v>773.54</v>
      </c>
      <c r="D2444" s="66" t="n">
        <f aca="false">VLOOKUP(A2444,Plan1!$A$7:$O$2198,7,FALSE())</f>
        <v>-5.38</v>
      </c>
      <c r="E2444" s="65" t="n">
        <f aca="false">VLOOKUP(A2444,Plan1!$A$7:$O$2198,8,FALSE())</f>
        <v>754.62</v>
      </c>
      <c r="F2444" s="64" t="n">
        <f aca="false">VLOOKUP(A2444,Plan1!$A$7:$O$2198,12,FALSE())</f>
        <v>-3.25</v>
      </c>
      <c r="G2444" s="65" t="n">
        <f aca="false">VLOOKUP(A2444,Plan1!$A$7:$O$2198,13,FALSE())</f>
        <v>835.53</v>
      </c>
    </row>
    <row r="2445" customFormat="false" ht="15" hidden="false" customHeight="false" outlineLevel="0" collapsed="false">
      <c r="A2445" s="63" t="n">
        <v>43717</v>
      </c>
      <c r="B2445" s="64" t="n">
        <f aca="false">VLOOKUP(A2445,Plan1!$A$7:$O$2198,2,FALSE())</f>
        <v>-7.49</v>
      </c>
      <c r="C2445" s="65" t="n">
        <f aca="false">VLOOKUP(A2445,Plan1!$A$7:$O$2198,3,FALSE())</f>
        <v>773.51</v>
      </c>
      <c r="D2445" s="66" t="n">
        <f aca="false">VLOOKUP(A2445,Plan1!$A$7:$O$2198,7,FALSE())</f>
        <v>-5.42</v>
      </c>
      <c r="E2445" s="65" t="n">
        <f aca="false">VLOOKUP(A2445,Plan1!$A$7:$O$2198,8,FALSE())</f>
        <v>754.58</v>
      </c>
      <c r="F2445" s="64" t="n">
        <f aca="false">VLOOKUP(A2445,Plan1!$A$7:$O$2198,12,FALSE())</f>
        <v>-3.29</v>
      </c>
      <c r="G2445" s="65" t="n">
        <f aca="false">VLOOKUP(A2445,Plan1!$A$7:$O$2198,13,FALSE())</f>
        <v>835.49</v>
      </c>
    </row>
    <row r="2446" customFormat="false" ht="15" hidden="false" customHeight="false" outlineLevel="0" collapsed="false">
      <c r="A2446" s="63" t="n">
        <v>43718</v>
      </c>
      <c r="B2446" s="64" t="n">
        <f aca="false">VLOOKUP(A2446,Plan1!$A$7:$O$2198,2,FALSE())</f>
        <v>-7.53</v>
      </c>
      <c r="C2446" s="65" t="n">
        <f aca="false">VLOOKUP(A2446,Plan1!$A$7:$O$2198,3,FALSE())</f>
        <v>773.47</v>
      </c>
      <c r="D2446" s="66" t="n">
        <f aca="false">VLOOKUP(A2446,Plan1!$A$7:$O$2198,7,FALSE())</f>
        <v>-5.46</v>
      </c>
      <c r="E2446" s="65" t="n">
        <f aca="false">VLOOKUP(A2446,Plan1!$A$7:$O$2198,8,FALSE())</f>
        <v>754.54</v>
      </c>
      <c r="F2446" s="64" t="n">
        <f aca="false">VLOOKUP(A2446,Plan1!$A$7:$O$2198,12,FALSE())</f>
        <v>-3.32</v>
      </c>
      <c r="G2446" s="65" t="n">
        <f aca="false">VLOOKUP(A2446,Plan1!$A$7:$O$2198,13,FALSE())</f>
        <v>835.46</v>
      </c>
    </row>
    <row r="2447" customFormat="false" ht="15" hidden="false" customHeight="false" outlineLevel="0" collapsed="false">
      <c r="A2447" s="63" t="n">
        <v>43719</v>
      </c>
      <c r="B2447" s="64" t="n">
        <f aca="false">VLOOKUP(A2447,Plan1!$A$7:$O$2198,2,FALSE())</f>
        <v>-7.58</v>
      </c>
      <c r="C2447" s="65" t="n">
        <f aca="false">VLOOKUP(A2447,Plan1!$A$7:$O$2198,3,FALSE())</f>
        <v>773.42</v>
      </c>
      <c r="D2447" s="66" t="n">
        <f aca="false">VLOOKUP(A2447,Plan1!$A$7:$O$2198,7,FALSE())</f>
        <v>-5.5</v>
      </c>
      <c r="E2447" s="65" t="n">
        <f aca="false">VLOOKUP(A2447,Plan1!$A$7:$O$2198,8,FALSE())</f>
        <v>754.5</v>
      </c>
      <c r="F2447" s="64" t="n">
        <f aca="false">VLOOKUP(A2447,Plan1!$A$7:$O$2198,12,FALSE())</f>
        <v>-3.34</v>
      </c>
      <c r="G2447" s="65" t="n">
        <f aca="false">VLOOKUP(A2447,Plan1!$A$7:$O$2198,13,FALSE())</f>
        <v>835.44</v>
      </c>
    </row>
    <row r="2448" customFormat="false" ht="15" hidden="false" customHeight="false" outlineLevel="0" collapsed="false">
      <c r="A2448" s="63" t="n">
        <v>43720</v>
      </c>
      <c r="B2448" s="64" t="n">
        <f aca="false">VLOOKUP(A2448,Plan1!$A$7:$O$2198,2,FALSE())</f>
        <v>-7.62</v>
      </c>
      <c r="C2448" s="65" t="n">
        <f aca="false">VLOOKUP(A2448,Plan1!$A$7:$O$2198,3,FALSE())</f>
        <v>773.38</v>
      </c>
      <c r="D2448" s="66" t="n">
        <f aca="false">VLOOKUP(A2448,Plan1!$A$7:$O$2198,7,FALSE())</f>
        <v>-5.54</v>
      </c>
      <c r="E2448" s="65" t="n">
        <f aca="false">VLOOKUP(A2448,Plan1!$A$7:$O$2198,8,FALSE())</f>
        <v>754.46</v>
      </c>
      <c r="F2448" s="64" t="n">
        <f aca="false">VLOOKUP(A2448,Plan1!$A$7:$O$2198,12,FALSE())</f>
        <v>-3.36</v>
      </c>
      <c r="G2448" s="65" t="n">
        <f aca="false">VLOOKUP(A2448,Plan1!$A$7:$O$2198,13,FALSE())</f>
        <v>835.42</v>
      </c>
    </row>
    <row r="2449" customFormat="false" ht="15" hidden="false" customHeight="false" outlineLevel="0" collapsed="false">
      <c r="A2449" s="63" t="n">
        <v>43721</v>
      </c>
      <c r="B2449" s="64" t="n">
        <f aca="false">VLOOKUP(A2449,Plan1!$A$7:$O$2198,2,FALSE())</f>
        <v>-7.67</v>
      </c>
      <c r="C2449" s="65" t="n">
        <f aca="false">VLOOKUP(A2449,Plan1!$A$7:$O$2198,3,FALSE())</f>
        <v>773.33</v>
      </c>
      <c r="D2449" s="66" t="n">
        <f aca="false">VLOOKUP(A2449,Plan1!$A$7:$O$2198,7,FALSE())</f>
        <v>-5.58</v>
      </c>
      <c r="E2449" s="65" t="n">
        <f aca="false">VLOOKUP(A2449,Plan1!$A$7:$O$2198,8,FALSE())</f>
        <v>754.42</v>
      </c>
      <c r="F2449" s="64" t="n">
        <f aca="false">VLOOKUP(A2449,Plan1!$A$7:$O$2198,12,FALSE())</f>
        <v>-3.39</v>
      </c>
      <c r="G2449" s="65" t="n">
        <f aca="false">VLOOKUP(A2449,Plan1!$A$7:$O$2198,13,FALSE())</f>
        <v>835.39</v>
      </c>
    </row>
    <row r="2450" customFormat="false" ht="15" hidden="false" customHeight="false" outlineLevel="0" collapsed="false">
      <c r="A2450" s="63" t="n">
        <v>43722</v>
      </c>
      <c r="B2450" s="64" t="n">
        <f aca="false">VLOOKUP(A2450,Plan1!$A$7:$O$2198,2,FALSE())</f>
        <v>-7.71</v>
      </c>
      <c r="C2450" s="65" t="n">
        <f aca="false">VLOOKUP(A2450,Plan1!$A$7:$O$2198,3,FALSE())</f>
        <v>773.29</v>
      </c>
      <c r="D2450" s="66" t="n">
        <f aca="false">VLOOKUP(A2450,Plan1!$A$7:$O$2198,7,FALSE())</f>
        <v>-5.62</v>
      </c>
      <c r="E2450" s="65" t="n">
        <f aca="false">VLOOKUP(A2450,Plan1!$A$7:$O$2198,8,FALSE())</f>
        <v>754.38</v>
      </c>
      <c r="F2450" s="64" t="n">
        <f aca="false">VLOOKUP(A2450,Plan1!$A$7:$O$2198,12,FALSE())</f>
        <v>-3.42</v>
      </c>
      <c r="G2450" s="65" t="n">
        <f aca="false">VLOOKUP(A2450,Plan1!$A$7:$O$2198,13,FALSE())</f>
        <v>835.36</v>
      </c>
    </row>
    <row r="2451" customFormat="false" ht="15" hidden="false" customHeight="false" outlineLevel="0" collapsed="false">
      <c r="A2451" s="63" t="n">
        <v>43723</v>
      </c>
      <c r="B2451" s="64" t="n">
        <f aca="false">VLOOKUP(A2451,Plan1!$A$7:$O$2198,2,FALSE())</f>
        <v>-7.76</v>
      </c>
      <c r="C2451" s="65" t="n">
        <f aca="false">VLOOKUP(A2451,Plan1!$A$7:$O$2198,3,FALSE())</f>
        <v>773.24</v>
      </c>
      <c r="D2451" s="66" t="n">
        <f aca="false">VLOOKUP(A2451,Plan1!$A$7:$O$2198,7,FALSE())</f>
        <v>-5.67</v>
      </c>
      <c r="E2451" s="65" t="n">
        <f aca="false">VLOOKUP(A2451,Plan1!$A$7:$O$2198,8,FALSE())</f>
        <v>754.33</v>
      </c>
      <c r="F2451" s="64" t="n">
        <f aca="false">VLOOKUP(A2451,Plan1!$A$7:$O$2198,12,FALSE())</f>
        <v>-3.45</v>
      </c>
      <c r="G2451" s="65" t="n">
        <f aca="false">VLOOKUP(A2451,Plan1!$A$7:$O$2198,13,FALSE())</f>
        <v>835.33</v>
      </c>
    </row>
    <row r="2452" customFormat="false" ht="15" hidden="false" customHeight="false" outlineLevel="0" collapsed="false">
      <c r="A2452" s="63" t="n">
        <v>43724</v>
      </c>
      <c r="B2452" s="64" t="n">
        <f aca="false">VLOOKUP(A2452,Plan1!$A$7:$O$2198,2,FALSE())</f>
        <v>-7.8</v>
      </c>
      <c r="C2452" s="65" t="n">
        <f aca="false">VLOOKUP(A2452,Plan1!$A$7:$O$2198,3,FALSE())</f>
        <v>773.2</v>
      </c>
      <c r="D2452" s="66" t="n">
        <f aca="false">VLOOKUP(A2452,Plan1!$A$7:$O$2198,7,FALSE())</f>
        <v>-5.72</v>
      </c>
      <c r="E2452" s="65" t="n">
        <f aca="false">VLOOKUP(A2452,Plan1!$A$7:$O$2198,8,FALSE())</f>
        <v>754.28</v>
      </c>
      <c r="F2452" s="64" t="n">
        <f aca="false">VLOOKUP(A2452,Plan1!$A$7:$O$2198,12,FALSE())</f>
        <v>-3.47</v>
      </c>
      <c r="G2452" s="65" t="n">
        <f aca="false">VLOOKUP(A2452,Plan1!$A$7:$O$2198,13,FALSE())</f>
        <v>835.31</v>
      </c>
    </row>
    <row r="2453" customFormat="false" ht="15" hidden="false" customHeight="false" outlineLevel="0" collapsed="false">
      <c r="A2453" s="63" t="n">
        <v>43725</v>
      </c>
      <c r="B2453" s="64" t="n">
        <f aca="false">VLOOKUP(A2453,Plan1!$A$7:$O$2198,2,FALSE())</f>
        <v>-7.85</v>
      </c>
      <c r="C2453" s="65" t="n">
        <f aca="false">VLOOKUP(A2453,Plan1!$A$7:$O$2198,3,FALSE())</f>
        <v>773.15</v>
      </c>
      <c r="D2453" s="66" t="n">
        <f aca="false">VLOOKUP(A2453,Plan1!$A$7:$O$2198,7,FALSE())</f>
        <v>-5.76</v>
      </c>
      <c r="E2453" s="65" t="n">
        <f aca="false">VLOOKUP(A2453,Plan1!$A$7:$O$2198,8,FALSE())</f>
        <v>754.24</v>
      </c>
      <c r="F2453" s="64" t="n">
        <f aca="false">VLOOKUP(A2453,Plan1!$A$7:$O$2198,12,FALSE())</f>
        <v>-3.5</v>
      </c>
      <c r="G2453" s="65" t="n">
        <f aca="false">VLOOKUP(A2453,Plan1!$A$7:$O$2198,13,FALSE())</f>
        <v>835.28</v>
      </c>
    </row>
    <row r="2454" customFormat="false" ht="15" hidden="false" customHeight="false" outlineLevel="0" collapsed="false">
      <c r="A2454" s="63" t="n">
        <v>43726</v>
      </c>
      <c r="B2454" s="64" t="n">
        <f aca="false">VLOOKUP(A2454,Plan1!$A$7:$O$2198,2,FALSE())</f>
        <v>-7.9</v>
      </c>
      <c r="C2454" s="65" t="n">
        <f aca="false">VLOOKUP(A2454,Plan1!$A$7:$O$2198,3,FALSE())</f>
        <v>773.1</v>
      </c>
      <c r="D2454" s="66" t="n">
        <f aca="false">VLOOKUP(A2454,Plan1!$A$7:$O$2198,7,FALSE())</f>
        <v>-5.8</v>
      </c>
      <c r="E2454" s="65" t="n">
        <f aca="false">VLOOKUP(A2454,Plan1!$A$7:$O$2198,8,FALSE())</f>
        <v>754.2</v>
      </c>
      <c r="F2454" s="64" t="n">
        <f aca="false">VLOOKUP(A2454,Plan1!$A$7:$O$2198,12,FALSE())</f>
        <v>-3.54</v>
      </c>
      <c r="G2454" s="65" t="n">
        <f aca="false">VLOOKUP(A2454,Plan1!$A$7:$O$2198,13,FALSE())</f>
        <v>835.24</v>
      </c>
    </row>
    <row r="2455" customFormat="false" ht="15" hidden="false" customHeight="false" outlineLevel="0" collapsed="false">
      <c r="A2455" s="63" t="n">
        <v>43727</v>
      </c>
      <c r="B2455" s="64" t="n">
        <f aca="false">VLOOKUP(A2455,Plan1!$A$7:$O$2198,2,FALSE())</f>
        <v>-7.95</v>
      </c>
      <c r="C2455" s="65" t="n">
        <f aca="false">VLOOKUP(A2455,Plan1!$A$7:$O$2198,3,FALSE())</f>
        <v>773.05</v>
      </c>
      <c r="D2455" s="66" t="n">
        <f aca="false">VLOOKUP(A2455,Plan1!$A$7:$O$2198,7,FALSE())</f>
        <v>-5.85</v>
      </c>
      <c r="E2455" s="65" t="n">
        <f aca="false">VLOOKUP(A2455,Plan1!$A$7:$O$2198,8,FALSE())</f>
        <v>754.15</v>
      </c>
      <c r="F2455" s="64" t="n">
        <f aca="false">VLOOKUP(A2455,Plan1!$A$7:$O$2198,12,FALSE())</f>
        <v>-3.58</v>
      </c>
      <c r="G2455" s="65" t="n">
        <f aca="false">VLOOKUP(A2455,Plan1!$A$7:$O$2198,13,FALSE())</f>
        <v>835.2</v>
      </c>
    </row>
    <row r="2456" customFormat="false" ht="15" hidden="false" customHeight="false" outlineLevel="0" collapsed="false">
      <c r="A2456" s="63" t="n">
        <v>43728</v>
      </c>
      <c r="B2456" s="64" t="n">
        <f aca="false">VLOOKUP(A2456,Plan1!$A$7:$O$2198,2,FALSE())</f>
        <v>-8</v>
      </c>
      <c r="C2456" s="65" t="n">
        <f aca="false">VLOOKUP(A2456,Plan1!$A$7:$O$2198,3,FALSE())</f>
        <v>773</v>
      </c>
      <c r="D2456" s="66" t="n">
        <f aca="false">VLOOKUP(A2456,Plan1!$A$7:$O$2198,7,FALSE())</f>
        <v>-5.9</v>
      </c>
      <c r="E2456" s="65" t="n">
        <f aca="false">VLOOKUP(A2456,Plan1!$A$7:$O$2198,8,FALSE())</f>
        <v>754.1</v>
      </c>
      <c r="F2456" s="64" t="n">
        <f aca="false">VLOOKUP(A2456,Plan1!$A$7:$O$2198,12,FALSE())</f>
        <v>-3.62</v>
      </c>
      <c r="G2456" s="65" t="n">
        <f aca="false">VLOOKUP(A2456,Plan1!$A$7:$O$2198,13,FALSE())</f>
        <v>835.16</v>
      </c>
    </row>
    <row r="2457" customFormat="false" ht="15" hidden="false" customHeight="false" outlineLevel="0" collapsed="false">
      <c r="A2457" s="63" t="n">
        <v>43729</v>
      </c>
      <c r="B2457" s="64" t="n">
        <f aca="false">VLOOKUP(A2457,Plan1!$A$7:$O$2198,2,FALSE())</f>
        <v>-8.05</v>
      </c>
      <c r="C2457" s="65" t="n">
        <f aca="false">VLOOKUP(A2457,Plan1!$A$7:$O$2198,3,FALSE())</f>
        <v>772.95</v>
      </c>
      <c r="D2457" s="66" t="n">
        <f aca="false">VLOOKUP(A2457,Plan1!$A$7:$O$2198,7,FALSE())</f>
        <v>-5.95</v>
      </c>
      <c r="E2457" s="65" t="n">
        <f aca="false">VLOOKUP(A2457,Plan1!$A$7:$O$2198,8,FALSE())</f>
        <v>754.05</v>
      </c>
      <c r="F2457" s="64" t="n">
        <f aca="false">VLOOKUP(A2457,Plan1!$A$7:$O$2198,12,FALSE())</f>
        <v>-3.64</v>
      </c>
      <c r="G2457" s="65" t="n">
        <f aca="false">VLOOKUP(A2457,Plan1!$A$7:$O$2198,13,FALSE())</f>
        <v>835.14</v>
      </c>
    </row>
    <row r="2458" customFormat="false" ht="15" hidden="false" customHeight="false" outlineLevel="0" collapsed="false">
      <c r="A2458" s="63" t="n">
        <v>43730</v>
      </c>
      <c r="B2458" s="64" t="n">
        <f aca="false">VLOOKUP(A2458,Plan1!$A$7:$O$2198,2,FALSE())</f>
        <v>-8.1</v>
      </c>
      <c r="C2458" s="65" t="n">
        <f aca="false">VLOOKUP(A2458,Plan1!$A$7:$O$2198,3,FALSE())</f>
        <v>772.9</v>
      </c>
      <c r="D2458" s="66" t="n">
        <f aca="false">VLOOKUP(A2458,Plan1!$A$7:$O$2198,7,FALSE())</f>
        <v>-6</v>
      </c>
      <c r="E2458" s="65" t="n">
        <f aca="false">VLOOKUP(A2458,Plan1!$A$7:$O$2198,8,FALSE())</f>
        <v>754</v>
      </c>
      <c r="F2458" s="64" t="n">
        <f aca="false">VLOOKUP(A2458,Plan1!$A$7:$O$2198,12,FALSE())</f>
        <v>-3.67</v>
      </c>
      <c r="G2458" s="65" t="n">
        <f aca="false">VLOOKUP(A2458,Plan1!$A$7:$O$2198,13,FALSE())</f>
        <v>835.11</v>
      </c>
    </row>
    <row r="2459" customFormat="false" ht="15" hidden="false" customHeight="false" outlineLevel="0" collapsed="false">
      <c r="A2459" s="63" t="n">
        <v>43731</v>
      </c>
      <c r="B2459" s="64" t="n">
        <f aca="false">VLOOKUP(A2459,Plan1!$A$7:$O$2198,2,FALSE())</f>
        <v>-8.15</v>
      </c>
      <c r="C2459" s="65" t="n">
        <f aca="false">VLOOKUP(A2459,Plan1!$A$7:$O$2198,3,FALSE())</f>
        <v>772.85</v>
      </c>
      <c r="D2459" s="66" t="n">
        <f aca="false">VLOOKUP(A2459,Plan1!$A$7:$O$2198,7,FALSE())</f>
        <v>-6.04</v>
      </c>
      <c r="E2459" s="65" t="n">
        <f aca="false">VLOOKUP(A2459,Plan1!$A$7:$O$2198,8,FALSE())</f>
        <v>753.96</v>
      </c>
      <c r="F2459" s="64" t="n">
        <f aca="false">VLOOKUP(A2459,Plan1!$A$7:$O$2198,12,FALSE())</f>
        <v>-3.71</v>
      </c>
      <c r="G2459" s="65" t="n">
        <f aca="false">VLOOKUP(A2459,Plan1!$A$7:$O$2198,13,FALSE())</f>
        <v>835.07</v>
      </c>
    </row>
    <row r="2460" customFormat="false" ht="15" hidden="false" customHeight="false" outlineLevel="0" collapsed="false">
      <c r="A2460" s="63" t="n">
        <v>43732</v>
      </c>
      <c r="B2460" s="64" t="n">
        <f aca="false">VLOOKUP(A2460,Plan1!$A$7:$O$2198,2,FALSE())</f>
        <v>-8.2</v>
      </c>
      <c r="C2460" s="65" t="n">
        <f aca="false">VLOOKUP(A2460,Plan1!$A$7:$O$2198,3,FALSE())</f>
        <v>772.8</v>
      </c>
      <c r="D2460" s="66" t="n">
        <f aca="false">VLOOKUP(A2460,Plan1!$A$7:$O$2198,7,FALSE())</f>
        <v>-6.06</v>
      </c>
      <c r="E2460" s="65" t="n">
        <f aca="false">VLOOKUP(A2460,Plan1!$A$7:$O$2198,8,FALSE())</f>
        <v>753.94</v>
      </c>
      <c r="F2460" s="64" t="n">
        <f aca="false">VLOOKUP(A2460,Plan1!$A$7:$O$2198,12,FALSE())</f>
        <v>-3.73</v>
      </c>
      <c r="G2460" s="65" t="n">
        <f aca="false">VLOOKUP(A2460,Plan1!$A$7:$O$2198,13,FALSE())</f>
        <v>835.05</v>
      </c>
    </row>
    <row r="2461" customFormat="false" ht="15" hidden="false" customHeight="false" outlineLevel="0" collapsed="false">
      <c r="A2461" s="63" t="n">
        <v>43733</v>
      </c>
      <c r="B2461" s="64" t="n">
        <f aca="false">VLOOKUP(A2461,Plan1!$A$7:$O$2198,2,FALSE())</f>
        <v>-8.24</v>
      </c>
      <c r="C2461" s="65" t="n">
        <f aca="false">VLOOKUP(A2461,Plan1!$A$7:$O$2198,3,FALSE())</f>
        <v>772.76</v>
      </c>
      <c r="D2461" s="66" t="n">
        <f aca="false">VLOOKUP(A2461,Plan1!$A$7:$O$2198,7,FALSE())</f>
        <v>-6.1</v>
      </c>
      <c r="E2461" s="65" t="n">
        <f aca="false">VLOOKUP(A2461,Plan1!$A$7:$O$2198,8,FALSE())</f>
        <v>753.9</v>
      </c>
      <c r="F2461" s="64" t="n">
        <f aca="false">VLOOKUP(A2461,Plan1!$A$7:$O$2198,12,FALSE())</f>
        <v>-3.76</v>
      </c>
      <c r="G2461" s="65" t="n">
        <f aca="false">VLOOKUP(A2461,Plan1!$A$7:$O$2198,13,FALSE())</f>
        <v>835.02</v>
      </c>
    </row>
    <row r="2462" customFormat="false" ht="15" hidden="false" customHeight="false" outlineLevel="0" collapsed="false">
      <c r="A2462" s="63" t="n">
        <v>43734</v>
      </c>
      <c r="B2462" s="64" t="n">
        <f aca="false">VLOOKUP(A2462,Plan1!$A$7:$O$2198,2,FALSE())</f>
        <v>-8.26</v>
      </c>
      <c r="C2462" s="65" t="n">
        <f aca="false">VLOOKUP(A2462,Plan1!$A$7:$O$2198,3,FALSE())</f>
        <v>772.74</v>
      </c>
      <c r="D2462" s="66" t="n">
        <f aca="false">VLOOKUP(A2462,Plan1!$A$7:$O$2198,7,FALSE())</f>
        <v>-6.12</v>
      </c>
      <c r="E2462" s="65" t="n">
        <f aca="false">VLOOKUP(A2462,Plan1!$A$7:$O$2198,8,FALSE())</f>
        <v>753.88</v>
      </c>
      <c r="F2462" s="64" t="n">
        <f aca="false">VLOOKUP(A2462,Plan1!$A$7:$O$2198,12,FALSE())</f>
        <v>-3.79</v>
      </c>
      <c r="G2462" s="65" t="n">
        <f aca="false">VLOOKUP(A2462,Plan1!$A$7:$O$2198,13,FALSE())</f>
        <v>834.99</v>
      </c>
    </row>
    <row r="2463" customFormat="false" ht="15" hidden="false" customHeight="false" outlineLevel="0" collapsed="false">
      <c r="A2463" s="63" t="n">
        <v>43735</v>
      </c>
      <c r="B2463" s="64" t="n">
        <f aca="false">VLOOKUP(A2463,Plan1!$A$7:$O$2198,2,FALSE())</f>
        <v>-8.24</v>
      </c>
      <c r="C2463" s="65" t="n">
        <f aca="false">VLOOKUP(A2463,Plan1!$A$7:$O$2198,3,FALSE())</f>
        <v>772.76</v>
      </c>
      <c r="D2463" s="66" t="n">
        <f aca="false">VLOOKUP(A2463,Plan1!$A$7:$O$2198,7,FALSE())</f>
        <v>-6.13</v>
      </c>
      <c r="E2463" s="65" t="n">
        <f aca="false">VLOOKUP(A2463,Plan1!$A$7:$O$2198,8,FALSE())</f>
        <v>753.87</v>
      </c>
      <c r="F2463" s="64" t="n">
        <f aca="false">VLOOKUP(A2463,Plan1!$A$7:$O$2198,12,FALSE())</f>
        <v>-3.8</v>
      </c>
      <c r="G2463" s="65" t="n">
        <f aca="false">VLOOKUP(A2463,Plan1!$A$7:$O$2198,13,FALSE())</f>
        <v>834.98</v>
      </c>
    </row>
    <row r="2464" customFormat="false" ht="15" hidden="false" customHeight="false" outlineLevel="0" collapsed="false">
      <c r="A2464" s="63" t="n">
        <v>43736</v>
      </c>
      <c r="B2464" s="64" t="n">
        <f aca="false">VLOOKUP(A2464,Plan1!$A$7:$O$2198,2,FALSE())</f>
        <v>-8.25</v>
      </c>
      <c r="C2464" s="65" t="n">
        <f aca="false">VLOOKUP(A2464,Plan1!$A$7:$O$2198,3,FALSE())</f>
        <v>772.75</v>
      </c>
      <c r="D2464" s="66" t="n">
        <f aca="false">VLOOKUP(A2464,Plan1!$A$7:$O$2198,7,FALSE())</f>
        <v>-6.15</v>
      </c>
      <c r="E2464" s="65" t="n">
        <f aca="false">VLOOKUP(A2464,Plan1!$A$7:$O$2198,8,FALSE())</f>
        <v>753.85</v>
      </c>
      <c r="F2464" s="64" t="n">
        <f aca="false">VLOOKUP(A2464,Plan1!$A$7:$O$2198,12,FALSE())</f>
        <v>-3.82</v>
      </c>
      <c r="G2464" s="65" t="n">
        <f aca="false">VLOOKUP(A2464,Plan1!$A$7:$O$2198,13,FALSE())</f>
        <v>834.96</v>
      </c>
    </row>
    <row r="2465" customFormat="false" ht="15" hidden="false" customHeight="false" outlineLevel="0" collapsed="false">
      <c r="A2465" s="63" t="n">
        <v>43737</v>
      </c>
      <c r="B2465" s="64" t="n">
        <f aca="false">VLOOKUP(A2465,Plan1!$A$7:$O$2198,2,FALSE())</f>
        <v>-8.26</v>
      </c>
      <c r="C2465" s="65" t="n">
        <f aca="false">VLOOKUP(A2465,Plan1!$A$7:$O$2198,3,FALSE())</f>
        <v>772.74</v>
      </c>
      <c r="D2465" s="66" t="n">
        <f aca="false">VLOOKUP(A2465,Plan1!$A$7:$O$2198,7,FALSE())</f>
        <v>-6.19</v>
      </c>
      <c r="E2465" s="65" t="n">
        <f aca="false">VLOOKUP(A2465,Plan1!$A$7:$O$2198,8,FALSE())</f>
        <v>753.81</v>
      </c>
      <c r="F2465" s="64" t="n">
        <f aca="false">VLOOKUP(A2465,Plan1!$A$7:$O$2198,12,FALSE())</f>
        <v>-3.84</v>
      </c>
      <c r="G2465" s="65" t="n">
        <f aca="false">VLOOKUP(A2465,Plan1!$A$7:$O$2198,13,FALSE())</f>
        <v>834.94</v>
      </c>
    </row>
    <row r="2466" customFormat="false" ht="15" hidden="false" customHeight="false" outlineLevel="0" collapsed="false">
      <c r="A2466" s="63" t="n">
        <v>43738</v>
      </c>
      <c r="B2466" s="64" t="n">
        <f aca="false">VLOOKUP(A2466,Plan1!$A$7:$O$2198,2,FALSE())</f>
        <v>-8.28</v>
      </c>
      <c r="C2466" s="65" t="n">
        <f aca="false">VLOOKUP(A2466,Plan1!$A$7:$O$2198,3,FALSE())</f>
        <v>772.72</v>
      </c>
      <c r="D2466" s="66" t="n">
        <f aca="false">VLOOKUP(A2466,Plan1!$A$7:$O$2198,7,FALSE())</f>
        <v>-6.23</v>
      </c>
      <c r="E2466" s="65" t="n">
        <f aca="false">VLOOKUP(A2466,Plan1!$A$7:$O$2198,8,FALSE())</f>
        <v>753.77</v>
      </c>
      <c r="F2466" s="64" t="n">
        <f aca="false">VLOOKUP(A2466,Plan1!$A$7:$O$2198,12,FALSE())</f>
        <v>-3.88</v>
      </c>
      <c r="G2466" s="65" t="n">
        <f aca="false">VLOOKUP(A2466,Plan1!$A$7:$O$2198,13,FALSE())</f>
        <v>834.9</v>
      </c>
    </row>
    <row r="2467" customFormat="false" ht="15" hidden="false" customHeight="false" outlineLevel="0" collapsed="false">
      <c r="A2467" s="63" t="n">
        <v>43739</v>
      </c>
      <c r="B2467" s="64" t="n">
        <f aca="false">VLOOKUP(A2467,Plan1!$A$7:$O$2198,2,FALSE())</f>
        <v>-8.32</v>
      </c>
      <c r="C2467" s="65" t="n">
        <f aca="false">VLOOKUP(A2467,Plan1!$A$7:$O$2198,3,FALSE())</f>
        <v>772.68</v>
      </c>
      <c r="D2467" s="66" t="n">
        <f aca="false">VLOOKUP(A2467,Plan1!$A$7:$O$2198,7,FALSE())</f>
        <v>-6.26</v>
      </c>
      <c r="E2467" s="65" t="n">
        <f aca="false">VLOOKUP(A2467,Plan1!$A$7:$O$2198,8,FALSE())</f>
        <v>753.74</v>
      </c>
      <c r="F2467" s="64" t="n">
        <f aca="false">VLOOKUP(A2467,Plan1!$A$7:$O$2198,12,FALSE())</f>
        <v>-3.9</v>
      </c>
      <c r="G2467" s="65" t="n">
        <f aca="false">VLOOKUP(A2467,Plan1!$A$7:$O$2198,13,FALSE())</f>
        <v>834.88</v>
      </c>
    </row>
    <row r="2468" customFormat="false" ht="15" hidden="false" customHeight="false" outlineLevel="0" collapsed="false">
      <c r="A2468" s="63" t="n">
        <v>43740</v>
      </c>
      <c r="B2468" s="64" t="n">
        <f aca="false">VLOOKUP(A2468,Plan1!$A$7:$O$2198,2,FALSE())</f>
        <v>-8.36</v>
      </c>
      <c r="C2468" s="65" t="n">
        <f aca="false">VLOOKUP(A2468,Plan1!$A$7:$O$2198,3,FALSE())</f>
        <v>772.64</v>
      </c>
      <c r="D2468" s="66" t="n">
        <f aca="false">VLOOKUP(A2468,Plan1!$A$7:$O$2198,7,FALSE())</f>
        <v>-6.3</v>
      </c>
      <c r="E2468" s="65" t="n">
        <f aca="false">VLOOKUP(A2468,Plan1!$A$7:$O$2198,8,FALSE())</f>
        <v>753.7</v>
      </c>
      <c r="F2468" s="64" t="n">
        <f aca="false">VLOOKUP(A2468,Plan1!$A$7:$O$2198,12,FALSE())</f>
        <v>-3.92</v>
      </c>
      <c r="G2468" s="65" t="n">
        <f aca="false">VLOOKUP(A2468,Plan1!$A$7:$O$2198,13,FALSE())</f>
        <v>834.86</v>
      </c>
    </row>
    <row r="2469" customFormat="false" ht="15" hidden="false" customHeight="false" outlineLevel="0" collapsed="false">
      <c r="A2469" s="63" t="n">
        <v>43741</v>
      </c>
      <c r="B2469" s="64" t="n">
        <f aca="false">VLOOKUP(A2469,Plan1!$A$7:$O$2198,2,FALSE())</f>
        <v>-8.39</v>
      </c>
      <c r="C2469" s="65" t="n">
        <f aca="false">VLOOKUP(A2469,Plan1!$A$7:$O$2198,3,FALSE())</f>
        <v>772.61</v>
      </c>
      <c r="D2469" s="66" t="n">
        <f aca="false">VLOOKUP(A2469,Plan1!$A$7:$O$2198,7,FALSE())</f>
        <v>-6.34</v>
      </c>
      <c r="E2469" s="65" t="n">
        <f aca="false">VLOOKUP(A2469,Plan1!$A$7:$O$2198,8,FALSE())</f>
        <v>753.66</v>
      </c>
      <c r="F2469" s="64" t="n">
        <f aca="false">VLOOKUP(A2469,Plan1!$A$7:$O$2198,12,FALSE())</f>
        <v>-3.96</v>
      </c>
      <c r="G2469" s="65" t="n">
        <f aca="false">VLOOKUP(A2469,Plan1!$A$7:$O$2198,13,FALSE())</f>
        <v>834.82</v>
      </c>
    </row>
    <row r="2470" customFormat="false" ht="15" hidden="false" customHeight="false" outlineLevel="0" collapsed="false">
      <c r="A2470" s="63" t="n">
        <v>43742</v>
      </c>
      <c r="B2470" s="64" t="n">
        <f aca="false">VLOOKUP(A2470,Plan1!$A$7:$O$2198,2,FALSE())</f>
        <v>-8.43</v>
      </c>
      <c r="C2470" s="65" t="n">
        <f aca="false">VLOOKUP(A2470,Plan1!$A$7:$O$2198,3,FALSE())</f>
        <v>772.57</v>
      </c>
      <c r="D2470" s="66" t="n">
        <f aca="false">VLOOKUP(A2470,Plan1!$A$7:$O$2198,7,FALSE())</f>
        <v>-6.39</v>
      </c>
      <c r="E2470" s="65" t="n">
        <f aca="false">VLOOKUP(A2470,Plan1!$A$7:$O$2198,8,FALSE())</f>
        <v>753.61</v>
      </c>
      <c r="F2470" s="64" t="n">
        <f aca="false">VLOOKUP(A2470,Plan1!$A$7:$O$2198,12,FALSE())</f>
        <v>-3.99</v>
      </c>
      <c r="G2470" s="65" t="n">
        <f aca="false">VLOOKUP(A2470,Plan1!$A$7:$O$2198,13,FALSE())</f>
        <v>834.79</v>
      </c>
    </row>
    <row r="2471" customFormat="false" ht="15" hidden="false" customHeight="false" outlineLevel="0" collapsed="false">
      <c r="A2471" s="63" t="n">
        <v>43743</v>
      </c>
      <c r="B2471" s="64" t="n">
        <f aca="false">VLOOKUP(A2471,Plan1!$A$7:$O$2198,2,FALSE())</f>
        <v>-8.48</v>
      </c>
      <c r="C2471" s="65" t="n">
        <f aca="false">VLOOKUP(A2471,Plan1!$A$7:$O$2198,3,FALSE())</f>
        <v>772.52</v>
      </c>
      <c r="D2471" s="66" t="n">
        <f aca="false">VLOOKUP(A2471,Plan1!$A$7:$O$2198,7,FALSE())</f>
        <v>-6.45</v>
      </c>
      <c r="E2471" s="65" t="n">
        <f aca="false">VLOOKUP(A2471,Plan1!$A$7:$O$2198,8,FALSE())</f>
        <v>753.55</v>
      </c>
      <c r="F2471" s="64" t="n">
        <f aca="false">VLOOKUP(A2471,Plan1!$A$7:$O$2198,12,FALSE())</f>
        <v>-4.04</v>
      </c>
      <c r="G2471" s="65" t="n">
        <f aca="false">VLOOKUP(A2471,Plan1!$A$7:$O$2198,13,FALSE())</f>
        <v>834.74</v>
      </c>
    </row>
    <row r="2472" customFormat="false" ht="15" hidden="false" customHeight="false" outlineLevel="0" collapsed="false">
      <c r="A2472" s="63" t="n">
        <v>43744</v>
      </c>
      <c r="B2472" s="64" t="n">
        <f aca="false">VLOOKUP(A2472,Plan1!$A$7:$O$2198,2,FALSE())</f>
        <v>-8.52</v>
      </c>
      <c r="C2472" s="65" t="n">
        <f aca="false">VLOOKUP(A2472,Plan1!$A$7:$O$2198,3,FALSE())</f>
        <v>772.48</v>
      </c>
      <c r="D2472" s="66" t="n">
        <f aca="false">VLOOKUP(A2472,Plan1!$A$7:$O$2198,7,FALSE())</f>
        <v>-6.48</v>
      </c>
      <c r="E2472" s="65" t="n">
        <f aca="false">VLOOKUP(A2472,Plan1!$A$7:$O$2198,8,FALSE())</f>
        <v>753.52</v>
      </c>
      <c r="F2472" s="64" t="n">
        <f aca="false">VLOOKUP(A2472,Plan1!$A$7:$O$2198,12,FALSE())</f>
        <v>-4.08</v>
      </c>
      <c r="G2472" s="65" t="n">
        <f aca="false">VLOOKUP(A2472,Plan1!$A$7:$O$2198,13,FALSE())</f>
        <v>834.7</v>
      </c>
    </row>
    <row r="2473" customFormat="false" ht="15" hidden="false" customHeight="false" outlineLevel="0" collapsed="false">
      <c r="A2473" s="63" t="n">
        <v>43745</v>
      </c>
      <c r="B2473" s="64" t="n">
        <f aca="false">VLOOKUP(A2473,Plan1!$A$7:$O$2198,2,FALSE())</f>
        <v>-8.56</v>
      </c>
      <c r="C2473" s="65" t="n">
        <f aca="false">VLOOKUP(A2473,Plan1!$A$7:$O$2198,3,FALSE())</f>
        <v>772.44</v>
      </c>
      <c r="D2473" s="66" t="n">
        <f aca="false">VLOOKUP(A2473,Plan1!$A$7:$O$2198,7,FALSE())</f>
        <v>-6.52</v>
      </c>
      <c r="E2473" s="65" t="n">
        <f aca="false">VLOOKUP(A2473,Plan1!$A$7:$O$2198,8,FALSE())</f>
        <v>753.48</v>
      </c>
      <c r="F2473" s="64" t="n">
        <f aca="false">VLOOKUP(A2473,Plan1!$A$7:$O$2198,12,FALSE())</f>
        <v>-4.1</v>
      </c>
      <c r="G2473" s="65" t="n">
        <f aca="false">VLOOKUP(A2473,Plan1!$A$7:$O$2198,13,FALSE())</f>
        <v>834.68</v>
      </c>
    </row>
    <row r="2474" customFormat="false" ht="15" hidden="false" customHeight="false" outlineLevel="0" collapsed="false">
      <c r="A2474" s="63" t="n">
        <v>43746</v>
      </c>
      <c r="B2474" s="64" t="n">
        <f aca="false">VLOOKUP(A2474,Plan1!$A$7:$O$2198,2,FALSE())</f>
        <v>-8.6</v>
      </c>
      <c r="C2474" s="65" t="n">
        <f aca="false">VLOOKUP(A2474,Plan1!$A$7:$O$2198,3,FALSE())</f>
        <v>772.4</v>
      </c>
      <c r="D2474" s="66" t="n">
        <f aca="false">VLOOKUP(A2474,Plan1!$A$7:$O$2198,7,FALSE())</f>
        <v>-6.56</v>
      </c>
      <c r="E2474" s="65" t="n">
        <f aca="false">VLOOKUP(A2474,Plan1!$A$7:$O$2198,8,FALSE())</f>
        <v>753.44</v>
      </c>
      <c r="F2474" s="64" t="n">
        <f aca="false">VLOOKUP(A2474,Plan1!$A$7:$O$2198,12,FALSE())</f>
        <v>-4.14</v>
      </c>
      <c r="G2474" s="65" t="n">
        <f aca="false">VLOOKUP(A2474,Plan1!$A$7:$O$2198,13,FALSE())</f>
        <v>834.64</v>
      </c>
    </row>
    <row r="2475" customFormat="false" ht="15" hidden="false" customHeight="false" outlineLevel="0" collapsed="false">
      <c r="A2475" s="63" t="n">
        <v>43747</v>
      </c>
      <c r="B2475" s="64" t="n">
        <f aca="false">VLOOKUP(A2475,Plan1!$A$7:$O$2198,2,FALSE())</f>
        <v>-8.62</v>
      </c>
      <c r="C2475" s="65" t="n">
        <f aca="false">VLOOKUP(A2475,Plan1!$A$7:$O$2198,3,FALSE())</f>
        <v>772.38</v>
      </c>
      <c r="D2475" s="66" t="n">
        <f aca="false">VLOOKUP(A2475,Plan1!$A$7:$O$2198,7,FALSE())</f>
        <v>-6.6</v>
      </c>
      <c r="E2475" s="65" t="n">
        <f aca="false">VLOOKUP(A2475,Plan1!$A$7:$O$2198,8,FALSE())</f>
        <v>753.4</v>
      </c>
      <c r="F2475" s="64" t="n">
        <f aca="false">VLOOKUP(A2475,Plan1!$A$7:$O$2198,12,FALSE())</f>
        <v>-4.2</v>
      </c>
      <c r="G2475" s="65" t="n">
        <f aca="false">VLOOKUP(A2475,Plan1!$A$7:$O$2198,13,FALSE())</f>
        <v>834.58</v>
      </c>
    </row>
    <row r="2476" customFormat="false" ht="15" hidden="false" customHeight="false" outlineLevel="0" collapsed="false">
      <c r="A2476" s="63" t="n">
        <v>43748</v>
      </c>
      <c r="B2476" s="64" t="n">
        <f aca="false">VLOOKUP(A2476,Plan1!$A$7:$O$2198,2,FALSE())</f>
        <v>-8.66</v>
      </c>
      <c r="C2476" s="65" t="n">
        <f aca="false">VLOOKUP(A2476,Plan1!$A$7:$O$2198,3,FALSE())</f>
        <v>772.34</v>
      </c>
      <c r="D2476" s="66" t="n">
        <f aca="false">VLOOKUP(A2476,Plan1!$A$7:$O$2198,7,FALSE())</f>
        <v>-6.64</v>
      </c>
      <c r="E2476" s="65" t="n">
        <f aca="false">VLOOKUP(A2476,Plan1!$A$7:$O$2198,8,FALSE())</f>
        <v>753.36</v>
      </c>
      <c r="F2476" s="64" t="n">
        <f aca="false">VLOOKUP(A2476,Plan1!$A$7:$O$2198,12,FALSE())</f>
        <v>-4.23</v>
      </c>
      <c r="G2476" s="65" t="n">
        <f aca="false">VLOOKUP(A2476,Plan1!$A$7:$O$2198,13,FALSE())</f>
        <v>834.55</v>
      </c>
    </row>
    <row r="2477" customFormat="false" ht="15" hidden="false" customHeight="false" outlineLevel="0" collapsed="false">
      <c r="A2477" s="63" t="n">
        <v>43749</v>
      </c>
      <c r="B2477" s="64" t="n">
        <f aca="false">VLOOKUP(A2477,Plan1!$A$7:$O$2198,2,FALSE())</f>
        <v>-8.68</v>
      </c>
      <c r="C2477" s="65" t="n">
        <f aca="false">VLOOKUP(A2477,Plan1!$A$7:$O$2198,3,FALSE())</f>
        <v>772.32</v>
      </c>
      <c r="D2477" s="66" t="n">
        <f aca="false">VLOOKUP(A2477,Plan1!$A$7:$O$2198,7,FALSE())</f>
        <v>-6.68</v>
      </c>
      <c r="E2477" s="65" t="n">
        <f aca="false">VLOOKUP(A2477,Plan1!$A$7:$O$2198,8,FALSE())</f>
        <v>753.32</v>
      </c>
      <c r="F2477" s="64" t="n">
        <f aca="false">VLOOKUP(A2477,Plan1!$A$7:$O$2198,12,FALSE())</f>
        <v>-4.26</v>
      </c>
      <c r="G2477" s="65" t="n">
        <f aca="false">VLOOKUP(A2477,Plan1!$A$7:$O$2198,13,FALSE())</f>
        <v>834.52</v>
      </c>
    </row>
    <row r="2478" customFormat="false" ht="15" hidden="false" customHeight="false" outlineLevel="0" collapsed="false">
      <c r="A2478" s="63" t="n">
        <v>43750</v>
      </c>
      <c r="B2478" s="64" t="n">
        <f aca="false">VLOOKUP(A2478,Plan1!$A$7:$O$2198,2,FALSE())</f>
        <v>-8.71</v>
      </c>
      <c r="C2478" s="65" t="n">
        <f aca="false">VLOOKUP(A2478,Plan1!$A$7:$O$2198,3,FALSE())</f>
        <v>772.29</v>
      </c>
      <c r="D2478" s="66" t="n">
        <f aca="false">VLOOKUP(A2478,Plan1!$A$7:$O$2198,7,FALSE())</f>
        <v>-6.72</v>
      </c>
      <c r="E2478" s="65" t="n">
        <f aca="false">VLOOKUP(A2478,Plan1!$A$7:$O$2198,8,FALSE())</f>
        <v>753.28</v>
      </c>
      <c r="F2478" s="64" t="n">
        <f aca="false">VLOOKUP(A2478,Plan1!$A$7:$O$2198,12,FALSE())</f>
        <v>-4.29</v>
      </c>
      <c r="G2478" s="65" t="n">
        <f aca="false">VLOOKUP(A2478,Plan1!$A$7:$O$2198,13,FALSE())</f>
        <v>834.49</v>
      </c>
    </row>
    <row r="2479" customFormat="false" ht="15" hidden="false" customHeight="false" outlineLevel="0" collapsed="false">
      <c r="A2479" s="63" t="n">
        <v>43751</v>
      </c>
      <c r="B2479" s="64" t="n">
        <f aca="false">VLOOKUP(A2479,Plan1!$A$7:$O$2198,2,FALSE())</f>
        <v>-8.75</v>
      </c>
      <c r="C2479" s="65" t="n">
        <f aca="false">VLOOKUP(A2479,Plan1!$A$7:$O$2198,3,FALSE())</f>
        <v>772.25</v>
      </c>
      <c r="D2479" s="66" t="n">
        <f aca="false">VLOOKUP(A2479,Plan1!$A$7:$O$2198,7,FALSE())</f>
        <v>-6.76</v>
      </c>
      <c r="E2479" s="65" t="n">
        <f aca="false">VLOOKUP(A2479,Plan1!$A$7:$O$2198,8,FALSE())</f>
        <v>753.24</v>
      </c>
      <c r="F2479" s="64" t="n">
        <f aca="false">VLOOKUP(A2479,Plan1!$A$7:$O$2198,12,FALSE())</f>
        <v>-4.31</v>
      </c>
      <c r="G2479" s="65" t="n">
        <f aca="false">VLOOKUP(A2479,Plan1!$A$7:$O$2198,13,FALSE())</f>
        <v>834.47</v>
      </c>
    </row>
    <row r="2480" customFormat="false" ht="15" hidden="false" customHeight="false" outlineLevel="0" collapsed="false">
      <c r="A2480" s="63" t="n">
        <v>43752</v>
      </c>
      <c r="B2480" s="64" t="n">
        <f aca="false">VLOOKUP(A2480,Plan1!$A$7:$O$2198,2,FALSE())</f>
        <v>-8.77</v>
      </c>
      <c r="C2480" s="65" t="n">
        <f aca="false">VLOOKUP(A2480,Plan1!$A$7:$O$2198,3,FALSE())</f>
        <v>772.23</v>
      </c>
      <c r="D2480" s="66" t="n">
        <f aca="false">VLOOKUP(A2480,Plan1!$A$7:$O$2198,7,FALSE())</f>
        <v>-6.8</v>
      </c>
      <c r="E2480" s="65" t="n">
        <f aca="false">VLOOKUP(A2480,Plan1!$A$7:$O$2198,8,FALSE())</f>
        <v>753.2</v>
      </c>
      <c r="F2480" s="64" t="n">
        <f aca="false">VLOOKUP(A2480,Plan1!$A$7:$O$2198,12,FALSE())</f>
        <v>-4.34</v>
      </c>
      <c r="G2480" s="65" t="n">
        <f aca="false">VLOOKUP(A2480,Plan1!$A$7:$O$2198,13,FALSE())</f>
        <v>834.44</v>
      </c>
    </row>
    <row r="2481" customFormat="false" ht="15" hidden="false" customHeight="false" outlineLevel="0" collapsed="false">
      <c r="A2481" s="63" t="n">
        <v>43753</v>
      </c>
      <c r="B2481" s="64" t="n">
        <f aca="false">VLOOKUP(A2481,Plan1!$A$7:$O$2198,2,FALSE())</f>
        <v>-8.8</v>
      </c>
      <c r="C2481" s="65" t="n">
        <f aca="false">VLOOKUP(A2481,Plan1!$A$7:$O$2198,3,FALSE())</f>
        <v>772.2</v>
      </c>
      <c r="D2481" s="66" t="n">
        <f aca="false">VLOOKUP(A2481,Plan1!$A$7:$O$2198,7,FALSE())</f>
        <v>-6.84</v>
      </c>
      <c r="E2481" s="65" t="n">
        <f aca="false">VLOOKUP(A2481,Plan1!$A$7:$O$2198,8,FALSE())</f>
        <v>753.16</v>
      </c>
      <c r="F2481" s="64" t="n">
        <f aca="false">VLOOKUP(A2481,Plan1!$A$7:$O$2198,12,FALSE())</f>
        <v>-4.37</v>
      </c>
      <c r="G2481" s="65" t="n">
        <f aca="false">VLOOKUP(A2481,Plan1!$A$7:$O$2198,13,FALSE())</f>
        <v>834.41</v>
      </c>
    </row>
    <row r="2482" customFormat="false" ht="15" hidden="false" customHeight="false" outlineLevel="0" collapsed="false">
      <c r="A2482" s="63" t="n">
        <v>43754</v>
      </c>
      <c r="B2482" s="64" t="n">
        <f aca="false">VLOOKUP(A2482,Plan1!$A$7:$O$2198,2,FALSE())</f>
        <v>-8.86</v>
      </c>
      <c r="C2482" s="65" t="n">
        <f aca="false">VLOOKUP(A2482,Plan1!$A$7:$O$2198,3,FALSE())</f>
        <v>772.14</v>
      </c>
      <c r="D2482" s="66" t="n">
        <f aca="false">VLOOKUP(A2482,Plan1!$A$7:$O$2198,7,FALSE())</f>
        <v>-6.89</v>
      </c>
      <c r="E2482" s="65" t="n">
        <f aca="false">VLOOKUP(A2482,Plan1!$A$7:$O$2198,8,FALSE())</f>
        <v>753.11</v>
      </c>
      <c r="F2482" s="64" t="n">
        <f aca="false">VLOOKUP(A2482,Plan1!$A$7:$O$2198,12,FALSE())</f>
        <v>-4.4</v>
      </c>
      <c r="G2482" s="65" t="n">
        <f aca="false">VLOOKUP(A2482,Plan1!$A$7:$O$2198,13,FALSE())</f>
        <v>834.38</v>
      </c>
    </row>
    <row r="2483" customFormat="false" ht="15" hidden="false" customHeight="false" outlineLevel="0" collapsed="false">
      <c r="A2483" s="63" t="n">
        <v>43755</v>
      </c>
      <c r="B2483" s="64" t="n">
        <f aca="false">VLOOKUP(A2483,Plan1!$A$7:$O$2198,2,FALSE())</f>
        <v>-8.9</v>
      </c>
      <c r="C2483" s="65" t="n">
        <f aca="false">VLOOKUP(A2483,Plan1!$A$7:$O$2198,3,FALSE())</f>
        <v>772.1</v>
      </c>
      <c r="D2483" s="66" t="n">
        <f aca="false">VLOOKUP(A2483,Plan1!$A$7:$O$2198,7,FALSE())</f>
        <v>-6.94</v>
      </c>
      <c r="E2483" s="65" t="n">
        <f aca="false">VLOOKUP(A2483,Plan1!$A$7:$O$2198,8,FALSE())</f>
        <v>753.06</v>
      </c>
      <c r="F2483" s="64" t="n">
        <f aca="false">VLOOKUP(A2483,Plan1!$A$7:$O$2198,12,FALSE())</f>
        <v>-4.44</v>
      </c>
      <c r="G2483" s="65" t="n">
        <f aca="false">VLOOKUP(A2483,Plan1!$A$7:$O$2198,13,FALSE())</f>
        <v>834.34</v>
      </c>
    </row>
    <row r="2484" customFormat="false" ht="15" hidden="false" customHeight="false" outlineLevel="0" collapsed="false">
      <c r="A2484" s="63" t="n">
        <v>43756</v>
      </c>
      <c r="B2484" s="64" t="n">
        <f aca="false">VLOOKUP(A2484,Plan1!$A$7:$O$2198,2,FALSE())</f>
        <v>-8.95</v>
      </c>
      <c r="C2484" s="65" t="n">
        <f aca="false">VLOOKUP(A2484,Plan1!$A$7:$O$2198,3,FALSE())</f>
        <v>772.05</v>
      </c>
      <c r="D2484" s="66" t="n">
        <f aca="false">VLOOKUP(A2484,Plan1!$A$7:$O$2198,7,FALSE())</f>
        <v>-6.98</v>
      </c>
      <c r="E2484" s="65" t="n">
        <f aca="false">VLOOKUP(A2484,Plan1!$A$7:$O$2198,8,FALSE())</f>
        <v>753.02</v>
      </c>
      <c r="F2484" s="64" t="n">
        <f aca="false">VLOOKUP(A2484,Plan1!$A$7:$O$2198,12,FALSE())</f>
        <v>-4.47</v>
      </c>
      <c r="G2484" s="65" t="n">
        <f aca="false">VLOOKUP(A2484,Plan1!$A$7:$O$2198,13,FALSE())</f>
        <v>834.31</v>
      </c>
    </row>
    <row r="2485" customFormat="false" ht="15" hidden="false" customHeight="false" outlineLevel="0" collapsed="false">
      <c r="A2485" s="63" t="n">
        <v>43757</v>
      </c>
      <c r="B2485" s="64" t="n">
        <f aca="false">VLOOKUP(A2485,Plan1!$A$7:$O$2198,2,FALSE())</f>
        <v>-8.99</v>
      </c>
      <c r="C2485" s="65" t="n">
        <f aca="false">VLOOKUP(A2485,Plan1!$A$7:$O$2198,3,FALSE())</f>
        <v>772.01</v>
      </c>
      <c r="D2485" s="66" t="n">
        <f aca="false">VLOOKUP(A2485,Plan1!$A$7:$O$2198,7,FALSE())</f>
        <v>-7.03</v>
      </c>
      <c r="E2485" s="65" t="n">
        <f aca="false">VLOOKUP(A2485,Plan1!$A$7:$O$2198,8,FALSE())</f>
        <v>752.97</v>
      </c>
      <c r="F2485" s="64" t="n">
        <f aca="false">VLOOKUP(A2485,Plan1!$A$7:$O$2198,12,FALSE())</f>
        <v>-4.5</v>
      </c>
      <c r="G2485" s="65" t="n">
        <f aca="false">VLOOKUP(A2485,Plan1!$A$7:$O$2198,13,FALSE())</f>
        <v>834.28</v>
      </c>
    </row>
    <row r="2486" customFormat="false" ht="15" hidden="false" customHeight="false" outlineLevel="0" collapsed="false">
      <c r="A2486" s="63" t="n">
        <v>43758</v>
      </c>
      <c r="B2486" s="64" t="n">
        <f aca="false">VLOOKUP(A2486,Plan1!$A$7:$O$2198,2,FALSE())</f>
        <v>-9.02</v>
      </c>
      <c r="C2486" s="65" t="n">
        <f aca="false">VLOOKUP(A2486,Plan1!$A$7:$O$2198,3,FALSE())</f>
        <v>771.98</v>
      </c>
      <c r="D2486" s="66" t="n">
        <f aca="false">VLOOKUP(A2486,Plan1!$A$7:$O$2198,7,FALSE())</f>
        <v>-7.08</v>
      </c>
      <c r="E2486" s="65" t="n">
        <f aca="false">VLOOKUP(A2486,Plan1!$A$7:$O$2198,8,FALSE())</f>
        <v>752.92</v>
      </c>
      <c r="F2486" s="64" t="n">
        <f aca="false">VLOOKUP(A2486,Plan1!$A$7:$O$2198,12,FALSE())</f>
        <v>-4.53</v>
      </c>
      <c r="G2486" s="65" t="n">
        <f aca="false">VLOOKUP(A2486,Plan1!$A$7:$O$2198,13,FALSE())</f>
        <v>834.25</v>
      </c>
    </row>
    <row r="2487" customFormat="false" ht="15" hidden="false" customHeight="false" outlineLevel="0" collapsed="false">
      <c r="A2487" s="63" t="n">
        <v>43759</v>
      </c>
      <c r="B2487" s="64" t="n">
        <f aca="false">VLOOKUP(A2487,Plan1!$A$7:$O$2198,2,FALSE())</f>
        <v>-9.06</v>
      </c>
      <c r="C2487" s="65" t="n">
        <f aca="false">VLOOKUP(A2487,Plan1!$A$7:$O$2198,3,FALSE())</f>
        <v>771.94</v>
      </c>
      <c r="D2487" s="66" t="n">
        <f aca="false">VLOOKUP(A2487,Plan1!$A$7:$O$2198,7,FALSE())</f>
        <v>-7.13</v>
      </c>
      <c r="E2487" s="65" t="n">
        <f aca="false">VLOOKUP(A2487,Plan1!$A$7:$O$2198,8,FALSE())</f>
        <v>752.87</v>
      </c>
      <c r="F2487" s="64" t="n">
        <f aca="false">VLOOKUP(A2487,Plan1!$A$7:$O$2198,12,FALSE())</f>
        <v>-4.58</v>
      </c>
      <c r="G2487" s="65" t="n">
        <f aca="false">VLOOKUP(A2487,Plan1!$A$7:$O$2198,13,FALSE())</f>
        <v>834.2</v>
      </c>
    </row>
    <row r="2488" customFormat="false" ht="15" hidden="false" customHeight="false" outlineLevel="0" collapsed="false">
      <c r="A2488" s="63" t="n">
        <v>43760</v>
      </c>
      <c r="B2488" s="64" t="n">
        <f aca="false">VLOOKUP(A2488,Plan1!$A$7:$O$2198,2,FALSE())</f>
        <v>-9.1</v>
      </c>
      <c r="C2488" s="65" t="n">
        <f aca="false">VLOOKUP(A2488,Plan1!$A$7:$O$2198,3,FALSE())</f>
        <v>771.9</v>
      </c>
      <c r="D2488" s="66" t="n">
        <f aca="false">VLOOKUP(A2488,Plan1!$A$7:$O$2198,7,FALSE())</f>
        <v>-7.17</v>
      </c>
      <c r="E2488" s="65" t="n">
        <f aca="false">VLOOKUP(A2488,Plan1!$A$7:$O$2198,8,FALSE())</f>
        <v>752.83</v>
      </c>
      <c r="F2488" s="64" t="n">
        <f aca="false">VLOOKUP(A2488,Plan1!$A$7:$O$2198,12,FALSE())</f>
        <v>-4.61</v>
      </c>
      <c r="G2488" s="65" t="n">
        <f aca="false">VLOOKUP(A2488,Plan1!$A$7:$O$2198,13,FALSE())</f>
        <v>834.17</v>
      </c>
    </row>
    <row r="2489" customFormat="false" ht="15" hidden="false" customHeight="false" outlineLevel="0" collapsed="false">
      <c r="A2489" s="63" t="n">
        <v>43761</v>
      </c>
      <c r="B2489" s="64" t="n">
        <f aca="false">VLOOKUP(A2489,Plan1!$A$7:$O$2198,2,FALSE())</f>
        <v>-9.14</v>
      </c>
      <c r="C2489" s="65" t="n">
        <f aca="false">VLOOKUP(A2489,Plan1!$A$7:$O$2198,3,FALSE())</f>
        <v>771.86</v>
      </c>
      <c r="D2489" s="66" t="n">
        <f aca="false">VLOOKUP(A2489,Plan1!$A$7:$O$2198,7,FALSE())</f>
        <v>-7.22</v>
      </c>
      <c r="E2489" s="65" t="n">
        <f aca="false">VLOOKUP(A2489,Plan1!$A$7:$O$2198,8,FALSE())</f>
        <v>752.78</v>
      </c>
      <c r="F2489" s="64" t="n">
        <f aca="false">VLOOKUP(A2489,Plan1!$A$7:$O$2198,12,FALSE())</f>
        <v>-4.64</v>
      </c>
      <c r="G2489" s="65" t="n">
        <f aca="false">VLOOKUP(A2489,Plan1!$A$7:$O$2198,13,FALSE())</f>
        <v>834.14</v>
      </c>
    </row>
    <row r="2490" customFormat="false" ht="15" hidden="false" customHeight="false" outlineLevel="0" collapsed="false">
      <c r="A2490" s="63" t="n">
        <v>43762</v>
      </c>
      <c r="B2490" s="64" t="n">
        <f aca="false">VLOOKUP(A2490,Plan1!$A$7:$O$2198,2,FALSE())</f>
        <v>-9.19</v>
      </c>
      <c r="C2490" s="65" t="n">
        <f aca="false">VLOOKUP(A2490,Plan1!$A$7:$O$2198,3,FALSE())</f>
        <v>771.81</v>
      </c>
      <c r="D2490" s="66" t="n">
        <f aca="false">VLOOKUP(A2490,Plan1!$A$7:$O$2198,7,FALSE())</f>
        <v>-7.24</v>
      </c>
      <c r="E2490" s="65" t="n">
        <f aca="false">VLOOKUP(A2490,Plan1!$A$7:$O$2198,8,FALSE())</f>
        <v>752.76</v>
      </c>
      <c r="F2490" s="64" t="n">
        <f aca="false">VLOOKUP(A2490,Plan1!$A$7:$O$2198,12,FALSE())</f>
        <v>-4.68</v>
      </c>
      <c r="G2490" s="65" t="n">
        <f aca="false">VLOOKUP(A2490,Plan1!$A$7:$O$2198,13,FALSE())</f>
        <v>834.1</v>
      </c>
    </row>
    <row r="2491" customFormat="false" ht="15" hidden="false" customHeight="false" outlineLevel="0" collapsed="false">
      <c r="A2491" s="63" t="n">
        <v>43763</v>
      </c>
      <c r="B2491" s="64" t="n">
        <f aca="false">VLOOKUP(A2491,Plan1!$A$7:$O$2198,2,FALSE())</f>
        <v>-9.23</v>
      </c>
      <c r="C2491" s="65" t="n">
        <f aca="false">VLOOKUP(A2491,Plan1!$A$7:$O$2198,3,FALSE())</f>
        <v>771.77</v>
      </c>
      <c r="D2491" s="66" t="n">
        <f aca="false">VLOOKUP(A2491,Plan1!$A$7:$O$2198,7,FALSE())</f>
        <v>-7.29</v>
      </c>
      <c r="E2491" s="65" t="n">
        <f aca="false">VLOOKUP(A2491,Plan1!$A$7:$O$2198,8,FALSE())</f>
        <v>752.71</v>
      </c>
      <c r="F2491" s="64" t="n">
        <f aca="false">VLOOKUP(A2491,Plan1!$A$7:$O$2198,12,FALSE())</f>
        <v>-4.71</v>
      </c>
      <c r="G2491" s="65" t="n">
        <f aca="false">VLOOKUP(A2491,Plan1!$A$7:$O$2198,13,FALSE())</f>
        <v>834.07</v>
      </c>
    </row>
    <row r="2492" customFormat="false" ht="15" hidden="false" customHeight="false" outlineLevel="0" collapsed="false">
      <c r="A2492" s="63" t="n">
        <v>43764</v>
      </c>
      <c r="B2492" s="64" t="n">
        <f aca="false">VLOOKUP(A2492,Plan1!$A$7:$O$2198,2,FALSE())</f>
        <v>-9.28</v>
      </c>
      <c r="C2492" s="65" t="n">
        <f aca="false">VLOOKUP(A2492,Plan1!$A$7:$O$2198,3,FALSE())</f>
        <v>771.72</v>
      </c>
      <c r="D2492" s="66" t="n">
        <f aca="false">VLOOKUP(A2492,Plan1!$A$7:$O$2198,7,FALSE())</f>
        <v>-7.33</v>
      </c>
      <c r="E2492" s="65" t="n">
        <f aca="false">VLOOKUP(A2492,Plan1!$A$7:$O$2198,8,FALSE())</f>
        <v>752.67</v>
      </c>
      <c r="F2492" s="64" t="n">
        <f aca="false">VLOOKUP(A2492,Plan1!$A$7:$O$2198,12,FALSE())</f>
        <v>-4.74</v>
      </c>
      <c r="G2492" s="65" t="n">
        <f aca="false">VLOOKUP(A2492,Plan1!$A$7:$O$2198,13,FALSE())</f>
        <v>834.04</v>
      </c>
    </row>
    <row r="2493" customFormat="false" ht="15" hidden="false" customHeight="false" outlineLevel="0" collapsed="false">
      <c r="A2493" s="63" t="n">
        <v>43765</v>
      </c>
      <c r="B2493" s="64" t="n">
        <f aca="false">VLOOKUP(A2493,Plan1!$A$7:$O$2198,2,FALSE())</f>
        <v>-9.33</v>
      </c>
      <c r="C2493" s="65" t="n">
        <f aca="false">VLOOKUP(A2493,Plan1!$A$7:$O$2198,3,FALSE())</f>
        <v>771.67</v>
      </c>
      <c r="D2493" s="66" t="n">
        <f aca="false">VLOOKUP(A2493,Plan1!$A$7:$O$2198,7,FALSE())</f>
        <v>-7.38</v>
      </c>
      <c r="E2493" s="65" t="n">
        <f aca="false">VLOOKUP(A2493,Plan1!$A$7:$O$2198,8,FALSE())</f>
        <v>752.62</v>
      </c>
      <c r="F2493" s="64" t="n">
        <f aca="false">VLOOKUP(A2493,Plan1!$A$7:$O$2198,12,FALSE())</f>
        <v>-4.78</v>
      </c>
      <c r="G2493" s="65" t="n">
        <f aca="false">VLOOKUP(A2493,Plan1!$A$7:$O$2198,13,FALSE())</f>
        <v>834</v>
      </c>
    </row>
    <row r="2494" customFormat="false" ht="15" hidden="false" customHeight="false" outlineLevel="0" collapsed="false">
      <c r="A2494" s="63" t="n">
        <v>43766</v>
      </c>
      <c r="B2494" s="64" t="n">
        <f aca="false">VLOOKUP(A2494,Plan1!$A$7:$O$2198,2,FALSE())</f>
        <v>-9.36</v>
      </c>
      <c r="C2494" s="65" t="n">
        <f aca="false">VLOOKUP(A2494,Plan1!$A$7:$O$2198,3,FALSE())</f>
        <v>771.64</v>
      </c>
      <c r="D2494" s="66" t="n">
        <f aca="false">VLOOKUP(A2494,Plan1!$A$7:$O$2198,7,FALSE())</f>
        <v>-7.44</v>
      </c>
      <c r="E2494" s="65" t="n">
        <f aca="false">VLOOKUP(A2494,Plan1!$A$7:$O$2198,8,FALSE())</f>
        <v>752.56</v>
      </c>
      <c r="F2494" s="64" t="n">
        <f aca="false">VLOOKUP(A2494,Plan1!$A$7:$O$2198,12,FALSE())</f>
        <v>-4.81</v>
      </c>
      <c r="G2494" s="65" t="n">
        <f aca="false">VLOOKUP(A2494,Plan1!$A$7:$O$2198,13,FALSE())</f>
        <v>833.97</v>
      </c>
    </row>
    <row r="2495" customFormat="false" ht="15" hidden="false" customHeight="false" outlineLevel="0" collapsed="false">
      <c r="A2495" s="63" t="n">
        <v>43767</v>
      </c>
      <c r="B2495" s="64" t="n">
        <f aca="false">VLOOKUP(A2495,Plan1!$A$7:$O$2198,2,FALSE())</f>
        <v>-9.4</v>
      </c>
      <c r="C2495" s="65" t="n">
        <f aca="false">VLOOKUP(A2495,Plan1!$A$7:$O$2198,3,FALSE())</f>
        <v>771.6</v>
      </c>
      <c r="D2495" s="66" t="n">
        <f aca="false">VLOOKUP(A2495,Plan1!$A$7:$O$2198,7,FALSE())</f>
        <v>-7.47</v>
      </c>
      <c r="E2495" s="65" t="n">
        <f aca="false">VLOOKUP(A2495,Plan1!$A$7:$O$2198,8,FALSE())</f>
        <v>752.53</v>
      </c>
      <c r="F2495" s="64" t="n">
        <f aca="false">VLOOKUP(A2495,Plan1!$A$7:$O$2198,12,FALSE())</f>
        <v>-4.82</v>
      </c>
      <c r="G2495" s="65" t="n">
        <f aca="false">VLOOKUP(A2495,Plan1!$A$7:$O$2198,13,FALSE())</f>
        <v>833.96</v>
      </c>
    </row>
    <row r="2496" customFormat="false" ht="15" hidden="false" customHeight="false" outlineLevel="0" collapsed="false">
      <c r="A2496" s="63" t="n">
        <v>43768</v>
      </c>
      <c r="B2496" s="64" t="n">
        <f aca="false">VLOOKUP(A2496,Plan1!$A$7:$O$2198,2,FALSE())</f>
        <v>-9.41</v>
      </c>
      <c r="C2496" s="65" t="n">
        <f aca="false">VLOOKUP(A2496,Plan1!$A$7:$O$2198,3,FALSE())</f>
        <v>771.59</v>
      </c>
      <c r="D2496" s="66" t="n">
        <f aca="false">VLOOKUP(A2496,Plan1!$A$7:$O$2198,7,FALSE())</f>
        <v>-7.48</v>
      </c>
      <c r="E2496" s="65" t="n">
        <f aca="false">VLOOKUP(A2496,Plan1!$A$7:$O$2198,8,FALSE())</f>
        <v>752.52</v>
      </c>
      <c r="F2496" s="64" t="n">
        <f aca="false">VLOOKUP(A2496,Plan1!$A$7:$O$2198,12,FALSE())</f>
        <v>-4.76</v>
      </c>
      <c r="G2496" s="65" t="n">
        <f aca="false">VLOOKUP(A2496,Plan1!$A$7:$O$2198,13,FALSE())</f>
        <v>834.02</v>
      </c>
    </row>
    <row r="2497" customFormat="false" ht="15" hidden="false" customHeight="false" outlineLevel="0" collapsed="false">
      <c r="A2497" s="63" t="n">
        <v>43769</v>
      </c>
      <c r="B2497" s="64" t="n">
        <f aca="false">VLOOKUP(A2497,Plan1!$A$7:$O$2198,2,FALSE())</f>
        <v>-9.36</v>
      </c>
      <c r="C2497" s="65" t="n">
        <f aca="false">VLOOKUP(A2497,Plan1!$A$7:$O$2198,3,FALSE())</f>
        <v>771.64</v>
      </c>
      <c r="D2497" s="66" t="n">
        <f aca="false">VLOOKUP(A2497,Plan1!$A$7:$O$2198,7,FALSE())</f>
        <v>-7.5</v>
      </c>
      <c r="E2497" s="65" t="n">
        <f aca="false">VLOOKUP(A2497,Plan1!$A$7:$O$2198,8,FALSE())</f>
        <v>752.5</v>
      </c>
      <c r="F2497" s="64" t="n">
        <f aca="false">VLOOKUP(A2497,Plan1!$A$7:$O$2198,12,FALSE())</f>
        <v>-4.76</v>
      </c>
      <c r="G2497" s="65" t="n">
        <f aca="false">VLOOKUP(A2497,Plan1!$A$7:$O$2198,13,FALSE())</f>
        <v>834.02</v>
      </c>
    </row>
    <row r="2498" customFormat="false" ht="15" hidden="false" customHeight="false" outlineLevel="0" collapsed="false">
      <c r="A2498" s="63" t="n">
        <v>43770</v>
      </c>
      <c r="B2498" s="64" t="n">
        <f aca="false">VLOOKUP(A2498,Plan1!$A$7:$O$2198,2,FALSE())</f>
        <v>-9.35</v>
      </c>
      <c r="C2498" s="65" t="n">
        <f aca="false">VLOOKUP(A2498,Plan1!$A$7:$O$2198,3,FALSE())</f>
        <v>771.65</v>
      </c>
      <c r="D2498" s="66" t="n">
        <f aca="false">VLOOKUP(A2498,Plan1!$A$7:$O$2198,7,FALSE())</f>
        <v>-7.49</v>
      </c>
      <c r="E2498" s="65" t="n">
        <f aca="false">VLOOKUP(A2498,Plan1!$A$7:$O$2198,8,FALSE())</f>
        <v>752.51</v>
      </c>
      <c r="F2498" s="64" t="n">
        <f aca="false">VLOOKUP(A2498,Plan1!$A$7:$O$2198,12,FALSE())</f>
        <v>-4.79</v>
      </c>
      <c r="G2498" s="65" t="n">
        <f aca="false">VLOOKUP(A2498,Plan1!$A$7:$O$2198,13,FALSE())</f>
        <v>833.99</v>
      </c>
    </row>
    <row r="2499" customFormat="false" ht="15" hidden="false" customHeight="false" outlineLevel="0" collapsed="false">
      <c r="A2499" s="63" t="n">
        <v>43771</v>
      </c>
      <c r="B2499" s="64" t="n">
        <f aca="false">VLOOKUP(A2499,Plan1!$A$7:$O$2198,2,FALSE())</f>
        <v>-9.36</v>
      </c>
      <c r="C2499" s="65" t="n">
        <f aca="false">VLOOKUP(A2499,Plan1!$A$7:$O$2198,3,FALSE())</f>
        <v>771.64</v>
      </c>
      <c r="D2499" s="66" t="n">
        <f aca="false">VLOOKUP(A2499,Plan1!$A$7:$O$2198,7,FALSE())</f>
        <v>-7.48</v>
      </c>
      <c r="E2499" s="65" t="n">
        <f aca="false">VLOOKUP(A2499,Plan1!$A$7:$O$2198,8,FALSE())</f>
        <v>752.52</v>
      </c>
      <c r="F2499" s="64" t="n">
        <f aca="false">VLOOKUP(A2499,Plan1!$A$7:$O$2198,12,FALSE())</f>
        <v>-4.77</v>
      </c>
      <c r="G2499" s="65" t="n">
        <f aca="false">VLOOKUP(A2499,Plan1!$A$7:$O$2198,13,FALSE())</f>
        <v>834.01</v>
      </c>
    </row>
    <row r="2500" customFormat="false" ht="15" hidden="false" customHeight="false" outlineLevel="0" collapsed="false">
      <c r="A2500" s="63" t="n">
        <v>43772</v>
      </c>
      <c r="B2500" s="64" t="n">
        <f aca="false">VLOOKUP(A2500,Plan1!$A$7:$O$2198,2,FALSE())</f>
        <v>-9.37</v>
      </c>
      <c r="C2500" s="65" t="n">
        <f aca="false">VLOOKUP(A2500,Plan1!$A$7:$O$2198,3,FALSE())</f>
        <v>771.63</v>
      </c>
      <c r="D2500" s="66" t="n">
        <f aca="false">VLOOKUP(A2500,Plan1!$A$7:$O$2198,7,FALSE())</f>
        <v>-7.52</v>
      </c>
      <c r="E2500" s="65" t="n">
        <f aca="false">VLOOKUP(A2500,Plan1!$A$7:$O$2198,8,FALSE())</f>
        <v>752.48</v>
      </c>
      <c r="F2500" s="64" t="n">
        <f aca="false">VLOOKUP(A2500,Plan1!$A$7:$O$2198,12,FALSE())</f>
        <v>-4.79</v>
      </c>
      <c r="G2500" s="65" t="n">
        <f aca="false">VLOOKUP(A2500,Plan1!$A$7:$O$2198,13,FALSE())</f>
        <v>833.99</v>
      </c>
    </row>
    <row r="2501" customFormat="false" ht="15" hidden="false" customHeight="false" outlineLevel="0" collapsed="false">
      <c r="A2501" s="63" t="n">
        <v>43773</v>
      </c>
      <c r="B2501" s="64" t="n">
        <f aca="false">VLOOKUP(A2501,Plan1!$A$7:$O$2198,2,FALSE())</f>
        <v>-9.38</v>
      </c>
      <c r="C2501" s="65" t="n">
        <f aca="false">VLOOKUP(A2501,Plan1!$A$7:$O$2198,3,FALSE())</f>
        <v>771.62</v>
      </c>
      <c r="D2501" s="66" t="n">
        <f aca="false">VLOOKUP(A2501,Plan1!$A$7:$O$2198,7,FALSE())</f>
        <v>-7.56</v>
      </c>
      <c r="E2501" s="65" t="n">
        <f aca="false">VLOOKUP(A2501,Plan1!$A$7:$O$2198,8,FALSE())</f>
        <v>752.44</v>
      </c>
      <c r="F2501" s="64" t="n">
        <f aca="false">VLOOKUP(A2501,Plan1!$A$7:$O$2198,12,FALSE())</f>
        <v>-4.81</v>
      </c>
      <c r="G2501" s="65" t="n">
        <f aca="false">VLOOKUP(A2501,Plan1!$A$7:$O$2198,13,FALSE())</f>
        <v>833.97</v>
      </c>
    </row>
    <row r="2502" customFormat="false" ht="15" hidden="false" customHeight="false" outlineLevel="0" collapsed="false">
      <c r="A2502" s="63" t="n">
        <v>43774</v>
      </c>
      <c r="B2502" s="64" t="n">
        <f aca="false">VLOOKUP(A2502,Plan1!$A$7:$O$2198,2,FALSE())</f>
        <v>-9.41</v>
      </c>
      <c r="C2502" s="65" t="n">
        <f aca="false">VLOOKUP(A2502,Plan1!$A$7:$O$2198,3,FALSE())</f>
        <v>771.59</v>
      </c>
      <c r="D2502" s="66" t="n">
        <f aca="false">VLOOKUP(A2502,Plan1!$A$7:$O$2198,7,FALSE())</f>
        <v>-7.6</v>
      </c>
      <c r="E2502" s="65" t="n">
        <f aca="false">VLOOKUP(A2502,Plan1!$A$7:$O$2198,8,FALSE())</f>
        <v>752.4</v>
      </c>
      <c r="F2502" s="64" t="n">
        <f aca="false">VLOOKUP(A2502,Plan1!$A$7:$O$2198,12,FALSE())</f>
        <v>-4.86</v>
      </c>
      <c r="G2502" s="65" t="n">
        <f aca="false">VLOOKUP(A2502,Plan1!$A$7:$O$2198,13,FALSE())</f>
        <v>833.92</v>
      </c>
    </row>
    <row r="2503" customFormat="false" ht="15" hidden="false" customHeight="false" outlineLevel="0" collapsed="false">
      <c r="A2503" s="63" t="n">
        <v>43775</v>
      </c>
      <c r="B2503" s="64" t="n">
        <f aca="false">VLOOKUP(A2503,Plan1!$A$7:$O$2198,2,FALSE())</f>
        <v>-9.45</v>
      </c>
      <c r="C2503" s="65" t="n">
        <f aca="false">VLOOKUP(A2503,Plan1!$A$7:$O$2198,3,FALSE())</f>
        <v>771.55</v>
      </c>
      <c r="D2503" s="66" t="n">
        <f aca="false">VLOOKUP(A2503,Plan1!$A$7:$O$2198,7,FALSE())</f>
        <v>-7.63</v>
      </c>
      <c r="E2503" s="65" t="n">
        <f aca="false">VLOOKUP(A2503,Plan1!$A$7:$O$2198,8,FALSE())</f>
        <v>752.37</v>
      </c>
      <c r="F2503" s="64" t="n">
        <f aca="false">VLOOKUP(A2503,Plan1!$A$7:$O$2198,12,FALSE())</f>
        <v>-4.87</v>
      </c>
      <c r="G2503" s="65" t="n">
        <f aca="false">VLOOKUP(A2503,Plan1!$A$7:$O$2198,13,FALSE())</f>
        <v>833.91</v>
      </c>
    </row>
    <row r="2504" customFormat="false" ht="15" hidden="false" customHeight="false" outlineLevel="0" collapsed="false">
      <c r="A2504" s="63" t="n">
        <v>43776</v>
      </c>
      <c r="B2504" s="64" t="n">
        <f aca="false">VLOOKUP(A2504,Plan1!$A$7:$O$2198,2,FALSE())</f>
        <v>-9.49</v>
      </c>
      <c r="C2504" s="65" t="n">
        <f aca="false">VLOOKUP(A2504,Plan1!$A$7:$O$2198,3,FALSE())</f>
        <v>771.51</v>
      </c>
      <c r="D2504" s="66" t="n">
        <f aca="false">VLOOKUP(A2504,Plan1!$A$7:$O$2198,7,FALSE())</f>
        <v>-7.67</v>
      </c>
      <c r="E2504" s="65" t="n">
        <f aca="false">VLOOKUP(A2504,Plan1!$A$7:$O$2198,8,FALSE())</f>
        <v>752.33</v>
      </c>
      <c r="F2504" s="64" t="n">
        <f aca="false">VLOOKUP(A2504,Plan1!$A$7:$O$2198,12,FALSE())</f>
        <v>-4.88</v>
      </c>
      <c r="G2504" s="65" t="n">
        <f aca="false">VLOOKUP(A2504,Plan1!$A$7:$O$2198,13,FALSE())</f>
        <v>833.9</v>
      </c>
    </row>
    <row r="2505" customFormat="false" ht="15" hidden="false" customHeight="false" outlineLevel="0" collapsed="false">
      <c r="A2505" s="63" t="n">
        <v>43777</v>
      </c>
      <c r="B2505" s="64" t="n">
        <f aca="false">VLOOKUP(A2505,Plan1!$A$7:$O$2198,2,FALSE())</f>
        <v>-9.52</v>
      </c>
      <c r="C2505" s="65" t="n">
        <f aca="false">VLOOKUP(A2505,Plan1!$A$7:$O$2198,3,FALSE())</f>
        <v>771.48</v>
      </c>
      <c r="D2505" s="66" t="n">
        <f aca="false">VLOOKUP(A2505,Plan1!$A$7:$O$2198,7,FALSE())</f>
        <v>-7.71</v>
      </c>
      <c r="E2505" s="65" t="n">
        <f aca="false">VLOOKUP(A2505,Plan1!$A$7:$O$2198,8,FALSE())</f>
        <v>752.29</v>
      </c>
      <c r="F2505" s="64" t="n">
        <f aca="false">VLOOKUP(A2505,Plan1!$A$7:$O$2198,12,FALSE())</f>
        <v>-4.91</v>
      </c>
      <c r="G2505" s="65" t="n">
        <f aca="false">VLOOKUP(A2505,Plan1!$A$7:$O$2198,13,FALSE())</f>
        <v>833.87</v>
      </c>
    </row>
    <row r="2506" customFormat="false" ht="15" hidden="false" customHeight="false" outlineLevel="0" collapsed="false">
      <c r="A2506" s="63" t="n">
        <v>43778</v>
      </c>
      <c r="B2506" s="64" t="n">
        <f aca="false">VLOOKUP(A2506,Plan1!$A$7:$O$2198,2,FALSE())</f>
        <v>-9.56</v>
      </c>
      <c r="C2506" s="65" t="n">
        <f aca="false">VLOOKUP(A2506,Plan1!$A$7:$O$2198,3,FALSE())</f>
        <v>771.44</v>
      </c>
      <c r="D2506" s="66" t="n">
        <f aca="false">VLOOKUP(A2506,Plan1!$A$7:$O$2198,7,FALSE())</f>
        <v>-7.74</v>
      </c>
      <c r="E2506" s="65" t="n">
        <f aca="false">VLOOKUP(A2506,Plan1!$A$7:$O$2198,8,FALSE())</f>
        <v>752.26</v>
      </c>
      <c r="F2506" s="64" t="n">
        <f aca="false">VLOOKUP(A2506,Plan1!$A$7:$O$2198,12,FALSE())</f>
        <v>-4.94</v>
      </c>
      <c r="G2506" s="65" t="n">
        <f aca="false">VLOOKUP(A2506,Plan1!$A$7:$O$2198,13,FALSE())</f>
        <v>833.84</v>
      </c>
    </row>
    <row r="2507" customFormat="false" ht="15" hidden="false" customHeight="false" outlineLevel="0" collapsed="false">
      <c r="A2507" s="63" t="n">
        <v>43779</v>
      </c>
      <c r="B2507" s="64" t="n">
        <f aca="false">VLOOKUP(A2507,Plan1!$A$7:$O$2198,2,FALSE())</f>
        <v>-9.59</v>
      </c>
      <c r="C2507" s="65" t="n">
        <f aca="false">VLOOKUP(A2507,Plan1!$A$7:$O$2198,3,FALSE())</f>
        <v>771.41</v>
      </c>
      <c r="D2507" s="66" t="n">
        <f aca="false">VLOOKUP(A2507,Plan1!$A$7:$O$2198,7,FALSE())</f>
        <v>-7.77</v>
      </c>
      <c r="E2507" s="65" t="n">
        <f aca="false">VLOOKUP(A2507,Plan1!$A$7:$O$2198,8,FALSE())</f>
        <v>752.23</v>
      </c>
      <c r="F2507" s="64" t="n">
        <f aca="false">VLOOKUP(A2507,Plan1!$A$7:$O$2198,12,FALSE())</f>
        <v>-4.97</v>
      </c>
      <c r="G2507" s="65" t="n">
        <f aca="false">VLOOKUP(A2507,Plan1!$A$7:$O$2198,13,FALSE())</f>
        <v>833.81</v>
      </c>
    </row>
    <row r="2508" customFormat="false" ht="15" hidden="false" customHeight="false" outlineLevel="0" collapsed="false">
      <c r="A2508" s="63" t="n">
        <v>43780</v>
      </c>
      <c r="B2508" s="64" t="n">
        <f aca="false">VLOOKUP(A2508,Plan1!$A$7:$O$2198,2,FALSE())</f>
        <v>-9.61</v>
      </c>
      <c r="C2508" s="65" t="n">
        <f aca="false">VLOOKUP(A2508,Plan1!$A$7:$O$2198,3,FALSE())</f>
        <v>771.39</v>
      </c>
      <c r="D2508" s="66" t="n">
        <f aca="false">VLOOKUP(A2508,Plan1!$A$7:$O$2198,7,FALSE())</f>
        <v>-7.83</v>
      </c>
      <c r="E2508" s="65" t="n">
        <f aca="false">VLOOKUP(A2508,Plan1!$A$7:$O$2198,8,FALSE())</f>
        <v>752.17</v>
      </c>
      <c r="F2508" s="64" t="n">
        <f aca="false">VLOOKUP(A2508,Plan1!$A$7:$O$2198,12,FALSE())</f>
        <v>-5.01</v>
      </c>
      <c r="G2508" s="65" t="n">
        <f aca="false">VLOOKUP(A2508,Plan1!$A$7:$O$2198,13,FALSE())</f>
        <v>833.77</v>
      </c>
    </row>
    <row r="2509" customFormat="false" ht="15" hidden="false" customHeight="false" outlineLevel="0" collapsed="false">
      <c r="A2509" s="63" t="n">
        <v>43781</v>
      </c>
      <c r="B2509" s="64" t="n">
        <f aca="false">VLOOKUP(A2509,Plan1!$A$7:$O$2198,2,FALSE())</f>
        <v>-9.64</v>
      </c>
      <c r="C2509" s="65" t="n">
        <f aca="false">VLOOKUP(A2509,Plan1!$A$7:$O$2198,3,FALSE())</f>
        <v>771.36</v>
      </c>
      <c r="D2509" s="66" t="n">
        <f aca="false">VLOOKUP(A2509,Plan1!$A$7:$O$2198,7,FALSE())</f>
        <v>-7.87</v>
      </c>
      <c r="E2509" s="65" t="n">
        <f aca="false">VLOOKUP(A2509,Plan1!$A$7:$O$2198,8,FALSE())</f>
        <v>752.13</v>
      </c>
      <c r="F2509" s="64" t="n">
        <f aca="false">VLOOKUP(A2509,Plan1!$A$7:$O$2198,12,FALSE())</f>
        <v>-5.05</v>
      </c>
      <c r="G2509" s="65" t="n">
        <f aca="false">VLOOKUP(A2509,Plan1!$A$7:$O$2198,13,FALSE())</f>
        <v>833.73</v>
      </c>
    </row>
    <row r="2510" customFormat="false" ht="15" hidden="false" customHeight="false" outlineLevel="0" collapsed="false">
      <c r="A2510" s="63" t="n">
        <v>43782</v>
      </c>
      <c r="B2510" s="64" t="n">
        <f aca="false">VLOOKUP(A2510,Plan1!$A$7:$O$2198,2,FALSE())</f>
        <v>-9.67</v>
      </c>
      <c r="C2510" s="65" t="n">
        <f aca="false">VLOOKUP(A2510,Plan1!$A$7:$O$2198,3,FALSE())</f>
        <v>771.33</v>
      </c>
      <c r="D2510" s="66" t="n">
        <f aca="false">VLOOKUP(A2510,Plan1!$A$7:$O$2198,7,FALSE())</f>
        <v>-7.91</v>
      </c>
      <c r="E2510" s="65" t="n">
        <f aca="false">VLOOKUP(A2510,Plan1!$A$7:$O$2198,8,FALSE())</f>
        <v>752.09</v>
      </c>
      <c r="F2510" s="64" t="n">
        <f aca="false">VLOOKUP(A2510,Plan1!$A$7:$O$2198,12,FALSE())</f>
        <v>-5.09</v>
      </c>
      <c r="G2510" s="65" t="n">
        <f aca="false">VLOOKUP(A2510,Plan1!$A$7:$O$2198,13,FALSE())</f>
        <v>833.69</v>
      </c>
    </row>
    <row r="2511" customFormat="false" ht="15" hidden="false" customHeight="false" outlineLevel="0" collapsed="false">
      <c r="A2511" s="63" t="n">
        <v>43783</v>
      </c>
      <c r="B2511" s="64" t="n">
        <f aca="false">VLOOKUP(A2511,Plan1!$A$7:$O$2198,2,FALSE())</f>
        <v>-9.7</v>
      </c>
      <c r="C2511" s="65" t="n">
        <f aca="false">VLOOKUP(A2511,Plan1!$A$7:$O$2198,3,FALSE())</f>
        <v>771.3</v>
      </c>
      <c r="D2511" s="66" t="n">
        <f aca="false">VLOOKUP(A2511,Plan1!$A$7:$O$2198,7,FALSE())</f>
        <v>-7.94</v>
      </c>
      <c r="E2511" s="65" t="n">
        <f aca="false">VLOOKUP(A2511,Plan1!$A$7:$O$2198,8,FALSE())</f>
        <v>752.06</v>
      </c>
      <c r="F2511" s="64" t="n">
        <f aca="false">VLOOKUP(A2511,Plan1!$A$7:$O$2198,12,FALSE())</f>
        <v>-5.1</v>
      </c>
      <c r="G2511" s="65" t="n">
        <f aca="false">VLOOKUP(A2511,Plan1!$A$7:$O$2198,13,FALSE())</f>
        <v>833.68</v>
      </c>
    </row>
    <row r="2512" customFormat="false" ht="15" hidden="false" customHeight="false" outlineLevel="0" collapsed="false">
      <c r="A2512" s="63" t="n">
        <v>43784</v>
      </c>
      <c r="B2512" s="64" t="n">
        <f aca="false">VLOOKUP(A2512,Plan1!$A$7:$O$2198,2,FALSE())</f>
        <v>-9.68</v>
      </c>
      <c r="C2512" s="65" t="n">
        <f aca="false">VLOOKUP(A2512,Plan1!$A$7:$O$2198,3,FALSE())</f>
        <v>771.32</v>
      </c>
      <c r="D2512" s="66" t="n">
        <f aca="false">VLOOKUP(A2512,Plan1!$A$7:$O$2198,7,FALSE())</f>
        <v>-7.92</v>
      </c>
      <c r="E2512" s="65" t="n">
        <f aca="false">VLOOKUP(A2512,Plan1!$A$7:$O$2198,8,FALSE())</f>
        <v>752.08</v>
      </c>
      <c r="F2512" s="64" t="n">
        <f aca="false">VLOOKUP(A2512,Plan1!$A$7:$O$2198,12,FALSE())</f>
        <v>-5.11</v>
      </c>
      <c r="G2512" s="65" t="n">
        <f aca="false">VLOOKUP(A2512,Plan1!$A$7:$O$2198,13,FALSE())</f>
        <v>833.67</v>
      </c>
    </row>
    <row r="2513" customFormat="false" ht="15" hidden="false" customHeight="false" outlineLevel="0" collapsed="false">
      <c r="A2513" s="63" t="n">
        <v>43785</v>
      </c>
      <c r="B2513" s="64" t="n">
        <f aca="false">VLOOKUP(A2513,Plan1!$A$7:$O$2198,2,FALSE())</f>
        <v>-9.64</v>
      </c>
      <c r="C2513" s="65" t="n">
        <f aca="false">VLOOKUP(A2513,Plan1!$A$7:$O$2198,3,FALSE())</f>
        <v>771.36</v>
      </c>
      <c r="D2513" s="66" t="n">
        <f aca="false">VLOOKUP(A2513,Plan1!$A$7:$O$2198,7,FALSE())</f>
        <v>-7.93</v>
      </c>
      <c r="E2513" s="65" t="n">
        <f aca="false">VLOOKUP(A2513,Plan1!$A$7:$O$2198,8,FALSE())</f>
        <v>752.07</v>
      </c>
      <c r="F2513" s="64" t="n">
        <f aca="false">VLOOKUP(A2513,Plan1!$A$7:$O$2198,12,FALSE())</f>
        <v>-5.09</v>
      </c>
      <c r="G2513" s="65" t="n">
        <f aca="false">VLOOKUP(A2513,Plan1!$A$7:$O$2198,13,FALSE())</f>
        <v>833.69</v>
      </c>
    </row>
    <row r="2514" customFormat="false" ht="15" hidden="false" customHeight="false" outlineLevel="0" collapsed="false">
      <c r="A2514" s="63" t="n">
        <v>43786</v>
      </c>
      <c r="B2514" s="64" t="n">
        <f aca="false">VLOOKUP(A2514,Plan1!$A$7:$O$2198,2,FALSE())</f>
        <v>-9.63</v>
      </c>
      <c r="C2514" s="65" t="n">
        <f aca="false">VLOOKUP(A2514,Plan1!$A$7:$O$2198,3,FALSE())</f>
        <v>771.37</v>
      </c>
      <c r="D2514" s="66" t="n">
        <f aca="false">VLOOKUP(A2514,Plan1!$A$7:$O$2198,7,FALSE())</f>
        <v>-7.94</v>
      </c>
      <c r="E2514" s="65" t="n">
        <f aca="false">VLOOKUP(A2514,Plan1!$A$7:$O$2198,8,FALSE())</f>
        <v>752.06</v>
      </c>
      <c r="F2514" s="64" t="n">
        <f aca="false">VLOOKUP(A2514,Plan1!$A$7:$O$2198,12,FALSE())</f>
        <v>-5.09</v>
      </c>
      <c r="G2514" s="65" t="n">
        <f aca="false">VLOOKUP(A2514,Plan1!$A$7:$O$2198,13,FALSE())</f>
        <v>833.69</v>
      </c>
    </row>
    <row r="2515" customFormat="false" ht="15" hidden="false" customHeight="false" outlineLevel="0" collapsed="false">
      <c r="A2515" s="63" t="n">
        <v>43787</v>
      </c>
      <c r="B2515" s="64" t="n">
        <f aca="false">VLOOKUP(A2515,Plan1!$A$7:$O$2198,2,FALSE())</f>
        <v>-9.6</v>
      </c>
      <c r="C2515" s="65" t="n">
        <f aca="false">VLOOKUP(A2515,Plan1!$A$7:$O$2198,3,FALSE())</f>
        <v>771.4</v>
      </c>
      <c r="D2515" s="66" t="n">
        <f aca="false">VLOOKUP(A2515,Plan1!$A$7:$O$2198,7,FALSE())</f>
        <v>-7.96</v>
      </c>
      <c r="E2515" s="65" t="n">
        <f aca="false">VLOOKUP(A2515,Plan1!$A$7:$O$2198,8,FALSE())</f>
        <v>752.04</v>
      </c>
      <c r="F2515" s="64" t="n">
        <f aca="false">VLOOKUP(A2515,Plan1!$A$7:$O$2198,12,FALSE())</f>
        <v>-5.11</v>
      </c>
      <c r="G2515" s="65" t="n">
        <f aca="false">VLOOKUP(A2515,Plan1!$A$7:$O$2198,13,FALSE())</f>
        <v>833.67</v>
      </c>
    </row>
    <row r="2516" customFormat="false" ht="15" hidden="false" customHeight="false" outlineLevel="0" collapsed="false">
      <c r="A2516" s="63" t="n">
        <v>43788</v>
      </c>
      <c r="B2516" s="64" t="n">
        <f aca="false">VLOOKUP(A2516,Plan1!$A$7:$O$2198,2,FALSE())</f>
        <v>-9.58</v>
      </c>
      <c r="C2516" s="65" t="n">
        <f aca="false">VLOOKUP(A2516,Plan1!$A$7:$O$2198,3,FALSE())</f>
        <v>771.42</v>
      </c>
      <c r="D2516" s="66" t="n">
        <f aca="false">VLOOKUP(A2516,Plan1!$A$7:$O$2198,7,FALSE())</f>
        <v>-7.96</v>
      </c>
      <c r="E2516" s="65" t="n">
        <f aca="false">VLOOKUP(A2516,Plan1!$A$7:$O$2198,8,FALSE())</f>
        <v>752.04</v>
      </c>
      <c r="F2516" s="64" t="n">
        <f aca="false">VLOOKUP(A2516,Plan1!$A$7:$O$2198,12,FALSE())</f>
        <v>-5.06</v>
      </c>
      <c r="G2516" s="65" t="n">
        <f aca="false">VLOOKUP(A2516,Plan1!$A$7:$O$2198,13,FALSE())</f>
        <v>833.72</v>
      </c>
    </row>
    <row r="2517" customFormat="false" ht="15" hidden="false" customHeight="false" outlineLevel="0" collapsed="false">
      <c r="A2517" s="63" t="n">
        <v>43789</v>
      </c>
      <c r="B2517" s="64" t="n">
        <f aca="false">VLOOKUP(A2517,Plan1!$A$7:$O$2198,2,FALSE())</f>
        <v>-9.55</v>
      </c>
      <c r="C2517" s="65" t="n">
        <f aca="false">VLOOKUP(A2517,Plan1!$A$7:$O$2198,3,FALSE())</f>
        <v>771.45</v>
      </c>
      <c r="D2517" s="66" t="n">
        <f aca="false">VLOOKUP(A2517,Plan1!$A$7:$O$2198,7,FALSE())</f>
        <v>-7.96</v>
      </c>
      <c r="E2517" s="65" t="n">
        <f aca="false">VLOOKUP(A2517,Plan1!$A$7:$O$2198,8,FALSE())</f>
        <v>752.04</v>
      </c>
      <c r="F2517" s="64" t="n">
        <f aca="false">VLOOKUP(A2517,Plan1!$A$7:$O$2198,12,FALSE())</f>
        <v>-5.06</v>
      </c>
      <c r="G2517" s="65" t="n">
        <f aca="false">VLOOKUP(A2517,Plan1!$A$7:$O$2198,13,FALSE())</f>
        <v>833.72</v>
      </c>
    </row>
    <row r="2518" customFormat="false" ht="15" hidden="false" customHeight="false" outlineLevel="0" collapsed="false">
      <c r="A2518" s="63" t="n">
        <v>43790</v>
      </c>
      <c r="B2518" s="64" t="n">
        <f aca="false">VLOOKUP(A2518,Plan1!$A$7:$O$2198,2,FALSE())</f>
        <v>-9.54</v>
      </c>
      <c r="C2518" s="65" t="n">
        <f aca="false">VLOOKUP(A2518,Plan1!$A$7:$O$2198,3,FALSE())</f>
        <v>771.46</v>
      </c>
      <c r="D2518" s="66" t="n">
        <f aca="false">VLOOKUP(A2518,Plan1!$A$7:$O$2198,7,FALSE())</f>
        <v>-7.98</v>
      </c>
      <c r="E2518" s="65" t="n">
        <f aca="false">VLOOKUP(A2518,Plan1!$A$7:$O$2198,8,FALSE())</f>
        <v>752.02</v>
      </c>
      <c r="F2518" s="64" t="n">
        <f aca="false">VLOOKUP(A2518,Plan1!$A$7:$O$2198,12,FALSE())</f>
        <v>-5.11</v>
      </c>
      <c r="G2518" s="65" t="n">
        <f aca="false">VLOOKUP(A2518,Plan1!$A$7:$O$2198,13,FALSE())</f>
        <v>833.67</v>
      </c>
    </row>
    <row r="2519" customFormat="false" ht="15" hidden="false" customHeight="false" outlineLevel="0" collapsed="false">
      <c r="A2519" s="63" t="n">
        <v>43791</v>
      </c>
      <c r="B2519" s="64" t="n">
        <f aca="false">VLOOKUP(A2519,Plan1!$A$7:$O$2198,2,FALSE())</f>
        <v>-9.53</v>
      </c>
      <c r="C2519" s="65" t="n">
        <f aca="false">VLOOKUP(A2519,Plan1!$A$7:$O$2198,3,FALSE())</f>
        <v>771.47</v>
      </c>
      <c r="D2519" s="66" t="n">
        <f aca="false">VLOOKUP(A2519,Plan1!$A$7:$O$2198,7,FALSE())</f>
        <v>-8</v>
      </c>
      <c r="E2519" s="65" t="n">
        <f aca="false">VLOOKUP(A2519,Plan1!$A$7:$O$2198,8,FALSE())</f>
        <v>752</v>
      </c>
      <c r="F2519" s="64" t="n">
        <f aca="false">VLOOKUP(A2519,Plan1!$A$7:$O$2198,12,FALSE())</f>
        <v>-5.14</v>
      </c>
      <c r="G2519" s="65" t="n">
        <f aca="false">VLOOKUP(A2519,Plan1!$A$7:$O$2198,13,FALSE())</f>
        <v>833.64</v>
      </c>
    </row>
    <row r="2520" customFormat="false" ht="15" hidden="false" customHeight="false" outlineLevel="0" collapsed="false">
      <c r="A2520" s="63" t="n">
        <v>43792</v>
      </c>
      <c r="B2520" s="64" t="n">
        <f aca="false">VLOOKUP(A2520,Plan1!$A$7:$O$2198,2,FALSE())</f>
        <v>-9.47</v>
      </c>
      <c r="C2520" s="65" t="n">
        <f aca="false">VLOOKUP(A2520,Plan1!$A$7:$O$2198,3,FALSE())</f>
        <v>771.53</v>
      </c>
      <c r="D2520" s="66" t="n">
        <f aca="false">VLOOKUP(A2520,Plan1!$A$7:$O$2198,7,FALSE())</f>
        <v>-7.98</v>
      </c>
      <c r="E2520" s="65" t="n">
        <f aca="false">VLOOKUP(A2520,Plan1!$A$7:$O$2198,8,FALSE())</f>
        <v>752.02</v>
      </c>
      <c r="F2520" s="64" t="n">
        <f aca="false">VLOOKUP(A2520,Plan1!$A$7:$O$2198,12,FALSE())</f>
        <v>-4.93</v>
      </c>
      <c r="G2520" s="65" t="n">
        <f aca="false">VLOOKUP(A2520,Plan1!$A$7:$O$2198,13,FALSE())</f>
        <v>833.85</v>
      </c>
    </row>
    <row r="2521" customFormat="false" ht="15" hidden="false" customHeight="false" outlineLevel="0" collapsed="false">
      <c r="A2521" s="63" t="n">
        <v>43793</v>
      </c>
      <c r="B2521" s="64" t="n">
        <f aca="false">VLOOKUP(A2521,Plan1!$A$7:$O$2198,2,FALSE())</f>
        <v>-9.41</v>
      </c>
      <c r="C2521" s="65" t="n">
        <f aca="false">VLOOKUP(A2521,Plan1!$A$7:$O$2198,3,FALSE())</f>
        <v>771.59</v>
      </c>
      <c r="D2521" s="66" t="n">
        <f aca="false">VLOOKUP(A2521,Plan1!$A$7:$O$2198,7,FALSE())</f>
        <v>-7.97</v>
      </c>
      <c r="E2521" s="65" t="n">
        <f aca="false">VLOOKUP(A2521,Plan1!$A$7:$O$2198,8,FALSE())</f>
        <v>752.03</v>
      </c>
      <c r="F2521" s="64" t="n">
        <f aca="false">VLOOKUP(A2521,Plan1!$A$7:$O$2198,12,FALSE())</f>
        <v>-4.72</v>
      </c>
      <c r="G2521" s="65" t="n">
        <f aca="false">VLOOKUP(A2521,Plan1!$A$7:$O$2198,13,FALSE())</f>
        <v>834.06</v>
      </c>
    </row>
    <row r="2522" customFormat="false" ht="15" hidden="false" customHeight="false" outlineLevel="0" collapsed="false">
      <c r="A2522" s="63" t="n">
        <v>43794</v>
      </c>
      <c r="B2522" s="64" t="n">
        <f aca="false">VLOOKUP(A2522,Plan1!$A$7:$O$2198,2,FALSE())</f>
        <v>-9.36</v>
      </c>
      <c r="C2522" s="65" t="n">
        <f aca="false">VLOOKUP(A2522,Plan1!$A$7:$O$2198,3,FALSE())</f>
        <v>771.64</v>
      </c>
      <c r="D2522" s="66" t="n">
        <f aca="false">VLOOKUP(A2522,Plan1!$A$7:$O$2198,7,FALSE())</f>
        <v>-7.96</v>
      </c>
      <c r="E2522" s="65" t="n">
        <f aca="false">VLOOKUP(A2522,Plan1!$A$7:$O$2198,8,FALSE())</f>
        <v>752.04</v>
      </c>
      <c r="F2522" s="64" t="n">
        <f aca="false">VLOOKUP(A2522,Plan1!$A$7:$O$2198,12,FALSE())</f>
        <v>-4.68</v>
      </c>
      <c r="G2522" s="65" t="n">
        <f aca="false">VLOOKUP(A2522,Plan1!$A$7:$O$2198,13,FALSE())</f>
        <v>834.1</v>
      </c>
    </row>
    <row r="2523" customFormat="false" ht="15" hidden="false" customHeight="false" outlineLevel="0" collapsed="false">
      <c r="A2523" s="63" t="n">
        <v>43795</v>
      </c>
      <c r="B2523" s="64" t="n">
        <f aca="false">VLOOKUP(A2523,Plan1!$A$7:$O$2198,2,FALSE())</f>
        <v>-9.36</v>
      </c>
      <c r="C2523" s="65" t="n">
        <f aca="false">VLOOKUP(A2523,Plan1!$A$7:$O$2198,3,FALSE())</f>
        <v>771.64</v>
      </c>
      <c r="D2523" s="66" t="n">
        <f aca="false">VLOOKUP(A2523,Plan1!$A$7:$O$2198,7,FALSE())</f>
        <v>-7.97</v>
      </c>
      <c r="E2523" s="65" t="n">
        <f aca="false">VLOOKUP(A2523,Plan1!$A$7:$O$2198,8,FALSE())</f>
        <v>752.03</v>
      </c>
      <c r="F2523" s="64" t="n">
        <f aca="false">VLOOKUP(A2523,Plan1!$A$7:$O$2198,12,FALSE())</f>
        <v>-4.69</v>
      </c>
      <c r="G2523" s="65" t="n">
        <f aca="false">VLOOKUP(A2523,Plan1!$A$7:$O$2198,13,FALSE())</f>
        <v>834.09</v>
      </c>
    </row>
    <row r="2524" customFormat="false" ht="15" hidden="false" customHeight="false" outlineLevel="0" collapsed="false">
      <c r="A2524" s="63" t="n">
        <v>43796</v>
      </c>
      <c r="B2524" s="64" t="n">
        <f aca="false">VLOOKUP(A2524,Plan1!$A$7:$O$2198,2,FALSE())</f>
        <v>-9.37</v>
      </c>
      <c r="C2524" s="65" t="n">
        <f aca="false">VLOOKUP(A2524,Plan1!$A$7:$O$2198,3,FALSE())</f>
        <v>771.63</v>
      </c>
      <c r="D2524" s="66" t="n">
        <f aca="false">VLOOKUP(A2524,Plan1!$A$7:$O$2198,7,FALSE())</f>
        <v>-8</v>
      </c>
      <c r="E2524" s="65" t="n">
        <f aca="false">VLOOKUP(A2524,Plan1!$A$7:$O$2198,8,FALSE())</f>
        <v>752</v>
      </c>
      <c r="F2524" s="64" t="n">
        <f aca="false">VLOOKUP(A2524,Plan1!$A$7:$O$2198,12,FALSE())</f>
        <v>-4.71</v>
      </c>
      <c r="G2524" s="65" t="n">
        <f aca="false">VLOOKUP(A2524,Plan1!$A$7:$O$2198,13,FALSE())</f>
        <v>834.07</v>
      </c>
    </row>
    <row r="2525" customFormat="false" ht="15" hidden="false" customHeight="false" outlineLevel="0" collapsed="false">
      <c r="A2525" s="63" t="n">
        <v>43797</v>
      </c>
      <c r="B2525" s="64" t="n">
        <f aca="false">VLOOKUP(A2525,Plan1!$A$7:$O$2198,2,FALSE())</f>
        <v>-9.39</v>
      </c>
      <c r="C2525" s="65" t="n">
        <f aca="false">VLOOKUP(A2525,Plan1!$A$7:$O$2198,3,FALSE())</f>
        <v>771.61</v>
      </c>
      <c r="D2525" s="66" t="n">
        <f aca="false">VLOOKUP(A2525,Plan1!$A$7:$O$2198,7,FALSE())</f>
        <v>-8.02</v>
      </c>
      <c r="E2525" s="65" t="n">
        <f aca="false">VLOOKUP(A2525,Plan1!$A$7:$O$2198,8,FALSE())</f>
        <v>751.98</v>
      </c>
      <c r="F2525" s="64" t="n">
        <f aca="false">VLOOKUP(A2525,Plan1!$A$7:$O$2198,12,FALSE())</f>
        <v>-4.73</v>
      </c>
      <c r="G2525" s="65" t="n">
        <f aca="false">VLOOKUP(A2525,Plan1!$A$7:$O$2198,13,FALSE())</f>
        <v>834.05</v>
      </c>
    </row>
    <row r="2526" customFormat="false" ht="15" hidden="false" customHeight="false" outlineLevel="0" collapsed="false">
      <c r="A2526" s="63" t="n">
        <v>43798</v>
      </c>
      <c r="B2526" s="64" t="n">
        <f aca="false">VLOOKUP(A2526,Plan1!$A$7:$O$2198,2,FALSE())</f>
        <v>-9.38</v>
      </c>
      <c r="C2526" s="65" t="n">
        <f aca="false">VLOOKUP(A2526,Plan1!$A$7:$O$2198,3,FALSE())</f>
        <v>771.62</v>
      </c>
      <c r="D2526" s="66" t="n">
        <f aca="false">VLOOKUP(A2526,Plan1!$A$7:$O$2198,7,FALSE())</f>
        <v>-8.04</v>
      </c>
      <c r="E2526" s="65" t="n">
        <f aca="false">VLOOKUP(A2526,Plan1!$A$7:$O$2198,8,FALSE())</f>
        <v>751.96</v>
      </c>
      <c r="F2526" s="64" t="n">
        <f aca="false">VLOOKUP(A2526,Plan1!$A$7:$O$2198,12,FALSE())</f>
        <v>-4.58</v>
      </c>
      <c r="G2526" s="65" t="n">
        <f aca="false">VLOOKUP(A2526,Plan1!$A$7:$O$2198,13,FALSE())</f>
        <v>834.2</v>
      </c>
    </row>
    <row r="2527" customFormat="false" ht="15" hidden="false" customHeight="false" outlineLevel="0" collapsed="false">
      <c r="A2527" s="63" t="n">
        <v>43799</v>
      </c>
      <c r="B2527" s="64" t="n">
        <f aca="false">VLOOKUP(A2527,Plan1!$A$7:$O$2198,2,FALSE())</f>
        <v>-9.34</v>
      </c>
      <c r="C2527" s="65" t="n">
        <f aca="false">VLOOKUP(A2527,Plan1!$A$7:$O$2198,3,FALSE())</f>
        <v>771.66</v>
      </c>
      <c r="D2527" s="66" t="n">
        <f aca="false">VLOOKUP(A2527,Plan1!$A$7:$O$2198,7,FALSE())</f>
        <v>-8.04</v>
      </c>
      <c r="E2527" s="65" t="n">
        <f aca="false">VLOOKUP(A2527,Plan1!$A$7:$O$2198,8,FALSE())</f>
        <v>751.96</v>
      </c>
      <c r="F2527" s="64" t="n">
        <f aca="false">VLOOKUP(A2527,Plan1!$A$7:$O$2198,12,FALSE())</f>
        <v>-4.52</v>
      </c>
      <c r="G2527" s="65" t="n">
        <f aca="false">VLOOKUP(A2527,Plan1!$A$7:$O$2198,13,FALSE())</f>
        <v>834.26</v>
      </c>
    </row>
    <row r="2528" customFormat="false" ht="15" hidden="false" customHeight="false" outlineLevel="0" collapsed="false">
      <c r="A2528" s="63" t="n">
        <v>43800</v>
      </c>
      <c r="B2528" s="64" t="n">
        <f aca="false">VLOOKUP(A2528,Plan1!$A$7:$O$2198,2,FALSE())</f>
        <v>-9.3</v>
      </c>
      <c r="C2528" s="65" t="n">
        <f aca="false">VLOOKUP(A2528,Plan1!$A$7:$O$2198,3,FALSE())</f>
        <v>771.7</v>
      </c>
      <c r="D2528" s="66" t="n">
        <f aca="false">VLOOKUP(A2528,Plan1!$A$7:$O$2198,7,FALSE())</f>
        <v>-8.05</v>
      </c>
      <c r="E2528" s="65" t="n">
        <f aca="false">VLOOKUP(A2528,Plan1!$A$7:$O$2198,8,FALSE())</f>
        <v>751.95</v>
      </c>
      <c r="F2528" s="64" t="n">
        <f aca="false">VLOOKUP(A2528,Plan1!$A$7:$O$2198,12,FALSE())</f>
        <v>-4.48</v>
      </c>
      <c r="G2528" s="65" t="n">
        <f aca="false">VLOOKUP(A2528,Plan1!$A$7:$O$2198,13,FALSE())</f>
        <v>834.3</v>
      </c>
    </row>
    <row r="2529" customFormat="false" ht="15" hidden="false" customHeight="false" outlineLevel="0" collapsed="false">
      <c r="A2529" s="63" t="n">
        <v>43801</v>
      </c>
      <c r="B2529" s="64" t="n">
        <f aca="false">VLOOKUP(A2529,Plan1!$A$7:$O$2198,2,FALSE())</f>
        <v>-9.23</v>
      </c>
      <c r="C2529" s="65" t="n">
        <f aca="false">VLOOKUP(A2529,Plan1!$A$7:$O$2198,3,FALSE())</f>
        <v>771.77</v>
      </c>
      <c r="D2529" s="66" t="n">
        <f aca="false">VLOOKUP(A2529,Plan1!$A$7:$O$2198,7,FALSE())</f>
        <v>-8.02</v>
      </c>
      <c r="E2529" s="65" t="n">
        <f aca="false">VLOOKUP(A2529,Plan1!$A$7:$O$2198,8,FALSE())</f>
        <v>751.98</v>
      </c>
      <c r="F2529" s="64" t="n">
        <f aca="false">VLOOKUP(A2529,Plan1!$A$7:$O$2198,12,FALSE())</f>
        <v>-4.25</v>
      </c>
      <c r="G2529" s="65" t="n">
        <f aca="false">VLOOKUP(A2529,Plan1!$A$7:$O$2198,13,FALSE())</f>
        <v>834.53</v>
      </c>
    </row>
    <row r="2530" customFormat="false" ht="15" hidden="false" customHeight="false" outlineLevel="0" collapsed="false">
      <c r="A2530" s="63" t="n">
        <v>43802</v>
      </c>
      <c r="B2530" s="64" t="n">
        <f aca="false">VLOOKUP(A2530,Plan1!$A$7:$O$2198,2,FALSE())</f>
        <v>-9.16</v>
      </c>
      <c r="C2530" s="65" t="n">
        <f aca="false">VLOOKUP(A2530,Plan1!$A$7:$O$2198,3,FALSE())</f>
        <v>771.84</v>
      </c>
      <c r="D2530" s="66" t="n">
        <f aca="false">VLOOKUP(A2530,Plan1!$A$7:$O$2198,7,FALSE())</f>
        <v>-8</v>
      </c>
      <c r="E2530" s="65" t="n">
        <f aca="false">VLOOKUP(A2530,Plan1!$A$7:$O$2198,8,FALSE())</f>
        <v>752</v>
      </c>
      <c r="F2530" s="64" t="n">
        <f aca="false">VLOOKUP(A2530,Plan1!$A$7:$O$2198,12,FALSE())</f>
        <v>-4.12</v>
      </c>
      <c r="G2530" s="65" t="n">
        <f aca="false">VLOOKUP(A2530,Plan1!$A$7:$O$2198,13,FALSE())</f>
        <v>834.66</v>
      </c>
    </row>
    <row r="2531" customFormat="false" ht="15" hidden="false" customHeight="false" outlineLevel="0" collapsed="false">
      <c r="A2531" s="63" t="n">
        <v>43803</v>
      </c>
      <c r="B2531" s="64" t="n">
        <f aca="false">VLOOKUP(A2531,Plan1!$A$7:$O$2198,2,FALSE())</f>
        <v>-9.13</v>
      </c>
      <c r="C2531" s="65" t="n">
        <f aca="false">VLOOKUP(A2531,Plan1!$A$7:$O$2198,3,FALSE())</f>
        <v>771.87</v>
      </c>
      <c r="D2531" s="66" t="n">
        <f aca="false">VLOOKUP(A2531,Plan1!$A$7:$O$2198,7,FALSE())</f>
        <v>-8</v>
      </c>
      <c r="E2531" s="65" t="n">
        <f aca="false">VLOOKUP(A2531,Plan1!$A$7:$O$2198,8,FALSE())</f>
        <v>752</v>
      </c>
      <c r="F2531" s="64" t="n">
        <f aca="false">VLOOKUP(A2531,Plan1!$A$7:$O$2198,12,FALSE())</f>
        <v>-4.09</v>
      </c>
      <c r="G2531" s="65" t="n">
        <f aca="false">VLOOKUP(A2531,Plan1!$A$7:$O$2198,13,FALSE())</f>
        <v>834.69</v>
      </c>
    </row>
    <row r="2532" customFormat="false" ht="15" hidden="false" customHeight="false" outlineLevel="0" collapsed="false">
      <c r="A2532" s="63" t="n">
        <v>43804</v>
      </c>
      <c r="B2532" s="64" t="n">
        <f aca="false">VLOOKUP(A2532,Plan1!$A$7:$O$2198,2,FALSE())</f>
        <v>-9.12</v>
      </c>
      <c r="C2532" s="65" t="n">
        <f aca="false">VLOOKUP(A2532,Plan1!$A$7:$O$2198,3,FALSE())</f>
        <v>771.88</v>
      </c>
      <c r="D2532" s="66" t="n">
        <f aca="false">VLOOKUP(A2532,Plan1!$A$7:$O$2198,7,FALSE())</f>
        <v>-8.02</v>
      </c>
      <c r="E2532" s="65" t="n">
        <f aca="false">VLOOKUP(A2532,Plan1!$A$7:$O$2198,8,FALSE())</f>
        <v>751.98</v>
      </c>
      <c r="F2532" s="64" t="n">
        <f aca="false">VLOOKUP(A2532,Plan1!$A$7:$O$2198,12,FALSE())</f>
        <v>-4.08</v>
      </c>
      <c r="G2532" s="65" t="n">
        <f aca="false">VLOOKUP(A2532,Plan1!$A$7:$O$2198,13,FALSE())</f>
        <v>834.7</v>
      </c>
    </row>
    <row r="2533" customFormat="false" ht="15" hidden="false" customHeight="false" outlineLevel="0" collapsed="false">
      <c r="A2533" s="63" t="n">
        <v>43805</v>
      </c>
      <c r="B2533" s="64" t="n">
        <f aca="false">VLOOKUP(A2533,Plan1!$A$7:$O$2198,2,FALSE())</f>
        <v>-9.03</v>
      </c>
      <c r="C2533" s="65" t="n">
        <f aca="false">VLOOKUP(A2533,Plan1!$A$7:$O$2198,3,FALSE())</f>
        <v>771.97</v>
      </c>
      <c r="D2533" s="66" t="n">
        <f aca="false">VLOOKUP(A2533,Plan1!$A$7:$O$2198,7,FALSE())</f>
        <v>-7.98</v>
      </c>
      <c r="E2533" s="65" t="n">
        <f aca="false">VLOOKUP(A2533,Plan1!$A$7:$O$2198,8,FALSE())</f>
        <v>752.02</v>
      </c>
      <c r="F2533" s="64" t="n">
        <f aca="false">VLOOKUP(A2533,Plan1!$A$7:$O$2198,12,FALSE())</f>
        <v>-3.98</v>
      </c>
      <c r="G2533" s="65" t="n">
        <f aca="false">VLOOKUP(A2533,Plan1!$A$7:$O$2198,13,FALSE())</f>
        <v>834.8</v>
      </c>
    </row>
    <row r="2534" customFormat="false" ht="15" hidden="false" customHeight="false" outlineLevel="0" collapsed="false">
      <c r="A2534" s="63" t="n">
        <v>43806</v>
      </c>
      <c r="B2534" s="64" t="n">
        <f aca="false">VLOOKUP(A2534,Plan1!$A$7:$O$2198,2,FALSE())</f>
        <v>-8.97</v>
      </c>
      <c r="C2534" s="65" t="n">
        <f aca="false">VLOOKUP(A2534,Plan1!$A$7:$O$2198,3,FALSE())</f>
        <v>772.03</v>
      </c>
      <c r="D2534" s="66" t="n">
        <f aca="false">VLOOKUP(A2534,Plan1!$A$7:$O$2198,7,FALSE())</f>
        <v>-7.95</v>
      </c>
      <c r="E2534" s="65" t="n">
        <f aca="false">VLOOKUP(A2534,Plan1!$A$7:$O$2198,8,FALSE())</f>
        <v>752.05</v>
      </c>
      <c r="F2534" s="64" t="n">
        <f aca="false">VLOOKUP(A2534,Plan1!$A$7:$O$2198,12,FALSE())</f>
        <v>-3.94</v>
      </c>
      <c r="G2534" s="65" t="n">
        <f aca="false">VLOOKUP(A2534,Plan1!$A$7:$O$2198,13,FALSE())</f>
        <v>834.84</v>
      </c>
    </row>
    <row r="2535" customFormat="false" ht="15" hidden="false" customHeight="false" outlineLevel="0" collapsed="false">
      <c r="A2535" s="63" t="n">
        <v>43807</v>
      </c>
      <c r="B2535" s="64" t="n">
        <f aca="false">VLOOKUP(A2535,Plan1!$A$7:$O$2198,2,FALSE())</f>
        <v>-8.91</v>
      </c>
      <c r="C2535" s="65" t="n">
        <f aca="false">VLOOKUP(A2535,Plan1!$A$7:$O$2198,3,FALSE())</f>
        <v>772.09</v>
      </c>
      <c r="D2535" s="66" t="n">
        <f aca="false">VLOOKUP(A2535,Plan1!$A$7:$O$2198,7,FALSE())</f>
        <v>-7.93</v>
      </c>
      <c r="E2535" s="65" t="n">
        <f aca="false">VLOOKUP(A2535,Plan1!$A$7:$O$2198,8,FALSE())</f>
        <v>752.07</v>
      </c>
      <c r="F2535" s="64" t="n">
        <f aca="false">VLOOKUP(A2535,Plan1!$A$7:$O$2198,12,FALSE())</f>
        <v>-3.85</v>
      </c>
      <c r="G2535" s="65" t="n">
        <f aca="false">VLOOKUP(A2535,Plan1!$A$7:$O$2198,13,FALSE())</f>
        <v>834.93</v>
      </c>
    </row>
    <row r="2536" customFormat="false" ht="15" hidden="false" customHeight="false" outlineLevel="0" collapsed="false">
      <c r="A2536" s="63" t="n">
        <v>43808</v>
      </c>
      <c r="B2536" s="64" t="n">
        <f aca="false">VLOOKUP(A2536,Plan1!$A$7:$O$2198,2,FALSE())</f>
        <v>-8.89</v>
      </c>
      <c r="C2536" s="65" t="n">
        <f aca="false">VLOOKUP(A2536,Plan1!$A$7:$O$2198,3,FALSE())</f>
        <v>772.11</v>
      </c>
      <c r="D2536" s="66" t="n">
        <f aca="false">VLOOKUP(A2536,Plan1!$A$7:$O$2198,7,FALSE())</f>
        <v>-7.94</v>
      </c>
      <c r="E2536" s="65" t="n">
        <f aca="false">VLOOKUP(A2536,Plan1!$A$7:$O$2198,8,FALSE())</f>
        <v>752.06</v>
      </c>
      <c r="F2536" s="64" t="n">
        <f aca="false">VLOOKUP(A2536,Plan1!$A$7:$O$2198,12,FALSE())</f>
        <v>-3.82</v>
      </c>
      <c r="G2536" s="65" t="n">
        <f aca="false">VLOOKUP(A2536,Plan1!$A$7:$O$2198,13,FALSE())</f>
        <v>834.96</v>
      </c>
    </row>
    <row r="2537" customFormat="false" ht="15" hidden="false" customHeight="false" outlineLevel="0" collapsed="false">
      <c r="A2537" s="63" t="n">
        <v>43809</v>
      </c>
      <c r="B2537" s="64" t="n">
        <f aca="false">VLOOKUP(A2537,Plan1!$A$7:$O$2198,2,FALSE())</f>
        <v>-8.84</v>
      </c>
      <c r="C2537" s="65" t="n">
        <f aca="false">VLOOKUP(A2537,Plan1!$A$7:$O$2198,3,FALSE())</f>
        <v>772.16</v>
      </c>
      <c r="D2537" s="66" t="n">
        <f aca="false">VLOOKUP(A2537,Plan1!$A$7:$O$2198,7,FALSE())</f>
        <v>-7.91</v>
      </c>
      <c r="E2537" s="65" t="n">
        <f aca="false">VLOOKUP(A2537,Plan1!$A$7:$O$2198,8,FALSE())</f>
        <v>752.09</v>
      </c>
      <c r="F2537" s="64" t="n">
        <f aca="false">VLOOKUP(A2537,Plan1!$A$7:$O$2198,12,FALSE())</f>
        <v>-3.71</v>
      </c>
      <c r="G2537" s="65" t="n">
        <f aca="false">VLOOKUP(A2537,Plan1!$A$7:$O$2198,13,FALSE())</f>
        <v>835.07</v>
      </c>
    </row>
    <row r="2538" customFormat="false" ht="15" hidden="false" customHeight="false" outlineLevel="0" collapsed="false">
      <c r="A2538" s="63" t="n">
        <v>43810</v>
      </c>
      <c r="B2538" s="64" t="n">
        <f aca="false">VLOOKUP(A2538,Plan1!$A$7:$O$2198,2,FALSE())</f>
        <v>-8.67</v>
      </c>
      <c r="C2538" s="65" t="n">
        <f aca="false">VLOOKUP(A2538,Plan1!$A$7:$O$2198,3,FALSE())</f>
        <v>772.33</v>
      </c>
      <c r="D2538" s="66" t="n">
        <f aca="false">VLOOKUP(A2538,Plan1!$A$7:$O$2198,7,FALSE())</f>
        <v>-7.81</v>
      </c>
      <c r="E2538" s="65" t="n">
        <f aca="false">VLOOKUP(A2538,Plan1!$A$7:$O$2198,8,FALSE())</f>
        <v>752.19</v>
      </c>
      <c r="F2538" s="64" t="n">
        <f aca="false">VLOOKUP(A2538,Plan1!$A$7:$O$2198,12,FALSE())</f>
        <v>-3.65</v>
      </c>
      <c r="G2538" s="65" t="n">
        <f aca="false">VLOOKUP(A2538,Plan1!$A$7:$O$2198,13,FALSE())</f>
        <v>835.13</v>
      </c>
    </row>
    <row r="2539" customFormat="false" ht="15" hidden="false" customHeight="false" outlineLevel="0" collapsed="false">
      <c r="A2539" s="63" t="n">
        <v>43811</v>
      </c>
      <c r="B2539" s="64" t="n">
        <f aca="false">VLOOKUP(A2539,Plan1!$A$7:$O$2198,2,FALSE())</f>
        <v>-8.53</v>
      </c>
      <c r="C2539" s="65" t="n">
        <f aca="false">VLOOKUP(A2539,Plan1!$A$7:$O$2198,3,FALSE())</f>
        <v>772.47</v>
      </c>
      <c r="D2539" s="66" t="n">
        <f aca="false">VLOOKUP(A2539,Plan1!$A$7:$O$2198,7,FALSE())</f>
        <v>-7.76</v>
      </c>
      <c r="E2539" s="65" t="n">
        <f aca="false">VLOOKUP(A2539,Plan1!$A$7:$O$2198,8,FALSE())</f>
        <v>752.24</v>
      </c>
      <c r="F2539" s="64" t="n">
        <f aca="false">VLOOKUP(A2539,Plan1!$A$7:$O$2198,12,FALSE())</f>
        <v>-3.63</v>
      </c>
      <c r="G2539" s="65" t="n">
        <f aca="false">VLOOKUP(A2539,Plan1!$A$7:$O$2198,13,FALSE())</f>
        <v>835.15</v>
      </c>
    </row>
    <row r="2540" customFormat="false" ht="15" hidden="false" customHeight="false" outlineLevel="0" collapsed="false">
      <c r="A2540" s="63" t="n">
        <v>43812</v>
      </c>
      <c r="B2540" s="64" t="n">
        <f aca="false">VLOOKUP(A2540,Plan1!$A$7:$O$2198,2,FALSE())</f>
        <v>-8.25</v>
      </c>
      <c r="C2540" s="65" t="n">
        <f aca="false">VLOOKUP(A2540,Plan1!$A$7:$O$2198,3,FALSE())</f>
        <v>772.75</v>
      </c>
      <c r="D2540" s="66" t="n">
        <f aca="false">VLOOKUP(A2540,Plan1!$A$7:$O$2198,7,FALSE())</f>
        <v>-7.72</v>
      </c>
      <c r="E2540" s="65" t="n">
        <f aca="false">VLOOKUP(A2540,Plan1!$A$7:$O$2198,8,FALSE())</f>
        <v>752.28</v>
      </c>
      <c r="F2540" s="64" t="n">
        <f aca="false">VLOOKUP(A2540,Plan1!$A$7:$O$2198,12,FALSE())</f>
        <v>-3.6</v>
      </c>
      <c r="G2540" s="65" t="n">
        <f aca="false">VLOOKUP(A2540,Plan1!$A$7:$O$2198,13,FALSE())</f>
        <v>835.18</v>
      </c>
    </row>
    <row r="2541" customFormat="false" ht="15" hidden="false" customHeight="false" outlineLevel="0" collapsed="false">
      <c r="A2541" s="63" t="n">
        <v>43813</v>
      </c>
      <c r="B2541" s="64" t="n">
        <f aca="false">VLOOKUP(A2541,Plan1!$A$7:$O$2198,2,FALSE())</f>
        <v>-8.05</v>
      </c>
      <c r="C2541" s="65" t="n">
        <f aca="false">VLOOKUP(A2541,Plan1!$A$7:$O$2198,3,FALSE())</f>
        <v>772.95</v>
      </c>
      <c r="D2541" s="66" t="n">
        <f aca="false">VLOOKUP(A2541,Plan1!$A$7:$O$2198,7,FALSE())</f>
        <v>-7.67</v>
      </c>
      <c r="E2541" s="65" t="n">
        <f aca="false">VLOOKUP(A2541,Plan1!$A$7:$O$2198,8,FALSE())</f>
        <v>752.33</v>
      </c>
      <c r="F2541" s="64" t="n">
        <f aca="false">VLOOKUP(A2541,Plan1!$A$7:$O$2198,12,FALSE())</f>
        <v>-3.46</v>
      </c>
      <c r="G2541" s="65" t="n">
        <f aca="false">VLOOKUP(A2541,Plan1!$A$7:$O$2198,13,FALSE())</f>
        <v>835.32</v>
      </c>
    </row>
    <row r="2542" customFormat="false" ht="15" hidden="false" customHeight="false" outlineLevel="0" collapsed="false">
      <c r="A2542" s="63" t="n">
        <v>43814</v>
      </c>
      <c r="B2542" s="64" t="n">
        <f aca="false">VLOOKUP(A2542,Plan1!$A$7:$O$2198,2,FALSE())</f>
        <v>-7.97</v>
      </c>
      <c r="C2542" s="65" t="n">
        <f aca="false">VLOOKUP(A2542,Plan1!$A$7:$O$2198,3,FALSE())</f>
        <v>773.03</v>
      </c>
      <c r="D2542" s="66" t="n">
        <f aca="false">VLOOKUP(A2542,Plan1!$A$7:$O$2198,7,FALSE())</f>
        <v>-7.67</v>
      </c>
      <c r="E2542" s="65" t="n">
        <f aca="false">VLOOKUP(A2542,Plan1!$A$7:$O$2198,8,FALSE())</f>
        <v>752.33</v>
      </c>
      <c r="F2542" s="64" t="n">
        <f aca="false">VLOOKUP(A2542,Plan1!$A$7:$O$2198,12,FALSE())</f>
        <v>-3.39</v>
      </c>
      <c r="G2542" s="65" t="n">
        <f aca="false">VLOOKUP(A2542,Plan1!$A$7:$O$2198,13,FALSE())</f>
        <v>835.39</v>
      </c>
    </row>
    <row r="2543" customFormat="false" ht="15" hidden="false" customHeight="false" outlineLevel="0" collapsed="false">
      <c r="A2543" s="63" t="n">
        <v>43815</v>
      </c>
      <c r="B2543" s="64" t="n">
        <f aca="false">VLOOKUP(A2543,Plan1!$A$7:$O$2198,2,FALSE())</f>
        <v>-7.92</v>
      </c>
      <c r="C2543" s="65" t="n">
        <f aca="false">VLOOKUP(A2543,Plan1!$A$7:$O$2198,3,FALSE())</f>
        <v>773.08</v>
      </c>
      <c r="D2543" s="66" t="n">
        <f aca="false">VLOOKUP(A2543,Plan1!$A$7:$O$2198,7,FALSE())</f>
        <v>-7.67</v>
      </c>
      <c r="E2543" s="65" t="n">
        <f aca="false">VLOOKUP(A2543,Plan1!$A$7:$O$2198,8,FALSE())</f>
        <v>752.33</v>
      </c>
      <c r="F2543" s="64" t="n">
        <f aca="false">VLOOKUP(A2543,Plan1!$A$7:$O$2198,12,FALSE())</f>
        <v>-3.41</v>
      </c>
      <c r="G2543" s="65" t="n">
        <f aca="false">VLOOKUP(A2543,Plan1!$A$7:$O$2198,13,FALSE())</f>
        <v>835.37</v>
      </c>
    </row>
    <row r="2544" customFormat="false" ht="15" hidden="false" customHeight="false" outlineLevel="0" collapsed="false">
      <c r="A2544" s="63" t="n">
        <v>43816</v>
      </c>
      <c r="B2544" s="64" t="n">
        <f aca="false">VLOOKUP(A2544,Plan1!$A$7:$O$2198,2,FALSE())</f>
        <v>-7.9</v>
      </c>
      <c r="C2544" s="65" t="n">
        <f aca="false">VLOOKUP(A2544,Plan1!$A$7:$O$2198,3,FALSE())</f>
        <v>773.1</v>
      </c>
      <c r="D2544" s="66" t="n">
        <f aca="false">VLOOKUP(A2544,Plan1!$A$7:$O$2198,7,FALSE())</f>
        <v>-7.69</v>
      </c>
      <c r="E2544" s="65" t="n">
        <f aca="false">VLOOKUP(A2544,Plan1!$A$7:$O$2198,8,FALSE())</f>
        <v>752.31</v>
      </c>
      <c r="F2544" s="64" t="n">
        <f aca="false">VLOOKUP(A2544,Plan1!$A$7:$O$2198,12,FALSE())</f>
        <v>-3.41</v>
      </c>
      <c r="G2544" s="65" t="n">
        <f aca="false">VLOOKUP(A2544,Plan1!$A$7:$O$2198,13,FALSE())</f>
        <v>835.37</v>
      </c>
    </row>
    <row r="2545" customFormat="false" ht="15" hidden="false" customHeight="false" outlineLevel="0" collapsed="false">
      <c r="A2545" s="63" t="n">
        <v>43817</v>
      </c>
      <c r="B2545" s="64" t="n">
        <f aca="false">VLOOKUP(A2545,Plan1!$A$7:$O$2198,2,FALSE())</f>
        <v>-7.89</v>
      </c>
      <c r="C2545" s="65" t="n">
        <f aca="false">VLOOKUP(A2545,Plan1!$A$7:$O$2198,3,FALSE())</f>
        <v>773.11</v>
      </c>
      <c r="D2545" s="66" t="n">
        <f aca="false">VLOOKUP(A2545,Plan1!$A$7:$O$2198,7,FALSE())</f>
        <v>-7.71</v>
      </c>
      <c r="E2545" s="65" t="n">
        <f aca="false">VLOOKUP(A2545,Plan1!$A$7:$O$2198,8,FALSE())</f>
        <v>752.29</v>
      </c>
      <c r="F2545" s="64" t="n">
        <f aca="false">VLOOKUP(A2545,Plan1!$A$7:$O$2198,12,FALSE())</f>
        <v>-3.42</v>
      </c>
      <c r="G2545" s="65" t="n">
        <f aca="false">VLOOKUP(A2545,Plan1!$A$7:$O$2198,13,FALSE())</f>
        <v>835.36</v>
      </c>
    </row>
    <row r="2546" customFormat="false" ht="15" hidden="false" customHeight="false" outlineLevel="0" collapsed="false">
      <c r="A2546" s="63" t="n">
        <v>43818</v>
      </c>
      <c r="B2546" s="64" t="n">
        <f aca="false">VLOOKUP(A2546,Plan1!$A$7:$O$2198,2,FALSE())</f>
        <v>-7.87</v>
      </c>
      <c r="C2546" s="65" t="n">
        <f aca="false">VLOOKUP(A2546,Plan1!$A$7:$O$2198,3,FALSE())</f>
        <v>773.13</v>
      </c>
      <c r="D2546" s="66" t="n">
        <f aca="false">VLOOKUP(A2546,Plan1!$A$7:$O$2198,7,FALSE())</f>
        <v>-7.73</v>
      </c>
      <c r="E2546" s="65" t="n">
        <f aca="false">VLOOKUP(A2546,Plan1!$A$7:$O$2198,8,FALSE())</f>
        <v>752.27</v>
      </c>
      <c r="F2546" s="64" t="n">
        <f aca="false">VLOOKUP(A2546,Plan1!$A$7:$O$2198,12,FALSE())</f>
        <v>-3.43</v>
      </c>
      <c r="G2546" s="65" t="n">
        <f aca="false">VLOOKUP(A2546,Plan1!$A$7:$O$2198,13,FALSE())</f>
        <v>835.35</v>
      </c>
    </row>
    <row r="2547" customFormat="false" ht="15" hidden="false" customHeight="false" outlineLevel="0" collapsed="false">
      <c r="A2547" s="63" t="n">
        <v>43819</v>
      </c>
      <c r="B2547" s="64" t="n">
        <f aca="false">VLOOKUP(A2547,Plan1!$A$7:$O$2198,2,FALSE())</f>
        <v>-7.85</v>
      </c>
      <c r="C2547" s="65" t="n">
        <f aca="false">VLOOKUP(A2547,Plan1!$A$7:$O$2198,3,FALSE())</f>
        <v>773.15</v>
      </c>
      <c r="D2547" s="66" t="n">
        <f aca="false">VLOOKUP(A2547,Plan1!$A$7:$O$2198,7,FALSE())</f>
        <v>-7.72</v>
      </c>
      <c r="E2547" s="65" t="n">
        <f aca="false">VLOOKUP(A2547,Plan1!$A$7:$O$2198,8,FALSE())</f>
        <v>752.28</v>
      </c>
      <c r="F2547" s="64" t="n">
        <f aca="false">VLOOKUP(A2547,Plan1!$A$7:$O$2198,12,FALSE())</f>
        <v>-3.42</v>
      </c>
      <c r="G2547" s="65" t="n">
        <f aca="false">VLOOKUP(A2547,Plan1!$A$7:$O$2198,13,FALSE())</f>
        <v>835.36</v>
      </c>
    </row>
    <row r="2548" customFormat="false" ht="15" hidden="false" customHeight="false" outlineLevel="0" collapsed="false">
      <c r="A2548" s="63" t="n">
        <v>43820</v>
      </c>
      <c r="B2548" s="64" t="n">
        <f aca="false">VLOOKUP(A2548,Plan1!$A$7:$O$2198,2,FALSE())</f>
        <v>-7.79</v>
      </c>
      <c r="C2548" s="65" t="n">
        <f aca="false">VLOOKUP(A2548,Plan1!$A$7:$O$2198,3,FALSE())</f>
        <v>773.21</v>
      </c>
      <c r="D2548" s="66" t="n">
        <f aca="false">VLOOKUP(A2548,Plan1!$A$7:$O$2198,7,FALSE())</f>
        <v>-7.65</v>
      </c>
      <c r="E2548" s="65" t="n">
        <f aca="false">VLOOKUP(A2548,Plan1!$A$7:$O$2198,8,FALSE())</f>
        <v>752.35</v>
      </c>
      <c r="F2548" s="64" t="n">
        <f aca="false">VLOOKUP(A2548,Plan1!$A$7:$O$2198,12,FALSE())</f>
        <v>-3.43</v>
      </c>
      <c r="G2548" s="65" t="n">
        <f aca="false">VLOOKUP(A2548,Plan1!$A$7:$O$2198,13,FALSE())</f>
        <v>835.35</v>
      </c>
    </row>
    <row r="2549" customFormat="false" ht="15" hidden="false" customHeight="false" outlineLevel="0" collapsed="false">
      <c r="A2549" s="63" t="n">
        <v>43821</v>
      </c>
      <c r="B2549" s="64" t="n">
        <f aca="false">VLOOKUP(A2549,Plan1!$A$7:$O$2198,2,FALSE())</f>
        <v>-7.7</v>
      </c>
      <c r="C2549" s="65" t="n">
        <f aca="false">VLOOKUP(A2549,Plan1!$A$7:$O$2198,3,FALSE())</f>
        <v>773.3</v>
      </c>
      <c r="D2549" s="66" t="n">
        <f aca="false">VLOOKUP(A2549,Plan1!$A$7:$O$2198,7,FALSE())</f>
        <v>-7.61</v>
      </c>
      <c r="E2549" s="65" t="n">
        <f aca="false">VLOOKUP(A2549,Plan1!$A$7:$O$2198,8,FALSE())</f>
        <v>752.39</v>
      </c>
      <c r="F2549" s="64" t="n">
        <f aca="false">VLOOKUP(A2549,Plan1!$A$7:$O$2198,12,FALSE())</f>
        <v>-3.44</v>
      </c>
      <c r="G2549" s="65" t="n">
        <f aca="false">VLOOKUP(A2549,Plan1!$A$7:$O$2198,13,FALSE())</f>
        <v>835.34</v>
      </c>
    </row>
    <row r="2550" customFormat="false" ht="15" hidden="false" customHeight="false" outlineLevel="0" collapsed="false">
      <c r="A2550" s="63" t="n">
        <v>43822</v>
      </c>
      <c r="B2550" s="64" t="n">
        <f aca="false">VLOOKUP(A2550,Plan1!$A$7:$O$2198,2,FALSE())</f>
        <v>-7.62</v>
      </c>
      <c r="C2550" s="65" t="n">
        <f aca="false">VLOOKUP(A2550,Plan1!$A$7:$O$2198,3,FALSE())</f>
        <v>773.38</v>
      </c>
      <c r="D2550" s="66" t="n">
        <f aca="false">VLOOKUP(A2550,Plan1!$A$7:$O$2198,7,FALSE())</f>
        <v>-7.6</v>
      </c>
      <c r="E2550" s="65" t="n">
        <f aca="false">VLOOKUP(A2550,Plan1!$A$7:$O$2198,8,FALSE())</f>
        <v>752.4</v>
      </c>
      <c r="F2550" s="64" t="n">
        <f aca="false">VLOOKUP(A2550,Plan1!$A$7:$O$2198,12,FALSE())</f>
        <v>-3.39</v>
      </c>
      <c r="G2550" s="65" t="n">
        <f aca="false">VLOOKUP(A2550,Plan1!$A$7:$O$2198,13,FALSE())</f>
        <v>835.39</v>
      </c>
    </row>
    <row r="2551" customFormat="false" ht="15" hidden="false" customHeight="false" outlineLevel="0" collapsed="false">
      <c r="A2551" s="63" t="n">
        <v>43823</v>
      </c>
      <c r="B2551" s="64" t="n">
        <f aca="false">VLOOKUP(A2551,Plan1!$A$7:$O$2198,2,FALSE())</f>
        <v>-7.59</v>
      </c>
      <c r="C2551" s="65" t="n">
        <f aca="false">VLOOKUP(A2551,Plan1!$A$7:$O$2198,3,FALSE())</f>
        <v>773.41</v>
      </c>
      <c r="D2551" s="66" t="n">
        <f aca="false">VLOOKUP(A2551,Plan1!$A$7:$O$2198,7,FALSE())</f>
        <v>-7.6</v>
      </c>
      <c r="E2551" s="65" t="n">
        <f aca="false">VLOOKUP(A2551,Plan1!$A$7:$O$2198,8,FALSE())</f>
        <v>752.4</v>
      </c>
      <c r="F2551" s="64" t="n">
        <f aca="false">VLOOKUP(A2551,Plan1!$A$7:$O$2198,12,FALSE())</f>
        <v>-3.38</v>
      </c>
      <c r="G2551" s="65" t="n">
        <f aca="false">VLOOKUP(A2551,Plan1!$A$7:$O$2198,13,FALSE())</f>
        <v>835.4</v>
      </c>
    </row>
    <row r="2552" customFormat="false" ht="15" hidden="false" customHeight="false" outlineLevel="0" collapsed="false">
      <c r="A2552" s="63" t="n">
        <v>43824</v>
      </c>
      <c r="B2552" s="64" t="n">
        <f aca="false">VLOOKUP(A2552,Plan1!$A$7:$O$2198,2,FALSE())</f>
        <v>-7.41</v>
      </c>
      <c r="C2552" s="65" t="n">
        <f aca="false">VLOOKUP(A2552,Plan1!$A$7:$O$2198,3,FALSE())</f>
        <v>773.59</v>
      </c>
      <c r="D2552" s="66" t="n">
        <f aca="false">VLOOKUP(A2552,Plan1!$A$7:$O$2198,7,FALSE())</f>
        <v>-7.52</v>
      </c>
      <c r="E2552" s="65" t="n">
        <f aca="false">VLOOKUP(A2552,Plan1!$A$7:$O$2198,8,FALSE())</f>
        <v>752.48</v>
      </c>
      <c r="F2552" s="64" t="n">
        <f aca="false">VLOOKUP(A2552,Plan1!$A$7:$O$2198,12,FALSE())</f>
        <v>-3.27</v>
      </c>
      <c r="G2552" s="65" t="n">
        <f aca="false">VLOOKUP(A2552,Plan1!$A$7:$O$2198,13,FALSE())</f>
        <v>835.51</v>
      </c>
    </row>
    <row r="2553" customFormat="false" ht="15" hidden="false" customHeight="false" outlineLevel="0" collapsed="false">
      <c r="A2553" s="63" t="n">
        <v>43825</v>
      </c>
      <c r="B2553" s="64" t="n">
        <f aca="false">VLOOKUP(A2553,Plan1!$A$7:$O$2198,2,FALSE())</f>
        <v>-7.34</v>
      </c>
      <c r="C2553" s="65" t="n">
        <f aca="false">VLOOKUP(A2553,Plan1!$A$7:$O$2198,3,FALSE())</f>
        <v>773.66</v>
      </c>
      <c r="D2553" s="66" t="n">
        <f aca="false">VLOOKUP(A2553,Plan1!$A$7:$O$2198,7,FALSE())</f>
        <v>-7.49</v>
      </c>
      <c r="E2553" s="65" t="n">
        <f aca="false">VLOOKUP(A2553,Plan1!$A$7:$O$2198,8,FALSE())</f>
        <v>752.51</v>
      </c>
      <c r="F2553" s="64" t="n">
        <f aca="false">VLOOKUP(A2553,Plan1!$A$7:$O$2198,12,FALSE())</f>
        <v>-3.25</v>
      </c>
      <c r="G2553" s="65" t="n">
        <f aca="false">VLOOKUP(A2553,Plan1!$A$7:$O$2198,13,FALSE())</f>
        <v>835.53</v>
      </c>
    </row>
    <row r="2554" customFormat="false" ht="15" hidden="false" customHeight="false" outlineLevel="0" collapsed="false">
      <c r="A2554" s="63" t="n">
        <v>43826</v>
      </c>
      <c r="B2554" s="64" t="n">
        <f aca="false">VLOOKUP(A2554,Plan1!$A$7:$O$2198,2,FALSE())</f>
        <v>-7.32</v>
      </c>
      <c r="C2554" s="65" t="n">
        <f aca="false">VLOOKUP(A2554,Plan1!$A$7:$O$2198,3,FALSE())</f>
        <v>773.68</v>
      </c>
      <c r="D2554" s="66" t="n">
        <f aca="false">VLOOKUP(A2554,Plan1!$A$7:$O$2198,7,FALSE())</f>
        <v>-7.48</v>
      </c>
      <c r="E2554" s="65" t="n">
        <f aca="false">VLOOKUP(A2554,Plan1!$A$7:$O$2198,8,FALSE())</f>
        <v>752.52</v>
      </c>
      <c r="F2554" s="64" t="n">
        <f aca="false">VLOOKUP(A2554,Plan1!$A$7:$O$2198,12,FALSE())</f>
        <v>-3.27</v>
      </c>
      <c r="G2554" s="65" t="n">
        <f aca="false">VLOOKUP(A2554,Plan1!$A$7:$O$2198,13,FALSE())</f>
        <v>835.51</v>
      </c>
    </row>
    <row r="2555" customFormat="false" ht="15" hidden="false" customHeight="false" outlineLevel="0" collapsed="false">
      <c r="A2555" s="63" t="n">
        <v>43827</v>
      </c>
      <c r="B2555" s="64" t="n">
        <f aca="false">VLOOKUP(A2555,Plan1!$A$7:$O$2198,2,FALSE())</f>
        <v>-7.31</v>
      </c>
      <c r="C2555" s="65" t="n">
        <f aca="false">VLOOKUP(A2555,Plan1!$A$7:$O$2198,3,FALSE())</f>
        <v>773.69</v>
      </c>
      <c r="D2555" s="66" t="n">
        <f aca="false">VLOOKUP(A2555,Plan1!$A$7:$O$2198,7,FALSE())</f>
        <v>-7.47</v>
      </c>
      <c r="E2555" s="65" t="n">
        <f aca="false">VLOOKUP(A2555,Plan1!$A$7:$O$2198,8,FALSE())</f>
        <v>752.53</v>
      </c>
      <c r="F2555" s="64" t="n">
        <f aca="false">VLOOKUP(A2555,Plan1!$A$7:$O$2198,12,FALSE())</f>
        <v>-3.26</v>
      </c>
      <c r="G2555" s="65" t="n">
        <f aca="false">VLOOKUP(A2555,Plan1!$A$7:$O$2198,13,FALSE())</f>
        <v>835.52</v>
      </c>
    </row>
    <row r="2556" customFormat="false" ht="15" hidden="false" customHeight="false" outlineLevel="0" collapsed="false">
      <c r="A2556" s="63" t="n">
        <v>43828</v>
      </c>
      <c r="B2556" s="64" t="n">
        <f aca="false">VLOOKUP(A2556,Plan1!$A$7:$O$2198,2,FALSE())</f>
        <v>-7.3</v>
      </c>
      <c r="C2556" s="65" t="n">
        <f aca="false">VLOOKUP(A2556,Plan1!$A$7:$O$2198,3,FALSE())</f>
        <v>773.7</v>
      </c>
      <c r="D2556" s="66" t="n">
        <f aca="false">VLOOKUP(A2556,Plan1!$A$7:$O$2198,7,FALSE())</f>
        <v>-7.46</v>
      </c>
      <c r="E2556" s="65" t="n">
        <f aca="false">VLOOKUP(A2556,Plan1!$A$7:$O$2198,8,FALSE())</f>
        <v>752.54</v>
      </c>
      <c r="F2556" s="64" t="n">
        <f aca="false">VLOOKUP(A2556,Plan1!$A$7:$O$2198,12,FALSE())</f>
        <v>-3.28</v>
      </c>
      <c r="G2556" s="65" t="n">
        <f aca="false">VLOOKUP(A2556,Plan1!$A$7:$O$2198,13,FALSE())</f>
        <v>835.5</v>
      </c>
    </row>
    <row r="2557" customFormat="false" ht="15" hidden="false" customHeight="false" outlineLevel="0" collapsed="false">
      <c r="A2557" s="63" t="n">
        <v>43829</v>
      </c>
      <c r="B2557" s="64" t="n">
        <f aca="false">VLOOKUP(A2557,Plan1!$A$7:$O$2198,2,FALSE())</f>
        <v>-7.3</v>
      </c>
      <c r="C2557" s="65" t="n">
        <f aca="false">VLOOKUP(A2557,Plan1!$A$7:$O$2198,3,FALSE())</f>
        <v>773.7</v>
      </c>
      <c r="D2557" s="66" t="n">
        <f aca="false">VLOOKUP(A2557,Plan1!$A$7:$O$2198,7,FALSE())</f>
        <v>-7.44</v>
      </c>
      <c r="E2557" s="65" t="n">
        <f aca="false">VLOOKUP(A2557,Plan1!$A$7:$O$2198,8,FALSE())</f>
        <v>752.56</v>
      </c>
      <c r="F2557" s="64" t="n">
        <f aca="false">VLOOKUP(A2557,Plan1!$A$7:$O$2198,12,FALSE())</f>
        <v>-3.3</v>
      </c>
      <c r="G2557" s="65" t="n">
        <f aca="false">VLOOKUP(A2557,Plan1!$A$7:$O$2198,13,FALSE())</f>
        <v>835.48</v>
      </c>
    </row>
    <row r="2558" customFormat="false" ht="15" hidden="false" customHeight="false" outlineLevel="0" collapsed="false">
      <c r="A2558" s="63" t="n">
        <v>43830</v>
      </c>
      <c r="B2558" s="64" t="n">
        <f aca="false">VLOOKUP(A2558,Plan1!$A$7:$O$2198,2,FALSE())</f>
        <v>-7.3</v>
      </c>
      <c r="C2558" s="65" t="n">
        <f aca="false">VLOOKUP(A2558,Plan1!$A$7:$O$2198,3,FALSE())</f>
        <v>773.7</v>
      </c>
      <c r="D2558" s="66" t="n">
        <f aca="false">VLOOKUP(A2558,Plan1!$A$7:$O$2198,7,FALSE())</f>
        <v>-7.48</v>
      </c>
      <c r="E2558" s="65" t="n">
        <f aca="false">VLOOKUP(A2558,Plan1!$A$7:$O$2198,8,FALSE())</f>
        <v>752.52</v>
      </c>
      <c r="F2558" s="64" t="n">
        <f aca="false">VLOOKUP(A2558,Plan1!$A$7:$O$2198,12,FALSE())</f>
        <v>-3.3</v>
      </c>
      <c r="G2558" s="65" t="n">
        <f aca="false">VLOOKUP(A2558,Plan1!$A$7:$O$2198,13,FALSE())</f>
        <v>835.48</v>
      </c>
    </row>
    <row r="2559" customFormat="false" ht="15" hidden="false" customHeight="false" outlineLevel="0" collapsed="false">
      <c r="A2559" s="63" t="n">
        <v>43831</v>
      </c>
      <c r="B2559" s="64" t="n">
        <f aca="false">VLOOKUP(A2559,Plan1!$A$7:$O$2198,2,FALSE())</f>
        <v>-7.31</v>
      </c>
      <c r="C2559" s="65" t="n">
        <f aca="false">VLOOKUP(A2559,Plan1!$A$7:$O$2198,3,FALSE())</f>
        <v>773.69</v>
      </c>
      <c r="D2559" s="66" t="n">
        <f aca="false">VLOOKUP(A2559,Plan1!$A$7:$O$2198,7,FALSE())</f>
        <v>-7.51</v>
      </c>
      <c r="E2559" s="65" t="n">
        <f aca="false">VLOOKUP(A2559,Plan1!$A$7:$O$2198,8,FALSE())</f>
        <v>752.49</v>
      </c>
      <c r="F2559" s="64" t="n">
        <f aca="false">VLOOKUP(A2559,Plan1!$A$7:$O$2198,12,FALSE())</f>
        <v>-3.32</v>
      </c>
      <c r="G2559" s="65" t="n">
        <f aca="false">VLOOKUP(A2559,Plan1!$A$7:$O$2198,13,FALSE())</f>
        <v>835.46</v>
      </c>
    </row>
    <row r="2560" customFormat="false" ht="15" hidden="false" customHeight="false" outlineLevel="0" collapsed="false">
      <c r="A2560" s="63" t="n">
        <v>43832</v>
      </c>
      <c r="B2560" s="64" t="n">
        <f aca="false">VLOOKUP(A2560,Plan1!$A$7:$O$2198,2,FALSE())</f>
        <v>-7.31</v>
      </c>
      <c r="C2560" s="65" t="n">
        <f aca="false">VLOOKUP(A2560,Plan1!$A$7:$O$2198,3,FALSE())</f>
        <v>773.69</v>
      </c>
      <c r="D2560" s="66" t="n">
        <f aca="false">VLOOKUP(A2560,Plan1!$A$7:$O$2198,7,FALSE())</f>
        <v>-7.55</v>
      </c>
      <c r="E2560" s="65" t="n">
        <f aca="false">VLOOKUP(A2560,Plan1!$A$7:$O$2198,8,FALSE())</f>
        <v>752.45</v>
      </c>
      <c r="F2560" s="64" t="n">
        <f aca="false">VLOOKUP(A2560,Plan1!$A$7:$O$2198,12,FALSE())</f>
        <v>-3.3</v>
      </c>
      <c r="G2560" s="65" t="n">
        <f aca="false">VLOOKUP(A2560,Plan1!$A$7:$O$2198,13,FALSE())</f>
        <v>835.48</v>
      </c>
    </row>
    <row r="2561" customFormat="false" ht="15" hidden="false" customHeight="false" outlineLevel="0" collapsed="false">
      <c r="A2561" s="63" t="n">
        <v>43833</v>
      </c>
      <c r="B2561" s="64" t="n">
        <f aca="false">VLOOKUP(A2561,Plan1!$A$7:$O$2198,2,FALSE())</f>
        <v>-7.19</v>
      </c>
      <c r="C2561" s="65" t="n">
        <f aca="false">VLOOKUP(A2561,Plan1!$A$7:$O$2198,3,FALSE())</f>
        <v>773.81</v>
      </c>
      <c r="D2561" s="66" t="n">
        <f aca="false">VLOOKUP(A2561,Plan1!$A$7:$O$2198,7,FALSE())</f>
        <v>-7.58</v>
      </c>
      <c r="E2561" s="65" t="n">
        <f aca="false">VLOOKUP(A2561,Plan1!$A$7:$O$2198,8,FALSE())</f>
        <v>752.42</v>
      </c>
      <c r="F2561" s="64" t="n">
        <f aca="false">VLOOKUP(A2561,Plan1!$A$7:$O$2198,12,FALSE())</f>
        <v>-3.23</v>
      </c>
      <c r="G2561" s="65" t="n">
        <f aca="false">VLOOKUP(A2561,Plan1!$A$7:$O$2198,13,FALSE())</f>
        <v>835.55</v>
      </c>
    </row>
    <row r="2562" customFormat="false" ht="15" hidden="false" customHeight="false" outlineLevel="0" collapsed="false">
      <c r="A2562" s="63" t="n">
        <v>43834</v>
      </c>
      <c r="B2562" s="64" t="n">
        <f aca="false">VLOOKUP(A2562,Plan1!$A$7:$O$2198,2,FALSE())</f>
        <v>-7.12</v>
      </c>
      <c r="C2562" s="65" t="n">
        <f aca="false">VLOOKUP(A2562,Plan1!$A$7:$O$2198,3,FALSE())</f>
        <v>773.88</v>
      </c>
      <c r="D2562" s="66" t="n">
        <f aca="false">VLOOKUP(A2562,Plan1!$A$7:$O$2198,7,FALSE())</f>
        <v>-7.56</v>
      </c>
      <c r="E2562" s="65" t="n">
        <f aca="false">VLOOKUP(A2562,Plan1!$A$7:$O$2198,8,FALSE())</f>
        <v>752.44</v>
      </c>
      <c r="F2562" s="64" t="n">
        <f aca="false">VLOOKUP(A2562,Plan1!$A$7:$O$2198,12,FALSE())</f>
        <v>-3.21</v>
      </c>
      <c r="G2562" s="65" t="n">
        <f aca="false">VLOOKUP(A2562,Plan1!$A$7:$O$2198,13,FALSE())</f>
        <v>835.57</v>
      </c>
    </row>
    <row r="2563" customFormat="false" ht="15" hidden="false" customHeight="false" outlineLevel="0" collapsed="false">
      <c r="A2563" s="63" t="n">
        <v>43835</v>
      </c>
      <c r="B2563" s="64" t="n">
        <f aca="false">VLOOKUP(A2563,Plan1!$A$7:$O$2198,2,FALSE())</f>
        <v>-6.89</v>
      </c>
      <c r="C2563" s="65" t="n">
        <f aca="false">VLOOKUP(A2563,Plan1!$A$7:$O$2198,3,FALSE())</f>
        <v>774.11</v>
      </c>
      <c r="D2563" s="66" t="n">
        <f aca="false">VLOOKUP(A2563,Plan1!$A$7:$O$2198,7,FALSE())</f>
        <v>-7.53</v>
      </c>
      <c r="E2563" s="65" t="n">
        <f aca="false">VLOOKUP(A2563,Plan1!$A$7:$O$2198,8,FALSE())</f>
        <v>752.47</v>
      </c>
      <c r="F2563" s="64" t="n">
        <f aca="false">VLOOKUP(A2563,Plan1!$A$7:$O$2198,12,FALSE())</f>
        <v>-3.18</v>
      </c>
      <c r="G2563" s="65" t="n">
        <f aca="false">VLOOKUP(A2563,Plan1!$A$7:$O$2198,13,FALSE())</f>
        <v>835.6</v>
      </c>
    </row>
    <row r="2564" customFormat="false" ht="15" hidden="false" customHeight="false" outlineLevel="0" collapsed="false">
      <c r="A2564" s="63" t="n">
        <v>43836</v>
      </c>
      <c r="B2564" s="64" t="n">
        <f aca="false">VLOOKUP(A2564,Plan1!$A$7:$O$2198,2,FALSE())</f>
        <v>-6.74</v>
      </c>
      <c r="C2564" s="65" t="n">
        <f aca="false">VLOOKUP(A2564,Plan1!$A$7:$O$2198,3,FALSE())</f>
        <v>774.26</v>
      </c>
      <c r="D2564" s="66" t="n">
        <f aca="false">VLOOKUP(A2564,Plan1!$A$7:$O$2198,7,FALSE())</f>
        <v>-7.52</v>
      </c>
      <c r="E2564" s="65" t="n">
        <f aca="false">VLOOKUP(A2564,Plan1!$A$7:$O$2198,8,FALSE())</f>
        <v>752.48</v>
      </c>
      <c r="F2564" s="64" t="n">
        <f aca="false">VLOOKUP(A2564,Plan1!$A$7:$O$2198,12,FALSE())</f>
        <v>-3.18</v>
      </c>
      <c r="G2564" s="65" t="n">
        <f aca="false">VLOOKUP(A2564,Plan1!$A$7:$O$2198,13,FALSE())</f>
        <v>835.6</v>
      </c>
    </row>
    <row r="2565" customFormat="false" ht="15" hidden="false" customHeight="false" outlineLevel="0" collapsed="false">
      <c r="A2565" s="63" t="n">
        <v>43837</v>
      </c>
      <c r="B2565" s="64" t="n">
        <f aca="false">VLOOKUP(A2565,Plan1!$A$7:$O$2198,2,FALSE())</f>
        <v>-6.7</v>
      </c>
      <c r="C2565" s="65" t="n">
        <f aca="false">VLOOKUP(A2565,Plan1!$A$7:$O$2198,3,FALSE())</f>
        <v>774.3</v>
      </c>
      <c r="D2565" s="66" t="n">
        <f aca="false">VLOOKUP(A2565,Plan1!$A$7:$O$2198,7,FALSE())</f>
        <v>-7.52</v>
      </c>
      <c r="E2565" s="65" t="n">
        <f aca="false">VLOOKUP(A2565,Plan1!$A$7:$O$2198,8,FALSE())</f>
        <v>752.48</v>
      </c>
      <c r="F2565" s="64" t="n">
        <f aca="false">VLOOKUP(A2565,Plan1!$A$7:$O$2198,12,FALSE())</f>
        <v>-3.16</v>
      </c>
      <c r="G2565" s="65" t="n">
        <f aca="false">VLOOKUP(A2565,Plan1!$A$7:$O$2198,13,FALSE())</f>
        <v>835.62</v>
      </c>
    </row>
    <row r="2566" customFormat="false" ht="15" hidden="false" customHeight="false" outlineLevel="0" collapsed="false">
      <c r="A2566" s="63" t="n">
        <v>43838</v>
      </c>
      <c r="B2566" s="64" t="n">
        <f aca="false">VLOOKUP(A2566,Plan1!$A$7:$O$2198,2,FALSE())</f>
        <v>-6.65</v>
      </c>
      <c r="C2566" s="65" t="n">
        <f aca="false">VLOOKUP(A2566,Plan1!$A$7:$O$2198,3,FALSE())</f>
        <v>774.35</v>
      </c>
      <c r="D2566" s="66" t="n">
        <f aca="false">VLOOKUP(A2566,Plan1!$A$7:$O$2198,7,FALSE())</f>
        <v>-7.54</v>
      </c>
      <c r="E2566" s="65" t="n">
        <f aca="false">VLOOKUP(A2566,Plan1!$A$7:$O$2198,8,FALSE())</f>
        <v>752.46</v>
      </c>
      <c r="F2566" s="64" t="n">
        <f aca="false">VLOOKUP(A2566,Plan1!$A$7:$O$2198,12,FALSE())</f>
        <v>-3.18</v>
      </c>
      <c r="G2566" s="65" t="n">
        <f aca="false">VLOOKUP(A2566,Plan1!$A$7:$O$2198,13,FALSE())</f>
        <v>835.6</v>
      </c>
    </row>
    <row r="2567" customFormat="false" ht="15" hidden="false" customHeight="false" outlineLevel="0" collapsed="false">
      <c r="A2567" s="63" t="n">
        <v>43839</v>
      </c>
      <c r="B2567" s="64" t="n">
        <f aca="false">VLOOKUP(A2567,Plan1!$A$7:$O$2198,2,FALSE())</f>
        <v>-6.6</v>
      </c>
      <c r="C2567" s="65" t="n">
        <f aca="false">VLOOKUP(A2567,Plan1!$A$7:$O$2198,3,FALSE())</f>
        <v>774.4</v>
      </c>
      <c r="D2567" s="66" t="n">
        <f aca="false">VLOOKUP(A2567,Plan1!$A$7:$O$2198,7,FALSE())</f>
        <v>-7.54</v>
      </c>
      <c r="E2567" s="65" t="n">
        <f aca="false">VLOOKUP(A2567,Plan1!$A$7:$O$2198,8,FALSE())</f>
        <v>752.46</v>
      </c>
      <c r="F2567" s="64" t="n">
        <f aca="false">VLOOKUP(A2567,Plan1!$A$7:$O$2198,12,FALSE())</f>
        <v>-3.18</v>
      </c>
      <c r="G2567" s="65" t="n">
        <f aca="false">VLOOKUP(A2567,Plan1!$A$7:$O$2198,13,FALSE())</f>
        <v>835.6</v>
      </c>
    </row>
    <row r="2568" customFormat="false" ht="15" hidden="false" customHeight="false" outlineLevel="0" collapsed="false">
      <c r="A2568" s="63" t="n">
        <v>43840</v>
      </c>
      <c r="B2568" s="64" t="n">
        <f aca="false">VLOOKUP(A2568,Plan1!$A$7:$O$2198,2,FALSE())</f>
        <v>-6.59</v>
      </c>
      <c r="C2568" s="65" t="n">
        <f aca="false">VLOOKUP(A2568,Plan1!$A$7:$O$2198,3,FALSE())</f>
        <v>774.41</v>
      </c>
      <c r="D2568" s="66" t="n">
        <f aca="false">VLOOKUP(A2568,Plan1!$A$7:$O$2198,7,FALSE())</f>
        <v>-7.55</v>
      </c>
      <c r="E2568" s="65" t="n">
        <f aca="false">VLOOKUP(A2568,Plan1!$A$7:$O$2198,8,FALSE())</f>
        <v>752.45</v>
      </c>
      <c r="F2568" s="64" t="n">
        <f aca="false">VLOOKUP(A2568,Plan1!$A$7:$O$2198,12,FALSE())</f>
        <v>-3.18</v>
      </c>
      <c r="G2568" s="65" t="n">
        <f aca="false">VLOOKUP(A2568,Plan1!$A$7:$O$2198,13,FALSE())</f>
        <v>835.6</v>
      </c>
    </row>
    <row r="2569" customFormat="false" ht="15" hidden="false" customHeight="false" outlineLevel="0" collapsed="false">
      <c r="A2569" s="63" t="n">
        <v>43841</v>
      </c>
      <c r="B2569" s="64" t="n">
        <f aca="false">VLOOKUP(A2569,Plan1!$A$7:$O$2198,2,FALSE())</f>
        <v>-6.57</v>
      </c>
      <c r="C2569" s="65" t="n">
        <f aca="false">VLOOKUP(A2569,Plan1!$A$7:$O$2198,3,FALSE())</f>
        <v>774.43</v>
      </c>
      <c r="D2569" s="66" t="n">
        <f aca="false">VLOOKUP(A2569,Plan1!$A$7:$O$2198,7,FALSE())</f>
        <v>-7.56</v>
      </c>
      <c r="E2569" s="65" t="n">
        <f aca="false">VLOOKUP(A2569,Plan1!$A$7:$O$2198,8,FALSE())</f>
        <v>752.44</v>
      </c>
      <c r="F2569" s="64" t="n">
        <f aca="false">VLOOKUP(A2569,Plan1!$A$7:$O$2198,12,FALSE())</f>
        <v>-3.2</v>
      </c>
      <c r="G2569" s="65" t="n">
        <f aca="false">VLOOKUP(A2569,Plan1!$A$7:$O$2198,13,FALSE())</f>
        <v>835.58</v>
      </c>
    </row>
    <row r="2570" customFormat="false" ht="15" hidden="false" customHeight="false" outlineLevel="0" collapsed="false">
      <c r="A2570" s="63" t="n">
        <v>43842</v>
      </c>
      <c r="B2570" s="64" t="n">
        <f aca="false">VLOOKUP(A2570,Plan1!$A$7:$O$2198,2,FALSE())</f>
        <v>-6.56</v>
      </c>
      <c r="C2570" s="65" t="n">
        <f aca="false">VLOOKUP(A2570,Plan1!$A$7:$O$2198,3,FALSE())</f>
        <v>774.44</v>
      </c>
      <c r="D2570" s="66" t="n">
        <f aca="false">VLOOKUP(A2570,Plan1!$A$7:$O$2198,7,FALSE())</f>
        <v>-7.58</v>
      </c>
      <c r="E2570" s="65" t="n">
        <f aca="false">VLOOKUP(A2570,Plan1!$A$7:$O$2198,8,FALSE())</f>
        <v>752.42</v>
      </c>
      <c r="F2570" s="64" t="n">
        <f aca="false">VLOOKUP(A2570,Plan1!$A$7:$O$2198,12,FALSE())</f>
        <v>-3.22</v>
      </c>
      <c r="G2570" s="65" t="n">
        <f aca="false">VLOOKUP(A2570,Plan1!$A$7:$O$2198,13,FALSE())</f>
        <v>835.56</v>
      </c>
    </row>
    <row r="2571" customFormat="false" ht="15" hidden="false" customHeight="false" outlineLevel="0" collapsed="false">
      <c r="A2571" s="63" t="n">
        <v>43843</v>
      </c>
      <c r="B2571" s="64" t="n">
        <f aca="false">VLOOKUP(A2571,Plan1!$A$7:$O$2198,2,FALSE())</f>
        <v>-6.58</v>
      </c>
      <c r="C2571" s="65" t="n">
        <f aca="false">VLOOKUP(A2571,Plan1!$A$7:$O$2198,3,FALSE())</f>
        <v>774.42</v>
      </c>
      <c r="D2571" s="66" t="n">
        <f aca="false">VLOOKUP(A2571,Plan1!$A$7:$O$2198,7,FALSE())</f>
        <v>-7.61</v>
      </c>
      <c r="E2571" s="65" t="n">
        <f aca="false">VLOOKUP(A2571,Plan1!$A$7:$O$2198,8,FALSE())</f>
        <v>752.39</v>
      </c>
      <c r="F2571" s="64" t="n">
        <f aca="false">VLOOKUP(A2571,Plan1!$A$7:$O$2198,12,FALSE())</f>
        <v>-3.24</v>
      </c>
      <c r="G2571" s="65" t="n">
        <f aca="false">VLOOKUP(A2571,Plan1!$A$7:$O$2198,13,FALSE())</f>
        <v>835.54</v>
      </c>
    </row>
    <row r="2572" customFormat="false" ht="15" hidden="false" customHeight="false" outlineLevel="0" collapsed="false">
      <c r="A2572" s="63" t="n">
        <v>43844</v>
      </c>
      <c r="B2572" s="64" t="n">
        <f aca="false">VLOOKUP(A2572,Plan1!$A$7:$O$2198,2,FALSE())</f>
        <v>-6.56</v>
      </c>
      <c r="C2572" s="65" t="n">
        <f aca="false">VLOOKUP(A2572,Plan1!$A$7:$O$2198,3,FALSE())</f>
        <v>774.44</v>
      </c>
      <c r="D2572" s="66" t="n">
        <f aca="false">VLOOKUP(A2572,Plan1!$A$7:$O$2198,7,FALSE())</f>
        <v>-7.63</v>
      </c>
      <c r="E2572" s="65" t="n">
        <f aca="false">VLOOKUP(A2572,Plan1!$A$7:$O$2198,8,FALSE())</f>
        <v>752.37</v>
      </c>
      <c r="F2572" s="64" t="n">
        <f aca="false">VLOOKUP(A2572,Plan1!$A$7:$O$2198,12,FALSE())</f>
        <v>-3.26</v>
      </c>
      <c r="G2572" s="65" t="n">
        <f aca="false">VLOOKUP(A2572,Plan1!$A$7:$O$2198,13,FALSE())</f>
        <v>835.52</v>
      </c>
    </row>
    <row r="2573" customFormat="false" ht="15" hidden="false" customHeight="false" outlineLevel="0" collapsed="false">
      <c r="A2573" s="63" t="n">
        <v>43845</v>
      </c>
      <c r="B2573" s="64" t="n">
        <f aca="false">VLOOKUP(A2573,Plan1!$A$7:$O$2198,2,FALSE())</f>
        <v>-6.53</v>
      </c>
      <c r="C2573" s="65" t="n">
        <f aca="false">VLOOKUP(A2573,Plan1!$A$7:$O$2198,3,FALSE())</f>
        <v>774.47</v>
      </c>
      <c r="D2573" s="66" t="n">
        <f aca="false">VLOOKUP(A2573,Plan1!$A$7:$O$2198,7,FALSE())</f>
        <v>-7.65</v>
      </c>
      <c r="E2573" s="65" t="n">
        <f aca="false">VLOOKUP(A2573,Plan1!$A$7:$O$2198,8,FALSE())</f>
        <v>752.35</v>
      </c>
      <c r="F2573" s="64" t="n">
        <f aca="false">VLOOKUP(A2573,Plan1!$A$7:$O$2198,12,FALSE())</f>
        <v>-3.28</v>
      </c>
      <c r="G2573" s="65" t="n">
        <f aca="false">VLOOKUP(A2573,Plan1!$A$7:$O$2198,13,FALSE())</f>
        <v>835.5</v>
      </c>
    </row>
    <row r="2574" customFormat="false" ht="15" hidden="false" customHeight="false" outlineLevel="0" collapsed="false">
      <c r="A2574" s="63" t="n">
        <v>43846</v>
      </c>
      <c r="B2574" s="64" t="n">
        <f aca="false">VLOOKUP(A2574,Plan1!$A$7:$O$2198,2,FALSE())</f>
        <v>-6.46</v>
      </c>
      <c r="C2574" s="65" t="n">
        <f aca="false">VLOOKUP(A2574,Plan1!$A$7:$O$2198,3,FALSE())</f>
        <v>774.54</v>
      </c>
      <c r="D2574" s="66" t="n">
        <f aca="false">VLOOKUP(A2574,Plan1!$A$7:$O$2198,7,FALSE())</f>
        <v>-7.67</v>
      </c>
      <c r="E2574" s="65" t="n">
        <f aca="false">VLOOKUP(A2574,Plan1!$A$7:$O$2198,8,FALSE())</f>
        <v>752.33</v>
      </c>
      <c r="F2574" s="64" t="n">
        <f aca="false">VLOOKUP(A2574,Plan1!$A$7:$O$2198,12,FALSE())</f>
        <v>-3.26</v>
      </c>
      <c r="G2574" s="65" t="n">
        <f aca="false">VLOOKUP(A2574,Plan1!$A$7:$O$2198,13,FALSE())</f>
        <v>835.52</v>
      </c>
    </row>
    <row r="2575" customFormat="false" ht="15" hidden="false" customHeight="false" outlineLevel="0" collapsed="false">
      <c r="A2575" s="63" t="n">
        <v>43847</v>
      </c>
      <c r="B2575" s="64" t="n">
        <f aca="false">VLOOKUP(A2575,Plan1!$A$7:$O$2198,2,FALSE())</f>
        <v>-6.26</v>
      </c>
      <c r="C2575" s="65" t="n">
        <f aca="false">VLOOKUP(A2575,Plan1!$A$7:$O$2198,3,FALSE())</f>
        <v>774.74</v>
      </c>
      <c r="D2575" s="66" t="n">
        <f aca="false">VLOOKUP(A2575,Plan1!$A$7:$O$2198,7,FALSE())</f>
        <v>-7.65</v>
      </c>
      <c r="E2575" s="65" t="n">
        <f aca="false">VLOOKUP(A2575,Plan1!$A$7:$O$2198,8,FALSE())</f>
        <v>752.35</v>
      </c>
      <c r="F2575" s="64" t="n">
        <f aca="false">VLOOKUP(A2575,Plan1!$A$7:$O$2198,12,FALSE())</f>
        <v>-3.08</v>
      </c>
      <c r="G2575" s="65" t="n">
        <f aca="false">VLOOKUP(A2575,Plan1!$A$7:$O$2198,13,FALSE())</f>
        <v>835.7</v>
      </c>
    </row>
    <row r="2576" customFormat="false" ht="15" hidden="false" customHeight="false" outlineLevel="0" collapsed="false">
      <c r="A2576" s="63" t="n">
        <v>43848</v>
      </c>
      <c r="B2576" s="64" t="n">
        <f aca="false">VLOOKUP(A2576,Plan1!$A$7:$O$2198,2,FALSE())</f>
        <v>-5.9</v>
      </c>
      <c r="C2576" s="65" t="n">
        <f aca="false">VLOOKUP(A2576,Plan1!$A$7:$O$2198,3,FALSE())</f>
        <v>775.1</v>
      </c>
      <c r="D2576" s="66" t="n">
        <f aca="false">VLOOKUP(A2576,Plan1!$A$7:$O$2198,7,FALSE())</f>
        <v>-7.6</v>
      </c>
      <c r="E2576" s="65" t="n">
        <f aca="false">VLOOKUP(A2576,Plan1!$A$7:$O$2198,8,FALSE())</f>
        <v>752.4</v>
      </c>
      <c r="F2576" s="64" t="n">
        <f aca="false">VLOOKUP(A2576,Plan1!$A$7:$O$2198,12,FALSE())</f>
        <v>-2.8</v>
      </c>
      <c r="G2576" s="65" t="n">
        <f aca="false">VLOOKUP(A2576,Plan1!$A$7:$O$2198,13,FALSE())</f>
        <v>835.98</v>
      </c>
    </row>
    <row r="2577" customFormat="false" ht="15" hidden="false" customHeight="false" outlineLevel="0" collapsed="false">
      <c r="A2577" s="63" t="n">
        <v>43849</v>
      </c>
      <c r="B2577" s="64" t="n">
        <f aca="false">VLOOKUP(A2577,Plan1!$A$7:$O$2198,2,FALSE())</f>
        <v>-5.71</v>
      </c>
      <c r="C2577" s="65" t="n">
        <f aca="false">VLOOKUP(A2577,Plan1!$A$7:$O$2198,3,FALSE())</f>
        <v>775.29</v>
      </c>
      <c r="D2577" s="66" t="n">
        <f aca="false">VLOOKUP(A2577,Plan1!$A$7:$O$2198,7,FALSE())</f>
        <v>-7.59</v>
      </c>
      <c r="E2577" s="65" t="n">
        <f aca="false">VLOOKUP(A2577,Plan1!$A$7:$O$2198,8,FALSE())</f>
        <v>752.41</v>
      </c>
      <c r="F2577" s="64" t="n">
        <f aca="false">VLOOKUP(A2577,Plan1!$A$7:$O$2198,12,FALSE())</f>
        <v>-2.74</v>
      </c>
      <c r="G2577" s="65" t="n">
        <f aca="false">VLOOKUP(A2577,Plan1!$A$7:$O$2198,13,FALSE())</f>
        <v>836.04</v>
      </c>
    </row>
    <row r="2578" customFormat="false" ht="15" hidden="false" customHeight="false" outlineLevel="0" collapsed="false">
      <c r="A2578" s="63" t="n">
        <v>43850</v>
      </c>
      <c r="B2578" s="64" t="n">
        <f aca="false">VLOOKUP(A2578,Plan1!$A$7:$O$2198,2,FALSE())</f>
        <v>-5.66</v>
      </c>
      <c r="C2578" s="65" t="n">
        <f aca="false">VLOOKUP(A2578,Plan1!$A$7:$O$2198,3,FALSE())</f>
        <v>775.34</v>
      </c>
      <c r="D2578" s="66" t="n">
        <f aca="false">VLOOKUP(A2578,Plan1!$A$7:$O$2198,7,FALSE())</f>
        <v>-7.59</v>
      </c>
      <c r="E2578" s="65" t="n">
        <f aca="false">VLOOKUP(A2578,Plan1!$A$7:$O$2198,8,FALSE())</f>
        <v>752.41</v>
      </c>
      <c r="F2578" s="64" t="n">
        <f aca="false">VLOOKUP(A2578,Plan1!$A$7:$O$2198,12,FALSE())</f>
        <v>-2.73</v>
      </c>
      <c r="G2578" s="65" t="n">
        <f aca="false">VLOOKUP(A2578,Plan1!$A$7:$O$2198,13,FALSE())</f>
        <v>836.05</v>
      </c>
    </row>
    <row r="2579" customFormat="false" ht="15" hidden="false" customHeight="false" outlineLevel="0" collapsed="false">
      <c r="A2579" s="63" t="n">
        <v>43851</v>
      </c>
      <c r="B2579" s="64" t="n">
        <f aca="false">VLOOKUP(A2579,Plan1!$A$7:$O$2198,2,FALSE())</f>
        <v>-5.56</v>
      </c>
      <c r="C2579" s="65" t="n">
        <f aca="false">VLOOKUP(A2579,Plan1!$A$7:$O$2198,3,FALSE())</f>
        <v>775.44</v>
      </c>
      <c r="D2579" s="66" t="n">
        <f aca="false">VLOOKUP(A2579,Plan1!$A$7:$O$2198,7,FALSE())</f>
        <v>-7.56</v>
      </c>
      <c r="E2579" s="65" t="n">
        <f aca="false">VLOOKUP(A2579,Plan1!$A$7:$O$2198,8,FALSE())</f>
        <v>752.44</v>
      </c>
      <c r="F2579" s="64" t="n">
        <f aca="false">VLOOKUP(A2579,Plan1!$A$7:$O$2198,12,FALSE())</f>
        <v>-2.68</v>
      </c>
      <c r="G2579" s="65" t="n">
        <f aca="false">VLOOKUP(A2579,Plan1!$A$7:$O$2198,13,FALSE())</f>
        <v>836.1</v>
      </c>
    </row>
    <row r="2580" customFormat="false" ht="15" hidden="false" customHeight="false" outlineLevel="0" collapsed="false">
      <c r="A2580" s="63" t="n">
        <v>43852</v>
      </c>
      <c r="B2580" s="64" t="n">
        <f aca="false">VLOOKUP(A2580,Plan1!$A$7:$O$2198,2,FALSE())</f>
        <v>-5.47</v>
      </c>
      <c r="C2580" s="65" t="n">
        <f aca="false">VLOOKUP(A2580,Plan1!$A$7:$O$2198,3,FALSE())</f>
        <v>775.53</v>
      </c>
      <c r="D2580" s="66" t="n">
        <f aca="false">VLOOKUP(A2580,Plan1!$A$7:$O$2198,7,FALSE())</f>
        <v>-7.5</v>
      </c>
      <c r="E2580" s="65" t="n">
        <f aca="false">VLOOKUP(A2580,Plan1!$A$7:$O$2198,8,FALSE())</f>
        <v>752.5</v>
      </c>
      <c r="F2580" s="64" t="n">
        <f aca="false">VLOOKUP(A2580,Plan1!$A$7:$O$2198,12,FALSE())</f>
        <v>-2.66</v>
      </c>
      <c r="G2580" s="65" t="n">
        <f aca="false">VLOOKUP(A2580,Plan1!$A$7:$O$2198,13,FALSE())</f>
        <v>836.12</v>
      </c>
    </row>
    <row r="2581" customFormat="false" ht="15" hidden="false" customHeight="false" outlineLevel="0" collapsed="false">
      <c r="A2581" s="63" t="n">
        <v>43853</v>
      </c>
      <c r="B2581" s="64" t="n">
        <f aca="false">VLOOKUP(A2581,Plan1!$A$7:$O$2198,2,FALSE())</f>
        <v>-5.41</v>
      </c>
      <c r="C2581" s="65" t="n">
        <f aca="false">VLOOKUP(A2581,Plan1!$A$7:$O$2198,3,FALSE())</f>
        <v>775.59</v>
      </c>
      <c r="D2581" s="66" t="n">
        <f aca="false">VLOOKUP(A2581,Plan1!$A$7:$O$2198,7,FALSE())</f>
        <v>-7.39</v>
      </c>
      <c r="E2581" s="65" t="n">
        <f aca="false">VLOOKUP(A2581,Plan1!$A$7:$O$2198,8,FALSE())</f>
        <v>752.61</v>
      </c>
      <c r="F2581" s="64" t="n">
        <f aca="false">VLOOKUP(A2581,Plan1!$A$7:$O$2198,12,FALSE())</f>
        <v>-2.66</v>
      </c>
      <c r="G2581" s="65" t="n">
        <f aca="false">VLOOKUP(A2581,Plan1!$A$7:$O$2198,13,FALSE())</f>
        <v>836.12</v>
      </c>
    </row>
    <row r="2582" customFormat="false" ht="15" hidden="false" customHeight="false" outlineLevel="0" collapsed="false">
      <c r="A2582" s="63" t="n">
        <v>43854</v>
      </c>
      <c r="B2582" s="64" t="n">
        <f aca="false">VLOOKUP(A2582,Plan1!$A$7:$O$2198,2,FALSE())</f>
        <v>-5.04</v>
      </c>
      <c r="C2582" s="65" t="n">
        <f aca="false">VLOOKUP(A2582,Plan1!$A$7:$O$2198,3,FALSE())</f>
        <v>775.96</v>
      </c>
      <c r="D2582" s="66" t="n">
        <f aca="false">VLOOKUP(A2582,Plan1!$A$7:$O$2198,7,FALSE())</f>
        <v>-7.04</v>
      </c>
      <c r="E2582" s="65" t="n">
        <f aca="false">VLOOKUP(A2582,Plan1!$A$7:$O$2198,8,FALSE())</f>
        <v>752.96</v>
      </c>
      <c r="F2582" s="64" t="n">
        <f aca="false">VLOOKUP(A2582,Plan1!$A$7:$O$2198,12,FALSE())</f>
        <v>-1.86</v>
      </c>
      <c r="G2582" s="65" t="n">
        <f aca="false">VLOOKUP(A2582,Plan1!$A$7:$O$2198,13,FALSE())</f>
        <v>836.92</v>
      </c>
    </row>
    <row r="2583" customFormat="false" ht="15" hidden="false" customHeight="false" outlineLevel="0" collapsed="false">
      <c r="A2583" s="63" t="n">
        <v>43855</v>
      </c>
      <c r="B2583" s="64" t="n">
        <f aca="false">VLOOKUP(A2583,Plan1!$A$7:$O$2198,2,FALSE())</f>
        <v>-3.96</v>
      </c>
      <c r="C2583" s="65" t="n">
        <f aca="false">VLOOKUP(A2583,Plan1!$A$7:$O$2198,3,FALSE())</f>
        <v>777.04</v>
      </c>
      <c r="D2583" s="66" t="n">
        <f aca="false">VLOOKUP(A2583,Plan1!$A$7:$O$2198,7,FALSE())</f>
        <v>-6.34</v>
      </c>
      <c r="E2583" s="65" t="n">
        <f aca="false">VLOOKUP(A2583,Plan1!$A$7:$O$2198,8,FALSE())</f>
        <v>753.66</v>
      </c>
      <c r="F2583" s="64" t="n">
        <f aca="false">VLOOKUP(A2583,Plan1!$A$7:$O$2198,12,FALSE())</f>
        <v>-0.45</v>
      </c>
      <c r="G2583" s="65" t="n">
        <f aca="false">VLOOKUP(A2583,Plan1!$A$7:$O$2198,13,FALSE())</f>
        <v>838.33</v>
      </c>
    </row>
    <row r="2584" customFormat="false" ht="15" hidden="false" customHeight="false" outlineLevel="0" collapsed="false">
      <c r="A2584" s="63" t="n">
        <v>43856</v>
      </c>
      <c r="B2584" s="64" t="n">
        <f aca="false">VLOOKUP(A2584,Plan1!$A$7:$O$2198,2,FALSE())</f>
        <v>-3.46</v>
      </c>
      <c r="C2584" s="65" t="n">
        <f aca="false">VLOOKUP(A2584,Plan1!$A$7:$O$2198,3,FALSE())</f>
        <v>777.54</v>
      </c>
      <c r="D2584" s="66" t="n">
        <f aca="false">VLOOKUP(A2584,Plan1!$A$7:$O$2198,7,FALSE())</f>
        <v>-6.01</v>
      </c>
      <c r="E2584" s="65" t="n">
        <f aca="false">VLOOKUP(A2584,Plan1!$A$7:$O$2198,8,FALSE())</f>
        <v>753.99</v>
      </c>
      <c r="F2584" s="64" t="n">
        <f aca="false">VLOOKUP(A2584,Plan1!$A$7:$O$2198,12,FALSE())</f>
        <v>-0.15</v>
      </c>
      <c r="G2584" s="65" t="n">
        <f aca="false">VLOOKUP(A2584,Plan1!$A$7:$O$2198,13,FALSE())</f>
        <v>838.63</v>
      </c>
    </row>
    <row r="2585" customFormat="false" ht="15" hidden="false" customHeight="false" outlineLevel="0" collapsed="false">
      <c r="A2585" s="63" t="n">
        <v>43857</v>
      </c>
      <c r="B2585" s="64" t="n">
        <f aca="false">VLOOKUP(A2585,Plan1!$A$7:$O$2198,2,FALSE())</f>
        <v>-3.28</v>
      </c>
      <c r="C2585" s="65" t="n">
        <f aca="false">VLOOKUP(A2585,Plan1!$A$7:$O$2198,3,FALSE())</f>
        <v>777.72</v>
      </c>
      <c r="D2585" s="66" t="n">
        <f aca="false">VLOOKUP(A2585,Plan1!$A$7:$O$2198,7,FALSE())</f>
        <v>-5.9</v>
      </c>
      <c r="E2585" s="65" t="n">
        <f aca="false">VLOOKUP(A2585,Plan1!$A$7:$O$2198,8,FALSE())</f>
        <v>754.1</v>
      </c>
      <c r="F2585" s="64" t="n">
        <f aca="false">VLOOKUP(A2585,Plan1!$A$7:$O$2198,12,FALSE())</f>
        <v>-0.1</v>
      </c>
      <c r="G2585" s="65" t="n">
        <f aca="false">VLOOKUP(A2585,Plan1!$A$7:$O$2198,13,FALSE())</f>
        <v>838.68</v>
      </c>
    </row>
    <row r="2586" customFormat="false" ht="15" hidden="false" customHeight="false" outlineLevel="0" collapsed="false">
      <c r="A2586" s="63" t="n">
        <v>43858</v>
      </c>
      <c r="B2586" s="64" t="n">
        <f aca="false">VLOOKUP(A2586,Plan1!$A$7:$O$2198,2,FALSE())</f>
        <v>-3.18</v>
      </c>
      <c r="C2586" s="65" t="n">
        <f aca="false">VLOOKUP(A2586,Plan1!$A$7:$O$2198,3,FALSE())</f>
        <v>777.82</v>
      </c>
      <c r="D2586" s="66" t="n">
        <f aca="false">VLOOKUP(A2586,Plan1!$A$7:$O$2198,7,FALSE())</f>
        <v>-5.82</v>
      </c>
      <c r="E2586" s="65" t="n">
        <f aca="false">VLOOKUP(A2586,Plan1!$A$7:$O$2198,8,FALSE())</f>
        <v>754.18</v>
      </c>
      <c r="F2586" s="64" t="n">
        <f aca="false">VLOOKUP(A2586,Plan1!$A$7:$O$2198,12,FALSE())</f>
        <v>-0.04</v>
      </c>
      <c r="G2586" s="65" t="n">
        <f aca="false">VLOOKUP(A2586,Plan1!$A$7:$O$2198,13,FALSE())</f>
        <v>838.74</v>
      </c>
    </row>
    <row r="2587" customFormat="false" ht="15" hidden="false" customHeight="false" outlineLevel="0" collapsed="false">
      <c r="A2587" s="63" t="n">
        <v>43859</v>
      </c>
      <c r="B2587" s="64" t="n">
        <f aca="false">VLOOKUP(A2587,Plan1!$A$7:$O$2198,2,FALSE())</f>
        <v>-2.97</v>
      </c>
      <c r="C2587" s="65" t="n">
        <f aca="false">VLOOKUP(A2587,Plan1!$A$7:$O$2198,3,FALSE())</f>
        <v>778.03</v>
      </c>
      <c r="D2587" s="66" t="n">
        <f aca="false">VLOOKUP(A2587,Plan1!$A$7:$O$2198,7,FALSE())</f>
        <v>-5.67</v>
      </c>
      <c r="E2587" s="65" t="n">
        <f aca="false">VLOOKUP(A2587,Plan1!$A$7:$O$2198,8,FALSE())</f>
        <v>754.33</v>
      </c>
      <c r="F2587" s="64" t="n">
        <f aca="false">VLOOKUP(A2587,Plan1!$A$7:$O$2198,12,FALSE())</f>
        <v>0</v>
      </c>
      <c r="G2587" s="65" t="n">
        <f aca="false">VLOOKUP(A2587,Plan1!$A$7:$O$2198,13,FALSE())</f>
        <v>838.78</v>
      </c>
    </row>
    <row r="2588" customFormat="false" ht="15" hidden="false" customHeight="false" outlineLevel="0" collapsed="false">
      <c r="A2588" s="63" t="n">
        <v>43860</v>
      </c>
      <c r="B2588" s="64" t="n">
        <f aca="false">VLOOKUP(A2588,Plan1!$A$7:$O$2198,2,FALSE())</f>
        <v>-2.32</v>
      </c>
      <c r="C2588" s="65" t="n">
        <f aca="false">VLOOKUP(A2588,Plan1!$A$7:$O$2198,3,FALSE())</f>
        <v>778.68</v>
      </c>
      <c r="D2588" s="66" t="n">
        <f aca="false">VLOOKUP(A2588,Plan1!$A$7:$O$2198,7,FALSE())</f>
        <v>-5.44</v>
      </c>
      <c r="E2588" s="65" t="n">
        <f aca="false">VLOOKUP(A2588,Plan1!$A$7:$O$2198,8,FALSE())</f>
        <v>754.56</v>
      </c>
      <c r="F2588" s="64" t="n">
        <f aca="false">VLOOKUP(A2588,Plan1!$A$7:$O$2198,12,FALSE())</f>
        <v>0</v>
      </c>
      <c r="G2588" s="65" t="n">
        <f aca="false">VLOOKUP(A2588,Plan1!$A$7:$O$2198,13,FALSE())</f>
        <v>838.78</v>
      </c>
    </row>
    <row r="2589" customFormat="false" ht="15" hidden="false" customHeight="false" outlineLevel="0" collapsed="false">
      <c r="A2589" s="63" t="n">
        <v>43861</v>
      </c>
      <c r="B2589" s="64" t="n">
        <f aca="false">VLOOKUP(A2589,Plan1!$A$7:$O$2198,2,FALSE())</f>
        <v>-2.11</v>
      </c>
      <c r="C2589" s="65" t="n">
        <f aca="false">VLOOKUP(A2589,Plan1!$A$7:$O$2198,3,FALSE())</f>
        <v>778.89</v>
      </c>
      <c r="D2589" s="66" t="n">
        <f aca="false">VLOOKUP(A2589,Plan1!$A$7:$O$2198,7,FALSE())</f>
        <v>-5.33</v>
      </c>
      <c r="E2589" s="65" t="n">
        <f aca="false">VLOOKUP(A2589,Plan1!$A$7:$O$2198,8,FALSE())</f>
        <v>754.67</v>
      </c>
      <c r="F2589" s="64" t="n">
        <f aca="false">VLOOKUP(A2589,Plan1!$A$7:$O$2198,12,FALSE())</f>
        <v>0</v>
      </c>
      <c r="G2589" s="65" t="n">
        <f aca="false">VLOOKUP(A2589,Plan1!$A$7:$O$2198,13,FALSE())</f>
        <v>838.78</v>
      </c>
    </row>
    <row r="2590" customFormat="false" ht="15" hidden="false" customHeight="false" outlineLevel="0" collapsed="false">
      <c r="A2590" s="63" t="n">
        <v>43862</v>
      </c>
      <c r="B2590" s="64" t="n">
        <f aca="false">VLOOKUP(A2590,Plan1!$A$7:$O$2198,2,FALSE())</f>
        <v>-1.98</v>
      </c>
      <c r="C2590" s="65" t="n">
        <f aca="false">VLOOKUP(A2590,Plan1!$A$7:$O$2198,3,FALSE())</f>
        <v>779.02</v>
      </c>
      <c r="D2590" s="66" t="n">
        <f aca="false">VLOOKUP(A2590,Plan1!$A$7:$O$2198,7,FALSE())</f>
        <v>-5.23</v>
      </c>
      <c r="E2590" s="65" t="n">
        <f aca="false">VLOOKUP(A2590,Plan1!$A$7:$O$2198,8,FALSE())</f>
        <v>754.77</v>
      </c>
      <c r="F2590" s="64" t="n">
        <f aca="false">VLOOKUP(A2590,Plan1!$A$7:$O$2198,12,FALSE())</f>
        <v>0</v>
      </c>
      <c r="G2590" s="65" t="n">
        <f aca="false">VLOOKUP(A2590,Plan1!$A$7:$O$2198,13,FALSE())</f>
        <v>838.78</v>
      </c>
    </row>
    <row r="2591" customFormat="false" ht="15" hidden="false" customHeight="false" outlineLevel="0" collapsed="false">
      <c r="A2591" s="63" t="n">
        <v>43863</v>
      </c>
      <c r="B2591" s="64" t="n">
        <f aca="false">VLOOKUP(A2591,Plan1!$A$7:$O$2198,2,FALSE())</f>
        <v>-1.86</v>
      </c>
      <c r="C2591" s="65" t="n">
        <f aca="false">VLOOKUP(A2591,Plan1!$A$7:$O$2198,3,FALSE())</f>
        <v>779.14</v>
      </c>
      <c r="D2591" s="66" t="n">
        <f aca="false">VLOOKUP(A2591,Plan1!$A$7:$O$2198,7,FALSE())</f>
        <v>-5.12</v>
      </c>
      <c r="E2591" s="65" t="n">
        <f aca="false">VLOOKUP(A2591,Plan1!$A$7:$O$2198,8,FALSE())</f>
        <v>754.88</v>
      </c>
      <c r="F2591" s="64" t="n">
        <f aca="false">VLOOKUP(A2591,Plan1!$A$7:$O$2198,12,FALSE())</f>
        <v>-0.01</v>
      </c>
      <c r="G2591" s="65" t="n">
        <f aca="false">VLOOKUP(A2591,Plan1!$A$7:$O$2198,13,FALSE())</f>
        <v>838.77</v>
      </c>
    </row>
    <row r="2592" customFormat="false" ht="15" hidden="false" customHeight="false" outlineLevel="0" collapsed="false">
      <c r="A2592" s="63" t="n">
        <v>43864</v>
      </c>
      <c r="B2592" s="64" t="n">
        <f aca="false">VLOOKUP(A2592,Plan1!$A$7:$O$2198,2,FALSE())</f>
        <v>-1.76</v>
      </c>
      <c r="C2592" s="65" t="n">
        <f aca="false">VLOOKUP(A2592,Plan1!$A$7:$O$2198,3,FALSE())</f>
        <v>779.24</v>
      </c>
      <c r="D2592" s="66" t="n">
        <f aca="false">VLOOKUP(A2592,Plan1!$A$7:$O$2198,7,FALSE())</f>
        <v>-5.04</v>
      </c>
      <c r="E2592" s="65" t="n">
        <f aca="false">VLOOKUP(A2592,Plan1!$A$7:$O$2198,8,FALSE())</f>
        <v>754.96</v>
      </c>
      <c r="F2592" s="64" t="n">
        <f aca="false">VLOOKUP(A2592,Plan1!$A$7:$O$2198,12,FALSE())</f>
        <v>0</v>
      </c>
      <c r="G2592" s="65" t="n">
        <f aca="false">VLOOKUP(A2592,Plan1!$A$7:$O$2198,13,FALSE())</f>
        <v>838.78</v>
      </c>
    </row>
    <row r="2593" customFormat="false" ht="15" hidden="false" customHeight="false" outlineLevel="0" collapsed="false">
      <c r="A2593" s="63" t="n">
        <v>43865</v>
      </c>
      <c r="B2593" s="64" t="n">
        <f aca="false">VLOOKUP(A2593,Plan1!$A$7:$O$2198,2,FALSE())</f>
        <v>-1.71</v>
      </c>
      <c r="C2593" s="65" t="n">
        <f aca="false">VLOOKUP(A2593,Plan1!$A$7:$O$2198,3,FALSE())</f>
        <v>779.29</v>
      </c>
      <c r="D2593" s="66" t="n">
        <f aca="false">VLOOKUP(A2593,Plan1!$A$7:$O$2198,7,FALSE())</f>
        <v>-4.99</v>
      </c>
      <c r="E2593" s="65" t="n">
        <f aca="false">VLOOKUP(A2593,Plan1!$A$7:$O$2198,8,FALSE())</f>
        <v>755.01</v>
      </c>
      <c r="F2593" s="64" t="n">
        <f aca="false">VLOOKUP(A2593,Plan1!$A$7:$O$2198,12,FALSE())</f>
        <v>0</v>
      </c>
      <c r="G2593" s="65" t="n">
        <f aca="false">VLOOKUP(A2593,Plan1!$A$7:$O$2198,13,FALSE())</f>
        <v>838.78</v>
      </c>
    </row>
    <row r="2594" customFormat="false" ht="15" hidden="false" customHeight="false" outlineLevel="0" collapsed="false">
      <c r="A2594" s="63" t="n">
        <v>43866</v>
      </c>
      <c r="B2594" s="64" t="n">
        <f aca="false">VLOOKUP(A2594,Plan1!$A$7:$O$2198,2,FALSE())</f>
        <v>-1.67</v>
      </c>
      <c r="C2594" s="65" t="n">
        <f aca="false">VLOOKUP(A2594,Plan1!$A$7:$O$2198,3,FALSE())</f>
        <v>779.33</v>
      </c>
      <c r="D2594" s="66" t="n">
        <f aca="false">VLOOKUP(A2594,Plan1!$A$7:$O$2198,7,FALSE())</f>
        <v>-4.93</v>
      </c>
      <c r="E2594" s="65" t="n">
        <f aca="false">VLOOKUP(A2594,Plan1!$A$7:$O$2198,8,FALSE())</f>
        <v>755.07</v>
      </c>
      <c r="F2594" s="64" t="n">
        <f aca="false">VLOOKUP(A2594,Plan1!$A$7:$O$2198,12,FALSE())</f>
        <v>-0.03</v>
      </c>
      <c r="G2594" s="65" t="n">
        <f aca="false">VLOOKUP(A2594,Plan1!$A$7:$O$2198,13,FALSE())</f>
        <v>838.75</v>
      </c>
    </row>
    <row r="2595" customFormat="false" ht="15" hidden="false" customHeight="false" outlineLevel="0" collapsed="false">
      <c r="A2595" s="63" t="n">
        <v>43867</v>
      </c>
      <c r="B2595" s="64" t="n">
        <f aca="false">VLOOKUP(A2595,Plan1!$A$7:$O$2198,2,FALSE())</f>
        <v>-1.46</v>
      </c>
      <c r="C2595" s="65" t="n">
        <f aca="false">VLOOKUP(A2595,Plan1!$A$7:$O$2198,3,FALSE())</f>
        <v>779.54</v>
      </c>
      <c r="D2595" s="66" t="n">
        <f aca="false">VLOOKUP(A2595,Plan1!$A$7:$O$2198,7,FALSE())</f>
        <v>-4.85</v>
      </c>
      <c r="E2595" s="65" t="n">
        <f aca="false">VLOOKUP(A2595,Plan1!$A$7:$O$2198,8,FALSE())</f>
        <v>755.15</v>
      </c>
      <c r="F2595" s="64" t="n">
        <f aca="false">VLOOKUP(A2595,Plan1!$A$7:$O$2198,12,FALSE())</f>
        <v>-0.03</v>
      </c>
      <c r="G2595" s="65" t="n">
        <f aca="false">VLOOKUP(A2595,Plan1!$A$7:$O$2198,13,FALSE())</f>
        <v>838.75</v>
      </c>
    </row>
    <row r="2596" customFormat="false" ht="15" hidden="false" customHeight="false" outlineLevel="0" collapsed="false">
      <c r="A2596" s="63" t="n">
        <v>43868</v>
      </c>
      <c r="B2596" s="64" t="n">
        <f aca="false">VLOOKUP(A2596,Plan1!$A$7:$O$2198,2,FALSE())</f>
        <v>-1.17</v>
      </c>
      <c r="C2596" s="65" t="n">
        <f aca="false">VLOOKUP(A2596,Plan1!$A$7:$O$2198,3,FALSE())</f>
        <v>779.83</v>
      </c>
      <c r="D2596" s="66" t="n">
        <f aca="false">VLOOKUP(A2596,Plan1!$A$7:$O$2198,7,FALSE())</f>
        <v>-4.69</v>
      </c>
      <c r="E2596" s="65" t="n">
        <f aca="false">VLOOKUP(A2596,Plan1!$A$7:$O$2198,8,FALSE())</f>
        <v>755.31</v>
      </c>
      <c r="F2596" s="64" t="n">
        <f aca="false">VLOOKUP(A2596,Plan1!$A$7:$O$2198,12,FALSE())</f>
        <v>0</v>
      </c>
      <c r="G2596" s="65" t="n">
        <f aca="false">VLOOKUP(A2596,Plan1!$A$7:$O$2198,13,FALSE())</f>
        <v>838.78</v>
      </c>
    </row>
    <row r="2597" customFormat="false" ht="15" hidden="false" customHeight="false" outlineLevel="0" collapsed="false">
      <c r="A2597" s="63" t="n">
        <v>43869</v>
      </c>
      <c r="B2597" s="64" t="n">
        <f aca="false">VLOOKUP(A2597,Plan1!$A$7:$O$2198,2,FALSE())</f>
        <v>-0.94</v>
      </c>
      <c r="C2597" s="65" t="n">
        <f aca="false">VLOOKUP(A2597,Plan1!$A$7:$O$2198,3,FALSE())</f>
        <v>780.06</v>
      </c>
      <c r="D2597" s="66" t="n">
        <f aca="false">VLOOKUP(A2597,Plan1!$A$7:$O$2198,7,FALSE())</f>
        <v>-4.6</v>
      </c>
      <c r="E2597" s="65" t="n">
        <f aca="false">VLOOKUP(A2597,Plan1!$A$7:$O$2198,8,FALSE())</f>
        <v>755.4</v>
      </c>
      <c r="F2597" s="64" t="n">
        <f aca="false">VLOOKUP(A2597,Plan1!$A$7:$O$2198,12,FALSE())</f>
        <v>-0.01</v>
      </c>
      <c r="G2597" s="65" t="n">
        <f aca="false">VLOOKUP(A2597,Plan1!$A$7:$O$2198,13,FALSE())</f>
        <v>838.77</v>
      </c>
    </row>
    <row r="2598" customFormat="false" ht="15" hidden="false" customHeight="false" outlineLevel="0" collapsed="false">
      <c r="A2598" s="63" t="n">
        <v>43870</v>
      </c>
      <c r="B2598" s="64" t="n">
        <f aca="false">VLOOKUP(A2598,Plan1!$A$7:$O$2198,2,FALSE())</f>
        <v>-0.84</v>
      </c>
      <c r="C2598" s="65" t="n">
        <f aca="false">VLOOKUP(A2598,Plan1!$A$7:$O$2198,3,FALSE())</f>
        <v>780.16</v>
      </c>
      <c r="D2598" s="66" t="n">
        <f aca="false">VLOOKUP(A2598,Plan1!$A$7:$O$2198,7,FALSE())</f>
        <v>-4.54</v>
      </c>
      <c r="E2598" s="65" t="n">
        <f aca="false">VLOOKUP(A2598,Plan1!$A$7:$O$2198,8,FALSE())</f>
        <v>755.46</v>
      </c>
      <c r="F2598" s="64" t="n">
        <f aca="false">VLOOKUP(A2598,Plan1!$A$7:$O$2198,12,FALSE())</f>
        <v>-0.03</v>
      </c>
      <c r="G2598" s="65" t="n">
        <f aca="false">VLOOKUP(A2598,Plan1!$A$7:$O$2198,13,FALSE())</f>
        <v>838.75</v>
      </c>
    </row>
    <row r="2599" customFormat="false" ht="15" hidden="false" customHeight="false" outlineLevel="0" collapsed="false">
      <c r="A2599" s="63" t="n">
        <v>43871</v>
      </c>
      <c r="B2599" s="64" t="n">
        <f aca="false">VLOOKUP(A2599,Plan1!$A$7:$O$2198,2,FALSE())</f>
        <v>-0.78</v>
      </c>
      <c r="C2599" s="65" t="n">
        <f aca="false">VLOOKUP(A2599,Plan1!$A$7:$O$2198,3,FALSE())</f>
        <v>780.22</v>
      </c>
      <c r="D2599" s="66" t="n">
        <f aca="false">VLOOKUP(A2599,Plan1!$A$7:$O$2198,7,FALSE())</f>
        <v>-4.48</v>
      </c>
      <c r="E2599" s="65" t="n">
        <f aca="false">VLOOKUP(A2599,Plan1!$A$7:$O$2198,8,FALSE())</f>
        <v>755.52</v>
      </c>
      <c r="F2599" s="64" t="n">
        <f aca="false">VLOOKUP(A2599,Plan1!$A$7:$O$2198,12,FALSE())</f>
        <v>-0.08</v>
      </c>
      <c r="G2599" s="65" t="n">
        <f aca="false">VLOOKUP(A2599,Plan1!$A$7:$O$2198,13,FALSE())</f>
        <v>838.7</v>
      </c>
    </row>
    <row r="2600" customFormat="false" ht="15" hidden="false" customHeight="false" outlineLevel="0" collapsed="false">
      <c r="A2600" s="63" t="n">
        <v>43872</v>
      </c>
      <c r="B2600" s="64" t="n">
        <f aca="false">VLOOKUP(A2600,Plan1!$A$7:$O$2198,2,FALSE())</f>
        <v>-0.71</v>
      </c>
      <c r="C2600" s="65" t="n">
        <f aca="false">VLOOKUP(A2600,Plan1!$A$7:$O$2198,3,FALSE())</f>
        <v>780.29</v>
      </c>
      <c r="D2600" s="66" t="n">
        <f aca="false">VLOOKUP(A2600,Plan1!$A$7:$O$2198,7,FALSE())</f>
        <v>-4.42</v>
      </c>
      <c r="E2600" s="65" t="n">
        <f aca="false">VLOOKUP(A2600,Plan1!$A$7:$O$2198,8,FALSE())</f>
        <v>755.58</v>
      </c>
      <c r="F2600" s="64" t="n">
        <f aca="false">VLOOKUP(A2600,Plan1!$A$7:$O$2198,12,FALSE())</f>
        <v>-0.11</v>
      </c>
      <c r="G2600" s="65" t="n">
        <f aca="false">VLOOKUP(A2600,Plan1!$A$7:$O$2198,13,FALSE())</f>
        <v>838.67</v>
      </c>
    </row>
    <row r="2601" customFormat="false" ht="15" hidden="false" customHeight="false" outlineLevel="0" collapsed="false">
      <c r="A2601" s="63" t="n">
        <v>43873</v>
      </c>
      <c r="B2601" s="64" t="n">
        <f aca="false">VLOOKUP(A2601,Plan1!$A$7:$O$2198,2,FALSE())</f>
        <v>-0.54</v>
      </c>
      <c r="C2601" s="65" t="n">
        <f aca="false">VLOOKUP(A2601,Plan1!$A$7:$O$2198,3,FALSE())</f>
        <v>780.46</v>
      </c>
      <c r="D2601" s="66" t="n">
        <f aca="false">VLOOKUP(A2601,Plan1!$A$7:$O$2198,7,FALSE())</f>
        <v>-4.25</v>
      </c>
      <c r="E2601" s="65" t="n">
        <f aca="false">VLOOKUP(A2601,Plan1!$A$7:$O$2198,8,FALSE())</f>
        <v>755.75</v>
      </c>
      <c r="F2601" s="64" t="n">
        <f aca="false">VLOOKUP(A2601,Plan1!$A$7:$O$2198,12,FALSE())</f>
        <v>-0.04</v>
      </c>
      <c r="G2601" s="65" t="n">
        <f aca="false">VLOOKUP(A2601,Plan1!$A$7:$O$2198,13,FALSE())</f>
        <v>838.74</v>
      </c>
    </row>
    <row r="2602" customFormat="false" ht="15" hidden="false" customHeight="false" outlineLevel="0" collapsed="false">
      <c r="A2602" s="63" t="n">
        <v>43874</v>
      </c>
      <c r="B2602" s="64" t="n">
        <f aca="false">VLOOKUP(A2602,Plan1!$A$7:$O$2198,2,FALSE())</f>
        <v>-0.32</v>
      </c>
      <c r="C2602" s="65" t="n">
        <f aca="false">VLOOKUP(A2602,Plan1!$A$7:$O$2198,3,FALSE())</f>
        <v>780.68</v>
      </c>
      <c r="D2602" s="66" t="n">
        <f aca="false">VLOOKUP(A2602,Plan1!$A$7:$O$2198,7,FALSE())</f>
        <v>-4.03</v>
      </c>
      <c r="E2602" s="65" t="n">
        <f aca="false">VLOOKUP(A2602,Plan1!$A$7:$O$2198,8,FALSE())</f>
        <v>755.97</v>
      </c>
      <c r="F2602" s="64" t="n">
        <f aca="false">VLOOKUP(A2602,Plan1!$A$7:$O$2198,12,FALSE())</f>
        <v>0</v>
      </c>
      <c r="G2602" s="65" t="n">
        <f aca="false">VLOOKUP(A2602,Plan1!$A$7:$O$2198,13,FALSE())</f>
        <v>838.78</v>
      </c>
    </row>
    <row r="2603" customFormat="false" ht="15" hidden="false" customHeight="false" outlineLevel="0" collapsed="false">
      <c r="A2603" s="63" t="n">
        <v>43875</v>
      </c>
      <c r="B2603" s="64" t="n">
        <f aca="false">VLOOKUP(A2603,Plan1!$A$7:$O$2198,2,FALSE())</f>
        <v>-0.14</v>
      </c>
      <c r="C2603" s="65" t="n">
        <f aca="false">VLOOKUP(A2603,Plan1!$A$7:$O$2198,3,FALSE())</f>
        <v>780.86</v>
      </c>
      <c r="D2603" s="66" t="n">
        <f aca="false">VLOOKUP(A2603,Plan1!$A$7:$O$2198,7,FALSE())</f>
        <v>-3.88</v>
      </c>
      <c r="E2603" s="65" t="n">
        <f aca="false">VLOOKUP(A2603,Plan1!$A$7:$O$2198,8,FALSE())</f>
        <v>756.12</v>
      </c>
      <c r="F2603" s="64" t="n">
        <f aca="false">VLOOKUP(A2603,Plan1!$A$7:$O$2198,12,FALSE())</f>
        <v>0</v>
      </c>
      <c r="G2603" s="65" t="n">
        <f aca="false">VLOOKUP(A2603,Plan1!$A$7:$O$2198,13,FALSE())</f>
        <v>838.78</v>
      </c>
    </row>
    <row r="2604" customFormat="false" ht="15" hidden="false" customHeight="false" outlineLevel="0" collapsed="false">
      <c r="A2604" s="63" t="n">
        <v>43876</v>
      </c>
      <c r="B2604" s="64" t="n">
        <f aca="false">VLOOKUP(A2604,Plan1!$A$7:$O$2198,2,FALSE())</f>
        <v>0</v>
      </c>
      <c r="C2604" s="65" t="n">
        <f aca="false">VLOOKUP(A2604,Plan1!$A$7:$O$2198,3,FALSE())</f>
        <v>781</v>
      </c>
      <c r="D2604" s="66" t="n">
        <f aca="false">VLOOKUP(A2604,Plan1!$A$7:$O$2198,7,FALSE())</f>
        <v>-3.76</v>
      </c>
      <c r="E2604" s="65" t="n">
        <f aca="false">VLOOKUP(A2604,Plan1!$A$7:$O$2198,8,FALSE())</f>
        <v>756.24</v>
      </c>
      <c r="F2604" s="64" t="n">
        <f aca="false">VLOOKUP(A2604,Plan1!$A$7:$O$2198,12,FALSE())</f>
        <v>0</v>
      </c>
      <c r="G2604" s="65" t="n">
        <f aca="false">VLOOKUP(A2604,Plan1!$A$7:$O$2198,13,FALSE())</f>
        <v>838.78</v>
      </c>
    </row>
    <row r="2605" customFormat="false" ht="15" hidden="false" customHeight="false" outlineLevel="0" collapsed="false">
      <c r="A2605" s="63" t="n">
        <v>43877</v>
      </c>
      <c r="B2605" s="64" t="n">
        <f aca="false">VLOOKUP(A2605,Plan1!$A$7:$O$2198,2,FALSE())</f>
        <v>0</v>
      </c>
      <c r="C2605" s="65" t="n">
        <f aca="false">VLOOKUP(A2605,Plan1!$A$7:$O$2198,3,FALSE())</f>
        <v>781</v>
      </c>
      <c r="D2605" s="66" t="n">
        <f aca="false">VLOOKUP(A2605,Plan1!$A$7:$O$2198,7,FALSE())</f>
        <v>-3.68</v>
      </c>
      <c r="E2605" s="65" t="n">
        <f aca="false">VLOOKUP(A2605,Plan1!$A$7:$O$2198,8,FALSE())</f>
        <v>756.32</v>
      </c>
      <c r="F2605" s="64" t="n">
        <f aca="false">VLOOKUP(A2605,Plan1!$A$7:$O$2198,12,FALSE())</f>
        <v>0</v>
      </c>
      <c r="G2605" s="65" t="n">
        <f aca="false">VLOOKUP(A2605,Plan1!$A$7:$O$2198,13,FALSE())</f>
        <v>838.78</v>
      </c>
    </row>
    <row r="2606" customFormat="false" ht="15" hidden="false" customHeight="false" outlineLevel="0" collapsed="false">
      <c r="A2606" s="63" t="n">
        <v>43878</v>
      </c>
      <c r="B2606" s="64" t="n">
        <f aca="false">VLOOKUP(A2606,Plan1!$A$7:$O$2198,2,FALSE())</f>
        <v>0</v>
      </c>
      <c r="C2606" s="65" t="n">
        <f aca="false">VLOOKUP(A2606,Plan1!$A$7:$O$2198,3,FALSE())</f>
        <v>781</v>
      </c>
      <c r="D2606" s="66" t="n">
        <f aca="false">VLOOKUP(A2606,Plan1!$A$7:$O$2198,7,FALSE())</f>
        <v>-3.6</v>
      </c>
      <c r="E2606" s="65" t="n">
        <f aca="false">VLOOKUP(A2606,Plan1!$A$7:$O$2198,8,FALSE())</f>
        <v>756.4</v>
      </c>
      <c r="F2606" s="64" t="n">
        <f aca="false">VLOOKUP(A2606,Plan1!$A$7:$O$2198,12,FALSE())</f>
        <v>0</v>
      </c>
      <c r="G2606" s="65" t="n">
        <f aca="false">VLOOKUP(A2606,Plan1!$A$7:$O$2198,13,FALSE())</f>
        <v>838.78</v>
      </c>
    </row>
    <row r="2607" customFormat="false" ht="15" hidden="false" customHeight="false" outlineLevel="0" collapsed="false">
      <c r="A2607" s="63" t="n">
        <v>43879</v>
      </c>
      <c r="B2607" s="64" t="n">
        <f aca="false">VLOOKUP(A2607,Plan1!$A$7:$O$2198,2,FALSE())</f>
        <v>0</v>
      </c>
      <c r="C2607" s="65" t="n">
        <f aca="false">VLOOKUP(A2607,Plan1!$A$7:$O$2198,3,FALSE())</f>
        <v>781</v>
      </c>
      <c r="D2607" s="66" t="n">
        <f aca="false">VLOOKUP(A2607,Plan1!$A$7:$O$2198,7,FALSE())</f>
        <v>-3.43</v>
      </c>
      <c r="E2607" s="65" t="n">
        <f aca="false">VLOOKUP(A2607,Plan1!$A$7:$O$2198,8,FALSE())</f>
        <v>756.57</v>
      </c>
      <c r="F2607" s="64" t="n">
        <f aca="false">VLOOKUP(A2607,Plan1!$A$7:$O$2198,12,FALSE())</f>
        <v>0</v>
      </c>
      <c r="G2607" s="65" t="n">
        <f aca="false">VLOOKUP(A2607,Plan1!$A$7:$O$2198,13,FALSE())</f>
        <v>838.78</v>
      </c>
    </row>
    <row r="2608" customFormat="false" ht="15" hidden="false" customHeight="false" outlineLevel="0" collapsed="false">
      <c r="A2608" s="63" t="n">
        <v>43880</v>
      </c>
      <c r="B2608" s="64" t="n">
        <f aca="false">VLOOKUP(A2608,Plan1!$A$7:$O$2198,2,FALSE())</f>
        <v>0</v>
      </c>
      <c r="C2608" s="65" t="n">
        <f aca="false">VLOOKUP(A2608,Plan1!$A$7:$O$2198,3,FALSE())</f>
        <v>781</v>
      </c>
      <c r="D2608" s="66" t="n">
        <f aca="false">VLOOKUP(A2608,Plan1!$A$7:$O$2198,7,FALSE())</f>
        <v>-3.34</v>
      </c>
      <c r="E2608" s="65" t="n">
        <f aca="false">VLOOKUP(A2608,Plan1!$A$7:$O$2198,8,FALSE())</f>
        <v>756.66</v>
      </c>
      <c r="F2608" s="64" t="n">
        <f aca="false">VLOOKUP(A2608,Plan1!$A$7:$O$2198,12,FALSE())</f>
        <v>-0.04</v>
      </c>
      <c r="G2608" s="65" t="n">
        <f aca="false">VLOOKUP(A2608,Plan1!$A$7:$O$2198,13,FALSE())</f>
        <v>838.74</v>
      </c>
    </row>
    <row r="2609" customFormat="false" ht="15" hidden="false" customHeight="false" outlineLevel="0" collapsed="false">
      <c r="A2609" s="63" t="n">
        <v>43881</v>
      </c>
      <c r="B2609" s="64" t="n">
        <f aca="false">VLOOKUP(A2609,Plan1!$A$7:$O$2198,2,FALSE())</f>
        <v>0</v>
      </c>
      <c r="C2609" s="65" t="n">
        <f aca="false">VLOOKUP(A2609,Plan1!$A$7:$O$2198,3,FALSE())</f>
        <v>781</v>
      </c>
      <c r="D2609" s="66" t="n">
        <f aca="false">VLOOKUP(A2609,Plan1!$A$7:$O$2198,7,FALSE())</f>
        <v>-3.3</v>
      </c>
      <c r="E2609" s="65" t="n">
        <f aca="false">VLOOKUP(A2609,Plan1!$A$7:$O$2198,8,FALSE())</f>
        <v>756.7</v>
      </c>
      <c r="F2609" s="64" t="n">
        <f aca="false">VLOOKUP(A2609,Plan1!$A$7:$O$2198,12,FALSE())</f>
        <v>-0.08</v>
      </c>
      <c r="G2609" s="65" t="n">
        <f aca="false">VLOOKUP(A2609,Plan1!$A$7:$O$2198,13,FALSE())</f>
        <v>838.7</v>
      </c>
    </row>
    <row r="2610" customFormat="false" ht="15" hidden="false" customHeight="false" outlineLevel="0" collapsed="false">
      <c r="A2610" s="63" t="n">
        <v>43882</v>
      </c>
      <c r="B2610" s="64" t="n">
        <f aca="false">VLOOKUP(A2610,Plan1!$A$7:$O$2198,2,FALSE())</f>
        <v>0</v>
      </c>
      <c r="C2610" s="65" t="n">
        <f aca="false">VLOOKUP(A2610,Plan1!$A$7:$O$2198,3,FALSE())</f>
        <v>781</v>
      </c>
      <c r="D2610" s="66" t="n">
        <f aca="false">VLOOKUP(A2610,Plan1!$A$7:$O$2198,7,FALSE())</f>
        <v>-3.22</v>
      </c>
      <c r="E2610" s="65" t="n">
        <f aca="false">VLOOKUP(A2610,Plan1!$A$7:$O$2198,8,FALSE())</f>
        <v>756.78</v>
      </c>
      <c r="F2610" s="64" t="n">
        <f aca="false">VLOOKUP(A2610,Plan1!$A$7:$O$2198,12,FALSE())</f>
        <v>-0.12</v>
      </c>
      <c r="G2610" s="65" t="n">
        <f aca="false">VLOOKUP(A2610,Plan1!$A$7:$O$2198,13,FALSE())</f>
        <v>838.66</v>
      </c>
    </row>
    <row r="2611" customFormat="false" ht="15" hidden="false" customHeight="false" outlineLevel="0" collapsed="false">
      <c r="A2611" s="63" t="n">
        <v>43883</v>
      </c>
      <c r="B2611" s="64" t="n">
        <f aca="false">VLOOKUP(A2611,Plan1!$A$7:$O$2198,2,FALSE())</f>
        <v>0</v>
      </c>
      <c r="C2611" s="65" t="n">
        <f aca="false">VLOOKUP(A2611,Plan1!$A$7:$O$2198,3,FALSE())</f>
        <v>781</v>
      </c>
      <c r="D2611" s="66" t="n">
        <f aca="false">VLOOKUP(A2611,Plan1!$A$7:$O$2198,7,FALSE())</f>
        <v>-3.17</v>
      </c>
      <c r="E2611" s="65" t="n">
        <f aca="false">VLOOKUP(A2611,Plan1!$A$7:$O$2198,8,FALSE())</f>
        <v>756.83</v>
      </c>
      <c r="F2611" s="64" t="n">
        <f aca="false">VLOOKUP(A2611,Plan1!$A$7:$O$2198,12,FALSE())</f>
        <v>-0.17</v>
      </c>
      <c r="G2611" s="65" t="n">
        <f aca="false">VLOOKUP(A2611,Plan1!$A$7:$O$2198,13,FALSE())</f>
        <v>838.61</v>
      </c>
    </row>
    <row r="2612" customFormat="false" ht="15" hidden="false" customHeight="false" outlineLevel="0" collapsed="false">
      <c r="A2612" s="63" t="n">
        <v>43884</v>
      </c>
      <c r="B2612" s="64" t="n">
        <f aca="false">VLOOKUP(A2612,Plan1!$A$7:$O$2198,2,FALSE())</f>
        <v>0</v>
      </c>
      <c r="C2612" s="65" t="n">
        <f aca="false">VLOOKUP(A2612,Plan1!$A$7:$O$2198,3,FALSE())</f>
        <v>781</v>
      </c>
      <c r="D2612" s="66" t="n">
        <f aca="false">VLOOKUP(A2612,Plan1!$A$7:$O$2198,7,FALSE())</f>
        <v>-3.1</v>
      </c>
      <c r="E2612" s="65" t="n">
        <f aca="false">VLOOKUP(A2612,Plan1!$A$7:$O$2198,8,FALSE())</f>
        <v>756.9</v>
      </c>
      <c r="F2612" s="64" t="n">
        <f aca="false">VLOOKUP(A2612,Plan1!$A$7:$O$2198,12,FALSE())</f>
        <v>-0.19</v>
      </c>
      <c r="G2612" s="65" t="n">
        <f aca="false">VLOOKUP(A2612,Plan1!$A$7:$O$2198,13,FALSE())</f>
        <v>838.59</v>
      </c>
    </row>
    <row r="2613" customFormat="false" ht="15" hidden="false" customHeight="false" outlineLevel="0" collapsed="false">
      <c r="A2613" s="63" t="n">
        <v>43885</v>
      </c>
      <c r="B2613" s="64" t="n">
        <f aca="false">VLOOKUP(A2613,Plan1!$A$7:$O$2198,2,FALSE())</f>
        <v>0</v>
      </c>
      <c r="C2613" s="65" t="n">
        <f aca="false">VLOOKUP(A2613,Plan1!$A$7:$O$2198,3,FALSE())</f>
        <v>781</v>
      </c>
      <c r="D2613" s="66" t="n">
        <f aca="false">VLOOKUP(A2613,Plan1!$A$7:$O$2198,7,FALSE())</f>
        <v>-3.03</v>
      </c>
      <c r="E2613" s="65" t="n">
        <f aca="false">VLOOKUP(A2613,Plan1!$A$7:$O$2198,8,FALSE())</f>
        <v>756.97</v>
      </c>
      <c r="F2613" s="64" t="n">
        <f aca="false">VLOOKUP(A2613,Plan1!$A$7:$O$2198,12,FALSE())</f>
        <v>-0.22</v>
      </c>
      <c r="G2613" s="65" t="n">
        <f aca="false">VLOOKUP(A2613,Plan1!$A$7:$O$2198,13,FALSE())</f>
        <v>838.56</v>
      </c>
    </row>
    <row r="2614" customFormat="false" ht="15" hidden="false" customHeight="false" outlineLevel="0" collapsed="false">
      <c r="A2614" s="63" t="n">
        <v>43886</v>
      </c>
      <c r="B2614" s="64" t="n">
        <f aca="false">VLOOKUP(A2614,Plan1!$A$7:$O$2198,2,FALSE())</f>
        <v>0</v>
      </c>
      <c r="C2614" s="65" t="n">
        <f aca="false">VLOOKUP(A2614,Plan1!$A$7:$O$2198,3,FALSE())</f>
        <v>781</v>
      </c>
      <c r="D2614" s="66" t="n">
        <f aca="false">VLOOKUP(A2614,Plan1!$A$7:$O$2198,7,FALSE())</f>
        <v>-2.96</v>
      </c>
      <c r="E2614" s="65" t="n">
        <f aca="false">VLOOKUP(A2614,Plan1!$A$7:$O$2198,8,FALSE())</f>
        <v>757.04</v>
      </c>
      <c r="F2614" s="64" t="n">
        <f aca="false">VLOOKUP(A2614,Plan1!$A$7:$O$2198,12,FALSE())</f>
        <v>-0.25</v>
      </c>
      <c r="G2614" s="65" t="n">
        <f aca="false">VLOOKUP(A2614,Plan1!$A$7:$O$2198,13,FALSE())</f>
        <v>838.53</v>
      </c>
    </row>
    <row r="2615" customFormat="false" ht="15" hidden="false" customHeight="false" outlineLevel="0" collapsed="false">
      <c r="A2615" s="63" t="n">
        <v>43887</v>
      </c>
      <c r="B2615" s="64" t="n">
        <f aca="false">VLOOKUP(A2615,Plan1!$A$7:$O$2198,2,FALSE())</f>
        <v>0</v>
      </c>
      <c r="C2615" s="65" t="n">
        <f aca="false">VLOOKUP(A2615,Plan1!$A$7:$O$2198,3,FALSE())</f>
        <v>781</v>
      </c>
      <c r="D2615" s="66" t="n">
        <f aca="false">VLOOKUP(A2615,Plan1!$A$7:$O$2198,7,FALSE())</f>
        <v>-2.89</v>
      </c>
      <c r="E2615" s="65" t="n">
        <f aca="false">VLOOKUP(A2615,Plan1!$A$7:$O$2198,8,FALSE())</f>
        <v>757.11</v>
      </c>
      <c r="F2615" s="64" t="n">
        <f aca="false">VLOOKUP(A2615,Plan1!$A$7:$O$2198,12,FALSE())</f>
        <v>-0.29</v>
      </c>
      <c r="G2615" s="65" t="n">
        <f aca="false">VLOOKUP(A2615,Plan1!$A$7:$O$2198,13,FALSE())</f>
        <v>838.49</v>
      </c>
    </row>
    <row r="2616" customFormat="false" ht="15" hidden="false" customHeight="false" outlineLevel="0" collapsed="false">
      <c r="A2616" s="63" t="n">
        <v>43888</v>
      </c>
      <c r="B2616" s="64" t="n">
        <f aca="false">VLOOKUP(A2616,Plan1!$A$7:$O$2198,2,FALSE())</f>
        <v>0</v>
      </c>
      <c r="C2616" s="65" t="n">
        <f aca="false">VLOOKUP(A2616,Plan1!$A$7:$O$2198,3,FALSE())</f>
        <v>781</v>
      </c>
      <c r="D2616" s="66" t="n">
        <f aca="false">VLOOKUP(A2616,Plan1!$A$7:$O$2198,7,FALSE())</f>
        <v>-2.81</v>
      </c>
      <c r="E2616" s="65" t="n">
        <f aca="false">VLOOKUP(A2616,Plan1!$A$7:$O$2198,8,FALSE())</f>
        <v>757.19</v>
      </c>
      <c r="F2616" s="64" t="n">
        <f aca="false">VLOOKUP(A2616,Plan1!$A$7:$O$2198,12,FALSE())</f>
        <v>-0.32</v>
      </c>
      <c r="G2616" s="65" t="n">
        <f aca="false">VLOOKUP(A2616,Plan1!$A$7:$O$2198,13,FALSE())</f>
        <v>838.46</v>
      </c>
    </row>
    <row r="2617" customFormat="false" ht="15" hidden="false" customHeight="false" outlineLevel="0" collapsed="false">
      <c r="A2617" s="63" t="n">
        <v>43889</v>
      </c>
      <c r="B2617" s="64" t="n">
        <f aca="false">VLOOKUP(A2617,Plan1!$A$7:$O$2198,2,FALSE())</f>
        <v>0</v>
      </c>
      <c r="C2617" s="65" t="n">
        <f aca="false">VLOOKUP(A2617,Plan1!$A$7:$O$2198,3,FALSE())</f>
        <v>781</v>
      </c>
      <c r="D2617" s="66" t="n">
        <f aca="false">VLOOKUP(A2617,Plan1!$A$7:$O$2198,7,FALSE())</f>
        <v>-2.73</v>
      </c>
      <c r="E2617" s="65" t="n">
        <f aca="false">VLOOKUP(A2617,Plan1!$A$7:$O$2198,8,FALSE())</f>
        <v>757.27</v>
      </c>
      <c r="F2617" s="64" t="n">
        <f aca="false">VLOOKUP(A2617,Plan1!$A$7:$O$2198,12,FALSE())</f>
        <v>-0.27</v>
      </c>
      <c r="G2617" s="65" t="n">
        <f aca="false">VLOOKUP(A2617,Plan1!$A$7:$O$2198,13,FALSE())</f>
        <v>838.51</v>
      </c>
    </row>
    <row r="2618" customFormat="false" ht="15" hidden="false" customHeight="false" outlineLevel="0" collapsed="false">
      <c r="A2618" s="63" t="n">
        <v>43890</v>
      </c>
      <c r="B2618" s="64" t="n">
        <f aca="false">VLOOKUP(A2618,Plan1!$A$7:$O$2198,2,FALSE())</f>
        <v>0</v>
      </c>
      <c r="C2618" s="65" t="n">
        <f aca="false">VLOOKUP(A2618,Plan1!$A$7:$O$2198,3,FALSE())</f>
        <v>781</v>
      </c>
      <c r="D2618" s="66" t="n">
        <f aca="false">VLOOKUP(A2618,Plan1!$A$7:$O$2198,7,FALSE())</f>
        <v>-2.65</v>
      </c>
      <c r="E2618" s="65" t="n">
        <f aca="false">VLOOKUP(A2618,Plan1!$A$7:$O$2198,8,FALSE())</f>
        <v>757.35</v>
      </c>
      <c r="F2618" s="64" t="n">
        <f aca="false">VLOOKUP(A2618,Plan1!$A$7:$O$2198,12,FALSE())</f>
        <v>-0.22</v>
      </c>
      <c r="G2618" s="65" t="n">
        <f aca="false">VLOOKUP(A2618,Plan1!$A$7:$O$2198,13,FALSE())</f>
        <v>838.56</v>
      </c>
    </row>
    <row r="2619" customFormat="false" ht="15" hidden="false" customHeight="false" outlineLevel="0" collapsed="false">
      <c r="A2619" s="63" t="n">
        <v>43891</v>
      </c>
      <c r="B2619" s="64" t="n">
        <f aca="false">VLOOKUP(A2619,Plan1!$A$7:$O$2198,2,FALSE())</f>
        <v>0</v>
      </c>
      <c r="C2619" s="65" t="n">
        <f aca="false">VLOOKUP(A2619,Plan1!$A$7:$O$2198,3,FALSE())</f>
        <v>781</v>
      </c>
      <c r="D2619" s="66" t="n">
        <f aca="false">VLOOKUP(A2619,Plan1!$A$7:$O$2198,7,FALSE())</f>
        <v>-2.58</v>
      </c>
      <c r="E2619" s="65" t="n">
        <f aca="false">VLOOKUP(A2619,Plan1!$A$7:$O$2198,8,FALSE())</f>
        <v>757.42</v>
      </c>
      <c r="F2619" s="64" t="n">
        <f aca="false">VLOOKUP(A2619,Plan1!$A$7:$O$2198,12,FALSE())</f>
        <v>-0.2</v>
      </c>
      <c r="G2619" s="65" t="n">
        <f aca="false">VLOOKUP(A2619,Plan1!$A$7:$O$2198,13,FALSE())</f>
        <v>838.58</v>
      </c>
    </row>
    <row r="2620" customFormat="false" ht="15" hidden="false" customHeight="false" outlineLevel="0" collapsed="false">
      <c r="A2620" s="63" t="n">
        <v>43892</v>
      </c>
      <c r="B2620" s="64" t="n">
        <f aca="false">VLOOKUP(A2620,Plan1!$A$7:$O$2198,2,FALSE())</f>
        <v>0</v>
      </c>
      <c r="C2620" s="65" t="n">
        <f aca="false">VLOOKUP(A2620,Plan1!$A$7:$O$2198,3,FALSE())</f>
        <v>781</v>
      </c>
      <c r="D2620" s="66" t="n">
        <f aca="false">VLOOKUP(A2620,Plan1!$A$7:$O$2198,7,FALSE())</f>
        <v>-2.45</v>
      </c>
      <c r="E2620" s="65" t="n">
        <f aca="false">VLOOKUP(A2620,Plan1!$A$7:$O$2198,8,FALSE())</f>
        <v>757.55</v>
      </c>
      <c r="F2620" s="64" t="n">
        <f aca="false">VLOOKUP(A2620,Plan1!$A$7:$O$2198,12,FALSE())</f>
        <v>-0.02</v>
      </c>
      <c r="G2620" s="65" t="n">
        <f aca="false">VLOOKUP(A2620,Plan1!$A$7:$O$2198,13,FALSE())</f>
        <v>838.76</v>
      </c>
    </row>
    <row r="2621" customFormat="false" ht="15" hidden="false" customHeight="false" outlineLevel="0" collapsed="false">
      <c r="A2621" s="63" t="n">
        <v>43893</v>
      </c>
      <c r="B2621" s="64" t="n">
        <f aca="false">VLOOKUP(A2621,Plan1!$A$7:$O$2198,2,FALSE())</f>
        <v>0</v>
      </c>
      <c r="C2621" s="65" t="n">
        <f aca="false">VLOOKUP(A2621,Plan1!$A$7:$O$2198,3,FALSE())</f>
        <v>781</v>
      </c>
      <c r="D2621" s="66" t="n">
        <f aca="false">VLOOKUP(A2621,Plan1!$A$7:$O$2198,7,FALSE())</f>
        <v>-2.28</v>
      </c>
      <c r="E2621" s="65" t="n">
        <f aca="false">VLOOKUP(A2621,Plan1!$A$7:$O$2198,8,FALSE())</f>
        <v>757.72</v>
      </c>
      <c r="F2621" s="64" t="n">
        <f aca="false">VLOOKUP(A2621,Plan1!$A$7:$O$2198,12,FALSE())</f>
        <v>0</v>
      </c>
      <c r="G2621" s="65" t="n">
        <f aca="false">VLOOKUP(A2621,Plan1!$A$7:$O$2198,13,FALSE())</f>
        <v>838.78</v>
      </c>
    </row>
    <row r="2622" customFormat="false" ht="15" hidden="false" customHeight="false" outlineLevel="0" collapsed="false">
      <c r="A2622" s="63" t="n">
        <v>43894</v>
      </c>
      <c r="B2622" s="64" t="n">
        <f aca="false">VLOOKUP(A2622,Plan1!$A$7:$O$2198,2,FALSE())</f>
        <v>0</v>
      </c>
      <c r="C2622" s="65" t="n">
        <f aca="false">VLOOKUP(A2622,Plan1!$A$7:$O$2198,3,FALSE())</f>
        <v>781</v>
      </c>
      <c r="D2622" s="66" t="n">
        <f aca="false">VLOOKUP(A2622,Plan1!$A$7:$O$2198,7,FALSE())</f>
        <v>-2.17</v>
      </c>
      <c r="E2622" s="65" t="n">
        <f aca="false">VLOOKUP(A2622,Plan1!$A$7:$O$2198,8,FALSE())</f>
        <v>757.83</v>
      </c>
      <c r="F2622" s="64" t="n">
        <f aca="false">VLOOKUP(A2622,Plan1!$A$7:$O$2198,12,FALSE())</f>
        <v>0</v>
      </c>
      <c r="G2622" s="65" t="n">
        <f aca="false">VLOOKUP(A2622,Plan1!$A$7:$O$2198,13,FALSE())</f>
        <v>838.78</v>
      </c>
    </row>
    <row r="2623" customFormat="false" ht="15" hidden="false" customHeight="false" outlineLevel="0" collapsed="false">
      <c r="A2623" s="63" t="n">
        <v>43895</v>
      </c>
      <c r="B2623" s="64" t="n">
        <f aca="false">VLOOKUP(A2623,Plan1!$A$7:$O$2198,2,FALSE())</f>
        <v>0</v>
      </c>
      <c r="C2623" s="65" t="n">
        <f aca="false">VLOOKUP(A2623,Plan1!$A$7:$O$2198,3,FALSE())</f>
        <v>781</v>
      </c>
      <c r="D2623" s="66" t="n">
        <f aca="false">VLOOKUP(A2623,Plan1!$A$7:$O$2198,7,FALSE())</f>
        <v>-2.09</v>
      </c>
      <c r="E2623" s="65" t="n">
        <f aca="false">VLOOKUP(A2623,Plan1!$A$7:$O$2198,8,FALSE())</f>
        <v>757.91</v>
      </c>
      <c r="F2623" s="64" t="n">
        <f aca="false">VLOOKUP(A2623,Plan1!$A$7:$O$2198,12,FALSE())</f>
        <v>0</v>
      </c>
      <c r="G2623" s="65" t="n">
        <f aca="false">VLOOKUP(A2623,Plan1!$A$7:$O$2198,13,FALSE())</f>
        <v>838.78</v>
      </c>
    </row>
    <row r="2624" customFormat="false" ht="15" hidden="false" customHeight="false" outlineLevel="0" collapsed="false">
      <c r="A2624" s="63" t="n">
        <v>43896</v>
      </c>
      <c r="B2624" s="64" t="n">
        <f aca="false">VLOOKUP(A2624,Plan1!$A$7:$O$2198,2,FALSE())</f>
        <v>0</v>
      </c>
      <c r="C2624" s="65" t="n">
        <f aca="false">VLOOKUP(A2624,Plan1!$A$7:$O$2198,3,FALSE())</f>
        <v>781</v>
      </c>
      <c r="D2624" s="66" t="n">
        <f aca="false">VLOOKUP(A2624,Plan1!$A$7:$O$2198,7,FALSE())</f>
        <v>-2.01</v>
      </c>
      <c r="E2624" s="65" t="n">
        <f aca="false">VLOOKUP(A2624,Plan1!$A$7:$O$2198,8,FALSE())</f>
        <v>757.99</v>
      </c>
      <c r="F2624" s="64" t="n">
        <f aca="false">VLOOKUP(A2624,Plan1!$A$7:$O$2198,12,FALSE())</f>
        <v>0</v>
      </c>
      <c r="G2624" s="65" t="n">
        <f aca="false">VLOOKUP(A2624,Plan1!$A$7:$O$2198,13,FALSE())</f>
        <v>838.78</v>
      </c>
    </row>
    <row r="2625" customFormat="false" ht="15" hidden="false" customHeight="false" outlineLevel="0" collapsed="false">
      <c r="A2625" s="63" t="n">
        <v>43897</v>
      </c>
      <c r="B2625" s="64" t="n">
        <f aca="false">VLOOKUP(A2625,Plan1!$A$7:$O$2198,2,FALSE())</f>
        <v>0</v>
      </c>
      <c r="C2625" s="65" t="n">
        <f aca="false">VLOOKUP(A2625,Plan1!$A$7:$O$2198,3,FALSE())</f>
        <v>781</v>
      </c>
      <c r="D2625" s="66" t="n">
        <f aca="false">VLOOKUP(A2625,Plan1!$A$7:$O$2198,7,FALSE())</f>
        <v>-1.94</v>
      </c>
      <c r="E2625" s="65" t="n">
        <f aca="false">VLOOKUP(A2625,Plan1!$A$7:$O$2198,8,FALSE())</f>
        <v>758.06</v>
      </c>
      <c r="F2625" s="64" t="n">
        <f aca="false">VLOOKUP(A2625,Plan1!$A$7:$O$2198,12,FALSE())</f>
        <v>0</v>
      </c>
      <c r="G2625" s="65" t="n">
        <f aca="false">VLOOKUP(A2625,Plan1!$A$7:$O$2198,13,FALSE())</f>
        <v>838.78</v>
      </c>
    </row>
    <row r="2626" customFormat="false" ht="15" hidden="false" customHeight="false" outlineLevel="0" collapsed="false">
      <c r="A2626" s="63" t="n">
        <v>43898</v>
      </c>
      <c r="B2626" s="64" t="n">
        <f aca="false">VLOOKUP(A2626,Plan1!$A$7:$O$2198,2,FALSE())</f>
        <v>0</v>
      </c>
      <c r="C2626" s="65" t="n">
        <f aca="false">VLOOKUP(A2626,Plan1!$A$7:$O$2198,3,FALSE())</f>
        <v>781</v>
      </c>
      <c r="D2626" s="66" t="n">
        <f aca="false">VLOOKUP(A2626,Plan1!$A$7:$O$2198,7,FALSE())</f>
        <v>-1.88</v>
      </c>
      <c r="E2626" s="65" t="n">
        <f aca="false">VLOOKUP(A2626,Plan1!$A$7:$O$2198,8,FALSE())</f>
        <v>758.12</v>
      </c>
      <c r="F2626" s="64" t="n">
        <f aca="false">VLOOKUP(A2626,Plan1!$A$7:$O$2198,12,FALSE())</f>
        <v>0</v>
      </c>
      <c r="G2626" s="65" t="n">
        <f aca="false">VLOOKUP(A2626,Plan1!$A$7:$O$2198,13,FALSE())</f>
        <v>838.78</v>
      </c>
    </row>
    <row r="2627" customFormat="false" ht="15" hidden="false" customHeight="false" outlineLevel="0" collapsed="false">
      <c r="A2627" s="63" t="n">
        <v>43899</v>
      </c>
      <c r="B2627" s="64" t="n">
        <f aca="false">VLOOKUP(A2627,Plan1!$A$7:$O$2198,2,FALSE())</f>
        <v>0</v>
      </c>
      <c r="C2627" s="65" t="n">
        <f aca="false">VLOOKUP(A2627,Plan1!$A$7:$O$2198,3,FALSE())</f>
        <v>781</v>
      </c>
      <c r="D2627" s="66" t="n">
        <f aca="false">VLOOKUP(A2627,Plan1!$A$7:$O$2198,7,FALSE())</f>
        <v>-1.82</v>
      </c>
      <c r="E2627" s="65" t="n">
        <f aca="false">VLOOKUP(A2627,Plan1!$A$7:$O$2198,8,FALSE())</f>
        <v>758.18</v>
      </c>
      <c r="F2627" s="64" t="n">
        <f aca="false">VLOOKUP(A2627,Plan1!$A$7:$O$2198,12,FALSE())</f>
        <v>0</v>
      </c>
      <c r="G2627" s="65" t="n">
        <f aca="false">VLOOKUP(A2627,Plan1!$A$7:$O$2198,13,FALSE())</f>
        <v>838.78</v>
      </c>
    </row>
    <row r="2628" customFormat="false" ht="15" hidden="false" customHeight="false" outlineLevel="0" collapsed="false">
      <c r="A2628" s="63" t="n">
        <v>43900</v>
      </c>
      <c r="B2628" s="64" t="n">
        <f aca="false">VLOOKUP(A2628,Plan1!$A$7:$O$2198,2,FALSE())</f>
        <v>0</v>
      </c>
      <c r="C2628" s="65" t="n">
        <f aca="false">VLOOKUP(A2628,Plan1!$A$7:$O$2198,3,FALSE())</f>
        <v>781</v>
      </c>
      <c r="D2628" s="66" t="n">
        <f aca="false">VLOOKUP(A2628,Plan1!$A$7:$O$2198,7,FALSE())</f>
        <v>-1.78</v>
      </c>
      <c r="E2628" s="65" t="n">
        <f aca="false">VLOOKUP(A2628,Plan1!$A$7:$O$2198,8,FALSE())</f>
        <v>758.22</v>
      </c>
      <c r="F2628" s="64" t="n">
        <f aca="false">VLOOKUP(A2628,Plan1!$A$7:$O$2198,12,FALSE())</f>
        <v>0</v>
      </c>
      <c r="G2628" s="65" t="n">
        <f aca="false">VLOOKUP(A2628,Plan1!$A$7:$O$2198,13,FALSE())</f>
        <v>838.78</v>
      </c>
    </row>
    <row r="2629" customFormat="false" ht="15" hidden="false" customHeight="false" outlineLevel="0" collapsed="false">
      <c r="A2629" s="63" t="n">
        <v>43901</v>
      </c>
      <c r="B2629" s="64" t="n">
        <f aca="false">VLOOKUP(A2629,Plan1!$A$7:$O$2198,2,FALSE())</f>
        <v>0</v>
      </c>
      <c r="C2629" s="65" t="n">
        <f aca="false">VLOOKUP(A2629,Plan1!$A$7:$O$2198,3,FALSE())</f>
        <v>781</v>
      </c>
      <c r="D2629" s="66" t="n">
        <f aca="false">VLOOKUP(A2629,Plan1!$A$7:$O$2198,7,FALSE())</f>
        <v>-1.72</v>
      </c>
      <c r="E2629" s="65" t="n">
        <f aca="false">VLOOKUP(A2629,Plan1!$A$7:$O$2198,8,FALSE())</f>
        <v>758.28</v>
      </c>
      <c r="F2629" s="64" t="n">
        <f aca="false">VLOOKUP(A2629,Plan1!$A$7:$O$2198,12,FALSE())</f>
        <v>0</v>
      </c>
      <c r="G2629" s="65" t="n">
        <f aca="false">VLOOKUP(A2629,Plan1!$A$7:$O$2198,13,FALSE())</f>
        <v>838.78</v>
      </c>
    </row>
    <row r="2630" customFormat="false" ht="15" hidden="false" customHeight="false" outlineLevel="0" collapsed="false">
      <c r="A2630" s="63" t="n">
        <v>43902</v>
      </c>
      <c r="B2630" s="64" t="n">
        <f aca="false">VLOOKUP(A2630,Plan1!$A$7:$O$2198,2,FALSE())</f>
        <v>0</v>
      </c>
      <c r="C2630" s="65" t="n">
        <f aca="false">VLOOKUP(A2630,Plan1!$A$7:$O$2198,3,FALSE())</f>
        <v>781</v>
      </c>
      <c r="D2630" s="66" t="n">
        <f aca="false">VLOOKUP(A2630,Plan1!$A$7:$O$2198,7,FALSE())</f>
        <v>-1.68</v>
      </c>
      <c r="E2630" s="65" t="n">
        <f aca="false">VLOOKUP(A2630,Plan1!$A$7:$O$2198,8,FALSE())</f>
        <v>758.32</v>
      </c>
      <c r="F2630" s="64" t="n">
        <f aca="false">VLOOKUP(A2630,Plan1!$A$7:$O$2198,12,FALSE())</f>
        <v>-0.02</v>
      </c>
      <c r="G2630" s="65" t="n">
        <f aca="false">VLOOKUP(A2630,Plan1!$A$7:$O$2198,13,FALSE())</f>
        <v>838.76</v>
      </c>
    </row>
    <row r="2631" customFormat="false" ht="15" hidden="false" customHeight="false" outlineLevel="0" collapsed="false">
      <c r="A2631" s="63" t="n">
        <v>43903</v>
      </c>
      <c r="B2631" s="64" t="n">
        <f aca="false">VLOOKUP(A2631,Plan1!$A$7:$O$2198,2,FALSE())</f>
        <v>0</v>
      </c>
      <c r="C2631" s="65" t="n">
        <f aca="false">VLOOKUP(A2631,Plan1!$A$7:$O$2198,3,FALSE())</f>
        <v>781</v>
      </c>
      <c r="D2631" s="66" t="n">
        <f aca="false">VLOOKUP(A2631,Plan1!$A$7:$O$2198,7,FALSE())</f>
        <v>-1.64</v>
      </c>
      <c r="E2631" s="65" t="n">
        <f aca="false">VLOOKUP(A2631,Plan1!$A$7:$O$2198,8,FALSE())</f>
        <v>758.36</v>
      </c>
      <c r="F2631" s="64" t="n">
        <f aca="false">VLOOKUP(A2631,Plan1!$A$7:$O$2198,12,FALSE())</f>
        <v>-0.04</v>
      </c>
      <c r="G2631" s="65" t="n">
        <f aca="false">VLOOKUP(A2631,Plan1!$A$7:$O$2198,13,FALSE())</f>
        <v>838.74</v>
      </c>
    </row>
    <row r="2632" customFormat="false" ht="15" hidden="false" customHeight="false" outlineLevel="0" collapsed="false">
      <c r="A2632" s="63" t="n">
        <v>43904</v>
      </c>
      <c r="B2632" s="64" t="n">
        <f aca="false">VLOOKUP(A2632,Plan1!$A$7:$O$2198,2,FALSE())</f>
        <v>0</v>
      </c>
      <c r="C2632" s="65" t="n">
        <f aca="false">VLOOKUP(A2632,Plan1!$A$7:$O$2198,3,FALSE())</f>
        <v>781</v>
      </c>
      <c r="D2632" s="66" t="n">
        <f aca="false">VLOOKUP(A2632,Plan1!$A$7:$O$2198,7,FALSE())</f>
        <v>-1.6</v>
      </c>
      <c r="E2632" s="65" t="n">
        <f aca="false">VLOOKUP(A2632,Plan1!$A$7:$O$2198,8,FALSE())</f>
        <v>758.4</v>
      </c>
      <c r="F2632" s="64" t="n">
        <f aca="false">VLOOKUP(A2632,Plan1!$A$7:$O$2198,12,FALSE())</f>
        <v>-0.08</v>
      </c>
      <c r="G2632" s="65" t="n">
        <f aca="false">VLOOKUP(A2632,Plan1!$A$7:$O$2198,13,FALSE())</f>
        <v>838.7</v>
      </c>
    </row>
    <row r="2633" customFormat="false" ht="15" hidden="false" customHeight="false" outlineLevel="0" collapsed="false">
      <c r="A2633" s="63" t="n">
        <v>43905</v>
      </c>
      <c r="B2633" s="64" t="n">
        <f aca="false">VLOOKUP(A2633,Plan1!$A$7:$O$2198,2,FALSE())</f>
        <v>0</v>
      </c>
      <c r="C2633" s="65" t="n">
        <f aca="false">VLOOKUP(A2633,Plan1!$A$7:$O$2198,3,FALSE())</f>
        <v>781</v>
      </c>
      <c r="D2633" s="66" t="n">
        <f aca="false">VLOOKUP(A2633,Plan1!$A$7:$O$2198,7,FALSE())</f>
        <v>-1.57</v>
      </c>
      <c r="E2633" s="65" t="n">
        <f aca="false">VLOOKUP(A2633,Plan1!$A$7:$O$2198,8,FALSE())</f>
        <v>758.43</v>
      </c>
      <c r="F2633" s="64" t="n">
        <f aca="false">VLOOKUP(A2633,Plan1!$A$7:$O$2198,12,FALSE())</f>
        <v>-0.12</v>
      </c>
      <c r="G2633" s="65" t="n">
        <f aca="false">VLOOKUP(A2633,Plan1!$A$7:$O$2198,13,FALSE())</f>
        <v>838.66</v>
      </c>
    </row>
    <row r="2634" customFormat="false" ht="15" hidden="false" customHeight="false" outlineLevel="0" collapsed="false">
      <c r="A2634" s="63" t="n">
        <v>43906</v>
      </c>
      <c r="B2634" s="64" t="n">
        <f aca="false">VLOOKUP(A2634,Plan1!$A$7:$O$2198,2,FALSE())</f>
        <v>0</v>
      </c>
      <c r="C2634" s="65" t="n">
        <f aca="false">VLOOKUP(A2634,Plan1!$A$7:$O$2198,3,FALSE())</f>
        <v>781</v>
      </c>
      <c r="D2634" s="66" t="n">
        <f aca="false">VLOOKUP(A2634,Plan1!$A$7:$O$2198,7,FALSE())</f>
        <v>-1.53</v>
      </c>
      <c r="E2634" s="65" t="n">
        <f aca="false">VLOOKUP(A2634,Plan1!$A$7:$O$2198,8,FALSE())</f>
        <v>758.47</v>
      </c>
      <c r="F2634" s="64" t="n">
        <f aca="false">VLOOKUP(A2634,Plan1!$A$7:$O$2198,12,FALSE())</f>
        <v>-0.16</v>
      </c>
      <c r="G2634" s="65" t="n">
        <f aca="false">VLOOKUP(A2634,Plan1!$A$7:$O$2198,13,FALSE())</f>
        <v>838.62</v>
      </c>
    </row>
    <row r="2635" customFormat="false" ht="15" hidden="false" customHeight="false" outlineLevel="0" collapsed="false">
      <c r="A2635" s="63" t="n">
        <v>43907</v>
      </c>
      <c r="B2635" s="64" t="n">
        <f aca="false">VLOOKUP(A2635,Plan1!$A$7:$O$2198,2,FALSE())</f>
        <v>0</v>
      </c>
      <c r="C2635" s="65" t="n">
        <f aca="false">VLOOKUP(A2635,Plan1!$A$7:$O$2198,3,FALSE())</f>
        <v>781</v>
      </c>
      <c r="D2635" s="66" t="n">
        <f aca="false">VLOOKUP(A2635,Plan1!$A$7:$O$2198,7,FALSE())</f>
        <v>-1.51</v>
      </c>
      <c r="E2635" s="65" t="n">
        <f aca="false">VLOOKUP(A2635,Plan1!$A$7:$O$2198,8,FALSE())</f>
        <v>758.49</v>
      </c>
      <c r="F2635" s="64" t="n">
        <f aca="false">VLOOKUP(A2635,Plan1!$A$7:$O$2198,12,FALSE())</f>
        <v>-0.19</v>
      </c>
      <c r="G2635" s="65" t="n">
        <f aca="false">VLOOKUP(A2635,Plan1!$A$7:$O$2198,13,FALSE())</f>
        <v>838.59</v>
      </c>
    </row>
    <row r="2636" customFormat="false" ht="15" hidden="false" customHeight="false" outlineLevel="0" collapsed="false">
      <c r="A2636" s="63" t="n">
        <v>43908</v>
      </c>
      <c r="B2636" s="64" t="n">
        <f aca="false">VLOOKUP(A2636,Plan1!$A$7:$O$2198,2,FALSE())</f>
        <v>0</v>
      </c>
      <c r="C2636" s="65" t="n">
        <f aca="false">VLOOKUP(A2636,Plan1!$A$7:$O$2198,3,FALSE())</f>
        <v>781</v>
      </c>
      <c r="D2636" s="66" t="n">
        <f aca="false">VLOOKUP(A2636,Plan1!$A$7:$O$2198,7,FALSE())</f>
        <v>-1.47</v>
      </c>
      <c r="E2636" s="65" t="n">
        <f aca="false">VLOOKUP(A2636,Plan1!$A$7:$O$2198,8,FALSE())</f>
        <v>758.53</v>
      </c>
      <c r="F2636" s="64" t="n">
        <f aca="false">VLOOKUP(A2636,Plan1!$A$7:$O$2198,12,FALSE())</f>
        <v>-0.23</v>
      </c>
      <c r="G2636" s="65" t="n">
        <f aca="false">VLOOKUP(A2636,Plan1!$A$7:$O$2198,13,FALSE())</f>
        <v>838.55</v>
      </c>
    </row>
    <row r="2637" customFormat="false" ht="15" hidden="false" customHeight="false" outlineLevel="0" collapsed="false">
      <c r="A2637" s="63" t="n">
        <v>43909</v>
      </c>
      <c r="B2637" s="64" t="n">
        <f aca="false">VLOOKUP(A2637,Plan1!$A$7:$O$2198,2,FALSE())</f>
        <v>0</v>
      </c>
      <c r="C2637" s="65" t="n">
        <f aca="false">VLOOKUP(A2637,Plan1!$A$7:$O$2198,3,FALSE())</f>
        <v>781</v>
      </c>
      <c r="D2637" s="66" t="n">
        <f aca="false">VLOOKUP(A2637,Plan1!$A$7:$O$2198,7,FALSE())</f>
        <v>-1.43</v>
      </c>
      <c r="E2637" s="65" t="n">
        <f aca="false">VLOOKUP(A2637,Plan1!$A$7:$O$2198,8,FALSE())</f>
        <v>758.57</v>
      </c>
      <c r="F2637" s="64" t="n">
        <f aca="false">VLOOKUP(A2637,Plan1!$A$7:$O$2198,12,FALSE())</f>
        <v>-0.26</v>
      </c>
      <c r="G2637" s="65" t="n">
        <f aca="false">VLOOKUP(A2637,Plan1!$A$7:$O$2198,13,FALSE())</f>
        <v>838.52</v>
      </c>
    </row>
    <row r="2638" customFormat="false" ht="15" hidden="false" customHeight="false" outlineLevel="0" collapsed="false">
      <c r="A2638" s="63" t="n">
        <v>43910</v>
      </c>
      <c r="B2638" s="64" t="n">
        <f aca="false">VLOOKUP(A2638,Plan1!$A$7:$O$2198,2,FALSE())</f>
        <v>0</v>
      </c>
      <c r="C2638" s="65" t="n">
        <f aca="false">VLOOKUP(A2638,Plan1!$A$7:$O$2198,3,FALSE())</f>
        <v>781</v>
      </c>
      <c r="D2638" s="66" t="n">
        <f aca="false">VLOOKUP(A2638,Plan1!$A$7:$O$2198,7,FALSE())</f>
        <v>-1.34</v>
      </c>
      <c r="E2638" s="65" t="n">
        <f aca="false">VLOOKUP(A2638,Plan1!$A$7:$O$2198,8,FALSE())</f>
        <v>758.66</v>
      </c>
      <c r="F2638" s="64" t="n">
        <f aca="false">VLOOKUP(A2638,Plan1!$A$7:$O$2198,12,FALSE())</f>
        <v>-0.17</v>
      </c>
      <c r="G2638" s="65" t="n">
        <f aca="false">VLOOKUP(A2638,Plan1!$A$7:$O$2198,13,FALSE())</f>
        <v>838.61</v>
      </c>
    </row>
    <row r="2639" customFormat="false" ht="15" hidden="false" customHeight="false" outlineLevel="0" collapsed="false">
      <c r="A2639" s="63" t="n">
        <v>43911</v>
      </c>
      <c r="B2639" s="64" t="n">
        <f aca="false">VLOOKUP(A2639,Plan1!$A$7:$O$2198,2,FALSE())</f>
        <v>0</v>
      </c>
      <c r="C2639" s="65" t="n">
        <f aca="false">VLOOKUP(A2639,Plan1!$A$7:$O$2198,3,FALSE())</f>
        <v>781</v>
      </c>
      <c r="D2639" s="66" t="n">
        <f aca="false">VLOOKUP(A2639,Plan1!$A$7:$O$2198,7,FALSE())</f>
        <v>-1.17</v>
      </c>
      <c r="E2639" s="65" t="n">
        <f aca="false">VLOOKUP(A2639,Plan1!$A$7:$O$2198,8,FALSE())</f>
        <v>758.83</v>
      </c>
      <c r="F2639" s="64" t="n">
        <f aca="false">VLOOKUP(A2639,Plan1!$A$7:$O$2198,12,FALSE())</f>
        <v>0</v>
      </c>
      <c r="G2639" s="65" t="n">
        <f aca="false">VLOOKUP(A2639,Plan1!$A$7:$O$2198,13,FALSE())</f>
        <v>838.78</v>
      </c>
    </row>
    <row r="2640" customFormat="false" ht="15" hidden="false" customHeight="false" outlineLevel="0" collapsed="false">
      <c r="A2640" s="63" t="n">
        <v>43912</v>
      </c>
      <c r="B2640" s="64" t="n">
        <f aca="false">VLOOKUP(A2640,Plan1!$A$7:$O$2198,2,FALSE())</f>
        <v>0</v>
      </c>
      <c r="C2640" s="65" t="n">
        <f aca="false">VLOOKUP(A2640,Plan1!$A$7:$O$2198,3,FALSE())</f>
        <v>781</v>
      </c>
      <c r="D2640" s="66" t="n">
        <f aca="false">VLOOKUP(A2640,Plan1!$A$7:$O$2198,7,FALSE())</f>
        <v>-0.99</v>
      </c>
      <c r="E2640" s="65" t="n">
        <f aca="false">VLOOKUP(A2640,Plan1!$A$7:$O$2198,8,FALSE())</f>
        <v>759.01</v>
      </c>
      <c r="F2640" s="64" t="n">
        <f aca="false">VLOOKUP(A2640,Plan1!$A$7:$O$2198,12,FALSE())</f>
        <v>0</v>
      </c>
      <c r="G2640" s="65" t="n">
        <f aca="false">VLOOKUP(A2640,Plan1!$A$7:$O$2198,13,FALSE())</f>
        <v>838.78</v>
      </c>
    </row>
    <row r="2641" customFormat="false" ht="15" hidden="false" customHeight="false" outlineLevel="0" collapsed="false">
      <c r="A2641" s="63" t="n">
        <v>43913</v>
      </c>
      <c r="B2641" s="64" t="n">
        <f aca="false">VLOOKUP(A2641,Plan1!$A$7:$O$2198,2,FALSE())</f>
        <v>0</v>
      </c>
      <c r="C2641" s="65" t="n">
        <f aca="false">VLOOKUP(A2641,Plan1!$A$7:$O$2198,3,FALSE())</f>
        <v>781</v>
      </c>
      <c r="D2641" s="66" t="n">
        <f aca="false">VLOOKUP(A2641,Plan1!$A$7:$O$2198,7,FALSE())</f>
        <v>-0.91</v>
      </c>
      <c r="E2641" s="65" t="n">
        <f aca="false">VLOOKUP(A2641,Plan1!$A$7:$O$2198,8,FALSE())</f>
        <v>759.09</v>
      </c>
      <c r="F2641" s="64" t="n">
        <f aca="false">VLOOKUP(A2641,Plan1!$A$7:$O$2198,12,FALSE())</f>
        <v>0</v>
      </c>
      <c r="G2641" s="65" t="n">
        <f aca="false">VLOOKUP(A2641,Plan1!$A$7:$O$2198,13,FALSE())</f>
        <v>838.78</v>
      </c>
    </row>
    <row r="2642" customFormat="false" ht="15" hidden="false" customHeight="false" outlineLevel="0" collapsed="false">
      <c r="A2642" s="63" t="n">
        <v>43914</v>
      </c>
      <c r="B2642" s="64" t="n">
        <f aca="false">VLOOKUP(A2642,Plan1!$A$7:$O$2198,2,FALSE())</f>
        <v>0</v>
      </c>
      <c r="C2642" s="65" t="n">
        <f aca="false">VLOOKUP(A2642,Plan1!$A$7:$O$2198,3,FALSE())</f>
        <v>781</v>
      </c>
      <c r="D2642" s="66" t="n">
        <f aca="false">VLOOKUP(A2642,Plan1!$A$7:$O$2198,7,FALSE())</f>
        <v>-0.86</v>
      </c>
      <c r="E2642" s="65" t="n">
        <f aca="false">VLOOKUP(A2642,Plan1!$A$7:$O$2198,8,FALSE())</f>
        <v>759.14</v>
      </c>
      <c r="F2642" s="64" t="n">
        <f aca="false">VLOOKUP(A2642,Plan1!$A$7:$O$2198,12,FALSE())</f>
        <v>0</v>
      </c>
      <c r="G2642" s="65" t="n">
        <f aca="false">VLOOKUP(A2642,Plan1!$A$7:$O$2198,13,FALSE())</f>
        <v>838.78</v>
      </c>
    </row>
    <row r="2643" customFormat="false" ht="15" hidden="false" customHeight="false" outlineLevel="0" collapsed="false">
      <c r="A2643" s="63" t="n">
        <v>43915</v>
      </c>
      <c r="B2643" s="64" t="n">
        <f aca="false">VLOOKUP(A2643,Plan1!$A$7:$O$2198,2,FALSE())</f>
        <v>0</v>
      </c>
      <c r="C2643" s="65" t="n">
        <f aca="false">VLOOKUP(A2643,Plan1!$A$7:$O$2198,3,FALSE())</f>
        <v>781</v>
      </c>
      <c r="D2643" s="66" t="n">
        <f aca="false">VLOOKUP(A2643,Plan1!$A$7:$O$2198,7,FALSE())</f>
        <v>-0.81</v>
      </c>
      <c r="E2643" s="65" t="n">
        <f aca="false">VLOOKUP(A2643,Plan1!$A$7:$O$2198,8,FALSE())</f>
        <v>759.19</v>
      </c>
      <c r="F2643" s="64" t="n">
        <f aca="false">VLOOKUP(A2643,Plan1!$A$7:$O$2198,12,FALSE())</f>
        <v>0</v>
      </c>
      <c r="G2643" s="65" t="n">
        <f aca="false">VLOOKUP(A2643,Plan1!$A$7:$O$2198,13,FALSE())</f>
        <v>838.78</v>
      </c>
    </row>
    <row r="2644" customFormat="false" ht="15" hidden="false" customHeight="false" outlineLevel="0" collapsed="false">
      <c r="A2644" s="63" t="n">
        <v>43916</v>
      </c>
      <c r="B2644" s="64" t="n">
        <f aca="false">VLOOKUP(A2644,Plan1!$A$7:$O$2198,2,FALSE())</f>
        <v>0</v>
      </c>
      <c r="C2644" s="65" t="n">
        <f aca="false">VLOOKUP(A2644,Plan1!$A$7:$O$2198,3,FALSE())</f>
        <v>781</v>
      </c>
      <c r="D2644" s="66" t="n">
        <f aca="false">VLOOKUP(A2644,Plan1!$A$7:$O$2198,7,FALSE())</f>
        <v>-0.78</v>
      </c>
      <c r="E2644" s="65" t="n">
        <f aca="false">VLOOKUP(A2644,Plan1!$A$7:$O$2198,8,FALSE())</f>
        <v>759.22</v>
      </c>
      <c r="F2644" s="64" t="n">
        <f aca="false">VLOOKUP(A2644,Plan1!$A$7:$O$2198,12,FALSE())</f>
        <v>0</v>
      </c>
      <c r="G2644" s="65" t="n">
        <f aca="false">VLOOKUP(A2644,Plan1!$A$7:$O$2198,13,FALSE())</f>
        <v>838.78</v>
      </c>
    </row>
    <row r="2645" customFormat="false" ht="15" hidden="false" customHeight="false" outlineLevel="0" collapsed="false">
      <c r="A2645" s="63" t="n">
        <v>43917</v>
      </c>
      <c r="B2645" s="64" t="n">
        <f aca="false">VLOOKUP(A2645,Plan1!$A$7:$O$2198,2,FALSE())</f>
        <v>0</v>
      </c>
      <c r="C2645" s="65" t="n">
        <f aca="false">VLOOKUP(A2645,Plan1!$A$7:$O$2198,3,FALSE())</f>
        <v>781</v>
      </c>
      <c r="D2645" s="66" t="n">
        <f aca="false">VLOOKUP(A2645,Plan1!$A$7:$O$2198,7,FALSE())</f>
        <v>-0.76</v>
      </c>
      <c r="E2645" s="65" t="n">
        <f aca="false">VLOOKUP(A2645,Plan1!$A$7:$O$2198,8,FALSE())</f>
        <v>759.24</v>
      </c>
      <c r="F2645" s="64" t="n">
        <f aca="false">VLOOKUP(A2645,Plan1!$A$7:$O$2198,12,FALSE())</f>
        <v>-0.04</v>
      </c>
      <c r="G2645" s="65" t="n">
        <f aca="false">VLOOKUP(A2645,Plan1!$A$7:$O$2198,13,FALSE())</f>
        <v>838.74</v>
      </c>
    </row>
    <row r="2646" customFormat="false" ht="15" hidden="false" customHeight="false" outlineLevel="0" collapsed="false">
      <c r="A2646" s="63" t="n">
        <v>43918</v>
      </c>
      <c r="B2646" s="64" t="n">
        <f aca="false">VLOOKUP(A2646,Plan1!$A$7:$O$2198,2,FALSE())</f>
        <v>0</v>
      </c>
      <c r="C2646" s="65" t="n">
        <f aca="false">VLOOKUP(A2646,Plan1!$A$7:$O$2198,3,FALSE())</f>
        <v>781</v>
      </c>
      <c r="D2646" s="66" t="n">
        <f aca="false">VLOOKUP(A2646,Plan1!$A$7:$O$2198,7,FALSE())</f>
        <v>-0.73</v>
      </c>
      <c r="E2646" s="65" t="n">
        <f aca="false">VLOOKUP(A2646,Plan1!$A$7:$O$2198,8,FALSE())</f>
        <v>759.27</v>
      </c>
      <c r="F2646" s="64" t="n">
        <f aca="false">VLOOKUP(A2646,Plan1!$A$7:$O$2198,12,FALSE())</f>
        <v>-0.06</v>
      </c>
      <c r="G2646" s="65" t="n">
        <f aca="false">VLOOKUP(A2646,Plan1!$A$7:$O$2198,13,FALSE())</f>
        <v>838.72</v>
      </c>
    </row>
    <row r="2647" customFormat="false" ht="15" hidden="false" customHeight="false" outlineLevel="0" collapsed="false">
      <c r="A2647" s="63" t="n">
        <v>43919</v>
      </c>
      <c r="B2647" s="64" t="n">
        <f aca="false">VLOOKUP(A2647,Plan1!$A$7:$O$2198,2,FALSE())</f>
        <v>0</v>
      </c>
      <c r="C2647" s="65" t="n">
        <f aca="false">VLOOKUP(A2647,Plan1!$A$7:$O$2198,3,FALSE())</f>
        <v>781</v>
      </c>
      <c r="D2647" s="66" t="n">
        <f aca="false">VLOOKUP(A2647,Plan1!$A$7:$O$2198,7,FALSE())</f>
        <v>-0.69</v>
      </c>
      <c r="E2647" s="65" t="n">
        <f aca="false">VLOOKUP(A2647,Plan1!$A$7:$O$2198,8,FALSE())</f>
        <v>759.31</v>
      </c>
      <c r="F2647" s="64" t="n">
        <f aca="false">VLOOKUP(A2647,Plan1!$A$7:$O$2198,12,FALSE())</f>
        <v>-0.1</v>
      </c>
      <c r="G2647" s="65" t="n">
        <f aca="false">VLOOKUP(A2647,Plan1!$A$7:$O$2198,13,FALSE())</f>
        <v>838.68</v>
      </c>
    </row>
    <row r="2648" customFormat="false" ht="15" hidden="false" customHeight="false" outlineLevel="0" collapsed="false">
      <c r="A2648" s="63" t="n">
        <v>43920</v>
      </c>
      <c r="B2648" s="64" t="n">
        <f aca="false">VLOOKUP(A2648,Plan1!$A$7:$O$2198,2,FALSE())</f>
        <v>0</v>
      </c>
      <c r="C2648" s="65" t="n">
        <f aca="false">VLOOKUP(A2648,Plan1!$A$7:$O$2198,3,FALSE())</f>
        <v>781</v>
      </c>
      <c r="D2648" s="66" t="n">
        <f aca="false">VLOOKUP(A2648,Plan1!$A$7:$O$2198,7,FALSE())</f>
        <v>-0.66</v>
      </c>
      <c r="E2648" s="65" t="n">
        <f aca="false">VLOOKUP(A2648,Plan1!$A$7:$O$2198,8,FALSE())</f>
        <v>759.34</v>
      </c>
      <c r="F2648" s="64" t="n">
        <f aca="false">VLOOKUP(A2648,Plan1!$A$7:$O$2198,12,FALSE())</f>
        <v>-0.13</v>
      </c>
      <c r="G2648" s="65" t="n">
        <f aca="false">VLOOKUP(A2648,Plan1!$A$7:$O$2198,13,FALSE())</f>
        <v>838.65</v>
      </c>
    </row>
    <row r="2649" customFormat="false" ht="15" hidden="false" customHeight="false" outlineLevel="0" collapsed="false">
      <c r="A2649" s="63" t="n">
        <v>43921</v>
      </c>
      <c r="B2649" s="64" t="n">
        <f aca="false">VLOOKUP(A2649,Plan1!$A$7:$O$2198,2,FALSE())</f>
        <v>0</v>
      </c>
      <c r="C2649" s="65" t="n">
        <f aca="false">VLOOKUP(A2649,Plan1!$A$7:$O$2198,3,FALSE())</f>
        <v>781</v>
      </c>
      <c r="D2649" s="66" t="n">
        <f aca="false">VLOOKUP(A2649,Plan1!$A$7:$O$2198,7,FALSE())</f>
        <v>-0.63</v>
      </c>
      <c r="E2649" s="65" t="n">
        <f aca="false">VLOOKUP(A2649,Plan1!$A$7:$O$2198,8,FALSE())</f>
        <v>759.37</v>
      </c>
      <c r="F2649" s="64" t="n">
        <f aca="false">VLOOKUP(A2649,Plan1!$A$7:$O$2198,12,FALSE())</f>
        <v>-0.15</v>
      </c>
      <c r="G2649" s="65" t="n">
        <f aca="false">VLOOKUP(A2649,Plan1!$A$7:$O$2198,13,FALSE())</f>
        <v>838.63</v>
      </c>
    </row>
    <row r="2650" customFormat="false" ht="15" hidden="false" customHeight="false" outlineLevel="0" collapsed="false">
      <c r="A2650" s="63" t="n">
        <v>43922</v>
      </c>
      <c r="B2650" s="64" t="n">
        <f aca="false">VLOOKUP(A2650,Plan1!$A$7:$O$2198,2,FALSE())</f>
        <v>0</v>
      </c>
      <c r="C2650" s="65" t="n">
        <f aca="false">VLOOKUP(A2650,Plan1!$A$7:$O$2198,3,FALSE())</f>
        <v>781</v>
      </c>
      <c r="D2650" s="66" t="n">
        <f aca="false">VLOOKUP(A2650,Plan1!$A$7:$O$2198,7,FALSE())</f>
        <v>-0.61</v>
      </c>
      <c r="E2650" s="65" t="n">
        <f aca="false">VLOOKUP(A2650,Plan1!$A$7:$O$2198,8,FALSE())</f>
        <v>759.39</v>
      </c>
      <c r="F2650" s="64" t="n">
        <f aca="false">VLOOKUP(A2650,Plan1!$A$7:$O$2198,12,FALSE())</f>
        <v>-0.16</v>
      </c>
      <c r="G2650" s="65" t="n">
        <f aca="false">VLOOKUP(A2650,Plan1!$A$7:$O$2198,13,FALSE())</f>
        <v>838.62</v>
      </c>
    </row>
    <row r="2651" customFormat="false" ht="15" hidden="false" customHeight="false" outlineLevel="0" collapsed="false">
      <c r="A2651" s="63" t="n">
        <v>43923</v>
      </c>
      <c r="B2651" s="64" t="n">
        <f aca="false">VLOOKUP(A2651,Plan1!$A$7:$O$2198,2,FALSE())</f>
        <v>0</v>
      </c>
      <c r="C2651" s="65" t="n">
        <f aca="false">VLOOKUP(A2651,Plan1!$A$7:$O$2198,3,FALSE())</f>
        <v>781</v>
      </c>
      <c r="D2651" s="66" t="n">
        <f aca="false">VLOOKUP(A2651,Plan1!$A$7:$O$2198,7,FALSE())</f>
        <v>-0.57</v>
      </c>
      <c r="E2651" s="65" t="n">
        <f aca="false">VLOOKUP(A2651,Plan1!$A$7:$O$2198,8,FALSE())</f>
        <v>759.43</v>
      </c>
      <c r="F2651" s="64" t="n">
        <f aca="false">VLOOKUP(A2651,Plan1!$A$7:$O$2198,12,FALSE())</f>
        <v>-0.05</v>
      </c>
      <c r="G2651" s="65" t="n">
        <f aca="false">VLOOKUP(A2651,Plan1!$A$7:$O$2198,13,FALSE())</f>
        <v>838.73</v>
      </c>
    </row>
    <row r="2652" customFormat="false" ht="15" hidden="false" customHeight="false" outlineLevel="0" collapsed="false">
      <c r="A2652" s="63" t="n">
        <v>43924</v>
      </c>
      <c r="B2652" s="64" t="n">
        <f aca="false">VLOOKUP(A2652,Plan1!$A$7:$O$2198,2,FALSE())</f>
        <v>0</v>
      </c>
      <c r="C2652" s="65" t="n">
        <f aca="false">VLOOKUP(A2652,Plan1!$A$7:$O$2198,3,FALSE())</f>
        <v>781</v>
      </c>
      <c r="D2652" s="66" t="n">
        <f aca="false">VLOOKUP(A2652,Plan1!$A$7:$O$2198,7,FALSE())</f>
        <v>-0.53</v>
      </c>
      <c r="E2652" s="65" t="n">
        <f aca="false">VLOOKUP(A2652,Plan1!$A$7:$O$2198,8,FALSE())</f>
        <v>759.47</v>
      </c>
      <c r="F2652" s="64" t="n">
        <f aca="false">VLOOKUP(A2652,Plan1!$A$7:$O$2198,12,FALSE())</f>
        <v>-0.02</v>
      </c>
      <c r="G2652" s="65" t="n">
        <f aca="false">VLOOKUP(A2652,Plan1!$A$7:$O$2198,13,FALSE())</f>
        <v>838.76</v>
      </c>
    </row>
    <row r="2653" customFormat="false" ht="15" hidden="false" customHeight="false" outlineLevel="0" collapsed="false">
      <c r="A2653" s="63" t="n">
        <v>43925</v>
      </c>
      <c r="B2653" s="64" t="n">
        <f aca="false">VLOOKUP(A2653,Plan1!$A$7:$O$2198,2,FALSE())</f>
        <v>0</v>
      </c>
      <c r="C2653" s="65" t="n">
        <f aca="false">VLOOKUP(A2653,Plan1!$A$7:$O$2198,3,FALSE())</f>
        <v>781</v>
      </c>
      <c r="D2653" s="66" t="n">
        <f aca="false">VLOOKUP(A2653,Plan1!$A$7:$O$2198,7,FALSE())</f>
        <v>-0.49</v>
      </c>
      <c r="E2653" s="65" t="n">
        <f aca="false">VLOOKUP(A2653,Plan1!$A$7:$O$2198,8,FALSE())</f>
        <v>759.51</v>
      </c>
      <c r="F2653" s="64" t="n">
        <f aca="false">VLOOKUP(A2653,Plan1!$A$7:$O$2198,12,FALSE())</f>
        <v>0</v>
      </c>
      <c r="G2653" s="65" t="n">
        <f aca="false">VLOOKUP(A2653,Plan1!$A$7:$O$2198,13,FALSE())</f>
        <v>838.78</v>
      </c>
    </row>
    <row r="2654" customFormat="false" ht="15" hidden="false" customHeight="false" outlineLevel="0" collapsed="false">
      <c r="A2654" s="63" t="n">
        <v>43926</v>
      </c>
      <c r="B2654" s="64" t="n">
        <f aca="false">VLOOKUP(A2654,Plan1!$A$7:$O$2198,2,FALSE())</f>
        <v>0</v>
      </c>
      <c r="C2654" s="65" t="n">
        <f aca="false">VLOOKUP(A2654,Plan1!$A$7:$O$2198,3,FALSE())</f>
        <v>781</v>
      </c>
      <c r="D2654" s="66" t="n">
        <f aca="false">VLOOKUP(A2654,Plan1!$A$7:$O$2198,7,FALSE())</f>
        <v>-0.46</v>
      </c>
      <c r="E2654" s="65" t="n">
        <f aca="false">VLOOKUP(A2654,Plan1!$A$7:$O$2198,8,FALSE())</f>
        <v>759.54</v>
      </c>
      <c r="F2654" s="64" t="n">
        <f aca="false">VLOOKUP(A2654,Plan1!$A$7:$O$2198,12,FALSE())</f>
        <v>-0.01</v>
      </c>
      <c r="G2654" s="65" t="n">
        <f aca="false">VLOOKUP(A2654,Plan1!$A$7:$O$2198,13,FALSE())</f>
        <v>838.77</v>
      </c>
    </row>
    <row r="2655" customFormat="false" ht="15" hidden="false" customHeight="false" outlineLevel="0" collapsed="false">
      <c r="A2655" s="63" t="n">
        <v>43927</v>
      </c>
      <c r="B2655" s="64" t="n">
        <f aca="false">VLOOKUP(A2655,Plan1!$A$7:$O$2198,2,FALSE())</f>
        <v>0</v>
      </c>
      <c r="C2655" s="65" t="n">
        <f aca="false">VLOOKUP(A2655,Plan1!$A$7:$O$2198,3,FALSE())</f>
        <v>781</v>
      </c>
      <c r="D2655" s="66" t="n">
        <f aca="false">VLOOKUP(A2655,Plan1!$A$7:$O$2198,7,FALSE())</f>
        <v>-0.43</v>
      </c>
      <c r="E2655" s="65" t="n">
        <f aca="false">VLOOKUP(A2655,Plan1!$A$7:$O$2198,8,FALSE())</f>
        <v>759.57</v>
      </c>
      <c r="F2655" s="64" t="n">
        <f aca="false">VLOOKUP(A2655,Plan1!$A$7:$O$2198,12,FALSE())</f>
        <v>-0.03</v>
      </c>
      <c r="G2655" s="65" t="n">
        <f aca="false">VLOOKUP(A2655,Plan1!$A$7:$O$2198,13,FALSE())</f>
        <v>838.75</v>
      </c>
    </row>
    <row r="2656" customFormat="false" ht="15" hidden="false" customHeight="false" outlineLevel="0" collapsed="false">
      <c r="A2656" s="63" t="n">
        <v>43928</v>
      </c>
      <c r="B2656" s="64" t="n">
        <f aca="false">VLOOKUP(A2656,Plan1!$A$7:$O$2198,2,FALSE())</f>
        <v>0</v>
      </c>
      <c r="C2656" s="65" t="n">
        <f aca="false">VLOOKUP(A2656,Plan1!$A$7:$O$2198,3,FALSE())</f>
        <v>781</v>
      </c>
      <c r="D2656" s="66" t="n">
        <f aca="false">VLOOKUP(A2656,Plan1!$A$7:$O$2198,7,FALSE())</f>
        <v>-0.4</v>
      </c>
      <c r="E2656" s="65" t="n">
        <f aca="false">VLOOKUP(A2656,Plan1!$A$7:$O$2198,8,FALSE())</f>
        <v>759.6</v>
      </c>
      <c r="F2656" s="64" t="n">
        <f aca="false">VLOOKUP(A2656,Plan1!$A$7:$O$2198,12,FALSE())</f>
        <v>-0.05</v>
      </c>
      <c r="G2656" s="65" t="n">
        <f aca="false">VLOOKUP(A2656,Plan1!$A$7:$O$2198,13,FALSE())</f>
        <v>838.73</v>
      </c>
    </row>
    <row r="2657" customFormat="false" ht="15" hidden="false" customHeight="false" outlineLevel="0" collapsed="false">
      <c r="A2657" s="63" t="n">
        <v>43929</v>
      </c>
      <c r="B2657" s="64" t="n">
        <f aca="false">VLOOKUP(A2657,Plan1!$A$7:$O$2198,2,FALSE())</f>
        <v>0</v>
      </c>
      <c r="C2657" s="65" t="n">
        <f aca="false">VLOOKUP(A2657,Plan1!$A$7:$O$2198,3,FALSE())</f>
        <v>781</v>
      </c>
      <c r="D2657" s="66" t="n">
        <f aca="false">VLOOKUP(A2657,Plan1!$A$7:$O$2198,7,FALSE())</f>
        <v>-0.37</v>
      </c>
      <c r="E2657" s="65" t="n">
        <f aca="false">VLOOKUP(A2657,Plan1!$A$7:$O$2198,8,FALSE())</f>
        <v>759.63</v>
      </c>
      <c r="F2657" s="64" t="n">
        <f aca="false">VLOOKUP(A2657,Plan1!$A$7:$O$2198,12,FALSE())</f>
        <v>-0.06</v>
      </c>
      <c r="G2657" s="65" t="n">
        <f aca="false">VLOOKUP(A2657,Plan1!$A$7:$O$2198,13,FALSE())</f>
        <v>838.72</v>
      </c>
    </row>
    <row r="2658" customFormat="false" ht="15" hidden="false" customHeight="false" outlineLevel="0" collapsed="false">
      <c r="A2658" s="63" t="n">
        <v>43930</v>
      </c>
      <c r="B2658" s="64" t="n">
        <f aca="false">VLOOKUP(A2658,Plan1!$A$7:$O$2198,2,FALSE())</f>
        <v>0</v>
      </c>
      <c r="C2658" s="65" t="n">
        <f aca="false">VLOOKUP(A2658,Plan1!$A$7:$O$2198,3,FALSE())</f>
        <v>781</v>
      </c>
      <c r="D2658" s="66" t="n">
        <f aca="false">VLOOKUP(A2658,Plan1!$A$7:$O$2198,7,FALSE())</f>
        <v>-0.32</v>
      </c>
      <c r="E2658" s="65" t="n">
        <f aca="false">VLOOKUP(A2658,Plan1!$A$7:$O$2198,8,FALSE())</f>
        <v>759.68</v>
      </c>
      <c r="F2658" s="64" t="n">
        <f aca="false">VLOOKUP(A2658,Plan1!$A$7:$O$2198,12,FALSE())</f>
        <v>-0.08</v>
      </c>
      <c r="G2658" s="65" t="n">
        <f aca="false">VLOOKUP(A2658,Plan1!$A$7:$O$2198,13,FALSE())</f>
        <v>838.7</v>
      </c>
    </row>
    <row r="2659" customFormat="false" ht="15" hidden="false" customHeight="false" outlineLevel="0" collapsed="false">
      <c r="A2659" s="63" t="n">
        <v>43931</v>
      </c>
      <c r="B2659" s="64" t="n">
        <f aca="false">VLOOKUP(A2659,Plan1!$A$7:$O$2198,2,FALSE())</f>
        <v>0</v>
      </c>
      <c r="C2659" s="65" t="n">
        <f aca="false">VLOOKUP(A2659,Plan1!$A$7:$O$2198,3,FALSE())</f>
        <v>781</v>
      </c>
      <c r="D2659" s="66" t="n">
        <f aca="false">VLOOKUP(A2659,Plan1!$A$7:$O$2198,7,FALSE())</f>
        <v>-0.29</v>
      </c>
      <c r="E2659" s="65" t="n">
        <f aca="false">VLOOKUP(A2659,Plan1!$A$7:$O$2198,8,FALSE())</f>
        <v>759.71</v>
      </c>
      <c r="F2659" s="64" t="n">
        <f aca="false">VLOOKUP(A2659,Plan1!$A$7:$O$2198,12,FALSE())</f>
        <v>-0.09</v>
      </c>
      <c r="G2659" s="65" t="n">
        <f aca="false">VLOOKUP(A2659,Plan1!$A$7:$O$2198,13,FALSE())</f>
        <v>838.69</v>
      </c>
    </row>
    <row r="2660" customFormat="false" ht="15" hidden="false" customHeight="false" outlineLevel="0" collapsed="false">
      <c r="A2660" s="63" t="n">
        <v>43932</v>
      </c>
      <c r="B2660" s="64" t="n">
        <f aca="false">VLOOKUP(A2660,Plan1!$A$7:$O$2198,2,FALSE())</f>
        <v>0</v>
      </c>
      <c r="C2660" s="65" t="n">
        <f aca="false">VLOOKUP(A2660,Plan1!$A$7:$O$2198,3,FALSE())</f>
        <v>781</v>
      </c>
      <c r="D2660" s="66" t="n">
        <f aca="false">VLOOKUP(A2660,Plan1!$A$7:$O$2198,7,FALSE())</f>
        <v>-0.26</v>
      </c>
      <c r="E2660" s="65" t="n">
        <f aca="false">VLOOKUP(A2660,Plan1!$A$7:$O$2198,8,FALSE())</f>
        <v>759.74</v>
      </c>
      <c r="F2660" s="64" t="n">
        <f aca="false">VLOOKUP(A2660,Plan1!$A$7:$O$2198,12,FALSE())</f>
        <v>-0.12</v>
      </c>
      <c r="G2660" s="65" t="n">
        <f aca="false">VLOOKUP(A2660,Plan1!$A$7:$O$2198,13,FALSE())</f>
        <v>838.66</v>
      </c>
    </row>
    <row r="2661" customFormat="false" ht="15" hidden="false" customHeight="false" outlineLevel="0" collapsed="false">
      <c r="A2661" s="63" t="n">
        <v>43933</v>
      </c>
      <c r="B2661" s="64" t="n">
        <f aca="false">VLOOKUP(A2661,Plan1!$A$7:$O$2198,2,FALSE())</f>
        <v>0</v>
      </c>
      <c r="C2661" s="65" t="n">
        <f aca="false">VLOOKUP(A2661,Plan1!$A$7:$O$2198,3,FALSE())</f>
        <v>781</v>
      </c>
      <c r="D2661" s="66" t="n">
        <f aca="false">VLOOKUP(A2661,Plan1!$A$7:$O$2198,7,FALSE())</f>
        <v>-0.22</v>
      </c>
      <c r="E2661" s="65" t="n">
        <f aca="false">VLOOKUP(A2661,Plan1!$A$7:$O$2198,8,FALSE())</f>
        <v>759.78</v>
      </c>
      <c r="F2661" s="64" t="n">
        <f aca="false">VLOOKUP(A2661,Plan1!$A$7:$O$2198,12,FALSE())</f>
        <v>-0.14</v>
      </c>
      <c r="G2661" s="65" t="n">
        <f aca="false">VLOOKUP(A2661,Plan1!$A$7:$O$2198,13,FALSE())</f>
        <v>838.64</v>
      </c>
    </row>
    <row r="2662" customFormat="false" ht="15" hidden="false" customHeight="false" outlineLevel="0" collapsed="false">
      <c r="A2662" s="63" t="n">
        <v>43934</v>
      </c>
      <c r="B2662" s="64" t="n">
        <f aca="false">VLOOKUP(A2662,Plan1!$A$7:$O$2198,2,FALSE())</f>
        <v>0</v>
      </c>
      <c r="C2662" s="65" t="n">
        <f aca="false">VLOOKUP(A2662,Plan1!$A$7:$O$2198,3,FALSE())</f>
        <v>781</v>
      </c>
      <c r="D2662" s="66" t="n">
        <f aca="false">VLOOKUP(A2662,Plan1!$A$7:$O$2198,7,FALSE())</f>
        <v>-0.19</v>
      </c>
      <c r="E2662" s="65" t="n">
        <f aca="false">VLOOKUP(A2662,Plan1!$A$7:$O$2198,8,FALSE())</f>
        <v>759.81</v>
      </c>
      <c r="F2662" s="64" t="n">
        <f aca="false">VLOOKUP(A2662,Plan1!$A$7:$O$2198,12,FALSE())</f>
        <v>-0.15</v>
      </c>
      <c r="G2662" s="65" t="n">
        <f aca="false">VLOOKUP(A2662,Plan1!$A$7:$O$2198,13,FALSE())</f>
        <v>838.63</v>
      </c>
    </row>
    <row r="2663" customFormat="false" ht="15" hidden="false" customHeight="false" outlineLevel="0" collapsed="false">
      <c r="A2663" s="63" t="n">
        <v>43935</v>
      </c>
      <c r="B2663" s="64" t="n">
        <f aca="false">VLOOKUP(A2663,Plan1!$A$7:$O$2198,2,FALSE())</f>
        <v>0</v>
      </c>
      <c r="C2663" s="65" t="n">
        <f aca="false">VLOOKUP(A2663,Plan1!$A$7:$O$2198,3,FALSE())</f>
        <v>781</v>
      </c>
      <c r="D2663" s="66" t="n">
        <f aca="false">VLOOKUP(A2663,Plan1!$A$7:$O$2198,7,FALSE())</f>
        <v>-0.17</v>
      </c>
      <c r="E2663" s="65" t="n">
        <f aca="false">VLOOKUP(A2663,Plan1!$A$7:$O$2198,8,FALSE())</f>
        <v>759.83</v>
      </c>
      <c r="F2663" s="64" t="n">
        <f aca="false">VLOOKUP(A2663,Plan1!$A$7:$O$2198,12,FALSE())</f>
        <v>-0.18</v>
      </c>
      <c r="G2663" s="65" t="n">
        <f aca="false">VLOOKUP(A2663,Plan1!$A$7:$O$2198,13,FALSE())</f>
        <v>838.6</v>
      </c>
    </row>
    <row r="2664" customFormat="false" ht="15" hidden="false" customHeight="false" outlineLevel="0" collapsed="false">
      <c r="A2664" s="63" t="n">
        <v>43936</v>
      </c>
      <c r="B2664" s="64" t="n">
        <f aca="false">VLOOKUP(A2664,Plan1!$A$7:$O$2198,2,FALSE())</f>
        <v>0</v>
      </c>
      <c r="C2664" s="65" t="n">
        <f aca="false">VLOOKUP(A2664,Plan1!$A$7:$O$2198,3,FALSE())</f>
        <v>781</v>
      </c>
      <c r="D2664" s="66" t="n">
        <f aca="false">VLOOKUP(A2664,Plan1!$A$7:$O$2198,7,FALSE())</f>
        <v>-0.14</v>
      </c>
      <c r="E2664" s="65" t="n">
        <f aca="false">VLOOKUP(A2664,Plan1!$A$7:$O$2198,8,FALSE())</f>
        <v>759.86</v>
      </c>
      <c r="F2664" s="64" t="n">
        <f aca="false">VLOOKUP(A2664,Plan1!$A$7:$O$2198,12,FALSE())</f>
        <v>-0.2</v>
      </c>
      <c r="G2664" s="65" t="n">
        <f aca="false">VLOOKUP(A2664,Plan1!$A$7:$O$2198,13,FALSE())</f>
        <v>838.58</v>
      </c>
    </row>
    <row r="2665" customFormat="false" ht="15" hidden="false" customHeight="false" outlineLevel="0" collapsed="false">
      <c r="A2665" s="63" t="n">
        <v>43937</v>
      </c>
      <c r="B2665" s="64" t="n">
        <f aca="false">VLOOKUP(A2665,Plan1!$A$7:$O$2198,2,FALSE())</f>
        <v>0</v>
      </c>
      <c r="C2665" s="65" t="n">
        <f aca="false">VLOOKUP(A2665,Plan1!$A$7:$O$2198,3,FALSE())</f>
        <v>781</v>
      </c>
      <c r="D2665" s="66" t="n">
        <f aca="false">VLOOKUP(A2665,Plan1!$A$7:$O$2198,7,FALSE())</f>
        <v>-0.07</v>
      </c>
      <c r="E2665" s="65" t="n">
        <f aca="false">VLOOKUP(A2665,Plan1!$A$7:$O$2198,8,FALSE())</f>
        <v>759.93</v>
      </c>
      <c r="F2665" s="64" t="n">
        <f aca="false">VLOOKUP(A2665,Plan1!$A$7:$O$2198,12,FALSE())</f>
        <v>-0.17</v>
      </c>
      <c r="G2665" s="65" t="n">
        <f aca="false">VLOOKUP(A2665,Plan1!$A$7:$O$2198,13,FALSE())</f>
        <v>838.61</v>
      </c>
    </row>
    <row r="2666" customFormat="false" ht="15" hidden="false" customHeight="false" outlineLevel="0" collapsed="false">
      <c r="A2666" s="63" t="n">
        <v>43938</v>
      </c>
      <c r="B2666" s="64" t="n">
        <f aca="false">VLOOKUP(A2666,Plan1!$A$7:$O$2198,2,FALSE())</f>
        <v>0</v>
      </c>
      <c r="C2666" s="65" t="n">
        <f aca="false">VLOOKUP(A2666,Plan1!$A$7:$O$2198,3,FALSE())</f>
        <v>781</v>
      </c>
      <c r="D2666" s="66" t="n">
        <f aca="false">VLOOKUP(A2666,Plan1!$A$7:$O$2198,7,FALSE())</f>
        <v>-0.02</v>
      </c>
      <c r="E2666" s="65" t="n">
        <f aca="false">VLOOKUP(A2666,Plan1!$A$7:$O$2198,8,FALSE())</f>
        <v>759.98</v>
      </c>
      <c r="F2666" s="64" t="n">
        <f aca="false">VLOOKUP(A2666,Plan1!$A$7:$O$2198,12,FALSE())</f>
        <v>-0.15</v>
      </c>
      <c r="G2666" s="65" t="n">
        <f aca="false">VLOOKUP(A2666,Plan1!$A$7:$O$2198,13,FALSE())</f>
        <v>838.63</v>
      </c>
    </row>
    <row r="2667" customFormat="false" ht="15" hidden="false" customHeight="false" outlineLevel="0" collapsed="false">
      <c r="A2667" s="63" t="n">
        <v>43939</v>
      </c>
      <c r="B2667" s="64" t="n">
        <f aca="false">VLOOKUP(A2667,Plan1!$A$7:$O$2198,2,FALSE())</f>
        <v>0</v>
      </c>
      <c r="C2667" s="65" t="n">
        <f aca="false">VLOOKUP(A2667,Plan1!$A$7:$O$2198,3,FALSE())</f>
        <v>781</v>
      </c>
      <c r="D2667" s="66" t="n">
        <f aca="false">VLOOKUP(A2667,Plan1!$A$7:$O$2198,7,FALSE())</f>
        <v>0</v>
      </c>
      <c r="E2667" s="65" t="n">
        <f aca="false">VLOOKUP(A2667,Plan1!$A$7:$O$2198,8,FALSE())</f>
        <v>760</v>
      </c>
      <c r="F2667" s="64" t="n">
        <f aca="false">VLOOKUP(A2667,Plan1!$A$7:$O$2198,12,FALSE())</f>
        <v>-0.17</v>
      </c>
      <c r="G2667" s="65" t="n">
        <f aca="false">VLOOKUP(A2667,Plan1!$A$7:$O$2198,13,FALSE())</f>
        <v>838.61</v>
      </c>
    </row>
    <row r="2668" customFormat="false" ht="15" hidden="false" customHeight="false" outlineLevel="0" collapsed="false">
      <c r="A2668" s="63" t="n">
        <v>43940</v>
      </c>
      <c r="B2668" s="64" t="n">
        <f aca="false">VLOOKUP(A2668,Plan1!$A$7:$O$2198,2,FALSE())</f>
        <v>0</v>
      </c>
      <c r="C2668" s="65" t="n">
        <f aca="false">VLOOKUP(A2668,Plan1!$A$7:$O$2198,3,FALSE())</f>
        <v>781</v>
      </c>
      <c r="D2668" s="66" t="n">
        <f aca="false">VLOOKUP(A2668,Plan1!$A$7:$O$2198,7,FALSE())</f>
        <v>0</v>
      </c>
      <c r="E2668" s="65" t="n">
        <f aca="false">VLOOKUP(A2668,Plan1!$A$7:$O$2198,8,FALSE())</f>
        <v>760</v>
      </c>
      <c r="F2668" s="64" t="n">
        <f aca="false">VLOOKUP(A2668,Plan1!$A$7:$O$2198,12,FALSE())</f>
        <v>-0.17</v>
      </c>
      <c r="G2668" s="65" t="n">
        <f aca="false">VLOOKUP(A2668,Plan1!$A$7:$O$2198,13,FALSE())</f>
        <v>838.61</v>
      </c>
    </row>
    <row r="2669" customFormat="false" ht="15" hidden="false" customHeight="false" outlineLevel="0" collapsed="false">
      <c r="A2669" s="63" t="n">
        <v>43941</v>
      </c>
      <c r="B2669" s="64" t="n">
        <f aca="false">VLOOKUP(A2669,Plan1!$A$7:$O$2198,2,FALSE())</f>
        <v>0</v>
      </c>
      <c r="C2669" s="65" t="n">
        <f aca="false">VLOOKUP(A2669,Plan1!$A$7:$O$2198,3,FALSE())</f>
        <v>781</v>
      </c>
      <c r="D2669" s="66" t="n">
        <f aca="false">VLOOKUP(A2669,Plan1!$A$7:$O$2198,7,FALSE())</f>
        <v>0</v>
      </c>
      <c r="E2669" s="65" t="n">
        <f aca="false">VLOOKUP(A2669,Plan1!$A$7:$O$2198,8,FALSE())</f>
        <v>760</v>
      </c>
      <c r="F2669" s="64" t="n">
        <f aca="false">VLOOKUP(A2669,Plan1!$A$7:$O$2198,12,FALSE())</f>
        <v>-0.18</v>
      </c>
      <c r="G2669" s="65" t="n">
        <f aca="false">VLOOKUP(A2669,Plan1!$A$7:$O$2198,13,FALSE())</f>
        <v>838.6</v>
      </c>
    </row>
    <row r="2670" customFormat="false" ht="15" hidden="false" customHeight="false" outlineLevel="0" collapsed="false">
      <c r="A2670" s="63" t="n">
        <v>43942</v>
      </c>
      <c r="B2670" s="64" t="n">
        <f aca="false">VLOOKUP(A2670,Plan1!$A$7:$O$2198,2,FALSE())</f>
        <v>0</v>
      </c>
      <c r="C2670" s="65" t="n">
        <f aca="false">VLOOKUP(A2670,Plan1!$A$7:$O$2198,3,FALSE())</f>
        <v>781</v>
      </c>
      <c r="D2670" s="66" t="n">
        <f aca="false">VLOOKUP(A2670,Plan1!$A$7:$O$2198,7,FALSE())</f>
        <v>0</v>
      </c>
      <c r="E2670" s="65" t="n">
        <f aca="false">VLOOKUP(A2670,Plan1!$A$7:$O$2198,8,FALSE())</f>
        <v>760</v>
      </c>
      <c r="F2670" s="64" t="n">
        <f aca="false">VLOOKUP(A2670,Plan1!$A$7:$O$2198,12,FALSE())</f>
        <v>-0.18</v>
      </c>
      <c r="G2670" s="65" t="n">
        <f aca="false">VLOOKUP(A2670,Plan1!$A$7:$O$2198,13,FALSE())</f>
        <v>838.6</v>
      </c>
    </row>
    <row r="2671" customFormat="false" ht="15" hidden="false" customHeight="false" outlineLevel="0" collapsed="false">
      <c r="A2671" s="63" t="n">
        <v>43943</v>
      </c>
      <c r="B2671" s="64" t="n">
        <f aca="false">VLOOKUP(A2671,Plan1!$A$7:$O$2198,2,FALSE())</f>
        <v>0</v>
      </c>
      <c r="C2671" s="65" t="n">
        <f aca="false">VLOOKUP(A2671,Plan1!$A$7:$O$2198,3,FALSE())</f>
        <v>781</v>
      </c>
      <c r="D2671" s="66" t="n">
        <f aca="false">VLOOKUP(A2671,Plan1!$A$7:$O$2198,7,FALSE())</f>
        <v>0</v>
      </c>
      <c r="E2671" s="65" t="n">
        <f aca="false">VLOOKUP(A2671,Plan1!$A$7:$O$2198,8,FALSE())</f>
        <v>760</v>
      </c>
      <c r="F2671" s="64" t="n">
        <f aca="false">VLOOKUP(A2671,Plan1!$A$7:$O$2198,12,FALSE())</f>
        <v>-0.19</v>
      </c>
      <c r="G2671" s="65" t="n">
        <f aca="false">VLOOKUP(A2671,Plan1!$A$7:$O$2198,13,FALSE())</f>
        <v>838.59</v>
      </c>
    </row>
    <row r="2672" customFormat="false" ht="15" hidden="false" customHeight="false" outlineLevel="0" collapsed="false">
      <c r="A2672" s="63" t="n">
        <v>43944</v>
      </c>
      <c r="B2672" s="64" t="n">
        <f aca="false">VLOOKUP(A2672,Plan1!$A$7:$O$2198,2,FALSE())</f>
        <v>0</v>
      </c>
      <c r="C2672" s="65" t="n">
        <f aca="false">VLOOKUP(A2672,Plan1!$A$7:$O$2198,3,FALSE())</f>
        <v>781</v>
      </c>
      <c r="D2672" s="66" t="n">
        <f aca="false">VLOOKUP(A2672,Plan1!$A$7:$O$2198,7,FALSE())</f>
        <v>0</v>
      </c>
      <c r="E2672" s="65" t="n">
        <f aca="false">VLOOKUP(A2672,Plan1!$A$7:$O$2198,8,FALSE())</f>
        <v>760</v>
      </c>
      <c r="F2672" s="64" t="n">
        <f aca="false">VLOOKUP(A2672,Plan1!$A$7:$O$2198,12,FALSE())</f>
        <v>-0.2</v>
      </c>
      <c r="G2672" s="65" t="n">
        <f aca="false">VLOOKUP(A2672,Plan1!$A$7:$O$2198,13,FALSE())</f>
        <v>838.58</v>
      </c>
    </row>
    <row r="2673" customFormat="false" ht="15" hidden="false" customHeight="false" outlineLevel="0" collapsed="false">
      <c r="A2673" s="63" t="n">
        <v>43945</v>
      </c>
      <c r="B2673" s="64" t="n">
        <f aca="false">VLOOKUP(A2673,Plan1!$A$7:$O$2198,2,FALSE())</f>
        <v>0</v>
      </c>
      <c r="C2673" s="65" t="n">
        <f aca="false">VLOOKUP(A2673,Plan1!$A$7:$O$2198,3,FALSE())</f>
        <v>781</v>
      </c>
      <c r="D2673" s="66" t="n">
        <f aca="false">VLOOKUP(A2673,Plan1!$A$7:$O$2198,7,FALSE())</f>
        <v>0</v>
      </c>
      <c r="E2673" s="65" t="n">
        <f aca="false">VLOOKUP(A2673,Plan1!$A$7:$O$2198,8,FALSE())</f>
        <v>760</v>
      </c>
      <c r="F2673" s="64" t="n">
        <f aca="false">VLOOKUP(A2673,Plan1!$A$7:$O$2198,12,FALSE())</f>
        <v>-0.21</v>
      </c>
      <c r="G2673" s="65" t="n">
        <f aca="false">VLOOKUP(A2673,Plan1!$A$7:$O$2198,13,FALSE())</f>
        <v>838.57</v>
      </c>
    </row>
    <row r="2674" customFormat="false" ht="15" hidden="false" customHeight="false" outlineLevel="0" collapsed="false">
      <c r="A2674" s="63" t="n">
        <v>43946</v>
      </c>
      <c r="B2674" s="64" t="n">
        <f aca="false">VLOOKUP(A2674,Plan1!$A$7:$O$2198,2,FALSE())</f>
        <v>0</v>
      </c>
      <c r="C2674" s="65" t="n">
        <f aca="false">VLOOKUP(A2674,Plan1!$A$7:$O$2198,3,FALSE())</f>
        <v>781</v>
      </c>
      <c r="D2674" s="66" t="n">
        <f aca="false">VLOOKUP(A2674,Plan1!$A$7:$O$2198,7,FALSE())</f>
        <v>0</v>
      </c>
      <c r="E2674" s="65" t="n">
        <f aca="false">VLOOKUP(A2674,Plan1!$A$7:$O$2198,8,FALSE())</f>
        <v>760</v>
      </c>
      <c r="F2674" s="64" t="n">
        <f aca="false">VLOOKUP(A2674,Plan1!$A$7:$O$2198,12,FALSE())</f>
        <v>-0.21</v>
      </c>
      <c r="G2674" s="65" t="n">
        <f aca="false">VLOOKUP(A2674,Plan1!$A$7:$O$2198,13,FALSE())</f>
        <v>838.57</v>
      </c>
    </row>
    <row r="2675" customFormat="false" ht="15" hidden="false" customHeight="false" outlineLevel="0" collapsed="false">
      <c r="A2675" s="63" t="n">
        <v>43947</v>
      </c>
      <c r="B2675" s="64" t="n">
        <f aca="false">VLOOKUP(A2675,Plan1!$A$7:$O$2198,2,FALSE())</f>
        <v>0</v>
      </c>
      <c r="C2675" s="65" t="n">
        <f aca="false">VLOOKUP(A2675,Plan1!$A$7:$O$2198,3,FALSE())</f>
        <v>781</v>
      </c>
      <c r="D2675" s="66" t="n">
        <f aca="false">VLOOKUP(A2675,Plan1!$A$7:$O$2198,7,FALSE())</f>
        <v>0</v>
      </c>
      <c r="E2675" s="65" t="n">
        <f aca="false">VLOOKUP(A2675,Plan1!$A$7:$O$2198,8,FALSE())</f>
        <v>760</v>
      </c>
      <c r="F2675" s="64" t="n">
        <f aca="false">VLOOKUP(A2675,Plan1!$A$7:$O$2198,12,FALSE())</f>
        <v>-0.23</v>
      </c>
      <c r="G2675" s="65" t="n">
        <f aca="false">VLOOKUP(A2675,Plan1!$A$7:$O$2198,13,FALSE())</f>
        <v>838.55</v>
      </c>
    </row>
    <row r="2676" customFormat="false" ht="15" hidden="false" customHeight="false" outlineLevel="0" collapsed="false">
      <c r="A2676" s="63" t="n">
        <v>43948</v>
      </c>
      <c r="B2676" s="64" t="n">
        <f aca="false">VLOOKUP(A2676,Plan1!$A$7:$O$2198,2,FALSE())</f>
        <v>0</v>
      </c>
      <c r="C2676" s="65" t="n">
        <f aca="false">VLOOKUP(A2676,Plan1!$A$7:$O$2198,3,FALSE())</f>
        <v>781</v>
      </c>
      <c r="D2676" s="66" t="n">
        <f aca="false">VLOOKUP(A2676,Plan1!$A$7:$O$2198,7,FALSE())</f>
        <v>0</v>
      </c>
      <c r="E2676" s="65" t="n">
        <f aca="false">VLOOKUP(A2676,Plan1!$A$7:$O$2198,8,FALSE())</f>
        <v>760</v>
      </c>
      <c r="F2676" s="64" t="n">
        <f aca="false">VLOOKUP(A2676,Plan1!$A$7:$O$2198,12,FALSE())</f>
        <v>-0.24</v>
      </c>
      <c r="G2676" s="65" t="n">
        <f aca="false">VLOOKUP(A2676,Plan1!$A$7:$O$2198,13,FALSE())</f>
        <v>838.54</v>
      </c>
    </row>
    <row r="2677" customFormat="false" ht="15" hidden="false" customHeight="false" outlineLevel="0" collapsed="false">
      <c r="A2677" s="63" t="n">
        <v>43949</v>
      </c>
      <c r="B2677" s="64" t="n">
        <f aca="false">VLOOKUP(A2677,Plan1!$A$7:$O$2198,2,FALSE())</f>
        <v>0</v>
      </c>
      <c r="C2677" s="65" t="n">
        <f aca="false">VLOOKUP(A2677,Plan1!$A$7:$O$2198,3,FALSE())</f>
        <v>781</v>
      </c>
      <c r="D2677" s="66" t="n">
        <f aca="false">VLOOKUP(A2677,Plan1!$A$7:$O$2198,7,FALSE())</f>
        <v>0</v>
      </c>
      <c r="E2677" s="65" t="n">
        <f aca="false">VLOOKUP(A2677,Plan1!$A$7:$O$2198,8,FALSE())</f>
        <v>760</v>
      </c>
      <c r="F2677" s="64" t="n">
        <f aca="false">VLOOKUP(A2677,Plan1!$A$7:$O$2198,12,FALSE())</f>
        <v>-0.25</v>
      </c>
      <c r="G2677" s="65" t="n">
        <f aca="false">VLOOKUP(A2677,Plan1!$A$7:$O$2198,13,FALSE())</f>
        <v>838.53</v>
      </c>
    </row>
    <row r="2678" customFormat="false" ht="15" hidden="false" customHeight="false" outlineLevel="0" collapsed="false">
      <c r="A2678" s="63" t="n">
        <v>43950</v>
      </c>
      <c r="B2678" s="64" t="n">
        <f aca="false">VLOOKUP(A2678,Plan1!$A$7:$O$2198,2,FALSE())</f>
        <v>0</v>
      </c>
      <c r="C2678" s="65" t="n">
        <f aca="false">VLOOKUP(A2678,Plan1!$A$7:$O$2198,3,FALSE())</f>
        <v>781</v>
      </c>
      <c r="D2678" s="66" t="n">
        <f aca="false">VLOOKUP(A2678,Plan1!$A$7:$O$2198,7,FALSE())</f>
        <v>0</v>
      </c>
      <c r="E2678" s="65" t="n">
        <f aca="false">VLOOKUP(A2678,Plan1!$A$7:$O$2198,8,FALSE())</f>
        <v>760</v>
      </c>
      <c r="F2678" s="64" t="n">
        <f aca="false">VLOOKUP(A2678,Plan1!$A$7:$O$2198,12,FALSE())</f>
        <v>-0.26</v>
      </c>
      <c r="G2678" s="65" t="n">
        <f aca="false">VLOOKUP(A2678,Plan1!$A$7:$O$2198,13,FALSE())</f>
        <v>838.52</v>
      </c>
    </row>
    <row r="2679" customFormat="false" ht="15" hidden="false" customHeight="false" outlineLevel="0" collapsed="false">
      <c r="A2679" s="63" t="n">
        <v>43951</v>
      </c>
      <c r="B2679" s="64" t="n">
        <f aca="false">VLOOKUP(A2679,Plan1!$A$7:$O$2198,2,FALSE())</f>
        <v>0</v>
      </c>
      <c r="C2679" s="65" t="n">
        <f aca="false">VLOOKUP(A2679,Plan1!$A$7:$O$2198,3,FALSE())</f>
        <v>781</v>
      </c>
      <c r="D2679" s="66" t="n">
        <f aca="false">VLOOKUP(A2679,Plan1!$A$7:$O$2198,7,FALSE())</f>
        <v>0</v>
      </c>
      <c r="E2679" s="65" t="n">
        <f aca="false">VLOOKUP(A2679,Plan1!$A$7:$O$2198,8,FALSE())</f>
        <v>760</v>
      </c>
      <c r="F2679" s="64" t="n">
        <f aca="false">VLOOKUP(A2679,Plan1!$A$7:$O$2198,12,FALSE())</f>
        <v>-0.27</v>
      </c>
      <c r="G2679" s="65" t="n">
        <f aca="false">VLOOKUP(A2679,Plan1!$A$7:$O$2198,13,FALSE())</f>
        <v>838.51</v>
      </c>
    </row>
    <row r="2680" customFormat="false" ht="15" hidden="false" customHeight="false" outlineLevel="0" collapsed="false">
      <c r="A2680" s="63" t="n">
        <v>43952</v>
      </c>
      <c r="B2680" s="64" t="n">
        <f aca="false">VLOOKUP(A2680,Plan1!$A$7:$O$2198,2,FALSE())</f>
        <v>0</v>
      </c>
      <c r="C2680" s="65" t="n">
        <f aca="false">VLOOKUP(A2680,Plan1!$A$7:$O$2198,3,FALSE())</f>
        <v>781</v>
      </c>
      <c r="D2680" s="66" t="n">
        <f aca="false">VLOOKUP(A2680,Plan1!$A$7:$O$2198,7,FALSE())</f>
        <v>0</v>
      </c>
      <c r="E2680" s="65" t="n">
        <f aca="false">VLOOKUP(A2680,Plan1!$A$7:$O$2198,8,FALSE())</f>
        <v>760</v>
      </c>
      <c r="F2680" s="64" t="n">
        <f aca="false">VLOOKUP(A2680,Plan1!$A$7:$O$2198,12,FALSE())</f>
        <v>-0.27</v>
      </c>
      <c r="G2680" s="65" t="n">
        <f aca="false">VLOOKUP(A2680,Plan1!$A$7:$O$2198,13,FALSE())</f>
        <v>838.51</v>
      </c>
    </row>
    <row r="2681" customFormat="false" ht="15" hidden="false" customHeight="false" outlineLevel="0" collapsed="false">
      <c r="A2681" s="63" t="n">
        <v>43953</v>
      </c>
      <c r="B2681" s="64" t="n">
        <f aca="false">VLOOKUP(A2681,Plan1!$A$7:$O$2198,2,FALSE())</f>
        <v>0</v>
      </c>
      <c r="C2681" s="65" t="n">
        <f aca="false">VLOOKUP(A2681,Plan1!$A$7:$O$2198,3,FALSE())</f>
        <v>781</v>
      </c>
      <c r="D2681" s="66" t="n">
        <f aca="false">VLOOKUP(A2681,Plan1!$A$7:$O$2198,7,FALSE())</f>
        <v>0</v>
      </c>
      <c r="E2681" s="65" t="n">
        <f aca="false">VLOOKUP(A2681,Plan1!$A$7:$O$2198,8,FALSE())</f>
        <v>760</v>
      </c>
      <c r="F2681" s="64" t="n">
        <f aca="false">VLOOKUP(A2681,Plan1!$A$7:$O$2198,12,FALSE())</f>
        <v>-0.28</v>
      </c>
      <c r="G2681" s="65" t="n">
        <f aca="false">VLOOKUP(A2681,Plan1!$A$7:$O$2198,13,FALSE())</f>
        <v>838.5</v>
      </c>
    </row>
    <row r="2682" customFormat="false" ht="15" hidden="false" customHeight="false" outlineLevel="0" collapsed="false">
      <c r="A2682" s="63" t="n">
        <v>43954</v>
      </c>
      <c r="B2682" s="64" t="n">
        <f aca="false">VLOOKUP(A2682,Plan1!$A$7:$O$2198,2,FALSE())</f>
        <v>0</v>
      </c>
      <c r="C2682" s="65" t="n">
        <f aca="false">VLOOKUP(A2682,Plan1!$A$7:$O$2198,3,FALSE())</f>
        <v>781</v>
      </c>
      <c r="D2682" s="66" t="n">
        <f aca="false">VLOOKUP(A2682,Plan1!$A$7:$O$2198,7,FALSE())</f>
        <v>0</v>
      </c>
      <c r="E2682" s="65" t="n">
        <f aca="false">VLOOKUP(A2682,Plan1!$A$7:$O$2198,8,FALSE())</f>
        <v>760</v>
      </c>
      <c r="F2682" s="64" t="n">
        <f aca="false">VLOOKUP(A2682,Plan1!$A$7:$O$2198,12,FALSE())</f>
        <v>-0.29</v>
      </c>
      <c r="G2682" s="65" t="n">
        <f aca="false">VLOOKUP(A2682,Plan1!$A$7:$O$2198,13,FALSE())</f>
        <v>838.49</v>
      </c>
    </row>
    <row r="2683" customFormat="false" ht="15" hidden="false" customHeight="false" outlineLevel="0" collapsed="false">
      <c r="A2683" s="63" t="n">
        <v>43955</v>
      </c>
      <c r="B2683" s="64" t="n">
        <f aca="false">VLOOKUP(A2683,Plan1!$A$7:$O$2198,2,FALSE())</f>
        <v>0</v>
      </c>
      <c r="C2683" s="65" t="n">
        <f aca="false">VLOOKUP(A2683,Plan1!$A$7:$O$2198,3,FALSE())</f>
        <v>781</v>
      </c>
      <c r="D2683" s="66" t="n">
        <f aca="false">VLOOKUP(A2683,Plan1!$A$7:$O$2198,7,FALSE())</f>
        <v>0</v>
      </c>
      <c r="E2683" s="65" t="n">
        <f aca="false">VLOOKUP(A2683,Plan1!$A$7:$O$2198,8,FALSE())</f>
        <v>760</v>
      </c>
      <c r="F2683" s="64" t="n">
        <f aca="false">VLOOKUP(A2683,Plan1!$A$7:$O$2198,12,FALSE())</f>
        <v>-0.3</v>
      </c>
      <c r="G2683" s="65" t="n">
        <f aca="false">VLOOKUP(A2683,Plan1!$A$7:$O$2198,13,FALSE())</f>
        <v>838.48</v>
      </c>
    </row>
    <row r="2684" customFormat="false" ht="15" hidden="false" customHeight="false" outlineLevel="0" collapsed="false">
      <c r="A2684" s="63" t="n">
        <v>43956</v>
      </c>
      <c r="B2684" s="64" t="n">
        <f aca="false">VLOOKUP(A2684,Plan1!$A$7:$O$2198,2,FALSE())</f>
        <v>0</v>
      </c>
      <c r="C2684" s="65" t="n">
        <f aca="false">VLOOKUP(A2684,Plan1!$A$7:$O$2198,3,FALSE())</f>
        <v>781</v>
      </c>
      <c r="D2684" s="66" t="n">
        <f aca="false">VLOOKUP(A2684,Plan1!$A$7:$O$2198,7,FALSE())</f>
        <v>0</v>
      </c>
      <c r="E2684" s="65" t="n">
        <f aca="false">VLOOKUP(A2684,Plan1!$A$7:$O$2198,8,FALSE())</f>
        <v>760</v>
      </c>
      <c r="F2684" s="64" t="n">
        <f aca="false">VLOOKUP(A2684,Plan1!$A$7:$O$2198,12,FALSE())</f>
        <v>-0.31</v>
      </c>
      <c r="G2684" s="65" t="n">
        <f aca="false">VLOOKUP(A2684,Plan1!$A$7:$O$2198,13,FALSE())</f>
        <v>838.47</v>
      </c>
    </row>
    <row r="2685" customFormat="false" ht="15" hidden="false" customHeight="false" outlineLevel="0" collapsed="false">
      <c r="A2685" s="63" t="n">
        <v>43957</v>
      </c>
      <c r="B2685" s="64" t="n">
        <f aca="false">VLOOKUP(A2685,Plan1!$A$7:$O$2198,2,FALSE())</f>
        <v>0</v>
      </c>
      <c r="C2685" s="65" t="n">
        <f aca="false">VLOOKUP(A2685,Plan1!$A$7:$O$2198,3,FALSE())</f>
        <v>781</v>
      </c>
      <c r="D2685" s="66" t="n">
        <f aca="false">VLOOKUP(A2685,Plan1!$A$7:$O$2198,7,FALSE())</f>
        <v>0</v>
      </c>
      <c r="E2685" s="65" t="n">
        <f aca="false">VLOOKUP(A2685,Plan1!$A$7:$O$2198,8,FALSE())</f>
        <v>760</v>
      </c>
      <c r="F2685" s="64" t="n">
        <f aca="false">VLOOKUP(A2685,Plan1!$A$7:$O$2198,12,FALSE())</f>
        <v>-0.32</v>
      </c>
      <c r="G2685" s="65" t="n">
        <f aca="false">VLOOKUP(A2685,Plan1!$A$7:$O$2198,13,FALSE())</f>
        <v>838.46</v>
      </c>
    </row>
    <row r="2686" customFormat="false" ht="15" hidden="false" customHeight="false" outlineLevel="0" collapsed="false">
      <c r="A2686" s="63" t="n">
        <v>43958</v>
      </c>
      <c r="B2686" s="64" t="n">
        <f aca="false">VLOOKUP(A2686,Plan1!$A$7:$O$2198,2,FALSE())</f>
        <v>0</v>
      </c>
      <c r="C2686" s="65" t="n">
        <f aca="false">VLOOKUP(A2686,Plan1!$A$7:$O$2198,3,FALSE())</f>
        <v>781</v>
      </c>
      <c r="D2686" s="66" t="n">
        <f aca="false">VLOOKUP(A2686,Plan1!$A$7:$O$2198,7,FALSE())</f>
        <v>0</v>
      </c>
      <c r="E2686" s="65" t="n">
        <f aca="false">VLOOKUP(A2686,Plan1!$A$7:$O$2198,8,FALSE())</f>
        <v>760</v>
      </c>
      <c r="F2686" s="64" t="n">
        <f aca="false">VLOOKUP(A2686,Plan1!$A$7:$O$2198,12,FALSE())</f>
        <v>-0.32</v>
      </c>
      <c r="G2686" s="65" t="n">
        <f aca="false">VLOOKUP(A2686,Plan1!$A$7:$O$2198,13,FALSE())</f>
        <v>838.46</v>
      </c>
    </row>
    <row r="2687" customFormat="false" ht="15" hidden="false" customHeight="false" outlineLevel="0" collapsed="false">
      <c r="A2687" s="63" t="n">
        <v>43959</v>
      </c>
      <c r="B2687" s="64" t="n">
        <f aca="false">VLOOKUP(A2687,Plan1!$A$7:$O$2198,2,FALSE())</f>
        <v>0</v>
      </c>
      <c r="C2687" s="65" t="n">
        <f aca="false">VLOOKUP(A2687,Plan1!$A$7:$O$2198,3,FALSE())</f>
        <v>781</v>
      </c>
      <c r="D2687" s="66" t="n">
        <f aca="false">VLOOKUP(A2687,Plan1!$A$7:$O$2198,7,FALSE())</f>
        <v>0</v>
      </c>
      <c r="E2687" s="65" t="n">
        <f aca="false">VLOOKUP(A2687,Plan1!$A$7:$O$2198,8,FALSE())</f>
        <v>760</v>
      </c>
      <c r="F2687" s="64" t="n">
        <f aca="false">VLOOKUP(A2687,Plan1!$A$7:$O$2198,12,FALSE())</f>
        <v>-0.33</v>
      </c>
      <c r="G2687" s="65" t="n">
        <f aca="false">VLOOKUP(A2687,Plan1!$A$7:$O$2198,13,FALSE())</f>
        <v>838.45</v>
      </c>
    </row>
    <row r="2688" customFormat="false" ht="15" hidden="false" customHeight="false" outlineLevel="0" collapsed="false">
      <c r="A2688" s="63" t="n">
        <v>43960</v>
      </c>
      <c r="B2688" s="64" t="n">
        <f aca="false">VLOOKUP(A2688,Plan1!$A$7:$O$2198,2,FALSE())</f>
        <v>0</v>
      </c>
      <c r="C2688" s="65" t="n">
        <f aca="false">VLOOKUP(A2688,Plan1!$A$7:$O$2198,3,FALSE())</f>
        <v>781</v>
      </c>
      <c r="D2688" s="66" t="n">
        <f aca="false">VLOOKUP(A2688,Plan1!$A$7:$O$2198,7,FALSE())</f>
        <v>0</v>
      </c>
      <c r="E2688" s="65" t="n">
        <f aca="false">VLOOKUP(A2688,Plan1!$A$7:$O$2198,8,FALSE())</f>
        <v>760</v>
      </c>
      <c r="F2688" s="64" t="n">
        <f aca="false">VLOOKUP(A2688,Plan1!$A$7:$O$2198,12,FALSE())</f>
        <v>-0.34</v>
      </c>
      <c r="G2688" s="65" t="n">
        <f aca="false">VLOOKUP(A2688,Plan1!$A$7:$O$2198,13,FALSE())</f>
        <v>838.44</v>
      </c>
    </row>
    <row r="2689" customFormat="false" ht="15" hidden="false" customHeight="false" outlineLevel="0" collapsed="false">
      <c r="A2689" s="63" t="n">
        <v>43961</v>
      </c>
      <c r="B2689" s="64" t="n">
        <f aca="false">VLOOKUP(A2689,Plan1!$A$7:$O$2198,2,FALSE())</f>
        <v>-0.01</v>
      </c>
      <c r="C2689" s="65" t="n">
        <f aca="false">VLOOKUP(A2689,Plan1!$A$7:$O$2198,3,FALSE())</f>
        <v>780.99</v>
      </c>
      <c r="D2689" s="66" t="n">
        <f aca="false">VLOOKUP(A2689,Plan1!$A$7:$O$2198,7,FALSE())</f>
        <v>0</v>
      </c>
      <c r="E2689" s="65" t="n">
        <f aca="false">VLOOKUP(A2689,Plan1!$A$7:$O$2198,8,FALSE())</f>
        <v>760</v>
      </c>
      <c r="F2689" s="64" t="n">
        <f aca="false">VLOOKUP(A2689,Plan1!$A$7:$O$2198,12,FALSE())</f>
        <v>-0.35</v>
      </c>
      <c r="G2689" s="65" t="n">
        <f aca="false">VLOOKUP(A2689,Plan1!$A$7:$O$2198,13,FALSE())</f>
        <v>838.43</v>
      </c>
    </row>
    <row r="2690" customFormat="false" ht="15" hidden="false" customHeight="false" outlineLevel="0" collapsed="false">
      <c r="A2690" s="63" t="n">
        <v>43962</v>
      </c>
      <c r="B2690" s="64" t="n">
        <f aca="false">VLOOKUP(A2690,Plan1!$A$7:$O$2198,2,FALSE())</f>
        <v>-0.01</v>
      </c>
      <c r="C2690" s="65" t="n">
        <f aca="false">VLOOKUP(A2690,Plan1!$A$7:$O$2198,3,FALSE())</f>
        <v>780.99</v>
      </c>
      <c r="D2690" s="66" t="n">
        <f aca="false">VLOOKUP(A2690,Plan1!$A$7:$O$2198,7,FALSE())</f>
        <v>0</v>
      </c>
      <c r="E2690" s="65" t="n">
        <f aca="false">VLOOKUP(A2690,Plan1!$A$7:$O$2198,8,FALSE())</f>
        <v>760</v>
      </c>
      <c r="F2690" s="64" t="n">
        <f aca="false">VLOOKUP(A2690,Plan1!$A$7:$O$2198,12,FALSE())</f>
        <v>-0.37</v>
      </c>
      <c r="G2690" s="65" t="n">
        <f aca="false">VLOOKUP(A2690,Plan1!$A$7:$O$2198,13,FALSE())</f>
        <v>838.41</v>
      </c>
    </row>
    <row r="2691" customFormat="false" ht="15" hidden="false" customHeight="false" outlineLevel="0" collapsed="false">
      <c r="A2691" s="63" t="n">
        <v>43963</v>
      </c>
      <c r="B2691" s="64" t="n">
        <f aca="false">VLOOKUP(A2691,Plan1!$A$7:$O$2198,2,FALSE())</f>
        <v>-0.02</v>
      </c>
      <c r="C2691" s="65" t="n">
        <f aca="false">VLOOKUP(A2691,Plan1!$A$7:$O$2198,3,FALSE())</f>
        <v>780.98</v>
      </c>
      <c r="D2691" s="66" t="n">
        <f aca="false">VLOOKUP(A2691,Plan1!$A$7:$O$2198,7,FALSE())</f>
        <v>0</v>
      </c>
      <c r="E2691" s="65" t="n">
        <f aca="false">VLOOKUP(A2691,Plan1!$A$7:$O$2198,8,FALSE())</f>
        <v>760</v>
      </c>
      <c r="F2691" s="64" t="n">
        <f aca="false">VLOOKUP(A2691,Plan1!$A$7:$O$2198,12,FALSE())</f>
        <v>-0.38</v>
      </c>
      <c r="G2691" s="65" t="n">
        <f aca="false">VLOOKUP(A2691,Plan1!$A$7:$O$2198,13,FALSE())</f>
        <v>838.4</v>
      </c>
    </row>
    <row r="2692" customFormat="false" ht="15" hidden="false" customHeight="false" outlineLevel="0" collapsed="false">
      <c r="A2692" s="63" t="n">
        <v>43964</v>
      </c>
      <c r="B2692" s="64" t="n">
        <f aca="false">VLOOKUP(A2692,Plan1!$A$7:$O$2198,2,FALSE())</f>
        <v>-0.02</v>
      </c>
      <c r="C2692" s="65" t="n">
        <f aca="false">VLOOKUP(A2692,Plan1!$A$7:$O$2198,3,FALSE())</f>
        <v>780.98</v>
      </c>
      <c r="D2692" s="66" t="n">
        <f aca="false">VLOOKUP(A2692,Plan1!$A$7:$O$2198,7,FALSE())</f>
        <v>0</v>
      </c>
      <c r="E2692" s="65" t="n">
        <f aca="false">VLOOKUP(A2692,Plan1!$A$7:$O$2198,8,FALSE())</f>
        <v>760</v>
      </c>
      <c r="F2692" s="64" t="n">
        <f aca="false">VLOOKUP(A2692,Plan1!$A$7:$O$2198,12,FALSE())</f>
        <v>-0.38</v>
      </c>
      <c r="G2692" s="65" t="n">
        <f aca="false">VLOOKUP(A2692,Plan1!$A$7:$O$2198,13,FALSE())</f>
        <v>838.4</v>
      </c>
    </row>
    <row r="2693" customFormat="false" ht="15" hidden="false" customHeight="false" outlineLevel="0" collapsed="false">
      <c r="A2693" s="63" t="n">
        <v>43965</v>
      </c>
      <c r="B2693" s="64" t="n">
        <f aca="false">VLOOKUP(A2693,Plan1!$A$7:$O$2198,2,FALSE())</f>
        <v>-0.04</v>
      </c>
      <c r="C2693" s="65" t="n">
        <f aca="false">VLOOKUP(A2693,Plan1!$A$7:$O$2198,3,FALSE())</f>
        <v>780.96</v>
      </c>
      <c r="D2693" s="66" t="n">
        <f aca="false">VLOOKUP(A2693,Plan1!$A$7:$O$2198,7,FALSE())</f>
        <v>0</v>
      </c>
      <c r="E2693" s="65" t="n">
        <f aca="false">VLOOKUP(A2693,Plan1!$A$7:$O$2198,8,FALSE())</f>
        <v>760</v>
      </c>
      <c r="F2693" s="64" t="n">
        <f aca="false">VLOOKUP(A2693,Plan1!$A$7:$O$2198,12,FALSE())</f>
        <v>-0.39</v>
      </c>
      <c r="G2693" s="65" t="n">
        <f aca="false">VLOOKUP(A2693,Plan1!$A$7:$O$2198,13,FALSE())</f>
        <v>838.39</v>
      </c>
    </row>
    <row r="2694" customFormat="false" ht="15" hidden="false" customHeight="false" outlineLevel="0" collapsed="false">
      <c r="A2694" s="63" t="n">
        <v>43966</v>
      </c>
      <c r="B2694" s="64" t="n">
        <f aca="false">VLOOKUP(A2694,Plan1!$A$7:$O$2198,2,FALSE())</f>
        <v>-0.02</v>
      </c>
      <c r="C2694" s="65" t="n">
        <f aca="false">VLOOKUP(A2694,Plan1!$A$7:$O$2198,3,FALSE())</f>
        <v>780.98</v>
      </c>
      <c r="D2694" s="66" t="n">
        <f aca="false">VLOOKUP(A2694,Plan1!$A$7:$O$2198,7,FALSE())</f>
        <v>0</v>
      </c>
      <c r="E2694" s="65" t="n">
        <f aca="false">VLOOKUP(A2694,Plan1!$A$7:$O$2198,8,FALSE())</f>
        <v>760</v>
      </c>
      <c r="F2694" s="64" t="n">
        <f aca="false">VLOOKUP(A2694,Plan1!$A$7:$O$2198,12,FALSE())</f>
        <v>-0.39</v>
      </c>
      <c r="G2694" s="65" t="n">
        <f aca="false">VLOOKUP(A2694,Plan1!$A$7:$O$2198,13,FALSE())</f>
        <v>838.39</v>
      </c>
    </row>
    <row r="2695" customFormat="false" ht="15" hidden="false" customHeight="false" outlineLevel="0" collapsed="false">
      <c r="A2695" s="63" t="n">
        <v>43967</v>
      </c>
      <c r="B2695" s="64" t="n">
        <f aca="false">VLOOKUP(A2695,Plan1!$A$7:$O$2198,2,FALSE())</f>
        <v>-0.01</v>
      </c>
      <c r="C2695" s="65" t="n">
        <f aca="false">VLOOKUP(A2695,Plan1!$A$7:$O$2198,3,FALSE())</f>
        <v>780.99</v>
      </c>
      <c r="D2695" s="66" t="n">
        <f aca="false">VLOOKUP(A2695,Plan1!$A$7:$O$2198,7,FALSE())</f>
        <v>0</v>
      </c>
      <c r="E2695" s="65" t="n">
        <f aca="false">VLOOKUP(A2695,Plan1!$A$7:$O$2198,8,FALSE())</f>
        <v>760</v>
      </c>
      <c r="F2695" s="64" t="n">
        <f aca="false">VLOOKUP(A2695,Plan1!$A$7:$O$2198,12,FALSE())</f>
        <v>-0.4</v>
      </c>
      <c r="G2695" s="65" t="n">
        <f aca="false">VLOOKUP(A2695,Plan1!$A$7:$O$2198,13,FALSE())</f>
        <v>838.38</v>
      </c>
    </row>
    <row r="2696" customFormat="false" ht="15" hidden="false" customHeight="false" outlineLevel="0" collapsed="false">
      <c r="A2696" s="63" t="n">
        <v>43968</v>
      </c>
      <c r="B2696" s="64" t="n">
        <f aca="false">VLOOKUP(A2696,Plan1!$A$7:$O$2198,2,FALSE())</f>
        <v>-0.01</v>
      </c>
      <c r="C2696" s="65" t="n">
        <f aca="false">VLOOKUP(A2696,Plan1!$A$7:$O$2198,3,FALSE())</f>
        <v>780.99</v>
      </c>
      <c r="D2696" s="66" t="n">
        <f aca="false">VLOOKUP(A2696,Plan1!$A$7:$O$2198,7,FALSE())</f>
        <v>0</v>
      </c>
      <c r="E2696" s="65" t="n">
        <f aca="false">VLOOKUP(A2696,Plan1!$A$7:$O$2198,8,FALSE())</f>
        <v>760</v>
      </c>
      <c r="F2696" s="64" t="n">
        <f aca="false">VLOOKUP(A2696,Plan1!$A$7:$O$2198,12,FALSE())</f>
        <v>-0.4</v>
      </c>
      <c r="G2696" s="65" t="n">
        <f aca="false">VLOOKUP(A2696,Plan1!$A$7:$O$2198,13,FALSE())</f>
        <v>838.38</v>
      </c>
    </row>
    <row r="2697" customFormat="false" ht="15" hidden="false" customHeight="false" outlineLevel="0" collapsed="false">
      <c r="A2697" s="63" t="n">
        <v>43969</v>
      </c>
      <c r="B2697" s="64" t="n">
        <f aca="false">VLOOKUP(A2697,Plan1!$A$7:$O$2198,2,FALSE())</f>
        <v>-0.02</v>
      </c>
      <c r="C2697" s="65" t="n">
        <f aca="false">VLOOKUP(A2697,Plan1!$A$7:$O$2198,3,FALSE())</f>
        <v>780.98</v>
      </c>
      <c r="D2697" s="66" t="n">
        <f aca="false">VLOOKUP(A2697,Plan1!$A$7:$O$2198,7,FALSE())</f>
        <v>0</v>
      </c>
      <c r="E2697" s="65" t="n">
        <f aca="false">VLOOKUP(A2697,Plan1!$A$7:$O$2198,8,FALSE())</f>
        <v>760</v>
      </c>
      <c r="F2697" s="64" t="n">
        <f aca="false">VLOOKUP(A2697,Plan1!$A$7:$O$2198,12,FALSE())</f>
        <v>-0.41</v>
      </c>
      <c r="G2697" s="65" t="n">
        <f aca="false">VLOOKUP(A2697,Plan1!$A$7:$O$2198,13,FALSE())</f>
        <v>838.37</v>
      </c>
    </row>
    <row r="2698" customFormat="false" ht="15" hidden="false" customHeight="false" outlineLevel="0" collapsed="false">
      <c r="A2698" s="63" t="n">
        <v>43970</v>
      </c>
      <c r="B2698" s="64" t="n">
        <f aca="false">VLOOKUP(A2698,Plan1!$A$7:$O$2198,2,FALSE())</f>
        <v>-0.02</v>
      </c>
      <c r="C2698" s="65" t="n">
        <f aca="false">VLOOKUP(A2698,Plan1!$A$7:$O$2198,3,FALSE())</f>
        <v>780.98</v>
      </c>
      <c r="D2698" s="66" t="n">
        <f aca="false">VLOOKUP(A2698,Plan1!$A$7:$O$2198,7,FALSE())</f>
        <v>0</v>
      </c>
      <c r="E2698" s="65" t="n">
        <f aca="false">VLOOKUP(A2698,Plan1!$A$7:$O$2198,8,FALSE())</f>
        <v>760</v>
      </c>
      <c r="F2698" s="64" t="n">
        <f aca="false">VLOOKUP(A2698,Plan1!$A$7:$O$2198,12,FALSE())</f>
        <v>-0.42</v>
      </c>
      <c r="G2698" s="65" t="n">
        <f aca="false">VLOOKUP(A2698,Plan1!$A$7:$O$2198,13,FALSE())</f>
        <v>838.36</v>
      </c>
    </row>
    <row r="2699" customFormat="false" ht="15" hidden="false" customHeight="false" outlineLevel="0" collapsed="false">
      <c r="A2699" s="63" t="n">
        <v>43971</v>
      </c>
      <c r="B2699" s="64" t="n">
        <f aca="false">VLOOKUP(A2699,Plan1!$A$7:$O$2198,2,FALSE())</f>
        <v>-0.02</v>
      </c>
      <c r="C2699" s="65" t="n">
        <f aca="false">VLOOKUP(A2699,Plan1!$A$7:$O$2198,3,FALSE())</f>
        <v>780.98</v>
      </c>
      <c r="D2699" s="66" t="n">
        <f aca="false">VLOOKUP(A2699,Plan1!$A$7:$O$2198,7,FALSE())</f>
        <v>0</v>
      </c>
      <c r="E2699" s="65" t="n">
        <f aca="false">VLOOKUP(A2699,Plan1!$A$7:$O$2198,8,FALSE())</f>
        <v>760</v>
      </c>
      <c r="F2699" s="64" t="n">
        <f aca="false">VLOOKUP(A2699,Plan1!$A$7:$O$2198,12,FALSE())</f>
        <v>-0.43</v>
      </c>
      <c r="G2699" s="65" t="n">
        <f aca="false">VLOOKUP(A2699,Plan1!$A$7:$O$2198,13,FALSE())</f>
        <v>838.35</v>
      </c>
    </row>
    <row r="2700" customFormat="false" ht="15" hidden="false" customHeight="false" outlineLevel="0" collapsed="false">
      <c r="A2700" s="63" t="n">
        <v>43972</v>
      </c>
      <c r="B2700" s="64" t="n">
        <f aca="false">VLOOKUP(A2700,Plan1!$A$7:$O$2198,2,FALSE())</f>
        <v>-0.02</v>
      </c>
      <c r="C2700" s="65" t="n">
        <f aca="false">VLOOKUP(A2700,Plan1!$A$7:$O$2198,3,FALSE())</f>
        <v>780.98</v>
      </c>
      <c r="D2700" s="66" t="n">
        <f aca="false">VLOOKUP(A2700,Plan1!$A$7:$O$2198,7,FALSE())</f>
        <v>0</v>
      </c>
      <c r="E2700" s="65" t="n">
        <f aca="false">VLOOKUP(A2700,Plan1!$A$7:$O$2198,8,FALSE())</f>
        <v>760</v>
      </c>
      <c r="F2700" s="64" t="n">
        <f aca="false">VLOOKUP(A2700,Plan1!$A$7:$O$2198,12,FALSE())</f>
        <v>-0.45</v>
      </c>
      <c r="G2700" s="65" t="n">
        <f aca="false">VLOOKUP(A2700,Plan1!$A$7:$O$2198,13,FALSE())</f>
        <v>838.33</v>
      </c>
    </row>
    <row r="2701" customFormat="false" ht="15" hidden="false" customHeight="false" outlineLevel="0" collapsed="false">
      <c r="A2701" s="63" t="n">
        <v>43973</v>
      </c>
      <c r="B2701" s="64" t="n">
        <f aca="false">VLOOKUP(A2701,Plan1!$A$7:$O$2198,2,FALSE())</f>
        <v>-0.02</v>
      </c>
      <c r="C2701" s="65" t="n">
        <f aca="false">VLOOKUP(A2701,Plan1!$A$7:$O$2198,3,FALSE())</f>
        <v>780.98</v>
      </c>
      <c r="D2701" s="66" t="n">
        <f aca="false">VLOOKUP(A2701,Plan1!$A$7:$O$2198,7,FALSE())</f>
        <v>0</v>
      </c>
      <c r="E2701" s="65" t="n">
        <f aca="false">VLOOKUP(A2701,Plan1!$A$7:$O$2198,8,FALSE())</f>
        <v>760</v>
      </c>
      <c r="F2701" s="64" t="n">
        <f aca="false">VLOOKUP(A2701,Plan1!$A$7:$O$2198,12,FALSE())</f>
        <v>-0.47</v>
      </c>
      <c r="G2701" s="65" t="n">
        <f aca="false">VLOOKUP(A2701,Plan1!$A$7:$O$2198,13,FALSE())</f>
        <v>838.31</v>
      </c>
    </row>
    <row r="2702" customFormat="false" ht="15" hidden="false" customHeight="false" outlineLevel="0" collapsed="false">
      <c r="A2702" s="63" t="n">
        <v>43974</v>
      </c>
      <c r="B2702" s="64" t="n">
        <f aca="false">VLOOKUP(A2702,Plan1!$A$7:$O$2198,2,FALSE())</f>
        <v>-0.03</v>
      </c>
      <c r="C2702" s="65" t="n">
        <f aca="false">VLOOKUP(A2702,Plan1!$A$7:$O$2198,3,FALSE())</f>
        <v>780.97</v>
      </c>
      <c r="D2702" s="66" t="n">
        <f aca="false">VLOOKUP(A2702,Plan1!$A$7:$O$2198,7,FALSE())</f>
        <v>0</v>
      </c>
      <c r="E2702" s="65" t="n">
        <f aca="false">VLOOKUP(A2702,Plan1!$A$7:$O$2198,8,FALSE())</f>
        <v>760</v>
      </c>
      <c r="F2702" s="64" t="n">
        <f aca="false">VLOOKUP(A2702,Plan1!$A$7:$O$2198,12,FALSE())</f>
        <v>-0.48</v>
      </c>
      <c r="G2702" s="65" t="n">
        <f aca="false">VLOOKUP(A2702,Plan1!$A$7:$O$2198,13,FALSE())</f>
        <v>838.3</v>
      </c>
    </row>
    <row r="2703" customFormat="false" ht="15" hidden="false" customHeight="false" outlineLevel="0" collapsed="false">
      <c r="A2703" s="63" t="n">
        <v>43975</v>
      </c>
      <c r="B2703" s="64" t="n">
        <f aca="false">VLOOKUP(A2703,Plan1!$A$7:$O$2198,2,FALSE())</f>
        <v>-0.04</v>
      </c>
      <c r="C2703" s="65" t="n">
        <f aca="false">VLOOKUP(A2703,Plan1!$A$7:$O$2198,3,FALSE())</f>
        <v>780.96</v>
      </c>
      <c r="D2703" s="66" t="n">
        <f aca="false">VLOOKUP(A2703,Plan1!$A$7:$O$2198,7,FALSE())</f>
        <v>0</v>
      </c>
      <c r="E2703" s="65" t="n">
        <f aca="false">VLOOKUP(A2703,Plan1!$A$7:$O$2198,8,FALSE())</f>
        <v>760</v>
      </c>
      <c r="F2703" s="64" t="n">
        <f aca="false">VLOOKUP(A2703,Plan1!$A$7:$O$2198,12,FALSE())</f>
        <v>-0.44</v>
      </c>
      <c r="G2703" s="65" t="n">
        <f aca="false">VLOOKUP(A2703,Plan1!$A$7:$O$2198,13,FALSE())</f>
        <v>838.34</v>
      </c>
    </row>
    <row r="2704" customFormat="false" ht="15" hidden="false" customHeight="false" outlineLevel="0" collapsed="false">
      <c r="A2704" s="63" t="n">
        <v>43976</v>
      </c>
      <c r="B2704" s="64" t="n">
        <f aca="false">VLOOKUP(A2704,Plan1!$A$7:$O$2198,2,FALSE())</f>
        <v>-0.01</v>
      </c>
      <c r="C2704" s="65" t="n">
        <f aca="false">VLOOKUP(A2704,Plan1!$A$7:$O$2198,3,FALSE())</f>
        <v>780.99</v>
      </c>
      <c r="D2704" s="66" t="n">
        <f aca="false">VLOOKUP(A2704,Plan1!$A$7:$O$2198,7,FALSE())</f>
        <v>0</v>
      </c>
      <c r="E2704" s="65" t="n">
        <f aca="false">VLOOKUP(A2704,Plan1!$A$7:$O$2198,8,FALSE())</f>
        <v>760</v>
      </c>
      <c r="F2704" s="64" t="n">
        <f aca="false">VLOOKUP(A2704,Plan1!$A$7:$O$2198,12,FALSE())</f>
        <v>-0.4</v>
      </c>
      <c r="G2704" s="65" t="n">
        <f aca="false">VLOOKUP(A2704,Plan1!$A$7:$O$2198,13,FALSE())</f>
        <v>838.38</v>
      </c>
    </row>
    <row r="2705" customFormat="false" ht="15" hidden="false" customHeight="false" outlineLevel="0" collapsed="false">
      <c r="A2705" s="63" t="n">
        <v>43977</v>
      </c>
      <c r="B2705" s="64" t="n">
        <f aca="false">VLOOKUP(A2705,Plan1!$A$7:$O$2198,2,FALSE())</f>
        <v>-0.01</v>
      </c>
      <c r="C2705" s="65" t="n">
        <f aca="false">VLOOKUP(A2705,Plan1!$A$7:$O$2198,3,FALSE())</f>
        <v>780.99</v>
      </c>
      <c r="D2705" s="66" t="n">
        <f aca="false">VLOOKUP(A2705,Plan1!$A$7:$O$2198,7,FALSE())</f>
        <v>0</v>
      </c>
      <c r="E2705" s="65" t="n">
        <f aca="false">VLOOKUP(A2705,Plan1!$A$7:$O$2198,8,FALSE())</f>
        <v>760</v>
      </c>
      <c r="F2705" s="64" t="n">
        <f aca="false">VLOOKUP(A2705,Plan1!$A$7:$O$2198,12,FALSE())</f>
        <v>-0.39</v>
      </c>
      <c r="G2705" s="65" t="n">
        <f aca="false">VLOOKUP(A2705,Plan1!$A$7:$O$2198,13,FALSE())</f>
        <v>838.39</v>
      </c>
    </row>
    <row r="2706" customFormat="false" ht="15" hidden="false" customHeight="false" outlineLevel="0" collapsed="false">
      <c r="A2706" s="63" t="n">
        <v>43978</v>
      </c>
      <c r="B2706" s="64" t="n">
        <f aca="false">VLOOKUP(A2706,Plan1!$A$7:$O$2198,2,FALSE())</f>
        <v>-0.01</v>
      </c>
      <c r="C2706" s="65" t="n">
        <f aca="false">VLOOKUP(A2706,Plan1!$A$7:$O$2198,3,FALSE())</f>
        <v>780.99</v>
      </c>
      <c r="D2706" s="66" t="n">
        <f aca="false">VLOOKUP(A2706,Plan1!$A$7:$O$2198,7,FALSE())</f>
        <v>0</v>
      </c>
      <c r="E2706" s="65" t="n">
        <f aca="false">VLOOKUP(A2706,Plan1!$A$7:$O$2198,8,FALSE())</f>
        <v>760</v>
      </c>
      <c r="F2706" s="64" t="n">
        <f aca="false">VLOOKUP(A2706,Plan1!$A$7:$O$2198,12,FALSE())</f>
        <v>-0.39</v>
      </c>
      <c r="G2706" s="65" t="n">
        <f aca="false">VLOOKUP(A2706,Plan1!$A$7:$O$2198,13,FALSE())</f>
        <v>838.39</v>
      </c>
    </row>
    <row r="2707" customFormat="false" ht="15" hidden="false" customHeight="false" outlineLevel="0" collapsed="false">
      <c r="A2707" s="63" t="n">
        <v>43979</v>
      </c>
      <c r="B2707" s="64" t="n">
        <f aca="false">VLOOKUP(A2707,Plan1!$A$7:$O$2198,2,FALSE())</f>
        <v>-0.02</v>
      </c>
      <c r="C2707" s="65" t="n">
        <f aca="false">VLOOKUP(A2707,Plan1!$A$7:$O$2198,3,FALSE())</f>
        <v>780.98</v>
      </c>
      <c r="D2707" s="66" t="n">
        <f aca="false">VLOOKUP(A2707,Plan1!$A$7:$O$2198,7,FALSE())</f>
        <v>0</v>
      </c>
      <c r="E2707" s="65" t="n">
        <f aca="false">VLOOKUP(A2707,Plan1!$A$7:$O$2198,8,FALSE())</f>
        <v>760</v>
      </c>
      <c r="F2707" s="64" t="n">
        <f aca="false">VLOOKUP(A2707,Plan1!$A$7:$O$2198,12,FALSE())</f>
        <v>-0.4</v>
      </c>
      <c r="G2707" s="65" t="n">
        <f aca="false">VLOOKUP(A2707,Plan1!$A$7:$O$2198,13,FALSE())</f>
        <v>838.38</v>
      </c>
    </row>
    <row r="2708" customFormat="false" ht="15" hidden="false" customHeight="false" outlineLevel="0" collapsed="false">
      <c r="A2708" s="63" t="n">
        <v>43980</v>
      </c>
      <c r="B2708" s="64" t="n">
        <f aca="false">VLOOKUP(A2708,Plan1!$A$7:$O$2198,2,FALSE())</f>
        <v>-0.03</v>
      </c>
      <c r="C2708" s="65" t="n">
        <f aca="false">VLOOKUP(A2708,Plan1!$A$7:$O$2198,3,FALSE())</f>
        <v>780.97</v>
      </c>
      <c r="D2708" s="66" t="n">
        <f aca="false">VLOOKUP(A2708,Plan1!$A$7:$O$2198,7,FALSE())</f>
        <v>0</v>
      </c>
      <c r="E2708" s="65" t="n">
        <f aca="false">VLOOKUP(A2708,Plan1!$A$7:$O$2198,8,FALSE())</f>
        <v>760</v>
      </c>
      <c r="F2708" s="64" t="n">
        <f aca="false">VLOOKUP(A2708,Plan1!$A$7:$O$2198,12,FALSE())</f>
        <v>-0.41</v>
      </c>
      <c r="G2708" s="65" t="n">
        <f aca="false">VLOOKUP(A2708,Plan1!$A$7:$O$2198,13,FALSE())</f>
        <v>838.37</v>
      </c>
    </row>
    <row r="2709" customFormat="false" ht="15" hidden="false" customHeight="false" outlineLevel="0" collapsed="false">
      <c r="A2709" s="63" t="n">
        <v>43981</v>
      </c>
      <c r="B2709" s="64" t="n">
        <f aca="false">VLOOKUP(A2709,Plan1!$A$7:$O$2198,2,FALSE())</f>
        <v>-0.03</v>
      </c>
      <c r="C2709" s="65" t="n">
        <f aca="false">VLOOKUP(A2709,Plan1!$A$7:$O$2198,3,FALSE())</f>
        <v>780.97</v>
      </c>
      <c r="D2709" s="66" t="n">
        <f aca="false">VLOOKUP(A2709,Plan1!$A$7:$O$2198,7,FALSE())</f>
        <v>0</v>
      </c>
      <c r="E2709" s="65" t="n">
        <f aca="false">VLOOKUP(A2709,Plan1!$A$7:$O$2198,8,FALSE())</f>
        <v>760</v>
      </c>
      <c r="F2709" s="64" t="n">
        <f aca="false">VLOOKUP(A2709,Plan1!$A$7:$O$2198,12,FALSE())</f>
        <v>-0.42</v>
      </c>
      <c r="G2709" s="65" t="n">
        <f aca="false">VLOOKUP(A2709,Plan1!$A$7:$O$2198,13,FALSE())</f>
        <v>838.36</v>
      </c>
    </row>
    <row r="2710" customFormat="false" ht="15" hidden="false" customHeight="false" outlineLevel="0" collapsed="false">
      <c r="A2710" s="63" t="n">
        <v>43982</v>
      </c>
      <c r="B2710" s="64" t="n">
        <f aca="false">VLOOKUP(A2710,Plan1!$A$7:$O$2198,2,FALSE())</f>
        <v>-0.03</v>
      </c>
      <c r="C2710" s="65" t="n">
        <f aca="false">VLOOKUP(A2710,Plan1!$A$7:$O$2198,3,FALSE())</f>
        <v>780.97</v>
      </c>
      <c r="D2710" s="66" t="n">
        <f aca="false">VLOOKUP(A2710,Plan1!$A$7:$O$2198,7,FALSE())</f>
        <v>0</v>
      </c>
      <c r="E2710" s="65" t="n">
        <f aca="false">VLOOKUP(A2710,Plan1!$A$7:$O$2198,8,FALSE())</f>
        <v>760</v>
      </c>
      <c r="F2710" s="64" t="n">
        <f aca="false">VLOOKUP(A2710,Plan1!$A$7:$O$2198,12,FALSE())</f>
        <v>-0.43</v>
      </c>
      <c r="G2710" s="65" t="n">
        <f aca="false">VLOOKUP(A2710,Plan1!$A$7:$O$2198,13,FALSE())</f>
        <v>838.35</v>
      </c>
    </row>
    <row r="2711" customFormat="false" ht="15" hidden="false" customHeight="false" outlineLevel="0" collapsed="false">
      <c r="A2711" s="63" t="n">
        <v>43983</v>
      </c>
      <c r="B2711" s="64" t="n">
        <f aca="false">VLOOKUP(A2711,Plan1!$A$7:$O$2198,2,FALSE())</f>
        <v>-0.03</v>
      </c>
      <c r="C2711" s="65" t="n">
        <f aca="false">VLOOKUP(A2711,Plan1!$A$7:$O$2198,3,FALSE())</f>
        <v>780.97</v>
      </c>
      <c r="D2711" s="66" t="n">
        <f aca="false">VLOOKUP(A2711,Plan1!$A$7:$O$2198,7,FALSE())</f>
        <v>0</v>
      </c>
      <c r="E2711" s="65" t="n">
        <f aca="false">VLOOKUP(A2711,Plan1!$A$7:$O$2198,8,FALSE())</f>
        <v>760</v>
      </c>
      <c r="F2711" s="64" t="n">
        <f aca="false">VLOOKUP(A2711,Plan1!$A$7:$O$2198,12,FALSE())</f>
        <v>-0.44</v>
      </c>
      <c r="G2711" s="65" t="n">
        <f aca="false">VLOOKUP(A2711,Plan1!$A$7:$O$2198,13,FALSE())</f>
        <v>838.34</v>
      </c>
    </row>
    <row r="2712" customFormat="false" ht="15" hidden="false" customHeight="false" outlineLevel="0" collapsed="false">
      <c r="A2712" s="63" t="n">
        <v>43984</v>
      </c>
      <c r="B2712" s="64" t="n">
        <f aca="false">VLOOKUP(A2712,Plan1!$A$7:$O$2198,2,FALSE())</f>
        <v>-0.03</v>
      </c>
      <c r="C2712" s="65" t="n">
        <f aca="false">VLOOKUP(A2712,Plan1!$A$7:$O$2198,3,FALSE())</f>
        <v>780.97</v>
      </c>
      <c r="D2712" s="66" t="n">
        <f aca="false">VLOOKUP(A2712,Plan1!$A$7:$O$2198,7,FALSE())</f>
        <v>0</v>
      </c>
      <c r="E2712" s="65" t="n">
        <f aca="false">VLOOKUP(A2712,Plan1!$A$7:$O$2198,8,FALSE())</f>
        <v>760</v>
      </c>
      <c r="F2712" s="64" t="n">
        <f aca="false">VLOOKUP(A2712,Plan1!$A$7:$O$2198,12,FALSE())</f>
        <v>-0.45</v>
      </c>
      <c r="G2712" s="65" t="n">
        <f aca="false">VLOOKUP(A2712,Plan1!$A$7:$O$2198,13,FALSE())</f>
        <v>838.33</v>
      </c>
    </row>
    <row r="2713" customFormat="false" ht="15" hidden="false" customHeight="false" outlineLevel="0" collapsed="false">
      <c r="A2713" s="63" t="n">
        <v>43985</v>
      </c>
      <c r="B2713" s="64" t="n">
        <f aca="false">VLOOKUP(A2713,Plan1!$A$7:$O$2198,2,FALSE())</f>
        <v>-0.04</v>
      </c>
      <c r="C2713" s="65" t="n">
        <f aca="false">VLOOKUP(A2713,Plan1!$A$7:$O$2198,3,FALSE())</f>
        <v>780.96</v>
      </c>
      <c r="D2713" s="66" t="n">
        <f aca="false">VLOOKUP(A2713,Plan1!$A$7:$O$2198,7,FALSE())</f>
        <v>0</v>
      </c>
      <c r="E2713" s="65" t="n">
        <f aca="false">VLOOKUP(A2713,Plan1!$A$7:$O$2198,8,FALSE())</f>
        <v>760</v>
      </c>
      <c r="F2713" s="64" t="n">
        <f aca="false">VLOOKUP(A2713,Plan1!$A$7:$O$2198,12,FALSE())</f>
        <v>-0.45</v>
      </c>
      <c r="G2713" s="65" t="n">
        <f aca="false">VLOOKUP(A2713,Plan1!$A$7:$O$2198,13,FALSE())</f>
        <v>838.33</v>
      </c>
    </row>
    <row r="2714" customFormat="false" ht="15" hidden="false" customHeight="false" outlineLevel="0" collapsed="false">
      <c r="A2714" s="63" t="n">
        <v>43986</v>
      </c>
      <c r="B2714" s="64" t="n">
        <f aca="false">VLOOKUP(A2714,Plan1!$A$7:$O$2198,2,FALSE())</f>
        <v>-0.05</v>
      </c>
      <c r="C2714" s="65" t="n">
        <f aca="false">VLOOKUP(A2714,Plan1!$A$7:$O$2198,3,FALSE())</f>
        <v>780.95</v>
      </c>
      <c r="D2714" s="66" t="n">
        <f aca="false">VLOOKUP(A2714,Plan1!$A$7:$O$2198,7,FALSE())</f>
        <v>0</v>
      </c>
      <c r="E2714" s="65" t="n">
        <f aca="false">VLOOKUP(A2714,Plan1!$A$7:$O$2198,8,FALSE())</f>
        <v>760</v>
      </c>
      <c r="F2714" s="64" t="n">
        <f aca="false">VLOOKUP(A2714,Plan1!$A$7:$O$2198,12,FALSE())</f>
        <v>-0.46</v>
      </c>
      <c r="G2714" s="65" t="n">
        <f aca="false">VLOOKUP(A2714,Plan1!$A$7:$O$2198,13,FALSE())</f>
        <v>838.32</v>
      </c>
    </row>
    <row r="2715" customFormat="false" ht="15" hidden="false" customHeight="false" outlineLevel="0" collapsed="false">
      <c r="A2715" s="63" t="n">
        <v>43987</v>
      </c>
      <c r="B2715" s="64" t="n">
        <f aca="false">VLOOKUP(A2715,Plan1!$A$7:$O$2198,2,FALSE())</f>
        <v>-0.06</v>
      </c>
      <c r="C2715" s="65" t="n">
        <f aca="false">VLOOKUP(A2715,Plan1!$A$7:$O$2198,3,FALSE())</f>
        <v>780.94</v>
      </c>
      <c r="D2715" s="66" t="n">
        <f aca="false">VLOOKUP(A2715,Plan1!$A$7:$O$2198,7,FALSE())</f>
        <v>0</v>
      </c>
      <c r="E2715" s="65" t="n">
        <f aca="false">VLOOKUP(A2715,Plan1!$A$7:$O$2198,8,FALSE())</f>
        <v>760</v>
      </c>
      <c r="F2715" s="64" t="n">
        <f aca="false">VLOOKUP(A2715,Plan1!$A$7:$O$2198,12,FALSE())</f>
        <v>-0.46</v>
      </c>
      <c r="G2715" s="65" t="n">
        <f aca="false">VLOOKUP(A2715,Plan1!$A$7:$O$2198,13,FALSE())</f>
        <v>838.32</v>
      </c>
    </row>
    <row r="2716" customFormat="false" ht="15" hidden="false" customHeight="false" outlineLevel="0" collapsed="false">
      <c r="A2716" s="63" t="n">
        <v>43988</v>
      </c>
      <c r="B2716" s="64" t="n">
        <f aca="false">VLOOKUP(A2716,Plan1!$A$7:$O$2198,2,FALSE())</f>
        <v>-0.06</v>
      </c>
      <c r="C2716" s="65" t="n">
        <f aca="false">VLOOKUP(A2716,Plan1!$A$7:$O$2198,3,FALSE())</f>
        <v>780.94</v>
      </c>
      <c r="D2716" s="66" t="n">
        <f aca="false">VLOOKUP(A2716,Plan1!$A$7:$O$2198,7,FALSE())</f>
        <v>0</v>
      </c>
      <c r="E2716" s="65" t="n">
        <f aca="false">VLOOKUP(A2716,Plan1!$A$7:$O$2198,8,FALSE())</f>
        <v>760</v>
      </c>
      <c r="F2716" s="64" t="n">
        <f aca="false">VLOOKUP(A2716,Plan1!$A$7:$O$2198,12,FALSE())</f>
        <v>-0.47</v>
      </c>
      <c r="G2716" s="65" t="n">
        <f aca="false">VLOOKUP(A2716,Plan1!$A$7:$O$2198,13,FALSE())</f>
        <v>838.31</v>
      </c>
    </row>
    <row r="2717" customFormat="false" ht="15" hidden="false" customHeight="false" outlineLevel="0" collapsed="false">
      <c r="A2717" s="63" t="n">
        <v>43989</v>
      </c>
      <c r="B2717" s="64" t="n">
        <f aca="false">VLOOKUP(A2717,Plan1!$A$7:$O$2198,2,FALSE())</f>
        <v>-0.08</v>
      </c>
      <c r="C2717" s="65" t="n">
        <f aca="false">VLOOKUP(A2717,Plan1!$A$7:$O$2198,3,FALSE())</f>
        <v>780.92</v>
      </c>
      <c r="D2717" s="66" t="n">
        <f aca="false">VLOOKUP(A2717,Plan1!$A$7:$O$2198,7,FALSE())</f>
        <v>0</v>
      </c>
      <c r="E2717" s="65" t="n">
        <f aca="false">VLOOKUP(A2717,Plan1!$A$7:$O$2198,8,FALSE())</f>
        <v>760</v>
      </c>
      <c r="F2717" s="64" t="n">
        <f aca="false">VLOOKUP(A2717,Plan1!$A$7:$O$2198,12,FALSE())</f>
        <v>-0.48</v>
      </c>
      <c r="G2717" s="65" t="n">
        <f aca="false">VLOOKUP(A2717,Plan1!$A$7:$O$2198,13,FALSE())</f>
        <v>838.3</v>
      </c>
    </row>
    <row r="2718" customFormat="false" ht="15" hidden="false" customHeight="false" outlineLevel="0" collapsed="false">
      <c r="A2718" s="63" t="n">
        <v>43990</v>
      </c>
      <c r="B2718" s="64" t="n">
        <f aca="false">VLOOKUP(A2718,Plan1!$A$7:$O$2198,2,FALSE())</f>
        <v>-0.08</v>
      </c>
      <c r="C2718" s="65" t="n">
        <f aca="false">VLOOKUP(A2718,Plan1!$A$7:$O$2198,3,FALSE())</f>
        <v>780.92</v>
      </c>
      <c r="D2718" s="66" t="n">
        <f aca="false">VLOOKUP(A2718,Plan1!$A$7:$O$2198,7,FALSE())</f>
        <v>0</v>
      </c>
      <c r="E2718" s="65" t="n">
        <f aca="false">VLOOKUP(A2718,Plan1!$A$7:$O$2198,8,FALSE())</f>
        <v>760</v>
      </c>
      <c r="F2718" s="64" t="n">
        <f aca="false">VLOOKUP(A2718,Plan1!$A$7:$O$2198,12,FALSE())</f>
        <v>-0.49</v>
      </c>
      <c r="G2718" s="65" t="n">
        <f aca="false">VLOOKUP(A2718,Plan1!$A$7:$O$2198,13,FALSE())</f>
        <v>838.29</v>
      </c>
    </row>
    <row r="2719" customFormat="false" ht="15" hidden="false" customHeight="false" outlineLevel="0" collapsed="false">
      <c r="A2719" s="63" t="n">
        <v>43991</v>
      </c>
      <c r="B2719" s="64" t="n">
        <f aca="false">VLOOKUP(A2719,Plan1!$A$7:$O$2198,2,FALSE())</f>
        <v>-0.09</v>
      </c>
      <c r="C2719" s="65" t="n">
        <f aca="false">VLOOKUP(A2719,Plan1!$A$7:$O$2198,3,FALSE())</f>
        <v>780.91</v>
      </c>
      <c r="D2719" s="66" t="n">
        <f aca="false">VLOOKUP(A2719,Plan1!$A$7:$O$2198,7,FALSE())</f>
        <v>0</v>
      </c>
      <c r="E2719" s="65" t="n">
        <f aca="false">VLOOKUP(A2719,Plan1!$A$7:$O$2198,8,FALSE())</f>
        <v>760</v>
      </c>
      <c r="F2719" s="64" t="n">
        <f aca="false">VLOOKUP(A2719,Plan1!$A$7:$O$2198,12,FALSE())</f>
        <v>-0.49</v>
      </c>
      <c r="G2719" s="65" t="n">
        <f aca="false">VLOOKUP(A2719,Plan1!$A$7:$O$2198,13,FALSE())</f>
        <v>838.29</v>
      </c>
    </row>
    <row r="2720" customFormat="false" ht="15" hidden="false" customHeight="false" outlineLevel="0" collapsed="false">
      <c r="A2720" s="63" t="n">
        <v>43992</v>
      </c>
      <c r="B2720" s="64" t="n">
        <f aca="false">VLOOKUP(A2720,Plan1!$A$7:$O$2198,2,FALSE())</f>
        <v>-0.09</v>
      </c>
      <c r="C2720" s="65" t="n">
        <f aca="false">VLOOKUP(A2720,Plan1!$A$7:$O$2198,3,FALSE())</f>
        <v>780.91</v>
      </c>
      <c r="D2720" s="66" t="n">
        <f aca="false">VLOOKUP(A2720,Plan1!$A$7:$O$2198,7,FALSE())</f>
        <v>0</v>
      </c>
      <c r="E2720" s="65" t="n">
        <f aca="false">VLOOKUP(A2720,Plan1!$A$7:$O$2198,8,FALSE())</f>
        <v>760</v>
      </c>
      <c r="F2720" s="64" t="n">
        <f aca="false">VLOOKUP(A2720,Plan1!$A$7:$O$2198,12,FALSE())</f>
        <v>-0.5</v>
      </c>
      <c r="G2720" s="65" t="n">
        <f aca="false">VLOOKUP(A2720,Plan1!$A$7:$O$2198,13,FALSE())</f>
        <v>838.28</v>
      </c>
    </row>
    <row r="2721" customFormat="false" ht="15" hidden="false" customHeight="false" outlineLevel="0" collapsed="false">
      <c r="A2721" s="63" t="n">
        <v>43993</v>
      </c>
      <c r="B2721" s="64" t="n">
        <f aca="false">VLOOKUP(A2721,Plan1!$A$7:$O$2198,2,FALSE())</f>
        <v>-0.1</v>
      </c>
      <c r="C2721" s="65" t="n">
        <f aca="false">VLOOKUP(A2721,Plan1!$A$7:$O$2198,3,FALSE())</f>
        <v>780.9</v>
      </c>
      <c r="D2721" s="66" t="n">
        <f aca="false">VLOOKUP(A2721,Plan1!$A$7:$O$2198,7,FALSE())</f>
        <v>0</v>
      </c>
      <c r="E2721" s="65" t="n">
        <f aca="false">VLOOKUP(A2721,Plan1!$A$7:$O$2198,8,FALSE())</f>
        <v>760</v>
      </c>
      <c r="F2721" s="64" t="n">
        <f aca="false">VLOOKUP(A2721,Plan1!$A$7:$O$2198,12,FALSE())</f>
        <v>-0.51</v>
      </c>
      <c r="G2721" s="65" t="n">
        <f aca="false">VLOOKUP(A2721,Plan1!$A$7:$O$2198,13,FALSE())</f>
        <v>838.27</v>
      </c>
    </row>
    <row r="2722" customFormat="false" ht="15" hidden="false" customHeight="false" outlineLevel="0" collapsed="false">
      <c r="A2722" s="63" t="n">
        <v>43994</v>
      </c>
      <c r="B2722" s="64" t="n">
        <f aca="false">VLOOKUP(A2722,Plan1!$A$7:$O$2198,2,FALSE())</f>
        <v>-0.12</v>
      </c>
      <c r="C2722" s="65" t="n">
        <f aca="false">VLOOKUP(A2722,Plan1!$A$7:$O$2198,3,FALSE())</f>
        <v>780.88</v>
      </c>
      <c r="D2722" s="66" t="n">
        <f aca="false">VLOOKUP(A2722,Plan1!$A$7:$O$2198,7,FALSE())</f>
        <v>0</v>
      </c>
      <c r="E2722" s="65" t="n">
        <f aca="false">VLOOKUP(A2722,Plan1!$A$7:$O$2198,8,FALSE())</f>
        <v>760</v>
      </c>
      <c r="F2722" s="64" t="n">
        <f aca="false">VLOOKUP(A2722,Plan1!$A$7:$O$2198,12,FALSE())</f>
        <v>-0.52</v>
      </c>
      <c r="G2722" s="65" t="n">
        <f aca="false">VLOOKUP(A2722,Plan1!$A$7:$O$2198,13,FALSE())</f>
        <v>838.26</v>
      </c>
    </row>
    <row r="2723" customFormat="false" ht="15" hidden="false" customHeight="false" outlineLevel="0" collapsed="false">
      <c r="A2723" s="63" t="n">
        <v>43995</v>
      </c>
      <c r="B2723" s="64" t="n">
        <f aca="false">VLOOKUP(A2723,Plan1!$A$7:$O$2198,2,FALSE())</f>
        <v>-0.12</v>
      </c>
      <c r="C2723" s="65" t="n">
        <f aca="false">VLOOKUP(A2723,Plan1!$A$7:$O$2198,3,FALSE())</f>
        <v>780.88</v>
      </c>
      <c r="D2723" s="66" t="n">
        <f aca="false">VLOOKUP(A2723,Plan1!$A$7:$O$2198,7,FALSE())</f>
        <v>0</v>
      </c>
      <c r="E2723" s="65" t="n">
        <f aca="false">VLOOKUP(A2723,Plan1!$A$7:$O$2198,8,FALSE())</f>
        <v>760</v>
      </c>
      <c r="F2723" s="64" t="n">
        <f aca="false">VLOOKUP(A2723,Plan1!$A$7:$O$2198,12,FALSE())</f>
        <v>-0.53</v>
      </c>
      <c r="G2723" s="65" t="n">
        <f aca="false">VLOOKUP(A2723,Plan1!$A$7:$O$2198,13,FALSE())</f>
        <v>838.25</v>
      </c>
    </row>
    <row r="2724" customFormat="false" ht="15" hidden="false" customHeight="false" outlineLevel="0" collapsed="false">
      <c r="A2724" s="63" t="n">
        <v>43996</v>
      </c>
      <c r="B2724" s="64" t="n">
        <f aca="false">VLOOKUP(A2724,Plan1!$A$7:$O$2198,2,FALSE())</f>
        <v>-0.14</v>
      </c>
      <c r="C2724" s="65" t="n">
        <f aca="false">VLOOKUP(A2724,Plan1!$A$7:$O$2198,3,FALSE())</f>
        <v>780.86</v>
      </c>
      <c r="D2724" s="66" t="n">
        <f aca="false">VLOOKUP(A2724,Plan1!$A$7:$O$2198,7,FALSE())</f>
        <v>0</v>
      </c>
      <c r="E2724" s="65" t="n">
        <f aca="false">VLOOKUP(A2724,Plan1!$A$7:$O$2198,8,FALSE())</f>
        <v>760</v>
      </c>
      <c r="F2724" s="64" t="n">
        <f aca="false">VLOOKUP(A2724,Plan1!$A$7:$O$2198,12,FALSE())</f>
        <v>-0.54</v>
      </c>
      <c r="G2724" s="65" t="n">
        <f aca="false">VLOOKUP(A2724,Plan1!$A$7:$O$2198,13,FALSE())</f>
        <v>838.24</v>
      </c>
    </row>
    <row r="2725" customFormat="false" ht="15" hidden="false" customHeight="false" outlineLevel="0" collapsed="false">
      <c r="A2725" s="63" t="n">
        <v>43997</v>
      </c>
      <c r="B2725" s="64" t="n">
        <f aca="false">VLOOKUP(A2725,Plan1!$A$7:$O$2198,2,FALSE())</f>
        <v>-0.14</v>
      </c>
      <c r="C2725" s="65" t="n">
        <f aca="false">VLOOKUP(A2725,Plan1!$A$7:$O$2198,3,FALSE())</f>
        <v>780.86</v>
      </c>
      <c r="D2725" s="66" t="n">
        <f aca="false">VLOOKUP(A2725,Plan1!$A$7:$O$2198,7,FALSE())</f>
        <v>0</v>
      </c>
      <c r="E2725" s="65" t="n">
        <f aca="false">VLOOKUP(A2725,Plan1!$A$7:$O$2198,8,FALSE())</f>
        <v>760</v>
      </c>
      <c r="F2725" s="64" t="n">
        <f aca="false">VLOOKUP(A2725,Plan1!$A$7:$O$2198,12,FALSE())</f>
        <v>-0.56</v>
      </c>
      <c r="G2725" s="65" t="n">
        <f aca="false">VLOOKUP(A2725,Plan1!$A$7:$O$2198,13,FALSE())</f>
        <v>838.22</v>
      </c>
    </row>
    <row r="2726" customFormat="false" ht="15" hidden="false" customHeight="false" outlineLevel="0" collapsed="false">
      <c r="A2726" s="63" t="n">
        <v>43998</v>
      </c>
      <c r="B2726" s="64" t="n">
        <f aca="false">VLOOKUP(A2726,Plan1!$A$7:$O$2198,2,FALSE())</f>
        <v>-0.16</v>
      </c>
      <c r="C2726" s="65" t="n">
        <f aca="false">VLOOKUP(A2726,Plan1!$A$7:$O$2198,3,FALSE())</f>
        <v>780.84</v>
      </c>
      <c r="D2726" s="66" t="n">
        <f aca="false">VLOOKUP(A2726,Plan1!$A$7:$O$2198,7,FALSE())</f>
        <v>0</v>
      </c>
      <c r="E2726" s="65" t="n">
        <f aca="false">VLOOKUP(A2726,Plan1!$A$7:$O$2198,8,FALSE())</f>
        <v>760</v>
      </c>
      <c r="F2726" s="64" t="n">
        <f aca="false">VLOOKUP(A2726,Plan1!$A$7:$O$2198,12,FALSE())</f>
        <v>-0.57</v>
      </c>
      <c r="G2726" s="65" t="n">
        <f aca="false">VLOOKUP(A2726,Plan1!$A$7:$O$2198,13,FALSE())</f>
        <v>838.21</v>
      </c>
    </row>
    <row r="2727" customFormat="false" ht="15" hidden="false" customHeight="false" outlineLevel="0" collapsed="false">
      <c r="A2727" s="63" t="n">
        <v>43999</v>
      </c>
      <c r="B2727" s="64" t="n">
        <f aca="false">VLOOKUP(A2727,Plan1!$A$7:$O$2198,2,FALSE())</f>
        <v>-0.17</v>
      </c>
      <c r="C2727" s="65" t="n">
        <f aca="false">VLOOKUP(A2727,Plan1!$A$7:$O$2198,3,FALSE())</f>
        <v>780.83</v>
      </c>
      <c r="D2727" s="66" t="n">
        <f aca="false">VLOOKUP(A2727,Plan1!$A$7:$O$2198,7,FALSE())</f>
        <v>0</v>
      </c>
      <c r="E2727" s="65" t="n">
        <f aca="false">VLOOKUP(A2727,Plan1!$A$7:$O$2198,8,FALSE())</f>
        <v>760</v>
      </c>
      <c r="F2727" s="64" t="n">
        <f aca="false">VLOOKUP(A2727,Plan1!$A$7:$O$2198,12,FALSE())</f>
        <v>-0.58</v>
      </c>
      <c r="G2727" s="65" t="n">
        <f aca="false">VLOOKUP(A2727,Plan1!$A$7:$O$2198,13,FALSE())</f>
        <v>838.2</v>
      </c>
    </row>
    <row r="2728" customFormat="false" ht="15" hidden="false" customHeight="false" outlineLevel="0" collapsed="false">
      <c r="A2728" s="63" t="n">
        <v>44000</v>
      </c>
      <c r="B2728" s="64" t="n">
        <f aca="false">VLOOKUP(A2728,Plan1!$A$7:$O$2198,2,FALSE())</f>
        <v>-0.18</v>
      </c>
      <c r="C2728" s="65" t="n">
        <f aca="false">VLOOKUP(A2728,Plan1!$A$7:$O$2198,3,FALSE())</f>
        <v>780.82</v>
      </c>
      <c r="D2728" s="66" t="n">
        <f aca="false">VLOOKUP(A2728,Plan1!$A$7:$O$2198,7,FALSE())</f>
        <v>0</v>
      </c>
      <c r="E2728" s="65" t="n">
        <f aca="false">VLOOKUP(A2728,Plan1!$A$7:$O$2198,8,FALSE())</f>
        <v>760</v>
      </c>
      <c r="F2728" s="64" t="n">
        <f aca="false">VLOOKUP(A2728,Plan1!$A$7:$O$2198,12,FALSE())</f>
        <v>-0.59</v>
      </c>
      <c r="G2728" s="65" t="n">
        <f aca="false">VLOOKUP(A2728,Plan1!$A$7:$O$2198,13,FALSE())</f>
        <v>838.19</v>
      </c>
    </row>
    <row r="2729" customFormat="false" ht="15" hidden="false" customHeight="false" outlineLevel="0" collapsed="false">
      <c r="A2729" s="63" t="n">
        <v>44001</v>
      </c>
      <c r="B2729" s="64" t="n">
        <f aca="false">VLOOKUP(A2729,Plan1!$A$7:$O$2198,2,FALSE())</f>
        <v>-0.17</v>
      </c>
      <c r="C2729" s="65" t="n">
        <f aca="false">VLOOKUP(A2729,Plan1!$A$7:$O$2198,3,FALSE())</f>
        <v>780.83</v>
      </c>
      <c r="D2729" s="66" t="n">
        <f aca="false">VLOOKUP(A2729,Plan1!$A$7:$O$2198,7,FALSE())</f>
        <v>-0.01</v>
      </c>
      <c r="E2729" s="65" t="n">
        <f aca="false">VLOOKUP(A2729,Plan1!$A$7:$O$2198,8,FALSE())</f>
        <v>759.99</v>
      </c>
      <c r="F2729" s="64" t="n">
        <f aca="false">VLOOKUP(A2729,Plan1!$A$7:$O$2198,12,FALSE())</f>
        <v>-0.6</v>
      </c>
      <c r="G2729" s="65" t="n">
        <f aca="false">VLOOKUP(A2729,Plan1!$A$7:$O$2198,13,FALSE())</f>
        <v>838.18</v>
      </c>
    </row>
    <row r="2730" customFormat="false" ht="15" hidden="false" customHeight="false" outlineLevel="0" collapsed="false">
      <c r="A2730" s="63" t="n">
        <v>44002</v>
      </c>
      <c r="B2730" s="64" t="n">
        <f aca="false">VLOOKUP(A2730,Plan1!$A$7:$O$2198,2,FALSE())</f>
        <v>-0.2</v>
      </c>
      <c r="C2730" s="65" t="n">
        <f aca="false">VLOOKUP(A2730,Plan1!$A$7:$O$2198,3,FALSE())</f>
        <v>780.8</v>
      </c>
      <c r="D2730" s="66" t="n">
        <f aca="false">VLOOKUP(A2730,Plan1!$A$7:$O$2198,7,FALSE())</f>
        <v>-0.02</v>
      </c>
      <c r="E2730" s="65" t="n">
        <f aca="false">VLOOKUP(A2730,Plan1!$A$7:$O$2198,8,FALSE())</f>
        <v>759.98</v>
      </c>
      <c r="F2730" s="64" t="n">
        <f aca="false">VLOOKUP(A2730,Plan1!$A$7:$O$2198,12,FALSE())</f>
        <v>-0.61</v>
      </c>
      <c r="G2730" s="65" t="n">
        <f aca="false">VLOOKUP(A2730,Plan1!$A$7:$O$2198,13,FALSE())</f>
        <v>838.17</v>
      </c>
    </row>
    <row r="2731" customFormat="false" ht="15" hidden="false" customHeight="false" outlineLevel="0" collapsed="false">
      <c r="A2731" s="63" t="n">
        <v>44003</v>
      </c>
      <c r="B2731" s="64" t="n">
        <f aca="false">VLOOKUP(A2731,Plan1!$A$7:$O$2198,2,FALSE())</f>
        <v>-0.21</v>
      </c>
      <c r="C2731" s="65" t="n">
        <f aca="false">VLOOKUP(A2731,Plan1!$A$7:$O$2198,3,FALSE())</f>
        <v>780.79</v>
      </c>
      <c r="D2731" s="66" t="n">
        <f aca="false">VLOOKUP(A2731,Plan1!$A$7:$O$2198,7,FALSE())</f>
        <v>-0.02</v>
      </c>
      <c r="E2731" s="65" t="n">
        <f aca="false">VLOOKUP(A2731,Plan1!$A$7:$O$2198,8,FALSE())</f>
        <v>759.98</v>
      </c>
      <c r="F2731" s="64" t="n">
        <f aca="false">VLOOKUP(A2731,Plan1!$A$7:$O$2198,12,FALSE())</f>
        <v>-0.62</v>
      </c>
      <c r="G2731" s="65" t="n">
        <f aca="false">VLOOKUP(A2731,Plan1!$A$7:$O$2198,13,FALSE())</f>
        <v>838.16</v>
      </c>
    </row>
    <row r="2732" customFormat="false" ht="15" hidden="false" customHeight="false" outlineLevel="0" collapsed="false">
      <c r="A2732" s="63" t="n">
        <v>44004</v>
      </c>
      <c r="B2732" s="64" t="n">
        <f aca="false">VLOOKUP(A2732,Plan1!$A$7:$O$2198,2,FALSE())</f>
        <v>-0.22</v>
      </c>
      <c r="C2732" s="65" t="n">
        <f aca="false">VLOOKUP(A2732,Plan1!$A$7:$O$2198,3,FALSE())</f>
        <v>780.78</v>
      </c>
      <c r="D2732" s="66" t="n">
        <f aca="false">VLOOKUP(A2732,Plan1!$A$7:$O$2198,7,FALSE())</f>
        <v>-0.02</v>
      </c>
      <c r="E2732" s="65" t="n">
        <f aca="false">VLOOKUP(A2732,Plan1!$A$7:$O$2198,8,FALSE())</f>
        <v>759.98</v>
      </c>
      <c r="F2732" s="64" t="n">
        <f aca="false">VLOOKUP(A2732,Plan1!$A$7:$O$2198,12,FALSE())</f>
        <v>-0.63</v>
      </c>
      <c r="G2732" s="65" t="n">
        <f aca="false">VLOOKUP(A2732,Plan1!$A$7:$O$2198,13,FALSE())</f>
        <v>838.15</v>
      </c>
    </row>
    <row r="2733" customFormat="false" ht="15" hidden="false" customHeight="false" outlineLevel="0" collapsed="false">
      <c r="A2733" s="63" t="n">
        <v>44005</v>
      </c>
      <c r="B2733" s="64" t="n">
        <f aca="false">VLOOKUP(A2733,Plan1!$A$7:$O$2198,2,FALSE())</f>
        <v>-0.24</v>
      </c>
      <c r="C2733" s="65" t="n">
        <f aca="false">VLOOKUP(A2733,Plan1!$A$7:$O$2198,3,FALSE())</f>
        <v>780.76</v>
      </c>
      <c r="D2733" s="66" t="n">
        <f aca="false">VLOOKUP(A2733,Plan1!$A$7:$O$2198,7,FALSE())</f>
        <v>-0.02</v>
      </c>
      <c r="E2733" s="65" t="n">
        <f aca="false">VLOOKUP(A2733,Plan1!$A$7:$O$2198,8,FALSE())</f>
        <v>759.98</v>
      </c>
      <c r="F2733" s="64" t="n">
        <f aca="false">VLOOKUP(A2733,Plan1!$A$7:$O$2198,12,FALSE())</f>
        <v>-0.64</v>
      </c>
      <c r="G2733" s="65" t="n">
        <f aca="false">VLOOKUP(A2733,Plan1!$A$7:$O$2198,13,FALSE())</f>
        <v>838.14</v>
      </c>
    </row>
    <row r="2734" customFormat="false" ht="15" hidden="false" customHeight="false" outlineLevel="0" collapsed="false">
      <c r="A2734" s="63" t="n">
        <v>44006</v>
      </c>
      <c r="B2734" s="64" t="n">
        <f aca="false">VLOOKUP(A2734,Plan1!$A$7:$O$2198,2,FALSE())</f>
        <v>-0.25</v>
      </c>
      <c r="C2734" s="65" t="n">
        <f aca="false">VLOOKUP(A2734,Plan1!$A$7:$O$2198,3,FALSE())</f>
        <v>780.75</v>
      </c>
      <c r="D2734" s="66" t="n">
        <f aca="false">VLOOKUP(A2734,Plan1!$A$7:$O$2198,7,FALSE())</f>
        <v>-0.03</v>
      </c>
      <c r="E2734" s="65" t="n">
        <f aca="false">VLOOKUP(A2734,Plan1!$A$7:$O$2198,8,FALSE())</f>
        <v>759.97</v>
      </c>
      <c r="F2734" s="64" t="n">
        <f aca="false">VLOOKUP(A2734,Plan1!$A$7:$O$2198,12,FALSE())</f>
        <v>-0.66</v>
      </c>
      <c r="G2734" s="65" t="n">
        <f aca="false">VLOOKUP(A2734,Plan1!$A$7:$O$2198,13,FALSE())</f>
        <v>838.12</v>
      </c>
    </row>
    <row r="2735" customFormat="false" ht="15" hidden="false" customHeight="false" outlineLevel="0" collapsed="false">
      <c r="A2735" s="63" t="n">
        <v>44007</v>
      </c>
      <c r="B2735" s="64" t="n">
        <f aca="false">VLOOKUP(A2735,Plan1!$A$7:$O$2198,2,FALSE())</f>
        <v>-0.26</v>
      </c>
      <c r="C2735" s="65" t="n">
        <f aca="false">VLOOKUP(A2735,Plan1!$A$7:$O$2198,3,FALSE())</f>
        <v>780.74</v>
      </c>
      <c r="D2735" s="66" t="n">
        <f aca="false">VLOOKUP(A2735,Plan1!$A$7:$O$2198,7,FALSE())</f>
        <v>-0.03</v>
      </c>
      <c r="E2735" s="65" t="n">
        <f aca="false">VLOOKUP(A2735,Plan1!$A$7:$O$2198,8,FALSE())</f>
        <v>759.97</v>
      </c>
      <c r="F2735" s="64" t="n">
        <f aca="false">VLOOKUP(A2735,Plan1!$A$7:$O$2198,12,FALSE())</f>
        <v>-0.67</v>
      </c>
      <c r="G2735" s="65" t="n">
        <f aca="false">VLOOKUP(A2735,Plan1!$A$7:$O$2198,13,FALSE())</f>
        <v>838.11</v>
      </c>
    </row>
    <row r="2736" customFormat="false" ht="15" hidden="false" customHeight="false" outlineLevel="0" collapsed="false">
      <c r="A2736" s="63" t="n">
        <v>44008</v>
      </c>
      <c r="B2736" s="64" t="n">
        <f aca="false">VLOOKUP(A2736,Plan1!$A$7:$O$2198,2,FALSE())</f>
        <v>-0.28</v>
      </c>
      <c r="C2736" s="65" t="n">
        <f aca="false">VLOOKUP(A2736,Plan1!$A$7:$O$2198,3,FALSE())</f>
        <v>780.72</v>
      </c>
      <c r="D2736" s="66" t="n">
        <f aca="false">VLOOKUP(A2736,Plan1!$A$7:$O$2198,7,FALSE())</f>
        <v>-0.03</v>
      </c>
      <c r="E2736" s="65" t="n">
        <f aca="false">VLOOKUP(A2736,Plan1!$A$7:$O$2198,8,FALSE())</f>
        <v>759.97</v>
      </c>
      <c r="F2736" s="64" t="n">
        <f aca="false">VLOOKUP(A2736,Plan1!$A$7:$O$2198,12,FALSE())</f>
        <v>-0.69</v>
      </c>
      <c r="G2736" s="65" t="n">
        <f aca="false">VLOOKUP(A2736,Plan1!$A$7:$O$2198,13,FALSE())</f>
        <v>838.09</v>
      </c>
    </row>
    <row r="2737" customFormat="false" ht="15" hidden="false" customHeight="false" outlineLevel="0" collapsed="false">
      <c r="A2737" s="63" t="n">
        <v>44009</v>
      </c>
      <c r="B2737" s="64" t="n">
        <f aca="false">VLOOKUP(A2737,Plan1!$A$7:$O$2198,2,FALSE())</f>
        <v>-0.29</v>
      </c>
      <c r="C2737" s="65" t="n">
        <f aca="false">VLOOKUP(A2737,Plan1!$A$7:$O$2198,3,FALSE())</f>
        <v>780.71</v>
      </c>
      <c r="D2737" s="66" t="n">
        <f aca="false">VLOOKUP(A2737,Plan1!$A$7:$O$2198,7,FALSE())</f>
        <v>-0.03</v>
      </c>
      <c r="E2737" s="65" t="n">
        <f aca="false">VLOOKUP(A2737,Plan1!$A$7:$O$2198,8,FALSE())</f>
        <v>759.97</v>
      </c>
      <c r="F2737" s="64" t="n">
        <f aca="false">VLOOKUP(A2737,Plan1!$A$7:$O$2198,12,FALSE())</f>
        <v>-0.7</v>
      </c>
      <c r="G2737" s="65" t="n">
        <f aca="false">VLOOKUP(A2737,Plan1!$A$7:$O$2198,13,FALSE())</f>
        <v>838.08</v>
      </c>
    </row>
    <row r="2738" customFormat="false" ht="15" hidden="false" customHeight="false" outlineLevel="0" collapsed="false">
      <c r="A2738" s="63" t="n">
        <v>44010</v>
      </c>
      <c r="B2738" s="64" t="n">
        <f aca="false">VLOOKUP(A2738,Plan1!$A$7:$O$2198,2,FALSE())</f>
        <v>-0.3</v>
      </c>
      <c r="C2738" s="65" t="n">
        <f aca="false">VLOOKUP(A2738,Plan1!$A$7:$O$2198,3,FALSE())</f>
        <v>780.7</v>
      </c>
      <c r="D2738" s="66" t="n">
        <f aca="false">VLOOKUP(A2738,Plan1!$A$7:$O$2198,7,FALSE())</f>
        <v>-0.04</v>
      </c>
      <c r="E2738" s="65" t="n">
        <f aca="false">VLOOKUP(A2738,Plan1!$A$7:$O$2198,8,FALSE())</f>
        <v>759.96</v>
      </c>
      <c r="F2738" s="64" t="n">
        <f aca="false">VLOOKUP(A2738,Plan1!$A$7:$O$2198,12,FALSE())</f>
        <v>-0.71</v>
      </c>
      <c r="G2738" s="65" t="n">
        <f aca="false">VLOOKUP(A2738,Plan1!$A$7:$O$2198,13,FALSE())</f>
        <v>838.07</v>
      </c>
    </row>
    <row r="2739" customFormat="false" ht="15" hidden="false" customHeight="false" outlineLevel="0" collapsed="false">
      <c r="A2739" s="63" t="n">
        <v>44011</v>
      </c>
      <c r="B2739" s="64" t="n">
        <f aca="false">VLOOKUP(A2739,Plan1!$A$7:$O$2198,2,FALSE())</f>
        <v>-0.32</v>
      </c>
      <c r="C2739" s="65" t="n">
        <f aca="false">VLOOKUP(A2739,Plan1!$A$7:$O$2198,3,FALSE())</f>
        <v>780.68</v>
      </c>
      <c r="D2739" s="66" t="n">
        <f aca="false">VLOOKUP(A2739,Plan1!$A$7:$O$2198,7,FALSE())</f>
        <v>-0.04</v>
      </c>
      <c r="E2739" s="65" t="n">
        <f aca="false">VLOOKUP(A2739,Plan1!$A$7:$O$2198,8,FALSE())</f>
        <v>759.96</v>
      </c>
      <c r="F2739" s="64" t="n">
        <f aca="false">VLOOKUP(A2739,Plan1!$A$7:$O$2198,12,FALSE())</f>
        <v>-0.72</v>
      </c>
      <c r="G2739" s="65" t="n">
        <f aca="false">VLOOKUP(A2739,Plan1!$A$7:$O$2198,13,FALSE())</f>
        <v>838.06</v>
      </c>
    </row>
    <row r="2740" customFormat="false" ht="15" hidden="false" customHeight="false" outlineLevel="0" collapsed="false">
      <c r="A2740" s="63" t="n">
        <v>44012</v>
      </c>
      <c r="B2740" s="64" t="n">
        <f aca="false">VLOOKUP(A2740,Plan1!$A$7:$O$2198,2,FALSE())</f>
        <v>-0.33</v>
      </c>
      <c r="C2740" s="65" t="n">
        <f aca="false">VLOOKUP(A2740,Plan1!$A$7:$O$2198,3,FALSE())</f>
        <v>780.67</v>
      </c>
      <c r="D2740" s="66" t="n">
        <f aca="false">VLOOKUP(A2740,Plan1!$A$7:$O$2198,7,FALSE())</f>
        <v>-0.05</v>
      </c>
      <c r="E2740" s="65" t="n">
        <f aca="false">VLOOKUP(A2740,Plan1!$A$7:$O$2198,8,FALSE())</f>
        <v>759.95</v>
      </c>
      <c r="F2740" s="64" t="n">
        <f aca="false">VLOOKUP(A2740,Plan1!$A$7:$O$2198,12,FALSE())</f>
        <v>-0.74</v>
      </c>
      <c r="G2740" s="65" t="n">
        <f aca="false">VLOOKUP(A2740,Plan1!$A$7:$O$2198,13,FALSE())</f>
        <v>838.04</v>
      </c>
    </row>
    <row r="2741" customFormat="false" ht="15" hidden="false" customHeight="false" outlineLevel="0" collapsed="false">
      <c r="A2741" s="63" t="n">
        <v>44013</v>
      </c>
      <c r="B2741" s="64" t="n">
        <f aca="false">VLOOKUP(A2741,Plan1!$A$7:$O$2198,2,FALSE())</f>
        <v>-0.35</v>
      </c>
      <c r="C2741" s="65" t="n">
        <f aca="false">VLOOKUP(A2741,Plan1!$A$7:$O$2198,3,FALSE())</f>
        <v>780.65</v>
      </c>
      <c r="D2741" s="66" t="n">
        <f aca="false">VLOOKUP(A2741,Plan1!$A$7:$O$2198,7,FALSE())</f>
        <v>-0.05</v>
      </c>
      <c r="E2741" s="65" t="n">
        <f aca="false">VLOOKUP(A2741,Plan1!$A$7:$O$2198,8,FALSE())</f>
        <v>759.95</v>
      </c>
      <c r="F2741" s="64" t="n">
        <f aca="false">VLOOKUP(A2741,Plan1!$A$7:$O$2198,12,FALSE())</f>
        <v>-0.75</v>
      </c>
      <c r="G2741" s="65" t="n">
        <f aca="false">VLOOKUP(A2741,Plan1!$A$7:$O$2198,13,FALSE())</f>
        <v>838.03</v>
      </c>
    </row>
    <row r="2742" customFormat="false" ht="15" hidden="false" customHeight="false" outlineLevel="0" collapsed="false">
      <c r="A2742" s="63" t="n">
        <v>44014</v>
      </c>
      <c r="B2742" s="64" t="n">
        <f aca="false">VLOOKUP(A2742,Plan1!$A$7:$O$2198,2,FALSE())</f>
        <v>-0.36</v>
      </c>
      <c r="C2742" s="65" t="n">
        <f aca="false">VLOOKUP(A2742,Plan1!$A$7:$O$2198,3,FALSE())</f>
        <v>780.64</v>
      </c>
      <c r="D2742" s="66" t="n">
        <f aca="false">VLOOKUP(A2742,Plan1!$A$7:$O$2198,7,FALSE())</f>
        <v>-0.05</v>
      </c>
      <c r="E2742" s="65" t="n">
        <f aca="false">VLOOKUP(A2742,Plan1!$A$7:$O$2198,8,FALSE())</f>
        <v>759.95</v>
      </c>
      <c r="F2742" s="64" t="n">
        <f aca="false">VLOOKUP(A2742,Plan1!$A$7:$O$2198,12,FALSE())</f>
        <v>-0.76</v>
      </c>
      <c r="G2742" s="65" t="n">
        <f aca="false">VLOOKUP(A2742,Plan1!$A$7:$O$2198,13,FALSE())</f>
        <v>838.02</v>
      </c>
    </row>
    <row r="2743" customFormat="false" ht="15" hidden="false" customHeight="false" outlineLevel="0" collapsed="false">
      <c r="A2743" s="63" t="n">
        <v>44015</v>
      </c>
      <c r="B2743" s="64" t="n">
        <f aca="false">VLOOKUP(A2743,Plan1!$A$7:$O$2198,2,FALSE())</f>
        <v>-0.37</v>
      </c>
      <c r="C2743" s="65" t="n">
        <f aca="false">VLOOKUP(A2743,Plan1!$A$7:$O$2198,3,FALSE())</f>
        <v>780.63</v>
      </c>
      <c r="D2743" s="66" t="n">
        <f aca="false">VLOOKUP(A2743,Plan1!$A$7:$O$2198,7,FALSE())</f>
        <v>-0.05</v>
      </c>
      <c r="E2743" s="65" t="n">
        <f aca="false">VLOOKUP(A2743,Plan1!$A$7:$O$2198,8,FALSE())</f>
        <v>759.95</v>
      </c>
      <c r="F2743" s="64" t="n">
        <f aca="false">VLOOKUP(A2743,Plan1!$A$7:$O$2198,12,FALSE())</f>
        <v>-0.77</v>
      </c>
      <c r="G2743" s="65" t="n">
        <f aca="false">VLOOKUP(A2743,Plan1!$A$7:$O$2198,13,FALSE())</f>
        <v>838.01</v>
      </c>
    </row>
    <row r="2744" customFormat="false" ht="15" hidden="false" customHeight="false" outlineLevel="0" collapsed="false">
      <c r="A2744" s="63" t="n">
        <v>44016</v>
      </c>
      <c r="B2744" s="64" t="n">
        <f aca="false">VLOOKUP(A2744,Plan1!$A$7:$O$2198,2,FALSE())</f>
        <v>-0.38</v>
      </c>
      <c r="C2744" s="65" t="n">
        <f aca="false">VLOOKUP(A2744,Plan1!$A$7:$O$2198,3,FALSE())</f>
        <v>780.62</v>
      </c>
      <c r="D2744" s="66" t="n">
        <f aca="false">VLOOKUP(A2744,Plan1!$A$7:$O$2198,7,FALSE())</f>
        <v>-0.05</v>
      </c>
      <c r="E2744" s="65" t="n">
        <f aca="false">VLOOKUP(A2744,Plan1!$A$7:$O$2198,8,FALSE())</f>
        <v>759.95</v>
      </c>
      <c r="F2744" s="64" t="n">
        <f aca="false">VLOOKUP(A2744,Plan1!$A$7:$O$2198,12,FALSE())</f>
        <v>-0.78</v>
      </c>
      <c r="G2744" s="65" t="n">
        <f aca="false">VLOOKUP(A2744,Plan1!$A$7:$O$2198,13,FALSE())</f>
        <v>838</v>
      </c>
    </row>
    <row r="2745" customFormat="false" ht="15" hidden="false" customHeight="false" outlineLevel="0" collapsed="false">
      <c r="A2745" s="63" t="n">
        <v>44017</v>
      </c>
      <c r="B2745" s="64" t="n">
        <f aca="false">VLOOKUP(A2745,Plan1!$A$7:$O$2198,2,FALSE())</f>
        <v>-0.4</v>
      </c>
      <c r="C2745" s="65" t="n">
        <f aca="false">VLOOKUP(A2745,Plan1!$A$7:$O$2198,3,FALSE())</f>
        <v>780.6</v>
      </c>
      <c r="D2745" s="66" t="n">
        <f aca="false">VLOOKUP(A2745,Plan1!$A$7:$O$2198,7,FALSE())</f>
        <v>-0.05</v>
      </c>
      <c r="E2745" s="65" t="n">
        <f aca="false">VLOOKUP(A2745,Plan1!$A$7:$O$2198,8,FALSE())</f>
        <v>759.95</v>
      </c>
      <c r="F2745" s="64" t="n">
        <f aca="false">VLOOKUP(A2745,Plan1!$A$7:$O$2198,12,FALSE())</f>
        <v>-0.79</v>
      </c>
      <c r="G2745" s="65" t="n">
        <f aca="false">VLOOKUP(A2745,Plan1!$A$7:$O$2198,13,FALSE())</f>
        <v>837.99</v>
      </c>
    </row>
    <row r="2746" customFormat="false" ht="15" hidden="false" customHeight="false" outlineLevel="0" collapsed="false">
      <c r="A2746" s="63" t="n">
        <v>44018</v>
      </c>
      <c r="B2746" s="64" t="n">
        <f aca="false">VLOOKUP(A2746,Plan1!$A$7:$O$2198,2,FALSE())</f>
        <v>-0.41</v>
      </c>
      <c r="C2746" s="65" t="n">
        <f aca="false">VLOOKUP(A2746,Plan1!$A$7:$O$2198,3,FALSE())</f>
        <v>780.59</v>
      </c>
      <c r="D2746" s="66" t="n">
        <f aca="false">VLOOKUP(A2746,Plan1!$A$7:$O$2198,7,FALSE())</f>
        <v>-0.05</v>
      </c>
      <c r="E2746" s="65" t="n">
        <f aca="false">VLOOKUP(A2746,Plan1!$A$7:$O$2198,8,FALSE())</f>
        <v>759.95</v>
      </c>
      <c r="F2746" s="64" t="n">
        <f aca="false">VLOOKUP(A2746,Plan1!$A$7:$O$2198,12,FALSE())</f>
        <v>-0.79</v>
      </c>
      <c r="G2746" s="65" t="n">
        <f aca="false">VLOOKUP(A2746,Plan1!$A$7:$O$2198,13,FALSE())</f>
        <v>837.99</v>
      </c>
    </row>
    <row r="2747" customFormat="false" ht="15" hidden="false" customHeight="false" outlineLevel="0" collapsed="false">
      <c r="A2747" s="63" t="n">
        <v>44019</v>
      </c>
      <c r="B2747" s="64" t="n">
        <f aca="false">VLOOKUP(A2747,Plan1!$A$7:$O$2198,2,FALSE())</f>
        <v>-0.43</v>
      </c>
      <c r="C2747" s="65" t="n">
        <f aca="false">VLOOKUP(A2747,Plan1!$A$7:$O$2198,3,FALSE())</f>
        <v>780.57</v>
      </c>
      <c r="D2747" s="66" t="n">
        <f aca="false">VLOOKUP(A2747,Plan1!$A$7:$O$2198,7,FALSE())</f>
        <v>-0.06</v>
      </c>
      <c r="E2747" s="65" t="n">
        <f aca="false">VLOOKUP(A2747,Plan1!$A$7:$O$2198,8,FALSE())</f>
        <v>759.94</v>
      </c>
      <c r="F2747" s="64" t="n">
        <f aca="false">VLOOKUP(A2747,Plan1!$A$7:$O$2198,12,FALSE())</f>
        <v>-0.79</v>
      </c>
      <c r="G2747" s="65" t="n">
        <f aca="false">VLOOKUP(A2747,Plan1!$A$7:$O$2198,13,FALSE())</f>
        <v>837.99</v>
      </c>
    </row>
    <row r="2748" customFormat="false" ht="15" hidden="false" customHeight="false" outlineLevel="0" collapsed="false">
      <c r="A2748" s="63" t="n">
        <v>44020</v>
      </c>
      <c r="B2748" s="64" t="n">
        <f aca="false">VLOOKUP(A2748,Plan1!$A$7:$O$2198,2,FALSE())</f>
        <v>-0.45</v>
      </c>
      <c r="C2748" s="65" t="n">
        <f aca="false">VLOOKUP(A2748,Plan1!$A$7:$O$2198,3,FALSE())</f>
        <v>780.55</v>
      </c>
      <c r="D2748" s="66" t="n">
        <f aca="false">VLOOKUP(A2748,Plan1!$A$7:$O$2198,7,FALSE())</f>
        <v>-0.06</v>
      </c>
      <c r="E2748" s="65" t="n">
        <f aca="false">VLOOKUP(A2748,Plan1!$A$7:$O$2198,8,FALSE())</f>
        <v>759.94</v>
      </c>
      <c r="F2748" s="64" t="n">
        <f aca="false">VLOOKUP(A2748,Plan1!$A$7:$O$2198,12,FALSE())</f>
        <v>-0.79</v>
      </c>
      <c r="G2748" s="65" t="n">
        <f aca="false">VLOOKUP(A2748,Plan1!$A$7:$O$2198,13,FALSE())</f>
        <v>837.99</v>
      </c>
    </row>
    <row r="2749" customFormat="false" ht="15" hidden="false" customHeight="false" outlineLevel="0" collapsed="false">
      <c r="A2749" s="63" t="n">
        <v>44021</v>
      </c>
      <c r="B2749" s="64" t="n">
        <f aca="false">VLOOKUP(A2749,Plan1!$A$7:$O$2198,2,FALSE())</f>
        <v>-0.47</v>
      </c>
      <c r="C2749" s="65" t="n">
        <f aca="false">VLOOKUP(A2749,Plan1!$A$7:$O$2198,3,FALSE())</f>
        <v>780.53</v>
      </c>
      <c r="D2749" s="66" t="n">
        <f aca="false">VLOOKUP(A2749,Plan1!$A$7:$O$2198,7,FALSE())</f>
        <v>-0.07</v>
      </c>
      <c r="E2749" s="65" t="n">
        <f aca="false">VLOOKUP(A2749,Plan1!$A$7:$O$2198,8,FALSE())</f>
        <v>759.93</v>
      </c>
      <c r="F2749" s="64" t="n">
        <f aca="false">VLOOKUP(A2749,Plan1!$A$7:$O$2198,12,FALSE())</f>
        <v>-0.82</v>
      </c>
      <c r="G2749" s="65" t="n">
        <f aca="false">VLOOKUP(A2749,Plan1!$A$7:$O$2198,13,FALSE())</f>
        <v>837.96</v>
      </c>
    </row>
    <row r="2750" customFormat="false" ht="15" hidden="false" customHeight="false" outlineLevel="0" collapsed="false">
      <c r="A2750" s="63" t="n">
        <v>44022</v>
      </c>
      <c r="B2750" s="64" t="n">
        <f aca="false">VLOOKUP(A2750,Plan1!$A$7:$O$2198,2,FALSE())</f>
        <v>-0.48</v>
      </c>
      <c r="C2750" s="65" t="n">
        <f aca="false">VLOOKUP(A2750,Plan1!$A$7:$O$2198,3,FALSE())</f>
        <v>780.52</v>
      </c>
      <c r="D2750" s="66" t="n">
        <f aca="false">VLOOKUP(A2750,Plan1!$A$7:$O$2198,7,FALSE())</f>
        <v>-0.07</v>
      </c>
      <c r="E2750" s="65" t="n">
        <f aca="false">VLOOKUP(A2750,Plan1!$A$7:$O$2198,8,FALSE())</f>
        <v>759.93</v>
      </c>
      <c r="F2750" s="64" t="n">
        <f aca="false">VLOOKUP(A2750,Plan1!$A$7:$O$2198,12,FALSE())</f>
        <v>-0.84</v>
      </c>
      <c r="G2750" s="65" t="n">
        <f aca="false">VLOOKUP(A2750,Plan1!$A$7:$O$2198,13,FALSE())</f>
        <v>837.94</v>
      </c>
    </row>
    <row r="2751" customFormat="false" ht="15" hidden="false" customHeight="false" outlineLevel="0" collapsed="false">
      <c r="A2751" s="63" t="n">
        <v>44023</v>
      </c>
      <c r="B2751" s="64" t="n">
        <f aca="false">VLOOKUP(A2751,Plan1!$A$7:$O$2198,2,FALSE())</f>
        <v>-0.5</v>
      </c>
      <c r="C2751" s="65" t="n">
        <f aca="false">VLOOKUP(A2751,Plan1!$A$7:$O$2198,3,FALSE())</f>
        <v>780.5</v>
      </c>
      <c r="D2751" s="66" t="n">
        <f aca="false">VLOOKUP(A2751,Plan1!$A$7:$O$2198,7,FALSE())</f>
        <v>-0.08</v>
      </c>
      <c r="E2751" s="65" t="n">
        <f aca="false">VLOOKUP(A2751,Plan1!$A$7:$O$2198,8,FALSE())</f>
        <v>759.92</v>
      </c>
      <c r="F2751" s="64" t="n">
        <f aca="false">VLOOKUP(A2751,Plan1!$A$7:$O$2198,12,FALSE())</f>
        <v>-0.87</v>
      </c>
      <c r="G2751" s="65" t="n">
        <f aca="false">VLOOKUP(A2751,Plan1!$A$7:$O$2198,13,FALSE())</f>
        <v>837.91</v>
      </c>
    </row>
    <row r="2752" customFormat="false" ht="15" hidden="false" customHeight="false" outlineLevel="0" collapsed="false">
      <c r="A2752" s="63" t="n">
        <v>44024</v>
      </c>
      <c r="B2752" s="64" t="n">
        <f aca="false">VLOOKUP(A2752,Plan1!$A$7:$O$2198,2,FALSE())</f>
        <v>-0.52</v>
      </c>
      <c r="C2752" s="65" t="n">
        <f aca="false">VLOOKUP(A2752,Plan1!$A$7:$O$2198,3,FALSE())</f>
        <v>780.48</v>
      </c>
      <c r="D2752" s="66" t="n">
        <f aca="false">VLOOKUP(A2752,Plan1!$A$7:$O$2198,7,FALSE())</f>
        <v>-0.09</v>
      </c>
      <c r="E2752" s="65" t="n">
        <f aca="false">VLOOKUP(A2752,Plan1!$A$7:$O$2198,8,FALSE())</f>
        <v>759.91</v>
      </c>
      <c r="F2752" s="64" t="n">
        <f aca="false">VLOOKUP(A2752,Plan1!$A$7:$O$2198,12,FALSE())</f>
        <v>-0.89</v>
      </c>
      <c r="G2752" s="65" t="n">
        <f aca="false">VLOOKUP(A2752,Plan1!$A$7:$O$2198,13,FALSE())</f>
        <v>837.89</v>
      </c>
    </row>
    <row r="2753" customFormat="false" ht="15" hidden="false" customHeight="false" outlineLevel="0" collapsed="false">
      <c r="A2753" s="63" t="n">
        <v>44025</v>
      </c>
      <c r="B2753" s="64" t="n">
        <f aca="false">VLOOKUP(A2753,Plan1!$A$7:$O$2198,2,FALSE())</f>
        <v>-0.54</v>
      </c>
      <c r="C2753" s="65" t="n">
        <f aca="false">VLOOKUP(A2753,Plan1!$A$7:$O$2198,3,FALSE())</f>
        <v>780.46</v>
      </c>
      <c r="D2753" s="66" t="n">
        <f aca="false">VLOOKUP(A2753,Plan1!$A$7:$O$2198,7,FALSE())</f>
        <v>-0.09</v>
      </c>
      <c r="E2753" s="65" t="n">
        <f aca="false">VLOOKUP(A2753,Plan1!$A$7:$O$2198,8,FALSE())</f>
        <v>759.91</v>
      </c>
      <c r="F2753" s="64" t="n">
        <f aca="false">VLOOKUP(A2753,Plan1!$A$7:$O$2198,12,FALSE())</f>
        <v>-0.9</v>
      </c>
      <c r="G2753" s="65" t="n">
        <f aca="false">VLOOKUP(A2753,Plan1!$A$7:$O$2198,13,FALSE())</f>
        <v>837.88</v>
      </c>
    </row>
    <row r="2754" customFormat="false" ht="15" hidden="false" customHeight="false" outlineLevel="0" collapsed="false">
      <c r="A2754" s="63" t="n">
        <v>44026</v>
      </c>
      <c r="B2754" s="64" t="n">
        <f aca="false">VLOOKUP(A2754,Plan1!$A$7:$O$2198,2,FALSE())</f>
        <v>-0.55</v>
      </c>
      <c r="C2754" s="65" t="n">
        <f aca="false">VLOOKUP(A2754,Plan1!$A$7:$O$2198,3,FALSE())</f>
        <v>780.45</v>
      </c>
      <c r="D2754" s="66" t="n">
        <f aca="false">VLOOKUP(A2754,Plan1!$A$7:$O$2198,7,FALSE())</f>
        <v>-0.09</v>
      </c>
      <c r="E2754" s="65" t="n">
        <f aca="false">VLOOKUP(A2754,Plan1!$A$7:$O$2198,8,FALSE())</f>
        <v>759.91</v>
      </c>
      <c r="F2754" s="64" t="n">
        <f aca="false">VLOOKUP(A2754,Plan1!$A$7:$O$2198,12,FALSE())</f>
        <v>-0.91</v>
      </c>
      <c r="G2754" s="65" t="n">
        <f aca="false">VLOOKUP(A2754,Plan1!$A$7:$O$2198,13,FALSE())</f>
        <v>837.87</v>
      </c>
    </row>
    <row r="2755" customFormat="false" ht="15" hidden="false" customHeight="false" outlineLevel="0" collapsed="false">
      <c r="A2755" s="63" t="n">
        <v>44027</v>
      </c>
      <c r="B2755" s="64" t="n">
        <f aca="false">VLOOKUP(A2755,Plan1!$A$7:$O$2198,2,FALSE())</f>
        <v>-0.57</v>
      </c>
      <c r="C2755" s="65" t="n">
        <f aca="false">VLOOKUP(A2755,Plan1!$A$7:$O$2198,3,FALSE())</f>
        <v>780.43</v>
      </c>
      <c r="D2755" s="66" t="n">
        <f aca="false">VLOOKUP(A2755,Plan1!$A$7:$O$2198,7,FALSE())</f>
        <v>-0.1</v>
      </c>
      <c r="E2755" s="65" t="n">
        <f aca="false">VLOOKUP(A2755,Plan1!$A$7:$O$2198,8,FALSE())</f>
        <v>759.9</v>
      </c>
      <c r="F2755" s="64" t="n">
        <f aca="false">VLOOKUP(A2755,Plan1!$A$7:$O$2198,12,FALSE())</f>
        <v>-0.93</v>
      </c>
      <c r="G2755" s="65" t="n">
        <f aca="false">VLOOKUP(A2755,Plan1!$A$7:$O$2198,13,FALSE())</f>
        <v>837.85</v>
      </c>
    </row>
    <row r="2756" customFormat="false" ht="15" hidden="false" customHeight="false" outlineLevel="0" collapsed="false">
      <c r="A2756" s="63" t="n">
        <v>44028</v>
      </c>
      <c r="B2756" s="64" t="n">
        <f aca="false">VLOOKUP(A2756,Plan1!$A$7:$O$2198,2,FALSE())</f>
        <v>-0.6</v>
      </c>
      <c r="C2756" s="65" t="n">
        <f aca="false">VLOOKUP(A2756,Plan1!$A$7:$O$2198,3,FALSE())</f>
        <v>780.4</v>
      </c>
      <c r="D2756" s="66" t="n">
        <f aca="false">VLOOKUP(A2756,Plan1!$A$7:$O$2198,7,FALSE())</f>
        <v>-0.12</v>
      </c>
      <c r="E2756" s="65" t="n">
        <f aca="false">VLOOKUP(A2756,Plan1!$A$7:$O$2198,8,FALSE())</f>
        <v>759.88</v>
      </c>
      <c r="F2756" s="64" t="n">
        <f aca="false">VLOOKUP(A2756,Plan1!$A$7:$O$2198,12,FALSE())</f>
        <v>-0.94</v>
      </c>
      <c r="G2756" s="65" t="n">
        <f aca="false">VLOOKUP(A2756,Plan1!$A$7:$O$2198,13,FALSE())</f>
        <v>837.84</v>
      </c>
    </row>
    <row r="2757" customFormat="false" ht="15" hidden="false" customHeight="false" outlineLevel="0" collapsed="false">
      <c r="A2757" s="63" t="n">
        <v>44029</v>
      </c>
      <c r="B2757" s="64" t="n">
        <f aca="false">VLOOKUP(A2757,Plan1!$A$7:$O$2198,2,FALSE())</f>
        <v>-0.62</v>
      </c>
      <c r="C2757" s="65" t="n">
        <f aca="false">VLOOKUP(A2757,Plan1!$A$7:$O$2198,3,FALSE())</f>
        <v>780.38</v>
      </c>
      <c r="D2757" s="66" t="n">
        <f aca="false">VLOOKUP(A2757,Plan1!$A$7:$O$2198,7,FALSE())</f>
        <v>-0.13</v>
      </c>
      <c r="E2757" s="65" t="n">
        <f aca="false">VLOOKUP(A2757,Plan1!$A$7:$O$2198,8,FALSE())</f>
        <v>759.87</v>
      </c>
      <c r="F2757" s="64" t="n">
        <f aca="false">VLOOKUP(A2757,Plan1!$A$7:$O$2198,12,FALSE())</f>
        <v>-0.95</v>
      </c>
      <c r="G2757" s="65" t="n">
        <f aca="false">VLOOKUP(A2757,Plan1!$A$7:$O$2198,13,FALSE())</f>
        <v>837.83</v>
      </c>
    </row>
    <row r="2758" customFormat="false" ht="15" hidden="false" customHeight="false" outlineLevel="0" collapsed="false">
      <c r="A2758" s="63" t="n">
        <v>44030</v>
      </c>
      <c r="B2758" s="64" t="n">
        <f aca="false">VLOOKUP(A2758,Plan1!$A$7:$O$2198,2,FALSE())</f>
        <v>-0.64</v>
      </c>
      <c r="C2758" s="65" t="n">
        <f aca="false">VLOOKUP(A2758,Plan1!$A$7:$O$2198,3,FALSE())</f>
        <v>780.36</v>
      </c>
      <c r="D2758" s="66" t="n">
        <f aca="false">VLOOKUP(A2758,Plan1!$A$7:$O$2198,7,FALSE())</f>
        <v>-0.13</v>
      </c>
      <c r="E2758" s="65" t="n">
        <f aca="false">VLOOKUP(A2758,Plan1!$A$7:$O$2198,8,FALSE())</f>
        <v>759.87</v>
      </c>
      <c r="F2758" s="64" t="n">
        <f aca="false">VLOOKUP(A2758,Plan1!$A$7:$O$2198,12,FALSE())</f>
        <v>-0.96</v>
      </c>
      <c r="G2758" s="65" t="n">
        <f aca="false">VLOOKUP(A2758,Plan1!$A$7:$O$2198,13,FALSE())</f>
        <v>837.82</v>
      </c>
    </row>
    <row r="2759" customFormat="false" ht="15" hidden="false" customHeight="false" outlineLevel="0" collapsed="false">
      <c r="A2759" s="63" t="n">
        <v>44031</v>
      </c>
      <c r="B2759" s="64" t="n">
        <f aca="false">VLOOKUP(A2759,Plan1!$A$7:$O$2198,2,FALSE())</f>
        <v>-0.67</v>
      </c>
      <c r="C2759" s="65" t="n">
        <f aca="false">VLOOKUP(A2759,Plan1!$A$7:$O$2198,3,FALSE())</f>
        <v>780.33</v>
      </c>
      <c r="D2759" s="66" t="n">
        <f aca="false">VLOOKUP(A2759,Plan1!$A$7:$O$2198,7,FALSE())</f>
        <v>-0.14</v>
      </c>
      <c r="E2759" s="65" t="n">
        <f aca="false">VLOOKUP(A2759,Plan1!$A$7:$O$2198,8,FALSE())</f>
        <v>759.86</v>
      </c>
      <c r="F2759" s="64" t="n">
        <f aca="false">VLOOKUP(A2759,Plan1!$A$7:$O$2198,12,FALSE())</f>
        <v>-0.98</v>
      </c>
      <c r="G2759" s="65" t="n">
        <f aca="false">VLOOKUP(A2759,Plan1!$A$7:$O$2198,13,FALSE())</f>
        <v>837.8</v>
      </c>
    </row>
    <row r="2760" customFormat="false" ht="15" hidden="false" customHeight="false" outlineLevel="0" collapsed="false">
      <c r="A2760" s="63" t="n">
        <v>44032</v>
      </c>
      <c r="B2760" s="64" t="n">
        <f aca="false">VLOOKUP(A2760,Plan1!$A$7:$O$2198,2,FALSE())</f>
        <v>-0.7</v>
      </c>
      <c r="C2760" s="65" t="n">
        <f aca="false">VLOOKUP(A2760,Plan1!$A$7:$O$2198,3,FALSE())</f>
        <v>780.3</v>
      </c>
      <c r="D2760" s="66" t="n">
        <f aca="false">VLOOKUP(A2760,Plan1!$A$7:$O$2198,7,FALSE())</f>
        <v>-0.15</v>
      </c>
      <c r="E2760" s="65" t="n">
        <f aca="false">VLOOKUP(A2760,Plan1!$A$7:$O$2198,8,FALSE())</f>
        <v>759.85</v>
      </c>
      <c r="F2760" s="64" t="n">
        <f aca="false">VLOOKUP(A2760,Plan1!$A$7:$O$2198,12,FALSE())</f>
        <v>-1</v>
      </c>
      <c r="G2760" s="65" t="n">
        <f aca="false">VLOOKUP(A2760,Plan1!$A$7:$O$2198,13,FALSE())</f>
        <v>837.78</v>
      </c>
    </row>
    <row r="2761" customFormat="false" ht="15" hidden="false" customHeight="false" outlineLevel="0" collapsed="false">
      <c r="A2761" s="63" t="n">
        <v>44033</v>
      </c>
      <c r="B2761" s="64" t="n">
        <f aca="false">VLOOKUP(A2761,Plan1!$A$7:$O$2198,2,FALSE())</f>
        <v>-0.72</v>
      </c>
      <c r="C2761" s="65" t="n">
        <f aca="false">VLOOKUP(A2761,Plan1!$A$7:$O$2198,3,FALSE())</f>
        <v>780.28</v>
      </c>
      <c r="D2761" s="66" t="n">
        <f aca="false">VLOOKUP(A2761,Plan1!$A$7:$O$2198,7,FALSE())</f>
        <v>-0.16</v>
      </c>
      <c r="E2761" s="65" t="n">
        <f aca="false">VLOOKUP(A2761,Plan1!$A$7:$O$2198,8,FALSE())</f>
        <v>759.84</v>
      </c>
      <c r="F2761" s="64" t="n">
        <f aca="false">VLOOKUP(A2761,Plan1!$A$7:$O$2198,12,FALSE())</f>
        <v>-1.02</v>
      </c>
      <c r="G2761" s="65" t="n">
        <f aca="false">VLOOKUP(A2761,Plan1!$A$7:$O$2198,13,FALSE())</f>
        <v>837.76</v>
      </c>
    </row>
    <row r="2762" customFormat="false" ht="15" hidden="false" customHeight="false" outlineLevel="0" collapsed="false">
      <c r="A2762" s="63" t="n">
        <v>44034</v>
      </c>
      <c r="B2762" s="64" t="n">
        <f aca="false">VLOOKUP(A2762,Plan1!$A$7:$O$2198,2,FALSE())</f>
        <v>-0.75</v>
      </c>
      <c r="C2762" s="65" t="n">
        <f aca="false">VLOOKUP(A2762,Plan1!$A$7:$O$2198,3,FALSE())</f>
        <v>780.25</v>
      </c>
      <c r="D2762" s="66" t="n">
        <f aca="false">VLOOKUP(A2762,Plan1!$A$7:$O$2198,7,FALSE())</f>
        <v>-0.17</v>
      </c>
      <c r="E2762" s="65" t="n">
        <f aca="false">VLOOKUP(A2762,Plan1!$A$7:$O$2198,8,FALSE())</f>
        <v>759.83</v>
      </c>
      <c r="F2762" s="64" t="n">
        <f aca="false">VLOOKUP(A2762,Plan1!$A$7:$O$2198,12,FALSE())</f>
        <v>-1.04</v>
      </c>
      <c r="G2762" s="65" t="n">
        <f aca="false">VLOOKUP(A2762,Plan1!$A$7:$O$2198,13,FALSE())</f>
        <v>837.74</v>
      </c>
    </row>
    <row r="2763" customFormat="false" ht="15" hidden="false" customHeight="false" outlineLevel="0" collapsed="false">
      <c r="A2763" s="63" t="n">
        <v>44035</v>
      </c>
      <c r="B2763" s="64" t="n">
        <f aca="false">VLOOKUP(A2763,Plan1!$A$7:$O$2198,2,FALSE())</f>
        <v>-0.78</v>
      </c>
      <c r="C2763" s="65" t="n">
        <f aca="false">VLOOKUP(A2763,Plan1!$A$7:$O$2198,3,FALSE())</f>
        <v>780.22</v>
      </c>
      <c r="D2763" s="66" t="n">
        <f aca="false">VLOOKUP(A2763,Plan1!$A$7:$O$2198,7,FALSE())</f>
        <v>-0.18</v>
      </c>
      <c r="E2763" s="65" t="n">
        <f aca="false">VLOOKUP(A2763,Plan1!$A$7:$O$2198,8,FALSE())</f>
        <v>759.82</v>
      </c>
      <c r="F2763" s="64" t="n">
        <f aca="false">VLOOKUP(A2763,Plan1!$A$7:$O$2198,12,FALSE())</f>
        <v>-1.05</v>
      </c>
      <c r="G2763" s="65" t="n">
        <f aca="false">VLOOKUP(A2763,Plan1!$A$7:$O$2198,13,FALSE())</f>
        <v>837.73</v>
      </c>
    </row>
    <row r="2764" customFormat="false" ht="15" hidden="false" customHeight="false" outlineLevel="0" collapsed="false">
      <c r="A2764" s="63" t="n">
        <v>44036</v>
      </c>
      <c r="B2764" s="64" t="n">
        <f aca="false">VLOOKUP(A2764,Plan1!$A$7:$O$2198,2,FALSE())</f>
        <v>-0.8</v>
      </c>
      <c r="C2764" s="65" t="n">
        <f aca="false">VLOOKUP(A2764,Plan1!$A$7:$O$2198,3,FALSE())</f>
        <v>780.2</v>
      </c>
      <c r="D2764" s="66" t="n">
        <f aca="false">VLOOKUP(A2764,Plan1!$A$7:$O$2198,7,FALSE())</f>
        <v>-0.19</v>
      </c>
      <c r="E2764" s="65" t="n">
        <f aca="false">VLOOKUP(A2764,Plan1!$A$7:$O$2198,8,FALSE())</f>
        <v>759.81</v>
      </c>
      <c r="F2764" s="64" t="n">
        <f aca="false">VLOOKUP(A2764,Plan1!$A$7:$O$2198,12,FALSE())</f>
        <v>-1.06</v>
      </c>
      <c r="G2764" s="65" t="n">
        <f aca="false">VLOOKUP(A2764,Plan1!$A$7:$O$2198,13,FALSE())</f>
        <v>837.72</v>
      </c>
    </row>
    <row r="2765" customFormat="false" ht="15" hidden="false" customHeight="false" outlineLevel="0" collapsed="false">
      <c r="A2765" s="63" t="n">
        <v>44037</v>
      </c>
      <c r="B2765" s="64" t="n">
        <f aca="false">VLOOKUP(A2765,Plan1!$A$7:$O$2198,2,FALSE())</f>
        <v>-0.83</v>
      </c>
      <c r="C2765" s="65" t="n">
        <f aca="false">VLOOKUP(A2765,Plan1!$A$7:$O$2198,3,FALSE())</f>
        <v>780.17</v>
      </c>
      <c r="D2765" s="66" t="n">
        <f aca="false">VLOOKUP(A2765,Plan1!$A$7:$O$2198,7,FALSE())</f>
        <v>-0.2</v>
      </c>
      <c r="E2765" s="65" t="n">
        <f aca="false">VLOOKUP(A2765,Plan1!$A$7:$O$2198,8,FALSE())</f>
        <v>759.8</v>
      </c>
      <c r="F2765" s="64" t="n">
        <f aca="false">VLOOKUP(A2765,Plan1!$A$7:$O$2198,12,FALSE())</f>
        <v>-1.07</v>
      </c>
      <c r="G2765" s="65" t="n">
        <f aca="false">VLOOKUP(A2765,Plan1!$A$7:$O$2198,13,FALSE())</f>
        <v>837.71</v>
      </c>
    </row>
    <row r="2766" customFormat="false" ht="15" hidden="false" customHeight="false" outlineLevel="0" collapsed="false">
      <c r="A2766" s="63" t="n">
        <v>44038</v>
      </c>
      <c r="B2766" s="64" t="n">
        <f aca="false">VLOOKUP(A2766,Plan1!$A$7:$O$2198,2,FALSE())</f>
        <v>-0.87</v>
      </c>
      <c r="C2766" s="65" t="n">
        <f aca="false">VLOOKUP(A2766,Plan1!$A$7:$O$2198,3,FALSE())</f>
        <v>780.13</v>
      </c>
      <c r="D2766" s="66" t="n">
        <f aca="false">VLOOKUP(A2766,Plan1!$A$7:$O$2198,7,FALSE())</f>
        <v>-0.21</v>
      </c>
      <c r="E2766" s="65" t="n">
        <f aca="false">VLOOKUP(A2766,Plan1!$A$7:$O$2198,8,FALSE())</f>
        <v>759.79</v>
      </c>
      <c r="F2766" s="64" t="n">
        <f aca="false">VLOOKUP(A2766,Plan1!$A$7:$O$2198,12,FALSE())</f>
        <v>-1.08</v>
      </c>
      <c r="G2766" s="65" t="n">
        <f aca="false">VLOOKUP(A2766,Plan1!$A$7:$O$2198,13,FALSE())</f>
        <v>837.7</v>
      </c>
    </row>
    <row r="2767" customFormat="false" ht="15" hidden="false" customHeight="false" outlineLevel="0" collapsed="false">
      <c r="A2767" s="63" t="n">
        <v>44039</v>
      </c>
      <c r="B2767" s="64" t="n">
        <f aca="false">VLOOKUP(A2767,Plan1!$A$7:$O$2198,2,FALSE())</f>
        <v>-0.9</v>
      </c>
      <c r="C2767" s="65" t="n">
        <f aca="false">VLOOKUP(A2767,Plan1!$A$7:$O$2198,3,FALSE())</f>
        <v>780.1</v>
      </c>
      <c r="D2767" s="66" t="n">
        <f aca="false">VLOOKUP(A2767,Plan1!$A$7:$O$2198,7,FALSE())</f>
        <v>-0.22</v>
      </c>
      <c r="E2767" s="65" t="n">
        <f aca="false">VLOOKUP(A2767,Plan1!$A$7:$O$2198,8,FALSE())</f>
        <v>759.78</v>
      </c>
      <c r="F2767" s="64" t="n">
        <f aca="false">VLOOKUP(A2767,Plan1!$A$7:$O$2198,12,FALSE())</f>
        <v>-1.1</v>
      </c>
      <c r="G2767" s="65" t="n">
        <f aca="false">VLOOKUP(A2767,Plan1!$A$7:$O$2198,13,FALSE())</f>
        <v>837.68</v>
      </c>
    </row>
    <row r="2768" customFormat="false" ht="15" hidden="false" customHeight="false" outlineLevel="0" collapsed="false">
      <c r="A2768" s="63" t="n">
        <v>44040</v>
      </c>
      <c r="B2768" s="64" t="n">
        <f aca="false">VLOOKUP(A2768,Plan1!$A$7:$O$2198,2,FALSE())</f>
        <v>-0.92</v>
      </c>
      <c r="C2768" s="65" t="n">
        <f aca="false">VLOOKUP(A2768,Plan1!$A$7:$O$2198,3,FALSE())</f>
        <v>780.08</v>
      </c>
      <c r="D2768" s="66" t="n">
        <f aca="false">VLOOKUP(A2768,Plan1!$A$7:$O$2198,7,FALSE())</f>
        <v>-0.23</v>
      </c>
      <c r="E2768" s="65" t="n">
        <f aca="false">VLOOKUP(A2768,Plan1!$A$7:$O$2198,8,FALSE())</f>
        <v>759.77</v>
      </c>
      <c r="F2768" s="64" t="n">
        <f aca="false">VLOOKUP(A2768,Plan1!$A$7:$O$2198,12,FALSE())</f>
        <v>-1.12</v>
      </c>
      <c r="G2768" s="65" t="n">
        <f aca="false">VLOOKUP(A2768,Plan1!$A$7:$O$2198,13,FALSE())</f>
        <v>837.66</v>
      </c>
    </row>
    <row r="2769" customFormat="false" ht="15" hidden="false" customHeight="false" outlineLevel="0" collapsed="false">
      <c r="A2769" s="63" t="n">
        <v>44041</v>
      </c>
      <c r="B2769" s="64" t="n">
        <f aca="false">VLOOKUP(A2769,Plan1!$A$7:$O$2198,2,FALSE())</f>
        <v>-0.94</v>
      </c>
      <c r="C2769" s="65" t="n">
        <f aca="false">VLOOKUP(A2769,Plan1!$A$7:$O$2198,3,FALSE())</f>
        <v>780.06</v>
      </c>
      <c r="D2769" s="66" t="n">
        <f aca="false">VLOOKUP(A2769,Plan1!$A$7:$O$2198,7,FALSE())</f>
        <v>-0.23</v>
      </c>
      <c r="E2769" s="65" t="n">
        <f aca="false">VLOOKUP(A2769,Plan1!$A$7:$O$2198,8,FALSE())</f>
        <v>759.77</v>
      </c>
      <c r="F2769" s="64" t="n">
        <f aca="false">VLOOKUP(A2769,Plan1!$A$7:$O$2198,12,FALSE())</f>
        <v>-1.14</v>
      </c>
      <c r="G2769" s="65" t="n">
        <f aca="false">VLOOKUP(A2769,Plan1!$A$7:$O$2198,13,FALSE())</f>
        <v>837.64</v>
      </c>
    </row>
    <row r="2770" customFormat="false" ht="15" hidden="false" customHeight="false" outlineLevel="0" collapsed="false">
      <c r="A2770" s="63" t="n">
        <v>44042</v>
      </c>
      <c r="B2770" s="64" t="n">
        <f aca="false">VLOOKUP(A2770,Plan1!$A$7:$O$2198,2,FALSE())</f>
        <v>-0.97</v>
      </c>
      <c r="C2770" s="65" t="n">
        <f aca="false">VLOOKUP(A2770,Plan1!$A$7:$O$2198,3,FALSE())</f>
        <v>780.03</v>
      </c>
      <c r="D2770" s="66" t="n">
        <f aca="false">VLOOKUP(A2770,Plan1!$A$7:$O$2198,7,FALSE())</f>
        <v>-0.24</v>
      </c>
      <c r="E2770" s="65" t="n">
        <f aca="false">VLOOKUP(A2770,Plan1!$A$7:$O$2198,8,FALSE())</f>
        <v>759.76</v>
      </c>
      <c r="F2770" s="64" t="n">
        <f aca="false">VLOOKUP(A2770,Plan1!$A$7:$O$2198,12,FALSE())</f>
        <v>-1.14</v>
      </c>
      <c r="G2770" s="65" t="n">
        <f aca="false">VLOOKUP(A2770,Plan1!$A$7:$O$2198,13,FALSE())</f>
        <v>837.64</v>
      </c>
    </row>
    <row r="2771" customFormat="false" ht="15" hidden="false" customHeight="false" outlineLevel="0" collapsed="false">
      <c r="A2771" s="63" t="n">
        <v>44043</v>
      </c>
      <c r="B2771" s="64" t="n">
        <f aca="false">VLOOKUP(A2771,Plan1!$A$7:$O$2198,2,FALSE())</f>
        <v>-1</v>
      </c>
      <c r="C2771" s="65" t="n">
        <f aca="false">VLOOKUP(A2771,Plan1!$A$7:$O$2198,3,FALSE())</f>
        <v>780</v>
      </c>
      <c r="D2771" s="66" t="n">
        <f aca="false">VLOOKUP(A2771,Plan1!$A$7:$O$2198,7,FALSE())</f>
        <v>-0.26</v>
      </c>
      <c r="E2771" s="65" t="n">
        <f aca="false">VLOOKUP(A2771,Plan1!$A$7:$O$2198,8,FALSE())</f>
        <v>759.74</v>
      </c>
      <c r="F2771" s="64" t="n">
        <f aca="false">VLOOKUP(A2771,Plan1!$A$7:$O$2198,12,FALSE())</f>
        <v>-1.16</v>
      </c>
      <c r="G2771" s="65" t="n">
        <f aca="false">VLOOKUP(A2771,Plan1!$A$7:$O$2198,13,FALSE())</f>
        <v>837.62</v>
      </c>
    </row>
    <row r="2772" customFormat="false" ht="15" hidden="false" customHeight="false" outlineLevel="0" collapsed="false">
      <c r="A2772" s="63" t="n">
        <v>44044</v>
      </c>
      <c r="B2772" s="64" t="n">
        <f aca="false">VLOOKUP(A2772,Plan1!$A$7:$O$2198,2,FALSE())</f>
        <v>-1.03</v>
      </c>
      <c r="C2772" s="65" t="n">
        <f aca="false">VLOOKUP(A2772,Plan1!$A$7:$O$2198,3,FALSE())</f>
        <v>779.97</v>
      </c>
      <c r="D2772" s="66" t="n">
        <f aca="false">VLOOKUP(A2772,Plan1!$A$7:$O$2198,7,FALSE())</f>
        <v>-0.27</v>
      </c>
      <c r="E2772" s="65" t="n">
        <f aca="false">VLOOKUP(A2772,Plan1!$A$7:$O$2198,8,FALSE())</f>
        <v>759.73</v>
      </c>
      <c r="F2772" s="64" t="n">
        <f aca="false">VLOOKUP(A2772,Plan1!$A$7:$O$2198,12,FALSE())</f>
        <v>-1.18</v>
      </c>
      <c r="G2772" s="65" t="n">
        <f aca="false">VLOOKUP(A2772,Plan1!$A$7:$O$2198,13,FALSE())</f>
        <v>837.6</v>
      </c>
    </row>
    <row r="2773" customFormat="false" ht="15" hidden="false" customHeight="false" outlineLevel="0" collapsed="false">
      <c r="A2773" s="63" t="n">
        <v>44045</v>
      </c>
      <c r="B2773" s="64" t="n">
        <f aca="false">VLOOKUP(A2773,Plan1!$A$7:$O$2198,2,FALSE())</f>
        <v>-1.07</v>
      </c>
      <c r="C2773" s="65" t="n">
        <f aca="false">VLOOKUP(A2773,Plan1!$A$7:$O$2198,3,FALSE())</f>
        <v>779.93</v>
      </c>
      <c r="D2773" s="66" t="n">
        <f aca="false">VLOOKUP(A2773,Plan1!$A$7:$O$2198,7,FALSE())</f>
        <v>-0.28</v>
      </c>
      <c r="E2773" s="65" t="n">
        <f aca="false">VLOOKUP(A2773,Plan1!$A$7:$O$2198,8,FALSE())</f>
        <v>759.72</v>
      </c>
      <c r="F2773" s="64" t="n">
        <f aca="false">VLOOKUP(A2773,Plan1!$A$7:$O$2198,12,FALSE())</f>
        <v>-1.19</v>
      </c>
      <c r="G2773" s="65" t="n">
        <f aca="false">VLOOKUP(A2773,Plan1!$A$7:$O$2198,13,FALSE())</f>
        <v>837.59</v>
      </c>
    </row>
    <row r="2774" customFormat="false" ht="15" hidden="false" customHeight="false" outlineLevel="0" collapsed="false">
      <c r="A2774" s="63" t="n">
        <v>44046</v>
      </c>
      <c r="B2774" s="64" t="n">
        <f aca="false">VLOOKUP(A2774,Plan1!$A$7:$O$2198,2,FALSE())</f>
        <v>-1.1</v>
      </c>
      <c r="C2774" s="65" t="n">
        <f aca="false">VLOOKUP(A2774,Plan1!$A$7:$O$2198,3,FALSE())</f>
        <v>779.9</v>
      </c>
      <c r="D2774" s="66" t="n">
        <f aca="false">VLOOKUP(A2774,Plan1!$A$7:$O$2198,7,FALSE())</f>
        <v>-0.29</v>
      </c>
      <c r="E2774" s="65" t="n">
        <f aca="false">VLOOKUP(A2774,Plan1!$A$7:$O$2198,8,FALSE())</f>
        <v>759.71</v>
      </c>
      <c r="F2774" s="64" t="n">
        <f aca="false">VLOOKUP(A2774,Plan1!$A$7:$O$2198,12,FALSE())</f>
        <v>-1.2</v>
      </c>
      <c r="G2774" s="65" t="n">
        <f aca="false">VLOOKUP(A2774,Plan1!$A$7:$O$2198,13,FALSE())</f>
        <v>837.58</v>
      </c>
    </row>
    <row r="2775" customFormat="false" ht="15" hidden="false" customHeight="false" outlineLevel="0" collapsed="false">
      <c r="A2775" s="63" t="n">
        <v>44047</v>
      </c>
      <c r="B2775" s="64" t="n">
        <f aca="false">VLOOKUP(A2775,Plan1!$A$7:$O$2198,2,FALSE())</f>
        <v>-1.13</v>
      </c>
      <c r="C2775" s="65" t="n">
        <f aca="false">VLOOKUP(A2775,Plan1!$A$7:$O$2198,3,FALSE())</f>
        <v>779.87</v>
      </c>
      <c r="D2775" s="66" t="n">
        <f aca="false">VLOOKUP(A2775,Plan1!$A$7:$O$2198,7,FALSE())</f>
        <v>-0.3</v>
      </c>
      <c r="E2775" s="65" t="n">
        <f aca="false">VLOOKUP(A2775,Plan1!$A$7:$O$2198,8,FALSE())</f>
        <v>759.7</v>
      </c>
      <c r="F2775" s="64" t="n">
        <f aca="false">VLOOKUP(A2775,Plan1!$A$7:$O$2198,12,FALSE())</f>
        <v>-1.22</v>
      </c>
      <c r="G2775" s="65" t="n">
        <f aca="false">VLOOKUP(A2775,Plan1!$A$7:$O$2198,13,FALSE())</f>
        <v>837.56</v>
      </c>
    </row>
    <row r="2776" customFormat="false" ht="15" hidden="false" customHeight="false" outlineLevel="0" collapsed="false">
      <c r="A2776" s="63" t="n">
        <v>44048</v>
      </c>
      <c r="B2776" s="64" t="n">
        <f aca="false">VLOOKUP(A2776,Plan1!$A$7:$O$2198,2,FALSE())</f>
        <v>-1.16</v>
      </c>
      <c r="C2776" s="65" t="n">
        <f aca="false">VLOOKUP(A2776,Plan1!$A$7:$O$2198,3,FALSE())</f>
        <v>779.84</v>
      </c>
      <c r="D2776" s="66" t="n">
        <f aca="false">VLOOKUP(A2776,Plan1!$A$7:$O$2198,7,FALSE())</f>
        <v>-0.31</v>
      </c>
      <c r="E2776" s="65" t="n">
        <f aca="false">VLOOKUP(A2776,Plan1!$A$7:$O$2198,8,FALSE())</f>
        <v>759.69</v>
      </c>
      <c r="F2776" s="64" t="n">
        <f aca="false">VLOOKUP(A2776,Plan1!$A$7:$O$2198,12,FALSE())</f>
        <v>-1.24</v>
      </c>
      <c r="G2776" s="65" t="n">
        <f aca="false">VLOOKUP(A2776,Plan1!$A$7:$O$2198,13,FALSE())</f>
        <v>837.54</v>
      </c>
    </row>
    <row r="2777" customFormat="false" ht="15" hidden="false" customHeight="false" outlineLevel="0" collapsed="false">
      <c r="A2777" s="63" t="n">
        <v>44049</v>
      </c>
      <c r="B2777" s="64" t="n">
        <f aca="false">VLOOKUP(A2777,Plan1!$A$7:$O$2198,2,FALSE())</f>
        <v>-1.18</v>
      </c>
      <c r="C2777" s="65" t="n">
        <f aca="false">VLOOKUP(A2777,Plan1!$A$7:$O$2198,3,FALSE())</f>
        <v>779.82</v>
      </c>
      <c r="D2777" s="66" t="n">
        <f aca="false">VLOOKUP(A2777,Plan1!$A$7:$O$2198,7,FALSE())</f>
        <v>-0.32</v>
      </c>
      <c r="E2777" s="65" t="n">
        <f aca="false">VLOOKUP(A2777,Plan1!$A$7:$O$2198,8,FALSE())</f>
        <v>759.68</v>
      </c>
      <c r="F2777" s="64" t="n">
        <f aca="false">VLOOKUP(A2777,Plan1!$A$7:$O$2198,12,FALSE())</f>
        <v>-1.26</v>
      </c>
      <c r="G2777" s="65" t="n">
        <f aca="false">VLOOKUP(A2777,Plan1!$A$7:$O$2198,13,FALSE())</f>
        <v>837.52</v>
      </c>
    </row>
    <row r="2778" customFormat="false" ht="15" hidden="false" customHeight="false" outlineLevel="0" collapsed="false">
      <c r="A2778" s="63" t="n">
        <v>44050</v>
      </c>
      <c r="B2778" s="64" t="n">
        <f aca="false">VLOOKUP(A2778,Plan1!$A$7:$O$2198,2,FALSE())</f>
        <v>-1.2</v>
      </c>
      <c r="C2778" s="65" t="n">
        <f aca="false">VLOOKUP(A2778,Plan1!$A$7:$O$2198,3,FALSE())</f>
        <v>779.8</v>
      </c>
      <c r="D2778" s="66" t="n">
        <f aca="false">VLOOKUP(A2778,Plan1!$A$7:$O$2198,7,FALSE())</f>
        <v>-0.33</v>
      </c>
      <c r="E2778" s="65" t="n">
        <f aca="false">VLOOKUP(A2778,Plan1!$A$7:$O$2198,8,FALSE())</f>
        <v>759.67</v>
      </c>
      <c r="F2778" s="64" t="n">
        <f aca="false">VLOOKUP(A2778,Plan1!$A$7:$O$2198,12,FALSE())</f>
        <v>-1.28</v>
      </c>
      <c r="G2778" s="65" t="n">
        <f aca="false">VLOOKUP(A2778,Plan1!$A$7:$O$2198,13,FALSE())</f>
        <v>837.5</v>
      </c>
    </row>
    <row r="2779" customFormat="false" ht="15" hidden="false" customHeight="false" outlineLevel="0" collapsed="false">
      <c r="A2779" s="63" t="n">
        <v>44051</v>
      </c>
      <c r="B2779" s="64" t="n">
        <f aca="false">VLOOKUP(A2779,Plan1!$A$7:$O$2198,2,FALSE())</f>
        <v>-1.23</v>
      </c>
      <c r="C2779" s="65" t="n">
        <f aca="false">VLOOKUP(A2779,Plan1!$A$7:$O$2198,3,FALSE())</f>
        <v>779.77</v>
      </c>
      <c r="D2779" s="66" t="n">
        <f aca="false">VLOOKUP(A2779,Plan1!$A$7:$O$2198,7,FALSE())</f>
        <v>-0.35</v>
      </c>
      <c r="E2779" s="65" t="n">
        <f aca="false">VLOOKUP(A2779,Plan1!$A$7:$O$2198,8,FALSE())</f>
        <v>759.65</v>
      </c>
      <c r="F2779" s="64" t="n">
        <f aca="false">VLOOKUP(A2779,Plan1!$A$7:$O$2198,12,FALSE())</f>
        <v>-1.29</v>
      </c>
      <c r="G2779" s="65" t="n">
        <f aca="false">VLOOKUP(A2779,Plan1!$A$7:$O$2198,13,FALSE())</f>
        <v>837.49</v>
      </c>
    </row>
    <row r="2780" customFormat="false" ht="15" hidden="false" customHeight="false" outlineLevel="0" collapsed="false">
      <c r="A2780" s="63" t="n">
        <v>44052</v>
      </c>
      <c r="B2780" s="64" t="n">
        <f aca="false">VLOOKUP(A2780,Plan1!$A$7:$O$2198,2,FALSE())</f>
        <v>-1.25</v>
      </c>
      <c r="C2780" s="65" t="n">
        <f aca="false">VLOOKUP(A2780,Plan1!$A$7:$O$2198,3,FALSE())</f>
        <v>779.75</v>
      </c>
      <c r="D2780" s="66" t="n">
        <f aca="false">VLOOKUP(A2780,Plan1!$A$7:$O$2198,7,FALSE())</f>
        <v>-0.36</v>
      </c>
      <c r="E2780" s="65" t="n">
        <f aca="false">VLOOKUP(A2780,Plan1!$A$7:$O$2198,8,FALSE())</f>
        <v>759.64</v>
      </c>
      <c r="F2780" s="64" t="n">
        <f aca="false">VLOOKUP(A2780,Plan1!$A$7:$O$2198,12,FALSE())</f>
        <v>-1.31</v>
      </c>
      <c r="G2780" s="65" t="n">
        <f aca="false">VLOOKUP(A2780,Plan1!$A$7:$O$2198,13,FALSE())</f>
        <v>837.47</v>
      </c>
    </row>
    <row r="2781" customFormat="false" ht="15" hidden="false" customHeight="false" outlineLevel="0" collapsed="false">
      <c r="A2781" s="63" t="n">
        <v>44053</v>
      </c>
      <c r="B2781" s="64" t="n">
        <f aca="false">VLOOKUP(A2781,Plan1!$A$7:$O$2198,2,FALSE())</f>
        <v>-1.27</v>
      </c>
      <c r="C2781" s="65" t="n">
        <f aca="false">VLOOKUP(A2781,Plan1!$A$7:$O$2198,3,FALSE())</f>
        <v>779.73</v>
      </c>
      <c r="D2781" s="66" t="n">
        <f aca="false">VLOOKUP(A2781,Plan1!$A$7:$O$2198,7,FALSE())</f>
        <v>-0.36</v>
      </c>
      <c r="E2781" s="65" t="n">
        <f aca="false">VLOOKUP(A2781,Plan1!$A$7:$O$2198,8,FALSE())</f>
        <v>759.64</v>
      </c>
      <c r="F2781" s="64" t="n">
        <f aca="false">VLOOKUP(A2781,Plan1!$A$7:$O$2198,12,FALSE())</f>
        <v>-1.33</v>
      </c>
      <c r="G2781" s="65" t="n">
        <f aca="false">VLOOKUP(A2781,Plan1!$A$7:$O$2198,13,FALSE())</f>
        <v>837.45</v>
      </c>
    </row>
    <row r="2782" customFormat="false" ht="15" hidden="false" customHeight="false" outlineLevel="0" collapsed="false">
      <c r="A2782" s="63" t="n">
        <v>44054</v>
      </c>
      <c r="B2782" s="64" t="n">
        <f aca="false">VLOOKUP(A2782,Plan1!$A$7:$O$2198,2,FALSE())</f>
        <v>-1.29</v>
      </c>
      <c r="C2782" s="65" t="n">
        <f aca="false">VLOOKUP(A2782,Plan1!$A$7:$O$2198,3,FALSE())</f>
        <v>779.71</v>
      </c>
      <c r="D2782" s="66" t="n">
        <f aca="false">VLOOKUP(A2782,Plan1!$A$7:$O$2198,7,FALSE())</f>
        <v>-0.37</v>
      </c>
      <c r="E2782" s="65" t="n">
        <f aca="false">VLOOKUP(A2782,Plan1!$A$7:$O$2198,8,FALSE())</f>
        <v>759.63</v>
      </c>
      <c r="F2782" s="64" t="n">
        <f aca="false">VLOOKUP(A2782,Plan1!$A$7:$O$2198,12,FALSE())</f>
        <v>-1.34</v>
      </c>
      <c r="G2782" s="65" t="n">
        <f aca="false">VLOOKUP(A2782,Plan1!$A$7:$O$2198,13,FALSE())</f>
        <v>837.44</v>
      </c>
    </row>
    <row r="2783" customFormat="false" ht="15" hidden="false" customHeight="false" outlineLevel="0" collapsed="false">
      <c r="A2783" s="63" t="n">
        <v>44055</v>
      </c>
      <c r="B2783" s="64" t="n">
        <f aca="false">VLOOKUP(A2783,Plan1!$A$7:$O$2198,2,FALSE())</f>
        <v>-1.32</v>
      </c>
      <c r="C2783" s="65" t="n">
        <f aca="false">VLOOKUP(A2783,Plan1!$A$7:$O$2198,3,FALSE())</f>
        <v>779.68</v>
      </c>
      <c r="D2783" s="66" t="n">
        <f aca="false">VLOOKUP(A2783,Plan1!$A$7:$O$2198,7,FALSE())</f>
        <v>-0.38</v>
      </c>
      <c r="E2783" s="65" t="n">
        <f aca="false">VLOOKUP(A2783,Plan1!$A$7:$O$2198,8,FALSE())</f>
        <v>759.62</v>
      </c>
      <c r="F2783" s="64" t="n">
        <f aca="false">VLOOKUP(A2783,Plan1!$A$7:$O$2198,12,FALSE())</f>
        <v>-1.36</v>
      </c>
      <c r="G2783" s="65" t="n">
        <f aca="false">VLOOKUP(A2783,Plan1!$A$7:$O$2198,13,FALSE())</f>
        <v>837.42</v>
      </c>
    </row>
    <row r="2784" customFormat="false" ht="15" hidden="false" customHeight="false" outlineLevel="0" collapsed="false">
      <c r="A2784" s="63" t="n">
        <v>44056</v>
      </c>
      <c r="B2784" s="64" t="n">
        <f aca="false">VLOOKUP(A2784,Plan1!$A$7:$O$2198,2,FALSE())</f>
        <v>-1.34</v>
      </c>
      <c r="C2784" s="65" t="n">
        <f aca="false">VLOOKUP(A2784,Plan1!$A$7:$O$2198,3,FALSE())</f>
        <v>779.66</v>
      </c>
      <c r="D2784" s="66" t="n">
        <f aca="false">VLOOKUP(A2784,Plan1!$A$7:$O$2198,7,FALSE())</f>
        <v>-0.39</v>
      </c>
      <c r="E2784" s="65" t="n">
        <f aca="false">VLOOKUP(A2784,Plan1!$A$7:$O$2198,8,FALSE())</f>
        <v>759.61</v>
      </c>
      <c r="F2784" s="64" t="n">
        <f aca="false">VLOOKUP(A2784,Plan1!$A$7:$O$2198,12,FALSE())</f>
        <v>-1.38</v>
      </c>
      <c r="G2784" s="65" t="n">
        <f aca="false">VLOOKUP(A2784,Plan1!$A$7:$O$2198,13,FALSE())</f>
        <v>837.4</v>
      </c>
    </row>
    <row r="2785" customFormat="false" ht="15" hidden="false" customHeight="false" outlineLevel="0" collapsed="false">
      <c r="A2785" s="63" t="n">
        <v>44057</v>
      </c>
      <c r="B2785" s="64" t="n">
        <f aca="false">VLOOKUP(A2785,Plan1!$A$7:$O$2198,2,FALSE())</f>
        <v>-1.36</v>
      </c>
      <c r="C2785" s="65" t="n">
        <f aca="false">VLOOKUP(A2785,Plan1!$A$7:$O$2198,3,FALSE())</f>
        <v>779.64</v>
      </c>
      <c r="D2785" s="66" t="n">
        <f aca="false">VLOOKUP(A2785,Plan1!$A$7:$O$2198,7,FALSE())</f>
        <v>-0.41</v>
      </c>
      <c r="E2785" s="65" t="n">
        <f aca="false">VLOOKUP(A2785,Plan1!$A$7:$O$2198,8,FALSE())</f>
        <v>759.59</v>
      </c>
      <c r="F2785" s="64" t="n">
        <f aca="false">VLOOKUP(A2785,Plan1!$A$7:$O$2198,12,FALSE())</f>
        <v>-1.4</v>
      </c>
      <c r="G2785" s="65" t="n">
        <f aca="false">VLOOKUP(A2785,Plan1!$A$7:$O$2198,13,FALSE())</f>
        <v>837.38</v>
      </c>
    </row>
    <row r="2786" customFormat="false" ht="15" hidden="false" customHeight="false" outlineLevel="0" collapsed="false">
      <c r="A2786" s="63" t="n">
        <v>44058</v>
      </c>
      <c r="B2786" s="64" t="n">
        <f aca="false">VLOOKUP(A2786,Plan1!$A$7:$O$2198,2,FALSE())</f>
        <v>-1.38</v>
      </c>
      <c r="C2786" s="65" t="n">
        <f aca="false">VLOOKUP(A2786,Plan1!$A$7:$O$2198,3,FALSE())</f>
        <v>779.62</v>
      </c>
      <c r="D2786" s="66" t="n">
        <f aca="false">VLOOKUP(A2786,Plan1!$A$7:$O$2198,7,FALSE())</f>
        <v>-0.42</v>
      </c>
      <c r="E2786" s="65" t="n">
        <f aca="false">VLOOKUP(A2786,Plan1!$A$7:$O$2198,8,FALSE())</f>
        <v>759.58</v>
      </c>
      <c r="F2786" s="64" t="n">
        <f aca="false">VLOOKUP(A2786,Plan1!$A$7:$O$2198,12,FALSE())</f>
        <v>-1.42</v>
      </c>
      <c r="G2786" s="65" t="n">
        <f aca="false">VLOOKUP(A2786,Plan1!$A$7:$O$2198,13,FALSE())</f>
        <v>837.36</v>
      </c>
    </row>
    <row r="2787" customFormat="false" ht="15" hidden="false" customHeight="false" outlineLevel="0" collapsed="false">
      <c r="A2787" s="63" t="n">
        <v>44059</v>
      </c>
      <c r="B2787" s="64" t="n">
        <f aca="false">VLOOKUP(A2787,Plan1!$A$7:$O$2198,2,FALSE())</f>
        <v>-1.41</v>
      </c>
      <c r="C2787" s="65" t="n">
        <f aca="false">VLOOKUP(A2787,Plan1!$A$7:$O$2198,3,FALSE())</f>
        <v>779.59</v>
      </c>
      <c r="D2787" s="66" t="n">
        <f aca="false">VLOOKUP(A2787,Plan1!$A$7:$O$2198,7,FALSE())</f>
        <v>-0.44</v>
      </c>
      <c r="E2787" s="65" t="n">
        <f aca="false">VLOOKUP(A2787,Plan1!$A$7:$O$2198,8,FALSE())</f>
        <v>759.56</v>
      </c>
      <c r="F2787" s="64" t="n">
        <f aca="false">VLOOKUP(A2787,Plan1!$A$7:$O$2198,12,FALSE())</f>
        <v>-1.43</v>
      </c>
      <c r="G2787" s="65" t="n">
        <f aca="false">VLOOKUP(A2787,Plan1!$A$7:$O$2198,13,FALSE())</f>
        <v>837.35</v>
      </c>
    </row>
    <row r="2788" customFormat="false" ht="15" hidden="false" customHeight="false" outlineLevel="0" collapsed="false">
      <c r="A2788" s="63" t="n">
        <v>44060</v>
      </c>
      <c r="B2788" s="64" t="n">
        <f aca="false">VLOOKUP(A2788,Plan1!$A$7:$O$2198,2,FALSE())</f>
        <v>-1.43</v>
      </c>
      <c r="C2788" s="65" t="n">
        <f aca="false">VLOOKUP(A2788,Plan1!$A$7:$O$2198,3,FALSE())</f>
        <v>779.57</v>
      </c>
      <c r="D2788" s="66" t="n">
        <f aca="false">VLOOKUP(A2788,Plan1!$A$7:$O$2198,7,FALSE())</f>
        <v>-0.45</v>
      </c>
      <c r="E2788" s="65" t="n">
        <f aca="false">VLOOKUP(A2788,Plan1!$A$7:$O$2198,8,FALSE())</f>
        <v>759.55</v>
      </c>
      <c r="F2788" s="64" t="n">
        <f aca="false">VLOOKUP(A2788,Plan1!$A$7:$O$2198,12,FALSE())</f>
        <v>-1.44</v>
      </c>
      <c r="G2788" s="65" t="n">
        <f aca="false">VLOOKUP(A2788,Plan1!$A$7:$O$2198,13,FALSE())</f>
        <v>837.34</v>
      </c>
    </row>
    <row r="2789" customFormat="false" ht="15" hidden="false" customHeight="false" outlineLevel="0" collapsed="false">
      <c r="A2789" s="63" t="n">
        <v>44061</v>
      </c>
      <c r="B2789" s="64" t="n">
        <f aca="false">VLOOKUP(A2789,Plan1!$A$7:$O$2198,2,FALSE())</f>
        <v>-1.45</v>
      </c>
      <c r="C2789" s="65" t="n">
        <f aca="false">VLOOKUP(A2789,Plan1!$A$7:$O$2198,3,FALSE())</f>
        <v>779.55</v>
      </c>
      <c r="D2789" s="66" t="n">
        <f aca="false">VLOOKUP(A2789,Plan1!$A$7:$O$2198,7,FALSE())</f>
        <v>-0.46</v>
      </c>
      <c r="E2789" s="65" t="n">
        <f aca="false">VLOOKUP(A2789,Plan1!$A$7:$O$2198,8,FALSE())</f>
        <v>759.54</v>
      </c>
      <c r="F2789" s="64" t="n">
        <f aca="false">VLOOKUP(A2789,Plan1!$A$7:$O$2198,12,FALSE())</f>
        <v>-1.46</v>
      </c>
      <c r="G2789" s="65" t="n">
        <f aca="false">VLOOKUP(A2789,Plan1!$A$7:$O$2198,13,FALSE())</f>
        <v>837.32</v>
      </c>
    </row>
    <row r="2790" customFormat="false" ht="15" hidden="false" customHeight="false" outlineLevel="0" collapsed="false">
      <c r="A2790" s="63" t="n">
        <v>44062</v>
      </c>
      <c r="B2790" s="64" t="n">
        <f aca="false">VLOOKUP(A2790,Plan1!$A$7:$O$2198,2,FALSE())</f>
        <v>-1.48</v>
      </c>
      <c r="C2790" s="65" t="n">
        <f aca="false">VLOOKUP(A2790,Plan1!$A$7:$O$2198,3,FALSE())</f>
        <v>779.52</v>
      </c>
      <c r="D2790" s="66" t="n">
        <f aca="false">VLOOKUP(A2790,Plan1!$A$7:$O$2198,7,FALSE())</f>
        <v>-0.47</v>
      </c>
      <c r="E2790" s="65" t="n">
        <f aca="false">VLOOKUP(A2790,Plan1!$A$7:$O$2198,8,FALSE())</f>
        <v>759.53</v>
      </c>
      <c r="F2790" s="64" t="n">
        <f aca="false">VLOOKUP(A2790,Plan1!$A$7:$O$2198,12,FALSE())</f>
        <v>-1.48</v>
      </c>
      <c r="G2790" s="65" t="n">
        <f aca="false">VLOOKUP(A2790,Plan1!$A$7:$O$2198,13,FALSE())</f>
        <v>837.3</v>
      </c>
    </row>
    <row r="2791" customFormat="false" ht="15" hidden="false" customHeight="false" outlineLevel="0" collapsed="false">
      <c r="A2791" s="63" t="n">
        <v>44063</v>
      </c>
      <c r="B2791" s="64" t="n">
        <f aca="false">VLOOKUP(A2791,Plan1!$A$7:$O$2198,2,FALSE())</f>
        <v>-1.5</v>
      </c>
      <c r="C2791" s="65" t="n">
        <f aca="false">VLOOKUP(A2791,Plan1!$A$7:$O$2198,3,FALSE())</f>
        <v>779.5</v>
      </c>
      <c r="D2791" s="66" t="n">
        <f aca="false">VLOOKUP(A2791,Plan1!$A$7:$O$2198,7,FALSE())</f>
        <v>-0.49</v>
      </c>
      <c r="E2791" s="65" t="n">
        <f aca="false">VLOOKUP(A2791,Plan1!$A$7:$O$2198,8,FALSE())</f>
        <v>759.51</v>
      </c>
      <c r="F2791" s="64" t="n">
        <f aca="false">VLOOKUP(A2791,Plan1!$A$7:$O$2198,12,FALSE())</f>
        <v>-1.49</v>
      </c>
      <c r="G2791" s="65" t="n">
        <f aca="false">VLOOKUP(A2791,Plan1!$A$7:$O$2198,13,FALSE())</f>
        <v>837.29</v>
      </c>
    </row>
    <row r="2792" customFormat="false" ht="15" hidden="false" customHeight="false" outlineLevel="0" collapsed="false">
      <c r="A2792" s="63" t="n">
        <v>44064</v>
      </c>
      <c r="B2792" s="64" t="n">
        <f aca="false">VLOOKUP(A2792,Plan1!$A$7:$O$2198,2,FALSE())</f>
        <v>-1.53</v>
      </c>
      <c r="C2792" s="65" t="n">
        <f aca="false">VLOOKUP(A2792,Plan1!$A$7:$O$2198,3,FALSE())</f>
        <v>779.47</v>
      </c>
      <c r="D2792" s="66" t="n">
        <f aca="false">VLOOKUP(A2792,Plan1!$A$7:$O$2198,7,FALSE())</f>
        <v>-0.5</v>
      </c>
      <c r="E2792" s="65" t="n">
        <f aca="false">VLOOKUP(A2792,Plan1!$A$7:$O$2198,8,FALSE())</f>
        <v>759.5</v>
      </c>
      <c r="F2792" s="64" t="n">
        <f aca="false">VLOOKUP(A2792,Plan1!$A$7:$O$2198,12,FALSE())</f>
        <v>-1.5</v>
      </c>
      <c r="G2792" s="65" t="n">
        <f aca="false">VLOOKUP(A2792,Plan1!$A$7:$O$2198,13,FALSE())</f>
        <v>837.28</v>
      </c>
    </row>
    <row r="2793" customFormat="false" ht="15" hidden="false" customHeight="false" outlineLevel="0" collapsed="false">
      <c r="A2793" s="63" t="n">
        <v>44065</v>
      </c>
      <c r="B2793" s="64" t="n">
        <f aca="false">VLOOKUP(A2793,Plan1!$A$7:$O$2198,2,FALSE())</f>
        <v>-1.54</v>
      </c>
      <c r="C2793" s="65" t="n">
        <f aca="false">VLOOKUP(A2793,Plan1!$A$7:$O$2198,3,FALSE())</f>
        <v>779.46</v>
      </c>
      <c r="D2793" s="66" t="n">
        <f aca="false">VLOOKUP(A2793,Plan1!$A$7:$O$2198,7,FALSE())</f>
        <v>-0.51</v>
      </c>
      <c r="E2793" s="65" t="n">
        <f aca="false">VLOOKUP(A2793,Plan1!$A$7:$O$2198,8,FALSE())</f>
        <v>759.49</v>
      </c>
      <c r="F2793" s="64" t="n">
        <f aca="false">VLOOKUP(A2793,Plan1!$A$7:$O$2198,12,FALSE())</f>
        <v>-1.5</v>
      </c>
      <c r="G2793" s="65" t="n">
        <f aca="false">VLOOKUP(A2793,Plan1!$A$7:$O$2198,13,FALSE())</f>
        <v>837.28</v>
      </c>
    </row>
    <row r="2794" customFormat="false" ht="15" hidden="false" customHeight="false" outlineLevel="0" collapsed="false">
      <c r="A2794" s="63" t="n">
        <v>44066</v>
      </c>
      <c r="B2794" s="64" t="n">
        <f aca="false">VLOOKUP(A2794,Plan1!$A$7:$O$2198,2,FALSE())</f>
        <v>-1.54</v>
      </c>
      <c r="C2794" s="65" t="n">
        <f aca="false">VLOOKUP(A2794,Plan1!$A$7:$O$2198,3,FALSE())</f>
        <v>779.46</v>
      </c>
      <c r="D2794" s="66" t="n">
        <f aca="false">VLOOKUP(A2794,Plan1!$A$7:$O$2198,7,FALSE())</f>
        <v>-0.51</v>
      </c>
      <c r="E2794" s="65" t="n">
        <f aca="false">VLOOKUP(A2794,Plan1!$A$7:$O$2198,8,FALSE())</f>
        <v>759.49</v>
      </c>
      <c r="F2794" s="64" t="n">
        <f aca="false">VLOOKUP(A2794,Plan1!$A$7:$O$2198,12,FALSE())</f>
        <v>-1.49</v>
      </c>
      <c r="G2794" s="65" t="n">
        <f aca="false">VLOOKUP(A2794,Plan1!$A$7:$O$2198,13,FALSE())</f>
        <v>837.29</v>
      </c>
    </row>
    <row r="2795" customFormat="false" ht="15" hidden="false" customHeight="false" outlineLevel="0" collapsed="false">
      <c r="A2795" s="63" t="n">
        <v>44067</v>
      </c>
      <c r="B2795" s="64" t="n">
        <f aca="false">VLOOKUP(A2795,Plan1!$A$7:$O$2198,2,FALSE())</f>
        <v>-1.56</v>
      </c>
      <c r="C2795" s="65" t="n">
        <f aca="false">VLOOKUP(A2795,Plan1!$A$7:$O$2198,3,FALSE())</f>
        <v>779.44</v>
      </c>
      <c r="D2795" s="66" t="n">
        <f aca="false">VLOOKUP(A2795,Plan1!$A$7:$O$2198,7,FALSE())</f>
        <v>-0.51</v>
      </c>
      <c r="E2795" s="65" t="n">
        <f aca="false">VLOOKUP(A2795,Plan1!$A$7:$O$2198,8,FALSE())</f>
        <v>759.49</v>
      </c>
      <c r="F2795" s="64" t="n">
        <f aca="false">VLOOKUP(A2795,Plan1!$A$7:$O$2198,12,FALSE())</f>
        <v>-1.51</v>
      </c>
      <c r="G2795" s="65" t="n">
        <f aca="false">VLOOKUP(A2795,Plan1!$A$7:$O$2198,13,FALSE())</f>
        <v>837.27</v>
      </c>
    </row>
    <row r="2796" customFormat="false" ht="15" hidden="false" customHeight="false" outlineLevel="0" collapsed="false">
      <c r="A2796" s="63" t="n">
        <v>44068</v>
      </c>
      <c r="B2796" s="64" t="n">
        <f aca="false">VLOOKUP(A2796,Plan1!$A$7:$O$2198,2,FALSE())</f>
        <v>-1.57</v>
      </c>
      <c r="C2796" s="65" t="n">
        <f aca="false">VLOOKUP(A2796,Plan1!$A$7:$O$2198,3,FALSE())</f>
        <v>779.43</v>
      </c>
      <c r="D2796" s="66" t="n">
        <f aca="false">VLOOKUP(A2796,Plan1!$A$7:$O$2198,7,FALSE())</f>
        <v>-0.52</v>
      </c>
      <c r="E2796" s="65" t="n">
        <f aca="false">VLOOKUP(A2796,Plan1!$A$7:$O$2198,8,FALSE())</f>
        <v>759.48</v>
      </c>
      <c r="F2796" s="64" t="n">
        <f aca="false">VLOOKUP(A2796,Plan1!$A$7:$O$2198,12,FALSE())</f>
        <v>-1.53</v>
      </c>
      <c r="G2796" s="65" t="n">
        <f aca="false">VLOOKUP(A2796,Plan1!$A$7:$O$2198,13,FALSE())</f>
        <v>837.25</v>
      </c>
    </row>
    <row r="2797" customFormat="false" ht="15" hidden="false" customHeight="false" outlineLevel="0" collapsed="false">
      <c r="A2797" s="63" t="n">
        <v>44069</v>
      </c>
      <c r="B2797" s="64" t="n">
        <f aca="false">VLOOKUP(A2797,Plan1!$A$7:$O$2198,2,FALSE())</f>
        <v>-1.6</v>
      </c>
      <c r="C2797" s="65" t="n">
        <f aca="false">VLOOKUP(A2797,Plan1!$A$7:$O$2198,3,FALSE())</f>
        <v>779.4</v>
      </c>
      <c r="D2797" s="66" t="n">
        <f aca="false">VLOOKUP(A2797,Plan1!$A$7:$O$2198,7,FALSE())</f>
        <v>-0.53</v>
      </c>
      <c r="E2797" s="65" t="n">
        <f aca="false">VLOOKUP(A2797,Plan1!$A$7:$O$2198,8,FALSE())</f>
        <v>759.47</v>
      </c>
      <c r="F2797" s="64" t="n">
        <f aca="false">VLOOKUP(A2797,Plan1!$A$7:$O$2198,12,FALSE())</f>
        <v>-1.55</v>
      </c>
      <c r="G2797" s="65" t="n">
        <f aca="false">VLOOKUP(A2797,Plan1!$A$7:$O$2198,13,FALSE())</f>
        <v>837.23</v>
      </c>
    </row>
    <row r="2798" customFormat="false" ht="15" hidden="false" customHeight="false" outlineLevel="0" collapsed="false">
      <c r="A2798" s="63" t="n">
        <v>44070</v>
      </c>
      <c r="B2798" s="64" t="n">
        <f aca="false">VLOOKUP(A2798,Plan1!$A$7:$O$2198,2,FALSE())</f>
        <v>-1.62</v>
      </c>
      <c r="C2798" s="65" t="n">
        <f aca="false">VLOOKUP(A2798,Plan1!$A$7:$O$2198,3,FALSE())</f>
        <v>779.38</v>
      </c>
      <c r="D2798" s="66" t="n">
        <f aca="false">VLOOKUP(A2798,Plan1!$A$7:$O$2198,7,FALSE())</f>
        <v>-0.54</v>
      </c>
      <c r="E2798" s="65" t="n">
        <f aca="false">VLOOKUP(A2798,Plan1!$A$7:$O$2198,8,FALSE())</f>
        <v>759.46</v>
      </c>
      <c r="F2798" s="64" t="n">
        <f aca="false">VLOOKUP(A2798,Plan1!$A$7:$O$2198,12,FALSE())</f>
        <v>-1.57</v>
      </c>
      <c r="G2798" s="65" t="n">
        <f aca="false">VLOOKUP(A2798,Plan1!$A$7:$O$2198,13,FALSE())</f>
        <v>837.21</v>
      </c>
    </row>
    <row r="2799" customFormat="false" ht="15" hidden="false" customHeight="false" outlineLevel="0" collapsed="false">
      <c r="A2799" s="63" t="n">
        <v>44071</v>
      </c>
      <c r="B2799" s="64" t="n">
        <f aca="false">VLOOKUP(A2799,Plan1!$A$7:$O$2198,2,FALSE())</f>
        <v>-1.64</v>
      </c>
      <c r="C2799" s="65" t="n">
        <f aca="false">VLOOKUP(A2799,Plan1!$A$7:$O$2198,3,FALSE())</f>
        <v>779.36</v>
      </c>
      <c r="D2799" s="66" t="n">
        <f aca="false">VLOOKUP(A2799,Plan1!$A$7:$O$2198,7,FALSE())</f>
        <v>-0.55</v>
      </c>
      <c r="E2799" s="65" t="n">
        <f aca="false">VLOOKUP(A2799,Plan1!$A$7:$O$2198,8,FALSE())</f>
        <v>759.45</v>
      </c>
      <c r="F2799" s="64" t="n">
        <f aca="false">VLOOKUP(A2799,Plan1!$A$7:$O$2198,12,FALSE())</f>
        <v>-1.58</v>
      </c>
      <c r="G2799" s="65" t="n">
        <f aca="false">VLOOKUP(A2799,Plan1!$A$7:$O$2198,13,FALSE())</f>
        <v>837.2</v>
      </c>
    </row>
    <row r="2800" customFormat="false" ht="15" hidden="false" customHeight="false" outlineLevel="0" collapsed="false">
      <c r="A2800" s="63" t="n">
        <v>44072</v>
      </c>
      <c r="B2800" s="64" t="n">
        <f aca="false">VLOOKUP(A2800,Plan1!$A$7:$O$2198,2,FALSE())</f>
        <v>-1.66</v>
      </c>
      <c r="C2800" s="65" t="n">
        <f aca="false">VLOOKUP(A2800,Plan1!$A$7:$O$2198,3,FALSE())</f>
        <v>779.34</v>
      </c>
      <c r="D2800" s="66" t="n">
        <f aca="false">VLOOKUP(A2800,Plan1!$A$7:$O$2198,7,FALSE())</f>
        <v>-0.57</v>
      </c>
      <c r="E2800" s="65" t="n">
        <f aca="false">VLOOKUP(A2800,Plan1!$A$7:$O$2198,8,FALSE())</f>
        <v>759.43</v>
      </c>
      <c r="F2800" s="64" t="n">
        <f aca="false">VLOOKUP(A2800,Plan1!$A$7:$O$2198,12,FALSE())</f>
        <v>-1.6</v>
      </c>
      <c r="G2800" s="65" t="n">
        <f aca="false">VLOOKUP(A2800,Plan1!$A$7:$O$2198,13,FALSE())</f>
        <v>837.18</v>
      </c>
    </row>
    <row r="2801" customFormat="false" ht="15" hidden="false" customHeight="false" outlineLevel="0" collapsed="false">
      <c r="A2801" s="63" t="n">
        <v>44073</v>
      </c>
      <c r="B2801" s="64" t="n">
        <f aca="false">VLOOKUP(A2801,Plan1!$A$7:$O$2198,2,FALSE())</f>
        <v>-1.69</v>
      </c>
      <c r="C2801" s="65" t="n">
        <f aca="false">VLOOKUP(A2801,Plan1!$A$7:$O$2198,3,FALSE())</f>
        <v>779.31</v>
      </c>
      <c r="D2801" s="66" t="n">
        <f aca="false">VLOOKUP(A2801,Plan1!$A$7:$O$2198,7,FALSE())</f>
        <v>-0.58</v>
      </c>
      <c r="E2801" s="65" t="n">
        <f aca="false">VLOOKUP(A2801,Plan1!$A$7:$O$2198,8,FALSE())</f>
        <v>759.42</v>
      </c>
      <c r="F2801" s="64" t="n">
        <f aca="false">VLOOKUP(A2801,Plan1!$A$7:$O$2198,12,FALSE())</f>
        <v>-1.6</v>
      </c>
      <c r="G2801" s="65" t="n">
        <f aca="false">VLOOKUP(A2801,Plan1!$A$7:$O$2198,13,FALSE())</f>
        <v>837.18</v>
      </c>
    </row>
    <row r="2802" customFormat="false" ht="15" hidden="false" customHeight="false" outlineLevel="0" collapsed="false">
      <c r="A2802" s="63" t="n">
        <v>44074</v>
      </c>
      <c r="B2802" s="64" t="n">
        <f aca="false">VLOOKUP(A2802,Plan1!$A$7:$O$2198,2,FALSE())</f>
        <v>-1.72</v>
      </c>
      <c r="C2802" s="65" t="n">
        <f aca="false">VLOOKUP(A2802,Plan1!$A$7:$O$2198,3,FALSE())</f>
        <v>779.28</v>
      </c>
      <c r="D2802" s="66" t="n">
        <f aca="false">VLOOKUP(A2802,Plan1!$A$7:$O$2198,7,FALSE())</f>
        <v>-0.59</v>
      </c>
      <c r="E2802" s="65" t="n">
        <f aca="false">VLOOKUP(A2802,Plan1!$A$7:$O$2198,8,FALSE())</f>
        <v>759.41</v>
      </c>
      <c r="F2802" s="64" t="n">
        <f aca="false">VLOOKUP(A2802,Plan1!$A$7:$O$2198,12,FALSE())</f>
        <v>-1.64</v>
      </c>
      <c r="G2802" s="65" t="n">
        <f aca="false">VLOOKUP(A2802,Plan1!$A$7:$O$2198,13,FALSE())</f>
        <v>837.14</v>
      </c>
    </row>
    <row r="2803" customFormat="false" ht="15" hidden="false" customHeight="false" outlineLevel="0" collapsed="false">
      <c r="A2803" s="63" t="n">
        <v>44075</v>
      </c>
      <c r="B2803" s="64" t="n">
        <f aca="false">VLOOKUP(A2803,Plan1!$A$7:$O$2198,2,FALSE())</f>
        <v>-1.74</v>
      </c>
      <c r="C2803" s="65" t="n">
        <f aca="false">VLOOKUP(A2803,Plan1!$A$7:$O$2198,3,FALSE())</f>
        <v>779.26</v>
      </c>
      <c r="D2803" s="66" t="n">
        <f aca="false">VLOOKUP(A2803,Plan1!$A$7:$O$2198,7,FALSE())</f>
        <v>-0.6</v>
      </c>
      <c r="E2803" s="65" t="n">
        <f aca="false">VLOOKUP(A2803,Plan1!$A$7:$O$2198,8,FALSE())</f>
        <v>759.4</v>
      </c>
      <c r="F2803" s="64" t="n">
        <f aca="false">VLOOKUP(A2803,Plan1!$A$7:$O$2198,12,FALSE())</f>
        <v>-1.66</v>
      </c>
      <c r="G2803" s="65" t="n">
        <f aca="false">VLOOKUP(A2803,Plan1!$A$7:$O$2198,13,FALSE())</f>
        <v>837.12</v>
      </c>
    </row>
    <row r="2804" customFormat="false" ht="15" hidden="false" customHeight="false" outlineLevel="0" collapsed="false">
      <c r="A2804" s="63" t="n">
        <v>44076</v>
      </c>
      <c r="B2804" s="64" t="n">
        <f aca="false">VLOOKUP(A2804,Plan1!$A$7:$O$2198,2,FALSE())</f>
        <v>-1.77</v>
      </c>
      <c r="C2804" s="65" t="n">
        <f aca="false">VLOOKUP(A2804,Plan1!$A$7:$O$2198,3,FALSE())</f>
        <v>779.23</v>
      </c>
      <c r="D2804" s="66" t="n">
        <f aca="false">VLOOKUP(A2804,Plan1!$A$7:$O$2198,7,FALSE())</f>
        <v>-0.63</v>
      </c>
      <c r="E2804" s="65" t="n">
        <f aca="false">VLOOKUP(A2804,Plan1!$A$7:$O$2198,8,FALSE())</f>
        <v>759.37</v>
      </c>
      <c r="F2804" s="64" t="n">
        <f aca="false">VLOOKUP(A2804,Plan1!$A$7:$O$2198,12,FALSE())</f>
        <v>-1.67</v>
      </c>
      <c r="G2804" s="65" t="n">
        <f aca="false">VLOOKUP(A2804,Plan1!$A$7:$O$2198,13,FALSE())</f>
        <v>837.11</v>
      </c>
    </row>
    <row r="2805" customFormat="false" ht="15" hidden="false" customHeight="false" outlineLevel="0" collapsed="false">
      <c r="A2805" s="63" t="n">
        <v>44077</v>
      </c>
      <c r="B2805" s="64" t="n">
        <f aca="false">VLOOKUP(A2805,Plan1!$A$7:$O$2198,2,FALSE())</f>
        <v>-1.79</v>
      </c>
      <c r="C2805" s="65" t="n">
        <f aca="false">VLOOKUP(A2805,Plan1!$A$7:$O$2198,3,FALSE())</f>
        <v>779.21</v>
      </c>
      <c r="D2805" s="66" t="n">
        <f aca="false">VLOOKUP(A2805,Plan1!$A$7:$O$2198,7,FALSE())</f>
        <v>-0.64</v>
      </c>
      <c r="E2805" s="65" t="n">
        <f aca="false">VLOOKUP(A2805,Plan1!$A$7:$O$2198,8,FALSE())</f>
        <v>759.36</v>
      </c>
      <c r="F2805" s="64" t="n">
        <f aca="false">VLOOKUP(A2805,Plan1!$A$7:$O$2198,12,FALSE())</f>
        <v>-1.68</v>
      </c>
      <c r="G2805" s="65" t="n">
        <f aca="false">VLOOKUP(A2805,Plan1!$A$7:$O$2198,13,FALSE())</f>
        <v>837.1</v>
      </c>
    </row>
    <row r="2806" customFormat="false" ht="15" hidden="false" customHeight="false" outlineLevel="0" collapsed="false">
      <c r="A2806" s="63" t="n">
        <v>44078</v>
      </c>
      <c r="B2806" s="64" t="n">
        <f aca="false">VLOOKUP(A2806,Plan1!$A$7:$O$2198,2,FALSE())</f>
        <v>-1.82</v>
      </c>
      <c r="C2806" s="65" t="n">
        <f aca="false">VLOOKUP(A2806,Plan1!$A$7:$O$2198,3,FALSE())</f>
        <v>779.18</v>
      </c>
      <c r="D2806" s="66" t="n">
        <f aca="false">VLOOKUP(A2806,Plan1!$A$7:$O$2198,7,FALSE())</f>
        <v>-0.65</v>
      </c>
      <c r="E2806" s="65" t="n">
        <f aca="false">VLOOKUP(A2806,Plan1!$A$7:$O$2198,8,FALSE())</f>
        <v>759.35</v>
      </c>
      <c r="F2806" s="64" t="n">
        <f aca="false">VLOOKUP(A2806,Plan1!$A$7:$O$2198,12,FALSE())</f>
        <v>-1.71</v>
      </c>
      <c r="G2806" s="65" t="n">
        <f aca="false">VLOOKUP(A2806,Plan1!$A$7:$O$2198,13,FALSE())</f>
        <v>837.07</v>
      </c>
    </row>
    <row r="2807" customFormat="false" ht="15" hidden="false" customHeight="false" outlineLevel="0" collapsed="false">
      <c r="A2807" s="63" t="n">
        <v>44079</v>
      </c>
      <c r="B2807" s="64" t="n">
        <f aca="false">VLOOKUP(A2807,Plan1!$A$7:$O$2198,2,FALSE())</f>
        <v>-1.85</v>
      </c>
      <c r="C2807" s="65" t="n">
        <f aca="false">VLOOKUP(A2807,Plan1!$A$7:$O$2198,3,FALSE())</f>
        <v>779.15</v>
      </c>
      <c r="D2807" s="66" t="n">
        <f aca="false">VLOOKUP(A2807,Plan1!$A$7:$O$2198,7,FALSE())</f>
        <v>-0.67</v>
      </c>
      <c r="E2807" s="65" t="n">
        <f aca="false">VLOOKUP(A2807,Plan1!$A$7:$O$2198,8,FALSE())</f>
        <v>759.33</v>
      </c>
      <c r="F2807" s="64" t="n">
        <f aca="false">VLOOKUP(A2807,Plan1!$A$7:$O$2198,12,FALSE())</f>
        <v>-1.73</v>
      </c>
      <c r="G2807" s="65" t="n">
        <f aca="false">VLOOKUP(A2807,Plan1!$A$7:$O$2198,13,FALSE())</f>
        <v>837.05</v>
      </c>
    </row>
    <row r="2808" customFormat="false" ht="15" hidden="false" customHeight="false" outlineLevel="0" collapsed="false">
      <c r="A2808" s="63" t="n">
        <v>44080</v>
      </c>
      <c r="B2808" s="64" t="n">
        <f aca="false">VLOOKUP(A2808,Plan1!$A$7:$O$2198,2,FALSE())</f>
        <v>-1.88</v>
      </c>
      <c r="C2808" s="65" t="n">
        <f aca="false">VLOOKUP(A2808,Plan1!$A$7:$O$2198,3,FALSE())</f>
        <v>779.12</v>
      </c>
      <c r="D2808" s="66" t="n">
        <f aca="false">VLOOKUP(A2808,Plan1!$A$7:$O$2198,7,FALSE())</f>
        <v>-0.69</v>
      </c>
      <c r="E2808" s="65" t="n">
        <f aca="false">VLOOKUP(A2808,Plan1!$A$7:$O$2198,8,FALSE())</f>
        <v>759.31</v>
      </c>
      <c r="F2808" s="64" t="n">
        <f aca="false">VLOOKUP(A2808,Plan1!$A$7:$O$2198,12,FALSE())</f>
        <v>-1.75</v>
      </c>
      <c r="G2808" s="65" t="n">
        <f aca="false">VLOOKUP(A2808,Plan1!$A$7:$O$2198,13,FALSE())</f>
        <v>837.03</v>
      </c>
    </row>
    <row r="2809" customFormat="false" ht="15" hidden="false" customHeight="false" outlineLevel="0" collapsed="false">
      <c r="A2809" s="63" t="n">
        <v>44081</v>
      </c>
      <c r="B2809" s="64" t="n">
        <f aca="false">VLOOKUP(A2809,Plan1!$A$7:$O$2198,2,FALSE())</f>
        <v>-1.9</v>
      </c>
      <c r="C2809" s="65" t="n">
        <f aca="false">VLOOKUP(A2809,Plan1!$A$7:$O$2198,3,FALSE())</f>
        <v>779.1</v>
      </c>
      <c r="D2809" s="66" t="n">
        <f aca="false">VLOOKUP(A2809,Plan1!$A$7:$O$2198,7,FALSE())</f>
        <v>-0.71</v>
      </c>
      <c r="E2809" s="65" t="n">
        <f aca="false">VLOOKUP(A2809,Plan1!$A$7:$O$2198,8,FALSE())</f>
        <v>759.29</v>
      </c>
      <c r="F2809" s="64" t="n">
        <f aca="false">VLOOKUP(A2809,Plan1!$A$7:$O$2198,12,FALSE())</f>
        <v>-1.77</v>
      </c>
      <c r="G2809" s="65" t="n">
        <f aca="false">VLOOKUP(A2809,Plan1!$A$7:$O$2198,13,FALSE())</f>
        <v>837.01</v>
      </c>
    </row>
    <row r="2810" customFormat="false" ht="15" hidden="false" customHeight="false" outlineLevel="0" collapsed="false">
      <c r="A2810" s="63" t="n">
        <v>44082</v>
      </c>
      <c r="B2810" s="64" t="n">
        <f aca="false">VLOOKUP(A2810,Plan1!$A$7:$O$2198,2,FALSE())</f>
        <v>-1.93</v>
      </c>
      <c r="C2810" s="65" t="n">
        <f aca="false">VLOOKUP(A2810,Plan1!$A$7:$O$2198,3,FALSE())</f>
        <v>779.07</v>
      </c>
      <c r="D2810" s="66" t="n">
        <f aca="false">VLOOKUP(A2810,Plan1!$A$7:$O$2198,7,FALSE())</f>
        <v>-0.72</v>
      </c>
      <c r="E2810" s="65" t="n">
        <f aca="false">VLOOKUP(A2810,Plan1!$A$7:$O$2198,8,FALSE())</f>
        <v>759.28</v>
      </c>
      <c r="F2810" s="64" t="n">
        <f aca="false">VLOOKUP(A2810,Plan1!$A$7:$O$2198,12,FALSE())</f>
        <v>-1.79</v>
      </c>
      <c r="G2810" s="65" t="n">
        <f aca="false">VLOOKUP(A2810,Plan1!$A$7:$O$2198,13,FALSE())</f>
        <v>836.99</v>
      </c>
    </row>
    <row r="2811" customFormat="false" ht="15" hidden="false" customHeight="false" outlineLevel="0" collapsed="false">
      <c r="A2811" s="63" t="n">
        <v>44083</v>
      </c>
      <c r="B2811" s="64" t="n">
        <f aca="false">VLOOKUP(A2811,Plan1!$A$7:$O$2198,2,FALSE())</f>
        <v>-1.96</v>
      </c>
      <c r="C2811" s="65" t="n">
        <f aca="false">VLOOKUP(A2811,Plan1!$A$7:$O$2198,3,FALSE())</f>
        <v>779.04</v>
      </c>
      <c r="D2811" s="66" t="n">
        <f aca="false">VLOOKUP(A2811,Plan1!$A$7:$O$2198,7,FALSE())</f>
        <v>-0.74</v>
      </c>
      <c r="E2811" s="65" t="n">
        <f aca="false">VLOOKUP(A2811,Plan1!$A$7:$O$2198,8,FALSE())</f>
        <v>759.26</v>
      </c>
      <c r="F2811" s="64" t="n">
        <f aca="false">VLOOKUP(A2811,Plan1!$A$7:$O$2198,12,FALSE())</f>
        <v>-1.8</v>
      </c>
      <c r="G2811" s="65" t="n">
        <f aca="false">VLOOKUP(A2811,Plan1!$A$7:$O$2198,13,FALSE())</f>
        <v>836.98</v>
      </c>
    </row>
    <row r="2812" customFormat="false" ht="15" hidden="false" customHeight="false" outlineLevel="0" collapsed="false">
      <c r="A2812" s="63" t="n">
        <v>44084</v>
      </c>
      <c r="B2812" s="64" t="n">
        <f aca="false">VLOOKUP(A2812,Plan1!$A$7:$O$2198,2,FALSE())</f>
        <v>-1.99</v>
      </c>
      <c r="C2812" s="65" t="n">
        <f aca="false">VLOOKUP(A2812,Plan1!$A$7:$O$2198,3,FALSE())</f>
        <v>779.01</v>
      </c>
      <c r="D2812" s="66" t="n">
        <f aca="false">VLOOKUP(A2812,Plan1!$A$7:$O$2198,7,FALSE())</f>
        <v>-0.76</v>
      </c>
      <c r="E2812" s="65" t="n">
        <f aca="false">VLOOKUP(A2812,Plan1!$A$7:$O$2198,8,FALSE())</f>
        <v>759.24</v>
      </c>
      <c r="F2812" s="64" t="n">
        <f aca="false">VLOOKUP(A2812,Plan1!$A$7:$O$2198,12,FALSE())</f>
        <v>-1.81</v>
      </c>
      <c r="G2812" s="65" t="n">
        <f aca="false">VLOOKUP(A2812,Plan1!$A$7:$O$2198,13,FALSE())</f>
        <v>836.97</v>
      </c>
    </row>
    <row r="2813" customFormat="false" ht="15" hidden="false" customHeight="false" outlineLevel="0" collapsed="false">
      <c r="A2813" s="63" t="n">
        <v>44085</v>
      </c>
      <c r="B2813" s="64" t="n">
        <f aca="false">VLOOKUP(A2813,Plan1!$A$7:$O$2198,2,FALSE())</f>
        <v>-2.01</v>
      </c>
      <c r="C2813" s="65" t="n">
        <f aca="false">VLOOKUP(A2813,Plan1!$A$7:$O$2198,3,FALSE())</f>
        <v>778.99</v>
      </c>
      <c r="D2813" s="66" t="n">
        <f aca="false">VLOOKUP(A2813,Plan1!$A$7:$O$2198,7,FALSE())</f>
        <v>-0.78</v>
      </c>
      <c r="E2813" s="65" t="n">
        <f aca="false">VLOOKUP(A2813,Plan1!$A$7:$O$2198,8,FALSE())</f>
        <v>759.22</v>
      </c>
      <c r="F2813" s="64" t="n">
        <f aca="false">VLOOKUP(A2813,Plan1!$A$7:$O$2198,12,FALSE())</f>
        <v>-1.84</v>
      </c>
      <c r="G2813" s="65" t="n">
        <f aca="false">VLOOKUP(A2813,Plan1!$A$7:$O$2198,13,FALSE())</f>
        <v>836.94</v>
      </c>
    </row>
    <row r="2814" customFormat="false" ht="15" hidden="false" customHeight="false" outlineLevel="0" collapsed="false">
      <c r="A2814" s="63" t="n">
        <v>44086</v>
      </c>
      <c r="B2814" s="64" t="n">
        <f aca="false">VLOOKUP(A2814,Plan1!$A$7:$O$2198,2,FALSE())</f>
        <v>-2.04</v>
      </c>
      <c r="C2814" s="65" t="n">
        <f aca="false">VLOOKUP(A2814,Plan1!$A$7:$O$2198,3,FALSE())</f>
        <v>778.96</v>
      </c>
      <c r="D2814" s="66" t="n">
        <f aca="false">VLOOKUP(A2814,Plan1!$A$7:$O$2198,7,FALSE())</f>
        <v>-0.8</v>
      </c>
      <c r="E2814" s="65" t="n">
        <f aca="false">VLOOKUP(A2814,Plan1!$A$7:$O$2198,8,FALSE())</f>
        <v>759.2</v>
      </c>
      <c r="F2814" s="64" t="n">
        <f aca="false">VLOOKUP(A2814,Plan1!$A$7:$O$2198,12,FALSE())</f>
        <v>-1.86</v>
      </c>
      <c r="G2814" s="65" t="n">
        <f aca="false">VLOOKUP(A2814,Plan1!$A$7:$O$2198,13,FALSE())</f>
        <v>836.92</v>
      </c>
    </row>
    <row r="2815" customFormat="false" ht="15" hidden="false" customHeight="false" outlineLevel="0" collapsed="false">
      <c r="A2815" s="63" t="n">
        <v>44087</v>
      </c>
      <c r="B2815" s="64" t="n">
        <f aca="false">VLOOKUP(A2815,Plan1!$A$7:$O$2198,2,FALSE())</f>
        <v>-2.08</v>
      </c>
      <c r="C2815" s="65" t="n">
        <f aca="false">VLOOKUP(A2815,Plan1!$A$7:$O$2198,3,FALSE())</f>
        <v>778.92</v>
      </c>
      <c r="D2815" s="66" t="n">
        <f aca="false">VLOOKUP(A2815,Plan1!$A$7:$O$2198,7,FALSE())</f>
        <v>-0.82</v>
      </c>
      <c r="E2815" s="65" t="n">
        <f aca="false">VLOOKUP(A2815,Plan1!$A$7:$O$2198,8,FALSE())</f>
        <v>759.18</v>
      </c>
      <c r="F2815" s="64" t="n">
        <f aca="false">VLOOKUP(A2815,Plan1!$A$7:$O$2198,12,FALSE())</f>
        <v>-1.9</v>
      </c>
      <c r="G2815" s="65" t="n">
        <f aca="false">VLOOKUP(A2815,Plan1!$A$7:$O$2198,13,FALSE())</f>
        <v>836.88</v>
      </c>
    </row>
    <row r="2816" customFormat="false" ht="15" hidden="false" customHeight="false" outlineLevel="0" collapsed="false">
      <c r="A2816" s="63" t="n">
        <v>44088</v>
      </c>
      <c r="B2816" s="64" t="n">
        <f aca="false">VLOOKUP(A2816,Plan1!$A$7:$O$2198,2,FALSE())</f>
        <v>-2.11</v>
      </c>
      <c r="C2816" s="65" t="n">
        <f aca="false">VLOOKUP(A2816,Plan1!$A$7:$O$2198,3,FALSE())</f>
        <v>778.89</v>
      </c>
      <c r="D2816" s="66" t="n">
        <f aca="false">VLOOKUP(A2816,Plan1!$A$7:$O$2198,7,FALSE())</f>
        <v>-0.85</v>
      </c>
      <c r="E2816" s="65" t="n">
        <f aca="false">VLOOKUP(A2816,Plan1!$A$7:$O$2198,8,FALSE())</f>
        <v>759.15</v>
      </c>
      <c r="F2816" s="64" t="n">
        <f aca="false">VLOOKUP(A2816,Plan1!$A$7:$O$2198,12,FALSE())</f>
        <v>-1.93</v>
      </c>
      <c r="G2816" s="65" t="n">
        <f aca="false">VLOOKUP(A2816,Plan1!$A$7:$O$2198,13,FALSE())</f>
        <v>836.85</v>
      </c>
    </row>
    <row r="2817" customFormat="false" ht="15" hidden="false" customHeight="false" outlineLevel="0" collapsed="false">
      <c r="A2817" s="63" t="n">
        <v>44089</v>
      </c>
      <c r="B2817" s="64" t="n">
        <f aca="false">VLOOKUP(A2817,Plan1!$A$7:$O$2198,2,FALSE())</f>
        <v>-2.14</v>
      </c>
      <c r="C2817" s="65" t="n">
        <f aca="false">VLOOKUP(A2817,Plan1!$A$7:$O$2198,3,FALSE())</f>
        <v>778.86</v>
      </c>
      <c r="D2817" s="66" t="n">
        <f aca="false">VLOOKUP(A2817,Plan1!$A$7:$O$2198,7,FALSE())</f>
        <v>-0.87</v>
      </c>
      <c r="E2817" s="65" t="n">
        <f aca="false">VLOOKUP(A2817,Plan1!$A$7:$O$2198,8,FALSE())</f>
        <v>759.13</v>
      </c>
      <c r="F2817" s="64" t="n">
        <f aca="false">VLOOKUP(A2817,Plan1!$A$7:$O$2198,12,FALSE())</f>
        <v>-1.95</v>
      </c>
      <c r="G2817" s="65" t="n">
        <f aca="false">VLOOKUP(A2817,Plan1!$A$7:$O$2198,13,FALSE())</f>
        <v>836.83</v>
      </c>
    </row>
    <row r="2818" customFormat="false" ht="15" hidden="false" customHeight="false" outlineLevel="0" collapsed="false">
      <c r="A2818" s="63" t="n">
        <v>44090</v>
      </c>
      <c r="B2818" s="64" t="n">
        <f aca="false">VLOOKUP(A2818,Plan1!$A$7:$O$2198,2,FALSE())</f>
        <v>-2.18</v>
      </c>
      <c r="C2818" s="65" t="n">
        <f aca="false">VLOOKUP(A2818,Plan1!$A$7:$O$2198,3,FALSE())</f>
        <v>778.82</v>
      </c>
      <c r="D2818" s="66" t="n">
        <f aca="false">VLOOKUP(A2818,Plan1!$A$7:$O$2198,7,FALSE())</f>
        <v>-0.89</v>
      </c>
      <c r="E2818" s="65" t="n">
        <f aca="false">VLOOKUP(A2818,Plan1!$A$7:$O$2198,8,FALSE())</f>
        <v>759.11</v>
      </c>
      <c r="F2818" s="64" t="n">
        <f aca="false">VLOOKUP(A2818,Plan1!$A$7:$O$2198,12,FALSE())</f>
        <v>-1.96</v>
      </c>
      <c r="G2818" s="65" t="n">
        <f aca="false">VLOOKUP(A2818,Plan1!$A$7:$O$2198,13,FALSE())</f>
        <v>836.82</v>
      </c>
    </row>
    <row r="2819" customFormat="false" ht="15" hidden="false" customHeight="false" outlineLevel="0" collapsed="false">
      <c r="A2819" s="63" t="n">
        <v>44091</v>
      </c>
      <c r="B2819" s="64" t="n">
        <f aca="false">VLOOKUP(A2819,Plan1!$A$7:$O$2198,2,FALSE())</f>
        <v>-2.21</v>
      </c>
      <c r="C2819" s="65" t="n">
        <f aca="false">VLOOKUP(A2819,Plan1!$A$7:$O$2198,3,FALSE())</f>
        <v>778.79</v>
      </c>
      <c r="D2819" s="66" t="n">
        <f aca="false">VLOOKUP(A2819,Plan1!$A$7:$O$2198,7,FALSE())</f>
        <v>-0.91</v>
      </c>
      <c r="E2819" s="65" t="n">
        <f aca="false">VLOOKUP(A2819,Plan1!$A$7:$O$2198,8,FALSE())</f>
        <v>759.09</v>
      </c>
      <c r="F2819" s="64" t="n">
        <f aca="false">VLOOKUP(A2819,Plan1!$A$7:$O$2198,12,FALSE())</f>
        <v>-1.98</v>
      </c>
      <c r="G2819" s="65" t="n">
        <f aca="false">VLOOKUP(A2819,Plan1!$A$7:$O$2198,13,FALSE())</f>
        <v>836.8</v>
      </c>
    </row>
    <row r="2820" customFormat="false" ht="15" hidden="false" customHeight="false" outlineLevel="0" collapsed="false">
      <c r="A2820" s="63" t="n">
        <v>44092</v>
      </c>
      <c r="B2820" s="64" t="n">
        <f aca="false">VLOOKUP(A2820,Plan1!$A$7:$O$2198,2,FALSE())</f>
        <v>-2.24</v>
      </c>
      <c r="C2820" s="65" t="n">
        <f aca="false">VLOOKUP(A2820,Plan1!$A$7:$O$2198,3,FALSE())</f>
        <v>778.76</v>
      </c>
      <c r="D2820" s="66" t="n">
        <f aca="false">VLOOKUP(A2820,Plan1!$A$7:$O$2198,7,FALSE())</f>
        <v>-0.93</v>
      </c>
      <c r="E2820" s="65" t="n">
        <f aca="false">VLOOKUP(A2820,Plan1!$A$7:$O$2198,8,FALSE())</f>
        <v>759.07</v>
      </c>
      <c r="F2820" s="64" t="n">
        <f aca="false">VLOOKUP(A2820,Plan1!$A$7:$O$2198,12,FALSE())</f>
        <v>-2.01</v>
      </c>
      <c r="G2820" s="65" t="n">
        <f aca="false">VLOOKUP(A2820,Plan1!$A$7:$O$2198,13,FALSE())</f>
        <v>836.77</v>
      </c>
    </row>
    <row r="2821" customFormat="false" ht="15" hidden="false" customHeight="false" outlineLevel="0" collapsed="false">
      <c r="A2821" s="63" t="n">
        <v>44093</v>
      </c>
      <c r="B2821" s="64" t="n">
        <f aca="false">VLOOKUP(A2821,Plan1!$A$7:$O$2198,2,FALSE())</f>
        <v>-2.27</v>
      </c>
      <c r="C2821" s="65" t="n">
        <f aca="false">VLOOKUP(A2821,Plan1!$A$7:$O$2198,3,FALSE())</f>
        <v>778.73</v>
      </c>
      <c r="D2821" s="66" t="n">
        <f aca="false">VLOOKUP(A2821,Plan1!$A$7:$O$2198,7,FALSE())</f>
        <v>-0.95</v>
      </c>
      <c r="E2821" s="65" t="n">
        <f aca="false">VLOOKUP(A2821,Plan1!$A$7:$O$2198,8,FALSE())</f>
        <v>759.05</v>
      </c>
      <c r="F2821" s="64" t="n">
        <f aca="false">VLOOKUP(A2821,Plan1!$A$7:$O$2198,12,FALSE())</f>
        <v>-2.02</v>
      </c>
      <c r="G2821" s="65" t="n">
        <f aca="false">VLOOKUP(A2821,Plan1!$A$7:$O$2198,13,FALSE())</f>
        <v>836.76</v>
      </c>
    </row>
    <row r="2822" customFormat="false" ht="15" hidden="false" customHeight="false" outlineLevel="0" collapsed="false">
      <c r="A2822" s="63" t="n">
        <v>44094</v>
      </c>
      <c r="B2822" s="64" t="n">
        <f aca="false">VLOOKUP(A2822,Plan1!$A$7:$O$2198,2,FALSE())</f>
        <v>-2.31</v>
      </c>
      <c r="C2822" s="65" t="n">
        <f aca="false">VLOOKUP(A2822,Plan1!$A$7:$O$2198,3,FALSE())</f>
        <v>778.69</v>
      </c>
      <c r="D2822" s="66" t="n">
        <f aca="false">VLOOKUP(A2822,Plan1!$A$7:$O$2198,7,FALSE())</f>
        <v>-0.98</v>
      </c>
      <c r="E2822" s="65" t="n">
        <f aca="false">VLOOKUP(A2822,Plan1!$A$7:$O$2198,8,FALSE())</f>
        <v>759.02</v>
      </c>
      <c r="F2822" s="64" t="n">
        <f aca="false">VLOOKUP(A2822,Plan1!$A$7:$O$2198,12,FALSE())</f>
        <v>-2.04</v>
      </c>
      <c r="G2822" s="65" t="n">
        <f aca="false">VLOOKUP(A2822,Plan1!$A$7:$O$2198,13,FALSE())</f>
        <v>836.74</v>
      </c>
    </row>
    <row r="2823" customFormat="false" ht="15" hidden="false" customHeight="false" outlineLevel="0" collapsed="false">
      <c r="A2823" s="63" t="n">
        <v>44095</v>
      </c>
      <c r="B2823" s="64" t="n">
        <f aca="false">VLOOKUP(A2823,Plan1!$A$7:$O$2198,2,FALSE())</f>
        <v>-2.34</v>
      </c>
      <c r="C2823" s="65" t="n">
        <f aca="false">VLOOKUP(A2823,Plan1!$A$7:$O$2198,3,FALSE())</f>
        <v>778.66</v>
      </c>
      <c r="D2823" s="66" t="n">
        <f aca="false">VLOOKUP(A2823,Plan1!$A$7:$O$2198,7,FALSE())</f>
        <v>-1</v>
      </c>
      <c r="E2823" s="65" t="n">
        <f aca="false">VLOOKUP(A2823,Plan1!$A$7:$O$2198,8,FALSE())</f>
        <v>759</v>
      </c>
      <c r="F2823" s="64" t="n">
        <f aca="false">VLOOKUP(A2823,Plan1!$A$7:$O$2198,12,FALSE())</f>
        <v>-2.06</v>
      </c>
      <c r="G2823" s="65" t="n">
        <f aca="false">VLOOKUP(A2823,Plan1!$A$7:$O$2198,13,FALSE())</f>
        <v>836.72</v>
      </c>
    </row>
    <row r="2824" customFormat="false" ht="15" hidden="false" customHeight="false" outlineLevel="0" collapsed="false">
      <c r="A2824" s="63" t="n">
        <v>44096</v>
      </c>
      <c r="B2824" s="64" t="n">
        <f aca="false">VLOOKUP(A2824,Plan1!$A$7:$O$2198,2,FALSE())</f>
        <v>-2.36</v>
      </c>
      <c r="C2824" s="65" t="n">
        <f aca="false">VLOOKUP(A2824,Plan1!$A$7:$O$2198,3,FALSE())</f>
        <v>778.64</v>
      </c>
      <c r="D2824" s="66" t="n">
        <f aca="false">VLOOKUP(A2824,Plan1!$A$7:$O$2198,7,FALSE())</f>
        <v>-1.02</v>
      </c>
      <c r="E2824" s="65" t="n">
        <f aca="false">VLOOKUP(A2824,Plan1!$A$7:$O$2198,8,FALSE())</f>
        <v>758.98</v>
      </c>
      <c r="F2824" s="64" t="n">
        <f aca="false">VLOOKUP(A2824,Plan1!$A$7:$O$2198,12,FALSE())</f>
        <v>-2.06</v>
      </c>
      <c r="G2824" s="65" t="n">
        <f aca="false">VLOOKUP(A2824,Plan1!$A$7:$O$2198,13,FALSE())</f>
        <v>836.72</v>
      </c>
    </row>
    <row r="2825" customFormat="false" ht="15" hidden="false" customHeight="false" outlineLevel="0" collapsed="false">
      <c r="A2825" s="63" t="n">
        <v>44097</v>
      </c>
      <c r="B2825" s="64" t="n">
        <f aca="false">VLOOKUP(A2825,Plan1!$A$7:$O$2198,2,FALSE())</f>
        <v>-2.37</v>
      </c>
      <c r="C2825" s="65" t="n">
        <f aca="false">VLOOKUP(A2825,Plan1!$A$7:$O$2198,3,FALSE())</f>
        <v>778.63</v>
      </c>
      <c r="D2825" s="66" t="n">
        <f aca="false">VLOOKUP(A2825,Plan1!$A$7:$O$2198,7,FALSE())</f>
        <v>-1.03</v>
      </c>
      <c r="E2825" s="65" t="n">
        <f aca="false">VLOOKUP(A2825,Plan1!$A$7:$O$2198,8,FALSE())</f>
        <v>758.97</v>
      </c>
      <c r="F2825" s="64" t="n">
        <f aca="false">VLOOKUP(A2825,Plan1!$A$7:$O$2198,12,FALSE())</f>
        <v>-2.08</v>
      </c>
      <c r="G2825" s="65" t="n">
        <f aca="false">VLOOKUP(A2825,Plan1!$A$7:$O$2198,13,FALSE())</f>
        <v>836.7</v>
      </c>
    </row>
    <row r="2826" customFormat="false" ht="15" hidden="false" customHeight="false" outlineLevel="0" collapsed="false">
      <c r="A2826" s="63" t="n">
        <v>44098</v>
      </c>
      <c r="B2826" s="64" t="n">
        <f aca="false">VLOOKUP(A2826,Plan1!$A$7:$O$2198,2,FALSE())</f>
        <v>-2.4</v>
      </c>
      <c r="C2826" s="65" t="n">
        <f aca="false">VLOOKUP(A2826,Plan1!$A$7:$O$2198,3,FALSE())</f>
        <v>778.6</v>
      </c>
      <c r="D2826" s="66" t="n">
        <f aca="false">VLOOKUP(A2826,Plan1!$A$7:$O$2198,7,FALSE())</f>
        <v>-1.03</v>
      </c>
      <c r="E2826" s="65" t="n">
        <f aca="false">VLOOKUP(A2826,Plan1!$A$7:$O$2198,8,FALSE())</f>
        <v>758.97</v>
      </c>
      <c r="F2826" s="64" t="n">
        <f aca="false">VLOOKUP(A2826,Plan1!$A$7:$O$2198,12,FALSE())</f>
        <v>-2.1</v>
      </c>
      <c r="G2826" s="65" t="n">
        <f aca="false">VLOOKUP(A2826,Plan1!$A$7:$O$2198,13,FALSE())</f>
        <v>836.68</v>
      </c>
    </row>
    <row r="2827" customFormat="false" ht="15" hidden="false" customHeight="false" outlineLevel="0" collapsed="false">
      <c r="A2827" s="63" t="n">
        <v>44099</v>
      </c>
      <c r="B2827" s="64" t="n">
        <f aca="false">VLOOKUP(A2827,Plan1!$A$7:$O$2198,2,FALSE())</f>
        <v>-2.42</v>
      </c>
      <c r="C2827" s="65" t="n">
        <f aca="false">VLOOKUP(A2827,Plan1!$A$7:$O$2198,3,FALSE())</f>
        <v>778.58</v>
      </c>
      <c r="D2827" s="66" t="n">
        <f aca="false">VLOOKUP(A2827,Plan1!$A$7:$O$2198,7,FALSE())</f>
        <v>-1.04</v>
      </c>
      <c r="E2827" s="65" t="n">
        <f aca="false">VLOOKUP(A2827,Plan1!$A$7:$O$2198,8,FALSE())</f>
        <v>758.96</v>
      </c>
      <c r="F2827" s="64" t="n">
        <f aca="false">VLOOKUP(A2827,Plan1!$A$7:$O$2198,12,FALSE())</f>
        <v>-2.12</v>
      </c>
      <c r="G2827" s="65" t="n">
        <f aca="false">VLOOKUP(A2827,Plan1!$A$7:$O$2198,13,FALSE())</f>
        <v>836.66</v>
      </c>
    </row>
    <row r="2828" customFormat="false" ht="15" hidden="false" customHeight="false" outlineLevel="0" collapsed="false">
      <c r="A2828" s="63" t="n">
        <v>44100</v>
      </c>
      <c r="B2828" s="64" t="n">
        <f aca="false">VLOOKUP(A2828,Plan1!$A$7:$O$2198,2,FALSE())</f>
        <v>-2.44</v>
      </c>
      <c r="C2828" s="65" t="n">
        <f aca="false">VLOOKUP(A2828,Plan1!$A$7:$O$2198,3,FALSE())</f>
        <v>778.56</v>
      </c>
      <c r="D2828" s="66" t="n">
        <f aca="false">VLOOKUP(A2828,Plan1!$A$7:$O$2198,7,FALSE())</f>
        <v>-1.06</v>
      </c>
      <c r="E2828" s="65" t="n">
        <f aca="false">VLOOKUP(A2828,Plan1!$A$7:$O$2198,8,FALSE())</f>
        <v>758.94</v>
      </c>
      <c r="F2828" s="64" t="n">
        <f aca="false">VLOOKUP(A2828,Plan1!$A$7:$O$2198,12,FALSE())</f>
        <v>-2.13</v>
      </c>
      <c r="G2828" s="65" t="n">
        <f aca="false">VLOOKUP(A2828,Plan1!$A$7:$O$2198,13,FALSE())</f>
        <v>836.65</v>
      </c>
    </row>
    <row r="2829" customFormat="false" ht="15" hidden="false" customHeight="false" outlineLevel="0" collapsed="false">
      <c r="A2829" s="63" t="n">
        <v>44101</v>
      </c>
      <c r="B2829" s="64" t="n">
        <f aca="false">VLOOKUP(A2829,Plan1!$A$7:$O$2198,2,FALSE())</f>
        <v>-2.47</v>
      </c>
      <c r="C2829" s="65" t="n">
        <f aca="false">VLOOKUP(A2829,Plan1!$A$7:$O$2198,3,FALSE())</f>
        <v>778.53</v>
      </c>
      <c r="D2829" s="66" t="n">
        <f aca="false">VLOOKUP(A2829,Plan1!$A$7:$O$2198,7,FALSE())</f>
        <v>-1.08</v>
      </c>
      <c r="E2829" s="65" t="n">
        <f aca="false">VLOOKUP(A2829,Plan1!$A$7:$O$2198,8,FALSE())</f>
        <v>758.92</v>
      </c>
      <c r="F2829" s="64" t="n">
        <f aca="false">VLOOKUP(A2829,Plan1!$A$7:$O$2198,12,FALSE())</f>
        <v>-2.14</v>
      </c>
      <c r="G2829" s="65" t="n">
        <f aca="false">VLOOKUP(A2829,Plan1!$A$7:$O$2198,13,FALSE())</f>
        <v>836.64</v>
      </c>
    </row>
    <row r="2830" customFormat="false" ht="15" hidden="false" customHeight="false" outlineLevel="0" collapsed="false">
      <c r="A2830" s="63" t="n">
        <v>44102</v>
      </c>
      <c r="B2830" s="64" t="n">
        <f aca="false">VLOOKUP(A2830,Plan1!$A$7:$O$2198,2,FALSE())</f>
        <v>-2.5</v>
      </c>
      <c r="C2830" s="65" t="n">
        <f aca="false">VLOOKUP(A2830,Plan1!$A$7:$O$2198,3,FALSE())</f>
        <v>778.5</v>
      </c>
      <c r="D2830" s="66" t="n">
        <f aca="false">VLOOKUP(A2830,Plan1!$A$7:$O$2198,7,FALSE())</f>
        <v>-1.1</v>
      </c>
      <c r="E2830" s="65" t="n">
        <f aca="false">VLOOKUP(A2830,Plan1!$A$7:$O$2198,8,FALSE())</f>
        <v>758.9</v>
      </c>
      <c r="F2830" s="64" t="n">
        <f aca="false">VLOOKUP(A2830,Plan1!$A$7:$O$2198,12,FALSE())</f>
        <v>-2.16</v>
      </c>
      <c r="G2830" s="65" t="n">
        <f aca="false">VLOOKUP(A2830,Plan1!$A$7:$O$2198,13,FALSE())</f>
        <v>836.62</v>
      </c>
    </row>
    <row r="2831" customFormat="false" ht="15" hidden="false" customHeight="false" outlineLevel="0" collapsed="false">
      <c r="A2831" s="63" t="n">
        <v>44103</v>
      </c>
      <c r="B2831" s="64" t="n">
        <f aca="false">VLOOKUP(A2831,Plan1!$A$7:$O$2198,2,FALSE())</f>
        <v>-2.53</v>
      </c>
      <c r="C2831" s="65" t="n">
        <f aca="false">VLOOKUP(A2831,Plan1!$A$7:$O$2198,3,FALSE())</f>
        <v>778.47</v>
      </c>
      <c r="D2831" s="66" t="n">
        <f aca="false">VLOOKUP(A2831,Plan1!$A$7:$O$2198,7,FALSE())</f>
        <v>-1.12</v>
      </c>
      <c r="E2831" s="65" t="n">
        <f aca="false">VLOOKUP(A2831,Plan1!$A$7:$O$2198,8,FALSE())</f>
        <v>758.88</v>
      </c>
      <c r="F2831" s="64" t="n">
        <f aca="false">VLOOKUP(A2831,Plan1!$A$7:$O$2198,12,FALSE())</f>
        <v>-2.18</v>
      </c>
      <c r="G2831" s="65" t="n">
        <f aca="false">VLOOKUP(A2831,Plan1!$A$7:$O$2198,13,FALSE())</f>
        <v>836.6</v>
      </c>
    </row>
    <row r="2832" customFormat="false" ht="15" hidden="false" customHeight="false" outlineLevel="0" collapsed="false">
      <c r="A2832" s="63" t="n">
        <v>44104</v>
      </c>
      <c r="B2832" s="64" t="n">
        <f aca="false">VLOOKUP(A2832,Plan1!$A$7:$O$2198,2,FALSE())</f>
        <v>-2.56</v>
      </c>
      <c r="C2832" s="65" t="n">
        <f aca="false">VLOOKUP(A2832,Plan1!$A$7:$O$2198,3,FALSE())</f>
        <v>778.44</v>
      </c>
      <c r="D2832" s="66" t="n">
        <f aca="false">VLOOKUP(A2832,Plan1!$A$7:$O$2198,7,FALSE())</f>
        <v>-1.14</v>
      </c>
      <c r="E2832" s="65" t="n">
        <f aca="false">VLOOKUP(A2832,Plan1!$A$7:$O$2198,8,FALSE())</f>
        <v>758.86</v>
      </c>
      <c r="F2832" s="64" t="n">
        <f aca="false">VLOOKUP(A2832,Plan1!$A$7:$O$2198,12,FALSE())</f>
        <v>-2.21</v>
      </c>
      <c r="G2832" s="65" t="n">
        <f aca="false">VLOOKUP(A2832,Plan1!$A$7:$O$2198,13,FALSE())</f>
        <v>836.57</v>
      </c>
    </row>
    <row r="2833" customFormat="false" ht="15" hidden="false" customHeight="false" outlineLevel="0" collapsed="false">
      <c r="A2833" s="63" t="n">
        <v>44105</v>
      </c>
      <c r="B2833" s="64" t="n">
        <f aca="false">VLOOKUP(A2833,Plan1!$A$7:$O$2198,2,FALSE())</f>
        <v>-2.6</v>
      </c>
      <c r="C2833" s="65" t="n">
        <f aca="false">VLOOKUP(A2833,Plan1!$A$7:$O$2198,3,FALSE())</f>
        <v>778.4</v>
      </c>
      <c r="D2833" s="66" t="n">
        <f aca="false">VLOOKUP(A2833,Plan1!$A$7:$O$2198,7,FALSE())</f>
        <v>-1.18</v>
      </c>
      <c r="E2833" s="65" t="n">
        <f aca="false">VLOOKUP(A2833,Plan1!$A$7:$O$2198,8,FALSE())</f>
        <v>758.82</v>
      </c>
      <c r="F2833" s="64" t="n">
        <f aca="false">VLOOKUP(A2833,Plan1!$A$7:$O$2198,12,FALSE())</f>
        <v>-2.23</v>
      </c>
      <c r="G2833" s="65" t="n">
        <f aca="false">VLOOKUP(A2833,Plan1!$A$7:$O$2198,13,FALSE())</f>
        <v>836.55</v>
      </c>
    </row>
    <row r="2834" customFormat="false" ht="15" hidden="false" customHeight="false" outlineLevel="0" collapsed="false">
      <c r="A2834" s="63" t="n">
        <v>44106</v>
      </c>
      <c r="B2834" s="64" t="n">
        <f aca="false">VLOOKUP(A2834,Plan1!$A$7:$O$2198,2,FALSE())</f>
        <v>-2.64</v>
      </c>
      <c r="C2834" s="65" t="n">
        <f aca="false">VLOOKUP(A2834,Plan1!$A$7:$O$2198,3,FALSE())</f>
        <v>778.36</v>
      </c>
      <c r="D2834" s="66" t="n">
        <f aca="false">VLOOKUP(A2834,Plan1!$A$7:$O$2198,7,FALSE())</f>
        <v>-1.2</v>
      </c>
      <c r="E2834" s="65" t="n">
        <f aca="false">VLOOKUP(A2834,Plan1!$A$7:$O$2198,8,FALSE())</f>
        <v>758.8</v>
      </c>
      <c r="F2834" s="64" t="n">
        <f aca="false">VLOOKUP(A2834,Plan1!$A$7:$O$2198,12,FALSE())</f>
        <v>-2.25</v>
      </c>
      <c r="G2834" s="65" t="n">
        <f aca="false">VLOOKUP(A2834,Plan1!$A$7:$O$2198,13,FALSE())</f>
        <v>836.53</v>
      </c>
    </row>
    <row r="2835" customFormat="false" ht="15" hidden="false" customHeight="false" outlineLevel="0" collapsed="false">
      <c r="A2835" s="63" t="n">
        <v>44107</v>
      </c>
      <c r="B2835" s="64" t="n">
        <f aca="false">VLOOKUP(A2835,Plan1!$A$7:$O$2198,2,FALSE())</f>
        <v>-2.67</v>
      </c>
      <c r="C2835" s="65" t="n">
        <f aca="false">VLOOKUP(A2835,Plan1!$A$7:$O$2198,3,FALSE())</f>
        <v>778.33</v>
      </c>
      <c r="D2835" s="66" t="n">
        <f aca="false">VLOOKUP(A2835,Plan1!$A$7:$O$2198,7,FALSE())</f>
        <v>-1.24</v>
      </c>
      <c r="E2835" s="65" t="n">
        <f aca="false">VLOOKUP(A2835,Plan1!$A$7:$O$2198,8,FALSE())</f>
        <v>758.76</v>
      </c>
      <c r="F2835" s="64" t="n">
        <f aca="false">VLOOKUP(A2835,Plan1!$A$7:$O$2198,12,FALSE())</f>
        <v>-2.28</v>
      </c>
      <c r="G2835" s="65" t="n">
        <f aca="false">VLOOKUP(A2835,Plan1!$A$7:$O$2198,13,FALSE())</f>
        <v>836.5</v>
      </c>
    </row>
    <row r="2836" customFormat="false" ht="15" hidden="false" customHeight="false" outlineLevel="0" collapsed="false">
      <c r="A2836" s="63" t="n">
        <v>44108</v>
      </c>
      <c r="B2836" s="64" t="n">
        <f aca="false">VLOOKUP(A2836,Plan1!$A$7:$O$2198,2,FALSE())</f>
        <v>-2.71</v>
      </c>
      <c r="C2836" s="65" t="n">
        <f aca="false">VLOOKUP(A2836,Plan1!$A$7:$O$2198,3,FALSE())</f>
        <v>778.29</v>
      </c>
      <c r="D2836" s="66" t="n">
        <f aca="false">VLOOKUP(A2836,Plan1!$A$7:$O$2198,7,FALSE())</f>
        <v>-1.28</v>
      </c>
      <c r="E2836" s="65" t="n">
        <f aca="false">VLOOKUP(A2836,Plan1!$A$7:$O$2198,8,FALSE())</f>
        <v>758.72</v>
      </c>
      <c r="F2836" s="64" t="n">
        <f aca="false">VLOOKUP(A2836,Plan1!$A$7:$O$2198,12,FALSE())</f>
        <v>-2.3</v>
      </c>
      <c r="G2836" s="65" t="n">
        <f aca="false">VLOOKUP(A2836,Plan1!$A$7:$O$2198,13,FALSE())</f>
        <v>836.48</v>
      </c>
    </row>
    <row r="2837" customFormat="false" ht="15" hidden="false" customHeight="false" outlineLevel="0" collapsed="false">
      <c r="A2837" s="63" t="n">
        <v>44109</v>
      </c>
      <c r="B2837" s="64" t="n">
        <f aca="false">VLOOKUP(A2837,Plan1!$A$7:$O$2198,2,FALSE())</f>
        <v>-2.75</v>
      </c>
      <c r="C2837" s="65" t="n">
        <f aca="false">VLOOKUP(A2837,Plan1!$A$7:$O$2198,3,FALSE())</f>
        <v>778.25</v>
      </c>
      <c r="D2837" s="66" t="n">
        <f aca="false">VLOOKUP(A2837,Plan1!$A$7:$O$2198,7,FALSE())</f>
        <v>-1.3</v>
      </c>
      <c r="E2837" s="65" t="n">
        <f aca="false">VLOOKUP(A2837,Plan1!$A$7:$O$2198,8,FALSE())</f>
        <v>758.7</v>
      </c>
      <c r="F2837" s="64" t="n">
        <f aca="false">VLOOKUP(A2837,Plan1!$A$7:$O$2198,12,FALSE())</f>
        <v>-2.32</v>
      </c>
      <c r="G2837" s="65" t="n">
        <f aca="false">VLOOKUP(A2837,Plan1!$A$7:$O$2198,13,FALSE())</f>
        <v>836.46</v>
      </c>
    </row>
    <row r="2838" customFormat="false" ht="15" hidden="false" customHeight="false" outlineLevel="0" collapsed="false">
      <c r="A2838" s="63" t="n">
        <v>44110</v>
      </c>
      <c r="B2838" s="64" t="n">
        <f aca="false">VLOOKUP(A2838,Plan1!$A$7:$O$2198,2,FALSE())</f>
        <v>-2.78</v>
      </c>
      <c r="C2838" s="65" t="n">
        <f aca="false">VLOOKUP(A2838,Plan1!$A$7:$O$2198,3,FALSE())</f>
        <v>778.22</v>
      </c>
      <c r="D2838" s="66" t="n">
        <f aca="false">VLOOKUP(A2838,Plan1!$A$7:$O$2198,7,FALSE())</f>
        <v>-1.33</v>
      </c>
      <c r="E2838" s="65" t="n">
        <f aca="false">VLOOKUP(A2838,Plan1!$A$7:$O$2198,8,FALSE())</f>
        <v>758.67</v>
      </c>
      <c r="F2838" s="64" t="n">
        <f aca="false">VLOOKUP(A2838,Plan1!$A$7:$O$2198,12,FALSE())</f>
        <v>-2.35</v>
      </c>
      <c r="G2838" s="65" t="n">
        <f aca="false">VLOOKUP(A2838,Plan1!$A$7:$O$2198,13,FALSE())</f>
        <v>836.43</v>
      </c>
    </row>
    <row r="2839" customFormat="false" ht="15" hidden="false" customHeight="false" outlineLevel="0" collapsed="false">
      <c r="A2839" s="63" t="n">
        <v>44111</v>
      </c>
      <c r="B2839" s="64" t="n">
        <f aca="false">VLOOKUP(A2839,Plan1!$A$7:$O$2198,2,FALSE())</f>
        <v>-2.82</v>
      </c>
      <c r="C2839" s="65" t="n">
        <f aca="false">VLOOKUP(A2839,Plan1!$A$7:$O$2198,3,FALSE())</f>
        <v>778.18</v>
      </c>
      <c r="D2839" s="66" t="n">
        <f aca="false">VLOOKUP(A2839,Plan1!$A$7:$O$2198,7,FALSE())</f>
        <v>-1.36</v>
      </c>
      <c r="E2839" s="65" t="n">
        <f aca="false">VLOOKUP(A2839,Plan1!$A$7:$O$2198,8,FALSE())</f>
        <v>758.64</v>
      </c>
      <c r="F2839" s="64" t="n">
        <f aca="false">VLOOKUP(A2839,Plan1!$A$7:$O$2198,12,FALSE())</f>
        <v>-2.38</v>
      </c>
      <c r="G2839" s="65" t="n">
        <f aca="false">VLOOKUP(A2839,Plan1!$A$7:$O$2198,13,FALSE())</f>
        <v>836.4</v>
      </c>
    </row>
    <row r="2840" customFormat="false" ht="15" hidden="false" customHeight="false" outlineLevel="0" collapsed="false">
      <c r="A2840" s="63" t="n">
        <v>44112</v>
      </c>
      <c r="B2840" s="64" t="n">
        <f aca="false">VLOOKUP(A2840,Plan1!$A$7:$O$2198,2,FALSE())</f>
        <v>-2.84</v>
      </c>
      <c r="C2840" s="65" t="n">
        <f aca="false">VLOOKUP(A2840,Plan1!$A$7:$O$2198,3,FALSE())</f>
        <v>778.16</v>
      </c>
      <c r="D2840" s="66" t="n">
        <f aca="false">VLOOKUP(A2840,Plan1!$A$7:$O$2198,7,FALSE())</f>
        <v>-1.38</v>
      </c>
      <c r="E2840" s="65" t="n">
        <f aca="false">VLOOKUP(A2840,Plan1!$A$7:$O$2198,8,FALSE())</f>
        <v>758.62</v>
      </c>
      <c r="F2840" s="64" t="n">
        <f aca="false">VLOOKUP(A2840,Plan1!$A$7:$O$2198,12,FALSE())</f>
        <v>-2.39</v>
      </c>
      <c r="G2840" s="65" t="n">
        <f aca="false">VLOOKUP(A2840,Plan1!$A$7:$O$2198,13,FALSE())</f>
        <v>836.39</v>
      </c>
    </row>
    <row r="2841" customFormat="false" ht="15" hidden="false" customHeight="false" outlineLevel="0" collapsed="false">
      <c r="A2841" s="63" t="n">
        <v>44113</v>
      </c>
      <c r="B2841" s="64" t="n">
        <f aca="false">VLOOKUP(A2841,Plan1!$A$7:$O$2198,2,FALSE())</f>
        <v>-2.88</v>
      </c>
      <c r="C2841" s="65" t="n">
        <f aca="false">VLOOKUP(A2841,Plan1!$A$7:$O$2198,3,FALSE())</f>
        <v>778.12</v>
      </c>
      <c r="D2841" s="66" t="n">
        <f aca="false">VLOOKUP(A2841,Plan1!$A$7:$O$2198,7,FALSE())</f>
        <v>-1.41</v>
      </c>
      <c r="E2841" s="65" t="n">
        <f aca="false">VLOOKUP(A2841,Plan1!$A$7:$O$2198,8,FALSE())</f>
        <v>758.59</v>
      </c>
      <c r="F2841" s="64" t="n">
        <f aca="false">VLOOKUP(A2841,Plan1!$A$7:$O$2198,12,FALSE())</f>
        <v>-2.42</v>
      </c>
      <c r="G2841" s="65" t="n">
        <f aca="false">VLOOKUP(A2841,Plan1!$A$7:$O$2198,13,FALSE())</f>
        <v>836.36</v>
      </c>
    </row>
    <row r="2842" customFormat="false" ht="15" hidden="false" customHeight="false" outlineLevel="0" collapsed="false">
      <c r="A2842" s="63" t="n">
        <v>44114</v>
      </c>
      <c r="B2842" s="64" t="n">
        <f aca="false">VLOOKUP(A2842,Plan1!$A$7:$O$2198,2,FALSE())</f>
        <v>-2.92</v>
      </c>
      <c r="C2842" s="65" t="n">
        <f aca="false">VLOOKUP(A2842,Plan1!$A$7:$O$2198,3,FALSE())</f>
        <v>778.08</v>
      </c>
      <c r="D2842" s="66" t="n">
        <f aca="false">VLOOKUP(A2842,Plan1!$A$7:$O$2198,7,FALSE())</f>
        <v>-1.44</v>
      </c>
      <c r="E2842" s="65" t="n">
        <f aca="false">VLOOKUP(A2842,Plan1!$A$7:$O$2198,8,FALSE())</f>
        <v>758.56</v>
      </c>
      <c r="F2842" s="64" t="n">
        <f aca="false">VLOOKUP(A2842,Plan1!$A$7:$O$2198,12,FALSE())</f>
        <v>-2.46</v>
      </c>
      <c r="G2842" s="65" t="n">
        <f aca="false">VLOOKUP(A2842,Plan1!$A$7:$O$2198,13,FALSE())</f>
        <v>836.32</v>
      </c>
    </row>
    <row r="2843" customFormat="false" ht="15" hidden="false" customHeight="false" outlineLevel="0" collapsed="false">
      <c r="A2843" s="63" t="n">
        <v>44115</v>
      </c>
      <c r="B2843" s="64" t="n">
        <f aca="false">VLOOKUP(A2843,Plan1!$A$7:$O$2198,2,FALSE())</f>
        <v>-2.96</v>
      </c>
      <c r="C2843" s="65" t="n">
        <f aca="false">VLOOKUP(A2843,Plan1!$A$7:$O$2198,3,FALSE())</f>
        <v>778.04</v>
      </c>
      <c r="D2843" s="66" t="n">
        <f aca="false">VLOOKUP(A2843,Plan1!$A$7:$O$2198,7,FALSE())</f>
        <v>-1.46</v>
      </c>
      <c r="E2843" s="65" t="n">
        <f aca="false">VLOOKUP(A2843,Plan1!$A$7:$O$2198,8,FALSE())</f>
        <v>758.54</v>
      </c>
      <c r="F2843" s="64" t="n">
        <f aca="false">VLOOKUP(A2843,Plan1!$A$7:$O$2198,12,FALSE())</f>
        <v>-2.48</v>
      </c>
      <c r="G2843" s="65" t="n">
        <f aca="false">VLOOKUP(A2843,Plan1!$A$7:$O$2198,13,FALSE())</f>
        <v>836.3</v>
      </c>
    </row>
    <row r="2844" customFormat="false" ht="15" hidden="false" customHeight="false" outlineLevel="0" collapsed="false">
      <c r="A2844" s="63" t="n">
        <v>44116</v>
      </c>
      <c r="B2844" s="64" t="n">
        <f aca="false">VLOOKUP(A2844,Plan1!$A$7:$O$2198,2,FALSE())</f>
        <v>-2.98</v>
      </c>
      <c r="C2844" s="65" t="n">
        <f aca="false">VLOOKUP(A2844,Plan1!$A$7:$O$2198,3,FALSE())</f>
        <v>778.02</v>
      </c>
      <c r="D2844" s="66" t="n">
        <f aca="false">VLOOKUP(A2844,Plan1!$A$7:$O$2198,7,FALSE())</f>
        <v>-1.48</v>
      </c>
      <c r="E2844" s="65" t="n">
        <f aca="false">VLOOKUP(A2844,Plan1!$A$7:$O$2198,8,FALSE())</f>
        <v>758.52</v>
      </c>
      <c r="F2844" s="64" t="n">
        <f aca="false">VLOOKUP(A2844,Plan1!$A$7:$O$2198,12,FALSE())</f>
        <v>-2.51</v>
      </c>
      <c r="G2844" s="65" t="n">
        <f aca="false">VLOOKUP(A2844,Plan1!$A$7:$O$2198,13,FALSE())</f>
        <v>836.27</v>
      </c>
    </row>
    <row r="2845" customFormat="false" ht="15" hidden="false" customHeight="false" outlineLevel="0" collapsed="false">
      <c r="A2845" s="63" t="n">
        <v>44117</v>
      </c>
      <c r="B2845" s="64" t="n">
        <f aca="false">VLOOKUP(A2845,Plan1!$A$7:$O$2198,2,FALSE())</f>
        <v>-3.02</v>
      </c>
      <c r="C2845" s="65" t="n">
        <f aca="false">VLOOKUP(A2845,Plan1!$A$7:$O$2198,3,FALSE())</f>
        <v>777.98</v>
      </c>
      <c r="D2845" s="66" t="n">
        <f aca="false">VLOOKUP(A2845,Plan1!$A$7:$O$2198,7,FALSE())</f>
        <v>-1.5</v>
      </c>
      <c r="E2845" s="65" t="n">
        <f aca="false">VLOOKUP(A2845,Plan1!$A$7:$O$2198,8,FALSE())</f>
        <v>758.5</v>
      </c>
      <c r="F2845" s="64" t="n">
        <f aca="false">VLOOKUP(A2845,Plan1!$A$7:$O$2198,12,FALSE())</f>
        <v>-2.53</v>
      </c>
      <c r="G2845" s="65" t="n">
        <f aca="false">VLOOKUP(A2845,Plan1!$A$7:$O$2198,13,FALSE())</f>
        <v>836.25</v>
      </c>
    </row>
    <row r="2846" customFormat="false" ht="15" hidden="false" customHeight="false" outlineLevel="0" collapsed="false">
      <c r="A2846" s="63" t="n">
        <v>44118</v>
      </c>
      <c r="B2846" s="64" t="n">
        <f aca="false">VLOOKUP(A2846,Plan1!$A$7:$O$2198,2,FALSE())</f>
        <v>-3.06</v>
      </c>
      <c r="C2846" s="65" t="n">
        <f aca="false">VLOOKUP(A2846,Plan1!$A$7:$O$2198,3,FALSE())</f>
        <v>777.94</v>
      </c>
      <c r="D2846" s="66" t="n">
        <f aca="false">VLOOKUP(A2846,Plan1!$A$7:$O$2198,7,FALSE())</f>
        <v>-1.52</v>
      </c>
      <c r="E2846" s="65" t="n">
        <f aca="false">VLOOKUP(A2846,Plan1!$A$7:$O$2198,8,FALSE())</f>
        <v>758.48</v>
      </c>
      <c r="F2846" s="64" t="n">
        <f aca="false">VLOOKUP(A2846,Plan1!$A$7:$O$2198,12,FALSE())</f>
        <v>-2.56</v>
      </c>
      <c r="G2846" s="65" t="n">
        <f aca="false">VLOOKUP(A2846,Plan1!$A$7:$O$2198,13,FALSE())</f>
        <v>836.22</v>
      </c>
    </row>
    <row r="2847" customFormat="false" ht="15" hidden="false" customHeight="false" outlineLevel="0" collapsed="false">
      <c r="A2847" s="63" t="n">
        <v>44119</v>
      </c>
      <c r="B2847" s="64" t="n">
        <f aca="false">VLOOKUP(A2847,Plan1!$A$7:$O$2198,2,FALSE())</f>
        <v>-3.09</v>
      </c>
      <c r="C2847" s="65" t="n">
        <f aca="false">VLOOKUP(A2847,Plan1!$A$7:$O$2198,3,FALSE())</f>
        <v>777.91</v>
      </c>
      <c r="D2847" s="66" t="n">
        <f aca="false">VLOOKUP(A2847,Plan1!$A$7:$O$2198,7,FALSE())</f>
        <v>-1.55</v>
      </c>
      <c r="E2847" s="65" t="n">
        <f aca="false">VLOOKUP(A2847,Plan1!$A$7:$O$2198,8,FALSE())</f>
        <v>758.45</v>
      </c>
      <c r="F2847" s="64" t="n">
        <f aca="false">VLOOKUP(A2847,Plan1!$A$7:$O$2198,12,FALSE())</f>
        <v>-2.58</v>
      </c>
      <c r="G2847" s="65" t="n">
        <f aca="false">VLOOKUP(A2847,Plan1!$A$7:$O$2198,13,FALSE())</f>
        <v>836.2</v>
      </c>
    </row>
    <row r="2848" customFormat="false" ht="15" hidden="false" customHeight="false" outlineLevel="0" collapsed="false">
      <c r="A2848" s="63" t="n">
        <v>44120</v>
      </c>
      <c r="B2848" s="64" t="n">
        <f aca="false">VLOOKUP(A2848,Plan1!$A$7:$O$2198,2,FALSE())</f>
        <v>-3.1</v>
      </c>
      <c r="C2848" s="65" t="n">
        <f aca="false">VLOOKUP(A2848,Plan1!$A$7:$O$2198,3,FALSE())</f>
        <v>777.9</v>
      </c>
      <c r="D2848" s="66" t="n">
        <f aca="false">VLOOKUP(A2848,Plan1!$A$7:$O$2198,7,FALSE())</f>
        <v>-1.58</v>
      </c>
      <c r="E2848" s="65" t="n">
        <f aca="false">VLOOKUP(A2848,Plan1!$A$7:$O$2198,8,FALSE())</f>
        <v>758.42</v>
      </c>
      <c r="F2848" s="64" t="n">
        <f aca="false">VLOOKUP(A2848,Plan1!$A$7:$O$2198,12,FALSE())</f>
        <v>-2.57</v>
      </c>
      <c r="G2848" s="65" t="n">
        <f aca="false">VLOOKUP(A2848,Plan1!$A$7:$O$2198,13,FALSE())</f>
        <v>836.21</v>
      </c>
    </row>
    <row r="2849" customFormat="false" ht="15" hidden="false" customHeight="false" outlineLevel="0" collapsed="false">
      <c r="A2849" s="63" t="n">
        <v>44121</v>
      </c>
      <c r="B2849" s="64" t="n">
        <f aca="false">VLOOKUP(A2849,Plan1!$A$7:$O$2198,2,FALSE())</f>
        <v>-3.14</v>
      </c>
      <c r="C2849" s="65" t="n">
        <f aca="false">VLOOKUP(A2849,Plan1!$A$7:$O$2198,3,FALSE())</f>
        <v>777.86</v>
      </c>
      <c r="D2849" s="66" t="n">
        <f aca="false">VLOOKUP(A2849,Plan1!$A$7:$O$2198,7,FALSE())</f>
        <v>-1.6</v>
      </c>
      <c r="E2849" s="65" t="n">
        <f aca="false">VLOOKUP(A2849,Plan1!$A$7:$O$2198,8,FALSE())</f>
        <v>758.4</v>
      </c>
      <c r="F2849" s="64" t="n">
        <f aca="false">VLOOKUP(A2849,Plan1!$A$7:$O$2198,12,FALSE())</f>
        <v>-2.6</v>
      </c>
      <c r="G2849" s="65" t="n">
        <f aca="false">VLOOKUP(A2849,Plan1!$A$7:$O$2198,13,FALSE())</f>
        <v>836.18</v>
      </c>
    </row>
    <row r="2850" customFormat="false" ht="15" hidden="false" customHeight="false" outlineLevel="0" collapsed="false">
      <c r="A2850" s="63" t="n">
        <v>44122</v>
      </c>
      <c r="B2850" s="64" t="n">
        <f aca="false">VLOOKUP(A2850,Plan1!$A$7:$O$2198,2,FALSE())</f>
        <v>-3.17</v>
      </c>
      <c r="C2850" s="65" t="n">
        <f aca="false">VLOOKUP(A2850,Plan1!$A$7:$O$2198,3,FALSE())</f>
        <v>777.83</v>
      </c>
      <c r="D2850" s="66" t="n">
        <f aca="false">VLOOKUP(A2850,Plan1!$A$7:$O$2198,7,FALSE())</f>
        <v>-1.62</v>
      </c>
      <c r="E2850" s="65" t="n">
        <f aca="false">VLOOKUP(A2850,Plan1!$A$7:$O$2198,8,FALSE())</f>
        <v>758.38</v>
      </c>
      <c r="F2850" s="64" t="n">
        <f aca="false">VLOOKUP(A2850,Plan1!$A$7:$O$2198,12,FALSE())</f>
        <v>-2.62</v>
      </c>
      <c r="G2850" s="65" t="n">
        <f aca="false">VLOOKUP(A2850,Plan1!$A$7:$O$2198,13,FALSE())</f>
        <v>836.16</v>
      </c>
    </row>
    <row r="2851" customFormat="false" ht="15" hidden="false" customHeight="false" outlineLevel="0" collapsed="false">
      <c r="A2851" s="63" t="n">
        <v>44123</v>
      </c>
      <c r="B2851" s="64" t="n">
        <f aca="false">VLOOKUP(A2851,Plan1!$A$7:$O$2198,2,FALSE())</f>
        <v>-3.2</v>
      </c>
      <c r="C2851" s="65" t="n">
        <f aca="false">VLOOKUP(A2851,Plan1!$A$7:$O$2198,3,FALSE())</f>
        <v>777.8</v>
      </c>
      <c r="D2851" s="66" t="n">
        <f aca="false">VLOOKUP(A2851,Plan1!$A$7:$O$2198,7,FALSE())</f>
        <v>-1.64</v>
      </c>
      <c r="E2851" s="65" t="n">
        <f aca="false">VLOOKUP(A2851,Plan1!$A$7:$O$2198,8,FALSE())</f>
        <v>758.36</v>
      </c>
      <c r="F2851" s="64" t="n">
        <f aca="false">VLOOKUP(A2851,Plan1!$A$7:$O$2198,12,FALSE())</f>
        <v>-2.64</v>
      </c>
      <c r="G2851" s="65" t="n">
        <f aca="false">VLOOKUP(A2851,Plan1!$A$7:$O$2198,13,FALSE())</f>
        <v>836.14</v>
      </c>
    </row>
    <row r="2852" customFormat="false" ht="15" hidden="false" customHeight="false" outlineLevel="0" collapsed="false">
      <c r="A2852" s="63" t="n">
        <v>44124</v>
      </c>
      <c r="B2852" s="64" t="n">
        <f aca="false">VLOOKUP(A2852,Plan1!$A$7:$O$2198,2,FALSE())</f>
        <v>-3.24</v>
      </c>
      <c r="C2852" s="65" t="n">
        <f aca="false">VLOOKUP(A2852,Plan1!$A$7:$O$2198,3,FALSE())</f>
        <v>777.76</v>
      </c>
      <c r="D2852" s="66" t="n">
        <f aca="false">VLOOKUP(A2852,Plan1!$A$7:$O$2198,7,FALSE())</f>
        <v>-1.65</v>
      </c>
      <c r="E2852" s="65" t="n">
        <f aca="false">VLOOKUP(A2852,Plan1!$A$7:$O$2198,8,FALSE())</f>
        <v>758.35</v>
      </c>
      <c r="F2852" s="64" t="n">
        <f aca="false">VLOOKUP(A2852,Plan1!$A$7:$O$2198,12,FALSE())</f>
        <v>-2.66</v>
      </c>
      <c r="G2852" s="65" t="n">
        <f aca="false">VLOOKUP(A2852,Plan1!$A$7:$O$2198,13,FALSE())</f>
        <v>836.12</v>
      </c>
    </row>
    <row r="2853" customFormat="false" ht="15" hidden="false" customHeight="false" outlineLevel="0" collapsed="false">
      <c r="A2853" s="63" t="n">
        <v>44125</v>
      </c>
      <c r="B2853" s="64" t="n">
        <f aca="false">VLOOKUP(A2853,Plan1!$A$7:$O$2198,2,FALSE())</f>
        <v>-3.25</v>
      </c>
      <c r="C2853" s="65" t="n">
        <f aca="false">VLOOKUP(A2853,Plan1!$A$7:$O$2198,3,FALSE())</f>
        <v>777.75</v>
      </c>
      <c r="D2853" s="66" t="n">
        <f aca="false">VLOOKUP(A2853,Plan1!$A$7:$O$2198,7,FALSE())</f>
        <v>-1.65</v>
      </c>
      <c r="E2853" s="65" t="n">
        <f aca="false">VLOOKUP(A2853,Plan1!$A$7:$O$2198,8,FALSE())</f>
        <v>758.35</v>
      </c>
      <c r="F2853" s="64" t="n">
        <f aca="false">VLOOKUP(A2853,Plan1!$A$7:$O$2198,12,FALSE())</f>
        <v>-2.64</v>
      </c>
      <c r="G2853" s="65" t="n">
        <f aca="false">VLOOKUP(A2853,Plan1!$A$7:$O$2198,13,FALSE())</f>
        <v>836.14</v>
      </c>
    </row>
    <row r="2854" customFormat="false" ht="15" hidden="false" customHeight="false" outlineLevel="0" collapsed="false">
      <c r="A2854" s="63" t="n">
        <v>44126</v>
      </c>
      <c r="B2854" s="64" t="n">
        <f aca="false">VLOOKUP(A2854,Plan1!$A$7:$O$2198,2,FALSE())</f>
        <v>-3.28</v>
      </c>
      <c r="C2854" s="65" t="n">
        <f aca="false">VLOOKUP(A2854,Plan1!$A$7:$O$2198,3,FALSE())</f>
        <v>777.72</v>
      </c>
      <c r="D2854" s="66" t="n">
        <f aca="false">VLOOKUP(A2854,Plan1!$A$7:$O$2198,7,FALSE())</f>
        <v>-1.66</v>
      </c>
      <c r="E2854" s="65" t="n">
        <f aca="false">VLOOKUP(A2854,Plan1!$A$7:$O$2198,8,FALSE())</f>
        <v>758.34</v>
      </c>
      <c r="F2854" s="64" t="n">
        <f aca="false">VLOOKUP(A2854,Plan1!$A$7:$O$2198,12,FALSE())</f>
        <v>-2.66</v>
      </c>
      <c r="G2854" s="65" t="n">
        <f aca="false">VLOOKUP(A2854,Plan1!$A$7:$O$2198,13,FALSE())</f>
        <v>836.12</v>
      </c>
    </row>
    <row r="2855" customFormat="false" ht="15" hidden="false" customHeight="false" outlineLevel="0" collapsed="false">
      <c r="A2855" s="63" t="n">
        <v>44127</v>
      </c>
      <c r="B2855" s="64" t="n">
        <f aca="false">VLOOKUP(A2855,Plan1!$A$7:$O$2198,2,FALSE())</f>
        <v>-3.3</v>
      </c>
      <c r="C2855" s="65" t="n">
        <f aca="false">VLOOKUP(A2855,Plan1!$A$7:$O$2198,3,FALSE())</f>
        <v>777.7</v>
      </c>
      <c r="D2855" s="66" t="n">
        <f aca="false">VLOOKUP(A2855,Plan1!$A$7:$O$2198,7,FALSE())</f>
        <v>-1.67</v>
      </c>
      <c r="E2855" s="65" t="n">
        <f aca="false">VLOOKUP(A2855,Plan1!$A$7:$O$2198,8,FALSE())</f>
        <v>758.33</v>
      </c>
      <c r="F2855" s="64" t="n">
        <f aca="false">VLOOKUP(A2855,Plan1!$A$7:$O$2198,12,FALSE())</f>
        <v>-2.68</v>
      </c>
      <c r="G2855" s="65" t="n">
        <f aca="false">VLOOKUP(A2855,Plan1!$A$7:$O$2198,13,FALSE())</f>
        <v>836.1</v>
      </c>
    </row>
    <row r="2856" customFormat="false" ht="15" hidden="false" customHeight="false" outlineLevel="0" collapsed="false">
      <c r="A2856" s="63" t="n">
        <v>44128</v>
      </c>
      <c r="B2856" s="64" t="n">
        <f aca="false">VLOOKUP(A2856,Plan1!$A$7:$O$2198,2,FALSE())</f>
        <v>-3.32</v>
      </c>
      <c r="C2856" s="65" t="n">
        <f aca="false">VLOOKUP(A2856,Plan1!$A$7:$O$2198,3,FALSE())</f>
        <v>777.68</v>
      </c>
      <c r="D2856" s="66" t="n">
        <f aca="false">VLOOKUP(A2856,Plan1!$A$7:$O$2198,7,FALSE())</f>
        <v>-1.68</v>
      </c>
      <c r="E2856" s="65" t="n">
        <f aca="false">VLOOKUP(A2856,Plan1!$A$7:$O$2198,8,FALSE())</f>
        <v>758.32</v>
      </c>
      <c r="F2856" s="64" t="n">
        <f aca="false">VLOOKUP(A2856,Plan1!$A$7:$O$2198,12,FALSE())</f>
        <v>-2.7</v>
      </c>
      <c r="G2856" s="65" t="n">
        <f aca="false">VLOOKUP(A2856,Plan1!$A$7:$O$2198,13,FALSE())</f>
        <v>836.08</v>
      </c>
    </row>
    <row r="2857" customFormat="false" ht="15" hidden="false" customHeight="false" outlineLevel="0" collapsed="false">
      <c r="A2857" s="63" t="n">
        <v>44129</v>
      </c>
      <c r="B2857" s="64" t="n">
        <f aca="false">VLOOKUP(A2857,Plan1!$A$7:$O$2198,2,FALSE())</f>
        <v>-3.32</v>
      </c>
      <c r="C2857" s="65" t="n">
        <f aca="false">VLOOKUP(A2857,Plan1!$A$7:$O$2198,3,FALSE())</f>
        <v>777.68</v>
      </c>
      <c r="D2857" s="66" t="n">
        <f aca="false">VLOOKUP(A2857,Plan1!$A$7:$O$2198,7,FALSE())</f>
        <v>-1.68</v>
      </c>
      <c r="E2857" s="65" t="n">
        <f aca="false">VLOOKUP(A2857,Plan1!$A$7:$O$2198,8,FALSE())</f>
        <v>758.32</v>
      </c>
      <c r="F2857" s="64" t="n">
        <f aca="false">VLOOKUP(A2857,Plan1!$A$7:$O$2198,12,FALSE())</f>
        <v>-2.68</v>
      </c>
      <c r="G2857" s="65" t="n">
        <f aca="false">VLOOKUP(A2857,Plan1!$A$7:$O$2198,13,FALSE())</f>
        <v>836.1</v>
      </c>
    </row>
    <row r="2858" customFormat="false" ht="15" hidden="false" customHeight="false" outlineLevel="0" collapsed="false">
      <c r="A2858" s="63" t="n">
        <v>44130</v>
      </c>
      <c r="B2858" s="64" t="n">
        <f aca="false">VLOOKUP(A2858,Plan1!$A$7:$O$2198,2,FALSE())</f>
        <v>-3.32</v>
      </c>
      <c r="C2858" s="65" t="n">
        <f aca="false">VLOOKUP(A2858,Plan1!$A$7:$O$2198,3,FALSE())</f>
        <v>777.68</v>
      </c>
      <c r="D2858" s="66" t="n">
        <f aca="false">VLOOKUP(A2858,Plan1!$A$7:$O$2198,7,FALSE())</f>
        <v>-1.67</v>
      </c>
      <c r="E2858" s="65" t="n">
        <f aca="false">VLOOKUP(A2858,Plan1!$A$7:$O$2198,8,FALSE())</f>
        <v>758.33</v>
      </c>
      <c r="F2858" s="64" t="n">
        <f aca="false">VLOOKUP(A2858,Plan1!$A$7:$O$2198,12,FALSE())</f>
        <v>-2.64</v>
      </c>
      <c r="G2858" s="65" t="n">
        <f aca="false">VLOOKUP(A2858,Plan1!$A$7:$O$2198,13,FALSE())</f>
        <v>836.14</v>
      </c>
    </row>
    <row r="2859" customFormat="false" ht="15" hidden="false" customHeight="false" outlineLevel="0" collapsed="false">
      <c r="A2859" s="63" t="n">
        <v>44131</v>
      </c>
      <c r="B2859" s="64" t="n">
        <f aca="false">VLOOKUP(A2859,Plan1!$A$7:$O$2198,2,FALSE())</f>
        <v>-3.33</v>
      </c>
      <c r="C2859" s="65" t="n">
        <f aca="false">VLOOKUP(A2859,Plan1!$A$7:$O$2198,3,FALSE())</f>
        <v>777.67</v>
      </c>
      <c r="D2859" s="66" t="n">
        <f aca="false">VLOOKUP(A2859,Plan1!$A$7:$O$2198,7,FALSE())</f>
        <v>-1.68</v>
      </c>
      <c r="E2859" s="65" t="n">
        <f aca="false">VLOOKUP(A2859,Plan1!$A$7:$O$2198,8,FALSE())</f>
        <v>758.32</v>
      </c>
      <c r="F2859" s="64" t="n">
        <f aca="false">VLOOKUP(A2859,Plan1!$A$7:$O$2198,12,FALSE())</f>
        <v>-2.65</v>
      </c>
      <c r="G2859" s="65" t="n">
        <f aca="false">VLOOKUP(A2859,Plan1!$A$7:$O$2198,13,FALSE())</f>
        <v>836.13</v>
      </c>
    </row>
    <row r="2860" customFormat="false" ht="15" hidden="false" customHeight="false" outlineLevel="0" collapsed="false">
      <c r="A2860" s="63" t="n">
        <v>44132</v>
      </c>
      <c r="B2860" s="64" t="n">
        <f aca="false">VLOOKUP(A2860,Plan1!$A$7:$O$2198,2,FALSE())</f>
        <v>-3.34</v>
      </c>
      <c r="C2860" s="65" t="n">
        <f aca="false">VLOOKUP(A2860,Plan1!$A$7:$O$2198,3,FALSE())</f>
        <v>777.66</v>
      </c>
      <c r="D2860" s="66" t="n">
        <f aca="false">VLOOKUP(A2860,Plan1!$A$7:$O$2198,7,FALSE())</f>
        <v>-1.7</v>
      </c>
      <c r="E2860" s="65" t="n">
        <f aca="false">VLOOKUP(A2860,Plan1!$A$7:$O$2198,8,FALSE())</f>
        <v>758.3</v>
      </c>
      <c r="F2860" s="64" t="n">
        <f aca="false">VLOOKUP(A2860,Plan1!$A$7:$O$2198,12,FALSE())</f>
        <v>-2.66</v>
      </c>
      <c r="G2860" s="65" t="n">
        <f aca="false">VLOOKUP(A2860,Plan1!$A$7:$O$2198,13,FALSE())</f>
        <v>836.12</v>
      </c>
    </row>
    <row r="2861" customFormat="false" ht="15" hidden="false" customHeight="false" outlineLevel="0" collapsed="false">
      <c r="A2861" s="63" t="n">
        <v>44133</v>
      </c>
      <c r="B2861" s="64" t="n">
        <f aca="false">VLOOKUP(A2861,Plan1!$A$7:$O$2198,2,FALSE())</f>
        <v>-3.36</v>
      </c>
      <c r="C2861" s="65" t="n">
        <f aca="false">VLOOKUP(A2861,Plan1!$A$7:$O$2198,3,FALSE())</f>
        <v>777.64</v>
      </c>
      <c r="D2861" s="66" t="n">
        <f aca="false">VLOOKUP(A2861,Plan1!$A$7:$O$2198,7,FALSE())</f>
        <v>-1.71</v>
      </c>
      <c r="E2861" s="65" t="n">
        <f aca="false">VLOOKUP(A2861,Plan1!$A$7:$O$2198,8,FALSE())</f>
        <v>758.29</v>
      </c>
      <c r="F2861" s="64" t="n">
        <f aca="false">VLOOKUP(A2861,Plan1!$A$7:$O$2198,12,FALSE())</f>
        <v>-2.68</v>
      </c>
      <c r="G2861" s="65" t="n">
        <f aca="false">VLOOKUP(A2861,Plan1!$A$7:$O$2198,13,FALSE())</f>
        <v>836.1</v>
      </c>
    </row>
    <row r="2862" customFormat="false" ht="15" hidden="false" customHeight="false" outlineLevel="0" collapsed="false">
      <c r="A2862" s="63" t="n">
        <v>44134</v>
      </c>
      <c r="B2862" s="64" t="n">
        <f aca="false">VLOOKUP(A2862,Plan1!$A$7:$O$2198,2,FALSE())</f>
        <v>-3.4</v>
      </c>
      <c r="C2862" s="65" t="n">
        <f aca="false">VLOOKUP(A2862,Plan1!$A$7:$O$2198,3,FALSE())</f>
        <v>777.6</v>
      </c>
      <c r="D2862" s="66" t="n">
        <f aca="false">VLOOKUP(A2862,Plan1!$A$7:$O$2198,7,FALSE())</f>
        <v>-1.74</v>
      </c>
      <c r="E2862" s="65" t="n">
        <f aca="false">VLOOKUP(A2862,Plan1!$A$7:$O$2198,8,FALSE())</f>
        <v>758.26</v>
      </c>
      <c r="F2862" s="64" t="n">
        <f aca="false">VLOOKUP(A2862,Plan1!$A$7:$O$2198,12,FALSE())</f>
        <v>-2.7</v>
      </c>
      <c r="G2862" s="65" t="n">
        <f aca="false">VLOOKUP(A2862,Plan1!$A$7:$O$2198,13,FALSE())</f>
        <v>836.08</v>
      </c>
    </row>
    <row r="2863" customFormat="false" ht="15" hidden="false" customHeight="false" outlineLevel="0" collapsed="false">
      <c r="A2863" s="63" t="n">
        <v>44135</v>
      </c>
      <c r="B2863" s="64" t="n">
        <f aca="false">VLOOKUP(A2863,Plan1!$A$7:$O$2198,2,FALSE())</f>
        <v>-3.41</v>
      </c>
      <c r="C2863" s="65" t="n">
        <f aca="false">VLOOKUP(A2863,Plan1!$A$7:$O$2198,3,FALSE())</f>
        <v>777.59</v>
      </c>
      <c r="D2863" s="66" t="n">
        <f aca="false">VLOOKUP(A2863,Plan1!$A$7:$O$2198,7,FALSE())</f>
        <v>-1.71</v>
      </c>
      <c r="E2863" s="65" t="n">
        <f aca="false">VLOOKUP(A2863,Plan1!$A$7:$O$2198,8,FALSE())</f>
        <v>758.29</v>
      </c>
      <c r="F2863" s="64" t="n">
        <f aca="false">VLOOKUP(A2863,Plan1!$A$7:$O$2198,12,FALSE())</f>
        <v>-2.68</v>
      </c>
      <c r="G2863" s="65" t="n">
        <f aca="false">VLOOKUP(A2863,Plan1!$A$7:$O$2198,13,FALSE())</f>
        <v>836.1</v>
      </c>
    </row>
    <row r="2864" customFormat="false" ht="15" hidden="false" customHeight="false" outlineLevel="0" collapsed="false">
      <c r="A2864" s="63" t="n">
        <v>44136</v>
      </c>
      <c r="B2864" s="64" t="n">
        <f aca="false">VLOOKUP(A2864,Plan1!$A$7:$O$2198,2,FALSE())</f>
        <v>-3.41</v>
      </c>
      <c r="C2864" s="65" t="n">
        <f aca="false">VLOOKUP(A2864,Plan1!$A$7:$O$2198,3,FALSE())</f>
        <v>777.59</v>
      </c>
      <c r="D2864" s="66" t="n">
        <f aca="false">VLOOKUP(A2864,Plan1!$A$7:$O$2198,7,FALSE())</f>
        <v>-1.71</v>
      </c>
      <c r="E2864" s="65" t="n">
        <f aca="false">VLOOKUP(A2864,Plan1!$A$7:$O$2198,8,FALSE())</f>
        <v>758.29</v>
      </c>
      <c r="F2864" s="64" t="n">
        <f aca="false">VLOOKUP(A2864,Plan1!$A$7:$O$2198,12,FALSE())</f>
        <v>-2.67</v>
      </c>
      <c r="G2864" s="65" t="n">
        <f aca="false">VLOOKUP(A2864,Plan1!$A$7:$O$2198,13,FALSE())</f>
        <v>836.11</v>
      </c>
    </row>
    <row r="2865" customFormat="false" ht="15" hidden="false" customHeight="false" outlineLevel="0" collapsed="false">
      <c r="A2865" s="63" t="n">
        <v>44137</v>
      </c>
      <c r="B2865" s="64" t="n">
        <f aca="false">VLOOKUP(A2865,Plan1!$A$7:$O$2198,2,FALSE())</f>
        <v>-3.43</v>
      </c>
      <c r="C2865" s="65" t="n">
        <f aca="false">VLOOKUP(A2865,Plan1!$A$7:$O$2198,3,FALSE())</f>
        <v>777.57</v>
      </c>
      <c r="D2865" s="66" t="n">
        <f aca="false">VLOOKUP(A2865,Plan1!$A$7:$O$2198,7,FALSE())</f>
        <v>-1.71</v>
      </c>
      <c r="E2865" s="65" t="n">
        <f aca="false">VLOOKUP(A2865,Plan1!$A$7:$O$2198,8,FALSE())</f>
        <v>758.29</v>
      </c>
      <c r="F2865" s="64" t="n">
        <f aca="false">VLOOKUP(A2865,Plan1!$A$7:$O$2198,12,FALSE())</f>
        <v>-2.68</v>
      </c>
      <c r="G2865" s="65" t="n">
        <f aca="false">VLOOKUP(A2865,Plan1!$A$7:$O$2198,13,FALSE())</f>
        <v>836.1</v>
      </c>
    </row>
    <row r="2866" customFormat="false" ht="15" hidden="false" customHeight="false" outlineLevel="0" collapsed="false">
      <c r="A2866" s="63" t="n">
        <v>44138</v>
      </c>
      <c r="B2866" s="64" t="n">
        <f aca="false">VLOOKUP(A2866,Plan1!$A$7:$O$2198,2,FALSE())</f>
        <v>-3.44</v>
      </c>
      <c r="C2866" s="65" t="n">
        <f aca="false">VLOOKUP(A2866,Plan1!$A$7:$O$2198,3,FALSE())</f>
        <v>777.56</v>
      </c>
      <c r="D2866" s="66" t="n">
        <f aca="false">VLOOKUP(A2866,Plan1!$A$7:$O$2198,7,FALSE())</f>
        <v>-1.72</v>
      </c>
      <c r="E2866" s="65" t="n">
        <f aca="false">VLOOKUP(A2866,Plan1!$A$7:$O$2198,8,FALSE())</f>
        <v>758.28</v>
      </c>
      <c r="F2866" s="64" t="n">
        <f aca="false">VLOOKUP(A2866,Plan1!$A$7:$O$2198,12,FALSE())</f>
        <v>-2.68</v>
      </c>
      <c r="G2866" s="65" t="n">
        <f aca="false">VLOOKUP(A2866,Plan1!$A$7:$O$2198,13,FALSE())</f>
        <v>836.1</v>
      </c>
    </row>
    <row r="2867" customFormat="false" ht="15" hidden="false" customHeight="false" outlineLevel="0" collapsed="false">
      <c r="A2867" s="63" t="n">
        <v>44139</v>
      </c>
      <c r="B2867" s="64" t="n">
        <f aca="false">VLOOKUP(A2867,Plan1!$A$7:$O$2198,2,FALSE())</f>
        <v>-3.44</v>
      </c>
      <c r="C2867" s="65" t="n">
        <f aca="false">VLOOKUP(A2867,Plan1!$A$7:$O$2198,3,FALSE())</f>
        <v>777.56</v>
      </c>
      <c r="D2867" s="66" t="n">
        <f aca="false">VLOOKUP(A2867,Plan1!$A$7:$O$2198,7,FALSE())</f>
        <v>-1.7</v>
      </c>
      <c r="E2867" s="65" t="n">
        <f aca="false">VLOOKUP(A2867,Plan1!$A$7:$O$2198,8,FALSE())</f>
        <v>758.3</v>
      </c>
      <c r="F2867" s="64" t="n">
        <f aca="false">VLOOKUP(A2867,Plan1!$A$7:$O$2198,12,FALSE())</f>
        <v>-2.68</v>
      </c>
      <c r="G2867" s="65" t="n">
        <f aca="false">VLOOKUP(A2867,Plan1!$A$7:$O$2198,13,FALSE())</f>
        <v>836.1</v>
      </c>
    </row>
    <row r="2868" customFormat="false" ht="15" hidden="false" customHeight="false" outlineLevel="0" collapsed="false">
      <c r="A2868" s="63" t="n">
        <v>44140</v>
      </c>
      <c r="B2868" s="64" t="n">
        <f aca="false">VLOOKUP(A2868,Plan1!$A$7:$O$2198,2,FALSE())</f>
        <v>-3.43</v>
      </c>
      <c r="C2868" s="65" t="n">
        <f aca="false">VLOOKUP(A2868,Plan1!$A$7:$O$2198,3,FALSE())</f>
        <v>777.57</v>
      </c>
      <c r="D2868" s="66" t="n">
        <f aca="false">VLOOKUP(A2868,Plan1!$A$7:$O$2198,7,FALSE())</f>
        <v>-1.7</v>
      </c>
      <c r="E2868" s="65" t="n">
        <f aca="false">VLOOKUP(A2868,Plan1!$A$7:$O$2198,8,FALSE())</f>
        <v>758.3</v>
      </c>
      <c r="F2868" s="64" t="n">
        <f aca="false">VLOOKUP(A2868,Plan1!$A$7:$O$2198,12,FALSE())</f>
        <v>-2.67</v>
      </c>
      <c r="G2868" s="65" t="n">
        <f aca="false">VLOOKUP(A2868,Plan1!$A$7:$O$2198,13,FALSE())</f>
        <v>836.11</v>
      </c>
    </row>
    <row r="2869" customFormat="false" ht="15" hidden="false" customHeight="false" outlineLevel="0" collapsed="false">
      <c r="A2869" s="63" t="n">
        <v>44141</v>
      </c>
      <c r="B2869" s="64" t="n">
        <f aca="false">VLOOKUP(A2869,Plan1!$A$7:$O$2198,2,FALSE())</f>
        <v>-3.44</v>
      </c>
      <c r="C2869" s="65" t="n">
        <f aca="false">VLOOKUP(A2869,Plan1!$A$7:$O$2198,3,FALSE())</f>
        <v>777.56</v>
      </c>
      <c r="D2869" s="66" t="n">
        <f aca="false">VLOOKUP(A2869,Plan1!$A$7:$O$2198,7,FALSE())</f>
        <v>-1.71</v>
      </c>
      <c r="E2869" s="65" t="n">
        <f aca="false">VLOOKUP(A2869,Plan1!$A$7:$O$2198,8,FALSE())</f>
        <v>758.29</v>
      </c>
      <c r="F2869" s="64" t="n">
        <f aca="false">VLOOKUP(A2869,Plan1!$A$7:$O$2198,12,FALSE())</f>
        <v>-2.69</v>
      </c>
      <c r="G2869" s="65" t="n">
        <f aca="false">VLOOKUP(A2869,Plan1!$A$7:$O$2198,13,FALSE())</f>
        <v>836.09</v>
      </c>
    </row>
    <row r="2870" customFormat="false" ht="15" hidden="false" customHeight="false" outlineLevel="0" collapsed="false">
      <c r="A2870" s="63" t="n">
        <v>44142</v>
      </c>
      <c r="B2870" s="64" t="n">
        <f aca="false">VLOOKUP(A2870,Plan1!$A$7:$O$2198,2,FALSE())</f>
        <v>-3.47</v>
      </c>
      <c r="C2870" s="65" t="n">
        <f aca="false">VLOOKUP(A2870,Plan1!$A$7:$O$2198,3,FALSE())</f>
        <v>777.53</v>
      </c>
      <c r="D2870" s="66" t="n">
        <f aca="false">VLOOKUP(A2870,Plan1!$A$7:$O$2198,7,FALSE())</f>
        <v>-1.72</v>
      </c>
      <c r="E2870" s="65" t="n">
        <f aca="false">VLOOKUP(A2870,Plan1!$A$7:$O$2198,8,FALSE())</f>
        <v>758.28</v>
      </c>
      <c r="F2870" s="64" t="n">
        <f aca="false">VLOOKUP(A2870,Plan1!$A$7:$O$2198,12,FALSE())</f>
        <v>-2.69</v>
      </c>
      <c r="G2870" s="65" t="n">
        <f aca="false">VLOOKUP(A2870,Plan1!$A$7:$O$2198,13,FALSE())</f>
        <v>836.09</v>
      </c>
    </row>
    <row r="2871" customFormat="false" ht="15" hidden="false" customHeight="false" outlineLevel="0" collapsed="false">
      <c r="A2871" s="63" t="n">
        <v>44143</v>
      </c>
      <c r="B2871" s="64" t="n">
        <f aca="false">VLOOKUP(A2871,Plan1!$A$7:$O$2198,2,FALSE())</f>
        <v>-3.5</v>
      </c>
      <c r="C2871" s="65" t="n">
        <f aca="false">VLOOKUP(A2871,Plan1!$A$7:$O$2198,3,FALSE())</f>
        <v>777.5</v>
      </c>
      <c r="D2871" s="66" t="n">
        <f aca="false">VLOOKUP(A2871,Plan1!$A$7:$O$2198,7,FALSE())</f>
        <v>-1.74</v>
      </c>
      <c r="E2871" s="65" t="n">
        <f aca="false">VLOOKUP(A2871,Plan1!$A$7:$O$2198,8,FALSE())</f>
        <v>758.26</v>
      </c>
      <c r="F2871" s="64" t="n">
        <f aca="false">VLOOKUP(A2871,Plan1!$A$7:$O$2198,12,FALSE())</f>
        <v>-2.71</v>
      </c>
      <c r="G2871" s="65" t="n">
        <f aca="false">VLOOKUP(A2871,Plan1!$A$7:$O$2198,13,FALSE())</f>
        <v>836.07</v>
      </c>
    </row>
    <row r="2872" customFormat="false" ht="15" hidden="false" customHeight="false" outlineLevel="0" collapsed="false">
      <c r="A2872" s="63" t="n">
        <v>44144</v>
      </c>
      <c r="B2872" s="64" t="n">
        <f aca="false">VLOOKUP(A2872,Plan1!$A$7:$O$2198,2,FALSE())</f>
        <v>-3.53</v>
      </c>
      <c r="C2872" s="65" t="n">
        <f aca="false">VLOOKUP(A2872,Plan1!$A$7:$O$2198,3,FALSE())</f>
        <v>777.47</v>
      </c>
      <c r="D2872" s="66" t="n">
        <f aca="false">VLOOKUP(A2872,Plan1!$A$7:$O$2198,7,FALSE())</f>
        <v>-1.76</v>
      </c>
      <c r="E2872" s="65" t="n">
        <f aca="false">VLOOKUP(A2872,Plan1!$A$7:$O$2198,8,FALSE())</f>
        <v>758.24</v>
      </c>
      <c r="F2872" s="64" t="n">
        <f aca="false">VLOOKUP(A2872,Plan1!$A$7:$O$2198,12,FALSE())</f>
        <v>-2.72</v>
      </c>
      <c r="G2872" s="65" t="n">
        <f aca="false">VLOOKUP(A2872,Plan1!$A$7:$O$2198,13,FALSE())</f>
        <v>836.06</v>
      </c>
    </row>
    <row r="2873" customFormat="false" ht="15" hidden="false" customHeight="false" outlineLevel="0" collapsed="false">
      <c r="A2873" s="63" t="n">
        <v>44145</v>
      </c>
      <c r="B2873" s="64" t="n">
        <f aca="false">VLOOKUP(A2873,Plan1!$A$7:$O$2198,2,FALSE())</f>
        <v>-3.54</v>
      </c>
      <c r="C2873" s="65" t="n">
        <f aca="false">VLOOKUP(A2873,Plan1!$A$7:$O$2198,3,FALSE())</f>
        <v>777.46</v>
      </c>
      <c r="D2873" s="66" t="n">
        <f aca="false">VLOOKUP(A2873,Plan1!$A$7:$O$2198,7,FALSE())</f>
        <v>-1.78</v>
      </c>
      <c r="E2873" s="65" t="n">
        <f aca="false">VLOOKUP(A2873,Plan1!$A$7:$O$2198,8,FALSE())</f>
        <v>758.22</v>
      </c>
      <c r="F2873" s="64" t="n">
        <f aca="false">VLOOKUP(A2873,Plan1!$A$7:$O$2198,12,FALSE())</f>
        <v>-2.74</v>
      </c>
      <c r="G2873" s="65" t="n">
        <f aca="false">VLOOKUP(A2873,Plan1!$A$7:$O$2198,13,FALSE())</f>
        <v>836.04</v>
      </c>
    </row>
    <row r="2874" customFormat="false" ht="15" hidden="false" customHeight="false" outlineLevel="0" collapsed="false">
      <c r="A2874" s="63" t="n">
        <v>44146</v>
      </c>
      <c r="B2874" s="64" t="n">
        <f aca="false">VLOOKUP(A2874,Plan1!$A$7:$O$2198,2,FALSE())</f>
        <v>-3.56</v>
      </c>
      <c r="C2874" s="65" t="n">
        <f aca="false">VLOOKUP(A2874,Plan1!$A$7:$O$2198,3,FALSE())</f>
        <v>777.44</v>
      </c>
      <c r="D2874" s="66" t="n">
        <f aca="false">VLOOKUP(A2874,Plan1!$A$7:$O$2198,7,FALSE())</f>
        <v>-1.78</v>
      </c>
      <c r="E2874" s="65" t="n">
        <f aca="false">VLOOKUP(A2874,Plan1!$A$7:$O$2198,8,FALSE())</f>
        <v>758.22</v>
      </c>
      <c r="F2874" s="64" t="n">
        <f aca="false">VLOOKUP(A2874,Plan1!$A$7:$O$2198,12,FALSE())</f>
        <v>-2.73</v>
      </c>
      <c r="G2874" s="65" t="n">
        <f aca="false">VLOOKUP(A2874,Plan1!$A$7:$O$2198,13,FALSE())</f>
        <v>836.05</v>
      </c>
    </row>
    <row r="2875" customFormat="false" ht="15" hidden="false" customHeight="false" outlineLevel="0" collapsed="false">
      <c r="A2875" s="63" t="n">
        <v>44147</v>
      </c>
      <c r="B2875" s="64" t="n">
        <f aca="false">VLOOKUP(A2875,Plan1!$A$7:$O$2198,2,FALSE())</f>
        <v>-3.57</v>
      </c>
      <c r="C2875" s="65" t="n">
        <f aca="false">VLOOKUP(A2875,Plan1!$A$7:$O$2198,3,FALSE())</f>
        <v>777.43</v>
      </c>
      <c r="D2875" s="66" t="n">
        <f aca="false">VLOOKUP(A2875,Plan1!$A$7:$O$2198,7,FALSE())</f>
        <v>-1.79</v>
      </c>
      <c r="E2875" s="65" t="n">
        <f aca="false">VLOOKUP(A2875,Plan1!$A$7:$O$2198,8,FALSE())</f>
        <v>758.21</v>
      </c>
      <c r="F2875" s="64" t="n">
        <f aca="false">VLOOKUP(A2875,Plan1!$A$7:$O$2198,12,FALSE())</f>
        <v>-2.74</v>
      </c>
      <c r="G2875" s="65" t="n">
        <f aca="false">VLOOKUP(A2875,Plan1!$A$7:$O$2198,13,FALSE())</f>
        <v>836.04</v>
      </c>
    </row>
    <row r="2876" customFormat="false" ht="15" hidden="false" customHeight="false" outlineLevel="0" collapsed="false">
      <c r="A2876" s="63" t="n">
        <v>44148</v>
      </c>
      <c r="B2876" s="64" t="n">
        <f aca="false">VLOOKUP(A2876,Plan1!$A$7:$O$2198,2,FALSE())</f>
        <v>-3.57</v>
      </c>
      <c r="C2876" s="65" t="n">
        <f aca="false">VLOOKUP(A2876,Plan1!$A$7:$O$2198,3,FALSE())</f>
        <v>777.43</v>
      </c>
      <c r="D2876" s="66" t="n">
        <f aca="false">VLOOKUP(A2876,Plan1!$A$7:$O$2198,7,FALSE())</f>
        <v>-1.8</v>
      </c>
      <c r="E2876" s="65" t="n">
        <f aca="false">VLOOKUP(A2876,Plan1!$A$7:$O$2198,8,FALSE())</f>
        <v>758.2</v>
      </c>
      <c r="F2876" s="64" t="n">
        <f aca="false">VLOOKUP(A2876,Plan1!$A$7:$O$2198,12,FALSE())</f>
        <v>-2.73</v>
      </c>
      <c r="G2876" s="65" t="n">
        <f aca="false">VLOOKUP(A2876,Plan1!$A$7:$O$2198,13,FALSE())</f>
        <v>836.05</v>
      </c>
    </row>
    <row r="2877" customFormat="false" ht="15" hidden="false" customHeight="false" outlineLevel="0" collapsed="false">
      <c r="A2877" s="63" t="n">
        <v>44149</v>
      </c>
      <c r="B2877" s="64" t="n">
        <f aca="false">VLOOKUP(A2877,Plan1!$A$7:$O$2198,2,FALSE())</f>
        <v>-3.56</v>
      </c>
      <c r="C2877" s="65" t="n">
        <f aca="false">VLOOKUP(A2877,Plan1!$A$7:$O$2198,3,FALSE())</f>
        <v>777.44</v>
      </c>
      <c r="D2877" s="66" t="n">
        <f aca="false">VLOOKUP(A2877,Plan1!$A$7:$O$2198,7,FALSE())</f>
        <v>-1.81</v>
      </c>
      <c r="E2877" s="65" t="n">
        <f aca="false">VLOOKUP(A2877,Plan1!$A$7:$O$2198,8,FALSE())</f>
        <v>758.19</v>
      </c>
      <c r="F2877" s="64" t="n">
        <f aca="false">VLOOKUP(A2877,Plan1!$A$7:$O$2198,12,FALSE())</f>
        <v>-2.72</v>
      </c>
      <c r="G2877" s="65" t="n">
        <f aca="false">VLOOKUP(A2877,Plan1!$A$7:$O$2198,13,FALSE())</f>
        <v>836.06</v>
      </c>
    </row>
    <row r="2878" customFormat="false" ht="15" hidden="false" customHeight="false" outlineLevel="0" collapsed="false">
      <c r="A2878" s="63" t="n">
        <v>44150</v>
      </c>
      <c r="B2878" s="64" t="n">
        <f aca="false">VLOOKUP(A2878,Plan1!$A$7:$O$2198,2,FALSE())</f>
        <v>-3.55</v>
      </c>
      <c r="C2878" s="65" t="n">
        <f aca="false">VLOOKUP(A2878,Plan1!$A$7:$O$2198,3,FALSE())</f>
        <v>777.45</v>
      </c>
      <c r="D2878" s="66" t="n">
        <f aca="false">VLOOKUP(A2878,Plan1!$A$7:$O$2198,7,FALSE())</f>
        <v>-1.81</v>
      </c>
      <c r="E2878" s="65" t="n">
        <f aca="false">VLOOKUP(A2878,Plan1!$A$7:$O$2198,8,FALSE())</f>
        <v>758.19</v>
      </c>
      <c r="F2878" s="64" t="n">
        <f aca="false">VLOOKUP(A2878,Plan1!$A$7:$O$2198,12,FALSE())</f>
        <v>-2.71</v>
      </c>
      <c r="G2878" s="65" t="n">
        <f aca="false">VLOOKUP(A2878,Plan1!$A$7:$O$2198,13,FALSE())</f>
        <v>836.07</v>
      </c>
    </row>
    <row r="2879" customFormat="false" ht="15" hidden="false" customHeight="false" outlineLevel="0" collapsed="false">
      <c r="A2879" s="63" t="n">
        <v>44151</v>
      </c>
      <c r="B2879" s="64" t="n">
        <f aca="false">VLOOKUP(A2879,Plan1!$A$7:$O$2198,2,FALSE())</f>
        <v>-3.55</v>
      </c>
      <c r="C2879" s="65" t="n">
        <f aca="false">VLOOKUP(A2879,Plan1!$A$7:$O$2198,3,FALSE())</f>
        <v>777.45</v>
      </c>
      <c r="D2879" s="66" t="n">
        <f aca="false">VLOOKUP(A2879,Plan1!$A$7:$O$2198,7,FALSE())</f>
        <v>-1.82</v>
      </c>
      <c r="E2879" s="65" t="n">
        <f aca="false">VLOOKUP(A2879,Plan1!$A$7:$O$2198,8,FALSE())</f>
        <v>758.18</v>
      </c>
      <c r="F2879" s="64" t="n">
        <f aca="false">VLOOKUP(A2879,Plan1!$A$7:$O$2198,12,FALSE())</f>
        <v>-2.71</v>
      </c>
      <c r="G2879" s="65" t="n">
        <f aca="false">VLOOKUP(A2879,Plan1!$A$7:$O$2198,13,FALSE())</f>
        <v>836.07</v>
      </c>
    </row>
    <row r="2880" customFormat="false" ht="15" hidden="false" customHeight="false" outlineLevel="0" collapsed="false">
      <c r="A2880" s="63" t="n">
        <v>44152</v>
      </c>
      <c r="B2880" s="64" t="n">
        <f aca="false">VLOOKUP(A2880,Plan1!$A$7:$O$2198,2,FALSE())</f>
        <v>-3.52</v>
      </c>
      <c r="C2880" s="65" t="n">
        <f aca="false">VLOOKUP(A2880,Plan1!$A$7:$O$2198,3,FALSE())</f>
        <v>777.48</v>
      </c>
      <c r="D2880" s="66" t="n">
        <f aca="false">VLOOKUP(A2880,Plan1!$A$7:$O$2198,7,FALSE())</f>
        <v>-1.84</v>
      </c>
      <c r="E2880" s="65" t="n">
        <f aca="false">VLOOKUP(A2880,Plan1!$A$7:$O$2198,8,FALSE())</f>
        <v>758.16</v>
      </c>
      <c r="F2880" s="64" t="n">
        <f aca="false">VLOOKUP(A2880,Plan1!$A$7:$O$2198,12,FALSE())</f>
        <v>-2.68</v>
      </c>
      <c r="G2880" s="65" t="n">
        <f aca="false">VLOOKUP(A2880,Plan1!$A$7:$O$2198,13,FALSE())</f>
        <v>836.1</v>
      </c>
    </row>
    <row r="2881" customFormat="false" ht="15" hidden="false" customHeight="false" outlineLevel="0" collapsed="false">
      <c r="A2881" s="63" t="n">
        <v>44153</v>
      </c>
      <c r="B2881" s="64" t="n">
        <f aca="false">VLOOKUP(A2881,Plan1!$A$7:$O$2198,2,FALSE())</f>
        <v>-3.5</v>
      </c>
      <c r="C2881" s="65" t="n">
        <f aca="false">VLOOKUP(A2881,Plan1!$A$7:$O$2198,3,FALSE())</f>
        <v>777.5</v>
      </c>
      <c r="D2881" s="66" t="n">
        <f aca="false">VLOOKUP(A2881,Plan1!$A$7:$O$2198,7,FALSE())</f>
        <v>-1.84</v>
      </c>
      <c r="E2881" s="65" t="n">
        <f aca="false">VLOOKUP(A2881,Plan1!$A$7:$O$2198,8,FALSE())</f>
        <v>758.16</v>
      </c>
      <c r="F2881" s="64" t="n">
        <f aca="false">VLOOKUP(A2881,Plan1!$A$7:$O$2198,12,FALSE())</f>
        <v>-2.49</v>
      </c>
      <c r="G2881" s="65" t="n">
        <f aca="false">VLOOKUP(A2881,Plan1!$A$7:$O$2198,13,FALSE())</f>
        <v>836.29</v>
      </c>
    </row>
    <row r="2882" customFormat="false" ht="15" hidden="false" customHeight="false" outlineLevel="0" collapsed="false">
      <c r="A2882" s="63" t="n">
        <v>44154</v>
      </c>
      <c r="B2882" s="64" t="n">
        <f aca="false">VLOOKUP(A2882,Plan1!$A$7:$O$2198,2,FALSE())</f>
        <v>-3.49</v>
      </c>
      <c r="C2882" s="65" t="n">
        <f aca="false">VLOOKUP(A2882,Plan1!$A$7:$O$2198,3,FALSE())</f>
        <v>777.51</v>
      </c>
      <c r="D2882" s="66" t="n">
        <f aca="false">VLOOKUP(A2882,Plan1!$A$7:$O$2198,7,FALSE())</f>
        <v>-1.84</v>
      </c>
      <c r="E2882" s="65" t="n">
        <f aca="false">VLOOKUP(A2882,Plan1!$A$7:$O$2198,8,FALSE())</f>
        <v>758.16</v>
      </c>
      <c r="F2882" s="64" t="n">
        <f aca="false">VLOOKUP(A2882,Plan1!$A$7:$O$2198,12,FALSE())</f>
        <v>-2.38</v>
      </c>
      <c r="G2882" s="65" t="n">
        <f aca="false">VLOOKUP(A2882,Plan1!$A$7:$O$2198,13,FALSE())</f>
        <v>836.4</v>
      </c>
    </row>
    <row r="2883" customFormat="false" ht="15" hidden="false" customHeight="false" outlineLevel="0" collapsed="false">
      <c r="A2883" s="63" t="n">
        <v>44155</v>
      </c>
      <c r="B2883" s="64" t="n">
        <f aca="false">VLOOKUP(A2883,Plan1!$A$7:$O$2198,2,FALSE())</f>
        <v>-3.5</v>
      </c>
      <c r="C2883" s="65" t="n">
        <f aca="false">VLOOKUP(A2883,Plan1!$A$7:$O$2198,3,FALSE())</f>
        <v>777.5</v>
      </c>
      <c r="D2883" s="66" t="n">
        <f aca="false">VLOOKUP(A2883,Plan1!$A$7:$O$2198,7,FALSE())</f>
        <v>-1.84</v>
      </c>
      <c r="E2883" s="65" t="n">
        <f aca="false">VLOOKUP(A2883,Plan1!$A$7:$O$2198,8,FALSE())</f>
        <v>758.16</v>
      </c>
      <c r="F2883" s="64" t="n">
        <f aca="false">VLOOKUP(A2883,Plan1!$A$7:$O$2198,12,FALSE())</f>
        <v>-2.35</v>
      </c>
      <c r="G2883" s="65" t="n">
        <f aca="false">VLOOKUP(A2883,Plan1!$A$7:$O$2198,13,FALSE())</f>
        <v>836.43</v>
      </c>
    </row>
    <row r="2884" customFormat="false" ht="15" hidden="false" customHeight="false" outlineLevel="0" collapsed="false">
      <c r="A2884" s="63" t="n">
        <v>44156</v>
      </c>
      <c r="B2884" s="64" t="n">
        <f aca="false">VLOOKUP(A2884,Plan1!$A$7:$O$2198,2,FALSE())</f>
        <v>-3.5</v>
      </c>
      <c r="C2884" s="65" t="n">
        <f aca="false">VLOOKUP(A2884,Plan1!$A$7:$O$2198,3,FALSE())</f>
        <v>777.5</v>
      </c>
      <c r="D2884" s="66" t="n">
        <f aca="false">VLOOKUP(A2884,Plan1!$A$7:$O$2198,7,FALSE())</f>
        <v>-1.85</v>
      </c>
      <c r="E2884" s="65" t="n">
        <f aca="false">VLOOKUP(A2884,Plan1!$A$7:$O$2198,8,FALSE())</f>
        <v>758.15</v>
      </c>
      <c r="F2884" s="64" t="n">
        <f aca="false">VLOOKUP(A2884,Plan1!$A$7:$O$2198,12,FALSE())</f>
        <v>-2.35</v>
      </c>
      <c r="G2884" s="65" t="n">
        <f aca="false">VLOOKUP(A2884,Plan1!$A$7:$O$2198,13,FALSE())</f>
        <v>836.43</v>
      </c>
    </row>
    <row r="2885" customFormat="false" ht="15" hidden="false" customHeight="false" outlineLevel="0" collapsed="false">
      <c r="A2885" s="63" t="n">
        <v>44157</v>
      </c>
      <c r="B2885" s="64" t="n">
        <f aca="false">VLOOKUP(A2885,Plan1!$A$7:$O$2198,2,FALSE())</f>
        <v>-3.52</v>
      </c>
      <c r="C2885" s="65" t="n">
        <f aca="false">VLOOKUP(A2885,Plan1!$A$7:$O$2198,3,FALSE())</f>
        <v>777.48</v>
      </c>
      <c r="D2885" s="66" t="n">
        <f aca="false">VLOOKUP(A2885,Plan1!$A$7:$O$2198,7,FALSE())</f>
        <v>-1.86</v>
      </c>
      <c r="E2885" s="65" t="n">
        <f aca="false">VLOOKUP(A2885,Plan1!$A$7:$O$2198,8,FALSE())</f>
        <v>758.14</v>
      </c>
      <c r="F2885" s="64" t="n">
        <f aca="false">VLOOKUP(A2885,Plan1!$A$7:$O$2198,12,FALSE())</f>
        <v>-2.36</v>
      </c>
      <c r="G2885" s="65" t="n">
        <f aca="false">VLOOKUP(A2885,Plan1!$A$7:$O$2198,13,FALSE())</f>
        <v>836.42</v>
      </c>
    </row>
    <row r="2886" customFormat="false" ht="15" hidden="false" customHeight="false" outlineLevel="0" collapsed="false">
      <c r="A2886" s="63" t="n">
        <v>44158</v>
      </c>
      <c r="B2886" s="64" t="n">
        <f aca="false">VLOOKUP(A2886,Plan1!$A$7:$O$2198,2,FALSE())</f>
        <v>-3.54</v>
      </c>
      <c r="C2886" s="65" t="n">
        <f aca="false">VLOOKUP(A2886,Plan1!$A$7:$O$2198,3,FALSE())</f>
        <v>777.46</v>
      </c>
      <c r="D2886" s="66" t="n">
        <f aca="false">VLOOKUP(A2886,Plan1!$A$7:$O$2198,7,FALSE())</f>
        <v>-1.88</v>
      </c>
      <c r="E2886" s="65" t="n">
        <f aca="false">VLOOKUP(A2886,Plan1!$A$7:$O$2198,8,FALSE())</f>
        <v>758.12</v>
      </c>
      <c r="F2886" s="64" t="n">
        <f aca="false">VLOOKUP(A2886,Plan1!$A$7:$O$2198,12,FALSE())</f>
        <v>-2.38</v>
      </c>
      <c r="G2886" s="65" t="n">
        <f aca="false">VLOOKUP(A2886,Plan1!$A$7:$O$2198,13,FALSE())</f>
        <v>836.4</v>
      </c>
    </row>
    <row r="2887" customFormat="false" ht="15" hidden="false" customHeight="false" outlineLevel="0" collapsed="false">
      <c r="A2887" s="63" t="n">
        <v>44159</v>
      </c>
      <c r="B2887" s="64" t="n">
        <f aca="false">VLOOKUP(A2887,Plan1!$A$7:$O$2198,2,FALSE())</f>
        <v>-3.56</v>
      </c>
      <c r="C2887" s="65" t="n">
        <f aca="false">VLOOKUP(A2887,Plan1!$A$7:$O$2198,3,FALSE())</f>
        <v>777.44</v>
      </c>
      <c r="D2887" s="66" t="n">
        <f aca="false">VLOOKUP(A2887,Plan1!$A$7:$O$2198,7,FALSE())</f>
        <v>-1.9</v>
      </c>
      <c r="E2887" s="65" t="n">
        <f aca="false">VLOOKUP(A2887,Plan1!$A$7:$O$2198,8,FALSE())</f>
        <v>758.1</v>
      </c>
      <c r="F2887" s="64" t="n">
        <f aca="false">VLOOKUP(A2887,Plan1!$A$7:$O$2198,12,FALSE())</f>
        <v>-2.4</v>
      </c>
      <c r="G2887" s="65" t="n">
        <f aca="false">VLOOKUP(A2887,Plan1!$A$7:$O$2198,13,FALSE())</f>
        <v>836.38</v>
      </c>
    </row>
    <row r="2888" customFormat="false" ht="15" hidden="false" customHeight="false" outlineLevel="0" collapsed="false">
      <c r="A2888" s="63" t="n">
        <v>44160</v>
      </c>
      <c r="B2888" s="64" t="n">
        <f aca="false">VLOOKUP(A2888,Plan1!$A$7:$O$2198,2,FALSE())</f>
        <v>-3.58</v>
      </c>
      <c r="C2888" s="65" t="n">
        <f aca="false">VLOOKUP(A2888,Plan1!$A$7:$O$2198,3,FALSE())</f>
        <v>777.42</v>
      </c>
      <c r="D2888" s="66" t="n">
        <f aca="false">VLOOKUP(A2888,Plan1!$A$7:$O$2198,7,FALSE())</f>
        <v>-1.92</v>
      </c>
      <c r="E2888" s="65" t="n">
        <f aca="false">VLOOKUP(A2888,Plan1!$A$7:$O$2198,8,FALSE())</f>
        <v>758.08</v>
      </c>
      <c r="F2888" s="64" t="n">
        <f aca="false">VLOOKUP(A2888,Plan1!$A$7:$O$2198,12,FALSE())</f>
        <v>-2.42</v>
      </c>
      <c r="G2888" s="65" t="n">
        <f aca="false">VLOOKUP(A2888,Plan1!$A$7:$O$2198,13,FALSE())</f>
        <v>836.36</v>
      </c>
    </row>
    <row r="2889" customFormat="false" ht="15" hidden="false" customHeight="false" outlineLevel="0" collapsed="false">
      <c r="A2889" s="63" t="n">
        <v>44161</v>
      </c>
      <c r="B2889" s="64" t="n">
        <f aca="false">VLOOKUP(A2889,Plan1!$A$7:$O$2198,2,FALSE())</f>
        <v>-3.6</v>
      </c>
      <c r="C2889" s="65" t="n">
        <f aca="false">VLOOKUP(A2889,Plan1!$A$7:$O$2198,3,FALSE())</f>
        <v>777.4</v>
      </c>
      <c r="D2889" s="66" t="n">
        <f aca="false">VLOOKUP(A2889,Plan1!$A$7:$O$2198,7,FALSE())</f>
        <v>-1.94</v>
      </c>
      <c r="E2889" s="65" t="n">
        <f aca="false">VLOOKUP(A2889,Plan1!$A$7:$O$2198,8,FALSE())</f>
        <v>758.06</v>
      </c>
      <c r="F2889" s="64" t="n">
        <f aca="false">VLOOKUP(A2889,Plan1!$A$7:$O$2198,12,FALSE())</f>
        <v>-2.43</v>
      </c>
      <c r="G2889" s="65" t="n">
        <f aca="false">VLOOKUP(A2889,Plan1!$A$7:$O$2198,13,FALSE())</f>
        <v>836.35</v>
      </c>
    </row>
    <row r="2890" customFormat="false" ht="15" hidden="false" customHeight="false" outlineLevel="0" collapsed="false">
      <c r="A2890" s="63" t="n">
        <v>44162</v>
      </c>
      <c r="B2890" s="64" t="n">
        <f aca="false">VLOOKUP(A2890,Plan1!$A$7:$O$2198,2,FALSE())</f>
        <v>-3.63</v>
      </c>
      <c r="C2890" s="65" t="n">
        <f aca="false">VLOOKUP(A2890,Plan1!$A$7:$O$2198,3,FALSE())</f>
        <v>777.37</v>
      </c>
      <c r="D2890" s="66" t="n">
        <f aca="false">VLOOKUP(A2890,Plan1!$A$7:$O$2198,7,FALSE())</f>
        <v>-1.96</v>
      </c>
      <c r="E2890" s="65" t="n">
        <f aca="false">VLOOKUP(A2890,Plan1!$A$7:$O$2198,8,FALSE())</f>
        <v>758.04</v>
      </c>
      <c r="F2890" s="64" t="n">
        <f aca="false">VLOOKUP(A2890,Plan1!$A$7:$O$2198,12,FALSE())</f>
        <v>-2.46</v>
      </c>
      <c r="G2890" s="65" t="n">
        <f aca="false">VLOOKUP(A2890,Plan1!$A$7:$O$2198,13,FALSE())</f>
        <v>836.32</v>
      </c>
    </row>
    <row r="2891" customFormat="false" ht="15" hidden="false" customHeight="false" outlineLevel="0" collapsed="false">
      <c r="A2891" s="63" t="n">
        <v>44163</v>
      </c>
      <c r="B2891" s="64" t="n">
        <f aca="false">VLOOKUP(A2891,Plan1!$A$7:$O$2198,2,FALSE())</f>
        <v>-3.66</v>
      </c>
      <c r="C2891" s="65" t="n">
        <f aca="false">VLOOKUP(A2891,Plan1!$A$7:$O$2198,3,FALSE())</f>
        <v>777.34</v>
      </c>
      <c r="D2891" s="66" t="n">
        <f aca="false">VLOOKUP(A2891,Plan1!$A$7:$O$2198,7,FALSE())</f>
        <v>-1.98</v>
      </c>
      <c r="E2891" s="65" t="n">
        <f aca="false">VLOOKUP(A2891,Plan1!$A$7:$O$2198,8,FALSE())</f>
        <v>758.02</v>
      </c>
      <c r="F2891" s="64" t="n">
        <f aca="false">VLOOKUP(A2891,Plan1!$A$7:$O$2198,12,FALSE())</f>
        <v>-2.48</v>
      </c>
      <c r="G2891" s="65" t="n">
        <f aca="false">VLOOKUP(A2891,Plan1!$A$7:$O$2198,13,FALSE())</f>
        <v>836.3</v>
      </c>
    </row>
    <row r="2892" customFormat="false" ht="15" hidden="false" customHeight="false" outlineLevel="0" collapsed="false">
      <c r="A2892" s="63" t="n">
        <v>44164</v>
      </c>
      <c r="B2892" s="64" t="n">
        <f aca="false">VLOOKUP(A2892,Plan1!$A$7:$O$2198,2,FALSE())</f>
        <v>-3.69</v>
      </c>
      <c r="C2892" s="65" t="n">
        <f aca="false">VLOOKUP(A2892,Plan1!$A$7:$O$2198,3,FALSE())</f>
        <v>777.31</v>
      </c>
      <c r="D2892" s="66" t="n">
        <f aca="false">VLOOKUP(A2892,Plan1!$A$7:$O$2198,7,FALSE())</f>
        <v>-2</v>
      </c>
      <c r="E2892" s="65" t="n">
        <f aca="false">VLOOKUP(A2892,Plan1!$A$7:$O$2198,8,FALSE())</f>
        <v>758</v>
      </c>
      <c r="F2892" s="64" t="n">
        <f aca="false">VLOOKUP(A2892,Plan1!$A$7:$O$2198,12,FALSE())</f>
        <v>-2.5</v>
      </c>
      <c r="G2892" s="65" t="n">
        <f aca="false">VLOOKUP(A2892,Plan1!$A$7:$O$2198,13,FALSE())</f>
        <v>836.28</v>
      </c>
    </row>
    <row r="2893" customFormat="false" ht="15" hidden="false" customHeight="false" outlineLevel="0" collapsed="false">
      <c r="A2893" s="63" t="n">
        <v>44165</v>
      </c>
      <c r="B2893" s="64" t="n">
        <f aca="false">VLOOKUP(A2893,Plan1!$A$7:$O$2198,2,FALSE())</f>
        <v>-3.72</v>
      </c>
      <c r="C2893" s="65" t="n">
        <f aca="false">VLOOKUP(A2893,Plan1!$A$7:$O$2198,3,FALSE())</f>
        <v>777.28</v>
      </c>
      <c r="D2893" s="66" t="n">
        <f aca="false">VLOOKUP(A2893,Plan1!$A$7:$O$2198,7,FALSE())</f>
        <v>-2.02</v>
      </c>
      <c r="E2893" s="65" t="n">
        <f aca="false">VLOOKUP(A2893,Plan1!$A$7:$O$2198,8,FALSE())</f>
        <v>757.98</v>
      </c>
      <c r="F2893" s="64" t="n">
        <f aca="false">VLOOKUP(A2893,Plan1!$A$7:$O$2198,12,FALSE())</f>
        <v>-2.52</v>
      </c>
      <c r="G2893" s="65" t="n">
        <f aca="false">VLOOKUP(A2893,Plan1!$A$7:$O$2198,13,FALSE())</f>
        <v>836.26</v>
      </c>
    </row>
    <row r="2894" customFormat="false" ht="15" hidden="false" customHeight="false" outlineLevel="0" collapsed="false">
      <c r="A2894" s="63" t="n">
        <v>44166</v>
      </c>
      <c r="B2894" s="64" t="n">
        <f aca="false">VLOOKUP(A2894,Plan1!$A$7:$O$2198,2,FALSE())</f>
        <v>-3.76</v>
      </c>
      <c r="C2894" s="65" t="n">
        <f aca="false">VLOOKUP(A2894,Plan1!$A$7:$O$2198,3,FALSE())</f>
        <v>777.24</v>
      </c>
      <c r="D2894" s="66" t="n">
        <f aca="false">VLOOKUP(A2894,Plan1!$A$7:$O$2198,7,FALSE())</f>
        <v>-2.04</v>
      </c>
      <c r="E2894" s="65" t="n">
        <f aca="false">VLOOKUP(A2894,Plan1!$A$7:$O$2198,8,FALSE())</f>
        <v>757.96</v>
      </c>
      <c r="F2894" s="64" t="n">
        <f aca="false">VLOOKUP(A2894,Plan1!$A$7:$O$2198,12,FALSE())</f>
        <v>-2.54</v>
      </c>
      <c r="G2894" s="65" t="n">
        <f aca="false">VLOOKUP(A2894,Plan1!$A$7:$O$2198,13,FALSE())</f>
        <v>836.24</v>
      </c>
    </row>
    <row r="2895" customFormat="false" ht="15" hidden="false" customHeight="false" outlineLevel="0" collapsed="false">
      <c r="A2895" s="63" t="n">
        <v>44167</v>
      </c>
      <c r="B2895" s="64" t="n">
        <f aca="false">VLOOKUP(A2895,Plan1!$A$7:$O$2198,2,FALSE())</f>
        <v>-3.79</v>
      </c>
      <c r="C2895" s="65" t="n">
        <f aca="false">VLOOKUP(A2895,Plan1!$A$7:$O$2198,3,FALSE())</f>
        <v>777.21</v>
      </c>
      <c r="D2895" s="66" t="n">
        <f aca="false">VLOOKUP(A2895,Plan1!$A$7:$O$2198,7,FALSE())</f>
        <v>-2.07</v>
      </c>
      <c r="E2895" s="65" t="n">
        <f aca="false">VLOOKUP(A2895,Plan1!$A$7:$O$2198,8,FALSE())</f>
        <v>757.93</v>
      </c>
      <c r="F2895" s="64" t="n">
        <f aca="false">VLOOKUP(A2895,Plan1!$A$7:$O$2198,12,FALSE())</f>
        <v>-2.56</v>
      </c>
      <c r="G2895" s="65" t="n">
        <f aca="false">VLOOKUP(A2895,Plan1!$A$7:$O$2198,13,FALSE())</f>
        <v>836.22</v>
      </c>
    </row>
    <row r="2896" customFormat="false" ht="15" hidden="false" customHeight="false" outlineLevel="0" collapsed="false">
      <c r="A2896" s="63" t="n">
        <v>44168</v>
      </c>
      <c r="B2896" s="64" t="n">
        <f aca="false">VLOOKUP(A2896,Plan1!$A$7:$O$2198,2,FALSE())</f>
        <v>-3.8</v>
      </c>
      <c r="C2896" s="65" t="n">
        <f aca="false">VLOOKUP(A2896,Plan1!$A$7:$O$2198,3,FALSE())</f>
        <v>777.2</v>
      </c>
      <c r="D2896" s="66" t="n">
        <f aca="false">VLOOKUP(A2896,Plan1!$A$7:$O$2198,7,FALSE())</f>
        <v>-2.08</v>
      </c>
      <c r="E2896" s="65" t="n">
        <f aca="false">VLOOKUP(A2896,Plan1!$A$7:$O$2198,8,FALSE())</f>
        <v>757.92</v>
      </c>
      <c r="F2896" s="64" t="n">
        <f aca="false">VLOOKUP(A2896,Plan1!$A$7:$O$2198,12,FALSE())</f>
        <v>-2.58</v>
      </c>
      <c r="G2896" s="65" t="n">
        <f aca="false">VLOOKUP(A2896,Plan1!$A$7:$O$2198,13,FALSE())</f>
        <v>836.2</v>
      </c>
    </row>
    <row r="2897" customFormat="false" ht="15" hidden="false" customHeight="false" outlineLevel="0" collapsed="false">
      <c r="A2897" s="63" t="n">
        <v>44169</v>
      </c>
      <c r="B2897" s="64" t="n">
        <f aca="false">VLOOKUP(A2897,Plan1!$A$7:$O$2198,2,FALSE())</f>
        <v>-3.82</v>
      </c>
      <c r="C2897" s="65" t="n">
        <f aca="false">VLOOKUP(A2897,Plan1!$A$7:$O$2198,3,FALSE())</f>
        <v>777.18</v>
      </c>
      <c r="D2897" s="66" t="n">
        <f aca="false">VLOOKUP(A2897,Plan1!$A$7:$O$2198,7,FALSE())</f>
        <v>-2.1</v>
      </c>
      <c r="E2897" s="65" t="n">
        <f aca="false">VLOOKUP(A2897,Plan1!$A$7:$O$2198,8,FALSE())</f>
        <v>757.9</v>
      </c>
      <c r="F2897" s="64" t="n">
        <f aca="false">VLOOKUP(A2897,Plan1!$A$7:$O$2198,12,FALSE())</f>
        <v>-2.58</v>
      </c>
      <c r="G2897" s="65" t="n">
        <f aca="false">VLOOKUP(A2897,Plan1!$A$7:$O$2198,13,FALSE())</f>
        <v>836.2</v>
      </c>
    </row>
    <row r="2898" customFormat="false" ht="15" hidden="false" customHeight="false" outlineLevel="0" collapsed="false">
      <c r="A2898" s="63" t="n">
        <v>44170</v>
      </c>
      <c r="B2898" s="64" t="n">
        <f aca="false">VLOOKUP(A2898,Plan1!$A$7:$O$2198,2,FALSE())</f>
        <v>-3.84</v>
      </c>
      <c r="C2898" s="65" t="n">
        <f aca="false">VLOOKUP(A2898,Plan1!$A$7:$O$2198,3,FALSE())</f>
        <v>777.16</v>
      </c>
      <c r="D2898" s="66" t="n">
        <f aca="false">VLOOKUP(A2898,Plan1!$A$7:$O$2198,7,FALSE())</f>
        <v>-2.12</v>
      </c>
      <c r="E2898" s="65" t="n">
        <f aca="false">VLOOKUP(A2898,Plan1!$A$7:$O$2198,8,FALSE())</f>
        <v>757.88</v>
      </c>
      <c r="F2898" s="64" t="n">
        <f aca="false">VLOOKUP(A2898,Plan1!$A$7:$O$2198,12,FALSE())</f>
        <v>-2.61</v>
      </c>
      <c r="G2898" s="65" t="n">
        <f aca="false">VLOOKUP(A2898,Plan1!$A$7:$O$2198,13,FALSE())</f>
        <v>836.17</v>
      </c>
    </row>
    <row r="2899" customFormat="false" ht="15" hidden="false" customHeight="false" outlineLevel="0" collapsed="false">
      <c r="A2899" s="63" t="n">
        <v>44171</v>
      </c>
      <c r="B2899" s="64" t="n">
        <f aca="false">VLOOKUP(A2899,Plan1!$A$7:$O$2198,2,FALSE())</f>
        <v>-3.86</v>
      </c>
      <c r="C2899" s="65" t="n">
        <f aca="false">VLOOKUP(A2899,Plan1!$A$7:$O$2198,3,FALSE())</f>
        <v>777.14</v>
      </c>
      <c r="D2899" s="66" t="n">
        <f aca="false">VLOOKUP(A2899,Plan1!$A$7:$O$2198,7,FALSE())</f>
        <v>-2.14</v>
      </c>
      <c r="E2899" s="65" t="n">
        <f aca="false">VLOOKUP(A2899,Plan1!$A$7:$O$2198,8,FALSE())</f>
        <v>757.86</v>
      </c>
      <c r="F2899" s="64" t="n">
        <f aca="false">VLOOKUP(A2899,Plan1!$A$7:$O$2198,12,FALSE())</f>
        <v>-2.63</v>
      </c>
      <c r="G2899" s="65" t="n">
        <f aca="false">VLOOKUP(A2899,Plan1!$A$7:$O$2198,13,FALSE())</f>
        <v>836.15</v>
      </c>
    </row>
    <row r="2900" customFormat="false" ht="15" hidden="false" customHeight="false" outlineLevel="0" collapsed="false">
      <c r="A2900" s="63" t="n">
        <v>44172</v>
      </c>
      <c r="B2900" s="64" t="n">
        <f aca="false">VLOOKUP(A2900,Plan1!$A$7:$O$2198,2,FALSE())</f>
        <v>-3.88</v>
      </c>
      <c r="C2900" s="65" t="n">
        <f aca="false">VLOOKUP(A2900,Plan1!$A$7:$O$2198,3,FALSE())</f>
        <v>777.12</v>
      </c>
      <c r="D2900" s="66" t="n">
        <f aca="false">VLOOKUP(A2900,Plan1!$A$7:$O$2198,7,FALSE())</f>
        <v>-2.14</v>
      </c>
      <c r="E2900" s="65" t="n">
        <f aca="false">VLOOKUP(A2900,Plan1!$A$7:$O$2198,8,FALSE())</f>
        <v>757.86</v>
      </c>
      <c r="F2900" s="64" t="n">
        <f aca="false">VLOOKUP(A2900,Plan1!$A$7:$O$2198,12,FALSE())</f>
        <v>-2.62</v>
      </c>
      <c r="G2900" s="65" t="n">
        <f aca="false">VLOOKUP(A2900,Plan1!$A$7:$O$2198,13,FALSE())</f>
        <v>836.16</v>
      </c>
    </row>
    <row r="2901" customFormat="false" ht="15" hidden="false" customHeight="false" outlineLevel="0" collapsed="false">
      <c r="A2901" s="63" t="n">
        <v>44173</v>
      </c>
      <c r="B2901" s="64" t="n">
        <f aca="false">VLOOKUP(A2901,Plan1!$A$7:$O$2198,2,FALSE())</f>
        <v>-3.9</v>
      </c>
      <c r="C2901" s="65" t="n">
        <f aca="false">VLOOKUP(A2901,Plan1!$A$7:$O$2198,3,FALSE())</f>
        <v>777.1</v>
      </c>
      <c r="D2901" s="66" t="n">
        <f aca="false">VLOOKUP(A2901,Plan1!$A$7:$O$2198,7,FALSE())</f>
        <v>-2.14</v>
      </c>
      <c r="E2901" s="65" t="n">
        <f aca="false">VLOOKUP(A2901,Plan1!$A$7:$O$2198,8,FALSE())</f>
        <v>757.86</v>
      </c>
      <c r="F2901" s="64" t="n">
        <f aca="false">VLOOKUP(A2901,Plan1!$A$7:$O$2198,12,FALSE())</f>
        <v>-2.53</v>
      </c>
      <c r="G2901" s="65" t="n">
        <f aca="false">VLOOKUP(A2901,Plan1!$A$7:$O$2198,13,FALSE())</f>
        <v>836.25</v>
      </c>
    </row>
    <row r="2902" customFormat="false" ht="15" hidden="false" customHeight="false" outlineLevel="0" collapsed="false">
      <c r="A2902" s="63" t="n">
        <v>44174</v>
      </c>
      <c r="B2902" s="64" t="n">
        <f aca="false">VLOOKUP(A2902,Plan1!$A$7:$O$2198,2,FALSE())</f>
        <v>-3.88</v>
      </c>
      <c r="C2902" s="65" t="n">
        <f aca="false">VLOOKUP(A2902,Plan1!$A$7:$O$2198,3,FALSE())</f>
        <v>777.12</v>
      </c>
      <c r="D2902" s="66" t="n">
        <f aca="false">VLOOKUP(A2902,Plan1!$A$7:$O$2198,7,FALSE())</f>
        <v>-2.15</v>
      </c>
      <c r="E2902" s="65" t="n">
        <f aca="false">VLOOKUP(A2902,Plan1!$A$7:$O$2198,8,FALSE())</f>
        <v>757.85</v>
      </c>
      <c r="F2902" s="64" t="n">
        <f aca="false">VLOOKUP(A2902,Plan1!$A$7:$O$2198,12,FALSE())</f>
        <v>-2.49</v>
      </c>
      <c r="G2902" s="65" t="n">
        <f aca="false">VLOOKUP(A2902,Plan1!$A$7:$O$2198,13,FALSE())</f>
        <v>836.29</v>
      </c>
    </row>
    <row r="2903" customFormat="false" ht="15" hidden="false" customHeight="false" outlineLevel="0" collapsed="false">
      <c r="A2903" s="63" t="n">
        <v>44175</v>
      </c>
      <c r="B2903" s="64" t="n">
        <f aca="false">VLOOKUP(A2903,Plan1!$A$7:$O$2198,2,FALSE())</f>
        <v>-3.85</v>
      </c>
      <c r="C2903" s="65" t="n">
        <f aca="false">VLOOKUP(A2903,Plan1!$A$7:$O$2198,3,FALSE())</f>
        <v>777.15</v>
      </c>
      <c r="D2903" s="66" t="n">
        <f aca="false">VLOOKUP(A2903,Plan1!$A$7:$O$2198,7,FALSE())</f>
        <v>-2.16</v>
      </c>
      <c r="E2903" s="65" t="n">
        <f aca="false">VLOOKUP(A2903,Plan1!$A$7:$O$2198,8,FALSE())</f>
        <v>757.84</v>
      </c>
      <c r="F2903" s="64" t="n">
        <f aca="false">VLOOKUP(A2903,Plan1!$A$7:$O$2198,12,FALSE())</f>
        <v>-2.46</v>
      </c>
      <c r="G2903" s="65" t="n">
        <f aca="false">VLOOKUP(A2903,Plan1!$A$7:$O$2198,13,FALSE())</f>
        <v>836.32</v>
      </c>
    </row>
    <row r="2904" customFormat="false" ht="15" hidden="false" customHeight="false" outlineLevel="0" collapsed="false">
      <c r="A2904" s="63" t="n">
        <v>44176</v>
      </c>
      <c r="B2904" s="64" t="n">
        <f aca="false">VLOOKUP(A2904,Plan1!$A$7:$O$2198,2,FALSE())</f>
        <v>-3.79</v>
      </c>
      <c r="C2904" s="65" t="n">
        <f aca="false">VLOOKUP(A2904,Plan1!$A$7:$O$2198,3,FALSE())</f>
        <v>777.21</v>
      </c>
      <c r="D2904" s="66" t="n">
        <f aca="false">VLOOKUP(A2904,Plan1!$A$7:$O$2198,7,FALSE())</f>
        <v>-2.16</v>
      </c>
      <c r="E2904" s="65" t="n">
        <f aca="false">VLOOKUP(A2904,Plan1!$A$7:$O$2198,8,FALSE())</f>
        <v>757.84</v>
      </c>
      <c r="F2904" s="64" t="n">
        <f aca="false">VLOOKUP(A2904,Plan1!$A$7:$O$2198,12,FALSE())</f>
        <v>-2.44</v>
      </c>
      <c r="G2904" s="65" t="n">
        <f aca="false">VLOOKUP(A2904,Plan1!$A$7:$O$2198,13,FALSE())</f>
        <v>836.34</v>
      </c>
    </row>
    <row r="2905" customFormat="false" ht="15" hidden="false" customHeight="false" outlineLevel="0" collapsed="false">
      <c r="A2905" s="63" t="n">
        <v>44177</v>
      </c>
      <c r="B2905" s="64" t="n">
        <f aca="false">VLOOKUP(A2905,Plan1!$A$7:$O$2198,2,FALSE())</f>
        <v>-3.74</v>
      </c>
      <c r="C2905" s="65" t="n">
        <f aca="false">VLOOKUP(A2905,Plan1!$A$7:$O$2198,3,FALSE())</f>
        <v>777.26</v>
      </c>
      <c r="D2905" s="66" t="n">
        <f aca="false">VLOOKUP(A2905,Plan1!$A$7:$O$2198,7,FALSE())</f>
        <v>-2.12</v>
      </c>
      <c r="E2905" s="65" t="n">
        <f aca="false">VLOOKUP(A2905,Plan1!$A$7:$O$2198,8,FALSE())</f>
        <v>757.88</v>
      </c>
      <c r="F2905" s="64" t="n">
        <f aca="false">VLOOKUP(A2905,Plan1!$A$7:$O$2198,12,FALSE())</f>
        <v>-2.43</v>
      </c>
      <c r="G2905" s="65" t="n">
        <f aca="false">VLOOKUP(A2905,Plan1!$A$7:$O$2198,13,FALSE())</f>
        <v>836.35</v>
      </c>
    </row>
    <row r="2906" customFormat="false" ht="15" hidden="false" customHeight="false" outlineLevel="0" collapsed="false">
      <c r="A2906" s="63" t="n">
        <v>44178</v>
      </c>
      <c r="B2906" s="64" t="n">
        <f aca="false">VLOOKUP(A2906,Plan1!$A$7:$O$2198,2,FALSE())</f>
        <v>-3.69</v>
      </c>
      <c r="C2906" s="65" t="n">
        <f aca="false">VLOOKUP(A2906,Plan1!$A$7:$O$2198,3,FALSE())</f>
        <v>777.31</v>
      </c>
      <c r="D2906" s="66" t="n">
        <f aca="false">VLOOKUP(A2906,Plan1!$A$7:$O$2198,7,FALSE())</f>
        <v>-2.1</v>
      </c>
      <c r="E2906" s="65" t="n">
        <f aca="false">VLOOKUP(A2906,Plan1!$A$7:$O$2198,8,FALSE())</f>
        <v>757.9</v>
      </c>
      <c r="F2906" s="64" t="n">
        <f aca="false">VLOOKUP(A2906,Plan1!$A$7:$O$2198,12,FALSE())</f>
        <v>-2.42</v>
      </c>
      <c r="G2906" s="65" t="n">
        <f aca="false">VLOOKUP(A2906,Plan1!$A$7:$O$2198,13,FALSE())</f>
        <v>836.36</v>
      </c>
    </row>
    <row r="2907" customFormat="false" ht="15" hidden="false" customHeight="false" outlineLevel="0" collapsed="false">
      <c r="A2907" s="63" t="n">
        <v>44179</v>
      </c>
      <c r="B2907" s="64" t="n">
        <f aca="false">VLOOKUP(A2907,Plan1!$A$7:$O$2198,2,FALSE())</f>
        <v>-3.66</v>
      </c>
      <c r="C2907" s="65" t="n">
        <f aca="false">VLOOKUP(A2907,Plan1!$A$7:$O$2198,3,FALSE())</f>
        <v>777.34</v>
      </c>
      <c r="D2907" s="66" t="n">
        <f aca="false">VLOOKUP(A2907,Plan1!$A$7:$O$2198,7,FALSE())</f>
        <v>-2.11</v>
      </c>
      <c r="E2907" s="65" t="n">
        <f aca="false">VLOOKUP(A2907,Plan1!$A$7:$O$2198,8,FALSE())</f>
        <v>757.89</v>
      </c>
      <c r="F2907" s="64" t="n">
        <f aca="false">VLOOKUP(A2907,Plan1!$A$7:$O$2198,12,FALSE())</f>
        <v>-2.44</v>
      </c>
      <c r="G2907" s="65" t="n">
        <f aca="false">VLOOKUP(A2907,Plan1!$A$7:$O$2198,13,FALSE())</f>
        <v>836.34</v>
      </c>
    </row>
    <row r="2908" customFormat="false" ht="15" hidden="false" customHeight="false" outlineLevel="0" collapsed="false">
      <c r="A2908" s="63" t="n">
        <v>44180</v>
      </c>
      <c r="B2908" s="64" t="n">
        <f aca="false">VLOOKUP(A2908,Plan1!$A$7:$O$2198,2,FALSE())</f>
        <v>-3.67</v>
      </c>
      <c r="C2908" s="65" t="n">
        <f aca="false">VLOOKUP(A2908,Plan1!$A$7:$O$2198,3,FALSE())</f>
        <v>777.33</v>
      </c>
      <c r="D2908" s="66" t="n">
        <f aca="false">VLOOKUP(A2908,Plan1!$A$7:$O$2198,7,FALSE())</f>
        <v>-2.12</v>
      </c>
      <c r="E2908" s="65" t="n">
        <f aca="false">VLOOKUP(A2908,Plan1!$A$7:$O$2198,8,FALSE())</f>
        <v>757.88</v>
      </c>
      <c r="F2908" s="64" t="n">
        <f aca="false">VLOOKUP(A2908,Plan1!$A$7:$O$2198,12,FALSE())</f>
        <v>-2.44</v>
      </c>
      <c r="G2908" s="65" t="n">
        <f aca="false">VLOOKUP(A2908,Plan1!$A$7:$O$2198,13,FALSE())</f>
        <v>836.34</v>
      </c>
    </row>
    <row r="2909" customFormat="false" ht="15" hidden="false" customHeight="false" outlineLevel="0" collapsed="false">
      <c r="A2909" s="63" t="n">
        <v>44181</v>
      </c>
      <c r="B2909" s="64" t="n">
        <f aca="false">VLOOKUP(A2909,Plan1!$A$7:$O$2198,2,FALSE())</f>
        <v>-3.68</v>
      </c>
      <c r="C2909" s="65" t="n">
        <f aca="false">VLOOKUP(A2909,Plan1!$A$7:$O$2198,3,FALSE())</f>
        <v>777.32</v>
      </c>
      <c r="D2909" s="66" t="n">
        <f aca="false">VLOOKUP(A2909,Plan1!$A$7:$O$2198,7,FALSE())</f>
        <v>-2.14</v>
      </c>
      <c r="E2909" s="65" t="n">
        <f aca="false">VLOOKUP(A2909,Plan1!$A$7:$O$2198,8,FALSE())</f>
        <v>757.86</v>
      </c>
      <c r="F2909" s="64" t="n">
        <f aca="false">VLOOKUP(A2909,Plan1!$A$7:$O$2198,12,FALSE())</f>
        <v>-2.47</v>
      </c>
      <c r="G2909" s="65" t="n">
        <f aca="false">VLOOKUP(A2909,Plan1!$A$7:$O$2198,13,FALSE())</f>
        <v>836.31</v>
      </c>
    </row>
    <row r="2910" customFormat="false" ht="15" hidden="false" customHeight="false" outlineLevel="0" collapsed="false">
      <c r="A2910" s="63" t="n">
        <v>44182</v>
      </c>
      <c r="B2910" s="64" t="n">
        <f aca="false">VLOOKUP(A2910,Plan1!$A$7:$O$2198,2,FALSE())</f>
        <v>-3.71</v>
      </c>
      <c r="C2910" s="65" t="n">
        <f aca="false">VLOOKUP(A2910,Plan1!$A$7:$O$2198,3,FALSE())</f>
        <v>777.29</v>
      </c>
      <c r="D2910" s="66" t="n">
        <f aca="false">VLOOKUP(A2910,Plan1!$A$7:$O$2198,7,FALSE())</f>
        <v>-2.16</v>
      </c>
      <c r="E2910" s="65" t="n">
        <f aca="false">VLOOKUP(A2910,Plan1!$A$7:$O$2198,8,FALSE())</f>
        <v>757.84</v>
      </c>
      <c r="F2910" s="64" t="n">
        <f aca="false">VLOOKUP(A2910,Plan1!$A$7:$O$2198,12,FALSE())</f>
        <v>-2.49</v>
      </c>
      <c r="G2910" s="65" t="n">
        <f aca="false">VLOOKUP(A2910,Plan1!$A$7:$O$2198,13,FALSE())</f>
        <v>836.29</v>
      </c>
    </row>
    <row r="2911" customFormat="false" ht="15" hidden="false" customHeight="false" outlineLevel="0" collapsed="false">
      <c r="A2911" s="63" t="n">
        <v>44183</v>
      </c>
      <c r="B2911" s="64" t="n">
        <f aca="false">VLOOKUP(A2911,Plan1!$A$7:$O$2198,2,FALSE())</f>
        <v>-3.64</v>
      </c>
      <c r="C2911" s="65" t="n">
        <f aca="false">VLOOKUP(A2911,Plan1!$A$7:$O$2198,3,FALSE())</f>
        <v>777.36</v>
      </c>
      <c r="D2911" s="66" t="n">
        <f aca="false">VLOOKUP(A2911,Plan1!$A$7:$O$2198,7,FALSE())</f>
        <v>-2.16</v>
      </c>
      <c r="E2911" s="65" t="n">
        <f aca="false">VLOOKUP(A2911,Plan1!$A$7:$O$2198,8,FALSE())</f>
        <v>757.84</v>
      </c>
      <c r="F2911" s="64" t="n">
        <f aca="false">VLOOKUP(A2911,Plan1!$A$7:$O$2198,12,FALSE())</f>
        <v>-2.46</v>
      </c>
      <c r="G2911" s="65" t="n">
        <f aca="false">VLOOKUP(A2911,Plan1!$A$7:$O$2198,13,FALSE())</f>
        <v>836.32</v>
      </c>
    </row>
    <row r="2912" customFormat="false" ht="15" hidden="false" customHeight="false" outlineLevel="0" collapsed="false">
      <c r="A2912" s="63" t="n">
        <v>44184</v>
      </c>
      <c r="B2912" s="64" t="n">
        <f aca="false">VLOOKUP(A2912,Plan1!$A$7:$O$2198,2,FALSE())</f>
        <v>-3.58</v>
      </c>
      <c r="C2912" s="65" t="n">
        <f aca="false">VLOOKUP(A2912,Plan1!$A$7:$O$2198,3,FALSE())</f>
        <v>777.42</v>
      </c>
      <c r="D2912" s="66" t="n">
        <f aca="false">VLOOKUP(A2912,Plan1!$A$7:$O$2198,7,FALSE())</f>
        <v>-2.16</v>
      </c>
      <c r="E2912" s="65" t="n">
        <f aca="false">VLOOKUP(A2912,Plan1!$A$7:$O$2198,8,FALSE())</f>
        <v>757.84</v>
      </c>
      <c r="F2912" s="64" t="n">
        <f aca="false">VLOOKUP(A2912,Plan1!$A$7:$O$2198,12,FALSE())</f>
        <v>-2.41</v>
      </c>
      <c r="G2912" s="65" t="n">
        <f aca="false">VLOOKUP(A2912,Plan1!$A$7:$O$2198,13,FALSE())</f>
        <v>836.37</v>
      </c>
    </row>
    <row r="2913" customFormat="false" ht="15" hidden="false" customHeight="false" outlineLevel="0" collapsed="false">
      <c r="A2913" s="63" t="n">
        <v>44185</v>
      </c>
      <c r="B2913" s="64" t="n">
        <f aca="false">VLOOKUP(A2913,Plan1!$A$7:$O$2198,2,FALSE())</f>
        <v>-3.52</v>
      </c>
      <c r="C2913" s="65" t="n">
        <f aca="false">VLOOKUP(A2913,Plan1!$A$7:$O$2198,3,FALSE())</f>
        <v>777.48</v>
      </c>
      <c r="D2913" s="66" t="n">
        <f aca="false">VLOOKUP(A2913,Plan1!$A$7:$O$2198,7,FALSE())</f>
        <v>-2.15</v>
      </c>
      <c r="E2913" s="65" t="n">
        <f aca="false">VLOOKUP(A2913,Plan1!$A$7:$O$2198,8,FALSE())</f>
        <v>757.85</v>
      </c>
      <c r="F2913" s="64" t="n">
        <f aca="false">VLOOKUP(A2913,Plan1!$A$7:$O$2198,12,FALSE())</f>
        <v>-2.32</v>
      </c>
      <c r="G2913" s="65" t="n">
        <f aca="false">VLOOKUP(A2913,Plan1!$A$7:$O$2198,13,FALSE())</f>
        <v>836.46</v>
      </c>
    </row>
    <row r="2914" customFormat="false" ht="15" hidden="false" customHeight="false" outlineLevel="0" collapsed="false">
      <c r="A2914" s="63" t="n">
        <v>44186</v>
      </c>
      <c r="B2914" s="64" t="n">
        <f aca="false">VLOOKUP(A2914,Plan1!$A$7:$O$2198,2,FALSE())</f>
        <v>-3.49</v>
      </c>
      <c r="C2914" s="65" t="n">
        <f aca="false">VLOOKUP(A2914,Plan1!$A$7:$O$2198,3,FALSE())</f>
        <v>777.51</v>
      </c>
      <c r="D2914" s="66" t="n">
        <f aca="false">VLOOKUP(A2914,Plan1!$A$7:$O$2198,7,FALSE())</f>
        <v>-2.16</v>
      </c>
      <c r="E2914" s="65" t="n">
        <f aca="false">VLOOKUP(A2914,Plan1!$A$7:$O$2198,8,FALSE())</f>
        <v>757.84</v>
      </c>
      <c r="F2914" s="64" t="n">
        <f aca="false">VLOOKUP(A2914,Plan1!$A$7:$O$2198,12,FALSE())</f>
        <v>-2.36</v>
      </c>
      <c r="G2914" s="65" t="n">
        <f aca="false">VLOOKUP(A2914,Plan1!$A$7:$O$2198,13,FALSE())</f>
        <v>836.42</v>
      </c>
    </row>
    <row r="2915" customFormat="false" ht="15" hidden="false" customHeight="false" outlineLevel="0" collapsed="false">
      <c r="A2915" s="63" t="n">
        <v>44187</v>
      </c>
      <c r="B2915" s="64" t="n">
        <f aca="false">VLOOKUP(A2915,Plan1!$A$7:$O$2198,2,FALSE())</f>
        <v>-3.5</v>
      </c>
      <c r="C2915" s="65" t="n">
        <f aca="false">VLOOKUP(A2915,Plan1!$A$7:$O$2198,3,FALSE())</f>
        <v>777.5</v>
      </c>
      <c r="D2915" s="66" t="n">
        <f aca="false">VLOOKUP(A2915,Plan1!$A$7:$O$2198,7,FALSE())</f>
        <v>-2.13</v>
      </c>
      <c r="E2915" s="65" t="n">
        <f aca="false">VLOOKUP(A2915,Plan1!$A$7:$O$2198,8,FALSE())</f>
        <v>757.87</v>
      </c>
      <c r="F2915" s="64" t="n">
        <f aca="false">VLOOKUP(A2915,Plan1!$A$7:$O$2198,12,FALSE())</f>
        <v>-2.28</v>
      </c>
      <c r="G2915" s="65" t="n">
        <f aca="false">VLOOKUP(A2915,Plan1!$A$7:$O$2198,13,FALSE())</f>
        <v>836.5</v>
      </c>
    </row>
    <row r="2916" customFormat="false" ht="15" hidden="false" customHeight="false" outlineLevel="0" collapsed="false">
      <c r="A2916" s="63" t="n">
        <v>44188</v>
      </c>
      <c r="B2916" s="64" t="n">
        <f aca="false">VLOOKUP(A2916,Plan1!$A$7:$O$2198,2,FALSE())</f>
        <v>-3.48</v>
      </c>
      <c r="C2916" s="65" t="n">
        <f aca="false">VLOOKUP(A2916,Plan1!$A$7:$O$2198,3,FALSE())</f>
        <v>777.52</v>
      </c>
      <c r="D2916" s="66" t="n">
        <f aca="false">VLOOKUP(A2916,Plan1!$A$7:$O$2198,7,FALSE())</f>
        <v>-2.05</v>
      </c>
      <c r="E2916" s="65" t="n">
        <f aca="false">VLOOKUP(A2916,Plan1!$A$7:$O$2198,8,FALSE())</f>
        <v>757.95</v>
      </c>
      <c r="F2916" s="64" t="n">
        <f aca="false">VLOOKUP(A2916,Plan1!$A$7:$O$2198,12,FALSE())</f>
        <v>-2.24</v>
      </c>
      <c r="G2916" s="65" t="n">
        <f aca="false">VLOOKUP(A2916,Plan1!$A$7:$O$2198,13,FALSE())</f>
        <v>836.54</v>
      </c>
    </row>
    <row r="2917" customFormat="false" ht="15" hidden="false" customHeight="false" outlineLevel="0" collapsed="false">
      <c r="A2917" s="63" t="n">
        <v>44189</v>
      </c>
      <c r="B2917" s="64" t="n">
        <f aca="false">VLOOKUP(A2917,Plan1!$A$7:$O$2198,2,FALSE())</f>
        <v>-3.41</v>
      </c>
      <c r="C2917" s="65" t="n">
        <f aca="false">VLOOKUP(A2917,Plan1!$A$7:$O$2198,3,FALSE())</f>
        <v>777.59</v>
      </c>
      <c r="D2917" s="66" t="n">
        <f aca="false">VLOOKUP(A2917,Plan1!$A$7:$O$2198,7,FALSE())</f>
        <v>-2.01</v>
      </c>
      <c r="E2917" s="65" t="n">
        <f aca="false">VLOOKUP(A2917,Plan1!$A$7:$O$2198,8,FALSE())</f>
        <v>757.99</v>
      </c>
      <c r="F2917" s="64" t="n">
        <f aca="false">VLOOKUP(A2917,Plan1!$A$7:$O$2198,12,FALSE())</f>
        <v>-2.22</v>
      </c>
      <c r="G2917" s="65" t="n">
        <f aca="false">VLOOKUP(A2917,Plan1!$A$7:$O$2198,13,FALSE())</f>
        <v>836.56</v>
      </c>
    </row>
    <row r="2918" customFormat="false" ht="15" hidden="false" customHeight="false" outlineLevel="0" collapsed="false">
      <c r="A2918" s="63" t="n">
        <v>44190</v>
      </c>
      <c r="B2918" s="64" t="n">
        <f aca="false">VLOOKUP(A2918,Plan1!$A$7:$O$2198,2,FALSE())</f>
        <v>-3.34</v>
      </c>
      <c r="C2918" s="65" t="n">
        <f aca="false">VLOOKUP(A2918,Plan1!$A$7:$O$2198,3,FALSE())</f>
        <v>777.66</v>
      </c>
      <c r="D2918" s="66" t="n">
        <f aca="false">VLOOKUP(A2918,Plan1!$A$7:$O$2198,7,FALSE())</f>
        <v>-1.91</v>
      </c>
      <c r="E2918" s="65" t="n">
        <f aca="false">VLOOKUP(A2918,Plan1!$A$7:$O$2198,8,FALSE())</f>
        <v>758.09</v>
      </c>
      <c r="F2918" s="64" t="n">
        <f aca="false">VLOOKUP(A2918,Plan1!$A$7:$O$2198,12,FALSE())</f>
        <v>-2.11</v>
      </c>
      <c r="G2918" s="65" t="n">
        <f aca="false">VLOOKUP(A2918,Plan1!$A$7:$O$2198,13,FALSE())</f>
        <v>836.67</v>
      </c>
    </row>
    <row r="2919" customFormat="false" ht="15" hidden="false" customHeight="false" outlineLevel="0" collapsed="false">
      <c r="A2919" s="63" t="n">
        <v>44191</v>
      </c>
      <c r="B2919" s="64" t="n">
        <f aca="false">VLOOKUP(A2919,Plan1!$A$7:$O$2198,2,FALSE())</f>
        <v>-3.25</v>
      </c>
      <c r="C2919" s="65" t="n">
        <f aca="false">VLOOKUP(A2919,Plan1!$A$7:$O$2198,3,FALSE())</f>
        <v>777.75</v>
      </c>
      <c r="D2919" s="66" t="n">
        <f aca="false">VLOOKUP(A2919,Plan1!$A$7:$O$2198,7,FALSE())</f>
        <v>-1.83</v>
      </c>
      <c r="E2919" s="65" t="n">
        <f aca="false">VLOOKUP(A2919,Plan1!$A$7:$O$2198,8,FALSE())</f>
        <v>758.17</v>
      </c>
      <c r="F2919" s="64" t="n">
        <f aca="false">VLOOKUP(A2919,Plan1!$A$7:$O$2198,12,FALSE())</f>
        <v>-2.08</v>
      </c>
      <c r="G2919" s="65" t="n">
        <f aca="false">VLOOKUP(A2919,Plan1!$A$7:$O$2198,13,FALSE())</f>
        <v>836.7</v>
      </c>
    </row>
    <row r="2920" customFormat="false" ht="15" hidden="false" customHeight="false" outlineLevel="0" collapsed="false">
      <c r="A2920" s="63" t="n">
        <v>44192</v>
      </c>
      <c r="B2920" s="64" t="n">
        <f aca="false">VLOOKUP(A2920,Plan1!$A$7:$O$2198,2,FALSE())</f>
        <v>-3.2</v>
      </c>
      <c r="C2920" s="65" t="n">
        <f aca="false">VLOOKUP(A2920,Plan1!$A$7:$O$2198,3,FALSE())</f>
        <v>777.8</v>
      </c>
      <c r="D2920" s="66" t="n">
        <f aca="false">VLOOKUP(A2920,Plan1!$A$7:$O$2198,7,FALSE())</f>
        <v>-1.81</v>
      </c>
      <c r="E2920" s="65" t="n">
        <f aca="false">VLOOKUP(A2920,Plan1!$A$7:$O$2198,8,FALSE())</f>
        <v>758.19</v>
      </c>
      <c r="F2920" s="64" t="n">
        <f aca="false">VLOOKUP(A2920,Plan1!$A$7:$O$2198,12,FALSE())</f>
        <v>-2.08</v>
      </c>
      <c r="G2920" s="65" t="n">
        <f aca="false">VLOOKUP(A2920,Plan1!$A$7:$O$2198,13,FALSE())</f>
        <v>836.7</v>
      </c>
    </row>
    <row r="2921" customFormat="false" ht="15" hidden="false" customHeight="false" outlineLevel="0" collapsed="false">
      <c r="A2921" s="63" t="n">
        <v>44193</v>
      </c>
      <c r="B2921" s="64" t="n">
        <f aca="false">VLOOKUP(A2921,Plan1!$A$7:$O$2198,2,FALSE())</f>
        <v>-3.16</v>
      </c>
      <c r="C2921" s="65" t="n">
        <f aca="false">VLOOKUP(A2921,Plan1!$A$7:$O$2198,3,FALSE())</f>
        <v>777.84</v>
      </c>
      <c r="D2921" s="66" t="n">
        <f aca="false">VLOOKUP(A2921,Plan1!$A$7:$O$2198,7,FALSE())</f>
        <v>-1.78</v>
      </c>
      <c r="E2921" s="65" t="n">
        <f aca="false">VLOOKUP(A2921,Plan1!$A$7:$O$2198,8,FALSE())</f>
        <v>758.22</v>
      </c>
      <c r="F2921" s="64" t="n">
        <f aca="false">VLOOKUP(A2921,Plan1!$A$7:$O$2198,12,FALSE())</f>
        <v>-2.1</v>
      </c>
      <c r="G2921" s="65" t="n">
        <f aca="false">VLOOKUP(A2921,Plan1!$A$7:$O$2198,13,FALSE())</f>
        <v>836.68</v>
      </c>
    </row>
    <row r="2922" customFormat="false" ht="15" hidden="false" customHeight="false" outlineLevel="0" collapsed="false">
      <c r="A2922" s="63" t="n">
        <v>44194</v>
      </c>
      <c r="B2922" s="64" t="n">
        <f aca="false">VLOOKUP(A2922,Plan1!$A$7:$O$2198,2,FALSE())</f>
        <v>-3.14</v>
      </c>
      <c r="C2922" s="65" t="n">
        <f aca="false">VLOOKUP(A2922,Plan1!$A$7:$O$2198,3,FALSE())</f>
        <v>777.86</v>
      </c>
      <c r="D2922" s="66" t="n">
        <f aca="false">VLOOKUP(A2922,Plan1!$A$7:$O$2198,7,FALSE())</f>
        <v>-1.78</v>
      </c>
      <c r="E2922" s="65" t="n">
        <f aca="false">VLOOKUP(A2922,Plan1!$A$7:$O$2198,8,FALSE())</f>
        <v>758.22</v>
      </c>
      <c r="F2922" s="64" t="n">
        <f aca="false">VLOOKUP(A2922,Plan1!$A$7:$O$2198,12,FALSE())</f>
        <v>-2.12</v>
      </c>
      <c r="G2922" s="65" t="n">
        <f aca="false">VLOOKUP(A2922,Plan1!$A$7:$O$2198,13,FALSE())</f>
        <v>836.66</v>
      </c>
    </row>
    <row r="2923" customFormat="false" ht="15" hidden="false" customHeight="false" outlineLevel="0" collapsed="false">
      <c r="A2923" s="63" t="n">
        <v>44195</v>
      </c>
      <c r="B2923" s="64" t="n">
        <f aca="false">VLOOKUP(A2923,Plan1!$A$7:$O$2198,2,FALSE())</f>
        <v>-3.12</v>
      </c>
      <c r="C2923" s="65" t="n">
        <f aca="false">VLOOKUP(A2923,Plan1!$A$7:$O$2198,3,FALSE())</f>
        <v>777.88</v>
      </c>
      <c r="D2923" s="66" t="n">
        <f aca="false">VLOOKUP(A2923,Plan1!$A$7:$O$2198,7,FALSE())</f>
        <v>-1.78</v>
      </c>
      <c r="E2923" s="65" t="n">
        <f aca="false">VLOOKUP(A2923,Plan1!$A$7:$O$2198,8,FALSE())</f>
        <v>758.22</v>
      </c>
      <c r="F2923" s="64" t="n">
        <f aca="false">VLOOKUP(A2923,Plan1!$A$7:$O$2198,12,FALSE())</f>
        <v>-2.13</v>
      </c>
      <c r="G2923" s="65" t="n">
        <f aca="false">VLOOKUP(A2923,Plan1!$A$7:$O$2198,13,FALSE())</f>
        <v>836.65</v>
      </c>
    </row>
    <row r="2924" customFormat="false" ht="15" hidden="false" customHeight="false" outlineLevel="0" collapsed="false">
      <c r="A2924" s="63" t="n">
        <v>44196</v>
      </c>
      <c r="B2924" s="64" t="n">
        <f aca="false">VLOOKUP(A2924,Plan1!$A$7:$O$2198,2,FALSE())</f>
        <v>-3.13</v>
      </c>
      <c r="C2924" s="65" t="n">
        <f aca="false">VLOOKUP(A2924,Plan1!$A$7:$O$2198,3,FALSE())</f>
        <v>777.87</v>
      </c>
      <c r="D2924" s="66" t="n">
        <f aca="false">VLOOKUP(A2924,Plan1!$A$7:$O$2198,7,FALSE())</f>
        <v>-1.79</v>
      </c>
      <c r="E2924" s="65" t="n">
        <f aca="false">VLOOKUP(A2924,Plan1!$A$7:$O$2198,8,FALSE())</f>
        <v>758.21</v>
      </c>
      <c r="F2924" s="64" t="n">
        <f aca="false">VLOOKUP(A2924,Plan1!$A$7:$O$2198,12,FALSE())</f>
        <v>-2.14</v>
      </c>
      <c r="G2924" s="65" t="n">
        <f aca="false">VLOOKUP(A2924,Plan1!$A$7:$O$2198,13,FALSE())</f>
        <v>836.64</v>
      </c>
    </row>
    <row r="2925" customFormat="false" ht="15" hidden="false" customHeight="false" outlineLevel="0" collapsed="false">
      <c r="A2925" s="63" t="n">
        <v>44197</v>
      </c>
      <c r="B2925" s="64" t="n">
        <f aca="false">VLOOKUP(A2925,Plan1!$A$7:$O$4024,2,FALSE())</f>
        <v>-3.14</v>
      </c>
      <c r="C2925" s="65" t="n">
        <f aca="false">VLOOKUP(A2925,Plan1!$A$7:$O$4024,3,FALSE())</f>
        <v>777.86</v>
      </c>
      <c r="D2925" s="66" t="n">
        <f aca="false">VLOOKUP(A2925,Plan1!$A$7:$O$4024,7,FALSE())</f>
        <v>-1.8</v>
      </c>
      <c r="E2925" s="65" t="n">
        <f aca="false">VLOOKUP(A2925,Plan1!$A$7:$O$4024,8,FALSE())</f>
        <v>758.2</v>
      </c>
      <c r="F2925" s="64" t="n">
        <f aca="false">VLOOKUP(A2925,Plan1!$A$7:$O$4024,12,FALSE())</f>
        <v>-2.18</v>
      </c>
      <c r="G2925" s="65" t="n">
        <f aca="false">VLOOKUP(A2925,Plan1!$A$7:$O$4024,13,FALSE())</f>
        <v>836.6</v>
      </c>
    </row>
    <row r="2926" customFormat="false" ht="15" hidden="false" customHeight="false" outlineLevel="0" collapsed="false">
      <c r="A2926" s="63" t="n">
        <v>44198</v>
      </c>
      <c r="B2926" s="64" t="n">
        <f aca="false">VLOOKUP(A2926,Plan1!$A$7:$O$4024,2,FALSE())</f>
        <v>-3.1</v>
      </c>
      <c r="C2926" s="65" t="n">
        <f aca="false">VLOOKUP(A2926,Plan1!$A$7:$O$4024,3,FALSE())</f>
        <v>777.9</v>
      </c>
      <c r="D2926" s="66" t="n">
        <f aca="false">VLOOKUP(A2926,Plan1!$A$7:$O$4024,7,FALSE())</f>
        <v>-1.8</v>
      </c>
      <c r="E2926" s="65" t="n">
        <f aca="false">VLOOKUP(A2926,Plan1!$A$7:$O$4024,8,FALSE())</f>
        <v>758.2</v>
      </c>
      <c r="F2926" s="64" t="n">
        <f aca="false">VLOOKUP(A2926,Plan1!$A$7:$O$4024,12,FALSE())</f>
        <v>-2.1</v>
      </c>
      <c r="G2926" s="65" t="n">
        <f aca="false">VLOOKUP(A2926,Plan1!$A$7:$O$4024,13,FALSE())</f>
        <v>836.68</v>
      </c>
    </row>
    <row r="2927" customFormat="false" ht="15" hidden="false" customHeight="false" outlineLevel="0" collapsed="false">
      <c r="A2927" s="63" t="n">
        <v>44199</v>
      </c>
      <c r="B2927" s="64" t="n">
        <f aca="false">VLOOKUP(A2927,Plan1!$A$7:$O$4024,2,FALSE())</f>
        <v>-3</v>
      </c>
      <c r="C2927" s="65" t="n">
        <f aca="false">VLOOKUP(A2927,Plan1!$A$7:$O$4024,3,FALSE())</f>
        <v>778</v>
      </c>
      <c r="D2927" s="66" t="n">
        <f aca="false">VLOOKUP(A2927,Plan1!$A$7:$O$4024,7,FALSE())</f>
        <v>-1.75</v>
      </c>
      <c r="E2927" s="65" t="n">
        <f aca="false">VLOOKUP(A2927,Plan1!$A$7:$O$4024,8,FALSE())</f>
        <v>758.25</v>
      </c>
      <c r="F2927" s="64" t="n">
        <f aca="false">VLOOKUP(A2927,Plan1!$A$7:$O$4024,12,FALSE())</f>
        <v>-2</v>
      </c>
      <c r="G2927" s="65" t="n">
        <f aca="false">VLOOKUP(A2927,Plan1!$A$7:$O$4024,13,FALSE())</f>
        <v>836.78</v>
      </c>
    </row>
    <row r="2928" customFormat="false" ht="15" hidden="false" customHeight="false" outlineLevel="0" collapsed="false">
      <c r="A2928" s="63" t="n">
        <v>44200</v>
      </c>
      <c r="B2928" s="64" t="n">
        <f aca="false">VLOOKUP(A2928,Plan1!$A$7:$O$4024,2,FALSE())</f>
        <v>-2.89</v>
      </c>
      <c r="C2928" s="65" t="n">
        <f aca="false">VLOOKUP(A2928,Plan1!$A$7:$O$4024,3,FALSE())</f>
        <v>778.11</v>
      </c>
      <c r="D2928" s="66" t="n">
        <f aca="false">VLOOKUP(A2928,Plan1!$A$7:$O$4024,7,FALSE())</f>
        <v>-1.68</v>
      </c>
      <c r="E2928" s="65" t="n">
        <f aca="false">VLOOKUP(A2928,Plan1!$A$7:$O$4024,8,FALSE())</f>
        <v>758.32</v>
      </c>
      <c r="F2928" s="64" t="n">
        <f aca="false">VLOOKUP(A2928,Plan1!$A$7:$O$4024,12,FALSE())</f>
        <v>-1.82</v>
      </c>
      <c r="G2928" s="65" t="n">
        <f aca="false">VLOOKUP(A2928,Plan1!$A$7:$O$4024,13,FALSE())</f>
        <v>836.96</v>
      </c>
    </row>
    <row r="2929" customFormat="false" ht="15" hidden="false" customHeight="false" outlineLevel="0" collapsed="false">
      <c r="A2929" s="63" t="n">
        <v>44201</v>
      </c>
      <c r="B2929" s="64" t="n">
        <f aca="false">VLOOKUP(A2929,Plan1!$A$7:$O$4024,2,FALSE())</f>
        <v>-2.84</v>
      </c>
      <c r="C2929" s="65" t="n">
        <f aca="false">VLOOKUP(A2929,Plan1!$A$7:$O$4024,3,FALSE())</f>
        <v>778.16</v>
      </c>
      <c r="D2929" s="66" t="n">
        <f aca="false">VLOOKUP(A2929,Plan1!$A$7:$O$4024,7,FALSE())</f>
        <v>-1.64</v>
      </c>
      <c r="E2929" s="65" t="n">
        <f aca="false">VLOOKUP(A2929,Plan1!$A$7:$O$4024,8,FALSE())</f>
        <v>758.36</v>
      </c>
      <c r="F2929" s="64" t="n">
        <f aca="false">VLOOKUP(A2929,Plan1!$A$7:$O$4024,12,FALSE())</f>
        <v>-1.78</v>
      </c>
      <c r="G2929" s="65" t="n">
        <f aca="false">VLOOKUP(A2929,Plan1!$A$7:$O$4024,13,FALSE())</f>
        <v>837</v>
      </c>
    </row>
    <row r="2930" customFormat="false" ht="15" hidden="false" customHeight="false" outlineLevel="0" collapsed="false">
      <c r="A2930" s="63" t="n">
        <v>44202</v>
      </c>
      <c r="B2930" s="64" t="n">
        <f aca="false">VLOOKUP(A2930,Plan1!$A$7:$O$4024,2,FALSE())</f>
        <v>-2.83</v>
      </c>
      <c r="C2930" s="65" t="n">
        <f aca="false">VLOOKUP(A2930,Plan1!$A$7:$O$4024,3,FALSE())</f>
        <v>778.17</v>
      </c>
      <c r="D2930" s="66" t="n">
        <f aca="false">VLOOKUP(A2930,Plan1!$A$7:$O$4024,7,FALSE())</f>
        <v>-1.64</v>
      </c>
      <c r="E2930" s="65" t="n">
        <f aca="false">VLOOKUP(A2930,Plan1!$A$7:$O$4024,8,FALSE())</f>
        <v>758.36</v>
      </c>
      <c r="F2930" s="64" t="n">
        <f aca="false">VLOOKUP(A2930,Plan1!$A$7:$O$4024,12,FALSE())</f>
        <v>-1.77</v>
      </c>
      <c r="G2930" s="65" t="n">
        <f aca="false">VLOOKUP(A2930,Plan1!$A$7:$O$4024,13,FALSE())</f>
        <v>837.01</v>
      </c>
    </row>
    <row r="2931" customFormat="false" ht="15" hidden="false" customHeight="false" outlineLevel="0" collapsed="false">
      <c r="A2931" s="63" t="n">
        <v>44203</v>
      </c>
      <c r="B2931" s="64" t="n">
        <f aca="false">VLOOKUP(A2931,Plan1!$A$7:$O$4024,2,FALSE())</f>
        <v>-2.82</v>
      </c>
      <c r="C2931" s="65" t="n">
        <f aca="false">VLOOKUP(A2931,Plan1!$A$7:$O$4024,3,FALSE())</f>
        <v>778.18</v>
      </c>
      <c r="D2931" s="66" t="n">
        <f aca="false">VLOOKUP(A2931,Plan1!$A$7:$O$4024,7,FALSE())</f>
        <v>-1.64</v>
      </c>
      <c r="E2931" s="65" t="n">
        <f aca="false">VLOOKUP(A2931,Plan1!$A$7:$O$4024,8,FALSE())</f>
        <v>758.36</v>
      </c>
      <c r="F2931" s="64" t="n">
        <f aca="false">VLOOKUP(A2931,Plan1!$A$7:$O$4024,12,FALSE())</f>
        <v>-1.76</v>
      </c>
      <c r="G2931" s="65" t="n">
        <f aca="false">VLOOKUP(A2931,Plan1!$A$7:$O$4024,13,FALSE())</f>
        <v>837.02</v>
      </c>
    </row>
    <row r="2932" customFormat="false" ht="15" hidden="false" customHeight="false" outlineLevel="0" collapsed="false">
      <c r="A2932" s="63" t="n">
        <v>44204</v>
      </c>
      <c r="B2932" s="64" t="n">
        <f aca="false">VLOOKUP(A2932,Plan1!$A$7:$O$4024,2,FALSE())</f>
        <v>-2.69</v>
      </c>
      <c r="C2932" s="65" t="n">
        <f aca="false">VLOOKUP(A2932,Plan1!$A$7:$O$4024,3,FALSE())</f>
        <v>778.31</v>
      </c>
      <c r="D2932" s="66" t="n">
        <f aca="false">VLOOKUP(A2932,Plan1!$A$7:$O$4024,7,FALSE())</f>
        <v>-1.52</v>
      </c>
      <c r="E2932" s="65" t="n">
        <f aca="false">VLOOKUP(A2932,Plan1!$A$7:$O$4024,8,FALSE())</f>
        <v>758.48</v>
      </c>
      <c r="F2932" s="64" t="n">
        <f aca="false">VLOOKUP(A2932,Plan1!$A$7:$O$4024,12,FALSE())</f>
        <v>-1.59</v>
      </c>
      <c r="G2932" s="65" t="n">
        <f aca="false">VLOOKUP(A2932,Plan1!$A$7:$O$4024,13,FALSE())</f>
        <v>837.19</v>
      </c>
    </row>
    <row r="2933" customFormat="false" ht="15" hidden="false" customHeight="false" outlineLevel="0" collapsed="false">
      <c r="A2933" s="63" t="n">
        <v>44205</v>
      </c>
      <c r="B2933" s="64" t="n">
        <f aca="false">VLOOKUP(A2933,Plan1!$A$7:$O$4024,2,FALSE())</f>
        <v>-2.62</v>
      </c>
      <c r="C2933" s="65" t="n">
        <f aca="false">VLOOKUP(A2933,Plan1!$A$7:$O$4024,3,FALSE())</f>
        <v>778.38</v>
      </c>
      <c r="D2933" s="66" t="n">
        <f aca="false">VLOOKUP(A2933,Plan1!$A$7:$O$4024,7,FALSE())</f>
        <v>-1.45</v>
      </c>
      <c r="E2933" s="65" t="n">
        <f aca="false">VLOOKUP(A2933,Plan1!$A$7:$O$4024,8,FALSE())</f>
        <v>758.55</v>
      </c>
      <c r="F2933" s="64" t="n">
        <f aca="false">VLOOKUP(A2933,Plan1!$A$7:$O$4024,12,FALSE())</f>
        <v>-1.54</v>
      </c>
      <c r="G2933" s="65" t="n">
        <f aca="false">VLOOKUP(A2933,Plan1!$A$7:$O$4024,13,FALSE())</f>
        <v>837.24</v>
      </c>
    </row>
    <row r="2934" customFormat="false" ht="15" hidden="false" customHeight="false" outlineLevel="0" collapsed="false">
      <c r="A2934" s="63" t="n">
        <v>44206</v>
      </c>
      <c r="B2934" s="64" t="n">
        <f aca="false">VLOOKUP(A2934,Plan1!$A$7:$O$4024,2,FALSE())</f>
        <v>-2.57</v>
      </c>
      <c r="C2934" s="65" t="n">
        <f aca="false">VLOOKUP(A2934,Plan1!$A$7:$O$4024,3,FALSE())</f>
        <v>778.43</v>
      </c>
      <c r="D2934" s="66" t="n">
        <f aca="false">VLOOKUP(A2934,Plan1!$A$7:$O$4024,7,FALSE())</f>
        <v>-1.43</v>
      </c>
      <c r="E2934" s="65" t="n">
        <f aca="false">VLOOKUP(A2934,Plan1!$A$7:$O$4024,8,FALSE())</f>
        <v>758.57</v>
      </c>
      <c r="F2934" s="64" t="n">
        <f aca="false">VLOOKUP(A2934,Plan1!$A$7:$O$4024,12,FALSE())</f>
        <v>-1.42</v>
      </c>
      <c r="G2934" s="65" t="n">
        <f aca="false">VLOOKUP(A2934,Plan1!$A$7:$O$4024,13,FALSE())</f>
        <v>837.36</v>
      </c>
    </row>
    <row r="2935" customFormat="false" ht="15" hidden="false" customHeight="false" outlineLevel="0" collapsed="false">
      <c r="A2935" s="63" t="n">
        <v>44207</v>
      </c>
      <c r="B2935" s="64" t="n">
        <f aca="false">VLOOKUP(A2935,Plan1!$A$7:$O$4024,2,FALSE())</f>
        <v>-2.54</v>
      </c>
      <c r="C2935" s="65" t="n">
        <f aca="false">VLOOKUP(A2935,Plan1!$A$7:$O$4024,3,FALSE())</f>
        <v>778.46</v>
      </c>
      <c r="D2935" s="66" t="n">
        <f aca="false">VLOOKUP(A2935,Plan1!$A$7:$O$4024,7,FALSE())</f>
        <v>-1.42</v>
      </c>
      <c r="E2935" s="65" t="n">
        <f aca="false">VLOOKUP(A2935,Plan1!$A$7:$O$4024,8,FALSE())</f>
        <v>758.58</v>
      </c>
      <c r="F2935" s="64" t="n">
        <f aca="false">VLOOKUP(A2935,Plan1!$A$7:$O$4024,12,FALSE())</f>
        <v>-1.38</v>
      </c>
      <c r="G2935" s="65" t="n">
        <f aca="false">VLOOKUP(A2935,Plan1!$A$7:$O$4024,13,FALSE())</f>
        <v>837.4</v>
      </c>
    </row>
    <row r="2936" customFormat="false" ht="15" hidden="false" customHeight="false" outlineLevel="0" collapsed="false">
      <c r="A2936" s="63" t="n">
        <v>44208</v>
      </c>
      <c r="B2936" s="64" t="n">
        <f aca="false">VLOOKUP(A2936,Plan1!$A$7:$O$4024,2,FALSE())</f>
        <v>-2.49</v>
      </c>
      <c r="C2936" s="65" t="n">
        <f aca="false">VLOOKUP(A2936,Plan1!$A$7:$O$4024,3,FALSE())</f>
        <v>778.51</v>
      </c>
      <c r="D2936" s="66" t="n">
        <f aca="false">VLOOKUP(A2936,Plan1!$A$7:$O$4024,7,FALSE())</f>
        <v>-1.4</v>
      </c>
      <c r="E2936" s="65" t="n">
        <f aca="false">VLOOKUP(A2936,Plan1!$A$7:$O$4024,8,FALSE())</f>
        <v>758.6</v>
      </c>
      <c r="F2936" s="64" t="n">
        <f aca="false">VLOOKUP(A2936,Plan1!$A$7:$O$4024,12,FALSE())</f>
        <v>-1.34</v>
      </c>
      <c r="G2936" s="65" t="n">
        <f aca="false">VLOOKUP(A2936,Plan1!$A$7:$O$4024,13,FALSE())</f>
        <v>837.44</v>
      </c>
    </row>
    <row r="2937" customFormat="false" ht="15" hidden="false" customHeight="false" outlineLevel="0" collapsed="false">
      <c r="A2937" s="63" t="n">
        <v>44209</v>
      </c>
      <c r="B2937" s="64" t="n">
        <f aca="false">VLOOKUP(A2937,Plan1!$A$7:$O$4024,2,FALSE())</f>
        <v>-2.46</v>
      </c>
      <c r="C2937" s="65" t="n">
        <f aca="false">VLOOKUP(A2937,Plan1!$A$7:$O$4024,3,FALSE())</f>
        <v>778.54</v>
      </c>
      <c r="D2937" s="66" t="n">
        <f aca="false">VLOOKUP(A2937,Plan1!$A$7:$O$4024,7,FALSE())</f>
        <v>-1.39</v>
      </c>
      <c r="E2937" s="65" t="n">
        <f aca="false">VLOOKUP(A2937,Plan1!$A$7:$O$4024,8,FALSE())</f>
        <v>758.61</v>
      </c>
      <c r="F2937" s="64" t="n">
        <f aca="false">VLOOKUP(A2937,Plan1!$A$7:$O$4024,12,FALSE())</f>
        <v>-1.35</v>
      </c>
      <c r="G2937" s="65" t="n">
        <f aca="false">VLOOKUP(A2937,Plan1!$A$7:$O$4024,13,FALSE())</f>
        <v>837.43</v>
      </c>
    </row>
    <row r="2938" customFormat="false" ht="15" hidden="false" customHeight="false" outlineLevel="0" collapsed="false">
      <c r="A2938" s="63" t="n">
        <v>44210</v>
      </c>
      <c r="B2938" s="64" t="n">
        <f aca="false">VLOOKUP(A2938,Plan1!$A$7:$O$4024,2,FALSE())</f>
        <v>-2.36</v>
      </c>
      <c r="C2938" s="65" t="n">
        <f aca="false">VLOOKUP(A2938,Plan1!$A$7:$O$4024,3,FALSE())</f>
        <v>778.64</v>
      </c>
      <c r="D2938" s="66" t="n">
        <f aca="false">VLOOKUP(A2938,Plan1!$A$7:$O$4024,7,FALSE())</f>
        <v>-1.38</v>
      </c>
      <c r="E2938" s="65" t="n">
        <f aca="false">VLOOKUP(A2938,Plan1!$A$7:$O$4024,8,FALSE())</f>
        <v>758.62</v>
      </c>
      <c r="F2938" s="64" t="n">
        <f aca="false">VLOOKUP(A2938,Plan1!$A$7:$O$4024,12,FALSE())</f>
        <v>-1.34</v>
      </c>
      <c r="G2938" s="65" t="n">
        <f aca="false">VLOOKUP(A2938,Plan1!$A$7:$O$4024,13,FALSE())</f>
        <v>837.44</v>
      </c>
    </row>
    <row r="2939" customFormat="false" ht="15" hidden="false" customHeight="false" outlineLevel="0" collapsed="false">
      <c r="A2939" s="63" t="n">
        <v>44211</v>
      </c>
      <c r="B2939" s="64" t="n">
        <f aca="false">VLOOKUP(A2939,Plan1!$A$7:$O$4024,2,FALSE())</f>
        <v>-2.3</v>
      </c>
      <c r="C2939" s="65" t="n">
        <f aca="false">VLOOKUP(A2939,Plan1!$A$7:$O$4024,3,FALSE())</f>
        <v>778.7</v>
      </c>
      <c r="D2939" s="66" t="n">
        <f aca="false">VLOOKUP(A2939,Plan1!$A$7:$O$4024,7,FALSE())</f>
        <v>-1.36</v>
      </c>
      <c r="E2939" s="65" t="n">
        <f aca="false">VLOOKUP(A2939,Plan1!$A$7:$O$4024,8,FALSE())</f>
        <v>758.64</v>
      </c>
      <c r="F2939" s="64" t="n">
        <f aca="false">VLOOKUP(A2939,Plan1!$A$7:$O$4024,12,FALSE())</f>
        <v>-1.36</v>
      </c>
      <c r="G2939" s="65" t="n">
        <f aca="false">VLOOKUP(A2939,Plan1!$A$7:$O$4024,13,FALSE())</f>
        <v>837.42</v>
      </c>
    </row>
    <row r="2940" customFormat="false" ht="15" hidden="false" customHeight="false" outlineLevel="0" collapsed="false">
      <c r="A2940" s="63" t="n">
        <v>44212</v>
      </c>
      <c r="B2940" s="64" t="n">
        <f aca="false">VLOOKUP(A2940,Plan1!$A$7:$O$4024,2,FALSE())</f>
        <v>-2.28</v>
      </c>
      <c r="C2940" s="65" t="n">
        <f aca="false">VLOOKUP(A2940,Plan1!$A$7:$O$4024,3,FALSE())</f>
        <v>778.72</v>
      </c>
      <c r="D2940" s="66" t="n">
        <f aca="false">VLOOKUP(A2940,Plan1!$A$7:$O$4024,7,FALSE())</f>
        <v>-1.35</v>
      </c>
      <c r="E2940" s="65" t="n">
        <f aca="false">VLOOKUP(A2940,Plan1!$A$7:$O$4024,8,FALSE())</f>
        <v>758.65</v>
      </c>
      <c r="F2940" s="64" t="n">
        <f aca="false">VLOOKUP(A2940,Plan1!$A$7:$O$4024,12,FALSE())</f>
        <v>-1.14</v>
      </c>
      <c r="G2940" s="65" t="n">
        <f aca="false">VLOOKUP(A2940,Plan1!$A$7:$O$4024,13,FALSE())</f>
        <v>837.64</v>
      </c>
    </row>
    <row r="2941" customFormat="false" ht="15" hidden="false" customHeight="false" outlineLevel="0" collapsed="false">
      <c r="A2941" s="63" t="n">
        <v>44213</v>
      </c>
      <c r="B2941" s="64" t="n">
        <f aca="false">VLOOKUP(A2941,Plan1!$A$7:$O$4024,2,FALSE())</f>
        <v>-2.27</v>
      </c>
      <c r="C2941" s="65" t="n">
        <f aca="false">VLOOKUP(A2941,Plan1!$A$7:$O$4024,3,FALSE())</f>
        <v>778.73</v>
      </c>
      <c r="D2941" s="66" t="n">
        <f aca="false">VLOOKUP(A2941,Plan1!$A$7:$O$4024,7,FALSE())</f>
        <v>-1.34</v>
      </c>
      <c r="E2941" s="65" t="n">
        <f aca="false">VLOOKUP(A2941,Plan1!$A$7:$O$4024,8,FALSE())</f>
        <v>758.66</v>
      </c>
      <c r="F2941" s="64" t="n">
        <f aca="false">VLOOKUP(A2941,Plan1!$A$7:$O$4024,12,FALSE())</f>
        <v>-1.13</v>
      </c>
      <c r="G2941" s="65" t="n">
        <f aca="false">VLOOKUP(A2941,Plan1!$A$7:$O$4024,13,FALSE())</f>
        <v>837.65</v>
      </c>
    </row>
    <row r="2942" customFormat="false" ht="15" hidden="false" customHeight="false" outlineLevel="0" collapsed="false">
      <c r="A2942" s="63" t="n">
        <v>44214</v>
      </c>
      <c r="B2942" s="64" t="n">
        <f aca="false">VLOOKUP(A2942,Plan1!$A$7:$O$4024,2,FALSE())</f>
        <v>-2.26</v>
      </c>
      <c r="C2942" s="65" t="n">
        <f aca="false">VLOOKUP(A2942,Plan1!$A$7:$O$4024,3,FALSE())</f>
        <v>778.74</v>
      </c>
      <c r="D2942" s="66" t="n">
        <f aca="false">VLOOKUP(A2942,Plan1!$A$7:$O$4024,7,FALSE())</f>
        <v>-1.34</v>
      </c>
      <c r="E2942" s="65" t="n">
        <f aca="false">VLOOKUP(A2942,Plan1!$A$7:$O$4024,8,FALSE())</f>
        <v>758.66</v>
      </c>
      <c r="F2942" s="64" t="n">
        <f aca="false">VLOOKUP(A2942,Plan1!$A$7:$O$4024,12,FALSE())</f>
        <v>-1.1</v>
      </c>
      <c r="G2942" s="65" t="n">
        <f aca="false">VLOOKUP(A2942,Plan1!$A$7:$O$4024,13,FALSE())</f>
        <v>837.68</v>
      </c>
    </row>
    <row r="2943" customFormat="false" ht="15" hidden="false" customHeight="false" outlineLevel="0" collapsed="false">
      <c r="A2943" s="63" t="n">
        <v>44215</v>
      </c>
      <c r="B2943" s="64" t="n">
        <f aca="false">VLOOKUP(A2943,Plan1!$A$7:$O$4024,2,FALSE())</f>
        <v>-2.27</v>
      </c>
      <c r="C2943" s="65" t="n">
        <f aca="false">VLOOKUP(A2943,Plan1!$A$7:$O$4024,3,FALSE())</f>
        <v>778.73</v>
      </c>
      <c r="D2943" s="66" t="n">
        <f aca="false">VLOOKUP(A2943,Plan1!$A$7:$O$4024,7,FALSE())</f>
        <v>-1.35</v>
      </c>
      <c r="E2943" s="65" t="n">
        <f aca="false">VLOOKUP(A2943,Plan1!$A$7:$O$4024,8,FALSE())</f>
        <v>758.65</v>
      </c>
      <c r="F2943" s="64" t="n">
        <f aca="false">VLOOKUP(A2943,Plan1!$A$7:$O$4024,12,FALSE())</f>
        <v>-1.11</v>
      </c>
      <c r="G2943" s="65" t="n">
        <f aca="false">VLOOKUP(A2943,Plan1!$A$7:$O$4024,13,FALSE())</f>
        <v>837.67</v>
      </c>
    </row>
    <row r="2944" customFormat="false" ht="15" hidden="false" customHeight="false" outlineLevel="0" collapsed="false">
      <c r="A2944" s="63" t="n">
        <v>44216</v>
      </c>
      <c r="B2944" s="64" t="n">
        <f aca="false">VLOOKUP(A2944,Plan1!$A$7:$O$4024,2,FALSE())</f>
        <v>-2.28</v>
      </c>
      <c r="C2944" s="65" t="n">
        <f aca="false">VLOOKUP(A2944,Plan1!$A$7:$O$4024,3,FALSE())</f>
        <v>778.72</v>
      </c>
      <c r="D2944" s="66" t="n">
        <f aca="false">VLOOKUP(A2944,Plan1!$A$7:$O$4024,7,FALSE())</f>
        <v>-1.35</v>
      </c>
      <c r="E2944" s="65" t="n">
        <f aca="false">VLOOKUP(A2944,Plan1!$A$7:$O$4024,8,FALSE())</f>
        <v>758.65</v>
      </c>
      <c r="F2944" s="64" t="n">
        <f aca="false">VLOOKUP(A2944,Plan1!$A$7:$O$4024,12,FALSE())</f>
        <v>-1.12</v>
      </c>
      <c r="G2944" s="65" t="n">
        <f aca="false">VLOOKUP(A2944,Plan1!$A$7:$O$4024,13,FALSE())</f>
        <v>837.66</v>
      </c>
    </row>
    <row r="2945" customFormat="false" ht="15" hidden="false" customHeight="false" outlineLevel="0" collapsed="false">
      <c r="A2945" s="63" t="n">
        <v>44217</v>
      </c>
      <c r="B2945" s="64" t="n">
        <f aca="false">VLOOKUP(A2945,Plan1!$A$7:$O$4024,2,FALSE())</f>
        <v>-2.28</v>
      </c>
      <c r="C2945" s="65" t="n">
        <f aca="false">VLOOKUP(A2945,Plan1!$A$7:$O$4024,3,FALSE())</f>
        <v>778.72</v>
      </c>
      <c r="D2945" s="66" t="n">
        <f aca="false">VLOOKUP(A2945,Plan1!$A$7:$O$4024,7,FALSE())</f>
        <v>-1.37</v>
      </c>
      <c r="E2945" s="65" t="n">
        <f aca="false">VLOOKUP(A2945,Plan1!$A$7:$O$4024,8,FALSE())</f>
        <v>758.63</v>
      </c>
      <c r="F2945" s="64" t="n">
        <f aca="false">VLOOKUP(A2945,Plan1!$A$7:$O$4024,12,FALSE())</f>
        <v>-1.14</v>
      </c>
      <c r="G2945" s="65" t="n">
        <f aca="false">VLOOKUP(A2945,Plan1!$A$7:$O$4024,13,FALSE())</f>
        <v>837.64</v>
      </c>
    </row>
    <row r="2946" customFormat="false" ht="15" hidden="false" customHeight="false" outlineLevel="0" collapsed="false">
      <c r="A2946" s="63" t="n">
        <v>44218</v>
      </c>
      <c r="B2946" s="64" t="n">
        <f aca="false">VLOOKUP(A2946,Plan1!$A$7:$O$4024,2,FALSE())</f>
        <v>-2.3</v>
      </c>
      <c r="C2946" s="65" t="n">
        <f aca="false">VLOOKUP(A2946,Plan1!$A$7:$O$4024,3,FALSE())</f>
        <v>778.7</v>
      </c>
      <c r="D2946" s="66" t="n">
        <f aca="false">VLOOKUP(A2946,Plan1!$A$7:$O$4024,7,FALSE())</f>
        <v>-1.38</v>
      </c>
      <c r="E2946" s="65" t="n">
        <f aca="false">VLOOKUP(A2946,Plan1!$A$7:$O$4024,8,FALSE())</f>
        <v>758.62</v>
      </c>
      <c r="F2946" s="64" t="n">
        <f aca="false">VLOOKUP(A2946,Plan1!$A$7:$O$4024,12,FALSE())</f>
        <v>-1.17</v>
      </c>
      <c r="G2946" s="65" t="n">
        <f aca="false">VLOOKUP(A2946,Plan1!$A$7:$O$4024,13,FALSE())</f>
        <v>837.61</v>
      </c>
    </row>
    <row r="2947" customFormat="false" ht="15" hidden="false" customHeight="false" outlineLevel="0" collapsed="false">
      <c r="A2947" s="63" t="n">
        <v>44219</v>
      </c>
      <c r="B2947" s="64" t="n">
        <f aca="false">VLOOKUP(A2947,Plan1!$A$7:$O$4024,2,FALSE())</f>
        <v>-2.32</v>
      </c>
      <c r="C2947" s="65" t="n">
        <f aca="false">VLOOKUP(A2947,Plan1!$A$7:$O$4024,3,FALSE())</f>
        <v>778.68</v>
      </c>
      <c r="D2947" s="66" t="n">
        <f aca="false">VLOOKUP(A2947,Plan1!$A$7:$O$4024,7,FALSE())</f>
        <v>-1.4</v>
      </c>
      <c r="E2947" s="65" t="n">
        <f aca="false">VLOOKUP(A2947,Plan1!$A$7:$O$4024,8,FALSE())</f>
        <v>758.6</v>
      </c>
      <c r="F2947" s="64" t="n">
        <f aca="false">VLOOKUP(A2947,Plan1!$A$7:$O$4024,12,FALSE())</f>
        <v>-1.18</v>
      </c>
      <c r="G2947" s="65" t="n">
        <f aca="false">VLOOKUP(A2947,Plan1!$A$7:$O$4024,13,FALSE())</f>
        <v>837.6</v>
      </c>
    </row>
    <row r="2948" customFormat="false" ht="15" hidden="false" customHeight="false" outlineLevel="0" collapsed="false">
      <c r="A2948" s="63" t="n">
        <v>44220</v>
      </c>
      <c r="B2948" s="64" t="n">
        <f aca="false">VLOOKUP(A2948,Plan1!$A$7:$O$4024,2,FALSE())</f>
        <v>-2.33</v>
      </c>
      <c r="C2948" s="65" t="n">
        <f aca="false">VLOOKUP(A2948,Plan1!$A$7:$O$4024,3,FALSE())</f>
        <v>778.67</v>
      </c>
      <c r="D2948" s="66" t="n">
        <f aca="false">VLOOKUP(A2948,Plan1!$A$7:$O$4024,7,FALSE())</f>
        <v>-1.42</v>
      </c>
      <c r="E2948" s="65" t="n">
        <f aca="false">VLOOKUP(A2948,Plan1!$A$7:$O$4024,8,FALSE())</f>
        <v>758.58</v>
      </c>
      <c r="F2948" s="64" t="n">
        <f aca="false">VLOOKUP(A2948,Plan1!$A$7:$O$4024,12,FALSE())</f>
        <v>-1.2</v>
      </c>
      <c r="G2948" s="65" t="n">
        <f aca="false">VLOOKUP(A2948,Plan1!$A$7:$O$4024,13,FALSE())</f>
        <v>837.58</v>
      </c>
    </row>
    <row r="2949" customFormat="false" ht="15" hidden="false" customHeight="false" outlineLevel="0" collapsed="false">
      <c r="A2949" s="63" t="n">
        <v>44221</v>
      </c>
      <c r="B2949" s="64" t="n">
        <f aca="false">VLOOKUP(A2949,Plan1!$A$7:$O$4024,2,FALSE())</f>
        <v>-2.34</v>
      </c>
      <c r="C2949" s="65" t="n">
        <f aca="false">VLOOKUP(A2949,Plan1!$A$7:$O$4024,3,FALSE())</f>
        <v>778.66</v>
      </c>
      <c r="D2949" s="66" t="n">
        <f aca="false">VLOOKUP(A2949,Plan1!$A$7:$O$4024,7,FALSE())</f>
        <v>-1.42</v>
      </c>
      <c r="E2949" s="65" t="n">
        <f aca="false">VLOOKUP(A2949,Plan1!$A$7:$O$4024,8,FALSE())</f>
        <v>758.58</v>
      </c>
      <c r="F2949" s="64" t="n">
        <f aca="false">VLOOKUP(A2949,Plan1!$A$7:$O$4024,12,FALSE())</f>
        <v>-1.22</v>
      </c>
      <c r="G2949" s="65" t="n">
        <f aca="false">VLOOKUP(A2949,Plan1!$A$7:$O$4024,13,FALSE())</f>
        <v>837.56</v>
      </c>
    </row>
    <row r="2950" customFormat="false" ht="15" hidden="false" customHeight="false" outlineLevel="0" collapsed="false">
      <c r="A2950" s="63" t="n">
        <v>44222</v>
      </c>
      <c r="B2950" s="64" t="n">
        <f aca="false">VLOOKUP(A2950,Plan1!$A$7:$O$4024,2,FALSE())</f>
        <v>-2.36</v>
      </c>
      <c r="C2950" s="65" t="n">
        <f aca="false">VLOOKUP(A2950,Plan1!$A$7:$O$4024,3,FALSE())</f>
        <v>778.64</v>
      </c>
      <c r="D2950" s="66" t="n">
        <f aca="false">VLOOKUP(A2950,Plan1!$A$7:$O$4024,7,FALSE())</f>
        <v>-1.44</v>
      </c>
      <c r="E2950" s="65" t="n">
        <f aca="false">VLOOKUP(A2950,Plan1!$A$7:$O$4024,8,FALSE())</f>
        <v>758.56</v>
      </c>
      <c r="F2950" s="64" t="n">
        <f aca="false">VLOOKUP(A2950,Plan1!$A$7:$O$4024,12,FALSE())</f>
        <v>-1.24</v>
      </c>
      <c r="G2950" s="65" t="n">
        <f aca="false">VLOOKUP(A2950,Plan1!$A$7:$O$4024,13,FALSE())</f>
        <v>837.54</v>
      </c>
    </row>
    <row r="2951" customFormat="false" ht="15" hidden="false" customHeight="false" outlineLevel="0" collapsed="false">
      <c r="A2951" s="63" t="n">
        <v>44223</v>
      </c>
      <c r="B2951" s="64" t="n">
        <f aca="false">VLOOKUP(A2951,Plan1!$A$7:$O$4024,2,FALSE())</f>
        <v>-2.38</v>
      </c>
      <c r="C2951" s="65" t="n">
        <f aca="false">VLOOKUP(A2951,Plan1!$A$7:$O$4024,3,FALSE())</f>
        <v>778.62</v>
      </c>
      <c r="D2951" s="66" t="n">
        <f aca="false">VLOOKUP(A2951,Plan1!$A$7:$O$4024,7,FALSE())</f>
        <v>-1.46</v>
      </c>
      <c r="E2951" s="65" t="n">
        <f aca="false">VLOOKUP(A2951,Plan1!$A$7:$O$4024,8,FALSE())</f>
        <v>758.54</v>
      </c>
      <c r="F2951" s="64" t="n">
        <f aca="false">VLOOKUP(A2951,Plan1!$A$7:$O$4024,12,FALSE())</f>
        <v>-1.25</v>
      </c>
      <c r="G2951" s="65" t="n">
        <f aca="false">VLOOKUP(A2951,Plan1!$A$7:$O$4024,13,FALSE())</f>
        <v>837.53</v>
      </c>
    </row>
    <row r="2952" customFormat="false" ht="15" hidden="false" customHeight="false" outlineLevel="0" collapsed="false">
      <c r="A2952" s="63" t="n">
        <v>44224</v>
      </c>
      <c r="B2952" s="64" t="n">
        <f aca="false">VLOOKUP(A2952,Plan1!$A$7:$O$4024,2,FALSE())</f>
        <v>-2.4</v>
      </c>
      <c r="C2952" s="65" t="n">
        <f aca="false">VLOOKUP(A2952,Plan1!$A$7:$O$4024,3,FALSE())</f>
        <v>778.6</v>
      </c>
      <c r="D2952" s="66" t="n">
        <f aca="false">VLOOKUP(A2952,Plan1!$A$7:$O$4024,7,FALSE())</f>
        <v>-1.47</v>
      </c>
      <c r="E2952" s="65" t="n">
        <f aca="false">VLOOKUP(A2952,Plan1!$A$7:$O$4024,8,FALSE())</f>
        <v>758.53</v>
      </c>
      <c r="F2952" s="64" t="n">
        <f aca="false">VLOOKUP(A2952,Plan1!$A$7:$O$4024,12,FALSE())</f>
        <v>-1.26</v>
      </c>
      <c r="G2952" s="65" t="n">
        <f aca="false">VLOOKUP(A2952,Plan1!$A$7:$O$4024,13,FALSE())</f>
        <v>837.52</v>
      </c>
    </row>
    <row r="2953" customFormat="false" ht="15" hidden="false" customHeight="false" outlineLevel="0" collapsed="false">
      <c r="A2953" s="63" t="n">
        <v>44225</v>
      </c>
      <c r="B2953" s="64" t="n">
        <f aca="false">VLOOKUP(A2953,Plan1!$A$7:$O$4024,2,FALSE())</f>
        <v>-2.41</v>
      </c>
      <c r="C2953" s="65" t="n">
        <f aca="false">VLOOKUP(A2953,Plan1!$A$7:$O$4024,3,FALSE())</f>
        <v>778.59</v>
      </c>
      <c r="D2953" s="66" t="n">
        <f aca="false">VLOOKUP(A2953,Plan1!$A$7:$O$4024,7,FALSE())</f>
        <v>-1.49</v>
      </c>
      <c r="E2953" s="65" t="n">
        <f aca="false">VLOOKUP(A2953,Plan1!$A$7:$O$4024,8,FALSE())</f>
        <v>758.51</v>
      </c>
      <c r="F2953" s="64" t="n">
        <f aca="false">VLOOKUP(A2953,Plan1!$A$7:$O$4024,12,FALSE())</f>
        <v>-1.28</v>
      </c>
      <c r="G2953" s="65" t="n">
        <f aca="false">VLOOKUP(A2953,Plan1!$A$7:$O$4024,13,FALSE())</f>
        <v>837.5</v>
      </c>
    </row>
    <row r="2954" customFormat="false" ht="15" hidden="false" customHeight="false" outlineLevel="0" collapsed="false">
      <c r="A2954" s="63" t="n">
        <v>44226</v>
      </c>
      <c r="B2954" s="64" t="n">
        <f aca="false">VLOOKUP(A2954,Plan1!$A$7:$O$4024,2,FALSE())</f>
        <v>-2.44</v>
      </c>
      <c r="C2954" s="65" t="n">
        <f aca="false">VLOOKUP(A2954,Plan1!$A$7:$O$4024,3,FALSE())</f>
        <v>778.56</v>
      </c>
      <c r="D2954" s="66" t="n">
        <f aca="false">VLOOKUP(A2954,Plan1!$A$7:$O$4024,7,FALSE())</f>
        <v>-1.52</v>
      </c>
      <c r="E2954" s="65" t="n">
        <f aca="false">VLOOKUP(A2954,Plan1!$A$7:$O$4024,8,FALSE())</f>
        <v>758.48</v>
      </c>
      <c r="F2954" s="64" t="n">
        <f aca="false">VLOOKUP(A2954,Plan1!$A$7:$O$4024,12,FALSE())</f>
        <v>-1.3</v>
      </c>
      <c r="G2954" s="65" t="n">
        <f aca="false">VLOOKUP(A2954,Plan1!$A$7:$O$4024,13,FALSE())</f>
        <v>837.48</v>
      </c>
    </row>
    <row r="2955" customFormat="false" ht="15" hidden="false" customHeight="false" outlineLevel="0" collapsed="false">
      <c r="A2955" s="63" t="n">
        <v>44227</v>
      </c>
      <c r="B2955" s="64" t="n">
        <f aca="false">VLOOKUP(A2955,Plan1!$A$7:$O$4024,2,FALSE())</f>
        <v>-2.46</v>
      </c>
      <c r="C2955" s="65" t="n">
        <f aca="false">VLOOKUP(A2955,Plan1!$A$7:$O$4024,3,FALSE())</f>
        <v>778.54</v>
      </c>
      <c r="D2955" s="66" t="n">
        <f aca="false">VLOOKUP(A2955,Plan1!$A$7:$O$4024,7,FALSE())</f>
        <v>-1.54</v>
      </c>
      <c r="E2955" s="65" t="n">
        <f aca="false">VLOOKUP(A2955,Plan1!$A$7:$O$4024,8,FALSE())</f>
        <v>758.46</v>
      </c>
      <c r="F2955" s="64" t="n">
        <f aca="false">VLOOKUP(A2955,Plan1!$A$7:$O$4024,12,FALSE())</f>
        <v>-1.32</v>
      </c>
      <c r="G2955" s="65" t="n">
        <f aca="false">VLOOKUP(A2955,Plan1!$A$7:$O$4024,13,FALSE())</f>
        <v>837.46</v>
      </c>
    </row>
    <row r="2956" customFormat="false" ht="15" hidden="false" customHeight="false" outlineLevel="0" collapsed="false">
      <c r="A2956" s="63" t="n">
        <v>44228</v>
      </c>
      <c r="B2956" s="64" t="n">
        <f aca="false">VLOOKUP(A2956,Plan1!$A$7:$O$4024,2,FALSE())</f>
        <v>-2.49</v>
      </c>
      <c r="C2956" s="65" t="n">
        <f aca="false">VLOOKUP(A2956,Plan1!$A$7:$O$4024,3,FALSE())</f>
        <v>778.51</v>
      </c>
      <c r="D2956" s="66" t="n">
        <f aca="false">VLOOKUP(A2956,Plan1!$A$7:$O$4024,7,FALSE())</f>
        <v>-1.57</v>
      </c>
      <c r="E2956" s="65" t="n">
        <f aca="false">VLOOKUP(A2956,Plan1!$A$7:$O$4024,8,FALSE())</f>
        <v>758.43</v>
      </c>
      <c r="F2956" s="64" t="n">
        <f aca="false">VLOOKUP(A2956,Plan1!$A$7:$O$4024,12,FALSE())</f>
        <v>-1.34</v>
      </c>
      <c r="G2956" s="65" t="n">
        <f aca="false">VLOOKUP(A2956,Plan1!$A$7:$O$4024,13,FALSE())</f>
        <v>837.44</v>
      </c>
    </row>
    <row r="2957" customFormat="false" ht="15" hidden="false" customHeight="false" outlineLevel="0" collapsed="false">
      <c r="A2957" s="63" t="n">
        <v>44229</v>
      </c>
      <c r="B2957" s="64" t="n">
        <f aca="false">VLOOKUP(A2957,Plan1!$A$7:$O$4024,2,FALSE())</f>
        <v>-2.5</v>
      </c>
      <c r="C2957" s="65" t="n">
        <f aca="false">VLOOKUP(A2957,Plan1!$A$7:$O$4024,3,FALSE())</f>
        <v>778.5</v>
      </c>
      <c r="D2957" s="66" t="n">
        <f aca="false">VLOOKUP(A2957,Plan1!$A$7:$O$4024,7,FALSE())</f>
        <v>-1.59</v>
      </c>
      <c r="E2957" s="65" t="n">
        <f aca="false">VLOOKUP(A2957,Plan1!$A$7:$O$4024,8,FALSE())</f>
        <v>758.41</v>
      </c>
      <c r="F2957" s="64" t="n">
        <f aca="false">VLOOKUP(A2957,Plan1!$A$7:$O$4024,12,FALSE())</f>
        <v>-1.36</v>
      </c>
      <c r="G2957" s="65" t="n">
        <f aca="false">VLOOKUP(A2957,Plan1!$A$7:$O$4024,13,FALSE())</f>
        <v>837.42</v>
      </c>
    </row>
    <row r="2958" customFormat="false" ht="15" hidden="false" customHeight="false" outlineLevel="0" collapsed="false">
      <c r="A2958" s="63" t="n">
        <v>44230</v>
      </c>
      <c r="B2958" s="64" t="n">
        <f aca="false">VLOOKUP(A2958,Plan1!$A$7:$O$4024,2,FALSE())</f>
        <v>-2.52</v>
      </c>
      <c r="C2958" s="65" t="n">
        <f aca="false">VLOOKUP(A2958,Plan1!$A$7:$O$4024,3,FALSE())</f>
        <v>778.48</v>
      </c>
      <c r="D2958" s="66" t="n">
        <f aca="false">VLOOKUP(A2958,Plan1!$A$7:$O$4024,7,FALSE())</f>
        <v>-1.6</v>
      </c>
      <c r="E2958" s="65" t="n">
        <f aca="false">VLOOKUP(A2958,Plan1!$A$7:$O$4024,8,FALSE())</f>
        <v>758.4</v>
      </c>
      <c r="F2958" s="64" t="n">
        <f aca="false">VLOOKUP(A2958,Plan1!$A$7:$O$4024,12,FALSE())</f>
        <v>-1.38</v>
      </c>
      <c r="G2958" s="65" t="n">
        <f aca="false">VLOOKUP(A2958,Plan1!$A$7:$O$4024,13,FALSE())</f>
        <v>837.4</v>
      </c>
    </row>
    <row r="2959" customFormat="false" ht="15" hidden="false" customHeight="false" outlineLevel="0" collapsed="false">
      <c r="A2959" s="63" t="n">
        <v>44231</v>
      </c>
      <c r="B2959" s="64" t="n">
        <f aca="false">VLOOKUP(A2959,Plan1!$A$7:$O$4024,2,FALSE())</f>
        <v>-2.53</v>
      </c>
      <c r="C2959" s="65" t="n">
        <f aca="false">VLOOKUP(A2959,Plan1!$A$7:$O$4024,3,FALSE())</f>
        <v>778.47</v>
      </c>
      <c r="D2959" s="66" t="n">
        <f aca="false">VLOOKUP(A2959,Plan1!$A$7:$O$4024,7,FALSE())</f>
        <v>-1.62</v>
      </c>
      <c r="E2959" s="65" t="n">
        <f aca="false">VLOOKUP(A2959,Plan1!$A$7:$O$4024,8,FALSE())</f>
        <v>758.38</v>
      </c>
      <c r="F2959" s="64" t="n">
        <f aca="false">VLOOKUP(A2959,Plan1!$A$7:$O$4024,12,FALSE())</f>
        <v>-1.4</v>
      </c>
      <c r="G2959" s="65" t="n">
        <f aca="false">VLOOKUP(A2959,Plan1!$A$7:$O$4024,13,FALSE())</f>
        <v>837.38</v>
      </c>
    </row>
    <row r="2960" customFormat="false" ht="15" hidden="false" customHeight="false" outlineLevel="0" collapsed="false">
      <c r="A2960" s="63" t="n">
        <v>44232</v>
      </c>
      <c r="B2960" s="64" t="n">
        <f aca="false">VLOOKUP(A2960,Plan1!$A$7:$O$4024,2,FALSE())</f>
        <v>-2.54</v>
      </c>
      <c r="C2960" s="65" t="n">
        <f aca="false">VLOOKUP(A2960,Plan1!$A$7:$O$4024,3,FALSE())</f>
        <v>778.46</v>
      </c>
      <c r="D2960" s="66" t="n">
        <f aca="false">VLOOKUP(A2960,Plan1!$A$7:$O$4024,7,FALSE())</f>
        <v>-1.63</v>
      </c>
      <c r="E2960" s="65" t="n">
        <f aca="false">VLOOKUP(A2960,Plan1!$A$7:$O$4024,8,FALSE())</f>
        <v>758.37</v>
      </c>
      <c r="F2960" s="64" t="n">
        <f aca="false">VLOOKUP(A2960,Plan1!$A$7:$O$4024,12,FALSE())</f>
        <v>-1.41</v>
      </c>
      <c r="G2960" s="65" t="n">
        <f aca="false">VLOOKUP(A2960,Plan1!$A$7:$O$4024,13,FALSE())</f>
        <v>837.37</v>
      </c>
    </row>
    <row r="2961" customFormat="false" ht="15" hidden="false" customHeight="false" outlineLevel="0" collapsed="false">
      <c r="A2961" s="63" t="n">
        <v>44233</v>
      </c>
      <c r="B2961" s="64" t="n">
        <f aca="false">VLOOKUP(A2961,Plan1!$A$7:$O$4024,2,FALSE())</f>
        <v>-2.52</v>
      </c>
      <c r="C2961" s="65" t="n">
        <f aca="false">VLOOKUP(A2961,Plan1!$A$7:$O$4024,3,FALSE())</f>
        <v>778.48</v>
      </c>
      <c r="D2961" s="66" t="n">
        <f aca="false">VLOOKUP(A2961,Plan1!$A$7:$O$4024,7,FALSE())</f>
        <v>-1.6</v>
      </c>
      <c r="E2961" s="65" t="n">
        <f aca="false">VLOOKUP(A2961,Plan1!$A$7:$O$4024,8,FALSE())</f>
        <v>758.4</v>
      </c>
      <c r="F2961" s="64" t="n">
        <f aca="false">VLOOKUP(A2961,Plan1!$A$7:$O$4024,12,FALSE())</f>
        <v>-1.33</v>
      </c>
      <c r="G2961" s="65" t="n">
        <f aca="false">VLOOKUP(A2961,Plan1!$A$7:$O$4024,13,FALSE())</f>
        <v>837.45</v>
      </c>
    </row>
    <row r="2962" customFormat="false" ht="15" hidden="false" customHeight="false" outlineLevel="0" collapsed="false">
      <c r="A2962" s="63" t="n">
        <v>44234</v>
      </c>
      <c r="B2962" s="64" t="n">
        <f aca="false">VLOOKUP(A2962,Plan1!$A$7:$O$4024,2,FALSE())</f>
        <v>-2.48</v>
      </c>
      <c r="C2962" s="65" t="n">
        <f aca="false">VLOOKUP(A2962,Plan1!$A$7:$O$4024,3,FALSE())</f>
        <v>778.52</v>
      </c>
      <c r="D2962" s="66" t="n">
        <f aca="false">VLOOKUP(A2962,Plan1!$A$7:$O$4024,7,FALSE())</f>
        <v>-1.56</v>
      </c>
      <c r="E2962" s="65" t="n">
        <f aca="false">VLOOKUP(A2962,Plan1!$A$7:$O$4024,8,FALSE())</f>
        <v>758.44</v>
      </c>
      <c r="F2962" s="64" t="n">
        <f aca="false">VLOOKUP(A2962,Plan1!$A$7:$O$4024,12,FALSE())</f>
        <v>-1.3</v>
      </c>
      <c r="G2962" s="65" t="n">
        <f aca="false">VLOOKUP(A2962,Plan1!$A$7:$O$4024,13,FALSE())</f>
        <v>837.48</v>
      </c>
    </row>
    <row r="2963" customFormat="false" ht="15" hidden="false" customHeight="false" outlineLevel="0" collapsed="false">
      <c r="A2963" s="63" t="n">
        <v>44235</v>
      </c>
      <c r="B2963" s="64" t="n">
        <f aca="false">VLOOKUP(A2963,Plan1!$A$7:$O$4024,2,FALSE())</f>
        <v>-2.26</v>
      </c>
      <c r="C2963" s="65" t="n">
        <f aca="false">VLOOKUP(A2963,Plan1!$A$7:$O$4024,3,FALSE())</f>
        <v>778.74</v>
      </c>
      <c r="D2963" s="66" t="n">
        <f aca="false">VLOOKUP(A2963,Plan1!$A$7:$O$4024,7,FALSE())</f>
        <v>-1.42</v>
      </c>
      <c r="E2963" s="65" t="n">
        <f aca="false">VLOOKUP(A2963,Plan1!$A$7:$O$4024,8,FALSE())</f>
        <v>758.58</v>
      </c>
      <c r="F2963" s="64" t="n">
        <f aca="false">VLOOKUP(A2963,Plan1!$A$7:$O$4024,12,FALSE())</f>
        <v>-0.6</v>
      </c>
      <c r="G2963" s="65" t="n">
        <f aca="false">VLOOKUP(A2963,Plan1!$A$7:$O$4024,13,FALSE())</f>
        <v>838.18</v>
      </c>
    </row>
    <row r="2964" customFormat="false" ht="15" hidden="false" customHeight="false" outlineLevel="0" collapsed="false">
      <c r="A2964" s="63" t="n">
        <v>44236</v>
      </c>
      <c r="B2964" s="64" t="n">
        <f aca="false">VLOOKUP(A2964,Plan1!$A$7:$O$4024,2,FALSE())</f>
        <v>-2.22</v>
      </c>
      <c r="C2964" s="65" t="n">
        <f aca="false">VLOOKUP(A2964,Plan1!$A$7:$O$4024,3,FALSE())</f>
        <v>778.78</v>
      </c>
      <c r="D2964" s="66" t="n">
        <f aca="false">VLOOKUP(A2964,Plan1!$A$7:$O$4024,7,FALSE())</f>
        <v>-1.39</v>
      </c>
      <c r="E2964" s="65" t="n">
        <f aca="false">VLOOKUP(A2964,Plan1!$A$7:$O$4024,8,FALSE())</f>
        <v>758.61</v>
      </c>
      <c r="F2964" s="64" t="n">
        <f aca="false">VLOOKUP(A2964,Plan1!$A$7:$O$4024,12,FALSE())</f>
        <v>-0.48</v>
      </c>
      <c r="G2964" s="65" t="n">
        <f aca="false">VLOOKUP(A2964,Plan1!$A$7:$O$4024,13,FALSE())</f>
        <v>838.3</v>
      </c>
    </row>
    <row r="2965" customFormat="false" ht="15" hidden="false" customHeight="false" outlineLevel="0" collapsed="false">
      <c r="A2965" s="63" t="n">
        <v>44237</v>
      </c>
      <c r="B2965" s="64" t="n">
        <f aca="false">VLOOKUP(A2965,Plan1!$A$7:$O$4024,2,FALSE())</f>
        <v>-2.2</v>
      </c>
      <c r="C2965" s="65" t="n">
        <f aca="false">VLOOKUP(A2965,Plan1!$A$7:$O$4024,3,FALSE())</f>
        <v>778.8</v>
      </c>
      <c r="D2965" s="66" t="n">
        <f aca="false">VLOOKUP(A2965,Plan1!$A$7:$O$4024,7,FALSE())</f>
        <v>-1.38</v>
      </c>
      <c r="E2965" s="65" t="n">
        <f aca="false">VLOOKUP(A2965,Plan1!$A$7:$O$4024,8,FALSE())</f>
        <v>758.62</v>
      </c>
      <c r="F2965" s="64" t="n">
        <f aca="false">VLOOKUP(A2965,Plan1!$A$7:$O$4024,12,FALSE())</f>
        <v>-0.48</v>
      </c>
      <c r="G2965" s="65" t="n">
        <f aca="false">VLOOKUP(A2965,Plan1!$A$7:$O$4024,13,FALSE())</f>
        <v>838.3</v>
      </c>
    </row>
    <row r="2966" customFormat="false" ht="15" hidden="false" customHeight="false" outlineLevel="0" collapsed="false">
      <c r="A2966" s="63" t="n">
        <v>44238</v>
      </c>
      <c r="B2966" s="64" t="n">
        <f aca="false">VLOOKUP(A2966,Plan1!$A$7:$O$4024,2,FALSE())</f>
        <v>-2.14</v>
      </c>
      <c r="C2966" s="65" t="n">
        <f aca="false">VLOOKUP(A2966,Plan1!$A$7:$O$4024,3,FALSE())</f>
        <v>778.86</v>
      </c>
      <c r="D2966" s="66" t="n">
        <f aca="false">VLOOKUP(A2966,Plan1!$A$7:$O$4024,7,FALSE())</f>
        <v>-1.38</v>
      </c>
      <c r="E2966" s="65" t="n">
        <f aca="false">VLOOKUP(A2966,Plan1!$A$7:$O$4024,8,FALSE())</f>
        <v>758.62</v>
      </c>
      <c r="F2966" s="64" t="n">
        <f aca="false">VLOOKUP(A2966,Plan1!$A$7:$O$4024,12,FALSE())</f>
        <v>-0.49</v>
      </c>
      <c r="G2966" s="65" t="n">
        <f aca="false">VLOOKUP(A2966,Plan1!$A$7:$O$4024,13,FALSE())</f>
        <v>838.29</v>
      </c>
    </row>
    <row r="2967" customFormat="false" ht="15" hidden="false" customHeight="false" outlineLevel="0" collapsed="false">
      <c r="A2967" s="63" t="n">
        <v>44239</v>
      </c>
      <c r="B2967" s="64" t="n">
        <f aca="false">VLOOKUP(A2967,Plan1!$A$7:$O$4024,2,FALSE())</f>
        <v>-2.01</v>
      </c>
      <c r="C2967" s="65" t="n">
        <f aca="false">VLOOKUP(A2967,Plan1!$A$7:$O$4024,3,FALSE())</f>
        <v>778.99</v>
      </c>
      <c r="D2967" s="66" t="n">
        <f aca="false">VLOOKUP(A2967,Plan1!$A$7:$O$4024,7,FALSE())</f>
        <v>-1.34</v>
      </c>
      <c r="E2967" s="65" t="n">
        <f aca="false">VLOOKUP(A2967,Plan1!$A$7:$O$4024,8,FALSE())</f>
        <v>758.66</v>
      </c>
      <c r="F2967" s="64" t="n">
        <f aca="false">VLOOKUP(A2967,Plan1!$A$7:$O$4024,12,FALSE())</f>
        <v>-0.43</v>
      </c>
      <c r="G2967" s="65" t="n">
        <f aca="false">VLOOKUP(A2967,Plan1!$A$7:$O$4024,13,FALSE())</f>
        <v>838.35</v>
      </c>
    </row>
    <row r="2968" customFormat="false" ht="15" hidden="false" customHeight="false" outlineLevel="0" collapsed="false">
      <c r="A2968" s="63" t="n">
        <v>44240</v>
      </c>
      <c r="B2968" s="64" t="n">
        <f aca="false">VLOOKUP(A2968,Plan1!$A$7:$O$4024,2,FALSE())</f>
        <v>-1.94</v>
      </c>
      <c r="C2968" s="65" t="n">
        <f aca="false">VLOOKUP(A2968,Plan1!$A$7:$O$4024,3,FALSE())</f>
        <v>779.06</v>
      </c>
      <c r="D2968" s="66" t="n">
        <f aca="false">VLOOKUP(A2968,Plan1!$A$7:$O$4024,7,FALSE())</f>
        <v>-1.28</v>
      </c>
      <c r="E2968" s="65" t="n">
        <f aca="false">VLOOKUP(A2968,Plan1!$A$7:$O$4024,8,FALSE())</f>
        <v>758.72</v>
      </c>
      <c r="F2968" s="64" t="n">
        <f aca="false">VLOOKUP(A2968,Plan1!$A$7:$O$4024,12,FALSE())</f>
        <v>-0.44</v>
      </c>
      <c r="G2968" s="65" t="n">
        <f aca="false">VLOOKUP(A2968,Plan1!$A$7:$O$4024,13,FALSE())</f>
        <v>838.34</v>
      </c>
    </row>
    <row r="2969" customFormat="false" ht="15" hidden="false" customHeight="false" outlineLevel="0" collapsed="false">
      <c r="A2969" s="63" t="n">
        <v>44241</v>
      </c>
      <c r="B2969" s="64" t="n">
        <f aca="false">VLOOKUP(A2969,Plan1!$A$7:$O$4024,2,FALSE())</f>
        <v>-1.87</v>
      </c>
      <c r="C2969" s="65" t="n">
        <f aca="false">VLOOKUP(A2969,Plan1!$A$7:$O$4024,3,FALSE())</f>
        <v>779.13</v>
      </c>
      <c r="D2969" s="66" t="n">
        <f aca="false">VLOOKUP(A2969,Plan1!$A$7:$O$4024,7,FALSE())</f>
        <v>-1.23</v>
      </c>
      <c r="E2969" s="65" t="n">
        <f aca="false">VLOOKUP(A2969,Plan1!$A$7:$O$4024,8,FALSE())</f>
        <v>758.77</v>
      </c>
      <c r="F2969" s="64" t="n">
        <f aca="false">VLOOKUP(A2969,Plan1!$A$7:$O$4024,12,FALSE())</f>
        <v>-0.31</v>
      </c>
      <c r="G2969" s="65" t="n">
        <f aca="false">VLOOKUP(A2969,Plan1!$A$7:$O$4024,13,FALSE())</f>
        <v>838.47</v>
      </c>
    </row>
    <row r="2970" customFormat="false" ht="15" hidden="false" customHeight="false" outlineLevel="0" collapsed="false">
      <c r="A2970" s="63" t="n">
        <v>44242</v>
      </c>
      <c r="B2970" s="64" t="n">
        <f aca="false">VLOOKUP(A2970,Plan1!$A$7:$O$4024,2,FALSE())</f>
        <v>-1.78</v>
      </c>
      <c r="C2970" s="65" t="n">
        <f aca="false">VLOOKUP(A2970,Plan1!$A$7:$O$4024,3,FALSE())</f>
        <v>779.22</v>
      </c>
      <c r="D2970" s="66" t="n">
        <f aca="false">VLOOKUP(A2970,Plan1!$A$7:$O$4024,7,FALSE())</f>
        <v>-1.21</v>
      </c>
      <c r="E2970" s="65" t="n">
        <f aca="false">VLOOKUP(A2970,Plan1!$A$7:$O$4024,8,FALSE())</f>
        <v>758.79</v>
      </c>
      <c r="F2970" s="64" t="n">
        <f aca="false">VLOOKUP(A2970,Plan1!$A$7:$O$4024,12,FALSE())</f>
        <v>-0.23</v>
      </c>
      <c r="G2970" s="65" t="n">
        <f aca="false">VLOOKUP(A2970,Plan1!$A$7:$O$4024,13,FALSE())</f>
        <v>838.55</v>
      </c>
    </row>
    <row r="2971" customFormat="false" ht="15" hidden="false" customHeight="false" outlineLevel="0" collapsed="false">
      <c r="A2971" s="63" t="n">
        <v>44243</v>
      </c>
      <c r="B2971" s="64" t="n">
        <f aca="false">VLOOKUP(A2971,Plan1!$A$7:$O$4024,2,FALSE())</f>
        <v>-1.75</v>
      </c>
      <c r="C2971" s="65" t="n">
        <f aca="false">VLOOKUP(A2971,Plan1!$A$7:$O$4024,3,FALSE())</f>
        <v>779.25</v>
      </c>
      <c r="D2971" s="66" t="n">
        <f aca="false">VLOOKUP(A2971,Plan1!$A$7:$O$4024,7,FALSE())</f>
        <v>-1.2</v>
      </c>
      <c r="E2971" s="65" t="n">
        <f aca="false">VLOOKUP(A2971,Plan1!$A$7:$O$4024,8,FALSE())</f>
        <v>758.8</v>
      </c>
      <c r="F2971" s="64" t="n">
        <f aca="false">VLOOKUP(A2971,Plan1!$A$7:$O$4024,12,FALSE())</f>
        <v>-0.23</v>
      </c>
      <c r="G2971" s="65" t="n">
        <f aca="false">VLOOKUP(A2971,Plan1!$A$7:$O$4024,13,FALSE())</f>
        <v>838.55</v>
      </c>
    </row>
    <row r="2972" customFormat="false" ht="15" hidden="false" customHeight="false" outlineLevel="0" collapsed="false">
      <c r="A2972" s="63" t="n">
        <v>44244</v>
      </c>
      <c r="B2972" s="64" t="n">
        <f aca="false">VLOOKUP(A2972,Plan1!$A$7:$O$4024,2,FALSE())</f>
        <v>-1.74</v>
      </c>
      <c r="C2972" s="65" t="n">
        <f aca="false">VLOOKUP(A2972,Plan1!$A$7:$O$4024,3,FALSE())</f>
        <v>779.26</v>
      </c>
      <c r="D2972" s="66" t="n">
        <f aca="false">VLOOKUP(A2972,Plan1!$A$7:$O$4024,7,FALSE())</f>
        <v>-1.19</v>
      </c>
      <c r="E2972" s="65" t="n">
        <f aca="false">VLOOKUP(A2972,Plan1!$A$7:$O$4024,8,FALSE())</f>
        <v>758.81</v>
      </c>
      <c r="F2972" s="64" t="n">
        <f aca="false">VLOOKUP(A2972,Plan1!$A$7:$O$4024,12,FALSE())</f>
        <v>-0.2</v>
      </c>
      <c r="G2972" s="65" t="n">
        <f aca="false">VLOOKUP(A2972,Plan1!$A$7:$O$4024,13,FALSE())</f>
        <v>838.58</v>
      </c>
    </row>
    <row r="2973" customFormat="false" ht="15" hidden="false" customHeight="false" outlineLevel="0" collapsed="false">
      <c r="A2973" s="63" t="n">
        <v>44245</v>
      </c>
      <c r="B2973" s="64" t="n">
        <f aca="false">VLOOKUP(A2973,Plan1!$A$7:$O$4024,2,FALSE())</f>
        <v>-1.71</v>
      </c>
      <c r="C2973" s="65" t="n">
        <f aca="false">VLOOKUP(A2973,Plan1!$A$7:$O$4024,3,FALSE())</f>
        <v>779.29</v>
      </c>
      <c r="D2973" s="66" t="n">
        <f aca="false">VLOOKUP(A2973,Plan1!$A$7:$O$4024,7,FALSE())</f>
        <v>-1.18</v>
      </c>
      <c r="E2973" s="65" t="n">
        <f aca="false">VLOOKUP(A2973,Plan1!$A$7:$O$4024,8,FALSE())</f>
        <v>758.82</v>
      </c>
      <c r="F2973" s="64" t="n">
        <f aca="false">VLOOKUP(A2973,Plan1!$A$7:$O$4024,12,FALSE())</f>
        <v>-0.08</v>
      </c>
      <c r="G2973" s="65" t="n">
        <f aca="false">VLOOKUP(A2973,Plan1!$A$7:$O$4024,13,FALSE())</f>
        <v>838.7</v>
      </c>
    </row>
    <row r="2974" customFormat="false" ht="15" hidden="false" customHeight="false" outlineLevel="0" collapsed="false">
      <c r="A2974" s="63" t="n">
        <v>44246</v>
      </c>
      <c r="B2974" s="64" t="n">
        <f aca="false">VLOOKUP(A2974,Plan1!$A$7:$O$4024,2,FALSE())</f>
        <v>-1.62</v>
      </c>
      <c r="C2974" s="65" t="n">
        <f aca="false">VLOOKUP(A2974,Plan1!$A$7:$O$4024,3,FALSE())</f>
        <v>779.38</v>
      </c>
      <c r="D2974" s="66" t="n">
        <f aca="false">VLOOKUP(A2974,Plan1!$A$7:$O$4024,7,FALSE())</f>
        <v>-1.14</v>
      </c>
      <c r="E2974" s="65" t="n">
        <f aca="false">VLOOKUP(A2974,Plan1!$A$7:$O$4024,8,FALSE())</f>
        <v>758.86</v>
      </c>
      <c r="F2974" s="64" t="n">
        <f aca="false">VLOOKUP(A2974,Plan1!$A$7:$O$4024,12,FALSE())</f>
        <v>-0.04</v>
      </c>
      <c r="G2974" s="65" t="n">
        <f aca="false">VLOOKUP(A2974,Plan1!$A$7:$O$4024,13,FALSE())</f>
        <v>838.74</v>
      </c>
    </row>
    <row r="2975" customFormat="false" ht="15" hidden="false" customHeight="false" outlineLevel="0" collapsed="false">
      <c r="A2975" s="63" t="n">
        <v>44247</v>
      </c>
      <c r="B2975" s="64" t="n">
        <f aca="false">VLOOKUP(A2975,Plan1!$A$7:$O$4024,2,FALSE())</f>
        <v>-1.55</v>
      </c>
      <c r="C2975" s="65" t="n">
        <f aca="false">VLOOKUP(A2975,Plan1!$A$7:$O$4024,3,FALSE())</f>
        <v>779.45</v>
      </c>
      <c r="D2975" s="66" t="n">
        <f aca="false">VLOOKUP(A2975,Plan1!$A$7:$O$4024,7,FALSE())</f>
        <v>-0.99</v>
      </c>
      <c r="E2975" s="65" t="n">
        <f aca="false">VLOOKUP(A2975,Plan1!$A$7:$O$4024,8,FALSE())</f>
        <v>759.01</v>
      </c>
      <c r="F2975" s="64" t="n">
        <f aca="false">VLOOKUP(A2975,Plan1!$A$7:$O$4024,12,FALSE())</f>
        <v>-0.04</v>
      </c>
      <c r="G2975" s="65" t="n">
        <f aca="false">VLOOKUP(A2975,Plan1!$A$7:$O$4024,13,FALSE())</f>
        <v>838.74</v>
      </c>
    </row>
    <row r="2976" customFormat="false" ht="15" hidden="false" customHeight="false" outlineLevel="0" collapsed="false">
      <c r="A2976" s="63" t="n">
        <v>44248</v>
      </c>
      <c r="B2976" s="64" t="n">
        <f aca="false">VLOOKUP(A2976,Plan1!$A$7:$O$4024,2,FALSE())</f>
        <v>-1.5</v>
      </c>
      <c r="C2976" s="65" t="n">
        <f aca="false">VLOOKUP(A2976,Plan1!$A$7:$O$4024,3,FALSE())</f>
        <v>779.5</v>
      </c>
      <c r="D2976" s="66" t="n">
        <f aca="false">VLOOKUP(A2976,Plan1!$A$7:$O$4024,7,FALSE())</f>
        <v>-0.96</v>
      </c>
      <c r="E2976" s="65" t="n">
        <f aca="false">VLOOKUP(A2976,Plan1!$A$7:$O$4024,8,FALSE())</f>
        <v>759.04</v>
      </c>
      <c r="F2976" s="64" t="n">
        <f aca="false">VLOOKUP(A2976,Plan1!$A$7:$O$4024,12,FALSE())</f>
        <v>-0.05</v>
      </c>
      <c r="G2976" s="65" t="n">
        <f aca="false">VLOOKUP(A2976,Plan1!$A$7:$O$4024,13,FALSE())</f>
        <v>838.73</v>
      </c>
    </row>
    <row r="2977" customFormat="false" ht="15" hidden="false" customHeight="false" outlineLevel="0" collapsed="false">
      <c r="A2977" s="63" t="n">
        <v>44249</v>
      </c>
      <c r="B2977" s="64" t="n">
        <f aca="false">VLOOKUP(A2977,Plan1!$A$7:$O$4024,2,FALSE())</f>
        <v>-1.4</v>
      </c>
      <c r="C2977" s="65" t="n">
        <f aca="false">VLOOKUP(A2977,Plan1!$A$7:$O$4024,3,FALSE())</f>
        <v>779.6</v>
      </c>
      <c r="D2977" s="66" t="n">
        <f aca="false">VLOOKUP(A2977,Plan1!$A$7:$O$4024,7,FALSE())</f>
        <v>-0.88</v>
      </c>
      <c r="E2977" s="65" t="n">
        <f aca="false">VLOOKUP(A2977,Plan1!$A$7:$O$4024,8,FALSE())</f>
        <v>759.12</v>
      </c>
      <c r="F2977" s="64" t="n">
        <f aca="false">VLOOKUP(A2977,Plan1!$A$7:$O$4024,12,FALSE())</f>
        <v>-0.01</v>
      </c>
      <c r="G2977" s="65" t="n">
        <f aca="false">VLOOKUP(A2977,Plan1!$A$7:$O$4024,13,FALSE())</f>
        <v>838.77</v>
      </c>
    </row>
    <row r="2978" customFormat="false" ht="15" hidden="false" customHeight="false" outlineLevel="0" collapsed="false">
      <c r="A2978" s="63" t="n">
        <v>44250</v>
      </c>
      <c r="B2978" s="64" t="n">
        <f aca="false">VLOOKUP(A2978,Plan1!$A$7:$O$4024,2,FALSE())</f>
        <v>-1.27</v>
      </c>
      <c r="C2978" s="65" t="n">
        <f aca="false">VLOOKUP(A2978,Plan1!$A$7:$O$4024,3,FALSE())</f>
        <v>779.73</v>
      </c>
      <c r="D2978" s="66" t="n">
        <f aca="false">VLOOKUP(A2978,Plan1!$A$7:$O$4024,7,FALSE())</f>
        <v>-0.72</v>
      </c>
      <c r="E2978" s="65" t="n">
        <f aca="false">VLOOKUP(A2978,Plan1!$A$7:$O$4024,8,FALSE())</f>
        <v>759.28</v>
      </c>
      <c r="F2978" s="64" t="n">
        <f aca="false">VLOOKUP(A2978,Plan1!$A$7:$O$4024,12,FALSE())</f>
        <v>0</v>
      </c>
      <c r="G2978" s="65" t="n">
        <f aca="false">VLOOKUP(A2978,Plan1!$A$7:$O$4024,13,FALSE())</f>
        <v>838.78</v>
      </c>
    </row>
    <row r="2979" customFormat="false" ht="15" hidden="false" customHeight="false" outlineLevel="0" collapsed="false">
      <c r="A2979" s="63" t="n">
        <v>44251</v>
      </c>
      <c r="B2979" s="64" t="n">
        <f aca="false">VLOOKUP(A2979,Plan1!$A$7:$O$4024,2,FALSE())</f>
        <v>-1.04</v>
      </c>
      <c r="C2979" s="65" t="n">
        <f aca="false">VLOOKUP(A2979,Plan1!$A$7:$O$4024,3,FALSE())</f>
        <v>779.96</v>
      </c>
      <c r="D2979" s="66" t="n">
        <f aca="false">VLOOKUP(A2979,Plan1!$A$7:$O$4024,7,FALSE())</f>
        <v>-0.61</v>
      </c>
      <c r="E2979" s="65" t="n">
        <f aca="false">VLOOKUP(A2979,Plan1!$A$7:$O$4024,8,FALSE())</f>
        <v>759.39</v>
      </c>
      <c r="F2979" s="64" t="n">
        <f aca="false">VLOOKUP(A2979,Plan1!$A$7:$O$4024,12,FALSE())</f>
        <v>0</v>
      </c>
      <c r="G2979" s="65" t="n">
        <f aca="false">VLOOKUP(A2979,Plan1!$A$7:$O$4024,13,FALSE())</f>
        <v>838.78</v>
      </c>
    </row>
    <row r="2980" customFormat="false" ht="15" hidden="false" customHeight="false" outlineLevel="0" collapsed="false">
      <c r="A2980" s="63" t="n">
        <v>44252</v>
      </c>
      <c r="B2980" s="64" t="n">
        <f aca="false">VLOOKUP(A2980,Plan1!$A$7:$O$4024,2,FALSE())</f>
        <v>-0.97</v>
      </c>
      <c r="C2980" s="65" t="n">
        <f aca="false">VLOOKUP(A2980,Plan1!$A$7:$O$4024,3,FALSE())</f>
        <v>780.03</v>
      </c>
      <c r="D2980" s="66" t="n">
        <f aca="false">VLOOKUP(A2980,Plan1!$A$7:$O$4024,7,FALSE())</f>
        <v>-0.58</v>
      </c>
      <c r="E2980" s="65" t="n">
        <f aca="false">VLOOKUP(A2980,Plan1!$A$7:$O$4024,8,FALSE())</f>
        <v>759.42</v>
      </c>
      <c r="F2980" s="64" t="n">
        <f aca="false">VLOOKUP(A2980,Plan1!$A$7:$O$4024,12,FALSE())</f>
        <v>0</v>
      </c>
      <c r="G2980" s="65" t="n">
        <f aca="false">VLOOKUP(A2980,Plan1!$A$7:$O$4024,13,FALSE())</f>
        <v>838.78</v>
      </c>
    </row>
    <row r="2981" customFormat="false" ht="15" hidden="false" customHeight="false" outlineLevel="0" collapsed="false">
      <c r="A2981" s="63" t="n">
        <v>44253</v>
      </c>
      <c r="B2981" s="64" t="n">
        <f aca="false">VLOOKUP(A2981,Plan1!$A$7:$O$4024,2,FALSE())</f>
        <v>-0.93</v>
      </c>
      <c r="C2981" s="65" t="n">
        <f aca="false">VLOOKUP(A2981,Plan1!$A$7:$O$4024,3,FALSE())</f>
        <v>780.07</v>
      </c>
      <c r="D2981" s="66" t="n">
        <f aca="false">VLOOKUP(A2981,Plan1!$A$7:$O$4024,7,FALSE())</f>
        <v>-0.55</v>
      </c>
      <c r="E2981" s="65" t="n">
        <f aca="false">VLOOKUP(A2981,Plan1!$A$7:$O$4024,8,FALSE())</f>
        <v>759.45</v>
      </c>
      <c r="F2981" s="64" t="n">
        <f aca="false">VLOOKUP(A2981,Plan1!$A$7:$O$4024,12,FALSE())</f>
        <v>0</v>
      </c>
      <c r="G2981" s="65" t="n">
        <f aca="false">VLOOKUP(A2981,Plan1!$A$7:$O$4024,13,FALSE())</f>
        <v>838.78</v>
      </c>
    </row>
    <row r="2982" customFormat="false" ht="15" hidden="false" customHeight="false" outlineLevel="0" collapsed="false">
      <c r="A2982" s="63" t="n">
        <v>44254</v>
      </c>
      <c r="B2982" s="64" t="n">
        <f aca="false">VLOOKUP(A2982,Plan1!$A$7:$O$4024,2,FALSE())</f>
        <v>-0.88</v>
      </c>
      <c r="C2982" s="65" t="n">
        <f aca="false">VLOOKUP(A2982,Plan1!$A$7:$O$4024,3,FALSE())</f>
        <v>780.12</v>
      </c>
      <c r="D2982" s="66" t="n">
        <f aca="false">VLOOKUP(A2982,Plan1!$A$7:$O$4024,7,FALSE())</f>
        <v>-0.49</v>
      </c>
      <c r="E2982" s="65" t="n">
        <f aca="false">VLOOKUP(A2982,Plan1!$A$7:$O$4024,8,FALSE())</f>
        <v>759.51</v>
      </c>
      <c r="F2982" s="64" t="n">
        <f aca="false">VLOOKUP(A2982,Plan1!$A$7:$O$4024,12,FALSE())</f>
        <v>0</v>
      </c>
      <c r="G2982" s="65" t="n">
        <f aca="false">VLOOKUP(A2982,Plan1!$A$7:$O$4024,13,FALSE())</f>
        <v>838.78</v>
      </c>
    </row>
    <row r="2983" customFormat="false" ht="15" hidden="false" customHeight="false" outlineLevel="0" collapsed="false">
      <c r="A2983" s="63" t="n">
        <v>44255</v>
      </c>
      <c r="B2983" s="64" t="n">
        <f aca="false">VLOOKUP(A2983,Plan1!$A$7:$O$4024,2,FALSE())</f>
        <v>-0.73</v>
      </c>
      <c r="C2983" s="65" t="n">
        <f aca="false">VLOOKUP(A2983,Plan1!$A$7:$O$4024,3,FALSE())</f>
        <v>780.27</v>
      </c>
      <c r="D2983" s="66" t="n">
        <f aca="false">VLOOKUP(A2983,Plan1!$A$7:$O$4024,7,FALSE())</f>
        <v>-0.49</v>
      </c>
      <c r="E2983" s="65" t="n">
        <f aca="false">VLOOKUP(A2983,Plan1!$A$7:$O$4024,8,FALSE())</f>
        <v>759.51</v>
      </c>
      <c r="F2983" s="64" t="n">
        <f aca="false">VLOOKUP(A2983,Plan1!$A$7:$O$4024,12,FALSE())</f>
        <v>0</v>
      </c>
      <c r="G2983" s="65" t="n">
        <f aca="false">VLOOKUP(A2983,Plan1!$A$7:$O$4024,13,FALSE())</f>
        <v>838.78</v>
      </c>
    </row>
    <row r="2984" customFormat="false" ht="15" hidden="false" customHeight="false" outlineLevel="0" collapsed="false">
      <c r="A2984" s="63" t="n">
        <v>44256</v>
      </c>
      <c r="B2984" s="64" t="n">
        <f aca="false">VLOOKUP(A2984,Plan1!$A$7:$O$4024,2,FALSE())</f>
        <v>-0.62</v>
      </c>
      <c r="C2984" s="65" t="n">
        <f aca="false">VLOOKUP(A2984,Plan1!$A$7:$O$4024,3,FALSE())</f>
        <v>780.38</v>
      </c>
      <c r="D2984" s="66" t="n">
        <f aca="false">VLOOKUP(A2984,Plan1!$A$7:$O$4024,7,FALSE())</f>
        <v>-0.35</v>
      </c>
      <c r="E2984" s="65" t="n">
        <f aca="false">VLOOKUP(A2984,Plan1!$A$7:$O$4024,8,FALSE())</f>
        <v>759.65</v>
      </c>
      <c r="F2984" s="64" t="n">
        <f aca="false">VLOOKUP(A2984,Plan1!$A$7:$O$4024,12,FALSE())</f>
        <v>0</v>
      </c>
      <c r="G2984" s="65" t="n">
        <f aca="false">VLOOKUP(A2984,Plan1!$A$7:$O$4024,13,FALSE())</f>
        <v>838.78</v>
      </c>
    </row>
    <row r="2985" customFormat="false" ht="15" hidden="false" customHeight="false" outlineLevel="0" collapsed="false">
      <c r="A2985" s="63" t="n">
        <v>44257</v>
      </c>
      <c r="B2985" s="64" t="n">
        <f aca="false">VLOOKUP(A2985,Plan1!$A$7:$O$4024,2,FALSE())</f>
        <v>-0.57</v>
      </c>
      <c r="C2985" s="65" t="n">
        <f aca="false">VLOOKUP(A2985,Plan1!$A$7:$O$4024,3,FALSE())</f>
        <v>780.43</v>
      </c>
      <c r="D2985" s="66" t="n">
        <f aca="false">VLOOKUP(A2985,Plan1!$A$7:$O$4024,7,FALSE())</f>
        <v>-0.32</v>
      </c>
      <c r="E2985" s="65" t="n">
        <f aca="false">VLOOKUP(A2985,Plan1!$A$7:$O$4024,8,FALSE())</f>
        <v>759.68</v>
      </c>
      <c r="F2985" s="64" t="n">
        <f aca="false">VLOOKUP(A2985,Plan1!$A$7:$O$4024,12,FALSE())</f>
        <v>0</v>
      </c>
      <c r="G2985" s="65" t="n">
        <f aca="false">VLOOKUP(A2985,Plan1!$A$7:$O$4024,13,FALSE())</f>
        <v>838.78</v>
      </c>
    </row>
    <row r="2986" customFormat="false" ht="15" hidden="false" customHeight="false" outlineLevel="0" collapsed="false">
      <c r="A2986" s="63" t="n">
        <v>44258</v>
      </c>
      <c r="B2986" s="64" t="n">
        <f aca="false">VLOOKUP(A2986,Plan1!$A$7:$O$4024,2,FALSE())</f>
        <v>-0.54</v>
      </c>
      <c r="C2986" s="65" t="n">
        <f aca="false">VLOOKUP(A2986,Plan1!$A$7:$O$4024,3,FALSE())</f>
        <v>780.46</v>
      </c>
      <c r="D2986" s="66" t="n">
        <f aca="false">VLOOKUP(A2986,Plan1!$A$7:$O$4024,7,FALSE())</f>
        <v>-0.3</v>
      </c>
      <c r="E2986" s="65" t="n">
        <f aca="false">VLOOKUP(A2986,Plan1!$A$7:$O$4024,8,FALSE())</f>
        <v>759.7</v>
      </c>
      <c r="F2986" s="64" t="n">
        <f aca="false">VLOOKUP(A2986,Plan1!$A$7:$O$4024,12,FALSE())</f>
        <v>0</v>
      </c>
      <c r="G2986" s="65" t="n">
        <f aca="false">VLOOKUP(A2986,Plan1!$A$7:$O$4024,13,FALSE())</f>
        <v>838.78</v>
      </c>
    </row>
    <row r="2987" customFormat="false" ht="15" hidden="false" customHeight="false" outlineLevel="0" collapsed="false">
      <c r="A2987" s="63" t="n">
        <v>44259</v>
      </c>
      <c r="B2987" s="64" t="n">
        <f aca="false">VLOOKUP(A2987,Plan1!$A$7:$O$4024,2,FALSE())</f>
        <v>-0.52</v>
      </c>
      <c r="C2987" s="65" t="n">
        <f aca="false">VLOOKUP(A2987,Plan1!$A$7:$O$4024,3,FALSE())</f>
        <v>780.48</v>
      </c>
      <c r="D2987" s="66" t="n">
        <f aca="false">VLOOKUP(A2987,Plan1!$A$7:$O$4024,7,FALSE())</f>
        <v>-0.28</v>
      </c>
      <c r="E2987" s="65" t="n">
        <f aca="false">VLOOKUP(A2987,Plan1!$A$7:$O$4024,8,FALSE())</f>
        <v>759.72</v>
      </c>
      <c r="F2987" s="64" t="n">
        <f aca="false">VLOOKUP(A2987,Plan1!$A$7:$O$4024,12,FALSE())</f>
        <v>-0.01</v>
      </c>
      <c r="G2987" s="65" t="n">
        <f aca="false">VLOOKUP(A2987,Plan1!$A$7:$O$4024,13,FALSE())</f>
        <v>838.77</v>
      </c>
    </row>
    <row r="2988" customFormat="false" ht="15" hidden="false" customHeight="false" outlineLevel="0" collapsed="false">
      <c r="A2988" s="63" t="n">
        <v>44260</v>
      </c>
      <c r="B2988" s="64" t="n">
        <f aca="false">VLOOKUP(A2988,Plan1!$A$7:$O$4024,2,FALSE())</f>
        <v>-0.5</v>
      </c>
      <c r="C2988" s="65" t="n">
        <f aca="false">VLOOKUP(A2988,Plan1!$A$7:$O$4024,3,FALSE())</f>
        <v>780.5</v>
      </c>
      <c r="D2988" s="66" t="n">
        <f aca="false">VLOOKUP(A2988,Plan1!$A$7:$O$4024,7,FALSE())</f>
        <v>-0.28</v>
      </c>
      <c r="E2988" s="65" t="n">
        <f aca="false">VLOOKUP(A2988,Plan1!$A$7:$O$4024,8,FALSE())</f>
        <v>759.72</v>
      </c>
      <c r="F2988" s="64" t="n">
        <f aca="false">VLOOKUP(A2988,Plan1!$A$7:$O$4024,12,FALSE())</f>
        <v>-0.02</v>
      </c>
      <c r="G2988" s="65" t="n">
        <f aca="false">VLOOKUP(A2988,Plan1!$A$7:$O$4024,13,FALSE())</f>
        <v>838.76</v>
      </c>
    </row>
    <row r="2989" customFormat="false" ht="15" hidden="false" customHeight="false" outlineLevel="0" collapsed="false">
      <c r="A2989" s="63" t="n">
        <v>44261</v>
      </c>
      <c r="B2989" s="64" t="n">
        <f aca="false">VLOOKUP(A2989,Plan1!$A$7:$O$4024,2,FALSE())</f>
        <v>-0.48</v>
      </c>
      <c r="C2989" s="65" t="n">
        <f aca="false">VLOOKUP(A2989,Plan1!$A$7:$O$4024,3,FALSE())</f>
        <v>780.52</v>
      </c>
      <c r="D2989" s="66" t="n">
        <f aca="false">VLOOKUP(A2989,Plan1!$A$7:$O$4024,7,FALSE())</f>
        <v>-0.27</v>
      </c>
      <c r="E2989" s="65" t="n">
        <f aca="false">VLOOKUP(A2989,Plan1!$A$7:$O$4024,8,FALSE())</f>
        <v>759.73</v>
      </c>
      <c r="F2989" s="64" t="n">
        <f aca="false">VLOOKUP(A2989,Plan1!$A$7:$O$4024,12,FALSE())</f>
        <v>-0.03</v>
      </c>
      <c r="G2989" s="65" t="n">
        <f aca="false">VLOOKUP(A2989,Plan1!$A$7:$O$4024,13,FALSE())</f>
        <v>838.75</v>
      </c>
    </row>
    <row r="2990" customFormat="false" ht="15" hidden="false" customHeight="false" outlineLevel="0" collapsed="false">
      <c r="A2990" s="63" t="n">
        <v>44262</v>
      </c>
      <c r="B2990" s="64" t="n">
        <f aca="false">VLOOKUP(A2990,Plan1!$A$7:$O$4024,2,FALSE())</f>
        <v>-0.43</v>
      </c>
      <c r="C2990" s="65" t="n">
        <f aca="false">VLOOKUP(A2990,Plan1!$A$7:$O$4024,3,FALSE())</f>
        <v>780.57</v>
      </c>
      <c r="D2990" s="66" t="n">
        <f aca="false">VLOOKUP(A2990,Plan1!$A$7:$O$4024,7,FALSE())</f>
        <v>-0.24</v>
      </c>
      <c r="E2990" s="65" t="n">
        <f aca="false">VLOOKUP(A2990,Plan1!$A$7:$O$4024,8,FALSE())</f>
        <v>759.76</v>
      </c>
      <c r="F2990" s="64" t="n">
        <f aca="false">VLOOKUP(A2990,Plan1!$A$7:$O$4024,12,FALSE())</f>
        <v>-0.03</v>
      </c>
      <c r="G2990" s="65" t="n">
        <f aca="false">VLOOKUP(A2990,Plan1!$A$7:$O$4024,13,FALSE())</f>
        <v>838.75</v>
      </c>
    </row>
    <row r="2991" customFormat="false" ht="15" hidden="false" customHeight="false" outlineLevel="0" collapsed="false">
      <c r="A2991" s="63" t="n">
        <v>44263</v>
      </c>
      <c r="B2991" s="64" t="n">
        <f aca="false">VLOOKUP(A2991,Plan1!$A$7:$O$4024,2,FALSE())</f>
        <v>-0.35</v>
      </c>
      <c r="C2991" s="65" t="n">
        <f aca="false">VLOOKUP(A2991,Plan1!$A$7:$O$4024,3,FALSE())</f>
        <v>780.65</v>
      </c>
      <c r="D2991" s="66" t="n">
        <f aca="false">VLOOKUP(A2991,Plan1!$A$7:$O$4024,7,FALSE())</f>
        <v>-0.16</v>
      </c>
      <c r="E2991" s="65" t="n">
        <f aca="false">VLOOKUP(A2991,Plan1!$A$7:$O$4024,8,FALSE())</f>
        <v>759.84</v>
      </c>
      <c r="F2991" s="64" t="n">
        <f aca="false">VLOOKUP(A2991,Plan1!$A$7:$O$4024,12,FALSE())</f>
        <v>0</v>
      </c>
      <c r="G2991" s="65" t="n">
        <f aca="false">VLOOKUP(A2991,Plan1!$A$7:$O$4024,13,FALSE())</f>
        <v>838.78</v>
      </c>
    </row>
    <row r="2992" customFormat="false" ht="15" hidden="false" customHeight="false" outlineLevel="0" collapsed="false">
      <c r="A2992" s="63" t="n">
        <v>44264</v>
      </c>
      <c r="B2992" s="64" t="n">
        <f aca="false">VLOOKUP(A2992,Plan1!$A$7:$O$4024,2,FALSE())</f>
        <v>-0.22</v>
      </c>
      <c r="C2992" s="65" t="n">
        <f aca="false">VLOOKUP(A2992,Plan1!$A$7:$O$4024,3,FALSE())</f>
        <v>780.78</v>
      </c>
      <c r="D2992" s="66" t="n">
        <f aca="false">VLOOKUP(A2992,Plan1!$A$7:$O$4024,7,FALSE())</f>
        <v>-0.07</v>
      </c>
      <c r="E2992" s="65" t="n">
        <f aca="false">VLOOKUP(A2992,Plan1!$A$7:$O$4024,8,FALSE())</f>
        <v>759.93</v>
      </c>
      <c r="F2992" s="64" t="n">
        <f aca="false">VLOOKUP(A2992,Plan1!$A$7:$O$4024,12,FALSE())</f>
        <v>0</v>
      </c>
      <c r="G2992" s="65" t="n">
        <f aca="false">VLOOKUP(A2992,Plan1!$A$7:$O$4024,13,FALSE())</f>
        <v>838.78</v>
      </c>
    </row>
    <row r="2993" customFormat="false" ht="15" hidden="false" customHeight="false" outlineLevel="0" collapsed="false">
      <c r="A2993" s="63" t="n">
        <v>44265</v>
      </c>
      <c r="B2993" s="64" t="n">
        <f aca="false">VLOOKUP(A2993,Plan1!$A$7:$O$4024,2,FALSE())</f>
        <v>-0.1</v>
      </c>
      <c r="C2993" s="65" t="n">
        <f aca="false">VLOOKUP(A2993,Plan1!$A$7:$O$4024,3,FALSE())</f>
        <v>780.9</v>
      </c>
      <c r="D2993" s="66" t="n">
        <f aca="false">VLOOKUP(A2993,Plan1!$A$7:$O$4024,7,FALSE())</f>
        <v>0</v>
      </c>
      <c r="E2993" s="65" t="n">
        <f aca="false">VLOOKUP(A2993,Plan1!$A$7:$O$4024,8,FALSE())</f>
        <v>760</v>
      </c>
      <c r="F2993" s="64" t="n">
        <f aca="false">VLOOKUP(A2993,Plan1!$A$7:$O$4024,12,FALSE())</f>
        <v>0</v>
      </c>
      <c r="G2993" s="65" t="n">
        <f aca="false">VLOOKUP(A2993,Plan1!$A$7:$O$4024,13,FALSE())</f>
        <v>838.78</v>
      </c>
    </row>
    <row r="2994" customFormat="false" ht="15" hidden="false" customHeight="false" outlineLevel="0" collapsed="false">
      <c r="A2994" s="63" t="n">
        <v>44266</v>
      </c>
      <c r="B2994" s="64" t="n">
        <f aca="false">VLOOKUP(A2994,Plan1!$A$7:$O$4024,2,FALSE())</f>
        <v>-0.02</v>
      </c>
      <c r="C2994" s="65" t="n">
        <f aca="false">VLOOKUP(A2994,Plan1!$A$7:$O$4024,3,FALSE())</f>
        <v>780.98</v>
      </c>
      <c r="D2994" s="66" t="n">
        <f aca="false">VLOOKUP(A2994,Plan1!$A$7:$O$4024,7,FALSE())</f>
        <v>0</v>
      </c>
      <c r="E2994" s="65" t="n">
        <f aca="false">VLOOKUP(A2994,Plan1!$A$7:$O$4024,8,FALSE())</f>
        <v>760</v>
      </c>
      <c r="F2994" s="64" t="n">
        <f aca="false">VLOOKUP(A2994,Plan1!$A$7:$O$4024,12,FALSE())</f>
        <v>0</v>
      </c>
      <c r="G2994" s="65" t="n">
        <f aca="false">VLOOKUP(A2994,Plan1!$A$7:$O$4024,13,FALSE())</f>
        <v>838.78</v>
      </c>
    </row>
    <row r="2995" customFormat="false" ht="15" hidden="false" customHeight="false" outlineLevel="0" collapsed="false">
      <c r="A2995" s="63" t="n">
        <v>44267</v>
      </c>
      <c r="B2995" s="64" t="n">
        <f aca="false">VLOOKUP(A2995,Plan1!$A$7:$O$4024,2,FALSE())</f>
        <v>0</v>
      </c>
      <c r="C2995" s="65" t="n">
        <f aca="false">VLOOKUP(A2995,Plan1!$A$7:$O$4024,3,FALSE())</f>
        <v>781</v>
      </c>
      <c r="D2995" s="66" t="n">
        <f aca="false">VLOOKUP(A2995,Plan1!$A$7:$O$4024,7,FALSE())</f>
        <v>0</v>
      </c>
      <c r="E2995" s="65" t="n">
        <f aca="false">VLOOKUP(A2995,Plan1!$A$7:$O$4024,8,FALSE())</f>
        <v>760</v>
      </c>
      <c r="F2995" s="64" t="n">
        <f aca="false">VLOOKUP(A2995,Plan1!$A$7:$O$4024,12,FALSE())</f>
        <v>0</v>
      </c>
      <c r="G2995" s="65" t="n">
        <f aca="false">VLOOKUP(A2995,Plan1!$A$7:$O$4024,13,FALSE())</f>
        <v>838.78</v>
      </c>
    </row>
    <row r="2996" customFormat="false" ht="15" hidden="false" customHeight="false" outlineLevel="0" collapsed="false">
      <c r="A2996" s="63" t="n">
        <v>44268</v>
      </c>
      <c r="B2996" s="64" t="n">
        <f aca="false">VLOOKUP(A2996,Plan1!$A$7:$O$4024,2,FALSE())</f>
        <v>0</v>
      </c>
      <c r="C2996" s="65" t="n">
        <f aca="false">VLOOKUP(A2996,Plan1!$A$7:$O$4024,3,FALSE())</f>
        <v>781</v>
      </c>
      <c r="D2996" s="66" t="n">
        <f aca="false">VLOOKUP(A2996,Plan1!$A$7:$O$4024,7,FALSE())</f>
        <v>0</v>
      </c>
      <c r="E2996" s="65" t="n">
        <f aca="false">VLOOKUP(A2996,Plan1!$A$7:$O$4024,8,FALSE())</f>
        <v>760</v>
      </c>
      <c r="F2996" s="64" t="n">
        <f aca="false">VLOOKUP(A2996,Plan1!$A$7:$O$4024,12,FALSE())</f>
        <v>0</v>
      </c>
      <c r="G2996" s="65" t="n">
        <f aca="false">VLOOKUP(A2996,Plan1!$A$7:$O$4024,13,FALSE())</f>
        <v>838.78</v>
      </c>
    </row>
    <row r="2997" customFormat="false" ht="15" hidden="false" customHeight="false" outlineLevel="0" collapsed="false">
      <c r="A2997" s="63" t="n">
        <v>44269</v>
      </c>
      <c r="B2997" s="64" t="n">
        <f aca="false">VLOOKUP(A2997,Plan1!$A$7:$O$4024,2,FALSE())</f>
        <v>0</v>
      </c>
      <c r="C2997" s="65" t="n">
        <f aca="false">VLOOKUP(A2997,Plan1!$A$7:$O$4024,3,FALSE())</f>
        <v>781</v>
      </c>
      <c r="D2997" s="66" t="n">
        <f aca="false">VLOOKUP(A2997,Plan1!$A$7:$O$4024,7,FALSE())</f>
        <v>0</v>
      </c>
      <c r="E2997" s="65" t="n">
        <f aca="false">VLOOKUP(A2997,Plan1!$A$7:$O$4024,8,FALSE())</f>
        <v>760</v>
      </c>
      <c r="F2997" s="64" t="n">
        <f aca="false">VLOOKUP(A2997,Plan1!$A$7:$O$4024,12,FALSE())</f>
        <v>0</v>
      </c>
      <c r="G2997" s="65" t="n">
        <f aca="false">VLOOKUP(A2997,Plan1!$A$7:$O$4024,13,FALSE())</f>
        <v>838.78</v>
      </c>
    </row>
    <row r="2998" customFormat="false" ht="15" hidden="false" customHeight="false" outlineLevel="0" collapsed="false">
      <c r="A2998" s="63" t="n">
        <v>44270</v>
      </c>
      <c r="B2998" s="64" t="n">
        <f aca="false">VLOOKUP(A2998,Plan1!$A$7:$O$4024,2,FALSE())</f>
        <v>0</v>
      </c>
      <c r="C2998" s="65" t="n">
        <f aca="false">VLOOKUP(A2998,Plan1!$A$7:$O$4024,3,FALSE())</f>
        <v>781</v>
      </c>
      <c r="D2998" s="66" t="n">
        <f aca="false">VLOOKUP(A2998,Plan1!$A$7:$O$4024,7,FALSE())</f>
        <v>0</v>
      </c>
      <c r="E2998" s="65" t="n">
        <f aca="false">VLOOKUP(A2998,Plan1!$A$7:$O$4024,8,FALSE())</f>
        <v>760</v>
      </c>
      <c r="F2998" s="64" t="n">
        <f aca="false">VLOOKUP(A2998,Plan1!$A$7:$O$4024,12,FALSE())</f>
        <v>0</v>
      </c>
      <c r="G2998" s="65" t="n">
        <f aca="false">VLOOKUP(A2998,Plan1!$A$7:$O$4024,13,FALSE())</f>
        <v>838.78</v>
      </c>
    </row>
    <row r="2999" customFormat="false" ht="15" hidden="false" customHeight="false" outlineLevel="0" collapsed="false">
      <c r="A2999" s="63" t="n">
        <v>44271</v>
      </c>
      <c r="B2999" s="64" t="n">
        <f aca="false">VLOOKUP(A2999,Plan1!$A$7:$O$4024,2,FALSE())</f>
        <v>0</v>
      </c>
      <c r="C2999" s="65" t="n">
        <f aca="false">VLOOKUP(A2999,Plan1!$A$7:$O$4024,3,FALSE())</f>
        <v>781</v>
      </c>
      <c r="D2999" s="66" t="n">
        <f aca="false">VLOOKUP(A2999,Plan1!$A$7:$O$4024,7,FALSE())</f>
        <v>0</v>
      </c>
      <c r="E2999" s="65" t="n">
        <f aca="false">VLOOKUP(A2999,Plan1!$A$7:$O$4024,8,FALSE())</f>
        <v>760</v>
      </c>
      <c r="F2999" s="64" t="n">
        <f aca="false">VLOOKUP(A2999,Plan1!$A$7:$O$4024,12,FALSE())</f>
        <v>-0.01</v>
      </c>
      <c r="G2999" s="65" t="n">
        <f aca="false">VLOOKUP(A2999,Plan1!$A$7:$O$4024,13,FALSE())</f>
        <v>838.77</v>
      </c>
    </row>
    <row r="3000" customFormat="false" ht="15" hidden="false" customHeight="false" outlineLevel="0" collapsed="false">
      <c r="A3000" s="63" t="n">
        <v>44272</v>
      </c>
      <c r="B3000" s="64" t="n">
        <f aca="false">VLOOKUP(A3000,Plan1!$A$7:$O$4024,2,FALSE())</f>
        <v>0</v>
      </c>
      <c r="C3000" s="65" t="n">
        <f aca="false">VLOOKUP(A3000,Plan1!$A$7:$O$4024,3,FALSE())</f>
        <v>781</v>
      </c>
      <c r="D3000" s="66" t="n">
        <f aca="false">VLOOKUP(A3000,Plan1!$A$7:$O$4024,7,FALSE())</f>
        <v>0</v>
      </c>
      <c r="E3000" s="65" t="n">
        <f aca="false">VLOOKUP(A3000,Plan1!$A$7:$O$4024,8,FALSE())</f>
        <v>760</v>
      </c>
      <c r="F3000" s="64" t="n">
        <f aca="false">VLOOKUP(A3000,Plan1!$A$7:$O$4024,12,FALSE())</f>
        <v>-0.02</v>
      </c>
      <c r="G3000" s="65" t="n">
        <f aca="false">VLOOKUP(A3000,Plan1!$A$7:$O$4024,13,FALSE())</f>
        <v>838.76</v>
      </c>
    </row>
    <row r="3001" customFormat="false" ht="15" hidden="false" customHeight="false" outlineLevel="0" collapsed="false">
      <c r="A3001" s="63" t="n">
        <v>44273</v>
      </c>
      <c r="B3001" s="64" t="n">
        <f aca="false">VLOOKUP(A3001,Plan1!$A$7:$O$4024,2,FALSE())</f>
        <v>0</v>
      </c>
      <c r="C3001" s="65" t="n">
        <f aca="false">VLOOKUP(A3001,Plan1!$A$7:$O$4024,3,FALSE())</f>
        <v>781</v>
      </c>
      <c r="D3001" s="66" t="n">
        <f aca="false">VLOOKUP(A3001,Plan1!$A$7:$O$4024,7,FALSE())</f>
        <v>0</v>
      </c>
      <c r="E3001" s="65" t="n">
        <f aca="false">VLOOKUP(A3001,Plan1!$A$7:$O$4024,8,FALSE())</f>
        <v>760</v>
      </c>
      <c r="F3001" s="64" t="n">
        <f aca="false">VLOOKUP(A3001,Plan1!$A$7:$O$4024,12,FALSE())</f>
        <v>-0.03</v>
      </c>
      <c r="G3001" s="65" t="n">
        <f aca="false">VLOOKUP(A3001,Plan1!$A$7:$O$4024,13,FALSE())</f>
        <v>838.75</v>
      </c>
    </row>
    <row r="3002" customFormat="false" ht="15" hidden="false" customHeight="false" outlineLevel="0" collapsed="false">
      <c r="A3002" s="63" t="n">
        <v>44274</v>
      </c>
      <c r="B3002" s="64" t="n">
        <f aca="false">VLOOKUP(A3002,Plan1!$A$7:$O$4024,2,FALSE())</f>
        <v>0</v>
      </c>
      <c r="C3002" s="65" t="n">
        <f aca="false">VLOOKUP(A3002,Plan1!$A$7:$O$4024,3,FALSE())</f>
        <v>781</v>
      </c>
      <c r="D3002" s="66" t="n">
        <f aca="false">VLOOKUP(A3002,Plan1!$A$7:$O$4024,7,FALSE())</f>
        <v>0</v>
      </c>
      <c r="E3002" s="65" t="n">
        <f aca="false">VLOOKUP(A3002,Plan1!$A$7:$O$4024,8,FALSE())</f>
        <v>760</v>
      </c>
      <c r="F3002" s="64" t="n">
        <f aca="false">VLOOKUP(A3002,Plan1!$A$7:$O$4024,12,FALSE())</f>
        <v>-0.04</v>
      </c>
      <c r="G3002" s="65" t="n">
        <f aca="false">VLOOKUP(A3002,Plan1!$A$7:$O$4024,13,FALSE())</f>
        <v>838.74</v>
      </c>
    </row>
    <row r="3003" customFormat="false" ht="15" hidden="false" customHeight="false" outlineLevel="0" collapsed="false">
      <c r="A3003" s="63" t="n">
        <v>44275</v>
      </c>
      <c r="B3003" s="64" t="n">
        <f aca="false">VLOOKUP(A3003,Plan1!$A$7:$O$4024,2,FALSE())</f>
        <v>0</v>
      </c>
      <c r="C3003" s="65" t="n">
        <f aca="false">VLOOKUP(A3003,Plan1!$A$7:$O$4024,3,FALSE())</f>
        <v>781</v>
      </c>
      <c r="D3003" s="66" t="n">
        <f aca="false">VLOOKUP(A3003,Plan1!$A$7:$O$4024,7,FALSE())</f>
        <v>0</v>
      </c>
      <c r="E3003" s="65" t="n">
        <f aca="false">VLOOKUP(A3003,Plan1!$A$7:$O$4024,8,FALSE())</f>
        <v>760</v>
      </c>
      <c r="F3003" s="64" t="n">
        <f aca="false">VLOOKUP(A3003,Plan1!$A$7:$O$4024,12,FALSE())</f>
        <v>-0.06</v>
      </c>
      <c r="G3003" s="65" t="n">
        <f aca="false">VLOOKUP(A3003,Plan1!$A$7:$O$4024,13,FALSE())</f>
        <v>838.72</v>
      </c>
    </row>
    <row r="3004" customFormat="false" ht="15" hidden="false" customHeight="false" outlineLevel="0" collapsed="false">
      <c r="A3004" s="63" t="n">
        <v>44276</v>
      </c>
      <c r="B3004" s="64" t="n">
        <f aca="false">VLOOKUP(A3004,Plan1!$A$7:$O$4024,2,FALSE())</f>
        <v>0</v>
      </c>
      <c r="C3004" s="65" t="n">
        <f aca="false">VLOOKUP(A3004,Plan1!$A$7:$O$4024,3,FALSE())</f>
        <v>781</v>
      </c>
      <c r="D3004" s="66" t="n">
        <f aca="false">VLOOKUP(A3004,Plan1!$A$7:$O$4024,7,FALSE())</f>
        <v>0</v>
      </c>
      <c r="E3004" s="65" t="n">
        <f aca="false">VLOOKUP(A3004,Plan1!$A$7:$O$4024,8,FALSE())</f>
        <v>760</v>
      </c>
      <c r="F3004" s="64" t="n">
        <f aca="false">VLOOKUP(A3004,Plan1!$A$7:$O$4024,12,FALSE())</f>
        <v>-0.07</v>
      </c>
      <c r="G3004" s="65" t="n">
        <f aca="false">VLOOKUP(A3004,Plan1!$A$7:$O$4024,13,FALSE())</f>
        <v>838.71</v>
      </c>
    </row>
    <row r="3005" customFormat="false" ht="15" hidden="false" customHeight="false" outlineLevel="0" collapsed="false">
      <c r="A3005" s="63" t="n">
        <v>44277</v>
      </c>
      <c r="B3005" s="64" t="n">
        <f aca="false">VLOOKUP(A3005,Plan1!$A$7:$O$4024,2,FALSE())</f>
        <v>0</v>
      </c>
      <c r="C3005" s="65" t="n">
        <f aca="false">VLOOKUP(A3005,Plan1!$A$7:$O$4024,3,FALSE())</f>
        <v>781</v>
      </c>
      <c r="D3005" s="66" t="n">
        <f aca="false">VLOOKUP(A3005,Plan1!$A$7:$O$4024,7,FALSE())</f>
        <v>0</v>
      </c>
      <c r="E3005" s="65" t="n">
        <f aca="false">VLOOKUP(A3005,Plan1!$A$7:$O$4024,8,FALSE())</f>
        <v>760</v>
      </c>
      <c r="F3005" s="64" t="n">
        <f aca="false">VLOOKUP(A3005,Plan1!$A$7:$O$4024,12,FALSE())</f>
        <v>-0.08</v>
      </c>
      <c r="G3005" s="65" t="n">
        <f aca="false">VLOOKUP(A3005,Plan1!$A$7:$O$4024,13,FALSE())</f>
        <v>838.7</v>
      </c>
    </row>
    <row r="3006" customFormat="false" ht="15" hidden="false" customHeight="false" outlineLevel="0" collapsed="false">
      <c r="A3006" s="63" t="n">
        <v>44278</v>
      </c>
      <c r="B3006" s="64" t="n">
        <f aca="false">VLOOKUP(A3006,Plan1!$A$7:$O$4024,2,FALSE())</f>
        <v>0</v>
      </c>
      <c r="C3006" s="65" t="n">
        <f aca="false">VLOOKUP(A3006,Plan1!$A$7:$O$4024,3,FALSE())</f>
        <v>781</v>
      </c>
      <c r="D3006" s="66" t="n">
        <f aca="false">VLOOKUP(A3006,Plan1!$A$7:$O$4024,7,FALSE())</f>
        <v>0</v>
      </c>
      <c r="E3006" s="65" t="n">
        <f aca="false">VLOOKUP(A3006,Plan1!$A$7:$O$4024,8,FALSE())</f>
        <v>760</v>
      </c>
      <c r="F3006" s="64" t="n">
        <f aca="false">VLOOKUP(A3006,Plan1!$A$7:$O$4024,12,FALSE())</f>
        <v>-0.09</v>
      </c>
      <c r="G3006" s="65" t="n">
        <f aca="false">VLOOKUP(A3006,Plan1!$A$7:$O$4024,13,FALSE())</f>
        <v>838.69</v>
      </c>
    </row>
    <row r="3007" customFormat="false" ht="15" hidden="false" customHeight="false" outlineLevel="0" collapsed="false">
      <c r="A3007" s="63" t="n">
        <v>44279</v>
      </c>
      <c r="B3007" s="64" t="n">
        <f aca="false">VLOOKUP(A3007,Plan1!$A$7:$O$4024,2,FALSE())</f>
        <v>0</v>
      </c>
      <c r="C3007" s="65" t="n">
        <f aca="false">VLOOKUP(A3007,Plan1!$A$7:$O$4024,3,FALSE())</f>
        <v>781</v>
      </c>
      <c r="D3007" s="66" t="n">
        <f aca="false">VLOOKUP(A3007,Plan1!$A$7:$O$4024,7,FALSE())</f>
        <v>0</v>
      </c>
      <c r="E3007" s="65" t="n">
        <f aca="false">VLOOKUP(A3007,Plan1!$A$7:$O$4024,8,FALSE())</f>
        <v>760</v>
      </c>
      <c r="F3007" s="64" t="n">
        <f aca="false">VLOOKUP(A3007,Plan1!$A$7:$O$4024,12,FALSE())</f>
        <v>-0.1</v>
      </c>
      <c r="G3007" s="65" t="n">
        <f aca="false">VLOOKUP(A3007,Plan1!$A$7:$O$4024,13,FALSE())</f>
        <v>838.68</v>
      </c>
    </row>
    <row r="3008" customFormat="false" ht="15" hidden="false" customHeight="false" outlineLevel="0" collapsed="false">
      <c r="A3008" s="63" t="n">
        <v>44280</v>
      </c>
      <c r="B3008" s="64" t="n">
        <f aca="false">VLOOKUP(A3008,Plan1!$A$7:$O$4024,2,FALSE())</f>
        <v>0</v>
      </c>
      <c r="C3008" s="65" t="n">
        <f aca="false">VLOOKUP(A3008,Plan1!$A$7:$O$4024,3,FALSE())</f>
        <v>781</v>
      </c>
      <c r="D3008" s="66" t="n">
        <f aca="false">VLOOKUP(A3008,Plan1!$A$7:$O$4024,7,FALSE())</f>
        <v>0</v>
      </c>
      <c r="E3008" s="65" t="n">
        <f aca="false">VLOOKUP(A3008,Plan1!$A$7:$O$4024,8,FALSE())</f>
        <v>760</v>
      </c>
      <c r="F3008" s="64" t="n">
        <f aca="false">VLOOKUP(A3008,Plan1!$A$7:$O$4024,12,FALSE())</f>
        <v>-0.11</v>
      </c>
      <c r="G3008" s="65" t="n">
        <f aca="false">VLOOKUP(A3008,Plan1!$A$7:$O$4024,13,FALSE())</f>
        <v>838.67</v>
      </c>
    </row>
    <row r="3009" customFormat="false" ht="15" hidden="false" customHeight="false" outlineLevel="0" collapsed="false">
      <c r="A3009" s="63" t="n">
        <v>44281</v>
      </c>
      <c r="B3009" s="64" t="n">
        <f aca="false">VLOOKUP(A3009,Plan1!$A$7:$O$4024,2,FALSE())</f>
        <v>0</v>
      </c>
      <c r="C3009" s="65" t="n">
        <f aca="false">VLOOKUP(A3009,Plan1!$A$7:$O$4024,3,FALSE())</f>
        <v>781</v>
      </c>
      <c r="D3009" s="66" t="n">
        <f aca="false">VLOOKUP(A3009,Plan1!$A$7:$O$4024,7,FALSE())</f>
        <v>0</v>
      </c>
      <c r="E3009" s="65" t="n">
        <f aca="false">VLOOKUP(A3009,Plan1!$A$7:$O$4024,8,FALSE())</f>
        <v>760</v>
      </c>
      <c r="F3009" s="64" t="n">
        <f aca="false">VLOOKUP(A3009,Plan1!$A$7:$O$4024,12,FALSE())</f>
        <v>-0.12</v>
      </c>
      <c r="G3009" s="65" t="n">
        <f aca="false">VLOOKUP(A3009,Plan1!$A$7:$O$4024,13,FALSE())</f>
        <v>838.66</v>
      </c>
    </row>
    <row r="3010" customFormat="false" ht="15" hidden="false" customHeight="false" outlineLevel="0" collapsed="false">
      <c r="A3010" s="63" t="n">
        <v>44282</v>
      </c>
      <c r="B3010" s="64" t="n">
        <f aca="false">VLOOKUP(A3010,Plan1!$A$7:$O$4024,2,FALSE())</f>
        <v>0</v>
      </c>
      <c r="C3010" s="65" t="n">
        <f aca="false">VLOOKUP(A3010,Plan1!$A$7:$O$4024,3,FALSE())</f>
        <v>781</v>
      </c>
      <c r="D3010" s="66" t="n">
        <f aca="false">VLOOKUP(A3010,Plan1!$A$7:$O$4024,7,FALSE())</f>
        <v>0</v>
      </c>
      <c r="E3010" s="65" t="n">
        <f aca="false">VLOOKUP(A3010,Plan1!$A$7:$O$4024,8,FALSE())</f>
        <v>760</v>
      </c>
      <c r="F3010" s="64" t="n">
        <f aca="false">VLOOKUP(A3010,Plan1!$A$7:$O$4024,12,FALSE())</f>
        <v>-0.14</v>
      </c>
      <c r="G3010" s="65" t="n">
        <f aca="false">VLOOKUP(A3010,Plan1!$A$7:$O$4024,13,FALSE())</f>
        <v>838.64</v>
      </c>
    </row>
    <row r="3011" customFormat="false" ht="15" hidden="false" customHeight="false" outlineLevel="0" collapsed="false">
      <c r="A3011" s="63" t="n">
        <v>44283</v>
      </c>
      <c r="B3011" s="64" t="n">
        <f aca="false">VLOOKUP(A3011,Plan1!$A$7:$O$4024,2,FALSE())</f>
        <v>0</v>
      </c>
      <c r="C3011" s="65" t="n">
        <f aca="false">VLOOKUP(A3011,Plan1!$A$7:$O$4024,3,FALSE())</f>
        <v>781</v>
      </c>
      <c r="D3011" s="66" t="n">
        <f aca="false">VLOOKUP(A3011,Plan1!$A$7:$O$4024,7,FALSE())</f>
        <v>0</v>
      </c>
      <c r="E3011" s="65" t="n">
        <f aca="false">VLOOKUP(A3011,Plan1!$A$7:$O$4024,8,FALSE())</f>
        <v>760</v>
      </c>
      <c r="F3011" s="64" t="n">
        <f aca="false">VLOOKUP(A3011,Plan1!$A$7:$O$4024,12,FALSE())</f>
        <v>-0.15</v>
      </c>
      <c r="G3011" s="65" t="n">
        <f aca="false">VLOOKUP(A3011,Plan1!$A$7:$O$4024,13,FALSE())</f>
        <v>838.63</v>
      </c>
    </row>
    <row r="3012" customFormat="false" ht="15" hidden="false" customHeight="false" outlineLevel="0" collapsed="false">
      <c r="A3012" s="63" t="n">
        <v>44284</v>
      </c>
      <c r="B3012" s="64" t="n">
        <f aca="false">VLOOKUP(A3012,Plan1!$A$7:$O$4024,2,FALSE())</f>
        <v>0</v>
      </c>
      <c r="C3012" s="65" t="n">
        <f aca="false">VLOOKUP(A3012,Plan1!$A$7:$O$4024,3,FALSE())</f>
        <v>781</v>
      </c>
      <c r="D3012" s="66" t="n">
        <f aca="false">VLOOKUP(A3012,Plan1!$A$7:$O$4024,7,FALSE())</f>
        <v>0</v>
      </c>
      <c r="E3012" s="65" t="n">
        <f aca="false">VLOOKUP(A3012,Plan1!$A$7:$O$4024,8,FALSE())</f>
        <v>760</v>
      </c>
      <c r="F3012" s="64" t="n">
        <f aca="false">VLOOKUP(A3012,Plan1!$A$7:$O$4024,12,FALSE())</f>
        <v>-0.11</v>
      </c>
      <c r="G3012" s="65" t="n">
        <f aca="false">VLOOKUP(A3012,Plan1!$A$7:$O$4024,13,FALSE())</f>
        <v>838.67</v>
      </c>
    </row>
    <row r="3013" customFormat="false" ht="15" hidden="false" customHeight="false" outlineLevel="0" collapsed="false">
      <c r="A3013" s="63" t="n">
        <v>44285</v>
      </c>
      <c r="B3013" s="64" t="n">
        <f aca="false">VLOOKUP(A3013,Plan1!$A$7:$O$4024,2,FALSE())</f>
        <v>0</v>
      </c>
      <c r="C3013" s="65" t="n">
        <f aca="false">VLOOKUP(A3013,Plan1!$A$7:$O$4024,3,FALSE())</f>
        <v>781</v>
      </c>
      <c r="D3013" s="66" t="n">
        <f aca="false">VLOOKUP(A3013,Plan1!$A$7:$O$4024,7,FALSE())</f>
        <v>0</v>
      </c>
      <c r="E3013" s="65" t="n">
        <f aca="false">VLOOKUP(A3013,Plan1!$A$7:$O$4024,8,FALSE())</f>
        <v>760</v>
      </c>
      <c r="F3013" s="64" t="n">
        <f aca="false">VLOOKUP(A3013,Plan1!$A$7:$O$4024,12,FALSE())</f>
        <v>-0.04</v>
      </c>
      <c r="G3013" s="65" t="n">
        <f aca="false">VLOOKUP(A3013,Plan1!$A$7:$O$4024,13,FALSE())</f>
        <v>838.74</v>
      </c>
    </row>
    <row r="3014" customFormat="false" ht="15" hidden="false" customHeight="false" outlineLevel="0" collapsed="false">
      <c r="A3014" s="63" t="n">
        <v>44286</v>
      </c>
      <c r="B3014" s="64" t="n">
        <f aca="false">VLOOKUP(A3014,Plan1!$A$7:$O$4024,2,FALSE())</f>
        <v>0</v>
      </c>
      <c r="C3014" s="65" t="n">
        <f aca="false">VLOOKUP(A3014,Plan1!$A$7:$O$4024,3,FALSE())</f>
        <v>781</v>
      </c>
      <c r="D3014" s="66" t="n">
        <f aca="false">VLOOKUP(A3014,Plan1!$A$7:$O$4024,7,FALSE())</f>
        <v>0</v>
      </c>
      <c r="E3014" s="65" t="n">
        <f aca="false">VLOOKUP(A3014,Plan1!$A$7:$O$4024,8,FALSE())</f>
        <v>760</v>
      </c>
      <c r="F3014" s="64" t="n">
        <f aca="false">VLOOKUP(A3014,Plan1!$A$7:$O$4024,12,FALSE())</f>
        <v>0</v>
      </c>
      <c r="G3014" s="65" t="n">
        <f aca="false">VLOOKUP(A3014,Plan1!$A$7:$O$4024,13,FALSE())</f>
        <v>838.78</v>
      </c>
    </row>
    <row r="3015" customFormat="false" ht="15" hidden="false" customHeight="false" outlineLevel="0" collapsed="false">
      <c r="A3015" s="63" t="n">
        <v>44287</v>
      </c>
      <c r="B3015" s="64" t="n">
        <f aca="false">VLOOKUP(A3015,Plan1!$A$7:$O$4024,2,FALSE())</f>
        <v>0</v>
      </c>
      <c r="C3015" s="65" t="n">
        <f aca="false">VLOOKUP(A3015,Plan1!$A$7:$O$4024,3,FALSE())</f>
        <v>781</v>
      </c>
      <c r="D3015" s="66" t="n">
        <f aca="false">VLOOKUP(A3015,Plan1!$A$7:$O$4024,7,FALSE())</f>
        <v>0</v>
      </c>
      <c r="E3015" s="65" t="n">
        <f aca="false">VLOOKUP(A3015,Plan1!$A$7:$O$4024,8,FALSE())</f>
        <v>760</v>
      </c>
      <c r="F3015" s="64" t="n">
        <f aca="false">VLOOKUP(A3015,Plan1!$A$7:$O$4024,12,FALSE())</f>
        <v>0</v>
      </c>
      <c r="G3015" s="65" t="n">
        <f aca="false">VLOOKUP(A3015,Plan1!$A$7:$O$4024,13,FALSE())</f>
        <v>838.78</v>
      </c>
    </row>
    <row r="3016" customFormat="false" ht="15" hidden="false" customHeight="false" outlineLevel="0" collapsed="false">
      <c r="A3016" s="63" t="n">
        <v>44288</v>
      </c>
      <c r="B3016" s="64" t="n">
        <f aca="false">VLOOKUP(A3016,Plan1!$A$7:$O$4024,2,FALSE())</f>
        <v>0</v>
      </c>
      <c r="C3016" s="65" t="n">
        <f aca="false">VLOOKUP(A3016,Plan1!$A$7:$O$4024,3,FALSE())</f>
        <v>781</v>
      </c>
      <c r="D3016" s="66" t="n">
        <f aca="false">VLOOKUP(A3016,Plan1!$A$7:$O$4024,7,FALSE())</f>
        <v>0</v>
      </c>
      <c r="E3016" s="65" t="n">
        <f aca="false">VLOOKUP(A3016,Plan1!$A$7:$O$4024,8,FALSE())</f>
        <v>760</v>
      </c>
      <c r="F3016" s="64" t="n">
        <f aca="false">VLOOKUP(A3016,Plan1!$A$7:$O$4024,12,FALSE())</f>
        <v>0</v>
      </c>
      <c r="G3016" s="65" t="n">
        <f aca="false">VLOOKUP(A3016,Plan1!$A$7:$O$4024,13,FALSE())</f>
        <v>838.78</v>
      </c>
    </row>
    <row r="3017" customFormat="false" ht="15" hidden="false" customHeight="false" outlineLevel="0" collapsed="false">
      <c r="A3017" s="63" t="n">
        <v>44289</v>
      </c>
      <c r="B3017" s="64" t="n">
        <f aca="false">VLOOKUP(A3017,Plan1!$A$7:$O$4024,2,FALSE())</f>
        <v>0</v>
      </c>
      <c r="C3017" s="65" t="n">
        <f aca="false">VLOOKUP(A3017,Plan1!$A$7:$O$4024,3,FALSE())</f>
        <v>781</v>
      </c>
      <c r="D3017" s="66" t="n">
        <f aca="false">VLOOKUP(A3017,Plan1!$A$7:$O$4024,7,FALSE())</f>
        <v>0</v>
      </c>
      <c r="E3017" s="65" t="n">
        <f aca="false">VLOOKUP(A3017,Plan1!$A$7:$O$4024,8,FALSE())</f>
        <v>760</v>
      </c>
      <c r="F3017" s="64" t="n">
        <f aca="false">VLOOKUP(A3017,Plan1!$A$7:$O$4024,12,FALSE())</f>
        <v>0</v>
      </c>
      <c r="G3017" s="65" t="n">
        <f aca="false">VLOOKUP(A3017,Plan1!$A$7:$O$4024,13,FALSE())</f>
        <v>838.78</v>
      </c>
    </row>
    <row r="3018" customFormat="false" ht="15" hidden="false" customHeight="false" outlineLevel="0" collapsed="false">
      <c r="A3018" s="63" t="n">
        <v>44290</v>
      </c>
      <c r="B3018" s="64" t="n">
        <f aca="false">VLOOKUP(A3018,Plan1!$A$7:$O$4024,2,FALSE())</f>
        <v>0</v>
      </c>
      <c r="C3018" s="65" t="n">
        <f aca="false">VLOOKUP(A3018,Plan1!$A$7:$O$4024,3,FALSE())</f>
        <v>781</v>
      </c>
      <c r="D3018" s="66" t="n">
        <f aca="false">VLOOKUP(A3018,Plan1!$A$7:$O$4024,7,FALSE())</f>
        <v>0</v>
      </c>
      <c r="E3018" s="65" t="n">
        <f aca="false">VLOOKUP(A3018,Plan1!$A$7:$O$4024,8,FALSE())</f>
        <v>760</v>
      </c>
      <c r="F3018" s="64" t="n">
        <f aca="false">VLOOKUP(A3018,Plan1!$A$7:$O$4024,12,FALSE())</f>
        <v>0</v>
      </c>
      <c r="G3018" s="65" t="n">
        <f aca="false">VLOOKUP(A3018,Plan1!$A$7:$O$4024,13,FALSE())</f>
        <v>838.78</v>
      </c>
    </row>
    <row r="3019" customFormat="false" ht="15" hidden="false" customHeight="false" outlineLevel="0" collapsed="false">
      <c r="A3019" s="63" t="n">
        <v>44291</v>
      </c>
      <c r="B3019" s="64" t="n">
        <f aca="false">VLOOKUP(A3019,Plan1!$A$7:$O$4024,2,FALSE())</f>
        <v>0</v>
      </c>
      <c r="C3019" s="65" t="n">
        <f aca="false">VLOOKUP(A3019,Plan1!$A$7:$O$4024,3,FALSE())</f>
        <v>781</v>
      </c>
      <c r="D3019" s="66" t="n">
        <f aca="false">VLOOKUP(A3019,Plan1!$A$7:$O$4024,7,FALSE())</f>
        <v>0</v>
      </c>
      <c r="E3019" s="65" t="n">
        <f aca="false">VLOOKUP(A3019,Plan1!$A$7:$O$4024,8,FALSE())</f>
        <v>760</v>
      </c>
      <c r="F3019" s="64" t="n">
        <f aca="false">VLOOKUP(A3019,Plan1!$A$7:$O$4024,12,FALSE())</f>
        <v>0</v>
      </c>
      <c r="G3019" s="65" t="n">
        <f aca="false">VLOOKUP(A3019,Plan1!$A$7:$O$4024,13,FALSE())</f>
        <v>838.78</v>
      </c>
    </row>
    <row r="3020" customFormat="false" ht="15" hidden="false" customHeight="false" outlineLevel="0" collapsed="false">
      <c r="A3020" s="63" t="n">
        <v>44292</v>
      </c>
      <c r="B3020" s="64" t="n">
        <f aca="false">VLOOKUP(A3020,Plan1!$A$7:$O$4024,2,FALSE())</f>
        <v>0</v>
      </c>
      <c r="C3020" s="65" t="n">
        <f aca="false">VLOOKUP(A3020,Plan1!$A$7:$O$4024,3,FALSE())</f>
        <v>781</v>
      </c>
      <c r="D3020" s="66" t="n">
        <f aca="false">VLOOKUP(A3020,Plan1!$A$7:$O$4024,7,FALSE())</f>
        <v>0</v>
      </c>
      <c r="E3020" s="65" t="n">
        <f aca="false">VLOOKUP(A3020,Plan1!$A$7:$O$4024,8,FALSE())</f>
        <v>760</v>
      </c>
      <c r="F3020" s="64" t="n">
        <f aca="false">VLOOKUP(A3020,Plan1!$A$7:$O$4024,12,FALSE())</f>
        <v>0</v>
      </c>
      <c r="G3020" s="65" t="n">
        <f aca="false">VLOOKUP(A3020,Plan1!$A$7:$O$4024,13,FALSE())</f>
        <v>838.78</v>
      </c>
    </row>
    <row r="3021" customFormat="false" ht="15" hidden="false" customHeight="false" outlineLevel="0" collapsed="false">
      <c r="A3021" s="63" t="n">
        <v>44293</v>
      </c>
      <c r="B3021" s="64" t="n">
        <f aca="false">VLOOKUP(A3021,Plan1!$A$7:$O$4024,2,FALSE())</f>
        <v>0</v>
      </c>
      <c r="C3021" s="65" t="n">
        <f aca="false">VLOOKUP(A3021,Plan1!$A$7:$O$4024,3,FALSE())</f>
        <v>781</v>
      </c>
      <c r="D3021" s="66" t="n">
        <f aca="false">VLOOKUP(A3021,Plan1!$A$7:$O$4024,7,FALSE())</f>
        <v>0</v>
      </c>
      <c r="E3021" s="65" t="n">
        <f aca="false">VLOOKUP(A3021,Plan1!$A$7:$O$4024,8,FALSE())</f>
        <v>760</v>
      </c>
      <c r="F3021" s="64" t="n">
        <f aca="false">VLOOKUP(A3021,Plan1!$A$7:$O$4024,12,FALSE())</f>
        <v>-0.02</v>
      </c>
      <c r="G3021" s="65" t="n">
        <f aca="false">VLOOKUP(A3021,Plan1!$A$7:$O$4024,13,FALSE())</f>
        <v>838.76</v>
      </c>
    </row>
    <row r="3022" customFormat="false" ht="15" hidden="false" customHeight="false" outlineLevel="0" collapsed="false">
      <c r="A3022" s="63" t="n">
        <v>44294</v>
      </c>
      <c r="B3022" s="64" t="n">
        <f aca="false">VLOOKUP(A3022,Plan1!$A$7:$O$4024,2,FALSE())</f>
        <v>0</v>
      </c>
      <c r="C3022" s="65" t="n">
        <f aca="false">VLOOKUP(A3022,Plan1!$A$7:$O$4024,3,FALSE())</f>
        <v>781</v>
      </c>
      <c r="D3022" s="66" t="n">
        <f aca="false">VLOOKUP(A3022,Plan1!$A$7:$O$4024,7,FALSE())</f>
        <v>0</v>
      </c>
      <c r="E3022" s="65" t="n">
        <f aca="false">VLOOKUP(A3022,Plan1!$A$7:$O$4024,8,FALSE())</f>
        <v>760</v>
      </c>
      <c r="F3022" s="64" t="n">
        <f aca="false">VLOOKUP(A3022,Plan1!$A$7:$O$4024,12,FALSE())</f>
        <v>-0.02</v>
      </c>
      <c r="G3022" s="65" t="n">
        <f aca="false">VLOOKUP(A3022,Plan1!$A$7:$O$4024,13,FALSE())</f>
        <v>838.76</v>
      </c>
    </row>
    <row r="3023" customFormat="false" ht="15" hidden="false" customHeight="false" outlineLevel="0" collapsed="false">
      <c r="A3023" s="63" t="n">
        <v>44295</v>
      </c>
      <c r="B3023" s="64" t="n">
        <f aca="false">VLOOKUP(A3023,Plan1!$A$7:$O$4024,2,FALSE())</f>
        <v>0</v>
      </c>
      <c r="C3023" s="65" t="n">
        <f aca="false">VLOOKUP(A3023,Plan1!$A$7:$O$4024,3,FALSE())</f>
        <v>781</v>
      </c>
      <c r="D3023" s="66" t="n">
        <f aca="false">VLOOKUP(A3023,Plan1!$A$7:$O$4024,7,FALSE())</f>
        <v>-0.02</v>
      </c>
      <c r="E3023" s="65" t="n">
        <f aca="false">VLOOKUP(A3023,Plan1!$A$7:$O$4024,8,FALSE())</f>
        <v>759.98</v>
      </c>
      <c r="F3023" s="64" t="n">
        <f aca="false">VLOOKUP(A3023,Plan1!$A$7:$O$4024,12,FALSE())</f>
        <v>-0.03</v>
      </c>
      <c r="G3023" s="65" t="n">
        <f aca="false">VLOOKUP(A3023,Plan1!$A$7:$O$4024,13,FALSE())</f>
        <v>838.75</v>
      </c>
    </row>
    <row r="3024" customFormat="false" ht="15" hidden="false" customHeight="false" outlineLevel="0" collapsed="false">
      <c r="A3024" s="63" t="n">
        <v>44296</v>
      </c>
      <c r="B3024" s="64" t="n">
        <f aca="false">VLOOKUP(A3024,Plan1!$A$7:$O$4024,2,FALSE())</f>
        <v>0</v>
      </c>
      <c r="C3024" s="65" t="n">
        <f aca="false">VLOOKUP(A3024,Plan1!$A$7:$O$4024,3,FALSE())</f>
        <v>781</v>
      </c>
      <c r="D3024" s="66" t="n">
        <f aca="false">VLOOKUP(A3024,Plan1!$A$7:$O$4024,7,FALSE())</f>
        <v>-0.03</v>
      </c>
      <c r="E3024" s="65" t="n">
        <f aca="false">VLOOKUP(A3024,Plan1!$A$7:$O$4024,8,FALSE())</f>
        <v>759.97</v>
      </c>
      <c r="F3024" s="64" t="n">
        <f aca="false">VLOOKUP(A3024,Plan1!$A$7:$O$4024,12,FALSE())</f>
        <v>-0.03</v>
      </c>
      <c r="G3024" s="65" t="n">
        <f aca="false">VLOOKUP(A3024,Plan1!$A$7:$O$4024,13,FALSE())</f>
        <v>838.75</v>
      </c>
    </row>
    <row r="3025" customFormat="false" ht="15" hidden="false" customHeight="false" outlineLevel="0" collapsed="false">
      <c r="A3025" s="63" t="n">
        <v>44297</v>
      </c>
      <c r="B3025" s="64" t="n">
        <f aca="false">VLOOKUP(A3025,Plan1!$A$7:$O$4024,2,FALSE())</f>
        <v>0</v>
      </c>
      <c r="C3025" s="65" t="n">
        <f aca="false">VLOOKUP(A3025,Plan1!$A$7:$O$4024,3,FALSE())</f>
        <v>781</v>
      </c>
      <c r="D3025" s="66" t="n">
        <f aca="false">VLOOKUP(A3025,Plan1!$A$7:$O$4024,7,FALSE())</f>
        <v>-0.05</v>
      </c>
      <c r="E3025" s="65" t="n">
        <f aca="false">VLOOKUP(A3025,Plan1!$A$7:$O$4024,8,FALSE())</f>
        <v>759.95</v>
      </c>
      <c r="F3025" s="64" t="n">
        <f aca="false">VLOOKUP(A3025,Plan1!$A$7:$O$4024,12,FALSE())</f>
        <v>-0.04</v>
      </c>
      <c r="G3025" s="65" t="n">
        <f aca="false">VLOOKUP(A3025,Plan1!$A$7:$O$4024,13,FALSE())</f>
        <v>838.74</v>
      </c>
    </row>
    <row r="3026" customFormat="false" ht="15" hidden="false" customHeight="false" outlineLevel="0" collapsed="false">
      <c r="A3026" s="63" t="n">
        <v>44298</v>
      </c>
      <c r="B3026" s="64" t="n">
        <f aca="false">VLOOKUP(A3026,Plan1!$A$7:$O$4024,2,FALSE())</f>
        <v>0</v>
      </c>
      <c r="C3026" s="65" t="n">
        <f aca="false">VLOOKUP(A3026,Plan1!$A$7:$O$4024,3,FALSE())</f>
        <v>781</v>
      </c>
      <c r="D3026" s="66" t="n">
        <f aca="false">VLOOKUP(A3026,Plan1!$A$7:$O$4024,7,FALSE())</f>
        <v>-0.06</v>
      </c>
      <c r="E3026" s="65" t="n">
        <f aca="false">VLOOKUP(A3026,Plan1!$A$7:$O$4024,8,FALSE())</f>
        <v>759.94</v>
      </c>
      <c r="F3026" s="64" t="n">
        <f aca="false">VLOOKUP(A3026,Plan1!$A$7:$O$4024,12,FALSE())</f>
        <v>-0.05</v>
      </c>
      <c r="G3026" s="65" t="n">
        <f aca="false">VLOOKUP(A3026,Plan1!$A$7:$O$4024,13,FALSE())</f>
        <v>838.73</v>
      </c>
    </row>
    <row r="3027" customFormat="false" ht="15" hidden="false" customHeight="false" outlineLevel="0" collapsed="false">
      <c r="A3027" s="63" t="n">
        <v>44299</v>
      </c>
      <c r="B3027" s="64" t="n">
        <f aca="false">VLOOKUP(A3027,Plan1!$A$7:$O$4024,2,FALSE())</f>
        <v>-0.02</v>
      </c>
      <c r="C3027" s="65" t="n">
        <f aca="false">VLOOKUP(A3027,Plan1!$A$7:$O$4024,3,FALSE())</f>
        <v>780.98</v>
      </c>
      <c r="D3027" s="66" t="n">
        <f aca="false">VLOOKUP(A3027,Plan1!$A$7:$O$4024,7,FALSE())</f>
        <v>-0.06</v>
      </c>
      <c r="E3027" s="65" t="n">
        <f aca="false">VLOOKUP(A3027,Plan1!$A$7:$O$4024,8,FALSE())</f>
        <v>759.94</v>
      </c>
      <c r="F3027" s="64" t="n">
        <f aca="false">VLOOKUP(A3027,Plan1!$A$7:$O$4024,12,FALSE())</f>
        <v>-0.06</v>
      </c>
      <c r="G3027" s="65" t="n">
        <f aca="false">VLOOKUP(A3027,Plan1!$A$7:$O$4024,13,FALSE())</f>
        <v>838.72</v>
      </c>
    </row>
    <row r="3028" customFormat="false" ht="15" hidden="false" customHeight="false" outlineLevel="0" collapsed="false">
      <c r="A3028" s="63" t="n">
        <v>44300</v>
      </c>
      <c r="B3028" s="64" t="n">
        <f aca="false">VLOOKUP(A3028,Plan1!$A$7:$O$4024,2,FALSE())</f>
        <v>-0.03</v>
      </c>
      <c r="C3028" s="65" t="n">
        <f aca="false">VLOOKUP(A3028,Plan1!$A$7:$O$4024,3,FALSE())</f>
        <v>780.97</v>
      </c>
      <c r="D3028" s="66" t="n">
        <f aca="false">VLOOKUP(A3028,Plan1!$A$7:$O$4024,7,FALSE())</f>
        <v>-0.08</v>
      </c>
      <c r="E3028" s="65" t="n">
        <f aca="false">VLOOKUP(A3028,Plan1!$A$7:$O$4024,8,FALSE())</f>
        <v>759.92</v>
      </c>
      <c r="F3028" s="64" t="n">
        <f aca="false">VLOOKUP(A3028,Plan1!$A$7:$O$4024,12,FALSE())</f>
        <v>-0.07</v>
      </c>
      <c r="G3028" s="65" t="n">
        <f aca="false">VLOOKUP(A3028,Plan1!$A$7:$O$4024,13,FALSE())</f>
        <v>838.71</v>
      </c>
    </row>
    <row r="3029" customFormat="false" ht="15" hidden="false" customHeight="false" outlineLevel="0" collapsed="false">
      <c r="A3029" s="63" t="n">
        <v>44301</v>
      </c>
      <c r="B3029" s="64" t="n">
        <f aca="false">VLOOKUP(A3029,Plan1!$A$7:$O$4024,2,FALSE())</f>
        <v>-0.05</v>
      </c>
      <c r="C3029" s="65" t="n">
        <f aca="false">VLOOKUP(A3029,Plan1!$A$7:$O$4024,3,FALSE())</f>
        <v>780.95</v>
      </c>
      <c r="D3029" s="66" t="n">
        <f aca="false">VLOOKUP(A3029,Plan1!$A$7:$O$4024,7,FALSE())</f>
        <v>-0.09</v>
      </c>
      <c r="E3029" s="65" t="n">
        <f aca="false">VLOOKUP(A3029,Plan1!$A$7:$O$4024,8,FALSE())</f>
        <v>759.91</v>
      </c>
      <c r="F3029" s="64" t="n">
        <f aca="false">VLOOKUP(A3029,Plan1!$A$7:$O$4024,12,FALSE())</f>
        <v>-0.08</v>
      </c>
      <c r="G3029" s="65" t="n">
        <f aca="false">VLOOKUP(A3029,Plan1!$A$7:$O$4024,13,FALSE())</f>
        <v>838.7</v>
      </c>
    </row>
    <row r="3030" customFormat="false" ht="15" hidden="false" customHeight="false" outlineLevel="0" collapsed="false">
      <c r="A3030" s="63" t="n">
        <v>44302</v>
      </c>
      <c r="B3030" s="64" t="n">
        <f aca="false">VLOOKUP(A3030,Plan1!$A$7:$O$4024,2,FALSE())</f>
        <v>-0.06</v>
      </c>
      <c r="C3030" s="65" t="n">
        <f aca="false">VLOOKUP(A3030,Plan1!$A$7:$O$4024,3,FALSE())</f>
        <v>780.94</v>
      </c>
      <c r="D3030" s="66" t="n">
        <f aca="false">VLOOKUP(A3030,Plan1!$A$7:$O$4024,7,FALSE())</f>
        <v>-0.1</v>
      </c>
      <c r="E3030" s="65" t="n">
        <f aca="false">VLOOKUP(A3030,Plan1!$A$7:$O$4024,8,FALSE())</f>
        <v>759.9</v>
      </c>
      <c r="F3030" s="64" t="n">
        <f aca="false">VLOOKUP(A3030,Plan1!$A$7:$O$4024,12,FALSE())</f>
        <v>-0.09</v>
      </c>
      <c r="G3030" s="65" t="n">
        <f aca="false">VLOOKUP(A3030,Plan1!$A$7:$O$4024,13,FALSE())</f>
        <v>838.69</v>
      </c>
    </row>
    <row r="3031" customFormat="false" ht="15" hidden="false" customHeight="false" outlineLevel="0" collapsed="false">
      <c r="A3031" s="63" t="n">
        <v>44303</v>
      </c>
      <c r="B3031" s="64" t="n">
        <f aca="false">VLOOKUP(A3031,Plan1!$A$7:$O$4024,2,FALSE())</f>
        <v>-0.07</v>
      </c>
      <c r="C3031" s="65" t="n">
        <f aca="false">VLOOKUP(A3031,Plan1!$A$7:$O$4024,3,FALSE())</f>
        <v>780.93</v>
      </c>
      <c r="D3031" s="66" t="n">
        <f aca="false">VLOOKUP(A3031,Plan1!$A$7:$O$4024,7,FALSE())</f>
        <v>-0.11</v>
      </c>
      <c r="E3031" s="65" t="n">
        <f aca="false">VLOOKUP(A3031,Plan1!$A$7:$O$4024,8,FALSE())</f>
        <v>759.89</v>
      </c>
      <c r="F3031" s="64" t="n">
        <f aca="false">VLOOKUP(A3031,Plan1!$A$7:$O$4024,12,FALSE())</f>
        <v>-0.11</v>
      </c>
      <c r="G3031" s="65" t="n">
        <f aca="false">VLOOKUP(A3031,Plan1!$A$7:$O$4024,13,FALSE())</f>
        <v>838.67</v>
      </c>
    </row>
    <row r="3032" customFormat="false" ht="15" hidden="false" customHeight="false" outlineLevel="0" collapsed="false">
      <c r="A3032" s="63" t="n">
        <v>44304</v>
      </c>
      <c r="B3032" s="64" t="n">
        <f aca="false">VLOOKUP(A3032,Plan1!$A$7:$O$4024,2,FALSE())</f>
        <v>-0.09</v>
      </c>
      <c r="C3032" s="65" t="n">
        <f aca="false">VLOOKUP(A3032,Plan1!$A$7:$O$4024,3,FALSE())</f>
        <v>780.91</v>
      </c>
      <c r="D3032" s="66" t="n">
        <f aca="false">VLOOKUP(A3032,Plan1!$A$7:$O$4024,7,FALSE())</f>
        <v>-0.13</v>
      </c>
      <c r="E3032" s="65" t="n">
        <f aca="false">VLOOKUP(A3032,Plan1!$A$7:$O$4024,8,FALSE())</f>
        <v>759.87</v>
      </c>
      <c r="F3032" s="64" t="n">
        <f aca="false">VLOOKUP(A3032,Plan1!$A$7:$O$4024,12,FALSE())</f>
        <v>-0.12</v>
      </c>
      <c r="G3032" s="65" t="n">
        <f aca="false">VLOOKUP(A3032,Plan1!$A$7:$O$4024,13,FALSE())</f>
        <v>838.66</v>
      </c>
    </row>
    <row r="3033" customFormat="false" ht="15" hidden="false" customHeight="false" outlineLevel="0" collapsed="false">
      <c r="A3033" s="63" t="n">
        <v>44305</v>
      </c>
      <c r="B3033" s="64" t="n">
        <f aca="false">VLOOKUP(A3033,Plan1!$A$7:$O$4024,2,FALSE())</f>
        <v>-0.1</v>
      </c>
      <c r="C3033" s="65" t="n">
        <f aca="false">VLOOKUP(A3033,Plan1!$A$7:$O$4024,3,FALSE())</f>
        <v>780.9</v>
      </c>
      <c r="D3033" s="66" t="n">
        <f aca="false">VLOOKUP(A3033,Plan1!$A$7:$O$4024,7,FALSE())</f>
        <v>-0.13</v>
      </c>
      <c r="E3033" s="65" t="n">
        <f aca="false">VLOOKUP(A3033,Plan1!$A$7:$O$4024,8,FALSE())</f>
        <v>759.87</v>
      </c>
      <c r="F3033" s="64" t="n">
        <f aca="false">VLOOKUP(A3033,Plan1!$A$7:$O$4024,12,FALSE())</f>
        <v>-0.13</v>
      </c>
      <c r="G3033" s="65" t="n">
        <f aca="false">VLOOKUP(A3033,Plan1!$A$7:$O$4024,13,FALSE())</f>
        <v>838.65</v>
      </c>
    </row>
    <row r="3034" customFormat="false" ht="15" hidden="false" customHeight="false" outlineLevel="0" collapsed="false">
      <c r="A3034" s="63" t="n">
        <v>44306</v>
      </c>
      <c r="B3034" s="64" t="n">
        <f aca="false">VLOOKUP(A3034,Plan1!$A$7:$O$4024,2,FALSE())</f>
        <v>-0.11</v>
      </c>
      <c r="C3034" s="65" t="n">
        <f aca="false">VLOOKUP(A3034,Plan1!$A$7:$O$4024,3,FALSE())</f>
        <v>780.89</v>
      </c>
      <c r="D3034" s="66" t="n">
        <f aca="false">VLOOKUP(A3034,Plan1!$A$7:$O$4024,7,FALSE())</f>
        <v>-0.14</v>
      </c>
      <c r="E3034" s="65" t="n">
        <f aca="false">VLOOKUP(A3034,Plan1!$A$7:$O$4024,8,FALSE())</f>
        <v>759.86</v>
      </c>
      <c r="F3034" s="64" t="n">
        <f aca="false">VLOOKUP(A3034,Plan1!$A$7:$O$4024,12,FALSE())</f>
        <v>-0.14</v>
      </c>
      <c r="G3034" s="65" t="n">
        <f aca="false">VLOOKUP(A3034,Plan1!$A$7:$O$4024,13,FALSE())</f>
        <v>838.64</v>
      </c>
    </row>
    <row r="3035" customFormat="false" ht="15" hidden="false" customHeight="false" outlineLevel="0" collapsed="false">
      <c r="A3035" s="63" t="n">
        <v>44307</v>
      </c>
      <c r="B3035" s="64" t="n">
        <f aca="false">VLOOKUP(A3035,Plan1!$A$7:$O$4024,2,FALSE())</f>
        <v>-0.12</v>
      </c>
      <c r="C3035" s="65" t="n">
        <f aca="false">VLOOKUP(A3035,Plan1!$A$7:$O$4024,3,FALSE())</f>
        <v>780.88</v>
      </c>
      <c r="D3035" s="66" t="n">
        <f aca="false">VLOOKUP(A3035,Plan1!$A$7:$O$4024,7,FALSE())</f>
        <v>-0.14</v>
      </c>
      <c r="E3035" s="65" t="n">
        <f aca="false">VLOOKUP(A3035,Plan1!$A$7:$O$4024,8,FALSE())</f>
        <v>759.86</v>
      </c>
      <c r="F3035" s="64" t="n">
        <f aca="false">VLOOKUP(A3035,Plan1!$A$7:$O$4024,12,FALSE())</f>
        <v>-0.16</v>
      </c>
      <c r="G3035" s="65" t="n">
        <f aca="false">VLOOKUP(A3035,Plan1!$A$7:$O$4024,13,FALSE())</f>
        <v>838.62</v>
      </c>
    </row>
    <row r="3036" customFormat="false" ht="15" hidden="false" customHeight="false" outlineLevel="0" collapsed="false">
      <c r="A3036" s="63" t="n">
        <v>44308</v>
      </c>
      <c r="B3036" s="64" t="n">
        <f aca="false">VLOOKUP(A3036,Plan1!$A$7:$O$4024,2,FALSE())</f>
        <v>-0.14</v>
      </c>
      <c r="C3036" s="65" t="n">
        <f aca="false">VLOOKUP(A3036,Plan1!$A$7:$O$4024,3,FALSE())</f>
        <v>780.86</v>
      </c>
      <c r="D3036" s="66" t="n">
        <f aca="false">VLOOKUP(A3036,Plan1!$A$7:$O$4024,7,FALSE())</f>
        <v>-0.15</v>
      </c>
      <c r="E3036" s="65" t="n">
        <f aca="false">VLOOKUP(A3036,Plan1!$A$7:$O$4024,8,FALSE())</f>
        <v>759.85</v>
      </c>
      <c r="F3036" s="64" t="n">
        <f aca="false">VLOOKUP(A3036,Plan1!$A$7:$O$4024,12,FALSE())</f>
        <v>-0.17</v>
      </c>
      <c r="G3036" s="65" t="n">
        <f aca="false">VLOOKUP(A3036,Plan1!$A$7:$O$4024,13,FALSE())</f>
        <v>838.61</v>
      </c>
    </row>
    <row r="3037" customFormat="false" ht="15" hidden="false" customHeight="false" outlineLevel="0" collapsed="false">
      <c r="A3037" s="63" t="n">
        <v>44309</v>
      </c>
      <c r="B3037" s="64" t="n">
        <f aca="false">VLOOKUP(A3037,Plan1!$A$7:$O$4024,2,FALSE())</f>
        <v>-0.16</v>
      </c>
      <c r="C3037" s="65" t="n">
        <f aca="false">VLOOKUP(A3037,Plan1!$A$7:$O$4024,3,FALSE())</f>
        <v>780.84</v>
      </c>
      <c r="D3037" s="66" t="n">
        <f aca="false">VLOOKUP(A3037,Plan1!$A$7:$O$4024,7,FALSE())</f>
        <v>-0.16</v>
      </c>
      <c r="E3037" s="65" t="n">
        <f aca="false">VLOOKUP(A3037,Plan1!$A$7:$O$4024,8,FALSE())</f>
        <v>759.84</v>
      </c>
      <c r="F3037" s="64" t="n">
        <f aca="false">VLOOKUP(A3037,Plan1!$A$7:$O$4024,12,FALSE())</f>
        <v>-0.18</v>
      </c>
      <c r="G3037" s="65" t="n">
        <f aca="false">VLOOKUP(A3037,Plan1!$A$7:$O$4024,13,FALSE())</f>
        <v>838.6</v>
      </c>
    </row>
    <row r="3038" customFormat="false" ht="15" hidden="false" customHeight="false" outlineLevel="0" collapsed="false">
      <c r="A3038" s="63" t="n">
        <v>44310</v>
      </c>
      <c r="B3038" s="64" t="n">
        <f aca="false">VLOOKUP(A3038,Plan1!$A$7:$O$4024,2,FALSE())</f>
        <v>-0.17</v>
      </c>
      <c r="C3038" s="65" t="n">
        <f aca="false">VLOOKUP(A3038,Plan1!$A$7:$O$4024,3,FALSE())</f>
        <v>780.83</v>
      </c>
      <c r="D3038" s="66" t="n">
        <f aca="false">VLOOKUP(A3038,Plan1!$A$7:$O$4024,7,FALSE())</f>
        <v>-0.18</v>
      </c>
      <c r="E3038" s="65" t="n">
        <f aca="false">VLOOKUP(A3038,Plan1!$A$7:$O$4024,8,FALSE())</f>
        <v>759.82</v>
      </c>
      <c r="F3038" s="64" t="n">
        <f aca="false">VLOOKUP(A3038,Plan1!$A$7:$O$4024,12,FALSE())</f>
        <v>-0.19</v>
      </c>
      <c r="G3038" s="65" t="n">
        <f aca="false">VLOOKUP(A3038,Plan1!$A$7:$O$4024,13,FALSE())</f>
        <v>838.59</v>
      </c>
    </row>
    <row r="3039" customFormat="false" ht="15" hidden="false" customHeight="false" outlineLevel="0" collapsed="false">
      <c r="A3039" s="63" t="n">
        <v>44311</v>
      </c>
      <c r="B3039" s="64" t="n">
        <f aca="false">VLOOKUP(A3039,Plan1!$A$7:$O$4024,2,FALSE())</f>
        <v>-0.19</v>
      </c>
      <c r="C3039" s="65" t="n">
        <f aca="false">VLOOKUP(A3039,Plan1!$A$7:$O$4024,3,FALSE())</f>
        <v>780.81</v>
      </c>
      <c r="D3039" s="66" t="n">
        <f aca="false">VLOOKUP(A3039,Plan1!$A$7:$O$4024,7,FALSE())</f>
        <v>-0.19</v>
      </c>
      <c r="E3039" s="65" t="n">
        <f aca="false">VLOOKUP(A3039,Plan1!$A$7:$O$4024,8,FALSE())</f>
        <v>759.81</v>
      </c>
      <c r="F3039" s="64" t="n">
        <f aca="false">VLOOKUP(A3039,Plan1!$A$7:$O$4024,12,FALSE())</f>
        <v>-0.21</v>
      </c>
      <c r="G3039" s="65" t="n">
        <f aca="false">VLOOKUP(A3039,Plan1!$A$7:$O$4024,13,FALSE())</f>
        <v>838.57</v>
      </c>
    </row>
    <row r="3040" customFormat="false" ht="15" hidden="false" customHeight="false" outlineLevel="0" collapsed="false">
      <c r="A3040" s="63" t="n">
        <v>44312</v>
      </c>
      <c r="B3040" s="64" t="n">
        <f aca="false">VLOOKUP(A3040,Plan1!$A$7:$O$4024,2,FALSE())</f>
        <v>-0.2</v>
      </c>
      <c r="C3040" s="65" t="n">
        <f aca="false">VLOOKUP(A3040,Plan1!$A$7:$O$4024,3,FALSE())</f>
        <v>780.8</v>
      </c>
      <c r="D3040" s="66" t="n">
        <f aca="false">VLOOKUP(A3040,Plan1!$A$7:$O$4024,7,FALSE())</f>
        <v>-0.2</v>
      </c>
      <c r="E3040" s="65" t="n">
        <f aca="false">VLOOKUP(A3040,Plan1!$A$7:$O$4024,8,FALSE())</f>
        <v>759.8</v>
      </c>
      <c r="F3040" s="64" t="n">
        <f aca="false">VLOOKUP(A3040,Plan1!$A$7:$O$4024,12,FALSE())</f>
        <v>-0.23</v>
      </c>
      <c r="G3040" s="65" t="n">
        <f aca="false">VLOOKUP(A3040,Plan1!$A$7:$O$4024,13,FALSE())</f>
        <v>838.55</v>
      </c>
    </row>
    <row r="3041" customFormat="false" ht="15" hidden="false" customHeight="false" outlineLevel="0" collapsed="false">
      <c r="A3041" s="63" t="n">
        <v>44313</v>
      </c>
      <c r="B3041" s="64" t="n">
        <f aca="false">VLOOKUP(A3041,Plan1!$A$7:$O$4024,2,FALSE())</f>
        <v>-0.22</v>
      </c>
      <c r="C3041" s="65" t="n">
        <f aca="false">VLOOKUP(A3041,Plan1!$A$7:$O$4024,3,FALSE())</f>
        <v>780.78</v>
      </c>
      <c r="D3041" s="66" t="n">
        <f aca="false">VLOOKUP(A3041,Plan1!$A$7:$O$4024,7,FALSE())</f>
        <v>-0.21</v>
      </c>
      <c r="E3041" s="65" t="n">
        <f aca="false">VLOOKUP(A3041,Plan1!$A$7:$O$4024,8,FALSE())</f>
        <v>759.79</v>
      </c>
      <c r="F3041" s="64" t="n">
        <f aca="false">VLOOKUP(A3041,Plan1!$A$7:$O$4024,12,FALSE())</f>
        <v>-0.24</v>
      </c>
      <c r="G3041" s="65" t="n">
        <f aca="false">VLOOKUP(A3041,Plan1!$A$7:$O$4024,13,FALSE())</f>
        <v>838.54</v>
      </c>
    </row>
    <row r="3042" customFormat="false" ht="15" hidden="false" customHeight="false" outlineLevel="0" collapsed="false">
      <c r="A3042" s="63" t="n">
        <v>44314</v>
      </c>
      <c r="B3042" s="64" t="n">
        <f aca="false">VLOOKUP(A3042,Plan1!$A$7:$O$4024,2,FALSE())</f>
        <v>-0.23</v>
      </c>
      <c r="C3042" s="65" t="n">
        <f aca="false">VLOOKUP(A3042,Plan1!$A$7:$O$4024,3,FALSE())</f>
        <v>780.77</v>
      </c>
      <c r="D3042" s="66" t="n">
        <f aca="false">VLOOKUP(A3042,Plan1!$A$7:$O$4024,7,FALSE())</f>
        <v>-0.22</v>
      </c>
      <c r="E3042" s="65" t="n">
        <f aca="false">VLOOKUP(A3042,Plan1!$A$7:$O$4024,8,FALSE())</f>
        <v>759.78</v>
      </c>
      <c r="F3042" s="64" t="n">
        <f aca="false">VLOOKUP(A3042,Plan1!$A$7:$O$4024,12,FALSE())</f>
        <v>-0.25</v>
      </c>
      <c r="G3042" s="65" t="n">
        <f aca="false">VLOOKUP(A3042,Plan1!$A$7:$O$4024,13,FALSE())</f>
        <v>838.53</v>
      </c>
    </row>
    <row r="3043" customFormat="false" ht="15" hidden="false" customHeight="false" outlineLevel="0" collapsed="false">
      <c r="A3043" s="63" t="n">
        <v>44315</v>
      </c>
      <c r="B3043" s="64" t="n">
        <f aca="false">VLOOKUP(A3043,Plan1!$A$7:$O$4024,2,FALSE())</f>
        <v>-0.24</v>
      </c>
      <c r="C3043" s="65" t="n">
        <f aca="false">VLOOKUP(A3043,Plan1!$A$7:$O$4024,3,FALSE())</f>
        <v>780.76</v>
      </c>
      <c r="D3043" s="66" t="n">
        <f aca="false">VLOOKUP(A3043,Plan1!$A$7:$O$4024,7,FALSE())</f>
        <v>-0.23</v>
      </c>
      <c r="E3043" s="65" t="n">
        <f aca="false">VLOOKUP(A3043,Plan1!$A$7:$O$4024,8,FALSE())</f>
        <v>759.77</v>
      </c>
      <c r="F3043" s="64" t="n">
        <f aca="false">VLOOKUP(A3043,Plan1!$A$7:$O$4024,12,FALSE())</f>
        <v>-0.27</v>
      </c>
      <c r="G3043" s="65" t="n">
        <f aca="false">VLOOKUP(A3043,Plan1!$A$7:$O$4024,13,FALSE())</f>
        <v>838.51</v>
      </c>
    </row>
    <row r="3044" customFormat="false" ht="15" hidden="false" customHeight="false" outlineLevel="0" collapsed="false">
      <c r="A3044" s="63" t="n">
        <v>44316</v>
      </c>
      <c r="B3044" s="64" t="n">
        <f aca="false">VLOOKUP(A3044,Plan1!$A$7:$O$4024,2,FALSE())</f>
        <v>-0.25</v>
      </c>
      <c r="C3044" s="65" t="n">
        <f aca="false">VLOOKUP(A3044,Plan1!$A$7:$O$4024,3,FALSE())</f>
        <v>780.75</v>
      </c>
      <c r="D3044" s="66" t="n">
        <f aca="false">VLOOKUP(A3044,Plan1!$A$7:$O$4024,7,FALSE())</f>
        <v>-0.24</v>
      </c>
      <c r="E3044" s="65" t="n">
        <f aca="false">VLOOKUP(A3044,Plan1!$A$7:$O$4024,8,FALSE())</f>
        <v>759.76</v>
      </c>
      <c r="F3044" s="64" t="n">
        <f aca="false">VLOOKUP(A3044,Plan1!$A$7:$O$4024,12,FALSE())</f>
        <v>-0.28</v>
      </c>
      <c r="G3044" s="65" t="n">
        <f aca="false">VLOOKUP(A3044,Plan1!$A$7:$O$4024,13,FALSE())</f>
        <v>838.5</v>
      </c>
    </row>
    <row r="3045" customFormat="false" ht="15" hidden="false" customHeight="false" outlineLevel="0" collapsed="false">
      <c r="A3045" s="63" t="n">
        <v>44317</v>
      </c>
      <c r="B3045" s="64" t="n">
        <f aca="false">VLOOKUP(A3045,Plan1!$A$7:$O$4024,2,FALSE())</f>
        <v>-0.27</v>
      </c>
      <c r="C3045" s="65" t="n">
        <f aca="false">VLOOKUP(A3045,Plan1!$A$7:$O$4024,3,FALSE())</f>
        <v>780.73</v>
      </c>
      <c r="D3045" s="66" t="n">
        <f aca="false">VLOOKUP(A3045,Plan1!$A$7:$O$4024,7,FALSE())</f>
        <v>-0.26</v>
      </c>
      <c r="E3045" s="65" t="n">
        <f aca="false">VLOOKUP(A3045,Plan1!$A$7:$O$4024,8,FALSE())</f>
        <v>759.74</v>
      </c>
      <c r="F3045" s="64" t="n">
        <f aca="false">VLOOKUP(A3045,Plan1!$A$7:$O$4024,12,FALSE())</f>
        <v>-0.3</v>
      </c>
      <c r="G3045" s="65" t="n">
        <f aca="false">VLOOKUP(A3045,Plan1!$A$7:$O$4024,13,FALSE())</f>
        <v>838.48</v>
      </c>
    </row>
    <row r="3046" customFormat="false" ht="15" hidden="false" customHeight="false" outlineLevel="0" collapsed="false">
      <c r="A3046" s="63" t="n">
        <v>44318</v>
      </c>
      <c r="B3046" s="64" t="n">
        <f aca="false">VLOOKUP(A3046,Plan1!$A$7:$O$4024,2,FALSE())</f>
        <v>-0.29</v>
      </c>
      <c r="C3046" s="65" t="n">
        <f aca="false">VLOOKUP(A3046,Plan1!$A$7:$O$4024,3,FALSE())</f>
        <v>780.71</v>
      </c>
      <c r="D3046" s="66" t="n">
        <f aca="false">VLOOKUP(A3046,Plan1!$A$7:$O$4024,7,FALSE())</f>
        <v>-0.27</v>
      </c>
      <c r="E3046" s="65" t="n">
        <f aca="false">VLOOKUP(A3046,Plan1!$A$7:$O$4024,8,FALSE())</f>
        <v>759.73</v>
      </c>
      <c r="F3046" s="64" t="n">
        <f aca="false">VLOOKUP(A3046,Plan1!$A$7:$O$4024,12,FALSE())</f>
        <v>-0.31</v>
      </c>
      <c r="G3046" s="65" t="n">
        <f aca="false">VLOOKUP(A3046,Plan1!$A$7:$O$4024,13,FALSE())</f>
        <v>838.47</v>
      </c>
    </row>
    <row r="3047" customFormat="false" ht="15" hidden="false" customHeight="false" outlineLevel="0" collapsed="false">
      <c r="A3047" s="63" t="n">
        <v>44319</v>
      </c>
      <c r="B3047" s="64" t="n">
        <f aca="false">VLOOKUP(A3047,Plan1!$A$7:$O$4024,2,FALSE())</f>
        <v>-0.3</v>
      </c>
      <c r="C3047" s="65" t="n">
        <f aca="false">VLOOKUP(A3047,Plan1!$A$7:$O$4024,3,FALSE())</f>
        <v>780.7</v>
      </c>
      <c r="D3047" s="66" t="n">
        <f aca="false">VLOOKUP(A3047,Plan1!$A$7:$O$4024,7,FALSE())</f>
        <v>-0.28</v>
      </c>
      <c r="E3047" s="65" t="n">
        <f aca="false">VLOOKUP(A3047,Plan1!$A$7:$O$4024,8,FALSE())</f>
        <v>759.72</v>
      </c>
      <c r="F3047" s="64" t="n">
        <f aca="false">VLOOKUP(A3047,Plan1!$A$7:$O$4024,12,FALSE())</f>
        <v>-0.33</v>
      </c>
      <c r="G3047" s="65" t="n">
        <f aca="false">VLOOKUP(A3047,Plan1!$A$7:$O$4024,13,FALSE())</f>
        <v>838.45</v>
      </c>
    </row>
    <row r="3048" customFormat="false" ht="15" hidden="false" customHeight="false" outlineLevel="0" collapsed="false">
      <c r="A3048" s="63" t="n">
        <v>44320</v>
      </c>
      <c r="B3048" s="64" t="n">
        <f aca="false">VLOOKUP(A3048,Plan1!$A$7:$O$4024,2,FALSE())</f>
        <v>-0.32</v>
      </c>
      <c r="C3048" s="65" t="n">
        <f aca="false">VLOOKUP(A3048,Plan1!$A$7:$O$4024,3,FALSE())</f>
        <v>780.68</v>
      </c>
      <c r="D3048" s="66" t="n">
        <f aca="false">VLOOKUP(A3048,Plan1!$A$7:$O$4024,7,FALSE())</f>
        <v>-0.29</v>
      </c>
      <c r="E3048" s="65" t="n">
        <f aca="false">VLOOKUP(A3048,Plan1!$A$7:$O$4024,8,FALSE())</f>
        <v>759.71</v>
      </c>
      <c r="F3048" s="64" t="n">
        <f aca="false">VLOOKUP(A3048,Plan1!$A$7:$O$4024,12,FALSE())</f>
        <v>-0.33</v>
      </c>
      <c r="G3048" s="65" t="n">
        <f aca="false">VLOOKUP(A3048,Plan1!$A$7:$O$4024,13,FALSE())</f>
        <v>838.45</v>
      </c>
    </row>
    <row r="3049" customFormat="false" ht="15" hidden="false" customHeight="false" outlineLevel="0" collapsed="false">
      <c r="A3049" s="63" t="n">
        <v>44321</v>
      </c>
      <c r="B3049" s="64" t="n">
        <f aca="false">VLOOKUP(A3049,Plan1!$A$7:$O$4024,2,FALSE())</f>
        <v>-0.34</v>
      </c>
      <c r="C3049" s="65" t="n">
        <f aca="false">VLOOKUP(A3049,Plan1!$A$7:$O$4024,3,FALSE())</f>
        <v>780.66</v>
      </c>
      <c r="D3049" s="66" t="n">
        <f aca="false">VLOOKUP(A3049,Plan1!$A$7:$O$4024,7,FALSE())</f>
        <v>-0.3</v>
      </c>
      <c r="E3049" s="65" t="n">
        <f aca="false">VLOOKUP(A3049,Plan1!$A$7:$O$4024,8,FALSE())</f>
        <v>759.7</v>
      </c>
      <c r="F3049" s="64" t="n">
        <f aca="false">VLOOKUP(A3049,Plan1!$A$7:$O$4024,12,FALSE())</f>
        <v>-0.35</v>
      </c>
      <c r="G3049" s="65" t="n">
        <f aca="false">VLOOKUP(A3049,Plan1!$A$7:$O$4024,13,FALSE())</f>
        <v>838.43</v>
      </c>
    </row>
    <row r="3050" customFormat="false" ht="15" hidden="false" customHeight="false" outlineLevel="0" collapsed="false">
      <c r="A3050" s="63" t="n">
        <v>44322</v>
      </c>
      <c r="B3050" s="64" t="n">
        <f aca="false">VLOOKUP(A3050,Plan1!$A$7:$O$4024,2,FALSE())</f>
        <v>-0.36</v>
      </c>
      <c r="C3050" s="65" t="n">
        <f aca="false">VLOOKUP(A3050,Plan1!$A$7:$O$4024,3,FALSE())</f>
        <v>780.64</v>
      </c>
      <c r="D3050" s="66" t="n">
        <f aca="false">VLOOKUP(A3050,Plan1!$A$7:$O$4024,7,FALSE())</f>
        <v>-0.32</v>
      </c>
      <c r="E3050" s="65" t="n">
        <f aca="false">VLOOKUP(A3050,Plan1!$A$7:$O$4024,8,FALSE())</f>
        <v>759.68</v>
      </c>
      <c r="F3050" s="64" t="n">
        <f aca="false">VLOOKUP(A3050,Plan1!$A$7:$O$4024,12,FALSE())</f>
        <v>-0.36</v>
      </c>
      <c r="G3050" s="65" t="n">
        <f aca="false">VLOOKUP(A3050,Plan1!$A$7:$O$4024,13,FALSE())</f>
        <v>838.42</v>
      </c>
    </row>
    <row r="3051" customFormat="false" ht="15" hidden="false" customHeight="false" outlineLevel="0" collapsed="false">
      <c r="A3051" s="63" t="n">
        <v>44323</v>
      </c>
      <c r="B3051" s="64" t="n">
        <f aca="false">VLOOKUP(A3051,Plan1!$A$7:$O$4024,2,FALSE())</f>
        <v>-0.37</v>
      </c>
      <c r="C3051" s="65" t="n">
        <f aca="false">VLOOKUP(A3051,Plan1!$A$7:$O$4024,3,FALSE())</f>
        <v>780.63</v>
      </c>
      <c r="D3051" s="66" t="n">
        <f aca="false">VLOOKUP(A3051,Plan1!$A$7:$O$4024,7,FALSE())</f>
        <v>-0.33</v>
      </c>
      <c r="E3051" s="65" t="n">
        <f aca="false">VLOOKUP(A3051,Plan1!$A$7:$O$4024,8,FALSE())</f>
        <v>759.67</v>
      </c>
      <c r="F3051" s="64" t="n">
        <f aca="false">VLOOKUP(A3051,Plan1!$A$7:$O$4024,12,FALSE())</f>
        <v>-0.37</v>
      </c>
      <c r="G3051" s="65" t="n">
        <f aca="false">VLOOKUP(A3051,Plan1!$A$7:$O$4024,13,FALSE())</f>
        <v>838.41</v>
      </c>
    </row>
    <row r="3052" customFormat="false" ht="15" hidden="false" customHeight="false" outlineLevel="0" collapsed="false">
      <c r="A3052" s="63" t="n">
        <v>44324</v>
      </c>
      <c r="B3052" s="64" t="n">
        <f aca="false">VLOOKUP(A3052,Plan1!$A$7:$O$4024,2,FALSE())</f>
        <v>-0.39</v>
      </c>
      <c r="C3052" s="65" t="n">
        <f aca="false">VLOOKUP(A3052,Plan1!$A$7:$O$4024,3,FALSE())</f>
        <v>780.61</v>
      </c>
      <c r="D3052" s="66" t="n">
        <f aca="false">VLOOKUP(A3052,Plan1!$A$7:$O$4024,7,FALSE())</f>
        <v>-0.35</v>
      </c>
      <c r="E3052" s="65" t="n">
        <f aca="false">VLOOKUP(A3052,Plan1!$A$7:$O$4024,8,FALSE())</f>
        <v>759.65</v>
      </c>
      <c r="F3052" s="64" t="n">
        <f aca="false">VLOOKUP(A3052,Plan1!$A$7:$O$4024,12,FALSE())</f>
        <v>-0.39</v>
      </c>
      <c r="G3052" s="65" t="n">
        <f aca="false">VLOOKUP(A3052,Plan1!$A$7:$O$4024,13,FALSE())</f>
        <v>838.39</v>
      </c>
    </row>
    <row r="3053" customFormat="false" ht="15" hidden="false" customHeight="false" outlineLevel="0" collapsed="false">
      <c r="A3053" s="63" t="n">
        <v>44325</v>
      </c>
      <c r="B3053" s="64" t="n">
        <f aca="false">VLOOKUP(A3053,Plan1!$A$7:$O$4024,2,FALSE())</f>
        <v>-0.41</v>
      </c>
      <c r="C3053" s="65" t="n">
        <f aca="false">VLOOKUP(A3053,Plan1!$A$7:$O$4024,3,FALSE())</f>
        <v>780.59</v>
      </c>
      <c r="D3053" s="66" t="n">
        <f aca="false">VLOOKUP(A3053,Plan1!$A$7:$O$4024,7,FALSE())</f>
        <v>-0.36</v>
      </c>
      <c r="E3053" s="65" t="n">
        <f aca="false">VLOOKUP(A3053,Plan1!$A$7:$O$4024,8,FALSE())</f>
        <v>759.64</v>
      </c>
      <c r="F3053" s="64" t="n">
        <f aca="false">VLOOKUP(A3053,Plan1!$A$7:$O$4024,12,FALSE())</f>
        <v>-0.4</v>
      </c>
      <c r="G3053" s="65" t="n">
        <f aca="false">VLOOKUP(A3053,Plan1!$A$7:$O$4024,13,FALSE())</f>
        <v>838.38</v>
      </c>
    </row>
    <row r="3054" customFormat="false" ht="15" hidden="false" customHeight="false" outlineLevel="0" collapsed="false">
      <c r="A3054" s="63" t="n">
        <v>44326</v>
      </c>
      <c r="B3054" s="64" t="n">
        <f aca="false">VLOOKUP(A3054,Plan1!$A$7:$O$4024,2,FALSE())</f>
        <v>-0.43</v>
      </c>
      <c r="C3054" s="65" t="n">
        <f aca="false">VLOOKUP(A3054,Plan1!$A$7:$O$4024,3,FALSE())</f>
        <v>780.57</v>
      </c>
      <c r="D3054" s="66" t="n">
        <f aca="false">VLOOKUP(A3054,Plan1!$A$7:$O$4024,7,FALSE())</f>
        <v>-0.37</v>
      </c>
      <c r="E3054" s="65" t="n">
        <f aca="false">VLOOKUP(A3054,Plan1!$A$7:$O$4024,8,FALSE())</f>
        <v>759.63</v>
      </c>
      <c r="F3054" s="64" t="n">
        <f aca="false">VLOOKUP(A3054,Plan1!$A$7:$O$4024,12,FALSE())</f>
        <v>-0.42</v>
      </c>
      <c r="G3054" s="65" t="n">
        <f aca="false">VLOOKUP(A3054,Plan1!$A$7:$O$4024,13,FALSE())</f>
        <v>838.36</v>
      </c>
    </row>
    <row r="3055" customFormat="false" ht="15" hidden="false" customHeight="false" outlineLevel="0" collapsed="false">
      <c r="A3055" s="63" t="n">
        <v>44327</v>
      </c>
      <c r="B3055" s="64" t="n">
        <f aca="false">VLOOKUP(A3055,Plan1!$A$7:$O$4024,2,FALSE())</f>
        <v>-0.45</v>
      </c>
      <c r="C3055" s="65" t="n">
        <f aca="false">VLOOKUP(A3055,Plan1!$A$7:$O$4024,3,FALSE())</f>
        <v>780.55</v>
      </c>
      <c r="D3055" s="66" t="n">
        <f aca="false">VLOOKUP(A3055,Plan1!$A$7:$O$4024,7,FALSE())</f>
        <v>-0.39</v>
      </c>
      <c r="E3055" s="65" t="n">
        <f aca="false">VLOOKUP(A3055,Plan1!$A$7:$O$4024,8,FALSE())</f>
        <v>759.61</v>
      </c>
      <c r="F3055" s="64" t="n">
        <f aca="false">VLOOKUP(A3055,Plan1!$A$7:$O$4024,12,FALSE())</f>
        <v>-0.44</v>
      </c>
      <c r="G3055" s="65" t="n">
        <f aca="false">VLOOKUP(A3055,Plan1!$A$7:$O$4024,13,FALSE())</f>
        <v>838.34</v>
      </c>
    </row>
    <row r="3056" customFormat="false" ht="15" hidden="false" customHeight="false" outlineLevel="0" collapsed="false">
      <c r="A3056" s="63" t="n">
        <v>44328</v>
      </c>
      <c r="B3056" s="64" t="n">
        <f aca="false">VLOOKUP(A3056,Plan1!$A$7:$O$4024,2,FALSE())</f>
        <v>-0.47</v>
      </c>
      <c r="C3056" s="65" t="n">
        <f aca="false">VLOOKUP(A3056,Plan1!$A$7:$O$4024,3,FALSE())</f>
        <v>780.53</v>
      </c>
      <c r="D3056" s="66" t="n">
        <f aca="false">VLOOKUP(A3056,Plan1!$A$7:$O$4024,7,FALSE())</f>
        <v>-0.4</v>
      </c>
      <c r="E3056" s="65" t="n">
        <f aca="false">VLOOKUP(A3056,Plan1!$A$7:$O$4024,8,FALSE())</f>
        <v>759.6</v>
      </c>
      <c r="F3056" s="64" t="n">
        <f aca="false">VLOOKUP(A3056,Plan1!$A$7:$O$4024,12,FALSE())</f>
        <v>-0.45</v>
      </c>
      <c r="G3056" s="65" t="n">
        <f aca="false">VLOOKUP(A3056,Plan1!$A$7:$O$4024,13,FALSE())</f>
        <v>838.33</v>
      </c>
    </row>
    <row r="3057" customFormat="false" ht="15" hidden="false" customHeight="false" outlineLevel="0" collapsed="false">
      <c r="A3057" s="63" t="n">
        <v>44329</v>
      </c>
      <c r="B3057" s="64" t="n">
        <f aca="false">VLOOKUP(A3057,Plan1!$A$7:$O$4024,2,FALSE())</f>
        <v>-0.48</v>
      </c>
      <c r="C3057" s="65" t="n">
        <f aca="false">VLOOKUP(A3057,Plan1!$A$7:$O$4024,3,FALSE())</f>
        <v>780.52</v>
      </c>
      <c r="D3057" s="66" t="n">
        <f aca="false">VLOOKUP(A3057,Plan1!$A$7:$O$4024,7,FALSE())</f>
        <v>-0.42</v>
      </c>
      <c r="E3057" s="65" t="n">
        <f aca="false">VLOOKUP(A3057,Plan1!$A$7:$O$4024,8,FALSE())</f>
        <v>759.58</v>
      </c>
      <c r="F3057" s="64" t="n">
        <f aca="false">VLOOKUP(A3057,Plan1!$A$7:$O$4024,12,FALSE())</f>
        <v>-0.47</v>
      </c>
      <c r="G3057" s="65" t="n">
        <f aca="false">VLOOKUP(A3057,Plan1!$A$7:$O$4024,13,FALSE())</f>
        <v>838.31</v>
      </c>
    </row>
    <row r="3058" customFormat="false" ht="15" hidden="false" customHeight="false" outlineLevel="0" collapsed="false">
      <c r="A3058" s="63" t="n">
        <v>44330</v>
      </c>
      <c r="B3058" s="64" t="n">
        <f aca="false">VLOOKUP(A3058,Plan1!$A$7:$O$4024,2,FALSE())</f>
        <v>-0.5</v>
      </c>
      <c r="C3058" s="65" t="n">
        <f aca="false">VLOOKUP(A3058,Plan1!$A$7:$O$4024,3,FALSE())</f>
        <v>780.5</v>
      </c>
      <c r="D3058" s="66" t="n">
        <f aca="false">VLOOKUP(A3058,Plan1!$A$7:$O$4024,7,FALSE())</f>
        <v>-0.44</v>
      </c>
      <c r="E3058" s="65" t="n">
        <f aca="false">VLOOKUP(A3058,Plan1!$A$7:$O$4024,8,FALSE())</f>
        <v>759.56</v>
      </c>
      <c r="F3058" s="64" t="n">
        <f aca="false">VLOOKUP(A3058,Plan1!$A$7:$O$4024,12,FALSE())</f>
        <v>-0.48</v>
      </c>
      <c r="G3058" s="65" t="n">
        <f aca="false">VLOOKUP(A3058,Plan1!$A$7:$O$4024,13,FALSE())</f>
        <v>838.3</v>
      </c>
    </row>
    <row r="3059" customFormat="false" ht="15" hidden="false" customHeight="false" outlineLevel="0" collapsed="false">
      <c r="A3059" s="63" t="n">
        <v>44331</v>
      </c>
      <c r="B3059" s="64" t="n">
        <f aca="false">VLOOKUP(A3059,Plan1!$A$7:$O$4024,2,FALSE())</f>
        <v>-0.53</v>
      </c>
      <c r="C3059" s="65" t="n">
        <f aca="false">VLOOKUP(A3059,Plan1!$A$7:$O$4024,3,FALSE())</f>
        <v>780.47</v>
      </c>
      <c r="D3059" s="66" t="n">
        <f aca="false">VLOOKUP(A3059,Plan1!$A$7:$O$4024,7,FALSE())</f>
        <v>-0.45</v>
      </c>
      <c r="E3059" s="65" t="n">
        <f aca="false">VLOOKUP(A3059,Plan1!$A$7:$O$4024,8,FALSE())</f>
        <v>759.55</v>
      </c>
      <c r="F3059" s="64" t="n">
        <f aca="false">VLOOKUP(A3059,Plan1!$A$7:$O$4024,12,FALSE())</f>
        <v>-0.5</v>
      </c>
      <c r="G3059" s="65" t="n">
        <f aca="false">VLOOKUP(A3059,Plan1!$A$7:$O$4024,13,FALSE())</f>
        <v>838.28</v>
      </c>
    </row>
    <row r="3060" customFormat="false" ht="15" hidden="false" customHeight="false" outlineLevel="0" collapsed="false">
      <c r="A3060" s="63" t="n">
        <v>44332</v>
      </c>
      <c r="B3060" s="64" t="n">
        <f aca="false">VLOOKUP(A3060,Plan1!$A$7:$O$4024,2,FALSE())</f>
        <v>-0.55</v>
      </c>
      <c r="C3060" s="65" t="n">
        <f aca="false">VLOOKUP(A3060,Plan1!$A$7:$O$4024,3,FALSE())</f>
        <v>780.45</v>
      </c>
      <c r="D3060" s="66" t="n">
        <f aca="false">VLOOKUP(A3060,Plan1!$A$7:$O$4024,7,FALSE())</f>
        <v>-0.46</v>
      </c>
      <c r="E3060" s="65" t="n">
        <f aca="false">VLOOKUP(A3060,Plan1!$A$7:$O$4024,8,FALSE())</f>
        <v>759.54</v>
      </c>
      <c r="F3060" s="64" t="n">
        <f aca="false">VLOOKUP(A3060,Plan1!$A$7:$O$4024,12,FALSE())</f>
        <v>-0.52</v>
      </c>
      <c r="G3060" s="65" t="n">
        <f aca="false">VLOOKUP(A3060,Plan1!$A$7:$O$4024,13,FALSE())</f>
        <v>838.26</v>
      </c>
    </row>
    <row r="3061" customFormat="false" ht="15" hidden="false" customHeight="false" outlineLevel="0" collapsed="false">
      <c r="A3061" s="63" t="n">
        <v>44333</v>
      </c>
      <c r="B3061" s="64" t="n">
        <f aca="false">VLOOKUP(A3061,Plan1!$A$7:$O$4024,2,FALSE())</f>
        <v>-0.56</v>
      </c>
      <c r="C3061" s="65" t="n">
        <f aca="false">VLOOKUP(A3061,Plan1!$A$7:$O$4024,3,FALSE())</f>
        <v>780.44</v>
      </c>
      <c r="D3061" s="66" t="n">
        <f aca="false">VLOOKUP(A3061,Plan1!$A$7:$O$4024,7,FALSE())</f>
        <v>-0.47</v>
      </c>
      <c r="E3061" s="65" t="n">
        <f aca="false">VLOOKUP(A3061,Plan1!$A$7:$O$4024,8,FALSE())</f>
        <v>759.53</v>
      </c>
      <c r="F3061" s="64" t="n">
        <f aca="false">VLOOKUP(A3061,Plan1!$A$7:$O$4024,12,FALSE())</f>
        <v>-0.54</v>
      </c>
      <c r="G3061" s="65" t="n">
        <f aca="false">VLOOKUP(A3061,Plan1!$A$7:$O$4024,13,FALSE())</f>
        <v>838.24</v>
      </c>
    </row>
    <row r="3062" customFormat="false" ht="15" hidden="false" customHeight="false" outlineLevel="0" collapsed="false">
      <c r="A3062" s="63" t="n">
        <v>44334</v>
      </c>
      <c r="B3062" s="64" t="n">
        <f aca="false">VLOOKUP(A3062,Plan1!$A$7:$O$4024,2,FALSE())</f>
        <v>-0.58</v>
      </c>
      <c r="C3062" s="65" t="n">
        <f aca="false">VLOOKUP(A3062,Plan1!$A$7:$O$4024,3,FALSE())</f>
        <v>780.42</v>
      </c>
      <c r="D3062" s="66" t="n">
        <f aca="false">VLOOKUP(A3062,Plan1!$A$7:$O$4024,7,FALSE())</f>
        <v>-0.48</v>
      </c>
      <c r="E3062" s="65" t="n">
        <f aca="false">VLOOKUP(A3062,Plan1!$A$7:$O$4024,8,FALSE())</f>
        <v>759.52</v>
      </c>
      <c r="F3062" s="64" t="n">
        <f aca="false">VLOOKUP(A3062,Plan1!$A$7:$O$4024,12,FALSE())</f>
        <v>-0.55</v>
      </c>
      <c r="G3062" s="65" t="n">
        <f aca="false">VLOOKUP(A3062,Plan1!$A$7:$O$4024,13,FALSE())</f>
        <v>838.23</v>
      </c>
    </row>
    <row r="3063" customFormat="false" ht="15" hidden="false" customHeight="false" outlineLevel="0" collapsed="false">
      <c r="A3063" s="63" t="n">
        <v>44335</v>
      </c>
      <c r="B3063" s="64" t="n">
        <f aca="false">VLOOKUP(A3063,Plan1!$A$7:$O$4024,2,FALSE())</f>
        <v>-0.6</v>
      </c>
      <c r="C3063" s="65" t="n">
        <f aca="false">VLOOKUP(A3063,Plan1!$A$7:$O$4024,3,FALSE())</f>
        <v>780.4</v>
      </c>
      <c r="D3063" s="66" t="n">
        <f aca="false">VLOOKUP(A3063,Plan1!$A$7:$O$4024,7,FALSE())</f>
        <v>-0.5</v>
      </c>
      <c r="E3063" s="65" t="n">
        <f aca="false">VLOOKUP(A3063,Plan1!$A$7:$O$4024,8,FALSE())</f>
        <v>759.5</v>
      </c>
      <c r="F3063" s="64" t="n">
        <f aca="false">VLOOKUP(A3063,Plan1!$A$7:$O$4024,12,FALSE())</f>
        <v>-0.57</v>
      </c>
      <c r="G3063" s="65" t="n">
        <f aca="false">VLOOKUP(A3063,Plan1!$A$7:$O$4024,13,FALSE())</f>
        <v>838.21</v>
      </c>
    </row>
    <row r="3064" customFormat="false" ht="15" hidden="false" customHeight="false" outlineLevel="0" collapsed="false">
      <c r="A3064" s="63" t="n">
        <v>44336</v>
      </c>
      <c r="B3064" s="64" t="n">
        <f aca="false">VLOOKUP(A3064,Plan1!$A$7:$O$4024,2,FALSE())</f>
        <v>-0.62</v>
      </c>
      <c r="C3064" s="65" t="n">
        <f aca="false">VLOOKUP(A3064,Plan1!$A$7:$O$4024,3,FALSE())</f>
        <v>780.38</v>
      </c>
      <c r="D3064" s="66" t="n">
        <f aca="false">VLOOKUP(A3064,Plan1!$A$7:$O$4024,7,FALSE())</f>
        <v>-0.51</v>
      </c>
      <c r="E3064" s="65" t="n">
        <f aca="false">VLOOKUP(A3064,Plan1!$A$7:$O$4024,8,FALSE())</f>
        <v>759.49</v>
      </c>
      <c r="F3064" s="64" t="n">
        <f aca="false">VLOOKUP(A3064,Plan1!$A$7:$O$4024,12,FALSE())</f>
        <v>-0.58</v>
      </c>
      <c r="G3064" s="65" t="n">
        <f aca="false">VLOOKUP(A3064,Plan1!$A$7:$O$4024,13,FALSE())</f>
        <v>838.2</v>
      </c>
    </row>
    <row r="3065" customFormat="false" ht="15" hidden="false" customHeight="false" outlineLevel="0" collapsed="false">
      <c r="A3065" s="63" t="n">
        <v>44337</v>
      </c>
      <c r="B3065" s="64" t="n">
        <f aca="false">VLOOKUP(A3065,Plan1!$A$7:$O$4024,2,FALSE())</f>
        <v>-0.62</v>
      </c>
      <c r="C3065" s="65" t="n">
        <f aca="false">VLOOKUP(A3065,Plan1!$A$7:$O$4024,3,FALSE())</f>
        <v>780.38</v>
      </c>
      <c r="D3065" s="66" t="n">
        <f aca="false">VLOOKUP(A3065,Plan1!$A$7:$O$4024,7,FALSE())</f>
        <v>-0.53</v>
      </c>
      <c r="E3065" s="65" t="n">
        <f aca="false">VLOOKUP(A3065,Plan1!$A$7:$O$4024,8,FALSE())</f>
        <v>759.47</v>
      </c>
      <c r="F3065" s="64" t="n">
        <f aca="false">VLOOKUP(A3065,Plan1!$A$7:$O$4024,12,FALSE())</f>
        <v>-0.6</v>
      </c>
      <c r="G3065" s="65" t="n">
        <f aca="false">VLOOKUP(A3065,Plan1!$A$7:$O$4024,13,FALSE())</f>
        <v>838.18</v>
      </c>
    </row>
    <row r="3066" customFormat="false" ht="15" hidden="false" customHeight="false" outlineLevel="0" collapsed="false">
      <c r="A3066" s="63" t="n">
        <v>44338</v>
      </c>
      <c r="B3066" s="64" t="n">
        <f aca="false">VLOOKUP(A3066,Plan1!$A$7:$O$4024,2,FALSE())</f>
        <v>-0.65</v>
      </c>
      <c r="C3066" s="65" t="n">
        <f aca="false">VLOOKUP(A3066,Plan1!$A$7:$O$4024,3,FALSE())</f>
        <v>780.35</v>
      </c>
      <c r="D3066" s="66" t="n">
        <f aca="false">VLOOKUP(A3066,Plan1!$A$7:$O$4024,7,FALSE())</f>
        <v>-0.55</v>
      </c>
      <c r="E3066" s="65" t="n">
        <f aca="false">VLOOKUP(A3066,Plan1!$A$7:$O$4024,8,FALSE())</f>
        <v>759.45</v>
      </c>
      <c r="F3066" s="64" t="n">
        <f aca="false">VLOOKUP(A3066,Plan1!$A$7:$O$4024,12,FALSE())</f>
        <v>-0.62</v>
      </c>
      <c r="G3066" s="65" t="n">
        <f aca="false">VLOOKUP(A3066,Plan1!$A$7:$O$4024,13,FALSE())</f>
        <v>838.16</v>
      </c>
    </row>
    <row r="3067" customFormat="false" ht="15" hidden="false" customHeight="false" outlineLevel="0" collapsed="false">
      <c r="A3067" s="63" t="n">
        <v>44339</v>
      </c>
      <c r="B3067" s="64" t="n">
        <f aca="false">VLOOKUP(A3067,Plan1!$A$7:$O$4024,2,FALSE())</f>
        <v>-0.68</v>
      </c>
      <c r="C3067" s="65" t="n">
        <f aca="false">VLOOKUP(A3067,Plan1!$A$7:$O$4024,3,FALSE())</f>
        <v>780.32</v>
      </c>
      <c r="D3067" s="66" t="n">
        <f aca="false">VLOOKUP(A3067,Plan1!$A$7:$O$4024,7,FALSE())</f>
        <v>-0.57</v>
      </c>
      <c r="E3067" s="65" t="n">
        <f aca="false">VLOOKUP(A3067,Plan1!$A$7:$O$4024,8,FALSE())</f>
        <v>759.43</v>
      </c>
      <c r="F3067" s="64" t="n">
        <f aca="false">VLOOKUP(A3067,Plan1!$A$7:$O$4024,12,FALSE())</f>
        <v>-0.63</v>
      </c>
      <c r="G3067" s="65" t="n">
        <f aca="false">VLOOKUP(A3067,Plan1!$A$7:$O$4024,13,FALSE())</f>
        <v>838.15</v>
      </c>
    </row>
    <row r="3068" customFormat="false" ht="15" hidden="false" customHeight="false" outlineLevel="0" collapsed="false">
      <c r="A3068" s="63" t="n">
        <v>44340</v>
      </c>
      <c r="B3068" s="64" t="n">
        <f aca="false">VLOOKUP(A3068,Plan1!$A$7:$O$4024,2,FALSE())</f>
        <v>-0.69</v>
      </c>
      <c r="C3068" s="65" t="n">
        <f aca="false">VLOOKUP(A3068,Plan1!$A$7:$O$4024,3,FALSE())</f>
        <v>780.31</v>
      </c>
      <c r="D3068" s="66" t="n">
        <f aca="false">VLOOKUP(A3068,Plan1!$A$7:$O$4024,7,FALSE())</f>
        <v>-0.59</v>
      </c>
      <c r="E3068" s="65" t="n">
        <f aca="false">VLOOKUP(A3068,Plan1!$A$7:$O$4024,8,FALSE())</f>
        <v>759.41</v>
      </c>
      <c r="F3068" s="64" t="n">
        <f aca="false">VLOOKUP(A3068,Plan1!$A$7:$O$4024,12,FALSE())</f>
        <v>-0.65</v>
      </c>
      <c r="G3068" s="65" t="n">
        <f aca="false">VLOOKUP(A3068,Plan1!$A$7:$O$4024,13,FALSE())</f>
        <v>838.13</v>
      </c>
    </row>
    <row r="3069" customFormat="false" ht="15" hidden="false" customHeight="false" outlineLevel="0" collapsed="false">
      <c r="A3069" s="63" t="n">
        <v>44341</v>
      </c>
      <c r="B3069" s="64" t="n">
        <f aca="false">VLOOKUP(A3069,Plan1!$A$7:$O$4024,2,FALSE())</f>
        <v>-0.71</v>
      </c>
      <c r="C3069" s="65" t="n">
        <f aca="false">VLOOKUP(A3069,Plan1!$A$7:$O$4024,3,FALSE())</f>
        <v>780.29</v>
      </c>
      <c r="D3069" s="66" t="n">
        <f aca="false">VLOOKUP(A3069,Plan1!$A$7:$O$4024,7,FALSE())</f>
        <v>-0.6</v>
      </c>
      <c r="E3069" s="65" t="n">
        <f aca="false">VLOOKUP(A3069,Plan1!$A$7:$O$4024,8,FALSE())</f>
        <v>759.4</v>
      </c>
      <c r="F3069" s="64" t="n">
        <f aca="false">VLOOKUP(A3069,Plan1!$A$7:$O$4024,12,FALSE())</f>
        <v>-0.66</v>
      </c>
      <c r="G3069" s="65" t="n">
        <f aca="false">VLOOKUP(A3069,Plan1!$A$7:$O$4024,13,FALSE())</f>
        <v>838.12</v>
      </c>
    </row>
    <row r="3070" customFormat="false" ht="15" hidden="false" customHeight="false" outlineLevel="0" collapsed="false">
      <c r="A3070" s="63" t="n">
        <v>44342</v>
      </c>
      <c r="B3070" s="64" t="n">
        <f aca="false">VLOOKUP(A3070,Plan1!$A$7:$O$4024,2,FALSE())</f>
        <v>-0.72</v>
      </c>
      <c r="C3070" s="65" t="n">
        <f aca="false">VLOOKUP(A3070,Plan1!$A$7:$O$4024,3,FALSE())</f>
        <v>780.28</v>
      </c>
      <c r="D3070" s="66" t="n">
        <f aca="false">VLOOKUP(A3070,Plan1!$A$7:$O$4024,7,FALSE())</f>
        <v>-0.62</v>
      </c>
      <c r="E3070" s="65" t="n">
        <f aca="false">VLOOKUP(A3070,Plan1!$A$7:$O$4024,8,FALSE())</f>
        <v>759.38</v>
      </c>
      <c r="F3070" s="64" t="n">
        <f aca="false">VLOOKUP(A3070,Plan1!$A$7:$O$4024,12,FALSE())</f>
        <v>-0.68</v>
      </c>
      <c r="G3070" s="65" t="n">
        <f aca="false">VLOOKUP(A3070,Plan1!$A$7:$O$4024,13,FALSE())</f>
        <v>838.1</v>
      </c>
    </row>
    <row r="3071" customFormat="false" ht="15" hidden="false" customHeight="false" outlineLevel="0" collapsed="false">
      <c r="A3071" s="63" t="n">
        <v>44343</v>
      </c>
      <c r="B3071" s="64" t="n">
        <f aca="false">VLOOKUP(A3071,Plan1!$A$7:$O$4024,2,FALSE())</f>
        <v>-0.75</v>
      </c>
      <c r="C3071" s="65" t="n">
        <f aca="false">VLOOKUP(A3071,Plan1!$A$7:$O$4024,3,FALSE())</f>
        <v>780.25</v>
      </c>
      <c r="D3071" s="66" t="n">
        <f aca="false">VLOOKUP(A3071,Plan1!$A$7:$O$4024,7,FALSE())</f>
        <v>-0.63</v>
      </c>
      <c r="E3071" s="65" t="n">
        <f aca="false">VLOOKUP(A3071,Plan1!$A$7:$O$4024,8,FALSE())</f>
        <v>759.37</v>
      </c>
      <c r="F3071" s="64" t="n">
        <f aca="false">VLOOKUP(A3071,Plan1!$A$7:$O$4024,12,FALSE())</f>
        <v>-0.7</v>
      </c>
      <c r="G3071" s="65" t="n">
        <f aca="false">VLOOKUP(A3071,Plan1!$A$7:$O$4024,13,FALSE())</f>
        <v>838.08</v>
      </c>
    </row>
    <row r="3072" customFormat="false" ht="15" hidden="false" customHeight="false" outlineLevel="0" collapsed="false">
      <c r="A3072" s="63" t="n">
        <v>44344</v>
      </c>
      <c r="B3072" s="64" t="n">
        <f aca="false">VLOOKUP(A3072,Plan1!$A$7:$O$4024,2,FALSE())</f>
        <v>-0.77</v>
      </c>
      <c r="C3072" s="65" t="n">
        <f aca="false">VLOOKUP(A3072,Plan1!$A$7:$O$4024,3,FALSE())</f>
        <v>780.23</v>
      </c>
      <c r="D3072" s="66" t="n">
        <f aca="false">VLOOKUP(A3072,Plan1!$A$7:$O$4024,7,FALSE())</f>
        <v>-0.65</v>
      </c>
      <c r="E3072" s="65" t="n">
        <f aca="false">VLOOKUP(A3072,Plan1!$A$7:$O$4024,8,FALSE())</f>
        <v>759.35</v>
      </c>
      <c r="F3072" s="64" t="n">
        <f aca="false">VLOOKUP(A3072,Plan1!$A$7:$O$4024,12,FALSE())</f>
        <v>-0.72</v>
      </c>
      <c r="G3072" s="65" t="n">
        <f aca="false">VLOOKUP(A3072,Plan1!$A$7:$O$4024,13,FALSE())</f>
        <v>838.06</v>
      </c>
    </row>
    <row r="3073" customFormat="false" ht="15" hidden="false" customHeight="false" outlineLevel="0" collapsed="false">
      <c r="A3073" s="63" t="n">
        <v>44345</v>
      </c>
      <c r="B3073" s="64" t="n">
        <f aca="false">VLOOKUP(A3073,Plan1!$A$7:$O$4024,2,FALSE())</f>
        <v>-0.79</v>
      </c>
      <c r="C3073" s="65" t="n">
        <f aca="false">VLOOKUP(A3073,Plan1!$A$7:$O$4024,3,FALSE())</f>
        <v>780.21</v>
      </c>
      <c r="D3073" s="66" t="n">
        <f aca="false">VLOOKUP(A3073,Plan1!$A$7:$O$4024,7,FALSE())</f>
        <v>-0.66</v>
      </c>
      <c r="E3073" s="65" t="n">
        <f aca="false">VLOOKUP(A3073,Plan1!$A$7:$O$4024,8,FALSE())</f>
        <v>759.34</v>
      </c>
      <c r="F3073" s="64" t="n">
        <f aca="false">VLOOKUP(A3073,Plan1!$A$7:$O$4024,12,FALSE())</f>
        <v>-0.74</v>
      </c>
      <c r="G3073" s="65" t="n">
        <f aca="false">VLOOKUP(A3073,Plan1!$A$7:$O$4024,13,FALSE())</f>
        <v>838.04</v>
      </c>
    </row>
    <row r="3074" customFormat="false" ht="15" hidden="false" customHeight="false" outlineLevel="0" collapsed="false">
      <c r="A3074" s="63" t="n">
        <v>44346</v>
      </c>
      <c r="B3074" s="64" t="n">
        <f aca="false">VLOOKUP(A3074,Plan1!$A$7:$O$4024,2,FALSE())</f>
        <v>-0.82</v>
      </c>
      <c r="C3074" s="65" t="n">
        <f aca="false">VLOOKUP(A3074,Plan1!$A$7:$O$4024,3,FALSE())</f>
        <v>780.18</v>
      </c>
      <c r="D3074" s="66" t="n">
        <f aca="false">VLOOKUP(A3074,Plan1!$A$7:$O$4024,7,FALSE())</f>
        <v>-0.69</v>
      </c>
      <c r="E3074" s="65" t="n">
        <f aca="false">VLOOKUP(A3074,Plan1!$A$7:$O$4024,8,FALSE())</f>
        <v>759.31</v>
      </c>
      <c r="F3074" s="64" t="n">
        <f aca="false">VLOOKUP(A3074,Plan1!$A$7:$O$4024,12,FALSE())</f>
        <v>-0.75</v>
      </c>
      <c r="G3074" s="65" t="n">
        <f aca="false">VLOOKUP(A3074,Plan1!$A$7:$O$4024,13,FALSE())</f>
        <v>838.03</v>
      </c>
    </row>
    <row r="3075" customFormat="false" ht="15" hidden="false" customHeight="false" outlineLevel="0" collapsed="false">
      <c r="A3075" s="63" t="n">
        <v>44347</v>
      </c>
      <c r="B3075" s="64" t="n">
        <f aca="false">VLOOKUP(A3075,Plan1!$A$7:$O$4024,2,FALSE())</f>
        <v>-0.84</v>
      </c>
      <c r="C3075" s="65" t="n">
        <f aca="false">VLOOKUP(A3075,Plan1!$A$7:$O$4024,3,FALSE())</f>
        <v>780.16</v>
      </c>
      <c r="D3075" s="66" t="n">
        <f aca="false">VLOOKUP(A3075,Plan1!$A$7:$O$4024,7,FALSE())</f>
        <v>-0.7</v>
      </c>
      <c r="E3075" s="65" t="n">
        <f aca="false">VLOOKUP(A3075,Plan1!$A$7:$O$4024,8,FALSE())</f>
        <v>759.3</v>
      </c>
      <c r="F3075" s="64" t="n">
        <f aca="false">VLOOKUP(A3075,Plan1!$A$7:$O$4024,12,FALSE())</f>
        <v>-0.78</v>
      </c>
      <c r="G3075" s="65" t="n">
        <f aca="false">VLOOKUP(A3075,Plan1!$A$7:$O$4024,13,FALSE())</f>
        <v>838</v>
      </c>
    </row>
    <row r="3076" customFormat="false" ht="15" hidden="false" customHeight="false" outlineLevel="0" collapsed="false">
      <c r="A3076" s="63" t="n">
        <v>44348</v>
      </c>
      <c r="B3076" s="64" t="n">
        <f aca="false">VLOOKUP(A3076,Plan1!$A$7:$O$4024,2,FALSE())</f>
        <v>-0.83</v>
      </c>
      <c r="C3076" s="65" t="n">
        <f aca="false">VLOOKUP(A3076,Plan1!$A$7:$O$4024,3,FALSE())</f>
        <v>780.17</v>
      </c>
      <c r="D3076" s="66" t="n">
        <f aca="false">VLOOKUP(A3076,Plan1!$A$7:$O$4024,7,FALSE())</f>
        <v>-0.68</v>
      </c>
      <c r="E3076" s="65" t="n">
        <f aca="false">VLOOKUP(A3076,Plan1!$A$7:$O$4024,8,FALSE())</f>
        <v>759.32</v>
      </c>
      <c r="F3076" s="64" t="n">
        <f aca="false">VLOOKUP(A3076,Plan1!$A$7:$O$4024,12,FALSE())</f>
        <v>-0.76</v>
      </c>
      <c r="G3076" s="65" t="n">
        <f aca="false">VLOOKUP(A3076,Plan1!$A$7:$O$4024,13,FALSE())</f>
        <v>838.02</v>
      </c>
    </row>
    <row r="3077" customFormat="false" ht="15" hidden="false" customHeight="false" outlineLevel="0" collapsed="false">
      <c r="A3077" s="63" t="n">
        <v>44349</v>
      </c>
      <c r="B3077" s="64" t="n">
        <f aca="false">VLOOKUP(A3077,Plan1!$A$7:$O$4024,2,FALSE())</f>
        <v>-0.83</v>
      </c>
      <c r="C3077" s="65" t="n">
        <f aca="false">VLOOKUP(A3077,Plan1!$A$7:$O$4024,3,FALSE())</f>
        <v>780.17</v>
      </c>
      <c r="D3077" s="66" t="n">
        <f aca="false">VLOOKUP(A3077,Plan1!$A$7:$O$4024,7,FALSE())</f>
        <v>-0.69</v>
      </c>
      <c r="E3077" s="65" t="n">
        <f aca="false">VLOOKUP(A3077,Plan1!$A$7:$O$4024,8,FALSE())</f>
        <v>759.31</v>
      </c>
      <c r="F3077" s="64" t="n">
        <f aca="false">VLOOKUP(A3077,Plan1!$A$7:$O$4024,12,FALSE())</f>
        <v>-0.77</v>
      </c>
      <c r="G3077" s="65" t="n">
        <f aca="false">VLOOKUP(A3077,Plan1!$A$7:$O$4024,13,FALSE())</f>
        <v>838.01</v>
      </c>
    </row>
    <row r="3078" customFormat="false" ht="15" hidden="false" customHeight="false" outlineLevel="0" collapsed="false">
      <c r="A3078" s="63" t="n">
        <v>44350</v>
      </c>
      <c r="B3078" s="64" t="n">
        <f aca="false">VLOOKUP(A3078,Plan1!$A$7:$O$4024,2,FALSE())</f>
        <v>-0.85</v>
      </c>
      <c r="C3078" s="65" t="n">
        <f aca="false">VLOOKUP(A3078,Plan1!$A$7:$O$4024,3,FALSE())</f>
        <v>780.15</v>
      </c>
      <c r="D3078" s="66" t="n">
        <f aca="false">VLOOKUP(A3078,Plan1!$A$7:$O$4024,7,FALSE())</f>
        <v>-0.7</v>
      </c>
      <c r="E3078" s="65" t="n">
        <f aca="false">VLOOKUP(A3078,Plan1!$A$7:$O$4024,8,FALSE())</f>
        <v>759.3</v>
      </c>
      <c r="F3078" s="64" t="n">
        <f aca="false">VLOOKUP(A3078,Plan1!$A$7:$O$4024,12,FALSE())</f>
        <v>-0.78</v>
      </c>
      <c r="G3078" s="65" t="n">
        <f aca="false">VLOOKUP(A3078,Plan1!$A$7:$O$4024,13,FALSE())</f>
        <v>838</v>
      </c>
    </row>
    <row r="3079" customFormat="false" ht="15" hidden="false" customHeight="false" outlineLevel="0" collapsed="false">
      <c r="A3079" s="63" t="n">
        <v>44351</v>
      </c>
      <c r="B3079" s="64" t="n">
        <f aca="false">VLOOKUP(A3079,Plan1!$A$7:$O$4024,2,FALSE())</f>
        <v>-0.86</v>
      </c>
      <c r="C3079" s="65" t="n">
        <f aca="false">VLOOKUP(A3079,Plan1!$A$7:$O$4024,3,FALSE())</f>
        <v>780.14</v>
      </c>
      <c r="D3079" s="66" t="n">
        <f aca="false">VLOOKUP(A3079,Plan1!$A$7:$O$4024,7,FALSE())</f>
        <v>-0.71</v>
      </c>
      <c r="E3079" s="65" t="n">
        <f aca="false">VLOOKUP(A3079,Plan1!$A$7:$O$4024,8,FALSE())</f>
        <v>759.29</v>
      </c>
      <c r="F3079" s="64" t="n">
        <f aca="false">VLOOKUP(A3079,Plan1!$A$7:$O$4024,12,FALSE())</f>
        <v>-0.8</v>
      </c>
      <c r="G3079" s="65" t="n">
        <f aca="false">VLOOKUP(A3079,Plan1!$A$7:$O$4024,13,FALSE())</f>
        <v>837.98</v>
      </c>
    </row>
    <row r="3080" customFormat="false" ht="15" hidden="false" customHeight="false" outlineLevel="0" collapsed="false">
      <c r="A3080" s="63" t="n">
        <v>44352</v>
      </c>
      <c r="B3080" s="64" t="n">
        <f aca="false">VLOOKUP(A3080,Plan1!$A$7:$O$4024,2,FALSE())</f>
        <v>-0.88</v>
      </c>
      <c r="C3080" s="65" t="n">
        <f aca="false">VLOOKUP(A3080,Plan1!$A$7:$O$4024,3,FALSE())</f>
        <v>780.12</v>
      </c>
      <c r="D3080" s="66" t="n">
        <f aca="false">VLOOKUP(A3080,Plan1!$A$7:$O$4024,7,FALSE())</f>
        <v>-0.73</v>
      </c>
      <c r="E3080" s="65" t="n">
        <f aca="false">VLOOKUP(A3080,Plan1!$A$7:$O$4024,8,FALSE())</f>
        <v>759.27</v>
      </c>
      <c r="F3080" s="64" t="n">
        <f aca="false">VLOOKUP(A3080,Plan1!$A$7:$O$4024,12,FALSE())</f>
        <v>-0.82</v>
      </c>
      <c r="G3080" s="65" t="n">
        <f aca="false">VLOOKUP(A3080,Plan1!$A$7:$O$4024,13,FALSE())</f>
        <v>837.96</v>
      </c>
    </row>
    <row r="3081" customFormat="false" ht="15" hidden="false" customHeight="false" outlineLevel="0" collapsed="false">
      <c r="A3081" s="63" t="n">
        <v>44353</v>
      </c>
      <c r="B3081" s="64" t="n">
        <f aca="false">VLOOKUP(A3081,Plan1!$A$7:$O$4024,2,FALSE())</f>
        <v>-0.9</v>
      </c>
      <c r="C3081" s="65" t="n">
        <f aca="false">VLOOKUP(A3081,Plan1!$A$7:$O$4024,3,FALSE())</f>
        <v>780.1</v>
      </c>
      <c r="D3081" s="66" t="n">
        <f aca="false">VLOOKUP(A3081,Plan1!$A$7:$O$4024,7,FALSE())</f>
        <v>-0.74</v>
      </c>
      <c r="E3081" s="65" t="n">
        <f aca="false">VLOOKUP(A3081,Plan1!$A$7:$O$4024,8,FALSE())</f>
        <v>759.26</v>
      </c>
      <c r="F3081" s="64" t="n">
        <f aca="false">VLOOKUP(A3081,Plan1!$A$7:$O$4024,12,FALSE())</f>
        <v>-0.84</v>
      </c>
      <c r="G3081" s="65" t="n">
        <f aca="false">VLOOKUP(A3081,Plan1!$A$7:$O$4024,13,FALSE())</f>
        <v>837.94</v>
      </c>
    </row>
    <row r="3082" customFormat="false" ht="15" hidden="false" customHeight="false" outlineLevel="0" collapsed="false">
      <c r="A3082" s="63" t="n">
        <v>44354</v>
      </c>
      <c r="B3082" s="64" t="n">
        <f aca="false">VLOOKUP(A3082,Plan1!$A$7:$O$4024,2,FALSE())</f>
        <v>-0.92</v>
      </c>
      <c r="C3082" s="65" t="n">
        <f aca="false">VLOOKUP(A3082,Plan1!$A$7:$O$4024,3,FALSE())</f>
        <v>780.08</v>
      </c>
      <c r="D3082" s="66" t="n">
        <f aca="false">VLOOKUP(A3082,Plan1!$A$7:$O$4024,7,FALSE())</f>
        <v>-0.75</v>
      </c>
      <c r="E3082" s="65" t="n">
        <f aca="false">VLOOKUP(A3082,Plan1!$A$7:$O$4024,8,FALSE())</f>
        <v>759.25</v>
      </c>
      <c r="F3082" s="64" t="n">
        <f aca="false">VLOOKUP(A3082,Plan1!$A$7:$O$4024,12,FALSE())</f>
        <v>-0.86</v>
      </c>
      <c r="G3082" s="65" t="n">
        <f aca="false">VLOOKUP(A3082,Plan1!$A$7:$O$4024,13,FALSE())</f>
        <v>837.92</v>
      </c>
    </row>
    <row r="3083" customFormat="false" ht="15" hidden="false" customHeight="false" outlineLevel="0" collapsed="false">
      <c r="A3083" s="63" t="n">
        <v>44355</v>
      </c>
      <c r="B3083" s="64" t="n">
        <f aca="false">VLOOKUP(A3083,Plan1!$A$7:$O$4024,2,FALSE())</f>
        <v>-0.94</v>
      </c>
      <c r="C3083" s="65" t="n">
        <f aca="false">VLOOKUP(A3083,Plan1!$A$7:$O$4024,3,FALSE())</f>
        <v>780.06</v>
      </c>
      <c r="D3083" s="66" t="n">
        <f aca="false">VLOOKUP(A3083,Plan1!$A$7:$O$4024,7,FALSE())</f>
        <v>-0.76</v>
      </c>
      <c r="E3083" s="65" t="n">
        <f aca="false">VLOOKUP(A3083,Plan1!$A$7:$O$4024,8,FALSE())</f>
        <v>759.24</v>
      </c>
      <c r="F3083" s="64" t="n">
        <f aca="false">VLOOKUP(A3083,Plan1!$A$7:$O$4024,12,FALSE())</f>
        <v>-0.88</v>
      </c>
      <c r="G3083" s="65" t="n">
        <f aca="false">VLOOKUP(A3083,Plan1!$A$7:$O$4024,13,FALSE())</f>
        <v>837.9</v>
      </c>
    </row>
    <row r="3084" customFormat="false" ht="15" hidden="false" customHeight="false" outlineLevel="0" collapsed="false">
      <c r="A3084" s="63" t="n">
        <v>44356</v>
      </c>
      <c r="B3084" s="64" t="n">
        <f aca="false">VLOOKUP(A3084,Plan1!$A$7:$O$4024,2,FALSE())</f>
        <v>-0.96</v>
      </c>
      <c r="C3084" s="65" t="n">
        <f aca="false">VLOOKUP(A3084,Plan1!$A$7:$O$4024,3,FALSE())</f>
        <v>780.04</v>
      </c>
      <c r="D3084" s="66" t="n">
        <f aca="false">VLOOKUP(A3084,Plan1!$A$7:$O$4024,7,FALSE())</f>
        <v>-0.78</v>
      </c>
      <c r="E3084" s="65" t="n">
        <f aca="false">VLOOKUP(A3084,Plan1!$A$7:$O$4024,8,FALSE())</f>
        <v>759.22</v>
      </c>
      <c r="F3084" s="64" t="n">
        <f aca="false">VLOOKUP(A3084,Plan1!$A$7:$O$4024,12,FALSE())</f>
        <v>-0.9</v>
      </c>
      <c r="G3084" s="65" t="n">
        <f aca="false">VLOOKUP(A3084,Plan1!$A$7:$O$4024,13,FALSE())</f>
        <v>837.88</v>
      </c>
    </row>
    <row r="3085" customFormat="false" ht="15" hidden="false" customHeight="false" outlineLevel="0" collapsed="false">
      <c r="A3085" s="63" t="n">
        <v>44357</v>
      </c>
      <c r="B3085" s="64" t="n">
        <f aca="false">VLOOKUP(A3085,Plan1!$A$7:$O$4024,2,FALSE())</f>
        <v>-0.98</v>
      </c>
      <c r="C3085" s="65" t="n">
        <f aca="false">VLOOKUP(A3085,Plan1!$A$7:$O$4024,3,FALSE())</f>
        <v>780.02</v>
      </c>
      <c r="D3085" s="66" t="n">
        <f aca="false">VLOOKUP(A3085,Plan1!$A$7:$O$4024,7,FALSE())</f>
        <v>-0.79</v>
      </c>
      <c r="E3085" s="65" t="n">
        <f aca="false">VLOOKUP(A3085,Plan1!$A$7:$O$4024,8,FALSE())</f>
        <v>759.21</v>
      </c>
      <c r="F3085" s="64" t="n">
        <f aca="false">VLOOKUP(A3085,Plan1!$A$7:$O$4024,12,FALSE())</f>
        <v>-0.91</v>
      </c>
      <c r="G3085" s="65" t="n">
        <f aca="false">VLOOKUP(A3085,Plan1!$A$7:$O$4024,13,FALSE())</f>
        <v>837.87</v>
      </c>
    </row>
    <row r="3086" customFormat="false" ht="15" hidden="false" customHeight="false" outlineLevel="0" collapsed="false">
      <c r="A3086" s="63" t="n">
        <v>44358</v>
      </c>
      <c r="B3086" s="64" t="n">
        <f aca="false">VLOOKUP(A3086,Plan1!$A$7:$O$4024,2,FALSE())</f>
        <v>-0.99</v>
      </c>
      <c r="C3086" s="65" t="n">
        <f aca="false">VLOOKUP(A3086,Plan1!$A$7:$O$4024,3,FALSE())</f>
        <v>780.01</v>
      </c>
      <c r="D3086" s="66" t="n">
        <f aca="false">VLOOKUP(A3086,Plan1!$A$7:$O$4024,7,FALSE())</f>
        <v>-0.81</v>
      </c>
      <c r="E3086" s="65" t="n">
        <f aca="false">VLOOKUP(A3086,Plan1!$A$7:$O$4024,8,FALSE())</f>
        <v>759.19</v>
      </c>
      <c r="F3086" s="64" t="n">
        <f aca="false">VLOOKUP(A3086,Plan1!$A$7:$O$4024,12,FALSE())</f>
        <v>-0.93</v>
      </c>
      <c r="G3086" s="65" t="n">
        <f aca="false">VLOOKUP(A3086,Plan1!$A$7:$O$4024,13,FALSE())</f>
        <v>837.85</v>
      </c>
    </row>
    <row r="3087" customFormat="false" ht="15" hidden="false" customHeight="false" outlineLevel="0" collapsed="false">
      <c r="A3087" s="63" t="n">
        <v>44359</v>
      </c>
      <c r="B3087" s="64" t="n">
        <f aca="false">VLOOKUP(A3087,Plan1!$A$7:$O$4024,2,FALSE())</f>
        <v>-1.02</v>
      </c>
      <c r="C3087" s="65" t="n">
        <f aca="false">VLOOKUP(A3087,Plan1!$A$7:$O$4024,3,FALSE())</f>
        <v>779.98</v>
      </c>
      <c r="D3087" s="66" t="n">
        <f aca="false">VLOOKUP(A3087,Plan1!$A$7:$O$4024,7,FALSE())</f>
        <v>-0.82</v>
      </c>
      <c r="E3087" s="65" t="n">
        <f aca="false">VLOOKUP(A3087,Plan1!$A$7:$O$4024,8,FALSE())</f>
        <v>759.18</v>
      </c>
      <c r="F3087" s="64" t="n">
        <f aca="false">VLOOKUP(A3087,Plan1!$A$7:$O$4024,12,FALSE())</f>
        <v>-0.94</v>
      </c>
      <c r="G3087" s="65" t="n">
        <f aca="false">VLOOKUP(A3087,Plan1!$A$7:$O$4024,13,FALSE())</f>
        <v>837.84</v>
      </c>
    </row>
    <row r="3088" customFormat="false" ht="15" hidden="false" customHeight="false" outlineLevel="0" collapsed="false">
      <c r="A3088" s="63" t="n">
        <v>44360</v>
      </c>
      <c r="B3088" s="64" t="n">
        <f aca="false">VLOOKUP(A3088,Plan1!$A$7:$O$4024,2,FALSE())</f>
        <v>-1.04</v>
      </c>
      <c r="C3088" s="65" t="n">
        <f aca="false">VLOOKUP(A3088,Plan1!$A$7:$O$4024,3,FALSE())</f>
        <v>779.96</v>
      </c>
      <c r="D3088" s="66" t="n">
        <f aca="false">VLOOKUP(A3088,Plan1!$A$7:$O$4024,7,FALSE())</f>
        <v>-0.84</v>
      </c>
      <c r="E3088" s="65" t="n">
        <f aca="false">VLOOKUP(A3088,Plan1!$A$7:$O$4024,8,FALSE())</f>
        <v>759.16</v>
      </c>
      <c r="F3088" s="64" t="n">
        <f aca="false">VLOOKUP(A3088,Plan1!$A$7:$O$4024,12,FALSE())</f>
        <v>-0.96</v>
      </c>
      <c r="G3088" s="65" t="n">
        <f aca="false">VLOOKUP(A3088,Plan1!$A$7:$O$4024,13,FALSE())</f>
        <v>837.82</v>
      </c>
    </row>
    <row r="3089" customFormat="false" ht="15" hidden="false" customHeight="false" outlineLevel="0" collapsed="false">
      <c r="A3089" s="63" t="n">
        <v>44361</v>
      </c>
      <c r="B3089" s="64" t="n">
        <f aca="false">VLOOKUP(A3089,Plan1!$A$7:$O$4024,2,FALSE())</f>
        <v>-1.06</v>
      </c>
      <c r="C3089" s="65" t="n">
        <f aca="false">VLOOKUP(A3089,Plan1!$A$7:$O$4024,3,FALSE())</f>
        <v>779.94</v>
      </c>
      <c r="D3089" s="66" t="n">
        <f aca="false">VLOOKUP(A3089,Plan1!$A$7:$O$4024,7,FALSE())</f>
        <v>-0.85</v>
      </c>
      <c r="E3089" s="65" t="n">
        <f aca="false">VLOOKUP(A3089,Plan1!$A$7:$O$4024,8,FALSE())</f>
        <v>759.15</v>
      </c>
      <c r="F3089" s="64" t="n">
        <f aca="false">VLOOKUP(A3089,Plan1!$A$7:$O$4024,12,FALSE())</f>
        <v>-0.98</v>
      </c>
      <c r="G3089" s="65" t="n">
        <f aca="false">VLOOKUP(A3089,Plan1!$A$7:$O$4024,13,FALSE())</f>
        <v>837.8</v>
      </c>
    </row>
    <row r="3090" customFormat="false" ht="15" hidden="false" customHeight="false" outlineLevel="0" collapsed="false">
      <c r="A3090" s="63" t="n">
        <v>44362</v>
      </c>
      <c r="B3090" s="64" t="n">
        <f aca="false">VLOOKUP(A3090,Plan1!$A$7:$O$4024,2,FALSE())</f>
        <v>-1.08</v>
      </c>
      <c r="C3090" s="65" t="n">
        <f aca="false">VLOOKUP(A3090,Plan1!$A$7:$O$4024,3,FALSE())</f>
        <v>779.92</v>
      </c>
      <c r="D3090" s="66" t="n">
        <f aca="false">VLOOKUP(A3090,Plan1!$A$7:$O$4024,7,FALSE())</f>
        <v>-0.86</v>
      </c>
      <c r="E3090" s="65" t="n">
        <f aca="false">VLOOKUP(A3090,Plan1!$A$7:$O$4024,8,FALSE())</f>
        <v>759.14</v>
      </c>
      <c r="F3090" s="64" t="n">
        <f aca="false">VLOOKUP(A3090,Plan1!$A$7:$O$4024,12,FALSE())</f>
        <v>-1</v>
      </c>
      <c r="G3090" s="65" t="n">
        <f aca="false">VLOOKUP(A3090,Plan1!$A$7:$O$4024,13,FALSE())</f>
        <v>837.78</v>
      </c>
    </row>
    <row r="3091" customFormat="false" ht="15" hidden="false" customHeight="false" outlineLevel="0" collapsed="false">
      <c r="A3091" s="63" t="n">
        <v>44363</v>
      </c>
      <c r="B3091" s="64" t="n">
        <f aca="false">VLOOKUP(A3091,Plan1!$A$7:$O$4024,2,FALSE())</f>
        <v>-1.1</v>
      </c>
      <c r="C3091" s="65" t="n">
        <f aca="false">VLOOKUP(A3091,Plan1!$A$7:$O$4024,3,FALSE())</f>
        <v>779.9</v>
      </c>
      <c r="D3091" s="66" t="n">
        <f aca="false">VLOOKUP(A3091,Plan1!$A$7:$O$4024,7,FALSE())</f>
        <v>-0.87</v>
      </c>
      <c r="E3091" s="65" t="n">
        <f aca="false">VLOOKUP(A3091,Plan1!$A$7:$O$4024,8,FALSE())</f>
        <v>759.13</v>
      </c>
      <c r="F3091" s="64" t="n">
        <f aca="false">VLOOKUP(A3091,Plan1!$A$7:$O$4024,12,FALSE())</f>
        <v>-1.02</v>
      </c>
      <c r="G3091" s="65" t="n">
        <f aca="false">VLOOKUP(A3091,Plan1!$A$7:$O$4024,13,FALSE())</f>
        <v>837.76</v>
      </c>
    </row>
    <row r="3092" customFormat="false" ht="15" hidden="false" customHeight="false" outlineLevel="0" collapsed="false">
      <c r="A3092" s="63" t="n">
        <v>44364</v>
      </c>
      <c r="B3092" s="64" t="n">
        <f aca="false">VLOOKUP(A3092,Plan1!$A$7:$O$4024,2,FALSE())</f>
        <v>-1.12</v>
      </c>
      <c r="C3092" s="65" t="n">
        <f aca="false">VLOOKUP(A3092,Plan1!$A$7:$O$4024,3,FALSE())</f>
        <v>779.88</v>
      </c>
      <c r="D3092" s="66" t="n">
        <f aca="false">VLOOKUP(A3092,Plan1!$A$7:$O$4024,7,FALSE())</f>
        <v>-0.88</v>
      </c>
      <c r="E3092" s="65" t="n">
        <f aca="false">VLOOKUP(A3092,Plan1!$A$7:$O$4024,8,FALSE())</f>
        <v>759.12</v>
      </c>
      <c r="F3092" s="64" t="n">
        <f aca="false">VLOOKUP(A3092,Plan1!$A$7:$O$4024,12,FALSE())</f>
        <v>-1.04</v>
      </c>
      <c r="G3092" s="65" t="n">
        <f aca="false">VLOOKUP(A3092,Plan1!$A$7:$O$4024,13,FALSE())</f>
        <v>837.74</v>
      </c>
    </row>
    <row r="3093" customFormat="false" ht="15" hidden="false" customHeight="false" outlineLevel="0" collapsed="false">
      <c r="A3093" s="63" t="n">
        <v>44365</v>
      </c>
      <c r="B3093" s="64" t="n">
        <f aca="false">VLOOKUP(A3093,Plan1!$A$7:$O$4024,2,FALSE())</f>
        <v>-1.14</v>
      </c>
      <c r="C3093" s="65" t="n">
        <f aca="false">VLOOKUP(A3093,Plan1!$A$7:$O$4024,3,FALSE())</f>
        <v>779.86</v>
      </c>
      <c r="D3093" s="66" t="n">
        <f aca="false">VLOOKUP(A3093,Plan1!$A$7:$O$4024,7,FALSE())</f>
        <v>-0.9</v>
      </c>
      <c r="E3093" s="65" t="n">
        <f aca="false">VLOOKUP(A3093,Plan1!$A$7:$O$4024,8,FALSE())</f>
        <v>759.1</v>
      </c>
      <c r="F3093" s="64" t="n">
        <f aca="false">VLOOKUP(A3093,Plan1!$A$7:$O$4024,12,FALSE())</f>
        <v>-1.06</v>
      </c>
      <c r="G3093" s="65" t="n">
        <f aca="false">VLOOKUP(A3093,Plan1!$A$7:$O$4024,13,FALSE())</f>
        <v>837.72</v>
      </c>
    </row>
    <row r="3094" customFormat="false" ht="15" hidden="false" customHeight="false" outlineLevel="0" collapsed="false">
      <c r="A3094" s="63" t="n">
        <v>44366</v>
      </c>
      <c r="B3094" s="64" t="n">
        <f aca="false">VLOOKUP(A3094,Plan1!$A$7:$O$4024,2,FALSE())</f>
        <v>-1.17</v>
      </c>
      <c r="C3094" s="65" t="n">
        <f aca="false">VLOOKUP(A3094,Plan1!$A$7:$O$4024,3,FALSE())</f>
        <v>779.83</v>
      </c>
      <c r="D3094" s="66" t="n">
        <f aca="false">VLOOKUP(A3094,Plan1!$A$7:$O$4024,7,FALSE())</f>
        <v>-0.92</v>
      </c>
      <c r="E3094" s="65" t="n">
        <f aca="false">VLOOKUP(A3094,Plan1!$A$7:$O$4024,8,FALSE())</f>
        <v>759.08</v>
      </c>
      <c r="F3094" s="64" t="n">
        <f aca="false">VLOOKUP(A3094,Plan1!$A$7:$O$4024,12,FALSE())</f>
        <v>-1.09</v>
      </c>
      <c r="G3094" s="65" t="n">
        <f aca="false">VLOOKUP(A3094,Plan1!$A$7:$O$4024,13,FALSE())</f>
        <v>837.69</v>
      </c>
    </row>
    <row r="3095" customFormat="false" ht="15" hidden="false" customHeight="false" outlineLevel="0" collapsed="false">
      <c r="A3095" s="63" t="n">
        <v>44367</v>
      </c>
      <c r="B3095" s="64" t="n">
        <f aca="false">VLOOKUP(A3095,Plan1!$A$7:$O$4024,2,FALSE())</f>
        <v>-1.2</v>
      </c>
      <c r="C3095" s="65" t="n">
        <f aca="false">VLOOKUP(A3095,Plan1!$A$7:$O$4024,3,FALSE())</f>
        <v>779.8</v>
      </c>
      <c r="D3095" s="66" t="n">
        <f aca="false">VLOOKUP(A3095,Plan1!$A$7:$O$4024,7,FALSE())</f>
        <v>-0.94</v>
      </c>
      <c r="E3095" s="65" t="n">
        <f aca="false">VLOOKUP(A3095,Plan1!$A$7:$O$4024,8,FALSE())</f>
        <v>759.06</v>
      </c>
      <c r="F3095" s="64" t="n">
        <f aca="false">VLOOKUP(A3095,Plan1!$A$7:$O$4024,12,FALSE())</f>
        <v>-1.11</v>
      </c>
      <c r="G3095" s="65" t="n">
        <f aca="false">VLOOKUP(A3095,Plan1!$A$7:$O$4024,13,FALSE())</f>
        <v>837.67</v>
      </c>
    </row>
    <row r="3096" customFormat="false" ht="15" hidden="false" customHeight="false" outlineLevel="0" collapsed="false">
      <c r="A3096" s="63" t="n">
        <v>44368</v>
      </c>
      <c r="B3096" s="64" t="n">
        <f aca="false">VLOOKUP(A3096,Plan1!$A$7:$O$4024,2,FALSE())</f>
        <v>-1.22</v>
      </c>
      <c r="C3096" s="65" t="n">
        <f aca="false">VLOOKUP(A3096,Plan1!$A$7:$O$4024,3,FALSE())</f>
        <v>779.78</v>
      </c>
      <c r="D3096" s="66" t="n">
        <f aca="false">VLOOKUP(A3096,Plan1!$A$7:$O$4024,7,FALSE())</f>
        <v>-0.96</v>
      </c>
      <c r="E3096" s="65" t="n">
        <f aca="false">VLOOKUP(A3096,Plan1!$A$7:$O$4024,8,FALSE())</f>
        <v>759.04</v>
      </c>
      <c r="F3096" s="64" t="n">
        <f aca="false">VLOOKUP(A3096,Plan1!$A$7:$O$4024,12,FALSE())</f>
        <v>-1.12</v>
      </c>
      <c r="G3096" s="65" t="n">
        <f aca="false">VLOOKUP(A3096,Plan1!$A$7:$O$4024,13,FALSE())</f>
        <v>837.66</v>
      </c>
    </row>
    <row r="3097" customFormat="false" ht="15" hidden="false" customHeight="false" outlineLevel="0" collapsed="false">
      <c r="A3097" s="63" t="n">
        <v>44369</v>
      </c>
      <c r="B3097" s="64" t="n">
        <f aca="false">VLOOKUP(A3097,Plan1!$A$7:$O$4024,2,FALSE())</f>
        <v>-1.24</v>
      </c>
      <c r="C3097" s="65" t="n">
        <f aca="false">VLOOKUP(A3097,Plan1!$A$7:$O$4024,3,FALSE())</f>
        <v>779.76</v>
      </c>
      <c r="D3097" s="66" t="n">
        <f aca="false">VLOOKUP(A3097,Plan1!$A$7:$O$4024,7,FALSE())</f>
        <v>-0.98</v>
      </c>
      <c r="E3097" s="65" t="n">
        <f aca="false">VLOOKUP(A3097,Plan1!$A$7:$O$4024,8,FALSE())</f>
        <v>759.02</v>
      </c>
      <c r="F3097" s="64" t="n">
        <f aca="false">VLOOKUP(A3097,Plan1!$A$7:$O$4024,12,FALSE())</f>
        <v>-1.14</v>
      </c>
      <c r="G3097" s="65" t="n">
        <f aca="false">VLOOKUP(A3097,Plan1!$A$7:$O$4024,13,FALSE())</f>
        <v>837.64</v>
      </c>
    </row>
    <row r="3098" customFormat="false" ht="15" hidden="false" customHeight="false" outlineLevel="0" collapsed="false">
      <c r="A3098" s="63" t="n">
        <v>44370</v>
      </c>
      <c r="B3098" s="64" t="n">
        <f aca="false">VLOOKUP(A3098,Plan1!$A$7:$O$4024,2,FALSE())</f>
        <v>-1.26</v>
      </c>
      <c r="C3098" s="65" t="n">
        <f aca="false">VLOOKUP(A3098,Plan1!$A$7:$O$4024,3,FALSE())</f>
        <v>779.74</v>
      </c>
      <c r="D3098" s="66" t="n">
        <f aca="false">VLOOKUP(A3098,Plan1!$A$7:$O$4024,7,FALSE())</f>
        <v>-1</v>
      </c>
      <c r="E3098" s="65" t="n">
        <f aca="false">VLOOKUP(A3098,Plan1!$A$7:$O$4024,8,FALSE())</f>
        <v>759</v>
      </c>
      <c r="F3098" s="64" t="n">
        <f aca="false">VLOOKUP(A3098,Plan1!$A$7:$O$4024,12,FALSE())</f>
        <v>-1.16</v>
      </c>
      <c r="G3098" s="65" t="n">
        <f aca="false">VLOOKUP(A3098,Plan1!$A$7:$O$4024,13,FALSE())</f>
        <v>837.62</v>
      </c>
    </row>
    <row r="3099" customFormat="false" ht="15" hidden="false" customHeight="false" outlineLevel="0" collapsed="false">
      <c r="A3099" s="63" t="n">
        <v>44371</v>
      </c>
      <c r="B3099" s="64" t="n">
        <f aca="false">VLOOKUP(A3099,Plan1!$A$7:$O$4024,2,FALSE())</f>
        <v>-1.29</v>
      </c>
      <c r="C3099" s="65" t="n">
        <f aca="false">VLOOKUP(A3099,Plan1!$A$7:$O$4024,3,FALSE())</f>
        <v>779.71</v>
      </c>
      <c r="D3099" s="66" t="n">
        <f aca="false">VLOOKUP(A3099,Plan1!$A$7:$O$4024,7,FALSE())</f>
        <v>-1.01</v>
      </c>
      <c r="E3099" s="65" t="n">
        <f aca="false">VLOOKUP(A3099,Plan1!$A$7:$O$4024,8,FALSE())</f>
        <v>758.99</v>
      </c>
      <c r="F3099" s="64" t="n">
        <f aca="false">VLOOKUP(A3099,Plan1!$A$7:$O$4024,12,FALSE())</f>
        <v>-1.18</v>
      </c>
      <c r="G3099" s="65" t="n">
        <f aca="false">VLOOKUP(A3099,Plan1!$A$7:$O$4024,13,FALSE())</f>
        <v>837.6</v>
      </c>
    </row>
    <row r="3100" customFormat="false" ht="15" hidden="false" customHeight="false" outlineLevel="0" collapsed="false">
      <c r="A3100" s="63" t="n">
        <v>44372</v>
      </c>
      <c r="B3100" s="64" t="n">
        <f aca="false">VLOOKUP(A3100,Plan1!$A$7:$O$4024,2,FALSE())</f>
        <v>-1.31</v>
      </c>
      <c r="C3100" s="65" t="n">
        <f aca="false">VLOOKUP(A3100,Plan1!$A$7:$O$4024,3,FALSE())</f>
        <v>779.69</v>
      </c>
      <c r="D3100" s="66" t="n">
        <f aca="false">VLOOKUP(A3100,Plan1!$A$7:$O$4024,7,FALSE())</f>
        <v>-1.01</v>
      </c>
      <c r="E3100" s="65" t="n">
        <f aca="false">VLOOKUP(A3100,Plan1!$A$7:$O$4024,8,FALSE())</f>
        <v>758.99</v>
      </c>
      <c r="F3100" s="64" t="n">
        <f aca="false">VLOOKUP(A3100,Plan1!$A$7:$O$4024,12,FALSE())</f>
        <v>-1.22</v>
      </c>
      <c r="G3100" s="65" t="n">
        <f aca="false">VLOOKUP(A3100,Plan1!$A$7:$O$4024,13,FALSE())</f>
        <v>837.56</v>
      </c>
    </row>
    <row r="3101" customFormat="false" ht="15" hidden="false" customHeight="false" outlineLevel="0" collapsed="false">
      <c r="A3101" s="63" t="n">
        <v>44373</v>
      </c>
      <c r="B3101" s="64" t="n">
        <f aca="false">VLOOKUP(A3101,Plan1!$A$7:$O$4024,2,FALSE())</f>
        <v>-1.34</v>
      </c>
      <c r="C3101" s="65" t="n">
        <f aca="false">VLOOKUP(A3101,Plan1!$A$7:$O$4024,3,FALSE())</f>
        <v>779.66</v>
      </c>
      <c r="D3101" s="66" t="n">
        <f aca="false">VLOOKUP(A3101,Plan1!$A$7:$O$4024,7,FALSE())</f>
        <v>-1.04</v>
      </c>
      <c r="E3101" s="65" t="n">
        <f aca="false">VLOOKUP(A3101,Plan1!$A$7:$O$4024,8,FALSE())</f>
        <v>758.96</v>
      </c>
      <c r="F3101" s="64" t="n">
        <f aca="false">VLOOKUP(A3101,Plan1!$A$7:$O$4024,12,FALSE())</f>
        <v>-1.24</v>
      </c>
      <c r="G3101" s="65" t="n">
        <f aca="false">VLOOKUP(A3101,Plan1!$A$7:$O$4024,13,FALSE())</f>
        <v>837.54</v>
      </c>
    </row>
    <row r="3102" customFormat="false" ht="15" hidden="false" customHeight="false" outlineLevel="0" collapsed="false">
      <c r="A3102" s="63" t="n">
        <v>44374</v>
      </c>
      <c r="B3102" s="64" t="n">
        <f aca="false">VLOOKUP(A3102,Plan1!$A$7:$O$4024,2,FALSE())</f>
        <v>-1.36</v>
      </c>
      <c r="C3102" s="65" t="n">
        <f aca="false">VLOOKUP(A3102,Plan1!$A$7:$O$4024,3,FALSE())</f>
        <v>779.64</v>
      </c>
      <c r="D3102" s="66" t="n">
        <f aca="false">VLOOKUP(A3102,Plan1!$A$7:$O$4024,7,FALSE())</f>
        <v>-1.06</v>
      </c>
      <c r="E3102" s="65" t="n">
        <f aca="false">VLOOKUP(A3102,Plan1!$A$7:$O$4024,8,FALSE())</f>
        <v>758.94</v>
      </c>
      <c r="F3102" s="64" t="n">
        <f aca="false">VLOOKUP(A3102,Plan1!$A$7:$O$4024,12,FALSE())</f>
        <v>-1.26</v>
      </c>
      <c r="G3102" s="65" t="n">
        <f aca="false">VLOOKUP(A3102,Plan1!$A$7:$O$4024,13,FALSE())</f>
        <v>837.52</v>
      </c>
    </row>
    <row r="3103" customFormat="false" ht="15" hidden="false" customHeight="false" outlineLevel="0" collapsed="false">
      <c r="A3103" s="63" t="n">
        <v>44375</v>
      </c>
      <c r="B3103" s="64" t="n">
        <f aca="false">VLOOKUP(A3103,Plan1!$A$7:$O$4024,2,FALSE())</f>
        <v>-1.38</v>
      </c>
      <c r="C3103" s="65" t="n">
        <f aca="false">VLOOKUP(A3103,Plan1!$A$7:$O$4024,3,FALSE())</f>
        <v>779.62</v>
      </c>
      <c r="D3103" s="66" t="n">
        <f aca="false">VLOOKUP(A3103,Plan1!$A$7:$O$4024,7,FALSE())</f>
        <v>-1.08</v>
      </c>
      <c r="E3103" s="65" t="n">
        <f aca="false">VLOOKUP(A3103,Plan1!$A$7:$O$4024,8,FALSE())</f>
        <v>758.92</v>
      </c>
      <c r="F3103" s="64" t="n">
        <f aca="false">VLOOKUP(A3103,Plan1!$A$7:$O$4024,12,FALSE())</f>
        <v>-1.29</v>
      </c>
      <c r="G3103" s="65" t="n">
        <f aca="false">VLOOKUP(A3103,Plan1!$A$7:$O$4024,13,FALSE())</f>
        <v>837.49</v>
      </c>
    </row>
    <row r="3104" customFormat="false" ht="15" hidden="false" customHeight="false" outlineLevel="0" collapsed="false">
      <c r="A3104" s="63" t="n">
        <v>44376</v>
      </c>
      <c r="B3104" s="64" t="n">
        <f aca="false">VLOOKUP(A3104,Plan1!$A$7:$O$4024,2,FALSE())</f>
        <v>-1.4</v>
      </c>
      <c r="C3104" s="65" t="n">
        <f aca="false">VLOOKUP(A3104,Plan1!$A$7:$O$4024,3,FALSE())</f>
        <v>779.6</v>
      </c>
      <c r="D3104" s="66" t="n">
        <f aca="false">VLOOKUP(A3104,Plan1!$A$7:$O$4024,7,FALSE())</f>
        <v>-1.11</v>
      </c>
      <c r="E3104" s="65" t="n">
        <f aca="false">VLOOKUP(A3104,Plan1!$A$7:$O$4024,8,FALSE())</f>
        <v>758.89</v>
      </c>
      <c r="F3104" s="64" t="n">
        <f aca="false">VLOOKUP(A3104,Plan1!$A$7:$O$4024,12,FALSE())</f>
        <v>-1.32</v>
      </c>
      <c r="G3104" s="65" t="n">
        <f aca="false">VLOOKUP(A3104,Plan1!$A$7:$O$4024,13,FALSE())</f>
        <v>837.46</v>
      </c>
    </row>
    <row r="3105" customFormat="false" ht="15" hidden="false" customHeight="false" outlineLevel="0" collapsed="false">
      <c r="A3105" s="63" t="n">
        <v>44377</v>
      </c>
      <c r="B3105" s="64" t="n">
        <f aca="false">VLOOKUP(A3105,Plan1!$A$7:$O$4024,2,FALSE())</f>
        <v>-1.42</v>
      </c>
      <c r="C3105" s="65" t="n">
        <f aca="false">VLOOKUP(A3105,Plan1!$A$7:$O$4024,3,FALSE())</f>
        <v>779.58</v>
      </c>
      <c r="D3105" s="66" t="n">
        <f aca="false">VLOOKUP(A3105,Plan1!$A$7:$O$4024,7,FALSE())</f>
        <v>-1.13</v>
      </c>
      <c r="E3105" s="65" t="n">
        <f aca="false">VLOOKUP(A3105,Plan1!$A$7:$O$4024,8,FALSE())</f>
        <v>758.87</v>
      </c>
      <c r="F3105" s="64" t="n">
        <f aca="false">VLOOKUP(A3105,Plan1!$A$7:$O$4024,12,FALSE())</f>
        <v>-1.34</v>
      </c>
      <c r="G3105" s="65" t="n">
        <f aca="false">VLOOKUP(A3105,Plan1!$A$7:$O$4024,13,FALSE())</f>
        <v>837.44</v>
      </c>
    </row>
    <row r="3106" customFormat="false" ht="15" hidden="false" customHeight="false" outlineLevel="0" collapsed="false">
      <c r="A3106" s="63" t="n">
        <v>44378</v>
      </c>
      <c r="B3106" s="64" t="n">
        <f aca="false">VLOOKUP(A3106,Plan1!$A$7:$O$4024,2,FALSE())</f>
        <v>-1.45</v>
      </c>
      <c r="C3106" s="65" t="n">
        <f aca="false">VLOOKUP(A3106,Plan1!$A$7:$O$4024,3,FALSE())</f>
        <v>779.55</v>
      </c>
      <c r="D3106" s="66" t="n">
        <f aca="false">VLOOKUP(A3106,Plan1!$A$7:$O$4024,7,FALSE())</f>
        <v>-1.15</v>
      </c>
      <c r="E3106" s="65" t="n">
        <f aca="false">VLOOKUP(A3106,Plan1!$A$7:$O$4024,8,FALSE())</f>
        <v>758.85</v>
      </c>
      <c r="F3106" s="64" t="n">
        <f aca="false">VLOOKUP(A3106,Plan1!$A$7:$O$4024,12,FALSE())</f>
        <v>-1.36</v>
      </c>
      <c r="G3106" s="65" t="n">
        <f aca="false">VLOOKUP(A3106,Plan1!$A$7:$O$4024,13,FALSE())</f>
        <v>837.42</v>
      </c>
    </row>
    <row r="3107" customFormat="false" ht="15" hidden="false" customHeight="false" outlineLevel="0" collapsed="false">
      <c r="A3107" s="63" t="n">
        <v>44379</v>
      </c>
      <c r="B3107" s="64" t="n">
        <f aca="false">VLOOKUP(A3107,Plan1!$A$7:$O$4024,2,FALSE())</f>
        <v>-1.47</v>
      </c>
      <c r="C3107" s="65" t="n">
        <f aca="false">VLOOKUP(A3107,Plan1!$A$7:$O$4024,3,FALSE())</f>
        <v>779.53</v>
      </c>
      <c r="D3107" s="66" t="n">
        <f aca="false">VLOOKUP(A3107,Plan1!$A$7:$O$4024,7,FALSE())</f>
        <v>-1.17</v>
      </c>
      <c r="E3107" s="65" t="n">
        <f aca="false">VLOOKUP(A3107,Plan1!$A$7:$O$4024,8,FALSE())</f>
        <v>758.83</v>
      </c>
      <c r="F3107" s="64" t="n">
        <f aca="false">VLOOKUP(A3107,Plan1!$A$7:$O$4024,12,FALSE())</f>
        <v>-1.38</v>
      </c>
      <c r="G3107" s="65" t="n">
        <f aca="false">VLOOKUP(A3107,Plan1!$A$7:$O$4024,13,FALSE())</f>
        <v>837.4</v>
      </c>
    </row>
    <row r="3108" customFormat="false" ht="15" hidden="false" customHeight="false" outlineLevel="0" collapsed="false">
      <c r="A3108" s="63" t="n">
        <v>44380</v>
      </c>
      <c r="B3108" s="64" t="n">
        <f aca="false">VLOOKUP(A3108,Plan1!$A$7:$O$4024,2,FALSE())</f>
        <v>-1.5</v>
      </c>
      <c r="C3108" s="65" t="n">
        <f aca="false">VLOOKUP(A3108,Plan1!$A$7:$O$4024,3,FALSE())</f>
        <v>779.5</v>
      </c>
      <c r="D3108" s="66" t="n">
        <f aca="false">VLOOKUP(A3108,Plan1!$A$7:$O$4024,7,FALSE())</f>
        <v>-1.18</v>
      </c>
      <c r="E3108" s="65" t="n">
        <f aca="false">VLOOKUP(A3108,Plan1!$A$7:$O$4024,8,FALSE())</f>
        <v>758.82</v>
      </c>
      <c r="F3108" s="64" t="n">
        <f aca="false">VLOOKUP(A3108,Plan1!$A$7:$O$4024,12,FALSE())</f>
        <v>-1.42</v>
      </c>
      <c r="G3108" s="65" t="n">
        <f aca="false">VLOOKUP(A3108,Plan1!$A$7:$O$4024,13,FALSE())</f>
        <v>837.36</v>
      </c>
    </row>
    <row r="3109" customFormat="false" ht="15" hidden="false" customHeight="false" outlineLevel="0" collapsed="false">
      <c r="A3109" s="63" t="n">
        <v>44381</v>
      </c>
      <c r="B3109" s="64" t="n">
        <f aca="false">VLOOKUP(A3109,Plan1!$A$7:$O$4024,2,FALSE())</f>
        <v>-1.53</v>
      </c>
      <c r="C3109" s="65" t="n">
        <f aca="false">VLOOKUP(A3109,Plan1!$A$7:$O$4024,3,FALSE())</f>
        <v>779.47</v>
      </c>
      <c r="D3109" s="66" t="n">
        <f aca="false">VLOOKUP(A3109,Plan1!$A$7:$O$4024,7,FALSE())</f>
        <v>-1.2</v>
      </c>
      <c r="E3109" s="65" t="n">
        <f aca="false">VLOOKUP(A3109,Plan1!$A$7:$O$4024,8,FALSE())</f>
        <v>758.8</v>
      </c>
      <c r="F3109" s="64" t="n">
        <f aca="false">VLOOKUP(A3109,Plan1!$A$7:$O$4024,12,FALSE())</f>
        <v>-1.44</v>
      </c>
      <c r="G3109" s="65" t="n">
        <f aca="false">VLOOKUP(A3109,Plan1!$A$7:$O$4024,13,FALSE())</f>
        <v>837.34</v>
      </c>
    </row>
    <row r="3110" customFormat="false" ht="15" hidden="false" customHeight="false" outlineLevel="0" collapsed="false">
      <c r="A3110" s="63" t="n">
        <v>44382</v>
      </c>
      <c r="B3110" s="64" t="n">
        <f aca="false">VLOOKUP(A3110,Plan1!$A$7:$O$4024,2,FALSE())</f>
        <v>-1.56</v>
      </c>
      <c r="C3110" s="65" t="n">
        <f aca="false">VLOOKUP(A3110,Plan1!$A$7:$O$4024,3,FALSE())</f>
        <v>779.44</v>
      </c>
      <c r="D3110" s="66" t="n">
        <f aca="false">VLOOKUP(A3110,Plan1!$A$7:$O$4024,7,FALSE())</f>
        <v>-1.21</v>
      </c>
      <c r="E3110" s="65" t="n">
        <f aca="false">VLOOKUP(A3110,Plan1!$A$7:$O$4024,8,FALSE())</f>
        <v>758.79</v>
      </c>
      <c r="F3110" s="64" t="n">
        <f aca="false">VLOOKUP(A3110,Plan1!$A$7:$O$4024,12,FALSE())</f>
        <v>-1.46</v>
      </c>
      <c r="G3110" s="65" t="n">
        <f aca="false">VLOOKUP(A3110,Plan1!$A$7:$O$4024,13,FALSE())</f>
        <v>837.32</v>
      </c>
    </row>
    <row r="3111" customFormat="false" ht="15" hidden="false" customHeight="false" outlineLevel="0" collapsed="false">
      <c r="A3111" s="63" t="n">
        <v>44383</v>
      </c>
      <c r="B3111" s="64" t="n">
        <f aca="false">VLOOKUP(A3111,Plan1!$A$7:$O$4024,2,FALSE())</f>
        <v>-1.59</v>
      </c>
      <c r="C3111" s="65" t="n">
        <f aca="false">VLOOKUP(A3111,Plan1!$A$7:$O$4024,3,FALSE())</f>
        <v>779.41</v>
      </c>
      <c r="D3111" s="66" t="n">
        <f aca="false">VLOOKUP(A3111,Plan1!$A$7:$O$4024,7,FALSE())</f>
        <v>-1.23</v>
      </c>
      <c r="E3111" s="65" t="n">
        <f aca="false">VLOOKUP(A3111,Plan1!$A$7:$O$4024,8,FALSE())</f>
        <v>758.77</v>
      </c>
      <c r="F3111" s="64" t="n">
        <f aca="false">VLOOKUP(A3111,Plan1!$A$7:$O$4024,12,FALSE())</f>
        <v>-1.48</v>
      </c>
      <c r="G3111" s="65" t="n">
        <f aca="false">VLOOKUP(A3111,Plan1!$A$7:$O$4024,13,FALSE())</f>
        <v>837.3</v>
      </c>
    </row>
    <row r="3112" customFormat="false" ht="15" hidden="false" customHeight="false" outlineLevel="0" collapsed="false">
      <c r="A3112" s="63" t="n">
        <v>44384</v>
      </c>
      <c r="B3112" s="64" t="n">
        <f aca="false">VLOOKUP(A3112,Plan1!$A$7:$O$4024,2,FALSE())</f>
        <v>-1.62</v>
      </c>
      <c r="C3112" s="65" t="n">
        <f aca="false">VLOOKUP(A3112,Plan1!$A$7:$O$4024,3,FALSE())</f>
        <v>779.38</v>
      </c>
      <c r="D3112" s="66" t="n">
        <f aca="false">VLOOKUP(A3112,Plan1!$A$7:$O$4024,7,FALSE())</f>
        <v>-1.24</v>
      </c>
      <c r="E3112" s="65" t="n">
        <f aca="false">VLOOKUP(A3112,Plan1!$A$7:$O$4024,8,FALSE())</f>
        <v>758.76</v>
      </c>
      <c r="F3112" s="64" t="n">
        <f aca="false">VLOOKUP(A3112,Plan1!$A$7:$O$4024,12,FALSE())</f>
        <v>-1.52</v>
      </c>
      <c r="G3112" s="65" t="n">
        <f aca="false">VLOOKUP(A3112,Plan1!$A$7:$O$4024,13,FALSE())</f>
        <v>837.26</v>
      </c>
    </row>
    <row r="3113" customFormat="false" ht="15" hidden="false" customHeight="false" outlineLevel="0" collapsed="false">
      <c r="A3113" s="63" t="n">
        <v>44385</v>
      </c>
      <c r="B3113" s="64" t="n">
        <f aca="false">VLOOKUP(A3113,Plan1!$A$7:$O$4024,2,FALSE())</f>
        <v>-1.64</v>
      </c>
      <c r="C3113" s="65" t="n">
        <f aca="false">VLOOKUP(A3113,Plan1!$A$7:$O$4024,3,FALSE())</f>
        <v>779.36</v>
      </c>
      <c r="D3113" s="66" t="n">
        <f aca="false">VLOOKUP(A3113,Plan1!$A$7:$O$4024,7,FALSE())</f>
        <v>-1.26</v>
      </c>
      <c r="E3113" s="65" t="n">
        <f aca="false">VLOOKUP(A3113,Plan1!$A$7:$O$4024,8,FALSE())</f>
        <v>758.74</v>
      </c>
      <c r="F3113" s="64" t="n">
        <f aca="false">VLOOKUP(A3113,Plan1!$A$7:$O$4024,12,FALSE())</f>
        <v>-1.54</v>
      </c>
      <c r="G3113" s="65" t="n">
        <f aca="false">VLOOKUP(A3113,Plan1!$A$7:$O$4024,13,FALSE())</f>
        <v>837.24</v>
      </c>
    </row>
    <row r="3114" customFormat="false" ht="15" hidden="false" customHeight="false" outlineLevel="0" collapsed="false">
      <c r="A3114" s="63" t="n">
        <v>44386</v>
      </c>
      <c r="B3114" s="64" t="n">
        <f aca="false">VLOOKUP(A3114,Plan1!$A$7:$O$4024,2,FALSE())</f>
        <v>-1.66</v>
      </c>
      <c r="C3114" s="65" t="n">
        <f aca="false">VLOOKUP(A3114,Plan1!$A$7:$O$4024,3,FALSE())</f>
        <v>779.34</v>
      </c>
      <c r="D3114" s="66" t="n">
        <f aca="false">VLOOKUP(A3114,Plan1!$A$7:$O$4024,7,FALSE())</f>
        <v>-1.28</v>
      </c>
      <c r="E3114" s="65" t="n">
        <f aca="false">VLOOKUP(A3114,Plan1!$A$7:$O$4024,8,FALSE())</f>
        <v>758.72</v>
      </c>
      <c r="F3114" s="64" t="n">
        <f aca="false">VLOOKUP(A3114,Plan1!$A$7:$O$4024,12,FALSE())</f>
        <v>-1.56</v>
      </c>
      <c r="G3114" s="65" t="n">
        <f aca="false">VLOOKUP(A3114,Plan1!$A$7:$O$4024,13,FALSE())</f>
        <v>837.22</v>
      </c>
    </row>
    <row r="3115" customFormat="false" ht="15" hidden="false" customHeight="false" outlineLevel="0" collapsed="false">
      <c r="A3115" s="63" t="n">
        <v>44387</v>
      </c>
      <c r="B3115" s="64" t="n">
        <f aca="false">VLOOKUP(A3115,Plan1!$A$7:$O$4024,2,FALSE())</f>
        <v>-1.69</v>
      </c>
      <c r="C3115" s="65" t="n">
        <f aca="false">VLOOKUP(A3115,Plan1!$A$7:$O$4024,3,FALSE())</f>
        <v>779.31</v>
      </c>
      <c r="D3115" s="66" t="n">
        <f aca="false">VLOOKUP(A3115,Plan1!$A$7:$O$4024,7,FALSE())</f>
        <v>-1.3</v>
      </c>
      <c r="E3115" s="65" t="n">
        <f aca="false">VLOOKUP(A3115,Plan1!$A$7:$O$4024,8,FALSE())</f>
        <v>758.7</v>
      </c>
      <c r="F3115" s="64" t="n">
        <f aca="false">VLOOKUP(A3115,Plan1!$A$7:$O$4024,12,FALSE())</f>
        <v>-1.58</v>
      </c>
      <c r="G3115" s="65" t="n">
        <f aca="false">VLOOKUP(A3115,Plan1!$A$7:$O$4024,13,FALSE())</f>
        <v>837.2</v>
      </c>
    </row>
    <row r="3116" customFormat="false" ht="15" hidden="false" customHeight="false" outlineLevel="0" collapsed="false">
      <c r="A3116" s="63" t="n">
        <v>44388</v>
      </c>
      <c r="B3116" s="64" t="n">
        <f aca="false">VLOOKUP(A3116,Plan1!$A$7:$O$4024,2,FALSE())</f>
        <v>-1.72</v>
      </c>
      <c r="C3116" s="65" t="n">
        <f aca="false">VLOOKUP(A3116,Plan1!$A$7:$O$4024,3,FALSE())</f>
        <v>779.28</v>
      </c>
      <c r="D3116" s="66" t="n">
        <f aca="false">VLOOKUP(A3116,Plan1!$A$7:$O$4024,7,FALSE())</f>
        <v>-1.32</v>
      </c>
      <c r="E3116" s="65" t="n">
        <f aca="false">VLOOKUP(A3116,Plan1!$A$7:$O$4024,8,FALSE())</f>
        <v>758.68</v>
      </c>
      <c r="F3116" s="64" t="n">
        <f aca="false">VLOOKUP(A3116,Plan1!$A$7:$O$4024,12,FALSE())</f>
        <v>-1.62</v>
      </c>
      <c r="G3116" s="65" t="n">
        <f aca="false">VLOOKUP(A3116,Plan1!$A$7:$O$4024,13,FALSE())</f>
        <v>837.16</v>
      </c>
    </row>
    <row r="3117" customFormat="false" ht="15" hidden="false" customHeight="false" outlineLevel="0" collapsed="false">
      <c r="A3117" s="63" t="n">
        <v>44389</v>
      </c>
      <c r="B3117" s="64" t="n">
        <f aca="false">VLOOKUP(A3117,Plan1!$A$7:$O$4024,2,FALSE())</f>
        <v>-1.74</v>
      </c>
      <c r="C3117" s="65" t="n">
        <f aca="false">VLOOKUP(A3117,Plan1!$A$7:$O$4024,3,FALSE())</f>
        <v>779.26</v>
      </c>
      <c r="D3117" s="66" t="n">
        <f aca="false">VLOOKUP(A3117,Plan1!$A$7:$O$4024,7,FALSE())</f>
        <v>-1.34</v>
      </c>
      <c r="E3117" s="65" t="n">
        <f aca="false">VLOOKUP(A3117,Plan1!$A$7:$O$4024,8,FALSE())</f>
        <v>758.66</v>
      </c>
      <c r="F3117" s="64" t="n">
        <f aca="false">VLOOKUP(A3117,Plan1!$A$7:$O$4024,12,FALSE())</f>
        <v>-1.64</v>
      </c>
      <c r="G3117" s="65" t="n">
        <f aca="false">VLOOKUP(A3117,Plan1!$A$7:$O$4024,13,FALSE())</f>
        <v>837.14</v>
      </c>
    </row>
    <row r="3118" customFormat="false" ht="15" hidden="false" customHeight="false" outlineLevel="0" collapsed="false">
      <c r="A3118" s="63" t="n">
        <v>44390</v>
      </c>
      <c r="B3118" s="64" t="n">
        <f aca="false">VLOOKUP(A3118,Plan1!$A$7:$O$4024,2,FALSE())</f>
        <v>-1.76</v>
      </c>
      <c r="C3118" s="65" t="n">
        <f aca="false">VLOOKUP(A3118,Plan1!$A$7:$O$4024,3,FALSE())</f>
        <v>779.24</v>
      </c>
      <c r="D3118" s="66" t="n">
        <f aca="false">VLOOKUP(A3118,Plan1!$A$7:$O$4024,7,FALSE())</f>
        <v>-1.36</v>
      </c>
      <c r="E3118" s="65" t="n">
        <f aca="false">VLOOKUP(A3118,Plan1!$A$7:$O$4024,8,FALSE())</f>
        <v>758.64</v>
      </c>
      <c r="F3118" s="64" t="n">
        <f aca="false">VLOOKUP(A3118,Plan1!$A$7:$O$4024,12,FALSE())</f>
        <v>-1.66</v>
      </c>
      <c r="G3118" s="65" t="n">
        <f aca="false">VLOOKUP(A3118,Plan1!$A$7:$O$4024,13,FALSE())</f>
        <v>837.12</v>
      </c>
    </row>
    <row r="3119" customFormat="false" ht="15" hidden="false" customHeight="false" outlineLevel="0" collapsed="false">
      <c r="A3119" s="63" t="n">
        <v>44391</v>
      </c>
      <c r="B3119" s="64" t="n">
        <f aca="false">VLOOKUP(A3119,Plan1!$A$7:$O$4024,2,FALSE())</f>
        <v>-1.8</v>
      </c>
      <c r="C3119" s="65" t="n">
        <f aca="false">VLOOKUP(A3119,Plan1!$A$7:$O$4024,3,FALSE())</f>
        <v>779.2</v>
      </c>
      <c r="D3119" s="66" t="n">
        <f aca="false">VLOOKUP(A3119,Plan1!$A$7:$O$4024,7,FALSE())</f>
        <v>-1.38</v>
      </c>
      <c r="E3119" s="65" t="n">
        <f aca="false">VLOOKUP(A3119,Plan1!$A$7:$O$4024,8,FALSE())</f>
        <v>758.62</v>
      </c>
      <c r="F3119" s="64" t="n">
        <f aca="false">VLOOKUP(A3119,Plan1!$A$7:$O$4024,12,FALSE())</f>
        <v>-1.69</v>
      </c>
      <c r="G3119" s="65" t="n">
        <f aca="false">VLOOKUP(A3119,Plan1!$A$7:$O$4024,13,FALSE())</f>
        <v>837.09</v>
      </c>
    </row>
    <row r="3120" customFormat="false" ht="15" hidden="false" customHeight="false" outlineLevel="0" collapsed="false">
      <c r="A3120" s="63" t="n">
        <v>44392</v>
      </c>
      <c r="B3120" s="64" t="n">
        <f aca="false">VLOOKUP(A3120,Plan1!$A$7:$O$4024,2,FALSE())</f>
        <v>-1.83</v>
      </c>
      <c r="C3120" s="65" t="n">
        <f aca="false">VLOOKUP(A3120,Plan1!$A$7:$O$4024,3,FALSE())</f>
        <v>779.17</v>
      </c>
      <c r="D3120" s="66" t="n">
        <f aca="false">VLOOKUP(A3120,Plan1!$A$7:$O$4024,7,FALSE())</f>
        <v>-1.4</v>
      </c>
      <c r="E3120" s="65" t="n">
        <f aca="false">VLOOKUP(A3120,Plan1!$A$7:$O$4024,8,FALSE())</f>
        <v>758.6</v>
      </c>
      <c r="F3120" s="64" t="n">
        <f aca="false">VLOOKUP(A3120,Plan1!$A$7:$O$4024,12,FALSE())</f>
        <v>-1.71</v>
      </c>
      <c r="G3120" s="65" t="n">
        <f aca="false">VLOOKUP(A3120,Plan1!$A$7:$O$4024,13,FALSE())</f>
        <v>837.07</v>
      </c>
    </row>
    <row r="3121" customFormat="false" ht="15" hidden="false" customHeight="false" outlineLevel="0" collapsed="false">
      <c r="A3121" s="63" t="n">
        <v>44393</v>
      </c>
      <c r="B3121" s="64" t="n">
        <f aca="false">VLOOKUP(A3121,Plan1!$A$7:$O$4024,2,FALSE())</f>
        <v>-1.85</v>
      </c>
      <c r="C3121" s="65" t="n">
        <f aca="false">VLOOKUP(A3121,Plan1!$A$7:$O$4024,3,FALSE())</f>
        <v>779.15</v>
      </c>
      <c r="D3121" s="66" t="n">
        <f aca="false">VLOOKUP(A3121,Plan1!$A$7:$O$4024,7,FALSE())</f>
        <v>-1.42</v>
      </c>
      <c r="E3121" s="65" t="n">
        <f aca="false">VLOOKUP(A3121,Plan1!$A$7:$O$4024,8,FALSE())</f>
        <v>758.58</v>
      </c>
      <c r="F3121" s="64" t="n">
        <f aca="false">VLOOKUP(A3121,Plan1!$A$7:$O$4024,12,FALSE())</f>
        <v>-1.74</v>
      </c>
      <c r="G3121" s="65" t="n">
        <f aca="false">VLOOKUP(A3121,Plan1!$A$7:$O$4024,13,FALSE())</f>
        <v>837.04</v>
      </c>
    </row>
    <row r="3122" customFormat="false" ht="15" hidden="false" customHeight="false" outlineLevel="0" collapsed="false">
      <c r="A3122" s="63" t="n">
        <v>44394</v>
      </c>
      <c r="B3122" s="64" t="n">
        <f aca="false">VLOOKUP(A3122,Plan1!$A$7:$O$4024,2,FALSE())</f>
        <v>-1.88</v>
      </c>
      <c r="C3122" s="65" t="n">
        <f aca="false">VLOOKUP(A3122,Plan1!$A$7:$O$4024,3,FALSE())</f>
        <v>779.12</v>
      </c>
      <c r="D3122" s="66" t="n">
        <f aca="false">VLOOKUP(A3122,Plan1!$A$7:$O$4024,7,FALSE())</f>
        <v>-1.44</v>
      </c>
      <c r="E3122" s="65" t="n">
        <f aca="false">VLOOKUP(A3122,Plan1!$A$7:$O$4024,8,FALSE())</f>
        <v>758.56</v>
      </c>
      <c r="F3122" s="64" t="n">
        <f aca="false">VLOOKUP(A3122,Plan1!$A$7:$O$4024,12,FALSE())</f>
        <v>-1.76</v>
      </c>
      <c r="G3122" s="65" t="n">
        <f aca="false">VLOOKUP(A3122,Plan1!$A$7:$O$4024,13,FALSE())</f>
        <v>837.02</v>
      </c>
    </row>
    <row r="3123" customFormat="false" ht="15" hidden="false" customHeight="false" outlineLevel="0" collapsed="false">
      <c r="A3123" s="63" t="n">
        <v>44395</v>
      </c>
      <c r="B3123" s="64" t="n">
        <f aca="false">VLOOKUP(A3123,Plan1!$A$7:$O$4024,2,FALSE())</f>
        <v>-1.91</v>
      </c>
      <c r="C3123" s="65" t="n">
        <f aca="false">VLOOKUP(A3123,Plan1!$A$7:$O$4024,3,FALSE())</f>
        <v>779.09</v>
      </c>
      <c r="D3123" s="66" t="n">
        <f aca="false">VLOOKUP(A3123,Plan1!$A$7:$O$4024,7,FALSE())</f>
        <v>-1.46</v>
      </c>
      <c r="E3123" s="65" t="n">
        <f aca="false">VLOOKUP(A3123,Plan1!$A$7:$O$4024,8,FALSE())</f>
        <v>758.54</v>
      </c>
      <c r="F3123" s="64" t="n">
        <f aca="false">VLOOKUP(A3123,Plan1!$A$7:$O$4024,12,FALSE())</f>
        <v>-1.78</v>
      </c>
      <c r="G3123" s="65" t="n">
        <f aca="false">VLOOKUP(A3123,Plan1!$A$7:$O$4024,13,FALSE())</f>
        <v>837</v>
      </c>
    </row>
    <row r="3124" customFormat="false" ht="15" hidden="false" customHeight="false" outlineLevel="0" collapsed="false">
      <c r="A3124" s="63" t="n">
        <v>44396</v>
      </c>
      <c r="B3124" s="64" t="n">
        <f aca="false">VLOOKUP(A3124,Plan1!$A$7:$O$4024,2,FALSE())</f>
        <v>-1.93</v>
      </c>
      <c r="C3124" s="65" t="n">
        <f aca="false">VLOOKUP(A3124,Plan1!$A$7:$O$4024,3,FALSE())</f>
        <v>779.07</v>
      </c>
      <c r="D3124" s="66" t="n">
        <f aca="false">VLOOKUP(A3124,Plan1!$A$7:$O$4024,7,FALSE())</f>
        <v>-1.48</v>
      </c>
      <c r="E3124" s="65" t="n">
        <f aca="false">VLOOKUP(A3124,Plan1!$A$7:$O$4024,8,FALSE())</f>
        <v>758.52</v>
      </c>
      <c r="F3124" s="64" t="n">
        <f aca="false">VLOOKUP(A3124,Plan1!$A$7:$O$4024,12,FALSE())</f>
        <v>-1.81</v>
      </c>
      <c r="G3124" s="65" t="n">
        <f aca="false">VLOOKUP(A3124,Plan1!$A$7:$O$4024,13,FALSE())</f>
        <v>836.97</v>
      </c>
    </row>
    <row r="3125" customFormat="false" ht="15" hidden="false" customHeight="false" outlineLevel="0" collapsed="false">
      <c r="A3125" s="63" t="n">
        <v>44397</v>
      </c>
      <c r="B3125" s="64" t="n">
        <f aca="false">VLOOKUP(A3125,Plan1!$A$7:$O$4024,2,FALSE())</f>
        <v>-1.96</v>
      </c>
      <c r="C3125" s="65" t="n">
        <f aca="false">VLOOKUP(A3125,Plan1!$A$7:$O$4024,3,FALSE())</f>
        <v>779.04</v>
      </c>
      <c r="D3125" s="66" t="n">
        <f aca="false">VLOOKUP(A3125,Plan1!$A$7:$O$4024,7,FALSE())</f>
        <v>-1.5</v>
      </c>
      <c r="E3125" s="65" t="n">
        <f aca="false">VLOOKUP(A3125,Plan1!$A$7:$O$4024,8,FALSE())</f>
        <v>758.5</v>
      </c>
      <c r="F3125" s="64" t="n">
        <f aca="false">VLOOKUP(A3125,Plan1!$A$7:$O$4024,12,FALSE())</f>
        <v>-1.84</v>
      </c>
      <c r="G3125" s="65" t="n">
        <f aca="false">VLOOKUP(A3125,Plan1!$A$7:$O$4024,13,FALSE())</f>
        <v>836.94</v>
      </c>
    </row>
    <row r="3126" customFormat="false" ht="15" hidden="false" customHeight="false" outlineLevel="0" collapsed="false">
      <c r="A3126" s="63" t="n">
        <v>44398</v>
      </c>
      <c r="B3126" s="64" t="n">
        <f aca="false">VLOOKUP(A3126,Plan1!$A$7:$O$4024,2,FALSE())</f>
        <v>-2</v>
      </c>
      <c r="C3126" s="65" t="n">
        <f aca="false">VLOOKUP(A3126,Plan1!$A$7:$O$4024,3,FALSE())</f>
        <v>779</v>
      </c>
      <c r="D3126" s="66" t="n">
        <f aca="false">VLOOKUP(A3126,Plan1!$A$7:$O$4024,7,FALSE())</f>
        <v>-1.52</v>
      </c>
      <c r="E3126" s="65" t="n">
        <f aca="false">VLOOKUP(A3126,Plan1!$A$7:$O$4024,8,FALSE())</f>
        <v>758.48</v>
      </c>
      <c r="F3126" s="64" t="n">
        <f aca="false">VLOOKUP(A3126,Plan1!$A$7:$O$4024,12,FALSE())</f>
        <v>-1.87</v>
      </c>
      <c r="G3126" s="65" t="n">
        <f aca="false">VLOOKUP(A3126,Plan1!$A$7:$O$4024,13,FALSE())</f>
        <v>836.91</v>
      </c>
    </row>
    <row r="3127" customFormat="false" ht="15" hidden="false" customHeight="false" outlineLevel="0" collapsed="false">
      <c r="A3127" s="63" t="n">
        <v>44399</v>
      </c>
      <c r="B3127" s="64" t="n">
        <f aca="false">VLOOKUP(A3127,Plan1!$A$7:$O$4024,2,FALSE())</f>
        <v>-2.02</v>
      </c>
      <c r="C3127" s="65" t="n">
        <f aca="false">VLOOKUP(A3127,Plan1!$A$7:$O$4024,3,FALSE())</f>
        <v>778.98</v>
      </c>
      <c r="D3127" s="66" t="n">
        <f aca="false">VLOOKUP(A3127,Plan1!$A$7:$O$4024,7,FALSE())</f>
        <v>-1.54</v>
      </c>
      <c r="E3127" s="65" t="n">
        <f aca="false">VLOOKUP(A3127,Plan1!$A$7:$O$4024,8,FALSE())</f>
        <v>758.46</v>
      </c>
      <c r="F3127" s="64" t="n">
        <f aca="false">VLOOKUP(A3127,Plan1!$A$7:$O$4024,12,FALSE())</f>
        <v>-1.9</v>
      </c>
      <c r="G3127" s="65" t="n">
        <f aca="false">VLOOKUP(A3127,Plan1!$A$7:$O$4024,13,FALSE())</f>
        <v>836.88</v>
      </c>
    </row>
    <row r="3128" customFormat="false" ht="15" hidden="false" customHeight="false" outlineLevel="0" collapsed="false">
      <c r="A3128" s="63" t="n">
        <v>44400</v>
      </c>
      <c r="B3128" s="64" t="n">
        <f aca="false">VLOOKUP(A3128,Plan1!$A$7:$O$4024,2,FALSE())</f>
        <v>-2.04</v>
      </c>
      <c r="C3128" s="65" t="n">
        <f aca="false">VLOOKUP(A3128,Plan1!$A$7:$O$4024,3,FALSE())</f>
        <v>778.96</v>
      </c>
      <c r="D3128" s="66" t="n">
        <f aca="false">VLOOKUP(A3128,Plan1!$A$7:$O$4024,7,FALSE())</f>
        <v>-1.57</v>
      </c>
      <c r="E3128" s="65" t="n">
        <f aca="false">VLOOKUP(A3128,Plan1!$A$7:$O$4024,8,FALSE())</f>
        <v>758.43</v>
      </c>
      <c r="F3128" s="64" t="n">
        <f aca="false">VLOOKUP(A3128,Plan1!$A$7:$O$4024,12,FALSE())</f>
        <v>-1.93</v>
      </c>
      <c r="G3128" s="65" t="n">
        <f aca="false">VLOOKUP(A3128,Plan1!$A$7:$O$4024,13,FALSE())</f>
        <v>836.85</v>
      </c>
    </row>
    <row r="3129" customFormat="false" ht="15" hidden="false" customHeight="false" outlineLevel="0" collapsed="false">
      <c r="A3129" s="63" t="n">
        <v>44401</v>
      </c>
      <c r="B3129" s="64" t="n">
        <f aca="false">VLOOKUP(A3129,Plan1!$A$7:$O$4024,2,FALSE())</f>
        <v>-2.07</v>
      </c>
      <c r="C3129" s="65" t="n">
        <f aca="false">VLOOKUP(A3129,Plan1!$A$7:$O$4024,3,FALSE())</f>
        <v>778.93</v>
      </c>
      <c r="D3129" s="66" t="n">
        <f aca="false">VLOOKUP(A3129,Plan1!$A$7:$O$4024,7,FALSE())</f>
        <v>-1.59</v>
      </c>
      <c r="E3129" s="65" t="n">
        <f aca="false">VLOOKUP(A3129,Plan1!$A$7:$O$4024,8,FALSE())</f>
        <v>758.41</v>
      </c>
      <c r="F3129" s="64" t="n">
        <f aca="false">VLOOKUP(A3129,Plan1!$A$7:$O$4024,12,FALSE())</f>
        <v>-1.96</v>
      </c>
      <c r="G3129" s="65" t="n">
        <f aca="false">VLOOKUP(A3129,Plan1!$A$7:$O$4024,13,FALSE())</f>
        <v>836.82</v>
      </c>
    </row>
    <row r="3130" customFormat="false" ht="15" hidden="false" customHeight="false" outlineLevel="0" collapsed="false">
      <c r="A3130" s="63" t="n">
        <v>44402</v>
      </c>
      <c r="B3130" s="64" t="n">
        <f aca="false">VLOOKUP(A3130,Plan1!$A$7:$O$4024,2,FALSE())</f>
        <v>-2.11</v>
      </c>
      <c r="C3130" s="65" t="n">
        <f aca="false">VLOOKUP(A3130,Plan1!$A$7:$O$4024,3,FALSE())</f>
        <v>778.89</v>
      </c>
      <c r="D3130" s="66" t="n">
        <f aca="false">VLOOKUP(A3130,Plan1!$A$7:$O$4024,7,FALSE())</f>
        <v>-1.61</v>
      </c>
      <c r="E3130" s="65" t="n">
        <f aca="false">VLOOKUP(A3130,Plan1!$A$7:$O$4024,8,FALSE())</f>
        <v>758.39</v>
      </c>
      <c r="F3130" s="64" t="n">
        <f aca="false">VLOOKUP(A3130,Plan1!$A$7:$O$4024,12,FALSE())</f>
        <v>-1.98</v>
      </c>
      <c r="G3130" s="65" t="n">
        <f aca="false">VLOOKUP(A3130,Plan1!$A$7:$O$4024,13,FALSE())</f>
        <v>836.8</v>
      </c>
    </row>
    <row r="3131" customFormat="false" ht="15" hidden="false" customHeight="false" outlineLevel="0" collapsed="false">
      <c r="A3131" s="63" t="n">
        <v>44403</v>
      </c>
      <c r="B3131" s="64" t="n">
        <f aca="false">VLOOKUP(A3131,Plan1!$A$7:$O$4024,2,FALSE())</f>
        <v>-2.14</v>
      </c>
      <c r="C3131" s="65" t="n">
        <f aca="false">VLOOKUP(A3131,Plan1!$A$7:$O$4024,3,FALSE())</f>
        <v>778.86</v>
      </c>
      <c r="D3131" s="66" t="n">
        <f aca="false">VLOOKUP(A3131,Plan1!$A$7:$O$4024,7,FALSE())</f>
        <v>-1.62</v>
      </c>
      <c r="E3131" s="65" t="n">
        <f aca="false">VLOOKUP(A3131,Plan1!$A$7:$O$4024,8,FALSE())</f>
        <v>758.38</v>
      </c>
      <c r="F3131" s="64" t="n">
        <f aca="false">VLOOKUP(A3131,Plan1!$A$7:$O$4024,12,FALSE())</f>
        <v>-2</v>
      </c>
      <c r="G3131" s="65" t="n">
        <f aca="false">VLOOKUP(A3131,Plan1!$A$7:$O$4024,13,FALSE())</f>
        <v>836.78</v>
      </c>
    </row>
    <row r="3132" customFormat="false" ht="15" hidden="false" customHeight="false" outlineLevel="0" collapsed="false">
      <c r="A3132" s="63" t="n">
        <v>44404</v>
      </c>
      <c r="B3132" s="64" t="n">
        <f aca="false">VLOOKUP(A3132,Plan1!$A$7:$O$4024,2,FALSE())</f>
        <v>-2.17</v>
      </c>
      <c r="C3132" s="65" t="n">
        <f aca="false">VLOOKUP(A3132,Plan1!$A$7:$O$4024,3,FALSE())</f>
        <v>778.83</v>
      </c>
      <c r="D3132" s="66" t="n">
        <f aca="false">VLOOKUP(A3132,Plan1!$A$7:$O$4024,7,FALSE())</f>
        <v>-1.64</v>
      </c>
      <c r="E3132" s="65" t="n">
        <f aca="false">VLOOKUP(A3132,Plan1!$A$7:$O$4024,8,FALSE())</f>
        <v>758.36</v>
      </c>
      <c r="F3132" s="64" t="n">
        <f aca="false">VLOOKUP(A3132,Plan1!$A$7:$O$4024,12,FALSE())</f>
        <v>-2.03</v>
      </c>
      <c r="G3132" s="65" t="n">
        <f aca="false">VLOOKUP(A3132,Plan1!$A$7:$O$4024,13,FALSE())</f>
        <v>836.75</v>
      </c>
    </row>
    <row r="3133" customFormat="false" ht="15" hidden="false" customHeight="false" outlineLevel="0" collapsed="false">
      <c r="A3133" s="63" t="n">
        <v>44405</v>
      </c>
      <c r="B3133" s="64" t="n">
        <f aca="false">VLOOKUP(A3133,Plan1!$A$7:$O$4024,2,FALSE())</f>
        <v>-2.21</v>
      </c>
      <c r="C3133" s="65" t="n">
        <f aca="false">VLOOKUP(A3133,Plan1!$A$7:$O$4024,3,FALSE())</f>
        <v>778.79</v>
      </c>
      <c r="D3133" s="66" t="n">
        <f aca="false">VLOOKUP(A3133,Plan1!$A$7:$O$4024,7,FALSE())</f>
        <v>-1.66</v>
      </c>
      <c r="E3133" s="65" t="n">
        <f aca="false">VLOOKUP(A3133,Plan1!$A$7:$O$4024,8,FALSE())</f>
        <v>758.34</v>
      </c>
      <c r="F3133" s="64" t="n">
        <f aca="false">VLOOKUP(A3133,Plan1!$A$7:$O$4024,12,FALSE())</f>
        <v>-2.05</v>
      </c>
      <c r="G3133" s="65" t="n">
        <f aca="false">VLOOKUP(A3133,Plan1!$A$7:$O$4024,13,FALSE())</f>
        <v>836.73</v>
      </c>
    </row>
    <row r="3134" customFormat="false" ht="15" hidden="false" customHeight="false" outlineLevel="0" collapsed="false">
      <c r="A3134" s="63" t="n">
        <v>44406</v>
      </c>
      <c r="B3134" s="64" t="n">
        <f aca="false">VLOOKUP(A3134,Plan1!$A$7:$O$4024,2,FALSE())</f>
        <v>-2.23</v>
      </c>
      <c r="C3134" s="65" t="n">
        <f aca="false">VLOOKUP(A3134,Plan1!$A$7:$O$4024,3,FALSE())</f>
        <v>778.77</v>
      </c>
      <c r="D3134" s="66" t="n">
        <f aca="false">VLOOKUP(A3134,Plan1!$A$7:$O$4024,7,FALSE())</f>
        <v>-1.68</v>
      </c>
      <c r="E3134" s="65" t="n">
        <f aca="false">VLOOKUP(A3134,Plan1!$A$7:$O$4024,8,FALSE())</f>
        <v>758.32</v>
      </c>
      <c r="F3134" s="64" t="n">
        <f aca="false">VLOOKUP(A3134,Plan1!$A$7:$O$4024,12,FALSE())</f>
        <v>-2.08</v>
      </c>
      <c r="G3134" s="65" t="n">
        <f aca="false">VLOOKUP(A3134,Plan1!$A$7:$O$4024,13,FALSE())</f>
        <v>836.7</v>
      </c>
    </row>
    <row r="3135" customFormat="false" ht="15" hidden="false" customHeight="false" outlineLevel="0" collapsed="false">
      <c r="A3135" s="63" t="n">
        <v>44407</v>
      </c>
      <c r="B3135" s="64" t="n">
        <f aca="false">VLOOKUP(A3135,Plan1!$A$7:$O$4024,2,FALSE())</f>
        <v>-2.26</v>
      </c>
      <c r="C3135" s="65" t="n">
        <f aca="false">VLOOKUP(A3135,Plan1!$A$7:$O$4024,3,FALSE())</f>
        <v>778.74</v>
      </c>
      <c r="D3135" s="66" t="n">
        <f aca="false">VLOOKUP(A3135,Plan1!$A$7:$O$4024,7,FALSE())</f>
        <v>-1.71</v>
      </c>
      <c r="E3135" s="65" t="n">
        <f aca="false">VLOOKUP(A3135,Plan1!$A$7:$O$4024,8,FALSE())</f>
        <v>758.29</v>
      </c>
      <c r="F3135" s="64" t="n">
        <f aca="false">VLOOKUP(A3135,Plan1!$A$7:$O$4024,12,FALSE())</f>
        <v>-2.11</v>
      </c>
      <c r="G3135" s="65" t="n">
        <f aca="false">VLOOKUP(A3135,Plan1!$A$7:$O$4024,13,FALSE())</f>
        <v>836.67</v>
      </c>
    </row>
    <row r="3136" customFormat="false" ht="15" hidden="false" customHeight="false" outlineLevel="0" collapsed="false">
      <c r="A3136" s="63" t="n">
        <v>44408</v>
      </c>
      <c r="B3136" s="64" t="n">
        <f aca="false">VLOOKUP(A3136,Plan1!$A$7:$O$4024,2,FALSE())</f>
        <v>-2.29</v>
      </c>
      <c r="C3136" s="65" t="n">
        <f aca="false">VLOOKUP(A3136,Plan1!$A$7:$O$4024,3,FALSE())</f>
        <v>778.71</v>
      </c>
      <c r="D3136" s="66" t="n">
        <f aca="false">VLOOKUP(A3136,Plan1!$A$7:$O$4024,7,FALSE())</f>
        <v>-1.74</v>
      </c>
      <c r="E3136" s="65" t="n">
        <f aca="false">VLOOKUP(A3136,Plan1!$A$7:$O$4024,8,FALSE())</f>
        <v>758.26</v>
      </c>
      <c r="F3136" s="64" t="n">
        <f aca="false">VLOOKUP(A3136,Plan1!$A$7:$O$4024,12,FALSE())</f>
        <v>-2.15</v>
      </c>
      <c r="G3136" s="65" t="n">
        <f aca="false">VLOOKUP(A3136,Plan1!$A$7:$O$4024,13,FALSE())</f>
        <v>836.63</v>
      </c>
    </row>
    <row r="3137" customFormat="false" ht="15" hidden="false" customHeight="false" outlineLevel="0" collapsed="false">
      <c r="A3137" s="63" t="n">
        <v>44409</v>
      </c>
      <c r="B3137" s="64" t="n">
        <f aca="false">VLOOKUP(A3137,Plan1!$A$7:$O$4024,2,FALSE())</f>
        <v>-2.31</v>
      </c>
      <c r="C3137" s="65" t="n">
        <f aca="false">VLOOKUP(A3137,Plan1!$A$7:$O$4024,3,FALSE())</f>
        <v>778.69</v>
      </c>
      <c r="D3137" s="66" t="n">
        <f aca="false">VLOOKUP(A3137,Plan1!$A$7:$O$4024,7,FALSE())</f>
        <v>-1.77</v>
      </c>
      <c r="E3137" s="65" t="n">
        <f aca="false">VLOOKUP(A3137,Plan1!$A$7:$O$4024,8,FALSE())</f>
        <v>758.23</v>
      </c>
      <c r="F3137" s="64" t="n">
        <f aca="false">VLOOKUP(A3137,Plan1!$A$7:$O$4024,12,FALSE())</f>
        <v>-2.18</v>
      </c>
      <c r="G3137" s="65" t="n">
        <f aca="false">VLOOKUP(A3137,Plan1!$A$7:$O$4024,13,FALSE())</f>
        <v>836.6</v>
      </c>
    </row>
    <row r="3138" customFormat="false" ht="15" hidden="false" customHeight="false" outlineLevel="0" collapsed="false">
      <c r="A3138" s="63" t="n">
        <v>44410</v>
      </c>
      <c r="B3138" s="64" t="n">
        <f aca="false">VLOOKUP(A3138,Plan1!$A$7:$O$4024,2,FALSE())</f>
        <v>-2.34</v>
      </c>
      <c r="C3138" s="65" t="n">
        <f aca="false">VLOOKUP(A3138,Plan1!$A$7:$O$4024,3,FALSE())</f>
        <v>778.66</v>
      </c>
      <c r="D3138" s="66" t="n">
        <f aca="false">VLOOKUP(A3138,Plan1!$A$7:$O$4024,7,FALSE())</f>
        <v>-1.8</v>
      </c>
      <c r="E3138" s="65" t="n">
        <f aca="false">VLOOKUP(A3138,Plan1!$A$7:$O$4024,8,FALSE())</f>
        <v>758.2</v>
      </c>
      <c r="F3138" s="64" t="n">
        <f aca="false">VLOOKUP(A3138,Plan1!$A$7:$O$4024,12,FALSE())</f>
        <v>-2.2</v>
      </c>
      <c r="G3138" s="65" t="n">
        <f aca="false">VLOOKUP(A3138,Plan1!$A$7:$O$4024,13,FALSE())</f>
        <v>836.58</v>
      </c>
    </row>
    <row r="3139" customFormat="false" ht="15" hidden="false" customHeight="false" outlineLevel="0" collapsed="false">
      <c r="A3139" s="63" t="n">
        <v>44411</v>
      </c>
      <c r="B3139" s="64" t="n">
        <f aca="false">VLOOKUP(A3139,Plan1!$A$7:$O$4024,2,FALSE())</f>
        <v>-2.37</v>
      </c>
      <c r="C3139" s="65" t="n">
        <f aca="false">VLOOKUP(A3139,Plan1!$A$7:$O$4024,3,FALSE())</f>
        <v>778.63</v>
      </c>
      <c r="D3139" s="66" t="n">
        <f aca="false">VLOOKUP(A3139,Plan1!$A$7:$O$4024,7,FALSE())</f>
        <v>-1.82</v>
      </c>
      <c r="E3139" s="65" t="n">
        <f aca="false">VLOOKUP(A3139,Plan1!$A$7:$O$4024,8,FALSE())</f>
        <v>758.18</v>
      </c>
      <c r="F3139" s="64" t="n">
        <f aca="false">VLOOKUP(A3139,Plan1!$A$7:$O$4024,12,FALSE())</f>
        <v>-2.23</v>
      </c>
      <c r="G3139" s="65" t="n">
        <f aca="false">VLOOKUP(A3139,Plan1!$A$7:$O$4024,13,FALSE())</f>
        <v>836.55</v>
      </c>
    </row>
    <row r="3140" customFormat="false" ht="15" hidden="false" customHeight="false" outlineLevel="0" collapsed="false">
      <c r="A3140" s="63" t="n">
        <v>44412</v>
      </c>
      <c r="B3140" s="64" t="n">
        <f aca="false">VLOOKUP(A3140,Plan1!$A$7:$O$4024,2,FALSE())</f>
        <v>-2.4</v>
      </c>
      <c r="C3140" s="65" t="n">
        <f aca="false">VLOOKUP(A3140,Plan1!$A$7:$O$4024,3,FALSE())</f>
        <v>778.6</v>
      </c>
      <c r="D3140" s="66" t="n">
        <f aca="false">VLOOKUP(A3140,Plan1!$A$7:$O$4024,7,FALSE())</f>
        <v>-1.85</v>
      </c>
      <c r="E3140" s="65" t="n">
        <f aca="false">VLOOKUP(A3140,Plan1!$A$7:$O$4024,8,FALSE())</f>
        <v>758.15</v>
      </c>
      <c r="F3140" s="64" t="n">
        <f aca="false">VLOOKUP(A3140,Plan1!$A$7:$O$4024,12,FALSE())</f>
        <v>-2.26</v>
      </c>
      <c r="G3140" s="65" t="n">
        <f aca="false">VLOOKUP(A3140,Plan1!$A$7:$O$4024,13,FALSE())</f>
        <v>836.52</v>
      </c>
    </row>
    <row r="3141" customFormat="false" ht="15" hidden="false" customHeight="false" outlineLevel="0" collapsed="false">
      <c r="A3141" s="63" t="n">
        <v>44413</v>
      </c>
      <c r="B3141" s="64" t="n">
        <f aca="false">VLOOKUP(A3141,Plan1!$A$7:$O$4024,2,FALSE())</f>
        <v>-2.42</v>
      </c>
      <c r="C3141" s="65" t="n">
        <f aca="false">VLOOKUP(A3141,Plan1!$A$7:$O$4024,3,FALSE())</f>
        <v>778.58</v>
      </c>
      <c r="D3141" s="66" t="n">
        <f aca="false">VLOOKUP(A3141,Plan1!$A$7:$O$4024,7,FALSE())</f>
        <v>-1.87</v>
      </c>
      <c r="E3141" s="65" t="n">
        <f aca="false">VLOOKUP(A3141,Plan1!$A$7:$O$4024,8,FALSE())</f>
        <v>758.13</v>
      </c>
      <c r="F3141" s="64" t="n">
        <f aca="false">VLOOKUP(A3141,Plan1!$A$7:$O$4024,12,FALSE())</f>
        <v>-2.28</v>
      </c>
      <c r="G3141" s="65" t="n">
        <f aca="false">VLOOKUP(A3141,Plan1!$A$7:$O$4024,13,FALSE())</f>
        <v>836.5</v>
      </c>
    </row>
    <row r="3142" customFormat="false" ht="15" hidden="false" customHeight="false" outlineLevel="0" collapsed="false">
      <c r="A3142" s="63" t="n">
        <v>44414</v>
      </c>
      <c r="B3142" s="64" t="n">
        <f aca="false">VLOOKUP(A3142,Plan1!$A$7:$O$4024,2,FALSE())</f>
        <v>-2.46</v>
      </c>
      <c r="C3142" s="65" t="n">
        <f aca="false">VLOOKUP(A3142,Plan1!$A$7:$O$4024,3,FALSE())</f>
        <v>778.54</v>
      </c>
      <c r="D3142" s="66" t="n">
        <f aca="false">VLOOKUP(A3142,Plan1!$A$7:$O$4024,7,FALSE())</f>
        <v>-1.89</v>
      </c>
      <c r="E3142" s="65" t="n">
        <f aca="false">VLOOKUP(A3142,Plan1!$A$7:$O$4024,8,FALSE())</f>
        <v>758.11</v>
      </c>
      <c r="F3142" s="64" t="n">
        <f aca="false">VLOOKUP(A3142,Plan1!$A$7:$O$4024,12,FALSE())</f>
        <v>-2.31</v>
      </c>
      <c r="G3142" s="65" t="n">
        <f aca="false">VLOOKUP(A3142,Plan1!$A$7:$O$4024,13,FALSE())</f>
        <v>836.47</v>
      </c>
    </row>
    <row r="3143" customFormat="false" ht="15" hidden="false" customHeight="false" outlineLevel="0" collapsed="false">
      <c r="A3143" s="63" t="n">
        <v>44415</v>
      </c>
      <c r="B3143" s="64" t="n">
        <f aca="false">VLOOKUP(A3143,Plan1!$A$7:$O$4024,2,FALSE())</f>
        <v>-2.49</v>
      </c>
      <c r="C3143" s="65" t="n">
        <f aca="false">VLOOKUP(A3143,Plan1!$A$7:$O$4024,3,FALSE())</f>
        <v>778.51</v>
      </c>
      <c r="D3143" s="66" t="n">
        <f aca="false">VLOOKUP(A3143,Plan1!$A$7:$O$4024,7,FALSE())</f>
        <v>-1.92</v>
      </c>
      <c r="E3143" s="65" t="n">
        <f aca="false">VLOOKUP(A3143,Plan1!$A$7:$O$4024,8,FALSE())</f>
        <v>758.08</v>
      </c>
      <c r="F3143" s="64" t="n">
        <f aca="false">VLOOKUP(A3143,Plan1!$A$7:$O$4024,12,FALSE())</f>
        <v>-2.34</v>
      </c>
      <c r="G3143" s="65" t="n">
        <f aca="false">VLOOKUP(A3143,Plan1!$A$7:$O$4024,13,FALSE())</f>
        <v>836.44</v>
      </c>
    </row>
    <row r="3144" customFormat="false" ht="15" hidden="false" customHeight="false" outlineLevel="0" collapsed="false">
      <c r="A3144" s="63" t="n">
        <v>44416</v>
      </c>
      <c r="B3144" s="64" t="n">
        <f aca="false">VLOOKUP(A3144,Plan1!$A$7:$O$4024,2,FALSE())</f>
        <v>-2.52</v>
      </c>
      <c r="C3144" s="65" t="n">
        <f aca="false">VLOOKUP(A3144,Plan1!$A$7:$O$4024,3,FALSE())</f>
        <v>778.48</v>
      </c>
      <c r="D3144" s="66" t="n">
        <f aca="false">VLOOKUP(A3144,Plan1!$A$7:$O$4024,7,FALSE())</f>
        <v>-1.94</v>
      </c>
      <c r="E3144" s="65" t="n">
        <f aca="false">VLOOKUP(A3144,Plan1!$A$7:$O$4024,8,FALSE())</f>
        <v>758.06</v>
      </c>
      <c r="F3144" s="64" t="n">
        <f aca="false">VLOOKUP(A3144,Plan1!$A$7:$O$4024,12,FALSE())</f>
        <v>-2.37</v>
      </c>
      <c r="G3144" s="65" t="n">
        <f aca="false">VLOOKUP(A3144,Plan1!$A$7:$O$4024,13,FALSE())</f>
        <v>836.41</v>
      </c>
    </row>
    <row r="3145" customFormat="false" ht="15" hidden="false" customHeight="false" outlineLevel="0" collapsed="false">
      <c r="A3145" s="63" t="n">
        <v>44417</v>
      </c>
      <c r="B3145" s="64" t="n">
        <f aca="false">VLOOKUP(A3145,Plan1!$A$7:$O$4024,2,FALSE())</f>
        <v>-2.56</v>
      </c>
      <c r="C3145" s="65" t="n">
        <f aca="false">VLOOKUP(A3145,Plan1!$A$7:$O$4024,3,FALSE())</f>
        <v>778.44</v>
      </c>
      <c r="D3145" s="66" t="n">
        <f aca="false">VLOOKUP(A3145,Plan1!$A$7:$O$4024,7,FALSE())</f>
        <v>-1.96</v>
      </c>
      <c r="E3145" s="65" t="n">
        <f aca="false">VLOOKUP(A3145,Plan1!$A$7:$O$4024,8,FALSE())</f>
        <v>758.04</v>
      </c>
      <c r="F3145" s="64" t="n">
        <f aca="false">VLOOKUP(A3145,Plan1!$A$7:$O$4024,12,FALSE())</f>
        <v>-2.4</v>
      </c>
      <c r="G3145" s="65" t="n">
        <f aca="false">VLOOKUP(A3145,Plan1!$A$7:$O$4024,13,FALSE())</f>
        <v>836.38</v>
      </c>
    </row>
    <row r="3146" customFormat="false" ht="15" hidden="false" customHeight="false" outlineLevel="0" collapsed="false">
      <c r="A3146" s="63" t="n">
        <v>44418</v>
      </c>
      <c r="B3146" s="64" t="n">
        <f aca="false">VLOOKUP(A3146,Plan1!$A$7:$O$4024,2,FALSE())</f>
        <v>-2.58</v>
      </c>
      <c r="C3146" s="65" t="n">
        <f aca="false">VLOOKUP(A3146,Plan1!$A$7:$O$4024,3,FALSE())</f>
        <v>778.42</v>
      </c>
      <c r="D3146" s="66" t="n">
        <f aca="false">VLOOKUP(A3146,Plan1!$A$7:$O$4024,7,FALSE())</f>
        <v>-1.98</v>
      </c>
      <c r="E3146" s="65" t="n">
        <f aca="false">VLOOKUP(A3146,Plan1!$A$7:$O$4024,8,FALSE())</f>
        <v>758.02</v>
      </c>
      <c r="F3146" s="64" t="n">
        <f aca="false">VLOOKUP(A3146,Plan1!$A$7:$O$4024,12,FALSE())</f>
        <v>-2.43</v>
      </c>
      <c r="G3146" s="65" t="n">
        <f aca="false">VLOOKUP(A3146,Plan1!$A$7:$O$4024,13,FALSE())</f>
        <v>836.35</v>
      </c>
    </row>
    <row r="3147" customFormat="false" ht="15" hidden="false" customHeight="false" outlineLevel="0" collapsed="false">
      <c r="A3147" s="63" t="n">
        <v>44419</v>
      </c>
      <c r="B3147" s="64" t="n">
        <f aca="false">VLOOKUP(A3147,Plan1!$A$7:$O$4024,2,FALSE())</f>
        <v>-2.62</v>
      </c>
      <c r="C3147" s="65" t="n">
        <f aca="false">VLOOKUP(A3147,Plan1!$A$7:$O$4024,3,FALSE())</f>
        <v>778.38</v>
      </c>
      <c r="D3147" s="66" t="n">
        <f aca="false">VLOOKUP(A3147,Plan1!$A$7:$O$4024,7,FALSE())</f>
        <v>-2.01</v>
      </c>
      <c r="E3147" s="65" t="n">
        <f aca="false">VLOOKUP(A3147,Plan1!$A$7:$O$4024,8,FALSE())</f>
        <v>757.99</v>
      </c>
      <c r="F3147" s="64" t="n">
        <f aca="false">VLOOKUP(A3147,Plan1!$A$7:$O$4024,12,FALSE())</f>
        <v>-2.46</v>
      </c>
      <c r="G3147" s="65" t="n">
        <f aca="false">VLOOKUP(A3147,Plan1!$A$7:$O$4024,13,FALSE())</f>
        <v>836.32</v>
      </c>
    </row>
    <row r="3148" customFormat="false" ht="15" hidden="false" customHeight="false" outlineLevel="0" collapsed="false">
      <c r="A3148" s="63" t="n">
        <v>44420</v>
      </c>
      <c r="B3148" s="64" t="n">
        <f aca="false">VLOOKUP(A3148,Plan1!$A$7:$O$4024,2,FALSE())</f>
        <v>-2.64</v>
      </c>
      <c r="C3148" s="65" t="n">
        <f aca="false">VLOOKUP(A3148,Plan1!$A$7:$O$4024,3,FALSE())</f>
        <v>778.36</v>
      </c>
      <c r="D3148" s="66" t="n">
        <f aca="false">VLOOKUP(A3148,Plan1!$A$7:$O$4024,7,FALSE())</f>
        <v>-2.04</v>
      </c>
      <c r="E3148" s="65" t="n">
        <f aca="false">VLOOKUP(A3148,Plan1!$A$7:$O$4024,8,FALSE())</f>
        <v>757.96</v>
      </c>
      <c r="F3148" s="64" t="n">
        <f aca="false">VLOOKUP(A3148,Plan1!$A$7:$O$4024,12,FALSE())</f>
        <v>-2.49</v>
      </c>
      <c r="G3148" s="65" t="n">
        <f aca="false">VLOOKUP(A3148,Plan1!$A$7:$O$4024,13,FALSE())</f>
        <v>836.29</v>
      </c>
    </row>
    <row r="3149" customFormat="false" ht="15" hidden="false" customHeight="false" outlineLevel="0" collapsed="false">
      <c r="A3149" s="63" t="n">
        <v>44421</v>
      </c>
      <c r="B3149" s="64" t="n">
        <f aca="false">VLOOKUP(A3149,Plan1!$A$7:$O$4024,2,FALSE())</f>
        <v>-2.68</v>
      </c>
      <c r="C3149" s="65" t="n">
        <f aca="false">VLOOKUP(A3149,Plan1!$A$7:$O$4024,3,FALSE())</f>
        <v>778.32</v>
      </c>
      <c r="D3149" s="66" t="n">
        <f aca="false">VLOOKUP(A3149,Plan1!$A$7:$O$4024,7,FALSE())</f>
        <v>-2.08</v>
      </c>
      <c r="E3149" s="65" t="n">
        <f aca="false">VLOOKUP(A3149,Plan1!$A$7:$O$4024,8,FALSE())</f>
        <v>757.92</v>
      </c>
      <c r="F3149" s="64" t="n">
        <f aca="false">VLOOKUP(A3149,Plan1!$A$7:$O$4024,12,FALSE())</f>
        <v>-2.52</v>
      </c>
      <c r="G3149" s="65" t="n">
        <f aca="false">VLOOKUP(A3149,Plan1!$A$7:$O$4024,13,FALSE())</f>
        <v>836.26</v>
      </c>
    </row>
    <row r="3150" customFormat="false" ht="15" hidden="false" customHeight="false" outlineLevel="0" collapsed="false">
      <c r="A3150" s="63" t="n">
        <v>44422</v>
      </c>
      <c r="B3150" s="64" t="n">
        <f aca="false">VLOOKUP(A3150,Plan1!$A$7:$O$4024,2,FALSE())</f>
        <v>-2.72</v>
      </c>
      <c r="C3150" s="65" t="n">
        <f aca="false">VLOOKUP(A3150,Plan1!$A$7:$O$4024,3,FALSE())</f>
        <v>778.28</v>
      </c>
      <c r="D3150" s="66" t="n">
        <f aca="false">VLOOKUP(A3150,Plan1!$A$7:$O$4024,7,FALSE())</f>
        <v>-2.1</v>
      </c>
      <c r="E3150" s="65" t="n">
        <f aca="false">VLOOKUP(A3150,Plan1!$A$7:$O$4024,8,FALSE())</f>
        <v>757.9</v>
      </c>
      <c r="F3150" s="64" t="n">
        <f aca="false">VLOOKUP(A3150,Plan1!$A$7:$O$4024,12,FALSE())</f>
        <v>-2.55</v>
      </c>
      <c r="G3150" s="65" t="n">
        <f aca="false">VLOOKUP(A3150,Plan1!$A$7:$O$4024,13,FALSE())</f>
        <v>836.23</v>
      </c>
    </row>
    <row r="3151" customFormat="false" ht="15" hidden="false" customHeight="false" outlineLevel="0" collapsed="false">
      <c r="A3151" s="63" t="n">
        <v>44423</v>
      </c>
      <c r="B3151" s="64" t="n">
        <f aca="false">VLOOKUP(A3151,Plan1!$A$7:$O$4024,2,FALSE())</f>
        <v>-2.75</v>
      </c>
      <c r="C3151" s="65" t="n">
        <f aca="false">VLOOKUP(A3151,Plan1!$A$7:$O$4024,3,FALSE())</f>
        <v>778.25</v>
      </c>
      <c r="D3151" s="66" t="n">
        <f aca="false">VLOOKUP(A3151,Plan1!$A$7:$O$4024,7,FALSE())</f>
        <v>-2.13</v>
      </c>
      <c r="E3151" s="65" t="n">
        <f aca="false">VLOOKUP(A3151,Plan1!$A$7:$O$4024,8,FALSE())</f>
        <v>757.87</v>
      </c>
      <c r="F3151" s="64" t="n">
        <f aca="false">VLOOKUP(A3151,Plan1!$A$7:$O$4024,12,FALSE())</f>
        <v>-2.57</v>
      </c>
      <c r="G3151" s="65" t="n">
        <f aca="false">VLOOKUP(A3151,Plan1!$A$7:$O$4024,13,FALSE())</f>
        <v>836.21</v>
      </c>
    </row>
    <row r="3152" customFormat="false" ht="15" hidden="false" customHeight="false" outlineLevel="0" collapsed="false">
      <c r="A3152" s="63" t="n">
        <v>44424</v>
      </c>
      <c r="B3152" s="64" t="n">
        <f aca="false">VLOOKUP(A3152,Plan1!$A$7:$O$4024,2,FALSE())</f>
        <v>-2.78</v>
      </c>
      <c r="C3152" s="65" t="n">
        <f aca="false">VLOOKUP(A3152,Plan1!$A$7:$O$4024,3,FALSE())</f>
        <v>778.22</v>
      </c>
      <c r="D3152" s="66" t="n">
        <f aca="false">VLOOKUP(A3152,Plan1!$A$7:$O$4024,7,FALSE())</f>
        <v>-2.16</v>
      </c>
      <c r="E3152" s="65" t="n">
        <f aca="false">VLOOKUP(A3152,Plan1!$A$7:$O$4024,8,FALSE())</f>
        <v>757.84</v>
      </c>
      <c r="F3152" s="64" t="n">
        <f aca="false">VLOOKUP(A3152,Plan1!$A$7:$O$4024,12,FALSE())</f>
        <v>-2.6</v>
      </c>
      <c r="G3152" s="65" t="n">
        <f aca="false">VLOOKUP(A3152,Plan1!$A$7:$O$4024,13,FALSE())</f>
        <v>836.18</v>
      </c>
    </row>
    <row r="3153" customFormat="false" ht="15" hidden="false" customHeight="false" outlineLevel="0" collapsed="false">
      <c r="A3153" s="63" t="n">
        <v>44425</v>
      </c>
      <c r="B3153" s="64" t="n">
        <f aca="false">VLOOKUP(A3153,Plan1!$A$7:$O$4024,2,FALSE())</f>
        <v>-2.8</v>
      </c>
      <c r="C3153" s="65" t="n">
        <f aca="false">VLOOKUP(A3153,Plan1!$A$7:$O$4024,3,FALSE())</f>
        <v>778.2</v>
      </c>
      <c r="D3153" s="66" t="n">
        <f aca="false">VLOOKUP(A3153,Plan1!$A$7:$O$4024,7,FALSE())</f>
        <v>-2.18</v>
      </c>
      <c r="E3153" s="65" t="n">
        <f aca="false">VLOOKUP(A3153,Plan1!$A$7:$O$4024,8,FALSE())</f>
        <v>757.82</v>
      </c>
      <c r="F3153" s="64" t="n">
        <f aca="false">VLOOKUP(A3153,Plan1!$A$7:$O$4024,12,FALSE())</f>
        <v>-2.63</v>
      </c>
      <c r="G3153" s="65" t="n">
        <f aca="false">VLOOKUP(A3153,Plan1!$A$7:$O$4024,13,FALSE())</f>
        <v>836.15</v>
      </c>
    </row>
    <row r="3154" customFormat="false" ht="15" hidden="false" customHeight="false" outlineLevel="0" collapsed="false">
      <c r="A3154" s="63" t="n">
        <v>44426</v>
      </c>
      <c r="B3154" s="64" t="n">
        <f aca="false">VLOOKUP(A3154,Plan1!$A$7:$O$4024,2,FALSE())</f>
        <v>-2.82</v>
      </c>
      <c r="C3154" s="65" t="n">
        <f aca="false">VLOOKUP(A3154,Plan1!$A$7:$O$4024,3,FALSE())</f>
        <v>778.18</v>
      </c>
      <c r="D3154" s="66" t="n">
        <f aca="false">VLOOKUP(A3154,Plan1!$A$7:$O$4024,7,FALSE())</f>
        <v>-2.2</v>
      </c>
      <c r="E3154" s="65" t="n">
        <f aca="false">VLOOKUP(A3154,Plan1!$A$7:$O$4024,8,FALSE())</f>
        <v>757.8</v>
      </c>
      <c r="F3154" s="64" t="n">
        <f aca="false">VLOOKUP(A3154,Plan1!$A$7:$O$4024,12,FALSE())</f>
        <v>-2.63</v>
      </c>
      <c r="G3154" s="65" t="n">
        <f aca="false">VLOOKUP(A3154,Plan1!$A$7:$O$4024,13,FALSE())</f>
        <v>836.15</v>
      </c>
    </row>
    <row r="3155" customFormat="false" ht="15" hidden="false" customHeight="false" outlineLevel="0" collapsed="false">
      <c r="A3155" s="63" t="n">
        <v>44427</v>
      </c>
      <c r="B3155" s="64" t="n">
        <f aca="false">VLOOKUP(A3155,Plan1!$A$7:$O$4024,2,FALSE())</f>
        <v>-2.85</v>
      </c>
      <c r="C3155" s="65" t="n">
        <f aca="false">VLOOKUP(A3155,Plan1!$A$7:$O$4024,3,FALSE())</f>
        <v>778.15</v>
      </c>
      <c r="D3155" s="66" t="n">
        <f aca="false">VLOOKUP(A3155,Plan1!$A$7:$O$4024,7,FALSE())</f>
        <v>-2.22</v>
      </c>
      <c r="E3155" s="65" t="n">
        <f aca="false">VLOOKUP(A3155,Plan1!$A$7:$O$4024,8,FALSE())</f>
        <v>757.78</v>
      </c>
      <c r="F3155" s="64" t="n">
        <f aca="false">VLOOKUP(A3155,Plan1!$A$7:$O$4024,12,FALSE())</f>
        <v>-2.66</v>
      </c>
      <c r="G3155" s="65" t="n">
        <f aca="false">VLOOKUP(A3155,Plan1!$A$7:$O$4024,13,FALSE())</f>
        <v>836.12</v>
      </c>
    </row>
    <row r="3156" customFormat="false" ht="15" hidden="false" customHeight="false" outlineLevel="0" collapsed="false">
      <c r="A3156" s="63" t="n">
        <v>44428</v>
      </c>
      <c r="B3156" s="64" t="n">
        <f aca="false">VLOOKUP(A3156,Plan1!$A$7:$O$4024,2,FALSE())</f>
        <v>-2.88</v>
      </c>
      <c r="C3156" s="65" t="n">
        <f aca="false">VLOOKUP(A3156,Plan1!$A$7:$O$4024,3,FALSE())</f>
        <v>778.12</v>
      </c>
      <c r="D3156" s="66" t="n">
        <f aca="false">VLOOKUP(A3156,Plan1!$A$7:$O$4024,7,FALSE())</f>
        <v>-2.24</v>
      </c>
      <c r="E3156" s="65" t="n">
        <f aca="false">VLOOKUP(A3156,Plan1!$A$7:$O$4024,8,FALSE())</f>
        <v>757.76</v>
      </c>
      <c r="F3156" s="64" t="n">
        <f aca="false">VLOOKUP(A3156,Plan1!$A$7:$O$4024,12,FALSE())</f>
        <v>-2.69</v>
      </c>
      <c r="G3156" s="65" t="n">
        <f aca="false">VLOOKUP(A3156,Plan1!$A$7:$O$4024,13,FALSE())</f>
        <v>836.09</v>
      </c>
    </row>
    <row r="3157" customFormat="false" ht="15" hidden="false" customHeight="false" outlineLevel="0" collapsed="false">
      <c r="A3157" s="63" t="n">
        <v>44429</v>
      </c>
      <c r="B3157" s="64" t="n">
        <f aca="false">VLOOKUP(A3157,Plan1!$A$7:$O$4024,2,FALSE())</f>
        <v>-2.91</v>
      </c>
      <c r="C3157" s="65" t="n">
        <f aca="false">VLOOKUP(A3157,Plan1!$A$7:$O$4024,3,FALSE())</f>
        <v>778.09</v>
      </c>
      <c r="D3157" s="66" t="n">
        <f aca="false">VLOOKUP(A3157,Plan1!$A$7:$O$4024,7,FALSE())</f>
        <v>-2.26</v>
      </c>
      <c r="E3157" s="65" t="n">
        <f aca="false">VLOOKUP(A3157,Plan1!$A$7:$O$4024,8,FALSE())</f>
        <v>757.74</v>
      </c>
      <c r="F3157" s="64" t="n">
        <f aca="false">VLOOKUP(A3157,Plan1!$A$7:$O$4024,12,FALSE())</f>
        <v>-2.72</v>
      </c>
      <c r="G3157" s="65" t="n">
        <f aca="false">VLOOKUP(A3157,Plan1!$A$7:$O$4024,13,FALSE())</f>
        <v>836.06</v>
      </c>
    </row>
    <row r="3158" customFormat="false" ht="15" hidden="false" customHeight="false" outlineLevel="0" collapsed="false">
      <c r="A3158" s="63" t="n">
        <v>44430</v>
      </c>
      <c r="B3158" s="64" t="n">
        <f aca="false">VLOOKUP(A3158,Plan1!$A$7:$O$4024,2,FALSE())</f>
        <v>-2.95</v>
      </c>
      <c r="C3158" s="65" t="n">
        <f aca="false">VLOOKUP(A3158,Plan1!$A$7:$O$4024,3,FALSE())</f>
        <v>778.05</v>
      </c>
      <c r="D3158" s="66" t="n">
        <f aca="false">VLOOKUP(A3158,Plan1!$A$7:$O$4024,7,FALSE())</f>
        <v>-2.29</v>
      </c>
      <c r="E3158" s="65" t="n">
        <f aca="false">VLOOKUP(A3158,Plan1!$A$7:$O$4024,8,FALSE())</f>
        <v>757.71</v>
      </c>
      <c r="F3158" s="64" t="n">
        <f aca="false">VLOOKUP(A3158,Plan1!$A$7:$O$4024,12,FALSE())</f>
        <v>-2.74</v>
      </c>
      <c r="G3158" s="65" t="n">
        <f aca="false">VLOOKUP(A3158,Plan1!$A$7:$O$4024,13,FALSE())</f>
        <v>836.04</v>
      </c>
    </row>
    <row r="3159" customFormat="false" ht="15" hidden="false" customHeight="false" outlineLevel="0" collapsed="false">
      <c r="A3159" s="63" t="n">
        <v>44431</v>
      </c>
      <c r="B3159" s="64" t="n">
        <f aca="false">VLOOKUP(A3159,Plan1!$A$7:$O$4024,2,FALSE())</f>
        <v>-3</v>
      </c>
      <c r="C3159" s="65" t="n">
        <f aca="false">VLOOKUP(A3159,Plan1!$A$7:$O$4024,3,FALSE())</f>
        <v>778</v>
      </c>
      <c r="D3159" s="66" t="n">
        <f aca="false">VLOOKUP(A3159,Plan1!$A$7:$O$4024,7,FALSE())</f>
        <v>-2.31</v>
      </c>
      <c r="E3159" s="65" t="n">
        <f aca="false">VLOOKUP(A3159,Plan1!$A$7:$O$4024,8,FALSE())</f>
        <v>757.69</v>
      </c>
      <c r="F3159" s="64" t="n">
        <f aca="false">VLOOKUP(A3159,Plan1!$A$7:$O$4024,12,FALSE())</f>
        <v>-2.77</v>
      </c>
      <c r="G3159" s="65" t="n">
        <f aca="false">VLOOKUP(A3159,Plan1!$A$7:$O$4024,13,FALSE())</f>
        <v>836.01</v>
      </c>
    </row>
    <row r="3160" customFormat="false" ht="15" hidden="false" customHeight="false" outlineLevel="0" collapsed="false">
      <c r="A3160" s="63" t="n">
        <v>44432</v>
      </c>
      <c r="B3160" s="64" t="n">
        <f aca="false">VLOOKUP(A3160,Plan1!$A$7:$O$4024,2,FALSE())</f>
        <v>-3.02</v>
      </c>
      <c r="C3160" s="65" t="n">
        <f aca="false">VLOOKUP(A3160,Plan1!$A$7:$O$4024,3,FALSE())</f>
        <v>777.98</v>
      </c>
      <c r="D3160" s="66" t="n">
        <f aca="false">VLOOKUP(A3160,Plan1!$A$7:$O$4024,7,FALSE())</f>
        <v>-2.33</v>
      </c>
      <c r="E3160" s="65" t="n">
        <f aca="false">VLOOKUP(A3160,Plan1!$A$7:$O$4024,8,FALSE())</f>
        <v>757.67</v>
      </c>
      <c r="F3160" s="64" t="n">
        <f aca="false">VLOOKUP(A3160,Plan1!$A$7:$O$4024,12,FALSE())</f>
        <v>-2.8</v>
      </c>
      <c r="G3160" s="65" t="n">
        <f aca="false">VLOOKUP(A3160,Plan1!$A$7:$O$4024,13,FALSE())</f>
        <v>835.98</v>
      </c>
    </row>
    <row r="3161" customFormat="false" ht="15" hidden="false" customHeight="false" outlineLevel="0" collapsed="false">
      <c r="A3161" s="63" t="n">
        <v>44433</v>
      </c>
      <c r="B3161" s="64" t="n">
        <f aca="false">VLOOKUP(A3161,Plan1!$A$7:$O$4024,2,FALSE())</f>
        <v>-3.05</v>
      </c>
      <c r="C3161" s="65" t="n">
        <f aca="false">VLOOKUP(A3161,Plan1!$A$7:$O$4024,3,FALSE())</f>
        <v>777.95</v>
      </c>
      <c r="D3161" s="66" t="n">
        <f aca="false">VLOOKUP(A3161,Plan1!$A$7:$O$4024,7,FALSE())</f>
        <v>-2.36</v>
      </c>
      <c r="E3161" s="65" t="n">
        <f aca="false">VLOOKUP(A3161,Plan1!$A$7:$O$4024,8,FALSE())</f>
        <v>757.64</v>
      </c>
      <c r="F3161" s="64" t="n">
        <f aca="false">VLOOKUP(A3161,Plan1!$A$7:$O$4024,12,FALSE())</f>
        <v>-2.83</v>
      </c>
      <c r="G3161" s="65" t="n">
        <f aca="false">VLOOKUP(A3161,Plan1!$A$7:$O$4024,13,FALSE())</f>
        <v>835.95</v>
      </c>
    </row>
    <row r="3162" customFormat="false" ht="15" hidden="false" customHeight="false" outlineLevel="0" collapsed="false">
      <c r="A3162" s="63" t="n">
        <v>44434</v>
      </c>
      <c r="B3162" s="64" t="n">
        <f aca="false">VLOOKUP(A3162,Plan1!$A$7:$O$4024,2,FALSE())</f>
        <v>-3.09</v>
      </c>
      <c r="C3162" s="65" t="n">
        <f aca="false">VLOOKUP(A3162,Plan1!$A$7:$O$4024,3,FALSE())</f>
        <v>777.91</v>
      </c>
      <c r="D3162" s="66" t="n">
        <f aca="false">VLOOKUP(A3162,Plan1!$A$7:$O$4024,7,FALSE())</f>
        <v>-2.38</v>
      </c>
      <c r="E3162" s="65" t="n">
        <f aca="false">VLOOKUP(A3162,Plan1!$A$7:$O$4024,8,FALSE())</f>
        <v>757.62</v>
      </c>
      <c r="F3162" s="64" t="n">
        <f aca="false">VLOOKUP(A3162,Plan1!$A$7:$O$4024,12,FALSE())</f>
        <v>-2.86</v>
      </c>
      <c r="G3162" s="65" t="n">
        <f aca="false">VLOOKUP(A3162,Plan1!$A$7:$O$4024,13,FALSE())</f>
        <v>835.92</v>
      </c>
    </row>
    <row r="3163" customFormat="false" ht="15" hidden="false" customHeight="false" outlineLevel="0" collapsed="false">
      <c r="A3163" s="63" t="n">
        <v>44435</v>
      </c>
      <c r="B3163" s="64" t="n">
        <f aca="false">VLOOKUP(A3163,Plan1!$A$7:$O$4024,2,FALSE())</f>
        <v>-3.13</v>
      </c>
      <c r="C3163" s="65" t="n">
        <f aca="false">VLOOKUP(A3163,Plan1!$A$7:$O$4024,3,FALSE())</f>
        <v>777.87</v>
      </c>
      <c r="D3163" s="66" t="n">
        <f aca="false">VLOOKUP(A3163,Plan1!$A$7:$O$4024,7,FALSE())</f>
        <v>-2.42</v>
      </c>
      <c r="E3163" s="65" t="n">
        <f aca="false">VLOOKUP(A3163,Plan1!$A$7:$O$4024,8,FALSE())</f>
        <v>757.58</v>
      </c>
      <c r="F3163" s="64" t="n">
        <f aca="false">VLOOKUP(A3163,Plan1!$A$7:$O$4024,12,FALSE())</f>
        <v>-2.88</v>
      </c>
      <c r="G3163" s="65" t="n">
        <f aca="false">VLOOKUP(A3163,Plan1!$A$7:$O$4024,13,FALSE())</f>
        <v>835.9</v>
      </c>
    </row>
    <row r="3164" customFormat="false" ht="15" hidden="false" customHeight="false" outlineLevel="0" collapsed="false">
      <c r="A3164" s="63" t="n">
        <v>44436</v>
      </c>
      <c r="B3164" s="64" t="n">
        <f aca="false">VLOOKUP(A3164,Plan1!$A$7:$O$4024,2,FALSE())</f>
        <v>-3.17</v>
      </c>
      <c r="C3164" s="65" t="n">
        <f aca="false">VLOOKUP(A3164,Plan1!$A$7:$O$4024,3,FALSE())</f>
        <v>777.83</v>
      </c>
      <c r="D3164" s="66" t="n">
        <f aca="false">VLOOKUP(A3164,Plan1!$A$7:$O$4024,7,FALSE())</f>
        <v>-2.44</v>
      </c>
      <c r="E3164" s="65" t="n">
        <f aca="false">VLOOKUP(A3164,Plan1!$A$7:$O$4024,8,FALSE())</f>
        <v>757.56</v>
      </c>
      <c r="F3164" s="64" t="n">
        <f aca="false">VLOOKUP(A3164,Plan1!$A$7:$O$4024,12,FALSE())</f>
        <v>-2.91</v>
      </c>
      <c r="G3164" s="65" t="n">
        <f aca="false">VLOOKUP(A3164,Plan1!$A$7:$O$4024,13,FALSE())</f>
        <v>835.87</v>
      </c>
    </row>
    <row r="3165" customFormat="false" ht="15" hidden="false" customHeight="false" outlineLevel="0" collapsed="false">
      <c r="A3165" s="63" t="n">
        <v>44437</v>
      </c>
      <c r="B3165" s="64" t="n">
        <f aca="false">VLOOKUP(A3165,Plan1!$A$7:$O$4024,2,FALSE())</f>
        <v>-3.2</v>
      </c>
      <c r="C3165" s="65" t="n">
        <f aca="false">VLOOKUP(A3165,Plan1!$A$7:$O$4024,3,FALSE())</f>
        <v>777.8</v>
      </c>
      <c r="D3165" s="66" t="n">
        <f aca="false">VLOOKUP(A3165,Plan1!$A$7:$O$4024,7,FALSE())</f>
        <v>-2.46</v>
      </c>
      <c r="E3165" s="65" t="n">
        <f aca="false">VLOOKUP(A3165,Plan1!$A$7:$O$4024,8,FALSE())</f>
        <v>757.54</v>
      </c>
      <c r="F3165" s="64" t="n">
        <f aca="false">VLOOKUP(A3165,Plan1!$A$7:$O$4024,12,FALSE())</f>
        <v>-2.94</v>
      </c>
      <c r="G3165" s="65" t="n">
        <f aca="false">VLOOKUP(A3165,Plan1!$A$7:$O$4024,13,FALSE())</f>
        <v>835.84</v>
      </c>
    </row>
    <row r="3166" customFormat="false" ht="15" hidden="false" customHeight="false" outlineLevel="0" collapsed="false">
      <c r="A3166" s="63" t="n">
        <v>44438</v>
      </c>
      <c r="B3166" s="64" t="n">
        <f aca="false">VLOOKUP(A3166,Plan1!$A$7:$O$4024,2,FALSE())</f>
        <v>-3.24</v>
      </c>
      <c r="C3166" s="65" t="n">
        <f aca="false">VLOOKUP(A3166,Plan1!$A$7:$O$4024,3,FALSE())</f>
        <v>777.76</v>
      </c>
      <c r="D3166" s="66" t="n">
        <f aca="false">VLOOKUP(A3166,Plan1!$A$7:$O$4024,7,FALSE())</f>
        <v>-2.48</v>
      </c>
      <c r="E3166" s="65" t="n">
        <f aca="false">VLOOKUP(A3166,Plan1!$A$7:$O$4024,8,FALSE())</f>
        <v>757.52</v>
      </c>
      <c r="F3166" s="64" t="n">
        <f aca="false">VLOOKUP(A3166,Plan1!$A$7:$O$4024,12,FALSE())</f>
        <v>-2.98</v>
      </c>
      <c r="G3166" s="65" t="n">
        <f aca="false">VLOOKUP(A3166,Plan1!$A$7:$O$4024,13,FALSE())</f>
        <v>835.8</v>
      </c>
    </row>
    <row r="3167" customFormat="false" ht="15" hidden="false" customHeight="false" outlineLevel="0" collapsed="false">
      <c r="A3167" s="63" t="n">
        <v>44439</v>
      </c>
      <c r="B3167" s="64" t="n">
        <f aca="false">VLOOKUP(A3167,Plan1!$A$7:$O$4024,2,FALSE())</f>
        <v>-3.3</v>
      </c>
      <c r="C3167" s="65" t="n">
        <f aca="false">VLOOKUP(A3167,Plan1!$A$7:$O$4024,3,FALSE())</f>
        <v>777.7</v>
      </c>
      <c r="D3167" s="66" t="n">
        <f aca="false">VLOOKUP(A3167,Plan1!$A$7:$O$4024,7,FALSE())</f>
        <v>-2.51</v>
      </c>
      <c r="E3167" s="65" t="n">
        <f aca="false">VLOOKUP(A3167,Plan1!$A$7:$O$4024,8,FALSE())</f>
        <v>757.49</v>
      </c>
      <c r="F3167" s="64" t="n">
        <f aca="false">VLOOKUP(A3167,Plan1!$A$7:$O$4024,12,FALSE())</f>
        <v>-3</v>
      </c>
      <c r="G3167" s="65" t="n">
        <f aca="false">VLOOKUP(A3167,Plan1!$A$7:$O$4024,13,FALSE())</f>
        <v>835.78</v>
      </c>
    </row>
    <row r="3168" customFormat="false" ht="15" hidden="false" customHeight="false" outlineLevel="0" collapsed="false">
      <c r="A3168" s="63" t="n">
        <v>44440</v>
      </c>
      <c r="B3168" s="64" t="n">
        <f aca="false">VLOOKUP(A3168,Plan1!$A$7:$O$4024,2,FALSE())</f>
        <v>-3.32</v>
      </c>
      <c r="C3168" s="65" t="n">
        <f aca="false">VLOOKUP(A3168,Plan1!$A$7:$O$4024,3,FALSE())</f>
        <v>777.68</v>
      </c>
      <c r="D3168" s="66" t="n">
        <f aca="false">VLOOKUP(A3168,Plan1!$A$7:$O$4024,7,FALSE())</f>
        <v>-2.53</v>
      </c>
      <c r="E3168" s="65" t="n">
        <f aca="false">VLOOKUP(A3168,Plan1!$A$7:$O$4024,8,FALSE())</f>
        <v>757.47</v>
      </c>
      <c r="F3168" s="64" t="n">
        <f aca="false">VLOOKUP(A3168,Plan1!$A$7:$O$4024,12,FALSE())</f>
        <v>-3.01</v>
      </c>
      <c r="G3168" s="65" t="n">
        <f aca="false">VLOOKUP(A3168,Plan1!$A$7:$O$4024,13,FALSE())</f>
        <v>835.77</v>
      </c>
    </row>
    <row r="3169" customFormat="false" ht="15" hidden="false" customHeight="false" outlineLevel="0" collapsed="false">
      <c r="A3169" s="63" t="n">
        <v>44441</v>
      </c>
      <c r="B3169" s="64" t="n">
        <f aca="false">VLOOKUP(A3169,Plan1!$A$7:$O$4024,2,FALSE())</f>
        <v>-3.35</v>
      </c>
      <c r="C3169" s="65" t="n">
        <f aca="false">VLOOKUP(A3169,Plan1!$A$7:$O$4024,3,FALSE())</f>
        <v>777.65</v>
      </c>
      <c r="D3169" s="66" t="n">
        <f aca="false">VLOOKUP(A3169,Plan1!$A$7:$O$4024,7,FALSE())</f>
        <v>-2.55</v>
      </c>
      <c r="E3169" s="65" t="n">
        <f aca="false">VLOOKUP(A3169,Plan1!$A$7:$O$4024,8,FALSE())</f>
        <v>757.45</v>
      </c>
      <c r="F3169" s="64" t="n">
        <f aca="false">VLOOKUP(A3169,Plan1!$A$7:$O$4024,12,FALSE())</f>
        <v>-3.03</v>
      </c>
      <c r="G3169" s="65" t="n">
        <f aca="false">VLOOKUP(A3169,Plan1!$A$7:$O$4024,13,FALSE())</f>
        <v>835.75</v>
      </c>
    </row>
    <row r="3170" customFormat="false" ht="15" hidden="false" customHeight="false" outlineLevel="0" collapsed="false">
      <c r="A3170" s="63" t="n">
        <v>44442</v>
      </c>
      <c r="B3170" s="64" t="n">
        <f aca="false">VLOOKUP(A3170,Plan1!$A$7:$O$4024,2,FALSE())</f>
        <v>-3.38</v>
      </c>
      <c r="C3170" s="65" t="n">
        <f aca="false">VLOOKUP(A3170,Plan1!$A$7:$O$4024,3,FALSE())</f>
        <v>777.62</v>
      </c>
      <c r="D3170" s="66" t="n">
        <f aca="false">VLOOKUP(A3170,Plan1!$A$7:$O$4024,7,FALSE())</f>
        <v>-2.58</v>
      </c>
      <c r="E3170" s="65" t="n">
        <f aca="false">VLOOKUP(A3170,Plan1!$A$7:$O$4024,8,FALSE())</f>
        <v>757.42</v>
      </c>
      <c r="F3170" s="64" t="n">
        <f aca="false">VLOOKUP(A3170,Plan1!$A$7:$O$4024,12,FALSE())</f>
        <v>-3.06</v>
      </c>
      <c r="G3170" s="65" t="n">
        <f aca="false">VLOOKUP(A3170,Plan1!$A$7:$O$4024,13,FALSE())</f>
        <v>835.72</v>
      </c>
    </row>
    <row r="3171" customFormat="false" ht="15" hidden="false" customHeight="false" outlineLevel="0" collapsed="false">
      <c r="A3171" s="63" t="n">
        <v>44443</v>
      </c>
      <c r="B3171" s="64" t="n">
        <f aca="false">VLOOKUP(A3171,Plan1!$A$7:$O$4024,2,FALSE())</f>
        <v>-3.41</v>
      </c>
      <c r="C3171" s="65" t="n">
        <f aca="false">VLOOKUP(A3171,Plan1!$A$7:$O$4024,3,FALSE())</f>
        <v>777.59</v>
      </c>
      <c r="D3171" s="66" t="n">
        <f aca="false">VLOOKUP(A3171,Plan1!$A$7:$O$4024,7,FALSE())</f>
        <v>-2.6</v>
      </c>
      <c r="E3171" s="65" t="n">
        <f aca="false">VLOOKUP(A3171,Plan1!$A$7:$O$4024,8,FALSE())</f>
        <v>757.4</v>
      </c>
      <c r="F3171" s="64" t="n">
        <f aca="false">VLOOKUP(A3171,Plan1!$A$7:$O$4024,12,FALSE())</f>
        <v>-3.08</v>
      </c>
      <c r="G3171" s="65" t="n">
        <f aca="false">VLOOKUP(A3171,Plan1!$A$7:$O$4024,13,FALSE())</f>
        <v>835.7</v>
      </c>
    </row>
    <row r="3172" customFormat="false" ht="15" hidden="false" customHeight="false" outlineLevel="0" collapsed="false">
      <c r="A3172" s="63" t="n">
        <v>44444</v>
      </c>
      <c r="B3172" s="64" t="n">
        <f aca="false">VLOOKUP(A3172,Plan1!$A$7:$O$4024,2,FALSE())</f>
        <v>-3.46</v>
      </c>
      <c r="C3172" s="65" t="n">
        <f aca="false">VLOOKUP(A3172,Plan1!$A$7:$O$4024,3,FALSE())</f>
        <v>777.54</v>
      </c>
      <c r="D3172" s="66" t="n">
        <f aca="false">VLOOKUP(A3172,Plan1!$A$7:$O$4024,7,FALSE())</f>
        <v>-2.63</v>
      </c>
      <c r="E3172" s="65" t="n">
        <f aca="false">VLOOKUP(A3172,Plan1!$A$7:$O$4024,8,FALSE())</f>
        <v>757.37</v>
      </c>
      <c r="F3172" s="64" t="n">
        <f aca="false">VLOOKUP(A3172,Plan1!$A$7:$O$4024,12,FALSE())</f>
        <v>-3.11</v>
      </c>
      <c r="G3172" s="65" t="n">
        <f aca="false">VLOOKUP(A3172,Plan1!$A$7:$O$4024,13,FALSE())</f>
        <v>835.67</v>
      </c>
    </row>
    <row r="3173" customFormat="false" ht="15" hidden="false" customHeight="false" outlineLevel="0" collapsed="false">
      <c r="A3173" s="63" t="n">
        <v>44445</v>
      </c>
      <c r="B3173" s="64" t="n">
        <f aca="false">VLOOKUP(A3173,Plan1!$A$7:$O$4024,2,FALSE())</f>
        <v>-3.49</v>
      </c>
      <c r="C3173" s="65" t="n">
        <f aca="false">VLOOKUP(A3173,Plan1!$A$7:$O$4024,3,FALSE())</f>
        <v>777.51</v>
      </c>
      <c r="D3173" s="66" t="n">
        <f aca="false">VLOOKUP(A3173,Plan1!$A$7:$O$4024,7,FALSE())</f>
        <v>-2.66</v>
      </c>
      <c r="E3173" s="65" t="n">
        <f aca="false">VLOOKUP(A3173,Plan1!$A$7:$O$4024,8,FALSE())</f>
        <v>757.34</v>
      </c>
      <c r="F3173" s="64" t="n">
        <f aca="false">VLOOKUP(A3173,Plan1!$A$7:$O$4024,12,FALSE())</f>
        <v>-3.14</v>
      </c>
      <c r="G3173" s="65" t="n">
        <f aca="false">VLOOKUP(A3173,Plan1!$A$7:$O$4024,13,FALSE())</f>
        <v>835.64</v>
      </c>
    </row>
    <row r="3174" customFormat="false" ht="15" hidden="false" customHeight="false" outlineLevel="0" collapsed="false">
      <c r="A3174" s="63" t="n">
        <v>44446</v>
      </c>
      <c r="B3174" s="64" t="n">
        <f aca="false">VLOOKUP(A3174,Plan1!$A$7:$O$4024,2,FALSE())</f>
        <v>-3.52</v>
      </c>
      <c r="C3174" s="65" t="n">
        <f aca="false">VLOOKUP(A3174,Plan1!$A$7:$O$4024,3,FALSE())</f>
        <v>777.48</v>
      </c>
      <c r="D3174" s="66" t="n">
        <f aca="false">VLOOKUP(A3174,Plan1!$A$7:$O$4024,7,FALSE())</f>
        <v>-2.68</v>
      </c>
      <c r="E3174" s="65" t="n">
        <f aca="false">VLOOKUP(A3174,Plan1!$A$7:$O$4024,8,FALSE())</f>
        <v>757.32</v>
      </c>
      <c r="F3174" s="64" t="n">
        <f aca="false">VLOOKUP(A3174,Plan1!$A$7:$O$4024,12,FALSE())</f>
        <v>-3.17</v>
      </c>
      <c r="G3174" s="65" t="n">
        <f aca="false">VLOOKUP(A3174,Plan1!$A$7:$O$4024,13,FALSE())</f>
        <v>835.61</v>
      </c>
    </row>
    <row r="3175" customFormat="false" ht="15" hidden="false" customHeight="false" outlineLevel="0" collapsed="false">
      <c r="A3175" s="63" t="n">
        <v>44447</v>
      </c>
      <c r="B3175" s="64" t="n">
        <f aca="false">VLOOKUP(A3175,Plan1!$A$7:$O$4024,2,FALSE())</f>
        <v>-3.57</v>
      </c>
      <c r="C3175" s="65" t="n">
        <f aca="false">VLOOKUP(A3175,Plan1!$A$7:$O$4024,3,FALSE())</f>
        <v>777.43</v>
      </c>
      <c r="D3175" s="66" t="n">
        <f aca="false">VLOOKUP(A3175,Plan1!$A$7:$O$4024,7,FALSE())</f>
        <v>-2.71</v>
      </c>
      <c r="E3175" s="65" t="n">
        <f aca="false">VLOOKUP(A3175,Plan1!$A$7:$O$4024,8,FALSE())</f>
        <v>757.29</v>
      </c>
      <c r="F3175" s="64" t="n">
        <f aca="false">VLOOKUP(A3175,Plan1!$A$7:$O$4024,12,FALSE())</f>
        <v>-3.19</v>
      </c>
      <c r="G3175" s="65" t="n">
        <f aca="false">VLOOKUP(A3175,Plan1!$A$7:$O$4024,13,FALSE())</f>
        <v>835.59</v>
      </c>
    </row>
    <row r="3176" customFormat="false" ht="15" hidden="false" customHeight="false" outlineLevel="0" collapsed="false">
      <c r="A3176" s="63" t="n">
        <v>44448</v>
      </c>
      <c r="B3176" s="64" t="n">
        <f aca="false">VLOOKUP(A3176,Plan1!$A$7:$O$4024,2,FALSE())</f>
        <v>-3.6</v>
      </c>
      <c r="C3176" s="65" t="n">
        <f aca="false">VLOOKUP(A3176,Plan1!$A$7:$O$4024,3,FALSE())</f>
        <v>777.4</v>
      </c>
      <c r="D3176" s="66" t="n">
        <f aca="false">VLOOKUP(A3176,Plan1!$A$7:$O$4024,7,FALSE())</f>
        <v>-2.73</v>
      </c>
      <c r="E3176" s="65" t="n">
        <f aca="false">VLOOKUP(A3176,Plan1!$A$7:$O$4024,8,FALSE())</f>
        <v>757.27</v>
      </c>
      <c r="F3176" s="64" t="n">
        <f aca="false">VLOOKUP(A3176,Plan1!$A$7:$O$4024,12,FALSE())</f>
        <v>-3.22</v>
      </c>
      <c r="G3176" s="65" t="n">
        <f aca="false">VLOOKUP(A3176,Plan1!$A$7:$O$4024,13,FALSE())</f>
        <v>835.56</v>
      </c>
    </row>
    <row r="3177" customFormat="false" ht="15" hidden="false" customHeight="false" outlineLevel="0" collapsed="false">
      <c r="A3177" s="63" t="n">
        <v>44449</v>
      </c>
      <c r="B3177" s="64" t="n">
        <f aca="false">VLOOKUP(A3177,Plan1!$A$7:$O$4024,2,FALSE())</f>
        <v>-3.63</v>
      </c>
      <c r="C3177" s="65" t="n">
        <f aca="false">VLOOKUP(A3177,Plan1!$A$7:$O$4024,3,FALSE())</f>
        <v>777.37</v>
      </c>
      <c r="D3177" s="66" t="n">
        <f aca="false">VLOOKUP(A3177,Plan1!$A$7:$O$4024,7,FALSE())</f>
        <v>-2.76</v>
      </c>
      <c r="E3177" s="65" t="n">
        <f aca="false">VLOOKUP(A3177,Plan1!$A$7:$O$4024,8,FALSE())</f>
        <v>757.24</v>
      </c>
      <c r="F3177" s="64" t="n">
        <f aca="false">VLOOKUP(A3177,Plan1!$A$7:$O$4024,12,FALSE())</f>
        <v>-3.25</v>
      </c>
      <c r="G3177" s="65" t="n">
        <f aca="false">VLOOKUP(A3177,Plan1!$A$7:$O$4024,13,FALSE())</f>
        <v>835.53</v>
      </c>
    </row>
    <row r="3178" customFormat="false" ht="15" hidden="false" customHeight="false" outlineLevel="0" collapsed="false">
      <c r="A3178" s="63" t="n">
        <v>44450</v>
      </c>
      <c r="B3178" s="64" t="n">
        <f aca="false">VLOOKUP(A3178,Plan1!$A$7:$O$4024,2,FALSE())</f>
        <v>-3.67</v>
      </c>
      <c r="C3178" s="65" t="n">
        <f aca="false">VLOOKUP(A3178,Plan1!$A$7:$O$4024,3,FALSE())</f>
        <v>777.33</v>
      </c>
      <c r="D3178" s="66" t="n">
        <f aca="false">VLOOKUP(A3178,Plan1!$A$7:$O$4024,7,FALSE())</f>
        <v>-2.8</v>
      </c>
      <c r="E3178" s="65" t="n">
        <f aca="false">VLOOKUP(A3178,Plan1!$A$7:$O$4024,8,FALSE())</f>
        <v>757.2</v>
      </c>
      <c r="F3178" s="64" t="n">
        <f aca="false">VLOOKUP(A3178,Plan1!$A$7:$O$4024,12,FALSE())</f>
        <v>-3.27</v>
      </c>
      <c r="G3178" s="65" t="n">
        <f aca="false">VLOOKUP(A3178,Plan1!$A$7:$O$4024,13,FALSE())</f>
        <v>835.51</v>
      </c>
    </row>
    <row r="3179" customFormat="false" ht="15" hidden="false" customHeight="false" outlineLevel="0" collapsed="false">
      <c r="A3179" s="63" t="n">
        <v>44451</v>
      </c>
      <c r="B3179" s="64" t="n">
        <f aca="false">VLOOKUP(A3179,Plan1!$A$7:$O$4024,2,FALSE())</f>
        <v>-3.71</v>
      </c>
      <c r="C3179" s="65" t="n">
        <f aca="false">VLOOKUP(A3179,Plan1!$A$7:$O$4024,3,FALSE())</f>
        <v>777.29</v>
      </c>
      <c r="D3179" s="66" t="n">
        <f aca="false">VLOOKUP(A3179,Plan1!$A$7:$O$4024,7,FALSE())</f>
        <v>-2.83</v>
      </c>
      <c r="E3179" s="65" t="n">
        <f aca="false">VLOOKUP(A3179,Plan1!$A$7:$O$4024,8,FALSE())</f>
        <v>757.17</v>
      </c>
      <c r="F3179" s="64" t="n">
        <f aca="false">VLOOKUP(A3179,Plan1!$A$7:$O$4024,12,FALSE())</f>
        <v>-3.3</v>
      </c>
      <c r="G3179" s="65" t="n">
        <f aca="false">VLOOKUP(A3179,Plan1!$A$7:$O$4024,13,FALSE())</f>
        <v>835.48</v>
      </c>
    </row>
    <row r="3180" customFormat="false" ht="15" hidden="false" customHeight="false" outlineLevel="0" collapsed="false">
      <c r="A3180" s="63" t="n">
        <v>44452</v>
      </c>
      <c r="B3180" s="64" t="n">
        <f aca="false">VLOOKUP(A3180,Plan1!$A$7:$O$4024,2,FALSE())</f>
        <v>-3.8</v>
      </c>
      <c r="C3180" s="65" t="n">
        <f aca="false">VLOOKUP(A3180,Plan1!$A$7:$O$4024,3,FALSE())</f>
        <v>777.2</v>
      </c>
      <c r="D3180" s="66" t="n">
        <f aca="false">VLOOKUP(A3180,Plan1!$A$7:$O$4024,7,FALSE())</f>
        <v>-2.87</v>
      </c>
      <c r="E3180" s="65" t="n">
        <f aca="false">VLOOKUP(A3180,Plan1!$A$7:$O$4024,8,FALSE())</f>
        <v>757.13</v>
      </c>
      <c r="F3180" s="64" t="n">
        <f aca="false">VLOOKUP(A3180,Plan1!$A$7:$O$4024,12,FALSE())</f>
        <v>-3.33</v>
      </c>
      <c r="G3180" s="65" t="n">
        <f aca="false">VLOOKUP(A3180,Plan1!$A$7:$O$4024,13,FALSE())</f>
        <v>835.45</v>
      </c>
    </row>
    <row r="3181" customFormat="false" ht="15" hidden="false" customHeight="false" outlineLevel="0" collapsed="false">
      <c r="A3181" s="63" t="n">
        <v>44453</v>
      </c>
      <c r="B3181" s="64" t="n">
        <f aca="false">VLOOKUP(A3181,Plan1!$A$7:$O$4024,2,FALSE())</f>
        <v>-3.8</v>
      </c>
      <c r="C3181" s="65" t="n">
        <f aca="false">VLOOKUP(A3181,Plan1!$A$7:$O$4024,3,FALSE())</f>
        <v>777.2</v>
      </c>
      <c r="D3181" s="66" t="n">
        <f aca="false">VLOOKUP(A3181,Plan1!$A$7:$O$4024,7,FALSE())</f>
        <v>-2.91</v>
      </c>
      <c r="E3181" s="65" t="n">
        <f aca="false">VLOOKUP(A3181,Plan1!$A$7:$O$4024,8,FALSE())</f>
        <v>757.09</v>
      </c>
      <c r="F3181" s="64" t="n">
        <f aca="false">VLOOKUP(A3181,Plan1!$A$7:$O$4024,12,FALSE())</f>
        <v>-3.36</v>
      </c>
      <c r="G3181" s="65" t="n">
        <f aca="false">VLOOKUP(A3181,Plan1!$A$7:$O$4024,13,FALSE())</f>
        <v>835.42</v>
      </c>
    </row>
    <row r="3182" customFormat="false" ht="15" hidden="false" customHeight="false" outlineLevel="0" collapsed="false">
      <c r="A3182" s="63" t="n">
        <v>44454</v>
      </c>
      <c r="B3182" s="64" t="n">
        <f aca="false">VLOOKUP(A3182,Plan1!$A$7:$O$4024,2,FALSE())</f>
        <v>-3.82</v>
      </c>
      <c r="C3182" s="65" t="n">
        <f aca="false">VLOOKUP(A3182,Plan1!$A$7:$O$4024,3,FALSE())</f>
        <v>777.18</v>
      </c>
      <c r="D3182" s="66" t="n">
        <f aca="false">VLOOKUP(A3182,Plan1!$A$7:$O$4024,7,FALSE())</f>
        <v>-2.94</v>
      </c>
      <c r="E3182" s="65" t="n">
        <f aca="false">VLOOKUP(A3182,Plan1!$A$7:$O$4024,8,FALSE())</f>
        <v>757.06</v>
      </c>
      <c r="F3182" s="64" t="n">
        <f aca="false">VLOOKUP(A3182,Plan1!$A$7:$O$4024,12,FALSE())</f>
        <v>-3.38</v>
      </c>
      <c r="G3182" s="65" t="n">
        <f aca="false">VLOOKUP(A3182,Plan1!$A$7:$O$4024,13,FALSE())</f>
        <v>835.4</v>
      </c>
    </row>
    <row r="3183" customFormat="false" ht="15" hidden="false" customHeight="false" outlineLevel="0" collapsed="false">
      <c r="A3183" s="63" t="n">
        <v>44455</v>
      </c>
      <c r="B3183" s="64" t="n">
        <f aca="false">VLOOKUP(A3183,Plan1!$A$7:$O$4024,2,FALSE())</f>
        <v>-3.87</v>
      </c>
      <c r="C3183" s="65" t="n">
        <f aca="false">VLOOKUP(A3183,Plan1!$A$7:$O$4024,3,FALSE())</f>
        <v>777.13</v>
      </c>
      <c r="D3183" s="66" t="n">
        <f aca="false">VLOOKUP(A3183,Plan1!$A$7:$O$4024,7,FALSE())</f>
        <v>-2.98</v>
      </c>
      <c r="E3183" s="65" t="n">
        <f aca="false">VLOOKUP(A3183,Plan1!$A$7:$O$4024,8,FALSE())</f>
        <v>757.02</v>
      </c>
      <c r="F3183" s="64" t="n">
        <f aca="false">VLOOKUP(A3183,Plan1!$A$7:$O$4024,12,FALSE())</f>
        <v>-3.4</v>
      </c>
      <c r="G3183" s="65" t="n">
        <f aca="false">VLOOKUP(A3183,Plan1!$A$7:$O$4024,13,FALSE())</f>
        <v>835.38</v>
      </c>
    </row>
    <row r="3184" customFormat="false" ht="15" hidden="false" customHeight="false" outlineLevel="0" collapsed="false">
      <c r="A3184" s="63" t="n">
        <v>44456</v>
      </c>
      <c r="B3184" s="64" t="n">
        <f aca="false">VLOOKUP(A3184,Plan1!$A$7:$O$4024,2,FALSE())</f>
        <v>-3.9</v>
      </c>
      <c r="C3184" s="65" t="n">
        <f aca="false">VLOOKUP(A3184,Plan1!$A$7:$O$4024,3,FALSE())</f>
        <v>777.1</v>
      </c>
      <c r="D3184" s="66" t="n">
        <f aca="false">VLOOKUP(A3184,Plan1!$A$7:$O$4024,7,FALSE())</f>
        <v>-3.02</v>
      </c>
      <c r="E3184" s="65" t="n">
        <f aca="false">VLOOKUP(A3184,Plan1!$A$7:$O$4024,8,FALSE())</f>
        <v>756.98</v>
      </c>
      <c r="F3184" s="64" t="n">
        <f aca="false">VLOOKUP(A3184,Plan1!$A$7:$O$4024,12,FALSE())</f>
        <v>-3.42</v>
      </c>
      <c r="G3184" s="65" t="n">
        <f aca="false">VLOOKUP(A3184,Plan1!$A$7:$O$4024,13,FALSE())</f>
        <v>835.36</v>
      </c>
    </row>
    <row r="3185" customFormat="false" ht="15" hidden="false" customHeight="false" outlineLevel="0" collapsed="false">
      <c r="A3185" s="63" t="n">
        <v>44457</v>
      </c>
      <c r="B3185" s="64" t="n">
        <f aca="false">VLOOKUP(A3185,Plan1!$A$7:$O$4024,2,FALSE())</f>
        <v>-3.94</v>
      </c>
      <c r="C3185" s="65" t="n">
        <f aca="false">VLOOKUP(A3185,Plan1!$A$7:$O$4024,3,FALSE())</f>
        <v>777.06</v>
      </c>
      <c r="D3185" s="66" t="n">
        <f aca="false">VLOOKUP(A3185,Plan1!$A$7:$O$4024,7,FALSE())</f>
        <v>-3.04</v>
      </c>
      <c r="E3185" s="65" t="n">
        <f aca="false">VLOOKUP(A3185,Plan1!$A$7:$O$4024,8,FALSE())</f>
        <v>756.96</v>
      </c>
      <c r="F3185" s="64" t="n">
        <f aca="false">VLOOKUP(A3185,Plan1!$A$7:$O$4024,12,FALSE())</f>
        <v>-3.46</v>
      </c>
      <c r="G3185" s="65" t="n">
        <f aca="false">VLOOKUP(A3185,Plan1!$A$7:$O$4024,13,FALSE())</f>
        <v>835.32</v>
      </c>
    </row>
    <row r="3186" customFormat="false" ht="15" hidden="false" customHeight="false" outlineLevel="0" collapsed="false">
      <c r="A3186" s="63" t="n">
        <v>44458</v>
      </c>
      <c r="B3186" s="64" t="n">
        <f aca="false">VLOOKUP(A3186,Plan1!$A$7:$O$4024,2,FALSE())</f>
        <v>-4</v>
      </c>
      <c r="C3186" s="65" t="n">
        <f aca="false">VLOOKUP(A3186,Plan1!$A$7:$O$4024,3,FALSE())</f>
        <v>777</v>
      </c>
      <c r="D3186" s="66" t="n">
        <f aca="false">VLOOKUP(A3186,Plan1!$A$7:$O$4024,7,FALSE())</f>
        <v>-3.08</v>
      </c>
      <c r="E3186" s="65" t="n">
        <f aca="false">VLOOKUP(A3186,Plan1!$A$7:$O$4024,8,FALSE())</f>
        <v>756.92</v>
      </c>
      <c r="F3186" s="64" t="n">
        <f aca="false">VLOOKUP(A3186,Plan1!$A$7:$O$4024,12,FALSE())</f>
        <v>-3.49</v>
      </c>
      <c r="G3186" s="65" t="n">
        <f aca="false">VLOOKUP(A3186,Plan1!$A$7:$O$4024,13,FALSE())</f>
        <v>835.29</v>
      </c>
    </row>
    <row r="3187" customFormat="false" ht="15" hidden="false" customHeight="false" outlineLevel="0" collapsed="false">
      <c r="A3187" s="63" t="n">
        <v>44459</v>
      </c>
      <c r="B3187" s="64" t="n">
        <f aca="false">VLOOKUP(A3187,Plan1!$A$7:$O$4024,2,FALSE())</f>
        <v>-4.07</v>
      </c>
      <c r="C3187" s="65" t="n">
        <f aca="false">VLOOKUP(A3187,Plan1!$A$7:$O$4024,3,FALSE())</f>
        <v>776.93</v>
      </c>
      <c r="D3187" s="66" t="n">
        <f aca="false">VLOOKUP(A3187,Plan1!$A$7:$O$4024,7,FALSE())</f>
        <v>-3.12</v>
      </c>
      <c r="E3187" s="65" t="n">
        <f aca="false">VLOOKUP(A3187,Plan1!$A$7:$O$4024,8,FALSE())</f>
        <v>756.88</v>
      </c>
      <c r="F3187" s="64" t="n">
        <f aca="false">VLOOKUP(A3187,Plan1!$A$7:$O$4024,12,FALSE())</f>
        <v>-3.52</v>
      </c>
      <c r="G3187" s="65" t="n">
        <f aca="false">VLOOKUP(A3187,Plan1!$A$7:$O$4024,13,FALSE())</f>
        <v>835.26</v>
      </c>
    </row>
    <row r="3188" customFormat="false" ht="15" hidden="false" customHeight="false" outlineLevel="0" collapsed="false">
      <c r="A3188" s="63" t="n">
        <v>44460</v>
      </c>
      <c r="B3188" s="64" t="n">
        <f aca="false">VLOOKUP(A3188,Plan1!$A$7:$O$4024,2,FALSE())</f>
        <v>-4.12</v>
      </c>
      <c r="C3188" s="65" t="n">
        <f aca="false">VLOOKUP(A3188,Plan1!$A$7:$O$4024,3,FALSE())</f>
        <v>776.88</v>
      </c>
      <c r="D3188" s="66" t="n">
        <f aca="false">VLOOKUP(A3188,Plan1!$A$7:$O$4024,7,FALSE())</f>
        <v>-3.16</v>
      </c>
      <c r="E3188" s="65" t="n">
        <f aca="false">VLOOKUP(A3188,Plan1!$A$7:$O$4024,8,FALSE())</f>
        <v>756.84</v>
      </c>
      <c r="F3188" s="64" t="n">
        <f aca="false">VLOOKUP(A3188,Plan1!$A$7:$O$4024,12,FALSE())</f>
        <v>-3.55</v>
      </c>
      <c r="G3188" s="65" t="n">
        <f aca="false">VLOOKUP(A3188,Plan1!$A$7:$O$4024,13,FALSE())</f>
        <v>835.23</v>
      </c>
    </row>
    <row r="3189" customFormat="false" ht="15" hidden="false" customHeight="false" outlineLevel="0" collapsed="false">
      <c r="A3189" s="63" t="n">
        <v>44461</v>
      </c>
      <c r="B3189" s="64" t="n">
        <f aca="false">VLOOKUP(A3189,Plan1!$A$7:$O$4024,2,FALSE())</f>
        <v>-4.16</v>
      </c>
      <c r="C3189" s="65" t="n">
        <f aca="false">VLOOKUP(A3189,Plan1!$A$7:$O$4024,3,FALSE())</f>
        <v>776.84</v>
      </c>
      <c r="D3189" s="66" t="n">
        <f aca="false">VLOOKUP(A3189,Plan1!$A$7:$O$4024,7,FALSE())</f>
        <v>-3.18</v>
      </c>
      <c r="E3189" s="65" t="n">
        <f aca="false">VLOOKUP(A3189,Plan1!$A$7:$O$4024,8,FALSE())</f>
        <v>756.82</v>
      </c>
      <c r="F3189" s="64" t="n">
        <f aca="false">VLOOKUP(A3189,Plan1!$A$7:$O$4024,12,FALSE())</f>
        <v>-3.58</v>
      </c>
      <c r="G3189" s="65" t="n">
        <f aca="false">VLOOKUP(A3189,Plan1!$A$7:$O$4024,13,FALSE())</f>
        <v>835.2</v>
      </c>
    </row>
    <row r="3190" customFormat="false" ht="15" hidden="false" customHeight="false" outlineLevel="0" collapsed="false">
      <c r="A3190" s="63" t="n">
        <v>44462</v>
      </c>
      <c r="B3190" s="64" t="n">
        <f aca="false">VLOOKUP(A3190,Plan1!$A$7:$O$4024,2,FALSE())</f>
        <v>-4.21</v>
      </c>
      <c r="C3190" s="65" t="n">
        <f aca="false">VLOOKUP(A3190,Plan1!$A$7:$O$4024,3,FALSE())</f>
        <v>776.79</v>
      </c>
      <c r="D3190" s="66" t="n">
        <f aca="false">VLOOKUP(A3190,Plan1!$A$7:$O$4024,7,FALSE())</f>
        <v>-3.22</v>
      </c>
      <c r="E3190" s="65" t="n">
        <f aca="false">VLOOKUP(A3190,Plan1!$A$7:$O$4024,8,FALSE())</f>
        <v>756.78</v>
      </c>
      <c r="F3190" s="64" t="n">
        <f aca="false">VLOOKUP(A3190,Plan1!$A$7:$O$4024,12,FALSE())</f>
        <v>-3.62</v>
      </c>
      <c r="G3190" s="65" t="n">
        <f aca="false">VLOOKUP(A3190,Plan1!$A$7:$O$4024,13,FALSE())</f>
        <v>835.16</v>
      </c>
    </row>
    <row r="3191" customFormat="false" ht="15" hidden="false" customHeight="false" outlineLevel="0" collapsed="false">
      <c r="A3191" s="63" t="n">
        <v>44463</v>
      </c>
      <c r="B3191" s="64" t="n">
        <f aca="false">VLOOKUP(A3191,Plan1!$A$7:$O$4024,2,FALSE())</f>
        <v>-4.26</v>
      </c>
      <c r="C3191" s="65" t="n">
        <f aca="false">VLOOKUP(A3191,Plan1!$A$7:$O$4024,3,FALSE())</f>
        <v>776.74</v>
      </c>
      <c r="D3191" s="66" t="n">
        <f aca="false">VLOOKUP(A3191,Plan1!$A$7:$O$4024,7,FALSE())</f>
        <v>-3.26</v>
      </c>
      <c r="E3191" s="65" t="n">
        <f aca="false">VLOOKUP(A3191,Plan1!$A$7:$O$4024,8,FALSE())</f>
        <v>756.74</v>
      </c>
      <c r="F3191" s="64" t="n">
        <f aca="false">VLOOKUP(A3191,Plan1!$A$7:$O$4024,12,FALSE())</f>
        <v>-3.65</v>
      </c>
      <c r="G3191" s="65" t="n">
        <f aca="false">VLOOKUP(A3191,Plan1!$A$7:$O$4024,13,FALSE())</f>
        <v>835.13</v>
      </c>
    </row>
    <row r="3192" customFormat="false" ht="15" hidden="false" customHeight="false" outlineLevel="0" collapsed="false">
      <c r="A3192" s="63" t="n">
        <v>44464</v>
      </c>
      <c r="B3192" s="64" t="n">
        <f aca="false">VLOOKUP(A3192,Plan1!$A$7:$O$4024,2,FALSE())</f>
        <v>-4.3</v>
      </c>
      <c r="C3192" s="65" t="n">
        <f aca="false">VLOOKUP(A3192,Plan1!$A$7:$O$4024,3,FALSE())</f>
        <v>776.7</v>
      </c>
      <c r="D3192" s="66" t="n">
        <f aca="false">VLOOKUP(A3192,Plan1!$A$7:$O$4024,7,FALSE())</f>
        <v>-3.3</v>
      </c>
      <c r="E3192" s="65" t="n">
        <f aca="false">VLOOKUP(A3192,Plan1!$A$7:$O$4024,8,FALSE())</f>
        <v>756.7</v>
      </c>
      <c r="F3192" s="64" t="n">
        <f aca="false">VLOOKUP(A3192,Plan1!$A$7:$O$4024,12,FALSE())</f>
        <v>-3.68</v>
      </c>
      <c r="G3192" s="65" t="n">
        <f aca="false">VLOOKUP(A3192,Plan1!$A$7:$O$4024,13,FALSE())</f>
        <v>835.1</v>
      </c>
    </row>
    <row r="3193" customFormat="false" ht="15" hidden="false" customHeight="false" outlineLevel="0" collapsed="false">
      <c r="A3193" s="63" t="n">
        <v>44465</v>
      </c>
      <c r="B3193" s="64" t="n">
        <f aca="false">VLOOKUP(A3193,Plan1!$A$7:$O$4024,2,FALSE())</f>
        <v>-4.34</v>
      </c>
      <c r="C3193" s="65" t="n">
        <f aca="false">VLOOKUP(A3193,Plan1!$A$7:$O$4024,3,FALSE())</f>
        <v>776.66</v>
      </c>
      <c r="D3193" s="66" t="n">
        <f aca="false">VLOOKUP(A3193,Plan1!$A$7:$O$4024,7,FALSE())</f>
        <v>-3.33</v>
      </c>
      <c r="E3193" s="65" t="n">
        <f aca="false">VLOOKUP(A3193,Plan1!$A$7:$O$4024,8,FALSE())</f>
        <v>756.67</v>
      </c>
      <c r="F3193" s="64" t="n">
        <f aca="false">VLOOKUP(A3193,Plan1!$A$7:$O$4024,12,FALSE())</f>
        <v>-3.71</v>
      </c>
      <c r="G3193" s="65" t="n">
        <f aca="false">VLOOKUP(A3193,Plan1!$A$7:$O$4024,13,FALSE())</f>
        <v>835.07</v>
      </c>
    </row>
    <row r="3194" customFormat="false" ht="15" hidden="false" customHeight="false" outlineLevel="0" collapsed="false">
      <c r="A3194" s="63" t="n">
        <v>44466</v>
      </c>
      <c r="B3194" s="64" t="n">
        <f aca="false">VLOOKUP(A3194,Plan1!$A$7:$O$4024,2,FALSE())</f>
        <v>-4.39</v>
      </c>
      <c r="C3194" s="65" t="n">
        <f aca="false">VLOOKUP(A3194,Plan1!$A$7:$O$4024,3,FALSE())</f>
        <v>776.61</v>
      </c>
      <c r="D3194" s="66" t="n">
        <f aca="false">VLOOKUP(A3194,Plan1!$A$7:$O$4024,7,FALSE())</f>
        <v>-3.36</v>
      </c>
      <c r="E3194" s="65" t="n">
        <f aca="false">VLOOKUP(A3194,Plan1!$A$7:$O$4024,8,FALSE())</f>
        <v>756.64</v>
      </c>
      <c r="F3194" s="64" t="n">
        <f aca="false">VLOOKUP(A3194,Plan1!$A$7:$O$4024,12,FALSE())</f>
        <v>-3.73</v>
      </c>
      <c r="G3194" s="65" t="n">
        <f aca="false">VLOOKUP(A3194,Plan1!$A$7:$O$4024,13,FALSE())</f>
        <v>835.05</v>
      </c>
    </row>
    <row r="3195" customFormat="false" ht="15" hidden="false" customHeight="false" outlineLevel="0" collapsed="false">
      <c r="A3195" s="63" t="n">
        <v>44467</v>
      </c>
      <c r="B3195" s="64" t="n">
        <f aca="false">VLOOKUP(A3195,Plan1!$A$7:$O$4024,2,FALSE())</f>
        <v>-4.43</v>
      </c>
      <c r="C3195" s="65" t="n">
        <f aca="false">VLOOKUP(A3195,Plan1!$A$7:$O$4024,3,FALSE())</f>
        <v>776.57</v>
      </c>
      <c r="D3195" s="66" t="n">
        <f aca="false">VLOOKUP(A3195,Plan1!$A$7:$O$4024,7,FALSE())</f>
        <v>-3.38</v>
      </c>
      <c r="E3195" s="65" t="n">
        <f aca="false">VLOOKUP(A3195,Plan1!$A$7:$O$4024,8,FALSE())</f>
        <v>756.62</v>
      </c>
      <c r="F3195" s="64" t="n">
        <f aca="false">VLOOKUP(A3195,Plan1!$A$7:$O$4024,12,FALSE())</f>
        <v>-3.62</v>
      </c>
      <c r="G3195" s="65" t="n">
        <f aca="false">VLOOKUP(A3195,Plan1!$A$7:$O$4024,13,FALSE())</f>
        <v>835.16</v>
      </c>
    </row>
    <row r="3196" customFormat="false" ht="15" hidden="false" customHeight="false" outlineLevel="0" collapsed="false">
      <c r="A3196" s="63" t="n">
        <v>44468</v>
      </c>
      <c r="B3196" s="64" t="n">
        <f aca="false">VLOOKUP(A3196,Plan1!$A$7:$O$4024,2,FALSE())</f>
        <v>-4.46</v>
      </c>
      <c r="C3196" s="65" t="n">
        <f aca="false">VLOOKUP(A3196,Plan1!$A$7:$O$4024,3,FALSE())</f>
        <v>776.54</v>
      </c>
      <c r="D3196" s="66" t="n">
        <f aca="false">VLOOKUP(A3196,Plan1!$A$7:$O$4024,7,FALSE())</f>
        <v>-3.41</v>
      </c>
      <c r="E3196" s="65" t="n">
        <f aca="false">VLOOKUP(A3196,Plan1!$A$7:$O$4024,8,FALSE())</f>
        <v>756.59</v>
      </c>
      <c r="F3196" s="64" t="n">
        <f aca="false">VLOOKUP(A3196,Plan1!$A$7:$O$4024,12,FALSE())</f>
        <v>-3.62</v>
      </c>
      <c r="G3196" s="65" t="n">
        <f aca="false">VLOOKUP(A3196,Plan1!$A$7:$O$4024,13,FALSE())</f>
        <v>835.16</v>
      </c>
    </row>
    <row r="3197" customFormat="false" ht="15" hidden="false" customHeight="false" outlineLevel="0" collapsed="false">
      <c r="A3197" s="63" t="n">
        <v>44469</v>
      </c>
      <c r="B3197" s="64" t="n">
        <f aca="false">VLOOKUP(A3197,Plan1!$A$7:$O$4024,2,FALSE())</f>
        <v>-4.5</v>
      </c>
      <c r="C3197" s="65" t="n">
        <f aca="false">VLOOKUP(A3197,Plan1!$A$7:$O$4024,3,FALSE())</f>
        <v>776.5</v>
      </c>
      <c r="D3197" s="66" t="n">
        <f aca="false">VLOOKUP(A3197,Plan1!$A$7:$O$4024,7,FALSE())</f>
        <v>-3.43</v>
      </c>
      <c r="E3197" s="65" t="n">
        <f aca="false">VLOOKUP(A3197,Plan1!$A$7:$O$4024,8,FALSE())</f>
        <v>756.57</v>
      </c>
      <c r="F3197" s="64" t="n">
        <f aca="false">VLOOKUP(A3197,Plan1!$A$7:$O$4024,12,FALSE())</f>
        <v>-3.63</v>
      </c>
      <c r="G3197" s="65" t="n">
        <f aca="false">VLOOKUP(A3197,Plan1!$A$7:$O$4024,13,FALSE())</f>
        <v>835.15</v>
      </c>
    </row>
    <row r="3198" customFormat="false" ht="15" hidden="false" customHeight="false" outlineLevel="0" collapsed="false">
      <c r="A3198" s="63" t="n">
        <v>44470</v>
      </c>
      <c r="B3198" s="64" t="n">
        <f aca="false">VLOOKUP(A3198,Plan1!$A$7:$O$4024,2,FALSE())</f>
        <v>-4.52</v>
      </c>
      <c r="C3198" s="65" t="n">
        <f aca="false">VLOOKUP(A3198,Plan1!$A$7:$O$4024,3,FALSE())</f>
        <v>776.48</v>
      </c>
      <c r="D3198" s="66" t="n">
        <f aca="false">VLOOKUP(A3198,Plan1!$A$7:$O$4024,7,FALSE())</f>
        <v>-3.45</v>
      </c>
      <c r="E3198" s="65" t="n">
        <f aca="false">VLOOKUP(A3198,Plan1!$A$7:$O$4024,8,FALSE())</f>
        <v>756.55</v>
      </c>
      <c r="F3198" s="64" t="n">
        <f aca="false">VLOOKUP(A3198,Plan1!$A$7:$O$4024,12,FALSE())</f>
        <v>-3.66</v>
      </c>
      <c r="G3198" s="65" t="n">
        <f aca="false">VLOOKUP(A3198,Plan1!$A$7:$O$4024,13,FALSE())</f>
        <v>835.12</v>
      </c>
    </row>
    <row r="3199" customFormat="false" ht="15" hidden="false" customHeight="false" outlineLevel="0" collapsed="false">
      <c r="A3199" s="63" t="n">
        <v>44471</v>
      </c>
      <c r="B3199" s="64" t="n">
        <f aca="false">VLOOKUP(A3199,Plan1!$A$7:$O$4024,2,FALSE())</f>
        <v>-4.51</v>
      </c>
      <c r="C3199" s="65" t="n">
        <f aca="false">VLOOKUP(A3199,Plan1!$A$7:$O$4024,3,FALSE())</f>
        <v>776.49</v>
      </c>
      <c r="D3199" s="66" t="n">
        <f aca="false">VLOOKUP(A3199,Plan1!$A$7:$O$4024,7,FALSE())</f>
        <v>-3.44</v>
      </c>
      <c r="E3199" s="65" t="n">
        <f aca="false">VLOOKUP(A3199,Plan1!$A$7:$O$4024,8,FALSE())</f>
        <v>756.56</v>
      </c>
      <c r="F3199" s="64" t="n">
        <f aca="false">VLOOKUP(A3199,Plan1!$A$7:$O$4024,12,FALSE())</f>
        <v>-3.62</v>
      </c>
      <c r="G3199" s="65" t="n">
        <f aca="false">VLOOKUP(A3199,Plan1!$A$7:$O$4024,13,FALSE())</f>
        <v>835.16</v>
      </c>
    </row>
    <row r="3200" customFormat="false" ht="15" hidden="false" customHeight="false" outlineLevel="0" collapsed="false">
      <c r="A3200" s="63" t="n">
        <v>44472</v>
      </c>
      <c r="B3200" s="64" t="n">
        <f aca="false">VLOOKUP(A3200,Plan1!$A$7:$O$4024,2,FALSE())</f>
        <v>-4.51</v>
      </c>
      <c r="C3200" s="65" t="n">
        <f aca="false">VLOOKUP(A3200,Plan1!$A$7:$O$4024,3,FALSE())</f>
        <v>776.49</v>
      </c>
      <c r="D3200" s="66" t="n">
        <f aca="false">VLOOKUP(A3200,Plan1!$A$7:$O$4024,7,FALSE())</f>
        <v>-3.44</v>
      </c>
      <c r="E3200" s="65" t="n">
        <f aca="false">VLOOKUP(A3200,Plan1!$A$7:$O$4024,8,FALSE())</f>
        <v>756.56</v>
      </c>
      <c r="F3200" s="64" t="n">
        <f aca="false">VLOOKUP(A3200,Plan1!$A$7:$O$4024,12,FALSE())</f>
        <v>-3.6</v>
      </c>
      <c r="G3200" s="65" t="n">
        <f aca="false">VLOOKUP(A3200,Plan1!$A$7:$O$4024,13,FALSE())</f>
        <v>835.18</v>
      </c>
    </row>
    <row r="3201" customFormat="false" ht="15" hidden="false" customHeight="false" outlineLevel="0" collapsed="false">
      <c r="A3201" s="63" t="n">
        <v>44473</v>
      </c>
      <c r="B3201" s="64" t="n">
        <f aca="false">VLOOKUP(A3201,Plan1!$A$7:$O$4024,2,FALSE())</f>
        <v>-4.52</v>
      </c>
      <c r="C3201" s="65" t="n">
        <f aca="false">VLOOKUP(A3201,Plan1!$A$7:$O$4024,3,FALSE())</f>
        <v>776.48</v>
      </c>
      <c r="D3201" s="66" t="n">
        <f aca="false">VLOOKUP(A3201,Plan1!$A$7:$O$4024,7,FALSE())</f>
        <v>-3.44</v>
      </c>
      <c r="E3201" s="65" t="n">
        <f aca="false">VLOOKUP(A3201,Plan1!$A$7:$O$4024,8,FALSE())</f>
        <v>756.56</v>
      </c>
      <c r="F3201" s="64" t="n">
        <f aca="false">VLOOKUP(A3201,Plan1!$A$7:$O$4024,12,FALSE())</f>
        <v>-3.61</v>
      </c>
      <c r="G3201" s="65" t="n">
        <f aca="false">VLOOKUP(A3201,Plan1!$A$7:$O$4024,13,FALSE())</f>
        <v>835.17</v>
      </c>
    </row>
    <row r="3202" customFormat="false" ht="15" hidden="false" customHeight="false" outlineLevel="0" collapsed="false">
      <c r="A3202" s="63" t="n">
        <v>44474</v>
      </c>
      <c r="B3202" s="64" t="n">
        <f aca="false">VLOOKUP(A3202,Plan1!$A$7:$O$4024,2,FALSE())</f>
        <v>-4.56</v>
      </c>
      <c r="C3202" s="65" t="n">
        <f aca="false">VLOOKUP(A3202,Plan1!$A$7:$O$4024,3,FALSE())</f>
        <v>776.44</v>
      </c>
      <c r="D3202" s="66" t="n">
        <f aca="false">VLOOKUP(A3202,Plan1!$A$7:$O$4024,7,FALSE())</f>
        <v>-3.46</v>
      </c>
      <c r="E3202" s="65" t="n">
        <f aca="false">VLOOKUP(A3202,Plan1!$A$7:$O$4024,8,FALSE())</f>
        <v>756.54</v>
      </c>
      <c r="F3202" s="64" t="n">
        <f aca="false">VLOOKUP(A3202,Plan1!$A$7:$O$4024,12,FALSE())</f>
        <v>-3.64</v>
      </c>
      <c r="G3202" s="65" t="n">
        <f aca="false">VLOOKUP(A3202,Plan1!$A$7:$O$4024,13,FALSE())</f>
        <v>835.14</v>
      </c>
    </row>
    <row r="3203" customFormat="false" ht="15" hidden="false" customHeight="false" outlineLevel="0" collapsed="false">
      <c r="A3203" s="63" t="n">
        <v>44475</v>
      </c>
      <c r="B3203" s="64" t="n">
        <f aca="false">VLOOKUP(A3203,Plan1!$A$7:$O$4024,2,FALSE())</f>
        <v>-4.58</v>
      </c>
      <c r="C3203" s="65" t="n">
        <f aca="false">VLOOKUP(A3203,Plan1!$A$7:$O$4024,3,FALSE())</f>
        <v>776.42</v>
      </c>
      <c r="D3203" s="66" t="n">
        <f aca="false">VLOOKUP(A3203,Plan1!$A$7:$O$4024,7,FALSE())</f>
        <v>-3.49</v>
      </c>
      <c r="E3203" s="65" t="n">
        <f aca="false">VLOOKUP(A3203,Plan1!$A$7:$O$4024,8,FALSE())</f>
        <v>756.51</v>
      </c>
      <c r="F3203" s="64" t="n">
        <f aca="false">VLOOKUP(A3203,Plan1!$A$7:$O$4024,12,FALSE())</f>
        <v>-3.64</v>
      </c>
      <c r="G3203" s="65" t="n">
        <f aca="false">VLOOKUP(A3203,Plan1!$A$7:$O$4024,13,FALSE())</f>
        <v>835.14</v>
      </c>
    </row>
    <row r="3204" customFormat="false" ht="15" hidden="false" customHeight="false" outlineLevel="0" collapsed="false">
      <c r="A3204" s="63" t="n">
        <v>44476</v>
      </c>
      <c r="B3204" s="64" t="n">
        <f aca="false">VLOOKUP(A3204,Plan1!$A$7:$O$4024,2,FALSE())</f>
        <v>-4.6</v>
      </c>
      <c r="C3204" s="65" t="n">
        <f aca="false">VLOOKUP(A3204,Plan1!$A$7:$O$4024,3,FALSE())</f>
        <v>776.4</v>
      </c>
      <c r="D3204" s="66" t="n">
        <f aca="false">VLOOKUP(A3204,Plan1!$A$7:$O$4024,7,FALSE())</f>
        <v>-3.5</v>
      </c>
      <c r="E3204" s="65" t="n">
        <f aca="false">VLOOKUP(A3204,Plan1!$A$7:$O$4024,8,FALSE())</f>
        <v>756.5</v>
      </c>
      <c r="F3204" s="64" t="n">
        <f aca="false">VLOOKUP(A3204,Plan1!$A$7:$O$4024,12,FALSE())</f>
        <v>-3.68</v>
      </c>
      <c r="G3204" s="65" t="n">
        <f aca="false">VLOOKUP(A3204,Plan1!$A$7:$O$4024,13,FALSE())</f>
        <v>835.1</v>
      </c>
    </row>
    <row r="3205" customFormat="false" ht="15" hidden="false" customHeight="false" outlineLevel="0" collapsed="false">
      <c r="A3205" s="63" t="n">
        <v>44477</v>
      </c>
      <c r="B3205" s="64" t="n">
        <f aca="false">VLOOKUP(A3205,Plan1!$A$7:$O$4024,2,FALSE())</f>
        <v>-4.6</v>
      </c>
      <c r="C3205" s="65" t="n">
        <f aca="false">VLOOKUP(A3205,Plan1!$A$7:$O$4024,3,FALSE())</f>
        <v>776.4</v>
      </c>
      <c r="D3205" s="66" t="n">
        <f aca="false">VLOOKUP(A3205,Plan1!$A$7:$O$4024,7,FALSE())</f>
        <v>-3.5</v>
      </c>
      <c r="E3205" s="65" t="n">
        <f aca="false">VLOOKUP(A3205,Plan1!$A$7:$O$4024,8,FALSE())</f>
        <v>756.5</v>
      </c>
      <c r="F3205" s="64" t="n">
        <f aca="false">VLOOKUP(A3205,Plan1!$A$7:$O$4024,12,FALSE())</f>
        <v>-3.68</v>
      </c>
      <c r="G3205" s="65" t="n">
        <f aca="false">VLOOKUP(A3205,Plan1!$A$7:$O$4024,13,FALSE())</f>
        <v>835.1</v>
      </c>
    </row>
    <row r="3206" customFormat="false" ht="15" hidden="false" customHeight="false" outlineLevel="0" collapsed="false">
      <c r="A3206" s="63" t="n">
        <v>44478</v>
      </c>
      <c r="B3206" s="64" t="n">
        <f aca="false">VLOOKUP(A3206,Plan1!$A$7:$O$4024,2,FALSE())</f>
        <v>-4.61</v>
      </c>
      <c r="C3206" s="65" t="n">
        <f aca="false">VLOOKUP(A3206,Plan1!$A$7:$O$4024,3,FALSE())</f>
        <v>776.39</v>
      </c>
      <c r="D3206" s="66" t="n">
        <f aca="false">VLOOKUP(A3206,Plan1!$A$7:$O$4024,7,FALSE())</f>
        <v>-3.52</v>
      </c>
      <c r="E3206" s="65" t="n">
        <f aca="false">VLOOKUP(A3206,Plan1!$A$7:$O$4024,8,FALSE())</f>
        <v>756.48</v>
      </c>
      <c r="F3206" s="64" t="n">
        <f aca="false">VLOOKUP(A3206,Plan1!$A$7:$O$4024,12,FALSE())</f>
        <v>-3.7</v>
      </c>
      <c r="G3206" s="65" t="n">
        <f aca="false">VLOOKUP(A3206,Plan1!$A$7:$O$4024,13,FALSE())</f>
        <v>835.08</v>
      </c>
    </row>
    <row r="3207" customFormat="false" ht="15" hidden="false" customHeight="false" outlineLevel="0" collapsed="false">
      <c r="A3207" s="63" t="n">
        <v>44479</v>
      </c>
      <c r="B3207" s="64" t="n">
        <f aca="false">VLOOKUP(A3207,Plan1!$A$7:$O$4024,2,FALSE())</f>
        <v>-4.63</v>
      </c>
      <c r="C3207" s="65" t="n">
        <f aca="false">VLOOKUP(A3207,Plan1!$A$7:$O$4024,3,FALSE())</f>
        <v>776.37</v>
      </c>
      <c r="D3207" s="66" t="n">
        <f aca="false">VLOOKUP(A3207,Plan1!$A$7:$O$4024,7,FALSE())</f>
        <v>-3.52</v>
      </c>
      <c r="E3207" s="65" t="n">
        <f aca="false">VLOOKUP(A3207,Plan1!$A$7:$O$4024,8,FALSE())</f>
        <v>756.48</v>
      </c>
      <c r="F3207" s="64" t="n">
        <f aca="false">VLOOKUP(A3207,Plan1!$A$7:$O$4024,12,FALSE())</f>
        <v>-3.7</v>
      </c>
      <c r="G3207" s="65" t="n">
        <f aca="false">VLOOKUP(A3207,Plan1!$A$7:$O$4024,13,FALSE())</f>
        <v>835.08</v>
      </c>
    </row>
    <row r="3208" customFormat="false" ht="15" hidden="false" customHeight="false" outlineLevel="0" collapsed="false">
      <c r="A3208" s="63" t="n">
        <v>44480</v>
      </c>
      <c r="B3208" s="64" t="n">
        <f aca="false">VLOOKUP(A3208,Plan1!$A$7:$O$4024,2,FALSE())</f>
        <v>-4.61</v>
      </c>
      <c r="C3208" s="65" t="n">
        <f aca="false">VLOOKUP(A3208,Plan1!$A$7:$O$4024,3,FALSE())</f>
        <v>776.39</v>
      </c>
      <c r="D3208" s="66" t="n">
        <f aca="false">VLOOKUP(A3208,Plan1!$A$7:$O$4024,7,FALSE())</f>
        <v>-3.52</v>
      </c>
      <c r="E3208" s="65" t="n">
        <f aca="false">VLOOKUP(A3208,Plan1!$A$7:$O$4024,8,FALSE())</f>
        <v>756.48</v>
      </c>
      <c r="F3208" s="64" t="n">
        <f aca="false">VLOOKUP(A3208,Plan1!$A$7:$O$4024,12,FALSE())</f>
        <v>-3.66</v>
      </c>
      <c r="G3208" s="65" t="n">
        <f aca="false">VLOOKUP(A3208,Plan1!$A$7:$O$4024,13,FALSE())</f>
        <v>835.12</v>
      </c>
    </row>
    <row r="3209" customFormat="false" ht="15" hidden="false" customHeight="false" outlineLevel="0" collapsed="false">
      <c r="A3209" s="63" t="n">
        <v>44481</v>
      </c>
      <c r="B3209" s="64" t="n">
        <f aca="false">VLOOKUP(A3209,Plan1!$A$7:$O$4024,2,FALSE())</f>
        <v>-4.54</v>
      </c>
      <c r="C3209" s="65" t="n">
        <f aca="false">VLOOKUP(A3209,Plan1!$A$7:$O$4024,3,FALSE())</f>
        <v>776.46</v>
      </c>
      <c r="D3209" s="66" t="n">
        <f aca="false">VLOOKUP(A3209,Plan1!$A$7:$O$4024,7,FALSE())</f>
        <v>-3.5</v>
      </c>
      <c r="E3209" s="65" t="n">
        <f aca="false">VLOOKUP(A3209,Plan1!$A$7:$O$4024,8,FALSE())</f>
        <v>756.5</v>
      </c>
      <c r="F3209" s="64" t="n">
        <f aca="false">VLOOKUP(A3209,Plan1!$A$7:$O$4024,12,FALSE())</f>
        <v>-3.62</v>
      </c>
      <c r="G3209" s="65" t="n">
        <f aca="false">VLOOKUP(A3209,Plan1!$A$7:$O$4024,13,FALSE())</f>
        <v>835.16</v>
      </c>
    </row>
    <row r="3210" customFormat="false" ht="15" hidden="false" customHeight="false" outlineLevel="0" collapsed="false">
      <c r="A3210" s="63" t="n">
        <v>44482</v>
      </c>
      <c r="B3210" s="64" t="n">
        <f aca="false">VLOOKUP(A3210,Plan1!$A$7:$O$4024,2,FALSE())</f>
        <v>-4.51</v>
      </c>
      <c r="C3210" s="65" t="n">
        <f aca="false">VLOOKUP(A3210,Plan1!$A$7:$O$4024,3,FALSE())</f>
        <v>776.49</v>
      </c>
      <c r="D3210" s="66" t="n">
        <f aca="false">VLOOKUP(A3210,Plan1!$A$7:$O$4024,7,FALSE())</f>
        <v>-3.49</v>
      </c>
      <c r="E3210" s="65" t="n">
        <f aca="false">VLOOKUP(A3210,Plan1!$A$7:$O$4024,8,FALSE())</f>
        <v>756.51</v>
      </c>
      <c r="F3210" s="64" t="n">
        <f aca="false">VLOOKUP(A3210,Plan1!$A$7:$O$4024,12,FALSE())</f>
        <v>-3.62</v>
      </c>
      <c r="G3210" s="65" t="n">
        <f aca="false">VLOOKUP(A3210,Plan1!$A$7:$O$4024,13,FALSE())</f>
        <v>835.16</v>
      </c>
    </row>
    <row r="3211" customFormat="false" ht="15" hidden="false" customHeight="false" outlineLevel="0" collapsed="false">
      <c r="A3211" s="63" t="n">
        <v>44483</v>
      </c>
      <c r="B3211" s="64" t="n">
        <f aca="false">VLOOKUP(A3211,Plan1!$A$7:$O$4024,2,FALSE())</f>
        <v>-4.47</v>
      </c>
      <c r="C3211" s="65" t="n">
        <f aca="false">VLOOKUP(A3211,Plan1!$A$7:$O$4024,3,FALSE())</f>
        <v>776.53</v>
      </c>
      <c r="D3211" s="66" t="n">
        <f aca="false">VLOOKUP(A3211,Plan1!$A$7:$O$4024,7,FALSE())</f>
        <v>-3.5</v>
      </c>
      <c r="E3211" s="65" t="n">
        <f aca="false">VLOOKUP(A3211,Plan1!$A$7:$O$4024,8,FALSE())</f>
        <v>756.5</v>
      </c>
      <c r="F3211" s="64" t="n">
        <f aca="false">VLOOKUP(A3211,Plan1!$A$7:$O$4024,12,FALSE())</f>
        <v>-3.62</v>
      </c>
      <c r="G3211" s="65" t="n">
        <f aca="false">VLOOKUP(A3211,Plan1!$A$7:$O$4024,13,FALSE())</f>
        <v>835.16</v>
      </c>
    </row>
    <row r="3212" customFormat="false" ht="15" hidden="false" customHeight="false" outlineLevel="0" collapsed="false">
      <c r="A3212" s="63" t="n">
        <v>44484</v>
      </c>
      <c r="B3212" s="64" t="n">
        <f aca="false">VLOOKUP(A3212,Plan1!$A$7:$O$4024,2,FALSE())</f>
        <v>-4.54</v>
      </c>
      <c r="C3212" s="65" t="n">
        <f aca="false">VLOOKUP(A3212,Plan1!$A$7:$O$4024,3,FALSE())</f>
        <v>776.46</v>
      </c>
      <c r="D3212" s="66" t="n">
        <f aca="false">VLOOKUP(A3212,Plan1!$A$7:$O$4024,7,FALSE())</f>
        <v>-3.51</v>
      </c>
      <c r="E3212" s="65" t="n">
        <f aca="false">VLOOKUP(A3212,Plan1!$A$7:$O$4024,8,FALSE())</f>
        <v>756.49</v>
      </c>
      <c r="F3212" s="64" t="n">
        <f aca="false">VLOOKUP(A3212,Plan1!$A$7:$O$4024,12,FALSE())</f>
        <v>-3.64</v>
      </c>
      <c r="G3212" s="65" t="n">
        <f aca="false">VLOOKUP(A3212,Plan1!$A$7:$O$4024,13,FALSE())</f>
        <v>835.14</v>
      </c>
    </row>
    <row r="3213" customFormat="false" ht="15" hidden="false" customHeight="false" outlineLevel="0" collapsed="false">
      <c r="A3213" s="63" t="n">
        <v>44485</v>
      </c>
      <c r="B3213" s="64" t="n">
        <f aca="false">VLOOKUP(A3213,Plan1!$A$7:$O$4024,2,FALSE())</f>
        <v>-4.54</v>
      </c>
      <c r="C3213" s="65" t="n">
        <f aca="false">VLOOKUP(A3213,Plan1!$A$7:$O$4024,3,FALSE())</f>
        <v>776.46</v>
      </c>
      <c r="D3213" s="66" t="n">
        <f aca="false">VLOOKUP(A3213,Plan1!$A$7:$O$4024,7,FALSE())</f>
        <v>-3.53</v>
      </c>
      <c r="E3213" s="65" t="n">
        <f aca="false">VLOOKUP(A3213,Plan1!$A$7:$O$4024,8,FALSE())</f>
        <v>756.47</v>
      </c>
      <c r="F3213" s="64" t="n">
        <f aca="false">VLOOKUP(A3213,Plan1!$A$7:$O$4024,12,FALSE())</f>
        <v>-3.66</v>
      </c>
      <c r="G3213" s="65" t="n">
        <f aca="false">VLOOKUP(A3213,Plan1!$A$7:$O$4024,13,FALSE())</f>
        <v>835.12</v>
      </c>
    </row>
    <row r="3214" customFormat="false" ht="15" hidden="false" customHeight="false" outlineLevel="0" collapsed="false">
      <c r="A3214" s="63" t="n">
        <v>44486</v>
      </c>
      <c r="B3214" s="64" t="n">
        <f aca="false">VLOOKUP(A3214,Plan1!$A$7:$O$4024,2,FALSE())</f>
        <v>-4.56</v>
      </c>
      <c r="C3214" s="65" t="n">
        <f aca="false">VLOOKUP(A3214,Plan1!$A$7:$O$4024,3,FALSE())</f>
        <v>776.44</v>
      </c>
      <c r="D3214" s="66" t="n">
        <f aca="false">VLOOKUP(A3214,Plan1!$A$7:$O$4024,7,FALSE())</f>
        <v>-3.55</v>
      </c>
      <c r="E3214" s="65" t="n">
        <f aca="false">VLOOKUP(A3214,Plan1!$A$7:$O$4024,8,FALSE())</f>
        <v>756.45</v>
      </c>
      <c r="F3214" s="64" t="n">
        <f aca="false">VLOOKUP(A3214,Plan1!$A$7:$O$4024,12,FALSE())</f>
        <v>-3.69</v>
      </c>
      <c r="G3214" s="65" t="n">
        <f aca="false">VLOOKUP(A3214,Plan1!$A$7:$O$4024,13,FALSE())</f>
        <v>835.09</v>
      </c>
    </row>
    <row r="3215" customFormat="false" ht="15" hidden="false" customHeight="false" outlineLevel="0" collapsed="false">
      <c r="A3215" s="63" t="n">
        <v>44487</v>
      </c>
      <c r="B3215" s="64" t="n">
        <f aca="false">VLOOKUP(A3215,Plan1!$A$7:$O$4024,2,FALSE())</f>
        <v>-4.56</v>
      </c>
      <c r="C3215" s="65" t="n">
        <f aca="false">VLOOKUP(A3215,Plan1!$A$7:$O$4024,3,FALSE())</f>
        <v>776.44</v>
      </c>
      <c r="D3215" s="66" t="n">
        <f aca="false">VLOOKUP(A3215,Plan1!$A$7:$O$4024,7,FALSE())</f>
        <v>-3.57</v>
      </c>
      <c r="E3215" s="65" t="n">
        <f aca="false">VLOOKUP(A3215,Plan1!$A$7:$O$4024,8,FALSE())</f>
        <v>756.43</v>
      </c>
      <c r="F3215" s="64" t="n">
        <f aca="false">VLOOKUP(A3215,Plan1!$A$7:$O$4024,12,FALSE())</f>
        <v>-3.69</v>
      </c>
      <c r="G3215" s="65" t="n">
        <f aca="false">VLOOKUP(A3215,Plan1!$A$7:$O$4024,13,FALSE())</f>
        <v>835.09</v>
      </c>
    </row>
    <row r="3216" customFormat="false" ht="15" hidden="false" customHeight="false" outlineLevel="0" collapsed="false">
      <c r="A3216" s="63" t="n">
        <v>44488</v>
      </c>
      <c r="B3216" s="64" t="n">
        <f aca="false">VLOOKUP(A3216,Plan1!$A$7:$O$4024,2,FALSE())</f>
        <v>-4.54</v>
      </c>
      <c r="C3216" s="65" t="n">
        <f aca="false">VLOOKUP(A3216,Plan1!$A$7:$O$4024,3,FALSE())</f>
        <v>776.46</v>
      </c>
      <c r="D3216" s="66" t="n">
        <f aca="false">VLOOKUP(A3216,Plan1!$A$7:$O$4024,7,FALSE())</f>
        <v>-3.55</v>
      </c>
      <c r="E3216" s="65" t="n">
        <f aca="false">VLOOKUP(A3216,Plan1!$A$7:$O$4024,8,FALSE())</f>
        <v>756.45</v>
      </c>
      <c r="F3216" s="64" t="n">
        <f aca="false">VLOOKUP(A3216,Plan1!$A$7:$O$4024,12,FALSE())</f>
        <v>-3.35</v>
      </c>
      <c r="G3216" s="65" t="n">
        <f aca="false">VLOOKUP(A3216,Plan1!$A$7:$O$4024,13,FALSE())</f>
        <v>835.43</v>
      </c>
    </row>
    <row r="3217" customFormat="false" ht="15" hidden="false" customHeight="false" outlineLevel="0" collapsed="false">
      <c r="A3217" s="63" t="n">
        <v>44489</v>
      </c>
      <c r="B3217" s="64" t="n">
        <f aca="false">VLOOKUP(A3217,Plan1!$A$7:$O$4024,2,FALSE())</f>
        <v>-4.51</v>
      </c>
      <c r="C3217" s="65" t="n">
        <f aca="false">VLOOKUP(A3217,Plan1!$A$7:$O$4024,3,FALSE())</f>
        <v>776.49</v>
      </c>
      <c r="D3217" s="66" t="n">
        <f aca="false">VLOOKUP(A3217,Plan1!$A$7:$O$4024,7,FALSE())</f>
        <v>-3.46</v>
      </c>
      <c r="E3217" s="65" t="n">
        <f aca="false">VLOOKUP(A3217,Plan1!$A$7:$O$4024,8,FALSE())</f>
        <v>756.54</v>
      </c>
      <c r="F3217" s="64" t="n">
        <f aca="false">VLOOKUP(A3217,Plan1!$A$7:$O$4024,12,FALSE())</f>
        <v>-3.17</v>
      </c>
      <c r="G3217" s="65" t="n">
        <f aca="false">VLOOKUP(A3217,Plan1!$A$7:$O$4024,13,FALSE())</f>
        <v>835.61</v>
      </c>
    </row>
    <row r="3218" customFormat="false" ht="15" hidden="false" customHeight="false" outlineLevel="0" collapsed="false">
      <c r="A3218" s="63" t="n">
        <v>44490</v>
      </c>
      <c r="B3218" s="64" t="n">
        <f aca="false">VLOOKUP(A3218,Plan1!$A$7:$O$4024,2,FALSE())</f>
        <v>-4.4</v>
      </c>
      <c r="C3218" s="65" t="n">
        <f aca="false">VLOOKUP(A3218,Plan1!$A$7:$O$4024,3,FALSE())</f>
        <v>776.6</v>
      </c>
      <c r="D3218" s="66" t="n">
        <f aca="false">VLOOKUP(A3218,Plan1!$A$7:$O$4024,7,FALSE())</f>
        <v>-3.36</v>
      </c>
      <c r="E3218" s="65" t="n">
        <f aca="false">VLOOKUP(A3218,Plan1!$A$7:$O$4024,8,FALSE())</f>
        <v>756.64</v>
      </c>
      <c r="F3218" s="64" t="n">
        <f aca="false">VLOOKUP(A3218,Plan1!$A$7:$O$4024,12,FALSE())</f>
        <v>-3.05</v>
      </c>
      <c r="G3218" s="65" t="n">
        <f aca="false">VLOOKUP(A3218,Plan1!$A$7:$O$4024,13,FALSE())</f>
        <v>835.73</v>
      </c>
    </row>
    <row r="3219" customFormat="false" ht="15" hidden="false" customHeight="false" outlineLevel="0" collapsed="false">
      <c r="A3219" s="63" t="n">
        <v>44491</v>
      </c>
      <c r="B3219" s="64" t="n">
        <f aca="false">VLOOKUP(A3219,Plan1!$A$7:$O$4024,2,FALSE())</f>
        <v>-4.39</v>
      </c>
      <c r="C3219" s="65" t="n">
        <f aca="false">VLOOKUP(A3219,Plan1!$A$7:$O$4024,3,FALSE())</f>
        <v>776.61</v>
      </c>
      <c r="D3219" s="66" t="n">
        <f aca="false">VLOOKUP(A3219,Plan1!$A$7:$O$4024,7,FALSE())</f>
        <v>-3.35</v>
      </c>
      <c r="E3219" s="65" t="n">
        <f aca="false">VLOOKUP(A3219,Plan1!$A$7:$O$4024,8,FALSE())</f>
        <v>756.65</v>
      </c>
      <c r="F3219" s="64" t="n">
        <f aca="false">VLOOKUP(A3219,Plan1!$A$7:$O$4024,12,FALSE())</f>
        <v>-3.04</v>
      </c>
      <c r="G3219" s="65" t="n">
        <f aca="false">VLOOKUP(A3219,Plan1!$A$7:$O$4024,13,FALSE())</f>
        <v>835.74</v>
      </c>
    </row>
    <row r="3220" customFormat="false" ht="15" hidden="false" customHeight="false" outlineLevel="0" collapsed="false">
      <c r="A3220" s="63" t="n">
        <v>44492</v>
      </c>
      <c r="B3220" s="64" t="n">
        <f aca="false">VLOOKUP(A3220,Plan1!$A$7:$O$4024,2,FALSE())</f>
        <v>-4.39</v>
      </c>
      <c r="C3220" s="65" t="n">
        <f aca="false">VLOOKUP(A3220,Plan1!$A$7:$O$4024,3,FALSE())</f>
        <v>776.61</v>
      </c>
      <c r="D3220" s="66" t="n">
        <f aca="false">VLOOKUP(A3220,Plan1!$A$7:$O$4024,7,FALSE())</f>
        <v>-3.34</v>
      </c>
      <c r="E3220" s="65" t="n">
        <f aca="false">VLOOKUP(A3220,Plan1!$A$7:$O$4024,8,FALSE())</f>
        <v>756.66</v>
      </c>
      <c r="F3220" s="64" t="n">
        <f aca="false">VLOOKUP(A3220,Plan1!$A$7:$O$4024,12,FALSE())</f>
        <v>-3.05</v>
      </c>
      <c r="G3220" s="65" t="n">
        <f aca="false">VLOOKUP(A3220,Plan1!$A$7:$O$4024,13,FALSE())</f>
        <v>835.73</v>
      </c>
    </row>
    <row r="3221" customFormat="false" ht="15" hidden="false" customHeight="false" outlineLevel="0" collapsed="false">
      <c r="A3221" s="63" t="n">
        <v>44493</v>
      </c>
      <c r="B3221" s="64" t="n">
        <f aca="false">VLOOKUP(A3221,Plan1!$A$7:$O$4024,2,FALSE())</f>
        <v>-4.42</v>
      </c>
      <c r="C3221" s="65" t="n">
        <f aca="false">VLOOKUP(A3221,Plan1!$A$7:$O$4024,3,FALSE())</f>
        <v>776.58</v>
      </c>
      <c r="D3221" s="66" t="n">
        <f aca="false">VLOOKUP(A3221,Plan1!$A$7:$O$4024,7,FALSE())</f>
        <v>-3.36</v>
      </c>
      <c r="E3221" s="65" t="n">
        <f aca="false">VLOOKUP(A3221,Plan1!$A$7:$O$4024,8,FALSE())</f>
        <v>756.64</v>
      </c>
      <c r="F3221" s="64" t="n">
        <f aca="false">VLOOKUP(A3221,Plan1!$A$7:$O$4024,12,FALSE())</f>
        <v>-3.05</v>
      </c>
      <c r="G3221" s="65" t="n">
        <f aca="false">VLOOKUP(A3221,Plan1!$A$7:$O$4024,13,FALSE())</f>
        <v>835.73</v>
      </c>
    </row>
    <row r="3222" customFormat="false" ht="15" hidden="false" customHeight="false" outlineLevel="0" collapsed="false">
      <c r="A3222" s="63" t="n">
        <v>44494</v>
      </c>
      <c r="B3222" s="64" t="n">
        <f aca="false">VLOOKUP(A3222,Plan1!$A$7:$O$4024,2,FALSE())</f>
        <v>-4.4</v>
      </c>
      <c r="C3222" s="65" t="n">
        <f aca="false">VLOOKUP(A3222,Plan1!$A$7:$O$4024,3,FALSE())</f>
        <v>776.6</v>
      </c>
      <c r="D3222" s="66" t="n">
        <f aca="false">VLOOKUP(A3222,Plan1!$A$7:$O$4024,7,FALSE())</f>
        <v>-3.36</v>
      </c>
      <c r="E3222" s="65" t="n">
        <f aca="false">VLOOKUP(A3222,Plan1!$A$7:$O$4024,8,FALSE())</f>
        <v>756.64</v>
      </c>
      <c r="F3222" s="64" t="n">
        <f aca="false">VLOOKUP(A3222,Plan1!$A$7:$O$4024,12,FALSE())</f>
        <v>-3.08</v>
      </c>
      <c r="G3222" s="65" t="n">
        <f aca="false">VLOOKUP(A3222,Plan1!$A$7:$O$4024,13,FALSE())</f>
        <v>835.7</v>
      </c>
    </row>
    <row r="3223" customFormat="false" ht="15" hidden="false" customHeight="false" outlineLevel="0" collapsed="false">
      <c r="A3223" s="63" t="n">
        <v>44495</v>
      </c>
      <c r="B3223" s="64" t="n">
        <f aca="false">VLOOKUP(A3223,Plan1!$A$7:$O$4024,2,FALSE())</f>
        <v>-4.37</v>
      </c>
      <c r="C3223" s="65" t="n">
        <f aca="false">VLOOKUP(A3223,Plan1!$A$7:$O$4024,3,FALSE())</f>
        <v>776.63</v>
      </c>
      <c r="D3223" s="66" t="n">
        <f aca="false">VLOOKUP(A3223,Plan1!$A$7:$O$4024,7,FALSE())</f>
        <v>-3.35</v>
      </c>
      <c r="E3223" s="65" t="n">
        <f aca="false">VLOOKUP(A3223,Plan1!$A$7:$O$4024,8,FALSE())</f>
        <v>756.65</v>
      </c>
      <c r="F3223" s="64" t="n">
        <f aca="false">VLOOKUP(A3223,Plan1!$A$7:$O$4024,12,FALSE())</f>
        <v>-3.1</v>
      </c>
      <c r="G3223" s="65" t="n">
        <f aca="false">VLOOKUP(A3223,Plan1!$A$7:$O$4024,13,FALSE())</f>
        <v>835.68</v>
      </c>
    </row>
    <row r="3224" customFormat="false" ht="15" hidden="false" customHeight="false" outlineLevel="0" collapsed="false">
      <c r="A3224" s="63" t="n">
        <v>44496</v>
      </c>
      <c r="B3224" s="64" t="n">
        <f aca="false">VLOOKUP(A3224,Plan1!$A$7:$O$4024,2,FALSE())</f>
        <v>-4.21</v>
      </c>
      <c r="C3224" s="65" t="n">
        <f aca="false">VLOOKUP(A3224,Plan1!$A$7:$O$4024,3,FALSE())</f>
        <v>776.79</v>
      </c>
      <c r="D3224" s="66" t="n">
        <f aca="false">VLOOKUP(A3224,Plan1!$A$7:$O$4024,7,FALSE())</f>
        <v>-3.35</v>
      </c>
      <c r="E3224" s="65" t="n">
        <f aca="false">VLOOKUP(A3224,Plan1!$A$7:$O$4024,8,FALSE())</f>
        <v>756.65</v>
      </c>
      <c r="F3224" s="64" t="n">
        <f aca="false">VLOOKUP(A3224,Plan1!$A$7:$O$4024,12,FALSE())</f>
        <v>-3.12</v>
      </c>
      <c r="G3224" s="65" t="n">
        <f aca="false">VLOOKUP(A3224,Plan1!$A$7:$O$4024,13,FALSE())</f>
        <v>835.66</v>
      </c>
    </row>
    <row r="3225" customFormat="false" ht="15" hidden="false" customHeight="false" outlineLevel="0" collapsed="false">
      <c r="A3225" s="63" t="n">
        <v>44497</v>
      </c>
      <c r="B3225" s="64" t="n">
        <f aca="false">VLOOKUP(A3225,Plan1!$A$7:$O$4024,2,FALSE())</f>
        <v>-4.1</v>
      </c>
      <c r="C3225" s="65" t="n">
        <f aca="false">VLOOKUP(A3225,Plan1!$A$7:$O$4024,3,FALSE())</f>
        <v>776.9</v>
      </c>
      <c r="D3225" s="66" t="n">
        <f aca="false">VLOOKUP(A3225,Plan1!$A$7:$O$4024,7,FALSE())</f>
        <v>-3.33</v>
      </c>
      <c r="E3225" s="65" t="n">
        <f aca="false">VLOOKUP(A3225,Plan1!$A$7:$O$4024,8,FALSE())</f>
        <v>756.67</v>
      </c>
      <c r="F3225" s="64" t="n">
        <f aca="false">VLOOKUP(A3225,Plan1!$A$7:$O$4024,12,FALSE())</f>
        <v>-3.14</v>
      </c>
      <c r="G3225" s="65" t="n">
        <f aca="false">VLOOKUP(A3225,Plan1!$A$7:$O$4024,13,FALSE())</f>
        <v>835.64</v>
      </c>
    </row>
    <row r="3226" customFormat="false" ht="15" hidden="false" customHeight="false" outlineLevel="0" collapsed="false">
      <c r="A3226" s="63" t="n">
        <v>44498</v>
      </c>
      <c r="B3226" s="64" t="n">
        <f aca="false">VLOOKUP(A3226,Plan1!$A$7:$O$4024,2,FALSE())</f>
        <v>-4.1</v>
      </c>
      <c r="C3226" s="65" t="n">
        <f aca="false">VLOOKUP(A3226,Plan1!$A$7:$O$4024,3,FALSE())</f>
        <v>776.9</v>
      </c>
      <c r="D3226" s="66" t="n">
        <f aca="false">VLOOKUP(A3226,Plan1!$A$7:$O$4024,7,FALSE())</f>
        <v>-3.34</v>
      </c>
      <c r="E3226" s="65" t="n">
        <f aca="false">VLOOKUP(A3226,Plan1!$A$7:$O$4024,8,FALSE())</f>
        <v>756.66</v>
      </c>
      <c r="F3226" s="64" t="n">
        <f aca="false">VLOOKUP(A3226,Plan1!$A$7:$O$4024,12,FALSE())</f>
        <v>-3.16</v>
      </c>
      <c r="G3226" s="65" t="n">
        <f aca="false">VLOOKUP(A3226,Plan1!$A$7:$O$4024,13,FALSE())</f>
        <v>835.62</v>
      </c>
    </row>
    <row r="3227" customFormat="false" ht="15" hidden="false" customHeight="false" outlineLevel="0" collapsed="false">
      <c r="A3227" s="63" t="n">
        <v>44499</v>
      </c>
      <c r="B3227" s="64" t="n">
        <f aca="false">VLOOKUP(A3227,Plan1!$A$7:$O$4024,2,FALSE())</f>
        <v>-4.1</v>
      </c>
      <c r="C3227" s="65" t="n">
        <f aca="false">VLOOKUP(A3227,Plan1!$A$7:$O$4024,3,FALSE())</f>
        <v>776.9</v>
      </c>
      <c r="D3227" s="66" t="n">
        <f aca="false">VLOOKUP(A3227,Plan1!$A$7:$O$4024,7,FALSE())</f>
        <v>-3.34</v>
      </c>
      <c r="E3227" s="65" t="n">
        <f aca="false">VLOOKUP(A3227,Plan1!$A$7:$O$4024,8,FALSE())</f>
        <v>756.66</v>
      </c>
      <c r="F3227" s="64" t="n">
        <f aca="false">VLOOKUP(A3227,Plan1!$A$7:$O$4024,12,FALSE())</f>
        <v>-3.18</v>
      </c>
      <c r="G3227" s="65" t="n">
        <f aca="false">VLOOKUP(A3227,Plan1!$A$7:$O$4024,13,FALSE())</f>
        <v>835.6</v>
      </c>
    </row>
    <row r="3228" customFormat="false" ht="15" hidden="false" customHeight="false" outlineLevel="0" collapsed="false">
      <c r="A3228" s="63" t="n">
        <v>44500</v>
      </c>
      <c r="B3228" s="64" t="n">
        <f aca="false">VLOOKUP(A3228,Plan1!$A$7:$O$4024,2,FALSE())</f>
        <v>-4.12</v>
      </c>
      <c r="C3228" s="65" t="n">
        <f aca="false">VLOOKUP(A3228,Plan1!$A$7:$O$4024,3,FALSE())</f>
        <v>776.88</v>
      </c>
      <c r="D3228" s="66" t="n">
        <f aca="false">VLOOKUP(A3228,Plan1!$A$7:$O$4024,7,FALSE())</f>
        <v>-3.36</v>
      </c>
      <c r="E3228" s="65" t="n">
        <f aca="false">VLOOKUP(A3228,Plan1!$A$7:$O$4024,8,FALSE())</f>
        <v>756.64</v>
      </c>
      <c r="F3228" s="64" t="n">
        <f aca="false">VLOOKUP(A3228,Plan1!$A$7:$O$4024,12,FALSE())</f>
        <v>-3.2</v>
      </c>
      <c r="G3228" s="65" t="n">
        <f aca="false">VLOOKUP(A3228,Plan1!$A$7:$O$4024,13,FALSE())</f>
        <v>835.58</v>
      </c>
    </row>
    <row r="3229" customFormat="false" ht="15" hidden="false" customHeight="false" outlineLevel="0" collapsed="false">
      <c r="A3229" s="63" t="n">
        <v>44501</v>
      </c>
      <c r="B3229" s="64" t="n">
        <f aca="false">VLOOKUP(A3229,Plan1!$A$7:$O$4024,2,FALSE())</f>
        <v>-4.1</v>
      </c>
      <c r="C3229" s="65" t="n">
        <f aca="false">VLOOKUP(A3229,Plan1!$A$7:$O$4024,3,FALSE())</f>
        <v>776.9</v>
      </c>
      <c r="D3229" s="66" t="n">
        <f aca="false">VLOOKUP(A3229,Plan1!$A$7:$O$4024,7,FALSE())</f>
        <v>-3.36</v>
      </c>
      <c r="E3229" s="65" t="n">
        <f aca="false">VLOOKUP(A3229,Plan1!$A$7:$O$4024,8,FALSE())</f>
        <v>756.64</v>
      </c>
      <c r="F3229" s="64" t="n">
        <f aca="false">VLOOKUP(A3229,Plan1!$A$7:$O$4024,12,FALSE())</f>
        <v>-3.2</v>
      </c>
      <c r="G3229" s="65" t="n">
        <f aca="false">VLOOKUP(A3229,Plan1!$A$7:$O$4024,13,FALSE())</f>
        <v>835.58</v>
      </c>
    </row>
    <row r="3230" customFormat="false" ht="15" hidden="false" customHeight="false" outlineLevel="0" collapsed="false">
      <c r="A3230" s="63" t="n">
        <v>44502</v>
      </c>
      <c r="B3230" s="64" t="n">
        <f aca="false">VLOOKUP(A3230,Plan1!$A$7:$O$4024,2,FALSE())</f>
        <v>-4.03</v>
      </c>
      <c r="C3230" s="65" t="n">
        <f aca="false">VLOOKUP(A3230,Plan1!$A$7:$O$4024,3,FALSE())</f>
        <v>776.97</v>
      </c>
      <c r="D3230" s="66" t="n">
        <f aca="false">VLOOKUP(A3230,Plan1!$A$7:$O$4024,7,FALSE())</f>
        <v>-3.26</v>
      </c>
      <c r="E3230" s="65" t="n">
        <f aca="false">VLOOKUP(A3230,Plan1!$A$7:$O$4024,8,FALSE())</f>
        <v>756.74</v>
      </c>
      <c r="F3230" s="64" t="n">
        <f aca="false">VLOOKUP(A3230,Plan1!$A$7:$O$4024,12,FALSE())</f>
        <v>-3</v>
      </c>
      <c r="G3230" s="65" t="n">
        <f aca="false">VLOOKUP(A3230,Plan1!$A$7:$O$4024,13,FALSE())</f>
        <v>835.78</v>
      </c>
    </row>
    <row r="3231" customFormat="false" ht="15" hidden="false" customHeight="false" outlineLevel="0" collapsed="false">
      <c r="A3231" s="63" t="n">
        <v>44503</v>
      </c>
      <c r="B3231" s="64" t="n">
        <f aca="false">VLOOKUP(A3231,Plan1!$A$7:$O$4024,2,FALSE())</f>
        <v>-4.02</v>
      </c>
      <c r="C3231" s="65" t="n">
        <f aca="false">VLOOKUP(A3231,Plan1!$A$7:$O$4024,3,FALSE())</f>
        <v>776.98</v>
      </c>
      <c r="D3231" s="66" t="n">
        <f aca="false">VLOOKUP(A3231,Plan1!$A$7:$O$4024,7,FALSE())</f>
        <v>-3.25</v>
      </c>
      <c r="E3231" s="65" t="n">
        <f aca="false">VLOOKUP(A3231,Plan1!$A$7:$O$4024,8,FALSE())</f>
        <v>756.75</v>
      </c>
      <c r="F3231" s="64" t="n">
        <f aca="false">VLOOKUP(A3231,Plan1!$A$7:$O$4024,12,FALSE())</f>
        <v>-2.97</v>
      </c>
      <c r="G3231" s="65" t="n">
        <f aca="false">VLOOKUP(A3231,Plan1!$A$7:$O$4024,13,FALSE())</f>
        <v>835.81</v>
      </c>
    </row>
    <row r="3232" customFormat="false" ht="15" hidden="false" customHeight="false" outlineLevel="0" collapsed="false">
      <c r="A3232" s="63" t="n">
        <v>44504</v>
      </c>
      <c r="B3232" s="64" t="n">
        <f aca="false">VLOOKUP(A3232,Plan1!$A$7:$O$4024,2,FALSE())</f>
        <v>-4</v>
      </c>
      <c r="C3232" s="65" t="n">
        <f aca="false">VLOOKUP(A3232,Plan1!$A$7:$O$4024,3,FALSE())</f>
        <v>777</v>
      </c>
      <c r="D3232" s="66" t="n">
        <f aca="false">VLOOKUP(A3232,Plan1!$A$7:$O$4024,7,FALSE())</f>
        <v>-3.26</v>
      </c>
      <c r="E3232" s="65" t="n">
        <f aca="false">VLOOKUP(A3232,Plan1!$A$7:$O$4024,8,FALSE())</f>
        <v>756.74</v>
      </c>
      <c r="F3232" s="64" t="n">
        <f aca="false">VLOOKUP(A3232,Plan1!$A$7:$O$4024,12,FALSE())</f>
        <v>-2.98</v>
      </c>
      <c r="G3232" s="65" t="n">
        <f aca="false">VLOOKUP(A3232,Plan1!$A$7:$O$4024,13,FALSE())</f>
        <v>835.8</v>
      </c>
    </row>
    <row r="3233" customFormat="false" ht="15" hidden="false" customHeight="false" outlineLevel="0" collapsed="false">
      <c r="A3233" s="63" t="n">
        <v>44505</v>
      </c>
      <c r="B3233" s="64" t="n">
        <f aca="false">VLOOKUP(A3233,Plan1!$A$7:$O$4024,2,FALSE())</f>
        <v>-4.03</v>
      </c>
      <c r="C3233" s="65" t="n">
        <f aca="false">VLOOKUP(A3233,Plan1!$A$7:$O$4024,3,FALSE())</f>
        <v>776.97</v>
      </c>
      <c r="D3233" s="66" t="n">
        <f aca="false">VLOOKUP(A3233,Plan1!$A$7:$O$4024,7,FALSE())</f>
        <v>-3.26</v>
      </c>
      <c r="E3233" s="65" t="n">
        <f aca="false">VLOOKUP(A3233,Plan1!$A$7:$O$4024,8,FALSE())</f>
        <v>756.74</v>
      </c>
      <c r="F3233" s="64" t="n">
        <f aca="false">VLOOKUP(A3233,Plan1!$A$7:$O$4024,12,FALSE())</f>
        <v>-2.99</v>
      </c>
      <c r="G3233" s="65" t="n">
        <f aca="false">VLOOKUP(A3233,Plan1!$A$7:$O$4024,13,FALSE())</f>
        <v>835.79</v>
      </c>
    </row>
    <row r="3234" customFormat="false" ht="15" hidden="false" customHeight="false" outlineLevel="0" collapsed="false">
      <c r="A3234" s="63" t="n">
        <v>44506</v>
      </c>
      <c r="B3234" s="64" t="n">
        <f aca="false">VLOOKUP(A3234,Plan1!$A$7:$O$4024,2,FALSE())</f>
        <v>-4.04</v>
      </c>
      <c r="C3234" s="65" t="n">
        <f aca="false">VLOOKUP(A3234,Plan1!$A$7:$O$4024,3,FALSE())</f>
        <v>776.96</v>
      </c>
      <c r="D3234" s="66" t="n">
        <f aca="false">VLOOKUP(A3234,Plan1!$A$7:$O$4024,7,FALSE())</f>
        <v>-3.28</v>
      </c>
      <c r="E3234" s="65" t="n">
        <f aca="false">VLOOKUP(A3234,Plan1!$A$7:$O$4024,8,FALSE())</f>
        <v>756.72</v>
      </c>
      <c r="F3234" s="64" t="n">
        <f aca="false">VLOOKUP(A3234,Plan1!$A$7:$O$4024,12,FALSE())</f>
        <v>-3</v>
      </c>
      <c r="G3234" s="65" t="n">
        <f aca="false">VLOOKUP(A3234,Plan1!$A$7:$O$4024,13,FALSE())</f>
        <v>835.78</v>
      </c>
    </row>
    <row r="3235" customFormat="false" ht="15" hidden="false" customHeight="false" outlineLevel="0" collapsed="false">
      <c r="A3235" s="63" t="n">
        <v>44507</v>
      </c>
      <c r="B3235" s="64" t="n">
        <f aca="false">VLOOKUP(A3235,Plan1!$A$7:$O$4024,2,FALSE())</f>
        <v>-4.07</v>
      </c>
      <c r="C3235" s="65" t="n">
        <f aca="false">VLOOKUP(A3235,Plan1!$A$7:$O$4024,3,FALSE())</f>
        <v>776.93</v>
      </c>
      <c r="D3235" s="66" t="n">
        <f aca="false">VLOOKUP(A3235,Plan1!$A$7:$O$4024,7,FALSE())</f>
        <v>-3.29</v>
      </c>
      <c r="E3235" s="65" t="n">
        <f aca="false">VLOOKUP(A3235,Plan1!$A$7:$O$4024,8,FALSE())</f>
        <v>756.71</v>
      </c>
      <c r="F3235" s="64" t="n">
        <f aca="false">VLOOKUP(A3235,Plan1!$A$7:$O$4024,12,FALSE())</f>
        <v>-3.02</v>
      </c>
      <c r="G3235" s="65" t="n">
        <f aca="false">VLOOKUP(A3235,Plan1!$A$7:$O$4024,13,FALSE())</f>
        <v>835.76</v>
      </c>
    </row>
    <row r="3236" customFormat="false" ht="15" hidden="false" customHeight="false" outlineLevel="0" collapsed="false">
      <c r="A3236" s="63" t="n">
        <v>44508</v>
      </c>
      <c r="B3236" s="64" t="n">
        <f aca="false">VLOOKUP(A3236,Plan1!$A$7:$O$4024,2,FALSE())</f>
        <v>-4.03</v>
      </c>
      <c r="C3236" s="65" t="n">
        <f aca="false">VLOOKUP(A3236,Plan1!$A$7:$O$4024,3,FALSE())</f>
        <v>776.97</v>
      </c>
      <c r="D3236" s="66" t="n">
        <f aca="false">VLOOKUP(A3236,Plan1!$A$7:$O$4024,7,FALSE())</f>
        <v>-3.3</v>
      </c>
      <c r="E3236" s="65" t="n">
        <f aca="false">VLOOKUP(A3236,Plan1!$A$7:$O$4024,8,FALSE())</f>
        <v>756.7</v>
      </c>
      <c r="F3236" s="64" t="n">
        <f aca="false">VLOOKUP(A3236,Plan1!$A$7:$O$4024,12,FALSE())</f>
        <v>-3.01</v>
      </c>
      <c r="G3236" s="65" t="n">
        <f aca="false">VLOOKUP(A3236,Plan1!$A$7:$O$4024,13,FALSE())</f>
        <v>835.77</v>
      </c>
    </row>
    <row r="3237" customFormat="false" ht="15" hidden="false" customHeight="false" outlineLevel="0" collapsed="false">
      <c r="A3237" s="63" t="n">
        <v>44509</v>
      </c>
      <c r="B3237" s="64" t="n">
        <f aca="false">VLOOKUP(A3237,Plan1!$A$7:$O$4024,2,FALSE())</f>
        <v>-3.94</v>
      </c>
      <c r="C3237" s="65" t="n">
        <f aca="false">VLOOKUP(A3237,Plan1!$A$7:$O$4024,3,FALSE())</f>
        <v>777.06</v>
      </c>
      <c r="D3237" s="66" t="n">
        <f aca="false">VLOOKUP(A3237,Plan1!$A$7:$O$4024,7,FALSE())</f>
        <v>-3.24</v>
      </c>
      <c r="E3237" s="65" t="n">
        <f aca="false">VLOOKUP(A3237,Plan1!$A$7:$O$4024,8,FALSE())</f>
        <v>756.76</v>
      </c>
      <c r="F3237" s="64" t="n">
        <f aca="false">VLOOKUP(A3237,Plan1!$A$7:$O$4024,12,FALSE())</f>
        <v>-2.92</v>
      </c>
      <c r="G3237" s="65" t="n">
        <f aca="false">VLOOKUP(A3237,Plan1!$A$7:$O$4024,13,FALSE())</f>
        <v>835.86</v>
      </c>
    </row>
    <row r="3238" customFormat="false" ht="15" hidden="false" customHeight="false" outlineLevel="0" collapsed="false">
      <c r="A3238" s="63" t="n">
        <v>44510</v>
      </c>
      <c r="B3238" s="64" t="n">
        <f aca="false">VLOOKUP(A3238,Plan1!$A$7:$O$4024,2,FALSE())</f>
        <v>-3.89</v>
      </c>
      <c r="C3238" s="65" t="n">
        <f aca="false">VLOOKUP(A3238,Plan1!$A$7:$O$4024,3,FALSE())</f>
        <v>777.11</v>
      </c>
      <c r="D3238" s="66" t="n">
        <f aca="false">VLOOKUP(A3238,Plan1!$A$7:$O$4024,7,FALSE())</f>
        <v>-3.25</v>
      </c>
      <c r="E3238" s="65" t="n">
        <f aca="false">VLOOKUP(A3238,Plan1!$A$7:$O$4024,8,FALSE())</f>
        <v>756.75</v>
      </c>
      <c r="F3238" s="64" t="n">
        <f aca="false">VLOOKUP(A3238,Plan1!$A$7:$O$4024,12,FALSE())</f>
        <v>-2.9</v>
      </c>
      <c r="G3238" s="65" t="n">
        <f aca="false">VLOOKUP(A3238,Plan1!$A$7:$O$4024,13,FALSE())</f>
        <v>835.88</v>
      </c>
    </row>
    <row r="3239" customFormat="false" ht="15" hidden="false" customHeight="false" outlineLevel="0" collapsed="false">
      <c r="A3239" s="63" t="n">
        <v>44511</v>
      </c>
      <c r="B3239" s="64" t="n">
        <f aca="false">VLOOKUP(A3239,Plan1!$A$7:$O$4024,2,FALSE())</f>
        <v>-3.87</v>
      </c>
      <c r="C3239" s="65" t="n">
        <f aca="false">VLOOKUP(A3239,Plan1!$A$7:$O$4024,3,FALSE())</f>
        <v>777.13</v>
      </c>
      <c r="D3239" s="66" t="n">
        <f aca="false">VLOOKUP(A3239,Plan1!$A$7:$O$4024,7,FALSE())</f>
        <v>-3.21</v>
      </c>
      <c r="E3239" s="65" t="n">
        <f aca="false">VLOOKUP(A3239,Plan1!$A$7:$O$4024,8,FALSE())</f>
        <v>756.79</v>
      </c>
      <c r="F3239" s="64" t="n">
        <f aca="false">VLOOKUP(A3239,Plan1!$A$7:$O$4024,12,FALSE())</f>
        <v>-2.88</v>
      </c>
      <c r="G3239" s="65" t="n">
        <f aca="false">VLOOKUP(A3239,Plan1!$A$7:$O$4024,13,FALSE())</f>
        <v>835.9</v>
      </c>
    </row>
    <row r="3240" customFormat="false" ht="15" hidden="false" customHeight="false" outlineLevel="0" collapsed="false">
      <c r="A3240" s="63" t="n">
        <v>44512</v>
      </c>
      <c r="B3240" s="64" t="n">
        <f aca="false">VLOOKUP(A3240,Plan1!$A$7:$O$4024,2,FALSE())</f>
        <v>-3.8</v>
      </c>
      <c r="C3240" s="65" t="n">
        <f aca="false">VLOOKUP(A3240,Plan1!$A$7:$O$4024,3,FALSE())</f>
        <v>777.2</v>
      </c>
      <c r="D3240" s="66" t="n">
        <f aca="false">VLOOKUP(A3240,Plan1!$A$7:$O$4024,7,FALSE())</f>
        <v>-3</v>
      </c>
      <c r="E3240" s="65" t="n">
        <f aca="false">VLOOKUP(A3240,Plan1!$A$7:$O$4024,8,FALSE())</f>
        <v>757</v>
      </c>
      <c r="F3240" s="64" t="n">
        <f aca="false">VLOOKUP(A3240,Plan1!$A$7:$O$4024,12,FALSE())</f>
        <v>-2.76</v>
      </c>
      <c r="G3240" s="65" t="n">
        <f aca="false">VLOOKUP(A3240,Plan1!$A$7:$O$4024,13,FALSE())</f>
        <v>836.02</v>
      </c>
    </row>
    <row r="3241" customFormat="false" ht="15" hidden="false" customHeight="false" outlineLevel="0" collapsed="false">
      <c r="A3241" s="63" t="n">
        <v>44513</v>
      </c>
      <c r="B3241" s="64" t="n">
        <f aca="false">VLOOKUP(A3241,Plan1!$A$7:$O$4024,2,FALSE())</f>
        <v>-3.73</v>
      </c>
      <c r="C3241" s="65" t="n">
        <f aca="false">VLOOKUP(A3241,Plan1!$A$7:$O$4024,3,FALSE())</f>
        <v>777.27</v>
      </c>
      <c r="D3241" s="66" t="n">
        <f aca="false">VLOOKUP(A3241,Plan1!$A$7:$O$4024,7,FALSE())</f>
        <v>-2.94</v>
      </c>
      <c r="E3241" s="65" t="n">
        <f aca="false">VLOOKUP(A3241,Plan1!$A$7:$O$4024,8,FALSE())</f>
        <v>757.06</v>
      </c>
      <c r="F3241" s="64" t="n">
        <f aca="false">VLOOKUP(A3241,Plan1!$A$7:$O$4024,12,FALSE())</f>
        <v>-2.68</v>
      </c>
      <c r="G3241" s="65" t="n">
        <f aca="false">VLOOKUP(A3241,Plan1!$A$7:$O$4024,13,FALSE())</f>
        <v>836.1</v>
      </c>
    </row>
    <row r="3242" customFormat="false" ht="15" hidden="false" customHeight="false" outlineLevel="0" collapsed="false">
      <c r="A3242" s="63" t="n">
        <v>44514</v>
      </c>
      <c r="B3242" s="64" t="n">
        <f aca="false">VLOOKUP(A3242,Plan1!$A$7:$O$4024,2,FALSE())</f>
        <v>-3.71</v>
      </c>
      <c r="C3242" s="65" t="n">
        <f aca="false">VLOOKUP(A3242,Plan1!$A$7:$O$4024,3,FALSE())</f>
        <v>777.29</v>
      </c>
      <c r="D3242" s="66" t="n">
        <f aca="false">VLOOKUP(A3242,Plan1!$A$7:$O$4024,7,FALSE())</f>
        <v>-2.92</v>
      </c>
      <c r="E3242" s="65" t="n">
        <f aca="false">VLOOKUP(A3242,Plan1!$A$7:$O$4024,8,FALSE())</f>
        <v>757.08</v>
      </c>
      <c r="F3242" s="64" t="n">
        <f aca="false">VLOOKUP(A3242,Plan1!$A$7:$O$4024,12,FALSE())</f>
        <v>-2.68</v>
      </c>
      <c r="G3242" s="65" t="n">
        <f aca="false">VLOOKUP(A3242,Plan1!$A$7:$O$4024,13,FALSE())</f>
        <v>836.1</v>
      </c>
    </row>
    <row r="3243" customFormat="false" ht="15" hidden="false" customHeight="false" outlineLevel="0" collapsed="false">
      <c r="A3243" s="63" t="n">
        <v>44515</v>
      </c>
      <c r="B3243" s="64" t="n">
        <f aca="false">VLOOKUP(A3243,Plan1!$A$7:$O$4024,2,FALSE())</f>
        <v>-3.71</v>
      </c>
      <c r="C3243" s="65" t="n">
        <f aca="false">VLOOKUP(A3243,Plan1!$A$7:$O$4024,3,FALSE())</f>
        <v>777.29</v>
      </c>
      <c r="D3243" s="66" t="n">
        <f aca="false">VLOOKUP(A3243,Plan1!$A$7:$O$4024,7,FALSE())</f>
        <v>-2.91</v>
      </c>
      <c r="E3243" s="65" t="n">
        <f aca="false">VLOOKUP(A3243,Plan1!$A$7:$O$4024,8,FALSE())</f>
        <v>757.09</v>
      </c>
      <c r="F3243" s="64" t="n">
        <f aca="false">VLOOKUP(A3243,Plan1!$A$7:$O$4024,12,FALSE())</f>
        <v>-2.69</v>
      </c>
      <c r="G3243" s="65" t="n">
        <f aca="false">VLOOKUP(A3243,Plan1!$A$7:$O$4024,13,FALSE())</f>
        <v>836.09</v>
      </c>
    </row>
    <row r="3244" customFormat="false" ht="15" hidden="false" customHeight="false" outlineLevel="0" collapsed="false">
      <c r="A3244" s="63" t="n">
        <v>44516</v>
      </c>
      <c r="B3244" s="64" t="n">
        <f aca="false">VLOOKUP(A3244,Plan1!$A$7:$O$4024,2,FALSE())</f>
        <v>-3.72</v>
      </c>
      <c r="C3244" s="65" t="n">
        <f aca="false">VLOOKUP(A3244,Plan1!$A$7:$O$4024,3,FALSE())</f>
        <v>777.28</v>
      </c>
      <c r="D3244" s="66" t="n">
        <f aca="false">VLOOKUP(A3244,Plan1!$A$7:$O$4024,7,FALSE())</f>
        <v>-2.91</v>
      </c>
      <c r="E3244" s="65" t="n">
        <f aca="false">VLOOKUP(A3244,Plan1!$A$7:$O$4024,8,FALSE())</f>
        <v>757.09</v>
      </c>
      <c r="F3244" s="64" t="n">
        <f aca="false">VLOOKUP(A3244,Plan1!$A$7:$O$4024,12,FALSE())</f>
        <v>-2.69</v>
      </c>
      <c r="G3244" s="65" t="n">
        <f aca="false">VLOOKUP(A3244,Plan1!$A$7:$O$4024,13,FALSE())</f>
        <v>836.09</v>
      </c>
    </row>
    <row r="3245" customFormat="false" ht="15" hidden="false" customHeight="false" outlineLevel="0" collapsed="false">
      <c r="A3245" s="63" t="n">
        <v>44517</v>
      </c>
      <c r="B3245" s="64" t="n">
        <f aca="false">VLOOKUP(A3245,Plan1!$A$7:$O$4024,2,FALSE())</f>
        <v>-3.72</v>
      </c>
      <c r="C3245" s="65" t="n">
        <f aca="false">VLOOKUP(A3245,Plan1!$A$7:$O$4024,3,FALSE())</f>
        <v>777.28</v>
      </c>
      <c r="D3245" s="66" t="n">
        <f aca="false">VLOOKUP(A3245,Plan1!$A$7:$O$4024,7,FALSE())</f>
        <v>-2.91</v>
      </c>
      <c r="E3245" s="65" t="n">
        <f aca="false">VLOOKUP(A3245,Plan1!$A$7:$O$4024,8,FALSE())</f>
        <v>757.09</v>
      </c>
      <c r="F3245" s="64" t="n">
        <f aca="false">VLOOKUP(A3245,Plan1!$A$7:$O$4024,12,FALSE())</f>
        <v>-2.72</v>
      </c>
      <c r="G3245" s="65" t="n">
        <f aca="false">VLOOKUP(A3245,Plan1!$A$7:$O$4024,13,FALSE())</f>
        <v>836.06</v>
      </c>
    </row>
    <row r="3246" customFormat="false" ht="15" hidden="false" customHeight="false" outlineLevel="0" collapsed="false">
      <c r="A3246" s="63" t="n">
        <v>44518</v>
      </c>
      <c r="B3246" s="64" t="n">
        <f aca="false">VLOOKUP(A3246,Plan1!$A$7:$O$4024,2,FALSE())</f>
        <v>-3.74</v>
      </c>
      <c r="C3246" s="65" t="n">
        <f aca="false">VLOOKUP(A3246,Plan1!$A$7:$O$4024,3,FALSE())</f>
        <v>777.26</v>
      </c>
      <c r="D3246" s="66" t="n">
        <f aca="false">VLOOKUP(A3246,Plan1!$A$7:$O$4024,7,FALSE())</f>
        <v>-2.92</v>
      </c>
      <c r="E3246" s="65" t="n">
        <f aca="false">VLOOKUP(A3246,Plan1!$A$7:$O$4024,8,FALSE())</f>
        <v>757.08</v>
      </c>
      <c r="F3246" s="64" t="n">
        <f aca="false">VLOOKUP(A3246,Plan1!$A$7:$O$4024,12,FALSE())</f>
        <v>-2.72</v>
      </c>
      <c r="G3246" s="65" t="n">
        <f aca="false">VLOOKUP(A3246,Plan1!$A$7:$O$4024,13,FALSE())</f>
        <v>836.06</v>
      </c>
    </row>
    <row r="3247" customFormat="false" ht="15" hidden="false" customHeight="false" outlineLevel="0" collapsed="false">
      <c r="A3247" s="63" t="n">
        <v>44519</v>
      </c>
      <c r="B3247" s="64" t="n">
        <f aca="false">VLOOKUP(A3247,Plan1!$A$7:$O$4024,2,FALSE())</f>
        <v>-3.76</v>
      </c>
      <c r="C3247" s="65" t="n">
        <f aca="false">VLOOKUP(A3247,Plan1!$A$7:$O$4024,3,FALSE())</f>
        <v>777.24</v>
      </c>
      <c r="D3247" s="66" t="n">
        <f aca="false">VLOOKUP(A3247,Plan1!$A$7:$O$4024,7,FALSE())</f>
        <v>-2.92</v>
      </c>
      <c r="E3247" s="65" t="n">
        <f aca="false">VLOOKUP(A3247,Plan1!$A$7:$O$4024,8,FALSE())</f>
        <v>757.08</v>
      </c>
      <c r="F3247" s="64" t="n">
        <f aca="false">VLOOKUP(A3247,Plan1!$A$7:$O$4024,12,FALSE())</f>
        <v>-2.72</v>
      </c>
      <c r="G3247" s="65" t="n">
        <f aca="false">VLOOKUP(A3247,Plan1!$A$7:$O$4024,13,FALSE())</f>
        <v>836.06</v>
      </c>
    </row>
    <row r="3248" customFormat="false" ht="15" hidden="false" customHeight="false" outlineLevel="0" collapsed="false">
      <c r="A3248" s="63" t="n">
        <v>44520</v>
      </c>
      <c r="B3248" s="64" t="n">
        <f aca="false">VLOOKUP(A3248,Plan1!$A$7:$O$4024,2,FALSE())</f>
        <v>-3.76</v>
      </c>
      <c r="C3248" s="65" t="n">
        <f aca="false">VLOOKUP(A3248,Plan1!$A$7:$O$4024,3,FALSE())</f>
        <v>777.24</v>
      </c>
      <c r="D3248" s="66" t="n">
        <f aca="false">VLOOKUP(A3248,Plan1!$A$7:$O$4024,7,FALSE())</f>
        <v>-2.9</v>
      </c>
      <c r="E3248" s="65" t="n">
        <f aca="false">VLOOKUP(A3248,Plan1!$A$7:$O$4024,8,FALSE())</f>
        <v>757.1</v>
      </c>
      <c r="F3248" s="64" t="n">
        <f aca="false">VLOOKUP(A3248,Plan1!$A$7:$O$4024,12,FALSE())</f>
        <v>-2.65</v>
      </c>
      <c r="G3248" s="65" t="n">
        <f aca="false">VLOOKUP(A3248,Plan1!$A$7:$O$4024,13,FALSE())</f>
        <v>836.13</v>
      </c>
    </row>
    <row r="3249" customFormat="false" ht="15" hidden="false" customHeight="false" outlineLevel="0" collapsed="false">
      <c r="A3249" s="63" t="n">
        <v>44521</v>
      </c>
      <c r="B3249" s="64" t="n">
        <f aca="false">VLOOKUP(A3249,Plan1!$A$7:$O$4024,2,FALSE())</f>
        <v>-3.74</v>
      </c>
      <c r="C3249" s="65" t="n">
        <f aca="false">VLOOKUP(A3249,Plan1!$A$7:$O$4024,3,FALSE())</f>
        <v>777.26</v>
      </c>
      <c r="D3249" s="66" t="n">
        <f aca="false">VLOOKUP(A3249,Plan1!$A$7:$O$4024,7,FALSE())</f>
        <v>-2.87</v>
      </c>
      <c r="E3249" s="65" t="n">
        <f aca="false">VLOOKUP(A3249,Plan1!$A$7:$O$4024,8,FALSE())</f>
        <v>757.13</v>
      </c>
      <c r="F3249" s="64" t="n">
        <f aca="false">VLOOKUP(A3249,Plan1!$A$7:$O$4024,12,FALSE())</f>
        <v>-2.5</v>
      </c>
      <c r="G3249" s="65" t="n">
        <f aca="false">VLOOKUP(A3249,Plan1!$A$7:$O$4024,13,FALSE())</f>
        <v>836.28</v>
      </c>
    </row>
    <row r="3250" customFormat="false" ht="15" hidden="false" customHeight="false" outlineLevel="0" collapsed="false">
      <c r="A3250" s="63" t="n">
        <v>44522</v>
      </c>
      <c r="B3250" s="64" t="n">
        <f aca="false">VLOOKUP(A3250,Plan1!$A$7:$O$4024,2,FALSE())</f>
        <v>-3.72</v>
      </c>
      <c r="C3250" s="65" t="n">
        <f aca="false">VLOOKUP(A3250,Plan1!$A$7:$O$4024,3,FALSE())</f>
        <v>777.28</v>
      </c>
      <c r="D3250" s="66" t="n">
        <f aca="false">VLOOKUP(A3250,Plan1!$A$7:$O$4024,7,FALSE())</f>
        <v>-2.85</v>
      </c>
      <c r="E3250" s="65" t="n">
        <f aca="false">VLOOKUP(A3250,Plan1!$A$7:$O$4024,8,FALSE())</f>
        <v>757.15</v>
      </c>
      <c r="F3250" s="64" t="n">
        <f aca="false">VLOOKUP(A3250,Plan1!$A$7:$O$4024,12,FALSE())</f>
        <v>-2.46</v>
      </c>
      <c r="G3250" s="65" t="n">
        <f aca="false">VLOOKUP(A3250,Plan1!$A$7:$O$4024,13,FALSE())</f>
        <v>836.32</v>
      </c>
    </row>
    <row r="3251" customFormat="false" ht="15" hidden="false" customHeight="false" outlineLevel="0" collapsed="false">
      <c r="A3251" s="63" t="n">
        <v>44523</v>
      </c>
      <c r="B3251" s="64" t="n">
        <f aca="false">VLOOKUP(A3251,Plan1!$A$7:$O$4024,2,FALSE())</f>
        <v>-3.73</v>
      </c>
      <c r="C3251" s="65" t="n">
        <f aca="false">VLOOKUP(A3251,Plan1!$A$7:$O$4024,3,FALSE())</f>
        <v>777.27</v>
      </c>
      <c r="D3251" s="66" t="n">
        <f aca="false">VLOOKUP(A3251,Plan1!$A$7:$O$4024,7,FALSE())</f>
        <v>-2.85</v>
      </c>
      <c r="E3251" s="65" t="n">
        <f aca="false">VLOOKUP(A3251,Plan1!$A$7:$O$4024,8,FALSE())</f>
        <v>757.15</v>
      </c>
      <c r="F3251" s="64" t="n">
        <f aca="false">VLOOKUP(A3251,Plan1!$A$7:$O$4024,12,FALSE())</f>
        <v>-2.46</v>
      </c>
      <c r="G3251" s="65" t="n">
        <f aca="false">VLOOKUP(A3251,Plan1!$A$7:$O$4024,13,FALSE())</f>
        <v>836.32</v>
      </c>
    </row>
    <row r="3252" customFormat="false" ht="15" hidden="false" customHeight="false" outlineLevel="0" collapsed="false">
      <c r="A3252" s="63" t="n">
        <v>44524</v>
      </c>
      <c r="B3252" s="64" t="n">
        <f aca="false">VLOOKUP(A3252,Plan1!$A$7:$O$4024,2,FALSE())</f>
        <v>-3.74</v>
      </c>
      <c r="C3252" s="65" t="n">
        <f aca="false">VLOOKUP(A3252,Plan1!$A$7:$O$4024,3,FALSE())</f>
        <v>777.26</v>
      </c>
      <c r="D3252" s="66" t="n">
        <f aca="false">VLOOKUP(A3252,Plan1!$A$7:$O$4024,7,FALSE())</f>
        <v>-2.85</v>
      </c>
      <c r="E3252" s="65" t="n">
        <f aca="false">VLOOKUP(A3252,Plan1!$A$7:$O$4024,8,FALSE())</f>
        <v>757.15</v>
      </c>
      <c r="F3252" s="64" t="n">
        <f aca="false">VLOOKUP(A3252,Plan1!$A$7:$O$4024,12,FALSE())</f>
        <v>-2.47</v>
      </c>
      <c r="G3252" s="65" t="n">
        <f aca="false">VLOOKUP(A3252,Plan1!$A$7:$O$4024,13,FALSE())</f>
        <v>836.31</v>
      </c>
    </row>
    <row r="3253" customFormat="false" ht="15" hidden="false" customHeight="false" outlineLevel="0" collapsed="false">
      <c r="A3253" s="63" t="n">
        <v>44525</v>
      </c>
      <c r="B3253" s="64" t="n">
        <f aca="false">VLOOKUP(A3253,Plan1!$A$7:$O$4024,2,FALSE())</f>
        <v>-3.76</v>
      </c>
      <c r="C3253" s="65" t="n">
        <f aca="false">VLOOKUP(A3253,Plan1!$A$7:$O$4024,3,FALSE())</f>
        <v>777.24</v>
      </c>
      <c r="D3253" s="66" t="n">
        <f aca="false">VLOOKUP(A3253,Plan1!$A$7:$O$4024,7,FALSE())</f>
        <v>-2.87</v>
      </c>
      <c r="E3253" s="65" t="n">
        <f aca="false">VLOOKUP(A3253,Plan1!$A$7:$O$4024,8,FALSE())</f>
        <v>757.13</v>
      </c>
      <c r="F3253" s="64" t="n">
        <f aca="false">VLOOKUP(A3253,Plan1!$A$7:$O$4024,12,FALSE())</f>
        <v>-2.48</v>
      </c>
      <c r="G3253" s="65" t="n">
        <f aca="false">VLOOKUP(A3253,Plan1!$A$7:$O$4024,13,FALSE())</f>
        <v>836.3</v>
      </c>
    </row>
    <row r="3254" customFormat="false" ht="15" hidden="false" customHeight="false" outlineLevel="0" collapsed="false">
      <c r="A3254" s="63" t="n">
        <v>44526</v>
      </c>
      <c r="B3254" s="64" t="n">
        <f aca="false">VLOOKUP(A3254,Plan1!$A$7:$O$4024,2,FALSE())</f>
        <v>-3.78</v>
      </c>
      <c r="C3254" s="65" t="n">
        <f aca="false">VLOOKUP(A3254,Plan1!$A$7:$O$4024,3,FALSE())</f>
        <v>777.22</v>
      </c>
      <c r="D3254" s="66" t="n">
        <f aca="false">VLOOKUP(A3254,Plan1!$A$7:$O$4024,7,FALSE())</f>
        <v>-2.87</v>
      </c>
      <c r="E3254" s="65" t="n">
        <f aca="false">VLOOKUP(A3254,Plan1!$A$7:$O$4024,8,FALSE())</f>
        <v>757.13</v>
      </c>
      <c r="F3254" s="64" t="n">
        <f aca="false">VLOOKUP(A3254,Plan1!$A$7:$O$4024,12,FALSE())</f>
        <v>-2.5</v>
      </c>
      <c r="G3254" s="65" t="n">
        <f aca="false">VLOOKUP(A3254,Plan1!$A$7:$O$4024,13,FALSE())</f>
        <v>836.28</v>
      </c>
    </row>
    <row r="3255" customFormat="false" ht="15" hidden="false" customHeight="false" outlineLevel="0" collapsed="false">
      <c r="A3255" s="63" t="n">
        <v>44527</v>
      </c>
      <c r="B3255" s="64" t="n">
        <f aca="false">VLOOKUP(A3255,Plan1!$A$7:$O$4024,2,FALSE())</f>
        <v>-3.77</v>
      </c>
      <c r="C3255" s="65" t="n">
        <f aca="false">VLOOKUP(A3255,Plan1!$A$7:$O$4024,3,FALSE())</f>
        <v>777.23</v>
      </c>
      <c r="D3255" s="66" t="n">
        <f aca="false">VLOOKUP(A3255,Plan1!$A$7:$O$4024,7,FALSE())</f>
        <v>-2.84</v>
      </c>
      <c r="E3255" s="65" t="n">
        <f aca="false">VLOOKUP(A3255,Plan1!$A$7:$O$4024,8,FALSE())</f>
        <v>757.16</v>
      </c>
      <c r="F3255" s="64" t="n">
        <f aca="false">VLOOKUP(A3255,Plan1!$A$7:$O$4024,12,FALSE())</f>
        <v>-2.48</v>
      </c>
      <c r="G3255" s="65" t="n">
        <f aca="false">VLOOKUP(A3255,Plan1!$A$7:$O$4024,13,FALSE())</f>
        <v>836.3</v>
      </c>
    </row>
    <row r="3256" customFormat="false" ht="15" hidden="false" customHeight="false" outlineLevel="0" collapsed="false">
      <c r="A3256" s="63" t="n">
        <v>44528</v>
      </c>
      <c r="B3256" s="64" t="n">
        <f aca="false">VLOOKUP(A3256,Plan1!$A$7:$O$4024,2,FALSE())</f>
        <v>-3.73</v>
      </c>
      <c r="C3256" s="65" t="n">
        <f aca="false">VLOOKUP(A3256,Plan1!$A$7:$O$4024,3,FALSE())</f>
        <v>777.27</v>
      </c>
      <c r="D3256" s="66" t="n">
        <f aca="false">VLOOKUP(A3256,Plan1!$A$7:$O$4024,7,FALSE())</f>
        <v>-2.83</v>
      </c>
      <c r="E3256" s="65" t="n">
        <f aca="false">VLOOKUP(A3256,Plan1!$A$7:$O$4024,8,FALSE())</f>
        <v>757.17</v>
      </c>
      <c r="F3256" s="64" t="n">
        <f aca="false">VLOOKUP(A3256,Plan1!$A$7:$O$4024,12,FALSE())</f>
        <v>-2.44</v>
      </c>
      <c r="G3256" s="65" t="n">
        <f aca="false">VLOOKUP(A3256,Plan1!$A$7:$O$4024,13,FALSE())</f>
        <v>836.34</v>
      </c>
    </row>
    <row r="3257" customFormat="false" ht="15" hidden="false" customHeight="false" outlineLevel="0" collapsed="false">
      <c r="A3257" s="63" t="n">
        <v>44529</v>
      </c>
      <c r="B3257" s="64" t="n">
        <f aca="false">VLOOKUP(A3257,Plan1!$A$7:$O$4024,2,FALSE())</f>
        <v>-3.7</v>
      </c>
      <c r="C3257" s="65" t="n">
        <f aca="false">VLOOKUP(A3257,Plan1!$A$7:$O$4024,3,FALSE())</f>
        <v>777.3</v>
      </c>
      <c r="D3257" s="66" t="n">
        <f aca="false">VLOOKUP(A3257,Plan1!$A$7:$O$4024,7,FALSE())</f>
        <v>-2.8</v>
      </c>
      <c r="E3257" s="65" t="n">
        <f aca="false">VLOOKUP(A3257,Plan1!$A$7:$O$4024,8,FALSE())</f>
        <v>757.2</v>
      </c>
      <c r="F3257" s="64" t="n">
        <f aca="false">VLOOKUP(A3257,Plan1!$A$7:$O$4024,12,FALSE())</f>
        <v>-2.46</v>
      </c>
      <c r="G3257" s="65" t="n">
        <f aca="false">VLOOKUP(A3257,Plan1!$A$7:$O$4024,13,FALSE())</f>
        <v>836.32</v>
      </c>
    </row>
    <row r="3258" customFormat="false" ht="15" hidden="false" customHeight="false" outlineLevel="0" collapsed="false">
      <c r="A3258" s="63" t="n">
        <v>44530</v>
      </c>
      <c r="B3258" s="64" t="n">
        <f aca="false">VLOOKUP(A3258,Plan1!$A$7:$O$4024,2,FALSE())</f>
        <v>-3.71</v>
      </c>
      <c r="C3258" s="65" t="n">
        <f aca="false">VLOOKUP(A3258,Plan1!$A$7:$O$4024,3,FALSE())</f>
        <v>777.29</v>
      </c>
      <c r="D3258" s="66" t="n">
        <f aca="false">VLOOKUP(A3258,Plan1!$A$7:$O$4024,7,FALSE())</f>
        <v>-2.8</v>
      </c>
      <c r="E3258" s="65" t="n">
        <f aca="false">VLOOKUP(A3258,Plan1!$A$7:$O$4024,8,FALSE())</f>
        <v>757.2</v>
      </c>
      <c r="F3258" s="64" t="n">
        <f aca="false">VLOOKUP(A3258,Plan1!$A$7:$O$4024,12,FALSE())</f>
        <v>-2.46</v>
      </c>
      <c r="G3258" s="65" t="n">
        <f aca="false">VLOOKUP(A3258,Plan1!$A$7:$O$4024,13,FALSE())</f>
        <v>836.32</v>
      </c>
    </row>
    <row r="3259" customFormat="false" ht="15" hidden="false" customHeight="false" outlineLevel="0" collapsed="false">
      <c r="A3259" s="63" t="n">
        <v>44531</v>
      </c>
      <c r="B3259" s="64" t="n">
        <f aca="false">VLOOKUP(A3259,Plan1!$A$7:$O$4024,2,FALSE())</f>
        <v>-3.72</v>
      </c>
      <c r="C3259" s="65" t="n">
        <f aca="false">VLOOKUP(A3259,Plan1!$A$7:$O$4024,3,FALSE())</f>
        <v>777.28</v>
      </c>
      <c r="D3259" s="66" t="n">
        <f aca="false">VLOOKUP(A3259,Plan1!$A$7:$O$4024,7,FALSE())</f>
        <v>-2.8</v>
      </c>
      <c r="E3259" s="65" t="n">
        <f aca="false">VLOOKUP(A3259,Plan1!$A$7:$O$4024,8,FALSE())</f>
        <v>757.2</v>
      </c>
      <c r="F3259" s="64" t="n">
        <f aca="false">VLOOKUP(A3259,Plan1!$A$7:$O$4024,12,FALSE())</f>
        <v>-2.44</v>
      </c>
      <c r="G3259" s="65" t="n">
        <f aca="false">VLOOKUP(A3259,Plan1!$A$7:$O$4024,13,FALSE())</f>
        <v>836.34</v>
      </c>
    </row>
    <row r="3260" customFormat="false" ht="15" hidden="false" customHeight="false" outlineLevel="0" collapsed="false">
      <c r="A3260" s="63" t="n">
        <v>44532</v>
      </c>
      <c r="B3260" s="64" t="n">
        <f aca="false">VLOOKUP(A3260,Plan1!$A$7:$O$4024,2,FALSE())</f>
        <v>-3.71</v>
      </c>
      <c r="C3260" s="65" t="n">
        <f aca="false">VLOOKUP(A3260,Plan1!$A$7:$O$4024,3,FALSE())</f>
        <v>777.29</v>
      </c>
      <c r="D3260" s="66" t="n">
        <f aca="false">VLOOKUP(A3260,Plan1!$A$7:$O$4024,7,FALSE())</f>
        <v>-2.79</v>
      </c>
      <c r="E3260" s="65" t="n">
        <f aca="false">VLOOKUP(A3260,Plan1!$A$7:$O$4024,8,FALSE())</f>
        <v>757.21</v>
      </c>
      <c r="F3260" s="64" t="n">
        <f aca="false">VLOOKUP(A3260,Plan1!$A$7:$O$4024,12,FALSE())</f>
        <v>-2.41</v>
      </c>
      <c r="G3260" s="65" t="n">
        <f aca="false">VLOOKUP(A3260,Plan1!$A$7:$O$4024,13,FALSE())</f>
        <v>836.37</v>
      </c>
    </row>
    <row r="3261" customFormat="false" ht="15" hidden="false" customHeight="false" outlineLevel="0" collapsed="false">
      <c r="A3261" s="63" t="n">
        <v>44533</v>
      </c>
      <c r="B3261" s="64" t="n">
        <f aca="false">VLOOKUP(A3261,Plan1!$A$7:$O$4024,2,FALSE())</f>
        <v>-3.71</v>
      </c>
      <c r="C3261" s="65" t="n">
        <f aca="false">VLOOKUP(A3261,Plan1!$A$7:$O$4024,3,FALSE())</f>
        <v>777.29</v>
      </c>
      <c r="D3261" s="66" t="n">
        <f aca="false">VLOOKUP(A3261,Plan1!$A$7:$O$4024,7,FALSE())</f>
        <v>-2.8</v>
      </c>
      <c r="E3261" s="65" t="n">
        <f aca="false">VLOOKUP(A3261,Plan1!$A$7:$O$4024,8,FALSE())</f>
        <v>757.2</v>
      </c>
      <c r="F3261" s="64" t="n">
        <f aca="false">VLOOKUP(A3261,Plan1!$A$7:$O$4024,12,FALSE())</f>
        <v>-2.42</v>
      </c>
      <c r="G3261" s="65" t="n">
        <f aca="false">VLOOKUP(A3261,Plan1!$A$7:$O$4024,13,FALSE())</f>
        <v>836.36</v>
      </c>
    </row>
    <row r="3262" customFormat="false" ht="15" hidden="false" customHeight="false" outlineLevel="0" collapsed="false">
      <c r="A3262" s="63" t="n">
        <v>44534</v>
      </c>
      <c r="B3262" s="64" t="n">
        <f aca="false">VLOOKUP(A3262,Plan1!$A$7:$O$4024,2,FALSE())</f>
        <v>-3.73</v>
      </c>
      <c r="C3262" s="65" t="n">
        <f aca="false">VLOOKUP(A3262,Plan1!$A$7:$O$4024,3,FALSE())</f>
        <v>777.27</v>
      </c>
      <c r="D3262" s="66" t="n">
        <f aca="false">VLOOKUP(A3262,Plan1!$A$7:$O$4024,7,FALSE())</f>
        <v>-2.8</v>
      </c>
      <c r="E3262" s="65" t="n">
        <f aca="false">VLOOKUP(A3262,Plan1!$A$7:$O$4024,8,FALSE())</f>
        <v>757.2</v>
      </c>
      <c r="F3262" s="64" t="n">
        <f aca="false">VLOOKUP(A3262,Plan1!$A$7:$O$4024,12,FALSE())</f>
        <v>-2.38</v>
      </c>
      <c r="G3262" s="65" t="n">
        <f aca="false">VLOOKUP(A3262,Plan1!$A$7:$O$4024,13,FALSE())</f>
        <v>836.4</v>
      </c>
    </row>
    <row r="3263" customFormat="false" ht="15" hidden="false" customHeight="false" outlineLevel="0" collapsed="false">
      <c r="A3263" s="63" t="n">
        <v>44535</v>
      </c>
      <c r="B3263" s="64" t="n">
        <f aca="false">VLOOKUP(A3263,Plan1!$A$7:$O$4024,2,FALSE())</f>
        <v>-3.74</v>
      </c>
      <c r="C3263" s="65" t="n">
        <f aca="false">VLOOKUP(A3263,Plan1!$A$7:$O$4024,3,FALSE())</f>
        <v>777.26</v>
      </c>
      <c r="D3263" s="66" t="n">
        <f aca="false">VLOOKUP(A3263,Plan1!$A$7:$O$4024,7,FALSE())</f>
        <v>-2.8</v>
      </c>
      <c r="E3263" s="65" t="n">
        <f aca="false">VLOOKUP(A3263,Plan1!$A$7:$O$4024,8,FALSE())</f>
        <v>757.2</v>
      </c>
      <c r="F3263" s="64" t="n">
        <f aca="false">VLOOKUP(A3263,Plan1!$A$7:$O$4024,12,FALSE())</f>
        <v>-2.39</v>
      </c>
      <c r="G3263" s="65" t="n">
        <f aca="false">VLOOKUP(A3263,Plan1!$A$7:$O$4024,13,FALSE())</f>
        <v>836.39</v>
      </c>
    </row>
    <row r="3264" customFormat="false" ht="15" hidden="false" customHeight="false" outlineLevel="0" collapsed="false">
      <c r="A3264" s="63" t="n">
        <v>44536</v>
      </c>
      <c r="B3264" s="64" t="n">
        <f aca="false">VLOOKUP(A3264,Plan1!$A$7:$O$4024,2,FALSE())</f>
        <v>-3.73</v>
      </c>
      <c r="C3264" s="65" t="n">
        <f aca="false">VLOOKUP(A3264,Plan1!$A$7:$O$4024,3,FALSE())</f>
        <v>777.27</v>
      </c>
      <c r="D3264" s="66" t="n">
        <f aca="false">VLOOKUP(A3264,Plan1!$A$7:$O$4024,7,FALSE())</f>
        <v>-2.75</v>
      </c>
      <c r="E3264" s="65" t="n">
        <f aca="false">VLOOKUP(A3264,Plan1!$A$7:$O$4024,8,FALSE())</f>
        <v>757.25</v>
      </c>
      <c r="F3264" s="64" t="n">
        <f aca="false">VLOOKUP(A3264,Plan1!$A$7:$O$4024,12,FALSE())</f>
        <v>-2.29</v>
      </c>
      <c r="G3264" s="65" t="n">
        <f aca="false">VLOOKUP(A3264,Plan1!$A$7:$O$4024,13,FALSE())</f>
        <v>836.49</v>
      </c>
    </row>
    <row r="3265" customFormat="false" ht="15" hidden="false" customHeight="false" outlineLevel="0" collapsed="false">
      <c r="A3265" s="63" t="n">
        <v>44537</v>
      </c>
      <c r="B3265" s="64" t="n">
        <f aca="false">VLOOKUP(A3265,Plan1!$A$7:$O$4024,2,FALSE())</f>
        <v>-3.53</v>
      </c>
      <c r="C3265" s="65" t="n">
        <f aca="false">VLOOKUP(A3265,Plan1!$A$7:$O$4024,3,FALSE())</f>
        <v>777.47</v>
      </c>
      <c r="D3265" s="66" t="n">
        <f aca="false">VLOOKUP(A3265,Plan1!$A$7:$O$4024,7,FALSE())</f>
        <v>-2.48</v>
      </c>
      <c r="E3265" s="65" t="n">
        <f aca="false">VLOOKUP(A3265,Plan1!$A$7:$O$4024,8,FALSE())</f>
        <v>757.52</v>
      </c>
      <c r="F3265" s="64" t="n">
        <f aca="false">VLOOKUP(A3265,Plan1!$A$7:$O$4024,12,FALSE())</f>
        <v>-1.71</v>
      </c>
      <c r="G3265" s="65" t="n">
        <f aca="false">VLOOKUP(A3265,Plan1!$A$7:$O$4024,13,FALSE())</f>
        <v>837.07</v>
      </c>
    </row>
    <row r="3266" customFormat="false" ht="15" hidden="false" customHeight="false" outlineLevel="0" collapsed="false">
      <c r="A3266" s="63" t="n">
        <v>44538</v>
      </c>
      <c r="B3266" s="64" t="n">
        <f aca="false">VLOOKUP(A3266,Plan1!$A$7:$O$4024,2,FALSE())</f>
        <v>-3.43</v>
      </c>
      <c r="C3266" s="65" t="n">
        <f aca="false">VLOOKUP(A3266,Plan1!$A$7:$O$4024,3,FALSE())</f>
        <v>777.57</v>
      </c>
      <c r="D3266" s="66" t="n">
        <f aca="false">VLOOKUP(A3266,Plan1!$A$7:$O$4024,7,FALSE())</f>
        <v>-2.35</v>
      </c>
      <c r="E3266" s="65" t="n">
        <f aca="false">VLOOKUP(A3266,Plan1!$A$7:$O$4024,8,FALSE())</f>
        <v>757.65</v>
      </c>
      <c r="F3266" s="64" t="n">
        <f aca="false">VLOOKUP(A3266,Plan1!$A$7:$O$4024,12,FALSE())</f>
        <v>-1.6</v>
      </c>
      <c r="G3266" s="65" t="n">
        <f aca="false">VLOOKUP(A3266,Plan1!$A$7:$O$4024,13,FALSE())</f>
        <v>837.18</v>
      </c>
    </row>
    <row r="3267" customFormat="false" ht="15" hidden="false" customHeight="false" outlineLevel="0" collapsed="false">
      <c r="A3267" s="63" t="n">
        <v>44539</v>
      </c>
      <c r="B3267" s="64" t="n">
        <f aca="false">VLOOKUP(A3267,Plan1!$A$7:$O$4024,2,FALSE())</f>
        <v>-3.34</v>
      </c>
      <c r="C3267" s="65" t="n">
        <f aca="false">VLOOKUP(A3267,Plan1!$A$7:$O$4024,3,FALSE())</f>
        <v>777.66</v>
      </c>
      <c r="D3267" s="66" t="n">
        <f aca="false">VLOOKUP(A3267,Plan1!$A$7:$O$4024,7,FALSE())</f>
        <v>-2.29</v>
      </c>
      <c r="E3267" s="65" t="n">
        <f aca="false">VLOOKUP(A3267,Plan1!$A$7:$O$4024,8,FALSE())</f>
        <v>757.71</v>
      </c>
      <c r="F3267" s="64" t="n">
        <f aca="false">VLOOKUP(A3267,Plan1!$A$7:$O$4024,12,FALSE())</f>
        <v>-1.54</v>
      </c>
      <c r="G3267" s="65" t="n">
        <f aca="false">VLOOKUP(A3267,Plan1!$A$7:$O$4024,13,FALSE())</f>
        <v>837.24</v>
      </c>
    </row>
    <row r="3268" customFormat="false" ht="15" hidden="false" customHeight="false" outlineLevel="0" collapsed="false">
      <c r="A3268" s="63" t="n">
        <v>44540</v>
      </c>
      <c r="B3268" s="64" t="n">
        <f aca="false">VLOOKUP(A3268,Plan1!$A$7:$O$4024,2,FALSE())</f>
        <v>-3.23</v>
      </c>
      <c r="C3268" s="65" t="n">
        <f aca="false">VLOOKUP(A3268,Plan1!$A$7:$O$4024,3,FALSE())</f>
        <v>777.77</v>
      </c>
      <c r="D3268" s="66" t="n">
        <f aca="false">VLOOKUP(A3268,Plan1!$A$7:$O$4024,7,FALSE())</f>
        <v>-2.28</v>
      </c>
      <c r="E3268" s="65" t="n">
        <f aca="false">VLOOKUP(A3268,Plan1!$A$7:$O$4024,8,FALSE())</f>
        <v>757.72</v>
      </c>
      <c r="F3268" s="64" t="n">
        <f aca="false">VLOOKUP(A3268,Plan1!$A$7:$O$4024,12,FALSE())</f>
        <v>-1.53</v>
      </c>
      <c r="G3268" s="65" t="n">
        <f aca="false">VLOOKUP(A3268,Plan1!$A$7:$O$4024,13,FALSE())</f>
        <v>837.25</v>
      </c>
    </row>
    <row r="3269" customFormat="false" ht="15" hidden="false" customHeight="false" outlineLevel="0" collapsed="false">
      <c r="A3269" s="63" t="n">
        <v>44541</v>
      </c>
      <c r="B3269" s="64" t="n">
        <f aca="false">VLOOKUP(A3269,Plan1!$A$7:$O$4024,2,FALSE())</f>
        <v>-3.2</v>
      </c>
      <c r="C3269" s="65" t="n">
        <f aca="false">VLOOKUP(A3269,Plan1!$A$7:$O$4024,3,FALSE())</f>
        <v>777.8</v>
      </c>
      <c r="D3269" s="66" t="n">
        <f aca="false">VLOOKUP(A3269,Plan1!$A$7:$O$4024,7,FALSE())</f>
        <v>-2.26</v>
      </c>
      <c r="E3269" s="65" t="n">
        <f aca="false">VLOOKUP(A3269,Plan1!$A$7:$O$4024,8,FALSE())</f>
        <v>757.74</v>
      </c>
      <c r="F3269" s="64" t="n">
        <f aca="false">VLOOKUP(A3269,Plan1!$A$7:$O$4024,12,FALSE())</f>
        <v>-1.54</v>
      </c>
      <c r="G3269" s="65" t="n">
        <f aca="false">VLOOKUP(A3269,Plan1!$A$7:$O$4024,13,FALSE())</f>
        <v>837.24</v>
      </c>
    </row>
    <row r="3270" customFormat="false" ht="15" hidden="false" customHeight="false" outlineLevel="0" collapsed="false">
      <c r="A3270" s="63" t="n">
        <v>44542</v>
      </c>
      <c r="B3270" s="64" t="n">
        <f aca="false">VLOOKUP(A3270,Plan1!$A$7:$O$4024,2,FALSE())</f>
        <v>-3.2</v>
      </c>
      <c r="C3270" s="65" t="n">
        <f aca="false">VLOOKUP(A3270,Plan1!$A$7:$O$4024,3,FALSE())</f>
        <v>777.8</v>
      </c>
      <c r="D3270" s="66" t="n">
        <f aca="false">VLOOKUP(A3270,Plan1!$A$7:$O$4024,7,FALSE())</f>
        <v>-2.25</v>
      </c>
      <c r="E3270" s="65" t="n">
        <f aca="false">VLOOKUP(A3270,Plan1!$A$7:$O$4024,8,FALSE())</f>
        <v>757.75</v>
      </c>
      <c r="F3270" s="64" t="n">
        <f aca="false">VLOOKUP(A3270,Plan1!$A$7:$O$4024,12,FALSE())</f>
        <v>-1.54</v>
      </c>
      <c r="G3270" s="65" t="n">
        <f aca="false">VLOOKUP(A3270,Plan1!$A$7:$O$4024,13,FALSE())</f>
        <v>837.24</v>
      </c>
    </row>
    <row r="3271" customFormat="false" ht="15" hidden="false" customHeight="false" outlineLevel="0" collapsed="false">
      <c r="A3271" s="63" t="n">
        <v>44543</v>
      </c>
      <c r="B3271" s="64" t="n">
        <f aca="false">VLOOKUP(A3271,Plan1!$A$7:$O$4024,2,FALSE())</f>
        <v>-3.02</v>
      </c>
      <c r="C3271" s="65" t="n">
        <f aca="false">VLOOKUP(A3271,Plan1!$A$7:$O$4024,3,FALSE())</f>
        <v>777.98</v>
      </c>
      <c r="D3271" s="66" t="n">
        <f aca="false">VLOOKUP(A3271,Plan1!$A$7:$O$4024,7,FALSE())</f>
        <v>-2.15</v>
      </c>
      <c r="E3271" s="65" t="n">
        <f aca="false">VLOOKUP(A3271,Plan1!$A$7:$O$4024,8,FALSE())</f>
        <v>757.85</v>
      </c>
      <c r="F3271" s="64" t="n">
        <f aca="false">VLOOKUP(A3271,Plan1!$A$7:$O$4024,12,FALSE())</f>
        <v>-1.49</v>
      </c>
      <c r="G3271" s="65" t="n">
        <f aca="false">VLOOKUP(A3271,Plan1!$A$7:$O$4024,13,FALSE())</f>
        <v>837.29</v>
      </c>
    </row>
    <row r="3272" customFormat="false" ht="15" hidden="false" customHeight="false" outlineLevel="0" collapsed="false">
      <c r="A3272" s="63" t="n">
        <v>44544</v>
      </c>
      <c r="B3272" s="64" t="n">
        <f aca="false">VLOOKUP(A3272,Plan1!$A$7:$O$4024,2,FALSE())</f>
        <v>-2.68</v>
      </c>
      <c r="C3272" s="65" t="n">
        <f aca="false">VLOOKUP(A3272,Plan1!$A$7:$O$4024,3,FALSE())</f>
        <v>778.32</v>
      </c>
      <c r="D3272" s="66" t="n">
        <f aca="false">VLOOKUP(A3272,Plan1!$A$7:$O$4024,7,FALSE())</f>
        <v>-2</v>
      </c>
      <c r="E3272" s="65" t="n">
        <f aca="false">VLOOKUP(A3272,Plan1!$A$7:$O$4024,8,FALSE())</f>
        <v>758</v>
      </c>
      <c r="F3272" s="64" t="n">
        <f aca="false">VLOOKUP(A3272,Plan1!$A$7:$O$4024,12,FALSE())</f>
        <v>-1.41</v>
      </c>
      <c r="G3272" s="65" t="n">
        <f aca="false">VLOOKUP(A3272,Plan1!$A$7:$O$4024,13,FALSE())</f>
        <v>837.37</v>
      </c>
    </row>
    <row r="3273" customFormat="false" ht="15" hidden="false" customHeight="false" outlineLevel="0" collapsed="false">
      <c r="A3273" s="63" t="n">
        <v>44545</v>
      </c>
      <c r="B3273" s="64" t="n">
        <f aca="false">VLOOKUP(A3273,Plan1!$A$7:$O$4024,2,FALSE())</f>
        <v>-2.58</v>
      </c>
      <c r="C3273" s="65" t="n">
        <f aca="false">VLOOKUP(A3273,Plan1!$A$7:$O$4024,3,FALSE())</f>
        <v>778.42</v>
      </c>
      <c r="D3273" s="66" t="n">
        <f aca="false">VLOOKUP(A3273,Plan1!$A$7:$O$4024,7,FALSE())</f>
        <v>-1.93</v>
      </c>
      <c r="E3273" s="65" t="n">
        <f aca="false">VLOOKUP(A3273,Plan1!$A$7:$O$4024,8,FALSE())</f>
        <v>758.07</v>
      </c>
      <c r="F3273" s="64" t="n">
        <f aca="false">VLOOKUP(A3273,Plan1!$A$7:$O$4024,12,FALSE())</f>
        <v>-1.38</v>
      </c>
      <c r="G3273" s="65" t="n">
        <f aca="false">VLOOKUP(A3273,Plan1!$A$7:$O$4024,13,FALSE())</f>
        <v>837.4</v>
      </c>
    </row>
    <row r="3274" customFormat="false" ht="15" hidden="false" customHeight="false" outlineLevel="0" collapsed="false">
      <c r="A3274" s="63" t="n">
        <v>44546</v>
      </c>
      <c r="B3274" s="64" t="n">
        <f aca="false">VLOOKUP(A3274,Plan1!$A$7:$O$4024,2,FALSE())</f>
        <v>-2.52</v>
      </c>
      <c r="C3274" s="65" t="n">
        <f aca="false">VLOOKUP(A3274,Plan1!$A$7:$O$4024,3,FALSE())</f>
        <v>778.48</v>
      </c>
      <c r="D3274" s="66" t="n">
        <f aca="false">VLOOKUP(A3274,Plan1!$A$7:$O$4024,7,FALSE())</f>
        <v>-1.85</v>
      </c>
      <c r="E3274" s="65" t="n">
        <f aca="false">VLOOKUP(A3274,Plan1!$A$7:$O$4024,8,FALSE())</f>
        <v>758.15</v>
      </c>
      <c r="F3274" s="64" t="n">
        <f aca="false">VLOOKUP(A3274,Plan1!$A$7:$O$4024,12,FALSE())</f>
        <v>-1.28</v>
      </c>
      <c r="G3274" s="65" t="n">
        <f aca="false">VLOOKUP(A3274,Plan1!$A$7:$O$4024,13,FALSE())</f>
        <v>837.5</v>
      </c>
    </row>
    <row r="3275" customFormat="false" ht="15" hidden="false" customHeight="false" outlineLevel="0" collapsed="false">
      <c r="A3275" s="63" t="n">
        <v>44547</v>
      </c>
      <c r="B3275" s="64" t="n">
        <f aca="false">VLOOKUP(A3275,Plan1!$A$7:$O$4024,2,FALSE())</f>
        <v>-2.45</v>
      </c>
      <c r="C3275" s="65" t="n">
        <f aca="false">VLOOKUP(A3275,Plan1!$A$7:$O$4024,3,FALSE())</f>
        <v>778.55</v>
      </c>
      <c r="D3275" s="66" t="n">
        <f aca="false">VLOOKUP(A3275,Plan1!$A$7:$O$4024,7,FALSE())</f>
        <v>-1.78</v>
      </c>
      <c r="E3275" s="65" t="n">
        <f aca="false">VLOOKUP(A3275,Plan1!$A$7:$O$4024,8,FALSE())</f>
        <v>758.22</v>
      </c>
      <c r="F3275" s="64" t="n">
        <f aca="false">VLOOKUP(A3275,Plan1!$A$7:$O$4024,12,FALSE())</f>
        <v>-1.26</v>
      </c>
      <c r="G3275" s="65" t="n">
        <f aca="false">VLOOKUP(A3275,Plan1!$A$7:$O$4024,13,FALSE())</f>
        <v>837.52</v>
      </c>
    </row>
    <row r="3276" customFormat="false" ht="15" hidden="false" customHeight="false" outlineLevel="0" collapsed="false">
      <c r="A3276" s="63" t="n">
        <v>44548</v>
      </c>
      <c r="B3276" s="64" t="n">
        <f aca="false">VLOOKUP(A3276,Plan1!$A$7:$O$4024,2,FALSE())</f>
        <v>-2.32</v>
      </c>
      <c r="C3276" s="65" t="n">
        <f aca="false">VLOOKUP(A3276,Plan1!$A$7:$O$4024,3,FALSE())</f>
        <v>778.68</v>
      </c>
      <c r="D3276" s="66" t="n">
        <f aca="false">VLOOKUP(A3276,Plan1!$A$7:$O$4024,7,FALSE())</f>
        <v>-1.69</v>
      </c>
      <c r="E3276" s="65" t="n">
        <f aca="false">VLOOKUP(A3276,Plan1!$A$7:$O$4024,8,FALSE())</f>
        <v>758.31</v>
      </c>
      <c r="F3276" s="64" t="n">
        <f aca="false">VLOOKUP(A3276,Plan1!$A$7:$O$4024,12,FALSE())</f>
        <v>-1.23</v>
      </c>
      <c r="G3276" s="65" t="n">
        <f aca="false">VLOOKUP(A3276,Plan1!$A$7:$O$4024,13,FALSE())</f>
        <v>837.55</v>
      </c>
    </row>
    <row r="3277" customFormat="false" ht="15" hidden="false" customHeight="false" outlineLevel="0" collapsed="false">
      <c r="A3277" s="63" t="n">
        <v>44549</v>
      </c>
      <c r="B3277" s="64" t="n">
        <f aca="false">VLOOKUP(A3277,Plan1!$A$7:$O$4024,2,FALSE())</f>
        <v>-2.19</v>
      </c>
      <c r="C3277" s="65" t="n">
        <f aca="false">VLOOKUP(A3277,Plan1!$A$7:$O$4024,3,FALSE())</f>
        <v>778.81</v>
      </c>
      <c r="D3277" s="66" t="n">
        <f aca="false">VLOOKUP(A3277,Plan1!$A$7:$O$4024,7,FALSE())</f>
        <v>-1.64</v>
      </c>
      <c r="E3277" s="65" t="n">
        <f aca="false">VLOOKUP(A3277,Plan1!$A$7:$O$4024,8,FALSE())</f>
        <v>758.36</v>
      </c>
      <c r="F3277" s="64" t="n">
        <f aca="false">VLOOKUP(A3277,Plan1!$A$7:$O$4024,12,FALSE())</f>
        <v>-1.24</v>
      </c>
      <c r="G3277" s="65" t="n">
        <f aca="false">VLOOKUP(A3277,Plan1!$A$7:$O$4024,13,FALSE())</f>
        <v>837.54</v>
      </c>
    </row>
    <row r="3278" customFormat="false" ht="15" hidden="false" customHeight="false" outlineLevel="0" collapsed="false">
      <c r="A3278" s="63" t="n">
        <v>44550</v>
      </c>
      <c r="B3278" s="64" t="n">
        <f aca="false">VLOOKUP(A3278,Plan1!$A$7:$O$4024,2,FALSE())</f>
        <v>-2.12</v>
      </c>
      <c r="C3278" s="65" t="n">
        <f aca="false">VLOOKUP(A3278,Plan1!$A$7:$O$4024,3,FALSE())</f>
        <v>778.88</v>
      </c>
      <c r="D3278" s="66" t="n">
        <f aca="false">VLOOKUP(A3278,Plan1!$A$7:$O$4024,7,FALSE())</f>
        <v>-1.62</v>
      </c>
      <c r="E3278" s="65" t="n">
        <f aca="false">VLOOKUP(A3278,Plan1!$A$7:$O$4024,8,FALSE())</f>
        <v>758.38</v>
      </c>
      <c r="F3278" s="64" t="n">
        <f aca="false">VLOOKUP(A3278,Plan1!$A$7:$O$4024,12,FALSE())</f>
        <v>-1.26</v>
      </c>
      <c r="G3278" s="65" t="n">
        <f aca="false">VLOOKUP(A3278,Plan1!$A$7:$O$4024,13,FALSE())</f>
        <v>837.52</v>
      </c>
    </row>
    <row r="3279" customFormat="false" ht="15" hidden="false" customHeight="false" outlineLevel="0" collapsed="false">
      <c r="A3279" s="63" t="n">
        <v>44551</v>
      </c>
      <c r="B3279" s="64" t="n">
        <f aca="false">VLOOKUP(A3279,Plan1!$A$7:$O$4024,2,FALSE())</f>
        <v>-2.08</v>
      </c>
      <c r="C3279" s="65" t="n">
        <f aca="false">VLOOKUP(A3279,Plan1!$A$7:$O$4024,3,FALSE())</f>
        <v>778.92</v>
      </c>
      <c r="D3279" s="66" t="n">
        <f aca="false">VLOOKUP(A3279,Plan1!$A$7:$O$4024,7,FALSE())</f>
        <v>-1.59</v>
      </c>
      <c r="E3279" s="65" t="n">
        <f aca="false">VLOOKUP(A3279,Plan1!$A$7:$O$4024,8,FALSE())</f>
        <v>758.41</v>
      </c>
      <c r="F3279" s="64" t="n">
        <f aca="false">VLOOKUP(A3279,Plan1!$A$7:$O$4024,12,FALSE())</f>
        <v>-1.29</v>
      </c>
      <c r="G3279" s="65" t="n">
        <f aca="false">VLOOKUP(A3279,Plan1!$A$7:$O$4024,13,FALSE())</f>
        <v>837.49</v>
      </c>
    </row>
    <row r="3280" customFormat="false" ht="15" hidden="false" customHeight="false" outlineLevel="0" collapsed="false">
      <c r="A3280" s="63" t="n">
        <v>44552</v>
      </c>
      <c r="B3280" s="64" t="n">
        <f aca="false">VLOOKUP(A3280,Plan1!$A$7:$O$4024,2,FALSE())</f>
        <v>-2.06</v>
      </c>
      <c r="C3280" s="65" t="n">
        <f aca="false">VLOOKUP(A3280,Plan1!$A$7:$O$4024,3,FALSE())</f>
        <v>778.94</v>
      </c>
      <c r="D3280" s="66" t="n">
        <f aca="false">VLOOKUP(A3280,Plan1!$A$7:$O$4024,7,FALSE())</f>
        <v>-1.57</v>
      </c>
      <c r="E3280" s="65" t="n">
        <f aca="false">VLOOKUP(A3280,Plan1!$A$7:$O$4024,8,FALSE())</f>
        <v>758.43</v>
      </c>
      <c r="F3280" s="64" t="n">
        <f aca="false">VLOOKUP(A3280,Plan1!$A$7:$O$4024,12,FALSE())</f>
        <v>-1.3</v>
      </c>
      <c r="G3280" s="65" t="n">
        <f aca="false">VLOOKUP(A3280,Plan1!$A$7:$O$4024,13,FALSE())</f>
        <v>837.48</v>
      </c>
    </row>
    <row r="3281" customFormat="false" ht="15" hidden="false" customHeight="false" outlineLevel="0" collapsed="false">
      <c r="A3281" s="63" t="n">
        <v>44553</v>
      </c>
      <c r="B3281" s="64" t="n">
        <f aca="false">VLOOKUP(A3281,Plan1!$A$7:$O$4024,2,FALSE())</f>
        <v>-2.04</v>
      </c>
      <c r="C3281" s="65" t="n">
        <f aca="false">VLOOKUP(A3281,Plan1!$A$7:$O$4024,3,FALSE())</f>
        <v>778.96</v>
      </c>
      <c r="D3281" s="66" t="n">
        <f aca="false">VLOOKUP(A3281,Plan1!$A$7:$O$4024,7,FALSE())</f>
        <v>-1.56</v>
      </c>
      <c r="E3281" s="65" t="n">
        <f aca="false">VLOOKUP(A3281,Plan1!$A$7:$O$4024,8,FALSE())</f>
        <v>758.44</v>
      </c>
      <c r="F3281" s="64" t="n">
        <f aca="false">VLOOKUP(A3281,Plan1!$A$7:$O$4024,12,FALSE())</f>
        <v>-1.33</v>
      </c>
      <c r="G3281" s="65" t="n">
        <f aca="false">VLOOKUP(A3281,Plan1!$A$7:$O$4024,13,FALSE())</f>
        <v>837.45</v>
      </c>
    </row>
    <row r="3282" customFormat="false" ht="15" hidden="false" customHeight="false" outlineLevel="0" collapsed="false">
      <c r="A3282" s="63" t="n">
        <v>44554</v>
      </c>
      <c r="B3282" s="64" t="n">
        <f aca="false">VLOOKUP(A3282,Plan1!$A$7:$O$4024,2,FALSE())</f>
        <v>-2.02</v>
      </c>
      <c r="C3282" s="65" t="n">
        <f aca="false">VLOOKUP(A3282,Plan1!$A$7:$O$4024,3,FALSE())</f>
        <v>778.98</v>
      </c>
      <c r="D3282" s="66" t="n">
        <f aca="false">VLOOKUP(A3282,Plan1!$A$7:$O$4024,7,FALSE())</f>
        <v>-1.54</v>
      </c>
      <c r="E3282" s="65" t="n">
        <f aca="false">VLOOKUP(A3282,Plan1!$A$7:$O$4024,8,FALSE())</f>
        <v>758.46</v>
      </c>
      <c r="F3282" s="64" t="n">
        <f aca="false">VLOOKUP(A3282,Plan1!$A$7:$O$4024,12,FALSE())</f>
        <v>-1.31</v>
      </c>
      <c r="G3282" s="65" t="n">
        <f aca="false">VLOOKUP(A3282,Plan1!$A$7:$O$4024,13,FALSE())</f>
        <v>837.47</v>
      </c>
    </row>
    <row r="3283" customFormat="false" ht="15" hidden="false" customHeight="false" outlineLevel="0" collapsed="false">
      <c r="A3283" s="63" t="n">
        <v>44555</v>
      </c>
      <c r="B3283" s="64" t="n">
        <f aca="false">VLOOKUP(A3283,Plan1!$A$7:$O$4024,2,FALSE())</f>
        <v>-2</v>
      </c>
      <c r="C3283" s="65" t="n">
        <f aca="false">VLOOKUP(A3283,Plan1!$A$7:$O$4024,3,FALSE())</f>
        <v>779</v>
      </c>
      <c r="D3283" s="66" t="n">
        <f aca="false">VLOOKUP(A3283,Plan1!$A$7:$O$4024,7,FALSE())</f>
        <v>-1.52</v>
      </c>
      <c r="E3283" s="65" t="n">
        <f aca="false">VLOOKUP(A3283,Plan1!$A$7:$O$4024,8,FALSE())</f>
        <v>758.48</v>
      </c>
      <c r="F3283" s="64" t="n">
        <f aca="false">VLOOKUP(A3283,Plan1!$A$7:$O$4024,12,FALSE())</f>
        <v>-1.33</v>
      </c>
      <c r="G3283" s="65" t="n">
        <f aca="false">VLOOKUP(A3283,Plan1!$A$7:$O$4024,13,FALSE())</f>
        <v>837.45</v>
      </c>
    </row>
    <row r="3284" customFormat="false" ht="15" hidden="false" customHeight="false" outlineLevel="0" collapsed="false">
      <c r="A3284" s="63" t="n">
        <v>44556</v>
      </c>
      <c r="B3284" s="64" t="n">
        <f aca="false">VLOOKUP(A3284,Plan1!$A$7:$O$4024,2,FALSE())</f>
        <v>-2</v>
      </c>
      <c r="C3284" s="65" t="n">
        <f aca="false">VLOOKUP(A3284,Plan1!$A$7:$O$4024,3,FALSE())</f>
        <v>779</v>
      </c>
      <c r="D3284" s="66" t="n">
        <f aca="false">VLOOKUP(A3284,Plan1!$A$7:$O$4024,7,FALSE())</f>
        <v>-1.49</v>
      </c>
      <c r="E3284" s="65" t="n">
        <f aca="false">VLOOKUP(A3284,Plan1!$A$7:$O$4024,8,FALSE())</f>
        <v>758.51</v>
      </c>
      <c r="F3284" s="64" t="n">
        <f aca="false">VLOOKUP(A3284,Plan1!$A$7:$O$4024,12,FALSE())</f>
        <v>-1.34</v>
      </c>
      <c r="G3284" s="65" t="n">
        <f aca="false">VLOOKUP(A3284,Plan1!$A$7:$O$4024,13,FALSE())</f>
        <v>837.44</v>
      </c>
    </row>
    <row r="3285" customFormat="false" ht="15" hidden="false" customHeight="false" outlineLevel="0" collapsed="false">
      <c r="A3285" s="63" t="n">
        <v>44557</v>
      </c>
      <c r="B3285" s="64" t="n">
        <f aca="false">VLOOKUP(A3285,Plan1!$A$7:$O$4024,2,FALSE())</f>
        <v>-1.99</v>
      </c>
      <c r="C3285" s="65" t="n">
        <f aca="false">VLOOKUP(A3285,Plan1!$A$7:$O$4024,3,FALSE())</f>
        <v>779.01</v>
      </c>
      <c r="D3285" s="66" t="n">
        <f aca="false">VLOOKUP(A3285,Plan1!$A$7:$O$4024,7,FALSE())</f>
        <v>-1.48</v>
      </c>
      <c r="E3285" s="65" t="n">
        <f aca="false">VLOOKUP(A3285,Plan1!$A$7:$O$4024,8,FALSE())</f>
        <v>758.52</v>
      </c>
      <c r="F3285" s="64" t="n">
        <f aca="false">VLOOKUP(A3285,Plan1!$A$7:$O$4024,12,FALSE())</f>
        <v>-1.38</v>
      </c>
      <c r="G3285" s="65" t="n">
        <f aca="false">VLOOKUP(A3285,Plan1!$A$7:$O$4024,13,FALSE())</f>
        <v>837.4</v>
      </c>
    </row>
    <row r="3286" customFormat="false" ht="15" hidden="false" customHeight="false" outlineLevel="0" collapsed="false">
      <c r="A3286" s="63" t="n">
        <v>44558</v>
      </c>
      <c r="B3286" s="64" t="n">
        <f aca="false">VLOOKUP(A3286,Plan1!$A$7:$O$4024,2,FALSE())</f>
        <v>-1.99</v>
      </c>
      <c r="C3286" s="65" t="n">
        <f aca="false">VLOOKUP(A3286,Plan1!$A$7:$O$4024,3,FALSE())</f>
        <v>779.01</v>
      </c>
      <c r="D3286" s="66" t="n">
        <f aca="false">VLOOKUP(A3286,Plan1!$A$7:$O$4024,7,FALSE())</f>
        <v>-1.48</v>
      </c>
      <c r="E3286" s="65" t="n">
        <f aca="false">VLOOKUP(A3286,Plan1!$A$7:$O$4024,8,FALSE())</f>
        <v>758.52</v>
      </c>
      <c r="F3286" s="64" t="n">
        <f aca="false">VLOOKUP(A3286,Plan1!$A$7:$O$4024,12,FALSE())</f>
        <v>-1.4</v>
      </c>
      <c r="G3286" s="65" t="n">
        <f aca="false">VLOOKUP(A3286,Plan1!$A$7:$O$4024,13,FALSE())</f>
        <v>837.38</v>
      </c>
    </row>
    <row r="3287" customFormat="false" ht="15" hidden="false" customHeight="false" outlineLevel="0" collapsed="false">
      <c r="A3287" s="63" t="n">
        <v>44559</v>
      </c>
      <c r="B3287" s="64" t="n">
        <f aca="false">VLOOKUP(A3287,Plan1!$A$7:$O$4024,2,FALSE())</f>
        <v>-1.98</v>
      </c>
      <c r="C3287" s="65" t="n">
        <f aca="false">VLOOKUP(A3287,Plan1!$A$7:$O$4024,3,FALSE())</f>
        <v>779.02</v>
      </c>
      <c r="D3287" s="66" t="n">
        <f aca="false">VLOOKUP(A3287,Plan1!$A$7:$O$4024,7,FALSE())</f>
        <v>-1.43</v>
      </c>
      <c r="E3287" s="65" t="n">
        <f aca="false">VLOOKUP(A3287,Plan1!$A$7:$O$4024,8,FALSE())</f>
        <v>758.57</v>
      </c>
      <c r="F3287" s="64" t="n">
        <f aca="false">VLOOKUP(A3287,Plan1!$A$7:$O$4024,12,FALSE())</f>
        <v>-1.38</v>
      </c>
      <c r="G3287" s="65" t="n">
        <f aca="false">VLOOKUP(A3287,Plan1!$A$7:$O$4024,13,FALSE())</f>
        <v>837.4</v>
      </c>
    </row>
    <row r="3288" customFormat="false" ht="15" hidden="false" customHeight="false" outlineLevel="0" collapsed="false">
      <c r="A3288" s="63" t="n">
        <v>44560</v>
      </c>
      <c r="B3288" s="64" t="n">
        <f aca="false">VLOOKUP(A3288,Plan1!$A$7:$O$4024,2,FALSE())</f>
        <v>-1.97</v>
      </c>
      <c r="C3288" s="65" t="n">
        <f aca="false">VLOOKUP(A3288,Plan1!$A$7:$O$4024,3,FALSE())</f>
        <v>779.03</v>
      </c>
      <c r="D3288" s="66" t="n">
        <f aca="false">VLOOKUP(A3288,Plan1!$A$7:$O$4024,7,FALSE())</f>
        <v>-1.4</v>
      </c>
      <c r="E3288" s="65" t="n">
        <f aca="false">VLOOKUP(A3288,Plan1!$A$7:$O$4024,8,FALSE())</f>
        <v>758.6</v>
      </c>
      <c r="F3288" s="64" t="n">
        <f aca="false">VLOOKUP(A3288,Plan1!$A$7:$O$4024,12,FALSE())</f>
        <v>-1.36</v>
      </c>
      <c r="G3288" s="65" t="n">
        <f aca="false">VLOOKUP(A3288,Plan1!$A$7:$O$4024,13,FALSE())</f>
        <v>837.42</v>
      </c>
    </row>
    <row r="3289" customFormat="false" ht="15" hidden="false" customHeight="false" outlineLevel="0" collapsed="false">
      <c r="A3289" s="63" t="n">
        <v>44561</v>
      </c>
      <c r="B3289" s="64" t="n">
        <f aca="false">VLOOKUP(A3289,Plan1!$A$7:$O$4024,2,FALSE())</f>
        <v>-1.8</v>
      </c>
      <c r="C3289" s="65" t="n">
        <f aca="false">VLOOKUP(A3289,Plan1!$A$7:$O$4024,3,FALSE())</f>
        <v>779.2</v>
      </c>
      <c r="D3289" s="66" t="n">
        <f aca="false">VLOOKUP(A3289,Plan1!$A$7:$O$4024,7,FALSE())</f>
        <v>-1.26</v>
      </c>
      <c r="E3289" s="65" t="n">
        <f aca="false">VLOOKUP(A3289,Plan1!$A$7:$O$4024,8,FALSE())</f>
        <v>758.74</v>
      </c>
      <c r="F3289" s="64" t="n">
        <f aca="false">VLOOKUP(A3289,Plan1!$A$7:$O$4024,12,FALSE())</f>
        <v>-1.28</v>
      </c>
      <c r="G3289" s="65" t="n">
        <f aca="false">VLOOKUP(A3289,Plan1!$A$7:$O$4024,13,FALSE())</f>
        <v>837.5</v>
      </c>
    </row>
    <row r="3290" customFormat="false" ht="15" hidden="false" customHeight="false" outlineLevel="0" collapsed="false">
      <c r="A3290" s="63" t="n">
        <v>44562</v>
      </c>
      <c r="B3290" s="64" t="n">
        <f aca="false">VLOOKUP(A3290,Plan1!$A$7:$O$4024,2,FALSE())</f>
        <v>-1.6</v>
      </c>
      <c r="C3290" s="65" t="n">
        <f aca="false">VLOOKUP(A3290,Plan1!$A$7:$O$4024,3,FALSE())</f>
        <v>779.4</v>
      </c>
      <c r="D3290" s="66" t="n">
        <f aca="false">VLOOKUP(A3290,Plan1!$A$7:$O$4024,7,FALSE())</f>
        <v>-1.12</v>
      </c>
      <c r="E3290" s="65" t="n">
        <f aca="false">VLOOKUP(A3290,Plan1!$A$7:$O$4024,8,FALSE())</f>
        <v>758.88</v>
      </c>
      <c r="F3290" s="64" t="n">
        <f aca="false">VLOOKUP(A3290,Plan1!$A$7:$O$4024,12,FALSE())</f>
        <v>-1.22</v>
      </c>
      <c r="G3290" s="65" t="n">
        <f aca="false">VLOOKUP(A3290,Plan1!$A$7:$O$4024,13,FALSE())</f>
        <v>837.56</v>
      </c>
    </row>
    <row r="3291" customFormat="false" ht="15" hidden="false" customHeight="false" outlineLevel="0" collapsed="false">
      <c r="A3291" s="63" t="n">
        <v>44563</v>
      </c>
      <c r="B3291" s="64" t="n">
        <f aca="false">VLOOKUP(A3291,Plan1!$A$7:$O$4024,2,FALSE())</f>
        <v>-1.42</v>
      </c>
      <c r="C3291" s="65" t="n">
        <f aca="false">VLOOKUP(A3291,Plan1!$A$7:$O$4024,3,FALSE())</f>
        <v>779.58</v>
      </c>
      <c r="D3291" s="66" t="n">
        <f aca="false">VLOOKUP(A3291,Plan1!$A$7:$O$4024,7,FALSE())</f>
        <v>-1.03</v>
      </c>
      <c r="E3291" s="65" t="n">
        <f aca="false">VLOOKUP(A3291,Plan1!$A$7:$O$4024,8,FALSE())</f>
        <v>758.97</v>
      </c>
      <c r="F3291" s="64" t="n">
        <f aca="false">VLOOKUP(A3291,Plan1!$A$7:$O$4024,12,FALSE())</f>
        <v>-1.1</v>
      </c>
      <c r="G3291" s="65" t="n">
        <f aca="false">VLOOKUP(A3291,Plan1!$A$7:$O$4024,13,FALSE())</f>
        <v>837.68</v>
      </c>
    </row>
    <row r="3292" customFormat="false" ht="15" hidden="false" customHeight="false" outlineLevel="0" collapsed="false">
      <c r="A3292" s="63" t="n">
        <v>44564</v>
      </c>
      <c r="B3292" s="64" t="n">
        <f aca="false">VLOOKUP(A3292,Plan1!$A$7:$O$4024,2,FALSE())</f>
        <v>-1.23</v>
      </c>
      <c r="C3292" s="65" t="n">
        <f aca="false">VLOOKUP(A3292,Plan1!$A$7:$O$4024,3,FALSE())</f>
        <v>779.77</v>
      </c>
      <c r="D3292" s="66" t="n">
        <f aca="false">VLOOKUP(A3292,Plan1!$A$7:$O$4024,7,FALSE())</f>
        <v>-0.87</v>
      </c>
      <c r="E3292" s="65" t="n">
        <f aca="false">VLOOKUP(A3292,Plan1!$A$7:$O$4024,8,FALSE())</f>
        <v>759.13</v>
      </c>
      <c r="F3292" s="64" t="n">
        <f aca="false">VLOOKUP(A3292,Plan1!$A$7:$O$4024,12,FALSE())</f>
        <v>-0.98</v>
      </c>
      <c r="G3292" s="65" t="n">
        <f aca="false">VLOOKUP(A3292,Plan1!$A$7:$O$4024,13,FALSE())</f>
        <v>837.8</v>
      </c>
    </row>
    <row r="3293" customFormat="false" ht="15" hidden="false" customHeight="false" outlineLevel="0" collapsed="false">
      <c r="A3293" s="63" t="n">
        <v>44565</v>
      </c>
      <c r="B3293" s="64" t="n">
        <f aca="false">VLOOKUP(A3293,Plan1!$A$7:$O$4024,2,FALSE())</f>
        <v>-1.04</v>
      </c>
      <c r="C3293" s="65" t="n">
        <f aca="false">VLOOKUP(A3293,Plan1!$A$7:$O$4024,3,FALSE())</f>
        <v>779.96</v>
      </c>
      <c r="D3293" s="66" t="n">
        <f aca="false">VLOOKUP(A3293,Plan1!$A$7:$O$4024,7,FALSE())</f>
        <v>-0.71</v>
      </c>
      <c r="E3293" s="65" t="n">
        <f aca="false">VLOOKUP(A3293,Plan1!$A$7:$O$4024,8,FALSE())</f>
        <v>759.29</v>
      </c>
      <c r="F3293" s="64" t="n">
        <f aca="false">VLOOKUP(A3293,Plan1!$A$7:$O$4024,12,FALSE())</f>
        <v>-0.9</v>
      </c>
      <c r="G3293" s="65" t="n">
        <f aca="false">VLOOKUP(A3293,Plan1!$A$7:$O$4024,13,FALSE())</f>
        <v>837.88</v>
      </c>
    </row>
    <row r="3294" customFormat="false" ht="15" hidden="false" customHeight="false" outlineLevel="0" collapsed="false">
      <c r="A3294" s="63" t="n">
        <v>44566</v>
      </c>
      <c r="B3294" s="64" t="n">
        <f aca="false">VLOOKUP(A3294,Plan1!$A$7:$O$4024,2,FALSE())</f>
        <v>-0.93</v>
      </c>
      <c r="C3294" s="65" t="n">
        <f aca="false">VLOOKUP(A3294,Plan1!$A$7:$O$4024,3,FALSE())</f>
        <v>780.07</v>
      </c>
      <c r="D3294" s="66" t="n">
        <f aca="false">VLOOKUP(A3294,Plan1!$A$7:$O$4024,7,FALSE())</f>
        <v>-0.63</v>
      </c>
      <c r="E3294" s="65" t="n">
        <f aca="false">VLOOKUP(A3294,Plan1!$A$7:$O$4024,8,FALSE())</f>
        <v>759.37</v>
      </c>
      <c r="F3294" s="64" t="n">
        <f aca="false">VLOOKUP(A3294,Plan1!$A$7:$O$4024,12,FALSE())</f>
        <v>-0.88</v>
      </c>
      <c r="G3294" s="65" t="n">
        <f aca="false">VLOOKUP(A3294,Plan1!$A$7:$O$4024,13,FALSE())</f>
        <v>837.9</v>
      </c>
    </row>
    <row r="3295" customFormat="false" ht="15" hidden="false" customHeight="false" outlineLevel="0" collapsed="false">
      <c r="A3295" s="63" t="n">
        <v>44567</v>
      </c>
      <c r="B3295" s="64" t="n">
        <f aca="false">VLOOKUP(A3295,Plan1!$A$7:$O$4024,2,FALSE())</f>
        <v>-0.75</v>
      </c>
      <c r="C3295" s="65" t="n">
        <f aca="false">VLOOKUP(A3295,Plan1!$A$7:$O$4024,3,FALSE())</f>
        <v>780.25</v>
      </c>
      <c r="D3295" s="66" t="n">
        <f aca="false">VLOOKUP(A3295,Plan1!$A$7:$O$4024,7,FALSE())</f>
        <v>-0.5</v>
      </c>
      <c r="E3295" s="65" t="n">
        <f aca="false">VLOOKUP(A3295,Plan1!$A$7:$O$4024,8,FALSE())</f>
        <v>759.5</v>
      </c>
      <c r="F3295" s="64" t="n">
        <f aca="false">VLOOKUP(A3295,Plan1!$A$7:$O$4024,12,FALSE())</f>
        <v>-0.82</v>
      </c>
      <c r="G3295" s="65" t="n">
        <f aca="false">VLOOKUP(A3295,Plan1!$A$7:$O$4024,13,FALSE())</f>
        <v>837.96</v>
      </c>
    </row>
    <row r="3296" customFormat="false" ht="15" hidden="false" customHeight="false" outlineLevel="0" collapsed="false">
      <c r="A3296" s="63" t="n">
        <v>44568</v>
      </c>
      <c r="B3296" s="64" t="n">
        <f aca="false">VLOOKUP(A3296,Plan1!$A$7:$O$4024,2,FALSE())</f>
        <v>-0.38</v>
      </c>
      <c r="C3296" s="65" t="n">
        <f aca="false">VLOOKUP(A3296,Plan1!$A$7:$O$4024,3,FALSE())</f>
        <v>780.62</v>
      </c>
      <c r="D3296" s="66" t="n">
        <f aca="false">VLOOKUP(A3296,Plan1!$A$7:$O$4024,7,FALSE())</f>
        <v>-0.33</v>
      </c>
      <c r="E3296" s="65" t="n">
        <f aca="false">VLOOKUP(A3296,Plan1!$A$7:$O$4024,8,FALSE())</f>
        <v>759.67</v>
      </c>
      <c r="F3296" s="64" t="n">
        <f aca="false">VLOOKUP(A3296,Plan1!$A$7:$O$4024,12,FALSE())</f>
        <v>-0.76</v>
      </c>
      <c r="G3296" s="65" t="n">
        <f aca="false">VLOOKUP(A3296,Plan1!$A$7:$O$4024,13,FALSE())</f>
        <v>838.02</v>
      </c>
    </row>
    <row r="3297" customFormat="false" ht="15" hidden="false" customHeight="false" outlineLevel="0" collapsed="false">
      <c r="A3297" s="63" t="n">
        <v>44569</v>
      </c>
      <c r="B3297" s="64" t="n">
        <f aca="false">VLOOKUP(A3297,Plan1!$A$7:$O$4024,2,FALSE())</f>
        <v>0</v>
      </c>
      <c r="C3297" s="65" t="n">
        <f aca="false">VLOOKUP(A3297,Plan1!$A$7:$O$4024,3,FALSE())</f>
        <v>781</v>
      </c>
      <c r="D3297" s="66" t="n">
        <f aca="false">VLOOKUP(A3297,Plan1!$A$7:$O$4024,7,FALSE())</f>
        <v>0</v>
      </c>
      <c r="E3297" s="65" t="n">
        <f aca="false">VLOOKUP(A3297,Plan1!$A$7:$O$4024,8,FALSE())</f>
        <v>760</v>
      </c>
      <c r="F3297" s="64" t="n">
        <f aca="false">VLOOKUP(A3297,Plan1!$A$7:$O$4024,12,FALSE())</f>
        <v>-0.62</v>
      </c>
      <c r="G3297" s="65" t="n">
        <f aca="false">VLOOKUP(A3297,Plan1!$A$7:$O$4024,13,FALSE())</f>
        <v>838.16</v>
      </c>
    </row>
    <row r="3298" customFormat="false" ht="15" hidden="false" customHeight="false" outlineLevel="0" collapsed="false">
      <c r="A3298" s="63" t="n">
        <v>44570</v>
      </c>
      <c r="B3298" s="64" t="n">
        <f aca="false">VLOOKUP(A3298,Plan1!$A$7:$O$4024,2,FALSE())</f>
        <v>0</v>
      </c>
      <c r="C3298" s="65" t="n">
        <f aca="false">VLOOKUP(A3298,Plan1!$A$7:$O$4024,3,FALSE())</f>
        <v>781</v>
      </c>
      <c r="D3298" s="66" t="n">
        <f aca="false">VLOOKUP(A3298,Plan1!$A$7:$O$4024,7,FALSE())</f>
        <v>0</v>
      </c>
      <c r="E3298" s="65" t="n">
        <f aca="false">VLOOKUP(A3298,Plan1!$A$7:$O$4024,8,FALSE())</f>
        <v>760</v>
      </c>
      <c r="F3298" s="64" t="n">
        <f aca="false">VLOOKUP(A3298,Plan1!$A$7:$O$4024,12,FALSE())</f>
        <v>0</v>
      </c>
      <c r="G3298" s="65" t="n">
        <f aca="false">VLOOKUP(A3298,Plan1!$A$7:$O$4024,13,FALSE())</f>
        <v>838.78</v>
      </c>
    </row>
    <row r="3299" customFormat="false" ht="15" hidden="false" customHeight="false" outlineLevel="0" collapsed="false">
      <c r="A3299" s="63" t="n">
        <v>44571</v>
      </c>
      <c r="B3299" s="64" t="n">
        <f aca="false">VLOOKUP(A3299,Plan1!$A$7:$O$4024,2,FALSE())</f>
        <v>0</v>
      </c>
      <c r="C3299" s="65" t="n">
        <f aca="false">VLOOKUP(A3299,Plan1!$A$7:$O$4024,3,FALSE())</f>
        <v>781</v>
      </c>
      <c r="D3299" s="66" t="n">
        <f aca="false">VLOOKUP(A3299,Plan1!$A$7:$O$4024,7,FALSE())</f>
        <v>0</v>
      </c>
      <c r="E3299" s="65" t="n">
        <f aca="false">VLOOKUP(A3299,Plan1!$A$7:$O$4024,8,FALSE())</f>
        <v>760</v>
      </c>
      <c r="F3299" s="64" t="n">
        <f aca="false">VLOOKUP(A3299,Plan1!$A$7:$O$4024,12,FALSE())</f>
        <v>0</v>
      </c>
      <c r="G3299" s="65" t="n">
        <f aca="false">VLOOKUP(A3299,Plan1!$A$7:$O$4024,13,FALSE())</f>
        <v>838.78</v>
      </c>
    </row>
    <row r="3300" customFormat="false" ht="15" hidden="false" customHeight="false" outlineLevel="0" collapsed="false">
      <c r="A3300" s="63" t="n">
        <v>44572</v>
      </c>
      <c r="B3300" s="64" t="n">
        <f aca="false">VLOOKUP(A3300,Plan1!$A$7:$O$4024,2,FALSE())</f>
        <v>0</v>
      </c>
      <c r="C3300" s="65" t="n">
        <f aca="false">VLOOKUP(A3300,Plan1!$A$7:$O$4024,3,FALSE())</f>
        <v>781</v>
      </c>
      <c r="D3300" s="66" t="n">
        <f aca="false">VLOOKUP(A3300,Plan1!$A$7:$O$4024,7,FALSE())</f>
        <v>0</v>
      </c>
      <c r="E3300" s="65" t="n">
        <f aca="false">VLOOKUP(A3300,Plan1!$A$7:$O$4024,8,FALSE())</f>
        <v>760</v>
      </c>
      <c r="F3300" s="64" t="n">
        <f aca="false">VLOOKUP(A3300,Plan1!$A$7:$O$4024,12,FALSE())</f>
        <v>0</v>
      </c>
      <c r="G3300" s="65" t="n">
        <f aca="false">VLOOKUP(A3300,Plan1!$A$7:$O$4024,13,FALSE())</f>
        <v>838.78</v>
      </c>
    </row>
    <row r="3301" customFormat="false" ht="15" hidden="false" customHeight="false" outlineLevel="0" collapsed="false">
      <c r="A3301" s="63" t="n">
        <v>44573</v>
      </c>
      <c r="B3301" s="64" t="n">
        <f aca="false">VLOOKUP(A3301,Plan1!$A$7:$O$4024,2,FALSE())</f>
        <v>0</v>
      </c>
      <c r="C3301" s="65" t="n">
        <f aca="false">VLOOKUP(A3301,Plan1!$A$7:$O$4024,3,FALSE())</f>
        <v>781</v>
      </c>
      <c r="D3301" s="66" t="n">
        <f aca="false">VLOOKUP(A3301,Plan1!$A$7:$O$4024,7,FALSE())</f>
        <v>0</v>
      </c>
      <c r="E3301" s="65" t="n">
        <f aca="false">VLOOKUP(A3301,Plan1!$A$7:$O$4024,8,FALSE())</f>
        <v>760</v>
      </c>
      <c r="F3301" s="64" t="n">
        <f aca="false">VLOOKUP(A3301,Plan1!$A$7:$O$4024,12,FALSE())</f>
        <v>0</v>
      </c>
      <c r="G3301" s="65" t="n">
        <f aca="false">VLOOKUP(A3301,Plan1!$A$7:$O$4024,13,FALSE())</f>
        <v>838.78</v>
      </c>
    </row>
    <row r="3302" customFormat="false" ht="15" hidden="false" customHeight="false" outlineLevel="0" collapsed="false">
      <c r="A3302" s="63" t="n">
        <v>44574</v>
      </c>
      <c r="B3302" s="64" t="n">
        <f aca="false">VLOOKUP(A3302,Plan1!$A$7:$O$4024,2,FALSE())</f>
        <v>0</v>
      </c>
      <c r="C3302" s="65" t="n">
        <f aca="false">VLOOKUP(A3302,Plan1!$A$7:$O$4024,3,FALSE())</f>
        <v>781</v>
      </c>
      <c r="D3302" s="66" t="n">
        <f aca="false">VLOOKUP(A3302,Plan1!$A$7:$O$4024,7,FALSE())</f>
        <v>0</v>
      </c>
      <c r="E3302" s="65" t="n">
        <f aca="false">VLOOKUP(A3302,Plan1!$A$7:$O$4024,8,FALSE())</f>
        <v>760</v>
      </c>
      <c r="F3302" s="64" t="n">
        <f aca="false">VLOOKUP(A3302,Plan1!$A$7:$O$4024,12,FALSE())</f>
        <v>0</v>
      </c>
      <c r="G3302" s="65" t="n">
        <f aca="false">VLOOKUP(A3302,Plan1!$A$7:$O$4024,13,FALSE())</f>
        <v>838.78</v>
      </c>
    </row>
    <row r="3303" customFormat="false" ht="15" hidden="false" customHeight="false" outlineLevel="0" collapsed="false">
      <c r="A3303" s="63" t="n">
        <v>44575</v>
      </c>
      <c r="B3303" s="64" t="n">
        <f aca="false">VLOOKUP(A3303,Plan1!$A$7:$O$4024,2,FALSE())</f>
        <v>0</v>
      </c>
      <c r="C3303" s="65" t="n">
        <f aca="false">VLOOKUP(A3303,Plan1!$A$7:$O$4024,3,FALSE())</f>
        <v>781</v>
      </c>
      <c r="D3303" s="66" t="n">
        <f aca="false">VLOOKUP(A3303,Plan1!$A$7:$O$4024,7,FALSE())</f>
        <v>0</v>
      </c>
      <c r="E3303" s="65" t="n">
        <f aca="false">VLOOKUP(A3303,Plan1!$A$7:$O$4024,8,FALSE())</f>
        <v>760</v>
      </c>
      <c r="F3303" s="64" t="n">
        <f aca="false">VLOOKUP(A3303,Plan1!$A$7:$O$4024,12,FALSE())</f>
        <v>0</v>
      </c>
      <c r="G3303" s="65" t="n">
        <f aca="false">VLOOKUP(A3303,Plan1!$A$7:$O$4024,13,FALSE())</f>
        <v>838.78</v>
      </c>
    </row>
    <row r="3304" customFormat="false" ht="15" hidden="false" customHeight="false" outlineLevel="0" collapsed="false">
      <c r="A3304" s="63" t="n">
        <v>44576</v>
      </c>
      <c r="B3304" s="64" t="n">
        <f aca="false">VLOOKUP(A3304,Plan1!$A$7:$O$4024,2,FALSE())</f>
        <v>0</v>
      </c>
      <c r="C3304" s="65" t="n">
        <f aca="false">VLOOKUP(A3304,Plan1!$A$7:$O$4024,3,FALSE())</f>
        <v>781</v>
      </c>
      <c r="D3304" s="66" t="n">
        <f aca="false">VLOOKUP(A3304,Plan1!$A$7:$O$4024,7,FALSE())</f>
        <v>0</v>
      </c>
      <c r="E3304" s="65" t="n">
        <f aca="false">VLOOKUP(A3304,Plan1!$A$7:$O$4024,8,FALSE())</f>
        <v>760</v>
      </c>
      <c r="F3304" s="64" t="n">
        <f aca="false">VLOOKUP(A3304,Plan1!$A$7:$O$4024,12,FALSE())</f>
        <v>0</v>
      </c>
      <c r="G3304" s="65" t="n">
        <f aca="false">VLOOKUP(A3304,Plan1!$A$7:$O$4024,13,FALSE())</f>
        <v>838.78</v>
      </c>
    </row>
    <row r="3305" customFormat="false" ht="15" hidden="false" customHeight="false" outlineLevel="0" collapsed="false">
      <c r="A3305" s="63" t="n">
        <v>44577</v>
      </c>
      <c r="B3305" s="64" t="n">
        <f aca="false">VLOOKUP(A3305,Plan1!$A$7:$O$4024,2,FALSE())</f>
        <v>0</v>
      </c>
      <c r="C3305" s="65" t="n">
        <f aca="false">VLOOKUP(A3305,Plan1!$A$7:$O$4024,3,FALSE())</f>
        <v>781</v>
      </c>
      <c r="D3305" s="66" t="n">
        <f aca="false">VLOOKUP(A3305,Plan1!$A$7:$O$4024,7,FALSE())</f>
        <v>0</v>
      </c>
      <c r="E3305" s="65" t="n">
        <f aca="false">VLOOKUP(A3305,Plan1!$A$7:$O$4024,8,FALSE())</f>
        <v>760</v>
      </c>
      <c r="F3305" s="64" t="n">
        <f aca="false">VLOOKUP(A3305,Plan1!$A$7:$O$4024,12,FALSE())</f>
        <v>0</v>
      </c>
      <c r="G3305" s="65" t="n">
        <f aca="false">VLOOKUP(A3305,Plan1!$A$7:$O$4024,13,FALSE())</f>
        <v>838.78</v>
      </c>
    </row>
    <row r="3306" customFormat="false" ht="15" hidden="false" customHeight="false" outlineLevel="0" collapsed="false">
      <c r="A3306" s="63" t="n">
        <v>44578</v>
      </c>
      <c r="B3306" s="64" t="n">
        <f aca="false">VLOOKUP(A3306,Plan1!$A$7:$O$4024,2,FALSE())</f>
        <v>0</v>
      </c>
      <c r="C3306" s="65" t="n">
        <f aca="false">VLOOKUP(A3306,Plan1!$A$7:$O$4024,3,FALSE())</f>
        <v>781</v>
      </c>
      <c r="D3306" s="66" t="n">
        <f aca="false">VLOOKUP(A3306,Plan1!$A$7:$O$4024,7,FALSE())</f>
        <v>0</v>
      </c>
      <c r="E3306" s="65" t="n">
        <f aca="false">VLOOKUP(A3306,Plan1!$A$7:$O$4024,8,FALSE())</f>
        <v>760</v>
      </c>
      <c r="F3306" s="64" t="n">
        <f aca="false">VLOOKUP(A3306,Plan1!$A$7:$O$4024,12,FALSE())</f>
        <v>0</v>
      </c>
      <c r="G3306" s="65" t="n">
        <f aca="false">VLOOKUP(A3306,Plan1!$A$7:$O$4024,13,FALSE())</f>
        <v>838.78</v>
      </c>
    </row>
    <row r="3307" customFormat="false" ht="15" hidden="false" customHeight="false" outlineLevel="0" collapsed="false">
      <c r="A3307" s="63" t="n">
        <v>44579</v>
      </c>
      <c r="B3307" s="64" t="n">
        <f aca="false">VLOOKUP(A3307,Plan1!$A$7:$O$4024,2,FALSE())</f>
        <v>0</v>
      </c>
      <c r="C3307" s="65" t="n">
        <f aca="false">VLOOKUP(A3307,Plan1!$A$7:$O$4024,3,FALSE())</f>
        <v>781</v>
      </c>
      <c r="D3307" s="66" t="n">
        <f aca="false">VLOOKUP(A3307,Plan1!$A$7:$O$4024,7,FALSE())</f>
        <v>0</v>
      </c>
      <c r="E3307" s="65" t="n">
        <f aca="false">VLOOKUP(A3307,Plan1!$A$7:$O$4024,8,FALSE())</f>
        <v>760</v>
      </c>
      <c r="F3307" s="64" t="n">
        <f aca="false">VLOOKUP(A3307,Plan1!$A$7:$O$4024,12,FALSE())</f>
        <v>0</v>
      </c>
      <c r="G3307" s="65" t="n">
        <f aca="false">VLOOKUP(A3307,Plan1!$A$7:$O$4024,13,FALSE())</f>
        <v>838.78</v>
      </c>
    </row>
    <row r="3308" customFormat="false" ht="15" hidden="false" customHeight="false" outlineLevel="0" collapsed="false">
      <c r="A3308" s="63" t="n">
        <v>44580</v>
      </c>
      <c r="B3308" s="64" t="n">
        <f aca="false">VLOOKUP(A3308,Plan1!$A$7:$O$4024,2,FALSE())</f>
        <v>0</v>
      </c>
      <c r="C3308" s="65" t="n">
        <f aca="false">VLOOKUP(A3308,Plan1!$A$7:$O$4024,3,FALSE())</f>
        <v>781</v>
      </c>
      <c r="D3308" s="66" t="n">
        <f aca="false">VLOOKUP(A3308,Plan1!$A$7:$O$4024,7,FALSE())</f>
        <v>0</v>
      </c>
      <c r="E3308" s="65" t="n">
        <f aca="false">VLOOKUP(A3308,Plan1!$A$7:$O$4024,8,FALSE())</f>
        <v>760</v>
      </c>
      <c r="F3308" s="64" t="n">
        <f aca="false">VLOOKUP(A3308,Plan1!$A$7:$O$4024,12,FALSE())</f>
        <v>0</v>
      </c>
      <c r="G3308" s="65" t="n">
        <f aca="false">VLOOKUP(A3308,Plan1!$A$7:$O$4024,13,FALSE())</f>
        <v>838.78</v>
      </c>
    </row>
    <row r="3309" customFormat="false" ht="15" hidden="false" customHeight="false" outlineLevel="0" collapsed="false">
      <c r="A3309" s="63" t="n">
        <v>44581</v>
      </c>
      <c r="B3309" s="64" t="n">
        <f aca="false">VLOOKUP(A3309,Plan1!$A$7:$O$4024,2,FALSE())</f>
        <v>0</v>
      </c>
      <c r="C3309" s="65" t="n">
        <f aca="false">VLOOKUP(A3309,Plan1!$A$7:$O$4024,3,FALSE())</f>
        <v>781</v>
      </c>
      <c r="D3309" s="66" t="n">
        <f aca="false">VLOOKUP(A3309,Plan1!$A$7:$O$4024,7,FALSE())</f>
        <v>0</v>
      </c>
      <c r="E3309" s="65" t="n">
        <f aca="false">VLOOKUP(A3309,Plan1!$A$7:$O$4024,8,FALSE())</f>
        <v>760</v>
      </c>
      <c r="F3309" s="64" t="n">
        <f aca="false">VLOOKUP(A3309,Plan1!$A$7:$O$4024,12,FALSE())</f>
        <v>0</v>
      </c>
      <c r="G3309" s="65" t="n">
        <f aca="false">VLOOKUP(A3309,Plan1!$A$7:$O$4024,13,FALSE())</f>
        <v>838.78</v>
      </c>
    </row>
    <row r="3310" customFormat="false" ht="15" hidden="false" customHeight="false" outlineLevel="0" collapsed="false">
      <c r="A3310" s="63" t="n">
        <v>44582</v>
      </c>
      <c r="B3310" s="64" t="n">
        <f aca="false">VLOOKUP(A3310,Plan1!$A$7:$O$4024,2,FALSE())</f>
        <v>0</v>
      </c>
      <c r="C3310" s="65" t="n">
        <f aca="false">VLOOKUP(A3310,Plan1!$A$7:$O$4024,3,FALSE())</f>
        <v>781</v>
      </c>
      <c r="D3310" s="66" t="n">
        <f aca="false">VLOOKUP(A3310,Plan1!$A$7:$O$4024,7,FALSE())</f>
        <v>0</v>
      </c>
      <c r="E3310" s="65" t="n">
        <f aca="false">VLOOKUP(A3310,Plan1!$A$7:$O$4024,8,FALSE())</f>
        <v>760</v>
      </c>
      <c r="F3310" s="64" t="n">
        <f aca="false">VLOOKUP(A3310,Plan1!$A$7:$O$4024,12,FALSE())</f>
        <v>0</v>
      </c>
      <c r="G3310" s="65" t="n">
        <f aca="false">VLOOKUP(A3310,Plan1!$A$7:$O$4024,13,FALSE())</f>
        <v>838.78</v>
      </c>
    </row>
    <row r="3311" customFormat="false" ht="15" hidden="false" customHeight="false" outlineLevel="0" collapsed="false">
      <c r="A3311" s="63" t="n">
        <v>44583</v>
      </c>
      <c r="B3311" s="64" t="n">
        <f aca="false">VLOOKUP(A3311,Plan1!$A$7:$O$4024,2,FALSE())</f>
        <v>0</v>
      </c>
      <c r="C3311" s="65" t="n">
        <f aca="false">VLOOKUP(A3311,Plan1!$A$7:$O$4024,3,FALSE())</f>
        <v>781</v>
      </c>
      <c r="D3311" s="66" t="n">
        <f aca="false">VLOOKUP(A3311,Plan1!$A$7:$O$4024,7,FALSE())</f>
        <v>0</v>
      </c>
      <c r="E3311" s="65" t="n">
        <f aca="false">VLOOKUP(A3311,Plan1!$A$7:$O$4024,8,FALSE())</f>
        <v>760</v>
      </c>
      <c r="F3311" s="64" t="n">
        <f aca="false">VLOOKUP(A3311,Plan1!$A$7:$O$4024,12,FALSE())</f>
        <v>0</v>
      </c>
      <c r="G3311" s="65" t="n">
        <f aca="false">VLOOKUP(A3311,Plan1!$A$7:$O$4024,13,FALSE())</f>
        <v>838.78</v>
      </c>
    </row>
    <row r="3312" customFormat="false" ht="15" hidden="false" customHeight="false" outlineLevel="0" collapsed="false">
      <c r="A3312" s="63" t="n">
        <v>44584</v>
      </c>
      <c r="B3312" s="64" t="n">
        <f aca="false">VLOOKUP(A3312,Plan1!$A$7:$O$4024,2,FALSE())</f>
        <v>0</v>
      </c>
      <c r="C3312" s="65" t="n">
        <f aca="false">VLOOKUP(A3312,Plan1!$A$7:$O$4024,3,FALSE())</f>
        <v>781</v>
      </c>
      <c r="D3312" s="66" t="n">
        <f aca="false">VLOOKUP(A3312,Plan1!$A$7:$O$4024,7,FALSE())</f>
        <v>0</v>
      </c>
      <c r="E3312" s="65" t="n">
        <f aca="false">VLOOKUP(A3312,Plan1!$A$7:$O$4024,8,FALSE())</f>
        <v>760</v>
      </c>
      <c r="F3312" s="64" t="n">
        <f aca="false">VLOOKUP(A3312,Plan1!$A$7:$O$4024,12,FALSE())</f>
        <v>0</v>
      </c>
      <c r="G3312" s="65" t="n">
        <f aca="false">VLOOKUP(A3312,Plan1!$A$7:$O$4024,13,FALSE())</f>
        <v>838.78</v>
      </c>
    </row>
    <row r="3313" customFormat="false" ht="15" hidden="false" customHeight="false" outlineLevel="0" collapsed="false">
      <c r="A3313" s="63" t="n">
        <v>44585</v>
      </c>
      <c r="B3313" s="64" t="n">
        <f aca="false">VLOOKUP(A3313,Plan1!$A$7:$O$4024,2,FALSE())</f>
        <v>0</v>
      </c>
      <c r="C3313" s="65" t="n">
        <f aca="false">VLOOKUP(A3313,Plan1!$A$7:$O$4024,3,FALSE())</f>
        <v>781</v>
      </c>
      <c r="D3313" s="66" t="n">
        <f aca="false">VLOOKUP(A3313,Plan1!$A$7:$O$4024,7,FALSE())</f>
        <v>0</v>
      </c>
      <c r="E3313" s="65" t="n">
        <f aca="false">VLOOKUP(A3313,Plan1!$A$7:$O$4024,8,FALSE())</f>
        <v>760</v>
      </c>
      <c r="F3313" s="64" t="n">
        <f aca="false">VLOOKUP(A3313,Plan1!$A$7:$O$4024,12,FALSE())</f>
        <v>0</v>
      </c>
      <c r="G3313" s="65" t="n">
        <f aca="false">VLOOKUP(A3313,Plan1!$A$7:$O$4024,13,FALSE())</f>
        <v>838.78</v>
      </c>
    </row>
    <row r="3314" customFormat="false" ht="15" hidden="false" customHeight="false" outlineLevel="0" collapsed="false">
      <c r="A3314" s="63" t="n">
        <v>44586</v>
      </c>
      <c r="B3314" s="64" t="n">
        <f aca="false">VLOOKUP(A3314,Plan1!$A$7:$O$4024,2,FALSE())</f>
        <v>0</v>
      </c>
      <c r="C3314" s="65" t="n">
        <f aca="false">VLOOKUP(A3314,Plan1!$A$7:$O$4024,3,FALSE())</f>
        <v>781</v>
      </c>
      <c r="D3314" s="66" t="n">
        <f aca="false">VLOOKUP(A3314,Plan1!$A$7:$O$4024,7,FALSE())</f>
        <v>0</v>
      </c>
      <c r="E3314" s="65" t="n">
        <f aca="false">VLOOKUP(A3314,Plan1!$A$7:$O$4024,8,FALSE())</f>
        <v>760</v>
      </c>
      <c r="F3314" s="64" t="n">
        <f aca="false">VLOOKUP(A3314,Plan1!$A$7:$O$4024,12,FALSE())</f>
        <v>0</v>
      </c>
      <c r="G3314" s="65" t="n">
        <f aca="false">VLOOKUP(A3314,Plan1!$A$7:$O$4024,13,FALSE())</f>
        <v>838.78</v>
      </c>
    </row>
    <row r="3315" customFormat="false" ht="15" hidden="false" customHeight="false" outlineLevel="0" collapsed="false">
      <c r="A3315" s="63" t="n">
        <v>44587</v>
      </c>
      <c r="B3315" s="64" t="n">
        <f aca="false">VLOOKUP(A3315,Plan1!$A$7:$O$4024,2,FALSE())</f>
        <v>0</v>
      </c>
      <c r="C3315" s="65" t="n">
        <f aca="false">VLOOKUP(A3315,Plan1!$A$7:$O$4024,3,FALSE())</f>
        <v>781</v>
      </c>
      <c r="D3315" s="66" t="n">
        <f aca="false">VLOOKUP(A3315,Plan1!$A$7:$O$4024,7,FALSE())</f>
        <v>0</v>
      </c>
      <c r="E3315" s="65" t="n">
        <f aca="false">VLOOKUP(A3315,Plan1!$A$7:$O$4024,8,FALSE())</f>
        <v>760</v>
      </c>
      <c r="F3315" s="64" t="n">
        <f aca="false">VLOOKUP(A3315,Plan1!$A$7:$O$4024,12,FALSE())</f>
        <v>-0.02</v>
      </c>
      <c r="G3315" s="65" t="n">
        <f aca="false">VLOOKUP(A3315,Plan1!$A$7:$O$4024,13,FALSE())</f>
        <v>838.76</v>
      </c>
    </row>
    <row r="3316" customFormat="false" ht="15" hidden="false" customHeight="false" outlineLevel="0" collapsed="false">
      <c r="A3316" s="63" t="n">
        <v>44588</v>
      </c>
      <c r="B3316" s="64" t="n">
        <f aca="false">VLOOKUP(A3316,Plan1!$A$7:$O$4024,2,FALSE())</f>
        <v>0</v>
      </c>
      <c r="C3316" s="65" t="n">
        <f aca="false">VLOOKUP(A3316,Plan1!$A$7:$O$4024,3,FALSE())</f>
        <v>781</v>
      </c>
      <c r="D3316" s="66" t="n">
        <f aca="false">VLOOKUP(A3316,Plan1!$A$7:$O$4024,7,FALSE())</f>
        <v>0</v>
      </c>
      <c r="E3316" s="65" t="n">
        <f aca="false">VLOOKUP(A3316,Plan1!$A$7:$O$4024,8,FALSE())</f>
        <v>760</v>
      </c>
      <c r="F3316" s="64" t="n">
        <f aca="false">VLOOKUP(A3316,Plan1!$A$7:$O$4024,12,FALSE())</f>
        <v>-0.04</v>
      </c>
      <c r="G3316" s="65" t="n">
        <f aca="false">VLOOKUP(A3316,Plan1!$A$7:$O$4024,13,FALSE())</f>
        <v>838.74</v>
      </c>
    </row>
    <row r="3317" customFormat="false" ht="15" hidden="false" customHeight="false" outlineLevel="0" collapsed="false">
      <c r="A3317" s="63" t="n">
        <v>44589</v>
      </c>
      <c r="B3317" s="64" t="n">
        <f aca="false">VLOOKUP(A3317,Plan1!$A$7:$O$4024,2,FALSE())</f>
        <v>0</v>
      </c>
      <c r="C3317" s="65" t="n">
        <f aca="false">VLOOKUP(A3317,Plan1!$A$7:$O$4024,3,FALSE())</f>
        <v>781</v>
      </c>
      <c r="D3317" s="66" t="n">
        <f aca="false">VLOOKUP(A3317,Plan1!$A$7:$O$4024,7,FALSE())</f>
        <v>0</v>
      </c>
      <c r="E3317" s="65" t="n">
        <f aca="false">VLOOKUP(A3317,Plan1!$A$7:$O$4024,8,FALSE())</f>
        <v>760</v>
      </c>
      <c r="F3317" s="64" t="n">
        <f aca="false">VLOOKUP(A3317,Plan1!$A$7:$O$4024,12,FALSE())</f>
        <v>-0.06</v>
      </c>
      <c r="G3317" s="65" t="n">
        <f aca="false">VLOOKUP(A3317,Plan1!$A$7:$O$4024,13,FALSE())</f>
        <v>838.72</v>
      </c>
    </row>
    <row r="3318" customFormat="false" ht="15" hidden="false" customHeight="false" outlineLevel="0" collapsed="false">
      <c r="A3318" s="63" t="n">
        <v>44590</v>
      </c>
      <c r="B3318" s="64" t="n">
        <f aca="false">VLOOKUP(A3318,Plan1!$A$7:$O$4024,2,FALSE())</f>
        <v>0</v>
      </c>
      <c r="C3318" s="65" t="n">
        <f aca="false">VLOOKUP(A3318,Plan1!$A$7:$O$4024,3,FALSE())</f>
        <v>781</v>
      </c>
      <c r="D3318" s="66" t="n">
        <f aca="false">VLOOKUP(A3318,Plan1!$A$7:$O$4024,7,FALSE())</f>
        <v>0</v>
      </c>
      <c r="E3318" s="65" t="n">
        <f aca="false">VLOOKUP(A3318,Plan1!$A$7:$O$4024,8,FALSE())</f>
        <v>760</v>
      </c>
      <c r="F3318" s="64" t="n">
        <f aca="false">VLOOKUP(A3318,Plan1!$A$7:$O$4024,12,FALSE())</f>
        <v>-0.08</v>
      </c>
      <c r="G3318" s="65" t="n">
        <f aca="false">VLOOKUP(A3318,Plan1!$A$7:$O$4024,13,FALSE())</f>
        <v>838.7</v>
      </c>
    </row>
    <row r="3319" customFormat="false" ht="15" hidden="false" customHeight="false" outlineLevel="0" collapsed="false">
      <c r="A3319" s="63" t="n">
        <v>44591</v>
      </c>
      <c r="B3319" s="64" t="n">
        <f aca="false">VLOOKUP(A3319,Plan1!$A$7:$O$4024,2,FALSE())</f>
        <v>0</v>
      </c>
      <c r="C3319" s="65" t="n">
        <f aca="false">VLOOKUP(A3319,Plan1!$A$7:$O$4024,3,FALSE())</f>
        <v>781</v>
      </c>
      <c r="D3319" s="66" t="n">
        <f aca="false">VLOOKUP(A3319,Plan1!$A$7:$O$4024,7,FALSE())</f>
        <v>0</v>
      </c>
      <c r="E3319" s="65" t="n">
        <f aca="false">VLOOKUP(A3319,Plan1!$A$7:$O$4024,8,FALSE())</f>
        <v>760</v>
      </c>
      <c r="F3319" s="64" t="n">
        <f aca="false">VLOOKUP(A3319,Plan1!$A$7:$O$4024,12,FALSE())</f>
        <v>-0.04</v>
      </c>
      <c r="G3319" s="65" t="n">
        <f aca="false">VLOOKUP(A3319,Plan1!$A$7:$O$4024,13,FALSE())</f>
        <v>838.74</v>
      </c>
    </row>
    <row r="3320" customFormat="false" ht="15" hidden="false" customHeight="false" outlineLevel="0" collapsed="false">
      <c r="A3320" s="63" t="n">
        <v>44592</v>
      </c>
      <c r="B3320" s="64" t="n">
        <f aca="false">VLOOKUP(A3320,Plan1!$A$7:$O$4024,2,FALSE())</f>
        <v>0</v>
      </c>
      <c r="C3320" s="65" t="n">
        <f aca="false">VLOOKUP(A3320,Plan1!$A$7:$O$4024,3,FALSE())</f>
        <v>781</v>
      </c>
      <c r="D3320" s="66" t="n">
        <f aca="false">VLOOKUP(A3320,Plan1!$A$7:$O$4024,7,FALSE())</f>
        <v>0</v>
      </c>
      <c r="E3320" s="65" t="n">
        <f aca="false">VLOOKUP(A3320,Plan1!$A$7:$O$4024,8,FALSE())</f>
        <v>760</v>
      </c>
      <c r="F3320" s="64" t="n">
        <f aca="false">VLOOKUP(A3320,Plan1!$A$7:$O$4024,12,FALSE())</f>
        <v>-0.05</v>
      </c>
      <c r="G3320" s="65" t="n">
        <f aca="false">VLOOKUP(A3320,Plan1!$A$7:$O$4024,13,FALSE())</f>
        <v>838.73</v>
      </c>
    </row>
    <row r="3321" customFormat="false" ht="15" hidden="false" customHeight="false" outlineLevel="0" collapsed="false">
      <c r="A3321" s="63" t="n">
        <v>44593</v>
      </c>
      <c r="B3321" s="64" t="n">
        <f aca="false">VLOOKUP(A3321,Plan1!$A$7:$O$4024,2,FALSE())</f>
        <v>0</v>
      </c>
      <c r="C3321" s="65" t="n">
        <f aca="false">VLOOKUP(A3321,Plan1!$A$7:$O$4024,3,FALSE())</f>
        <v>781</v>
      </c>
      <c r="D3321" s="66" t="n">
        <f aca="false">VLOOKUP(A3321,Plan1!$A$7:$O$4024,7,FALSE())</f>
        <v>0</v>
      </c>
      <c r="E3321" s="65" t="n">
        <f aca="false">VLOOKUP(A3321,Plan1!$A$7:$O$4024,8,FALSE())</f>
        <v>760</v>
      </c>
      <c r="F3321" s="64" t="n">
        <f aca="false">VLOOKUP(A3321,Plan1!$A$7:$O$4024,12,FALSE())</f>
        <v>-0.02</v>
      </c>
      <c r="G3321" s="65" t="n">
        <f aca="false">VLOOKUP(A3321,Plan1!$A$7:$O$4024,13,FALSE())</f>
        <v>838.76</v>
      </c>
    </row>
    <row r="3322" customFormat="false" ht="15" hidden="false" customHeight="false" outlineLevel="0" collapsed="false">
      <c r="A3322" s="63" t="n">
        <v>44594</v>
      </c>
      <c r="B3322" s="64" t="n">
        <f aca="false">VLOOKUP(A3322,Plan1!$A$7:$O$4024,2,FALSE())</f>
        <v>0</v>
      </c>
      <c r="C3322" s="65" t="n">
        <f aca="false">VLOOKUP(A3322,Plan1!$A$7:$O$4024,3,FALSE())</f>
        <v>781</v>
      </c>
      <c r="D3322" s="66" t="n">
        <f aca="false">VLOOKUP(A3322,Plan1!$A$7:$O$4024,7,FALSE())</f>
        <v>0</v>
      </c>
      <c r="E3322" s="65" t="n">
        <f aca="false">VLOOKUP(A3322,Plan1!$A$7:$O$4024,8,FALSE())</f>
        <v>760</v>
      </c>
      <c r="F3322" s="64" t="n">
        <f aca="false">VLOOKUP(A3322,Plan1!$A$7:$O$4024,12,FALSE())</f>
        <v>-0.03</v>
      </c>
      <c r="G3322" s="65" t="n">
        <f aca="false">VLOOKUP(A3322,Plan1!$A$7:$O$4024,13,FALSE())</f>
        <v>838.75</v>
      </c>
    </row>
    <row r="3323" customFormat="false" ht="15" hidden="false" customHeight="false" outlineLevel="0" collapsed="false">
      <c r="A3323" s="63" t="n">
        <v>44595</v>
      </c>
      <c r="B3323" s="64" t="n">
        <f aca="false">VLOOKUP(A3323,Plan1!$A$7:$O$4024,2,FALSE())</f>
        <v>0</v>
      </c>
      <c r="C3323" s="65" t="n">
        <f aca="false">VLOOKUP(A3323,Plan1!$A$7:$O$4024,3,FALSE())</f>
        <v>781</v>
      </c>
      <c r="D3323" s="66" t="n">
        <f aca="false">VLOOKUP(A3323,Plan1!$A$7:$O$4024,7,FALSE())</f>
        <v>0</v>
      </c>
      <c r="E3323" s="65" t="n">
        <f aca="false">VLOOKUP(A3323,Plan1!$A$7:$O$4024,8,FALSE())</f>
        <v>760</v>
      </c>
      <c r="F3323" s="64" t="n">
        <f aca="false">VLOOKUP(A3323,Plan1!$A$7:$O$4024,12,FALSE())</f>
        <v>-0.05</v>
      </c>
      <c r="G3323" s="65" t="n">
        <f aca="false">VLOOKUP(A3323,Plan1!$A$7:$O$4024,13,FALSE())</f>
        <v>838.73</v>
      </c>
    </row>
    <row r="3324" customFormat="false" ht="15" hidden="false" customHeight="false" outlineLevel="0" collapsed="false">
      <c r="A3324" s="63" t="n">
        <v>44596</v>
      </c>
      <c r="B3324" s="64" t="n">
        <f aca="false">VLOOKUP(A3324,Plan1!$A$7:$O$4024,2,FALSE())</f>
        <v>0</v>
      </c>
      <c r="C3324" s="65" t="n">
        <f aca="false">VLOOKUP(A3324,Plan1!$A$7:$O$4024,3,FALSE())</f>
        <v>781</v>
      </c>
      <c r="D3324" s="66" t="n">
        <f aca="false">VLOOKUP(A3324,Plan1!$A$7:$O$4024,7,FALSE())</f>
        <v>0</v>
      </c>
      <c r="E3324" s="65" t="n">
        <f aca="false">VLOOKUP(A3324,Plan1!$A$7:$O$4024,8,FALSE())</f>
        <v>760</v>
      </c>
      <c r="F3324" s="64" t="n">
        <f aca="false">VLOOKUP(A3324,Plan1!$A$7:$O$4024,12,FALSE())</f>
        <v>-0.06</v>
      </c>
      <c r="G3324" s="65" t="n">
        <f aca="false">VLOOKUP(A3324,Plan1!$A$7:$O$4024,13,FALSE())</f>
        <v>838.72</v>
      </c>
    </row>
    <row r="3325" customFormat="false" ht="15" hidden="false" customHeight="false" outlineLevel="0" collapsed="false">
      <c r="A3325" s="63" t="n">
        <v>44597</v>
      </c>
      <c r="B3325" s="64" t="n">
        <f aca="false">VLOOKUP(A3325,Plan1!$A$7:$O$4024,2,FALSE())</f>
        <v>0</v>
      </c>
      <c r="C3325" s="65" t="n">
        <f aca="false">VLOOKUP(A3325,Plan1!$A$7:$O$4024,3,FALSE())</f>
        <v>781</v>
      </c>
      <c r="D3325" s="66" t="n">
        <f aca="false">VLOOKUP(A3325,Plan1!$A$7:$O$4024,7,FALSE())</f>
        <v>0</v>
      </c>
      <c r="E3325" s="65" t="n">
        <f aca="false">VLOOKUP(A3325,Plan1!$A$7:$O$4024,8,FALSE())</f>
        <v>760</v>
      </c>
      <c r="F3325" s="64" t="n">
        <f aca="false">VLOOKUP(A3325,Plan1!$A$7:$O$4024,12,FALSE())</f>
        <v>-0.04</v>
      </c>
      <c r="G3325" s="65" t="n">
        <f aca="false">VLOOKUP(A3325,Plan1!$A$7:$O$4024,13,FALSE())</f>
        <v>838.74</v>
      </c>
    </row>
    <row r="3326" customFormat="false" ht="15" hidden="false" customHeight="false" outlineLevel="0" collapsed="false">
      <c r="A3326" s="63" t="n">
        <v>44598</v>
      </c>
      <c r="B3326" s="64" t="n">
        <f aca="false">VLOOKUP(A3326,Plan1!$A$7:$O$4024,2,FALSE())</f>
        <v>0</v>
      </c>
      <c r="C3326" s="65" t="n">
        <f aca="false">VLOOKUP(A3326,Plan1!$A$7:$O$4024,3,FALSE())</f>
        <v>781</v>
      </c>
      <c r="D3326" s="66" t="n">
        <f aca="false">VLOOKUP(A3326,Plan1!$A$7:$O$4024,7,FALSE())</f>
        <v>0</v>
      </c>
      <c r="E3326" s="65" t="n">
        <f aca="false">VLOOKUP(A3326,Plan1!$A$7:$O$4024,8,FALSE())</f>
        <v>760</v>
      </c>
      <c r="F3326" s="64" t="n">
        <f aca="false">VLOOKUP(A3326,Plan1!$A$7:$O$4024,12,FALSE())</f>
        <v>0</v>
      </c>
      <c r="G3326" s="65" t="n">
        <f aca="false">VLOOKUP(A3326,Plan1!$A$7:$O$4024,13,FALSE())</f>
        <v>838.78</v>
      </c>
    </row>
    <row r="3327" customFormat="false" ht="15" hidden="false" customHeight="false" outlineLevel="0" collapsed="false">
      <c r="A3327" s="63" t="n">
        <v>44599</v>
      </c>
      <c r="B3327" s="64" t="n">
        <f aca="false">VLOOKUP(A3327,Plan1!$A$7:$O$4024,2,FALSE())</f>
        <v>0</v>
      </c>
      <c r="C3327" s="65" t="n">
        <f aca="false">VLOOKUP(A3327,Plan1!$A$7:$O$4024,3,FALSE())</f>
        <v>781</v>
      </c>
      <c r="D3327" s="66" t="n">
        <f aca="false">VLOOKUP(A3327,Plan1!$A$7:$O$4024,7,FALSE())</f>
        <v>0</v>
      </c>
      <c r="E3327" s="65" t="n">
        <f aca="false">VLOOKUP(A3327,Plan1!$A$7:$O$4024,8,FALSE())</f>
        <v>760</v>
      </c>
      <c r="F3327" s="64" t="n">
        <f aca="false">VLOOKUP(A3327,Plan1!$A$7:$O$4024,12,FALSE())</f>
        <v>0</v>
      </c>
      <c r="G3327" s="65" t="n">
        <f aca="false">VLOOKUP(A3327,Plan1!$A$7:$O$4024,13,FALSE())</f>
        <v>838.78</v>
      </c>
    </row>
    <row r="3328" customFormat="false" ht="15" hidden="false" customHeight="false" outlineLevel="0" collapsed="false">
      <c r="A3328" s="63" t="n">
        <v>44600</v>
      </c>
      <c r="B3328" s="64" t="n">
        <f aca="false">VLOOKUP(A3328,Plan1!$A$7:$O$4024,2,FALSE())</f>
        <v>0</v>
      </c>
      <c r="C3328" s="65" t="n">
        <f aca="false">VLOOKUP(A3328,Plan1!$A$7:$O$4024,3,FALSE())</f>
        <v>781</v>
      </c>
      <c r="D3328" s="66" t="n">
        <f aca="false">VLOOKUP(A3328,Plan1!$A$7:$O$4024,7,FALSE())</f>
        <v>0</v>
      </c>
      <c r="E3328" s="65" t="n">
        <f aca="false">VLOOKUP(A3328,Plan1!$A$7:$O$4024,8,FALSE())</f>
        <v>760</v>
      </c>
      <c r="F3328" s="64" t="n">
        <f aca="false">VLOOKUP(A3328,Plan1!$A$7:$O$4024,12,FALSE())</f>
        <v>0</v>
      </c>
      <c r="G3328" s="65" t="n">
        <f aca="false">VLOOKUP(A3328,Plan1!$A$7:$O$4024,13,FALSE())</f>
        <v>838.78</v>
      </c>
    </row>
    <row r="3329" customFormat="false" ht="15" hidden="false" customHeight="false" outlineLevel="0" collapsed="false">
      <c r="A3329" s="63" t="n">
        <v>44601</v>
      </c>
      <c r="B3329" s="64" t="n">
        <f aca="false">VLOOKUP(A3329,Plan1!$A$7:$O$4024,2,FALSE())</f>
        <v>0</v>
      </c>
      <c r="C3329" s="65" t="n">
        <f aca="false">VLOOKUP(A3329,Plan1!$A$7:$O$4024,3,FALSE())</f>
        <v>781</v>
      </c>
      <c r="D3329" s="66" t="n">
        <f aca="false">VLOOKUP(A3329,Plan1!$A$7:$O$4024,7,FALSE())</f>
        <v>0</v>
      </c>
      <c r="E3329" s="65" t="n">
        <f aca="false">VLOOKUP(A3329,Plan1!$A$7:$O$4024,8,FALSE())</f>
        <v>760</v>
      </c>
      <c r="F3329" s="64" t="n">
        <f aca="false">VLOOKUP(A3329,Plan1!$A$7:$O$4024,12,FALSE())</f>
        <v>0</v>
      </c>
      <c r="G3329" s="65" t="n">
        <f aca="false">VLOOKUP(A3329,Plan1!$A$7:$O$4024,13,FALSE())</f>
        <v>838.78</v>
      </c>
    </row>
    <row r="3330" customFormat="false" ht="15" hidden="false" customHeight="false" outlineLevel="0" collapsed="false">
      <c r="A3330" s="63" t="n">
        <v>44602</v>
      </c>
      <c r="B3330" s="64" t="n">
        <f aca="false">VLOOKUP(A3330,Plan1!$A$7:$O$4024,2,FALSE())</f>
        <v>0</v>
      </c>
      <c r="C3330" s="65" t="n">
        <f aca="false">VLOOKUP(A3330,Plan1!$A$7:$O$4024,3,FALSE())</f>
        <v>781</v>
      </c>
      <c r="D3330" s="66" t="n">
        <f aca="false">VLOOKUP(A3330,Plan1!$A$7:$O$4024,7,FALSE())</f>
        <v>0</v>
      </c>
      <c r="E3330" s="65" t="n">
        <f aca="false">VLOOKUP(A3330,Plan1!$A$7:$O$4024,8,FALSE())</f>
        <v>760</v>
      </c>
      <c r="F3330" s="64" t="n">
        <f aca="false">VLOOKUP(A3330,Plan1!$A$7:$O$4024,12,FALSE())</f>
        <v>0</v>
      </c>
      <c r="G3330" s="65" t="n">
        <f aca="false">VLOOKUP(A3330,Plan1!$A$7:$O$4024,13,FALSE())</f>
        <v>838.78</v>
      </c>
    </row>
    <row r="3331" customFormat="false" ht="15" hidden="false" customHeight="false" outlineLevel="0" collapsed="false">
      <c r="A3331" s="63" t="n">
        <v>44603</v>
      </c>
      <c r="B3331" s="64" t="n">
        <f aca="false">VLOOKUP(A3331,Plan1!$A$7:$O$4024,2,FALSE())</f>
        <v>0</v>
      </c>
      <c r="C3331" s="65" t="n">
        <f aca="false">VLOOKUP(A3331,Plan1!$A$7:$O$4024,3,FALSE())</f>
        <v>781</v>
      </c>
      <c r="D3331" s="66" t="n">
        <f aca="false">VLOOKUP(A3331,Plan1!$A$7:$O$4024,7,FALSE())</f>
        <v>0</v>
      </c>
      <c r="E3331" s="65" t="n">
        <f aca="false">VLOOKUP(A3331,Plan1!$A$7:$O$4024,8,FALSE())</f>
        <v>760</v>
      </c>
      <c r="F3331" s="64" t="n">
        <f aca="false">VLOOKUP(A3331,Plan1!$A$7:$O$4024,12,FALSE())</f>
        <v>0</v>
      </c>
      <c r="G3331" s="65" t="n">
        <f aca="false">VLOOKUP(A3331,Plan1!$A$7:$O$4024,13,FALSE())</f>
        <v>838.78</v>
      </c>
    </row>
    <row r="3332" customFormat="false" ht="15" hidden="false" customHeight="false" outlineLevel="0" collapsed="false">
      <c r="A3332" s="63" t="n">
        <v>44604</v>
      </c>
      <c r="B3332" s="64" t="n">
        <f aca="false">VLOOKUP(A3332,Plan1!$A$7:$O$4024,2,FALSE())</f>
        <v>0</v>
      </c>
      <c r="C3332" s="65" t="n">
        <f aca="false">VLOOKUP(A3332,Plan1!$A$7:$O$4024,3,FALSE())</f>
        <v>781</v>
      </c>
      <c r="D3332" s="66" t="n">
        <f aca="false">VLOOKUP(A3332,Plan1!$A$7:$O$4024,7,FALSE())</f>
        <v>0</v>
      </c>
      <c r="E3332" s="65" t="n">
        <f aca="false">VLOOKUP(A3332,Plan1!$A$7:$O$4024,8,FALSE())</f>
        <v>760</v>
      </c>
      <c r="F3332" s="64" t="n">
        <f aca="false">VLOOKUP(A3332,Plan1!$A$7:$O$4024,12,FALSE())</f>
        <v>0</v>
      </c>
      <c r="G3332" s="65" t="n">
        <f aca="false">VLOOKUP(A3332,Plan1!$A$7:$O$4024,13,FALSE())</f>
        <v>838.78</v>
      </c>
    </row>
    <row r="3333" customFormat="false" ht="15" hidden="false" customHeight="false" outlineLevel="0" collapsed="false">
      <c r="A3333" s="63" t="n">
        <v>44605</v>
      </c>
      <c r="B3333" s="64" t="n">
        <f aca="false">VLOOKUP(A3333,Plan1!$A$7:$O$4024,2,FALSE())</f>
        <v>0</v>
      </c>
      <c r="C3333" s="65" t="n">
        <f aca="false">VLOOKUP(A3333,Plan1!$A$7:$O$4024,3,FALSE())</f>
        <v>781</v>
      </c>
      <c r="D3333" s="66" t="n">
        <f aca="false">VLOOKUP(A3333,Plan1!$A$7:$O$4024,7,FALSE())</f>
        <v>0</v>
      </c>
      <c r="E3333" s="65" t="n">
        <f aca="false">VLOOKUP(A3333,Plan1!$A$7:$O$4024,8,FALSE())</f>
        <v>760</v>
      </c>
      <c r="F3333" s="64" t="n">
        <f aca="false">VLOOKUP(A3333,Plan1!$A$7:$O$4024,12,FALSE())</f>
        <v>0</v>
      </c>
      <c r="G3333" s="65" t="n">
        <f aca="false">VLOOKUP(A3333,Plan1!$A$7:$O$4024,13,FALSE())</f>
        <v>838.78</v>
      </c>
    </row>
    <row r="3334" customFormat="false" ht="15" hidden="false" customHeight="false" outlineLevel="0" collapsed="false">
      <c r="A3334" s="63" t="n">
        <v>44606</v>
      </c>
      <c r="B3334" s="64" t="n">
        <f aca="false">VLOOKUP(A3334,Plan1!$A$7:$O$4024,2,FALSE())</f>
        <v>0</v>
      </c>
      <c r="C3334" s="65" t="n">
        <f aca="false">VLOOKUP(A3334,Plan1!$A$7:$O$4024,3,FALSE())</f>
        <v>781</v>
      </c>
      <c r="D3334" s="66" t="n">
        <f aca="false">VLOOKUP(A3334,Plan1!$A$7:$O$4024,7,FALSE())</f>
        <v>0</v>
      </c>
      <c r="E3334" s="65" t="n">
        <f aca="false">VLOOKUP(A3334,Plan1!$A$7:$O$4024,8,FALSE())</f>
        <v>760</v>
      </c>
      <c r="F3334" s="64" t="n">
        <f aca="false">VLOOKUP(A3334,Plan1!$A$7:$O$4024,12,FALSE())</f>
        <v>0</v>
      </c>
      <c r="G3334" s="65" t="n">
        <f aca="false">VLOOKUP(A3334,Plan1!$A$7:$O$4024,13,FALSE())</f>
        <v>838.78</v>
      </c>
    </row>
    <row r="3335" customFormat="false" ht="15" hidden="false" customHeight="false" outlineLevel="0" collapsed="false">
      <c r="A3335" s="63" t="n">
        <v>44607</v>
      </c>
      <c r="B3335" s="64" t="n">
        <f aca="false">VLOOKUP(A3335,Plan1!$A$7:$O$4024,2,FALSE())</f>
        <v>0</v>
      </c>
      <c r="C3335" s="65" t="n">
        <f aca="false">VLOOKUP(A3335,Plan1!$A$7:$O$4024,3,FALSE())</f>
        <v>781</v>
      </c>
      <c r="D3335" s="66" t="n">
        <f aca="false">VLOOKUP(A3335,Plan1!$A$7:$O$4024,7,FALSE())</f>
        <v>0</v>
      </c>
      <c r="E3335" s="65" t="n">
        <f aca="false">VLOOKUP(A3335,Plan1!$A$7:$O$4024,8,FALSE())</f>
        <v>760</v>
      </c>
      <c r="F3335" s="64" t="n">
        <f aca="false">VLOOKUP(A3335,Plan1!$A$7:$O$4024,12,FALSE())</f>
        <v>0</v>
      </c>
      <c r="G3335" s="65" t="n">
        <f aca="false">VLOOKUP(A3335,Plan1!$A$7:$O$4024,13,FALSE())</f>
        <v>838.78</v>
      </c>
    </row>
    <row r="3336" customFormat="false" ht="15" hidden="false" customHeight="false" outlineLevel="0" collapsed="false">
      <c r="A3336" s="63" t="n">
        <v>44608</v>
      </c>
      <c r="B3336" s="64" t="n">
        <f aca="false">VLOOKUP(A3336,Plan1!$A$7:$O$4024,2,FALSE())</f>
        <v>0</v>
      </c>
      <c r="C3336" s="65" t="n">
        <f aca="false">VLOOKUP(A3336,Plan1!$A$7:$O$4024,3,FALSE())</f>
        <v>781</v>
      </c>
      <c r="D3336" s="66" t="n">
        <f aca="false">VLOOKUP(A3336,Plan1!$A$7:$O$4024,7,FALSE())</f>
        <v>0</v>
      </c>
      <c r="E3336" s="65" t="n">
        <f aca="false">VLOOKUP(A3336,Plan1!$A$7:$O$4024,8,FALSE())</f>
        <v>760</v>
      </c>
      <c r="F3336" s="64" t="n">
        <f aca="false">VLOOKUP(A3336,Plan1!$A$7:$O$4024,12,FALSE())</f>
        <v>0</v>
      </c>
      <c r="G3336" s="65" t="n">
        <f aca="false">VLOOKUP(A3336,Plan1!$A$7:$O$4024,13,FALSE())</f>
        <v>838.78</v>
      </c>
    </row>
    <row r="3337" customFormat="false" ht="15" hidden="false" customHeight="false" outlineLevel="0" collapsed="false">
      <c r="A3337" s="63" t="n">
        <v>44609</v>
      </c>
      <c r="B3337" s="64" t="n">
        <f aca="false">VLOOKUP(A3337,Plan1!$A$7:$O$4024,2,FALSE())</f>
        <v>0</v>
      </c>
      <c r="C3337" s="65" t="n">
        <f aca="false">VLOOKUP(A3337,Plan1!$A$7:$O$4024,3,FALSE())</f>
        <v>781</v>
      </c>
      <c r="D3337" s="66" t="n">
        <f aca="false">VLOOKUP(A3337,Plan1!$A$7:$O$4024,7,FALSE())</f>
        <v>0</v>
      </c>
      <c r="E3337" s="65" t="n">
        <f aca="false">VLOOKUP(A3337,Plan1!$A$7:$O$4024,8,FALSE())</f>
        <v>760</v>
      </c>
      <c r="F3337" s="64" t="n">
        <f aca="false">VLOOKUP(A3337,Plan1!$A$7:$O$4024,12,FALSE())</f>
        <v>0</v>
      </c>
      <c r="G3337" s="65" t="n">
        <f aca="false">VLOOKUP(A3337,Plan1!$A$7:$O$4024,13,FALSE())</f>
        <v>838.78</v>
      </c>
    </row>
    <row r="3338" customFormat="false" ht="15" hidden="false" customHeight="false" outlineLevel="0" collapsed="false">
      <c r="A3338" s="63" t="n">
        <v>44610</v>
      </c>
      <c r="B3338" s="64" t="n">
        <f aca="false">VLOOKUP(A3338,Plan1!$A$7:$O$4024,2,FALSE())</f>
        <v>0</v>
      </c>
      <c r="C3338" s="65" t="n">
        <f aca="false">VLOOKUP(A3338,Plan1!$A$7:$O$4024,3,FALSE())</f>
        <v>781</v>
      </c>
      <c r="D3338" s="66" t="n">
        <f aca="false">VLOOKUP(A3338,Plan1!$A$7:$O$4024,7,FALSE())</f>
        <v>0</v>
      </c>
      <c r="E3338" s="65" t="n">
        <f aca="false">VLOOKUP(A3338,Plan1!$A$7:$O$4024,8,FALSE())</f>
        <v>760</v>
      </c>
      <c r="F3338" s="64" t="n">
        <f aca="false">VLOOKUP(A3338,Plan1!$A$7:$O$4024,12,FALSE())</f>
        <v>0</v>
      </c>
      <c r="G3338" s="65" t="n">
        <f aca="false">VLOOKUP(A3338,Plan1!$A$7:$O$4024,13,FALSE())</f>
        <v>838.78</v>
      </c>
    </row>
    <row r="3339" customFormat="false" ht="15" hidden="false" customHeight="false" outlineLevel="0" collapsed="false">
      <c r="A3339" s="63" t="n">
        <v>44611</v>
      </c>
      <c r="B3339" s="64" t="n">
        <f aca="false">VLOOKUP(A3339,Plan1!$A$7:$O$4024,2,FALSE())</f>
        <v>0</v>
      </c>
      <c r="C3339" s="65" t="n">
        <f aca="false">VLOOKUP(A3339,Plan1!$A$7:$O$4024,3,FALSE())</f>
        <v>781</v>
      </c>
      <c r="D3339" s="66" t="n">
        <f aca="false">VLOOKUP(A3339,Plan1!$A$7:$O$4024,7,FALSE())</f>
        <v>0</v>
      </c>
      <c r="E3339" s="65" t="n">
        <f aca="false">VLOOKUP(A3339,Plan1!$A$7:$O$4024,8,FALSE())</f>
        <v>760</v>
      </c>
      <c r="F3339" s="64" t="n">
        <f aca="false">VLOOKUP(A3339,Plan1!$A$7:$O$4024,12,FALSE())</f>
        <v>0</v>
      </c>
      <c r="G3339" s="65" t="n">
        <f aca="false">VLOOKUP(A3339,Plan1!$A$7:$O$4024,13,FALSE())</f>
        <v>838.78</v>
      </c>
    </row>
    <row r="3340" customFormat="false" ht="15" hidden="false" customHeight="false" outlineLevel="0" collapsed="false">
      <c r="A3340" s="63" t="n">
        <v>44612</v>
      </c>
      <c r="B3340" s="64" t="n">
        <f aca="false">VLOOKUP(A3340,Plan1!$A$7:$O$4024,2,FALSE())</f>
        <v>0</v>
      </c>
      <c r="C3340" s="65" t="n">
        <f aca="false">VLOOKUP(A3340,Plan1!$A$7:$O$4024,3,FALSE())</f>
        <v>781</v>
      </c>
      <c r="D3340" s="66" t="n">
        <f aca="false">VLOOKUP(A3340,Plan1!$A$7:$O$4024,7,FALSE())</f>
        <v>0</v>
      </c>
      <c r="E3340" s="65" t="n">
        <f aca="false">VLOOKUP(A3340,Plan1!$A$7:$O$4024,8,FALSE())</f>
        <v>760</v>
      </c>
      <c r="F3340" s="64" t="n">
        <f aca="false">VLOOKUP(A3340,Plan1!$A$7:$O$4024,12,FALSE())</f>
        <v>0</v>
      </c>
      <c r="G3340" s="65" t="n">
        <f aca="false">VLOOKUP(A3340,Plan1!$A$7:$O$4024,13,FALSE())</f>
        <v>838.78</v>
      </c>
    </row>
    <row r="3341" customFormat="false" ht="15" hidden="false" customHeight="false" outlineLevel="0" collapsed="false">
      <c r="A3341" s="63" t="n">
        <v>44613</v>
      </c>
      <c r="B3341" s="64" t="n">
        <f aca="false">VLOOKUP(A3341,Plan1!$A$7:$O$4024,2,FALSE())</f>
        <v>0</v>
      </c>
      <c r="C3341" s="65" t="n">
        <f aca="false">VLOOKUP(A3341,Plan1!$A$7:$O$4024,3,FALSE())</f>
        <v>781</v>
      </c>
      <c r="D3341" s="66" t="n">
        <f aca="false">VLOOKUP(A3341,Plan1!$A$7:$O$4024,7,FALSE())</f>
        <v>0</v>
      </c>
      <c r="E3341" s="65" t="n">
        <f aca="false">VLOOKUP(A3341,Plan1!$A$7:$O$4024,8,FALSE())</f>
        <v>760</v>
      </c>
      <c r="F3341" s="64" t="n">
        <f aca="false">VLOOKUP(A3341,Plan1!$A$7:$O$4024,12,FALSE())</f>
        <v>0</v>
      </c>
      <c r="G3341" s="65" t="n">
        <f aca="false">VLOOKUP(A3341,Plan1!$A$7:$O$4024,13,FALSE())</f>
        <v>838.78</v>
      </c>
    </row>
    <row r="3342" customFormat="false" ht="15" hidden="false" customHeight="false" outlineLevel="0" collapsed="false">
      <c r="A3342" s="63" t="n">
        <v>44614</v>
      </c>
      <c r="B3342" s="64" t="n">
        <f aca="false">VLOOKUP(A3342,Plan1!$A$7:$O$4024,2,FALSE())</f>
        <v>0</v>
      </c>
      <c r="C3342" s="65" t="n">
        <f aca="false">VLOOKUP(A3342,Plan1!$A$7:$O$4024,3,FALSE())</f>
        <v>781</v>
      </c>
      <c r="D3342" s="66" t="n">
        <f aca="false">VLOOKUP(A3342,Plan1!$A$7:$O$4024,7,FALSE())</f>
        <v>0</v>
      </c>
      <c r="E3342" s="65" t="n">
        <f aca="false">VLOOKUP(A3342,Plan1!$A$7:$O$4024,8,FALSE())</f>
        <v>760</v>
      </c>
      <c r="F3342" s="64" t="n">
        <f aca="false">VLOOKUP(A3342,Plan1!$A$7:$O$4024,12,FALSE())</f>
        <v>0</v>
      </c>
      <c r="G3342" s="65" t="n">
        <f aca="false">VLOOKUP(A3342,Plan1!$A$7:$O$4024,13,FALSE())</f>
        <v>838.78</v>
      </c>
    </row>
    <row r="3343" customFormat="false" ht="15" hidden="false" customHeight="false" outlineLevel="0" collapsed="false">
      <c r="A3343" s="63" t="n">
        <v>44615</v>
      </c>
      <c r="B3343" s="64" t="n">
        <f aca="false">VLOOKUP(A3343,Plan1!$A$7:$O$4024,2,FALSE())</f>
        <v>0</v>
      </c>
      <c r="C3343" s="65" t="n">
        <f aca="false">VLOOKUP(A3343,Plan1!$A$7:$O$4024,3,FALSE())</f>
        <v>781</v>
      </c>
      <c r="D3343" s="66" t="n">
        <f aca="false">VLOOKUP(A3343,Plan1!$A$7:$O$4024,7,FALSE())</f>
        <v>0</v>
      </c>
      <c r="E3343" s="65" t="n">
        <f aca="false">VLOOKUP(A3343,Plan1!$A$7:$O$4024,8,FALSE())</f>
        <v>760</v>
      </c>
      <c r="F3343" s="64" t="n">
        <f aca="false">VLOOKUP(A3343,Plan1!$A$7:$O$4024,12,FALSE())</f>
        <v>0</v>
      </c>
      <c r="G3343" s="65" t="n">
        <f aca="false">VLOOKUP(A3343,Plan1!$A$7:$O$4024,13,FALSE())</f>
        <v>838.78</v>
      </c>
    </row>
    <row r="3344" customFormat="false" ht="15" hidden="false" customHeight="false" outlineLevel="0" collapsed="false">
      <c r="A3344" s="63" t="n">
        <v>44616</v>
      </c>
      <c r="B3344" s="64" t="n">
        <f aca="false">VLOOKUP(A3344,Plan1!$A$7:$O$4024,2,FALSE())</f>
        <v>0</v>
      </c>
      <c r="C3344" s="65" t="n">
        <f aca="false">VLOOKUP(A3344,Plan1!$A$7:$O$4024,3,FALSE())</f>
        <v>781</v>
      </c>
      <c r="D3344" s="66" t="n">
        <f aca="false">VLOOKUP(A3344,Plan1!$A$7:$O$4024,7,FALSE())</f>
        <v>0</v>
      </c>
      <c r="E3344" s="65" t="n">
        <f aca="false">VLOOKUP(A3344,Plan1!$A$7:$O$4024,8,FALSE())</f>
        <v>760</v>
      </c>
      <c r="F3344" s="64" t="n">
        <f aca="false">VLOOKUP(A3344,Plan1!$A$7:$O$4024,12,FALSE())</f>
        <v>0</v>
      </c>
      <c r="G3344" s="65" t="n">
        <f aca="false">VLOOKUP(A3344,Plan1!$A$7:$O$4024,13,FALSE())</f>
        <v>838.78</v>
      </c>
    </row>
    <row r="3345" customFormat="false" ht="15" hidden="false" customHeight="false" outlineLevel="0" collapsed="false">
      <c r="A3345" s="63" t="n">
        <v>44617</v>
      </c>
      <c r="B3345" s="64" t="n">
        <f aca="false">VLOOKUP(A3345,Plan1!$A$7:$O$4024,2,FALSE())</f>
        <v>0</v>
      </c>
      <c r="C3345" s="65" t="n">
        <f aca="false">VLOOKUP(A3345,Plan1!$A$7:$O$4024,3,FALSE())</f>
        <v>781</v>
      </c>
      <c r="D3345" s="66" t="n">
        <f aca="false">VLOOKUP(A3345,Plan1!$A$7:$O$4024,7,FALSE())</f>
        <v>0</v>
      </c>
      <c r="E3345" s="65" t="n">
        <f aca="false">VLOOKUP(A3345,Plan1!$A$7:$O$4024,8,FALSE())</f>
        <v>760</v>
      </c>
      <c r="F3345" s="64" t="n">
        <f aca="false">VLOOKUP(A3345,Plan1!$A$7:$O$4024,12,FALSE())</f>
        <v>0</v>
      </c>
      <c r="G3345" s="65" t="n">
        <f aca="false">VLOOKUP(A3345,Plan1!$A$7:$O$4024,13,FALSE())</f>
        <v>838.78</v>
      </c>
    </row>
    <row r="3346" customFormat="false" ht="15" hidden="false" customHeight="false" outlineLevel="0" collapsed="false">
      <c r="A3346" s="63" t="n">
        <v>44618</v>
      </c>
      <c r="B3346" s="64" t="n">
        <f aca="false">VLOOKUP(A3346,Plan1!$A$7:$O$4024,2,FALSE())</f>
        <v>0</v>
      </c>
      <c r="C3346" s="65" t="n">
        <f aca="false">VLOOKUP(A3346,Plan1!$A$7:$O$4024,3,FALSE())</f>
        <v>781</v>
      </c>
      <c r="D3346" s="66" t="n">
        <f aca="false">VLOOKUP(A3346,Plan1!$A$7:$O$4024,7,FALSE())</f>
        <v>0</v>
      </c>
      <c r="E3346" s="65" t="n">
        <f aca="false">VLOOKUP(A3346,Plan1!$A$7:$O$4024,8,FALSE())</f>
        <v>760</v>
      </c>
      <c r="F3346" s="64" t="n">
        <f aca="false">VLOOKUP(A3346,Plan1!$A$7:$O$4024,12,FALSE())</f>
        <v>0</v>
      </c>
      <c r="G3346" s="65" t="n">
        <f aca="false">VLOOKUP(A3346,Plan1!$A$7:$O$4024,13,FALSE())</f>
        <v>838.78</v>
      </c>
    </row>
    <row r="3347" customFormat="false" ht="15" hidden="false" customHeight="false" outlineLevel="0" collapsed="false">
      <c r="A3347" s="63" t="n">
        <v>44619</v>
      </c>
      <c r="B3347" s="64" t="n">
        <f aca="false">VLOOKUP(A3347,Plan1!$A$7:$O$4024,2,FALSE())</f>
        <v>0</v>
      </c>
      <c r="C3347" s="65" t="n">
        <f aca="false">VLOOKUP(A3347,Plan1!$A$7:$O$4024,3,FALSE())</f>
        <v>781</v>
      </c>
      <c r="D3347" s="66" t="n">
        <f aca="false">VLOOKUP(A3347,Plan1!$A$7:$O$4024,7,FALSE())</f>
        <v>0</v>
      </c>
      <c r="E3347" s="65" t="n">
        <f aca="false">VLOOKUP(A3347,Plan1!$A$7:$O$4024,8,FALSE())</f>
        <v>760</v>
      </c>
      <c r="F3347" s="64" t="n">
        <f aca="false">VLOOKUP(A3347,Plan1!$A$7:$O$4024,12,FALSE())</f>
        <v>0</v>
      </c>
      <c r="G3347" s="65" t="n">
        <f aca="false">VLOOKUP(A3347,Plan1!$A$7:$O$4024,13,FALSE())</f>
        <v>838.78</v>
      </c>
    </row>
    <row r="3348" customFormat="false" ht="15" hidden="false" customHeight="false" outlineLevel="0" collapsed="false">
      <c r="A3348" s="63" t="n">
        <v>44620</v>
      </c>
      <c r="B3348" s="64" t="n">
        <f aca="false">VLOOKUP(A3348,Plan1!$A$7:$O$4024,2,FALSE())</f>
        <v>0</v>
      </c>
      <c r="C3348" s="65" t="n">
        <f aca="false">VLOOKUP(A3348,Plan1!$A$7:$O$4024,3,FALSE())</f>
        <v>781</v>
      </c>
      <c r="D3348" s="66" t="n">
        <f aca="false">VLOOKUP(A3348,Plan1!$A$7:$O$4024,7,FALSE())</f>
        <v>0</v>
      </c>
      <c r="E3348" s="65" t="n">
        <f aca="false">VLOOKUP(A3348,Plan1!$A$7:$O$4024,8,FALSE())</f>
        <v>760</v>
      </c>
      <c r="F3348" s="64" t="n">
        <f aca="false">VLOOKUP(A3348,Plan1!$A$7:$O$4024,12,FALSE())</f>
        <v>0</v>
      </c>
      <c r="G3348" s="65" t="n">
        <f aca="false">VLOOKUP(A3348,Plan1!$A$7:$O$4024,13,FALSE())</f>
        <v>838.78</v>
      </c>
    </row>
    <row r="3349" customFormat="false" ht="15" hidden="false" customHeight="false" outlineLevel="0" collapsed="false">
      <c r="A3349" s="63" t="n">
        <v>44621</v>
      </c>
      <c r="B3349" s="64" t="n">
        <f aca="false">VLOOKUP(A3349,Plan1!$A$7:$O$4024,2,FALSE())</f>
        <v>0</v>
      </c>
      <c r="C3349" s="65" t="n">
        <f aca="false">VLOOKUP(A3349,Plan1!$A$7:$O$4024,3,FALSE())</f>
        <v>781</v>
      </c>
      <c r="D3349" s="66" t="n">
        <f aca="false">VLOOKUP(A3349,Plan1!$A$7:$O$4024,7,FALSE())</f>
        <v>0</v>
      </c>
      <c r="E3349" s="65" t="n">
        <f aca="false">VLOOKUP(A3349,Plan1!$A$7:$O$4024,8,FALSE())</f>
        <v>760</v>
      </c>
      <c r="F3349" s="64" t="n">
        <f aca="false">VLOOKUP(A3349,Plan1!$A$7:$O$4024,12,FALSE())</f>
        <v>-0.02</v>
      </c>
      <c r="G3349" s="65" t="n">
        <f aca="false">VLOOKUP(A3349,Plan1!$A$7:$O$4024,13,FALSE())</f>
        <v>838.76</v>
      </c>
    </row>
    <row r="3350" customFormat="false" ht="15" hidden="false" customHeight="false" outlineLevel="0" collapsed="false">
      <c r="A3350" s="63" t="n">
        <v>44622</v>
      </c>
      <c r="B3350" s="64" t="n">
        <f aca="false">VLOOKUP(A3350,Plan1!$A$7:$O$4024,2,FALSE())</f>
        <v>0</v>
      </c>
      <c r="C3350" s="65" t="n">
        <f aca="false">VLOOKUP(A3350,Plan1!$A$7:$O$4024,3,FALSE())</f>
        <v>781</v>
      </c>
      <c r="D3350" s="66" t="n">
        <f aca="false">VLOOKUP(A3350,Plan1!$A$7:$O$4024,7,FALSE())</f>
        <v>0</v>
      </c>
      <c r="E3350" s="65" t="n">
        <f aca="false">VLOOKUP(A3350,Plan1!$A$7:$O$4024,8,FALSE())</f>
        <v>760</v>
      </c>
      <c r="F3350" s="64" t="n">
        <f aca="false">VLOOKUP(A3350,Plan1!$A$7:$O$4024,12,FALSE())</f>
        <v>-0.05</v>
      </c>
      <c r="G3350" s="65" t="n">
        <f aca="false">VLOOKUP(A3350,Plan1!$A$7:$O$4024,13,FALSE())</f>
        <v>838.73</v>
      </c>
    </row>
    <row r="3351" customFormat="false" ht="15" hidden="false" customHeight="false" outlineLevel="0" collapsed="false">
      <c r="A3351" s="63" t="n">
        <v>44623</v>
      </c>
      <c r="B3351" s="64" t="n">
        <f aca="false">VLOOKUP(A3351,Plan1!$A$7:$O$4024,2,FALSE())</f>
        <v>0</v>
      </c>
      <c r="C3351" s="65" t="n">
        <f aca="false">VLOOKUP(A3351,Plan1!$A$7:$O$4024,3,FALSE())</f>
        <v>781</v>
      </c>
      <c r="D3351" s="66" t="n">
        <f aca="false">VLOOKUP(A3351,Plan1!$A$7:$O$4024,7,FALSE())</f>
        <v>0</v>
      </c>
      <c r="E3351" s="65" t="n">
        <f aca="false">VLOOKUP(A3351,Plan1!$A$7:$O$4024,8,FALSE())</f>
        <v>760</v>
      </c>
      <c r="F3351" s="64" t="n">
        <f aca="false">VLOOKUP(A3351,Plan1!$A$7:$O$4024,12,FALSE())</f>
        <v>-0.07</v>
      </c>
      <c r="G3351" s="65" t="n">
        <f aca="false">VLOOKUP(A3351,Plan1!$A$7:$O$4024,13,FALSE())</f>
        <v>838.71</v>
      </c>
    </row>
    <row r="3352" customFormat="false" ht="15" hidden="false" customHeight="false" outlineLevel="0" collapsed="false">
      <c r="A3352" s="63" t="n">
        <v>44624</v>
      </c>
      <c r="B3352" s="64" t="n">
        <f aca="false">VLOOKUP(A3352,Plan1!$A$7:$O$4024,2,FALSE())</f>
        <v>0</v>
      </c>
      <c r="C3352" s="65" t="n">
        <f aca="false">VLOOKUP(A3352,Plan1!$A$7:$O$4024,3,FALSE())</f>
        <v>781</v>
      </c>
      <c r="D3352" s="66" t="n">
        <f aca="false">VLOOKUP(A3352,Plan1!$A$7:$O$4024,7,FALSE())</f>
        <v>0</v>
      </c>
      <c r="E3352" s="65" t="n">
        <f aca="false">VLOOKUP(A3352,Plan1!$A$7:$O$4024,8,FALSE())</f>
        <v>760</v>
      </c>
      <c r="F3352" s="64" t="n">
        <f aca="false">VLOOKUP(A3352,Plan1!$A$7:$O$4024,12,FALSE())</f>
        <v>-0.1</v>
      </c>
      <c r="G3352" s="65" t="n">
        <f aca="false">VLOOKUP(A3352,Plan1!$A$7:$O$4024,13,FALSE())</f>
        <v>838.68</v>
      </c>
    </row>
    <row r="3353" customFormat="false" ht="15" hidden="false" customHeight="false" outlineLevel="0" collapsed="false">
      <c r="A3353" s="63" t="n">
        <v>44625</v>
      </c>
      <c r="B3353" s="64" t="n">
        <f aca="false">VLOOKUP(A3353,Plan1!$A$7:$O$4024,2,FALSE())</f>
        <v>0</v>
      </c>
      <c r="C3353" s="65" t="n">
        <f aca="false">VLOOKUP(A3353,Plan1!$A$7:$O$4024,3,FALSE())</f>
        <v>781</v>
      </c>
      <c r="D3353" s="66" t="n">
        <f aca="false">VLOOKUP(A3353,Plan1!$A$7:$O$4024,7,FALSE())</f>
        <v>0</v>
      </c>
      <c r="E3353" s="65" t="n">
        <f aca="false">VLOOKUP(A3353,Plan1!$A$7:$O$4024,8,FALSE())</f>
        <v>760</v>
      </c>
      <c r="F3353" s="64" t="n">
        <f aca="false">VLOOKUP(A3353,Plan1!$A$7:$O$4024,12,FALSE())</f>
        <v>-0.12</v>
      </c>
      <c r="G3353" s="65" t="n">
        <f aca="false">VLOOKUP(A3353,Plan1!$A$7:$O$4024,13,FALSE())</f>
        <v>838.66</v>
      </c>
    </row>
    <row r="3354" customFormat="false" ht="15" hidden="false" customHeight="false" outlineLevel="0" collapsed="false">
      <c r="A3354" s="63" t="n">
        <v>44626</v>
      </c>
      <c r="B3354" s="64" t="n">
        <f aca="false">VLOOKUP(A3354,Plan1!$A$7:$O$4024,2,FALSE())</f>
        <v>0</v>
      </c>
      <c r="C3354" s="65" t="n">
        <f aca="false">VLOOKUP(A3354,Plan1!$A$7:$O$4024,3,FALSE())</f>
        <v>781</v>
      </c>
      <c r="D3354" s="66" t="n">
        <f aca="false">VLOOKUP(A3354,Plan1!$A$7:$O$4024,7,FALSE())</f>
        <v>0</v>
      </c>
      <c r="E3354" s="65" t="n">
        <f aca="false">VLOOKUP(A3354,Plan1!$A$7:$O$4024,8,FALSE())</f>
        <v>760</v>
      </c>
      <c r="F3354" s="64" t="n">
        <f aca="false">VLOOKUP(A3354,Plan1!$A$7:$O$4024,12,FALSE())</f>
        <v>-0.14</v>
      </c>
      <c r="G3354" s="65" t="n">
        <f aca="false">VLOOKUP(A3354,Plan1!$A$7:$O$4024,13,FALSE())</f>
        <v>838.64</v>
      </c>
    </row>
    <row r="3355" customFormat="false" ht="15" hidden="false" customHeight="false" outlineLevel="0" collapsed="false">
      <c r="A3355" s="63" t="n">
        <v>44627</v>
      </c>
      <c r="B3355" s="64" t="n">
        <f aca="false">VLOOKUP(A3355,Plan1!$A$7:$O$4024,2,FALSE())</f>
        <v>0</v>
      </c>
      <c r="C3355" s="65" t="n">
        <f aca="false">VLOOKUP(A3355,Plan1!$A$7:$O$4024,3,FALSE())</f>
        <v>781</v>
      </c>
      <c r="D3355" s="66" t="n">
        <f aca="false">VLOOKUP(A3355,Plan1!$A$7:$O$4024,7,FALSE())</f>
        <v>0</v>
      </c>
      <c r="E3355" s="65" t="n">
        <f aca="false">VLOOKUP(A3355,Plan1!$A$7:$O$4024,8,FALSE())</f>
        <v>760</v>
      </c>
      <c r="F3355" s="64" t="n">
        <f aca="false">VLOOKUP(A3355,Plan1!$A$7:$O$4024,12,FALSE())</f>
        <v>-0.17</v>
      </c>
      <c r="G3355" s="65" t="n">
        <f aca="false">VLOOKUP(A3355,Plan1!$A$7:$O$4024,13,FALSE())</f>
        <v>838.61</v>
      </c>
    </row>
    <row r="3356" customFormat="false" ht="15" hidden="false" customHeight="false" outlineLevel="0" collapsed="false">
      <c r="A3356" s="63" t="n">
        <v>44628</v>
      </c>
      <c r="B3356" s="64" t="n">
        <f aca="false">VLOOKUP(A3356,Plan1!$A$7:$O$4024,2,FALSE())</f>
        <v>0</v>
      </c>
      <c r="C3356" s="65" t="n">
        <f aca="false">VLOOKUP(A3356,Plan1!$A$7:$O$4024,3,FALSE())</f>
        <v>781</v>
      </c>
      <c r="D3356" s="66" t="n">
        <f aca="false">VLOOKUP(A3356,Plan1!$A$7:$O$4024,7,FALSE())</f>
        <v>0</v>
      </c>
      <c r="E3356" s="65" t="n">
        <f aca="false">VLOOKUP(A3356,Plan1!$A$7:$O$4024,8,FALSE())</f>
        <v>760</v>
      </c>
      <c r="F3356" s="64" t="n">
        <f aca="false">VLOOKUP(A3356,Plan1!$A$7:$O$4024,12,FALSE())</f>
        <v>-0.2</v>
      </c>
      <c r="G3356" s="65" t="n">
        <f aca="false">VLOOKUP(A3356,Plan1!$A$7:$O$4024,13,FALSE())</f>
        <v>838.58</v>
      </c>
    </row>
    <row r="3357" customFormat="false" ht="15" hidden="false" customHeight="false" outlineLevel="0" collapsed="false">
      <c r="A3357" s="63" t="n">
        <v>44629</v>
      </c>
      <c r="B3357" s="64" t="n">
        <f aca="false">VLOOKUP(A3357,Plan1!$A$7:$O$4024,2,FALSE())</f>
        <v>0</v>
      </c>
      <c r="C3357" s="65" t="n">
        <f aca="false">VLOOKUP(A3357,Plan1!$A$7:$O$4024,3,FALSE())</f>
        <v>781</v>
      </c>
      <c r="D3357" s="66" t="n">
        <f aca="false">VLOOKUP(A3357,Plan1!$A$7:$O$4024,7,FALSE())</f>
        <v>0</v>
      </c>
      <c r="E3357" s="65" t="n">
        <f aca="false">VLOOKUP(A3357,Plan1!$A$7:$O$4024,8,FALSE())</f>
        <v>760</v>
      </c>
      <c r="F3357" s="64" t="n">
        <f aca="false">VLOOKUP(A3357,Plan1!$A$7:$O$4024,12,FALSE())</f>
        <v>-0.22</v>
      </c>
      <c r="G3357" s="65" t="n">
        <f aca="false">VLOOKUP(A3357,Plan1!$A$7:$O$4024,13,FALSE())</f>
        <v>838.56</v>
      </c>
    </row>
    <row r="3358" customFormat="false" ht="15" hidden="false" customHeight="false" outlineLevel="0" collapsed="false">
      <c r="A3358" s="63" t="n">
        <v>44630</v>
      </c>
      <c r="B3358" s="64" t="n">
        <f aca="false">VLOOKUP(A3358,Plan1!$A$7:$O$4024,2,FALSE())</f>
        <v>0</v>
      </c>
      <c r="C3358" s="65" t="n">
        <f aca="false">VLOOKUP(A3358,Plan1!$A$7:$O$4024,3,FALSE())</f>
        <v>781</v>
      </c>
      <c r="D3358" s="66" t="n">
        <f aca="false">VLOOKUP(A3358,Plan1!$A$7:$O$4024,7,FALSE())</f>
        <v>0</v>
      </c>
      <c r="E3358" s="65" t="n">
        <f aca="false">VLOOKUP(A3358,Plan1!$A$7:$O$4024,8,FALSE())</f>
        <v>760</v>
      </c>
      <c r="F3358" s="64" t="n">
        <f aca="false">VLOOKUP(A3358,Plan1!$A$7:$O$4024,12,FALSE())</f>
        <v>-0.24</v>
      </c>
      <c r="G3358" s="65" t="n">
        <f aca="false">VLOOKUP(A3358,Plan1!$A$7:$O$4024,13,FALSE())</f>
        <v>838.54</v>
      </c>
    </row>
    <row r="3359" customFormat="false" ht="15" hidden="false" customHeight="false" outlineLevel="0" collapsed="false">
      <c r="A3359" s="63" t="n">
        <v>44631</v>
      </c>
      <c r="B3359" s="64" t="n">
        <f aca="false">VLOOKUP(A3359,Plan1!$A$7:$O$4024,2,FALSE())</f>
        <v>0</v>
      </c>
      <c r="C3359" s="65" t="n">
        <f aca="false">VLOOKUP(A3359,Plan1!$A$7:$O$4024,3,FALSE())</f>
        <v>781</v>
      </c>
      <c r="D3359" s="66" t="n">
        <f aca="false">VLOOKUP(A3359,Plan1!$A$7:$O$4024,7,FALSE())</f>
        <v>0</v>
      </c>
      <c r="E3359" s="65" t="n">
        <f aca="false">VLOOKUP(A3359,Plan1!$A$7:$O$4024,8,FALSE())</f>
        <v>760</v>
      </c>
      <c r="F3359" s="64" t="n">
        <f aca="false">VLOOKUP(A3359,Plan1!$A$7:$O$4024,12,FALSE())</f>
        <v>-0.25</v>
      </c>
      <c r="G3359" s="65" t="n">
        <f aca="false">VLOOKUP(A3359,Plan1!$A$7:$O$4024,13,FALSE())</f>
        <v>838.53</v>
      </c>
    </row>
    <row r="3360" customFormat="false" ht="15" hidden="false" customHeight="false" outlineLevel="0" collapsed="false">
      <c r="A3360" s="63" t="n">
        <v>44632</v>
      </c>
      <c r="B3360" s="64" t="n">
        <f aca="false">VLOOKUP(A3360,Plan1!$A$7:$O$4024,2,FALSE())</f>
        <v>0</v>
      </c>
      <c r="C3360" s="65" t="n">
        <f aca="false">VLOOKUP(A3360,Plan1!$A$7:$O$4024,3,FALSE())</f>
        <v>781</v>
      </c>
      <c r="D3360" s="66" t="n">
        <f aca="false">VLOOKUP(A3360,Plan1!$A$7:$O$4024,7,FALSE())</f>
        <v>0</v>
      </c>
      <c r="E3360" s="65" t="n">
        <f aca="false">VLOOKUP(A3360,Plan1!$A$7:$O$4024,8,FALSE())</f>
        <v>760</v>
      </c>
      <c r="F3360" s="64" t="n">
        <f aca="false">VLOOKUP(A3360,Plan1!$A$7:$O$4024,12,FALSE())</f>
        <v>-0.27</v>
      </c>
      <c r="G3360" s="65" t="n">
        <f aca="false">VLOOKUP(A3360,Plan1!$A$7:$O$4024,13,FALSE())</f>
        <v>838.51</v>
      </c>
    </row>
    <row r="3361" customFormat="false" ht="15" hidden="false" customHeight="false" outlineLevel="0" collapsed="false">
      <c r="A3361" s="63" t="n">
        <v>44633</v>
      </c>
      <c r="B3361" s="64" t="n">
        <f aca="false">VLOOKUP(A3361,Plan1!$A$7:$O$4024,2,FALSE())</f>
        <v>0</v>
      </c>
      <c r="C3361" s="65" t="n">
        <f aca="false">VLOOKUP(A3361,Plan1!$A$7:$O$4024,3,FALSE())</f>
        <v>781</v>
      </c>
      <c r="D3361" s="66" t="n">
        <f aca="false">VLOOKUP(A3361,Plan1!$A$7:$O$4024,7,FALSE())</f>
        <v>0</v>
      </c>
      <c r="E3361" s="65" t="n">
        <f aca="false">VLOOKUP(A3361,Plan1!$A$7:$O$4024,8,FALSE())</f>
        <v>760</v>
      </c>
      <c r="F3361" s="64" t="n">
        <f aca="false">VLOOKUP(A3361,Plan1!$A$7:$O$4024,12,FALSE())</f>
        <v>-0.3</v>
      </c>
      <c r="G3361" s="65" t="n">
        <f aca="false">VLOOKUP(A3361,Plan1!$A$7:$O$4024,13,FALSE())</f>
        <v>838.48</v>
      </c>
    </row>
    <row r="3362" customFormat="false" ht="15" hidden="false" customHeight="false" outlineLevel="0" collapsed="false">
      <c r="A3362" s="63" t="n">
        <v>44634</v>
      </c>
      <c r="B3362" s="64" t="n">
        <f aca="false">VLOOKUP(A3362,Plan1!$A$7:$O$4024,2,FALSE())</f>
        <v>0</v>
      </c>
      <c r="C3362" s="65" t="n">
        <f aca="false">VLOOKUP(A3362,Plan1!$A$7:$O$4024,3,FALSE())</f>
        <v>781</v>
      </c>
      <c r="D3362" s="66" t="n">
        <f aca="false">VLOOKUP(A3362,Plan1!$A$7:$O$4024,7,FALSE())</f>
        <v>0</v>
      </c>
      <c r="E3362" s="65" t="n">
        <f aca="false">VLOOKUP(A3362,Plan1!$A$7:$O$4024,8,FALSE())</f>
        <v>760</v>
      </c>
      <c r="F3362" s="64" t="n">
        <f aca="false">VLOOKUP(A3362,Plan1!$A$7:$O$4024,12,FALSE())</f>
        <v>-0.33</v>
      </c>
      <c r="G3362" s="65" t="n">
        <f aca="false">VLOOKUP(A3362,Plan1!$A$7:$O$4024,13,FALSE())</f>
        <v>838.45</v>
      </c>
    </row>
    <row r="3363" customFormat="false" ht="15" hidden="false" customHeight="false" outlineLevel="0" collapsed="false">
      <c r="A3363" s="63" t="n">
        <v>44635</v>
      </c>
      <c r="B3363" s="64" t="n">
        <f aca="false">VLOOKUP(A3363,Plan1!$A$7:$O$4024,2,FALSE())</f>
        <v>0</v>
      </c>
      <c r="C3363" s="65" t="n">
        <f aca="false">VLOOKUP(A3363,Plan1!$A$7:$O$4024,3,FALSE())</f>
        <v>781</v>
      </c>
      <c r="D3363" s="66" t="n">
        <f aca="false">VLOOKUP(A3363,Plan1!$A$7:$O$4024,7,FALSE())</f>
        <v>0</v>
      </c>
      <c r="E3363" s="65" t="n">
        <f aca="false">VLOOKUP(A3363,Plan1!$A$7:$O$4024,8,FALSE())</f>
        <v>760</v>
      </c>
      <c r="F3363" s="64" t="n">
        <f aca="false">VLOOKUP(A3363,Plan1!$A$7:$O$4024,12,FALSE())</f>
        <v>-0.35</v>
      </c>
      <c r="G3363" s="65" t="n">
        <f aca="false">VLOOKUP(A3363,Plan1!$A$7:$O$4024,13,FALSE())</f>
        <v>838.43</v>
      </c>
    </row>
    <row r="3364" customFormat="false" ht="15" hidden="false" customHeight="false" outlineLevel="0" collapsed="false">
      <c r="A3364" s="63" t="n">
        <v>44636</v>
      </c>
      <c r="B3364" s="64" t="n">
        <f aca="false">VLOOKUP(A3364,Plan1!$A$7:$O$4024,2,FALSE())</f>
        <v>0</v>
      </c>
      <c r="C3364" s="65" t="n">
        <f aca="false">VLOOKUP(A3364,Plan1!$A$7:$O$4024,3,FALSE())</f>
        <v>781</v>
      </c>
      <c r="D3364" s="66" t="n">
        <f aca="false">VLOOKUP(A3364,Plan1!$A$7:$O$4024,7,FALSE())</f>
        <v>0</v>
      </c>
      <c r="E3364" s="65" t="n">
        <f aca="false">VLOOKUP(A3364,Plan1!$A$7:$O$4024,8,FALSE())</f>
        <v>760</v>
      </c>
      <c r="F3364" s="64" t="n">
        <f aca="false">VLOOKUP(A3364,Plan1!$A$7:$O$4024,12,FALSE())</f>
        <v>-0.37</v>
      </c>
      <c r="G3364" s="65" t="n">
        <f aca="false">VLOOKUP(A3364,Plan1!$A$7:$O$4024,13,FALSE())</f>
        <v>838.41</v>
      </c>
    </row>
    <row r="3365" customFormat="false" ht="15" hidden="false" customHeight="false" outlineLevel="0" collapsed="false">
      <c r="A3365" s="63" t="n">
        <v>44637</v>
      </c>
      <c r="B3365" s="64" t="n">
        <f aca="false">VLOOKUP(A3365,Plan1!$A$7:$O$4024,2,FALSE())</f>
        <v>0</v>
      </c>
      <c r="C3365" s="65" t="n">
        <f aca="false">VLOOKUP(A3365,Plan1!$A$7:$O$4024,3,FALSE())</f>
        <v>781</v>
      </c>
      <c r="D3365" s="66" t="n">
        <f aca="false">VLOOKUP(A3365,Plan1!$A$7:$O$4024,7,FALSE())</f>
        <v>0</v>
      </c>
      <c r="E3365" s="65" t="n">
        <f aca="false">VLOOKUP(A3365,Plan1!$A$7:$O$4024,8,FALSE())</f>
        <v>760</v>
      </c>
      <c r="F3365" s="64" t="n">
        <f aca="false">VLOOKUP(A3365,Plan1!$A$7:$O$4024,12,FALSE())</f>
        <v>-0.4</v>
      </c>
      <c r="G3365" s="65" t="n">
        <f aca="false">VLOOKUP(A3365,Plan1!$A$7:$O$4024,13,FALSE())</f>
        <v>838.38</v>
      </c>
    </row>
    <row r="3366" customFormat="false" ht="15" hidden="false" customHeight="false" outlineLevel="0" collapsed="false">
      <c r="A3366" s="63" t="n">
        <v>44638</v>
      </c>
      <c r="B3366" s="64" t="n">
        <f aca="false">VLOOKUP(A3366,Plan1!$A$7:$O$4024,2,FALSE())</f>
        <v>0</v>
      </c>
      <c r="C3366" s="65" t="n">
        <f aca="false">VLOOKUP(A3366,Plan1!$A$7:$O$4024,3,FALSE())</f>
        <v>781</v>
      </c>
      <c r="D3366" s="66" t="n">
        <f aca="false">VLOOKUP(A3366,Plan1!$A$7:$O$4024,7,FALSE())</f>
        <v>0</v>
      </c>
      <c r="E3366" s="65" t="n">
        <f aca="false">VLOOKUP(A3366,Plan1!$A$7:$O$4024,8,FALSE())</f>
        <v>760</v>
      </c>
      <c r="F3366" s="64" t="n">
        <f aca="false">VLOOKUP(A3366,Plan1!$A$7:$O$4024,12,FALSE())</f>
        <v>-0.45</v>
      </c>
      <c r="G3366" s="65" t="n">
        <f aca="false">VLOOKUP(A3366,Plan1!$A$7:$O$4024,13,FALSE())</f>
        <v>838.33</v>
      </c>
    </row>
    <row r="3367" customFormat="false" ht="15" hidden="false" customHeight="false" outlineLevel="0" collapsed="false">
      <c r="A3367" s="63" t="n">
        <v>44639</v>
      </c>
      <c r="B3367" s="64" t="n">
        <f aca="false">VLOOKUP(A3367,Plan1!$A$7:$O$4024,2,FALSE())</f>
        <v>0</v>
      </c>
      <c r="C3367" s="65" t="n">
        <f aca="false">VLOOKUP(A3367,Plan1!$A$7:$O$4024,3,FALSE())</f>
        <v>781</v>
      </c>
      <c r="D3367" s="66" t="n">
        <f aca="false">VLOOKUP(A3367,Plan1!$A$7:$O$4024,7,FALSE())</f>
        <v>0</v>
      </c>
      <c r="E3367" s="65" t="n">
        <f aca="false">VLOOKUP(A3367,Plan1!$A$7:$O$4024,8,FALSE())</f>
        <v>760</v>
      </c>
      <c r="F3367" s="64" t="n">
        <f aca="false">VLOOKUP(A3367,Plan1!$A$7:$O$4024,12,FALSE())</f>
        <v>-0.48</v>
      </c>
      <c r="G3367" s="65" t="n">
        <f aca="false">VLOOKUP(A3367,Plan1!$A$7:$O$4024,13,FALSE())</f>
        <v>838.3</v>
      </c>
    </row>
    <row r="3368" customFormat="false" ht="15" hidden="false" customHeight="false" outlineLevel="0" collapsed="false">
      <c r="A3368" s="63" t="n">
        <v>44640</v>
      </c>
      <c r="B3368" s="64" t="n">
        <f aca="false">VLOOKUP(A3368,Plan1!$A$7:$O$4024,2,FALSE())</f>
        <v>0</v>
      </c>
      <c r="C3368" s="65" t="n">
        <f aca="false">VLOOKUP(A3368,Plan1!$A$7:$O$4024,3,FALSE())</f>
        <v>781</v>
      </c>
      <c r="D3368" s="66" t="n">
        <f aca="false">VLOOKUP(A3368,Plan1!$A$7:$O$4024,7,FALSE())</f>
        <v>0</v>
      </c>
      <c r="E3368" s="65" t="n">
        <f aca="false">VLOOKUP(A3368,Plan1!$A$7:$O$4024,8,FALSE())</f>
        <v>760</v>
      </c>
      <c r="F3368" s="64" t="n">
        <f aca="false">VLOOKUP(A3368,Plan1!$A$7:$O$4024,12,FALSE())</f>
        <v>-0.5</v>
      </c>
      <c r="G3368" s="65" t="n">
        <f aca="false">VLOOKUP(A3368,Plan1!$A$7:$O$4024,13,FALSE())</f>
        <v>838.28</v>
      </c>
    </row>
    <row r="3369" customFormat="false" ht="15" hidden="false" customHeight="false" outlineLevel="0" collapsed="false">
      <c r="A3369" s="63" t="n">
        <v>44641</v>
      </c>
      <c r="B3369" s="64" t="n">
        <f aca="false">VLOOKUP(A3369,Plan1!$A$7:$O$4024,2,FALSE())</f>
        <v>0</v>
      </c>
      <c r="C3369" s="65" t="n">
        <f aca="false">VLOOKUP(A3369,Plan1!$A$7:$O$4024,3,FALSE())</f>
        <v>781</v>
      </c>
      <c r="D3369" s="66" t="n">
        <f aca="false">VLOOKUP(A3369,Plan1!$A$7:$O$4024,7,FALSE())</f>
        <v>0</v>
      </c>
      <c r="E3369" s="65" t="n">
        <f aca="false">VLOOKUP(A3369,Plan1!$A$7:$O$4024,8,FALSE())</f>
        <v>760</v>
      </c>
      <c r="F3369" s="64" t="n">
        <f aca="false">VLOOKUP(A3369,Plan1!$A$7:$O$4024,12,FALSE())</f>
        <v>-0.52</v>
      </c>
      <c r="G3369" s="65" t="n">
        <f aca="false">VLOOKUP(A3369,Plan1!$A$7:$O$4024,13,FALSE())</f>
        <v>838.26</v>
      </c>
    </row>
    <row r="3370" customFormat="false" ht="15" hidden="false" customHeight="false" outlineLevel="0" collapsed="false">
      <c r="A3370" s="63" t="n">
        <v>44642</v>
      </c>
      <c r="B3370" s="64" t="n">
        <f aca="false">VLOOKUP(A3370,Plan1!$A$7:$O$4024,2,FALSE())</f>
        <v>0</v>
      </c>
      <c r="C3370" s="65" t="n">
        <f aca="false">VLOOKUP(A3370,Plan1!$A$7:$O$4024,3,FALSE())</f>
        <v>781</v>
      </c>
      <c r="D3370" s="66" t="n">
        <f aca="false">VLOOKUP(A3370,Plan1!$A$7:$O$4024,7,FALSE())</f>
        <v>0</v>
      </c>
      <c r="E3370" s="65" t="n">
        <f aca="false">VLOOKUP(A3370,Plan1!$A$7:$O$4024,8,FALSE())</f>
        <v>760</v>
      </c>
      <c r="F3370" s="64" t="n">
        <f aca="false">VLOOKUP(A3370,Plan1!$A$7:$O$4024,12,FALSE())</f>
        <v>-0.54</v>
      </c>
      <c r="G3370" s="65" t="n">
        <f aca="false">VLOOKUP(A3370,Plan1!$A$7:$O$4024,13,FALSE())</f>
        <v>838.24</v>
      </c>
    </row>
    <row r="3371" customFormat="false" ht="15" hidden="false" customHeight="false" outlineLevel="0" collapsed="false">
      <c r="A3371" s="63" t="n">
        <v>44643</v>
      </c>
      <c r="B3371" s="64" t="n">
        <f aca="false">VLOOKUP(A3371,Plan1!$A$7:$O$4024,2,FALSE())</f>
        <v>0</v>
      </c>
      <c r="C3371" s="65" t="n">
        <f aca="false">VLOOKUP(A3371,Plan1!$A$7:$O$4024,3,FALSE())</f>
        <v>781</v>
      </c>
      <c r="D3371" s="66" t="n">
        <f aca="false">VLOOKUP(A3371,Plan1!$A$7:$O$4024,7,FALSE())</f>
        <v>0</v>
      </c>
      <c r="E3371" s="65" t="n">
        <f aca="false">VLOOKUP(A3371,Plan1!$A$7:$O$4024,8,FALSE())</f>
        <v>760</v>
      </c>
      <c r="F3371" s="64" t="n">
        <f aca="false">VLOOKUP(A3371,Plan1!$A$7:$O$4024,12,FALSE())</f>
        <v>-0.55</v>
      </c>
      <c r="G3371" s="65" t="n">
        <f aca="false">VLOOKUP(A3371,Plan1!$A$7:$O$4024,13,FALSE())</f>
        <v>838.23</v>
      </c>
    </row>
    <row r="3372" customFormat="false" ht="15" hidden="false" customHeight="false" outlineLevel="0" collapsed="false">
      <c r="A3372" s="63" t="n">
        <v>44644</v>
      </c>
      <c r="B3372" s="64" t="n">
        <f aca="false">VLOOKUP(A3372,Plan1!$A$7:$O$4024,2,FALSE())</f>
        <v>0</v>
      </c>
      <c r="C3372" s="65" t="n">
        <f aca="false">VLOOKUP(A3372,Plan1!$A$7:$O$4024,3,FALSE())</f>
        <v>781</v>
      </c>
      <c r="D3372" s="66" t="n">
        <f aca="false">VLOOKUP(A3372,Plan1!$A$7:$O$4024,7,FALSE())</f>
        <v>0</v>
      </c>
      <c r="E3372" s="65" t="n">
        <f aca="false">VLOOKUP(A3372,Plan1!$A$7:$O$4024,8,FALSE())</f>
        <v>760</v>
      </c>
      <c r="F3372" s="64" t="n">
        <f aca="false">VLOOKUP(A3372,Plan1!$A$7:$O$4024,12,FALSE())</f>
        <v>-0.56</v>
      </c>
      <c r="G3372" s="65" t="n">
        <f aca="false">VLOOKUP(A3372,Plan1!$A$7:$O$4024,13,FALSE())</f>
        <v>838.22</v>
      </c>
    </row>
    <row r="3373" customFormat="false" ht="15" hidden="false" customHeight="false" outlineLevel="0" collapsed="false">
      <c r="A3373" s="63" t="n">
        <v>44645</v>
      </c>
      <c r="B3373" s="64" t="n">
        <f aca="false">VLOOKUP(A3373,Plan1!$A$7:$O$4024,2,FALSE())</f>
        <v>0</v>
      </c>
      <c r="C3373" s="65" t="n">
        <f aca="false">VLOOKUP(A3373,Plan1!$A$7:$O$4024,3,FALSE())</f>
        <v>781</v>
      </c>
      <c r="D3373" s="66" t="n">
        <f aca="false">VLOOKUP(A3373,Plan1!$A$7:$O$4024,7,FALSE())</f>
        <v>0</v>
      </c>
      <c r="E3373" s="65" t="n">
        <f aca="false">VLOOKUP(A3373,Plan1!$A$7:$O$4024,8,FALSE())</f>
        <v>760</v>
      </c>
      <c r="F3373" s="64" t="n">
        <f aca="false">VLOOKUP(A3373,Plan1!$A$7:$O$4024,12,FALSE())</f>
        <v>-0.57</v>
      </c>
      <c r="G3373" s="65" t="n">
        <f aca="false">VLOOKUP(A3373,Plan1!$A$7:$O$4024,13,FALSE())</f>
        <v>838.21</v>
      </c>
    </row>
    <row r="3374" customFormat="false" ht="15" hidden="false" customHeight="false" outlineLevel="0" collapsed="false">
      <c r="A3374" s="63" t="n">
        <v>44646</v>
      </c>
      <c r="B3374" s="64" t="n">
        <f aca="false">VLOOKUP(A3374,Plan1!$A$7:$O$4024,2,FALSE())</f>
        <v>0</v>
      </c>
      <c r="C3374" s="65" t="n">
        <f aca="false">VLOOKUP(A3374,Plan1!$A$7:$O$4024,3,FALSE())</f>
        <v>781</v>
      </c>
      <c r="D3374" s="66" t="n">
        <f aca="false">VLOOKUP(A3374,Plan1!$A$7:$O$4024,7,FALSE())</f>
        <v>0</v>
      </c>
      <c r="E3374" s="65" t="n">
        <f aca="false">VLOOKUP(A3374,Plan1!$A$7:$O$4024,8,FALSE())</f>
        <v>760</v>
      </c>
      <c r="F3374" s="64" t="n">
        <f aca="false">VLOOKUP(A3374,Plan1!$A$7:$O$4024,12,FALSE())</f>
        <v>-0.59</v>
      </c>
      <c r="G3374" s="65" t="n">
        <f aca="false">VLOOKUP(A3374,Plan1!$A$7:$O$4024,13,FALSE())</f>
        <v>838.19</v>
      </c>
    </row>
    <row r="3375" customFormat="false" ht="15" hidden="false" customHeight="false" outlineLevel="0" collapsed="false">
      <c r="A3375" s="63" t="n">
        <v>44647</v>
      </c>
      <c r="B3375" s="64" t="n">
        <f aca="false">VLOOKUP(A3375,Plan1!$A$7:$O$4024,2,FALSE())</f>
        <v>0</v>
      </c>
      <c r="C3375" s="65" t="n">
        <f aca="false">VLOOKUP(A3375,Plan1!$A$7:$O$4024,3,FALSE())</f>
        <v>781</v>
      </c>
      <c r="D3375" s="66" t="n">
        <f aca="false">VLOOKUP(A3375,Plan1!$A$7:$O$4024,7,FALSE())</f>
        <v>0</v>
      </c>
      <c r="E3375" s="65" t="n">
        <f aca="false">VLOOKUP(A3375,Plan1!$A$7:$O$4024,8,FALSE())</f>
        <v>760</v>
      </c>
      <c r="F3375" s="64" t="n">
        <f aca="false">VLOOKUP(A3375,Plan1!$A$7:$O$4024,12,FALSE())</f>
        <v>-0.59</v>
      </c>
      <c r="G3375" s="65" t="n">
        <f aca="false">VLOOKUP(A3375,Plan1!$A$7:$O$4024,13,FALSE())</f>
        <v>838.19</v>
      </c>
    </row>
    <row r="3376" customFormat="false" ht="15" hidden="false" customHeight="false" outlineLevel="0" collapsed="false">
      <c r="A3376" s="63" t="n">
        <v>44648</v>
      </c>
      <c r="B3376" s="64" t="n">
        <f aca="false">VLOOKUP(A3376,Plan1!$A$7:$O$4024,2,FALSE())</f>
        <v>0</v>
      </c>
      <c r="C3376" s="65" t="n">
        <f aca="false">VLOOKUP(A3376,Plan1!$A$7:$O$4024,3,FALSE())</f>
        <v>781</v>
      </c>
      <c r="D3376" s="66" t="n">
        <f aca="false">VLOOKUP(A3376,Plan1!$A$7:$O$4024,7,FALSE())</f>
        <v>0</v>
      </c>
      <c r="E3376" s="65" t="n">
        <f aca="false">VLOOKUP(A3376,Plan1!$A$7:$O$4024,8,FALSE())</f>
        <v>760</v>
      </c>
      <c r="F3376" s="64" t="n">
        <f aca="false">VLOOKUP(A3376,Plan1!$A$7:$O$4024,12,FALSE())</f>
        <v>-0.6</v>
      </c>
      <c r="G3376" s="65" t="n">
        <f aca="false">VLOOKUP(A3376,Plan1!$A$7:$O$4024,13,FALSE())</f>
        <v>838.18</v>
      </c>
    </row>
    <row r="3377" customFormat="false" ht="15" hidden="false" customHeight="false" outlineLevel="0" collapsed="false">
      <c r="A3377" s="63" t="n">
        <v>44649</v>
      </c>
      <c r="B3377" s="64" t="n">
        <f aca="false">VLOOKUP(A3377,Plan1!$A$7:$O$4024,2,FALSE())</f>
        <v>0</v>
      </c>
      <c r="C3377" s="65" t="n">
        <f aca="false">VLOOKUP(A3377,Plan1!$A$7:$O$4024,3,FALSE())</f>
        <v>781</v>
      </c>
      <c r="D3377" s="66" t="n">
        <f aca="false">VLOOKUP(A3377,Plan1!$A$7:$O$4024,7,FALSE())</f>
        <v>0</v>
      </c>
      <c r="E3377" s="65" t="n">
        <f aca="false">VLOOKUP(A3377,Plan1!$A$7:$O$4024,8,FALSE())</f>
        <v>760</v>
      </c>
      <c r="F3377" s="64" t="n">
        <f aca="false">VLOOKUP(A3377,Plan1!$A$7:$O$4024,12,FALSE())</f>
        <v>-0.62</v>
      </c>
      <c r="G3377" s="65" t="n">
        <f aca="false">VLOOKUP(A3377,Plan1!$A$7:$O$4024,13,FALSE())</f>
        <v>838.16</v>
      </c>
    </row>
    <row r="3378" customFormat="false" ht="15" hidden="false" customHeight="false" outlineLevel="0" collapsed="false">
      <c r="A3378" s="63" t="n">
        <v>44650</v>
      </c>
      <c r="B3378" s="64" t="n">
        <f aca="false">VLOOKUP(A3378,Plan1!$A$7:$O$4024,2,FALSE())</f>
        <v>0</v>
      </c>
      <c r="C3378" s="65" t="n">
        <f aca="false">VLOOKUP(A3378,Plan1!$A$7:$O$4024,3,FALSE())</f>
        <v>781</v>
      </c>
      <c r="D3378" s="66" t="n">
        <f aca="false">VLOOKUP(A3378,Plan1!$A$7:$O$4024,7,FALSE())</f>
        <v>0</v>
      </c>
      <c r="E3378" s="65" t="n">
        <f aca="false">VLOOKUP(A3378,Plan1!$A$7:$O$4024,8,FALSE())</f>
        <v>760</v>
      </c>
      <c r="F3378" s="64" t="n">
        <f aca="false">VLOOKUP(A3378,Plan1!$A$7:$O$4024,12,FALSE())</f>
        <v>-0.64</v>
      </c>
      <c r="G3378" s="65" t="n">
        <f aca="false">VLOOKUP(A3378,Plan1!$A$7:$O$4024,13,FALSE())</f>
        <v>838.14</v>
      </c>
    </row>
    <row r="3379" customFormat="false" ht="15" hidden="false" customHeight="false" outlineLevel="0" collapsed="false">
      <c r="A3379" s="63" t="n">
        <v>44651</v>
      </c>
      <c r="B3379" s="64" t="n">
        <f aca="false">VLOOKUP(A3379,Plan1!$A$7:$O$4024,2,FALSE())</f>
        <v>0</v>
      </c>
      <c r="C3379" s="65" t="n">
        <f aca="false">VLOOKUP(A3379,Plan1!$A$7:$O$4024,3,FALSE())</f>
        <v>781</v>
      </c>
      <c r="D3379" s="66" t="n">
        <f aca="false">VLOOKUP(A3379,Plan1!$A$7:$O$4024,7,FALSE())</f>
        <v>0</v>
      </c>
      <c r="E3379" s="65" t="n">
        <f aca="false">VLOOKUP(A3379,Plan1!$A$7:$O$4024,8,FALSE())</f>
        <v>760</v>
      </c>
      <c r="F3379" s="64" t="n">
        <f aca="false">VLOOKUP(A3379,Plan1!$A$7:$O$4024,12,FALSE())</f>
        <v>-0.65</v>
      </c>
      <c r="G3379" s="65" t="n">
        <f aca="false">VLOOKUP(A3379,Plan1!$A$7:$O$4024,13,FALSE())</f>
        <v>838.13</v>
      </c>
    </row>
    <row r="3380" customFormat="false" ht="15" hidden="false" customHeight="false" outlineLevel="0" collapsed="false">
      <c r="A3380" s="63" t="n">
        <v>44652</v>
      </c>
      <c r="B3380" s="64" t="n">
        <f aca="false">VLOOKUP(A3380,Plan1!$A$7:$O$4024,2,FALSE())</f>
        <v>0</v>
      </c>
      <c r="C3380" s="65" t="n">
        <f aca="false">VLOOKUP(A3380,Plan1!$A$7:$O$4024,3,FALSE())</f>
        <v>781</v>
      </c>
      <c r="D3380" s="66" t="n">
        <f aca="false">VLOOKUP(A3380,Plan1!$A$7:$O$4024,7,FALSE())</f>
        <v>0</v>
      </c>
      <c r="E3380" s="65" t="n">
        <f aca="false">VLOOKUP(A3380,Plan1!$A$7:$O$4024,8,FALSE())</f>
        <v>760</v>
      </c>
      <c r="F3380" s="64" t="n">
        <f aca="false">VLOOKUP(A3380,Plan1!$A$7:$O$4024,12,FALSE())</f>
        <v>-0.67</v>
      </c>
      <c r="G3380" s="65" t="n">
        <f aca="false">VLOOKUP(A3380,Plan1!$A$7:$O$4024,13,FALSE())</f>
        <v>838.11</v>
      </c>
    </row>
    <row r="3381" customFormat="false" ht="15" hidden="false" customHeight="false" outlineLevel="0" collapsed="false">
      <c r="A3381" s="63" t="n">
        <v>44653</v>
      </c>
      <c r="B3381" s="64" t="n">
        <f aca="false">VLOOKUP(A3381,Plan1!$A$7:$O$4024,2,FALSE())</f>
        <v>0</v>
      </c>
      <c r="C3381" s="65" t="n">
        <f aca="false">VLOOKUP(A3381,Plan1!$A$7:$O$4024,3,FALSE())</f>
        <v>781</v>
      </c>
      <c r="D3381" s="66" t="n">
        <f aca="false">VLOOKUP(A3381,Plan1!$A$7:$O$4024,7,FALSE())</f>
        <v>0</v>
      </c>
      <c r="E3381" s="65" t="n">
        <f aca="false">VLOOKUP(A3381,Plan1!$A$7:$O$4024,8,FALSE())</f>
        <v>760</v>
      </c>
      <c r="F3381" s="64" t="n">
        <f aca="false">VLOOKUP(A3381,Plan1!$A$7:$O$4024,12,FALSE())</f>
        <v>-0.69</v>
      </c>
      <c r="G3381" s="65" t="n">
        <f aca="false">VLOOKUP(A3381,Plan1!$A$7:$O$4024,13,FALSE())</f>
        <v>838.09</v>
      </c>
    </row>
    <row r="3382" customFormat="false" ht="15" hidden="false" customHeight="false" outlineLevel="0" collapsed="false">
      <c r="A3382" s="63" t="n">
        <v>44654</v>
      </c>
      <c r="B3382" s="64" t="n">
        <f aca="false">VLOOKUP(A3382,Plan1!$A$7:$O$4024,2,FALSE())</f>
        <v>0</v>
      </c>
      <c r="C3382" s="65" t="n">
        <f aca="false">VLOOKUP(A3382,Plan1!$A$7:$O$4024,3,FALSE())</f>
        <v>781</v>
      </c>
      <c r="D3382" s="66" t="n">
        <f aca="false">VLOOKUP(A3382,Plan1!$A$7:$O$4024,7,FALSE())</f>
        <v>0</v>
      </c>
      <c r="E3382" s="65" t="n">
        <f aca="false">VLOOKUP(A3382,Plan1!$A$7:$O$4024,8,FALSE())</f>
        <v>760</v>
      </c>
      <c r="F3382" s="64" t="n">
        <f aca="false">VLOOKUP(A3382,Plan1!$A$7:$O$4024,12,FALSE())</f>
        <v>-0.71</v>
      </c>
      <c r="G3382" s="65" t="n">
        <f aca="false">VLOOKUP(A3382,Plan1!$A$7:$O$4024,13,FALSE())</f>
        <v>838.07</v>
      </c>
    </row>
    <row r="3383" customFormat="false" ht="15" hidden="false" customHeight="false" outlineLevel="0" collapsed="false">
      <c r="A3383" s="63" t="n">
        <v>44655</v>
      </c>
      <c r="B3383" s="64" t="n">
        <f aca="false">VLOOKUP(A3383,Plan1!$A$7:$O$4024,2,FALSE())</f>
        <v>0</v>
      </c>
      <c r="C3383" s="65" t="n">
        <f aca="false">VLOOKUP(A3383,Plan1!$A$7:$O$4024,3,FALSE())</f>
        <v>781</v>
      </c>
      <c r="D3383" s="66" t="n">
        <f aca="false">VLOOKUP(A3383,Plan1!$A$7:$O$4024,7,FALSE())</f>
        <v>0</v>
      </c>
      <c r="E3383" s="65" t="n">
        <f aca="false">VLOOKUP(A3383,Plan1!$A$7:$O$4024,8,FALSE())</f>
        <v>760</v>
      </c>
      <c r="F3383" s="64" t="n">
        <f aca="false">VLOOKUP(A3383,Plan1!$A$7:$O$4024,12,FALSE())</f>
        <v>-0.72</v>
      </c>
      <c r="G3383" s="65" t="n">
        <f aca="false">VLOOKUP(A3383,Plan1!$A$7:$O$4024,13,FALSE())</f>
        <v>838.06</v>
      </c>
    </row>
    <row r="3384" customFormat="false" ht="15" hidden="false" customHeight="false" outlineLevel="0" collapsed="false">
      <c r="A3384" s="63" t="n">
        <v>44656</v>
      </c>
      <c r="B3384" s="64" t="n">
        <f aca="false">VLOOKUP(A3384,Plan1!$A$7:$O$4024,2,FALSE())</f>
        <v>0</v>
      </c>
      <c r="C3384" s="65" t="n">
        <f aca="false">VLOOKUP(A3384,Plan1!$A$7:$O$4024,3,FALSE())</f>
        <v>781</v>
      </c>
      <c r="D3384" s="66" t="n">
        <f aca="false">VLOOKUP(A3384,Plan1!$A$7:$O$4024,7,FALSE())</f>
        <v>0</v>
      </c>
      <c r="E3384" s="65" t="n">
        <f aca="false">VLOOKUP(A3384,Plan1!$A$7:$O$4024,8,FALSE())</f>
        <v>760</v>
      </c>
      <c r="F3384" s="64" t="n">
        <f aca="false">VLOOKUP(A3384,Plan1!$A$7:$O$4024,12,FALSE())</f>
        <v>-0.73</v>
      </c>
      <c r="G3384" s="65" t="n">
        <f aca="false">VLOOKUP(A3384,Plan1!$A$7:$O$4024,13,FALSE())</f>
        <v>838.05</v>
      </c>
    </row>
    <row r="3385" customFormat="false" ht="15" hidden="false" customHeight="false" outlineLevel="0" collapsed="false">
      <c r="A3385" s="63" t="n">
        <v>44657</v>
      </c>
      <c r="B3385" s="64" t="n">
        <f aca="false">VLOOKUP(A3385,Plan1!$A$7:$O$4024,2,FALSE())</f>
        <v>0</v>
      </c>
      <c r="C3385" s="65" t="n">
        <f aca="false">VLOOKUP(A3385,Plan1!$A$7:$O$4024,3,FALSE())</f>
        <v>781</v>
      </c>
      <c r="D3385" s="66" t="n">
        <f aca="false">VLOOKUP(A3385,Plan1!$A$7:$O$4024,7,FALSE())</f>
        <v>0</v>
      </c>
      <c r="E3385" s="65" t="n">
        <f aca="false">VLOOKUP(A3385,Plan1!$A$7:$O$4024,8,FALSE())</f>
        <v>760</v>
      </c>
      <c r="F3385" s="64" t="n">
        <f aca="false">VLOOKUP(A3385,Plan1!$A$7:$O$4024,12,FALSE())</f>
        <v>-0.75</v>
      </c>
      <c r="G3385" s="65" t="n">
        <f aca="false">VLOOKUP(A3385,Plan1!$A$7:$O$4024,13,FALSE())</f>
        <v>838.03</v>
      </c>
    </row>
    <row r="3386" customFormat="false" ht="15" hidden="false" customHeight="false" outlineLevel="0" collapsed="false">
      <c r="A3386" s="63" t="n">
        <v>44658</v>
      </c>
      <c r="B3386" s="64" t="n">
        <f aca="false">VLOOKUP(A3386,Plan1!$A$7:$O$4024,2,FALSE())</f>
        <v>0</v>
      </c>
      <c r="C3386" s="65" t="n">
        <f aca="false">VLOOKUP(A3386,Plan1!$A$7:$O$4024,3,FALSE())</f>
        <v>781</v>
      </c>
      <c r="D3386" s="66" t="n">
        <f aca="false">VLOOKUP(A3386,Plan1!$A$7:$O$4024,7,FALSE())</f>
        <v>0</v>
      </c>
      <c r="E3386" s="65" t="n">
        <f aca="false">VLOOKUP(A3386,Plan1!$A$7:$O$4024,8,FALSE())</f>
        <v>760</v>
      </c>
      <c r="F3386" s="64" t="n">
        <f aca="false">VLOOKUP(A3386,Plan1!$A$7:$O$4024,12,FALSE())</f>
        <v>-0.75</v>
      </c>
      <c r="G3386" s="65" t="n">
        <f aca="false">VLOOKUP(A3386,Plan1!$A$7:$O$4024,13,FALSE())</f>
        <v>838.03</v>
      </c>
    </row>
    <row r="3387" customFormat="false" ht="15" hidden="false" customHeight="false" outlineLevel="0" collapsed="false">
      <c r="A3387" s="63" t="n">
        <v>44659</v>
      </c>
      <c r="B3387" s="64" t="n">
        <f aca="false">VLOOKUP(A3387,Plan1!$A$7:$O$4024,2,FALSE())</f>
        <v>0</v>
      </c>
      <c r="C3387" s="65" t="n">
        <f aca="false">VLOOKUP(A3387,Plan1!$A$7:$O$4024,3,FALSE())</f>
        <v>781</v>
      </c>
      <c r="D3387" s="66" t="n">
        <f aca="false">VLOOKUP(A3387,Plan1!$A$7:$O$4024,7,FALSE())</f>
        <v>0</v>
      </c>
      <c r="E3387" s="65" t="n">
        <f aca="false">VLOOKUP(A3387,Plan1!$A$7:$O$4024,8,FALSE())</f>
        <v>760</v>
      </c>
      <c r="F3387" s="64" t="n">
        <f aca="false">VLOOKUP(A3387,Plan1!$A$7:$O$4024,12,FALSE())</f>
        <v>-0.73</v>
      </c>
      <c r="G3387" s="65" t="n">
        <f aca="false">VLOOKUP(A3387,Plan1!$A$7:$O$4024,13,FALSE())</f>
        <v>838.05</v>
      </c>
    </row>
    <row r="3388" customFormat="false" ht="15" hidden="false" customHeight="false" outlineLevel="0" collapsed="false">
      <c r="A3388" s="63" t="n">
        <v>44660</v>
      </c>
      <c r="B3388" s="64" t="n">
        <f aca="false">VLOOKUP(A3388,Plan1!$A$7:$O$4024,2,FALSE())</f>
        <v>0</v>
      </c>
      <c r="C3388" s="65" t="n">
        <f aca="false">VLOOKUP(A3388,Plan1!$A$7:$O$4024,3,FALSE())</f>
        <v>781</v>
      </c>
      <c r="D3388" s="66" t="n">
        <f aca="false">VLOOKUP(A3388,Plan1!$A$7:$O$4024,7,FALSE())</f>
        <v>0</v>
      </c>
      <c r="E3388" s="65" t="n">
        <f aca="false">VLOOKUP(A3388,Plan1!$A$7:$O$4024,8,FALSE())</f>
        <v>760</v>
      </c>
      <c r="F3388" s="64" t="n">
        <f aca="false">VLOOKUP(A3388,Plan1!$A$7:$O$4024,12,FALSE())</f>
        <v>-0.74</v>
      </c>
      <c r="G3388" s="65" t="n">
        <f aca="false">VLOOKUP(A3388,Plan1!$A$7:$O$4024,13,FALSE())</f>
        <v>838.04</v>
      </c>
    </row>
    <row r="3389" customFormat="false" ht="15" hidden="false" customHeight="false" outlineLevel="0" collapsed="false">
      <c r="A3389" s="63" t="n">
        <v>44661</v>
      </c>
      <c r="B3389" s="64" t="n">
        <f aca="false">VLOOKUP(A3389,Plan1!$A$7:$O$4024,2,FALSE())</f>
        <v>0</v>
      </c>
      <c r="C3389" s="65" t="n">
        <f aca="false">VLOOKUP(A3389,Plan1!$A$7:$O$4024,3,FALSE())</f>
        <v>781</v>
      </c>
      <c r="D3389" s="66" t="n">
        <f aca="false">VLOOKUP(A3389,Plan1!$A$7:$O$4024,7,FALSE())</f>
        <v>0</v>
      </c>
      <c r="E3389" s="65" t="n">
        <f aca="false">VLOOKUP(A3389,Plan1!$A$7:$O$4024,8,FALSE())</f>
        <v>760</v>
      </c>
      <c r="F3389" s="64" t="n">
        <f aca="false">VLOOKUP(A3389,Plan1!$A$7:$O$4024,12,FALSE())</f>
        <v>-0.72</v>
      </c>
      <c r="G3389" s="65" t="n">
        <f aca="false">VLOOKUP(A3389,Plan1!$A$7:$O$4024,13,FALSE())</f>
        <v>838.06</v>
      </c>
    </row>
    <row r="3390" customFormat="false" ht="15" hidden="false" customHeight="false" outlineLevel="0" collapsed="false">
      <c r="A3390" s="63" t="n">
        <v>44662</v>
      </c>
      <c r="B3390" s="64" t="n">
        <f aca="false">VLOOKUP(A3390,Plan1!$A$7:$O$4024,2,FALSE())</f>
        <v>0</v>
      </c>
      <c r="C3390" s="65" t="n">
        <f aca="false">VLOOKUP(A3390,Plan1!$A$7:$O$4024,3,FALSE())</f>
        <v>781</v>
      </c>
      <c r="D3390" s="66" t="n">
        <f aca="false">VLOOKUP(A3390,Plan1!$A$7:$O$4024,7,FALSE())</f>
        <v>0</v>
      </c>
      <c r="E3390" s="65" t="n">
        <f aca="false">VLOOKUP(A3390,Plan1!$A$7:$O$4024,8,FALSE())</f>
        <v>760</v>
      </c>
      <c r="F3390" s="64" t="n">
        <f aca="false">VLOOKUP(A3390,Plan1!$A$7:$O$4024,12,FALSE())</f>
        <v>-0.75</v>
      </c>
      <c r="G3390" s="65" t="n">
        <f aca="false">VLOOKUP(A3390,Plan1!$A$7:$O$4024,13,FALSE())</f>
        <v>838.03</v>
      </c>
    </row>
    <row r="3391" customFormat="false" ht="15" hidden="false" customHeight="false" outlineLevel="0" collapsed="false">
      <c r="A3391" s="63" t="n">
        <v>44663</v>
      </c>
      <c r="B3391" s="64" t="n">
        <f aca="false">VLOOKUP(A3391,Plan1!$A$7:$O$4024,2,FALSE())</f>
        <v>0</v>
      </c>
      <c r="C3391" s="65" t="n">
        <f aca="false">VLOOKUP(A3391,Plan1!$A$7:$O$4024,3,FALSE())</f>
        <v>781</v>
      </c>
      <c r="D3391" s="66" t="n">
        <f aca="false">VLOOKUP(A3391,Plan1!$A$7:$O$4024,7,FALSE())</f>
        <v>0</v>
      </c>
      <c r="E3391" s="65" t="n">
        <f aca="false">VLOOKUP(A3391,Plan1!$A$7:$O$4024,8,FALSE())</f>
        <v>760</v>
      </c>
      <c r="F3391" s="64" t="n">
        <f aca="false">VLOOKUP(A3391,Plan1!$A$7:$O$4024,12,FALSE())</f>
        <v>-0.77</v>
      </c>
      <c r="G3391" s="65" t="n">
        <f aca="false">VLOOKUP(A3391,Plan1!$A$7:$O$4024,13,FALSE())</f>
        <v>838.01</v>
      </c>
    </row>
    <row r="3392" customFormat="false" ht="15" hidden="false" customHeight="false" outlineLevel="0" collapsed="false">
      <c r="A3392" s="63" t="n">
        <v>44664</v>
      </c>
      <c r="B3392" s="64" t="n">
        <f aca="false">VLOOKUP(A3392,Plan1!$A$7:$O$4024,2,FALSE())</f>
        <v>0</v>
      </c>
      <c r="C3392" s="65" t="n">
        <f aca="false">VLOOKUP(A3392,Plan1!$A$7:$O$4024,3,FALSE())</f>
        <v>781</v>
      </c>
      <c r="D3392" s="66" t="n">
        <f aca="false">VLOOKUP(A3392,Plan1!$A$7:$O$4024,7,FALSE())</f>
        <v>0</v>
      </c>
      <c r="E3392" s="65" t="n">
        <f aca="false">VLOOKUP(A3392,Plan1!$A$7:$O$4024,8,FALSE())</f>
        <v>760</v>
      </c>
      <c r="F3392" s="64" t="n">
        <f aca="false">VLOOKUP(A3392,Plan1!$A$7:$O$4024,12,FALSE())</f>
        <v>-0.78</v>
      </c>
      <c r="G3392" s="65" t="n">
        <f aca="false">VLOOKUP(A3392,Plan1!$A$7:$O$4024,13,FALSE())</f>
        <v>838</v>
      </c>
    </row>
    <row r="3393" customFormat="false" ht="15" hidden="false" customHeight="false" outlineLevel="0" collapsed="false">
      <c r="A3393" s="63" t="n">
        <v>44665</v>
      </c>
      <c r="B3393" s="64" t="n">
        <f aca="false">VLOOKUP(A3393,Plan1!$A$7:$O$4024,2,FALSE())</f>
        <v>0</v>
      </c>
      <c r="C3393" s="65" t="n">
        <f aca="false">VLOOKUP(A3393,Plan1!$A$7:$O$4024,3,FALSE())</f>
        <v>781</v>
      </c>
      <c r="D3393" s="66" t="n">
        <f aca="false">VLOOKUP(A3393,Plan1!$A$7:$O$4024,7,FALSE())</f>
        <v>0</v>
      </c>
      <c r="E3393" s="65" t="n">
        <f aca="false">VLOOKUP(A3393,Plan1!$A$7:$O$4024,8,FALSE())</f>
        <v>760</v>
      </c>
      <c r="F3393" s="64" t="n">
        <f aca="false">VLOOKUP(A3393,Plan1!$A$7:$O$4024,12,FALSE())</f>
        <v>-0.8</v>
      </c>
      <c r="G3393" s="65" t="n">
        <f aca="false">VLOOKUP(A3393,Plan1!$A$7:$O$4024,13,FALSE())</f>
        <v>837.98</v>
      </c>
    </row>
    <row r="3394" customFormat="false" ht="15" hidden="false" customHeight="false" outlineLevel="0" collapsed="false">
      <c r="A3394" s="63" t="n">
        <v>44666</v>
      </c>
      <c r="B3394" s="64" t="n">
        <f aca="false">VLOOKUP(A3394,Plan1!$A$7:$O$4024,2,FALSE())</f>
        <v>0</v>
      </c>
      <c r="C3394" s="65" t="n">
        <f aca="false">VLOOKUP(A3394,Plan1!$A$7:$O$4024,3,FALSE())</f>
        <v>781</v>
      </c>
      <c r="D3394" s="66" t="n">
        <f aca="false">VLOOKUP(A3394,Plan1!$A$7:$O$4024,7,FALSE())</f>
        <v>0</v>
      </c>
      <c r="E3394" s="65" t="n">
        <f aca="false">VLOOKUP(A3394,Plan1!$A$7:$O$4024,8,FALSE())</f>
        <v>760</v>
      </c>
      <c r="F3394" s="64" t="n">
        <f aca="false">VLOOKUP(A3394,Plan1!$A$7:$O$4024,12,FALSE())</f>
        <v>-0.82</v>
      </c>
      <c r="G3394" s="65" t="n">
        <f aca="false">VLOOKUP(A3394,Plan1!$A$7:$O$4024,13,FALSE())</f>
        <v>837.96</v>
      </c>
    </row>
    <row r="3395" customFormat="false" ht="15" hidden="false" customHeight="false" outlineLevel="0" collapsed="false">
      <c r="A3395" s="63" t="n">
        <v>44667</v>
      </c>
      <c r="B3395" s="64" t="n">
        <f aca="false">VLOOKUP(A3395,Plan1!$A$7:$O$4024,2,FALSE())</f>
        <v>0</v>
      </c>
      <c r="C3395" s="65" t="n">
        <f aca="false">VLOOKUP(A3395,Plan1!$A$7:$O$4024,3,FALSE())</f>
        <v>781</v>
      </c>
      <c r="D3395" s="66" t="n">
        <f aca="false">VLOOKUP(A3395,Plan1!$A$7:$O$4024,7,FALSE())</f>
        <v>0</v>
      </c>
      <c r="E3395" s="65" t="n">
        <f aca="false">VLOOKUP(A3395,Plan1!$A$7:$O$4024,8,FALSE())</f>
        <v>760</v>
      </c>
      <c r="F3395" s="64" t="n">
        <f aca="false">VLOOKUP(A3395,Plan1!$A$7:$O$4024,12,FALSE())</f>
        <v>-0.84</v>
      </c>
      <c r="G3395" s="65" t="n">
        <f aca="false">VLOOKUP(A3395,Plan1!$A$7:$O$4024,13,FALSE())</f>
        <v>837.94</v>
      </c>
    </row>
    <row r="3396" customFormat="false" ht="15" hidden="false" customHeight="false" outlineLevel="0" collapsed="false">
      <c r="A3396" s="63" t="n">
        <v>44668</v>
      </c>
      <c r="B3396" s="64" t="n">
        <f aca="false">VLOOKUP(A3396,Plan1!$A$7:$O$4024,2,FALSE())</f>
        <v>0</v>
      </c>
      <c r="C3396" s="65" t="n">
        <f aca="false">VLOOKUP(A3396,Plan1!$A$7:$O$4024,3,FALSE())</f>
        <v>781</v>
      </c>
      <c r="D3396" s="66" t="n">
        <f aca="false">VLOOKUP(A3396,Plan1!$A$7:$O$4024,7,FALSE())</f>
        <v>0</v>
      </c>
      <c r="E3396" s="65" t="n">
        <f aca="false">VLOOKUP(A3396,Plan1!$A$7:$O$4024,8,FALSE())</f>
        <v>760</v>
      </c>
      <c r="F3396" s="64" t="n">
        <f aca="false">VLOOKUP(A3396,Plan1!$A$7:$O$4024,12,FALSE())</f>
        <v>-0.86</v>
      </c>
      <c r="G3396" s="65" t="n">
        <f aca="false">VLOOKUP(A3396,Plan1!$A$7:$O$4024,13,FALSE())</f>
        <v>837.92</v>
      </c>
    </row>
    <row r="3397" customFormat="false" ht="15" hidden="false" customHeight="false" outlineLevel="0" collapsed="false">
      <c r="A3397" s="63" t="n">
        <v>44669</v>
      </c>
      <c r="B3397" s="64" t="n">
        <f aca="false">VLOOKUP(A3397,Plan1!$A$7:$O$4024,2,FALSE())</f>
        <v>0</v>
      </c>
      <c r="C3397" s="65" t="n">
        <f aca="false">VLOOKUP(A3397,Plan1!$A$7:$O$4024,3,FALSE())</f>
        <v>781</v>
      </c>
      <c r="D3397" s="66" t="n">
        <f aca="false">VLOOKUP(A3397,Plan1!$A$7:$O$4024,7,FALSE())</f>
        <v>0</v>
      </c>
      <c r="E3397" s="65" t="n">
        <f aca="false">VLOOKUP(A3397,Plan1!$A$7:$O$4024,8,FALSE())</f>
        <v>760</v>
      </c>
      <c r="F3397" s="64" t="n">
        <f aca="false">VLOOKUP(A3397,Plan1!$A$7:$O$4024,12,FALSE())</f>
        <v>-0.88</v>
      </c>
      <c r="G3397" s="65" t="n">
        <f aca="false">VLOOKUP(A3397,Plan1!$A$7:$O$4024,13,FALSE())</f>
        <v>837.9</v>
      </c>
    </row>
    <row r="3398" customFormat="false" ht="15" hidden="false" customHeight="false" outlineLevel="0" collapsed="false">
      <c r="A3398" s="63" t="n">
        <v>44670</v>
      </c>
      <c r="B3398" s="64" t="n">
        <f aca="false">VLOOKUP(A3398,Plan1!$A$7:$O$4024,2,FALSE())</f>
        <v>0</v>
      </c>
      <c r="C3398" s="65" t="n">
        <f aca="false">VLOOKUP(A3398,Plan1!$A$7:$O$4024,3,FALSE())</f>
        <v>781</v>
      </c>
      <c r="D3398" s="66" t="n">
        <f aca="false">VLOOKUP(A3398,Plan1!$A$7:$O$4024,7,FALSE())</f>
        <v>0</v>
      </c>
      <c r="E3398" s="65" t="n">
        <f aca="false">VLOOKUP(A3398,Plan1!$A$7:$O$4024,8,FALSE())</f>
        <v>760</v>
      </c>
      <c r="F3398" s="64" t="n">
        <f aca="false">VLOOKUP(A3398,Plan1!$A$7:$O$4024,12,FALSE())</f>
        <v>-0.88</v>
      </c>
      <c r="G3398" s="65" t="n">
        <f aca="false">VLOOKUP(A3398,Plan1!$A$7:$O$4024,13,FALSE())</f>
        <v>837.9</v>
      </c>
    </row>
    <row r="3399" customFormat="false" ht="15" hidden="false" customHeight="false" outlineLevel="0" collapsed="false">
      <c r="A3399" s="63" t="n">
        <v>44671</v>
      </c>
      <c r="B3399" s="64" t="n">
        <f aca="false">VLOOKUP(A3399,Plan1!$A$7:$O$4024,2,FALSE())</f>
        <v>0</v>
      </c>
      <c r="C3399" s="65" t="n">
        <f aca="false">VLOOKUP(A3399,Plan1!$A$7:$O$4024,3,FALSE())</f>
        <v>781</v>
      </c>
      <c r="D3399" s="66" t="n">
        <f aca="false">VLOOKUP(A3399,Plan1!$A$7:$O$4024,7,FALSE())</f>
        <v>0</v>
      </c>
      <c r="E3399" s="65" t="n">
        <f aca="false">VLOOKUP(A3399,Plan1!$A$7:$O$4024,8,FALSE())</f>
        <v>760</v>
      </c>
      <c r="F3399" s="64" t="n">
        <f aca="false">VLOOKUP(A3399,Plan1!$A$7:$O$4024,12,FALSE())</f>
        <v>-0.9</v>
      </c>
      <c r="G3399" s="65" t="n">
        <f aca="false">VLOOKUP(A3399,Plan1!$A$7:$O$4024,13,FALSE())</f>
        <v>837.88</v>
      </c>
    </row>
    <row r="3400" customFormat="false" ht="15" hidden="false" customHeight="false" outlineLevel="0" collapsed="false">
      <c r="A3400" s="63" t="n">
        <v>44672</v>
      </c>
      <c r="B3400" s="64" t="n">
        <f aca="false">VLOOKUP(A3400,Plan1!$A$7:$O$4024,2,FALSE())</f>
        <v>0</v>
      </c>
      <c r="C3400" s="65" t="n">
        <f aca="false">VLOOKUP(A3400,Plan1!$A$7:$O$4024,3,FALSE())</f>
        <v>781</v>
      </c>
      <c r="D3400" s="66" t="n">
        <f aca="false">VLOOKUP(A3400,Plan1!$A$7:$O$4024,7,FALSE())</f>
        <v>0</v>
      </c>
      <c r="E3400" s="65" t="n">
        <f aca="false">VLOOKUP(A3400,Plan1!$A$7:$O$4024,8,FALSE())</f>
        <v>760</v>
      </c>
      <c r="F3400" s="64" t="n">
        <f aca="false">VLOOKUP(A3400,Plan1!$A$7:$O$4024,12,FALSE())</f>
        <v>-0.92</v>
      </c>
      <c r="G3400" s="65" t="n">
        <f aca="false">VLOOKUP(A3400,Plan1!$A$7:$O$4024,13,FALSE())</f>
        <v>837.86</v>
      </c>
    </row>
    <row r="3401" customFormat="false" ht="15" hidden="false" customHeight="false" outlineLevel="0" collapsed="false">
      <c r="A3401" s="63" t="n">
        <v>44673</v>
      </c>
      <c r="B3401" s="64" t="n">
        <f aca="false">VLOOKUP(A3401,Plan1!$A$7:$O$4024,2,FALSE())</f>
        <v>0</v>
      </c>
      <c r="C3401" s="65" t="n">
        <f aca="false">VLOOKUP(A3401,Plan1!$A$7:$O$4024,3,FALSE())</f>
        <v>781</v>
      </c>
      <c r="D3401" s="66" t="n">
        <f aca="false">VLOOKUP(A3401,Plan1!$A$7:$O$4024,7,FALSE())</f>
        <v>0</v>
      </c>
      <c r="E3401" s="65" t="n">
        <f aca="false">VLOOKUP(A3401,Plan1!$A$7:$O$4024,8,FALSE())</f>
        <v>760</v>
      </c>
      <c r="F3401" s="64" t="n">
        <f aca="false">VLOOKUP(A3401,Plan1!$A$7:$O$4024,12,FALSE())</f>
        <v>-0.94</v>
      </c>
      <c r="G3401" s="65" t="n">
        <f aca="false">VLOOKUP(A3401,Plan1!$A$7:$O$4024,13,FALSE())</f>
        <v>837.84</v>
      </c>
    </row>
    <row r="3402" customFormat="false" ht="15" hidden="false" customHeight="false" outlineLevel="0" collapsed="false">
      <c r="A3402" s="63" t="n">
        <v>44674</v>
      </c>
      <c r="B3402" s="64" t="n">
        <f aca="false">VLOOKUP(A3402,Plan1!$A$7:$O$4024,2,FALSE())</f>
        <v>0</v>
      </c>
      <c r="C3402" s="65" t="n">
        <f aca="false">VLOOKUP(A3402,Plan1!$A$7:$O$4024,3,FALSE())</f>
        <v>781</v>
      </c>
      <c r="D3402" s="66" t="n">
        <f aca="false">VLOOKUP(A3402,Plan1!$A$7:$O$4024,7,FALSE())</f>
        <v>0</v>
      </c>
      <c r="E3402" s="65" t="n">
        <f aca="false">VLOOKUP(A3402,Plan1!$A$7:$O$4024,8,FALSE())</f>
        <v>760</v>
      </c>
      <c r="F3402" s="64" t="n">
        <f aca="false">VLOOKUP(A3402,Plan1!$A$7:$O$4024,12,FALSE())</f>
        <v>-0.96</v>
      </c>
      <c r="G3402" s="65" t="n">
        <f aca="false">VLOOKUP(A3402,Plan1!$A$7:$O$4024,13,FALSE())</f>
        <v>837.82</v>
      </c>
    </row>
    <row r="3403" customFormat="false" ht="15" hidden="false" customHeight="false" outlineLevel="0" collapsed="false">
      <c r="A3403" s="63" t="n">
        <v>44675</v>
      </c>
      <c r="B3403" s="64" t="n">
        <f aca="false">VLOOKUP(A3403,Plan1!$A$7:$O$4024,2,FALSE())</f>
        <v>0</v>
      </c>
      <c r="C3403" s="65" t="n">
        <f aca="false">VLOOKUP(A3403,Plan1!$A$7:$O$4024,3,FALSE())</f>
        <v>781</v>
      </c>
      <c r="D3403" s="66" t="n">
        <f aca="false">VLOOKUP(A3403,Plan1!$A$7:$O$4024,7,FALSE())</f>
        <v>0</v>
      </c>
      <c r="E3403" s="65" t="n">
        <f aca="false">VLOOKUP(A3403,Plan1!$A$7:$O$4024,8,FALSE())</f>
        <v>760</v>
      </c>
      <c r="F3403" s="64" t="n">
        <f aca="false">VLOOKUP(A3403,Plan1!$A$7:$O$4024,12,FALSE())</f>
        <v>-0.98</v>
      </c>
      <c r="G3403" s="65" t="n">
        <f aca="false">VLOOKUP(A3403,Plan1!$A$7:$O$4024,13,FALSE())</f>
        <v>837.8</v>
      </c>
    </row>
    <row r="3404" customFormat="false" ht="15" hidden="false" customHeight="false" outlineLevel="0" collapsed="false">
      <c r="A3404" s="63" t="n">
        <v>44676</v>
      </c>
      <c r="B3404" s="64" t="n">
        <f aca="false">VLOOKUP(A3404,Plan1!$A$7:$O$4024,2,FALSE())</f>
        <v>0</v>
      </c>
      <c r="C3404" s="65" t="n">
        <f aca="false">VLOOKUP(A3404,Plan1!$A$7:$O$4024,3,FALSE())</f>
        <v>781</v>
      </c>
      <c r="D3404" s="66" t="n">
        <f aca="false">VLOOKUP(A3404,Plan1!$A$7:$O$4024,7,FALSE())</f>
        <v>0</v>
      </c>
      <c r="E3404" s="65" t="n">
        <f aca="false">VLOOKUP(A3404,Plan1!$A$7:$O$4024,8,FALSE())</f>
        <v>760</v>
      </c>
      <c r="F3404" s="64" t="n">
        <f aca="false">VLOOKUP(A3404,Plan1!$A$7:$O$4024,12,FALSE())</f>
        <v>-1</v>
      </c>
      <c r="G3404" s="65" t="n">
        <f aca="false">VLOOKUP(A3404,Plan1!$A$7:$O$4024,13,FALSE())</f>
        <v>837.78</v>
      </c>
    </row>
    <row r="3405" customFormat="false" ht="15" hidden="false" customHeight="false" outlineLevel="0" collapsed="false">
      <c r="A3405" s="63" t="n">
        <v>44677</v>
      </c>
      <c r="B3405" s="64" t="n">
        <f aca="false">VLOOKUP(A3405,Plan1!$A$7:$O$4024,2,FALSE())</f>
        <v>0</v>
      </c>
      <c r="C3405" s="65" t="n">
        <f aca="false">VLOOKUP(A3405,Plan1!$A$7:$O$4024,3,FALSE())</f>
        <v>781</v>
      </c>
      <c r="D3405" s="66" t="n">
        <f aca="false">VLOOKUP(A3405,Plan1!$A$7:$O$4024,7,FALSE())</f>
        <v>0</v>
      </c>
      <c r="E3405" s="65" t="n">
        <f aca="false">VLOOKUP(A3405,Plan1!$A$7:$O$4024,8,FALSE())</f>
        <v>760</v>
      </c>
      <c r="F3405" s="64" t="n">
        <f aca="false">VLOOKUP(A3405,Plan1!$A$7:$O$4024,12,FALSE())</f>
        <v>-1.02</v>
      </c>
      <c r="G3405" s="65" t="n">
        <f aca="false">VLOOKUP(A3405,Plan1!$A$7:$O$4024,13,FALSE())</f>
        <v>837.76</v>
      </c>
    </row>
    <row r="3406" customFormat="false" ht="15" hidden="false" customHeight="false" outlineLevel="0" collapsed="false">
      <c r="A3406" s="63" t="n">
        <v>44678</v>
      </c>
      <c r="B3406" s="64" t="n">
        <f aca="false">VLOOKUP(A3406,Plan1!$A$7:$O$4024,2,FALSE())</f>
        <v>0</v>
      </c>
      <c r="C3406" s="65" t="n">
        <f aca="false">VLOOKUP(A3406,Plan1!$A$7:$O$4024,3,FALSE())</f>
        <v>781</v>
      </c>
      <c r="D3406" s="66" t="n">
        <f aca="false">VLOOKUP(A3406,Plan1!$A$7:$O$4024,7,FALSE())</f>
        <v>0</v>
      </c>
      <c r="E3406" s="65" t="n">
        <f aca="false">VLOOKUP(A3406,Plan1!$A$7:$O$4024,8,FALSE())</f>
        <v>760</v>
      </c>
      <c r="F3406" s="64" t="n">
        <f aca="false">VLOOKUP(A3406,Plan1!$A$7:$O$4024,12,FALSE())</f>
        <v>-1.04</v>
      </c>
      <c r="G3406" s="65" t="n">
        <f aca="false">VLOOKUP(A3406,Plan1!$A$7:$O$4024,13,FALSE())</f>
        <v>837.74</v>
      </c>
    </row>
    <row r="3407" customFormat="false" ht="15" hidden="false" customHeight="false" outlineLevel="0" collapsed="false">
      <c r="A3407" s="63" t="n">
        <v>44679</v>
      </c>
      <c r="B3407" s="64" t="n">
        <f aca="false">VLOOKUP(A3407,Plan1!$A$7:$O$4024,2,FALSE())</f>
        <v>0</v>
      </c>
      <c r="C3407" s="65" t="n">
        <f aca="false">VLOOKUP(A3407,Plan1!$A$7:$O$4024,3,FALSE())</f>
        <v>781</v>
      </c>
      <c r="D3407" s="66" t="n">
        <f aca="false">VLOOKUP(A3407,Plan1!$A$7:$O$4024,7,FALSE())</f>
        <v>0</v>
      </c>
      <c r="E3407" s="65" t="n">
        <f aca="false">VLOOKUP(A3407,Plan1!$A$7:$O$4024,8,FALSE())</f>
        <v>760</v>
      </c>
      <c r="F3407" s="64" t="n">
        <f aca="false">VLOOKUP(A3407,Plan1!$A$7:$O$4024,12,FALSE())</f>
        <v>-1.05</v>
      </c>
      <c r="G3407" s="65" t="n">
        <f aca="false">VLOOKUP(A3407,Plan1!$A$7:$O$4024,13,FALSE())</f>
        <v>837.73</v>
      </c>
    </row>
    <row r="3408" customFormat="false" ht="15" hidden="false" customHeight="false" outlineLevel="0" collapsed="false">
      <c r="A3408" s="63" t="n">
        <v>44680</v>
      </c>
      <c r="B3408" s="64" t="n">
        <f aca="false">VLOOKUP(A3408,Plan1!$A$7:$O$4024,2,FALSE())</f>
        <v>0</v>
      </c>
      <c r="C3408" s="65" t="n">
        <f aca="false">VLOOKUP(A3408,Plan1!$A$7:$O$4024,3,FALSE())</f>
        <v>781</v>
      </c>
      <c r="D3408" s="66" t="n">
        <f aca="false">VLOOKUP(A3408,Plan1!$A$7:$O$4024,7,FALSE())</f>
        <v>0</v>
      </c>
      <c r="E3408" s="65" t="n">
        <f aca="false">VLOOKUP(A3408,Plan1!$A$7:$O$4024,8,FALSE())</f>
        <v>760</v>
      </c>
      <c r="F3408" s="64" t="n">
        <f aca="false">VLOOKUP(A3408,Plan1!$A$7:$O$4024,12,FALSE())</f>
        <v>-1.06</v>
      </c>
      <c r="G3408" s="65" t="n">
        <f aca="false">VLOOKUP(A3408,Plan1!$A$7:$O$4024,13,FALSE())</f>
        <v>837.72</v>
      </c>
    </row>
    <row r="3409" customFormat="false" ht="15" hidden="false" customHeight="false" outlineLevel="0" collapsed="false">
      <c r="A3409" s="63" t="n">
        <v>44681</v>
      </c>
      <c r="B3409" s="64" t="n">
        <f aca="false">VLOOKUP(A3409,Plan1!$A$7:$O$4024,2,FALSE())</f>
        <v>0</v>
      </c>
      <c r="C3409" s="65" t="n">
        <f aca="false">VLOOKUP(A3409,Plan1!$A$7:$O$4024,3,FALSE())</f>
        <v>781</v>
      </c>
      <c r="D3409" s="66" t="n">
        <f aca="false">VLOOKUP(A3409,Plan1!$A$7:$O$4024,7,FALSE())</f>
        <v>0</v>
      </c>
      <c r="E3409" s="65" t="n">
        <f aca="false">VLOOKUP(A3409,Plan1!$A$7:$O$4024,8,FALSE())</f>
        <v>760</v>
      </c>
      <c r="F3409" s="64" t="n">
        <f aca="false">VLOOKUP(A3409,Plan1!$A$7:$O$4024,12,FALSE())</f>
        <v>-1.08</v>
      </c>
      <c r="G3409" s="65" t="n">
        <f aca="false">VLOOKUP(A3409,Plan1!$A$7:$O$4024,13,FALSE())</f>
        <v>837.7</v>
      </c>
    </row>
    <row r="3410" customFormat="false" ht="15" hidden="false" customHeight="false" outlineLevel="0" collapsed="false">
      <c r="A3410" s="63" t="n">
        <v>44682</v>
      </c>
      <c r="B3410" s="64" t="n">
        <f aca="false">VLOOKUP(A3410,Plan1!$A$7:$O$4024,2,FALSE())</f>
        <v>0</v>
      </c>
      <c r="C3410" s="65" t="n">
        <f aca="false">VLOOKUP(A3410,Plan1!$A$7:$O$4024,3,FALSE())</f>
        <v>781</v>
      </c>
      <c r="D3410" s="66" t="n">
        <f aca="false">VLOOKUP(A3410,Plan1!$A$7:$O$4024,7,FALSE())</f>
        <v>0</v>
      </c>
      <c r="E3410" s="65" t="n">
        <f aca="false">VLOOKUP(A3410,Plan1!$A$7:$O$4024,8,FALSE())</f>
        <v>760</v>
      </c>
      <c r="F3410" s="64" t="n">
        <f aca="false">VLOOKUP(A3410,Plan1!$A$7:$O$4024,12,FALSE())</f>
        <v>-1.09</v>
      </c>
      <c r="G3410" s="65" t="n">
        <f aca="false">VLOOKUP(A3410,Plan1!$A$7:$O$4024,13,FALSE())</f>
        <v>837.69</v>
      </c>
    </row>
    <row r="3411" customFormat="false" ht="15" hidden="false" customHeight="false" outlineLevel="0" collapsed="false">
      <c r="A3411" s="63" t="n">
        <v>44683</v>
      </c>
      <c r="B3411" s="64" t="n">
        <f aca="false">VLOOKUP(A3411,Plan1!$A$7:$O$4024,2,FALSE())</f>
        <v>0</v>
      </c>
      <c r="C3411" s="65" t="n">
        <f aca="false">VLOOKUP(A3411,Plan1!$A$7:$O$4024,3,FALSE())</f>
        <v>781</v>
      </c>
      <c r="D3411" s="66" t="n">
        <f aca="false">VLOOKUP(A3411,Plan1!$A$7:$O$4024,7,FALSE())</f>
        <v>0</v>
      </c>
      <c r="E3411" s="65" t="n">
        <f aca="false">VLOOKUP(A3411,Plan1!$A$7:$O$4024,8,FALSE())</f>
        <v>760</v>
      </c>
      <c r="F3411" s="64" t="n">
        <f aca="false">VLOOKUP(A3411,Plan1!$A$7:$O$4024,12,FALSE())</f>
        <v>-1.12</v>
      </c>
      <c r="G3411" s="65" t="n">
        <f aca="false">VLOOKUP(A3411,Plan1!$A$7:$O$4024,13,FALSE())</f>
        <v>837.66</v>
      </c>
    </row>
    <row r="3412" customFormat="false" ht="15" hidden="false" customHeight="false" outlineLevel="0" collapsed="false">
      <c r="A3412" s="63" t="n">
        <v>44684</v>
      </c>
      <c r="B3412" s="64" t="n">
        <f aca="false">VLOOKUP(A3412,Plan1!$A$7:$O$4024,2,FALSE())</f>
        <v>0</v>
      </c>
      <c r="C3412" s="65" t="n">
        <f aca="false">VLOOKUP(A3412,Plan1!$A$7:$O$4024,3,FALSE())</f>
        <v>781</v>
      </c>
      <c r="D3412" s="66" t="n">
        <f aca="false">VLOOKUP(A3412,Plan1!$A$7:$O$4024,7,FALSE())</f>
        <v>0</v>
      </c>
      <c r="E3412" s="65" t="n">
        <f aca="false">VLOOKUP(A3412,Plan1!$A$7:$O$4024,8,FALSE())</f>
        <v>760</v>
      </c>
      <c r="F3412" s="64" t="n">
        <f aca="false">VLOOKUP(A3412,Plan1!$A$7:$O$4024,12,FALSE())</f>
        <v>-1.15</v>
      </c>
      <c r="G3412" s="65" t="n">
        <f aca="false">VLOOKUP(A3412,Plan1!$A$7:$O$4024,13,FALSE())</f>
        <v>837.63</v>
      </c>
    </row>
    <row r="3413" customFormat="false" ht="15" hidden="false" customHeight="false" outlineLevel="0" collapsed="false">
      <c r="A3413" s="63" t="n">
        <v>44685</v>
      </c>
      <c r="B3413" s="64" t="n">
        <f aca="false">VLOOKUP(A3413,Plan1!$A$7:$O$4024,2,FALSE())</f>
        <v>0</v>
      </c>
      <c r="C3413" s="65" t="n">
        <f aca="false">VLOOKUP(A3413,Plan1!$A$7:$O$4024,3,FALSE())</f>
        <v>781</v>
      </c>
      <c r="D3413" s="66" t="n">
        <f aca="false">VLOOKUP(A3413,Plan1!$A$7:$O$4024,7,FALSE())</f>
        <v>0</v>
      </c>
      <c r="E3413" s="65" t="n">
        <f aca="false">VLOOKUP(A3413,Plan1!$A$7:$O$4024,8,FALSE())</f>
        <v>760</v>
      </c>
      <c r="F3413" s="64" t="n">
        <f aca="false">VLOOKUP(A3413,Plan1!$A$7:$O$4024,12,FALSE())</f>
        <v>-1.17</v>
      </c>
      <c r="G3413" s="65" t="n">
        <f aca="false">VLOOKUP(A3413,Plan1!$A$7:$O$4024,13,FALSE())</f>
        <v>837.61</v>
      </c>
    </row>
    <row r="3414" customFormat="false" ht="15" hidden="false" customHeight="false" outlineLevel="0" collapsed="false">
      <c r="A3414" s="63" t="n">
        <v>44686</v>
      </c>
      <c r="B3414" s="64" t="n">
        <f aca="false">VLOOKUP(A3414,Plan1!$A$7:$O$4024,2,FALSE())</f>
        <v>0</v>
      </c>
      <c r="C3414" s="65" t="n">
        <f aca="false">VLOOKUP(A3414,Plan1!$A$7:$O$4024,3,FALSE())</f>
        <v>781</v>
      </c>
      <c r="D3414" s="66" t="n">
        <f aca="false">VLOOKUP(A3414,Plan1!$A$7:$O$4024,7,FALSE())</f>
        <v>0</v>
      </c>
      <c r="E3414" s="65" t="n">
        <f aca="false">VLOOKUP(A3414,Plan1!$A$7:$O$4024,8,FALSE())</f>
        <v>760</v>
      </c>
      <c r="F3414" s="64" t="n">
        <f aca="false">VLOOKUP(A3414,Plan1!$A$7:$O$4024,12,FALSE())</f>
        <v>-1.08</v>
      </c>
      <c r="G3414" s="65" t="n">
        <f aca="false">VLOOKUP(A3414,Plan1!$A$7:$O$4024,13,FALSE())</f>
        <v>837.7</v>
      </c>
    </row>
    <row r="3415" customFormat="false" ht="15" hidden="false" customHeight="false" outlineLevel="0" collapsed="false">
      <c r="A3415" s="63" t="n">
        <v>44687</v>
      </c>
      <c r="B3415" s="64" t="n">
        <f aca="false">VLOOKUP(A3415,Plan1!$A$7:$O$4024,2,FALSE())</f>
        <v>0</v>
      </c>
      <c r="C3415" s="65" t="n">
        <f aca="false">VLOOKUP(A3415,Plan1!$A$7:$O$4024,3,FALSE())</f>
        <v>781</v>
      </c>
      <c r="D3415" s="66" t="n">
        <f aca="false">VLOOKUP(A3415,Plan1!$A$7:$O$4024,7,FALSE())</f>
        <v>0</v>
      </c>
      <c r="E3415" s="65" t="n">
        <f aca="false">VLOOKUP(A3415,Plan1!$A$7:$O$4024,8,FALSE())</f>
        <v>760</v>
      </c>
      <c r="F3415" s="64" t="n">
        <f aca="false">VLOOKUP(A3415,Plan1!$A$7:$O$4024,12,FALSE())</f>
        <v>-0.99</v>
      </c>
      <c r="G3415" s="65" t="n">
        <f aca="false">VLOOKUP(A3415,Plan1!$A$7:$O$4024,13,FALSE())</f>
        <v>837.79</v>
      </c>
    </row>
    <row r="3416" customFormat="false" ht="15" hidden="false" customHeight="false" outlineLevel="0" collapsed="false">
      <c r="A3416" s="63" t="n">
        <v>44688</v>
      </c>
      <c r="B3416" s="64" t="n">
        <f aca="false">VLOOKUP(A3416,Plan1!$A$7:$O$4024,2,FALSE())</f>
        <v>0</v>
      </c>
      <c r="C3416" s="65" t="n">
        <f aca="false">VLOOKUP(A3416,Plan1!$A$7:$O$4024,3,FALSE())</f>
        <v>781</v>
      </c>
      <c r="D3416" s="66" t="n">
        <f aca="false">VLOOKUP(A3416,Plan1!$A$7:$O$4024,7,FALSE())</f>
        <v>0</v>
      </c>
      <c r="E3416" s="65" t="n">
        <f aca="false">VLOOKUP(A3416,Plan1!$A$7:$O$4024,8,FALSE())</f>
        <v>760</v>
      </c>
      <c r="F3416" s="64" t="n">
        <f aca="false">VLOOKUP(A3416,Plan1!$A$7:$O$4024,12,FALSE())</f>
        <v>-1</v>
      </c>
      <c r="G3416" s="65" t="n">
        <f aca="false">VLOOKUP(A3416,Plan1!$A$7:$O$4024,13,FALSE())</f>
        <v>837.78</v>
      </c>
    </row>
    <row r="3417" customFormat="false" ht="15" hidden="false" customHeight="false" outlineLevel="0" collapsed="false">
      <c r="A3417" s="63" t="n">
        <v>44689</v>
      </c>
      <c r="B3417" s="64" t="n">
        <f aca="false">VLOOKUP(A3417,Plan1!$A$7:$O$4024,2,FALSE())</f>
        <v>0</v>
      </c>
      <c r="C3417" s="65" t="n">
        <f aca="false">VLOOKUP(A3417,Plan1!$A$7:$O$4024,3,FALSE())</f>
        <v>781</v>
      </c>
      <c r="D3417" s="66" t="n">
        <f aca="false">VLOOKUP(A3417,Plan1!$A$7:$O$4024,7,FALSE())</f>
        <v>0</v>
      </c>
      <c r="E3417" s="65" t="n">
        <f aca="false">VLOOKUP(A3417,Plan1!$A$7:$O$4024,8,FALSE())</f>
        <v>760</v>
      </c>
      <c r="F3417" s="64" t="n">
        <f aca="false">VLOOKUP(A3417,Plan1!$A$7:$O$4024,12,FALSE())</f>
        <v>-1</v>
      </c>
      <c r="G3417" s="65" t="n">
        <f aca="false">VLOOKUP(A3417,Plan1!$A$7:$O$4024,13,FALSE())</f>
        <v>837.78</v>
      </c>
    </row>
    <row r="3418" customFormat="false" ht="15" hidden="false" customHeight="false" outlineLevel="0" collapsed="false">
      <c r="A3418" s="63" t="n">
        <v>44690</v>
      </c>
      <c r="B3418" s="64" t="n">
        <f aca="false">VLOOKUP(A3418,Plan1!$A$7:$O$4024,2,FALSE())</f>
        <v>0</v>
      </c>
      <c r="C3418" s="65" t="n">
        <f aca="false">VLOOKUP(A3418,Plan1!$A$7:$O$4024,3,FALSE())</f>
        <v>781</v>
      </c>
      <c r="D3418" s="66" t="n">
        <f aca="false">VLOOKUP(A3418,Plan1!$A$7:$O$4024,7,FALSE())</f>
        <v>0</v>
      </c>
      <c r="E3418" s="65" t="n">
        <f aca="false">VLOOKUP(A3418,Plan1!$A$7:$O$4024,8,FALSE())</f>
        <v>760</v>
      </c>
      <c r="F3418" s="64" t="n">
        <f aca="false">VLOOKUP(A3418,Plan1!$A$7:$O$4024,12,FALSE())</f>
        <v>-1.02</v>
      </c>
      <c r="G3418" s="65" t="n">
        <f aca="false">VLOOKUP(A3418,Plan1!$A$7:$O$4024,13,FALSE())</f>
        <v>837.76</v>
      </c>
    </row>
    <row r="3419" customFormat="false" ht="15" hidden="false" customHeight="false" outlineLevel="0" collapsed="false">
      <c r="A3419" s="63" t="n">
        <v>44691</v>
      </c>
      <c r="B3419" s="64" t="n">
        <f aca="false">VLOOKUP(A3419,Plan1!$A$7:$O$4024,2,FALSE())</f>
        <v>0</v>
      </c>
      <c r="C3419" s="65" t="n">
        <f aca="false">VLOOKUP(A3419,Plan1!$A$7:$O$4024,3,FALSE())</f>
        <v>781</v>
      </c>
      <c r="D3419" s="66" t="n">
        <f aca="false">VLOOKUP(A3419,Plan1!$A$7:$O$4024,7,FALSE())</f>
        <v>0</v>
      </c>
      <c r="E3419" s="65" t="n">
        <f aca="false">VLOOKUP(A3419,Plan1!$A$7:$O$4024,8,FALSE())</f>
        <v>760</v>
      </c>
      <c r="F3419" s="64" t="n">
        <f aca="false">VLOOKUP(A3419,Plan1!$A$7:$O$4024,12,FALSE())</f>
        <v>-1.04</v>
      </c>
      <c r="G3419" s="65" t="n">
        <f aca="false">VLOOKUP(A3419,Plan1!$A$7:$O$4024,13,FALSE())</f>
        <v>837.74</v>
      </c>
    </row>
    <row r="3420" customFormat="false" ht="15" hidden="false" customHeight="false" outlineLevel="0" collapsed="false">
      <c r="A3420" s="63" t="n">
        <v>44692</v>
      </c>
      <c r="B3420" s="64" t="n">
        <f aca="false">VLOOKUP(A3420,Plan1!$A$7:$O$4024,2,FALSE())</f>
        <v>0</v>
      </c>
      <c r="C3420" s="65" t="n">
        <f aca="false">VLOOKUP(A3420,Plan1!$A$7:$O$4024,3,FALSE())</f>
        <v>781</v>
      </c>
      <c r="D3420" s="66" t="n">
        <f aca="false">VLOOKUP(A3420,Plan1!$A$7:$O$4024,7,FALSE())</f>
        <v>0</v>
      </c>
      <c r="E3420" s="65" t="n">
        <f aca="false">VLOOKUP(A3420,Plan1!$A$7:$O$4024,8,FALSE())</f>
        <v>760</v>
      </c>
      <c r="F3420" s="64" t="n">
        <f aca="false">VLOOKUP(A3420,Plan1!$A$7:$O$4024,12,FALSE())</f>
        <v>-1.06</v>
      </c>
      <c r="G3420" s="65" t="n">
        <f aca="false">VLOOKUP(A3420,Plan1!$A$7:$O$4024,13,FALSE())</f>
        <v>837.72</v>
      </c>
    </row>
    <row r="3421" customFormat="false" ht="15" hidden="false" customHeight="false" outlineLevel="0" collapsed="false">
      <c r="A3421" s="63" t="n">
        <v>44693</v>
      </c>
      <c r="B3421" s="64" t="n">
        <f aca="false">VLOOKUP(A3421,Plan1!$A$7:$O$4024,2,FALSE())</f>
        <v>0</v>
      </c>
      <c r="C3421" s="65" t="n">
        <f aca="false">VLOOKUP(A3421,Plan1!$A$7:$O$4024,3,FALSE())</f>
        <v>781</v>
      </c>
      <c r="D3421" s="66" t="n">
        <f aca="false">VLOOKUP(A3421,Plan1!$A$7:$O$4024,7,FALSE())</f>
        <v>0</v>
      </c>
      <c r="E3421" s="65" t="n">
        <f aca="false">VLOOKUP(A3421,Plan1!$A$7:$O$4024,8,FALSE())</f>
        <v>760</v>
      </c>
      <c r="F3421" s="64" t="n">
        <f aca="false">VLOOKUP(A3421,Plan1!$A$7:$O$4024,12,FALSE())</f>
        <v>-1.08</v>
      </c>
      <c r="G3421" s="65" t="n">
        <f aca="false">VLOOKUP(A3421,Plan1!$A$7:$O$4024,13,FALSE())</f>
        <v>837.7</v>
      </c>
    </row>
    <row r="3422" customFormat="false" ht="15" hidden="false" customHeight="false" outlineLevel="0" collapsed="false">
      <c r="A3422" s="63" t="n">
        <v>44694</v>
      </c>
      <c r="B3422" s="64" t="n">
        <f aca="false">VLOOKUP(A3422,Plan1!$A$7:$O$4024,2,FALSE())</f>
        <v>0</v>
      </c>
      <c r="C3422" s="65" t="n">
        <f aca="false">VLOOKUP(A3422,Plan1!$A$7:$O$4024,3,FALSE())</f>
        <v>781</v>
      </c>
      <c r="D3422" s="66" t="n">
        <f aca="false">VLOOKUP(A3422,Plan1!$A$7:$O$4024,7,FALSE())</f>
        <v>0</v>
      </c>
      <c r="E3422" s="65" t="n">
        <f aca="false">VLOOKUP(A3422,Plan1!$A$7:$O$4024,8,FALSE())</f>
        <v>760</v>
      </c>
      <c r="F3422" s="64" t="n">
        <f aca="false">VLOOKUP(A3422,Plan1!$A$7:$O$4024,12,FALSE())</f>
        <v>-1.1</v>
      </c>
      <c r="G3422" s="65" t="n">
        <f aca="false">VLOOKUP(A3422,Plan1!$A$7:$O$4024,13,FALSE())</f>
        <v>837.68</v>
      </c>
    </row>
    <row r="3423" customFormat="false" ht="15" hidden="false" customHeight="false" outlineLevel="0" collapsed="false">
      <c r="A3423" s="63" t="n">
        <v>44695</v>
      </c>
      <c r="B3423" s="64" t="n">
        <f aca="false">VLOOKUP(A3423,Plan1!$A$7:$O$4024,2,FALSE())</f>
        <v>0</v>
      </c>
      <c r="C3423" s="65" t="n">
        <f aca="false">VLOOKUP(A3423,Plan1!$A$7:$O$4024,3,FALSE())</f>
        <v>781</v>
      </c>
      <c r="D3423" s="66" t="n">
        <f aca="false">VLOOKUP(A3423,Plan1!$A$7:$O$4024,7,FALSE())</f>
        <v>0</v>
      </c>
      <c r="E3423" s="65" t="n">
        <f aca="false">VLOOKUP(A3423,Plan1!$A$7:$O$4024,8,FALSE())</f>
        <v>760</v>
      </c>
      <c r="F3423" s="64" t="n">
        <f aca="false">VLOOKUP(A3423,Plan1!$A$7:$O$4024,12,FALSE())</f>
        <v>-1.12</v>
      </c>
      <c r="G3423" s="65" t="n">
        <f aca="false">VLOOKUP(A3423,Plan1!$A$7:$O$4024,13,FALSE())</f>
        <v>837.66</v>
      </c>
    </row>
    <row r="3424" customFormat="false" ht="15" hidden="false" customHeight="false" outlineLevel="0" collapsed="false">
      <c r="A3424" s="63" t="n">
        <v>44696</v>
      </c>
      <c r="B3424" s="64" t="n">
        <f aca="false">VLOOKUP(A3424,Plan1!$A$7:$O$4024,2,FALSE())</f>
        <v>0</v>
      </c>
      <c r="C3424" s="65" t="n">
        <f aca="false">VLOOKUP(A3424,Plan1!$A$7:$O$4024,3,FALSE())</f>
        <v>781</v>
      </c>
      <c r="D3424" s="66" t="n">
        <f aca="false">VLOOKUP(A3424,Plan1!$A$7:$O$4024,7,FALSE())</f>
        <v>0</v>
      </c>
      <c r="E3424" s="65" t="n">
        <f aca="false">VLOOKUP(A3424,Plan1!$A$7:$O$4024,8,FALSE())</f>
        <v>760</v>
      </c>
      <c r="F3424" s="64" t="n">
        <f aca="false">VLOOKUP(A3424,Plan1!$A$7:$O$4024,12,FALSE())</f>
        <v>-1.12</v>
      </c>
      <c r="G3424" s="65" t="n">
        <f aca="false">VLOOKUP(A3424,Plan1!$A$7:$O$4024,13,FALSE())</f>
        <v>837.66</v>
      </c>
    </row>
    <row r="3425" customFormat="false" ht="15" hidden="false" customHeight="false" outlineLevel="0" collapsed="false">
      <c r="A3425" s="63" t="n">
        <v>44697</v>
      </c>
      <c r="B3425" s="64" t="n">
        <f aca="false">VLOOKUP(A3425,Plan1!$A$7:$O$4024,2,FALSE())</f>
        <v>0</v>
      </c>
      <c r="C3425" s="65" t="n">
        <f aca="false">VLOOKUP(A3425,Plan1!$A$7:$O$4024,3,FALSE())</f>
        <v>781</v>
      </c>
      <c r="D3425" s="66" t="n">
        <f aca="false">VLOOKUP(A3425,Plan1!$A$7:$O$4024,7,FALSE())</f>
        <v>0</v>
      </c>
      <c r="E3425" s="65" t="n">
        <f aca="false">VLOOKUP(A3425,Plan1!$A$7:$O$4024,8,FALSE())</f>
        <v>760</v>
      </c>
      <c r="F3425" s="64" t="n">
        <f aca="false">VLOOKUP(A3425,Plan1!$A$7:$O$4024,12,FALSE())</f>
        <v>-1.14</v>
      </c>
      <c r="G3425" s="65" t="n">
        <f aca="false">VLOOKUP(A3425,Plan1!$A$7:$O$4024,13,FALSE())</f>
        <v>837.64</v>
      </c>
    </row>
    <row r="3426" customFormat="false" ht="15" hidden="false" customHeight="false" outlineLevel="0" collapsed="false">
      <c r="A3426" s="63" t="n">
        <v>44698</v>
      </c>
      <c r="B3426" s="64" t="n">
        <f aca="false">VLOOKUP(A3426,Plan1!$A$7:$O$4024,2,FALSE())</f>
        <v>0</v>
      </c>
      <c r="C3426" s="65" t="n">
        <f aca="false">VLOOKUP(A3426,Plan1!$A$7:$O$4024,3,FALSE())</f>
        <v>781</v>
      </c>
      <c r="D3426" s="66" t="n">
        <f aca="false">VLOOKUP(A3426,Plan1!$A$7:$O$4024,7,FALSE())</f>
        <v>0</v>
      </c>
      <c r="E3426" s="65" t="n">
        <f aca="false">VLOOKUP(A3426,Plan1!$A$7:$O$4024,8,FALSE())</f>
        <v>760</v>
      </c>
      <c r="F3426" s="64" t="n">
        <f aca="false">VLOOKUP(A3426,Plan1!$A$7:$O$4024,12,FALSE())</f>
        <v>-1.15</v>
      </c>
      <c r="G3426" s="65" t="n">
        <f aca="false">VLOOKUP(A3426,Plan1!$A$7:$O$4024,13,FALSE())</f>
        <v>837.63</v>
      </c>
    </row>
    <row r="3427" customFormat="false" ht="15" hidden="false" customHeight="false" outlineLevel="0" collapsed="false">
      <c r="A3427" s="63" t="n">
        <v>44699</v>
      </c>
      <c r="B3427" s="64" t="n">
        <f aca="false">VLOOKUP(A3427,Plan1!$A$7:$O$4024,2,FALSE())</f>
        <v>0</v>
      </c>
      <c r="C3427" s="65" t="n">
        <f aca="false">VLOOKUP(A3427,Plan1!$A$7:$O$4024,3,FALSE())</f>
        <v>781</v>
      </c>
      <c r="D3427" s="66" t="n">
        <f aca="false">VLOOKUP(A3427,Plan1!$A$7:$O$4024,7,FALSE())</f>
        <v>0</v>
      </c>
      <c r="E3427" s="65" t="n">
        <f aca="false">VLOOKUP(A3427,Plan1!$A$7:$O$4024,8,FALSE())</f>
        <v>760</v>
      </c>
      <c r="F3427" s="64" t="n">
        <f aca="false">VLOOKUP(A3427,Plan1!$A$7:$O$4024,12,FALSE())</f>
        <v>-1.17</v>
      </c>
      <c r="G3427" s="65" t="n">
        <f aca="false">VLOOKUP(A3427,Plan1!$A$7:$O$4024,13,FALSE())</f>
        <v>837.61</v>
      </c>
    </row>
    <row r="3428" customFormat="false" ht="15" hidden="false" customHeight="false" outlineLevel="0" collapsed="false">
      <c r="A3428" s="63" t="n">
        <v>44700</v>
      </c>
      <c r="B3428" s="64" t="n">
        <f aca="false">VLOOKUP(A3428,Plan1!$A$7:$O$4024,2,FALSE())</f>
        <v>0</v>
      </c>
      <c r="C3428" s="65" t="n">
        <f aca="false">VLOOKUP(A3428,Plan1!$A$7:$O$4024,3,FALSE())</f>
        <v>781</v>
      </c>
      <c r="D3428" s="66" t="n">
        <f aca="false">VLOOKUP(A3428,Plan1!$A$7:$O$4024,7,FALSE())</f>
        <v>0</v>
      </c>
      <c r="E3428" s="65" t="n">
        <f aca="false">VLOOKUP(A3428,Plan1!$A$7:$O$4024,8,FALSE())</f>
        <v>760</v>
      </c>
      <c r="F3428" s="64" t="n">
        <f aca="false">VLOOKUP(A3428,Plan1!$A$7:$O$4024,12,FALSE())</f>
        <v>-1.18</v>
      </c>
      <c r="G3428" s="65" t="n">
        <f aca="false">VLOOKUP(A3428,Plan1!$A$7:$O$4024,13,FALSE())</f>
        <v>837.6</v>
      </c>
    </row>
    <row r="3429" customFormat="false" ht="15" hidden="false" customHeight="false" outlineLevel="0" collapsed="false">
      <c r="A3429" s="63" t="n">
        <v>44701</v>
      </c>
      <c r="B3429" s="64" t="n">
        <f aca="false">VLOOKUP(A3429,Plan1!$A$7:$O$4024,2,FALSE())</f>
        <v>0</v>
      </c>
      <c r="C3429" s="65" t="n">
        <f aca="false">VLOOKUP(A3429,Plan1!$A$7:$O$4024,3,FALSE())</f>
        <v>781</v>
      </c>
      <c r="D3429" s="66" t="n">
        <f aca="false">VLOOKUP(A3429,Plan1!$A$7:$O$4024,7,FALSE())</f>
        <v>0</v>
      </c>
      <c r="E3429" s="65" t="n">
        <f aca="false">VLOOKUP(A3429,Plan1!$A$7:$O$4024,8,FALSE())</f>
        <v>760</v>
      </c>
      <c r="F3429" s="64" t="n">
        <f aca="false">VLOOKUP(A3429,Plan1!$A$7:$O$4024,12,FALSE())</f>
        <v>-1.19</v>
      </c>
      <c r="G3429" s="65" t="n">
        <f aca="false">VLOOKUP(A3429,Plan1!$A$7:$O$4024,13,FALSE())</f>
        <v>837.59</v>
      </c>
    </row>
    <row r="3430" customFormat="false" ht="15" hidden="false" customHeight="false" outlineLevel="0" collapsed="false">
      <c r="A3430" s="63" t="n">
        <v>44702</v>
      </c>
      <c r="B3430" s="64" t="n">
        <f aca="false">VLOOKUP(A3430,Plan1!$A$7:$O$4024,2,FALSE())</f>
        <v>0</v>
      </c>
      <c r="C3430" s="65" t="n">
        <f aca="false">VLOOKUP(A3430,Plan1!$A$7:$O$4024,3,FALSE())</f>
        <v>781</v>
      </c>
      <c r="D3430" s="66" t="n">
        <f aca="false">VLOOKUP(A3430,Plan1!$A$7:$O$4024,7,FALSE())</f>
        <v>0</v>
      </c>
      <c r="E3430" s="65" t="n">
        <f aca="false">VLOOKUP(A3430,Plan1!$A$7:$O$4024,8,FALSE())</f>
        <v>760</v>
      </c>
      <c r="F3430" s="64" t="n">
        <f aca="false">VLOOKUP(A3430,Plan1!$A$7:$O$4024,12,FALSE())</f>
        <v>-1.2</v>
      </c>
      <c r="G3430" s="65" t="n">
        <f aca="false">VLOOKUP(A3430,Plan1!$A$7:$O$4024,13,FALSE())</f>
        <v>837.58</v>
      </c>
    </row>
    <row r="3431" customFormat="false" ht="15" hidden="false" customHeight="false" outlineLevel="0" collapsed="false">
      <c r="A3431" s="63" t="n">
        <v>44703</v>
      </c>
      <c r="B3431" s="64" t="n">
        <f aca="false">VLOOKUP(A3431,Plan1!$A$7:$O$4024,2,FALSE())</f>
        <v>0</v>
      </c>
      <c r="C3431" s="65" t="n">
        <f aca="false">VLOOKUP(A3431,Plan1!$A$7:$O$4024,3,FALSE())</f>
        <v>781</v>
      </c>
      <c r="D3431" s="66" t="n">
        <f aca="false">VLOOKUP(A3431,Plan1!$A$7:$O$4024,7,FALSE())</f>
        <v>0</v>
      </c>
      <c r="E3431" s="65" t="n">
        <f aca="false">VLOOKUP(A3431,Plan1!$A$7:$O$4024,8,FALSE())</f>
        <v>760</v>
      </c>
      <c r="F3431" s="64" t="n">
        <f aca="false">VLOOKUP(A3431,Plan1!$A$7:$O$4024,12,FALSE())</f>
        <v>-1.24</v>
      </c>
      <c r="G3431" s="65" t="n">
        <f aca="false">VLOOKUP(A3431,Plan1!$A$7:$O$4024,13,FALSE())</f>
        <v>837.54</v>
      </c>
    </row>
    <row r="3432" customFormat="false" ht="15" hidden="false" customHeight="false" outlineLevel="0" collapsed="false">
      <c r="A3432" s="63" t="n">
        <v>44704</v>
      </c>
      <c r="B3432" s="64" t="n">
        <f aca="false">VLOOKUP(A3432,Plan1!$A$7:$O$4024,2,FALSE())</f>
        <v>0</v>
      </c>
      <c r="C3432" s="65" t="n">
        <f aca="false">VLOOKUP(A3432,Plan1!$A$7:$O$4024,3,FALSE())</f>
        <v>781</v>
      </c>
      <c r="D3432" s="66" t="n">
        <f aca="false">VLOOKUP(A3432,Plan1!$A$7:$O$4024,7,FALSE())</f>
        <v>0</v>
      </c>
      <c r="E3432" s="65" t="n">
        <f aca="false">VLOOKUP(A3432,Plan1!$A$7:$O$4024,8,FALSE())</f>
        <v>760</v>
      </c>
      <c r="F3432" s="64" t="n">
        <f aca="false">VLOOKUP(A3432,Plan1!$A$7:$O$4024,12,FALSE())</f>
        <v>-1.25</v>
      </c>
      <c r="G3432" s="65" t="n">
        <f aca="false">VLOOKUP(A3432,Plan1!$A$7:$O$4024,13,FALSE())</f>
        <v>837.53</v>
      </c>
    </row>
    <row r="3433" customFormat="false" ht="15" hidden="false" customHeight="false" outlineLevel="0" collapsed="false">
      <c r="A3433" s="63" t="n">
        <v>44705</v>
      </c>
      <c r="B3433" s="64" t="n">
        <f aca="false">VLOOKUP(A3433,Plan1!$A$7:$O$4024,2,FALSE())</f>
        <v>0</v>
      </c>
      <c r="C3433" s="65" t="n">
        <f aca="false">VLOOKUP(A3433,Plan1!$A$7:$O$4024,3,FALSE())</f>
        <v>781</v>
      </c>
      <c r="D3433" s="66" t="n">
        <f aca="false">VLOOKUP(A3433,Plan1!$A$7:$O$4024,7,FALSE())</f>
        <v>0</v>
      </c>
      <c r="E3433" s="65" t="n">
        <f aca="false">VLOOKUP(A3433,Plan1!$A$7:$O$4024,8,FALSE())</f>
        <v>760</v>
      </c>
      <c r="F3433" s="64" t="n">
        <f aca="false">VLOOKUP(A3433,Plan1!$A$7:$O$4024,12,FALSE())</f>
        <v>-1.26</v>
      </c>
      <c r="G3433" s="65" t="n">
        <f aca="false">VLOOKUP(A3433,Plan1!$A$7:$O$4024,13,FALSE())</f>
        <v>837.52</v>
      </c>
    </row>
    <row r="3434" customFormat="false" ht="15" hidden="false" customHeight="false" outlineLevel="0" collapsed="false">
      <c r="A3434" s="63" t="n">
        <v>44706</v>
      </c>
      <c r="B3434" s="64" t="n">
        <f aca="false">VLOOKUP(A3434,Plan1!$A$7:$O$4024,2,FALSE())</f>
        <v>0</v>
      </c>
      <c r="C3434" s="65" t="n">
        <f aca="false">VLOOKUP(A3434,Plan1!$A$7:$O$4024,3,FALSE())</f>
        <v>781</v>
      </c>
      <c r="D3434" s="66" t="n">
        <f aca="false">VLOOKUP(A3434,Plan1!$A$7:$O$4024,7,FALSE())</f>
        <v>0</v>
      </c>
      <c r="E3434" s="65" t="n">
        <f aca="false">VLOOKUP(A3434,Plan1!$A$7:$O$4024,8,FALSE())</f>
        <v>760</v>
      </c>
      <c r="F3434" s="64" t="n">
        <f aca="false">VLOOKUP(A3434,Plan1!$A$7:$O$4024,12,FALSE())</f>
        <v>-1.28</v>
      </c>
      <c r="G3434" s="65" t="n">
        <f aca="false">VLOOKUP(A3434,Plan1!$A$7:$O$4024,13,FALSE())</f>
        <v>837.5</v>
      </c>
    </row>
    <row r="3435" customFormat="false" ht="15" hidden="false" customHeight="false" outlineLevel="0" collapsed="false">
      <c r="A3435" s="63" t="n">
        <v>44707</v>
      </c>
      <c r="B3435" s="64" t="n">
        <f aca="false">VLOOKUP(A3435,Plan1!$A$7:$O$4024,2,FALSE())</f>
        <v>0</v>
      </c>
      <c r="C3435" s="65" t="n">
        <f aca="false">VLOOKUP(A3435,Plan1!$A$7:$O$4024,3,FALSE())</f>
        <v>781</v>
      </c>
      <c r="D3435" s="66" t="n">
        <f aca="false">VLOOKUP(A3435,Plan1!$A$7:$O$4024,7,FALSE())</f>
        <v>0</v>
      </c>
      <c r="E3435" s="65" t="n">
        <f aca="false">VLOOKUP(A3435,Plan1!$A$7:$O$4024,8,FALSE())</f>
        <v>760</v>
      </c>
      <c r="F3435" s="64" t="n">
        <f aca="false">VLOOKUP(A3435,Plan1!$A$7:$O$4024,12,FALSE())</f>
        <v>-1.3</v>
      </c>
      <c r="G3435" s="65" t="n">
        <f aca="false">VLOOKUP(A3435,Plan1!$A$7:$O$4024,13,FALSE())</f>
        <v>837.48</v>
      </c>
    </row>
    <row r="3436" customFormat="false" ht="15" hidden="false" customHeight="false" outlineLevel="0" collapsed="false">
      <c r="A3436" s="63" t="n">
        <v>44708</v>
      </c>
      <c r="B3436" s="64" t="n">
        <f aca="false">VLOOKUP(A3436,Plan1!$A$7:$O$4024,2,FALSE())</f>
        <v>0</v>
      </c>
      <c r="C3436" s="65" t="n">
        <f aca="false">VLOOKUP(A3436,Plan1!$A$7:$O$4024,3,FALSE())</f>
        <v>781</v>
      </c>
      <c r="D3436" s="66" t="n">
        <f aca="false">VLOOKUP(A3436,Plan1!$A$7:$O$4024,7,FALSE())</f>
        <v>0</v>
      </c>
      <c r="E3436" s="65" t="n">
        <f aca="false">VLOOKUP(A3436,Plan1!$A$7:$O$4024,8,FALSE())</f>
        <v>760</v>
      </c>
      <c r="F3436" s="64" t="n">
        <f aca="false">VLOOKUP(A3436,Plan1!$A$7:$O$4024,12,FALSE())</f>
        <v>-1.3</v>
      </c>
      <c r="G3436" s="65" t="n">
        <f aca="false">VLOOKUP(A3436,Plan1!$A$7:$O$4024,13,FALSE())</f>
        <v>837.48</v>
      </c>
    </row>
    <row r="3437" customFormat="false" ht="15" hidden="false" customHeight="false" outlineLevel="0" collapsed="false">
      <c r="A3437" s="63" t="n">
        <v>44709</v>
      </c>
      <c r="B3437" s="64" t="n">
        <f aca="false">VLOOKUP(A3437,Plan1!$A$7:$O$4024,2,FALSE())</f>
        <v>0</v>
      </c>
      <c r="C3437" s="65" t="n">
        <f aca="false">VLOOKUP(A3437,Plan1!$A$7:$O$4024,3,FALSE())</f>
        <v>781</v>
      </c>
      <c r="D3437" s="66" t="n">
        <f aca="false">VLOOKUP(A3437,Plan1!$A$7:$O$4024,7,FALSE())</f>
        <v>0</v>
      </c>
      <c r="E3437" s="65" t="n">
        <f aca="false">VLOOKUP(A3437,Plan1!$A$7:$O$4024,8,FALSE())</f>
        <v>760</v>
      </c>
      <c r="F3437" s="64" t="n">
        <f aca="false">VLOOKUP(A3437,Plan1!$A$7:$O$4024,12,FALSE())</f>
        <v>-1.32</v>
      </c>
      <c r="G3437" s="65" t="n">
        <f aca="false">VLOOKUP(A3437,Plan1!$A$7:$O$4024,13,FALSE())</f>
        <v>837.46</v>
      </c>
    </row>
    <row r="3438" customFormat="false" ht="15" hidden="false" customHeight="false" outlineLevel="0" collapsed="false">
      <c r="A3438" s="63" t="n">
        <v>44710</v>
      </c>
      <c r="B3438" s="64" t="n">
        <f aca="false">VLOOKUP(A3438,Plan1!$A$7:$O$4024,2,FALSE())</f>
        <v>0</v>
      </c>
      <c r="C3438" s="65" t="n">
        <f aca="false">VLOOKUP(A3438,Plan1!$A$7:$O$4024,3,FALSE())</f>
        <v>781</v>
      </c>
      <c r="D3438" s="66" t="n">
        <f aca="false">VLOOKUP(A3438,Plan1!$A$7:$O$4024,7,FALSE())</f>
        <v>0</v>
      </c>
      <c r="E3438" s="65" t="n">
        <f aca="false">VLOOKUP(A3438,Plan1!$A$7:$O$4024,8,FALSE())</f>
        <v>760</v>
      </c>
      <c r="F3438" s="64" t="n">
        <f aca="false">VLOOKUP(A3438,Plan1!$A$7:$O$4024,12,FALSE())</f>
        <v>-1.33</v>
      </c>
      <c r="G3438" s="65" t="n">
        <f aca="false">VLOOKUP(A3438,Plan1!$A$7:$O$4024,13,FALSE())</f>
        <v>837.45</v>
      </c>
    </row>
    <row r="3439" customFormat="false" ht="15" hidden="false" customHeight="false" outlineLevel="0" collapsed="false">
      <c r="A3439" s="63" t="n">
        <v>44711</v>
      </c>
      <c r="B3439" s="64" t="n">
        <f aca="false">VLOOKUP(A3439,Plan1!$A$7:$O$4024,2,FALSE())</f>
        <v>0</v>
      </c>
      <c r="C3439" s="65" t="n">
        <f aca="false">VLOOKUP(A3439,Plan1!$A$7:$O$4024,3,FALSE())</f>
        <v>781</v>
      </c>
      <c r="D3439" s="66" t="n">
        <f aca="false">VLOOKUP(A3439,Plan1!$A$7:$O$4024,7,FALSE())</f>
        <v>0</v>
      </c>
      <c r="E3439" s="65" t="n">
        <f aca="false">VLOOKUP(A3439,Plan1!$A$7:$O$4024,8,FALSE())</f>
        <v>760</v>
      </c>
      <c r="F3439" s="64" t="n">
        <f aca="false">VLOOKUP(A3439,Plan1!$A$7:$O$4024,12,FALSE())</f>
        <v>-1.35</v>
      </c>
      <c r="G3439" s="65" t="n">
        <f aca="false">VLOOKUP(A3439,Plan1!$A$7:$O$4024,13,FALSE())</f>
        <v>837.43</v>
      </c>
    </row>
    <row r="3440" customFormat="false" ht="15" hidden="false" customHeight="false" outlineLevel="0" collapsed="false">
      <c r="A3440" s="63" t="n">
        <v>44712</v>
      </c>
      <c r="B3440" s="64" t="n">
        <f aca="false">VLOOKUP(A3440,Plan1!$A$7:$O$4024,2,FALSE())</f>
        <v>0</v>
      </c>
      <c r="C3440" s="65" t="n">
        <f aca="false">VLOOKUP(A3440,Plan1!$A$7:$O$4024,3,FALSE())</f>
        <v>781</v>
      </c>
      <c r="D3440" s="66" t="n">
        <f aca="false">VLOOKUP(A3440,Plan1!$A$7:$O$4024,7,FALSE())</f>
        <v>0</v>
      </c>
      <c r="E3440" s="65" t="n">
        <f aca="false">VLOOKUP(A3440,Plan1!$A$7:$O$4024,8,FALSE())</f>
        <v>760</v>
      </c>
      <c r="F3440" s="64" t="n">
        <f aca="false">VLOOKUP(A3440,Plan1!$A$7:$O$4024,12,FALSE())</f>
        <v>-1.36</v>
      </c>
      <c r="G3440" s="65" t="n">
        <f aca="false">VLOOKUP(A3440,Plan1!$A$7:$O$4024,13,FALSE())</f>
        <v>837.42</v>
      </c>
    </row>
    <row r="3441" customFormat="false" ht="15" hidden="false" customHeight="false" outlineLevel="0" collapsed="false">
      <c r="A3441" s="63" t="n">
        <v>44713</v>
      </c>
      <c r="B3441" s="64" t="n">
        <f aca="false">VLOOKUP(A3441,Plan1!$A$7:$O$4024,2,FALSE())</f>
        <v>0</v>
      </c>
      <c r="C3441" s="65" t="n">
        <f aca="false">VLOOKUP(A3441,Plan1!$A$7:$O$4024,3,FALSE())</f>
        <v>781</v>
      </c>
      <c r="D3441" s="66" t="n">
        <f aca="false">VLOOKUP(A3441,Plan1!$A$7:$O$4024,7,FALSE())</f>
        <v>0</v>
      </c>
      <c r="E3441" s="65" t="n">
        <f aca="false">VLOOKUP(A3441,Plan1!$A$7:$O$4024,8,FALSE())</f>
        <v>760</v>
      </c>
      <c r="F3441" s="64" t="n">
        <f aca="false">VLOOKUP(A3441,Plan1!$A$7:$O$4024,12,FALSE())</f>
        <v>-1.4</v>
      </c>
      <c r="G3441" s="65" t="n">
        <f aca="false">VLOOKUP(A3441,Plan1!$A$7:$O$4024,13,FALSE())</f>
        <v>837.38</v>
      </c>
    </row>
    <row r="3442" customFormat="false" ht="15" hidden="false" customHeight="false" outlineLevel="0" collapsed="false">
      <c r="A3442" s="63" t="n">
        <v>44714</v>
      </c>
      <c r="B3442" s="64" t="n">
        <f aca="false">VLOOKUP(A3442,Plan1!$A$7:$O$4024,2,FALSE())</f>
        <v>0</v>
      </c>
      <c r="C3442" s="65" t="n">
        <f aca="false">VLOOKUP(A3442,Plan1!$A$7:$O$4024,3,FALSE())</f>
        <v>781</v>
      </c>
      <c r="D3442" s="66" t="n">
        <f aca="false">VLOOKUP(A3442,Plan1!$A$7:$O$4024,7,FALSE())</f>
        <v>0</v>
      </c>
      <c r="E3442" s="65" t="n">
        <f aca="false">VLOOKUP(A3442,Plan1!$A$7:$O$4024,8,FALSE())</f>
        <v>760</v>
      </c>
      <c r="F3442" s="64" t="n">
        <f aca="false">VLOOKUP(A3442,Plan1!$A$7:$O$4024,12,FALSE())</f>
        <v>-1.41</v>
      </c>
      <c r="G3442" s="65" t="n">
        <f aca="false">VLOOKUP(A3442,Plan1!$A$7:$O$4024,13,FALSE())</f>
        <v>837.37</v>
      </c>
    </row>
    <row r="3443" customFormat="false" ht="15" hidden="false" customHeight="false" outlineLevel="0" collapsed="false">
      <c r="A3443" s="63" t="n">
        <v>44715</v>
      </c>
      <c r="B3443" s="64" t="n">
        <f aca="false">VLOOKUP(A3443,Plan1!$A$7:$O$4024,2,FALSE())</f>
        <v>0</v>
      </c>
      <c r="C3443" s="65" t="n">
        <f aca="false">VLOOKUP(A3443,Plan1!$A$7:$O$4024,3,FALSE())</f>
        <v>781</v>
      </c>
      <c r="D3443" s="66" t="n">
        <f aca="false">VLOOKUP(A3443,Plan1!$A$7:$O$4024,7,FALSE())</f>
        <v>0</v>
      </c>
      <c r="E3443" s="65" t="n">
        <f aca="false">VLOOKUP(A3443,Plan1!$A$7:$O$4024,8,FALSE())</f>
        <v>760</v>
      </c>
      <c r="F3443" s="64" t="n">
        <f aca="false">VLOOKUP(A3443,Plan1!$A$7:$O$4024,12,FALSE())</f>
        <v>-1.41</v>
      </c>
      <c r="G3443" s="65" t="n">
        <f aca="false">VLOOKUP(A3443,Plan1!$A$7:$O$4024,13,FALSE())</f>
        <v>837.37</v>
      </c>
    </row>
    <row r="3444" customFormat="false" ht="15" hidden="false" customHeight="false" outlineLevel="0" collapsed="false">
      <c r="A3444" s="63" t="n">
        <v>44716</v>
      </c>
      <c r="B3444" s="64" t="n">
        <f aca="false">VLOOKUP(A3444,Plan1!$A$7:$O$4024,2,FALSE())</f>
        <v>0</v>
      </c>
      <c r="C3444" s="65" t="n">
        <f aca="false">VLOOKUP(A3444,Plan1!$A$7:$O$4024,3,FALSE())</f>
        <v>781</v>
      </c>
      <c r="D3444" s="66" t="n">
        <f aca="false">VLOOKUP(A3444,Plan1!$A$7:$O$4024,7,FALSE())</f>
        <v>0</v>
      </c>
      <c r="E3444" s="65" t="n">
        <f aca="false">VLOOKUP(A3444,Plan1!$A$7:$O$4024,8,FALSE())</f>
        <v>760</v>
      </c>
      <c r="F3444" s="64" t="n">
        <f aca="false">VLOOKUP(A3444,Plan1!$A$7:$O$4024,12,FALSE())</f>
        <v>-1.46</v>
      </c>
      <c r="G3444" s="65" t="n">
        <f aca="false">VLOOKUP(A3444,Plan1!$A$7:$O$4024,13,FALSE())</f>
        <v>837.32</v>
      </c>
    </row>
    <row r="3445" customFormat="false" ht="15" hidden="false" customHeight="false" outlineLevel="0" collapsed="false">
      <c r="A3445" s="63" t="n">
        <v>44717</v>
      </c>
      <c r="B3445" s="64" t="n">
        <f aca="false">VLOOKUP(A3445,Plan1!$A$7:$O$4024,2,FALSE())</f>
        <v>0</v>
      </c>
      <c r="C3445" s="65" t="n">
        <f aca="false">VLOOKUP(A3445,Plan1!$A$7:$O$4024,3,FALSE())</f>
        <v>781</v>
      </c>
      <c r="D3445" s="66" t="n">
        <f aca="false">VLOOKUP(A3445,Plan1!$A$7:$O$4024,7,FALSE())</f>
        <v>0</v>
      </c>
      <c r="E3445" s="65" t="n">
        <f aca="false">VLOOKUP(A3445,Plan1!$A$7:$O$4024,8,FALSE())</f>
        <v>760</v>
      </c>
      <c r="F3445" s="64" t="n">
        <f aca="false">VLOOKUP(A3445,Plan1!$A$7:$O$4024,12,FALSE())</f>
        <v>-1.48</v>
      </c>
      <c r="G3445" s="65" t="n">
        <f aca="false">VLOOKUP(A3445,Plan1!$A$7:$O$4024,13,FALSE())</f>
        <v>837.3</v>
      </c>
    </row>
    <row r="3446" customFormat="false" ht="15" hidden="false" customHeight="false" outlineLevel="0" collapsed="false">
      <c r="A3446" s="63" t="n">
        <v>44718</v>
      </c>
      <c r="B3446" s="64" t="n">
        <f aca="false">VLOOKUP(A3446,Plan1!$A$7:$O$4024,2,FALSE())</f>
        <v>0</v>
      </c>
      <c r="C3446" s="65" t="n">
        <f aca="false">VLOOKUP(A3446,Plan1!$A$7:$O$4024,3,FALSE())</f>
        <v>781</v>
      </c>
      <c r="D3446" s="66" t="n">
        <f aca="false">VLOOKUP(A3446,Plan1!$A$7:$O$4024,7,FALSE())</f>
        <v>0</v>
      </c>
      <c r="E3446" s="65" t="n">
        <f aca="false">VLOOKUP(A3446,Plan1!$A$7:$O$4024,8,FALSE())</f>
        <v>760</v>
      </c>
      <c r="F3446" s="64" t="n">
        <f aca="false">VLOOKUP(A3446,Plan1!$A$7:$O$4024,12,FALSE())</f>
        <v>-1.5</v>
      </c>
      <c r="G3446" s="65" t="n">
        <f aca="false">VLOOKUP(A3446,Plan1!$A$7:$O$4024,13,FALSE())</f>
        <v>837.28</v>
      </c>
    </row>
    <row r="3447" customFormat="false" ht="15" hidden="false" customHeight="false" outlineLevel="0" collapsed="false">
      <c r="A3447" s="63" t="n">
        <v>44719</v>
      </c>
      <c r="B3447" s="64" t="n">
        <f aca="false">VLOOKUP(A3447,Plan1!$A$7:$O$4024,2,FALSE())</f>
        <v>0</v>
      </c>
      <c r="C3447" s="65" t="n">
        <f aca="false">VLOOKUP(A3447,Plan1!$A$7:$O$4024,3,FALSE())</f>
        <v>781</v>
      </c>
      <c r="D3447" s="66" t="n">
        <f aca="false">VLOOKUP(A3447,Plan1!$A$7:$O$4024,7,FALSE())</f>
        <v>0</v>
      </c>
      <c r="E3447" s="65" t="n">
        <f aca="false">VLOOKUP(A3447,Plan1!$A$7:$O$4024,8,FALSE())</f>
        <v>760</v>
      </c>
      <c r="F3447" s="64" t="n">
        <f aca="false">VLOOKUP(A3447,Plan1!$A$7:$O$4024,12,FALSE())</f>
        <v>-1.52</v>
      </c>
      <c r="G3447" s="65" t="n">
        <f aca="false">VLOOKUP(A3447,Plan1!$A$7:$O$4024,13,FALSE())</f>
        <v>837.26</v>
      </c>
    </row>
    <row r="3448" customFormat="false" ht="15" hidden="false" customHeight="false" outlineLevel="0" collapsed="false">
      <c r="A3448" s="63" t="n">
        <v>44720</v>
      </c>
      <c r="B3448" s="64" t="n">
        <f aca="false">VLOOKUP(A3448,Plan1!$A$7:$O$4024,2,FALSE())</f>
        <v>0</v>
      </c>
      <c r="C3448" s="65" t="n">
        <f aca="false">VLOOKUP(A3448,Plan1!$A$7:$O$4024,3,FALSE())</f>
        <v>781</v>
      </c>
      <c r="D3448" s="66" t="n">
        <f aca="false">VLOOKUP(A3448,Plan1!$A$7:$O$4024,7,FALSE())</f>
        <v>0</v>
      </c>
      <c r="E3448" s="65" t="n">
        <f aca="false">VLOOKUP(A3448,Plan1!$A$7:$O$4024,8,FALSE())</f>
        <v>760</v>
      </c>
      <c r="F3448" s="64" t="n">
        <f aca="false">VLOOKUP(A3448,Plan1!$A$7:$O$4024,12,FALSE())</f>
        <v>-1.54</v>
      </c>
      <c r="G3448" s="65" t="n">
        <f aca="false">VLOOKUP(A3448,Plan1!$A$7:$O$4024,13,FALSE())</f>
        <v>837.24</v>
      </c>
    </row>
    <row r="3449" customFormat="false" ht="15" hidden="false" customHeight="false" outlineLevel="0" collapsed="false">
      <c r="A3449" s="63" t="n">
        <v>44721</v>
      </c>
      <c r="B3449" s="64" t="n">
        <f aca="false">VLOOKUP(A3449,Plan1!$A$7:$O$4024,2,FALSE())</f>
        <v>0</v>
      </c>
      <c r="C3449" s="65" t="n">
        <f aca="false">VLOOKUP(A3449,Plan1!$A$7:$O$4024,3,FALSE())</f>
        <v>781</v>
      </c>
      <c r="D3449" s="66" t="n">
        <f aca="false">VLOOKUP(A3449,Plan1!$A$7:$O$4024,7,FALSE())</f>
        <v>0</v>
      </c>
      <c r="E3449" s="65" t="n">
        <f aca="false">VLOOKUP(A3449,Plan1!$A$7:$O$4024,8,FALSE())</f>
        <v>760</v>
      </c>
      <c r="F3449" s="64" t="n">
        <f aca="false">VLOOKUP(A3449,Plan1!$A$7:$O$4024,12,FALSE())</f>
        <v>-1.56</v>
      </c>
      <c r="G3449" s="65" t="n">
        <f aca="false">VLOOKUP(A3449,Plan1!$A$7:$O$4024,13,FALSE())</f>
        <v>837.22</v>
      </c>
    </row>
    <row r="3450" customFormat="false" ht="15" hidden="false" customHeight="false" outlineLevel="0" collapsed="false">
      <c r="A3450" s="63" t="n">
        <v>44722</v>
      </c>
      <c r="B3450" s="64" t="n">
        <f aca="false">VLOOKUP(A3450,Plan1!$A$7:$O$4024,2,FALSE())</f>
        <v>0</v>
      </c>
      <c r="C3450" s="65" t="n">
        <f aca="false">VLOOKUP(A3450,Plan1!$A$7:$O$4024,3,FALSE())</f>
        <v>781</v>
      </c>
      <c r="D3450" s="66" t="n">
        <f aca="false">VLOOKUP(A3450,Plan1!$A$7:$O$4024,7,FALSE())</f>
        <v>0</v>
      </c>
      <c r="E3450" s="65" t="n">
        <f aca="false">VLOOKUP(A3450,Plan1!$A$7:$O$4024,8,FALSE())</f>
        <v>760</v>
      </c>
      <c r="F3450" s="64" t="n">
        <f aca="false">VLOOKUP(A3450,Plan1!$A$7:$O$4024,12,FALSE())</f>
        <v>-1.58</v>
      </c>
      <c r="G3450" s="65" t="n">
        <f aca="false">VLOOKUP(A3450,Plan1!$A$7:$O$4024,13,FALSE())</f>
        <v>837.2</v>
      </c>
    </row>
    <row r="3451" customFormat="false" ht="15" hidden="false" customHeight="false" outlineLevel="0" collapsed="false">
      <c r="A3451" s="63" t="n">
        <v>44723</v>
      </c>
      <c r="B3451" s="64" t="n">
        <f aca="false">VLOOKUP(A3451,Plan1!$A$7:$O$4024,2,FALSE())</f>
        <v>0</v>
      </c>
      <c r="C3451" s="65" t="n">
        <f aca="false">VLOOKUP(A3451,Plan1!$A$7:$O$4024,3,FALSE())</f>
        <v>781</v>
      </c>
      <c r="D3451" s="66" t="n">
        <f aca="false">VLOOKUP(A3451,Plan1!$A$7:$O$4024,7,FALSE())</f>
        <v>0</v>
      </c>
      <c r="E3451" s="65" t="n">
        <f aca="false">VLOOKUP(A3451,Plan1!$A$7:$O$4024,8,FALSE())</f>
        <v>760</v>
      </c>
      <c r="F3451" s="64" t="n">
        <f aca="false">VLOOKUP(A3451,Plan1!$A$7:$O$4024,12,FALSE())</f>
        <v>-1.6</v>
      </c>
      <c r="G3451" s="65" t="n">
        <f aca="false">VLOOKUP(A3451,Plan1!$A$7:$O$4024,13,FALSE())</f>
        <v>837.18</v>
      </c>
    </row>
    <row r="3452" customFormat="false" ht="15" hidden="false" customHeight="false" outlineLevel="0" collapsed="false">
      <c r="A3452" s="63" t="n">
        <v>44724</v>
      </c>
      <c r="B3452" s="64" t="n">
        <f aca="false">VLOOKUP(A3452,Plan1!$A$7:$O$4024,2,FALSE())</f>
        <v>0</v>
      </c>
      <c r="C3452" s="65" t="n">
        <f aca="false">VLOOKUP(A3452,Plan1!$A$7:$O$4024,3,FALSE())</f>
        <v>781</v>
      </c>
      <c r="D3452" s="66" t="n">
        <f aca="false">VLOOKUP(A3452,Plan1!$A$7:$O$4024,7,FALSE())</f>
        <v>0</v>
      </c>
      <c r="E3452" s="65" t="n">
        <f aca="false">VLOOKUP(A3452,Plan1!$A$7:$O$4024,8,FALSE())</f>
        <v>760</v>
      </c>
      <c r="F3452" s="64" t="n">
        <f aca="false">VLOOKUP(A3452,Plan1!$A$7:$O$4024,12,FALSE())</f>
        <v>-1.62</v>
      </c>
      <c r="G3452" s="65" t="n">
        <f aca="false">VLOOKUP(A3452,Plan1!$A$7:$O$4024,13,FALSE())</f>
        <v>837.16</v>
      </c>
    </row>
    <row r="3453" customFormat="false" ht="15" hidden="false" customHeight="false" outlineLevel="0" collapsed="false">
      <c r="A3453" s="63" t="n">
        <v>44725</v>
      </c>
      <c r="B3453" s="64" t="n">
        <f aca="false">VLOOKUP(A3453,Plan1!$A$7:$O$4024,2,FALSE())</f>
        <v>0</v>
      </c>
      <c r="C3453" s="65" t="n">
        <f aca="false">VLOOKUP(A3453,Plan1!$A$7:$O$4024,3,FALSE())</f>
        <v>781</v>
      </c>
      <c r="D3453" s="66" t="n">
        <f aca="false">VLOOKUP(A3453,Plan1!$A$7:$O$4024,7,FALSE())</f>
        <v>0</v>
      </c>
      <c r="E3453" s="65" t="n">
        <f aca="false">VLOOKUP(A3453,Plan1!$A$7:$O$4024,8,FALSE())</f>
        <v>760</v>
      </c>
      <c r="F3453" s="64" t="n">
        <f aca="false">VLOOKUP(A3453,Plan1!$A$7:$O$4024,12,FALSE())</f>
        <v>-1.64</v>
      </c>
      <c r="G3453" s="65" t="n">
        <f aca="false">VLOOKUP(A3453,Plan1!$A$7:$O$4024,13,FALSE())</f>
        <v>837.14</v>
      </c>
    </row>
    <row r="3454" customFormat="false" ht="15" hidden="false" customHeight="false" outlineLevel="0" collapsed="false">
      <c r="A3454" s="63" t="n">
        <v>44726</v>
      </c>
      <c r="B3454" s="64" t="n">
        <f aca="false">VLOOKUP(A3454,Plan1!$A$7:$O$4024,2,FALSE())</f>
        <v>0</v>
      </c>
      <c r="C3454" s="65" t="n">
        <f aca="false">VLOOKUP(A3454,Plan1!$A$7:$O$4024,3,FALSE())</f>
        <v>781</v>
      </c>
      <c r="D3454" s="66" t="n">
        <f aca="false">VLOOKUP(A3454,Plan1!$A$7:$O$4024,7,FALSE())</f>
        <v>0</v>
      </c>
      <c r="E3454" s="65" t="n">
        <f aca="false">VLOOKUP(A3454,Plan1!$A$7:$O$4024,8,FALSE())</f>
        <v>760</v>
      </c>
      <c r="F3454" s="64" t="n">
        <f aca="false">VLOOKUP(A3454,Plan1!$A$7:$O$4024,12,FALSE())</f>
        <v>-1.66</v>
      </c>
      <c r="G3454" s="65" t="n">
        <f aca="false">VLOOKUP(A3454,Plan1!$A$7:$O$4024,13,FALSE())</f>
        <v>837.12</v>
      </c>
    </row>
    <row r="3455" customFormat="false" ht="15" hidden="false" customHeight="false" outlineLevel="0" collapsed="false">
      <c r="A3455" s="63" t="n">
        <v>44727</v>
      </c>
      <c r="B3455" s="64" t="n">
        <f aca="false">VLOOKUP(A3455,Plan1!$A$7:$O$4024,2,FALSE())</f>
        <v>0</v>
      </c>
      <c r="C3455" s="65" t="n">
        <f aca="false">VLOOKUP(A3455,Plan1!$A$7:$O$4024,3,FALSE())</f>
        <v>781</v>
      </c>
      <c r="D3455" s="66" t="n">
        <f aca="false">VLOOKUP(A3455,Plan1!$A$7:$O$4024,7,FALSE())</f>
        <v>0</v>
      </c>
      <c r="E3455" s="65" t="n">
        <f aca="false">VLOOKUP(A3455,Plan1!$A$7:$O$4024,8,FALSE())</f>
        <v>760</v>
      </c>
      <c r="F3455" s="64" t="n">
        <f aca="false">VLOOKUP(A3455,Plan1!$A$7:$O$4024,12,FALSE())</f>
        <v>-1.68</v>
      </c>
      <c r="G3455" s="65" t="n">
        <f aca="false">VLOOKUP(A3455,Plan1!$A$7:$O$4024,13,FALSE())</f>
        <v>837.1</v>
      </c>
    </row>
    <row r="3456" customFormat="false" ht="15" hidden="false" customHeight="false" outlineLevel="0" collapsed="false">
      <c r="A3456" s="63" t="n">
        <v>44728</v>
      </c>
      <c r="B3456" s="64" t="n">
        <f aca="false">VLOOKUP(A3456,Plan1!$A$7:$O$4024,2,FALSE())</f>
        <v>0</v>
      </c>
      <c r="C3456" s="65" t="n">
        <f aca="false">VLOOKUP(A3456,Plan1!$A$7:$O$4024,3,FALSE())</f>
        <v>781</v>
      </c>
      <c r="D3456" s="66" t="n">
        <f aca="false">VLOOKUP(A3456,Plan1!$A$7:$O$4024,7,FALSE())</f>
        <v>0</v>
      </c>
      <c r="E3456" s="65" t="n">
        <f aca="false">VLOOKUP(A3456,Plan1!$A$7:$O$4024,8,FALSE())</f>
        <v>760</v>
      </c>
      <c r="F3456" s="64" t="n">
        <f aca="false">VLOOKUP(A3456,Plan1!$A$7:$O$4024,12,FALSE())</f>
        <v>-1.7</v>
      </c>
      <c r="G3456" s="65" t="n">
        <f aca="false">VLOOKUP(A3456,Plan1!$A$7:$O$4024,13,FALSE())</f>
        <v>837.08</v>
      </c>
    </row>
    <row r="3457" customFormat="false" ht="15" hidden="false" customHeight="false" outlineLevel="0" collapsed="false">
      <c r="A3457" s="63" t="n">
        <v>44729</v>
      </c>
      <c r="B3457" s="64" t="n">
        <f aca="false">VLOOKUP(A3457,Plan1!$A$7:$O$4024,2,FALSE())</f>
        <v>0</v>
      </c>
      <c r="C3457" s="65" t="n">
        <f aca="false">VLOOKUP(A3457,Plan1!$A$7:$O$4024,3,FALSE())</f>
        <v>781</v>
      </c>
      <c r="D3457" s="66" t="n">
        <f aca="false">VLOOKUP(A3457,Plan1!$A$7:$O$4024,7,FALSE())</f>
        <v>0</v>
      </c>
      <c r="E3457" s="65" t="n">
        <f aca="false">VLOOKUP(A3457,Plan1!$A$7:$O$4024,8,FALSE())</f>
        <v>760</v>
      </c>
      <c r="F3457" s="64" t="n">
        <f aca="false">VLOOKUP(A3457,Plan1!$A$7:$O$4024,12,FALSE())</f>
        <v>-1.72</v>
      </c>
      <c r="G3457" s="65" t="n">
        <f aca="false">VLOOKUP(A3457,Plan1!$A$7:$O$4024,13,FALSE())</f>
        <v>837.06</v>
      </c>
    </row>
    <row r="3458" customFormat="false" ht="15" hidden="false" customHeight="false" outlineLevel="0" collapsed="false">
      <c r="A3458" s="63" t="n">
        <v>44730</v>
      </c>
      <c r="B3458" s="64" t="n">
        <f aca="false">VLOOKUP(A3458,Plan1!$A$7:$O$4024,2,FALSE())</f>
        <v>0</v>
      </c>
      <c r="C3458" s="65" t="n">
        <f aca="false">VLOOKUP(A3458,Plan1!$A$7:$O$4024,3,FALSE())</f>
        <v>781</v>
      </c>
      <c r="D3458" s="66" t="n">
        <f aca="false">VLOOKUP(A3458,Plan1!$A$7:$O$4024,7,FALSE())</f>
        <v>0</v>
      </c>
      <c r="E3458" s="65" t="n">
        <f aca="false">VLOOKUP(A3458,Plan1!$A$7:$O$4024,8,FALSE())</f>
        <v>760</v>
      </c>
      <c r="F3458" s="64" t="n">
        <f aca="false">VLOOKUP(A3458,Plan1!$A$7:$O$4024,12,FALSE())</f>
        <v>-1.74</v>
      </c>
      <c r="G3458" s="65" t="n">
        <f aca="false">VLOOKUP(A3458,Plan1!$A$7:$O$4024,13,FALSE())</f>
        <v>837.04</v>
      </c>
    </row>
    <row r="3459" customFormat="false" ht="15" hidden="false" customHeight="false" outlineLevel="0" collapsed="false">
      <c r="A3459" s="63" t="n">
        <v>44731</v>
      </c>
      <c r="B3459" s="64" t="n">
        <f aca="false">VLOOKUP(A3459,Plan1!$A$7:$O$4024,2,FALSE())</f>
        <v>0</v>
      </c>
      <c r="C3459" s="65" t="n">
        <f aca="false">VLOOKUP(A3459,Plan1!$A$7:$O$4024,3,FALSE())</f>
        <v>781</v>
      </c>
      <c r="D3459" s="66" t="n">
        <f aca="false">VLOOKUP(A3459,Plan1!$A$7:$O$4024,7,FALSE())</f>
        <v>0</v>
      </c>
      <c r="E3459" s="65" t="n">
        <f aca="false">VLOOKUP(A3459,Plan1!$A$7:$O$4024,8,FALSE())</f>
        <v>760</v>
      </c>
      <c r="F3459" s="64" t="n">
        <f aca="false">VLOOKUP(A3459,Plan1!$A$7:$O$4024,12,FALSE())</f>
        <v>-1.77</v>
      </c>
      <c r="G3459" s="65" t="n">
        <f aca="false">VLOOKUP(A3459,Plan1!$A$7:$O$4024,13,FALSE())</f>
        <v>837.01</v>
      </c>
    </row>
    <row r="3460" customFormat="false" ht="15" hidden="false" customHeight="false" outlineLevel="0" collapsed="false">
      <c r="A3460" s="63" t="n">
        <v>44732</v>
      </c>
      <c r="B3460" s="64" t="n">
        <f aca="false">VLOOKUP(A3460,Plan1!$A$7:$O$4024,2,FALSE())</f>
        <v>0</v>
      </c>
      <c r="C3460" s="65" t="n">
        <f aca="false">VLOOKUP(A3460,Plan1!$A$7:$O$4024,3,FALSE())</f>
        <v>781</v>
      </c>
      <c r="D3460" s="66" t="n">
        <f aca="false">VLOOKUP(A3460,Plan1!$A$7:$O$4024,7,FALSE())</f>
        <v>0</v>
      </c>
      <c r="E3460" s="65" t="n">
        <f aca="false">VLOOKUP(A3460,Plan1!$A$7:$O$4024,8,FALSE())</f>
        <v>760</v>
      </c>
      <c r="F3460" s="64" t="n">
        <f aca="false">VLOOKUP(A3460,Plan1!$A$7:$O$4024,12,FALSE())</f>
        <v>-1.78</v>
      </c>
      <c r="G3460" s="65" t="n">
        <f aca="false">VLOOKUP(A3460,Plan1!$A$7:$O$4024,13,FALSE())</f>
        <v>837</v>
      </c>
    </row>
    <row r="3461" customFormat="false" ht="15" hidden="false" customHeight="false" outlineLevel="0" collapsed="false">
      <c r="A3461" s="63" t="n">
        <v>44733</v>
      </c>
      <c r="B3461" s="64" t="n">
        <f aca="false">VLOOKUP(A3461,Plan1!$A$7:$O$4024,2,FALSE())</f>
        <v>0</v>
      </c>
      <c r="C3461" s="65" t="n">
        <f aca="false">VLOOKUP(A3461,Plan1!$A$7:$O$4024,3,FALSE())</f>
        <v>781</v>
      </c>
      <c r="D3461" s="66" t="n">
        <f aca="false">VLOOKUP(A3461,Plan1!$A$7:$O$4024,7,FALSE())</f>
        <v>0</v>
      </c>
      <c r="E3461" s="65" t="n">
        <f aca="false">VLOOKUP(A3461,Plan1!$A$7:$O$4024,8,FALSE())</f>
        <v>760</v>
      </c>
      <c r="F3461" s="64" t="n">
        <f aca="false">VLOOKUP(A3461,Plan1!$A$7:$O$4024,12,FALSE())</f>
        <v>-1.8</v>
      </c>
      <c r="G3461" s="65" t="n">
        <f aca="false">VLOOKUP(A3461,Plan1!$A$7:$O$4024,13,FALSE())</f>
        <v>836.98</v>
      </c>
    </row>
    <row r="3462" customFormat="false" ht="15" hidden="false" customHeight="false" outlineLevel="0" collapsed="false">
      <c r="A3462" s="63" t="n">
        <v>44734</v>
      </c>
      <c r="B3462" s="64" t="n">
        <f aca="false">VLOOKUP(A3462,Plan1!$A$7:$O$4024,2,FALSE())</f>
        <v>0</v>
      </c>
      <c r="C3462" s="65" t="n">
        <f aca="false">VLOOKUP(A3462,Plan1!$A$7:$O$4024,3,FALSE())</f>
        <v>781</v>
      </c>
      <c r="D3462" s="66" t="n">
        <f aca="false">VLOOKUP(A3462,Plan1!$A$7:$O$4024,7,FALSE())</f>
        <v>0</v>
      </c>
      <c r="E3462" s="65" t="n">
        <f aca="false">VLOOKUP(A3462,Plan1!$A$7:$O$4024,8,FALSE())</f>
        <v>760</v>
      </c>
      <c r="F3462" s="64" t="n">
        <f aca="false">VLOOKUP(A3462,Plan1!$A$7:$O$4024,12,FALSE())</f>
        <v>-1.83</v>
      </c>
      <c r="G3462" s="65" t="n">
        <f aca="false">VLOOKUP(A3462,Plan1!$A$7:$O$4024,13,FALSE())</f>
        <v>836.95</v>
      </c>
    </row>
    <row r="3463" customFormat="false" ht="15" hidden="false" customHeight="false" outlineLevel="0" collapsed="false">
      <c r="A3463" s="63" t="n">
        <v>44735</v>
      </c>
      <c r="B3463" s="64" t="n">
        <f aca="false">VLOOKUP(A3463,Plan1!$A$7:$O$4024,2,FALSE())</f>
        <v>0</v>
      </c>
      <c r="C3463" s="65" t="n">
        <f aca="false">VLOOKUP(A3463,Plan1!$A$7:$O$4024,3,FALSE())</f>
        <v>781</v>
      </c>
      <c r="D3463" s="66" t="n">
        <f aca="false">VLOOKUP(A3463,Plan1!$A$7:$O$4024,7,FALSE())</f>
        <v>0</v>
      </c>
      <c r="E3463" s="65" t="n">
        <f aca="false">VLOOKUP(A3463,Plan1!$A$7:$O$4024,8,FALSE())</f>
        <v>760</v>
      </c>
      <c r="F3463" s="64" t="n">
        <f aca="false">VLOOKUP(A3463,Plan1!$A$7:$O$4024,12,FALSE())</f>
        <v>-1.86</v>
      </c>
      <c r="G3463" s="65" t="n">
        <f aca="false">VLOOKUP(A3463,Plan1!$A$7:$O$4024,13,FALSE())</f>
        <v>836.92</v>
      </c>
    </row>
    <row r="3464" customFormat="false" ht="15" hidden="false" customHeight="false" outlineLevel="0" collapsed="false">
      <c r="A3464" s="63" t="n">
        <v>44736</v>
      </c>
      <c r="B3464" s="64" t="n">
        <f aca="false">VLOOKUP(A3464,Plan1!$A$7:$O$4024,2,FALSE())</f>
        <v>0</v>
      </c>
      <c r="C3464" s="65" t="n">
        <f aca="false">VLOOKUP(A3464,Plan1!$A$7:$O$4024,3,FALSE())</f>
        <v>781</v>
      </c>
      <c r="D3464" s="66" t="n">
        <f aca="false">VLOOKUP(A3464,Plan1!$A$7:$O$4024,7,FALSE())</f>
        <v>0</v>
      </c>
      <c r="E3464" s="65" t="n">
        <f aca="false">VLOOKUP(A3464,Plan1!$A$7:$O$4024,8,FALSE())</f>
        <v>760</v>
      </c>
      <c r="F3464" s="64" t="n">
        <f aca="false">VLOOKUP(A3464,Plan1!$A$7:$O$4024,12,FALSE())</f>
        <v>-1.87</v>
      </c>
      <c r="G3464" s="65" t="n">
        <f aca="false">VLOOKUP(A3464,Plan1!$A$7:$O$4024,13,FALSE())</f>
        <v>836.91</v>
      </c>
    </row>
    <row r="3465" customFormat="false" ht="15" hidden="false" customHeight="false" outlineLevel="0" collapsed="false">
      <c r="A3465" s="63" t="n">
        <v>44737</v>
      </c>
      <c r="B3465" s="64" t="n">
        <f aca="false">VLOOKUP(A3465,Plan1!$A$7:$O$4024,2,FALSE())</f>
        <v>0</v>
      </c>
      <c r="C3465" s="65" t="n">
        <f aca="false">VLOOKUP(A3465,Plan1!$A$7:$O$4024,3,FALSE())</f>
        <v>781</v>
      </c>
      <c r="D3465" s="66" t="n">
        <f aca="false">VLOOKUP(A3465,Plan1!$A$7:$O$4024,7,FALSE())</f>
        <v>0</v>
      </c>
      <c r="E3465" s="65" t="n">
        <f aca="false">VLOOKUP(A3465,Plan1!$A$7:$O$4024,8,FALSE())</f>
        <v>760</v>
      </c>
      <c r="F3465" s="64" t="n">
        <f aca="false">VLOOKUP(A3465,Plan1!$A$7:$O$4024,12,FALSE())</f>
        <v>-1.9</v>
      </c>
      <c r="G3465" s="65" t="n">
        <f aca="false">VLOOKUP(A3465,Plan1!$A$7:$O$4024,13,FALSE())</f>
        <v>836.88</v>
      </c>
    </row>
    <row r="3466" customFormat="false" ht="15" hidden="false" customHeight="false" outlineLevel="0" collapsed="false">
      <c r="A3466" s="63" t="n">
        <v>44738</v>
      </c>
      <c r="B3466" s="64" t="n">
        <f aca="false">VLOOKUP(A3466,Plan1!$A$7:$O$4024,2,FALSE())</f>
        <v>0</v>
      </c>
      <c r="C3466" s="65" t="n">
        <f aca="false">VLOOKUP(A3466,Plan1!$A$7:$O$4024,3,FALSE())</f>
        <v>781</v>
      </c>
      <c r="D3466" s="66" t="n">
        <f aca="false">VLOOKUP(A3466,Plan1!$A$7:$O$4024,7,FALSE())</f>
        <v>0</v>
      </c>
      <c r="E3466" s="65" t="n">
        <f aca="false">VLOOKUP(A3466,Plan1!$A$7:$O$4024,8,FALSE())</f>
        <v>760</v>
      </c>
      <c r="F3466" s="64" t="n">
        <f aca="false">VLOOKUP(A3466,Plan1!$A$7:$O$4024,12,FALSE())</f>
        <v>-1.92</v>
      </c>
      <c r="G3466" s="65" t="n">
        <f aca="false">VLOOKUP(A3466,Plan1!$A$7:$O$4024,13,FALSE())</f>
        <v>836.86</v>
      </c>
    </row>
    <row r="3467" customFormat="false" ht="15" hidden="false" customHeight="false" outlineLevel="0" collapsed="false">
      <c r="A3467" s="63" t="n">
        <v>44739</v>
      </c>
      <c r="B3467" s="64" t="n">
        <f aca="false">VLOOKUP(A3467,Plan1!$A$7:$O$4024,2,FALSE())</f>
        <v>0</v>
      </c>
      <c r="C3467" s="65" t="n">
        <f aca="false">VLOOKUP(A3467,Plan1!$A$7:$O$4024,3,FALSE())</f>
        <v>781</v>
      </c>
      <c r="D3467" s="66" t="n">
        <f aca="false">VLOOKUP(A3467,Plan1!$A$7:$O$4024,7,FALSE())</f>
        <v>0</v>
      </c>
      <c r="E3467" s="65" t="n">
        <f aca="false">VLOOKUP(A3467,Plan1!$A$7:$O$4024,8,FALSE())</f>
        <v>760</v>
      </c>
      <c r="F3467" s="64" t="n">
        <f aca="false">VLOOKUP(A3467,Plan1!$A$7:$O$4024,12,FALSE())</f>
        <v>-1.94</v>
      </c>
      <c r="G3467" s="65" t="n">
        <f aca="false">VLOOKUP(A3467,Plan1!$A$7:$O$4024,13,FALSE())</f>
        <v>836.84</v>
      </c>
    </row>
    <row r="3468" customFormat="false" ht="15" hidden="false" customHeight="false" outlineLevel="0" collapsed="false">
      <c r="A3468" s="63" t="n">
        <v>44740</v>
      </c>
      <c r="B3468" s="64" t="n">
        <f aca="false">VLOOKUP(A3468,Plan1!$A$7:$O$4024,2,FALSE())</f>
        <v>0</v>
      </c>
      <c r="C3468" s="65" t="n">
        <f aca="false">VLOOKUP(A3468,Plan1!$A$7:$O$4024,3,FALSE())</f>
        <v>781</v>
      </c>
      <c r="D3468" s="66" t="n">
        <f aca="false">VLOOKUP(A3468,Plan1!$A$7:$O$4024,7,FALSE())</f>
        <v>0</v>
      </c>
      <c r="E3468" s="65" t="n">
        <f aca="false">VLOOKUP(A3468,Plan1!$A$7:$O$4024,8,FALSE())</f>
        <v>760</v>
      </c>
      <c r="F3468" s="64" t="n">
        <f aca="false">VLOOKUP(A3468,Plan1!$A$7:$O$4024,12,FALSE())</f>
        <v>-1.96</v>
      </c>
      <c r="G3468" s="65" t="n">
        <f aca="false">VLOOKUP(A3468,Plan1!$A$7:$O$4024,13,FALSE())</f>
        <v>836.82</v>
      </c>
    </row>
    <row r="3469" customFormat="false" ht="15" hidden="false" customHeight="false" outlineLevel="0" collapsed="false">
      <c r="A3469" s="63" t="n">
        <v>44741</v>
      </c>
      <c r="B3469" s="64" t="n">
        <f aca="false">VLOOKUP(A3469,Plan1!$A$7:$O$4024,2,FALSE())</f>
        <v>0</v>
      </c>
      <c r="C3469" s="65" t="n">
        <f aca="false">VLOOKUP(A3469,Plan1!$A$7:$O$4024,3,FALSE())</f>
        <v>781</v>
      </c>
      <c r="D3469" s="66" t="n">
        <f aca="false">VLOOKUP(A3469,Plan1!$A$7:$O$4024,7,FALSE())</f>
        <v>0</v>
      </c>
      <c r="E3469" s="65" t="n">
        <f aca="false">VLOOKUP(A3469,Plan1!$A$7:$O$4024,8,FALSE())</f>
        <v>760</v>
      </c>
      <c r="F3469" s="64" t="n">
        <f aca="false">VLOOKUP(A3469,Plan1!$A$7:$O$4024,12,FALSE())</f>
        <v>-1.99</v>
      </c>
      <c r="G3469" s="65" t="n">
        <f aca="false">VLOOKUP(A3469,Plan1!$A$7:$O$4024,13,FALSE())</f>
        <v>836.79</v>
      </c>
    </row>
    <row r="3470" customFormat="false" ht="15" hidden="false" customHeight="false" outlineLevel="0" collapsed="false">
      <c r="A3470" s="63" t="n">
        <v>44742</v>
      </c>
      <c r="B3470" s="64" t="n">
        <f aca="false">VLOOKUP(A3470,Plan1!$A$7:$O$4024,2,FALSE())</f>
        <v>0</v>
      </c>
      <c r="C3470" s="65" t="n">
        <f aca="false">VLOOKUP(A3470,Plan1!$A$7:$O$4024,3,FALSE())</f>
        <v>781</v>
      </c>
      <c r="D3470" s="66" t="n">
        <f aca="false">VLOOKUP(A3470,Plan1!$A$7:$O$4024,7,FALSE())</f>
        <v>0</v>
      </c>
      <c r="E3470" s="65" t="n">
        <f aca="false">VLOOKUP(A3470,Plan1!$A$7:$O$4024,8,FALSE())</f>
        <v>760</v>
      </c>
      <c r="F3470" s="64" t="n">
        <f aca="false">VLOOKUP(A3470,Plan1!$A$7:$O$4024,12,FALSE())</f>
        <v>-2.02</v>
      </c>
      <c r="G3470" s="65" t="n">
        <f aca="false">VLOOKUP(A3470,Plan1!$A$7:$O$4024,13,FALSE())</f>
        <v>836.76</v>
      </c>
    </row>
    <row r="3471" customFormat="false" ht="15" hidden="false" customHeight="false" outlineLevel="0" collapsed="false">
      <c r="A3471" s="63" t="n">
        <v>44743</v>
      </c>
      <c r="B3471" s="64" t="n">
        <f aca="false">VLOOKUP(A3471,Plan1!$A$7:$O$4024,2,FALSE())</f>
        <v>0</v>
      </c>
      <c r="C3471" s="65" t="n">
        <f aca="false">VLOOKUP(A3471,Plan1!$A$7:$O$4024,3,FALSE())</f>
        <v>781</v>
      </c>
      <c r="D3471" s="66" t="n">
        <f aca="false">VLOOKUP(A3471,Plan1!$A$7:$O$4024,7,FALSE())</f>
        <v>0</v>
      </c>
      <c r="E3471" s="65" t="n">
        <f aca="false">VLOOKUP(A3471,Plan1!$A$7:$O$4024,8,FALSE())</f>
        <v>760</v>
      </c>
      <c r="F3471" s="64" t="n">
        <f aca="false">VLOOKUP(A3471,Plan1!$A$7:$O$4024,12,FALSE())</f>
        <v>-2.04</v>
      </c>
      <c r="G3471" s="65" t="n">
        <f aca="false">VLOOKUP(A3471,Plan1!$A$7:$O$4024,13,FALSE())</f>
        <v>836.74</v>
      </c>
    </row>
    <row r="3472" customFormat="false" ht="15" hidden="false" customHeight="false" outlineLevel="0" collapsed="false">
      <c r="A3472" s="63" t="n">
        <v>44744</v>
      </c>
      <c r="B3472" s="64" t="n">
        <f aca="false">VLOOKUP(A3472,Plan1!$A$7:$O$4024,2,FALSE())</f>
        <v>-0.01</v>
      </c>
      <c r="C3472" s="65" t="n">
        <f aca="false">VLOOKUP(A3472,Plan1!$A$7:$O$4024,3,FALSE())</f>
        <v>780.99</v>
      </c>
      <c r="D3472" s="66" t="n">
        <f aca="false">VLOOKUP(A3472,Plan1!$A$7:$O$4024,7,FALSE())</f>
        <v>0</v>
      </c>
      <c r="E3472" s="65" t="n">
        <f aca="false">VLOOKUP(A3472,Plan1!$A$7:$O$4024,8,FALSE())</f>
        <v>760</v>
      </c>
      <c r="F3472" s="64" t="n">
        <f aca="false">VLOOKUP(A3472,Plan1!$A$7:$O$4024,12,FALSE())</f>
        <v>-2.06</v>
      </c>
      <c r="G3472" s="65" t="n">
        <f aca="false">VLOOKUP(A3472,Plan1!$A$7:$O$4024,13,FALSE())</f>
        <v>836.72</v>
      </c>
    </row>
    <row r="3473" customFormat="false" ht="15" hidden="false" customHeight="false" outlineLevel="0" collapsed="false">
      <c r="A3473" s="63" t="n">
        <v>44745</v>
      </c>
      <c r="B3473" s="64" t="n">
        <f aca="false">VLOOKUP(A3473,Plan1!$A$7:$O$4024,2,FALSE())</f>
        <v>-0.02</v>
      </c>
      <c r="C3473" s="65" t="n">
        <f aca="false">VLOOKUP(A3473,Plan1!$A$7:$O$4024,3,FALSE())</f>
        <v>780.98</v>
      </c>
      <c r="D3473" s="66" t="n">
        <f aca="false">VLOOKUP(A3473,Plan1!$A$7:$O$4024,7,FALSE())</f>
        <v>0</v>
      </c>
      <c r="E3473" s="65" t="n">
        <f aca="false">VLOOKUP(A3473,Plan1!$A$7:$O$4024,8,FALSE())</f>
        <v>760</v>
      </c>
      <c r="F3473" s="64" t="n">
        <f aca="false">VLOOKUP(A3473,Plan1!$A$7:$O$4024,12,FALSE())</f>
        <v>-2.09</v>
      </c>
      <c r="G3473" s="65" t="n">
        <f aca="false">VLOOKUP(A3473,Plan1!$A$7:$O$4024,13,FALSE())</f>
        <v>836.69</v>
      </c>
    </row>
    <row r="3474" customFormat="false" ht="15" hidden="false" customHeight="false" outlineLevel="0" collapsed="false">
      <c r="A3474" s="63" t="n">
        <v>44746</v>
      </c>
      <c r="B3474" s="64" t="n">
        <f aca="false">VLOOKUP(A3474,Plan1!$A$7:$O$4024,2,FALSE())</f>
        <v>-0.02</v>
      </c>
      <c r="C3474" s="65" t="n">
        <f aca="false">VLOOKUP(A3474,Plan1!$A$7:$O$4024,3,FALSE())</f>
        <v>780.98</v>
      </c>
      <c r="D3474" s="66" t="n">
        <f aca="false">VLOOKUP(A3474,Plan1!$A$7:$O$4024,7,FALSE())</f>
        <v>0</v>
      </c>
      <c r="E3474" s="65" t="n">
        <f aca="false">VLOOKUP(A3474,Plan1!$A$7:$O$4024,8,FALSE())</f>
        <v>760</v>
      </c>
      <c r="F3474" s="64" t="n">
        <f aca="false">VLOOKUP(A3474,Plan1!$A$7:$O$4024,12,FALSE())</f>
        <v>-2.11</v>
      </c>
      <c r="G3474" s="65" t="n">
        <f aca="false">VLOOKUP(A3474,Plan1!$A$7:$O$4024,13,FALSE())</f>
        <v>836.67</v>
      </c>
    </row>
    <row r="3475" customFormat="false" ht="15" hidden="false" customHeight="false" outlineLevel="0" collapsed="false">
      <c r="A3475" s="63" t="n">
        <v>44747</v>
      </c>
      <c r="B3475" s="64" t="n">
        <f aca="false">VLOOKUP(A3475,Plan1!$A$7:$O$4024,2,FALSE())</f>
        <v>-0.04</v>
      </c>
      <c r="C3475" s="65" t="n">
        <f aca="false">VLOOKUP(A3475,Plan1!$A$7:$O$4024,3,FALSE())</f>
        <v>780.96</v>
      </c>
      <c r="D3475" s="66" t="n">
        <f aca="false">VLOOKUP(A3475,Plan1!$A$7:$O$4024,7,FALSE())</f>
        <v>0</v>
      </c>
      <c r="E3475" s="65" t="n">
        <f aca="false">VLOOKUP(A3475,Plan1!$A$7:$O$4024,8,FALSE())</f>
        <v>760</v>
      </c>
      <c r="F3475" s="64" t="n">
        <f aca="false">VLOOKUP(A3475,Plan1!$A$7:$O$4024,12,FALSE())</f>
        <v>-2.14</v>
      </c>
      <c r="G3475" s="65" t="n">
        <f aca="false">VLOOKUP(A3475,Plan1!$A$7:$O$4024,13,FALSE())</f>
        <v>836.64</v>
      </c>
    </row>
    <row r="3476" customFormat="false" ht="15" hidden="false" customHeight="false" outlineLevel="0" collapsed="false">
      <c r="A3476" s="63" t="n">
        <v>44748</v>
      </c>
      <c r="B3476" s="64" t="n">
        <f aca="false">VLOOKUP(A3476,Plan1!$A$7:$O$4024,2,FALSE())</f>
        <v>-0.05</v>
      </c>
      <c r="C3476" s="65" t="n">
        <f aca="false">VLOOKUP(A3476,Plan1!$A$7:$O$4024,3,FALSE())</f>
        <v>780.95</v>
      </c>
      <c r="D3476" s="66" t="n">
        <f aca="false">VLOOKUP(A3476,Plan1!$A$7:$O$4024,7,FALSE())</f>
        <v>0</v>
      </c>
      <c r="E3476" s="65" t="n">
        <f aca="false">VLOOKUP(A3476,Plan1!$A$7:$O$4024,8,FALSE())</f>
        <v>760</v>
      </c>
      <c r="F3476" s="64" t="n">
        <f aca="false">VLOOKUP(A3476,Plan1!$A$7:$O$4024,12,FALSE())</f>
        <v>-2.14</v>
      </c>
      <c r="G3476" s="65" t="n">
        <f aca="false">VLOOKUP(A3476,Plan1!$A$7:$O$4024,13,FALSE())</f>
        <v>836.64</v>
      </c>
    </row>
    <row r="3477" customFormat="false" ht="15" hidden="false" customHeight="false" outlineLevel="0" collapsed="false">
      <c r="A3477" s="63" t="n">
        <v>44749</v>
      </c>
      <c r="B3477" s="64" t="n">
        <f aca="false">VLOOKUP(A3477,Plan1!$A$7:$O$4024,2,FALSE())</f>
        <v>-0.06</v>
      </c>
      <c r="C3477" s="65" t="n">
        <f aca="false">VLOOKUP(A3477,Plan1!$A$7:$O$4024,3,FALSE())</f>
        <v>780.94</v>
      </c>
      <c r="D3477" s="66" t="n">
        <f aca="false">VLOOKUP(A3477,Plan1!$A$7:$O$4024,7,FALSE())</f>
        <v>0</v>
      </c>
      <c r="E3477" s="65" t="n">
        <f aca="false">VLOOKUP(A3477,Plan1!$A$7:$O$4024,8,FALSE())</f>
        <v>760</v>
      </c>
      <c r="F3477" s="64" t="n">
        <f aca="false">VLOOKUP(A3477,Plan1!$A$7:$O$4024,12,FALSE())</f>
        <v>-2.18</v>
      </c>
      <c r="G3477" s="65" t="n">
        <f aca="false">VLOOKUP(A3477,Plan1!$A$7:$O$4024,13,FALSE())</f>
        <v>836.6</v>
      </c>
    </row>
    <row r="3478" customFormat="false" ht="15" hidden="false" customHeight="false" outlineLevel="0" collapsed="false">
      <c r="A3478" s="63" t="n">
        <v>44750</v>
      </c>
      <c r="B3478" s="64" t="n">
        <f aca="false">VLOOKUP(A3478,Plan1!$A$7:$O$4024,2,FALSE())</f>
        <v>-0.06</v>
      </c>
      <c r="C3478" s="65" t="n">
        <f aca="false">VLOOKUP(A3478,Plan1!$A$7:$O$4024,3,FALSE())</f>
        <v>780.94</v>
      </c>
      <c r="D3478" s="66" t="n">
        <f aca="false">VLOOKUP(A3478,Plan1!$A$7:$O$4024,7,FALSE())</f>
        <v>-0.01</v>
      </c>
      <c r="E3478" s="65" t="n">
        <f aca="false">VLOOKUP(A3478,Plan1!$A$7:$O$4024,8,FALSE())</f>
        <v>759.99</v>
      </c>
      <c r="F3478" s="64" t="n">
        <f aca="false">VLOOKUP(A3478,Plan1!$A$7:$O$4024,12,FALSE())</f>
        <v>-2.2</v>
      </c>
      <c r="G3478" s="65" t="n">
        <f aca="false">VLOOKUP(A3478,Plan1!$A$7:$O$4024,13,FALSE())</f>
        <v>836.58</v>
      </c>
    </row>
    <row r="3479" customFormat="false" ht="15" hidden="false" customHeight="false" outlineLevel="0" collapsed="false">
      <c r="A3479" s="63" t="n">
        <v>44751</v>
      </c>
      <c r="B3479" s="64" t="n">
        <f aca="false">VLOOKUP(A3479,Plan1!$A$7:$O$4024,2,FALSE())</f>
        <v>-0.08</v>
      </c>
      <c r="C3479" s="65" t="n">
        <f aca="false">VLOOKUP(A3479,Plan1!$A$7:$O$4024,3,FALSE())</f>
        <v>780.92</v>
      </c>
      <c r="D3479" s="66" t="n">
        <f aca="false">VLOOKUP(A3479,Plan1!$A$7:$O$4024,7,FALSE())</f>
        <v>-0.02</v>
      </c>
      <c r="E3479" s="65" t="n">
        <f aca="false">VLOOKUP(A3479,Plan1!$A$7:$O$4024,8,FALSE())</f>
        <v>759.98</v>
      </c>
      <c r="F3479" s="64" t="n">
        <f aca="false">VLOOKUP(A3479,Plan1!$A$7:$O$4024,12,FALSE())</f>
        <v>-2.24</v>
      </c>
      <c r="G3479" s="65" t="n">
        <f aca="false">VLOOKUP(A3479,Plan1!$A$7:$O$4024,13,FALSE())</f>
        <v>836.54</v>
      </c>
    </row>
    <row r="3480" customFormat="false" ht="15" hidden="false" customHeight="false" outlineLevel="0" collapsed="false">
      <c r="A3480" s="63" t="n">
        <v>44752</v>
      </c>
      <c r="B3480" s="64" t="n">
        <f aca="false">VLOOKUP(A3480,Plan1!$A$7:$O$4024,2,FALSE())</f>
        <v>-0.09</v>
      </c>
      <c r="C3480" s="65" t="n">
        <f aca="false">VLOOKUP(A3480,Plan1!$A$7:$O$4024,3,FALSE())</f>
        <v>780.91</v>
      </c>
      <c r="D3480" s="66" t="n">
        <f aca="false">VLOOKUP(A3480,Plan1!$A$7:$O$4024,7,FALSE())</f>
        <v>-0.02</v>
      </c>
      <c r="E3480" s="65" t="n">
        <f aca="false">VLOOKUP(A3480,Plan1!$A$7:$O$4024,8,FALSE())</f>
        <v>759.98</v>
      </c>
      <c r="F3480" s="64" t="n">
        <f aca="false">VLOOKUP(A3480,Plan1!$A$7:$O$4024,12,FALSE())</f>
        <v>-2.25</v>
      </c>
      <c r="G3480" s="65" t="n">
        <f aca="false">VLOOKUP(A3480,Plan1!$A$7:$O$4024,13,FALSE())</f>
        <v>836.53</v>
      </c>
    </row>
    <row r="3481" customFormat="false" ht="15" hidden="false" customHeight="false" outlineLevel="0" collapsed="false">
      <c r="A3481" s="63" t="n">
        <v>44753</v>
      </c>
      <c r="B3481" s="64" t="n">
        <f aca="false">VLOOKUP(A3481,Plan1!$A$7:$O$4024,2,FALSE())</f>
        <v>-0.09</v>
      </c>
      <c r="C3481" s="65" t="n">
        <f aca="false">VLOOKUP(A3481,Plan1!$A$7:$O$4024,3,FALSE())</f>
        <v>780.91</v>
      </c>
      <c r="D3481" s="66" t="n">
        <f aca="false">VLOOKUP(A3481,Plan1!$A$7:$O$4024,7,FALSE())</f>
        <v>-0.03</v>
      </c>
      <c r="E3481" s="65" t="n">
        <f aca="false">VLOOKUP(A3481,Plan1!$A$7:$O$4024,8,FALSE())</f>
        <v>759.97</v>
      </c>
      <c r="F3481" s="64" t="n">
        <f aca="false">VLOOKUP(A3481,Plan1!$A$7:$O$4024,12,FALSE())</f>
        <v>-2.28</v>
      </c>
      <c r="G3481" s="65" t="n">
        <f aca="false">VLOOKUP(A3481,Plan1!$A$7:$O$4024,13,FALSE())</f>
        <v>836.5</v>
      </c>
    </row>
    <row r="3482" customFormat="false" ht="15" hidden="false" customHeight="false" outlineLevel="0" collapsed="false">
      <c r="A3482" s="63" t="n">
        <v>44754</v>
      </c>
      <c r="B3482" s="64" t="n">
        <f aca="false">VLOOKUP(A3482,Plan1!$A$7:$O$4024,2,FALSE())</f>
        <v>-0.1</v>
      </c>
      <c r="C3482" s="65" t="n">
        <f aca="false">VLOOKUP(A3482,Plan1!$A$7:$O$4024,3,FALSE())</f>
        <v>780.9</v>
      </c>
      <c r="D3482" s="66" t="n">
        <f aca="false">VLOOKUP(A3482,Plan1!$A$7:$O$4024,7,FALSE())</f>
        <v>-0.03</v>
      </c>
      <c r="E3482" s="65" t="n">
        <f aca="false">VLOOKUP(A3482,Plan1!$A$7:$O$4024,8,FALSE())</f>
        <v>759.97</v>
      </c>
      <c r="F3482" s="64" t="n">
        <f aca="false">VLOOKUP(A3482,Plan1!$A$7:$O$4024,12,FALSE())</f>
        <v>-2.3</v>
      </c>
      <c r="G3482" s="65" t="n">
        <f aca="false">VLOOKUP(A3482,Plan1!$A$7:$O$4024,13,FALSE())</f>
        <v>836.48</v>
      </c>
    </row>
    <row r="3483" customFormat="false" ht="15" hidden="false" customHeight="false" outlineLevel="0" collapsed="false">
      <c r="A3483" s="63" t="n">
        <v>44755</v>
      </c>
      <c r="B3483" s="64" t="n">
        <f aca="false">VLOOKUP(A3483,Plan1!$A$7:$O$4024,2,FALSE())</f>
        <v>-0.11</v>
      </c>
      <c r="C3483" s="65" t="n">
        <f aca="false">VLOOKUP(A3483,Plan1!$A$7:$O$4024,3,FALSE())</f>
        <v>780.89</v>
      </c>
      <c r="D3483" s="66" t="n">
        <f aca="false">VLOOKUP(A3483,Plan1!$A$7:$O$4024,7,FALSE())</f>
        <v>-0.04</v>
      </c>
      <c r="E3483" s="65" t="n">
        <f aca="false">VLOOKUP(A3483,Plan1!$A$7:$O$4024,8,FALSE())</f>
        <v>759.96</v>
      </c>
      <c r="F3483" s="64" t="n">
        <f aca="false">VLOOKUP(A3483,Plan1!$A$7:$O$4024,12,FALSE())</f>
        <v>-2.32</v>
      </c>
      <c r="G3483" s="65" t="n">
        <f aca="false">VLOOKUP(A3483,Plan1!$A$7:$O$4024,13,FALSE())</f>
        <v>836.46</v>
      </c>
    </row>
    <row r="3484" customFormat="false" ht="15" hidden="false" customHeight="false" outlineLevel="0" collapsed="false">
      <c r="A3484" s="63" t="n">
        <v>44756</v>
      </c>
      <c r="B3484" s="64" t="n">
        <f aca="false">VLOOKUP(A3484,Plan1!$A$7:$O$4024,2,FALSE())</f>
        <v>-0.12</v>
      </c>
      <c r="C3484" s="65" t="n">
        <f aca="false">VLOOKUP(A3484,Plan1!$A$7:$O$4024,3,FALSE())</f>
        <v>780.88</v>
      </c>
      <c r="D3484" s="66" t="n">
        <f aca="false">VLOOKUP(A3484,Plan1!$A$7:$O$4024,7,FALSE())</f>
        <v>-0.04</v>
      </c>
      <c r="E3484" s="65" t="n">
        <f aca="false">VLOOKUP(A3484,Plan1!$A$7:$O$4024,8,FALSE())</f>
        <v>759.96</v>
      </c>
      <c r="F3484" s="64" t="n">
        <f aca="false">VLOOKUP(A3484,Plan1!$A$7:$O$4024,12,FALSE())</f>
        <v>-2.34</v>
      </c>
      <c r="G3484" s="65" t="n">
        <f aca="false">VLOOKUP(A3484,Plan1!$A$7:$O$4024,13,FALSE())</f>
        <v>836.44</v>
      </c>
    </row>
    <row r="3485" customFormat="false" ht="15" hidden="false" customHeight="false" outlineLevel="0" collapsed="false">
      <c r="A3485" s="63" t="n">
        <v>44757</v>
      </c>
      <c r="B3485" s="64" t="n">
        <f aca="false">VLOOKUP(A3485,Plan1!$A$7:$O$4024,2,FALSE())</f>
        <v>-0.14</v>
      </c>
      <c r="C3485" s="65" t="n">
        <f aca="false">VLOOKUP(A3485,Plan1!$A$7:$O$4024,3,FALSE())</f>
        <v>780.86</v>
      </c>
      <c r="D3485" s="66" t="n">
        <f aca="false">VLOOKUP(A3485,Plan1!$A$7:$O$4024,7,FALSE())</f>
        <v>-0.05</v>
      </c>
      <c r="E3485" s="65" t="n">
        <f aca="false">VLOOKUP(A3485,Plan1!$A$7:$O$4024,8,FALSE())</f>
        <v>759.95</v>
      </c>
      <c r="F3485" s="64" t="n">
        <f aca="false">VLOOKUP(A3485,Plan1!$A$7:$O$4024,12,FALSE())</f>
        <v>-2.36</v>
      </c>
      <c r="G3485" s="65" t="n">
        <f aca="false">VLOOKUP(A3485,Plan1!$A$7:$O$4024,13,FALSE())</f>
        <v>836.42</v>
      </c>
    </row>
    <row r="3486" customFormat="false" ht="15" hidden="false" customHeight="false" outlineLevel="0" collapsed="false">
      <c r="A3486" s="63" t="n">
        <v>44758</v>
      </c>
      <c r="B3486" s="64" t="n">
        <f aca="false">VLOOKUP(A3486,Plan1!$A$7:$O$4024,2,FALSE())</f>
        <v>-0.14</v>
      </c>
      <c r="C3486" s="65" t="n">
        <f aca="false">VLOOKUP(A3486,Plan1!$A$7:$O$4024,3,FALSE())</f>
        <v>780.86</v>
      </c>
      <c r="D3486" s="66" t="n">
        <f aca="false">VLOOKUP(A3486,Plan1!$A$7:$O$4024,7,FALSE())</f>
        <v>-0.05</v>
      </c>
      <c r="E3486" s="65" t="n">
        <f aca="false">VLOOKUP(A3486,Plan1!$A$7:$O$4024,8,FALSE())</f>
        <v>759.95</v>
      </c>
      <c r="F3486" s="64" t="n">
        <f aca="false">VLOOKUP(A3486,Plan1!$A$7:$O$4024,12,FALSE())</f>
        <v>-2.38</v>
      </c>
      <c r="G3486" s="65" t="n">
        <f aca="false">VLOOKUP(A3486,Plan1!$A$7:$O$4024,13,FALSE())</f>
        <v>836.4</v>
      </c>
    </row>
    <row r="3487" customFormat="false" ht="15" hidden="false" customHeight="false" outlineLevel="0" collapsed="false">
      <c r="A3487" s="63" t="n">
        <v>44759</v>
      </c>
      <c r="B3487" s="64" t="n">
        <f aca="false">VLOOKUP(A3487,Plan1!$A$7:$O$4024,2,FALSE())</f>
        <v>-0.14</v>
      </c>
      <c r="C3487" s="65" t="n">
        <f aca="false">VLOOKUP(A3487,Plan1!$A$7:$O$4024,3,FALSE())</f>
        <v>780.86</v>
      </c>
      <c r="D3487" s="66" t="n">
        <f aca="false">VLOOKUP(A3487,Plan1!$A$7:$O$4024,7,FALSE())</f>
        <v>-0.06</v>
      </c>
      <c r="E3487" s="65" t="n">
        <f aca="false">VLOOKUP(A3487,Plan1!$A$7:$O$4024,8,FALSE())</f>
        <v>759.94</v>
      </c>
      <c r="F3487" s="64" t="n">
        <f aca="false">VLOOKUP(A3487,Plan1!$A$7:$O$4024,12,FALSE())</f>
        <v>-2.4</v>
      </c>
      <c r="G3487" s="65" t="n">
        <f aca="false">VLOOKUP(A3487,Plan1!$A$7:$O$4024,13,FALSE())</f>
        <v>836.38</v>
      </c>
    </row>
    <row r="3488" customFormat="false" ht="15" hidden="false" customHeight="false" outlineLevel="0" collapsed="false">
      <c r="A3488" s="63" t="n">
        <v>44760</v>
      </c>
      <c r="B3488" s="64" t="n">
        <f aca="false">VLOOKUP(A3488,Plan1!$A$7:$O$4024,2,FALSE())</f>
        <v>-0.16</v>
      </c>
      <c r="C3488" s="65" t="n">
        <f aca="false">VLOOKUP(A3488,Plan1!$A$7:$O$4024,3,FALSE())</f>
        <v>780.84</v>
      </c>
      <c r="D3488" s="66" t="n">
        <f aca="false">VLOOKUP(A3488,Plan1!$A$7:$O$4024,7,FALSE())</f>
        <v>-0.06</v>
      </c>
      <c r="E3488" s="65" t="n">
        <f aca="false">VLOOKUP(A3488,Plan1!$A$7:$O$4024,8,FALSE())</f>
        <v>759.94</v>
      </c>
      <c r="F3488" s="64" t="n">
        <f aca="false">VLOOKUP(A3488,Plan1!$A$7:$O$4024,12,FALSE())</f>
        <v>-2.44</v>
      </c>
      <c r="G3488" s="65" t="n">
        <f aca="false">VLOOKUP(A3488,Plan1!$A$7:$O$4024,13,FALSE())</f>
        <v>836.34</v>
      </c>
    </row>
    <row r="3489" customFormat="false" ht="15" hidden="false" customHeight="false" outlineLevel="0" collapsed="false">
      <c r="A3489" s="63" t="n">
        <v>44761</v>
      </c>
      <c r="B3489" s="64" t="n">
        <f aca="false">VLOOKUP(A3489,Plan1!$A$7:$O$4024,2,FALSE())</f>
        <v>-0.2</v>
      </c>
      <c r="C3489" s="65" t="n">
        <f aca="false">VLOOKUP(A3489,Plan1!$A$7:$O$4024,3,FALSE())</f>
        <v>780.8</v>
      </c>
      <c r="D3489" s="66" t="n">
        <f aca="false">VLOOKUP(A3489,Plan1!$A$7:$O$4024,7,FALSE())</f>
        <v>-0.07</v>
      </c>
      <c r="E3489" s="65" t="n">
        <f aca="false">VLOOKUP(A3489,Plan1!$A$7:$O$4024,8,FALSE())</f>
        <v>759.93</v>
      </c>
      <c r="F3489" s="64" t="n">
        <f aca="false">VLOOKUP(A3489,Plan1!$A$7:$O$4024,12,FALSE())</f>
        <v>-2.46</v>
      </c>
      <c r="G3489" s="65" t="n">
        <f aca="false">VLOOKUP(A3489,Plan1!$A$7:$O$4024,13,FALSE())</f>
        <v>836.32</v>
      </c>
    </row>
    <row r="3490" customFormat="false" ht="15" hidden="false" customHeight="false" outlineLevel="0" collapsed="false">
      <c r="A3490" s="63" t="n">
        <v>44762</v>
      </c>
      <c r="B3490" s="64" t="n">
        <f aca="false">VLOOKUP(A3490,Plan1!$A$7:$O$4024,2,FALSE())</f>
        <v>-0.2</v>
      </c>
      <c r="C3490" s="65" t="n">
        <f aca="false">VLOOKUP(A3490,Plan1!$A$7:$O$4024,3,FALSE())</f>
        <v>780.8</v>
      </c>
      <c r="D3490" s="66" t="n">
        <f aca="false">VLOOKUP(A3490,Plan1!$A$7:$O$4024,7,FALSE())</f>
        <v>-0.07</v>
      </c>
      <c r="E3490" s="65" t="n">
        <f aca="false">VLOOKUP(A3490,Plan1!$A$7:$O$4024,8,FALSE())</f>
        <v>759.93</v>
      </c>
      <c r="F3490" s="64" t="n">
        <f aca="false">VLOOKUP(A3490,Plan1!$A$7:$O$4024,12,FALSE())</f>
        <v>-2.48</v>
      </c>
      <c r="G3490" s="65" t="n">
        <f aca="false">VLOOKUP(A3490,Plan1!$A$7:$O$4024,13,FALSE())</f>
        <v>836.3</v>
      </c>
    </row>
    <row r="3491" customFormat="false" ht="15" hidden="false" customHeight="false" outlineLevel="0" collapsed="false">
      <c r="A3491" s="63" t="n">
        <v>44763</v>
      </c>
      <c r="B3491" s="64" t="n">
        <f aca="false">VLOOKUP(A3491,Plan1!$A$7:$O$4024,2,FALSE())</f>
        <v>-0.21</v>
      </c>
      <c r="C3491" s="65" t="n">
        <f aca="false">VLOOKUP(A3491,Plan1!$A$7:$O$4024,3,FALSE())</f>
        <v>780.79</v>
      </c>
      <c r="D3491" s="66" t="n">
        <f aca="false">VLOOKUP(A3491,Plan1!$A$7:$O$4024,7,FALSE())</f>
        <v>-0.08</v>
      </c>
      <c r="E3491" s="65" t="n">
        <f aca="false">VLOOKUP(A3491,Plan1!$A$7:$O$4024,8,FALSE())</f>
        <v>759.92</v>
      </c>
      <c r="F3491" s="64" t="n">
        <f aca="false">VLOOKUP(A3491,Plan1!$A$7:$O$4024,12,FALSE())</f>
        <v>-2.5</v>
      </c>
      <c r="G3491" s="65" t="n">
        <f aca="false">VLOOKUP(A3491,Plan1!$A$7:$O$4024,13,FALSE())</f>
        <v>836.28</v>
      </c>
    </row>
    <row r="3492" customFormat="false" ht="15" hidden="false" customHeight="false" outlineLevel="0" collapsed="false">
      <c r="A3492" s="63" t="n">
        <v>44764</v>
      </c>
      <c r="B3492" s="64" t="n">
        <f aca="false">VLOOKUP(A3492,Plan1!$A$7:$O$4024,2,FALSE())</f>
        <v>-0.22</v>
      </c>
      <c r="C3492" s="65" t="n">
        <f aca="false">VLOOKUP(A3492,Plan1!$A$7:$O$4024,3,FALSE())</f>
        <v>780.78</v>
      </c>
      <c r="D3492" s="66" t="n">
        <f aca="false">VLOOKUP(A3492,Plan1!$A$7:$O$4024,7,FALSE())</f>
        <v>-0.08</v>
      </c>
      <c r="E3492" s="65" t="n">
        <f aca="false">VLOOKUP(A3492,Plan1!$A$7:$O$4024,8,FALSE())</f>
        <v>759.92</v>
      </c>
      <c r="F3492" s="64" t="n">
        <f aca="false">VLOOKUP(A3492,Plan1!$A$7:$O$4024,12,FALSE())</f>
        <v>-2.52</v>
      </c>
      <c r="G3492" s="65" t="n">
        <f aca="false">VLOOKUP(A3492,Plan1!$A$7:$O$4024,13,FALSE())</f>
        <v>836.26</v>
      </c>
    </row>
    <row r="3493" customFormat="false" ht="15" hidden="false" customHeight="false" outlineLevel="0" collapsed="false">
      <c r="A3493" s="63" t="n">
        <v>44765</v>
      </c>
      <c r="B3493" s="64" t="n">
        <f aca="false">VLOOKUP(A3493,Plan1!$A$7:$O$4024,2,FALSE())</f>
        <v>-0.24</v>
      </c>
      <c r="C3493" s="65" t="n">
        <f aca="false">VLOOKUP(A3493,Plan1!$A$7:$O$4024,3,FALSE())</f>
        <v>780.76</v>
      </c>
      <c r="D3493" s="66" t="n">
        <f aca="false">VLOOKUP(A3493,Plan1!$A$7:$O$4024,7,FALSE())</f>
        <v>-0.09</v>
      </c>
      <c r="E3493" s="65" t="n">
        <f aca="false">VLOOKUP(A3493,Plan1!$A$7:$O$4024,8,FALSE())</f>
        <v>759.91</v>
      </c>
      <c r="F3493" s="64" t="n">
        <f aca="false">VLOOKUP(A3493,Plan1!$A$7:$O$4024,12,FALSE())</f>
        <v>-2.55</v>
      </c>
      <c r="G3493" s="65" t="n">
        <f aca="false">VLOOKUP(A3493,Plan1!$A$7:$O$4024,13,FALSE())</f>
        <v>836.23</v>
      </c>
    </row>
    <row r="3494" customFormat="false" ht="15" hidden="false" customHeight="false" outlineLevel="0" collapsed="false">
      <c r="A3494" s="63" t="n">
        <v>44766</v>
      </c>
      <c r="B3494" s="64" t="n">
        <f aca="false">VLOOKUP(A3494,Plan1!$A$7:$O$4024,2,FALSE())</f>
        <v>-0.24</v>
      </c>
      <c r="C3494" s="65" t="n">
        <f aca="false">VLOOKUP(A3494,Plan1!$A$7:$O$4024,3,FALSE())</f>
        <v>780.76</v>
      </c>
      <c r="D3494" s="66" t="n">
        <f aca="false">VLOOKUP(A3494,Plan1!$A$7:$O$4024,7,FALSE())</f>
        <v>-0.09</v>
      </c>
      <c r="E3494" s="65" t="n">
        <f aca="false">VLOOKUP(A3494,Plan1!$A$7:$O$4024,8,FALSE())</f>
        <v>759.91</v>
      </c>
      <c r="F3494" s="64" t="n">
        <f aca="false">VLOOKUP(A3494,Plan1!$A$7:$O$4024,12,FALSE())</f>
        <v>-2.58</v>
      </c>
      <c r="G3494" s="65" t="n">
        <f aca="false">VLOOKUP(A3494,Plan1!$A$7:$O$4024,13,FALSE())</f>
        <v>836.2</v>
      </c>
    </row>
    <row r="3495" customFormat="false" ht="15" hidden="false" customHeight="false" outlineLevel="0" collapsed="false">
      <c r="A3495" s="63" t="n">
        <v>44767</v>
      </c>
      <c r="B3495" s="64" t="n">
        <f aca="false">VLOOKUP(A3495,Plan1!$A$7:$O$4024,2,FALSE())</f>
        <v>-0.26</v>
      </c>
      <c r="C3495" s="65" t="n">
        <f aca="false">VLOOKUP(A3495,Plan1!$A$7:$O$4024,3,FALSE())</f>
        <v>780.74</v>
      </c>
      <c r="D3495" s="66" t="n">
        <f aca="false">VLOOKUP(A3495,Plan1!$A$7:$O$4024,7,FALSE())</f>
        <v>-0.09</v>
      </c>
      <c r="E3495" s="65" t="n">
        <f aca="false">VLOOKUP(A3495,Plan1!$A$7:$O$4024,8,FALSE())</f>
        <v>759.91</v>
      </c>
      <c r="F3495" s="64" t="n">
        <f aca="false">VLOOKUP(A3495,Plan1!$A$7:$O$4024,12,FALSE())</f>
        <v>-2.6</v>
      </c>
      <c r="G3495" s="65" t="n">
        <f aca="false">VLOOKUP(A3495,Plan1!$A$7:$O$4024,13,FALSE())</f>
        <v>836.18</v>
      </c>
    </row>
    <row r="3496" customFormat="false" ht="15" hidden="false" customHeight="false" outlineLevel="0" collapsed="false">
      <c r="A3496" s="63" t="n">
        <v>44768</v>
      </c>
      <c r="B3496" s="64" t="n">
        <f aca="false">VLOOKUP(A3496,Plan1!$A$7:$O$4024,2,FALSE())</f>
        <v>-0.27</v>
      </c>
      <c r="C3496" s="65" t="n">
        <f aca="false">VLOOKUP(A3496,Plan1!$A$7:$O$4024,3,FALSE())</f>
        <v>780.73</v>
      </c>
      <c r="D3496" s="66" t="n">
        <f aca="false">VLOOKUP(A3496,Plan1!$A$7:$O$4024,7,FALSE())</f>
        <v>-0.1</v>
      </c>
      <c r="E3496" s="65" t="n">
        <f aca="false">VLOOKUP(A3496,Plan1!$A$7:$O$4024,8,FALSE())</f>
        <v>759.9</v>
      </c>
      <c r="F3496" s="64" t="n">
        <f aca="false">VLOOKUP(A3496,Plan1!$A$7:$O$4024,12,FALSE())</f>
        <v>-2.63</v>
      </c>
      <c r="G3496" s="65" t="n">
        <f aca="false">VLOOKUP(A3496,Plan1!$A$7:$O$4024,13,FALSE())</f>
        <v>836.15</v>
      </c>
    </row>
    <row r="3497" customFormat="false" ht="15" hidden="false" customHeight="false" outlineLevel="0" collapsed="false">
      <c r="A3497" s="63" t="n">
        <v>44769</v>
      </c>
      <c r="B3497" s="64" t="n">
        <f aca="false">VLOOKUP(A3497,Plan1!$A$7:$O$4024,2,FALSE())</f>
        <v>-0.29</v>
      </c>
      <c r="C3497" s="65" t="n">
        <f aca="false">VLOOKUP(A3497,Plan1!$A$7:$O$4024,3,FALSE())</f>
        <v>780.71</v>
      </c>
      <c r="D3497" s="66" t="n">
        <f aca="false">VLOOKUP(A3497,Plan1!$A$7:$O$4024,7,FALSE())</f>
        <v>-0.11</v>
      </c>
      <c r="E3497" s="65" t="n">
        <f aca="false">VLOOKUP(A3497,Plan1!$A$7:$O$4024,8,FALSE())</f>
        <v>759.89</v>
      </c>
      <c r="F3497" s="64" t="n">
        <f aca="false">VLOOKUP(A3497,Plan1!$A$7:$O$4024,12,FALSE())</f>
        <v>-2.65</v>
      </c>
      <c r="G3497" s="65" t="n">
        <f aca="false">VLOOKUP(A3497,Plan1!$A$7:$O$4024,13,FALSE())</f>
        <v>836.13</v>
      </c>
    </row>
    <row r="3498" customFormat="false" ht="15" hidden="false" customHeight="false" outlineLevel="0" collapsed="false">
      <c r="A3498" s="63" t="n">
        <v>44770</v>
      </c>
      <c r="B3498" s="64" t="n">
        <f aca="false">VLOOKUP(A3498,Plan1!$A$7:$O$4024,2,FALSE())</f>
        <v>-0.3</v>
      </c>
      <c r="C3498" s="65" t="n">
        <f aca="false">VLOOKUP(A3498,Plan1!$A$7:$O$4024,3,FALSE())</f>
        <v>780.7</v>
      </c>
      <c r="D3498" s="66" t="n">
        <f aca="false">VLOOKUP(A3498,Plan1!$A$7:$O$4024,7,FALSE())</f>
        <v>-0.11</v>
      </c>
      <c r="E3498" s="65" t="n">
        <f aca="false">VLOOKUP(A3498,Plan1!$A$7:$O$4024,8,FALSE())</f>
        <v>759.89</v>
      </c>
      <c r="F3498" s="64" t="n">
        <f aca="false">VLOOKUP(A3498,Plan1!$A$7:$O$4024,12,FALSE())</f>
        <v>-2.67</v>
      </c>
      <c r="G3498" s="65" t="n">
        <f aca="false">VLOOKUP(A3498,Plan1!$A$7:$O$4024,13,FALSE())</f>
        <v>836.11</v>
      </c>
    </row>
    <row r="3499" customFormat="false" ht="15" hidden="false" customHeight="false" outlineLevel="0" collapsed="false">
      <c r="A3499" s="63" t="n">
        <v>44771</v>
      </c>
      <c r="B3499" s="64" t="n">
        <f aca="false">VLOOKUP(A3499,Plan1!$A$7:$O$4024,2,FALSE())</f>
        <v>-0.32</v>
      </c>
      <c r="C3499" s="65" t="n">
        <f aca="false">VLOOKUP(A3499,Plan1!$A$7:$O$4024,3,FALSE())</f>
        <v>780.68</v>
      </c>
      <c r="D3499" s="66" t="n">
        <f aca="false">VLOOKUP(A3499,Plan1!$A$7:$O$4024,7,FALSE())</f>
        <v>-0.12</v>
      </c>
      <c r="E3499" s="65" t="n">
        <f aca="false">VLOOKUP(A3499,Plan1!$A$7:$O$4024,8,FALSE())</f>
        <v>759.88</v>
      </c>
      <c r="F3499" s="64" t="n">
        <f aca="false">VLOOKUP(A3499,Plan1!$A$7:$O$4024,12,FALSE())</f>
        <v>-2.7</v>
      </c>
      <c r="G3499" s="65" t="n">
        <f aca="false">VLOOKUP(A3499,Plan1!$A$7:$O$4024,13,FALSE())</f>
        <v>836.08</v>
      </c>
    </row>
    <row r="3500" customFormat="false" ht="15" hidden="false" customHeight="false" outlineLevel="0" collapsed="false">
      <c r="A3500" s="63" t="n">
        <v>44772</v>
      </c>
      <c r="B3500" s="64" t="n">
        <f aca="false">VLOOKUP(A3500,Plan1!$A$7:$O$4024,2,FALSE())</f>
        <v>-0.34</v>
      </c>
      <c r="C3500" s="65" t="n">
        <f aca="false">VLOOKUP(A3500,Plan1!$A$7:$O$4024,3,FALSE())</f>
        <v>780.66</v>
      </c>
      <c r="D3500" s="66" t="n">
        <f aca="false">VLOOKUP(A3500,Plan1!$A$7:$O$4024,7,FALSE())</f>
        <v>-0.13</v>
      </c>
      <c r="E3500" s="65" t="n">
        <f aca="false">VLOOKUP(A3500,Plan1!$A$7:$O$4024,8,FALSE())</f>
        <v>759.87</v>
      </c>
      <c r="F3500" s="64" t="n">
        <f aca="false">VLOOKUP(A3500,Plan1!$A$7:$O$4024,12,FALSE())</f>
        <v>-2.72</v>
      </c>
      <c r="G3500" s="65" t="n">
        <f aca="false">VLOOKUP(A3500,Plan1!$A$7:$O$4024,13,FALSE())</f>
        <v>836.06</v>
      </c>
    </row>
    <row r="3501" customFormat="false" ht="15" hidden="false" customHeight="false" outlineLevel="0" collapsed="false">
      <c r="A3501" s="63" t="n">
        <v>44773</v>
      </c>
      <c r="B3501" s="64" t="n">
        <f aca="false">VLOOKUP(A3501,Plan1!$A$7:$O$4024,2,FALSE())</f>
        <v>-0.36</v>
      </c>
      <c r="C3501" s="65" t="n">
        <f aca="false">VLOOKUP(A3501,Plan1!$A$7:$O$4024,3,FALSE())</f>
        <v>780.64</v>
      </c>
      <c r="D3501" s="66" t="n">
        <f aca="false">VLOOKUP(A3501,Plan1!$A$7:$O$4024,7,FALSE())</f>
        <v>-0.13</v>
      </c>
      <c r="E3501" s="65" t="n">
        <f aca="false">VLOOKUP(A3501,Plan1!$A$7:$O$4024,8,FALSE())</f>
        <v>759.87</v>
      </c>
      <c r="F3501" s="64" t="n">
        <f aca="false">VLOOKUP(A3501,Plan1!$A$7:$O$4024,12,FALSE())</f>
        <v>-2.75</v>
      </c>
      <c r="G3501" s="65" t="n">
        <f aca="false">VLOOKUP(A3501,Plan1!$A$7:$O$4024,13,FALSE())</f>
        <v>836.03</v>
      </c>
    </row>
    <row r="3502" customFormat="false" ht="15" hidden="false" customHeight="false" outlineLevel="0" collapsed="false">
      <c r="A3502" s="63" t="n">
        <v>44774</v>
      </c>
      <c r="B3502" s="64" t="n">
        <f aca="false">VLOOKUP(A3502,Plan1!$A$7:$O$4024,2,FALSE())</f>
        <v>-0.37</v>
      </c>
      <c r="C3502" s="65" t="n">
        <f aca="false">VLOOKUP(A3502,Plan1!$A$7:$O$4024,3,FALSE())</f>
        <v>780.63</v>
      </c>
      <c r="D3502" s="66" t="n">
        <f aca="false">VLOOKUP(A3502,Plan1!$A$7:$O$4024,7,FALSE())</f>
        <v>-0.14</v>
      </c>
      <c r="E3502" s="65" t="n">
        <f aca="false">VLOOKUP(A3502,Plan1!$A$7:$O$4024,8,FALSE())</f>
        <v>759.86</v>
      </c>
      <c r="F3502" s="64" t="n">
        <f aca="false">VLOOKUP(A3502,Plan1!$A$7:$O$4024,12,FALSE())</f>
        <v>-2.78</v>
      </c>
      <c r="G3502" s="65" t="n">
        <f aca="false">VLOOKUP(A3502,Plan1!$A$7:$O$4024,13,FALSE())</f>
        <v>836</v>
      </c>
    </row>
    <row r="3503" customFormat="false" ht="15" hidden="false" customHeight="false" outlineLevel="0" collapsed="false">
      <c r="A3503" s="63" t="n">
        <v>44775</v>
      </c>
      <c r="B3503" s="64" t="n">
        <f aca="false">VLOOKUP(A3503,Plan1!$A$7:$O$4024,2,FALSE())</f>
        <v>-0.38</v>
      </c>
      <c r="C3503" s="65" t="n">
        <f aca="false">VLOOKUP(A3503,Plan1!$A$7:$O$4024,3,FALSE())</f>
        <v>780.62</v>
      </c>
      <c r="D3503" s="66" t="n">
        <f aca="false">VLOOKUP(A3503,Plan1!$A$7:$O$4024,7,FALSE())</f>
        <v>-0.14</v>
      </c>
      <c r="E3503" s="65" t="n">
        <f aca="false">VLOOKUP(A3503,Plan1!$A$7:$O$4024,8,FALSE())</f>
        <v>759.86</v>
      </c>
      <c r="F3503" s="64" t="n">
        <f aca="false">VLOOKUP(A3503,Plan1!$A$7:$O$4024,12,FALSE())</f>
        <v>-2.8</v>
      </c>
      <c r="G3503" s="65" t="n">
        <f aca="false">VLOOKUP(A3503,Plan1!$A$7:$O$4024,13,FALSE())</f>
        <v>835.98</v>
      </c>
    </row>
    <row r="3504" customFormat="false" ht="15" hidden="false" customHeight="false" outlineLevel="0" collapsed="false">
      <c r="A3504" s="63" t="n">
        <v>44776</v>
      </c>
      <c r="B3504" s="64" t="n">
        <f aca="false">VLOOKUP(A3504,Plan1!$A$7:$O$4024,2,FALSE())</f>
        <v>-0.39</v>
      </c>
      <c r="C3504" s="65" t="n">
        <f aca="false">VLOOKUP(A3504,Plan1!$A$7:$O$4024,3,FALSE())</f>
        <v>780.61</v>
      </c>
      <c r="D3504" s="66" t="n">
        <f aca="false">VLOOKUP(A3504,Plan1!$A$7:$O$4024,7,FALSE())</f>
        <v>-0.15</v>
      </c>
      <c r="E3504" s="65" t="n">
        <f aca="false">VLOOKUP(A3504,Plan1!$A$7:$O$4024,8,FALSE())</f>
        <v>759.85</v>
      </c>
      <c r="F3504" s="64" t="n">
        <f aca="false">VLOOKUP(A3504,Plan1!$A$7:$O$4024,12,FALSE())</f>
        <v>-2.82</v>
      </c>
      <c r="G3504" s="65" t="n">
        <f aca="false">VLOOKUP(A3504,Plan1!$A$7:$O$4024,13,FALSE())</f>
        <v>835.96</v>
      </c>
    </row>
    <row r="3505" customFormat="false" ht="15" hidden="false" customHeight="false" outlineLevel="0" collapsed="false">
      <c r="A3505" s="63" t="n">
        <v>44777</v>
      </c>
      <c r="B3505" s="64" t="n">
        <f aca="false">VLOOKUP(A3505,Plan1!$A$7:$O$4024,2,FALSE())</f>
        <v>-0.41</v>
      </c>
      <c r="C3505" s="65" t="n">
        <f aca="false">VLOOKUP(A3505,Plan1!$A$7:$O$4024,3,FALSE())</f>
        <v>780.59</v>
      </c>
      <c r="D3505" s="66" t="n">
        <f aca="false">VLOOKUP(A3505,Plan1!$A$7:$O$4024,7,FALSE())</f>
        <v>-0.16</v>
      </c>
      <c r="E3505" s="65" t="n">
        <f aca="false">VLOOKUP(A3505,Plan1!$A$7:$O$4024,8,FALSE())</f>
        <v>759.84</v>
      </c>
      <c r="F3505" s="64" t="n">
        <f aca="false">VLOOKUP(A3505,Plan1!$A$7:$O$4024,12,FALSE())</f>
        <v>-2.86</v>
      </c>
      <c r="G3505" s="65" t="n">
        <f aca="false">VLOOKUP(A3505,Plan1!$A$7:$O$4024,13,FALSE())</f>
        <v>835.92</v>
      </c>
    </row>
    <row r="3506" customFormat="false" ht="15" hidden="false" customHeight="false" outlineLevel="0" collapsed="false">
      <c r="A3506" s="63" t="n">
        <v>44778</v>
      </c>
      <c r="B3506" s="64" t="n">
        <f aca="false">VLOOKUP(A3506,Plan1!$A$7:$O$4024,2,FALSE())</f>
        <v>-0.42</v>
      </c>
      <c r="C3506" s="65" t="n">
        <f aca="false">VLOOKUP(A3506,Plan1!$A$7:$O$4024,3,FALSE())</f>
        <v>780.58</v>
      </c>
      <c r="D3506" s="66" t="n">
        <f aca="false">VLOOKUP(A3506,Plan1!$A$7:$O$4024,7,FALSE())</f>
        <v>-0.16</v>
      </c>
      <c r="E3506" s="65" t="n">
        <f aca="false">VLOOKUP(A3506,Plan1!$A$7:$O$4024,8,FALSE())</f>
        <v>759.84</v>
      </c>
      <c r="F3506" s="64" t="n">
        <f aca="false">VLOOKUP(A3506,Plan1!$A$7:$O$4024,12,FALSE())</f>
        <v>-2.88</v>
      </c>
      <c r="G3506" s="65" t="n">
        <f aca="false">VLOOKUP(A3506,Plan1!$A$7:$O$4024,13,FALSE())</f>
        <v>835.9</v>
      </c>
    </row>
    <row r="3507" customFormat="false" ht="15" hidden="false" customHeight="false" outlineLevel="0" collapsed="false">
      <c r="A3507" s="63" t="n">
        <v>44779</v>
      </c>
      <c r="B3507" s="64" t="n">
        <f aca="false">VLOOKUP(A3507,Plan1!$A$7:$O$4024,2,FALSE())</f>
        <v>-0.44</v>
      </c>
      <c r="C3507" s="65" t="n">
        <f aca="false">VLOOKUP(A3507,Plan1!$A$7:$O$4024,3,FALSE())</f>
        <v>780.56</v>
      </c>
      <c r="D3507" s="66" t="n">
        <f aca="false">VLOOKUP(A3507,Plan1!$A$7:$O$4024,7,FALSE())</f>
        <v>-0.17</v>
      </c>
      <c r="E3507" s="65" t="n">
        <f aca="false">VLOOKUP(A3507,Plan1!$A$7:$O$4024,8,FALSE())</f>
        <v>759.83</v>
      </c>
      <c r="F3507" s="64" t="n">
        <f aca="false">VLOOKUP(A3507,Plan1!$A$7:$O$4024,12,FALSE())</f>
        <v>-2.91</v>
      </c>
      <c r="G3507" s="65" t="n">
        <f aca="false">VLOOKUP(A3507,Plan1!$A$7:$O$4024,13,FALSE())</f>
        <v>835.87</v>
      </c>
    </row>
    <row r="3508" customFormat="false" ht="15" hidden="false" customHeight="false" outlineLevel="0" collapsed="false">
      <c r="A3508" s="63" t="n">
        <v>44780</v>
      </c>
      <c r="B3508" s="64" t="n">
        <f aca="false">VLOOKUP(A3508,Plan1!$A$7:$O$4024,2,FALSE())</f>
        <v>-0.47</v>
      </c>
      <c r="C3508" s="65" t="n">
        <f aca="false">VLOOKUP(A3508,Plan1!$A$7:$O$4024,3,FALSE())</f>
        <v>780.53</v>
      </c>
      <c r="D3508" s="66" t="n">
        <f aca="false">VLOOKUP(A3508,Plan1!$A$7:$O$4024,7,FALSE())</f>
        <v>-0.18</v>
      </c>
      <c r="E3508" s="65" t="n">
        <f aca="false">VLOOKUP(A3508,Plan1!$A$7:$O$4024,8,FALSE())</f>
        <v>759.82</v>
      </c>
      <c r="F3508" s="64" t="n">
        <f aca="false">VLOOKUP(A3508,Plan1!$A$7:$O$4024,12,FALSE())</f>
        <v>-2.94</v>
      </c>
      <c r="G3508" s="65" t="n">
        <f aca="false">VLOOKUP(A3508,Plan1!$A$7:$O$4024,13,FALSE())</f>
        <v>835.84</v>
      </c>
    </row>
    <row r="3509" customFormat="false" ht="15" hidden="false" customHeight="false" outlineLevel="0" collapsed="false">
      <c r="A3509" s="63" t="n">
        <v>44781</v>
      </c>
      <c r="B3509" s="64" t="n">
        <f aca="false">VLOOKUP(A3509,Plan1!$A$7:$O$4024,2,FALSE())</f>
        <v>-0.49</v>
      </c>
      <c r="C3509" s="65" t="n">
        <f aca="false">VLOOKUP(A3509,Plan1!$A$7:$O$4024,3,FALSE())</f>
        <v>780.51</v>
      </c>
      <c r="D3509" s="66" t="n">
        <f aca="false">VLOOKUP(A3509,Plan1!$A$7:$O$4024,7,FALSE())</f>
        <v>-0.19</v>
      </c>
      <c r="E3509" s="65" t="n">
        <f aca="false">VLOOKUP(A3509,Plan1!$A$7:$O$4024,8,FALSE())</f>
        <v>759.81</v>
      </c>
      <c r="F3509" s="64" t="n">
        <f aca="false">VLOOKUP(A3509,Plan1!$A$7:$O$4024,12,FALSE())</f>
        <v>-2.96</v>
      </c>
      <c r="G3509" s="65" t="n">
        <f aca="false">VLOOKUP(A3509,Plan1!$A$7:$O$4024,13,FALSE())</f>
        <v>835.82</v>
      </c>
    </row>
    <row r="3510" customFormat="false" ht="15" hidden="false" customHeight="false" outlineLevel="0" collapsed="false">
      <c r="A3510" s="63" t="n">
        <v>44782</v>
      </c>
      <c r="B3510" s="64" t="n">
        <f aca="false">VLOOKUP(A3510,Plan1!$A$7:$O$4024,2,FALSE())</f>
        <v>-0.51</v>
      </c>
      <c r="C3510" s="65" t="n">
        <f aca="false">VLOOKUP(A3510,Plan1!$A$7:$O$4024,3,FALSE())</f>
        <v>780.49</v>
      </c>
      <c r="D3510" s="66" t="n">
        <f aca="false">VLOOKUP(A3510,Plan1!$A$7:$O$4024,7,FALSE())</f>
        <v>-0.2</v>
      </c>
      <c r="E3510" s="65" t="n">
        <f aca="false">VLOOKUP(A3510,Plan1!$A$7:$O$4024,8,FALSE())</f>
        <v>759.8</v>
      </c>
      <c r="F3510" s="64" t="n">
        <f aca="false">VLOOKUP(A3510,Plan1!$A$7:$O$4024,12,FALSE())</f>
        <v>-2.98</v>
      </c>
      <c r="G3510" s="65" t="n">
        <f aca="false">VLOOKUP(A3510,Plan1!$A$7:$O$4024,13,FALSE())</f>
        <v>835.8</v>
      </c>
    </row>
    <row r="3511" customFormat="false" ht="15" hidden="false" customHeight="false" outlineLevel="0" collapsed="false">
      <c r="A3511" s="63" t="n">
        <v>44783</v>
      </c>
      <c r="B3511" s="64" t="n">
        <f aca="false">VLOOKUP(A3511,Plan1!$A$7:$O$4024,2,FALSE())</f>
        <v>-0.54</v>
      </c>
      <c r="C3511" s="65" t="n">
        <f aca="false">VLOOKUP(A3511,Plan1!$A$7:$O$4024,3,FALSE())</f>
        <v>780.46</v>
      </c>
      <c r="D3511" s="66" t="n">
        <f aca="false">VLOOKUP(A3511,Plan1!$A$7:$O$4024,7,FALSE())</f>
        <v>-0.2</v>
      </c>
      <c r="E3511" s="65" t="n">
        <f aca="false">VLOOKUP(A3511,Plan1!$A$7:$O$4024,8,FALSE())</f>
        <v>759.8</v>
      </c>
      <c r="F3511" s="64" t="n">
        <f aca="false">VLOOKUP(A3511,Plan1!$A$7:$O$4024,12,FALSE())</f>
        <v>-3.02</v>
      </c>
      <c r="G3511" s="65" t="n">
        <f aca="false">VLOOKUP(A3511,Plan1!$A$7:$O$4024,13,FALSE())</f>
        <v>835.76</v>
      </c>
    </row>
    <row r="3512" customFormat="false" ht="15" hidden="false" customHeight="false" outlineLevel="0" collapsed="false">
      <c r="A3512" s="63" t="n">
        <v>44784</v>
      </c>
      <c r="B3512" s="64" t="n">
        <f aca="false">VLOOKUP(A3512,Plan1!$A$7:$O$4024,2,FALSE())</f>
        <v>-0.56</v>
      </c>
      <c r="C3512" s="65" t="n">
        <f aca="false">VLOOKUP(A3512,Plan1!$A$7:$O$4024,3,FALSE())</f>
        <v>780.44</v>
      </c>
      <c r="D3512" s="66" t="n">
        <f aca="false">VLOOKUP(A3512,Plan1!$A$7:$O$4024,7,FALSE())</f>
        <v>-0.21</v>
      </c>
      <c r="E3512" s="65" t="n">
        <f aca="false">VLOOKUP(A3512,Plan1!$A$7:$O$4024,8,FALSE())</f>
        <v>759.79</v>
      </c>
      <c r="F3512" s="64" t="n">
        <f aca="false">VLOOKUP(A3512,Plan1!$A$7:$O$4024,12,FALSE())</f>
        <v>-3.04</v>
      </c>
      <c r="G3512" s="65" t="n">
        <f aca="false">VLOOKUP(A3512,Plan1!$A$7:$O$4024,13,FALSE())</f>
        <v>835.74</v>
      </c>
    </row>
    <row r="3513" customFormat="false" ht="15" hidden="false" customHeight="false" outlineLevel="0" collapsed="false">
      <c r="A3513" s="63" t="n">
        <v>44785</v>
      </c>
      <c r="B3513" s="64" t="n">
        <f aca="false">VLOOKUP(A3513,Plan1!$A$7:$O$4024,2,FALSE())</f>
        <v>-0.57</v>
      </c>
      <c r="C3513" s="65" t="n">
        <f aca="false">VLOOKUP(A3513,Plan1!$A$7:$O$4024,3,FALSE())</f>
        <v>780.43</v>
      </c>
      <c r="D3513" s="66" t="n">
        <f aca="false">VLOOKUP(A3513,Plan1!$A$7:$O$4024,7,FALSE())</f>
        <v>-0.22</v>
      </c>
      <c r="E3513" s="65" t="n">
        <f aca="false">VLOOKUP(A3513,Plan1!$A$7:$O$4024,8,FALSE())</f>
        <v>759.78</v>
      </c>
      <c r="F3513" s="64" t="n">
        <f aca="false">VLOOKUP(A3513,Plan1!$A$7:$O$4024,12,FALSE())</f>
        <v>-3.08</v>
      </c>
      <c r="G3513" s="65" t="n">
        <f aca="false">VLOOKUP(A3513,Plan1!$A$7:$O$4024,13,FALSE())</f>
        <v>835.7</v>
      </c>
    </row>
    <row r="3514" customFormat="false" ht="15" hidden="false" customHeight="false" outlineLevel="0" collapsed="false">
      <c r="A3514" s="63" t="n">
        <v>44786</v>
      </c>
      <c r="B3514" s="64" t="n">
        <f aca="false">VLOOKUP(A3514,Plan1!$A$7:$O$4024,2,FALSE())</f>
        <v>-0.59</v>
      </c>
      <c r="C3514" s="65" t="n">
        <f aca="false">VLOOKUP(A3514,Plan1!$A$7:$O$4024,3,FALSE())</f>
        <v>780.41</v>
      </c>
      <c r="D3514" s="66" t="n">
        <f aca="false">VLOOKUP(A3514,Plan1!$A$7:$O$4024,7,FALSE())</f>
        <v>-0.23</v>
      </c>
      <c r="E3514" s="65" t="n">
        <f aca="false">VLOOKUP(A3514,Plan1!$A$7:$O$4024,8,FALSE())</f>
        <v>759.77</v>
      </c>
      <c r="F3514" s="64" t="n">
        <f aca="false">VLOOKUP(A3514,Plan1!$A$7:$O$4024,12,FALSE())</f>
        <v>-3.1</v>
      </c>
      <c r="G3514" s="65" t="n">
        <f aca="false">VLOOKUP(A3514,Plan1!$A$7:$O$4024,13,FALSE())</f>
        <v>835.68</v>
      </c>
    </row>
    <row r="3515" customFormat="false" ht="15" hidden="false" customHeight="false" outlineLevel="0" collapsed="false">
      <c r="A3515" s="63" t="n">
        <v>44787</v>
      </c>
      <c r="B3515" s="64" t="n">
        <f aca="false">VLOOKUP(A3515,Plan1!$A$7:$O$4024,2,FALSE())</f>
        <v>-0.61</v>
      </c>
      <c r="C3515" s="65" t="n">
        <f aca="false">VLOOKUP(A3515,Plan1!$A$7:$O$4024,3,FALSE())</f>
        <v>780.39</v>
      </c>
      <c r="D3515" s="66" t="n">
        <f aca="false">VLOOKUP(A3515,Plan1!$A$7:$O$4024,7,FALSE())</f>
        <v>-0.24</v>
      </c>
      <c r="E3515" s="65" t="n">
        <f aca="false">VLOOKUP(A3515,Plan1!$A$7:$O$4024,8,FALSE())</f>
        <v>759.76</v>
      </c>
      <c r="F3515" s="64" t="n">
        <f aca="false">VLOOKUP(A3515,Plan1!$A$7:$O$4024,12,FALSE())</f>
        <v>-3.12</v>
      </c>
      <c r="G3515" s="65" t="n">
        <f aca="false">VLOOKUP(A3515,Plan1!$A$7:$O$4024,13,FALSE())</f>
        <v>835.66</v>
      </c>
    </row>
    <row r="3516" customFormat="false" ht="15" hidden="false" customHeight="false" outlineLevel="0" collapsed="false">
      <c r="A3516" s="63" t="n">
        <v>44788</v>
      </c>
      <c r="B3516" s="64" t="n">
        <f aca="false">VLOOKUP(A3516,Plan1!$A$7:$O$4024,2,FALSE())</f>
        <v>-0.64</v>
      </c>
      <c r="C3516" s="65" t="n">
        <f aca="false">VLOOKUP(A3516,Plan1!$A$7:$O$4024,3,FALSE())</f>
        <v>780.36</v>
      </c>
      <c r="D3516" s="66" t="n">
        <f aca="false">VLOOKUP(A3516,Plan1!$A$7:$O$4024,7,FALSE())</f>
        <v>-0.25</v>
      </c>
      <c r="E3516" s="65" t="n">
        <f aca="false">VLOOKUP(A3516,Plan1!$A$7:$O$4024,8,FALSE())</f>
        <v>759.75</v>
      </c>
      <c r="F3516" s="64" t="n">
        <f aca="false">VLOOKUP(A3516,Plan1!$A$7:$O$4024,12,FALSE())</f>
        <v>-3.16</v>
      </c>
      <c r="G3516" s="65" t="n">
        <f aca="false">VLOOKUP(A3516,Plan1!$A$7:$O$4024,13,FALSE())</f>
        <v>835.62</v>
      </c>
    </row>
    <row r="3517" customFormat="false" ht="15" hidden="false" customHeight="false" outlineLevel="0" collapsed="false">
      <c r="A3517" s="63" t="n">
        <v>44789</v>
      </c>
      <c r="B3517" s="64" t="n">
        <f aca="false">VLOOKUP(A3517,Plan1!$A$7:$O$4024,2,FALSE())</f>
        <v>-0.65</v>
      </c>
      <c r="C3517" s="65" t="n">
        <f aca="false">VLOOKUP(A3517,Plan1!$A$7:$O$4024,3,FALSE())</f>
        <v>780.35</v>
      </c>
      <c r="D3517" s="66" t="n">
        <f aca="false">VLOOKUP(A3517,Plan1!$A$7:$O$4024,7,FALSE())</f>
        <v>-0.25</v>
      </c>
      <c r="E3517" s="65" t="n">
        <f aca="false">VLOOKUP(A3517,Plan1!$A$7:$O$4024,8,FALSE())</f>
        <v>759.75</v>
      </c>
      <c r="F3517" s="64" t="n">
        <f aca="false">VLOOKUP(A3517,Plan1!$A$7:$O$4024,12,FALSE())</f>
        <v>-3.19</v>
      </c>
      <c r="G3517" s="65" t="n">
        <f aca="false">VLOOKUP(A3517,Plan1!$A$7:$O$4024,13,FALSE())</f>
        <v>835.59</v>
      </c>
    </row>
    <row r="3518" customFormat="false" ht="15" hidden="false" customHeight="false" outlineLevel="0" collapsed="false">
      <c r="A3518" s="63" t="n">
        <v>44790</v>
      </c>
      <c r="B3518" s="64" t="n">
        <f aca="false">VLOOKUP(A3518,Plan1!$A$7:$O$4024,2,FALSE())</f>
        <v>-0.68</v>
      </c>
      <c r="C3518" s="65" t="n">
        <f aca="false">VLOOKUP(A3518,Plan1!$A$7:$O$4024,3,FALSE())</f>
        <v>780.32</v>
      </c>
      <c r="D3518" s="66" t="n">
        <f aca="false">VLOOKUP(A3518,Plan1!$A$7:$O$4024,7,FALSE())</f>
        <v>-0.26</v>
      </c>
      <c r="E3518" s="65" t="n">
        <f aca="false">VLOOKUP(A3518,Plan1!$A$7:$O$4024,8,FALSE())</f>
        <v>759.74</v>
      </c>
      <c r="F3518" s="64" t="n">
        <f aca="false">VLOOKUP(A3518,Plan1!$A$7:$O$4024,12,FALSE())</f>
        <v>-3.21</v>
      </c>
      <c r="G3518" s="65" t="n">
        <f aca="false">VLOOKUP(A3518,Plan1!$A$7:$O$4024,13,FALSE())</f>
        <v>835.57</v>
      </c>
    </row>
    <row r="3519" customFormat="false" ht="15" hidden="false" customHeight="false" outlineLevel="0" collapsed="false">
      <c r="A3519" s="63" t="n">
        <v>44791</v>
      </c>
      <c r="B3519" s="64" t="n">
        <f aca="false">VLOOKUP(A3519,Plan1!$A$7:$O$4024,2,FALSE())</f>
        <v>-0.7</v>
      </c>
      <c r="C3519" s="65" t="n">
        <f aca="false">VLOOKUP(A3519,Plan1!$A$7:$O$4024,3,FALSE())</f>
        <v>780.3</v>
      </c>
      <c r="D3519" s="66" t="n">
        <f aca="false">VLOOKUP(A3519,Plan1!$A$7:$O$4024,7,FALSE())</f>
        <v>-0.27</v>
      </c>
      <c r="E3519" s="65" t="n">
        <f aca="false">VLOOKUP(A3519,Plan1!$A$7:$O$4024,8,FALSE())</f>
        <v>759.73</v>
      </c>
      <c r="F3519" s="64" t="n">
        <f aca="false">VLOOKUP(A3519,Plan1!$A$7:$O$4024,12,FALSE())</f>
        <v>-3.23</v>
      </c>
      <c r="G3519" s="65" t="n">
        <f aca="false">VLOOKUP(A3519,Plan1!$A$7:$O$4024,13,FALSE())</f>
        <v>835.55</v>
      </c>
    </row>
    <row r="3520" customFormat="false" ht="15" hidden="false" customHeight="false" outlineLevel="0" collapsed="false">
      <c r="A3520" s="63" t="n">
        <v>44792</v>
      </c>
      <c r="B3520" s="64" t="n">
        <f aca="false">VLOOKUP(A3520,Plan1!$A$7:$O$4024,2,FALSE())</f>
        <v>-0.73</v>
      </c>
      <c r="C3520" s="65" t="n">
        <f aca="false">VLOOKUP(A3520,Plan1!$A$7:$O$4024,3,FALSE())</f>
        <v>780.27</v>
      </c>
      <c r="D3520" s="66" t="n">
        <f aca="false">VLOOKUP(A3520,Plan1!$A$7:$O$4024,7,FALSE())</f>
        <v>-0.28</v>
      </c>
      <c r="E3520" s="65" t="n">
        <f aca="false">VLOOKUP(A3520,Plan1!$A$7:$O$4024,8,FALSE())</f>
        <v>759.72</v>
      </c>
      <c r="F3520" s="64" t="n">
        <f aca="false">VLOOKUP(A3520,Plan1!$A$7:$O$4024,12,FALSE())</f>
        <v>-3.27</v>
      </c>
      <c r="G3520" s="65" t="n">
        <f aca="false">VLOOKUP(A3520,Plan1!$A$7:$O$4024,13,FALSE())</f>
        <v>835.51</v>
      </c>
    </row>
    <row r="3521" customFormat="false" ht="15" hidden="false" customHeight="false" outlineLevel="0" collapsed="false">
      <c r="A3521" s="63" t="n">
        <v>44793</v>
      </c>
      <c r="B3521" s="64" t="n">
        <f aca="false">VLOOKUP(A3521,Plan1!$A$7:$O$4024,2,FALSE())</f>
        <v>-0.75</v>
      </c>
      <c r="C3521" s="65" t="n">
        <f aca="false">VLOOKUP(A3521,Plan1!$A$7:$O$4024,3,FALSE())</f>
        <v>780.25</v>
      </c>
      <c r="D3521" s="66" t="n">
        <f aca="false">VLOOKUP(A3521,Plan1!$A$7:$O$4024,7,FALSE())</f>
        <v>-0.29</v>
      </c>
      <c r="E3521" s="65" t="n">
        <f aca="false">VLOOKUP(A3521,Plan1!$A$7:$O$4024,8,FALSE())</f>
        <v>759.71</v>
      </c>
      <c r="F3521" s="64" t="n">
        <f aca="false">VLOOKUP(A3521,Plan1!$A$7:$O$4024,12,FALSE())</f>
        <v>-3.3</v>
      </c>
      <c r="G3521" s="65" t="n">
        <f aca="false">VLOOKUP(A3521,Plan1!$A$7:$O$4024,13,FALSE())</f>
        <v>835.48</v>
      </c>
    </row>
    <row r="3522" customFormat="false" ht="15" hidden="false" customHeight="false" outlineLevel="0" collapsed="false">
      <c r="A3522" s="63" t="n">
        <v>44794</v>
      </c>
      <c r="B3522" s="64" t="n">
        <f aca="false">VLOOKUP(A3522,Plan1!$A$7:$O$4024,2,FALSE())</f>
        <v>-0.78</v>
      </c>
      <c r="C3522" s="65" t="n">
        <f aca="false">VLOOKUP(A3522,Plan1!$A$7:$O$4024,3,FALSE())</f>
        <v>780.22</v>
      </c>
      <c r="D3522" s="66" t="n">
        <f aca="false">VLOOKUP(A3522,Plan1!$A$7:$O$4024,7,FALSE())</f>
        <v>-0.31</v>
      </c>
      <c r="E3522" s="65" t="n">
        <f aca="false">VLOOKUP(A3522,Plan1!$A$7:$O$4024,8,FALSE())</f>
        <v>759.69</v>
      </c>
      <c r="F3522" s="64" t="n">
        <f aca="false">VLOOKUP(A3522,Plan1!$A$7:$O$4024,12,FALSE())</f>
        <v>-3.33</v>
      </c>
      <c r="G3522" s="65" t="n">
        <f aca="false">VLOOKUP(A3522,Plan1!$A$7:$O$4024,13,FALSE())</f>
        <v>835.45</v>
      </c>
    </row>
    <row r="3523" customFormat="false" ht="15" hidden="false" customHeight="false" outlineLevel="0" collapsed="false">
      <c r="A3523" s="63" t="n">
        <v>44795</v>
      </c>
      <c r="B3523" s="64" t="n">
        <f aca="false">VLOOKUP(A3523,Plan1!$A$7:$O$4024,2,FALSE())</f>
        <v>-0.8</v>
      </c>
      <c r="C3523" s="65" t="n">
        <f aca="false">VLOOKUP(A3523,Plan1!$A$7:$O$4024,3,FALSE())</f>
        <v>780.2</v>
      </c>
      <c r="D3523" s="66" t="n">
        <f aca="false">VLOOKUP(A3523,Plan1!$A$7:$O$4024,7,FALSE())</f>
        <v>-0.32</v>
      </c>
      <c r="E3523" s="65" t="n">
        <f aca="false">VLOOKUP(A3523,Plan1!$A$7:$O$4024,8,FALSE())</f>
        <v>759.68</v>
      </c>
      <c r="F3523" s="64" t="n">
        <f aca="false">VLOOKUP(A3523,Plan1!$A$7:$O$4024,12,FALSE())</f>
        <v>-3.36</v>
      </c>
      <c r="G3523" s="65" t="n">
        <f aca="false">VLOOKUP(A3523,Plan1!$A$7:$O$4024,13,FALSE())</f>
        <v>835.42</v>
      </c>
    </row>
    <row r="3524" customFormat="false" ht="15" hidden="false" customHeight="false" outlineLevel="0" collapsed="false">
      <c r="A3524" s="63" t="n">
        <v>44796</v>
      </c>
      <c r="B3524" s="64" t="n">
        <f aca="false">VLOOKUP(A3524,Plan1!$A$7:$O$4024,2,FALSE())</f>
        <v>-0.83</v>
      </c>
      <c r="C3524" s="65" t="n">
        <f aca="false">VLOOKUP(A3524,Plan1!$A$7:$O$4024,3,FALSE())</f>
        <v>780.17</v>
      </c>
      <c r="D3524" s="66" t="n">
        <f aca="false">VLOOKUP(A3524,Plan1!$A$7:$O$4024,7,FALSE())</f>
        <v>-0.34</v>
      </c>
      <c r="E3524" s="65" t="n">
        <f aca="false">VLOOKUP(A3524,Plan1!$A$7:$O$4024,8,FALSE())</f>
        <v>759.66</v>
      </c>
      <c r="F3524" s="64" t="n">
        <f aca="false">VLOOKUP(A3524,Plan1!$A$7:$O$4024,12,FALSE())</f>
        <v>-3.39</v>
      </c>
      <c r="G3524" s="65" t="n">
        <f aca="false">VLOOKUP(A3524,Plan1!$A$7:$O$4024,13,FALSE())</f>
        <v>835.39</v>
      </c>
    </row>
    <row r="3525" customFormat="false" ht="15" hidden="false" customHeight="false" outlineLevel="0" collapsed="false">
      <c r="A3525" s="63" t="n">
        <v>44797</v>
      </c>
      <c r="B3525" s="64" t="n">
        <f aca="false">VLOOKUP(A3525,Plan1!$A$7:$O$4024,2,FALSE())</f>
        <v>-0.85</v>
      </c>
      <c r="C3525" s="65" t="n">
        <f aca="false">VLOOKUP(A3525,Plan1!$A$7:$O$4024,3,FALSE())</f>
        <v>780.15</v>
      </c>
      <c r="D3525" s="66" t="n">
        <f aca="false">VLOOKUP(A3525,Plan1!$A$7:$O$4024,7,FALSE())</f>
        <v>-0.36</v>
      </c>
      <c r="E3525" s="65" t="n">
        <f aca="false">VLOOKUP(A3525,Plan1!$A$7:$O$4024,8,FALSE())</f>
        <v>759.64</v>
      </c>
      <c r="F3525" s="64" t="n">
        <f aca="false">VLOOKUP(A3525,Plan1!$A$7:$O$4024,12,FALSE())</f>
        <v>-3.42</v>
      </c>
      <c r="G3525" s="65" t="n">
        <f aca="false">VLOOKUP(A3525,Plan1!$A$7:$O$4024,13,FALSE())</f>
        <v>835.36</v>
      </c>
    </row>
    <row r="3526" customFormat="false" ht="15" hidden="false" customHeight="false" outlineLevel="0" collapsed="false">
      <c r="A3526" s="63" t="n">
        <v>44798</v>
      </c>
      <c r="B3526" s="64" t="n">
        <f aca="false">VLOOKUP(A3526,Plan1!$A$7:$O$4024,2,FALSE())</f>
        <v>-0.87</v>
      </c>
      <c r="C3526" s="65" t="n">
        <f aca="false">VLOOKUP(A3526,Plan1!$A$7:$O$4024,3,FALSE())</f>
        <v>780.13</v>
      </c>
      <c r="D3526" s="66" t="n">
        <f aca="false">VLOOKUP(A3526,Plan1!$A$7:$O$4024,7,FALSE())</f>
        <v>-0.38</v>
      </c>
      <c r="E3526" s="65" t="n">
        <f aca="false">VLOOKUP(A3526,Plan1!$A$7:$O$4024,8,FALSE())</f>
        <v>759.62</v>
      </c>
      <c r="F3526" s="64" t="n">
        <f aca="false">VLOOKUP(A3526,Plan1!$A$7:$O$4024,12,FALSE())</f>
        <v>-3.45</v>
      </c>
      <c r="G3526" s="65" t="n">
        <f aca="false">VLOOKUP(A3526,Plan1!$A$7:$O$4024,13,FALSE())</f>
        <v>835.33</v>
      </c>
    </row>
    <row r="3527" customFormat="false" ht="15" hidden="false" customHeight="false" outlineLevel="0" collapsed="false">
      <c r="A3527" s="63" t="n">
        <v>44799</v>
      </c>
      <c r="B3527" s="64" t="n">
        <f aca="false">VLOOKUP(A3527,Plan1!$A$7:$O$4024,2,FALSE())</f>
        <v>-0.9</v>
      </c>
      <c r="C3527" s="65" t="n">
        <f aca="false">VLOOKUP(A3527,Plan1!$A$7:$O$4024,3,FALSE())</f>
        <v>780.1</v>
      </c>
      <c r="D3527" s="66" t="n">
        <f aca="false">VLOOKUP(A3527,Plan1!$A$7:$O$4024,7,FALSE())</f>
        <v>-0.4</v>
      </c>
      <c r="E3527" s="65" t="n">
        <f aca="false">VLOOKUP(A3527,Plan1!$A$7:$O$4024,8,FALSE())</f>
        <v>759.6</v>
      </c>
      <c r="F3527" s="64" t="n">
        <f aca="false">VLOOKUP(A3527,Plan1!$A$7:$O$4024,12,FALSE())</f>
        <v>-3.48</v>
      </c>
      <c r="G3527" s="65" t="n">
        <f aca="false">VLOOKUP(A3527,Plan1!$A$7:$O$4024,13,FALSE())</f>
        <v>835.3</v>
      </c>
    </row>
    <row r="3528" customFormat="false" ht="15" hidden="false" customHeight="false" outlineLevel="0" collapsed="false">
      <c r="A3528" s="63" t="n">
        <v>44800</v>
      </c>
      <c r="B3528" s="64" t="n">
        <f aca="false">VLOOKUP(A3528,Plan1!$A$7:$O$4024,2,FALSE())</f>
        <v>-0.91</v>
      </c>
      <c r="C3528" s="65" t="n">
        <f aca="false">VLOOKUP(A3528,Plan1!$A$7:$O$4024,3,FALSE())</f>
        <v>780.09</v>
      </c>
      <c r="D3528" s="66" t="n">
        <f aca="false">VLOOKUP(A3528,Plan1!$A$7:$O$4024,7,FALSE())</f>
        <v>-0.42</v>
      </c>
      <c r="E3528" s="65" t="n">
        <f aca="false">VLOOKUP(A3528,Plan1!$A$7:$O$4024,8,FALSE())</f>
        <v>759.58</v>
      </c>
      <c r="F3528" s="64" t="n">
        <f aca="false">VLOOKUP(A3528,Plan1!$A$7:$O$4024,12,FALSE())</f>
        <v>-3.5</v>
      </c>
      <c r="G3528" s="65" t="n">
        <f aca="false">VLOOKUP(A3528,Plan1!$A$7:$O$4024,13,FALSE())</f>
        <v>835.28</v>
      </c>
    </row>
    <row r="3529" customFormat="false" ht="15" hidden="false" customHeight="false" outlineLevel="0" collapsed="false">
      <c r="A3529" s="63" t="n">
        <v>44801</v>
      </c>
      <c r="B3529" s="64" t="n">
        <f aca="false">VLOOKUP(A3529,Plan1!$A$7:$O$4024,2,FALSE())</f>
        <v>-0.94</v>
      </c>
      <c r="C3529" s="65" t="n">
        <f aca="false">VLOOKUP(A3529,Plan1!$A$7:$O$4024,3,FALSE())</f>
        <v>780.06</v>
      </c>
      <c r="D3529" s="66" t="n">
        <f aca="false">VLOOKUP(A3529,Plan1!$A$7:$O$4024,7,FALSE())</f>
        <v>-0.44</v>
      </c>
      <c r="E3529" s="65" t="n">
        <f aca="false">VLOOKUP(A3529,Plan1!$A$7:$O$4024,8,FALSE())</f>
        <v>759.56</v>
      </c>
      <c r="F3529" s="64" t="n">
        <f aca="false">VLOOKUP(A3529,Plan1!$A$7:$O$4024,12,FALSE())</f>
        <v>-3.52</v>
      </c>
      <c r="G3529" s="65" t="n">
        <f aca="false">VLOOKUP(A3529,Plan1!$A$7:$O$4024,13,FALSE())</f>
        <v>835.26</v>
      </c>
    </row>
    <row r="3530" customFormat="false" ht="15" hidden="false" customHeight="false" outlineLevel="0" collapsed="false">
      <c r="A3530" s="63" t="n">
        <v>44802</v>
      </c>
      <c r="B3530" s="64" t="n">
        <f aca="false">VLOOKUP(A3530,Plan1!$A$7:$O$4024,2,FALSE())</f>
        <v>-0.96</v>
      </c>
      <c r="C3530" s="65" t="n">
        <f aca="false">VLOOKUP(A3530,Plan1!$A$7:$O$4024,3,FALSE())</f>
        <v>780.04</v>
      </c>
      <c r="D3530" s="66" t="n">
        <f aca="false">VLOOKUP(A3530,Plan1!$A$7:$O$4024,7,FALSE())</f>
        <v>-0.47</v>
      </c>
      <c r="E3530" s="65" t="n">
        <f aca="false">VLOOKUP(A3530,Plan1!$A$7:$O$4024,8,FALSE())</f>
        <v>759.53</v>
      </c>
      <c r="F3530" s="64" t="n">
        <f aca="false">VLOOKUP(A3530,Plan1!$A$7:$O$4024,12,FALSE())</f>
        <v>-3.55</v>
      </c>
      <c r="G3530" s="65" t="n">
        <f aca="false">VLOOKUP(A3530,Plan1!$A$7:$O$4024,13,FALSE())</f>
        <v>835.23</v>
      </c>
    </row>
    <row r="3531" customFormat="false" ht="15" hidden="false" customHeight="false" outlineLevel="0" collapsed="false">
      <c r="A3531" s="63" t="n">
        <v>44803</v>
      </c>
      <c r="B3531" s="64" t="n">
        <f aca="false">VLOOKUP(A3531,Plan1!$A$7:$O$4024,2,FALSE())</f>
        <v>-0.98</v>
      </c>
      <c r="C3531" s="65" t="n">
        <f aca="false">VLOOKUP(A3531,Plan1!$A$7:$O$4024,3,FALSE())</f>
        <v>780.02</v>
      </c>
      <c r="D3531" s="66" t="n">
        <f aca="false">VLOOKUP(A3531,Plan1!$A$7:$O$4024,7,FALSE())</f>
        <v>-0.49</v>
      </c>
      <c r="E3531" s="65" t="n">
        <f aca="false">VLOOKUP(A3531,Plan1!$A$7:$O$4024,8,FALSE())</f>
        <v>759.51</v>
      </c>
      <c r="F3531" s="64" t="n">
        <f aca="false">VLOOKUP(A3531,Plan1!$A$7:$O$4024,12,FALSE())</f>
        <v>-3.58</v>
      </c>
      <c r="G3531" s="65" t="n">
        <f aca="false">VLOOKUP(A3531,Plan1!$A$7:$O$4024,13,FALSE())</f>
        <v>835.2</v>
      </c>
    </row>
    <row r="3532" customFormat="false" ht="15" hidden="false" customHeight="false" outlineLevel="0" collapsed="false">
      <c r="A3532" s="63" t="n">
        <v>44804</v>
      </c>
      <c r="B3532" s="64" t="n">
        <f aca="false">VLOOKUP(A3532,Plan1!$A$7:$O$4024,2,FALSE())</f>
        <v>-1.01</v>
      </c>
      <c r="C3532" s="65" t="n">
        <f aca="false">VLOOKUP(A3532,Plan1!$A$7:$O$4024,3,FALSE())</f>
        <v>779.99</v>
      </c>
      <c r="D3532" s="66" t="n">
        <f aca="false">VLOOKUP(A3532,Plan1!$A$7:$O$4024,7,FALSE())</f>
        <v>-0.51</v>
      </c>
      <c r="E3532" s="65" t="n">
        <f aca="false">VLOOKUP(A3532,Plan1!$A$7:$O$4024,8,FALSE())</f>
        <v>759.49</v>
      </c>
      <c r="F3532" s="64" t="n">
        <f aca="false">VLOOKUP(A3532,Plan1!$A$7:$O$4024,12,FALSE())</f>
        <v>-3.6</v>
      </c>
      <c r="G3532" s="65" t="n">
        <f aca="false">VLOOKUP(A3532,Plan1!$A$7:$O$4024,13,FALSE())</f>
        <v>835.18</v>
      </c>
    </row>
    <row r="3533" customFormat="false" ht="15" hidden="false" customHeight="false" outlineLevel="0" collapsed="false">
      <c r="A3533" s="63" t="n">
        <v>44805</v>
      </c>
      <c r="B3533" s="64" t="n">
        <f aca="false">VLOOKUP(A3533,Plan1!$A$7:$O$4024,2,FALSE())</f>
        <v>-1.04</v>
      </c>
      <c r="C3533" s="65" t="n">
        <f aca="false">VLOOKUP(A3533,Plan1!$A$7:$O$4024,3,FALSE())</f>
        <v>779.96</v>
      </c>
      <c r="D3533" s="66" t="n">
        <f aca="false">VLOOKUP(A3533,Plan1!$A$7:$O$4024,7,FALSE())</f>
        <v>-0.53</v>
      </c>
      <c r="E3533" s="65" t="n">
        <f aca="false">VLOOKUP(A3533,Plan1!$A$7:$O$4024,8,FALSE())</f>
        <v>759.47</v>
      </c>
      <c r="F3533" s="64" t="n">
        <f aca="false">VLOOKUP(A3533,Plan1!$A$7:$O$4024,12,FALSE())</f>
        <v>-3.63</v>
      </c>
      <c r="G3533" s="65" t="n">
        <f aca="false">VLOOKUP(A3533,Plan1!$A$7:$O$4024,13,FALSE())</f>
        <v>835.15</v>
      </c>
    </row>
    <row r="3534" customFormat="false" ht="15" hidden="false" customHeight="false" outlineLevel="0" collapsed="false">
      <c r="A3534" s="63" t="n">
        <v>44806</v>
      </c>
      <c r="B3534" s="64" t="n">
        <f aca="false">VLOOKUP(A3534,Plan1!$A$7:$O$4024,2,FALSE())</f>
        <v>-1.07</v>
      </c>
      <c r="C3534" s="65" t="n">
        <f aca="false">VLOOKUP(A3534,Plan1!$A$7:$O$4024,3,FALSE())</f>
        <v>779.93</v>
      </c>
      <c r="D3534" s="66" t="n">
        <f aca="false">VLOOKUP(A3534,Plan1!$A$7:$O$4024,7,FALSE())</f>
        <v>-0.56</v>
      </c>
      <c r="E3534" s="65" t="n">
        <f aca="false">VLOOKUP(A3534,Plan1!$A$7:$O$4024,8,FALSE())</f>
        <v>759.44</v>
      </c>
      <c r="F3534" s="64" t="n">
        <f aca="false">VLOOKUP(A3534,Plan1!$A$7:$O$4024,12,FALSE())</f>
        <v>-3.66</v>
      </c>
      <c r="G3534" s="65" t="n">
        <f aca="false">VLOOKUP(A3534,Plan1!$A$7:$O$4024,13,FALSE())</f>
        <v>835.12</v>
      </c>
    </row>
    <row r="3535" customFormat="false" ht="15" hidden="false" customHeight="false" outlineLevel="0" collapsed="false">
      <c r="A3535" s="63" t="n">
        <v>44807</v>
      </c>
      <c r="B3535" s="64" t="n">
        <f aca="false">VLOOKUP(A3535,Plan1!$A$7:$O$4024,2,FALSE())</f>
        <v>-1.1</v>
      </c>
      <c r="C3535" s="65" t="n">
        <f aca="false">VLOOKUP(A3535,Plan1!$A$7:$O$4024,3,FALSE())</f>
        <v>779.9</v>
      </c>
      <c r="D3535" s="66" t="n">
        <f aca="false">VLOOKUP(A3535,Plan1!$A$7:$O$4024,7,FALSE())</f>
        <v>-0.58</v>
      </c>
      <c r="E3535" s="65" t="n">
        <f aca="false">VLOOKUP(A3535,Plan1!$A$7:$O$4024,8,FALSE())</f>
        <v>759.42</v>
      </c>
      <c r="F3535" s="64" t="n">
        <f aca="false">VLOOKUP(A3535,Plan1!$A$7:$O$4024,12,FALSE())</f>
        <v>-3.68</v>
      </c>
      <c r="G3535" s="65" t="n">
        <f aca="false">VLOOKUP(A3535,Plan1!$A$7:$O$4024,13,FALSE())</f>
        <v>835.1</v>
      </c>
    </row>
    <row r="3536" customFormat="false" ht="15" hidden="false" customHeight="false" outlineLevel="0" collapsed="false">
      <c r="A3536" s="63" t="n">
        <v>44808</v>
      </c>
      <c r="B3536" s="64" t="n">
        <f aca="false">VLOOKUP(A3536,Plan1!$A$7:$O$4024,2,FALSE())</f>
        <v>-1.13</v>
      </c>
      <c r="C3536" s="65" t="n">
        <f aca="false">VLOOKUP(A3536,Plan1!$A$7:$O$4024,3,FALSE())</f>
        <v>779.87</v>
      </c>
      <c r="D3536" s="66" t="n">
        <f aca="false">VLOOKUP(A3536,Plan1!$A$7:$O$4024,7,FALSE())</f>
        <v>-0.61</v>
      </c>
      <c r="E3536" s="65" t="n">
        <f aca="false">VLOOKUP(A3536,Plan1!$A$7:$O$4024,8,FALSE())</f>
        <v>759.39</v>
      </c>
      <c r="F3536" s="64" t="n">
        <f aca="false">VLOOKUP(A3536,Plan1!$A$7:$O$4024,12,FALSE())</f>
        <v>-3.73</v>
      </c>
      <c r="G3536" s="65" t="n">
        <f aca="false">VLOOKUP(A3536,Plan1!$A$7:$O$4024,13,FALSE())</f>
        <v>835.05</v>
      </c>
    </row>
    <row r="3537" customFormat="false" ht="15" hidden="false" customHeight="false" outlineLevel="0" collapsed="false">
      <c r="A3537" s="63" t="n">
        <v>44809</v>
      </c>
      <c r="B3537" s="64" t="n">
        <f aca="false">VLOOKUP(A3537,Plan1!$A$7:$O$4024,2,FALSE())</f>
        <v>-1.15</v>
      </c>
      <c r="C3537" s="65" t="n">
        <f aca="false">VLOOKUP(A3537,Plan1!$A$7:$O$4024,3,FALSE())</f>
        <v>779.85</v>
      </c>
      <c r="D3537" s="66" t="n">
        <f aca="false">VLOOKUP(A3537,Plan1!$A$7:$O$4024,7,FALSE())</f>
        <v>-0.62</v>
      </c>
      <c r="E3537" s="65" t="n">
        <f aca="false">VLOOKUP(A3537,Plan1!$A$7:$O$4024,8,FALSE())</f>
        <v>759.38</v>
      </c>
      <c r="F3537" s="64" t="n">
        <f aca="false">VLOOKUP(A3537,Plan1!$A$7:$O$4024,12,FALSE())</f>
        <v>-3.75</v>
      </c>
      <c r="G3537" s="65" t="n">
        <f aca="false">VLOOKUP(A3537,Plan1!$A$7:$O$4024,13,FALSE())</f>
        <v>835.03</v>
      </c>
    </row>
    <row r="3538" customFormat="false" ht="15" hidden="false" customHeight="false" outlineLevel="0" collapsed="false">
      <c r="A3538" s="63" t="n">
        <v>44810</v>
      </c>
      <c r="B3538" s="64" t="n">
        <f aca="false">VLOOKUP(A3538,Plan1!$A$7:$O$4024,2,FALSE())</f>
        <v>-1.17</v>
      </c>
      <c r="C3538" s="65" t="n">
        <f aca="false">VLOOKUP(A3538,Plan1!$A$7:$O$4024,3,FALSE())</f>
        <v>779.83</v>
      </c>
      <c r="D3538" s="66" t="n">
        <f aca="false">VLOOKUP(A3538,Plan1!$A$7:$O$4024,7,FALSE())</f>
        <v>-0.65</v>
      </c>
      <c r="E3538" s="65" t="n">
        <f aca="false">VLOOKUP(A3538,Plan1!$A$7:$O$4024,8,FALSE())</f>
        <v>759.35</v>
      </c>
      <c r="F3538" s="64" t="n">
        <f aca="false">VLOOKUP(A3538,Plan1!$A$7:$O$4024,12,FALSE())</f>
        <v>-3.78</v>
      </c>
      <c r="G3538" s="65" t="n">
        <f aca="false">VLOOKUP(A3538,Plan1!$A$7:$O$4024,13,FALSE())</f>
        <v>835</v>
      </c>
    </row>
    <row r="3539" customFormat="false" ht="15" hidden="false" customHeight="false" outlineLevel="0" collapsed="false">
      <c r="A3539" s="63" t="n">
        <v>44811</v>
      </c>
      <c r="B3539" s="64" t="n">
        <f aca="false">VLOOKUP(A3539,Plan1!$A$7:$O$4024,2,FALSE())</f>
        <v>-1.2</v>
      </c>
      <c r="C3539" s="65" t="n">
        <f aca="false">VLOOKUP(A3539,Plan1!$A$7:$O$4024,3,FALSE())</f>
        <v>779.8</v>
      </c>
      <c r="D3539" s="66" t="n">
        <f aca="false">VLOOKUP(A3539,Plan1!$A$7:$O$4024,7,FALSE())</f>
        <v>-0.67</v>
      </c>
      <c r="E3539" s="65" t="n">
        <f aca="false">VLOOKUP(A3539,Plan1!$A$7:$O$4024,8,FALSE())</f>
        <v>759.33</v>
      </c>
      <c r="F3539" s="64" t="n">
        <f aca="false">VLOOKUP(A3539,Plan1!$A$7:$O$4024,12,FALSE())</f>
        <v>-3.81</v>
      </c>
      <c r="G3539" s="65" t="n">
        <f aca="false">VLOOKUP(A3539,Plan1!$A$7:$O$4024,13,FALSE())</f>
        <v>834.97</v>
      </c>
    </row>
    <row r="3540" customFormat="false" ht="15" hidden="false" customHeight="false" outlineLevel="0" collapsed="false">
      <c r="A3540" s="63" t="n">
        <v>44812</v>
      </c>
      <c r="B3540" s="64" t="n">
        <f aca="false">VLOOKUP(A3540,Plan1!$A$7:$O$4024,2,FALSE())</f>
        <v>-1.23</v>
      </c>
      <c r="C3540" s="65" t="n">
        <f aca="false">VLOOKUP(A3540,Plan1!$A$7:$O$4024,3,FALSE())</f>
        <v>779.77</v>
      </c>
      <c r="D3540" s="66" t="n">
        <f aca="false">VLOOKUP(A3540,Plan1!$A$7:$O$4024,7,FALSE())</f>
        <v>-0.68</v>
      </c>
      <c r="E3540" s="65" t="n">
        <f aca="false">VLOOKUP(A3540,Plan1!$A$7:$O$4024,8,FALSE())</f>
        <v>759.32</v>
      </c>
      <c r="F3540" s="64" t="n">
        <f aca="false">VLOOKUP(A3540,Plan1!$A$7:$O$4024,12,FALSE())</f>
        <v>-3.84</v>
      </c>
      <c r="G3540" s="65" t="n">
        <f aca="false">VLOOKUP(A3540,Plan1!$A$7:$O$4024,13,FALSE())</f>
        <v>834.94</v>
      </c>
    </row>
    <row r="3541" customFormat="false" ht="15" hidden="false" customHeight="false" outlineLevel="0" collapsed="false">
      <c r="A3541" s="63" t="n">
        <v>44813</v>
      </c>
      <c r="B3541" s="64" t="n">
        <f aca="false">VLOOKUP(A3541,Plan1!$A$7:$O$4024,2,FALSE())</f>
        <v>-1.25</v>
      </c>
      <c r="C3541" s="65" t="n">
        <f aca="false">VLOOKUP(A3541,Plan1!$A$7:$O$4024,3,FALSE())</f>
        <v>779.75</v>
      </c>
      <c r="D3541" s="66" t="n">
        <f aca="false">VLOOKUP(A3541,Plan1!$A$7:$O$4024,7,FALSE())</f>
        <v>-0.7</v>
      </c>
      <c r="E3541" s="65" t="n">
        <f aca="false">VLOOKUP(A3541,Plan1!$A$7:$O$4024,8,FALSE())</f>
        <v>759.3</v>
      </c>
      <c r="F3541" s="64" t="n">
        <f aca="false">VLOOKUP(A3541,Plan1!$A$7:$O$4024,12,FALSE())</f>
        <v>-3.87</v>
      </c>
      <c r="G3541" s="65" t="n">
        <f aca="false">VLOOKUP(A3541,Plan1!$A$7:$O$4024,13,FALSE())</f>
        <v>834.91</v>
      </c>
    </row>
    <row r="3542" customFormat="false" ht="15" hidden="false" customHeight="false" outlineLevel="0" collapsed="false">
      <c r="A3542" s="63" t="n">
        <v>44814</v>
      </c>
      <c r="B3542" s="64" t="n">
        <f aca="false">VLOOKUP(A3542,Plan1!$A$7:$O$4024,2,FALSE())</f>
        <v>-1.27</v>
      </c>
      <c r="C3542" s="65" t="n">
        <f aca="false">VLOOKUP(A3542,Plan1!$A$7:$O$4024,3,FALSE())</f>
        <v>779.73</v>
      </c>
      <c r="D3542" s="66" t="n">
        <f aca="false">VLOOKUP(A3542,Plan1!$A$7:$O$4024,7,FALSE())</f>
        <v>-0.73</v>
      </c>
      <c r="E3542" s="65" t="n">
        <f aca="false">VLOOKUP(A3542,Plan1!$A$7:$O$4024,8,FALSE())</f>
        <v>759.27</v>
      </c>
      <c r="F3542" s="64" t="n">
        <f aca="false">VLOOKUP(A3542,Plan1!$A$7:$O$4024,12,FALSE())</f>
        <v>-3.89</v>
      </c>
      <c r="G3542" s="65" t="n">
        <f aca="false">VLOOKUP(A3542,Plan1!$A$7:$O$4024,13,FALSE())</f>
        <v>834.89</v>
      </c>
    </row>
    <row r="3543" customFormat="false" ht="15" hidden="false" customHeight="false" outlineLevel="0" collapsed="false">
      <c r="A3543" s="63" t="n">
        <v>44815</v>
      </c>
      <c r="B3543" s="64" t="n">
        <f aca="false">VLOOKUP(A3543,Plan1!$A$7:$O$4024,2,FALSE())</f>
        <v>-1.31</v>
      </c>
      <c r="C3543" s="65" t="n">
        <f aca="false">VLOOKUP(A3543,Plan1!$A$7:$O$4024,3,FALSE())</f>
        <v>779.69</v>
      </c>
      <c r="D3543" s="66" t="n">
        <f aca="false">VLOOKUP(A3543,Plan1!$A$7:$O$4024,7,FALSE())</f>
        <v>-0.75</v>
      </c>
      <c r="E3543" s="65" t="n">
        <f aca="false">VLOOKUP(A3543,Plan1!$A$7:$O$4024,8,FALSE())</f>
        <v>759.25</v>
      </c>
      <c r="F3543" s="64" t="n">
        <f aca="false">VLOOKUP(A3543,Plan1!$A$7:$O$4024,12,FALSE())</f>
        <v>-3.91</v>
      </c>
      <c r="G3543" s="65" t="n">
        <f aca="false">VLOOKUP(A3543,Plan1!$A$7:$O$4024,13,FALSE())</f>
        <v>834.87</v>
      </c>
    </row>
    <row r="3544" customFormat="false" ht="15" hidden="false" customHeight="false" outlineLevel="0" collapsed="false">
      <c r="A3544" s="63" t="n">
        <v>44816</v>
      </c>
      <c r="B3544" s="64" t="n">
        <f aca="false">VLOOKUP(A3544,Plan1!$A$7:$O$4024,2,FALSE())</f>
        <v>-1.34</v>
      </c>
      <c r="C3544" s="65" t="n">
        <f aca="false">VLOOKUP(A3544,Plan1!$A$7:$O$4024,3,FALSE())</f>
        <v>779.66</v>
      </c>
      <c r="D3544" s="66" t="n">
        <f aca="false">VLOOKUP(A3544,Plan1!$A$7:$O$4024,7,FALSE())</f>
        <v>-0.77</v>
      </c>
      <c r="E3544" s="65" t="n">
        <f aca="false">VLOOKUP(A3544,Plan1!$A$7:$O$4024,8,FALSE())</f>
        <v>759.23</v>
      </c>
      <c r="F3544" s="64" t="n">
        <f aca="false">VLOOKUP(A3544,Plan1!$A$7:$O$4024,12,FALSE())</f>
        <v>-3.93</v>
      </c>
      <c r="G3544" s="65" t="n">
        <f aca="false">VLOOKUP(A3544,Plan1!$A$7:$O$4024,13,FALSE())</f>
        <v>834.85</v>
      </c>
    </row>
    <row r="3545" customFormat="false" ht="15" hidden="false" customHeight="false" outlineLevel="0" collapsed="false">
      <c r="A3545" s="63" t="n">
        <v>44817</v>
      </c>
      <c r="B3545" s="64" t="n">
        <f aca="false">VLOOKUP(A3545,Plan1!$A$7:$O$4024,2,FALSE())</f>
        <v>-1.35</v>
      </c>
      <c r="C3545" s="65" t="n">
        <f aca="false">VLOOKUP(A3545,Plan1!$A$7:$O$4024,3,FALSE())</f>
        <v>779.65</v>
      </c>
      <c r="D3545" s="66" t="n">
        <f aca="false">VLOOKUP(A3545,Plan1!$A$7:$O$4024,7,FALSE())</f>
        <v>-0.8</v>
      </c>
      <c r="E3545" s="65" t="n">
        <f aca="false">VLOOKUP(A3545,Plan1!$A$7:$O$4024,8,FALSE())</f>
        <v>759.2</v>
      </c>
      <c r="F3545" s="64" t="n">
        <f aca="false">VLOOKUP(A3545,Plan1!$A$7:$O$4024,12,FALSE())</f>
        <v>-3.96</v>
      </c>
      <c r="G3545" s="65" t="n">
        <f aca="false">VLOOKUP(A3545,Plan1!$A$7:$O$4024,13,FALSE())</f>
        <v>834.82</v>
      </c>
    </row>
    <row r="3546" customFormat="false" ht="15" hidden="false" customHeight="false" outlineLevel="0" collapsed="false">
      <c r="A3546" s="63" t="n">
        <v>44818</v>
      </c>
      <c r="B3546" s="64" t="n">
        <f aca="false">VLOOKUP(A3546,Plan1!$A$7:$O$4024,2,FALSE())</f>
        <v>-1.39</v>
      </c>
      <c r="C3546" s="65" t="n">
        <f aca="false">VLOOKUP(A3546,Plan1!$A$7:$O$4024,3,FALSE())</f>
        <v>779.61</v>
      </c>
      <c r="D3546" s="66" t="n">
        <f aca="false">VLOOKUP(A3546,Plan1!$A$7:$O$4024,7,FALSE())</f>
        <v>-0.81</v>
      </c>
      <c r="E3546" s="65" t="n">
        <f aca="false">VLOOKUP(A3546,Plan1!$A$7:$O$4024,8,FALSE())</f>
        <v>759.19</v>
      </c>
      <c r="F3546" s="64" t="n">
        <f aca="false">VLOOKUP(A3546,Plan1!$A$7:$O$4024,12,FALSE())</f>
        <v>-3.99</v>
      </c>
      <c r="G3546" s="65" t="n">
        <f aca="false">VLOOKUP(A3546,Plan1!$A$7:$O$4024,13,FALSE())</f>
        <v>834.79</v>
      </c>
    </row>
    <row r="3547" customFormat="false" ht="15" hidden="false" customHeight="false" outlineLevel="0" collapsed="false">
      <c r="A3547" s="63" t="n">
        <v>44819</v>
      </c>
      <c r="B3547" s="64" t="n">
        <f aca="false">VLOOKUP(A3547,Plan1!$A$7:$O$4024,2,FALSE())</f>
        <v>-1.42</v>
      </c>
      <c r="C3547" s="65" t="n">
        <f aca="false">VLOOKUP(A3547,Plan1!$A$7:$O$4024,3,FALSE())</f>
        <v>779.58</v>
      </c>
      <c r="D3547" s="66" t="n">
        <f aca="false">VLOOKUP(A3547,Plan1!$A$7:$O$4024,7,FALSE())</f>
        <v>-0.84</v>
      </c>
      <c r="E3547" s="65" t="n">
        <f aca="false">VLOOKUP(A3547,Plan1!$A$7:$O$4024,8,FALSE())</f>
        <v>759.16</v>
      </c>
      <c r="F3547" s="64" t="n">
        <f aca="false">VLOOKUP(A3547,Plan1!$A$7:$O$4024,12,FALSE())</f>
        <v>-4.02</v>
      </c>
      <c r="G3547" s="65" t="n">
        <f aca="false">VLOOKUP(A3547,Plan1!$A$7:$O$4024,13,FALSE())</f>
        <v>834.76</v>
      </c>
    </row>
    <row r="3548" customFormat="false" ht="15" hidden="false" customHeight="false" outlineLevel="0" collapsed="false">
      <c r="A3548" s="63" t="n">
        <v>44820</v>
      </c>
      <c r="B3548" s="64" t="n">
        <f aca="false">VLOOKUP(A3548,Plan1!$A$7:$O$4024,2,FALSE())</f>
        <v>-1.44</v>
      </c>
      <c r="C3548" s="65" t="n">
        <f aca="false">VLOOKUP(A3548,Plan1!$A$7:$O$4024,3,FALSE())</f>
        <v>779.56</v>
      </c>
      <c r="D3548" s="66" t="n">
        <f aca="false">VLOOKUP(A3548,Plan1!$A$7:$O$4024,7,FALSE())</f>
        <v>-0.86</v>
      </c>
      <c r="E3548" s="65" t="n">
        <f aca="false">VLOOKUP(A3548,Plan1!$A$7:$O$4024,8,FALSE())</f>
        <v>759.14</v>
      </c>
      <c r="F3548" s="64" t="n">
        <f aca="false">VLOOKUP(A3548,Plan1!$A$7:$O$4024,12,FALSE())</f>
        <v>-4.05</v>
      </c>
      <c r="G3548" s="65" t="n">
        <f aca="false">VLOOKUP(A3548,Plan1!$A$7:$O$4024,13,FALSE())</f>
        <v>834.73</v>
      </c>
    </row>
    <row r="3549" customFormat="false" ht="15" hidden="false" customHeight="false" outlineLevel="0" collapsed="false">
      <c r="A3549" s="63" t="n">
        <v>44821</v>
      </c>
      <c r="B3549" s="64" t="n">
        <f aca="false">VLOOKUP(A3549,Plan1!$A$7:$O$4024,2,FALSE())</f>
        <v>-1.46</v>
      </c>
      <c r="C3549" s="65" t="n">
        <f aca="false">VLOOKUP(A3549,Plan1!$A$7:$O$4024,3,FALSE())</f>
        <v>779.54</v>
      </c>
      <c r="D3549" s="66" t="n">
        <f aca="false">VLOOKUP(A3549,Plan1!$A$7:$O$4024,7,FALSE())</f>
        <v>-0.88</v>
      </c>
      <c r="E3549" s="65" t="n">
        <f aca="false">VLOOKUP(A3549,Plan1!$A$7:$O$4024,8,FALSE())</f>
        <v>759.12</v>
      </c>
      <c r="F3549" s="64" t="n">
        <f aca="false">VLOOKUP(A3549,Plan1!$A$7:$O$4024,12,FALSE())</f>
        <v>-4.08</v>
      </c>
      <c r="G3549" s="65" t="n">
        <f aca="false">VLOOKUP(A3549,Plan1!$A$7:$O$4024,13,FALSE())</f>
        <v>834.7</v>
      </c>
    </row>
    <row r="3550" customFormat="false" ht="15" hidden="false" customHeight="false" outlineLevel="0" collapsed="false">
      <c r="A3550" s="63" t="n">
        <v>44822</v>
      </c>
      <c r="B3550" s="64" t="n">
        <f aca="false">VLOOKUP(A3550,Plan1!$A$7:$O$4024,2,FALSE())</f>
        <v>-1.5</v>
      </c>
      <c r="C3550" s="65" t="n">
        <f aca="false">VLOOKUP(A3550,Plan1!$A$7:$O$4024,3,FALSE())</f>
        <v>779.5</v>
      </c>
      <c r="D3550" s="66" t="n">
        <f aca="false">VLOOKUP(A3550,Plan1!$A$7:$O$4024,7,FALSE())</f>
        <v>-0.9</v>
      </c>
      <c r="E3550" s="65" t="n">
        <f aca="false">VLOOKUP(A3550,Plan1!$A$7:$O$4024,8,FALSE())</f>
        <v>759.1</v>
      </c>
      <c r="F3550" s="64" t="n">
        <f aca="false">VLOOKUP(A3550,Plan1!$A$7:$O$4024,12,FALSE())</f>
        <v>-4.11</v>
      </c>
      <c r="G3550" s="65" t="n">
        <f aca="false">VLOOKUP(A3550,Plan1!$A$7:$O$4024,13,FALSE())</f>
        <v>834.67</v>
      </c>
    </row>
    <row r="3551" customFormat="false" ht="15" hidden="false" customHeight="false" outlineLevel="0" collapsed="false">
      <c r="A3551" s="63" t="n">
        <v>44823</v>
      </c>
      <c r="B3551" s="64" t="n">
        <f aca="false">VLOOKUP(A3551,Plan1!$A$7:$O$4024,2,FALSE())</f>
        <v>-1.52</v>
      </c>
      <c r="C3551" s="65" t="n">
        <f aca="false">VLOOKUP(A3551,Plan1!$A$7:$O$4024,3,FALSE())</f>
        <v>779.48</v>
      </c>
      <c r="D3551" s="66" t="n">
        <f aca="false">VLOOKUP(A3551,Plan1!$A$7:$O$4024,7,FALSE())</f>
        <v>-0.92</v>
      </c>
      <c r="E3551" s="65" t="n">
        <f aca="false">VLOOKUP(A3551,Plan1!$A$7:$O$4024,8,FALSE())</f>
        <v>759.08</v>
      </c>
      <c r="F3551" s="64" t="n">
        <f aca="false">VLOOKUP(A3551,Plan1!$A$7:$O$4024,12,FALSE())</f>
        <v>-4.14</v>
      </c>
      <c r="G3551" s="65" t="n">
        <f aca="false">VLOOKUP(A3551,Plan1!$A$7:$O$4024,13,FALSE())</f>
        <v>834.64</v>
      </c>
    </row>
    <row r="3552" customFormat="false" ht="15" hidden="false" customHeight="false" outlineLevel="0" collapsed="false">
      <c r="A3552" s="63" t="n">
        <v>44824</v>
      </c>
      <c r="B3552" s="64" t="n">
        <f aca="false">VLOOKUP(A3552,Plan1!$A$7:$O$4024,2,FALSE())</f>
        <v>-1.55</v>
      </c>
      <c r="C3552" s="65" t="n">
        <f aca="false">VLOOKUP(A3552,Plan1!$A$7:$O$4024,3,FALSE())</f>
        <v>779.45</v>
      </c>
      <c r="D3552" s="66" t="n">
        <f aca="false">VLOOKUP(A3552,Plan1!$A$7:$O$4024,7,FALSE())</f>
        <v>-0.94</v>
      </c>
      <c r="E3552" s="65" t="n">
        <f aca="false">VLOOKUP(A3552,Plan1!$A$7:$O$4024,8,FALSE())</f>
        <v>759.06</v>
      </c>
      <c r="F3552" s="64" t="n">
        <f aca="false">VLOOKUP(A3552,Plan1!$A$7:$O$4024,12,FALSE())</f>
        <v>-4.17</v>
      </c>
      <c r="G3552" s="65" t="n">
        <f aca="false">VLOOKUP(A3552,Plan1!$A$7:$O$4024,13,FALSE())</f>
        <v>834.61</v>
      </c>
    </row>
    <row r="3553" customFormat="false" ht="15" hidden="false" customHeight="false" outlineLevel="0" collapsed="false">
      <c r="A3553" s="63" t="n">
        <v>44825</v>
      </c>
      <c r="B3553" s="64" t="n">
        <f aca="false">VLOOKUP(A3553,Plan1!$A$7:$O$4024,2,FALSE())</f>
        <v>-1.57</v>
      </c>
      <c r="C3553" s="65" t="n">
        <f aca="false">VLOOKUP(A3553,Plan1!$A$7:$O$4024,3,FALSE())</f>
        <v>779.43</v>
      </c>
      <c r="D3553" s="66" t="n">
        <f aca="false">VLOOKUP(A3553,Plan1!$A$7:$O$4024,7,FALSE())</f>
        <v>-0.96</v>
      </c>
      <c r="E3553" s="65" t="n">
        <f aca="false">VLOOKUP(A3553,Plan1!$A$7:$O$4024,8,FALSE())</f>
        <v>759.04</v>
      </c>
      <c r="F3553" s="64" t="n">
        <f aca="false">VLOOKUP(A3553,Plan1!$A$7:$O$4024,12,FALSE())</f>
        <v>-4.19</v>
      </c>
      <c r="G3553" s="65" t="n">
        <f aca="false">VLOOKUP(A3553,Plan1!$A$7:$O$4024,13,FALSE())</f>
        <v>834.59</v>
      </c>
    </row>
    <row r="3554" customFormat="false" ht="15" hidden="false" customHeight="false" outlineLevel="0" collapsed="false">
      <c r="A3554" s="63" t="n">
        <v>44826</v>
      </c>
      <c r="B3554" s="64" t="n">
        <f aca="false">VLOOKUP(A3554,Plan1!$A$7:$O$4024,2,FALSE())</f>
        <v>-1.6</v>
      </c>
      <c r="C3554" s="65" t="n">
        <f aca="false">VLOOKUP(A3554,Plan1!$A$7:$O$4024,3,FALSE())</f>
        <v>779.4</v>
      </c>
      <c r="D3554" s="66" t="n">
        <f aca="false">VLOOKUP(A3554,Plan1!$A$7:$O$4024,7,FALSE())</f>
        <v>-0.97</v>
      </c>
      <c r="E3554" s="65" t="n">
        <f aca="false">VLOOKUP(A3554,Plan1!$A$7:$O$4024,8,FALSE())</f>
        <v>759.03</v>
      </c>
      <c r="F3554" s="64" t="n">
        <f aca="false">VLOOKUP(A3554,Plan1!$A$7:$O$4024,12,FALSE())</f>
        <v>-4.2</v>
      </c>
      <c r="G3554" s="65" t="n">
        <f aca="false">VLOOKUP(A3554,Plan1!$A$7:$O$4024,13,FALSE())</f>
        <v>834.58</v>
      </c>
    </row>
    <row r="3555" customFormat="false" ht="15" hidden="false" customHeight="false" outlineLevel="0" collapsed="false">
      <c r="A3555" s="63" t="n">
        <v>44827</v>
      </c>
      <c r="B3555" s="64" t="n">
        <f aca="false">VLOOKUP(A3555,Plan1!$A$7:$O$4024,2,FALSE())</f>
        <v>-1.61</v>
      </c>
      <c r="C3555" s="65" t="n">
        <f aca="false">VLOOKUP(A3555,Plan1!$A$7:$O$4024,3,FALSE())</f>
        <v>779.39</v>
      </c>
      <c r="D3555" s="66" t="n">
        <f aca="false">VLOOKUP(A3555,Plan1!$A$7:$O$4024,7,FALSE())</f>
        <v>-0.98</v>
      </c>
      <c r="E3555" s="65" t="n">
        <f aca="false">VLOOKUP(A3555,Plan1!$A$7:$O$4024,8,FALSE())</f>
        <v>759.02</v>
      </c>
      <c r="F3555" s="64" t="n">
        <f aca="false">VLOOKUP(A3555,Plan1!$A$7:$O$4024,12,FALSE())</f>
        <v>-4.22</v>
      </c>
      <c r="G3555" s="65" t="n">
        <f aca="false">VLOOKUP(A3555,Plan1!$A$7:$O$4024,13,FALSE())</f>
        <v>834.56</v>
      </c>
    </row>
    <row r="3556" customFormat="false" ht="15" hidden="false" customHeight="false" outlineLevel="0" collapsed="false">
      <c r="A3556" s="63" t="n">
        <v>44828</v>
      </c>
      <c r="B3556" s="64" t="n">
        <f aca="false">VLOOKUP(A3556,Plan1!$A$7:$O$4024,2,FALSE())</f>
        <v>-1.64</v>
      </c>
      <c r="C3556" s="65" t="n">
        <f aca="false">VLOOKUP(A3556,Plan1!$A$7:$O$4024,3,FALSE())</f>
        <v>779.36</v>
      </c>
      <c r="D3556" s="66" t="n">
        <f aca="false">VLOOKUP(A3556,Plan1!$A$7:$O$4024,7,FALSE())</f>
        <v>-0.99</v>
      </c>
      <c r="E3556" s="65" t="n">
        <f aca="false">VLOOKUP(A3556,Plan1!$A$7:$O$4024,8,FALSE())</f>
        <v>759.01</v>
      </c>
      <c r="F3556" s="64" t="n">
        <f aca="false">VLOOKUP(A3556,Plan1!$A$7:$O$4024,12,FALSE())</f>
        <v>-4.24</v>
      </c>
      <c r="G3556" s="65" t="n">
        <f aca="false">VLOOKUP(A3556,Plan1!$A$7:$O$4024,13,FALSE())</f>
        <v>834.54</v>
      </c>
    </row>
    <row r="3557" customFormat="false" ht="15" hidden="false" customHeight="false" outlineLevel="0" collapsed="false">
      <c r="A3557" s="63" t="n">
        <v>44829</v>
      </c>
      <c r="B3557" s="64" t="n">
        <f aca="false">VLOOKUP(A3557,Plan1!$A$7:$O$4024,2,FALSE())</f>
        <v>-1.66</v>
      </c>
      <c r="C3557" s="65" t="n">
        <f aca="false">VLOOKUP(A3557,Plan1!$A$7:$O$4024,3,FALSE())</f>
        <v>779.34</v>
      </c>
      <c r="D3557" s="66" t="n">
        <f aca="false">VLOOKUP(A3557,Plan1!$A$7:$O$4024,7,FALSE())</f>
        <v>-1.01</v>
      </c>
      <c r="E3557" s="65" t="n">
        <f aca="false">VLOOKUP(A3557,Plan1!$A$7:$O$4024,8,FALSE())</f>
        <v>758.99</v>
      </c>
      <c r="F3557" s="64" t="n">
        <f aca="false">VLOOKUP(A3557,Plan1!$A$7:$O$4024,12,FALSE())</f>
        <v>-4.28</v>
      </c>
      <c r="G3557" s="65" t="n">
        <f aca="false">VLOOKUP(A3557,Plan1!$A$7:$O$4024,13,FALSE())</f>
        <v>834.5</v>
      </c>
    </row>
    <row r="3558" customFormat="false" ht="15" hidden="false" customHeight="false" outlineLevel="0" collapsed="false">
      <c r="A3558" s="63" t="n">
        <v>44830</v>
      </c>
      <c r="B3558" s="64" t="n">
        <f aca="false">VLOOKUP(A3558,Plan1!$A$7:$O$4024,2,FALSE())</f>
        <v>-1.69</v>
      </c>
      <c r="C3558" s="65" t="n">
        <f aca="false">VLOOKUP(A3558,Plan1!$A$7:$O$4024,3,FALSE())</f>
        <v>779.31</v>
      </c>
      <c r="D3558" s="66" t="n">
        <f aca="false">VLOOKUP(A3558,Plan1!$A$7:$O$4024,7,FALSE())</f>
        <v>-1.03</v>
      </c>
      <c r="E3558" s="65" t="n">
        <f aca="false">VLOOKUP(A3558,Plan1!$A$7:$O$4024,8,FALSE())</f>
        <v>758.97</v>
      </c>
      <c r="F3558" s="64" t="n">
        <f aca="false">VLOOKUP(A3558,Plan1!$A$7:$O$4024,12,FALSE())</f>
        <v>-4.31</v>
      </c>
      <c r="G3558" s="65" t="n">
        <f aca="false">VLOOKUP(A3558,Plan1!$A$7:$O$4024,13,FALSE())</f>
        <v>834.47</v>
      </c>
    </row>
    <row r="3559" customFormat="false" ht="15" hidden="false" customHeight="false" outlineLevel="0" collapsed="false">
      <c r="A3559" s="63" t="n">
        <v>44831</v>
      </c>
      <c r="B3559" s="64" t="n">
        <f aca="false">VLOOKUP(A3559,Plan1!$A$7:$O$4024,2,FALSE())</f>
        <v>-1.71</v>
      </c>
      <c r="C3559" s="65" t="n">
        <f aca="false">VLOOKUP(A3559,Plan1!$A$7:$O$4024,3,FALSE())</f>
        <v>779.29</v>
      </c>
      <c r="D3559" s="66" t="n">
        <f aca="false">VLOOKUP(A3559,Plan1!$A$7:$O$4024,7,FALSE())</f>
        <v>-1.05</v>
      </c>
      <c r="E3559" s="65" t="n">
        <f aca="false">VLOOKUP(A3559,Plan1!$A$7:$O$4024,8,FALSE())</f>
        <v>758.95</v>
      </c>
      <c r="F3559" s="64" t="n">
        <f aca="false">VLOOKUP(A3559,Plan1!$A$7:$O$4024,12,FALSE())</f>
        <v>-4.33</v>
      </c>
      <c r="G3559" s="65" t="n">
        <f aca="false">VLOOKUP(A3559,Plan1!$A$7:$O$4024,13,FALSE())</f>
        <v>834.45</v>
      </c>
    </row>
    <row r="3560" customFormat="false" ht="15" hidden="false" customHeight="false" outlineLevel="0" collapsed="false">
      <c r="A3560" s="63" t="n">
        <v>44832</v>
      </c>
      <c r="B3560" s="64" t="n">
        <f aca="false">VLOOKUP(A3560,Plan1!$A$7:$O$4024,2,FALSE())</f>
        <v>-1.71</v>
      </c>
      <c r="C3560" s="65" t="n">
        <f aca="false">VLOOKUP(A3560,Plan1!$A$7:$O$4024,3,FALSE())</f>
        <v>779.29</v>
      </c>
      <c r="D3560" s="66" t="n">
        <f aca="false">VLOOKUP(A3560,Plan1!$A$7:$O$4024,7,FALSE())</f>
        <v>-1.05</v>
      </c>
      <c r="E3560" s="65" t="n">
        <f aca="false">VLOOKUP(A3560,Plan1!$A$7:$O$4024,8,FALSE())</f>
        <v>758.95</v>
      </c>
      <c r="F3560" s="64" t="n">
        <f aca="false">VLOOKUP(A3560,Plan1!$A$7:$O$4024,12,FALSE())</f>
        <v>-4.32</v>
      </c>
      <c r="G3560" s="65" t="n">
        <f aca="false">VLOOKUP(A3560,Plan1!$A$7:$O$4024,13,FALSE())</f>
        <v>834.46</v>
      </c>
    </row>
    <row r="3561" customFormat="false" ht="15" hidden="false" customHeight="false" outlineLevel="0" collapsed="false">
      <c r="A3561" s="63" t="n">
        <v>44833</v>
      </c>
      <c r="B3561" s="64" t="n">
        <f aca="false">VLOOKUP(A3561,Plan1!$A$7:$O$4024,2,FALSE())</f>
        <v>-1.72</v>
      </c>
      <c r="C3561" s="65" t="n">
        <f aca="false">VLOOKUP(A3561,Plan1!$A$7:$O$4024,3,FALSE())</f>
        <v>779.28</v>
      </c>
      <c r="D3561" s="66" t="n">
        <f aca="false">VLOOKUP(A3561,Plan1!$A$7:$O$4024,7,FALSE())</f>
        <v>-1.05</v>
      </c>
      <c r="E3561" s="65" t="n">
        <f aca="false">VLOOKUP(A3561,Plan1!$A$7:$O$4024,8,FALSE())</f>
        <v>758.95</v>
      </c>
      <c r="F3561" s="64" t="n">
        <f aca="false">VLOOKUP(A3561,Plan1!$A$7:$O$4024,12,FALSE())</f>
        <v>-4.33</v>
      </c>
      <c r="G3561" s="65" t="n">
        <f aca="false">VLOOKUP(A3561,Plan1!$A$7:$O$4024,13,FALSE())</f>
        <v>834.45</v>
      </c>
    </row>
    <row r="3562" customFormat="false" ht="15" hidden="false" customHeight="false" outlineLevel="0" collapsed="false">
      <c r="A3562" s="63" t="n">
        <v>44834</v>
      </c>
      <c r="B3562" s="64" t="n">
        <f aca="false">VLOOKUP(A3562,Plan1!$A$7:$O$4024,2,FALSE())</f>
        <v>-1.73</v>
      </c>
      <c r="C3562" s="65" t="n">
        <f aca="false">VLOOKUP(A3562,Plan1!$A$7:$O$4024,3,FALSE())</f>
        <v>779.27</v>
      </c>
      <c r="D3562" s="66" t="n">
        <f aca="false">VLOOKUP(A3562,Plan1!$A$7:$O$4024,7,FALSE())</f>
        <v>-1.06</v>
      </c>
      <c r="E3562" s="65" t="n">
        <f aca="false">VLOOKUP(A3562,Plan1!$A$7:$O$4024,8,FALSE())</f>
        <v>758.94</v>
      </c>
      <c r="F3562" s="64" t="n">
        <f aca="false">VLOOKUP(A3562,Plan1!$A$7:$O$4024,12,FALSE())</f>
        <v>-4.35</v>
      </c>
      <c r="G3562" s="65" t="n">
        <f aca="false">VLOOKUP(A3562,Plan1!$A$7:$O$4024,13,FALSE())</f>
        <v>834.43</v>
      </c>
    </row>
    <row r="3563" customFormat="false" ht="15" hidden="false" customHeight="false" outlineLevel="0" collapsed="false">
      <c r="A3563" s="63" t="n">
        <v>44835</v>
      </c>
      <c r="B3563" s="64" t="n">
        <f aca="false">VLOOKUP(A3563,Plan1!$A$7:$O$4024,2,FALSE())</f>
        <v>-1.76</v>
      </c>
      <c r="C3563" s="65" t="n">
        <f aca="false">VLOOKUP(A3563,Plan1!$A$7:$O$4024,3,FALSE())</f>
        <v>779.24</v>
      </c>
      <c r="D3563" s="66" t="n">
        <f aca="false">VLOOKUP(A3563,Plan1!$A$7:$O$4024,7,FALSE())</f>
        <v>-1.06</v>
      </c>
      <c r="E3563" s="65" t="n">
        <f aca="false">VLOOKUP(A3563,Plan1!$A$7:$O$4024,8,FALSE())</f>
        <v>758.94</v>
      </c>
      <c r="F3563" s="64" t="n">
        <f aca="false">VLOOKUP(A3563,Plan1!$A$7:$O$4024,12,FALSE())</f>
        <v>-4.38</v>
      </c>
      <c r="G3563" s="65" t="n">
        <f aca="false">VLOOKUP(A3563,Plan1!$A$7:$O$4024,13,FALSE())</f>
        <v>834.4</v>
      </c>
    </row>
    <row r="3564" customFormat="false" ht="15" hidden="false" customHeight="false" outlineLevel="0" collapsed="false">
      <c r="A3564" s="63" t="n">
        <v>44836</v>
      </c>
      <c r="B3564" s="64" t="n">
        <f aca="false">VLOOKUP(A3564,Plan1!$A$7:$O$4024,2,FALSE())</f>
        <v>-1.76</v>
      </c>
      <c r="C3564" s="65" t="n">
        <f aca="false">VLOOKUP(A3564,Plan1!$A$7:$O$4024,3,FALSE())</f>
        <v>779.24</v>
      </c>
      <c r="D3564" s="66" t="n">
        <f aca="false">VLOOKUP(A3564,Plan1!$A$7:$O$4024,7,FALSE())</f>
        <v>-1.07</v>
      </c>
      <c r="E3564" s="65" t="n">
        <f aca="false">VLOOKUP(A3564,Plan1!$A$7:$O$4024,8,FALSE())</f>
        <v>758.93</v>
      </c>
      <c r="F3564" s="64" t="n">
        <f aca="false">VLOOKUP(A3564,Plan1!$A$7:$O$4024,12,FALSE())</f>
        <v>-4.38</v>
      </c>
      <c r="G3564" s="65" t="n">
        <f aca="false">VLOOKUP(A3564,Plan1!$A$7:$O$4024,13,FALSE())</f>
        <v>834.4</v>
      </c>
    </row>
    <row r="3565" customFormat="false" ht="15" hidden="false" customHeight="false" outlineLevel="0" collapsed="false">
      <c r="A3565" s="63" t="n">
        <v>44837</v>
      </c>
      <c r="B3565" s="64" t="n">
        <f aca="false">VLOOKUP(A3565,Plan1!$A$7:$O$4024,2,FALSE())</f>
        <v>-1.76</v>
      </c>
      <c r="C3565" s="65" t="n">
        <f aca="false">VLOOKUP(A3565,Plan1!$A$7:$O$4024,3,FALSE())</f>
        <v>779.24</v>
      </c>
      <c r="D3565" s="66" t="n">
        <f aca="false">VLOOKUP(A3565,Plan1!$A$7:$O$4024,7,FALSE())</f>
        <v>-1.09</v>
      </c>
      <c r="E3565" s="65" t="n">
        <f aca="false">VLOOKUP(A3565,Plan1!$A$7:$O$4024,8,FALSE())</f>
        <v>758.91</v>
      </c>
      <c r="F3565" s="64" t="n">
        <f aca="false">VLOOKUP(A3565,Plan1!$A$7:$O$4024,12,FALSE())</f>
        <v>-4.4</v>
      </c>
      <c r="G3565" s="65" t="n">
        <f aca="false">VLOOKUP(A3565,Plan1!$A$7:$O$4024,13,FALSE())</f>
        <v>834.38</v>
      </c>
    </row>
    <row r="3566" customFormat="false" ht="15" hidden="false" customHeight="false" outlineLevel="0" collapsed="false">
      <c r="A3566" s="63" t="n">
        <v>44838</v>
      </c>
      <c r="B3566" s="64" t="n">
        <f aca="false">VLOOKUP(A3566,Plan1!$A$7:$O$4024,2,FALSE())</f>
        <v>-1.74</v>
      </c>
      <c r="C3566" s="65" t="n">
        <f aca="false">VLOOKUP(A3566,Plan1!$A$7:$O$4024,3,FALSE())</f>
        <v>779.26</v>
      </c>
      <c r="D3566" s="66" t="n">
        <f aca="false">VLOOKUP(A3566,Plan1!$A$7:$O$4024,7,FALSE())</f>
        <v>-1.04</v>
      </c>
      <c r="E3566" s="65" t="n">
        <f aca="false">VLOOKUP(A3566,Plan1!$A$7:$O$4024,8,FALSE())</f>
        <v>758.96</v>
      </c>
      <c r="F3566" s="64" t="n">
        <f aca="false">VLOOKUP(A3566,Plan1!$A$7:$O$4024,12,FALSE())</f>
        <v>-4.38</v>
      </c>
      <c r="G3566" s="65" t="n">
        <f aca="false">VLOOKUP(A3566,Plan1!$A$7:$O$4024,13,FALSE())</f>
        <v>834.4</v>
      </c>
    </row>
    <row r="3567" customFormat="false" ht="15" hidden="false" customHeight="false" outlineLevel="0" collapsed="false">
      <c r="A3567" s="63" t="n">
        <v>44839</v>
      </c>
      <c r="B3567" s="64" t="n">
        <f aca="false">VLOOKUP(A3567,Plan1!$A$7:$O$4024,2,FALSE())</f>
        <v>-1.74</v>
      </c>
      <c r="C3567" s="65" t="n">
        <f aca="false">VLOOKUP(A3567,Plan1!$A$7:$O$4024,3,FALSE())</f>
        <v>779.26</v>
      </c>
      <c r="D3567" s="66" t="n">
        <f aca="false">VLOOKUP(A3567,Plan1!$A$7:$O$4024,7,FALSE())</f>
        <v>-1</v>
      </c>
      <c r="E3567" s="65" t="n">
        <f aca="false">VLOOKUP(A3567,Plan1!$A$7:$O$4024,8,FALSE())</f>
        <v>759</v>
      </c>
      <c r="F3567" s="64" t="n">
        <f aca="false">VLOOKUP(A3567,Plan1!$A$7:$O$4024,12,FALSE())</f>
        <v>-4.32</v>
      </c>
      <c r="G3567" s="65" t="n">
        <f aca="false">VLOOKUP(A3567,Plan1!$A$7:$O$4024,13,FALSE())</f>
        <v>834.46</v>
      </c>
    </row>
    <row r="3568" customFormat="false" ht="15" hidden="false" customHeight="false" outlineLevel="0" collapsed="false">
      <c r="A3568" s="63" t="n">
        <v>44840</v>
      </c>
      <c r="B3568" s="64" t="n">
        <f aca="false">VLOOKUP(A3568,Plan1!$A$7:$O$4024,2,FALSE())</f>
        <v>-1.74</v>
      </c>
      <c r="C3568" s="65" t="n">
        <f aca="false">VLOOKUP(A3568,Plan1!$A$7:$O$4024,3,FALSE())</f>
        <v>779.26</v>
      </c>
      <c r="D3568" s="66" t="n">
        <f aca="false">VLOOKUP(A3568,Plan1!$A$7:$O$4024,7,FALSE())</f>
        <v>-1.01</v>
      </c>
      <c r="E3568" s="65" t="n">
        <f aca="false">VLOOKUP(A3568,Plan1!$A$7:$O$4024,8,FALSE())</f>
        <v>758.99</v>
      </c>
      <c r="F3568" s="64" t="n">
        <f aca="false">VLOOKUP(A3568,Plan1!$A$7:$O$4024,12,FALSE())</f>
        <v>-4.34</v>
      </c>
      <c r="G3568" s="65" t="n">
        <f aca="false">VLOOKUP(A3568,Plan1!$A$7:$O$4024,13,FALSE())</f>
        <v>834.44</v>
      </c>
    </row>
    <row r="3569" customFormat="false" ht="15" hidden="false" customHeight="false" outlineLevel="0" collapsed="false">
      <c r="A3569" s="63" t="n">
        <v>44841</v>
      </c>
      <c r="B3569" s="64" t="n">
        <f aca="false">VLOOKUP(A3569,Plan1!$A$7:$O$4024,2,FALSE())</f>
        <v>-1.73</v>
      </c>
      <c r="C3569" s="65" t="n">
        <f aca="false">VLOOKUP(A3569,Plan1!$A$7:$O$4024,3,FALSE())</f>
        <v>779.27</v>
      </c>
      <c r="D3569" s="66" t="n">
        <f aca="false">VLOOKUP(A3569,Plan1!$A$7:$O$4024,7,FALSE())</f>
        <v>-0.99</v>
      </c>
      <c r="E3569" s="65" t="n">
        <f aca="false">VLOOKUP(A3569,Plan1!$A$7:$O$4024,8,FALSE())</f>
        <v>759.01</v>
      </c>
      <c r="F3569" s="64" t="n">
        <f aca="false">VLOOKUP(A3569,Plan1!$A$7:$O$4024,12,FALSE())</f>
        <v>-4.36</v>
      </c>
      <c r="G3569" s="65" t="n">
        <f aca="false">VLOOKUP(A3569,Plan1!$A$7:$O$4024,13,FALSE())</f>
        <v>834.42</v>
      </c>
    </row>
    <row r="3570" customFormat="false" ht="15" hidden="false" customHeight="false" outlineLevel="0" collapsed="false">
      <c r="A3570" s="63" t="n">
        <v>44842</v>
      </c>
      <c r="B3570" s="64" t="n">
        <f aca="false">VLOOKUP(A3570,Plan1!$A$7:$O$4024,2,FALSE())</f>
        <v>-1.75</v>
      </c>
      <c r="C3570" s="65" t="n">
        <f aca="false">VLOOKUP(A3570,Plan1!$A$7:$O$4024,3,FALSE())</f>
        <v>779.25</v>
      </c>
      <c r="D3570" s="66" t="n">
        <f aca="false">VLOOKUP(A3570,Plan1!$A$7:$O$4024,7,FALSE())</f>
        <v>-1</v>
      </c>
      <c r="E3570" s="65" t="n">
        <f aca="false">VLOOKUP(A3570,Plan1!$A$7:$O$4024,8,FALSE())</f>
        <v>759</v>
      </c>
      <c r="F3570" s="64" t="n">
        <f aca="false">VLOOKUP(A3570,Plan1!$A$7:$O$4024,12,FALSE())</f>
        <v>-4.37</v>
      </c>
      <c r="G3570" s="65" t="n">
        <f aca="false">VLOOKUP(A3570,Plan1!$A$7:$O$4024,13,FALSE())</f>
        <v>834.41</v>
      </c>
    </row>
    <row r="3571" customFormat="false" ht="15" hidden="false" customHeight="false" outlineLevel="0" collapsed="false">
      <c r="A3571" s="63" t="n">
        <v>44843</v>
      </c>
      <c r="B3571" s="64" t="n">
        <f aca="false">VLOOKUP(A3571,Plan1!$A$7:$O$4024,2,FALSE())</f>
        <v>-1.76</v>
      </c>
      <c r="C3571" s="65" t="n">
        <f aca="false">VLOOKUP(A3571,Plan1!$A$7:$O$4024,3,FALSE())</f>
        <v>779.24</v>
      </c>
      <c r="D3571" s="66" t="n">
        <f aca="false">VLOOKUP(A3571,Plan1!$A$7:$O$4024,7,FALSE())</f>
        <v>-1</v>
      </c>
      <c r="E3571" s="65" t="n">
        <f aca="false">VLOOKUP(A3571,Plan1!$A$7:$O$4024,8,FALSE())</f>
        <v>759</v>
      </c>
      <c r="F3571" s="64" t="n">
        <f aca="false">VLOOKUP(A3571,Plan1!$A$7:$O$4024,12,FALSE())</f>
        <v>-4.39</v>
      </c>
      <c r="G3571" s="65" t="n">
        <f aca="false">VLOOKUP(A3571,Plan1!$A$7:$O$4024,13,FALSE())</f>
        <v>834.39</v>
      </c>
    </row>
    <row r="3572" customFormat="false" ht="15" hidden="false" customHeight="false" outlineLevel="0" collapsed="false">
      <c r="A3572" s="63" t="n">
        <v>44844</v>
      </c>
      <c r="B3572" s="64" t="n">
        <f aca="false">VLOOKUP(A3572,Plan1!$A$7:$O$4024,2,FALSE())</f>
        <v>-1.78</v>
      </c>
      <c r="C3572" s="65" t="n">
        <f aca="false">VLOOKUP(A3572,Plan1!$A$7:$O$4024,3,FALSE())</f>
        <v>779.22</v>
      </c>
      <c r="D3572" s="66" t="n">
        <f aca="false">VLOOKUP(A3572,Plan1!$A$7:$O$4024,7,FALSE())</f>
        <v>-1</v>
      </c>
      <c r="E3572" s="65" t="n">
        <f aca="false">VLOOKUP(A3572,Plan1!$A$7:$O$4024,8,FALSE())</f>
        <v>759</v>
      </c>
      <c r="F3572" s="64" t="n">
        <f aca="false">VLOOKUP(A3572,Plan1!$A$7:$O$4024,12,FALSE())</f>
        <v>-4.41</v>
      </c>
      <c r="G3572" s="65" t="n">
        <f aca="false">VLOOKUP(A3572,Plan1!$A$7:$O$4024,13,FALSE())</f>
        <v>834.37</v>
      </c>
    </row>
    <row r="3573" customFormat="false" ht="15" hidden="false" customHeight="false" outlineLevel="0" collapsed="false">
      <c r="A3573" s="63" t="n">
        <v>44845</v>
      </c>
      <c r="B3573" s="64" t="n">
        <f aca="false">VLOOKUP(A3573,Plan1!$A$7:$O$4024,2,FALSE())</f>
        <v>-1.8</v>
      </c>
      <c r="C3573" s="65" t="n">
        <f aca="false">VLOOKUP(A3573,Plan1!$A$7:$O$4024,3,FALSE())</f>
        <v>779.2</v>
      </c>
      <c r="D3573" s="66" t="n">
        <f aca="false">VLOOKUP(A3573,Plan1!$A$7:$O$4024,7,FALSE())</f>
        <v>-1.02</v>
      </c>
      <c r="E3573" s="65" t="n">
        <f aca="false">VLOOKUP(A3573,Plan1!$A$7:$O$4024,8,FALSE())</f>
        <v>758.98</v>
      </c>
      <c r="F3573" s="64" t="n">
        <f aca="false">VLOOKUP(A3573,Plan1!$A$7:$O$4024,12,FALSE())</f>
        <v>-4.43</v>
      </c>
      <c r="G3573" s="65" t="n">
        <f aca="false">VLOOKUP(A3573,Plan1!$A$7:$O$4024,13,FALSE())</f>
        <v>834.35</v>
      </c>
    </row>
    <row r="3574" customFormat="false" ht="15" hidden="false" customHeight="false" outlineLevel="0" collapsed="false">
      <c r="A3574" s="63" t="n">
        <v>44846</v>
      </c>
      <c r="B3574" s="64" t="n">
        <f aca="false">VLOOKUP(A3574,Plan1!$A$7:$O$4024,2,FALSE())</f>
        <v>-1.83</v>
      </c>
      <c r="C3574" s="65" t="n">
        <f aca="false">VLOOKUP(A3574,Plan1!$A$7:$O$4024,3,FALSE())</f>
        <v>779.17</v>
      </c>
      <c r="D3574" s="66" t="n">
        <f aca="false">VLOOKUP(A3574,Plan1!$A$7:$O$4024,7,FALSE())</f>
        <v>-1.04</v>
      </c>
      <c r="E3574" s="65" t="n">
        <f aca="false">VLOOKUP(A3574,Plan1!$A$7:$O$4024,8,FALSE())</f>
        <v>758.96</v>
      </c>
      <c r="F3574" s="64" t="n">
        <f aca="false">VLOOKUP(A3574,Plan1!$A$7:$O$4024,12,FALSE())</f>
        <v>-4.45</v>
      </c>
      <c r="G3574" s="65" t="n">
        <f aca="false">VLOOKUP(A3574,Plan1!$A$7:$O$4024,13,FALSE())</f>
        <v>834.33</v>
      </c>
    </row>
    <row r="3575" customFormat="false" ht="15" hidden="false" customHeight="false" outlineLevel="0" collapsed="false">
      <c r="A3575" s="63" t="n">
        <v>44847</v>
      </c>
      <c r="B3575" s="64" t="n">
        <f aca="false">VLOOKUP(A3575,Plan1!$A$7:$O$4024,2,FALSE())</f>
        <v>-1.86</v>
      </c>
      <c r="C3575" s="65" t="n">
        <f aca="false">VLOOKUP(A3575,Plan1!$A$7:$O$4024,3,FALSE())</f>
        <v>779.14</v>
      </c>
      <c r="D3575" s="66" t="n">
        <f aca="false">VLOOKUP(A3575,Plan1!$A$7:$O$4024,7,FALSE())</f>
        <v>-1.05</v>
      </c>
      <c r="E3575" s="65" t="n">
        <f aca="false">VLOOKUP(A3575,Plan1!$A$7:$O$4024,8,FALSE())</f>
        <v>758.95</v>
      </c>
      <c r="F3575" s="64" t="n">
        <f aca="false">VLOOKUP(A3575,Plan1!$A$7:$O$4024,12,FALSE())</f>
        <v>-4.48</v>
      </c>
      <c r="G3575" s="65" t="n">
        <f aca="false">VLOOKUP(A3575,Plan1!$A$7:$O$4024,13,FALSE())</f>
        <v>834.3</v>
      </c>
    </row>
    <row r="3576" customFormat="false" ht="15" hidden="false" customHeight="false" outlineLevel="0" collapsed="false">
      <c r="A3576" s="63" t="n">
        <v>44848</v>
      </c>
      <c r="B3576" s="64" t="n">
        <f aca="false">VLOOKUP(A3576,Plan1!$A$7:$O$4024,2,FALSE())</f>
        <v>-1.89</v>
      </c>
      <c r="C3576" s="65" t="n">
        <f aca="false">VLOOKUP(A3576,Plan1!$A$7:$O$4024,3,FALSE())</f>
        <v>779.11</v>
      </c>
      <c r="D3576" s="66" t="n">
        <f aca="false">VLOOKUP(A3576,Plan1!$A$7:$O$4024,7,FALSE())</f>
        <v>-1.07</v>
      </c>
      <c r="E3576" s="65" t="n">
        <f aca="false">VLOOKUP(A3576,Plan1!$A$7:$O$4024,8,FALSE())</f>
        <v>758.93</v>
      </c>
      <c r="F3576" s="64" t="n">
        <f aca="false">VLOOKUP(A3576,Plan1!$A$7:$O$4024,12,FALSE())</f>
        <v>-4.51</v>
      </c>
      <c r="G3576" s="65" t="n">
        <f aca="false">VLOOKUP(A3576,Plan1!$A$7:$O$4024,13,FALSE())</f>
        <v>834.27</v>
      </c>
    </row>
    <row r="3577" customFormat="false" ht="15" hidden="false" customHeight="false" outlineLevel="0" collapsed="false">
      <c r="A3577" s="63" t="n">
        <v>44849</v>
      </c>
      <c r="B3577" s="64" t="n">
        <f aca="false">VLOOKUP(A3577,Plan1!$A$7:$O$4024,2,FALSE())</f>
        <v>-1.92</v>
      </c>
      <c r="C3577" s="65" t="n">
        <f aca="false">VLOOKUP(A3577,Plan1!$A$7:$O$4024,3,FALSE())</f>
        <v>779.08</v>
      </c>
      <c r="D3577" s="66" t="n">
        <f aca="false">VLOOKUP(A3577,Plan1!$A$7:$O$4024,7,FALSE())</f>
        <v>-1.1</v>
      </c>
      <c r="E3577" s="65" t="n">
        <f aca="false">VLOOKUP(A3577,Plan1!$A$7:$O$4024,8,FALSE())</f>
        <v>758.9</v>
      </c>
      <c r="F3577" s="64" t="n">
        <f aca="false">VLOOKUP(A3577,Plan1!$A$7:$O$4024,12,FALSE())</f>
        <v>-4.54</v>
      </c>
      <c r="G3577" s="65" t="n">
        <f aca="false">VLOOKUP(A3577,Plan1!$A$7:$O$4024,13,FALSE())</f>
        <v>834.24</v>
      </c>
    </row>
    <row r="3578" customFormat="false" ht="15" hidden="false" customHeight="false" outlineLevel="0" collapsed="false">
      <c r="A3578" s="63" t="n">
        <v>44850</v>
      </c>
      <c r="B3578" s="64" t="n">
        <f aca="false">VLOOKUP(A3578,Plan1!$A$7:$O$4024,2,FALSE())</f>
        <v>-1.95</v>
      </c>
      <c r="C3578" s="65" t="n">
        <f aca="false">VLOOKUP(A3578,Plan1!$A$7:$O$4024,3,FALSE())</f>
        <v>779.05</v>
      </c>
      <c r="D3578" s="66" t="n">
        <f aca="false">VLOOKUP(A3578,Plan1!$A$7:$O$4024,7,FALSE())</f>
        <v>-1.12</v>
      </c>
      <c r="E3578" s="65" t="n">
        <f aca="false">VLOOKUP(A3578,Plan1!$A$7:$O$4024,8,FALSE())</f>
        <v>758.88</v>
      </c>
      <c r="F3578" s="64" t="n">
        <f aca="false">VLOOKUP(A3578,Plan1!$A$7:$O$4024,12,FALSE())</f>
        <v>-4.56</v>
      </c>
      <c r="G3578" s="65" t="n">
        <f aca="false">VLOOKUP(A3578,Plan1!$A$7:$O$4024,13,FALSE())</f>
        <v>834.22</v>
      </c>
    </row>
    <row r="3579" customFormat="false" ht="15" hidden="false" customHeight="false" outlineLevel="0" collapsed="false">
      <c r="A3579" s="63" t="n">
        <v>44851</v>
      </c>
      <c r="B3579" s="64" t="n">
        <f aca="false">VLOOKUP(A3579,Plan1!$A$7:$O$4024,2,FALSE())</f>
        <v>-2</v>
      </c>
      <c r="C3579" s="65" t="n">
        <f aca="false">VLOOKUP(A3579,Plan1!$A$7:$O$4024,3,FALSE())</f>
        <v>779</v>
      </c>
      <c r="D3579" s="66" t="n">
        <f aca="false">VLOOKUP(A3579,Plan1!$A$7:$O$4024,7,FALSE())</f>
        <v>-1.13</v>
      </c>
      <c r="E3579" s="65" t="n">
        <f aca="false">VLOOKUP(A3579,Plan1!$A$7:$O$4024,8,FALSE())</f>
        <v>758.87</v>
      </c>
      <c r="F3579" s="64" t="n">
        <f aca="false">VLOOKUP(A3579,Plan1!$A$7:$O$4024,12,FALSE())</f>
        <v>-4.58</v>
      </c>
      <c r="G3579" s="65" t="n">
        <f aca="false">VLOOKUP(A3579,Plan1!$A$7:$O$4024,13,FALSE())</f>
        <v>834.2</v>
      </c>
    </row>
    <row r="3580" customFormat="false" ht="15" hidden="false" customHeight="false" outlineLevel="0" collapsed="false">
      <c r="A3580" s="63" t="n">
        <v>44852</v>
      </c>
      <c r="B3580" s="64" t="n">
        <f aca="false">VLOOKUP(A3580,Plan1!$A$7:$O$4024,2,FALSE())</f>
        <v>-2.01</v>
      </c>
      <c r="C3580" s="65" t="n">
        <f aca="false">VLOOKUP(A3580,Plan1!$A$7:$O$4024,3,FALSE())</f>
        <v>778.99</v>
      </c>
      <c r="D3580" s="66" t="n">
        <f aca="false">VLOOKUP(A3580,Plan1!$A$7:$O$4024,7,FALSE())</f>
        <v>-1.16</v>
      </c>
      <c r="E3580" s="65" t="n">
        <f aca="false">VLOOKUP(A3580,Plan1!$A$7:$O$4024,8,FALSE())</f>
        <v>758.84</v>
      </c>
      <c r="F3580" s="64" t="n">
        <f aca="false">VLOOKUP(A3580,Plan1!$A$7:$O$4024,12,FALSE())</f>
        <v>-4.61</v>
      </c>
      <c r="G3580" s="65" t="n">
        <f aca="false">VLOOKUP(A3580,Plan1!$A$7:$O$4024,13,FALSE())</f>
        <v>834.17</v>
      </c>
    </row>
    <row r="3581" customFormat="false" ht="15" hidden="false" customHeight="false" outlineLevel="0" collapsed="false">
      <c r="A3581" s="63" t="n">
        <v>44853</v>
      </c>
      <c r="B3581" s="64" t="n">
        <f aca="false">VLOOKUP(A3581,Plan1!$A$7:$O$4024,2,FALSE())</f>
        <v>-2.04</v>
      </c>
      <c r="C3581" s="65" t="n">
        <f aca="false">VLOOKUP(A3581,Plan1!$A$7:$O$4024,3,FALSE())</f>
        <v>778.96</v>
      </c>
      <c r="D3581" s="66" t="n">
        <f aca="false">VLOOKUP(A3581,Plan1!$A$7:$O$4024,7,FALSE())</f>
        <v>-1.18</v>
      </c>
      <c r="E3581" s="65" t="n">
        <f aca="false">VLOOKUP(A3581,Plan1!$A$7:$O$4024,8,FALSE())</f>
        <v>758.82</v>
      </c>
      <c r="F3581" s="64" t="n">
        <f aca="false">VLOOKUP(A3581,Plan1!$A$7:$O$4024,12,FALSE())</f>
        <v>-4.64</v>
      </c>
      <c r="G3581" s="65" t="n">
        <f aca="false">VLOOKUP(A3581,Plan1!$A$7:$O$4024,13,FALSE())</f>
        <v>834.14</v>
      </c>
    </row>
    <row r="3582" customFormat="false" ht="15" hidden="false" customHeight="false" outlineLevel="0" collapsed="false">
      <c r="A3582" s="63" t="n">
        <v>44854</v>
      </c>
      <c r="B3582" s="64" t="n">
        <f aca="false">VLOOKUP(A3582,Plan1!$A$7:$O$4024,2,FALSE())</f>
        <v>-2.06</v>
      </c>
      <c r="C3582" s="65" t="n">
        <f aca="false">VLOOKUP(A3582,Plan1!$A$7:$O$4024,3,FALSE())</f>
        <v>778.94</v>
      </c>
      <c r="D3582" s="66" t="n">
        <f aca="false">VLOOKUP(A3582,Plan1!$A$7:$O$4024,7,FALSE())</f>
        <v>-1.17</v>
      </c>
      <c r="E3582" s="65" t="n">
        <f aca="false">VLOOKUP(A3582,Plan1!$A$7:$O$4024,8,FALSE())</f>
        <v>758.83</v>
      </c>
      <c r="F3582" s="64" t="n">
        <f aca="false">VLOOKUP(A3582,Plan1!$A$7:$O$4024,12,FALSE())</f>
        <v>-4.61</v>
      </c>
      <c r="G3582" s="65" t="n">
        <f aca="false">VLOOKUP(A3582,Plan1!$A$7:$O$4024,13,FALSE())</f>
        <v>834.17</v>
      </c>
    </row>
    <row r="3583" customFormat="false" ht="15" hidden="false" customHeight="false" outlineLevel="0" collapsed="false">
      <c r="A3583" s="63" t="n">
        <v>44855</v>
      </c>
      <c r="B3583" s="64" t="n">
        <f aca="false">VLOOKUP(A3583,Plan1!$A$7:$O$4024,2,FALSE())</f>
        <v>-2.08</v>
      </c>
      <c r="C3583" s="65" t="n">
        <f aca="false">VLOOKUP(A3583,Plan1!$A$7:$O$4024,3,FALSE())</f>
        <v>778.92</v>
      </c>
      <c r="D3583" s="66" t="n">
        <f aca="false">VLOOKUP(A3583,Plan1!$A$7:$O$4024,7,FALSE())</f>
        <v>-1.19</v>
      </c>
      <c r="E3583" s="65" t="n">
        <f aca="false">VLOOKUP(A3583,Plan1!$A$7:$O$4024,8,FALSE())</f>
        <v>758.81</v>
      </c>
      <c r="F3583" s="64" t="n">
        <f aca="false">VLOOKUP(A3583,Plan1!$A$7:$O$4024,12,FALSE())</f>
        <v>-4.63</v>
      </c>
      <c r="G3583" s="65" t="n">
        <f aca="false">VLOOKUP(A3583,Plan1!$A$7:$O$4024,13,FALSE())</f>
        <v>834.15</v>
      </c>
    </row>
    <row r="3584" customFormat="false" ht="15" hidden="false" customHeight="false" outlineLevel="0" collapsed="false">
      <c r="A3584" s="63" t="n">
        <v>44856</v>
      </c>
      <c r="B3584" s="64" t="n">
        <f aca="false">VLOOKUP(A3584,Plan1!$A$7:$O$4024,2,FALSE())</f>
        <v>-2.09</v>
      </c>
      <c r="C3584" s="65" t="n">
        <f aca="false">VLOOKUP(A3584,Plan1!$A$7:$O$4024,3,FALSE())</f>
        <v>778.91</v>
      </c>
      <c r="D3584" s="66" t="n">
        <f aca="false">VLOOKUP(A3584,Plan1!$A$7:$O$4024,7,FALSE())</f>
        <v>-1.19</v>
      </c>
      <c r="E3584" s="65" t="n">
        <f aca="false">VLOOKUP(A3584,Plan1!$A$7:$O$4024,8,FALSE())</f>
        <v>758.81</v>
      </c>
      <c r="F3584" s="64" t="n">
        <f aca="false">VLOOKUP(A3584,Plan1!$A$7:$O$4024,12,FALSE())</f>
        <v>-4.64</v>
      </c>
      <c r="G3584" s="65" t="n">
        <f aca="false">VLOOKUP(A3584,Plan1!$A$7:$O$4024,13,FALSE())</f>
        <v>834.14</v>
      </c>
    </row>
    <row r="3585" customFormat="false" ht="15" hidden="false" customHeight="false" outlineLevel="0" collapsed="false">
      <c r="A3585" s="63" t="n">
        <v>44857</v>
      </c>
      <c r="B3585" s="64" t="n">
        <f aca="false">VLOOKUP(A3585,Plan1!$A$7:$O$4024,2,FALSE())</f>
        <v>-2.09</v>
      </c>
      <c r="C3585" s="65" t="n">
        <f aca="false">VLOOKUP(A3585,Plan1!$A$7:$O$4024,3,FALSE())</f>
        <v>778.91</v>
      </c>
      <c r="D3585" s="66" t="n">
        <f aca="false">VLOOKUP(A3585,Plan1!$A$7:$O$4024,7,FALSE())</f>
        <v>-1.19</v>
      </c>
      <c r="E3585" s="65" t="n">
        <f aca="false">VLOOKUP(A3585,Plan1!$A$7:$O$4024,8,FALSE())</f>
        <v>758.81</v>
      </c>
      <c r="F3585" s="64" t="n">
        <f aca="false">VLOOKUP(A3585,Plan1!$A$7:$O$4024,12,FALSE())</f>
        <v>-4.66</v>
      </c>
      <c r="G3585" s="65" t="n">
        <f aca="false">VLOOKUP(A3585,Plan1!$A$7:$O$4024,13,FALSE())</f>
        <v>834.12</v>
      </c>
    </row>
    <row r="3586" customFormat="false" ht="15" hidden="false" customHeight="false" outlineLevel="0" collapsed="false">
      <c r="A3586" s="63" t="n">
        <v>44858</v>
      </c>
      <c r="B3586" s="64" t="n">
        <f aca="false">VLOOKUP(A3586,Plan1!$A$7:$O$4024,2,FALSE())</f>
        <v>-2.1</v>
      </c>
      <c r="C3586" s="65" t="n">
        <f aca="false">VLOOKUP(A3586,Plan1!$A$7:$O$4024,3,FALSE())</f>
        <v>778.9</v>
      </c>
      <c r="D3586" s="66" t="n">
        <f aca="false">VLOOKUP(A3586,Plan1!$A$7:$O$4024,7,FALSE())</f>
        <v>-1.2</v>
      </c>
      <c r="E3586" s="65" t="n">
        <f aca="false">VLOOKUP(A3586,Plan1!$A$7:$O$4024,8,FALSE())</f>
        <v>758.8</v>
      </c>
      <c r="F3586" s="64" t="n">
        <f aca="false">VLOOKUP(A3586,Plan1!$A$7:$O$4024,12,FALSE())</f>
        <v>-4.67</v>
      </c>
      <c r="G3586" s="65" t="n">
        <f aca="false">VLOOKUP(A3586,Plan1!$A$7:$O$4024,13,FALSE())</f>
        <v>834.11</v>
      </c>
    </row>
    <row r="3587" customFormat="false" ht="15" hidden="false" customHeight="false" outlineLevel="0" collapsed="false">
      <c r="A3587" s="63" t="n">
        <v>44859</v>
      </c>
      <c r="B3587" s="64" t="n">
        <f aca="false">VLOOKUP(A3587,Plan1!$A$7:$O$4024,2,FALSE())</f>
        <v>-2.12</v>
      </c>
      <c r="C3587" s="65" t="n">
        <f aca="false">VLOOKUP(A3587,Plan1!$A$7:$O$4024,3,FALSE())</f>
        <v>778.88</v>
      </c>
      <c r="D3587" s="66" t="n">
        <f aca="false">VLOOKUP(A3587,Plan1!$A$7:$O$4024,7,FALSE())</f>
        <v>-1.21</v>
      </c>
      <c r="E3587" s="65" t="n">
        <f aca="false">VLOOKUP(A3587,Plan1!$A$7:$O$4024,8,FALSE())</f>
        <v>758.79</v>
      </c>
      <c r="F3587" s="64" t="n">
        <f aca="false">VLOOKUP(A3587,Plan1!$A$7:$O$4024,12,FALSE())</f>
        <v>-4.7</v>
      </c>
      <c r="G3587" s="65" t="n">
        <f aca="false">VLOOKUP(A3587,Plan1!$A$7:$O$4024,13,FALSE())</f>
        <v>834.08</v>
      </c>
    </row>
    <row r="3588" customFormat="false" ht="15" hidden="false" customHeight="false" outlineLevel="0" collapsed="false">
      <c r="A3588" s="63" t="n">
        <v>44860</v>
      </c>
      <c r="B3588" s="64" t="n">
        <f aca="false">VLOOKUP(A3588,Plan1!$A$7:$O$4024,2,FALSE())</f>
        <v>-2.14</v>
      </c>
      <c r="C3588" s="65" t="n">
        <f aca="false">VLOOKUP(A3588,Plan1!$A$7:$O$4024,3,FALSE())</f>
        <v>778.86</v>
      </c>
      <c r="D3588" s="66" t="n">
        <f aca="false">VLOOKUP(A3588,Plan1!$A$7:$O$4024,7,FALSE())</f>
        <v>-1.22</v>
      </c>
      <c r="E3588" s="65" t="n">
        <f aca="false">VLOOKUP(A3588,Plan1!$A$7:$O$4024,8,FALSE())</f>
        <v>758.78</v>
      </c>
      <c r="F3588" s="64" t="n">
        <f aca="false">VLOOKUP(A3588,Plan1!$A$7:$O$4024,12,FALSE())</f>
        <v>-4.72</v>
      </c>
      <c r="G3588" s="65" t="n">
        <f aca="false">VLOOKUP(A3588,Plan1!$A$7:$O$4024,13,FALSE())</f>
        <v>834.06</v>
      </c>
    </row>
    <row r="3589" customFormat="false" ht="15" hidden="false" customHeight="false" outlineLevel="0" collapsed="false">
      <c r="A3589" s="63" t="n">
        <v>44861</v>
      </c>
      <c r="B3589" s="64" t="n">
        <f aca="false">VLOOKUP(A3589,Plan1!$A$7:$O$4024,2,FALSE())</f>
        <v>-2.16</v>
      </c>
      <c r="C3589" s="65" t="n">
        <f aca="false">VLOOKUP(A3589,Plan1!$A$7:$O$4024,3,FALSE())</f>
        <v>778.84</v>
      </c>
      <c r="D3589" s="66" t="n">
        <f aca="false">VLOOKUP(A3589,Plan1!$A$7:$O$4024,7,FALSE())</f>
        <v>-1.24</v>
      </c>
      <c r="E3589" s="65" t="n">
        <f aca="false">VLOOKUP(A3589,Plan1!$A$7:$O$4024,8,FALSE())</f>
        <v>758.76</v>
      </c>
      <c r="F3589" s="64" t="n">
        <f aca="false">VLOOKUP(A3589,Plan1!$A$7:$O$4024,12,FALSE())</f>
        <v>-4.75</v>
      </c>
      <c r="G3589" s="65" t="n">
        <f aca="false">VLOOKUP(A3589,Plan1!$A$7:$O$4024,13,FALSE())</f>
        <v>834.03</v>
      </c>
    </row>
    <row r="3590" customFormat="false" ht="15" hidden="false" customHeight="false" outlineLevel="0" collapsed="false">
      <c r="A3590" s="63" t="n">
        <v>44862</v>
      </c>
      <c r="B3590" s="64" t="n">
        <f aca="false">VLOOKUP(A3590,Plan1!$A$7:$O$4024,2,FALSE())</f>
        <v>-2.19</v>
      </c>
      <c r="C3590" s="65" t="n">
        <f aca="false">VLOOKUP(A3590,Plan1!$A$7:$O$4024,3,FALSE())</f>
        <v>778.81</v>
      </c>
      <c r="D3590" s="66" t="n">
        <f aca="false">VLOOKUP(A3590,Plan1!$A$7:$O$4024,7,FALSE())</f>
        <v>-1.25</v>
      </c>
      <c r="E3590" s="65" t="n">
        <f aca="false">VLOOKUP(A3590,Plan1!$A$7:$O$4024,8,FALSE())</f>
        <v>758.75</v>
      </c>
      <c r="F3590" s="64" t="n">
        <f aca="false">VLOOKUP(A3590,Plan1!$A$7:$O$4024,12,FALSE())</f>
        <v>-4.78</v>
      </c>
      <c r="G3590" s="65" t="n">
        <f aca="false">VLOOKUP(A3590,Plan1!$A$7:$O$4024,13,FALSE())</f>
        <v>834</v>
      </c>
    </row>
    <row r="3591" customFormat="false" ht="15" hidden="false" customHeight="false" outlineLevel="0" collapsed="false">
      <c r="A3591" s="63" t="n">
        <v>44863</v>
      </c>
      <c r="B3591" s="64" t="n">
        <f aca="false">VLOOKUP(A3591,Plan1!$A$7:$O$4024,2,FALSE())</f>
        <v>-2.2</v>
      </c>
      <c r="C3591" s="65" t="n">
        <f aca="false">VLOOKUP(A3591,Plan1!$A$7:$O$4024,3,FALSE())</f>
        <v>778.8</v>
      </c>
      <c r="D3591" s="66" t="n">
        <f aca="false">VLOOKUP(A3591,Plan1!$A$7:$O$4024,7,FALSE())</f>
        <v>-1.25</v>
      </c>
      <c r="E3591" s="65" t="n">
        <f aca="false">VLOOKUP(A3591,Plan1!$A$7:$O$4024,8,FALSE())</f>
        <v>758.75</v>
      </c>
      <c r="F3591" s="64" t="n">
        <f aca="false">VLOOKUP(A3591,Plan1!$A$7:$O$4024,12,FALSE())</f>
        <v>-4.8</v>
      </c>
      <c r="G3591" s="65" t="n">
        <f aca="false">VLOOKUP(A3591,Plan1!$A$7:$O$4024,13,FALSE())</f>
        <v>833.98</v>
      </c>
    </row>
    <row r="3592" customFormat="false" ht="15" hidden="false" customHeight="false" outlineLevel="0" collapsed="false">
      <c r="A3592" s="63" t="n">
        <v>44864</v>
      </c>
      <c r="B3592" s="64" t="n">
        <f aca="false">VLOOKUP(A3592,Plan1!$A$7:$O$4024,2,FALSE())</f>
        <v>-2.22</v>
      </c>
      <c r="C3592" s="65" t="n">
        <f aca="false">VLOOKUP(A3592,Plan1!$A$7:$O$4024,3,FALSE())</f>
        <v>778.78</v>
      </c>
      <c r="D3592" s="66" t="n">
        <f aca="false">VLOOKUP(A3592,Plan1!$A$7:$O$4024,7,FALSE())</f>
        <v>-1.26</v>
      </c>
      <c r="E3592" s="65" t="n">
        <f aca="false">VLOOKUP(A3592,Plan1!$A$7:$O$4024,8,FALSE())</f>
        <v>758.74</v>
      </c>
      <c r="F3592" s="64" t="n">
        <f aca="false">VLOOKUP(A3592,Plan1!$A$7:$O$4024,12,FALSE())</f>
        <v>-4.82</v>
      </c>
      <c r="G3592" s="65" t="n">
        <f aca="false">VLOOKUP(A3592,Plan1!$A$7:$O$4024,13,FALSE())</f>
        <v>833.96</v>
      </c>
    </row>
    <row r="3593" customFormat="false" ht="15" hidden="false" customHeight="false" outlineLevel="0" collapsed="false">
      <c r="A3593" s="63" t="n">
        <v>44865</v>
      </c>
      <c r="B3593" s="64" t="n">
        <f aca="false">VLOOKUP(A3593,Plan1!$A$7:$O$4024,2,FALSE())</f>
        <v>-2.21</v>
      </c>
      <c r="C3593" s="65" t="n">
        <f aca="false">VLOOKUP(A3593,Plan1!$A$7:$O$4024,3,FALSE())</f>
        <v>778.79</v>
      </c>
      <c r="D3593" s="66" t="n">
        <f aca="false">VLOOKUP(A3593,Plan1!$A$7:$O$4024,7,FALSE())</f>
        <v>-1.26</v>
      </c>
      <c r="E3593" s="65" t="n">
        <f aca="false">VLOOKUP(A3593,Plan1!$A$7:$O$4024,8,FALSE())</f>
        <v>758.74</v>
      </c>
      <c r="F3593" s="64" t="n">
        <f aca="false">VLOOKUP(A3593,Plan1!$A$7:$O$4024,12,FALSE())</f>
        <v>-4.84</v>
      </c>
      <c r="G3593" s="65" t="n">
        <f aca="false">VLOOKUP(A3593,Plan1!$A$7:$O$4024,13,FALSE())</f>
        <v>833.94</v>
      </c>
    </row>
    <row r="3594" customFormat="false" ht="15" hidden="false" customHeight="false" outlineLevel="0" collapsed="false">
      <c r="A3594" s="63" t="n">
        <v>44866</v>
      </c>
      <c r="B3594" s="64" t="n">
        <f aca="false">VLOOKUP(A3594,Plan1!$A$7:$O$4024,2,FALSE())</f>
        <v>-2.22</v>
      </c>
      <c r="C3594" s="65" t="n">
        <f aca="false">VLOOKUP(A3594,Plan1!$A$7:$O$4024,3,FALSE())</f>
        <v>778.78</v>
      </c>
      <c r="D3594" s="66" t="n">
        <f aca="false">VLOOKUP(A3594,Plan1!$A$7:$O$4024,7,FALSE())</f>
        <v>-1.25</v>
      </c>
      <c r="E3594" s="65" t="n">
        <f aca="false">VLOOKUP(A3594,Plan1!$A$7:$O$4024,8,FALSE())</f>
        <v>758.75</v>
      </c>
      <c r="F3594" s="64" t="n">
        <f aca="false">VLOOKUP(A3594,Plan1!$A$7:$O$4024,12,FALSE())</f>
        <v>-4.86</v>
      </c>
      <c r="G3594" s="65" t="n">
        <f aca="false">VLOOKUP(A3594,Plan1!$A$7:$O$4024,13,FALSE())</f>
        <v>833.92</v>
      </c>
    </row>
    <row r="3595" customFormat="false" ht="15" hidden="false" customHeight="false" outlineLevel="0" collapsed="false">
      <c r="A3595" s="63" t="n">
        <v>44867</v>
      </c>
      <c r="B3595" s="64" t="n">
        <f aca="false">VLOOKUP(A3595,Plan1!$A$7:$O$4024,2,FALSE())</f>
        <v>-2.22</v>
      </c>
      <c r="C3595" s="65" t="n">
        <f aca="false">VLOOKUP(A3595,Plan1!$A$7:$O$4024,3,FALSE())</f>
        <v>778.78</v>
      </c>
      <c r="D3595" s="66" t="n">
        <f aca="false">VLOOKUP(A3595,Plan1!$A$7:$O$4024,7,FALSE())</f>
        <v>-1.25</v>
      </c>
      <c r="E3595" s="65" t="n">
        <f aca="false">VLOOKUP(A3595,Plan1!$A$7:$O$4024,8,FALSE())</f>
        <v>758.75</v>
      </c>
      <c r="F3595" s="64" t="n">
        <f aca="false">VLOOKUP(A3595,Plan1!$A$7:$O$4024,12,FALSE())</f>
        <v>-4.82</v>
      </c>
      <c r="G3595" s="65" t="n">
        <f aca="false">VLOOKUP(A3595,Plan1!$A$7:$O$4024,13,FALSE())</f>
        <v>833.96</v>
      </c>
    </row>
    <row r="3596" customFormat="false" ht="15" hidden="false" customHeight="false" outlineLevel="0" collapsed="false">
      <c r="A3596" s="63" t="n">
        <v>44868</v>
      </c>
      <c r="B3596" s="64" t="n">
        <f aca="false">VLOOKUP(A3596,Plan1!$A$7:$O$4024,2,FALSE())</f>
        <v>-2.22</v>
      </c>
      <c r="C3596" s="65" t="n">
        <f aca="false">VLOOKUP(A3596,Plan1!$A$7:$O$4024,3,FALSE())</f>
        <v>778.78</v>
      </c>
      <c r="D3596" s="66" t="n">
        <f aca="false">VLOOKUP(A3596,Plan1!$A$7:$O$4024,7,FALSE())</f>
        <v>-1.25</v>
      </c>
      <c r="E3596" s="65" t="n">
        <f aca="false">VLOOKUP(A3596,Plan1!$A$7:$O$4024,8,FALSE())</f>
        <v>758.75</v>
      </c>
      <c r="F3596" s="64" t="n">
        <f aca="false">VLOOKUP(A3596,Plan1!$A$7:$O$4024,12,FALSE())</f>
        <v>-4.7</v>
      </c>
      <c r="G3596" s="65" t="n">
        <f aca="false">VLOOKUP(A3596,Plan1!$A$7:$O$4024,13,FALSE())</f>
        <v>834.08</v>
      </c>
    </row>
    <row r="3597" customFormat="false" ht="15" hidden="false" customHeight="false" outlineLevel="0" collapsed="false">
      <c r="A3597" s="63" t="n">
        <v>44869</v>
      </c>
      <c r="B3597" s="64" t="n">
        <f aca="false">VLOOKUP(A3597,Plan1!$A$7:$O$4024,2,FALSE())</f>
        <v>-2.24</v>
      </c>
      <c r="C3597" s="65" t="n">
        <f aca="false">VLOOKUP(A3597,Plan1!$A$7:$O$4024,3,FALSE())</f>
        <v>778.76</v>
      </c>
      <c r="D3597" s="66" t="n">
        <f aca="false">VLOOKUP(A3597,Plan1!$A$7:$O$4024,7,FALSE())</f>
        <v>-1.26</v>
      </c>
      <c r="E3597" s="65" t="n">
        <f aca="false">VLOOKUP(A3597,Plan1!$A$7:$O$4024,8,FALSE())</f>
        <v>758.74</v>
      </c>
      <c r="F3597" s="64" t="n">
        <f aca="false">VLOOKUP(A3597,Plan1!$A$7:$O$4024,12,FALSE())</f>
        <v>-4.69</v>
      </c>
      <c r="G3597" s="65" t="n">
        <f aca="false">VLOOKUP(A3597,Plan1!$A$7:$O$4024,13,FALSE())</f>
        <v>834.09</v>
      </c>
    </row>
    <row r="3598" customFormat="false" ht="15" hidden="false" customHeight="false" outlineLevel="0" collapsed="false">
      <c r="A3598" s="63" t="n">
        <v>44870</v>
      </c>
      <c r="B3598" s="64" t="n">
        <f aca="false">VLOOKUP(A3598,Plan1!$A$7:$O$4024,2,FALSE())</f>
        <v>-2.26</v>
      </c>
      <c r="C3598" s="65" t="n">
        <f aca="false">VLOOKUP(A3598,Plan1!$A$7:$O$4024,3,FALSE())</f>
        <v>778.74</v>
      </c>
      <c r="D3598" s="66" t="n">
        <f aca="false">VLOOKUP(A3598,Plan1!$A$7:$O$4024,7,FALSE())</f>
        <v>-1.27</v>
      </c>
      <c r="E3598" s="65" t="n">
        <f aca="false">VLOOKUP(A3598,Plan1!$A$7:$O$4024,8,FALSE())</f>
        <v>758.73</v>
      </c>
      <c r="F3598" s="64" t="n">
        <f aca="false">VLOOKUP(A3598,Plan1!$A$7:$O$4024,12,FALSE())</f>
        <v>-4.7</v>
      </c>
      <c r="G3598" s="65" t="n">
        <f aca="false">VLOOKUP(A3598,Plan1!$A$7:$O$4024,13,FALSE())</f>
        <v>834.08</v>
      </c>
    </row>
    <row r="3599" customFormat="false" ht="15" hidden="false" customHeight="false" outlineLevel="0" collapsed="false">
      <c r="A3599" s="63" t="n">
        <v>44871</v>
      </c>
      <c r="B3599" s="64" t="n">
        <f aca="false">VLOOKUP(A3599,Plan1!$A$7:$O$4024,2,FALSE())</f>
        <v>-2.28</v>
      </c>
      <c r="C3599" s="65" t="n">
        <f aca="false">VLOOKUP(A3599,Plan1!$A$7:$O$4024,3,FALSE())</f>
        <v>778.72</v>
      </c>
      <c r="D3599" s="66" t="n">
        <f aca="false">VLOOKUP(A3599,Plan1!$A$7:$O$4024,7,FALSE())</f>
        <v>-1.28</v>
      </c>
      <c r="E3599" s="65" t="n">
        <f aca="false">VLOOKUP(A3599,Plan1!$A$7:$O$4024,8,FALSE())</f>
        <v>758.72</v>
      </c>
      <c r="F3599" s="64" t="n">
        <f aca="false">VLOOKUP(A3599,Plan1!$A$7:$O$4024,12,FALSE())</f>
        <v>-4.72</v>
      </c>
      <c r="G3599" s="65" t="n">
        <f aca="false">VLOOKUP(A3599,Plan1!$A$7:$O$4024,13,FALSE())</f>
        <v>834.06</v>
      </c>
    </row>
    <row r="3600" customFormat="false" ht="15" hidden="false" customHeight="false" outlineLevel="0" collapsed="false">
      <c r="A3600" s="63" t="n">
        <v>44872</v>
      </c>
      <c r="B3600" s="64" t="n">
        <f aca="false">VLOOKUP(A3600,Plan1!$A$7:$O$4024,2,FALSE())</f>
        <v>-2.3</v>
      </c>
      <c r="C3600" s="65" t="n">
        <f aca="false">VLOOKUP(A3600,Plan1!$A$7:$O$4024,3,FALSE())</f>
        <v>778.7</v>
      </c>
      <c r="D3600" s="66" t="n">
        <f aca="false">VLOOKUP(A3600,Plan1!$A$7:$O$4024,7,FALSE())</f>
        <v>-1.31</v>
      </c>
      <c r="E3600" s="65" t="n">
        <f aca="false">VLOOKUP(A3600,Plan1!$A$7:$O$4024,8,FALSE())</f>
        <v>758.69</v>
      </c>
      <c r="F3600" s="64" t="n">
        <f aca="false">VLOOKUP(A3600,Plan1!$A$7:$O$4024,12,FALSE())</f>
        <v>-4.73</v>
      </c>
      <c r="G3600" s="65" t="n">
        <f aca="false">VLOOKUP(A3600,Plan1!$A$7:$O$4024,13,FALSE())</f>
        <v>834.05</v>
      </c>
    </row>
    <row r="3601" customFormat="false" ht="15" hidden="false" customHeight="false" outlineLevel="0" collapsed="false">
      <c r="A3601" s="63" t="n">
        <v>44873</v>
      </c>
      <c r="B3601" s="64" t="n">
        <f aca="false">VLOOKUP(A3601,Plan1!$A$7:$O$4024,2,FALSE())</f>
        <v>-2.33</v>
      </c>
      <c r="C3601" s="65" t="n">
        <f aca="false">VLOOKUP(A3601,Plan1!$A$7:$O$4024,3,FALSE())</f>
        <v>778.67</v>
      </c>
      <c r="D3601" s="66" t="n">
        <f aca="false">VLOOKUP(A3601,Plan1!$A$7:$O$4024,7,FALSE())</f>
        <v>-1.32</v>
      </c>
      <c r="E3601" s="65" t="n">
        <f aca="false">VLOOKUP(A3601,Plan1!$A$7:$O$4024,8,FALSE())</f>
        <v>758.68</v>
      </c>
      <c r="F3601" s="64" t="n">
        <f aca="false">VLOOKUP(A3601,Plan1!$A$7:$O$4024,12,FALSE())</f>
        <v>-4.75</v>
      </c>
      <c r="G3601" s="65" t="n">
        <f aca="false">VLOOKUP(A3601,Plan1!$A$7:$O$4024,13,FALSE())</f>
        <v>834.03</v>
      </c>
    </row>
    <row r="3602" customFormat="false" ht="15" hidden="false" customHeight="false" outlineLevel="0" collapsed="false">
      <c r="A3602" s="63" t="n">
        <v>44874</v>
      </c>
      <c r="B3602" s="64" t="n">
        <f aca="false">VLOOKUP(A3602,Plan1!$A$7:$O$4024,2,FALSE())</f>
        <v>-2.36</v>
      </c>
      <c r="C3602" s="65" t="n">
        <f aca="false">VLOOKUP(A3602,Plan1!$A$7:$O$4024,3,FALSE())</f>
        <v>778.64</v>
      </c>
      <c r="D3602" s="66" t="n">
        <f aca="false">VLOOKUP(A3602,Plan1!$A$7:$O$4024,7,FALSE())</f>
        <v>-1.3</v>
      </c>
      <c r="E3602" s="65" t="n">
        <f aca="false">VLOOKUP(A3602,Plan1!$A$7:$O$4024,8,FALSE())</f>
        <v>758.7</v>
      </c>
      <c r="F3602" s="64" t="n">
        <f aca="false">VLOOKUP(A3602,Plan1!$A$7:$O$4024,12,FALSE())</f>
        <v>-4.73</v>
      </c>
      <c r="G3602" s="65" t="n">
        <f aca="false">VLOOKUP(A3602,Plan1!$A$7:$O$4024,13,FALSE())</f>
        <v>834.05</v>
      </c>
    </row>
    <row r="3603" customFormat="false" ht="15" hidden="false" customHeight="false" outlineLevel="0" collapsed="false">
      <c r="A3603" s="63" t="n">
        <v>44875</v>
      </c>
      <c r="B3603" s="64" t="n">
        <f aca="false">VLOOKUP(A3603,Plan1!$A$7:$O$4024,2,FALSE())</f>
        <v>-2.38</v>
      </c>
      <c r="C3603" s="65" t="n">
        <f aca="false">VLOOKUP(A3603,Plan1!$A$7:$O$4024,3,FALSE())</f>
        <v>778.62</v>
      </c>
      <c r="D3603" s="66" t="n">
        <f aca="false">VLOOKUP(A3603,Plan1!$A$7:$O$4024,7,FALSE())</f>
        <v>-1.3</v>
      </c>
      <c r="E3603" s="65" t="n">
        <f aca="false">VLOOKUP(A3603,Plan1!$A$7:$O$4024,8,FALSE())</f>
        <v>758.7</v>
      </c>
      <c r="F3603" s="64" t="n">
        <f aca="false">VLOOKUP(A3603,Plan1!$A$7:$O$4024,12,FALSE())</f>
        <v>-4.74</v>
      </c>
      <c r="G3603" s="65" t="n">
        <f aca="false">VLOOKUP(A3603,Plan1!$A$7:$O$4024,13,FALSE())</f>
        <v>834.04</v>
      </c>
    </row>
    <row r="3604" customFormat="false" ht="15" hidden="false" customHeight="false" outlineLevel="0" collapsed="false">
      <c r="A3604" s="63" t="n">
        <v>44876</v>
      </c>
      <c r="B3604" s="64" t="n">
        <f aca="false">VLOOKUP(A3604,Plan1!$A$7:$O$4024,2,FALSE())</f>
        <v>-2.4</v>
      </c>
      <c r="C3604" s="65" t="n">
        <f aca="false">VLOOKUP(A3604,Plan1!$A$7:$O$4024,3,FALSE())</f>
        <v>778.6</v>
      </c>
      <c r="D3604" s="66" t="n">
        <f aca="false">VLOOKUP(A3604,Plan1!$A$7:$O$4024,7,FALSE())</f>
        <v>-1.31</v>
      </c>
      <c r="E3604" s="65" t="n">
        <f aca="false">VLOOKUP(A3604,Plan1!$A$7:$O$4024,8,FALSE())</f>
        <v>758.69</v>
      </c>
      <c r="F3604" s="64" t="n">
        <f aca="false">VLOOKUP(A3604,Plan1!$A$7:$O$4024,12,FALSE())</f>
        <v>-4.74</v>
      </c>
      <c r="G3604" s="65" t="n">
        <f aca="false">VLOOKUP(A3604,Plan1!$A$7:$O$4024,13,FALSE())</f>
        <v>834.04</v>
      </c>
    </row>
    <row r="3605" customFormat="false" ht="15" hidden="false" customHeight="false" outlineLevel="0" collapsed="false">
      <c r="A3605" s="63" t="n">
        <v>44877</v>
      </c>
      <c r="B3605" s="64" t="n">
        <f aca="false">VLOOKUP(A3605,Plan1!$A$7:$O$4024,2,FALSE())</f>
        <v>-2.41</v>
      </c>
      <c r="C3605" s="65" t="n">
        <f aca="false">VLOOKUP(A3605,Plan1!$A$7:$O$4024,3,FALSE())</f>
        <v>778.59</v>
      </c>
      <c r="D3605" s="66" t="n">
        <f aca="false">VLOOKUP(A3605,Plan1!$A$7:$O$4024,7,FALSE())</f>
        <v>-1.31</v>
      </c>
      <c r="E3605" s="65" t="n">
        <f aca="false">VLOOKUP(A3605,Plan1!$A$7:$O$4024,8,FALSE())</f>
        <v>758.69</v>
      </c>
      <c r="F3605" s="64" t="n">
        <f aca="false">VLOOKUP(A3605,Plan1!$A$7:$O$4024,12,FALSE())</f>
        <v>-4.72</v>
      </c>
      <c r="G3605" s="65" t="n">
        <f aca="false">VLOOKUP(A3605,Plan1!$A$7:$O$4024,13,FALSE())</f>
        <v>834.06</v>
      </c>
    </row>
    <row r="3606" customFormat="false" ht="15" hidden="false" customHeight="false" outlineLevel="0" collapsed="false">
      <c r="A3606" s="63" t="n">
        <v>44878</v>
      </c>
      <c r="B3606" s="64" t="n">
        <f aca="false">VLOOKUP(A3606,Plan1!$A$7:$O$4024,2,FALSE())</f>
        <v>-2.4</v>
      </c>
      <c r="C3606" s="65" t="n">
        <f aca="false">VLOOKUP(A3606,Plan1!$A$7:$O$4024,3,FALSE())</f>
        <v>778.6</v>
      </c>
      <c r="D3606" s="66" t="n">
        <f aca="false">VLOOKUP(A3606,Plan1!$A$7:$O$4024,7,FALSE())</f>
        <v>-1.32</v>
      </c>
      <c r="E3606" s="65" t="n">
        <f aca="false">VLOOKUP(A3606,Plan1!$A$7:$O$4024,8,FALSE())</f>
        <v>758.68</v>
      </c>
      <c r="F3606" s="64" t="n">
        <f aca="false">VLOOKUP(A3606,Plan1!$A$7:$O$4024,12,FALSE())</f>
        <v>-4.71</v>
      </c>
      <c r="G3606" s="65" t="n">
        <f aca="false">VLOOKUP(A3606,Plan1!$A$7:$O$4024,13,FALSE())</f>
        <v>834.07</v>
      </c>
    </row>
    <row r="3607" customFormat="false" ht="15" hidden="false" customHeight="false" outlineLevel="0" collapsed="false">
      <c r="A3607" s="63" t="n">
        <v>44879</v>
      </c>
      <c r="B3607" s="64" t="n">
        <f aca="false">VLOOKUP(A3607,Plan1!$A$7:$O$4024,2,FALSE())</f>
        <v>-2.41</v>
      </c>
      <c r="C3607" s="65" t="n">
        <f aca="false">VLOOKUP(A3607,Plan1!$A$7:$O$4024,3,FALSE())</f>
        <v>778.59</v>
      </c>
      <c r="D3607" s="66" t="n">
        <f aca="false">VLOOKUP(A3607,Plan1!$A$7:$O$4024,7,FALSE())</f>
        <v>-1.32</v>
      </c>
      <c r="E3607" s="65" t="n">
        <f aca="false">VLOOKUP(A3607,Plan1!$A$7:$O$4024,8,FALSE())</f>
        <v>758.68</v>
      </c>
      <c r="F3607" s="64" t="n">
        <f aca="false">VLOOKUP(A3607,Plan1!$A$7:$O$4024,12,FALSE())</f>
        <v>-4.73</v>
      </c>
      <c r="G3607" s="65" t="n">
        <f aca="false">VLOOKUP(A3607,Plan1!$A$7:$O$4024,13,FALSE())</f>
        <v>834.05</v>
      </c>
    </row>
    <row r="3608" customFormat="false" ht="15" hidden="false" customHeight="false" outlineLevel="0" collapsed="false">
      <c r="A3608" s="63" t="n">
        <v>44880</v>
      </c>
      <c r="B3608" s="64" t="n">
        <f aca="false">VLOOKUP(A3608,Plan1!$A$7:$O$4024,2,FALSE())</f>
        <v>-2.28</v>
      </c>
      <c r="C3608" s="65" t="n">
        <f aca="false">VLOOKUP(A3608,Plan1!$A$7:$O$4024,3,FALSE())</f>
        <v>778.72</v>
      </c>
      <c r="D3608" s="66" t="n">
        <f aca="false">VLOOKUP(A3608,Plan1!$A$7:$O$4024,7,FALSE())</f>
        <v>-1.28</v>
      </c>
      <c r="E3608" s="65" t="n">
        <f aca="false">VLOOKUP(A3608,Plan1!$A$7:$O$4024,8,FALSE())</f>
        <v>758.72</v>
      </c>
      <c r="F3608" s="64" t="n">
        <f aca="false">VLOOKUP(A3608,Plan1!$A$7:$O$4024,12,FALSE())</f>
        <v>-4.5</v>
      </c>
      <c r="G3608" s="65" t="n">
        <f aca="false">VLOOKUP(A3608,Plan1!$A$7:$O$4024,13,FALSE())</f>
        <v>834.28</v>
      </c>
    </row>
    <row r="3609" customFormat="false" ht="15" hidden="false" customHeight="false" outlineLevel="0" collapsed="false">
      <c r="A3609" s="63" t="n">
        <v>44881</v>
      </c>
      <c r="B3609" s="64" t="n">
        <f aca="false">VLOOKUP(A3609,Plan1!$A$7:$O$4024,2,FALSE())</f>
        <v>-2.21</v>
      </c>
      <c r="C3609" s="65" t="n">
        <f aca="false">VLOOKUP(A3609,Plan1!$A$7:$O$4024,3,FALSE())</f>
        <v>778.79</v>
      </c>
      <c r="D3609" s="66" t="n">
        <f aca="false">VLOOKUP(A3609,Plan1!$A$7:$O$4024,7,FALSE())</f>
        <v>-1.29</v>
      </c>
      <c r="E3609" s="65" t="n">
        <f aca="false">VLOOKUP(A3609,Plan1!$A$7:$O$4024,8,FALSE())</f>
        <v>758.71</v>
      </c>
      <c r="F3609" s="64" t="n">
        <f aca="false">VLOOKUP(A3609,Plan1!$A$7:$O$4024,12,FALSE())</f>
        <v>-4.36</v>
      </c>
      <c r="G3609" s="65" t="n">
        <f aca="false">VLOOKUP(A3609,Plan1!$A$7:$O$4024,13,FALSE())</f>
        <v>834.42</v>
      </c>
    </row>
    <row r="3610" customFormat="false" ht="15" hidden="false" customHeight="false" outlineLevel="0" collapsed="false">
      <c r="A3610" s="63" t="n">
        <v>44882</v>
      </c>
      <c r="B3610" s="64" t="n">
        <f aca="false">VLOOKUP(A3610,Plan1!$A$7:$O$4024,2,FALSE())</f>
        <v>-2.17</v>
      </c>
      <c r="C3610" s="65" t="n">
        <f aca="false">VLOOKUP(A3610,Plan1!$A$7:$O$4024,3,FALSE())</f>
        <v>778.83</v>
      </c>
      <c r="D3610" s="66" t="n">
        <f aca="false">VLOOKUP(A3610,Plan1!$A$7:$O$4024,7,FALSE())</f>
        <v>-1.29</v>
      </c>
      <c r="E3610" s="65" t="n">
        <f aca="false">VLOOKUP(A3610,Plan1!$A$7:$O$4024,8,FALSE())</f>
        <v>758.71</v>
      </c>
      <c r="F3610" s="64" t="n">
        <f aca="false">VLOOKUP(A3610,Plan1!$A$7:$O$4024,12,FALSE())</f>
        <v>-4.3</v>
      </c>
      <c r="G3610" s="65" t="n">
        <f aca="false">VLOOKUP(A3610,Plan1!$A$7:$O$4024,13,FALSE())</f>
        <v>834.48</v>
      </c>
    </row>
    <row r="3611" customFormat="false" ht="15" hidden="false" customHeight="false" outlineLevel="0" collapsed="false">
      <c r="A3611" s="63" t="n">
        <v>44883</v>
      </c>
      <c r="B3611" s="64" t="n">
        <f aca="false">VLOOKUP(A3611,Plan1!$A$7:$O$4024,2,FALSE())</f>
        <v>-2.16</v>
      </c>
      <c r="C3611" s="65" t="n">
        <f aca="false">VLOOKUP(A3611,Plan1!$A$7:$O$4024,3,FALSE())</f>
        <v>778.84</v>
      </c>
      <c r="D3611" s="66" t="n">
        <f aca="false">VLOOKUP(A3611,Plan1!$A$7:$O$4024,7,FALSE())</f>
        <v>-1.3</v>
      </c>
      <c r="E3611" s="65" t="n">
        <f aca="false">VLOOKUP(A3611,Plan1!$A$7:$O$4024,8,FALSE())</f>
        <v>758.7</v>
      </c>
      <c r="F3611" s="64" t="n">
        <f aca="false">VLOOKUP(A3611,Plan1!$A$7:$O$4024,12,FALSE())</f>
        <v>-4.29</v>
      </c>
      <c r="G3611" s="65" t="n">
        <f aca="false">VLOOKUP(A3611,Plan1!$A$7:$O$4024,13,FALSE())</f>
        <v>834.49</v>
      </c>
    </row>
    <row r="3612" customFormat="false" ht="15" hidden="false" customHeight="false" outlineLevel="0" collapsed="false">
      <c r="A3612" s="63" t="n">
        <v>44884</v>
      </c>
      <c r="B3612" s="64" t="n">
        <f aca="false">VLOOKUP(A3612,Plan1!$A$7:$O$4024,2,FALSE())</f>
        <v>-2.18</v>
      </c>
      <c r="C3612" s="65" t="n">
        <f aca="false">VLOOKUP(A3612,Plan1!$A$7:$O$4024,3,FALSE())</f>
        <v>778.82</v>
      </c>
      <c r="D3612" s="66" t="n">
        <f aca="false">VLOOKUP(A3612,Plan1!$A$7:$O$4024,7,FALSE())</f>
        <v>-1.32</v>
      </c>
      <c r="E3612" s="65" t="n">
        <f aca="false">VLOOKUP(A3612,Plan1!$A$7:$O$4024,8,FALSE())</f>
        <v>758.68</v>
      </c>
      <c r="F3612" s="64" t="n">
        <f aca="false">VLOOKUP(A3612,Plan1!$A$7:$O$4024,12,FALSE())</f>
        <v>-4.3</v>
      </c>
      <c r="G3612" s="65" t="n">
        <f aca="false">VLOOKUP(A3612,Plan1!$A$7:$O$4024,13,FALSE())</f>
        <v>834.48</v>
      </c>
    </row>
    <row r="3613" customFormat="false" ht="15" hidden="false" customHeight="false" outlineLevel="0" collapsed="false">
      <c r="A3613" s="63" t="n">
        <v>44885</v>
      </c>
      <c r="B3613" s="64" t="n">
        <f aca="false">VLOOKUP(A3613,Plan1!$A$7:$O$4024,2,FALSE())</f>
        <v>-2.2</v>
      </c>
      <c r="C3613" s="65" t="n">
        <f aca="false">VLOOKUP(A3613,Plan1!$A$7:$O$4024,3,FALSE())</f>
        <v>778.8</v>
      </c>
      <c r="D3613" s="66" t="n">
        <f aca="false">VLOOKUP(A3613,Plan1!$A$7:$O$4024,7,FALSE())</f>
        <v>-1.34</v>
      </c>
      <c r="E3613" s="65" t="n">
        <f aca="false">VLOOKUP(A3613,Plan1!$A$7:$O$4024,8,FALSE())</f>
        <v>758.66</v>
      </c>
      <c r="F3613" s="64" t="n">
        <f aca="false">VLOOKUP(A3613,Plan1!$A$7:$O$4024,12,FALSE())</f>
        <v>-4.32</v>
      </c>
      <c r="G3613" s="65" t="n">
        <f aca="false">VLOOKUP(A3613,Plan1!$A$7:$O$4024,13,FALSE())</f>
        <v>834.46</v>
      </c>
    </row>
    <row r="3614" customFormat="false" ht="15" hidden="false" customHeight="false" outlineLevel="0" collapsed="false">
      <c r="A3614" s="63" t="n">
        <v>44886</v>
      </c>
      <c r="B3614" s="64" t="n">
        <f aca="false">VLOOKUP(A3614,Plan1!$A$7:$O$4024,2,FALSE())</f>
        <v>-2.24</v>
      </c>
      <c r="C3614" s="65" t="n">
        <f aca="false">VLOOKUP(A3614,Plan1!$A$7:$O$4024,3,FALSE())</f>
        <v>778.76</v>
      </c>
      <c r="D3614" s="66" t="n">
        <f aca="false">VLOOKUP(A3614,Plan1!$A$7:$O$4024,7,FALSE())</f>
        <v>-1.35</v>
      </c>
      <c r="E3614" s="65" t="n">
        <f aca="false">VLOOKUP(A3614,Plan1!$A$7:$O$4024,8,FALSE())</f>
        <v>758.65</v>
      </c>
      <c r="F3614" s="64" t="n">
        <f aca="false">VLOOKUP(A3614,Plan1!$A$7:$O$4024,12,FALSE())</f>
        <v>-4.34</v>
      </c>
      <c r="G3614" s="65" t="n">
        <f aca="false">VLOOKUP(A3614,Plan1!$A$7:$O$4024,13,FALSE())</f>
        <v>834.44</v>
      </c>
    </row>
    <row r="3615" customFormat="false" ht="15" hidden="false" customHeight="false" outlineLevel="0" collapsed="false">
      <c r="A3615" s="63" t="n">
        <v>44887</v>
      </c>
      <c r="B3615" s="64" t="n">
        <f aca="false">VLOOKUP(A3615,Plan1!$A$7:$O$4024,2,FALSE())</f>
        <v>-2.26</v>
      </c>
      <c r="C3615" s="65" t="n">
        <f aca="false">VLOOKUP(A3615,Plan1!$A$7:$O$4024,3,FALSE())</f>
        <v>778.74</v>
      </c>
      <c r="D3615" s="66" t="n">
        <f aca="false">VLOOKUP(A3615,Plan1!$A$7:$O$4024,7,FALSE())</f>
        <v>-1.36</v>
      </c>
      <c r="E3615" s="65" t="n">
        <f aca="false">VLOOKUP(A3615,Plan1!$A$7:$O$4024,8,FALSE())</f>
        <v>758.64</v>
      </c>
      <c r="F3615" s="64" t="n">
        <f aca="false">VLOOKUP(A3615,Plan1!$A$7:$O$4024,12,FALSE())</f>
        <v>-4.38</v>
      </c>
      <c r="G3615" s="65" t="n">
        <f aca="false">VLOOKUP(A3615,Plan1!$A$7:$O$4024,13,FALSE())</f>
        <v>834.4</v>
      </c>
    </row>
    <row r="3616" customFormat="false" ht="15" hidden="false" customHeight="false" outlineLevel="0" collapsed="false">
      <c r="A3616" s="63" t="n">
        <v>44888</v>
      </c>
      <c r="B3616" s="64" t="n">
        <f aca="false">VLOOKUP(A3616,Plan1!$A$7:$O$4024,2,FALSE())</f>
        <v>-2.28</v>
      </c>
      <c r="C3616" s="65" t="n">
        <f aca="false">VLOOKUP(A3616,Plan1!$A$7:$O$4024,3,FALSE())</f>
        <v>778.72</v>
      </c>
      <c r="D3616" s="66" t="n">
        <f aca="false">VLOOKUP(A3616,Plan1!$A$7:$O$4024,7,FALSE())</f>
        <v>-1.38</v>
      </c>
      <c r="E3616" s="65" t="n">
        <f aca="false">VLOOKUP(A3616,Plan1!$A$7:$O$4024,8,FALSE())</f>
        <v>758.62</v>
      </c>
      <c r="F3616" s="64" t="n">
        <f aca="false">VLOOKUP(A3616,Plan1!$A$7:$O$4024,12,FALSE())</f>
        <v>-4.4</v>
      </c>
      <c r="G3616" s="65" t="n">
        <f aca="false">VLOOKUP(A3616,Plan1!$A$7:$O$4024,13,FALSE())</f>
        <v>834.38</v>
      </c>
    </row>
    <row r="3617" customFormat="false" ht="15" hidden="false" customHeight="false" outlineLevel="0" collapsed="false">
      <c r="A3617" s="63" t="n">
        <v>44889</v>
      </c>
      <c r="B3617" s="64" t="n">
        <f aca="false">VLOOKUP(A3617,Plan1!$A$7:$O$4024,2,FALSE())</f>
        <v>-2.3</v>
      </c>
      <c r="C3617" s="65" t="n">
        <f aca="false">VLOOKUP(A3617,Plan1!$A$7:$O$4024,3,FALSE())</f>
        <v>778.7</v>
      </c>
      <c r="D3617" s="66" t="n">
        <f aca="false">VLOOKUP(A3617,Plan1!$A$7:$O$4024,7,FALSE())</f>
        <v>-1.39</v>
      </c>
      <c r="E3617" s="65" t="n">
        <f aca="false">VLOOKUP(A3617,Plan1!$A$7:$O$4024,8,FALSE())</f>
        <v>758.61</v>
      </c>
      <c r="F3617" s="64" t="n">
        <f aca="false">VLOOKUP(A3617,Plan1!$A$7:$O$4024,12,FALSE())</f>
        <v>-4.42</v>
      </c>
      <c r="G3617" s="65" t="n">
        <f aca="false">VLOOKUP(A3617,Plan1!$A$7:$O$4024,13,FALSE())</f>
        <v>834.36</v>
      </c>
    </row>
    <row r="3618" customFormat="false" ht="15" hidden="false" customHeight="false" outlineLevel="0" collapsed="false">
      <c r="A3618" s="63" t="n">
        <v>44890</v>
      </c>
      <c r="B3618" s="64" t="n">
        <f aca="false">VLOOKUP(A3618,Plan1!$A$7:$O$4024,2,FALSE())</f>
        <v>-2.3</v>
      </c>
      <c r="C3618" s="65" t="n">
        <f aca="false">VLOOKUP(A3618,Plan1!$A$7:$O$4024,3,FALSE())</f>
        <v>778.7</v>
      </c>
      <c r="D3618" s="66" t="n">
        <f aca="false">VLOOKUP(A3618,Plan1!$A$7:$O$4024,7,FALSE())</f>
        <v>-1.39</v>
      </c>
      <c r="E3618" s="65" t="n">
        <f aca="false">VLOOKUP(A3618,Plan1!$A$7:$O$4024,8,FALSE())</f>
        <v>758.61</v>
      </c>
      <c r="F3618" s="64" t="n">
        <f aca="false">VLOOKUP(A3618,Plan1!$A$7:$O$4024,12,FALSE())</f>
        <v>-4.4</v>
      </c>
      <c r="G3618" s="65" t="n">
        <f aca="false">VLOOKUP(A3618,Plan1!$A$7:$O$4024,13,FALSE())</f>
        <v>834.38</v>
      </c>
    </row>
    <row r="3619" customFormat="false" ht="15" hidden="false" customHeight="false" outlineLevel="0" collapsed="false">
      <c r="A3619" s="63" t="n">
        <v>44891</v>
      </c>
      <c r="B3619" s="64" t="n">
        <f aca="false">VLOOKUP(A3619,Plan1!$A$7:$O$4024,2,FALSE())</f>
        <v>-2.29</v>
      </c>
      <c r="C3619" s="65" t="n">
        <f aca="false">VLOOKUP(A3619,Plan1!$A$7:$O$4024,3,FALSE())</f>
        <v>778.71</v>
      </c>
      <c r="D3619" s="66" t="n">
        <f aca="false">VLOOKUP(A3619,Plan1!$A$7:$O$4024,7,FALSE())</f>
        <v>-1.36</v>
      </c>
      <c r="E3619" s="65" t="n">
        <f aca="false">VLOOKUP(A3619,Plan1!$A$7:$O$4024,8,FALSE())</f>
        <v>758.64</v>
      </c>
      <c r="F3619" s="64" t="n">
        <f aca="false">VLOOKUP(A3619,Plan1!$A$7:$O$4024,12,FALSE())</f>
        <v>-4.4</v>
      </c>
      <c r="G3619" s="65" t="n">
        <f aca="false">VLOOKUP(A3619,Plan1!$A$7:$O$4024,13,FALSE())</f>
        <v>834.38</v>
      </c>
    </row>
    <row r="3620" customFormat="false" ht="15" hidden="false" customHeight="false" outlineLevel="0" collapsed="false">
      <c r="A3620" s="63" t="n">
        <v>44892</v>
      </c>
      <c r="B3620" s="64" t="n">
        <f aca="false">VLOOKUP(A3620,Plan1!$A$7:$O$4024,2,FALSE())</f>
        <v>-2.28</v>
      </c>
      <c r="C3620" s="65" t="n">
        <f aca="false">VLOOKUP(A3620,Plan1!$A$7:$O$4024,3,FALSE())</f>
        <v>778.72</v>
      </c>
      <c r="D3620" s="66" t="n">
        <f aca="false">VLOOKUP(A3620,Plan1!$A$7:$O$4024,7,FALSE())</f>
        <v>-1.35</v>
      </c>
      <c r="E3620" s="65" t="n">
        <f aca="false">VLOOKUP(A3620,Plan1!$A$7:$O$4024,8,FALSE())</f>
        <v>758.65</v>
      </c>
      <c r="F3620" s="64" t="n">
        <f aca="false">VLOOKUP(A3620,Plan1!$A$7:$O$4024,12,FALSE())</f>
        <v>-4.32</v>
      </c>
      <c r="G3620" s="65" t="n">
        <f aca="false">VLOOKUP(A3620,Plan1!$A$7:$O$4024,13,FALSE())</f>
        <v>834.46</v>
      </c>
    </row>
    <row r="3621" customFormat="false" ht="15" hidden="false" customHeight="false" outlineLevel="0" collapsed="false">
      <c r="A3621" s="63" t="n">
        <v>44893</v>
      </c>
      <c r="B3621" s="64" t="n">
        <f aca="false">VLOOKUP(A3621,Plan1!$A$7:$O$4024,2,FALSE())</f>
        <v>-2.26</v>
      </c>
      <c r="C3621" s="65" t="n">
        <f aca="false">VLOOKUP(A3621,Plan1!$A$7:$O$4024,3,FALSE())</f>
        <v>778.74</v>
      </c>
      <c r="D3621" s="66" t="n">
        <f aca="false">VLOOKUP(A3621,Plan1!$A$7:$O$4024,7,FALSE())</f>
        <v>-1.33</v>
      </c>
      <c r="E3621" s="65" t="n">
        <f aca="false">VLOOKUP(A3621,Plan1!$A$7:$O$4024,8,FALSE())</f>
        <v>758.67</v>
      </c>
      <c r="F3621" s="64" t="n">
        <f aca="false">VLOOKUP(A3621,Plan1!$A$7:$O$4024,12,FALSE())</f>
        <v>-4.31</v>
      </c>
      <c r="G3621" s="65" t="n">
        <f aca="false">VLOOKUP(A3621,Plan1!$A$7:$O$4024,13,FALSE())</f>
        <v>834.47</v>
      </c>
    </row>
    <row r="3622" customFormat="false" ht="15" hidden="false" customHeight="false" outlineLevel="0" collapsed="false">
      <c r="A3622" s="63" t="n">
        <v>44894</v>
      </c>
      <c r="B3622" s="64" t="n">
        <f aca="false">VLOOKUP(A3622,Plan1!$A$7:$O$4024,2,FALSE())</f>
        <v>-2.24</v>
      </c>
      <c r="C3622" s="65" t="n">
        <f aca="false">VLOOKUP(A3622,Plan1!$A$7:$O$4024,3,FALSE())</f>
        <v>778.76</v>
      </c>
      <c r="D3622" s="66" t="n">
        <f aca="false">VLOOKUP(A3622,Plan1!$A$7:$O$4024,7,FALSE())</f>
        <v>-1.3</v>
      </c>
      <c r="E3622" s="65" t="n">
        <f aca="false">VLOOKUP(A3622,Plan1!$A$7:$O$4024,8,FALSE())</f>
        <v>758.7</v>
      </c>
      <c r="F3622" s="64" t="n">
        <f aca="false">VLOOKUP(A3622,Plan1!$A$7:$O$4024,12,FALSE())</f>
        <v>-4.18</v>
      </c>
      <c r="G3622" s="65" t="n">
        <f aca="false">VLOOKUP(A3622,Plan1!$A$7:$O$4024,13,FALSE())</f>
        <v>834.6</v>
      </c>
    </row>
    <row r="3623" customFormat="false" ht="15" hidden="false" customHeight="false" outlineLevel="0" collapsed="false">
      <c r="A3623" s="63" t="n">
        <v>44895</v>
      </c>
      <c r="B3623" s="64" t="n">
        <f aca="false">VLOOKUP(A3623,Plan1!$A$7:$O$4024,2,FALSE())</f>
        <v>-2.24</v>
      </c>
      <c r="C3623" s="65" t="n">
        <f aca="false">VLOOKUP(A3623,Plan1!$A$7:$O$4024,3,FALSE())</f>
        <v>778.76</v>
      </c>
      <c r="D3623" s="66" t="n">
        <f aca="false">VLOOKUP(A3623,Plan1!$A$7:$O$4024,7,FALSE())</f>
        <v>-1.21</v>
      </c>
      <c r="E3623" s="65" t="n">
        <f aca="false">VLOOKUP(A3623,Plan1!$A$7:$O$4024,8,FALSE())</f>
        <v>758.79</v>
      </c>
      <c r="F3623" s="64" t="n">
        <f aca="false">VLOOKUP(A3623,Plan1!$A$7:$O$4024,12,FALSE())</f>
        <v>-4.04</v>
      </c>
      <c r="G3623" s="65" t="n">
        <f aca="false">VLOOKUP(A3623,Plan1!$A$7:$O$4024,13,FALSE())</f>
        <v>834.74</v>
      </c>
    </row>
    <row r="3624" customFormat="false" ht="15" hidden="false" customHeight="false" outlineLevel="0" collapsed="false">
      <c r="A3624" s="63" t="n">
        <v>44896</v>
      </c>
      <c r="B3624" s="64" t="n">
        <f aca="false">VLOOKUP(A3624,Plan1!$A$7:$O$4024,2,FALSE())</f>
        <v>-1.95</v>
      </c>
      <c r="C3624" s="65" t="n">
        <f aca="false">VLOOKUP(A3624,Plan1!$A$7:$O$4024,3,FALSE())</f>
        <v>779.05</v>
      </c>
      <c r="D3624" s="66" t="n">
        <f aca="false">VLOOKUP(A3624,Plan1!$A$7:$O$4024,7,FALSE())</f>
        <v>-1.17</v>
      </c>
      <c r="E3624" s="65" t="n">
        <f aca="false">VLOOKUP(A3624,Plan1!$A$7:$O$4024,8,FALSE())</f>
        <v>758.83</v>
      </c>
      <c r="F3624" s="64" t="n">
        <f aca="false">VLOOKUP(A3624,Plan1!$A$7:$O$4024,12,FALSE())</f>
        <v>-3.95</v>
      </c>
      <c r="G3624" s="65" t="n">
        <f aca="false">VLOOKUP(A3624,Plan1!$A$7:$O$4024,13,FALSE())</f>
        <v>834.83</v>
      </c>
    </row>
    <row r="3625" customFormat="false" ht="15" hidden="false" customHeight="false" outlineLevel="0" collapsed="false">
      <c r="A3625" s="63" t="n">
        <v>44897</v>
      </c>
      <c r="B3625" s="64" t="n">
        <f aca="false">VLOOKUP(A3625,Plan1!$A$7:$O$4024,2,FALSE())</f>
        <v>-1.91</v>
      </c>
      <c r="C3625" s="65" t="n">
        <f aca="false">VLOOKUP(A3625,Plan1!$A$7:$O$4024,3,FALSE())</f>
        <v>779.09</v>
      </c>
      <c r="D3625" s="66" t="n">
        <f aca="false">VLOOKUP(A3625,Plan1!$A$7:$O$4024,7,FALSE())</f>
        <v>-1.16</v>
      </c>
      <c r="E3625" s="65" t="n">
        <f aca="false">VLOOKUP(A3625,Plan1!$A$7:$O$4024,8,FALSE())</f>
        <v>758.84</v>
      </c>
      <c r="F3625" s="64" t="n">
        <f aca="false">VLOOKUP(A3625,Plan1!$A$7:$O$4024,12,FALSE())</f>
        <v>-3.94</v>
      </c>
      <c r="G3625" s="65" t="n">
        <f aca="false">VLOOKUP(A3625,Plan1!$A$7:$O$4024,13,FALSE())</f>
        <v>834.84</v>
      </c>
    </row>
    <row r="3626" customFormat="false" ht="15" hidden="false" customHeight="false" outlineLevel="0" collapsed="false">
      <c r="A3626" s="63" t="n">
        <v>44898</v>
      </c>
      <c r="B3626" s="64" t="n">
        <f aca="false">VLOOKUP(A3626,Plan1!$A$7:$O$4024,2,FALSE())</f>
        <v>-1.9</v>
      </c>
      <c r="C3626" s="65" t="n">
        <f aca="false">VLOOKUP(A3626,Plan1!$A$7:$O$4024,3,FALSE())</f>
        <v>779.1</v>
      </c>
      <c r="D3626" s="66" t="n">
        <f aca="false">VLOOKUP(A3626,Plan1!$A$7:$O$4024,7,FALSE())</f>
        <v>-1.1</v>
      </c>
      <c r="E3626" s="65" t="n">
        <f aca="false">VLOOKUP(A3626,Plan1!$A$7:$O$4024,8,FALSE())</f>
        <v>758.9</v>
      </c>
      <c r="F3626" s="64" t="n">
        <f aca="false">VLOOKUP(A3626,Plan1!$A$7:$O$4024,12,FALSE())</f>
        <v>-3.96</v>
      </c>
      <c r="G3626" s="65" t="n">
        <f aca="false">VLOOKUP(A3626,Plan1!$A$7:$O$4024,13,FALSE())</f>
        <v>834.82</v>
      </c>
    </row>
    <row r="3627" customFormat="false" ht="15" hidden="false" customHeight="false" outlineLevel="0" collapsed="false">
      <c r="A3627" s="63" t="n">
        <v>44899</v>
      </c>
      <c r="B3627" s="64" t="n">
        <f aca="false">VLOOKUP(A3627,Plan1!$A$7:$O$4024,2,FALSE())</f>
        <v>-1.88</v>
      </c>
      <c r="C3627" s="65" t="n">
        <f aca="false">VLOOKUP(A3627,Plan1!$A$7:$O$4024,3,FALSE())</f>
        <v>779.12</v>
      </c>
      <c r="D3627" s="66" t="n">
        <f aca="false">VLOOKUP(A3627,Plan1!$A$7:$O$4024,7,FALSE())</f>
        <v>-1.04</v>
      </c>
      <c r="E3627" s="65" t="n">
        <f aca="false">VLOOKUP(A3627,Plan1!$A$7:$O$4024,8,FALSE())</f>
        <v>758.96</v>
      </c>
      <c r="F3627" s="64" t="n">
        <f aca="false">VLOOKUP(A3627,Plan1!$A$7:$O$4024,12,FALSE())</f>
        <v>-3.96</v>
      </c>
      <c r="G3627" s="65" t="n">
        <f aca="false">VLOOKUP(A3627,Plan1!$A$7:$O$4024,13,FALSE())</f>
        <v>834.82</v>
      </c>
    </row>
    <row r="3628" customFormat="false" ht="15" hidden="false" customHeight="false" outlineLevel="0" collapsed="false">
      <c r="A3628" s="63" t="n">
        <v>44900</v>
      </c>
      <c r="B3628" s="64" t="n">
        <f aca="false">VLOOKUP(A3628,Plan1!$A$7:$O$4024,2,FALSE())</f>
        <v>-1.86</v>
      </c>
      <c r="C3628" s="65" t="n">
        <f aca="false">VLOOKUP(A3628,Plan1!$A$7:$O$4024,3,FALSE())</f>
        <v>779.14</v>
      </c>
      <c r="D3628" s="66" t="n">
        <f aca="false">VLOOKUP(A3628,Plan1!$A$7:$O$4024,7,FALSE())</f>
        <v>-0.98</v>
      </c>
      <c r="E3628" s="65" t="n">
        <f aca="false">VLOOKUP(A3628,Plan1!$A$7:$O$4024,8,FALSE())</f>
        <v>759.02</v>
      </c>
      <c r="F3628" s="64" t="n">
        <f aca="false">VLOOKUP(A3628,Plan1!$A$7:$O$4024,12,FALSE())</f>
        <v>-3.9</v>
      </c>
      <c r="G3628" s="65" t="n">
        <f aca="false">VLOOKUP(A3628,Plan1!$A$7:$O$4024,13,FALSE())</f>
        <v>834.88</v>
      </c>
    </row>
    <row r="3629" customFormat="false" ht="15" hidden="false" customHeight="false" outlineLevel="0" collapsed="false">
      <c r="A3629" s="63" t="n">
        <v>44901</v>
      </c>
      <c r="B3629" s="64" t="n">
        <f aca="false">VLOOKUP(A3629,Plan1!$A$7:$O$4024,2,FALSE())</f>
        <v>-1.85</v>
      </c>
      <c r="C3629" s="65" t="n">
        <f aca="false">VLOOKUP(A3629,Plan1!$A$7:$O$4024,3,FALSE())</f>
        <v>779.15</v>
      </c>
      <c r="D3629" s="66" t="n">
        <f aca="false">VLOOKUP(A3629,Plan1!$A$7:$O$4024,7,FALSE())</f>
        <v>-0.95</v>
      </c>
      <c r="E3629" s="65" t="n">
        <f aca="false">VLOOKUP(A3629,Plan1!$A$7:$O$4024,8,FALSE())</f>
        <v>759.05</v>
      </c>
      <c r="F3629" s="64" t="n">
        <f aca="false">VLOOKUP(A3629,Plan1!$A$7:$O$4024,12,FALSE())</f>
        <v>-3.89</v>
      </c>
      <c r="G3629" s="65" t="n">
        <f aca="false">VLOOKUP(A3629,Plan1!$A$7:$O$4024,13,FALSE())</f>
        <v>834.89</v>
      </c>
    </row>
    <row r="3630" customFormat="false" ht="15" hidden="false" customHeight="false" outlineLevel="0" collapsed="false">
      <c r="A3630" s="63" t="n">
        <v>44902</v>
      </c>
      <c r="B3630" s="64" t="n">
        <f aca="false">VLOOKUP(A3630,Plan1!$A$7:$O$4024,2,FALSE())</f>
        <v>-1.83</v>
      </c>
      <c r="C3630" s="65" t="n">
        <f aca="false">VLOOKUP(A3630,Plan1!$A$7:$O$4024,3,FALSE())</f>
        <v>779.17</v>
      </c>
      <c r="D3630" s="66" t="n">
        <f aca="false">VLOOKUP(A3630,Plan1!$A$7:$O$4024,7,FALSE())</f>
        <v>-0.93</v>
      </c>
      <c r="E3630" s="65" t="n">
        <f aca="false">VLOOKUP(A3630,Plan1!$A$7:$O$4024,8,FALSE())</f>
        <v>759.07</v>
      </c>
      <c r="F3630" s="64" t="n">
        <f aca="false">VLOOKUP(A3630,Plan1!$A$7:$O$4024,12,FALSE())</f>
        <v>-3.86</v>
      </c>
      <c r="G3630" s="65" t="n">
        <f aca="false">VLOOKUP(A3630,Plan1!$A$7:$O$4024,13,FALSE())</f>
        <v>834.92</v>
      </c>
    </row>
    <row r="3631" customFormat="false" ht="15" hidden="false" customHeight="false" outlineLevel="0" collapsed="false">
      <c r="A3631" s="63" t="n">
        <v>44903</v>
      </c>
      <c r="B3631" s="64" t="n">
        <f aca="false">VLOOKUP(A3631,Plan1!$A$7:$O$4024,2,FALSE())</f>
        <v>-1.8</v>
      </c>
      <c r="C3631" s="65" t="n">
        <f aca="false">VLOOKUP(A3631,Plan1!$A$7:$O$4024,3,FALSE())</f>
        <v>779.2</v>
      </c>
      <c r="D3631" s="66" t="n">
        <f aca="false">VLOOKUP(A3631,Plan1!$A$7:$O$4024,7,FALSE())</f>
        <v>-0.87</v>
      </c>
      <c r="E3631" s="65" t="n">
        <f aca="false">VLOOKUP(A3631,Plan1!$A$7:$O$4024,8,FALSE())</f>
        <v>759.13</v>
      </c>
      <c r="F3631" s="64" t="n">
        <f aca="false">VLOOKUP(A3631,Plan1!$A$7:$O$4024,12,FALSE())</f>
        <v>-3.66</v>
      </c>
      <c r="G3631" s="65" t="n">
        <f aca="false">VLOOKUP(A3631,Plan1!$A$7:$O$4024,13,FALSE())</f>
        <v>835.12</v>
      </c>
    </row>
    <row r="3632" customFormat="false" ht="15" hidden="false" customHeight="false" outlineLevel="0" collapsed="false">
      <c r="A3632" s="63" t="n">
        <v>44904</v>
      </c>
      <c r="B3632" s="64" t="n">
        <f aca="false">VLOOKUP(A3632,Plan1!$A$7:$O$4024,2,FALSE())</f>
        <v>-1.78</v>
      </c>
      <c r="C3632" s="65" t="n">
        <f aca="false">VLOOKUP(A3632,Plan1!$A$7:$O$4024,3,FALSE())</f>
        <v>779.22</v>
      </c>
      <c r="D3632" s="66" t="n">
        <f aca="false">VLOOKUP(A3632,Plan1!$A$7:$O$4024,7,FALSE())</f>
        <v>-0.85</v>
      </c>
      <c r="E3632" s="65" t="n">
        <f aca="false">VLOOKUP(A3632,Plan1!$A$7:$O$4024,8,FALSE())</f>
        <v>759.15</v>
      </c>
      <c r="F3632" s="64" t="n">
        <f aca="false">VLOOKUP(A3632,Plan1!$A$7:$O$4024,12,FALSE())</f>
        <v>-3.56</v>
      </c>
      <c r="G3632" s="65" t="n">
        <f aca="false">VLOOKUP(A3632,Plan1!$A$7:$O$4024,13,FALSE())</f>
        <v>835.22</v>
      </c>
    </row>
    <row r="3633" customFormat="false" ht="15" hidden="false" customHeight="false" outlineLevel="0" collapsed="false">
      <c r="A3633" s="63" t="n">
        <v>44905</v>
      </c>
      <c r="B3633" s="64" t="n">
        <f aca="false">VLOOKUP(A3633,Plan1!$A$7:$O$4024,2,FALSE())</f>
        <v>-1.78</v>
      </c>
      <c r="C3633" s="65" t="n">
        <f aca="false">VLOOKUP(A3633,Plan1!$A$7:$O$4024,3,FALSE())</f>
        <v>779.22</v>
      </c>
      <c r="D3633" s="66" t="n">
        <f aca="false">VLOOKUP(A3633,Plan1!$A$7:$O$4024,7,FALSE())</f>
        <v>-0.85</v>
      </c>
      <c r="E3633" s="65" t="n">
        <f aca="false">VLOOKUP(A3633,Plan1!$A$7:$O$4024,8,FALSE())</f>
        <v>759.15</v>
      </c>
      <c r="F3633" s="64" t="n">
        <f aca="false">VLOOKUP(A3633,Plan1!$A$7:$O$4024,12,FALSE())</f>
        <v>-3.56</v>
      </c>
      <c r="G3633" s="65" t="n">
        <f aca="false">VLOOKUP(A3633,Plan1!$A$7:$O$4024,13,FALSE())</f>
        <v>835.22</v>
      </c>
    </row>
    <row r="3634" customFormat="false" ht="15" hidden="false" customHeight="false" outlineLevel="0" collapsed="false">
      <c r="A3634" s="63" t="n">
        <v>44906</v>
      </c>
      <c r="B3634" s="64" t="n">
        <f aca="false">VLOOKUP(A3634,Plan1!$A$7:$O$4024,2,FALSE())</f>
        <v>-1.75</v>
      </c>
      <c r="C3634" s="65" t="n">
        <f aca="false">VLOOKUP(A3634,Plan1!$A$7:$O$4024,3,FALSE())</f>
        <v>779.25</v>
      </c>
      <c r="D3634" s="66" t="n">
        <f aca="false">VLOOKUP(A3634,Plan1!$A$7:$O$4024,7,FALSE())</f>
        <v>-0.75</v>
      </c>
      <c r="E3634" s="65" t="n">
        <f aca="false">VLOOKUP(A3634,Plan1!$A$7:$O$4024,8,FALSE())</f>
        <v>759.25</v>
      </c>
      <c r="F3634" s="64" t="n">
        <f aca="false">VLOOKUP(A3634,Plan1!$A$7:$O$4024,12,FALSE())</f>
        <v>-3.55</v>
      </c>
      <c r="G3634" s="65" t="n">
        <f aca="false">VLOOKUP(A3634,Plan1!$A$7:$O$4024,13,FALSE())</f>
        <v>835.23</v>
      </c>
    </row>
    <row r="3635" customFormat="false" ht="15" hidden="false" customHeight="false" outlineLevel="0" collapsed="false">
      <c r="A3635" s="63" t="n">
        <v>44907</v>
      </c>
      <c r="B3635" s="64" t="n">
        <f aca="false">VLOOKUP(A3635,Plan1!$A$7:$O$4024,2,FALSE())</f>
        <v>-1.74</v>
      </c>
      <c r="C3635" s="65" t="n">
        <f aca="false">VLOOKUP(A3635,Plan1!$A$7:$O$4024,3,FALSE())</f>
        <v>779.26</v>
      </c>
      <c r="D3635" s="66" t="n">
        <f aca="false">VLOOKUP(A3635,Plan1!$A$7:$O$4024,7,FALSE())</f>
        <v>-0.68</v>
      </c>
      <c r="E3635" s="65" t="n">
        <f aca="false">VLOOKUP(A3635,Plan1!$A$7:$O$4024,8,FALSE())</f>
        <v>759.32</v>
      </c>
      <c r="F3635" s="64" t="n">
        <f aca="false">VLOOKUP(A3635,Plan1!$A$7:$O$4024,12,FALSE())</f>
        <v>-3.55</v>
      </c>
      <c r="G3635" s="65" t="n">
        <f aca="false">VLOOKUP(A3635,Plan1!$A$7:$O$4024,13,FALSE())</f>
        <v>835.23</v>
      </c>
    </row>
    <row r="3636" customFormat="false" ht="15" hidden="false" customHeight="false" outlineLevel="0" collapsed="false">
      <c r="A3636" s="63" t="n">
        <v>44908</v>
      </c>
      <c r="B3636" s="64" t="n">
        <f aca="false">VLOOKUP(A3636,Plan1!$A$7:$O$4024,2,FALSE())</f>
        <v>-1.72</v>
      </c>
      <c r="C3636" s="65" t="n">
        <f aca="false">VLOOKUP(A3636,Plan1!$A$7:$O$4024,3,FALSE())</f>
        <v>779.28</v>
      </c>
      <c r="D3636" s="66" t="n">
        <f aca="false">VLOOKUP(A3636,Plan1!$A$7:$O$4024,7,FALSE())</f>
        <v>-0.65</v>
      </c>
      <c r="E3636" s="65" t="n">
        <f aca="false">VLOOKUP(A3636,Plan1!$A$7:$O$4024,8,FALSE())</f>
        <v>759.35</v>
      </c>
      <c r="F3636" s="64" t="n">
        <f aca="false">VLOOKUP(A3636,Plan1!$A$7:$O$4024,12,FALSE())</f>
        <v>-3.51</v>
      </c>
      <c r="G3636" s="65" t="n">
        <f aca="false">VLOOKUP(A3636,Plan1!$A$7:$O$4024,13,FALSE())</f>
        <v>835.27</v>
      </c>
    </row>
    <row r="3637" customFormat="false" ht="15" hidden="false" customHeight="false" outlineLevel="0" collapsed="false">
      <c r="A3637" s="63" t="n">
        <v>44909</v>
      </c>
      <c r="B3637" s="64" t="n">
        <f aca="false">VLOOKUP(A3637,Plan1!$A$7:$O$4024,2,FALSE())</f>
        <v>-1.69</v>
      </c>
      <c r="C3637" s="65" t="n">
        <f aca="false">VLOOKUP(A3637,Plan1!$A$7:$O$4024,3,FALSE())</f>
        <v>779.31</v>
      </c>
      <c r="D3637" s="66" t="n">
        <f aca="false">VLOOKUP(A3637,Plan1!$A$7:$O$4024,7,FALSE())</f>
        <v>-0.57</v>
      </c>
      <c r="E3637" s="65" t="n">
        <f aca="false">VLOOKUP(A3637,Plan1!$A$7:$O$4024,8,FALSE())</f>
        <v>759.43</v>
      </c>
      <c r="F3637" s="64" t="n">
        <f aca="false">VLOOKUP(A3637,Plan1!$A$7:$O$4024,12,FALSE())</f>
        <v>-3.31</v>
      </c>
      <c r="G3637" s="65" t="n">
        <f aca="false">VLOOKUP(A3637,Plan1!$A$7:$O$4024,13,FALSE())</f>
        <v>835.47</v>
      </c>
    </row>
    <row r="3638" customFormat="false" ht="15" hidden="false" customHeight="false" outlineLevel="0" collapsed="false">
      <c r="A3638" s="63" t="n">
        <v>44910</v>
      </c>
      <c r="B3638" s="64" t="n">
        <f aca="false">VLOOKUP(A3638,Plan1!$A$7:$O$4024,2,FALSE())</f>
        <v>-1.68</v>
      </c>
      <c r="C3638" s="65" t="n">
        <f aca="false">VLOOKUP(A3638,Plan1!$A$7:$O$4024,3,FALSE())</f>
        <v>779.32</v>
      </c>
      <c r="D3638" s="66" t="n">
        <f aca="false">VLOOKUP(A3638,Plan1!$A$7:$O$4024,7,FALSE())</f>
        <v>-0.53</v>
      </c>
      <c r="E3638" s="65" t="n">
        <f aca="false">VLOOKUP(A3638,Plan1!$A$7:$O$4024,8,FALSE())</f>
        <v>759.47</v>
      </c>
      <c r="F3638" s="64" t="n">
        <f aca="false">VLOOKUP(A3638,Plan1!$A$7:$O$4024,12,FALSE())</f>
        <v>-3.29</v>
      </c>
      <c r="G3638" s="65" t="n">
        <f aca="false">VLOOKUP(A3638,Plan1!$A$7:$O$4024,13,FALSE())</f>
        <v>835.49</v>
      </c>
    </row>
    <row r="3639" customFormat="false" ht="15" hidden="false" customHeight="false" outlineLevel="0" collapsed="false">
      <c r="A3639" s="63" t="n">
        <v>44911</v>
      </c>
      <c r="B3639" s="64" t="n">
        <f aca="false">VLOOKUP(A3639,Plan1!$A$7:$O$4024,2,FALSE())</f>
        <v>-1.69</v>
      </c>
      <c r="C3639" s="65" t="n">
        <f aca="false">VLOOKUP(A3639,Plan1!$A$7:$O$4024,3,FALSE())</f>
        <v>779.31</v>
      </c>
      <c r="D3639" s="66" t="n">
        <f aca="false">VLOOKUP(A3639,Plan1!$A$7:$O$4024,7,FALSE())</f>
        <v>-0.52</v>
      </c>
      <c r="E3639" s="65" t="n">
        <f aca="false">VLOOKUP(A3639,Plan1!$A$7:$O$4024,8,FALSE())</f>
        <v>759.48</v>
      </c>
      <c r="F3639" s="64" t="n">
        <f aca="false">VLOOKUP(A3639,Plan1!$A$7:$O$4024,12,FALSE())</f>
        <v>-3.3</v>
      </c>
      <c r="G3639" s="65" t="n">
        <f aca="false">VLOOKUP(A3639,Plan1!$A$7:$O$4024,13,FALSE())</f>
        <v>835.48</v>
      </c>
    </row>
    <row r="3640" customFormat="false" ht="15" hidden="false" customHeight="false" outlineLevel="0" collapsed="false">
      <c r="A3640" s="63" t="n">
        <v>44912</v>
      </c>
      <c r="B3640" s="64" t="n">
        <f aca="false">VLOOKUP(A3640,Plan1!$A$7:$O$4024,2,FALSE())</f>
        <v>-1.7</v>
      </c>
      <c r="C3640" s="65" t="n">
        <f aca="false">VLOOKUP(A3640,Plan1!$A$7:$O$4024,3,FALSE())</f>
        <v>779.3</v>
      </c>
      <c r="D3640" s="66" t="n">
        <f aca="false">VLOOKUP(A3640,Plan1!$A$7:$O$4024,7,FALSE())</f>
        <v>-0.51</v>
      </c>
      <c r="E3640" s="65" t="n">
        <f aca="false">VLOOKUP(A3640,Plan1!$A$7:$O$4024,8,FALSE())</f>
        <v>759.49</v>
      </c>
      <c r="F3640" s="64" t="n">
        <f aca="false">VLOOKUP(A3640,Plan1!$A$7:$O$4024,12,FALSE())</f>
        <v>-3.3</v>
      </c>
      <c r="G3640" s="65" t="n">
        <f aca="false">VLOOKUP(A3640,Plan1!$A$7:$O$4024,13,FALSE())</f>
        <v>835.48</v>
      </c>
    </row>
    <row r="3641" customFormat="false" ht="15" hidden="false" customHeight="false" outlineLevel="0" collapsed="false">
      <c r="A3641" s="63" t="n">
        <v>44913</v>
      </c>
      <c r="B3641" s="64" t="n">
        <f aca="false">VLOOKUP(A3641,Plan1!$A$7:$O$4024,2,FALSE())</f>
        <v>-1.68</v>
      </c>
      <c r="C3641" s="65" t="n">
        <f aca="false">VLOOKUP(A3641,Plan1!$A$7:$O$4024,3,FALSE())</f>
        <v>779.32</v>
      </c>
      <c r="D3641" s="66" t="n">
        <f aca="false">VLOOKUP(A3641,Plan1!$A$7:$O$4024,7,FALSE())</f>
        <v>-0.46</v>
      </c>
      <c r="E3641" s="65" t="n">
        <f aca="false">VLOOKUP(A3641,Plan1!$A$7:$O$4024,8,FALSE())</f>
        <v>759.54</v>
      </c>
      <c r="F3641" s="64" t="n">
        <f aca="false">VLOOKUP(A3641,Plan1!$A$7:$O$4024,12,FALSE())</f>
        <v>-3.25</v>
      </c>
      <c r="G3641" s="65" t="n">
        <f aca="false">VLOOKUP(A3641,Plan1!$A$7:$O$4024,13,FALSE())</f>
        <v>835.53</v>
      </c>
    </row>
    <row r="3642" customFormat="false" ht="15" hidden="false" customHeight="false" outlineLevel="0" collapsed="false">
      <c r="A3642" s="63" t="n">
        <v>44914</v>
      </c>
      <c r="B3642" s="64" t="n">
        <f aca="false">VLOOKUP(A3642,Plan1!$A$7:$O$4024,2,FALSE())</f>
        <v>-1.63</v>
      </c>
      <c r="C3642" s="65" t="n">
        <f aca="false">VLOOKUP(A3642,Plan1!$A$7:$O$4024,3,FALSE())</f>
        <v>779.37</v>
      </c>
      <c r="D3642" s="66" t="n">
        <f aca="false">VLOOKUP(A3642,Plan1!$A$7:$O$4024,7,FALSE())</f>
        <v>-0.45</v>
      </c>
      <c r="E3642" s="65" t="n">
        <f aca="false">VLOOKUP(A3642,Plan1!$A$7:$O$4024,8,FALSE())</f>
        <v>759.55</v>
      </c>
      <c r="F3642" s="64" t="n">
        <f aca="false">VLOOKUP(A3642,Plan1!$A$7:$O$4024,12,FALSE())</f>
        <v>-3.26</v>
      </c>
      <c r="G3642" s="65" t="n">
        <f aca="false">VLOOKUP(A3642,Plan1!$A$7:$O$4024,13,FALSE())</f>
        <v>835.52</v>
      </c>
    </row>
    <row r="3643" customFormat="false" ht="15" hidden="false" customHeight="false" outlineLevel="0" collapsed="false">
      <c r="A3643" s="63" t="n">
        <v>44915</v>
      </c>
      <c r="B3643" s="64" t="n">
        <f aca="false">VLOOKUP(A3643,Plan1!$A$7:$O$4024,2,FALSE())</f>
        <v>-1.59</v>
      </c>
      <c r="C3643" s="65" t="n">
        <f aca="false">VLOOKUP(A3643,Plan1!$A$7:$O$4024,3,FALSE())</f>
        <v>779.41</v>
      </c>
      <c r="D3643" s="66" t="n">
        <f aca="false">VLOOKUP(A3643,Plan1!$A$7:$O$4024,7,FALSE())</f>
        <v>-0.41</v>
      </c>
      <c r="E3643" s="65" t="n">
        <f aca="false">VLOOKUP(A3643,Plan1!$A$7:$O$4024,8,FALSE())</f>
        <v>759.59</v>
      </c>
      <c r="F3643" s="64" t="n">
        <f aca="false">VLOOKUP(A3643,Plan1!$A$7:$O$4024,12,FALSE())</f>
        <v>-3.2</v>
      </c>
      <c r="G3643" s="65" t="n">
        <f aca="false">VLOOKUP(A3643,Plan1!$A$7:$O$4024,13,FALSE())</f>
        <v>835.58</v>
      </c>
    </row>
    <row r="3644" customFormat="false" ht="15" hidden="false" customHeight="false" outlineLevel="0" collapsed="false">
      <c r="A3644" s="63" t="n">
        <v>44916</v>
      </c>
      <c r="B3644" s="64" t="n">
        <f aca="false">VLOOKUP(A3644,Plan1!$A$7:$O$4024,2,FALSE())</f>
        <v>-1.46</v>
      </c>
      <c r="C3644" s="65" t="n">
        <f aca="false">VLOOKUP(A3644,Plan1!$A$7:$O$4024,3,FALSE())</f>
        <v>779.54</v>
      </c>
      <c r="D3644" s="66" t="n">
        <f aca="false">VLOOKUP(A3644,Plan1!$A$7:$O$4024,7,FALSE())</f>
        <v>-0.29</v>
      </c>
      <c r="E3644" s="65" t="n">
        <f aca="false">VLOOKUP(A3644,Plan1!$A$7:$O$4024,8,FALSE())</f>
        <v>759.71</v>
      </c>
      <c r="F3644" s="64" t="n">
        <f aca="false">VLOOKUP(A3644,Plan1!$A$7:$O$4024,12,FALSE())</f>
        <v>-2.86</v>
      </c>
      <c r="G3644" s="65" t="n">
        <f aca="false">VLOOKUP(A3644,Plan1!$A$7:$O$4024,13,FALSE())</f>
        <v>835.92</v>
      </c>
    </row>
    <row r="3645" customFormat="false" ht="15" hidden="false" customHeight="false" outlineLevel="0" collapsed="false">
      <c r="A3645" s="63" t="n">
        <v>44917</v>
      </c>
      <c r="B3645" s="64" t="n">
        <f aca="false">VLOOKUP(A3645,Plan1!$A$7:$O$4024,2,FALSE())</f>
        <v>-1.3</v>
      </c>
      <c r="C3645" s="65" t="n">
        <f aca="false">VLOOKUP(A3645,Plan1!$A$7:$O$4024,3,FALSE())</f>
        <v>779.7</v>
      </c>
      <c r="D3645" s="66" t="n">
        <f aca="false">VLOOKUP(A3645,Plan1!$A$7:$O$4024,7,FALSE())</f>
        <v>-0.19</v>
      </c>
      <c r="E3645" s="65" t="n">
        <f aca="false">VLOOKUP(A3645,Plan1!$A$7:$O$4024,8,FALSE())</f>
        <v>759.81</v>
      </c>
      <c r="F3645" s="64" t="n">
        <f aca="false">VLOOKUP(A3645,Plan1!$A$7:$O$4024,12,FALSE())</f>
        <v>-2.55</v>
      </c>
      <c r="G3645" s="65" t="n">
        <f aca="false">VLOOKUP(A3645,Plan1!$A$7:$O$4024,13,FALSE())</f>
        <v>836.23</v>
      </c>
    </row>
    <row r="3646" customFormat="false" ht="15" hidden="false" customHeight="false" outlineLevel="0" collapsed="false">
      <c r="A3646" s="63" t="n">
        <v>44918</v>
      </c>
      <c r="B3646" s="64" t="n">
        <f aca="false">VLOOKUP(A3646,Plan1!$A$7:$O$4024,2,FALSE())</f>
        <v>-1.26</v>
      </c>
      <c r="C3646" s="65" t="n">
        <f aca="false">VLOOKUP(A3646,Plan1!$A$7:$O$4024,3,FALSE())</f>
        <v>779.74</v>
      </c>
      <c r="D3646" s="66" t="n">
        <f aca="false">VLOOKUP(A3646,Plan1!$A$7:$O$4024,7,FALSE())</f>
        <v>-0.16</v>
      </c>
      <c r="E3646" s="65" t="n">
        <f aca="false">VLOOKUP(A3646,Plan1!$A$7:$O$4024,8,FALSE())</f>
        <v>759.84</v>
      </c>
      <c r="F3646" s="64" t="n">
        <f aca="false">VLOOKUP(A3646,Plan1!$A$7:$O$4024,12,FALSE())</f>
        <v>-2.52</v>
      </c>
      <c r="G3646" s="65" t="n">
        <f aca="false">VLOOKUP(A3646,Plan1!$A$7:$O$4024,13,FALSE())</f>
        <v>836.26</v>
      </c>
    </row>
    <row r="3647" customFormat="false" ht="15" hidden="false" customHeight="false" outlineLevel="0" collapsed="false">
      <c r="A3647" s="63" t="n">
        <v>44919</v>
      </c>
      <c r="B3647" s="64" t="n">
        <f aca="false">VLOOKUP(A3647,Plan1!$A$7:$O$4024,2,FALSE())</f>
        <v>-1.24</v>
      </c>
      <c r="C3647" s="65" t="n">
        <f aca="false">VLOOKUP(A3647,Plan1!$A$7:$O$4024,3,FALSE())</f>
        <v>779.76</v>
      </c>
      <c r="D3647" s="66" t="n">
        <f aca="false">VLOOKUP(A3647,Plan1!$A$7:$O$4024,7,FALSE())</f>
        <v>-0.14</v>
      </c>
      <c r="E3647" s="65" t="n">
        <f aca="false">VLOOKUP(A3647,Plan1!$A$7:$O$4024,8,FALSE())</f>
        <v>759.86</v>
      </c>
      <c r="F3647" s="64" t="n">
        <f aca="false">VLOOKUP(A3647,Plan1!$A$7:$O$4024,12,FALSE())</f>
        <v>-2.52</v>
      </c>
      <c r="G3647" s="65" t="n">
        <f aca="false">VLOOKUP(A3647,Plan1!$A$7:$O$4024,13,FALSE())</f>
        <v>836.26</v>
      </c>
    </row>
    <row r="3648" customFormat="false" ht="15" hidden="false" customHeight="false" outlineLevel="0" collapsed="false">
      <c r="A3648" s="63" t="n">
        <v>44920</v>
      </c>
      <c r="B3648" s="64" t="n">
        <f aca="false">VLOOKUP(A3648,Plan1!$A$7:$O$4024,2,FALSE())</f>
        <v>-1.22</v>
      </c>
      <c r="C3648" s="65" t="n">
        <f aca="false">VLOOKUP(A3648,Plan1!$A$7:$O$4024,3,FALSE())</f>
        <v>779.78</v>
      </c>
      <c r="D3648" s="66" t="n">
        <f aca="false">VLOOKUP(A3648,Plan1!$A$7:$O$4024,7,FALSE())</f>
        <v>-0.11</v>
      </c>
      <c r="E3648" s="65" t="n">
        <f aca="false">VLOOKUP(A3648,Plan1!$A$7:$O$4024,8,FALSE())</f>
        <v>759.89</v>
      </c>
      <c r="F3648" s="64" t="n">
        <f aca="false">VLOOKUP(A3648,Plan1!$A$7:$O$4024,12,FALSE())</f>
        <v>-2.52</v>
      </c>
      <c r="G3648" s="65" t="n">
        <f aca="false">VLOOKUP(A3648,Plan1!$A$7:$O$4024,13,FALSE())</f>
        <v>836.26</v>
      </c>
    </row>
    <row r="3649" customFormat="false" ht="15" hidden="false" customHeight="false" outlineLevel="0" collapsed="false">
      <c r="A3649" s="63" t="n">
        <v>44921</v>
      </c>
      <c r="B3649" s="64" t="n">
        <f aca="false">VLOOKUP(A3649,Plan1!$A$7:$O$4024,2,FALSE())</f>
        <v>-1.19</v>
      </c>
      <c r="C3649" s="65" t="n">
        <f aca="false">VLOOKUP(A3649,Plan1!$A$7:$O$4024,3,FALSE())</f>
        <v>779.81</v>
      </c>
      <c r="D3649" s="66" t="n">
        <f aca="false">VLOOKUP(A3649,Plan1!$A$7:$O$4024,7,FALSE())</f>
        <v>-0.08</v>
      </c>
      <c r="E3649" s="65" t="n">
        <f aca="false">VLOOKUP(A3649,Plan1!$A$7:$O$4024,8,FALSE())</f>
        <v>759.92</v>
      </c>
      <c r="F3649" s="64" t="n">
        <f aca="false">VLOOKUP(A3649,Plan1!$A$7:$O$4024,12,FALSE())</f>
        <v>-2.52</v>
      </c>
      <c r="G3649" s="65" t="n">
        <f aca="false">VLOOKUP(A3649,Plan1!$A$7:$O$4024,13,FALSE())</f>
        <v>836.26</v>
      </c>
    </row>
    <row r="3650" customFormat="false" ht="15" hidden="false" customHeight="false" outlineLevel="0" collapsed="false">
      <c r="A3650" s="63" t="n">
        <v>44922</v>
      </c>
      <c r="B3650" s="64" t="n">
        <f aca="false">VLOOKUP(A3650,Plan1!$A$7:$O$4024,2,FALSE())</f>
        <v>-1.13</v>
      </c>
      <c r="C3650" s="65" t="n">
        <f aca="false">VLOOKUP(A3650,Plan1!$A$7:$O$4024,3,FALSE())</f>
        <v>779.87</v>
      </c>
      <c r="D3650" s="66" t="n">
        <f aca="false">VLOOKUP(A3650,Plan1!$A$7:$O$4024,7,FALSE())</f>
        <v>0</v>
      </c>
      <c r="E3650" s="65" t="n">
        <f aca="false">VLOOKUP(A3650,Plan1!$A$7:$O$4024,8,FALSE())</f>
        <v>760</v>
      </c>
      <c r="F3650" s="64" t="n">
        <f aca="false">VLOOKUP(A3650,Plan1!$A$7:$O$4024,12,FALSE())</f>
        <v>-2.45</v>
      </c>
      <c r="G3650" s="65" t="n">
        <f aca="false">VLOOKUP(A3650,Plan1!$A$7:$O$4024,13,FALSE())</f>
        <v>836.33</v>
      </c>
    </row>
    <row r="3651" customFormat="false" ht="15" hidden="false" customHeight="false" outlineLevel="0" collapsed="false">
      <c r="A3651" s="63" t="n">
        <v>44923</v>
      </c>
      <c r="B3651" s="64" t="n">
        <f aca="false">VLOOKUP(A3651,Plan1!$A$7:$O$4024,2,FALSE())</f>
        <v>-1.07</v>
      </c>
      <c r="C3651" s="65" t="n">
        <f aca="false">VLOOKUP(A3651,Plan1!$A$7:$O$4024,3,FALSE())</f>
        <v>779.93</v>
      </c>
      <c r="D3651" s="66" t="n">
        <f aca="false">VLOOKUP(A3651,Plan1!$A$7:$O$4024,7,FALSE())</f>
        <v>0</v>
      </c>
      <c r="E3651" s="65" t="n">
        <f aca="false">VLOOKUP(A3651,Plan1!$A$7:$O$4024,8,FALSE())</f>
        <v>760</v>
      </c>
      <c r="F3651" s="64" t="n">
        <f aca="false">VLOOKUP(A3651,Plan1!$A$7:$O$4024,12,FALSE())</f>
        <v>-2.38</v>
      </c>
      <c r="G3651" s="65" t="n">
        <f aca="false">VLOOKUP(A3651,Plan1!$A$7:$O$4024,13,FALSE())</f>
        <v>836.4</v>
      </c>
    </row>
    <row r="3652" customFormat="false" ht="15" hidden="false" customHeight="false" outlineLevel="0" collapsed="false">
      <c r="A3652" s="63" t="n">
        <v>44924</v>
      </c>
      <c r="B3652" s="64" t="n">
        <f aca="false">VLOOKUP(A3652,Plan1!$A$7:$O$4024,2,FALSE())</f>
        <v>-1.04</v>
      </c>
      <c r="C3652" s="65" t="n">
        <f aca="false">VLOOKUP(A3652,Plan1!$A$7:$O$4024,3,FALSE())</f>
        <v>779.96</v>
      </c>
      <c r="D3652" s="66" t="n">
        <f aca="false">VLOOKUP(A3652,Plan1!$A$7:$O$4024,7,FALSE())</f>
        <v>0</v>
      </c>
      <c r="E3652" s="65" t="n">
        <f aca="false">VLOOKUP(A3652,Plan1!$A$7:$O$4024,8,FALSE())</f>
        <v>760</v>
      </c>
      <c r="F3652" s="64" t="n">
        <f aca="false">VLOOKUP(A3652,Plan1!$A$7:$O$4024,12,FALSE())</f>
        <v>-2.38</v>
      </c>
      <c r="G3652" s="65" t="n">
        <f aca="false">VLOOKUP(A3652,Plan1!$A$7:$O$4024,13,FALSE())</f>
        <v>836.4</v>
      </c>
    </row>
    <row r="3653" customFormat="false" ht="15" hidden="false" customHeight="false" outlineLevel="0" collapsed="false">
      <c r="A3653" s="63" t="n">
        <v>44925</v>
      </c>
      <c r="B3653" s="64" t="n">
        <f aca="false">VLOOKUP(A3653,Plan1!$A$7:$O$4024,2,FALSE())</f>
        <v>-1</v>
      </c>
      <c r="C3653" s="65" t="n">
        <f aca="false">VLOOKUP(A3653,Plan1!$A$7:$O$4024,3,FALSE())</f>
        <v>780</v>
      </c>
      <c r="D3653" s="66" t="n">
        <f aca="false">VLOOKUP(A3653,Plan1!$A$7:$O$4024,7,FALSE())</f>
        <v>0</v>
      </c>
      <c r="E3653" s="65" t="n">
        <f aca="false">VLOOKUP(A3653,Plan1!$A$7:$O$4024,8,FALSE())</f>
        <v>760</v>
      </c>
      <c r="F3653" s="64" t="n">
        <f aca="false">VLOOKUP(A3653,Plan1!$A$7:$O$4024,12,FALSE())</f>
        <v>-2.38</v>
      </c>
      <c r="G3653" s="65" t="n">
        <f aca="false">VLOOKUP(A3653,Plan1!$A$7:$O$4024,13,FALSE())</f>
        <v>836.4</v>
      </c>
    </row>
    <row r="3654" customFormat="false" ht="15" hidden="false" customHeight="false" outlineLevel="0" collapsed="false">
      <c r="A3654" s="63" t="n">
        <v>44926</v>
      </c>
      <c r="B3654" s="64" t="n">
        <f aca="false">VLOOKUP(A3654,Plan1!$A$7:$O$4024,2,FALSE())</f>
        <v>-0.98</v>
      </c>
      <c r="C3654" s="65" t="n">
        <f aca="false">VLOOKUP(A3654,Plan1!$A$7:$O$4024,3,FALSE())</f>
        <v>780.02</v>
      </c>
      <c r="D3654" s="66" t="n">
        <f aca="false">VLOOKUP(A3654,Plan1!$A$7:$O$4024,7,FALSE())</f>
        <v>0</v>
      </c>
      <c r="E3654" s="65" t="n">
        <f aca="false">VLOOKUP(A3654,Plan1!$A$7:$O$4024,8,FALSE())</f>
        <v>760</v>
      </c>
      <c r="F3654" s="64" t="n">
        <f aca="false">VLOOKUP(A3654,Plan1!$A$7:$O$4024,12,FALSE())</f>
        <v>-2.38</v>
      </c>
      <c r="G3654" s="65" t="n">
        <f aca="false">VLOOKUP(A3654,Plan1!$A$7:$O$4024,13,FALSE())</f>
        <v>836.4</v>
      </c>
    </row>
    <row r="3655" customFormat="false" ht="15" hidden="false" customHeight="false" outlineLevel="0" collapsed="false">
      <c r="A3655" s="63" t="n">
        <v>44927</v>
      </c>
      <c r="B3655" s="64" t="n">
        <f aca="false">VLOOKUP(A3655,Plan1!$A$7:$O$4024,2,FALSE())</f>
        <v>-0.92</v>
      </c>
      <c r="C3655" s="65" t="n">
        <f aca="false">VLOOKUP(A3655,Plan1!$A$7:$O$4024,3,FALSE())</f>
        <v>780.08</v>
      </c>
      <c r="D3655" s="66" t="n">
        <f aca="false">VLOOKUP(A3655,Plan1!$A$7:$O$4024,7,FALSE())</f>
        <v>0</v>
      </c>
      <c r="E3655" s="65" t="n">
        <f aca="false">VLOOKUP(A3655,Plan1!$A$7:$O$4024,8,FALSE())</f>
        <v>760</v>
      </c>
      <c r="F3655" s="64" t="n">
        <f aca="false">VLOOKUP(A3655,Plan1!$A$7:$O$4024,12,FALSE())</f>
        <v>-2.38</v>
      </c>
      <c r="G3655" s="65" t="n">
        <f aca="false">VLOOKUP(A3655,Plan1!$A$7:$O$4024,13,FALSE())</f>
        <v>836.4</v>
      </c>
    </row>
    <row r="3656" customFormat="false" ht="15" hidden="false" customHeight="false" outlineLevel="0" collapsed="false">
      <c r="A3656" s="63" t="n">
        <v>44928</v>
      </c>
      <c r="B3656" s="64" t="n">
        <f aca="false">VLOOKUP(A3656,Plan1!$A$7:$O$4024,2,FALSE())</f>
        <v>-0.78</v>
      </c>
      <c r="C3656" s="65" t="n">
        <f aca="false">VLOOKUP(A3656,Plan1!$A$7:$O$4024,3,FALSE())</f>
        <v>780.22</v>
      </c>
      <c r="D3656" s="66" t="n">
        <f aca="false">VLOOKUP(A3656,Plan1!$A$7:$O$4024,7,FALSE())</f>
        <v>0</v>
      </c>
      <c r="E3656" s="65" t="n">
        <f aca="false">VLOOKUP(A3656,Plan1!$A$7:$O$4024,8,FALSE())</f>
        <v>760</v>
      </c>
      <c r="F3656" s="64" t="n">
        <f aca="false">VLOOKUP(A3656,Plan1!$A$7:$O$4024,12,FALSE())</f>
        <v>-2.36</v>
      </c>
      <c r="G3656" s="65" t="n">
        <f aca="false">VLOOKUP(A3656,Plan1!$A$7:$O$4024,13,FALSE())</f>
        <v>836.42</v>
      </c>
    </row>
    <row r="3657" customFormat="false" ht="15" hidden="false" customHeight="false" outlineLevel="0" collapsed="false">
      <c r="A3657" s="63" t="n">
        <v>44929</v>
      </c>
      <c r="B3657" s="64" t="n">
        <f aca="false">VLOOKUP(A3657,Plan1!$A$7:$O$4024,2,FALSE())</f>
        <v>-0.66</v>
      </c>
      <c r="C3657" s="65" t="n">
        <f aca="false">VLOOKUP(A3657,Plan1!$A$7:$O$4024,3,FALSE())</f>
        <v>780.34</v>
      </c>
      <c r="D3657" s="66" t="n">
        <f aca="false">VLOOKUP(A3657,Plan1!$A$7:$O$4024,7,FALSE())</f>
        <v>0</v>
      </c>
      <c r="E3657" s="65" t="n">
        <f aca="false">VLOOKUP(A3657,Plan1!$A$7:$O$4024,8,FALSE())</f>
        <v>760</v>
      </c>
      <c r="F3657" s="64" t="n">
        <f aca="false">VLOOKUP(A3657,Plan1!$A$7:$O$4024,12,FALSE())</f>
        <v>-2.34</v>
      </c>
      <c r="G3657" s="65" t="n">
        <f aca="false">VLOOKUP(A3657,Plan1!$A$7:$O$4024,13,FALSE())</f>
        <v>836.44</v>
      </c>
    </row>
    <row r="3658" customFormat="false" ht="15" hidden="false" customHeight="false" outlineLevel="0" collapsed="false">
      <c r="A3658" s="63" t="n">
        <v>44930</v>
      </c>
      <c r="B3658" s="64" t="n">
        <f aca="false">VLOOKUP(A3658,Plan1!$A$7:$O$4024,2,FALSE())</f>
        <v>-0.56</v>
      </c>
      <c r="C3658" s="65" t="n">
        <f aca="false">VLOOKUP(A3658,Plan1!$A$7:$O$4024,3,FALSE())</f>
        <v>780.44</v>
      </c>
      <c r="D3658" s="66" t="n">
        <f aca="false">VLOOKUP(A3658,Plan1!$A$7:$O$4024,7,FALSE())</f>
        <v>0</v>
      </c>
      <c r="E3658" s="65" t="n">
        <f aca="false">VLOOKUP(A3658,Plan1!$A$7:$O$4024,8,FALSE())</f>
        <v>760</v>
      </c>
      <c r="F3658" s="64" t="n">
        <f aca="false">VLOOKUP(A3658,Plan1!$A$7:$O$4024,12,FALSE())</f>
        <v>-2.24</v>
      </c>
      <c r="G3658" s="65" t="n">
        <f aca="false">VLOOKUP(A3658,Plan1!$A$7:$O$4024,13,FALSE())</f>
        <v>836.54</v>
      </c>
    </row>
    <row r="3659" customFormat="false" ht="15" hidden="false" customHeight="false" outlineLevel="0" collapsed="false">
      <c r="A3659" s="63" t="n">
        <v>44931</v>
      </c>
      <c r="B3659" s="64" t="n">
        <f aca="false">VLOOKUP(A3659,Plan1!$A$7:$O$4024,2,FALSE())</f>
        <v>-0.44</v>
      </c>
      <c r="C3659" s="65" t="n">
        <f aca="false">VLOOKUP(A3659,Plan1!$A$7:$O$4024,3,FALSE())</f>
        <v>780.56</v>
      </c>
      <c r="D3659" s="66" t="n">
        <f aca="false">VLOOKUP(A3659,Plan1!$A$7:$O$4024,7,FALSE())</f>
        <v>0</v>
      </c>
      <c r="E3659" s="65" t="n">
        <f aca="false">VLOOKUP(A3659,Plan1!$A$7:$O$4024,8,FALSE())</f>
        <v>760</v>
      </c>
      <c r="F3659" s="64" t="n">
        <f aca="false">VLOOKUP(A3659,Plan1!$A$7:$O$4024,12,FALSE())</f>
        <v>-2.16</v>
      </c>
      <c r="G3659" s="65" t="n">
        <f aca="false">VLOOKUP(A3659,Plan1!$A$7:$O$4024,13,FALSE())</f>
        <v>836.62</v>
      </c>
    </row>
    <row r="3660" customFormat="false" ht="15" hidden="false" customHeight="false" outlineLevel="0" collapsed="false">
      <c r="A3660" s="63" t="n">
        <v>44932</v>
      </c>
      <c r="B3660" s="64" t="n">
        <f aca="false">VLOOKUP(A3660,Plan1!$A$7:$O$4024,2,FALSE())</f>
        <v>-0.32</v>
      </c>
      <c r="C3660" s="65" t="n">
        <f aca="false">VLOOKUP(A3660,Plan1!$A$7:$O$4024,3,FALSE())</f>
        <v>780.68</v>
      </c>
      <c r="D3660" s="66" t="n">
        <f aca="false">VLOOKUP(A3660,Plan1!$A$7:$O$4024,7,FALSE())</f>
        <v>0</v>
      </c>
      <c r="E3660" s="65" t="n">
        <f aca="false">VLOOKUP(A3660,Plan1!$A$7:$O$4024,8,FALSE())</f>
        <v>760</v>
      </c>
      <c r="F3660" s="64" t="n">
        <f aca="false">VLOOKUP(A3660,Plan1!$A$7:$O$4024,12,FALSE())</f>
        <v>-1.87</v>
      </c>
      <c r="G3660" s="65" t="n">
        <f aca="false">VLOOKUP(A3660,Plan1!$A$7:$O$4024,13,FALSE())</f>
        <v>836.91</v>
      </c>
    </row>
    <row r="3661" customFormat="false" ht="15" hidden="false" customHeight="false" outlineLevel="0" collapsed="false">
      <c r="A3661" s="63" t="n">
        <v>44933</v>
      </c>
      <c r="B3661" s="64" t="n">
        <f aca="false">VLOOKUP(A3661,Plan1!$A$7:$O$4024,2,FALSE())</f>
        <v>0</v>
      </c>
      <c r="C3661" s="65" t="n">
        <f aca="false">VLOOKUP(A3661,Plan1!$A$7:$O$4024,3,FALSE())</f>
        <v>781</v>
      </c>
      <c r="D3661" s="66" t="n">
        <f aca="false">VLOOKUP(A3661,Plan1!$A$7:$O$4024,7,FALSE())</f>
        <v>0</v>
      </c>
      <c r="E3661" s="65" t="n">
        <f aca="false">VLOOKUP(A3661,Plan1!$A$7:$O$4024,8,FALSE())</f>
        <v>760</v>
      </c>
      <c r="F3661" s="64" t="n">
        <f aca="false">VLOOKUP(A3661,Plan1!$A$7:$O$4024,12,FALSE())</f>
        <v>-1.52</v>
      </c>
      <c r="G3661" s="65" t="n">
        <f aca="false">VLOOKUP(A3661,Plan1!$A$7:$O$4024,13,FALSE())</f>
        <v>837.26</v>
      </c>
    </row>
    <row r="3662" customFormat="false" ht="15" hidden="false" customHeight="false" outlineLevel="0" collapsed="false">
      <c r="A3662" s="63" t="n">
        <v>44934</v>
      </c>
      <c r="B3662" s="64" t="n">
        <f aca="false">VLOOKUP(A3662,Plan1!$A$7:$O$4024,2,FALSE())</f>
        <v>0</v>
      </c>
      <c r="C3662" s="65" t="n">
        <f aca="false">VLOOKUP(A3662,Plan1!$A$7:$O$4024,3,FALSE())</f>
        <v>781</v>
      </c>
      <c r="D3662" s="66" t="n">
        <f aca="false">VLOOKUP(A3662,Plan1!$A$7:$O$4024,7,FALSE())</f>
        <v>0</v>
      </c>
      <c r="E3662" s="65" t="n">
        <f aca="false">VLOOKUP(A3662,Plan1!$A$7:$O$4024,8,FALSE())</f>
        <v>760</v>
      </c>
      <c r="F3662" s="64" t="n">
        <f aca="false">VLOOKUP(A3662,Plan1!$A$7:$O$4024,12,FALSE())</f>
        <v>-1.04</v>
      </c>
      <c r="G3662" s="65" t="n">
        <f aca="false">VLOOKUP(A3662,Plan1!$A$7:$O$4024,13,FALSE())</f>
        <v>837.74</v>
      </c>
    </row>
    <row r="3663" customFormat="false" ht="15" hidden="false" customHeight="false" outlineLevel="0" collapsed="false">
      <c r="A3663" s="63" t="n">
        <v>44935</v>
      </c>
      <c r="B3663" s="64" t="n">
        <f aca="false">VLOOKUP(A3663,Plan1!$A$7:$O$4024,2,FALSE())</f>
        <v>0</v>
      </c>
      <c r="C3663" s="65" t="n">
        <f aca="false">VLOOKUP(A3663,Plan1!$A$7:$O$4024,3,FALSE())</f>
        <v>781</v>
      </c>
      <c r="D3663" s="66" t="n">
        <f aca="false">VLOOKUP(A3663,Plan1!$A$7:$O$4024,7,FALSE())</f>
        <v>0</v>
      </c>
      <c r="E3663" s="65" t="n">
        <f aca="false">VLOOKUP(A3663,Plan1!$A$7:$O$4024,8,FALSE())</f>
        <v>760</v>
      </c>
      <c r="F3663" s="64" t="n">
        <f aca="false">VLOOKUP(A3663,Plan1!$A$7:$O$4024,12,FALSE())</f>
        <v>-0.85</v>
      </c>
      <c r="G3663" s="65" t="n">
        <f aca="false">VLOOKUP(A3663,Plan1!$A$7:$O$4024,13,FALSE())</f>
        <v>837.93</v>
      </c>
    </row>
    <row r="3664" customFormat="false" ht="15" hidden="false" customHeight="false" outlineLevel="0" collapsed="false">
      <c r="A3664" s="63" t="n">
        <v>44936</v>
      </c>
      <c r="B3664" s="64" t="n">
        <f aca="false">VLOOKUP(A3664,Plan1!$A$7:$O$4024,2,FALSE())</f>
        <v>0</v>
      </c>
      <c r="C3664" s="65" t="n">
        <f aca="false">VLOOKUP(A3664,Plan1!$A$7:$O$4024,3,FALSE())</f>
        <v>781</v>
      </c>
      <c r="D3664" s="66" t="n">
        <f aca="false">VLOOKUP(A3664,Plan1!$A$7:$O$4024,7,FALSE())</f>
        <v>0</v>
      </c>
      <c r="E3664" s="65" t="n">
        <f aca="false">VLOOKUP(A3664,Plan1!$A$7:$O$4024,8,FALSE())</f>
        <v>760</v>
      </c>
      <c r="F3664" s="64" t="n">
        <f aca="false">VLOOKUP(A3664,Plan1!$A$7:$O$4024,12,FALSE())</f>
        <v>-0.7</v>
      </c>
      <c r="G3664" s="65" t="n">
        <f aca="false">VLOOKUP(A3664,Plan1!$A$7:$O$4024,13,FALSE())</f>
        <v>838.08</v>
      </c>
    </row>
    <row r="3665" customFormat="false" ht="15" hidden="false" customHeight="false" outlineLevel="0" collapsed="false">
      <c r="A3665" s="63" t="n">
        <v>44937</v>
      </c>
      <c r="B3665" s="64" t="n">
        <f aca="false">VLOOKUP(A3665,Plan1!$A$7:$O$4024,2,FALSE())</f>
        <v>0</v>
      </c>
      <c r="C3665" s="65" t="n">
        <f aca="false">VLOOKUP(A3665,Plan1!$A$7:$O$4024,3,FALSE())</f>
        <v>781</v>
      </c>
      <c r="D3665" s="66" t="n">
        <f aca="false">VLOOKUP(A3665,Plan1!$A$7:$O$4024,7,FALSE())</f>
        <v>0</v>
      </c>
      <c r="E3665" s="65" t="n">
        <f aca="false">VLOOKUP(A3665,Plan1!$A$7:$O$4024,8,FALSE())</f>
        <v>760</v>
      </c>
      <c r="F3665" s="64" t="n">
        <f aca="false">VLOOKUP(A3665,Plan1!$A$7:$O$4024,12,FALSE())</f>
        <v>-0.61</v>
      </c>
      <c r="G3665" s="65" t="n">
        <f aca="false">VLOOKUP(A3665,Plan1!$A$7:$O$4024,13,FALSE())</f>
        <v>838.17</v>
      </c>
    </row>
    <row r="3666" customFormat="false" ht="15" hidden="false" customHeight="false" outlineLevel="0" collapsed="false">
      <c r="A3666" s="63" t="n">
        <v>44938</v>
      </c>
      <c r="B3666" s="64" t="n">
        <f aca="false">VLOOKUP(A3666,Plan1!$A$7:$O$4024,2,FALSE())</f>
        <v>0</v>
      </c>
      <c r="C3666" s="65" t="n">
        <f aca="false">VLOOKUP(A3666,Plan1!$A$7:$O$4024,3,FALSE())</f>
        <v>781</v>
      </c>
      <c r="D3666" s="66" t="n">
        <f aca="false">VLOOKUP(A3666,Plan1!$A$7:$O$4024,7,FALSE())</f>
        <v>0</v>
      </c>
      <c r="E3666" s="65" t="n">
        <f aca="false">VLOOKUP(A3666,Plan1!$A$7:$O$4024,8,FALSE())</f>
        <v>760</v>
      </c>
      <c r="F3666" s="64" t="n">
        <f aca="false">VLOOKUP(A3666,Plan1!$A$7:$O$4024,12,FALSE())</f>
        <v>-0.53</v>
      </c>
      <c r="G3666" s="65" t="n">
        <f aca="false">VLOOKUP(A3666,Plan1!$A$7:$O$4024,13,FALSE())</f>
        <v>838.25</v>
      </c>
    </row>
    <row r="3667" customFormat="false" ht="15" hidden="false" customHeight="false" outlineLevel="0" collapsed="false">
      <c r="A3667" s="63" t="n">
        <v>44939</v>
      </c>
      <c r="B3667" s="64" t="n">
        <f aca="false">VLOOKUP(A3667,Plan1!$A$7:$O$4024,2,FALSE())</f>
        <v>0</v>
      </c>
      <c r="C3667" s="65" t="n">
        <f aca="false">VLOOKUP(A3667,Plan1!$A$7:$O$4024,3,FALSE())</f>
        <v>781</v>
      </c>
      <c r="D3667" s="66" t="n">
        <f aca="false">VLOOKUP(A3667,Plan1!$A$7:$O$4024,7,FALSE())</f>
        <v>0</v>
      </c>
      <c r="E3667" s="65" t="n">
        <f aca="false">VLOOKUP(A3667,Plan1!$A$7:$O$4024,8,FALSE())</f>
        <v>760</v>
      </c>
      <c r="F3667" s="64" t="n">
        <f aca="false">VLOOKUP(A3667,Plan1!$A$7:$O$4024,12,FALSE())</f>
        <v>-0.39</v>
      </c>
      <c r="G3667" s="65" t="n">
        <f aca="false">VLOOKUP(A3667,Plan1!$A$7:$O$4024,13,FALSE())</f>
        <v>838.39</v>
      </c>
    </row>
    <row r="3668" customFormat="false" ht="15" hidden="false" customHeight="false" outlineLevel="0" collapsed="false">
      <c r="A3668" s="63" t="n">
        <v>44940</v>
      </c>
      <c r="B3668" s="64" t="n">
        <f aca="false">VLOOKUP(A3668,Plan1!$A$7:$O$4024,2,FALSE())</f>
        <v>0</v>
      </c>
      <c r="C3668" s="65" t="n">
        <f aca="false">VLOOKUP(A3668,Plan1!$A$7:$O$4024,3,FALSE())</f>
        <v>781</v>
      </c>
      <c r="D3668" s="66" t="n">
        <f aca="false">VLOOKUP(A3668,Plan1!$A$7:$O$4024,7,FALSE())</f>
        <v>0</v>
      </c>
      <c r="E3668" s="65" t="n">
        <f aca="false">VLOOKUP(A3668,Plan1!$A$7:$O$4024,8,FALSE())</f>
        <v>760</v>
      </c>
      <c r="F3668" s="64" t="n">
        <f aca="false">VLOOKUP(A3668,Plan1!$A$7:$O$4024,12,FALSE())</f>
        <v>-0.25</v>
      </c>
      <c r="G3668" s="65" t="n">
        <f aca="false">VLOOKUP(A3668,Plan1!$A$7:$O$4024,13,FALSE())</f>
        <v>838.53</v>
      </c>
    </row>
    <row r="3669" customFormat="false" ht="15" hidden="false" customHeight="false" outlineLevel="0" collapsed="false">
      <c r="A3669" s="63" t="n">
        <v>44941</v>
      </c>
      <c r="B3669" s="64" t="n">
        <f aca="false">VLOOKUP(A3669,Plan1!$A$7:$O$4024,2,FALSE())</f>
        <v>0</v>
      </c>
      <c r="C3669" s="65" t="n">
        <f aca="false">VLOOKUP(A3669,Plan1!$A$7:$O$4024,3,FALSE())</f>
        <v>781</v>
      </c>
      <c r="D3669" s="66" t="n">
        <f aca="false">VLOOKUP(A3669,Plan1!$A$7:$O$4024,7,FALSE())</f>
        <v>0</v>
      </c>
      <c r="E3669" s="65" t="n">
        <f aca="false">VLOOKUP(A3669,Plan1!$A$7:$O$4024,8,FALSE())</f>
        <v>760</v>
      </c>
      <c r="F3669" s="64" t="n">
        <f aca="false">VLOOKUP(A3669,Plan1!$A$7:$O$4024,12,FALSE())</f>
        <v>-0.16</v>
      </c>
      <c r="G3669" s="65" t="n">
        <f aca="false">VLOOKUP(A3669,Plan1!$A$7:$O$4024,13,FALSE())</f>
        <v>838.62</v>
      </c>
    </row>
    <row r="3670" customFormat="false" ht="15" hidden="false" customHeight="false" outlineLevel="0" collapsed="false">
      <c r="A3670" s="63" t="n">
        <v>44942</v>
      </c>
      <c r="B3670" s="64" t="n">
        <f aca="false">VLOOKUP(A3670,Plan1!$A$7:$O$4024,2,FALSE())</f>
        <v>0</v>
      </c>
      <c r="C3670" s="65" t="n">
        <f aca="false">VLOOKUP(A3670,Plan1!$A$7:$O$4024,3,FALSE())</f>
        <v>781</v>
      </c>
      <c r="D3670" s="66" t="n">
        <f aca="false">VLOOKUP(A3670,Plan1!$A$7:$O$4024,7,FALSE())</f>
        <v>0</v>
      </c>
      <c r="E3670" s="65" t="n">
        <f aca="false">VLOOKUP(A3670,Plan1!$A$7:$O$4024,8,FALSE())</f>
        <v>760</v>
      </c>
      <c r="F3670" s="64" t="n">
        <f aca="false">VLOOKUP(A3670,Plan1!$A$7:$O$4024,12,FALSE())</f>
        <v>-0.12</v>
      </c>
      <c r="G3670" s="65" t="n">
        <f aca="false">VLOOKUP(A3670,Plan1!$A$7:$O$4024,13,FALSE())</f>
        <v>838.66</v>
      </c>
    </row>
    <row r="3671" customFormat="false" ht="15" hidden="false" customHeight="false" outlineLevel="0" collapsed="false">
      <c r="A3671" s="63" t="n">
        <v>44943</v>
      </c>
      <c r="B3671" s="64" t="n">
        <f aca="false">VLOOKUP(A3671,Plan1!$A$7:$O$4024,2,FALSE())</f>
        <v>0</v>
      </c>
      <c r="C3671" s="65" t="n">
        <f aca="false">VLOOKUP(A3671,Plan1!$A$7:$O$4024,3,FALSE())</f>
        <v>781</v>
      </c>
      <c r="D3671" s="66" t="n">
        <f aca="false">VLOOKUP(A3671,Plan1!$A$7:$O$4024,7,FALSE())</f>
        <v>0</v>
      </c>
      <c r="E3671" s="65" t="n">
        <f aca="false">VLOOKUP(A3671,Plan1!$A$7:$O$4024,8,FALSE())</f>
        <v>760</v>
      </c>
      <c r="F3671" s="64" t="n">
        <f aca="false">VLOOKUP(A3671,Plan1!$A$7:$O$4024,12,FALSE())</f>
        <v>-0.14</v>
      </c>
      <c r="G3671" s="65" t="n">
        <f aca="false">VLOOKUP(A3671,Plan1!$A$7:$O$4024,13,FALSE())</f>
        <v>838.64</v>
      </c>
    </row>
    <row r="3672" customFormat="false" ht="15" hidden="false" customHeight="false" outlineLevel="0" collapsed="false">
      <c r="A3672" s="63" t="n">
        <v>44944</v>
      </c>
      <c r="B3672" s="64" t="n">
        <f aca="false">VLOOKUP(A3672,Plan1!$A$7:$O$4024,2,FALSE())</f>
        <v>0</v>
      </c>
      <c r="C3672" s="65" t="n">
        <f aca="false">VLOOKUP(A3672,Plan1!$A$7:$O$4024,3,FALSE())</f>
        <v>781</v>
      </c>
      <c r="D3672" s="66" t="n">
        <f aca="false">VLOOKUP(A3672,Plan1!$A$7:$O$4024,7,FALSE())</f>
        <v>0</v>
      </c>
      <c r="E3672" s="65" t="n">
        <f aca="false">VLOOKUP(A3672,Plan1!$A$7:$O$4024,8,FALSE())</f>
        <v>760</v>
      </c>
      <c r="F3672" s="64" t="n">
        <f aca="false">VLOOKUP(A3672,Plan1!$A$7:$O$4024,12,FALSE())</f>
        <v>-0.16</v>
      </c>
      <c r="G3672" s="65" t="n">
        <f aca="false">VLOOKUP(A3672,Plan1!$A$7:$O$4024,13,FALSE())</f>
        <v>838.62</v>
      </c>
    </row>
    <row r="3673" customFormat="false" ht="15" hidden="false" customHeight="false" outlineLevel="0" collapsed="false">
      <c r="A3673" s="63" t="n">
        <v>44945</v>
      </c>
      <c r="B3673" s="64" t="n">
        <f aca="false">VLOOKUP(A3673,Plan1!$A$7:$O$4024,2,FALSE())</f>
        <v>0</v>
      </c>
      <c r="C3673" s="65" t="n">
        <f aca="false">VLOOKUP(A3673,Plan1!$A$7:$O$4024,3,FALSE())</f>
        <v>781</v>
      </c>
      <c r="D3673" s="66" t="n">
        <f aca="false">VLOOKUP(A3673,Plan1!$A$7:$O$4024,7,FALSE())</f>
        <v>0</v>
      </c>
      <c r="E3673" s="65" t="n">
        <f aca="false">VLOOKUP(A3673,Plan1!$A$7:$O$4024,8,FALSE())</f>
        <v>760</v>
      </c>
      <c r="F3673" s="64" t="n">
        <f aca="false">VLOOKUP(A3673,Plan1!$A$7:$O$4024,12,FALSE())</f>
        <v>-0.16</v>
      </c>
      <c r="G3673" s="65" t="n">
        <f aca="false">VLOOKUP(A3673,Plan1!$A$7:$O$4024,13,FALSE())</f>
        <v>838.62</v>
      </c>
    </row>
    <row r="3674" customFormat="false" ht="15" hidden="false" customHeight="false" outlineLevel="0" collapsed="false">
      <c r="A3674" s="63" t="n">
        <v>44946</v>
      </c>
      <c r="B3674" s="64" t="n">
        <f aca="false">VLOOKUP(A3674,Plan1!$A$7:$O$4024,2,FALSE())</f>
        <v>0</v>
      </c>
      <c r="C3674" s="65" t="n">
        <f aca="false">VLOOKUP(A3674,Plan1!$A$7:$O$4024,3,FALSE())</f>
        <v>781</v>
      </c>
      <c r="D3674" s="66" t="n">
        <f aca="false">VLOOKUP(A3674,Plan1!$A$7:$O$4024,7,FALSE())</f>
        <v>0</v>
      </c>
      <c r="E3674" s="65" t="n">
        <f aca="false">VLOOKUP(A3674,Plan1!$A$7:$O$4024,8,FALSE())</f>
        <v>760</v>
      </c>
      <c r="F3674" s="64" t="n">
        <f aca="false">VLOOKUP(A3674,Plan1!$A$7:$O$4024,12,FALSE())</f>
        <v>-0.18</v>
      </c>
      <c r="G3674" s="65" t="n">
        <f aca="false">VLOOKUP(A3674,Plan1!$A$7:$O$4024,13,FALSE())</f>
        <v>838.6</v>
      </c>
    </row>
    <row r="3675" customFormat="false" ht="15" hidden="false" customHeight="false" outlineLevel="0" collapsed="false">
      <c r="A3675" s="63" t="n">
        <v>44947</v>
      </c>
      <c r="B3675" s="64" t="n">
        <f aca="false">VLOOKUP(A3675,Plan1!$A$7:$O$4024,2,FALSE())</f>
        <v>0</v>
      </c>
      <c r="C3675" s="65" t="n">
        <f aca="false">VLOOKUP(A3675,Plan1!$A$7:$O$4024,3,FALSE())</f>
        <v>781</v>
      </c>
      <c r="D3675" s="66" t="n">
        <f aca="false">VLOOKUP(A3675,Plan1!$A$7:$O$4024,7,FALSE())</f>
        <v>0</v>
      </c>
      <c r="E3675" s="65" t="n">
        <f aca="false">VLOOKUP(A3675,Plan1!$A$7:$O$4024,8,FALSE())</f>
        <v>760</v>
      </c>
      <c r="F3675" s="64" t="n">
        <f aca="false">VLOOKUP(A3675,Plan1!$A$7:$O$4024,12,FALSE())</f>
        <v>-0.12</v>
      </c>
      <c r="G3675" s="65" t="n">
        <f aca="false">VLOOKUP(A3675,Plan1!$A$7:$O$4024,13,FALSE())</f>
        <v>838.66</v>
      </c>
    </row>
    <row r="3676" customFormat="false" ht="15" hidden="false" customHeight="false" outlineLevel="0" collapsed="false">
      <c r="A3676" s="63" t="n">
        <v>44948</v>
      </c>
      <c r="B3676" s="64" t="n">
        <f aca="false">VLOOKUP(A3676,Plan1!$A$7:$O$4024,2,FALSE())</f>
        <v>0</v>
      </c>
      <c r="C3676" s="65" t="n">
        <f aca="false">VLOOKUP(A3676,Plan1!$A$7:$O$4024,3,FALSE())</f>
        <v>781</v>
      </c>
      <c r="D3676" s="66" t="n">
        <f aca="false">VLOOKUP(A3676,Plan1!$A$7:$O$4024,7,FALSE())</f>
        <v>0</v>
      </c>
      <c r="E3676" s="65" t="n">
        <f aca="false">VLOOKUP(A3676,Plan1!$A$7:$O$4024,8,FALSE())</f>
        <v>760</v>
      </c>
      <c r="F3676" s="64" t="n">
        <f aca="false">VLOOKUP(A3676,Plan1!$A$7:$O$4024,12,FALSE())</f>
        <v>-0.08</v>
      </c>
      <c r="G3676" s="65" t="n">
        <f aca="false">VLOOKUP(A3676,Plan1!$A$7:$O$4024,13,FALSE())</f>
        <v>838.7</v>
      </c>
    </row>
    <row r="3677" customFormat="false" ht="15" hidden="false" customHeight="false" outlineLevel="0" collapsed="false">
      <c r="A3677" s="63" t="n">
        <v>44949</v>
      </c>
      <c r="B3677" s="64" t="n">
        <f aca="false">VLOOKUP(A3677,Plan1!$A$7:$O$4024,2,FALSE())</f>
        <v>0</v>
      </c>
      <c r="C3677" s="65" t="n">
        <f aca="false">VLOOKUP(A3677,Plan1!$A$7:$O$4024,3,FALSE())</f>
        <v>781</v>
      </c>
      <c r="D3677" s="66" t="n">
        <f aca="false">VLOOKUP(A3677,Plan1!$A$7:$O$4024,7,FALSE())</f>
        <v>0</v>
      </c>
      <c r="E3677" s="65" t="n">
        <f aca="false">VLOOKUP(A3677,Plan1!$A$7:$O$4024,8,FALSE())</f>
        <v>760</v>
      </c>
      <c r="F3677" s="64" t="n">
        <f aca="false">VLOOKUP(A3677,Plan1!$A$7:$O$4024,12,FALSE())</f>
        <v>0</v>
      </c>
      <c r="G3677" s="65" t="n">
        <f aca="false">VLOOKUP(A3677,Plan1!$A$7:$O$4024,13,FALSE())</f>
        <v>838.78</v>
      </c>
    </row>
    <row r="3678" customFormat="false" ht="15" hidden="false" customHeight="false" outlineLevel="0" collapsed="false">
      <c r="A3678" s="63" t="n">
        <v>44950</v>
      </c>
      <c r="B3678" s="64" t="n">
        <f aca="false">VLOOKUP(A3678,Plan1!$A$7:$O$4024,2,FALSE())</f>
        <v>0</v>
      </c>
      <c r="C3678" s="65" t="n">
        <f aca="false">VLOOKUP(A3678,Plan1!$A$7:$O$4024,3,FALSE())</f>
        <v>781</v>
      </c>
      <c r="D3678" s="66" t="n">
        <f aca="false">VLOOKUP(A3678,Plan1!$A$7:$O$4024,7,FALSE())</f>
        <v>0</v>
      </c>
      <c r="E3678" s="65" t="n">
        <f aca="false">VLOOKUP(A3678,Plan1!$A$7:$O$4024,8,FALSE())</f>
        <v>760</v>
      </c>
      <c r="F3678" s="64" t="n">
        <f aca="false">VLOOKUP(A3678,Plan1!$A$7:$O$4024,12,FALSE())</f>
        <v>0</v>
      </c>
      <c r="G3678" s="65" t="n">
        <f aca="false">VLOOKUP(A3678,Plan1!$A$7:$O$4024,13,FALSE())</f>
        <v>838.78</v>
      </c>
    </row>
    <row r="3679" customFormat="false" ht="15" hidden="false" customHeight="false" outlineLevel="0" collapsed="false">
      <c r="A3679" s="63" t="n">
        <v>44951</v>
      </c>
      <c r="B3679" s="64" t="n">
        <f aca="false">VLOOKUP(A3679,Plan1!$A$7:$O$4024,2,FALSE())</f>
        <v>0</v>
      </c>
      <c r="C3679" s="65" t="n">
        <f aca="false">VLOOKUP(A3679,Plan1!$A$7:$O$4024,3,FALSE())</f>
        <v>781</v>
      </c>
      <c r="D3679" s="66" t="n">
        <f aca="false">VLOOKUP(A3679,Plan1!$A$7:$O$4024,7,FALSE())</f>
        <v>0</v>
      </c>
      <c r="E3679" s="65" t="n">
        <f aca="false">VLOOKUP(A3679,Plan1!$A$7:$O$4024,8,FALSE())</f>
        <v>760</v>
      </c>
      <c r="F3679" s="64" t="n">
        <f aca="false">VLOOKUP(A3679,Plan1!$A$7:$O$4024,12,FALSE())</f>
        <v>0</v>
      </c>
      <c r="G3679" s="65" t="n">
        <f aca="false">VLOOKUP(A3679,Plan1!$A$7:$O$4024,13,FALSE())</f>
        <v>838.78</v>
      </c>
    </row>
    <row r="3680" customFormat="false" ht="15" hidden="false" customHeight="false" outlineLevel="0" collapsed="false">
      <c r="A3680" s="63" t="n">
        <v>44952</v>
      </c>
      <c r="B3680" s="64" t="n">
        <f aca="false">VLOOKUP(A3680,Plan1!$A$7:$O$4024,2,FALSE())</f>
        <v>0</v>
      </c>
      <c r="C3680" s="65" t="n">
        <f aca="false">VLOOKUP(A3680,Plan1!$A$7:$O$4024,3,FALSE())</f>
        <v>781</v>
      </c>
      <c r="D3680" s="66" t="n">
        <f aca="false">VLOOKUP(A3680,Plan1!$A$7:$O$4024,7,FALSE())</f>
        <v>0</v>
      </c>
      <c r="E3680" s="65" t="n">
        <f aca="false">VLOOKUP(A3680,Plan1!$A$7:$O$4024,8,FALSE())</f>
        <v>760</v>
      </c>
      <c r="F3680" s="64" t="n">
        <f aca="false">VLOOKUP(A3680,Plan1!$A$7:$O$4024,12,FALSE())</f>
        <v>0</v>
      </c>
      <c r="G3680" s="65" t="n">
        <f aca="false">VLOOKUP(A3680,Plan1!$A$7:$O$4024,13,FALSE())</f>
        <v>838.78</v>
      </c>
    </row>
    <row r="3681" customFormat="false" ht="15" hidden="false" customHeight="false" outlineLevel="0" collapsed="false">
      <c r="A3681" s="63" t="n">
        <v>44953</v>
      </c>
      <c r="B3681" s="64" t="n">
        <f aca="false">VLOOKUP(A3681,Plan1!$A$7:$O$4024,2,FALSE())</f>
        <v>0</v>
      </c>
      <c r="C3681" s="65" t="n">
        <f aca="false">VLOOKUP(A3681,Plan1!$A$7:$O$4024,3,FALSE())</f>
        <v>781</v>
      </c>
      <c r="D3681" s="66" t="n">
        <f aca="false">VLOOKUP(A3681,Plan1!$A$7:$O$4024,7,FALSE())</f>
        <v>0</v>
      </c>
      <c r="E3681" s="65" t="n">
        <f aca="false">VLOOKUP(A3681,Plan1!$A$7:$O$4024,8,FALSE())</f>
        <v>760</v>
      </c>
      <c r="F3681" s="64" t="n">
        <f aca="false">VLOOKUP(A3681,Plan1!$A$7:$O$4024,12,FALSE())</f>
        <v>0</v>
      </c>
      <c r="G3681" s="65" t="n">
        <f aca="false">VLOOKUP(A3681,Plan1!$A$7:$O$4024,13,FALSE())</f>
        <v>838.78</v>
      </c>
    </row>
    <row r="3682" customFormat="false" ht="15" hidden="false" customHeight="false" outlineLevel="0" collapsed="false">
      <c r="A3682" s="63" t="n">
        <v>44954</v>
      </c>
      <c r="B3682" s="64" t="n">
        <f aca="false">VLOOKUP(A3682,Plan1!$A$7:$O$4024,2,FALSE())</f>
        <v>0</v>
      </c>
      <c r="C3682" s="65" t="n">
        <f aca="false">VLOOKUP(A3682,Plan1!$A$7:$O$4024,3,FALSE())</f>
        <v>781</v>
      </c>
      <c r="D3682" s="66" t="n">
        <f aca="false">VLOOKUP(A3682,Plan1!$A$7:$O$4024,7,FALSE())</f>
        <v>0</v>
      </c>
      <c r="E3682" s="65" t="n">
        <f aca="false">VLOOKUP(A3682,Plan1!$A$7:$O$4024,8,FALSE())</f>
        <v>760</v>
      </c>
      <c r="F3682" s="64" t="n">
        <f aca="false">VLOOKUP(A3682,Plan1!$A$7:$O$4024,12,FALSE())</f>
        <v>0</v>
      </c>
      <c r="G3682" s="65" t="n">
        <f aca="false">VLOOKUP(A3682,Plan1!$A$7:$O$4024,13,FALSE())</f>
        <v>838.78</v>
      </c>
    </row>
    <row r="3683" customFormat="false" ht="15" hidden="false" customHeight="false" outlineLevel="0" collapsed="false">
      <c r="A3683" s="63" t="n">
        <v>44955</v>
      </c>
      <c r="B3683" s="64" t="n">
        <f aca="false">VLOOKUP(A3683,Plan1!$A$7:$O$4024,2,FALSE())</f>
        <v>0</v>
      </c>
      <c r="C3683" s="65" t="n">
        <f aca="false">VLOOKUP(A3683,Plan1!$A$7:$O$4024,3,FALSE())</f>
        <v>781</v>
      </c>
      <c r="D3683" s="66" t="n">
        <f aca="false">VLOOKUP(A3683,Plan1!$A$7:$O$4024,7,FALSE())</f>
        <v>0</v>
      </c>
      <c r="E3683" s="65" t="n">
        <f aca="false">VLOOKUP(A3683,Plan1!$A$7:$O$4024,8,FALSE())</f>
        <v>760</v>
      </c>
      <c r="F3683" s="64" t="n">
        <f aca="false">VLOOKUP(A3683,Plan1!$A$7:$O$4024,12,FALSE())</f>
        <v>0</v>
      </c>
      <c r="G3683" s="65" t="n">
        <f aca="false">VLOOKUP(A3683,Plan1!$A$7:$O$4024,13,FALSE())</f>
        <v>838.78</v>
      </c>
    </row>
    <row r="3684" customFormat="false" ht="15" hidden="false" customHeight="false" outlineLevel="0" collapsed="false">
      <c r="A3684" s="63" t="n">
        <v>44956</v>
      </c>
      <c r="B3684" s="64" t="n">
        <f aca="false">VLOOKUP(A3684,Plan1!$A$7:$O$4024,2,FALSE())</f>
        <v>0</v>
      </c>
      <c r="C3684" s="65" t="n">
        <f aca="false">VLOOKUP(A3684,Plan1!$A$7:$O$4024,3,FALSE())</f>
        <v>781</v>
      </c>
      <c r="D3684" s="66" t="n">
        <f aca="false">VLOOKUP(A3684,Plan1!$A$7:$O$4024,7,FALSE())</f>
        <v>0</v>
      </c>
      <c r="E3684" s="65" t="n">
        <f aca="false">VLOOKUP(A3684,Plan1!$A$7:$O$4024,8,FALSE())</f>
        <v>760</v>
      </c>
      <c r="F3684" s="64" t="n">
        <f aca="false">VLOOKUP(A3684,Plan1!$A$7:$O$4024,12,FALSE())</f>
        <v>0</v>
      </c>
      <c r="G3684" s="65" t="n">
        <f aca="false">VLOOKUP(A3684,Plan1!$A$7:$O$4024,13,FALSE())</f>
        <v>838.78</v>
      </c>
    </row>
    <row r="3685" customFormat="false" ht="15" hidden="false" customHeight="false" outlineLevel="0" collapsed="false">
      <c r="A3685" s="63" t="n">
        <v>44957</v>
      </c>
      <c r="B3685" s="64" t="n">
        <f aca="false">VLOOKUP(A3685,Plan1!$A$7:$O$4024,2,FALSE())</f>
        <v>0</v>
      </c>
      <c r="C3685" s="65" t="n">
        <f aca="false">VLOOKUP(A3685,Plan1!$A$7:$O$4024,3,FALSE())</f>
        <v>781</v>
      </c>
      <c r="D3685" s="66" t="n">
        <f aca="false">VLOOKUP(A3685,Plan1!$A$7:$O$4024,7,FALSE())</f>
        <v>0</v>
      </c>
      <c r="E3685" s="65" t="n">
        <f aca="false">VLOOKUP(A3685,Plan1!$A$7:$O$4024,8,FALSE())</f>
        <v>760</v>
      </c>
      <c r="F3685" s="64" t="n">
        <f aca="false">VLOOKUP(A3685,Plan1!$A$7:$O$4024,12,FALSE())</f>
        <v>0</v>
      </c>
      <c r="G3685" s="65" t="n">
        <f aca="false">VLOOKUP(A3685,Plan1!$A$7:$O$4024,13,FALSE())</f>
        <v>838.78</v>
      </c>
    </row>
    <row r="3686" customFormat="false" ht="15" hidden="false" customHeight="false" outlineLevel="0" collapsed="false">
      <c r="A3686" s="63" t="n">
        <v>44958</v>
      </c>
      <c r="B3686" s="64" t="n">
        <f aca="false">VLOOKUP(A3686,Plan1!$A$7:$O$4024,2,FALSE())</f>
        <v>0</v>
      </c>
      <c r="C3686" s="65" t="n">
        <f aca="false">VLOOKUP(A3686,Plan1!$A$7:$O$4024,3,FALSE())</f>
        <v>781</v>
      </c>
      <c r="D3686" s="66" t="n">
        <f aca="false">VLOOKUP(A3686,Plan1!$A$7:$O$4024,7,FALSE())</f>
        <v>0</v>
      </c>
      <c r="E3686" s="65" t="n">
        <f aca="false">VLOOKUP(A3686,Plan1!$A$7:$O$4024,8,FALSE())</f>
        <v>760</v>
      </c>
      <c r="F3686" s="64" t="n">
        <f aca="false">VLOOKUP(A3686,Plan1!$A$7:$O$4024,12,FALSE())</f>
        <v>0</v>
      </c>
      <c r="G3686" s="65" t="n">
        <f aca="false">VLOOKUP(A3686,Plan1!$A$7:$O$4024,13,FALSE())</f>
        <v>838.78</v>
      </c>
    </row>
    <row r="3687" customFormat="false" ht="15" hidden="false" customHeight="false" outlineLevel="0" collapsed="false">
      <c r="A3687" s="63" t="n">
        <v>44959</v>
      </c>
      <c r="B3687" s="64" t="n">
        <f aca="false">VLOOKUP(A3687,Plan1!$A$7:$O$4024,2,FALSE())</f>
        <v>0</v>
      </c>
      <c r="C3687" s="65" t="n">
        <f aca="false">VLOOKUP(A3687,Plan1!$A$7:$O$4024,3,FALSE())</f>
        <v>781</v>
      </c>
      <c r="D3687" s="66" t="n">
        <f aca="false">VLOOKUP(A3687,Plan1!$A$7:$O$4024,7,FALSE())</f>
        <v>0</v>
      </c>
      <c r="E3687" s="65" t="n">
        <f aca="false">VLOOKUP(A3687,Plan1!$A$7:$O$4024,8,FALSE())</f>
        <v>760</v>
      </c>
      <c r="F3687" s="64" t="n">
        <f aca="false">VLOOKUP(A3687,Plan1!$A$7:$O$4024,12,FALSE())</f>
        <v>-0.02</v>
      </c>
      <c r="G3687" s="65" t="n">
        <f aca="false">VLOOKUP(A3687,Plan1!$A$7:$O$4024,13,FALSE())</f>
        <v>838.76</v>
      </c>
    </row>
    <row r="3688" customFormat="false" ht="15" hidden="false" customHeight="false" outlineLevel="0" collapsed="false">
      <c r="A3688" s="63" t="n">
        <v>44960</v>
      </c>
      <c r="B3688" s="64" t="n">
        <f aca="false">VLOOKUP(A3688,Plan1!$A$7:$O$4024,2,FALSE())</f>
        <v>0</v>
      </c>
      <c r="C3688" s="65" t="n">
        <f aca="false">VLOOKUP(A3688,Plan1!$A$7:$O$4024,3,FALSE())</f>
        <v>781</v>
      </c>
      <c r="D3688" s="66" t="n">
        <f aca="false">VLOOKUP(A3688,Plan1!$A$7:$O$4024,7,FALSE())</f>
        <v>0</v>
      </c>
      <c r="E3688" s="65" t="n">
        <f aca="false">VLOOKUP(A3688,Plan1!$A$7:$O$4024,8,FALSE())</f>
        <v>760</v>
      </c>
      <c r="F3688" s="64" t="n">
        <f aca="false">VLOOKUP(A3688,Plan1!$A$7:$O$4024,12,FALSE())</f>
        <v>-0.04</v>
      </c>
      <c r="G3688" s="65" t="n">
        <f aca="false">VLOOKUP(A3688,Plan1!$A$7:$O$4024,13,FALSE())</f>
        <v>838.74</v>
      </c>
    </row>
    <row r="3689" customFormat="false" ht="15" hidden="false" customHeight="false" outlineLevel="0" collapsed="false">
      <c r="A3689" s="63" t="n">
        <v>44961</v>
      </c>
      <c r="B3689" s="64" t="n">
        <f aca="false">VLOOKUP(A3689,Plan1!$A$7:$O$4024,2,FALSE())</f>
        <v>0</v>
      </c>
      <c r="C3689" s="65" t="n">
        <f aca="false">VLOOKUP(A3689,Plan1!$A$7:$O$4024,3,FALSE())</f>
        <v>781</v>
      </c>
      <c r="D3689" s="66" t="n">
        <f aca="false">VLOOKUP(A3689,Plan1!$A$7:$O$4024,7,FALSE())</f>
        <v>0</v>
      </c>
      <c r="E3689" s="65" t="n">
        <f aca="false">VLOOKUP(A3689,Plan1!$A$7:$O$4024,8,FALSE())</f>
        <v>760</v>
      </c>
      <c r="F3689" s="64" t="n">
        <f aca="false">VLOOKUP(A3689,Plan1!$A$7:$O$4024,12,FALSE())</f>
        <v>-0.07</v>
      </c>
      <c r="G3689" s="65" t="n">
        <f aca="false">VLOOKUP(A3689,Plan1!$A$7:$O$4024,13,FALSE())</f>
        <v>838.71</v>
      </c>
    </row>
    <row r="3690" customFormat="false" ht="15" hidden="false" customHeight="false" outlineLevel="0" collapsed="false">
      <c r="A3690" s="63" t="n">
        <v>44962</v>
      </c>
      <c r="B3690" s="64" t="n">
        <f aca="false">VLOOKUP(A3690,Plan1!$A$7:$O$4024,2,FALSE())</f>
        <v>0</v>
      </c>
      <c r="C3690" s="65" t="n">
        <f aca="false">VLOOKUP(A3690,Plan1!$A$7:$O$4024,3,FALSE())</f>
        <v>781</v>
      </c>
      <c r="D3690" s="66" t="n">
        <f aca="false">VLOOKUP(A3690,Plan1!$A$7:$O$4024,7,FALSE())</f>
        <v>0</v>
      </c>
      <c r="E3690" s="65" t="n">
        <f aca="false">VLOOKUP(A3690,Plan1!$A$7:$O$4024,8,FALSE())</f>
        <v>760</v>
      </c>
      <c r="F3690" s="64" t="n">
        <f aca="false">VLOOKUP(A3690,Plan1!$A$7:$O$4024,12,FALSE())</f>
        <v>-0.1</v>
      </c>
      <c r="G3690" s="65" t="n">
        <f aca="false">VLOOKUP(A3690,Plan1!$A$7:$O$4024,13,FALSE())</f>
        <v>838.68</v>
      </c>
    </row>
    <row r="3691" customFormat="false" ht="15" hidden="false" customHeight="false" outlineLevel="0" collapsed="false">
      <c r="A3691" s="63" t="n">
        <v>44963</v>
      </c>
      <c r="B3691" s="64" t="n">
        <f aca="false">VLOOKUP(A3691,Plan1!$A$7:$O$4024,2,FALSE())</f>
        <v>0</v>
      </c>
      <c r="C3691" s="65" t="n">
        <f aca="false">VLOOKUP(A3691,Plan1!$A$7:$O$4024,3,FALSE())</f>
        <v>781</v>
      </c>
      <c r="D3691" s="66" t="n">
        <f aca="false">VLOOKUP(A3691,Plan1!$A$7:$O$4024,7,FALSE())</f>
        <v>0</v>
      </c>
      <c r="E3691" s="65" t="n">
        <f aca="false">VLOOKUP(A3691,Plan1!$A$7:$O$4024,8,FALSE())</f>
        <v>760</v>
      </c>
      <c r="F3691" s="64" t="n">
        <f aca="false">VLOOKUP(A3691,Plan1!$A$7:$O$4024,12,FALSE())</f>
        <v>-0.14</v>
      </c>
      <c r="G3691" s="65" t="n">
        <f aca="false">VLOOKUP(A3691,Plan1!$A$7:$O$4024,13,FALSE())</f>
        <v>838.64</v>
      </c>
    </row>
    <row r="3692" customFormat="false" ht="15" hidden="false" customHeight="false" outlineLevel="0" collapsed="false">
      <c r="A3692" s="63" t="n">
        <v>44964</v>
      </c>
      <c r="B3692" s="64" t="n">
        <f aca="false">VLOOKUP(A3692,Plan1!$A$7:$O$4024,2,FALSE())</f>
        <v>0</v>
      </c>
      <c r="C3692" s="65" t="n">
        <f aca="false">VLOOKUP(A3692,Plan1!$A$7:$O$4024,3,FALSE())</f>
        <v>781</v>
      </c>
      <c r="D3692" s="66" t="n">
        <f aca="false">VLOOKUP(A3692,Plan1!$A$7:$O$4024,7,FALSE())</f>
        <v>0</v>
      </c>
      <c r="E3692" s="65" t="n">
        <f aca="false">VLOOKUP(A3692,Plan1!$A$7:$O$4024,8,FALSE())</f>
        <v>760</v>
      </c>
      <c r="F3692" s="64" t="n">
        <f aca="false">VLOOKUP(A3692,Plan1!$A$7:$O$4024,12,FALSE())</f>
        <v>-0.16</v>
      </c>
      <c r="G3692" s="65" t="n">
        <f aca="false">VLOOKUP(A3692,Plan1!$A$7:$O$4024,13,FALSE())</f>
        <v>838.62</v>
      </c>
    </row>
    <row r="3693" customFormat="false" ht="15" hidden="false" customHeight="false" outlineLevel="0" collapsed="false">
      <c r="A3693" s="63" t="n">
        <v>44965</v>
      </c>
      <c r="B3693" s="64" t="n">
        <f aca="false">VLOOKUP(A3693,Plan1!$A$7:$O$4024,2,FALSE())</f>
        <v>0</v>
      </c>
      <c r="C3693" s="65" t="n">
        <f aca="false">VLOOKUP(A3693,Plan1!$A$7:$O$4024,3,FALSE())</f>
        <v>781</v>
      </c>
      <c r="D3693" s="66" t="n">
        <f aca="false">VLOOKUP(A3693,Plan1!$A$7:$O$4024,7,FALSE())</f>
        <v>0</v>
      </c>
      <c r="E3693" s="65" t="n">
        <f aca="false">VLOOKUP(A3693,Plan1!$A$7:$O$4024,8,FALSE())</f>
        <v>760</v>
      </c>
      <c r="F3693" s="64" t="n">
        <f aca="false">VLOOKUP(A3693,Plan1!$A$7:$O$4024,12,FALSE())</f>
        <v>-0.13</v>
      </c>
      <c r="G3693" s="65" t="n">
        <f aca="false">VLOOKUP(A3693,Plan1!$A$7:$O$4024,13,FALSE())</f>
        <v>838.65</v>
      </c>
    </row>
    <row r="3694" customFormat="false" ht="15" hidden="false" customHeight="false" outlineLevel="0" collapsed="false">
      <c r="A3694" s="63" t="n">
        <v>44966</v>
      </c>
      <c r="B3694" s="64" t="n">
        <f aca="false">VLOOKUP(A3694,Plan1!$A$7:$O$4024,2,FALSE())</f>
        <v>0</v>
      </c>
      <c r="C3694" s="65" t="n">
        <f aca="false">VLOOKUP(A3694,Plan1!$A$7:$O$4024,3,FALSE())</f>
        <v>781</v>
      </c>
      <c r="D3694" s="66" t="n">
        <f aca="false">VLOOKUP(A3694,Plan1!$A$7:$O$4024,7,FALSE())</f>
        <v>0</v>
      </c>
      <c r="E3694" s="65" t="n">
        <f aca="false">VLOOKUP(A3694,Plan1!$A$7:$O$4024,8,FALSE())</f>
        <v>760</v>
      </c>
      <c r="F3694" s="64" t="n">
        <f aca="false">VLOOKUP(A3694,Plan1!$A$7:$O$4024,12,FALSE())</f>
        <v>-0.1</v>
      </c>
      <c r="G3694" s="65" t="n">
        <f aca="false">VLOOKUP(A3694,Plan1!$A$7:$O$4024,13,FALSE())</f>
        <v>838.68</v>
      </c>
    </row>
    <row r="3695" customFormat="false" ht="15" hidden="false" customHeight="false" outlineLevel="0" collapsed="false">
      <c r="A3695" s="63" t="n">
        <v>44967</v>
      </c>
      <c r="B3695" s="64" t="n">
        <f aca="false">VLOOKUP(A3695,Plan1!$A$7:$O$4024,2,FALSE())</f>
        <v>0</v>
      </c>
      <c r="C3695" s="65" t="n">
        <f aca="false">VLOOKUP(A3695,Plan1!$A$7:$O$4024,3,FALSE())</f>
        <v>781</v>
      </c>
      <c r="D3695" s="66" t="n">
        <f aca="false">VLOOKUP(A3695,Plan1!$A$7:$O$4024,7,FALSE())</f>
        <v>0</v>
      </c>
      <c r="E3695" s="65" t="n">
        <f aca="false">VLOOKUP(A3695,Plan1!$A$7:$O$4024,8,FALSE())</f>
        <v>760</v>
      </c>
      <c r="F3695" s="64" t="n">
        <f aca="false">VLOOKUP(A3695,Plan1!$A$7:$O$4024,12,FALSE())</f>
        <v>-0.1</v>
      </c>
      <c r="G3695" s="65" t="n">
        <f aca="false">VLOOKUP(A3695,Plan1!$A$7:$O$4024,13,FALSE())</f>
        <v>838.68</v>
      </c>
    </row>
    <row r="3696" customFormat="false" ht="15" hidden="false" customHeight="false" outlineLevel="0" collapsed="false">
      <c r="A3696" s="63" t="n">
        <v>44968</v>
      </c>
      <c r="B3696" s="64" t="n">
        <f aca="false">VLOOKUP(A3696,Plan1!$A$7:$O$4024,2,FALSE())</f>
        <v>0</v>
      </c>
      <c r="C3696" s="65" t="n">
        <f aca="false">VLOOKUP(A3696,Plan1!$A$7:$O$4024,3,FALSE())</f>
        <v>781</v>
      </c>
      <c r="D3696" s="66" t="n">
        <f aca="false">VLOOKUP(A3696,Plan1!$A$7:$O$4024,7,FALSE())</f>
        <v>0</v>
      </c>
      <c r="E3696" s="65" t="n">
        <f aca="false">VLOOKUP(A3696,Plan1!$A$7:$O$4024,8,FALSE())</f>
        <v>760</v>
      </c>
      <c r="F3696" s="64" t="n">
        <f aca="false">VLOOKUP(A3696,Plan1!$A$7:$O$4024,12,FALSE())</f>
        <v>-0.11</v>
      </c>
      <c r="G3696" s="65" t="n">
        <f aca="false">VLOOKUP(A3696,Plan1!$A$7:$O$4024,13,FALSE())</f>
        <v>838.67</v>
      </c>
    </row>
    <row r="3697" customFormat="false" ht="15" hidden="false" customHeight="false" outlineLevel="0" collapsed="false">
      <c r="A3697" s="63" t="n">
        <v>44969</v>
      </c>
      <c r="B3697" s="64" t="n">
        <f aca="false">VLOOKUP(A3697,Plan1!$A$7:$O$4024,2,FALSE())</f>
        <v>0</v>
      </c>
      <c r="C3697" s="65" t="n">
        <f aca="false">VLOOKUP(A3697,Plan1!$A$7:$O$4024,3,FALSE())</f>
        <v>781</v>
      </c>
      <c r="D3697" s="66" t="n">
        <f aca="false">VLOOKUP(A3697,Plan1!$A$7:$O$4024,7,FALSE())</f>
        <v>0</v>
      </c>
      <c r="E3697" s="65" t="n">
        <f aca="false">VLOOKUP(A3697,Plan1!$A$7:$O$4024,8,FALSE())</f>
        <v>760</v>
      </c>
      <c r="F3697" s="64" t="n">
        <f aca="false">VLOOKUP(A3697,Plan1!$A$7:$O$4024,12,FALSE())</f>
        <v>-0.15</v>
      </c>
      <c r="G3697" s="65" t="n">
        <f aca="false">VLOOKUP(A3697,Plan1!$A$7:$O$4024,13,FALSE())</f>
        <v>838.63</v>
      </c>
    </row>
    <row r="3698" customFormat="false" ht="15" hidden="false" customHeight="false" outlineLevel="0" collapsed="false">
      <c r="A3698" s="63" t="n">
        <v>44970</v>
      </c>
      <c r="B3698" s="64" t="n">
        <f aca="false">VLOOKUP(A3698,Plan1!$A$7:$O$4024,2,FALSE())</f>
        <v>0</v>
      </c>
      <c r="C3698" s="65" t="n">
        <f aca="false">VLOOKUP(A3698,Plan1!$A$7:$O$4024,3,FALSE())</f>
        <v>781</v>
      </c>
      <c r="D3698" s="66" t="n">
        <f aca="false">VLOOKUP(A3698,Plan1!$A$7:$O$4024,7,FALSE())</f>
        <v>0</v>
      </c>
      <c r="E3698" s="65" t="n">
        <f aca="false">VLOOKUP(A3698,Plan1!$A$7:$O$4024,8,FALSE())</f>
        <v>760</v>
      </c>
      <c r="F3698" s="64" t="n">
        <f aca="false">VLOOKUP(A3698,Plan1!$A$7:$O$4024,12,FALSE())</f>
        <v>-0.16</v>
      </c>
      <c r="G3698" s="65" t="n">
        <f aca="false">VLOOKUP(A3698,Plan1!$A$7:$O$4024,13,FALSE())</f>
        <v>838.62</v>
      </c>
    </row>
    <row r="3699" customFormat="false" ht="15" hidden="false" customHeight="false" outlineLevel="0" collapsed="false">
      <c r="A3699" s="63" t="n">
        <v>44971</v>
      </c>
      <c r="B3699" s="64" t="n">
        <f aca="false">VLOOKUP(A3699,Plan1!$A$7:$O$4024,2,FALSE())</f>
        <v>0</v>
      </c>
      <c r="C3699" s="65" t="n">
        <f aca="false">VLOOKUP(A3699,Plan1!$A$7:$O$4024,3,FALSE())</f>
        <v>781</v>
      </c>
      <c r="D3699" s="66" t="n">
        <f aca="false">VLOOKUP(A3699,Plan1!$A$7:$O$4024,7,FALSE())</f>
        <v>0</v>
      </c>
      <c r="E3699" s="65" t="n">
        <f aca="false">VLOOKUP(A3699,Plan1!$A$7:$O$4024,8,FALSE())</f>
        <v>760</v>
      </c>
      <c r="F3699" s="64" t="n">
        <f aca="false">VLOOKUP(A3699,Plan1!$A$7:$O$4024,12,FALSE())</f>
        <v>-0.18</v>
      </c>
      <c r="G3699" s="65" t="n">
        <f aca="false">VLOOKUP(A3699,Plan1!$A$7:$O$4024,13,FALSE())</f>
        <v>838.6</v>
      </c>
    </row>
    <row r="3700" customFormat="false" ht="15" hidden="false" customHeight="false" outlineLevel="0" collapsed="false">
      <c r="A3700" s="63" t="n">
        <v>44972</v>
      </c>
      <c r="B3700" s="64" t="n">
        <f aca="false">VLOOKUP(A3700,Plan1!$A$7:$O$4024,2,FALSE())</f>
        <v>0</v>
      </c>
      <c r="C3700" s="65" t="n">
        <f aca="false">VLOOKUP(A3700,Plan1!$A$7:$O$4024,3,FALSE())</f>
        <v>781</v>
      </c>
      <c r="D3700" s="66" t="n">
        <f aca="false">VLOOKUP(A3700,Plan1!$A$7:$O$4024,7,FALSE())</f>
        <v>0</v>
      </c>
      <c r="E3700" s="65" t="n">
        <f aca="false">VLOOKUP(A3700,Plan1!$A$7:$O$4024,8,FALSE())</f>
        <v>760</v>
      </c>
      <c r="F3700" s="64" t="n">
        <f aca="false">VLOOKUP(A3700,Plan1!$A$7:$O$4024,12,FALSE())</f>
        <v>-0.12</v>
      </c>
      <c r="G3700" s="65" t="n">
        <f aca="false">VLOOKUP(A3700,Plan1!$A$7:$O$4024,13,FALSE())</f>
        <v>838.66</v>
      </c>
    </row>
    <row r="3701" customFormat="false" ht="15" hidden="false" customHeight="false" outlineLevel="0" collapsed="false">
      <c r="A3701" s="63" t="n">
        <v>44973</v>
      </c>
      <c r="B3701" s="64" t="n">
        <f aca="false">VLOOKUP(A3701,Plan1!$A$7:$O$4024,2,FALSE())</f>
        <v>0</v>
      </c>
      <c r="C3701" s="65" t="n">
        <f aca="false">VLOOKUP(A3701,Plan1!$A$7:$O$4024,3,FALSE())</f>
        <v>781</v>
      </c>
      <c r="D3701" s="66" t="n">
        <f aca="false">VLOOKUP(A3701,Plan1!$A$7:$O$4024,7,FALSE())</f>
        <v>0</v>
      </c>
      <c r="E3701" s="65" t="n">
        <f aca="false">VLOOKUP(A3701,Plan1!$A$7:$O$4024,8,FALSE())</f>
        <v>760</v>
      </c>
      <c r="F3701" s="64" t="n">
        <f aca="false">VLOOKUP(A3701,Plan1!$A$7:$O$4024,12,FALSE())</f>
        <v>-0.08</v>
      </c>
      <c r="G3701" s="65" t="n">
        <f aca="false">VLOOKUP(A3701,Plan1!$A$7:$O$4024,13,FALSE())</f>
        <v>838.7</v>
      </c>
    </row>
    <row r="3702" customFormat="false" ht="15" hidden="false" customHeight="false" outlineLevel="0" collapsed="false">
      <c r="A3702" s="63" t="n">
        <v>44974</v>
      </c>
      <c r="B3702" s="64" t="n">
        <f aca="false">VLOOKUP(A3702,Plan1!$A$7:$O$4024,2,FALSE())</f>
        <v>0</v>
      </c>
      <c r="C3702" s="65" t="n">
        <f aca="false">VLOOKUP(A3702,Plan1!$A$7:$O$4024,3,FALSE())</f>
        <v>781</v>
      </c>
      <c r="D3702" s="66" t="n">
        <f aca="false">VLOOKUP(A3702,Plan1!$A$7:$O$4024,7,FALSE())</f>
        <v>0</v>
      </c>
      <c r="E3702" s="65" t="n">
        <f aca="false">VLOOKUP(A3702,Plan1!$A$7:$O$4024,8,FALSE())</f>
        <v>760</v>
      </c>
      <c r="F3702" s="64" t="n">
        <f aca="false">VLOOKUP(A3702,Plan1!$A$7:$O$4024,12,FALSE())</f>
        <v>-0.09</v>
      </c>
      <c r="G3702" s="65" t="n">
        <f aca="false">VLOOKUP(A3702,Plan1!$A$7:$O$4024,13,FALSE())</f>
        <v>838.69</v>
      </c>
    </row>
    <row r="3703" customFormat="false" ht="15" hidden="false" customHeight="false" outlineLevel="0" collapsed="false">
      <c r="A3703" s="63" t="n">
        <v>44975</v>
      </c>
      <c r="B3703" s="64" t="n">
        <f aca="false">VLOOKUP(A3703,Plan1!$A$7:$O$4024,2,FALSE())</f>
        <v>0</v>
      </c>
      <c r="C3703" s="65" t="n">
        <f aca="false">VLOOKUP(A3703,Plan1!$A$7:$O$4024,3,FALSE())</f>
        <v>781</v>
      </c>
      <c r="D3703" s="66" t="n">
        <f aca="false">VLOOKUP(A3703,Plan1!$A$7:$O$4024,7,FALSE())</f>
        <v>0</v>
      </c>
      <c r="E3703" s="65" t="n">
        <f aca="false">VLOOKUP(A3703,Plan1!$A$7:$O$4024,8,FALSE())</f>
        <v>760</v>
      </c>
      <c r="F3703" s="64" t="n">
        <f aca="false">VLOOKUP(A3703,Plan1!$A$7:$O$4024,12,FALSE())</f>
        <v>-0.09</v>
      </c>
      <c r="G3703" s="65" t="n">
        <f aca="false">VLOOKUP(A3703,Plan1!$A$7:$O$4024,13,FALSE())</f>
        <v>838.69</v>
      </c>
    </row>
    <row r="3704" customFormat="false" ht="15" hidden="false" customHeight="false" outlineLevel="0" collapsed="false">
      <c r="A3704" s="63" t="n">
        <v>44976</v>
      </c>
      <c r="B3704" s="64" t="n">
        <f aca="false">VLOOKUP(A3704,Plan1!$A$7:$O$4024,2,FALSE())</f>
        <v>0</v>
      </c>
      <c r="C3704" s="65" t="n">
        <f aca="false">VLOOKUP(A3704,Plan1!$A$7:$O$4024,3,FALSE())</f>
        <v>781</v>
      </c>
      <c r="D3704" s="66" t="n">
        <f aca="false">VLOOKUP(A3704,Plan1!$A$7:$O$4024,7,FALSE())</f>
        <v>0</v>
      </c>
      <c r="E3704" s="65" t="n">
        <f aca="false">VLOOKUP(A3704,Plan1!$A$7:$O$4024,8,FALSE())</f>
        <v>760</v>
      </c>
      <c r="F3704" s="64" t="n">
        <f aca="false">VLOOKUP(A3704,Plan1!$A$7:$O$4024,12,FALSE())</f>
        <v>-0.08</v>
      </c>
      <c r="G3704" s="65" t="n">
        <f aca="false">VLOOKUP(A3704,Plan1!$A$7:$O$4024,13,FALSE())</f>
        <v>838.7</v>
      </c>
    </row>
    <row r="3705" customFormat="false" ht="15" hidden="false" customHeight="false" outlineLevel="0" collapsed="false">
      <c r="A3705" s="63" t="n">
        <v>44977</v>
      </c>
      <c r="B3705" s="64" t="n">
        <f aca="false">VLOOKUP(A3705,Plan1!$A$7:$O$4024,2,FALSE())</f>
        <v>0</v>
      </c>
      <c r="C3705" s="65" t="n">
        <f aca="false">VLOOKUP(A3705,Plan1!$A$7:$O$4024,3,FALSE())</f>
        <v>781</v>
      </c>
      <c r="D3705" s="66" t="n">
        <f aca="false">VLOOKUP(A3705,Plan1!$A$7:$O$4024,7,FALSE())</f>
        <v>0</v>
      </c>
      <c r="E3705" s="65" t="n">
        <f aca="false">VLOOKUP(A3705,Plan1!$A$7:$O$4024,8,FALSE())</f>
        <v>760</v>
      </c>
      <c r="F3705" s="64" t="n">
        <f aca="false">VLOOKUP(A3705,Plan1!$A$7:$O$4024,12,FALSE())</f>
        <v>-0.08</v>
      </c>
      <c r="G3705" s="65" t="n">
        <f aca="false">VLOOKUP(A3705,Plan1!$A$7:$O$4024,13,FALSE())</f>
        <v>838.7</v>
      </c>
    </row>
    <row r="3706" customFormat="false" ht="15" hidden="false" customHeight="false" outlineLevel="0" collapsed="false">
      <c r="A3706" s="63" t="n">
        <v>44978</v>
      </c>
      <c r="B3706" s="64" t="n">
        <f aca="false">VLOOKUP(A3706,Plan1!$A$7:$O$4024,2,FALSE())</f>
        <v>0</v>
      </c>
      <c r="C3706" s="65" t="n">
        <f aca="false">VLOOKUP(A3706,Plan1!$A$7:$O$4024,3,FALSE())</f>
        <v>781</v>
      </c>
      <c r="D3706" s="66" t="n">
        <f aca="false">VLOOKUP(A3706,Plan1!$A$7:$O$4024,7,FALSE())</f>
        <v>0</v>
      </c>
      <c r="E3706" s="65" t="n">
        <f aca="false">VLOOKUP(A3706,Plan1!$A$7:$O$4024,8,FALSE())</f>
        <v>760</v>
      </c>
      <c r="F3706" s="64" t="n">
        <f aca="false">VLOOKUP(A3706,Plan1!$A$7:$O$4024,12,FALSE())</f>
        <v>-0.11</v>
      </c>
      <c r="G3706" s="65" t="n">
        <f aca="false">VLOOKUP(A3706,Plan1!$A$7:$O$4024,13,FALSE())</f>
        <v>838.67</v>
      </c>
    </row>
    <row r="3707" customFormat="false" ht="15" hidden="false" customHeight="false" outlineLevel="0" collapsed="false">
      <c r="A3707" s="63" t="n">
        <v>44979</v>
      </c>
      <c r="B3707" s="64" t="n">
        <f aca="false">VLOOKUP(A3707,Plan1!$A$7:$O$4024,2,FALSE())</f>
        <v>0</v>
      </c>
      <c r="C3707" s="65" t="n">
        <f aca="false">VLOOKUP(A3707,Plan1!$A$7:$O$4024,3,FALSE())</f>
        <v>781</v>
      </c>
      <c r="D3707" s="66" t="n">
        <f aca="false">VLOOKUP(A3707,Plan1!$A$7:$O$4024,7,FALSE())</f>
        <v>0</v>
      </c>
      <c r="E3707" s="65" t="n">
        <f aca="false">VLOOKUP(A3707,Plan1!$A$7:$O$4024,8,FALSE())</f>
        <v>760</v>
      </c>
      <c r="F3707" s="64" t="n">
        <f aca="false">VLOOKUP(A3707,Plan1!$A$7:$O$4024,12,FALSE())</f>
        <v>-0.14</v>
      </c>
      <c r="G3707" s="65" t="n">
        <f aca="false">VLOOKUP(A3707,Plan1!$A$7:$O$4024,13,FALSE())</f>
        <v>838.64</v>
      </c>
    </row>
    <row r="3708" customFormat="false" ht="15" hidden="false" customHeight="false" outlineLevel="0" collapsed="false">
      <c r="A3708" s="63" t="n">
        <v>44980</v>
      </c>
      <c r="B3708" s="64" t="n">
        <f aca="false">VLOOKUP(A3708,Plan1!$A$7:$O$4024,2,FALSE())</f>
        <v>0</v>
      </c>
      <c r="C3708" s="65" t="n">
        <f aca="false">VLOOKUP(A3708,Plan1!$A$7:$O$4024,3,FALSE())</f>
        <v>781</v>
      </c>
      <c r="D3708" s="66" t="n">
        <f aca="false">VLOOKUP(A3708,Plan1!$A$7:$O$4024,7,FALSE())</f>
        <v>0</v>
      </c>
      <c r="E3708" s="65" t="n">
        <f aca="false">VLOOKUP(A3708,Plan1!$A$7:$O$4024,8,FALSE())</f>
        <v>760</v>
      </c>
      <c r="F3708" s="64" t="n">
        <f aca="false">VLOOKUP(A3708,Plan1!$A$7:$O$4024,12,FALSE())</f>
        <v>-0.17</v>
      </c>
      <c r="G3708" s="65" t="n">
        <f aca="false">VLOOKUP(A3708,Plan1!$A$7:$O$4024,13,FALSE())</f>
        <v>838.61</v>
      </c>
    </row>
    <row r="3709" customFormat="false" ht="15" hidden="false" customHeight="false" outlineLevel="0" collapsed="false">
      <c r="A3709" s="63" t="n">
        <v>44981</v>
      </c>
      <c r="B3709" s="64" t="n">
        <f aca="false">VLOOKUP(A3709,Plan1!$A$7:$O$4024,2,FALSE())</f>
        <v>0</v>
      </c>
      <c r="C3709" s="65" t="n">
        <f aca="false">VLOOKUP(A3709,Plan1!$A$7:$O$4024,3,FALSE())</f>
        <v>781</v>
      </c>
      <c r="D3709" s="66" t="n">
        <f aca="false">VLOOKUP(A3709,Plan1!$A$7:$O$4024,7,FALSE())</f>
        <v>0</v>
      </c>
      <c r="E3709" s="65" t="n">
        <f aca="false">VLOOKUP(A3709,Plan1!$A$7:$O$4024,8,FALSE())</f>
        <v>760</v>
      </c>
      <c r="F3709" s="64" t="n">
        <f aca="false">VLOOKUP(A3709,Plan1!$A$7:$O$4024,12,FALSE())</f>
        <v>-0.2</v>
      </c>
      <c r="G3709" s="65" t="n">
        <f aca="false">VLOOKUP(A3709,Plan1!$A$7:$O$4024,13,FALSE())</f>
        <v>838.58</v>
      </c>
    </row>
    <row r="3710" customFormat="false" ht="15" hidden="false" customHeight="false" outlineLevel="0" collapsed="false">
      <c r="A3710" s="63" t="n">
        <v>44982</v>
      </c>
      <c r="B3710" s="64" t="n">
        <f aca="false">VLOOKUP(A3710,Plan1!$A$7:$O$4024,2,FALSE())</f>
        <v>0</v>
      </c>
      <c r="C3710" s="65" t="n">
        <f aca="false">VLOOKUP(A3710,Plan1!$A$7:$O$4024,3,FALSE())</f>
        <v>781</v>
      </c>
      <c r="D3710" s="66" t="n">
        <f aca="false">VLOOKUP(A3710,Plan1!$A$7:$O$4024,7,FALSE())</f>
        <v>0</v>
      </c>
      <c r="E3710" s="65" t="n">
        <f aca="false">VLOOKUP(A3710,Plan1!$A$7:$O$4024,8,FALSE())</f>
        <v>760</v>
      </c>
      <c r="F3710" s="64" t="n">
        <f aca="false">VLOOKUP(A3710,Plan1!$A$7:$O$4024,12,FALSE())</f>
        <v>-0.22</v>
      </c>
      <c r="G3710" s="65" t="n">
        <f aca="false">VLOOKUP(A3710,Plan1!$A$7:$O$4024,13,FALSE())</f>
        <v>838.56</v>
      </c>
    </row>
    <row r="3711" customFormat="false" ht="15" hidden="false" customHeight="false" outlineLevel="0" collapsed="false">
      <c r="A3711" s="63" t="n">
        <v>44983</v>
      </c>
      <c r="B3711" s="64" t="n">
        <f aca="false">VLOOKUP(A3711,Plan1!$A$7:$O$4024,2,FALSE())</f>
        <v>0</v>
      </c>
      <c r="C3711" s="65" t="n">
        <f aca="false">VLOOKUP(A3711,Plan1!$A$7:$O$4024,3,FALSE())</f>
        <v>781</v>
      </c>
      <c r="D3711" s="66" t="n">
        <f aca="false">VLOOKUP(A3711,Plan1!$A$7:$O$4024,7,FALSE())</f>
        <v>0</v>
      </c>
      <c r="E3711" s="65" t="n">
        <f aca="false">VLOOKUP(A3711,Plan1!$A$7:$O$4024,8,FALSE())</f>
        <v>760</v>
      </c>
      <c r="F3711" s="64" t="n">
        <f aca="false">VLOOKUP(A3711,Plan1!$A$7:$O$4024,12,FALSE())</f>
        <v>-0.24</v>
      </c>
      <c r="G3711" s="65" t="n">
        <f aca="false">VLOOKUP(A3711,Plan1!$A$7:$O$4024,13,FALSE())</f>
        <v>838.54</v>
      </c>
    </row>
    <row r="3712" customFormat="false" ht="15" hidden="false" customHeight="false" outlineLevel="0" collapsed="false">
      <c r="A3712" s="63" t="n">
        <v>44984</v>
      </c>
      <c r="B3712" s="64" t="n">
        <f aca="false">VLOOKUP(A3712,Plan1!$A$7:$O$4024,2,FALSE())</f>
        <v>0</v>
      </c>
      <c r="C3712" s="65" t="n">
        <f aca="false">VLOOKUP(A3712,Plan1!$A$7:$O$4024,3,FALSE())</f>
        <v>781</v>
      </c>
      <c r="D3712" s="66" t="n">
        <f aca="false">VLOOKUP(A3712,Plan1!$A$7:$O$4024,7,FALSE())</f>
        <v>0</v>
      </c>
      <c r="E3712" s="65" t="n">
        <f aca="false">VLOOKUP(A3712,Plan1!$A$7:$O$4024,8,FALSE())</f>
        <v>760</v>
      </c>
      <c r="F3712" s="64" t="n">
        <f aca="false">VLOOKUP(A3712,Plan1!$A$7:$O$4024,12,FALSE())</f>
        <v>-0.26</v>
      </c>
      <c r="G3712" s="65" t="n">
        <f aca="false">VLOOKUP(A3712,Plan1!$A$7:$O$4024,13,FALSE())</f>
        <v>838.52</v>
      </c>
    </row>
    <row r="3713" customFormat="false" ht="15" hidden="false" customHeight="false" outlineLevel="0" collapsed="false">
      <c r="A3713" s="63" t="n">
        <v>44985</v>
      </c>
      <c r="B3713" s="64" t="n">
        <f aca="false">VLOOKUP(A3713,Plan1!$A$7:$O$4024,2,FALSE())</f>
        <v>0</v>
      </c>
      <c r="C3713" s="65" t="n">
        <f aca="false">VLOOKUP(A3713,Plan1!$A$7:$O$4024,3,FALSE())</f>
        <v>781</v>
      </c>
      <c r="D3713" s="66" t="n">
        <f aca="false">VLOOKUP(A3713,Plan1!$A$7:$O$4024,7,FALSE())</f>
        <v>0</v>
      </c>
      <c r="E3713" s="65" t="n">
        <f aca="false">VLOOKUP(A3713,Plan1!$A$7:$O$4024,8,FALSE())</f>
        <v>760</v>
      </c>
      <c r="F3713" s="64" t="n">
        <f aca="false">VLOOKUP(A3713,Plan1!$A$7:$O$4024,12,FALSE())</f>
        <v>-0.29</v>
      </c>
      <c r="G3713" s="65" t="n">
        <f aca="false">VLOOKUP(A3713,Plan1!$A$7:$O$4024,13,FALSE())</f>
        <v>838.49</v>
      </c>
    </row>
    <row r="3714" customFormat="false" ht="15" hidden="false" customHeight="false" outlineLevel="0" collapsed="false">
      <c r="A3714" s="63" t="n">
        <v>44986</v>
      </c>
      <c r="B3714" s="64" t="n">
        <f aca="false">VLOOKUP(A3714,Plan1!$A$7:$O$4024,2,FALSE())</f>
        <v>0</v>
      </c>
      <c r="C3714" s="65" t="n">
        <f aca="false">VLOOKUP(A3714,Plan1!$A$7:$O$4024,3,FALSE())</f>
        <v>781</v>
      </c>
      <c r="D3714" s="66" t="n">
        <f aca="false">VLOOKUP(A3714,Plan1!$A$7:$O$4024,7,FALSE())</f>
        <v>0</v>
      </c>
      <c r="E3714" s="65" t="n">
        <f aca="false">VLOOKUP(A3714,Plan1!$A$7:$O$4024,8,FALSE())</f>
        <v>760</v>
      </c>
      <c r="F3714" s="64" t="n">
        <f aca="false">VLOOKUP(A3714,Plan1!$A$7:$O$4024,12,FALSE())</f>
        <v>-0.32</v>
      </c>
      <c r="G3714" s="65" t="n">
        <f aca="false">VLOOKUP(A3714,Plan1!$A$7:$O$4024,13,FALSE())</f>
        <v>838.46</v>
      </c>
    </row>
    <row r="3715" customFormat="false" ht="15" hidden="false" customHeight="false" outlineLevel="0" collapsed="false">
      <c r="A3715" s="63" t="n">
        <v>44987</v>
      </c>
      <c r="B3715" s="64" t="n">
        <f aca="false">VLOOKUP(A3715,Plan1!$A$7:$O$4024,2,FALSE())</f>
        <v>0</v>
      </c>
      <c r="C3715" s="65" t="n">
        <f aca="false">VLOOKUP(A3715,Plan1!$A$7:$O$4024,3,FALSE())</f>
        <v>781</v>
      </c>
      <c r="D3715" s="66" t="n">
        <f aca="false">VLOOKUP(A3715,Plan1!$A$7:$O$4024,7,FALSE())</f>
        <v>0</v>
      </c>
      <c r="E3715" s="65" t="n">
        <f aca="false">VLOOKUP(A3715,Plan1!$A$7:$O$4024,8,FALSE())</f>
        <v>760</v>
      </c>
      <c r="F3715" s="64" t="n">
        <f aca="false">VLOOKUP(A3715,Plan1!$A$7:$O$4024,12,FALSE())</f>
        <v>-0.34</v>
      </c>
      <c r="G3715" s="65" t="n">
        <f aca="false">VLOOKUP(A3715,Plan1!$A$7:$O$4024,13,FALSE())</f>
        <v>838.44</v>
      </c>
    </row>
    <row r="3716" customFormat="false" ht="15" hidden="false" customHeight="false" outlineLevel="0" collapsed="false">
      <c r="A3716" s="63" t="n">
        <v>44988</v>
      </c>
      <c r="B3716" s="64" t="n">
        <f aca="false">VLOOKUP(A3716,Plan1!$A$7:$O$4024,2,FALSE())</f>
        <v>0</v>
      </c>
      <c r="C3716" s="65" t="n">
        <f aca="false">VLOOKUP(A3716,Plan1!$A$7:$O$4024,3,FALSE())</f>
        <v>781</v>
      </c>
      <c r="D3716" s="66" t="n">
        <f aca="false">VLOOKUP(A3716,Plan1!$A$7:$O$4024,7,FALSE())</f>
        <v>0</v>
      </c>
      <c r="E3716" s="65" t="n">
        <f aca="false">VLOOKUP(A3716,Plan1!$A$7:$O$4024,8,FALSE())</f>
        <v>760</v>
      </c>
      <c r="F3716" s="64" t="n">
        <f aca="false">VLOOKUP(A3716,Plan1!$A$7:$O$4024,12,FALSE())</f>
        <v>-0.36</v>
      </c>
      <c r="G3716" s="65" t="n">
        <f aca="false">VLOOKUP(A3716,Plan1!$A$7:$O$4024,13,FALSE())</f>
        <v>838.42</v>
      </c>
    </row>
    <row r="3717" customFormat="false" ht="15" hidden="false" customHeight="false" outlineLevel="0" collapsed="false">
      <c r="A3717" s="63" t="n">
        <v>44989</v>
      </c>
      <c r="B3717" s="64" t="n">
        <f aca="false">VLOOKUP(A3717,Plan1!$A$7:$O$4024,2,FALSE())</f>
        <v>0</v>
      </c>
      <c r="C3717" s="65" t="n">
        <f aca="false">VLOOKUP(A3717,Plan1!$A$7:$O$4024,3,FALSE())</f>
        <v>781</v>
      </c>
      <c r="D3717" s="66" t="n">
        <f aca="false">VLOOKUP(A3717,Plan1!$A$7:$O$4024,7,FALSE())</f>
        <v>0</v>
      </c>
      <c r="E3717" s="65" t="n">
        <f aca="false">VLOOKUP(A3717,Plan1!$A$7:$O$4024,8,FALSE())</f>
        <v>760</v>
      </c>
      <c r="F3717" s="64" t="n">
        <f aca="false">VLOOKUP(A3717,Plan1!$A$7:$O$4024,12,FALSE())</f>
        <v>-0.4</v>
      </c>
      <c r="G3717" s="65" t="n">
        <f aca="false">VLOOKUP(A3717,Plan1!$A$7:$O$4024,13,FALSE())</f>
        <v>838.38</v>
      </c>
    </row>
    <row r="3718" customFormat="false" ht="15" hidden="false" customHeight="false" outlineLevel="0" collapsed="false">
      <c r="A3718" s="63" t="n">
        <v>44990</v>
      </c>
      <c r="B3718" s="64" t="n">
        <f aca="false">VLOOKUP(A3718,Plan1!$A$7:$O$4024,2,FALSE())</f>
        <v>0</v>
      </c>
      <c r="C3718" s="65" t="n">
        <f aca="false">VLOOKUP(A3718,Plan1!$A$7:$O$4024,3,FALSE())</f>
        <v>781</v>
      </c>
      <c r="D3718" s="66" t="n">
        <f aca="false">VLOOKUP(A3718,Plan1!$A$7:$O$4024,7,FALSE())</f>
        <v>0</v>
      </c>
      <c r="E3718" s="65" t="n">
        <f aca="false">VLOOKUP(A3718,Plan1!$A$7:$O$4024,8,FALSE())</f>
        <v>760</v>
      </c>
      <c r="F3718" s="64" t="n">
        <f aca="false">VLOOKUP(A3718,Plan1!$A$7:$O$4024,12,FALSE())</f>
        <v>-0.42</v>
      </c>
      <c r="G3718" s="65" t="n">
        <f aca="false">VLOOKUP(A3718,Plan1!$A$7:$O$4024,13,FALSE())</f>
        <v>838.36</v>
      </c>
    </row>
    <row r="3719" customFormat="false" ht="15" hidden="false" customHeight="false" outlineLevel="0" collapsed="false">
      <c r="A3719" s="63" t="n">
        <v>44991</v>
      </c>
      <c r="B3719" s="64" t="n">
        <f aca="false">VLOOKUP(A3719,Plan1!$A$7:$O$4024,2,FALSE())</f>
        <v>0</v>
      </c>
      <c r="C3719" s="65" t="n">
        <f aca="false">VLOOKUP(A3719,Plan1!$A$7:$O$4024,3,FALSE())</f>
        <v>781</v>
      </c>
      <c r="D3719" s="66" t="n">
        <f aca="false">VLOOKUP(A3719,Plan1!$A$7:$O$4024,7,FALSE())</f>
        <v>0</v>
      </c>
      <c r="E3719" s="65" t="n">
        <f aca="false">VLOOKUP(A3719,Plan1!$A$7:$O$4024,8,FALSE())</f>
        <v>760</v>
      </c>
      <c r="F3719" s="64" t="n">
        <f aca="false">VLOOKUP(A3719,Plan1!$A$7:$O$4024,12,FALSE())</f>
        <v>-0.44</v>
      </c>
      <c r="G3719" s="65" t="n">
        <f aca="false">VLOOKUP(A3719,Plan1!$A$7:$O$4024,13,FALSE())</f>
        <v>838.34</v>
      </c>
    </row>
    <row r="3720" customFormat="false" ht="15" hidden="false" customHeight="false" outlineLevel="0" collapsed="false">
      <c r="A3720" s="63" t="n">
        <v>44992</v>
      </c>
      <c r="B3720" s="64" t="n">
        <f aca="false">VLOOKUP(A3720,Plan1!$A$7:$O$4024,2,FALSE())</f>
        <v>0</v>
      </c>
      <c r="C3720" s="65" t="n">
        <f aca="false">VLOOKUP(A3720,Plan1!$A$7:$O$4024,3,FALSE())</f>
        <v>781</v>
      </c>
      <c r="D3720" s="66" t="n">
        <f aca="false">VLOOKUP(A3720,Plan1!$A$7:$O$4024,7,FALSE())</f>
        <v>0</v>
      </c>
      <c r="E3720" s="65" t="n">
        <f aca="false">VLOOKUP(A3720,Plan1!$A$7:$O$4024,8,FALSE())</f>
        <v>760</v>
      </c>
      <c r="F3720" s="64" t="n">
        <f aca="false">VLOOKUP(A3720,Plan1!$A$7:$O$4024,12,FALSE())</f>
        <v>-0.46</v>
      </c>
      <c r="G3720" s="65" t="n">
        <f aca="false">VLOOKUP(A3720,Plan1!$A$7:$O$4024,13,FALSE())</f>
        <v>838.32</v>
      </c>
    </row>
    <row r="3721" customFormat="false" ht="15" hidden="false" customHeight="false" outlineLevel="0" collapsed="false">
      <c r="A3721" s="63" t="n">
        <v>44993</v>
      </c>
      <c r="B3721" s="64" t="n">
        <f aca="false">VLOOKUP(A3721,Plan1!$A$7:$O$4024,2,FALSE())</f>
        <v>0</v>
      </c>
      <c r="C3721" s="65" t="n">
        <f aca="false">VLOOKUP(A3721,Plan1!$A$7:$O$4024,3,FALSE())</f>
        <v>781</v>
      </c>
      <c r="D3721" s="66" t="n">
        <f aca="false">VLOOKUP(A3721,Plan1!$A$7:$O$4024,7,FALSE())</f>
        <v>0</v>
      </c>
      <c r="E3721" s="65" t="n">
        <f aca="false">VLOOKUP(A3721,Plan1!$A$7:$O$4024,8,FALSE())</f>
        <v>760</v>
      </c>
      <c r="F3721" s="64" t="n">
        <f aca="false">VLOOKUP(A3721,Plan1!$A$7:$O$4024,12,FALSE())</f>
        <v>-0.48</v>
      </c>
      <c r="G3721" s="65" t="n">
        <f aca="false">VLOOKUP(A3721,Plan1!$A$7:$O$4024,13,FALSE())</f>
        <v>838.3</v>
      </c>
    </row>
    <row r="3722" customFormat="false" ht="15" hidden="false" customHeight="false" outlineLevel="0" collapsed="false">
      <c r="A3722" s="63" t="n">
        <v>44994</v>
      </c>
      <c r="B3722" s="64" t="n">
        <f aca="false">VLOOKUP(A3722,Plan1!$A$7:$O$4024,2,FALSE())</f>
        <v>0</v>
      </c>
      <c r="C3722" s="65" t="n">
        <f aca="false">VLOOKUP(A3722,Plan1!$A$7:$O$4024,3,FALSE())</f>
        <v>781</v>
      </c>
      <c r="D3722" s="66" t="n">
        <f aca="false">VLOOKUP(A3722,Plan1!$A$7:$O$4024,7,FALSE())</f>
        <v>0</v>
      </c>
      <c r="E3722" s="65" t="n">
        <f aca="false">VLOOKUP(A3722,Plan1!$A$7:$O$4024,8,FALSE())</f>
        <v>760</v>
      </c>
      <c r="F3722" s="64" t="n">
        <f aca="false">VLOOKUP(A3722,Plan1!$A$7:$O$4024,12,FALSE())</f>
        <v>-0.5</v>
      </c>
      <c r="G3722" s="65" t="n">
        <f aca="false">VLOOKUP(A3722,Plan1!$A$7:$O$4024,13,FALSE())</f>
        <v>838.28</v>
      </c>
    </row>
    <row r="3723" customFormat="false" ht="15" hidden="false" customHeight="false" outlineLevel="0" collapsed="false">
      <c r="A3723" s="63" t="n">
        <v>44995</v>
      </c>
      <c r="B3723" s="64" t="n">
        <f aca="false">VLOOKUP(A3723,Plan1!$A$7:$O$4024,2,FALSE())</f>
        <v>0</v>
      </c>
      <c r="C3723" s="65" t="n">
        <f aca="false">VLOOKUP(A3723,Plan1!$A$7:$O$4024,3,FALSE())</f>
        <v>781</v>
      </c>
      <c r="D3723" s="66" t="n">
        <f aca="false">VLOOKUP(A3723,Plan1!$A$7:$O$4024,7,FALSE())</f>
        <v>0</v>
      </c>
      <c r="E3723" s="65" t="n">
        <f aca="false">VLOOKUP(A3723,Plan1!$A$7:$O$4024,8,FALSE())</f>
        <v>760</v>
      </c>
      <c r="F3723" s="64" t="n">
        <f aca="false">VLOOKUP(A3723,Plan1!$A$7:$O$4024,12,FALSE())</f>
        <v>-0.52</v>
      </c>
      <c r="G3723" s="65" t="n">
        <f aca="false">VLOOKUP(A3723,Plan1!$A$7:$O$4024,13,FALSE())</f>
        <v>838.26</v>
      </c>
    </row>
    <row r="3724" customFormat="false" ht="15" hidden="false" customHeight="false" outlineLevel="0" collapsed="false">
      <c r="A3724" s="63" t="n">
        <v>44996</v>
      </c>
      <c r="B3724" s="64" t="n">
        <f aca="false">VLOOKUP(A3724,Plan1!$A$7:$O$4024,2,FALSE())</f>
        <v>0</v>
      </c>
      <c r="C3724" s="65" t="n">
        <f aca="false">VLOOKUP(A3724,Plan1!$A$7:$O$4024,3,FALSE())</f>
        <v>781</v>
      </c>
      <c r="D3724" s="66" t="n">
        <f aca="false">VLOOKUP(A3724,Plan1!$A$7:$O$4024,7,FALSE())</f>
        <v>0</v>
      </c>
      <c r="E3724" s="65" t="n">
        <f aca="false">VLOOKUP(A3724,Plan1!$A$7:$O$4024,8,FALSE())</f>
        <v>760</v>
      </c>
      <c r="F3724" s="64" t="n">
        <f aca="false">VLOOKUP(A3724,Plan1!$A$7:$O$4024,12,FALSE())</f>
        <v>-0.54</v>
      </c>
      <c r="G3724" s="65" t="n">
        <f aca="false">VLOOKUP(A3724,Plan1!$A$7:$O$4024,13,FALSE())</f>
        <v>838.24</v>
      </c>
    </row>
    <row r="3725" customFormat="false" ht="15" hidden="false" customHeight="false" outlineLevel="0" collapsed="false">
      <c r="A3725" s="63" t="n">
        <v>44997</v>
      </c>
      <c r="B3725" s="64" t="n">
        <f aca="false">VLOOKUP(A3725,Plan1!$A$7:$O$4024,2,FALSE())</f>
        <v>0</v>
      </c>
      <c r="C3725" s="65" t="n">
        <f aca="false">VLOOKUP(A3725,Plan1!$A$7:$O$4024,3,FALSE())</f>
        <v>781</v>
      </c>
      <c r="D3725" s="66" t="n">
        <f aca="false">VLOOKUP(A3725,Plan1!$A$7:$O$4024,7,FALSE())</f>
        <v>0</v>
      </c>
      <c r="E3725" s="65" t="n">
        <f aca="false">VLOOKUP(A3725,Plan1!$A$7:$O$4024,8,FALSE())</f>
        <v>760</v>
      </c>
      <c r="F3725" s="64" t="n">
        <f aca="false">VLOOKUP(A3725,Plan1!$A$7:$O$4024,12,FALSE())</f>
        <v>-0.36</v>
      </c>
      <c r="G3725" s="65" t="n">
        <f aca="false">VLOOKUP(A3725,Plan1!$A$7:$O$4024,13,FALSE())</f>
        <v>838.42</v>
      </c>
    </row>
    <row r="3726" customFormat="false" ht="15" hidden="false" customHeight="false" outlineLevel="0" collapsed="false">
      <c r="A3726" s="63" t="n">
        <v>44998</v>
      </c>
      <c r="B3726" s="64" t="n">
        <f aca="false">VLOOKUP(A3726,Plan1!$A$7:$O$4024,2,FALSE())</f>
        <v>0</v>
      </c>
      <c r="C3726" s="65" t="n">
        <f aca="false">VLOOKUP(A3726,Plan1!$A$7:$O$4024,3,FALSE())</f>
        <v>781</v>
      </c>
      <c r="D3726" s="66" t="n">
        <f aca="false">VLOOKUP(A3726,Plan1!$A$7:$O$4024,7,FALSE())</f>
        <v>0</v>
      </c>
      <c r="E3726" s="65" t="n">
        <f aca="false">VLOOKUP(A3726,Plan1!$A$7:$O$4024,8,FALSE())</f>
        <v>760</v>
      </c>
      <c r="F3726" s="64" t="n">
        <f aca="false">VLOOKUP(A3726,Plan1!$A$7:$O$4024,12,FALSE())</f>
        <v>-0.26</v>
      </c>
      <c r="G3726" s="65" t="n">
        <f aca="false">VLOOKUP(A3726,Plan1!$A$7:$O$4024,13,FALSE())</f>
        <v>838.52</v>
      </c>
    </row>
    <row r="3727" customFormat="false" ht="15" hidden="false" customHeight="false" outlineLevel="0" collapsed="false">
      <c r="A3727" s="63" t="n">
        <v>44999</v>
      </c>
      <c r="B3727" s="64" t="n">
        <f aca="false">VLOOKUP(A3727,Plan1!$A$7:$O$4024,2,FALSE())</f>
        <v>0</v>
      </c>
      <c r="C3727" s="65" t="n">
        <f aca="false">VLOOKUP(A3727,Plan1!$A$7:$O$4024,3,FALSE())</f>
        <v>781</v>
      </c>
      <c r="D3727" s="66" t="n">
        <f aca="false">VLOOKUP(A3727,Plan1!$A$7:$O$4024,7,FALSE())</f>
        <v>0</v>
      </c>
      <c r="E3727" s="65" t="n">
        <f aca="false">VLOOKUP(A3727,Plan1!$A$7:$O$4024,8,FALSE())</f>
        <v>760</v>
      </c>
      <c r="F3727" s="64" t="n">
        <f aca="false">VLOOKUP(A3727,Plan1!$A$7:$O$4024,12,FALSE())</f>
        <v>-0.24</v>
      </c>
      <c r="G3727" s="65" t="n">
        <f aca="false">VLOOKUP(A3727,Plan1!$A$7:$O$4024,13,FALSE())</f>
        <v>838.54</v>
      </c>
    </row>
    <row r="3728" customFormat="false" ht="15" hidden="false" customHeight="false" outlineLevel="0" collapsed="false">
      <c r="A3728" s="63" t="n">
        <v>45000</v>
      </c>
      <c r="B3728" s="64" t="n">
        <f aca="false">VLOOKUP(A3728,Plan1!$A$7:$O$4024,2,FALSE())</f>
        <v>0</v>
      </c>
      <c r="C3728" s="65" t="n">
        <f aca="false">VLOOKUP(A3728,Plan1!$A$7:$O$4024,3,FALSE())</f>
        <v>781</v>
      </c>
      <c r="D3728" s="66" t="n">
        <f aca="false">VLOOKUP(A3728,Plan1!$A$7:$O$4024,7,FALSE())</f>
        <v>0</v>
      </c>
      <c r="E3728" s="65" t="n">
        <f aca="false">VLOOKUP(A3728,Plan1!$A$7:$O$4024,8,FALSE())</f>
        <v>760</v>
      </c>
      <c r="F3728" s="64" t="n">
        <f aca="false">VLOOKUP(A3728,Plan1!$A$7:$O$4024,12,FALSE())</f>
        <v>-0.26</v>
      </c>
      <c r="G3728" s="65" t="n">
        <f aca="false">VLOOKUP(A3728,Plan1!$A$7:$O$4024,13,FALSE())</f>
        <v>838.52</v>
      </c>
    </row>
    <row r="3729" customFormat="false" ht="15" hidden="false" customHeight="false" outlineLevel="0" collapsed="false">
      <c r="A3729" s="63" t="n">
        <v>45001</v>
      </c>
      <c r="B3729" s="64" t="n">
        <f aca="false">VLOOKUP(A3729,Plan1!$A$7:$O$4024,2,FALSE())</f>
        <v>0</v>
      </c>
      <c r="C3729" s="65" t="n">
        <f aca="false">VLOOKUP(A3729,Plan1!$A$7:$O$4024,3,FALSE())</f>
        <v>781</v>
      </c>
      <c r="D3729" s="66" t="n">
        <f aca="false">VLOOKUP(A3729,Plan1!$A$7:$O$4024,7,FALSE())</f>
        <v>0</v>
      </c>
      <c r="E3729" s="65" t="n">
        <f aca="false">VLOOKUP(A3729,Plan1!$A$7:$O$4024,8,FALSE())</f>
        <v>760</v>
      </c>
      <c r="F3729" s="64" t="n">
        <f aca="false">VLOOKUP(A3729,Plan1!$A$7:$O$4024,12,FALSE())</f>
        <v>-0.27</v>
      </c>
      <c r="G3729" s="65" t="n">
        <f aca="false">VLOOKUP(A3729,Plan1!$A$7:$O$4024,13,FALSE())</f>
        <v>838.51</v>
      </c>
    </row>
    <row r="3730" customFormat="false" ht="15" hidden="false" customHeight="false" outlineLevel="0" collapsed="false">
      <c r="A3730" s="63" t="n">
        <v>45002</v>
      </c>
      <c r="B3730" s="64" t="n">
        <f aca="false">VLOOKUP(A3730,Plan1!$A$7:$O$4024,2,FALSE())</f>
        <v>0</v>
      </c>
      <c r="C3730" s="65" t="n">
        <f aca="false">VLOOKUP(A3730,Plan1!$A$7:$O$4024,3,FALSE())</f>
        <v>781</v>
      </c>
      <c r="D3730" s="66" t="n">
        <f aca="false">VLOOKUP(A3730,Plan1!$A$7:$O$4024,7,FALSE())</f>
        <v>0</v>
      </c>
      <c r="E3730" s="65" t="n">
        <f aca="false">VLOOKUP(A3730,Plan1!$A$7:$O$4024,8,FALSE())</f>
        <v>760</v>
      </c>
      <c r="F3730" s="64" t="n">
        <f aca="false">VLOOKUP(A3730,Plan1!$A$7:$O$4024,12,FALSE())</f>
        <v>-0.23</v>
      </c>
      <c r="G3730" s="65" t="n">
        <f aca="false">VLOOKUP(A3730,Plan1!$A$7:$O$4024,13,FALSE())</f>
        <v>838.55</v>
      </c>
    </row>
    <row r="3731" customFormat="false" ht="15" hidden="false" customHeight="false" outlineLevel="0" collapsed="false">
      <c r="A3731" s="63" t="n">
        <v>45003</v>
      </c>
      <c r="B3731" s="64" t="n">
        <f aca="false">VLOOKUP(A3731,Plan1!$A$7:$O$4024,2,FALSE())</f>
        <v>0</v>
      </c>
      <c r="C3731" s="65" t="n">
        <f aca="false">VLOOKUP(A3731,Plan1!$A$7:$O$4024,3,FALSE())</f>
        <v>781</v>
      </c>
      <c r="D3731" s="66" t="n">
        <f aca="false">VLOOKUP(A3731,Plan1!$A$7:$O$4024,7,FALSE())</f>
        <v>0</v>
      </c>
      <c r="E3731" s="65" t="n">
        <f aca="false">VLOOKUP(A3731,Plan1!$A$7:$O$4024,8,FALSE())</f>
        <v>760</v>
      </c>
      <c r="F3731" s="64" t="n">
        <f aca="false">VLOOKUP(A3731,Plan1!$A$7:$O$4024,12,FALSE())</f>
        <v>-0.24</v>
      </c>
      <c r="G3731" s="65" t="n">
        <f aca="false">VLOOKUP(A3731,Plan1!$A$7:$O$4024,13,FALSE())</f>
        <v>838.54</v>
      </c>
    </row>
    <row r="3732" customFormat="false" ht="15" hidden="false" customHeight="false" outlineLevel="0" collapsed="false">
      <c r="A3732" s="63" t="n">
        <v>45004</v>
      </c>
      <c r="B3732" s="64" t="n">
        <f aca="false">VLOOKUP(A3732,Plan1!$A$7:$O$4024,2,FALSE())</f>
        <v>0</v>
      </c>
      <c r="C3732" s="65" t="n">
        <f aca="false">VLOOKUP(A3732,Plan1!$A$7:$O$4024,3,FALSE())</f>
        <v>781</v>
      </c>
      <c r="D3732" s="66" t="n">
        <f aca="false">VLOOKUP(A3732,Plan1!$A$7:$O$4024,7,FALSE())</f>
        <v>0</v>
      </c>
      <c r="E3732" s="65" t="n">
        <f aca="false">VLOOKUP(A3732,Plan1!$A$7:$O$4024,8,FALSE())</f>
        <v>760</v>
      </c>
      <c r="F3732" s="64" t="n">
        <f aca="false">VLOOKUP(A3732,Plan1!$A$7:$O$4024,12,FALSE())</f>
        <v>-0.24</v>
      </c>
      <c r="G3732" s="65" t="n">
        <f aca="false">VLOOKUP(A3732,Plan1!$A$7:$O$4024,13,FALSE())</f>
        <v>838.54</v>
      </c>
    </row>
    <row r="3733" customFormat="false" ht="15" hidden="false" customHeight="false" outlineLevel="0" collapsed="false">
      <c r="A3733" s="63" t="n">
        <v>45005</v>
      </c>
      <c r="B3733" s="64" t="n">
        <f aca="false">VLOOKUP(A3733,Plan1!$A$7:$O$4024,2,FALSE())</f>
        <v>0</v>
      </c>
      <c r="C3733" s="65" t="n">
        <f aca="false">VLOOKUP(A3733,Plan1!$A$7:$O$4024,3,FALSE())</f>
        <v>781</v>
      </c>
      <c r="D3733" s="66" t="n">
        <f aca="false">VLOOKUP(A3733,Plan1!$A$7:$O$4024,7,FALSE())</f>
        <v>0</v>
      </c>
      <c r="E3733" s="65" t="n">
        <f aca="false">VLOOKUP(A3733,Plan1!$A$7:$O$4024,8,FALSE())</f>
        <v>760</v>
      </c>
      <c r="F3733" s="64" t="n">
        <f aca="false">VLOOKUP(A3733,Plan1!$A$7:$O$4024,12,FALSE())</f>
        <v>-0.25</v>
      </c>
      <c r="G3733" s="65" t="n">
        <f aca="false">VLOOKUP(A3733,Plan1!$A$7:$O$4024,13,FALSE())</f>
        <v>838.53</v>
      </c>
    </row>
    <row r="3734" customFormat="false" ht="15" hidden="false" customHeight="false" outlineLevel="0" collapsed="false">
      <c r="A3734" s="63" t="n">
        <v>45006</v>
      </c>
      <c r="B3734" s="64" t="n">
        <f aca="false">VLOOKUP(A3734,Plan1!$A$7:$O$4024,2,FALSE())</f>
        <v>0</v>
      </c>
      <c r="C3734" s="65" t="n">
        <f aca="false">VLOOKUP(A3734,Plan1!$A$7:$O$4024,3,FALSE())</f>
        <v>781</v>
      </c>
      <c r="D3734" s="66" t="n">
        <f aca="false">VLOOKUP(A3734,Plan1!$A$7:$O$4024,7,FALSE())</f>
        <v>0</v>
      </c>
      <c r="E3734" s="65" t="n">
        <f aca="false">VLOOKUP(A3734,Plan1!$A$7:$O$4024,8,FALSE())</f>
        <v>760</v>
      </c>
      <c r="F3734" s="64" t="n">
        <f aca="false">VLOOKUP(A3734,Plan1!$A$7:$O$4024,12,FALSE())</f>
        <v>-0.22</v>
      </c>
      <c r="G3734" s="65" t="n">
        <f aca="false">VLOOKUP(A3734,Plan1!$A$7:$O$4024,13,FALSE())</f>
        <v>838.56</v>
      </c>
    </row>
    <row r="3735" customFormat="false" ht="15" hidden="false" customHeight="false" outlineLevel="0" collapsed="false">
      <c r="A3735" s="63" t="n">
        <v>45007</v>
      </c>
      <c r="B3735" s="64" t="n">
        <f aca="false">VLOOKUP(A3735,Plan1!$A$7:$O$4024,2,FALSE())</f>
        <v>0</v>
      </c>
      <c r="C3735" s="65" t="n">
        <f aca="false">VLOOKUP(A3735,Plan1!$A$7:$O$4024,3,FALSE())</f>
        <v>781</v>
      </c>
      <c r="D3735" s="66" t="n">
        <f aca="false">VLOOKUP(A3735,Plan1!$A$7:$O$4024,7,FALSE())</f>
        <v>0</v>
      </c>
      <c r="E3735" s="65" t="n">
        <f aca="false">VLOOKUP(A3735,Plan1!$A$7:$O$4024,8,FALSE())</f>
        <v>760</v>
      </c>
      <c r="F3735" s="64" t="n">
        <f aca="false">VLOOKUP(A3735,Plan1!$A$7:$O$4024,12,FALSE())</f>
        <v>-0.23</v>
      </c>
      <c r="G3735" s="65" t="n">
        <f aca="false">VLOOKUP(A3735,Plan1!$A$7:$O$4024,13,FALSE())</f>
        <v>838.55</v>
      </c>
    </row>
    <row r="3736" customFormat="false" ht="15" hidden="false" customHeight="false" outlineLevel="0" collapsed="false">
      <c r="A3736" s="63" t="n">
        <v>45008</v>
      </c>
      <c r="B3736" s="64" t="n">
        <f aca="false">VLOOKUP(A3736,Plan1!$A$7:$O$4024,2,FALSE())</f>
        <v>0</v>
      </c>
      <c r="C3736" s="65" t="n">
        <f aca="false">VLOOKUP(A3736,Plan1!$A$7:$O$4024,3,FALSE())</f>
        <v>781</v>
      </c>
      <c r="D3736" s="66" t="n">
        <f aca="false">VLOOKUP(A3736,Plan1!$A$7:$O$4024,7,FALSE())</f>
        <v>0</v>
      </c>
      <c r="E3736" s="65" t="n">
        <f aca="false">VLOOKUP(A3736,Plan1!$A$7:$O$4024,8,FALSE())</f>
        <v>760</v>
      </c>
      <c r="F3736" s="64" t="n">
        <f aca="false">VLOOKUP(A3736,Plan1!$A$7:$O$4024,12,FALSE())</f>
        <v>-0.24</v>
      </c>
      <c r="G3736" s="65" t="n">
        <f aca="false">VLOOKUP(A3736,Plan1!$A$7:$O$4024,13,FALSE())</f>
        <v>838.54</v>
      </c>
    </row>
    <row r="3737" customFormat="false" ht="15" hidden="false" customHeight="false" outlineLevel="0" collapsed="false">
      <c r="A3737" s="63" t="n">
        <v>45009</v>
      </c>
      <c r="B3737" s="64" t="n">
        <f aca="false">VLOOKUP(A3737,Plan1!$A$7:$O$4024,2,FALSE())</f>
        <v>0</v>
      </c>
      <c r="C3737" s="65" t="n">
        <f aca="false">VLOOKUP(A3737,Plan1!$A$7:$O$4024,3,FALSE())</f>
        <v>781</v>
      </c>
      <c r="D3737" s="66" t="n">
        <f aca="false">VLOOKUP(A3737,Plan1!$A$7:$O$4024,7,FALSE())</f>
        <v>0</v>
      </c>
      <c r="E3737" s="65" t="n">
        <f aca="false">VLOOKUP(A3737,Plan1!$A$7:$O$4024,8,FALSE())</f>
        <v>760</v>
      </c>
      <c r="F3737" s="64" t="n">
        <f aca="false">VLOOKUP(A3737,Plan1!$A$7:$O$4024,12,FALSE())</f>
        <v>-0.26</v>
      </c>
      <c r="G3737" s="65" t="n">
        <f aca="false">VLOOKUP(A3737,Plan1!$A$7:$O$4024,13,FALSE())</f>
        <v>838.52</v>
      </c>
    </row>
    <row r="3738" customFormat="false" ht="15" hidden="false" customHeight="false" outlineLevel="0" collapsed="false">
      <c r="A3738" s="63" t="n">
        <v>45010</v>
      </c>
      <c r="B3738" s="64" t="n">
        <f aca="false">VLOOKUP(A3738,Plan1!$A$7:$O$4024,2,FALSE())</f>
        <v>0</v>
      </c>
      <c r="C3738" s="65" t="n">
        <f aca="false">VLOOKUP(A3738,Plan1!$A$7:$O$4024,3,FALSE())</f>
        <v>781</v>
      </c>
      <c r="D3738" s="66" t="n">
        <f aca="false">VLOOKUP(A3738,Plan1!$A$7:$O$4024,7,FALSE())</f>
        <v>0</v>
      </c>
      <c r="E3738" s="65" t="n">
        <f aca="false">VLOOKUP(A3738,Plan1!$A$7:$O$4024,8,FALSE())</f>
        <v>760</v>
      </c>
      <c r="F3738" s="64" t="n">
        <f aca="false">VLOOKUP(A3738,Plan1!$A$7:$O$4024,12,FALSE())</f>
        <v>-0.27</v>
      </c>
      <c r="G3738" s="65" t="n">
        <f aca="false">VLOOKUP(A3738,Plan1!$A$7:$O$4024,13,FALSE())</f>
        <v>838.51</v>
      </c>
    </row>
    <row r="3739" customFormat="false" ht="15" hidden="false" customHeight="false" outlineLevel="0" collapsed="false">
      <c r="A3739" s="63" t="n">
        <v>45011</v>
      </c>
      <c r="B3739" s="64" t="n">
        <f aca="false">VLOOKUP(A3739,Plan1!$A$7:$O$4024,2,FALSE())</f>
        <v>0</v>
      </c>
      <c r="C3739" s="65" t="n">
        <f aca="false">VLOOKUP(A3739,Plan1!$A$7:$O$4024,3,FALSE())</f>
        <v>781</v>
      </c>
      <c r="D3739" s="66" t="n">
        <f aca="false">VLOOKUP(A3739,Plan1!$A$7:$O$4024,7,FALSE())</f>
        <v>0</v>
      </c>
      <c r="E3739" s="65" t="n">
        <f aca="false">VLOOKUP(A3739,Plan1!$A$7:$O$4024,8,FALSE())</f>
        <v>760</v>
      </c>
      <c r="F3739" s="64" t="n">
        <f aca="false">VLOOKUP(A3739,Plan1!$A$7:$O$4024,12,FALSE())</f>
        <v>-0.28</v>
      </c>
      <c r="G3739" s="65" t="n">
        <f aca="false">VLOOKUP(A3739,Plan1!$A$7:$O$4024,13,FALSE())</f>
        <v>838.5</v>
      </c>
    </row>
    <row r="3740" customFormat="false" ht="15" hidden="false" customHeight="false" outlineLevel="0" collapsed="false">
      <c r="A3740" s="63" t="n">
        <v>45012</v>
      </c>
      <c r="B3740" s="64" t="n">
        <f aca="false">VLOOKUP(A3740,Plan1!$A$7:$O$4024,2,FALSE())</f>
        <v>0</v>
      </c>
      <c r="C3740" s="65" t="n">
        <f aca="false">VLOOKUP(A3740,Plan1!$A$7:$O$4024,3,FALSE())</f>
        <v>781</v>
      </c>
      <c r="D3740" s="66" t="n">
        <f aca="false">VLOOKUP(A3740,Plan1!$A$7:$O$4024,7,FALSE())</f>
        <v>0</v>
      </c>
      <c r="E3740" s="65" t="n">
        <f aca="false">VLOOKUP(A3740,Plan1!$A$7:$O$4024,8,FALSE())</f>
        <v>760</v>
      </c>
      <c r="F3740" s="64" t="n">
        <f aca="false">VLOOKUP(A3740,Plan1!$A$7:$O$4024,12,FALSE())</f>
        <v>-0.3</v>
      </c>
      <c r="G3740" s="65" t="n">
        <f aca="false">VLOOKUP(A3740,Plan1!$A$7:$O$4024,13,FALSE())</f>
        <v>838.48</v>
      </c>
    </row>
    <row r="3741" customFormat="false" ht="15" hidden="false" customHeight="false" outlineLevel="0" collapsed="false">
      <c r="A3741" s="63" t="n">
        <v>45013</v>
      </c>
      <c r="B3741" s="64" t="n">
        <f aca="false">VLOOKUP(A3741,Plan1!$A$7:$O$4024,2,FALSE())</f>
        <v>0</v>
      </c>
      <c r="C3741" s="65" t="n">
        <f aca="false">VLOOKUP(A3741,Plan1!$A$7:$O$4024,3,FALSE())</f>
        <v>781</v>
      </c>
      <c r="D3741" s="66" t="n">
        <f aca="false">VLOOKUP(A3741,Plan1!$A$7:$O$4024,7,FALSE())</f>
        <v>0</v>
      </c>
      <c r="E3741" s="65" t="n">
        <f aca="false">VLOOKUP(A3741,Plan1!$A$7:$O$4024,8,FALSE())</f>
        <v>760</v>
      </c>
      <c r="F3741" s="64" t="n">
        <f aca="false">VLOOKUP(A3741,Plan1!$A$7:$O$4024,12,FALSE())</f>
        <v>-0.32</v>
      </c>
      <c r="G3741" s="65" t="n">
        <f aca="false">VLOOKUP(A3741,Plan1!$A$7:$O$4024,13,FALSE())</f>
        <v>838.46</v>
      </c>
    </row>
    <row r="3742" customFormat="false" ht="15" hidden="false" customHeight="false" outlineLevel="0" collapsed="false">
      <c r="A3742" s="63" t="n">
        <v>45014</v>
      </c>
      <c r="B3742" s="64" t="n">
        <f aca="false">VLOOKUP(A3742,Plan1!$A$7:$O$4024,2,FALSE())</f>
        <v>0</v>
      </c>
      <c r="C3742" s="65" t="n">
        <f aca="false">VLOOKUP(A3742,Plan1!$A$7:$O$4024,3,FALSE())</f>
        <v>781</v>
      </c>
      <c r="D3742" s="66" t="n">
        <f aca="false">VLOOKUP(A3742,Plan1!$A$7:$O$4024,7,FALSE())</f>
        <v>0</v>
      </c>
      <c r="E3742" s="65" t="n">
        <f aca="false">VLOOKUP(A3742,Plan1!$A$7:$O$4024,8,FALSE())</f>
        <v>760</v>
      </c>
      <c r="F3742" s="64" t="n">
        <f aca="false">VLOOKUP(A3742,Plan1!$A$7:$O$4024,12,FALSE())</f>
        <v>-0.32</v>
      </c>
      <c r="G3742" s="65" t="n">
        <f aca="false">VLOOKUP(A3742,Plan1!$A$7:$O$4024,13,FALSE())</f>
        <v>838.46</v>
      </c>
    </row>
    <row r="3743" customFormat="false" ht="15" hidden="false" customHeight="false" outlineLevel="0" collapsed="false">
      <c r="A3743" s="63" t="n">
        <v>45015</v>
      </c>
      <c r="B3743" s="64" t="n">
        <f aca="false">VLOOKUP(A3743,Plan1!$A$7:$O$4024,2,FALSE())</f>
        <v>0</v>
      </c>
      <c r="C3743" s="65" t="n">
        <f aca="false">VLOOKUP(A3743,Plan1!$A$7:$O$4024,3,FALSE())</f>
        <v>781</v>
      </c>
      <c r="D3743" s="66" t="n">
        <f aca="false">VLOOKUP(A3743,Plan1!$A$7:$O$4024,7,FALSE())</f>
        <v>0</v>
      </c>
      <c r="E3743" s="65" t="n">
        <f aca="false">VLOOKUP(A3743,Plan1!$A$7:$O$4024,8,FALSE())</f>
        <v>760</v>
      </c>
      <c r="F3743" s="64" t="n">
        <f aca="false">VLOOKUP(A3743,Plan1!$A$7:$O$4024,12,FALSE())</f>
        <v>-0.34</v>
      </c>
      <c r="G3743" s="65" t="n">
        <f aca="false">VLOOKUP(A3743,Plan1!$A$7:$O$4024,13,FALSE())</f>
        <v>838.44</v>
      </c>
    </row>
    <row r="3744" customFormat="false" ht="15" hidden="false" customHeight="false" outlineLevel="0" collapsed="false">
      <c r="A3744" s="63" t="n">
        <v>45016</v>
      </c>
      <c r="B3744" s="64" t="n">
        <f aca="false">VLOOKUP(A3744,Plan1!$A$7:$O$4024,2,FALSE())</f>
        <v>0</v>
      </c>
      <c r="C3744" s="65" t="n">
        <f aca="false">VLOOKUP(A3744,Plan1!$A$7:$O$4024,3,FALSE())</f>
        <v>781</v>
      </c>
      <c r="D3744" s="66" t="n">
        <f aca="false">VLOOKUP(A3744,Plan1!$A$7:$O$4024,7,FALSE())</f>
        <v>0</v>
      </c>
      <c r="E3744" s="65" t="n">
        <f aca="false">VLOOKUP(A3744,Plan1!$A$7:$O$4024,8,FALSE())</f>
        <v>760</v>
      </c>
      <c r="F3744" s="64" t="n">
        <f aca="false">VLOOKUP(A3744,Plan1!$A$7:$O$4024,12,FALSE())</f>
        <v>-0.36</v>
      </c>
      <c r="G3744" s="65" t="n">
        <f aca="false">VLOOKUP(A3744,Plan1!$A$7:$O$4024,13,FALSE())</f>
        <v>838.42</v>
      </c>
    </row>
    <row r="3745" customFormat="false" ht="15" hidden="false" customHeight="false" outlineLevel="0" collapsed="false">
      <c r="A3745" s="63" t="n">
        <v>45017</v>
      </c>
      <c r="B3745" s="64" t="n">
        <f aca="false">VLOOKUP(A3745,Plan1!$A$7:$O$4024,2,FALSE())</f>
        <v>0</v>
      </c>
      <c r="C3745" s="65" t="n">
        <f aca="false">VLOOKUP(A3745,Plan1!$A$7:$O$4024,3,FALSE())</f>
        <v>781</v>
      </c>
      <c r="D3745" s="66" t="n">
        <f aca="false">VLOOKUP(A3745,Plan1!$A$7:$O$4024,7,FALSE())</f>
        <v>0</v>
      </c>
      <c r="E3745" s="65" t="n">
        <f aca="false">VLOOKUP(A3745,Plan1!$A$7:$O$4024,8,FALSE())</f>
        <v>760</v>
      </c>
      <c r="F3745" s="64" t="n">
        <f aca="false">VLOOKUP(A3745,Plan1!$A$7:$O$4024,12,FALSE())</f>
        <v>-0.38</v>
      </c>
      <c r="G3745" s="65" t="n">
        <f aca="false">VLOOKUP(A3745,Plan1!$A$7:$O$4024,13,FALSE())</f>
        <v>838.4</v>
      </c>
    </row>
    <row r="3746" customFormat="false" ht="15" hidden="false" customHeight="false" outlineLevel="0" collapsed="false">
      <c r="A3746" s="63" t="n">
        <v>45018</v>
      </c>
      <c r="B3746" s="64" t="n">
        <f aca="false">VLOOKUP(A3746,Plan1!$A$7:$O$4024,2,FALSE())</f>
        <v>0</v>
      </c>
      <c r="C3746" s="65" t="n">
        <f aca="false">VLOOKUP(A3746,Plan1!$A$7:$O$4024,3,FALSE())</f>
        <v>781</v>
      </c>
      <c r="D3746" s="66" t="n">
        <f aca="false">VLOOKUP(A3746,Plan1!$A$7:$O$4024,7,FALSE())</f>
        <v>0</v>
      </c>
      <c r="E3746" s="65" t="n">
        <f aca="false">VLOOKUP(A3746,Plan1!$A$7:$O$4024,8,FALSE())</f>
        <v>760</v>
      </c>
      <c r="F3746" s="64" t="n">
        <f aca="false">VLOOKUP(A3746,Plan1!$A$7:$O$4024,12,FALSE())</f>
        <v>-0.4</v>
      </c>
      <c r="G3746" s="65" t="n">
        <f aca="false">VLOOKUP(A3746,Plan1!$A$7:$O$4024,13,FALSE())</f>
        <v>838.38</v>
      </c>
    </row>
    <row r="3747" customFormat="false" ht="15" hidden="false" customHeight="false" outlineLevel="0" collapsed="false">
      <c r="A3747" s="63" t="n">
        <v>45019</v>
      </c>
      <c r="B3747" s="64" t="n">
        <f aca="false">VLOOKUP(A3747,Plan1!$A$7:$O$4024,2,FALSE())</f>
        <v>0</v>
      </c>
      <c r="C3747" s="65" t="n">
        <f aca="false">VLOOKUP(A3747,Plan1!$A$7:$O$4024,3,FALSE())</f>
        <v>781</v>
      </c>
      <c r="D3747" s="66" t="n">
        <f aca="false">VLOOKUP(A3747,Plan1!$A$7:$O$4024,7,FALSE())</f>
        <v>0</v>
      </c>
      <c r="E3747" s="65" t="n">
        <f aca="false">VLOOKUP(A3747,Plan1!$A$7:$O$4024,8,FALSE())</f>
        <v>760</v>
      </c>
      <c r="F3747" s="64" t="n">
        <f aca="false">VLOOKUP(A3747,Plan1!$A$7:$O$4024,12,FALSE())</f>
        <v>-0.42</v>
      </c>
      <c r="G3747" s="65" t="n">
        <f aca="false">VLOOKUP(A3747,Plan1!$A$7:$O$4024,13,FALSE())</f>
        <v>838.36</v>
      </c>
    </row>
    <row r="3748" customFormat="false" ht="15" hidden="false" customHeight="false" outlineLevel="0" collapsed="false">
      <c r="A3748" s="63" t="n">
        <v>45020</v>
      </c>
      <c r="B3748" s="64" t="n">
        <f aca="false">VLOOKUP(A3748,Plan1!$A$7:$O$4024,2,FALSE())</f>
        <v>0</v>
      </c>
      <c r="C3748" s="65" t="n">
        <f aca="false">VLOOKUP(A3748,Plan1!$A$7:$O$4024,3,FALSE())</f>
        <v>781</v>
      </c>
      <c r="D3748" s="66" t="n">
        <f aca="false">VLOOKUP(A3748,Plan1!$A$7:$O$4024,7,FALSE())</f>
        <v>0</v>
      </c>
      <c r="E3748" s="65" t="n">
        <f aca="false">VLOOKUP(A3748,Plan1!$A$7:$O$4024,8,FALSE())</f>
        <v>760</v>
      </c>
      <c r="F3748" s="64" t="n">
        <f aca="false">VLOOKUP(A3748,Plan1!$A$7:$O$4024,12,FALSE())</f>
        <v>-0.42</v>
      </c>
      <c r="G3748" s="65" t="n">
        <f aca="false">VLOOKUP(A3748,Plan1!$A$7:$O$4024,13,FALSE())</f>
        <v>838.36</v>
      </c>
    </row>
    <row r="3749" customFormat="false" ht="15" hidden="false" customHeight="false" outlineLevel="0" collapsed="false">
      <c r="A3749" s="63" t="n">
        <v>45021</v>
      </c>
      <c r="B3749" s="64" t="n">
        <f aca="false">VLOOKUP(A3749,Plan1!$A$7:$O$4024,2,FALSE())</f>
        <v>0</v>
      </c>
      <c r="C3749" s="65" t="n">
        <f aca="false">VLOOKUP(A3749,Plan1!$A$7:$O$4024,3,FALSE())</f>
        <v>781</v>
      </c>
      <c r="D3749" s="66" t="n">
        <f aca="false">VLOOKUP(A3749,Plan1!$A$7:$O$4024,7,FALSE())</f>
        <v>0</v>
      </c>
      <c r="E3749" s="65" t="n">
        <f aca="false">VLOOKUP(A3749,Plan1!$A$7:$O$4024,8,FALSE())</f>
        <v>760</v>
      </c>
      <c r="F3749" s="64" t="n">
        <f aca="false">VLOOKUP(A3749,Plan1!$A$7:$O$4024,12,FALSE())</f>
        <v>-0.44</v>
      </c>
      <c r="G3749" s="65" t="n">
        <f aca="false">VLOOKUP(A3749,Plan1!$A$7:$O$4024,13,FALSE())</f>
        <v>838.34</v>
      </c>
    </row>
    <row r="3750" customFormat="false" ht="15" hidden="false" customHeight="false" outlineLevel="0" collapsed="false">
      <c r="A3750" s="63" t="n">
        <v>45022</v>
      </c>
      <c r="B3750" s="64" t="n">
        <f aca="false">VLOOKUP(A3750,Plan1!$A$7:$O$4024,2,FALSE())</f>
        <v>0</v>
      </c>
      <c r="C3750" s="65" t="n">
        <f aca="false">VLOOKUP(A3750,Plan1!$A$7:$O$4024,3,FALSE())</f>
        <v>781</v>
      </c>
      <c r="D3750" s="66" t="n">
        <f aca="false">VLOOKUP(A3750,Plan1!$A$7:$O$4024,7,FALSE())</f>
        <v>0</v>
      </c>
      <c r="E3750" s="65" t="n">
        <f aca="false">VLOOKUP(A3750,Plan1!$A$7:$O$4024,8,FALSE())</f>
        <v>760</v>
      </c>
      <c r="F3750" s="64" t="n">
        <f aca="false">VLOOKUP(A3750,Plan1!$A$7:$O$4024,12,FALSE())</f>
        <v>-0.46</v>
      </c>
      <c r="G3750" s="65" t="n">
        <f aca="false">VLOOKUP(A3750,Plan1!$A$7:$O$4024,13,FALSE())</f>
        <v>838.32</v>
      </c>
    </row>
    <row r="3751" customFormat="false" ht="15" hidden="false" customHeight="false" outlineLevel="0" collapsed="false">
      <c r="A3751" s="63" t="n">
        <v>45023</v>
      </c>
      <c r="B3751" s="64" t="n">
        <f aca="false">VLOOKUP(A3751,Plan1!$A$7:$O$4024,2,FALSE())</f>
        <v>0</v>
      </c>
      <c r="C3751" s="65" t="n">
        <f aca="false">VLOOKUP(A3751,Plan1!$A$7:$O$4024,3,FALSE())</f>
        <v>781</v>
      </c>
      <c r="D3751" s="66" t="n">
        <f aca="false">VLOOKUP(A3751,Plan1!$A$7:$O$4024,7,FALSE())</f>
        <v>0</v>
      </c>
      <c r="E3751" s="65" t="n">
        <f aca="false">VLOOKUP(A3751,Plan1!$A$7:$O$4024,8,FALSE())</f>
        <v>760</v>
      </c>
      <c r="F3751" s="64" t="n">
        <f aca="false">VLOOKUP(A3751,Plan1!$A$7:$O$4024,12,FALSE())</f>
        <v>-0.48</v>
      </c>
      <c r="G3751" s="65" t="n">
        <f aca="false">VLOOKUP(A3751,Plan1!$A$7:$O$4024,13,FALSE())</f>
        <v>838.3</v>
      </c>
    </row>
    <row r="3752" customFormat="false" ht="15" hidden="false" customHeight="false" outlineLevel="0" collapsed="false">
      <c r="A3752" s="63" t="n">
        <v>45024</v>
      </c>
      <c r="B3752" s="64" t="n">
        <f aca="false">VLOOKUP(A3752,Plan1!$A$7:$O$4024,2,FALSE())</f>
        <v>0</v>
      </c>
      <c r="C3752" s="65" t="n">
        <f aca="false">VLOOKUP(A3752,Plan1!$A$7:$O$4024,3,FALSE())</f>
        <v>781</v>
      </c>
      <c r="D3752" s="66" t="n">
        <f aca="false">VLOOKUP(A3752,Plan1!$A$7:$O$4024,7,FALSE())</f>
        <v>0</v>
      </c>
      <c r="E3752" s="65" t="n">
        <f aca="false">VLOOKUP(A3752,Plan1!$A$7:$O$4024,8,FALSE())</f>
        <v>760</v>
      </c>
      <c r="F3752" s="64" t="n">
        <f aca="false">VLOOKUP(A3752,Plan1!$A$7:$O$4024,12,FALSE())</f>
        <v>-0.45</v>
      </c>
      <c r="G3752" s="65" t="n">
        <f aca="false">VLOOKUP(A3752,Plan1!$A$7:$O$4024,13,FALSE())</f>
        <v>838.33</v>
      </c>
    </row>
    <row r="3753" customFormat="false" ht="15" hidden="false" customHeight="false" outlineLevel="0" collapsed="false">
      <c r="A3753" s="63" t="n">
        <v>45025</v>
      </c>
      <c r="B3753" s="64" t="n">
        <f aca="false">VLOOKUP(A3753,Plan1!$A$7:$O$4024,2,FALSE())</f>
        <v>0</v>
      </c>
      <c r="C3753" s="65" t="n">
        <f aca="false">VLOOKUP(A3753,Plan1!$A$7:$O$4024,3,FALSE())</f>
        <v>781</v>
      </c>
      <c r="D3753" s="66" t="n">
        <f aca="false">VLOOKUP(A3753,Plan1!$A$7:$O$4024,7,FALSE())</f>
        <v>0</v>
      </c>
      <c r="E3753" s="65" t="n">
        <f aca="false">VLOOKUP(A3753,Plan1!$A$7:$O$4024,8,FALSE())</f>
        <v>760</v>
      </c>
      <c r="F3753" s="64" t="n">
        <f aca="false">VLOOKUP(A3753,Plan1!$A$7:$O$4024,12,FALSE())</f>
        <v>-0.44</v>
      </c>
      <c r="G3753" s="65" t="n">
        <f aca="false">VLOOKUP(A3753,Plan1!$A$7:$O$4024,13,FALSE())</f>
        <v>838.34</v>
      </c>
    </row>
    <row r="3754" customFormat="false" ht="15" hidden="false" customHeight="false" outlineLevel="0" collapsed="false">
      <c r="A3754" s="63" t="n">
        <v>45026</v>
      </c>
      <c r="B3754" s="64" t="n">
        <f aca="false">VLOOKUP(A3754,Plan1!$A$7:$O$4024,2,FALSE())</f>
        <v>0</v>
      </c>
      <c r="C3754" s="65" t="n">
        <f aca="false">VLOOKUP(A3754,Plan1!$A$7:$O$4024,3,FALSE())</f>
        <v>781</v>
      </c>
      <c r="D3754" s="66" t="n">
        <f aca="false">VLOOKUP(A3754,Plan1!$A$7:$O$4024,7,FALSE())</f>
        <v>0</v>
      </c>
      <c r="E3754" s="65" t="n">
        <f aca="false">VLOOKUP(A3754,Plan1!$A$7:$O$4024,8,FALSE())</f>
        <v>760</v>
      </c>
      <c r="F3754" s="64" t="n">
        <f aca="false">VLOOKUP(A3754,Plan1!$A$7:$O$4024,12,FALSE())</f>
        <v>-0.43</v>
      </c>
      <c r="G3754" s="65" t="n">
        <f aca="false">VLOOKUP(A3754,Plan1!$A$7:$O$4024,13,FALSE())</f>
        <v>838.35</v>
      </c>
    </row>
    <row r="3755" customFormat="false" ht="15" hidden="false" customHeight="false" outlineLevel="0" collapsed="false">
      <c r="A3755" s="63" t="n">
        <v>45027</v>
      </c>
      <c r="B3755" s="64" t="n">
        <f aca="false">VLOOKUP(A3755,Plan1!$A$7:$O$4024,2,FALSE())</f>
        <v>0</v>
      </c>
      <c r="C3755" s="65" t="n">
        <f aca="false">VLOOKUP(A3755,Plan1!$A$7:$O$4024,3,FALSE())</f>
        <v>781</v>
      </c>
      <c r="D3755" s="66" t="n">
        <f aca="false">VLOOKUP(A3755,Plan1!$A$7:$O$4024,7,FALSE())</f>
        <v>0</v>
      </c>
      <c r="E3755" s="65" t="n">
        <f aca="false">VLOOKUP(A3755,Plan1!$A$7:$O$4024,8,FALSE())</f>
        <v>760</v>
      </c>
      <c r="F3755" s="64" t="n">
        <f aca="false">VLOOKUP(A3755,Plan1!$A$7:$O$4024,12,FALSE())</f>
        <v>-0.44</v>
      </c>
      <c r="G3755" s="65" t="n">
        <f aca="false">VLOOKUP(A3755,Plan1!$A$7:$O$4024,13,FALSE())</f>
        <v>838.34</v>
      </c>
    </row>
    <row r="3756" customFormat="false" ht="15" hidden="false" customHeight="false" outlineLevel="0" collapsed="false">
      <c r="A3756" s="63" t="n">
        <v>45028</v>
      </c>
      <c r="B3756" s="64" t="n">
        <f aca="false">VLOOKUP(A3756,Plan1!$A$7:$O$4024,2,FALSE())</f>
        <v>0</v>
      </c>
      <c r="C3756" s="65" t="n">
        <f aca="false">VLOOKUP(A3756,Plan1!$A$7:$O$4024,3,FALSE())</f>
        <v>781</v>
      </c>
      <c r="D3756" s="66" t="n">
        <f aca="false">VLOOKUP(A3756,Plan1!$A$7:$O$4024,7,FALSE())</f>
        <v>0</v>
      </c>
      <c r="E3756" s="65" t="n">
        <f aca="false">VLOOKUP(A3756,Plan1!$A$7:$O$4024,8,FALSE())</f>
        <v>760</v>
      </c>
      <c r="F3756" s="64" t="n">
        <f aca="false">VLOOKUP(A3756,Plan1!$A$7:$O$4024,12,FALSE())</f>
        <v>-0.45</v>
      </c>
      <c r="G3756" s="65" t="n">
        <f aca="false">VLOOKUP(A3756,Plan1!$A$7:$O$4024,13,FALSE())</f>
        <v>838.33</v>
      </c>
    </row>
    <row r="3757" customFormat="false" ht="15" hidden="false" customHeight="false" outlineLevel="0" collapsed="false">
      <c r="A3757" s="63" t="n">
        <v>45029</v>
      </c>
      <c r="B3757" s="64" t="n">
        <f aca="false">VLOOKUP(A3757,Plan1!$A$7:$O$4024,2,FALSE())</f>
        <v>0</v>
      </c>
      <c r="C3757" s="65" t="n">
        <f aca="false">VLOOKUP(A3757,Plan1!$A$7:$O$4024,3,FALSE())</f>
        <v>781</v>
      </c>
      <c r="D3757" s="66" t="n">
        <f aca="false">VLOOKUP(A3757,Plan1!$A$7:$O$4024,7,FALSE())</f>
        <v>0</v>
      </c>
      <c r="E3757" s="65" t="n">
        <f aca="false">VLOOKUP(A3757,Plan1!$A$7:$O$4024,8,FALSE())</f>
        <v>760</v>
      </c>
      <c r="F3757" s="64" t="n">
        <f aca="false">VLOOKUP(A3757,Plan1!$A$7:$O$4024,12,FALSE())</f>
        <v>-0.47</v>
      </c>
      <c r="G3757" s="65" t="n">
        <f aca="false">VLOOKUP(A3757,Plan1!$A$7:$O$4024,13,FALSE())</f>
        <v>838.31</v>
      </c>
    </row>
    <row r="3758" customFormat="false" ht="15" hidden="false" customHeight="false" outlineLevel="0" collapsed="false">
      <c r="A3758" s="63" t="n">
        <v>45030</v>
      </c>
      <c r="B3758" s="64" t="n">
        <f aca="false">VLOOKUP(A3758,Plan1!$A$7:$O$4024,2,FALSE())</f>
        <v>0</v>
      </c>
      <c r="C3758" s="65" t="n">
        <f aca="false">VLOOKUP(A3758,Plan1!$A$7:$O$4024,3,FALSE())</f>
        <v>781</v>
      </c>
      <c r="D3758" s="66" t="n">
        <f aca="false">VLOOKUP(A3758,Plan1!$A$7:$O$4024,7,FALSE())</f>
        <v>0</v>
      </c>
      <c r="E3758" s="65" t="n">
        <f aca="false">VLOOKUP(A3758,Plan1!$A$7:$O$4024,8,FALSE())</f>
        <v>760</v>
      </c>
      <c r="F3758" s="64" t="n">
        <f aca="false">VLOOKUP(A3758,Plan1!$A$7:$O$4024,12,FALSE())</f>
        <v>-0.47</v>
      </c>
      <c r="G3758" s="65" t="n">
        <f aca="false">VLOOKUP(A3758,Plan1!$A$7:$O$4024,13,FALSE())</f>
        <v>838.31</v>
      </c>
    </row>
    <row r="3759" customFormat="false" ht="15" hidden="false" customHeight="false" outlineLevel="0" collapsed="false">
      <c r="A3759" s="63" t="n">
        <v>45031</v>
      </c>
      <c r="B3759" s="64" t="n">
        <f aca="false">VLOOKUP(A3759,Plan1!$A$7:$O$4024,2,FALSE())</f>
        <v>0</v>
      </c>
      <c r="C3759" s="65" t="n">
        <f aca="false">VLOOKUP(A3759,Plan1!$A$7:$O$4024,3,FALSE())</f>
        <v>781</v>
      </c>
      <c r="D3759" s="66" t="n">
        <f aca="false">VLOOKUP(A3759,Plan1!$A$7:$O$4024,7,FALSE())</f>
        <v>0</v>
      </c>
      <c r="E3759" s="65" t="n">
        <f aca="false">VLOOKUP(A3759,Plan1!$A$7:$O$4024,8,FALSE())</f>
        <v>760</v>
      </c>
      <c r="F3759" s="64" t="n">
        <f aca="false">VLOOKUP(A3759,Plan1!$A$7:$O$4024,12,FALSE())</f>
        <v>-0.49</v>
      </c>
      <c r="G3759" s="65" t="n">
        <f aca="false">VLOOKUP(A3759,Plan1!$A$7:$O$4024,13,FALSE())</f>
        <v>838.29</v>
      </c>
    </row>
    <row r="3760" customFormat="false" ht="15" hidden="false" customHeight="false" outlineLevel="0" collapsed="false">
      <c r="A3760" s="63" t="n">
        <v>45032</v>
      </c>
      <c r="B3760" s="64" t="n">
        <f aca="false">VLOOKUP(A3760,Plan1!$A$7:$O$4024,2,FALSE())</f>
        <v>0</v>
      </c>
      <c r="C3760" s="65" t="n">
        <f aca="false">VLOOKUP(A3760,Plan1!$A$7:$O$4024,3,FALSE())</f>
        <v>781</v>
      </c>
      <c r="D3760" s="66" t="n">
        <f aca="false">VLOOKUP(A3760,Plan1!$A$7:$O$4024,7,FALSE())</f>
        <v>0</v>
      </c>
      <c r="E3760" s="65" t="n">
        <f aca="false">VLOOKUP(A3760,Plan1!$A$7:$O$4024,8,FALSE())</f>
        <v>760</v>
      </c>
      <c r="F3760" s="64" t="n">
        <f aca="false">VLOOKUP(A3760,Plan1!$A$7:$O$4024,12,FALSE())</f>
        <v>-0.5</v>
      </c>
      <c r="G3760" s="65" t="n">
        <f aca="false">VLOOKUP(A3760,Plan1!$A$7:$O$4024,13,FALSE())</f>
        <v>838.28</v>
      </c>
    </row>
    <row r="3761" customFormat="false" ht="15" hidden="false" customHeight="false" outlineLevel="0" collapsed="false">
      <c r="A3761" s="63" t="n">
        <v>45033</v>
      </c>
      <c r="B3761" s="64" t="n">
        <f aca="false">VLOOKUP(A3761,Plan1!$A$7:$O$4024,2,FALSE())</f>
        <v>0</v>
      </c>
      <c r="C3761" s="65" t="n">
        <f aca="false">VLOOKUP(A3761,Plan1!$A$7:$O$4024,3,FALSE())</f>
        <v>781</v>
      </c>
      <c r="D3761" s="66" t="n">
        <f aca="false">VLOOKUP(A3761,Plan1!$A$7:$O$4024,7,FALSE())</f>
        <v>0</v>
      </c>
      <c r="E3761" s="65" t="n">
        <f aca="false">VLOOKUP(A3761,Plan1!$A$7:$O$4024,8,FALSE())</f>
        <v>760</v>
      </c>
      <c r="F3761" s="64" t="n">
        <f aca="false">VLOOKUP(A3761,Plan1!$A$7:$O$4024,12,FALSE())</f>
        <v>-0.52</v>
      </c>
      <c r="G3761" s="65" t="n">
        <f aca="false">VLOOKUP(A3761,Plan1!$A$7:$O$4024,13,FALSE())</f>
        <v>838.26</v>
      </c>
    </row>
    <row r="3762" customFormat="false" ht="15" hidden="false" customHeight="false" outlineLevel="0" collapsed="false">
      <c r="A3762" s="63" t="n">
        <v>45034</v>
      </c>
      <c r="B3762" s="64" t="n">
        <f aca="false">VLOOKUP(A3762,Plan1!$A$7:$O$4024,2,FALSE())</f>
        <v>0</v>
      </c>
      <c r="C3762" s="65" t="n">
        <f aca="false">VLOOKUP(A3762,Plan1!$A$7:$O$4024,3,FALSE())</f>
        <v>781</v>
      </c>
      <c r="D3762" s="66" t="n">
        <f aca="false">VLOOKUP(A3762,Plan1!$A$7:$O$4024,7,FALSE())</f>
        <v>0</v>
      </c>
      <c r="E3762" s="65" t="n">
        <f aca="false">VLOOKUP(A3762,Plan1!$A$7:$O$4024,8,FALSE())</f>
        <v>760</v>
      </c>
      <c r="F3762" s="64" t="n">
        <f aca="false">VLOOKUP(A3762,Plan1!$A$7:$O$4024,12,FALSE())</f>
        <v>-0.52</v>
      </c>
      <c r="G3762" s="65" t="n">
        <f aca="false">VLOOKUP(A3762,Plan1!$A$7:$O$4024,13,FALSE())</f>
        <v>838.26</v>
      </c>
    </row>
    <row r="3763" customFormat="false" ht="15" hidden="false" customHeight="false" outlineLevel="0" collapsed="false">
      <c r="A3763" s="63" t="n">
        <v>45035</v>
      </c>
      <c r="B3763" s="64" t="n">
        <f aca="false">VLOOKUP(A3763,Plan1!$A$7:$O$4024,2,FALSE())</f>
        <v>0</v>
      </c>
      <c r="C3763" s="65" t="n">
        <f aca="false">VLOOKUP(A3763,Plan1!$A$7:$O$4024,3,FALSE())</f>
        <v>781</v>
      </c>
      <c r="D3763" s="66" t="n">
        <f aca="false">VLOOKUP(A3763,Plan1!$A$7:$O$4024,7,FALSE())</f>
        <v>0</v>
      </c>
      <c r="E3763" s="65" t="n">
        <f aca="false">VLOOKUP(A3763,Plan1!$A$7:$O$4024,8,FALSE())</f>
        <v>760</v>
      </c>
      <c r="F3763" s="64" t="n">
        <f aca="false">VLOOKUP(A3763,Plan1!$A$7:$O$4024,12,FALSE())</f>
        <v>-0.54</v>
      </c>
      <c r="G3763" s="65" t="n">
        <f aca="false">VLOOKUP(A3763,Plan1!$A$7:$O$4024,13,FALSE())</f>
        <v>838.24</v>
      </c>
    </row>
    <row r="3764" customFormat="false" ht="15" hidden="false" customHeight="false" outlineLevel="0" collapsed="false">
      <c r="A3764" s="63" t="n">
        <v>45036</v>
      </c>
      <c r="B3764" s="64" t="n">
        <f aca="false">VLOOKUP(A3764,Plan1!$A$7:$O$4024,2,FALSE())</f>
        <v>0</v>
      </c>
      <c r="C3764" s="65" t="n">
        <f aca="false">VLOOKUP(A3764,Plan1!$A$7:$O$4024,3,FALSE())</f>
        <v>781</v>
      </c>
      <c r="D3764" s="66" t="n">
        <f aca="false">VLOOKUP(A3764,Plan1!$A$7:$O$4024,7,FALSE())</f>
        <v>0</v>
      </c>
      <c r="E3764" s="65" t="n">
        <f aca="false">VLOOKUP(A3764,Plan1!$A$7:$O$4024,8,FALSE())</f>
        <v>760</v>
      </c>
      <c r="F3764" s="64" t="n">
        <f aca="false">VLOOKUP(A3764,Plan1!$A$7:$O$4024,12,FALSE())</f>
        <v>-0.56</v>
      </c>
      <c r="G3764" s="65" t="n">
        <f aca="false">VLOOKUP(A3764,Plan1!$A$7:$O$4024,13,FALSE())</f>
        <v>838.22</v>
      </c>
    </row>
    <row r="3765" customFormat="false" ht="15" hidden="false" customHeight="false" outlineLevel="0" collapsed="false">
      <c r="A3765" s="63" t="n">
        <v>45037</v>
      </c>
      <c r="B3765" s="64" t="n">
        <f aca="false">VLOOKUP(A3765,Plan1!$A$7:$O$4024,2,FALSE())</f>
        <v>0</v>
      </c>
      <c r="C3765" s="65" t="n">
        <f aca="false">VLOOKUP(A3765,Plan1!$A$7:$O$4024,3,FALSE())</f>
        <v>781</v>
      </c>
      <c r="D3765" s="66" t="n">
        <f aca="false">VLOOKUP(A3765,Plan1!$A$7:$O$4024,7,FALSE())</f>
        <v>0</v>
      </c>
      <c r="E3765" s="65" t="n">
        <f aca="false">VLOOKUP(A3765,Plan1!$A$7:$O$4024,8,FALSE())</f>
        <v>760</v>
      </c>
      <c r="F3765" s="64" t="n">
        <f aca="false">VLOOKUP(A3765,Plan1!$A$7:$O$4024,12,FALSE())</f>
        <v>-0.58</v>
      </c>
      <c r="G3765" s="65" t="n">
        <f aca="false">VLOOKUP(A3765,Plan1!$A$7:$O$4024,13,FALSE())</f>
        <v>838.2</v>
      </c>
    </row>
    <row r="3766" customFormat="false" ht="15" hidden="false" customHeight="false" outlineLevel="0" collapsed="false">
      <c r="A3766" s="63" t="n">
        <v>45038</v>
      </c>
      <c r="B3766" s="64" t="n">
        <f aca="false">VLOOKUP(A3766,Plan1!$A$7:$O$4024,2,FALSE())</f>
        <v>0</v>
      </c>
      <c r="C3766" s="65" t="n">
        <f aca="false">VLOOKUP(A3766,Plan1!$A$7:$O$4024,3,FALSE())</f>
        <v>781</v>
      </c>
      <c r="D3766" s="66" t="n">
        <f aca="false">VLOOKUP(A3766,Plan1!$A$7:$O$4024,7,FALSE())</f>
        <v>0</v>
      </c>
      <c r="E3766" s="65" t="n">
        <f aca="false">VLOOKUP(A3766,Plan1!$A$7:$O$4024,8,FALSE())</f>
        <v>760</v>
      </c>
      <c r="F3766" s="64" t="n">
        <f aca="false">VLOOKUP(A3766,Plan1!$A$7:$O$4024,12,FALSE())</f>
        <v>-0.6</v>
      </c>
      <c r="G3766" s="65" t="n">
        <f aca="false">VLOOKUP(A3766,Plan1!$A$7:$O$4024,13,FALSE())</f>
        <v>838.18</v>
      </c>
    </row>
    <row r="3767" customFormat="false" ht="15" hidden="false" customHeight="false" outlineLevel="0" collapsed="false">
      <c r="A3767" s="63" t="n">
        <v>45039</v>
      </c>
      <c r="B3767" s="64" t="n">
        <f aca="false">VLOOKUP(A3767,Plan1!$A$7:$O$4024,2,FALSE())</f>
        <v>0</v>
      </c>
      <c r="C3767" s="65" t="n">
        <f aca="false">VLOOKUP(A3767,Plan1!$A$7:$O$4024,3,FALSE())</f>
        <v>781</v>
      </c>
      <c r="D3767" s="66" t="n">
        <f aca="false">VLOOKUP(A3767,Plan1!$A$7:$O$4024,7,FALSE())</f>
        <v>0</v>
      </c>
      <c r="E3767" s="65" t="n">
        <f aca="false">VLOOKUP(A3767,Plan1!$A$7:$O$4024,8,FALSE())</f>
        <v>760</v>
      </c>
      <c r="F3767" s="64" t="n">
        <f aca="false">VLOOKUP(A3767,Plan1!$A$7:$O$4024,12,FALSE())</f>
        <v>-0.6</v>
      </c>
      <c r="G3767" s="65" t="n">
        <f aca="false">VLOOKUP(A3767,Plan1!$A$7:$O$4024,13,FALSE())</f>
        <v>838.18</v>
      </c>
    </row>
    <row r="3768" customFormat="false" ht="15" hidden="false" customHeight="false" outlineLevel="0" collapsed="false">
      <c r="A3768" s="63" t="n">
        <v>45040</v>
      </c>
      <c r="B3768" s="64" t="n">
        <f aca="false">VLOOKUP(A3768,Plan1!$A$7:$O$4024,2,FALSE())</f>
        <v>0</v>
      </c>
      <c r="C3768" s="65" t="n">
        <f aca="false">VLOOKUP(A3768,Plan1!$A$7:$O$4024,3,FALSE())</f>
        <v>781</v>
      </c>
      <c r="D3768" s="66" t="n">
        <f aca="false">VLOOKUP(A3768,Plan1!$A$7:$O$4024,7,FALSE())</f>
        <v>0</v>
      </c>
      <c r="E3768" s="65" t="n">
        <f aca="false">VLOOKUP(A3768,Plan1!$A$7:$O$4024,8,FALSE())</f>
        <v>760</v>
      </c>
      <c r="F3768" s="64" t="n">
        <f aca="false">VLOOKUP(A3768,Plan1!$A$7:$O$4024,12,FALSE())</f>
        <v>-0.64</v>
      </c>
      <c r="G3768" s="65" t="n">
        <f aca="false">VLOOKUP(A3768,Plan1!$A$7:$O$4024,13,FALSE())</f>
        <v>838.14</v>
      </c>
    </row>
    <row r="3769" customFormat="false" ht="15" hidden="false" customHeight="false" outlineLevel="0" collapsed="false">
      <c r="A3769" s="63" t="n">
        <v>45041</v>
      </c>
      <c r="B3769" s="64" t="n">
        <f aca="false">VLOOKUP(A3769,Plan1!$A$7:$O$4024,2,FALSE())</f>
        <v>0</v>
      </c>
      <c r="C3769" s="65" t="n">
        <f aca="false">VLOOKUP(A3769,Plan1!$A$7:$O$4024,3,FALSE())</f>
        <v>781</v>
      </c>
      <c r="D3769" s="66" t="n">
        <f aca="false">VLOOKUP(A3769,Plan1!$A$7:$O$4024,7,FALSE())</f>
        <v>0</v>
      </c>
      <c r="E3769" s="65" t="n">
        <f aca="false">VLOOKUP(A3769,Plan1!$A$7:$O$4024,8,FALSE())</f>
        <v>760</v>
      </c>
      <c r="F3769" s="64" t="n">
        <f aca="false">VLOOKUP(A3769,Plan1!$A$7:$O$4024,12,FALSE())</f>
        <v>-0.66</v>
      </c>
      <c r="G3769" s="65" t="n">
        <f aca="false">VLOOKUP(A3769,Plan1!$A$7:$O$4024,13,FALSE())</f>
        <v>838.12</v>
      </c>
    </row>
    <row r="3770" customFormat="false" ht="15" hidden="false" customHeight="false" outlineLevel="0" collapsed="false">
      <c r="A3770" s="63" t="n">
        <v>45042</v>
      </c>
      <c r="B3770" s="64" t="n">
        <f aca="false">VLOOKUP(A3770,Plan1!$A$7:$O$4024,2,FALSE())</f>
        <v>0</v>
      </c>
      <c r="C3770" s="65" t="n">
        <f aca="false">VLOOKUP(A3770,Plan1!$A$7:$O$4024,3,FALSE())</f>
        <v>781</v>
      </c>
      <c r="D3770" s="66" t="n">
        <f aca="false">VLOOKUP(A3770,Plan1!$A$7:$O$4024,7,FALSE())</f>
        <v>0</v>
      </c>
      <c r="E3770" s="65" t="n">
        <f aca="false">VLOOKUP(A3770,Plan1!$A$7:$O$4024,8,FALSE())</f>
        <v>760</v>
      </c>
      <c r="F3770" s="64" t="n">
        <f aca="false">VLOOKUP(A3770,Plan1!$A$7:$O$4024,12,FALSE())</f>
        <v>-0.68</v>
      </c>
      <c r="G3770" s="65" t="n">
        <f aca="false">VLOOKUP(A3770,Plan1!$A$7:$O$4024,13,FALSE())</f>
        <v>838.1</v>
      </c>
    </row>
    <row r="3771" customFormat="false" ht="15" hidden="false" customHeight="false" outlineLevel="0" collapsed="false">
      <c r="A3771" s="63" t="n">
        <v>45043</v>
      </c>
      <c r="B3771" s="64" t="n">
        <f aca="false">VLOOKUP(A3771,Plan1!$A$7:$O$4024,2,FALSE())</f>
        <v>0</v>
      </c>
      <c r="C3771" s="65" t="n">
        <f aca="false">VLOOKUP(A3771,Plan1!$A$7:$O$4024,3,FALSE())</f>
        <v>781</v>
      </c>
      <c r="D3771" s="66" t="n">
        <f aca="false">VLOOKUP(A3771,Plan1!$A$7:$O$4024,7,FALSE())</f>
        <v>0</v>
      </c>
      <c r="E3771" s="65" t="n">
        <f aca="false">VLOOKUP(A3771,Plan1!$A$7:$O$4024,8,FALSE())</f>
        <v>760</v>
      </c>
      <c r="F3771" s="64" t="n">
        <f aca="false">VLOOKUP(A3771,Plan1!$A$7:$O$4024,12,FALSE())</f>
        <v>-0.7</v>
      </c>
      <c r="G3771" s="65" t="n">
        <f aca="false">VLOOKUP(A3771,Plan1!$A$7:$O$4024,13,FALSE())</f>
        <v>838.08</v>
      </c>
    </row>
    <row r="3772" customFormat="false" ht="15" hidden="false" customHeight="false" outlineLevel="0" collapsed="false">
      <c r="A3772" s="63" t="n">
        <v>45044</v>
      </c>
      <c r="B3772" s="64" t="n">
        <f aca="false">VLOOKUP(A3772,Plan1!$A$7:$O$4024,2,FALSE())</f>
        <v>0</v>
      </c>
      <c r="C3772" s="65" t="n">
        <f aca="false">VLOOKUP(A3772,Plan1!$A$7:$O$4024,3,FALSE())</f>
        <v>781</v>
      </c>
      <c r="D3772" s="66" t="n">
        <f aca="false">VLOOKUP(A3772,Plan1!$A$7:$O$4024,7,FALSE())</f>
        <v>0</v>
      </c>
      <c r="E3772" s="65" t="n">
        <f aca="false">VLOOKUP(A3772,Plan1!$A$7:$O$4024,8,FALSE())</f>
        <v>760</v>
      </c>
      <c r="F3772" s="64" t="n">
        <f aca="false">VLOOKUP(A3772,Plan1!$A$7:$O$4024,12,FALSE())</f>
        <v>-0.7</v>
      </c>
      <c r="G3772" s="65" t="n">
        <f aca="false">VLOOKUP(A3772,Plan1!$A$7:$O$4024,13,FALSE())</f>
        <v>838.08</v>
      </c>
    </row>
    <row r="3773" customFormat="false" ht="15" hidden="false" customHeight="false" outlineLevel="0" collapsed="false">
      <c r="A3773" s="63" t="n">
        <v>45045</v>
      </c>
      <c r="B3773" s="64" t="n">
        <f aca="false">VLOOKUP(A3773,Plan1!$A$7:$O$4024,2,FALSE())</f>
        <v>0</v>
      </c>
      <c r="C3773" s="65" t="n">
        <f aca="false">VLOOKUP(A3773,Plan1!$A$7:$O$4024,3,FALSE())</f>
        <v>781</v>
      </c>
      <c r="D3773" s="66" t="n">
        <f aca="false">VLOOKUP(A3773,Plan1!$A$7:$O$4024,7,FALSE())</f>
        <v>0</v>
      </c>
      <c r="E3773" s="65" t="n">
        <f aca="false">VLOOKUP(A3773,Plan1!$A$7:$O$4024,8,FALSE())</f>
        <v>760</v>
      </c>
      <c r="F3773" s="64" t="n">
        <f aca="false">VLOOKUP(A3773,Plan1!$A$7:$O$4024,12,FALSE())</f>
        <v>-0.64</v>
      </c>
      <c r="G3773" s="65" t="n">
        <f aca="false">VLOOKUP(A3773,Plan1!$A$7:$O$4024,13,FALSE())</f>
        <v>838.14</v>
      </c>
    </row>
    <row r="3774" customFormat="false" ht="15" hidden="false" customHeight="false" outlineLevel="0" collapsed="false">
      <c r="A3774" s="63" t="n">
        <v>45046</v>
      </c>
      <c r="B3774" s="64" t="n">
        <f aca="false">VLOOKUP(A3774,Plan1!$A$7:$O$4024,2,FALSE())</f>
        <v>0</v>
      </c>
      <c r="C3774" s="65" t="n">
        <f aca="false">VLOOKUP(A3774,Plan1!$A$7:$O$4024,3,FALSE())</f>
        <v>781</v>
      </c>
      <c r="D3774" s="66" t="n">
        <f aca="false">VLOOKUP(A3774,Plan1!$A$7:$O$4024,7,FALSE())</f>
        <v>0</v>
      </c>
      <c r="E3774" s="65" t="n">
        <f aca="false">VLOOKUP(A3774,Plan1!$A$7:$O$4024,8,FALSE())</f>
        <v>760</v>
      </c>
      <c r="F3774" s="64" t="n">
        <f aca="false">VLOOKUP(A3774,Plan1!$A$7:$O$4024,12,FALSE())</f>
        <v>-0.59</v>
      </c>
      <c r="G3774" s="65" t="n">
        <f aca="false">VLOOKUP(A3774,Plan1!$A$7:$O$4024,13,FALSE())</f>
        <v>838.19</v>
      </c>
    </row>
    <row r="3775" customFormat="false" ht="15" hidden="false" customHeight="false" outlineLevel="0" collapsed="false">
      <c r="A3775" s="63" t="n">
        <v>45047</v>
      </c>
      <c r="B3775" s="64" t="n">
        <f aca="false">VLOOKUP(A3775,Plan1!$A$7:$O$4024,2,FALSE())</f>
        <v>0</v>
      </c>
      <c r="C3775" s="65" t="n">
        <f aca="false">VLOOKUP(A3775,Plan1!$A$7:$O$4024,3,FALSE())</f>
        <v>781</v>
      </c>
      <c r="D3775" s="66" t="n">
        <f aca="false">VLOOKUP(A3775,Plan1!$A$7:$O$4024,7,FALSE())</f>
        <v>0</v>
      </c>
      <c r="E3775" s="65" t="n">
        <f aca="false">VLOOKUP(A3775,Plan1!$A$7:$O$4024,8,FALSE())</f>
        <v>760</v>
      </c>
      <c r="F3775" s="64" t="n">
        <f aca="false">VLOOKUP(A3775,Plan1!$A$7:$O$4024,12,FALSE())</f>
        <v>-0.6</v>
      </c>
      <c r="G3775" s="65" t="n">
        <f aca="false">VLOOKUP(A3775,Plan1!$A$7:$O$4024,13,FALSE())</f>
        <v>838.18</v>
      </c>
    </row>
    <row r="3776" customFormat="false" ht="15" hidden="false" customHeight="false" outlineLevel="0" collapsed="false">
      <c r="A3776" s="63" t="n">
        <v>45048</v>
      </c>
      <c r="B3776" s="64" t="n">
        <f aca="false">VLOOKUP(A3776,Plan1!$A$7:$O$4024,2,FALSE())</f>
        <v>0</v>
      </c>
      <c r="C3776" s="65" t="n">
        <f aca="false">VLOOKUP(A3776,Plan1!$A$7:$O$4024,3,FALSE())</f>
        <v>781</v>
      </c>
      <c r="D3776" s="66" t="n">
        <f aca="false">VLOOKUP(A3776,Plan1!$A$7:$O$4024,7,FALSE())</f>
        <v>0</v>
      </c>
      <c r="E3776" s="65" t="n">
        <f aca="false">VLOOKUP(A3776,Plan1!$A$7:$O$4024,8,FALSE())</f>
        <v>760</v>
      </c>
      <c r="F3776" s="64" t="n">
        <f aca="false">VLOOKUP(A3776,Plan1!$A$7:$O$4024,12,FALSE())</f>
        <v>-0.61</v>
      </c>
      <c r="G3776" s="65" t="n">
        <f aca="false">VLOOKUP(A3776,Plan1!$A$7:$O$4024,13,FALSE())</f>
        <v>838.17</v>
      </c>
    </row>
    <row r="3777" customFormat="false" ht="15" hidden="false" customHeight="false" outlineLevel="0" collapsed="false">
      <c r="A3777" s="63" t="n">
        <v>45049</v>
      </c>
      <c r="B3777" s="64" t="n">
        <f aca="false">VLOOKUP(A3777,Plan1!$A$7:$O$4024,2,FALSE())</f>
        <v>0</v>
      </c>
      <c r="C3777" s="65" t="n">
        <f aca="false">VLOOKUP(A3777,Plan1!$A$7:$O$4024,3,FALSE())</f>
        <v>781</v>
      </c>
      <c r="D3777" s="66" t="n">
        <f aca="false">VLOOKUP(A3777,Plan1!$A$7:$O$4024,7,FALSE())</f>
        <v>0</v>
      </c>
      <c r="E3777" s="65" t="n">
        <f aca="false">VLOOKUP(A3777,Plan1!$A$7:$O$4024,8,FALSE())</f>
        <v>760</v>
      </c>
      <c r="F3777" s="64" t="n">
        <f aca="false">VLOOKUP(A3777,Plan1!$A$7:$O$4024,12,FALSE())</f>
        <v>-0.63</v>
      </c>
      <c r="G3777" s="65" t="n">
        <f aca="false">VLOOKUP(A3777,Plan1!$A$7:$O$4024,13,FALSE())</f>
        <v>838.15</v>
      </c>
    </row>
    <row r="3778" customFormat="false" ht="15" hidden="false" customHeight="false" outlineLevel="0" collapsed="false">
      <c r="A3778" s="63" t="n">
        <v>45050</v>
      </c>
      <c r="B3778" s="64" t="n">
        <f aca="false">VLOOKUP(A3778,Plan1!$A$7:$O$4024,2,FALSE())</f>
        <v>0</v>
      </c>
      <c r="C3778" s="65" t="n">
        <f aca="false">VLOOKUP(A3778,Plan1!$A$7:$O$4024,3,FALSE())</f>
        <v>781</v>
      </c>
      <c r="D3778" s="66" t="n">
        <f aca="false">VLOOKUP(A3778,Plan1!$A$7:$O$4024,7,FALSE())</f>
        <v>0</v>
      </c>
      <c r="E3778" s="65" t="n">
        <f aca="false">VLOOKUP(A3778,Plan1!$A$7:$O$4024,8,FALSE())</f>
        <v>760</v>
      </c>
      <c r="F3778" s="64" t="n">
        <f aca="false">VLOOKUP(A3778,Plan1!$A$7:$O$4024,12,FALSE())</f>
        <v>-0.64</v>
      </c>
      <c r="G3778" s="65" t="n">
        <f aca="false">VLOOKUP(A3778,Plan1!$A$7:$O$4024,13,FALSE())</f>
        <v>838.14</v>
      </c>
    </row>
    <row r="3779" customFormat="false" ht="15" hidden="false" customHeight="false" outlineLevel="0" collapsed="false">
      <c r="A3779" s="63" t="n">
        <v>45051</v>
      </c>
      <c r="B3779" s="64" t="n">
        <f aca="false">VLOOKUP(A3779,Plan1!$A$7:$O$4024,2,FALSE())</f>
        <v>0</v>
      </c>
      <c r="C3779" s="65" t="n">
        <f aca="false">VLOOKUP(A3779,Plan1!$A$7:$O$4024,3,FALSE())</f>
        <v>781</v>
      </c>
      <c r="D3779" s="66" t="n">
        <f aca="false">VLOOKUP(A3779,Plan1!$A$7:$O$4024,7,FALSE())</f>
        <v>0</v>
      </c>
      <c r="E3779" s="65" t="n">
        <f aca="false">VLOOKUP(A3779,Plan1!$A$7:$O$4024,8,FALSE())</f>
        <v>760</v>
      </c>
      <c r="F3779" s="64" t="n">
        <f aca="false">VLOOKUP(A3779,Plan1!$A$7:$O$4024,12,FALSE())</f>
        <v>-0.67</v>
      </c>
      <c r="G3779" s="65" t="n">
        <f aca="false">VLOOKUP(A3779,Plan1!$A$7:$O$4024,13,FALSE())</f>
        <v>838.11</v>
      </c>
    </row>
    <row r="3780" customFormat="false" ht="15" hidden="false" customHeight="false" outlineLevel="0" collapsed="false">
      <c r="A3780" s="63" t="n">
        <v>45052</v>
      </c>
      <c r="B3780" s="64" t="n">
        <f aca="false">VLOOKUP(A3780,Plan1!$A$7:$O$4024,2,FALSE())</f>
        <v>0</v>
      </c>
      <c r="C3780" s="65" t="n">
        <f aca="false">VLOOKUP(A3780,Plan1!$A$7:$O$4024,3,FALSE())</f>
        <v>781</v>
      </c>
      <c r="D3780" s="66" t="n">
        <f aca="false">VLOOKUP(A3780,Plan1!$A$7:$O$4024,7,FALSE())</f>
        <v>0</v>
      </c>
      <c r="E3780" s="65" t="n">
        <f aca="false">VLOOKUP(A3780,Plan1!$A$7:$O$4024,8,FALSE())</f>
        <v>760</v>
      </c>
      <c r="F3780" s="64" t="n">
        <f aca="false">VLOOKUP(A3780,Plan1!$A$7:$O$4024,12,FALSE())</f>
        <v>-0.68</v>
      </c>
      <c r="G3780" s="65" t="n">
        <f aca="false">VLOOKUP(A3780,Plan1!$A$7:$O$4024,13,FALSE())</f>
        <v>838.1</v>
      </c>
    </row>
    <row r="3781" customFormat="false" ht="15" hidden="false" customHeight="false" outlineLevel="0" collapsed="false">
      <c r="A3781" s="63" t="n">
        <v>45053</v>
      </c>
      <c r="B3781" s="64" t="n">
        <f aca="false">VLOOKUP(A3781,Plan1!$A$7:$O$4024,2,FALSE())</f>
        <v>0</v>
      </c>
      <c r="C3781" s="65" t="n">
        <f aca="false">VLOOKUP(A3781,Plan1!$A$7:$O$4024,3,FALSE())</f>
        <v>781</v>
      </c>
      <c r="D3781" s="66" t="n">
        <f aca="false">VLOOKUP(A3781,Plan1!$A$7:$O$4024,7,FALSE())</f>
        <v>0</v>
      </c>
      <c r="E3781" s="65" t="n">
        <f aca="false">VLOOKUP(A3781,Plan1!$A$7:$O$4024,8,FALSE())</f>
        <v>760</v>
      </c>
      <c r="F3781" s="64" t="n">
        <f aca="false">VLOOKUP(A3781,Plan1!$A$7:$O$4024,12,FALSE())</f>
        <v>-0.7</v>
      </c>
      <c r="G3781" s="65" t="n">
        <f aca="false">VLOOKUP(A3781,Plan1!$A$7:$O$4024,13,FALSE())</f>
        <v>838.08</v>
      </c>
    </row>
    <row r="3782" customFormat="false" ht="15" hidden="false" customHeight="false" outlineLevel="0" collapsed="false">
      <c r="A3782" s="63" t="n">
        <v>45054</v>
      </c>
      <c r="B3782" s="64" t="n">
        <f aca="false">VLOOKUP(A3782,Plan1!$A$7:$O$4024,2,FALSE())</f>
        <v>0</v>
      </c>
      <c r="C3782" s="65" t="n">
        <f aca="false">VLOOKUP(A3782,Plan1!$A$7:$O$4024,3,FALSE())</f>
        <v>781</v>
      </c>
      <c r="D3782" s="66" t="n">
        <f aca="false">VLOOKUP(A3782,Plan1!$A$7:$O$4024,7,FALSE())</f>
        <v>0</v>
      </c>
      <c r="E3782" s="65" t="n">
        <f aca="false">VLOOKUP(A3782,Plan1!$A$7:$O$4024,8,FALSE())</f>
        <v>760</v>
      </c>
      <c r="F3782" s="64" t="n">
        <f aca="false">VLOOKUP(A3782,Plan1!$A$7:$O$4024,12,FALSE())</f>
        <v>-0.72</v>
      </c>
      <c r="G3782" s="65" t="n">
        <f aca="false">VLOOKUP(A3782,Plan1!$A$7:$O$4024,13,FALSE())</f>
        <v>838.06</v>
      </c>
    </row>
    <row r="3783" customFormat="false" ht="15" hidden="false" customHeight="false" outlineLevel="0" collapsed="false">
      <c r="A3783" s="63" t="n">
        <v>45055</v>
      </c>
      <c r="B3783" s="64" t="n">
        <f aca="false">VLOOKUP(A3783,Plan1!$A$7:$O$4024,2,FALSE())</f>
        <v>0</v>
      </c>
      <c r="C3783" s="65" t="n">
        <f aca="false">VLOOKUP(A3783,Plan1!$A$7:$O$4024,3,FALSE())</f>
        <v>781</v>
      </c>
      <c r="D3783" s="66" t="n">
        <f aca="false">VLOOKUP(A3783,Plan1!$A$7:$O$4024,7,FALSE())</f>
        <v>0</v>
      </c>
      <c r="E3783" s="65" t="n">
        <f aca="false">VLOOKUP(A3783,Plan1!$A$7:$O$4024,8,FALSE())</f>
        <v>760</v>
      </c>
      <c r="F3783" s="64" t="n">
        <f aca="false">VLOOKUP(A3783,Plan1!$A$7:$O$4024,12,FALSE())</f>
        <v>-0.74</v>
      </c>
      <c r="G3783" s="65" t="n">
        <f aca="false">VLOOKUP(A3783,Plan1!$A$7:$O$4024,13,FALSE())</f>
        <v>838.04</v>
      </c>
    </row>
    <row r="3784" customFormat="false" ht="15" hidden="false" customHeight="false" outlineLevel="0" collapsed="false">
      <c r="A3784" s="63" t="n">
        <v>45056</v>
      </c>
      <c r="B3784" s="64" t="n">
        <f aca="false">VLOOKUP(A3784,Plan1!$A$7:$O$4024,2,FALSE())</f>
        <v>0</v>
      </c>
      <c r="C3784" s="65" t="n">
        <f aca="false">VLOOKUP(A3784,Plan1!$A$7:$O$4024,3,FALSE())</f>
        <v>781</v>
      </c>
      <c r="D3784" s="66" t="n">
        <f aca="false">VLOOKUP(A3784,Plan1!$A$7:$O$4024,7,FALSE())</f>
        <v>0</v>
      </c>
      <c r="E3784" s="65" t="n">
        <f aca="false">VLOOKUP(A3784,Plan1!$A$7:$O$4024,8,FALSE())</f>
        <v>760</v>
      </c>
      <c r="F3784" s="64" t="n">
        <f aca="false">VLOOKUP(A3784,Plan1!$A$7:$O$4024,12,FALSE())</f>
        <v>-0.76</v>
      </c>
      <c r="G3784" s="65" t="n">
        <f aca="false">VLOOKUP(A3784,Plan1!$A$7:$O$4024,13,FALSE())</f>
        <v>838.02</v>
      </c>
    </row>
    <row r="3785" customFormat="false" ht="15" hidden="false" customHeight="false" outlineLevel="0" collapsed="false">
      <c r="A3785" s="63" t="n">
        <v>45057</v>
      </c>
      <c r="B3785" s="64" t="n">
        <f aca="false">VLOOKUP(A3785,Plan1!$A$7:$O$4024,2,FALSE())</f>
        <v>0</v>
      </c>
      <c r="C3785" s="65" t="n">
        <f aca="false">VLOOKUP(A3785,Plan1!$A$7:$O$4024,3,FALSE())</f>
        <v>781</v>
      </c>
      <c r="D3785" s="66" t="n">
        <f aca="false">VLOOKUP(A3785,Plan1!$A$7:$O$4024,7,FALSE())</f>
        <v>0</v>
      </c>
      <c r="E3785" s="65" t="n">
        <f aca="false">VLOOKUP(A3785,Plan1!$A$7:$O$4024,8,FALSE())</f>
        <v>760</v>
      </c>
      <c r="F3785" s="64" t="n">
        <f aca="false">VLOOKUP(A3785,Plan1!$A$7:$O$4024,12,FALSE())</f>
        <v>-0.76</v>
      </c>
      <c r="G3785" s="65" t="n">
        <f aca="false">VLOOKUP(A3785,Plan1!$A$7:$O$4024,13,FALSE())</f>
        <v>838.02</v>
      </c>
    </row>
    <row r="3786" customFormat="false" ht="15" hidden="false" customHeight="false" outlineLevel="0" collapsed="false">
      <c r="A3786" s="63" t="n">
        <v>45058</v>
      </c>
      <c r="B3786" s="64" t="n">
        <f aca="false">VLOOKUP(A3786,Plan1!$A$7:$O$4024,2,FALSE())</f>
        <v>0</v>
      </c>
      <c r="C3786" s="65" t="n">
        <f aca="false">VLOOKUP(A3786,Plan1!$A$7:$O$4024,3,FALSE())</f>
        <v>781</v>
      </c>
      <c r="D3786" s="66" t="n">
        <f aca="false">VLOOKUP(A3786,Plan1!$A$7:$O$4024,7,FALSE())</f>
        <v>0</v>
      </c>
      <c r="E3786" s="65" t="n">
        <f aca="false">VLOOKUP(A3786,Plan1!$A$7:$O$4024,8,FALSE())</f>
        <v>760</v>
      </c>
      <c r="F3786" s="64" t="n">
        <f aca="false">VLOOKUP(A3786,Plan1!$A$7:$O$4024,12,FALSE())</f>
        <v>-0.78</v>
      </c>
      <c r="G3786" s="65" t="n">
        <f aca="false">VLOOKUP(A3786,Plan1!$A$7:$O$4024,13,FALSE())</f>
        <v>838</v>
      </c>
    </row>
    <row r="3787" customFormat="false" ht="15" hidden="false" customHeight="false" outlineLevel="0" collapsed="false">
      <c r="A3787" s="63" t="n">
        <v>45059</v>
      </c>
      <c r="B3787" s="64" t="n">
        <f aca="false">VLOOKUP(A3787,Plan1!$A$7:$O$4024,2,FALSE())</f>
        <v>0</v>
      </c>
      <c r="C3787" s="65" t="n">
        <f aca="false">VLOOKUP(A3787,Plan1!$A$7:$O$4024,3,FALSE())</f>
        <v>781</v>
      </c>
      <c r="D3787" s="66" t="n">
        <f aca="false">VLOOKUP(A3787,Plan1!$A$7:$O$4024,7,FALSE())</f>
        <v>0</v>
      </c>
      <c r="E3787" s="65" t="n">
        <f aca="false">VLOOKUP(A3787,Plan1!$A$7:$O$4024,8,FALSE())</f>
        <v>760</v>
      </c>
      <c r="F3787" s="64" t="n">
        <f aca="false">VLOOKUP(A3787,Plan1!$A$7:$O$4024,12,FALSE())</f>
        <v>-0.79</v>
      </c>
      <c r="G3787" s="65" t="n">
        <f aca="false">VLOOKUP(A3787,Plan1!$A$7:$O$4024,13,FALSE())</f>
        <v>837.99</v>
      </c>
    </row>
    <row r="3788" customFormat="false" ht="15" hidden="false" customHeight="false" outlineLevel="0" collapsed="false">
      <c r="A3788" s="63" t="n">
        <v>45060</v>
      </c>
      <c r="B3788" s="64" t="n">
        <f aca="false">VLOOKUP(A3788,Plan1!$A$7:$O$4024,2,FALSE())</f>
        <v>0</v>
      </c>
      <c r="C3788" s="65" t="n">
        <f aca="false">VLOOKUP(A3788,Plan1!$A$7:$O$4024,3,FALSE())</f>
        <v>781</v>
      </c>
      <c r="D3788" s="66" t="n">
        <f aca="false">VLOOKUP(A3788,Plan1!$A$7:$O$4024,7,FALSE())</f>
        <v>0</v>
      </c>
      <c r="E3788" s="65" t="n">
        <f aca="false">VLOOKUP(A3788,Plan1!$A$7:$O$4024,8,FALSE())</f>
        <v>760</v>
      </c>
      <c r="F3788" s="64" t="n">
        <f aca="false">VLOOKUP(A3788,Plan1!$A$7:$O$4024,12,FALSE())</f>
        <v>-0.82</v>
      </c>
      <c r="G3788" s="65" t="n">
        <f aca="false">VLOOKUP(A3788,Plan1!$A$7:$O$4024,13,FALSE())</f>
        <v>837.96</v>
      </c>
    </row>
    <row r="3789" customFormat="false" ht="15" hidden="false" customHeight="false" outlineLevel="0" collapsed="false">
      <c r="A3789" s="63" t="n">
        <v>45061</v>
      </c>
      <c r="B3789" s="64" t="n">
        <f aca="false">VLOOKUP(A3789,Plan1!$A$7:$O$4024,2,FALSE())</f>
        <v>0</v>
      </c>
      <c r="C3789" s="65" t="n">
        <f aca="false">VLOOKUP(A3789,Plan1!$A$7:$O$4024,3,FALSE())</f>
        <v>781</v>
      </c>
      <c r="D3789" s="66" t="n">
        <f aca="false">VLOOKUP(A3789,Plan1!$A$7:$O$4024,7,FALSE())</f>
        <v>0</v>
      </c>
      <c r="E3789" s="65" t="n">
        <f aca="false">VLOOKUP(A3789,Plan1!$A$7:$O$4024,8,FALSE())</f>
        <v>760</v>
      </c>
      <c r="F3789" s="64" t="n">
        <f aca="false">VLOOKUP(A3789,Plan1!$A$7:$O$4024,12,FALSE())</f>
        <v>-0.85</v>
      </c>
      <c r="G3789" s="65" t="n">
        <f aca="false">VLOOKUP(A3789,Plan1!$A$7:$O$4024,13,FALSE())</f>
        <v>837.93</v>
      </c>
    </row>
    <row r="3790" customFormat="false" ht="15" hidden="false" customHeight="false" outlineLevel="0" collapsed="false">
      <c r="A3790" s="63" t="n">
        <v>45062</v>
      </c>
      <c r="B3790" s="64" t="n">
        <f aca="false">VLOOKUP(A3790,Plan1!$A$7:$O$4024,2,FALSE())</f>
        <v>0</v>
      </c>
      <c r="C3790" s="65" t="n">
        <f aca="false">VLOOKUP(A3790,Plan1!$A$7:$O$4024,3,FALSE())</f>
        <v>781</v>
      </c>
      <c r="D3790" s="66" t="n">
        <f aca="false">VLOOKUP(A3790,Plan1!$A$7:$O$4024,7,FALSE())</f>
        <v>0</v>
      </c>
      <c r="E3790" s="65" t="n">
        <f aca="false">VLOOKUP(A3790,Plan1!$A$7:$O$4024,8,FALSE())</f>
        <v>760</v>
      </c>
      <c r="F3790" s="64" t="n">
        <f aca="false">VLOOKUP(A3790,Plan1!$A$7:$O$4024,12,FALSE())</f>
        <v>-0.86</v>
      </c>
      <c r="G3790" s="65" t="n">
        <f aca="false">VLOOKUP(A3790,Plan1!$A$7:$O$4024,13,FALSE())</f>
        <v>837.92</v>
      </c>
    </row>
    <row r="3791" customFormat="false" ht="15" hidden="false" customHeight="false" outlineLevel="0" collapsed="false">
      <c r="A3791" s="63" t="n">
        <v>45063</v>
      </c>
      <c r="B3791" s="64" t="n">
        <f aca="false">VLOOKUP(A3791,Plan1!$A$7:$O$4024,2,FALSE())</f>
        <v>0</v>
      </c>
      <c r="C3791" s="65" t="n">
        <f aca="false">VLOOKUP(A3791,Plan1!$A$7:$O$4024,3,FALSE())</f>
        <v>781</v>
      </c>
      <c r="D3791" s="66" t="n">
        <f aca="false">VLOOKUP(A3791,Plan1!$A$7:$O$4024,7,FALSE())</f>
        <v>0</v>
      </c>
      <c r="E3791" s="65" t="n">
        <f aca="false">VLOOKUP(A3791,Plan1!$A$7:$O$4024,8,FALSE())</f>
        <v>760</v>
      </c>
      <c r="F3791" s="64" t="n">
        <f aca="false">VLOOKUP(A3791,Plan1!$A$7:$O$4024,12,FALSE())</f>
        <v>-0.88</v>
      </c>
      <c r="G3791" s="65" t="n">
        <f aca="false">VLOOKUP(A3791,Plan1!$A$7:$O$4024,13,FALSE())</f>
        <v>837.9</v>
      </c>
    </row>
    <row r="3792" customFormat="false" ht="15" hidden="false" customHeight="false" outlineLevel="0" collapsed="false">
      <c r="A3792" s="63" t="n">
        <v>45064</v>
      </c>
      <c r="B3792" s="64" t="n">
        <f aca="false">VLOOKUP(A3792,Plan1!$A$7:$O$4024,2,FALSE())</f>
        <v>0</v>
      </c>
      <c r="C3792" s="65" t="n">
        <f aca="false">VLOOKUP(A3792,Plan1!$A$7:$O$4024,3,FALSE())</f>
        <v>781</v>
      </c>
      <c r="D3792" s="66" t="n">
        <f aca="false">VLOOKUP(A3792,Plan1!$A$7:$O$4024,7,FALSE())</f>
        <v>0</v>
      </c>
      <c r="E3792" s="65" t="n">
        <f aca="false">VLOOKUP(A3792,Plan1!$A$7:$O$4024,8,FALSE())</f>
        <v>760</v>
      </c>
      <c r="F3792" s="64" t="n">
        <f aca="false">VLOOKUP(A3792,Plan1!$A$7:$O$4024,12,FALSE())</f>
        <v>-0.9</v>
      </c>
      <c r="G3792" s="65" t="n">
        <f aca="false">VLOOKUP(A3792,Plan1!$A$7:$O$4024,13,FALSE())</f>
        <v>837.88</v>
      </c>
    </row>
    <row r="3793" customFormat="false" ht="15" hidden="false" customHeight="false" outlineLevel="0" collapsed="false">
      <c r="A3793" s="63" t="n">
        <v>45065</v>
      </c>
      <c r="B3793" s="64" t="n">
        <f aca="false">VLOOKUP(A3793,Plan1!$A$7:$O$4024,2,FALSE())</f>
        <v>0</v>
      </c>
      <c r="C3793" s="65" t="n">
        <f aca="false">VLOOKUP(A3793,Plan1!$A$7:$O$4024,3,FALSE())</f>
        <v>781</v>
      </c>
      <c r="D3793" s="66" t="n">
        <f aca="false">VLOOKUP(A3793,Plan1!$A$7:$O$4024,7,FALSE())</f>
        <v>0</v>
      </c>
      <c r="E3793" s="65" t="n">
        <f aca="false">VLOOKUP(A3793,Plan1!$A$7:$O$4024,8,FALSE())</f>
        <v>760</v>
      </c>
      <c r="F3793" s="64" t="n">
        <f aca="false">VLOOKUP(A3793,Plan1!$A$7:$O$4024,12,FALSE())</f>
        <v>-0.92</v>
      </c>
      <c r="G3793" s="65" t="n">
        <f aca="false">VLOOKUP(A3793,Plan1!$A$7:$O$4024,13,FALSE())</f>
        <v>837.86</v>
      </c>
    </row>
    <row r="3794" customFormat="false" ht="15" hidden="false" customHeight="false" outlineLevel="0" collapsed="false">
      <c r="A3794" s="63" t="n">
        <v>45066</v>
      </c>
      <c r="B3794" s="64" t="n">
        <f aca="false">VLOOKUP(A3794,Plan1!$A$7:$O$4024,2,FALSE())</f>
        <v>0</v>
      </c>
      <c r="C3794" s="65" t="n">
        <f aca="false">VLOOKUP(A3794,Plan1!$A$7:$O$4024,3,FALSE())</f>
        <v>781</v>
      </c>
      <c r="D3794" s="66" t="n">
        <f aca="false">VLOOKUP(A3794,Plan1!$A$7:$O$4024,7,FALSE())</f>
        <v>0</v>
      </c>
      <c r="E3794" s="65" t="n">
        <f aca="false">VLOOKUP(A3794,Plan1!$A$7:$O$4024,8,FALSE())</f>
        <v>760</v>
      </c>
      <c r="F3794" s="64" t="n">
        <f aca="false">VLOOKUP(A3794,Plan1!$A$7:$O$4024,12,FALSE())</f>
        <v>-0.94</v>
      </c>
      <c r="G3794" s="65" t="n">
        <f aca="false">VLOOKUP(A3794,Plan1!$A$7:$O$4024,13,FALSE())</f>
        <v>837.84</v>
      </c>
    </row>
    <row r="3795" customFormat="false" ht="15" hidden="false" customHeight="false" outlineLevel="0" collapsed="false">
      <c r="A3795" s="63" t="n">
        <v>45067</v>
      </c>
      <c r="B3795" s="64" t="n">
        <f aca="false">VLOOKUP(A3795,Plan1!$A$7:$O$4024,2,FALSE())</f>
        <v>-0.01</v>
      </c>
      <c r="C3795" s="65" t="n">
        <f aca="false">VLOOKUP(A3795,Plan1!$A$7:$O$4024,3,FALSE())</f>
        <v>780.99</v>
      </c>
      <c r="D3795" s="66" t="n">
        <f aca="false">VLOOKUP(A3795,Plan1!$A$7:$O$4024,7,FALSE())</f>
        <v>-0.01</v>
      </c>
      <c r="E3795" s="65" t="n">
        <f aca="false">VLOOKUP(A3795,Plan1!$A$7:$O$4024,8,FALSE())</f>
        <v>759.99</v>
      </c>
      <c r="F3795" s="64" t="n">
        <f aca="false">VLOOKUP(A3795,Plan1!$A$7:$O$4024,12,FALSE())</f>
        <v>-0.98</v>
      </c>
      <c r="G3795" s="65" t="n">
        <f aca="false">VLOOKUP(A3795,Plan1!$A$7:$O$4024,13,FALSE())</f>
        <v>837.8</v>
      </c>
    </row>
    <row r="3796" customFormat="false" ht="15" hidden="false" customHeight="false" outlineLevel="0" collapsed="false">
      <c r="A3796" s="63" t="n">
        <v>45068</v>
      </c>
      <c r="B3796" s="64" t="n">
        <f aca="false">VLOOKUP(A3796,Plan1!$A$7:$O$4024,2,FALSE())</f>
        <v>-0.02</v>
      </c>
      <c r="C3796" s="65" t="n">
        <f aca="false">VLOOKUP(A3796,Plan1!$A$7:$O$4024,3,FALSE())</f>
        <v>780.98</v>
      </c>
      <c r="D3796" s="66" t="n">
        <f aca="false">VLOOKUP(A3796,Plan1!$A$7:$O$4024,7,FALSE())</f>
        <v>-0.01</v>
      </c>
      <c r="E3796" s="65" t="n">
        <f aca="false">VLOOKUP(A3796,Plan1!$A$7:$O$4024,8,FALSE())</f>
        <v>759.99</v>
      </c>
      <c r="F3796" s="64" t="n">
        <f aca="false">VLOOKUP(A3796,Plan1!$A$7:$O$4024,12,FALSE())</f>
        <v>-1</v>
      </c>
      <c r="G3796" s="65" t="n">
        <f aca="false">VLOOKUP(A3796,Plan1!$A$7:$O$4024,13,FALSE())</f>
        <v>837.78</v>
      </c>
    </row>
    <row r="3797" customFormat="false" ht="15" hidden="false" customHeight="false" outlineLevel="0" collapsed="false">
      <c r="A3797" s="63" t="n">
        <v>45069</v>
      </c>
      <c r="B3797" s="64" t="n">
        <f aca="false">VLOOKUP(A3797,Plan1!$A$7:$O$4024,2,FALSE())</f>
        <v>-0.03</v>
      </c>
      <c r="C3797" s="65" t="n">
        <f aca="false">VLOOKUP(A3797,Plan1!$A$7:$O$4024,3,FALSE())</f>
        <v>780.97</v>
      </c>
      <c r="D3797" s="66" t="n">
        <f aca="false">VLOOKUP(A3797,Plan1!$A$7:$O$4024,7,FALSE())</f>
        <v>-0.02</v>
      </c>
      <c r="E3797" s="65" t="n">
        <f aca="false">VLOOKUP(A3797,Plan1!$A$7:$O$4024,8,FALSE())</f>
        <v>759.98</v>
      </c>
      <c r="F3797" s="64" t="n">
        <f aca="false">VLOOKUP(A3797,Plan1!$A$7:$O$4024,12,FALSE())</f>
        <v>-1.02</v>
      </c>
      <c r="G3797" s="65" t="n">
        <f aca="false">VLOOKUP(A3797,Plan1!$A$7:$O$4024,13,FALSE())</f>
        <v>837.76</v>
      </c>
    </row>
    <row r="3798" customFormat="false" ht="15" hidden="false" customHeight="false" outlineLevel="0" collapsed="false">
      <c r="A3798" s="63" t="n">
        <v>45070</v>
      </c>
      <c r="B3798" s="64" t="n">
        <f aca="false">VLOOKUP(A3798,Plan1!$A$7:$O$4024,2,FALSE())</f>
        <v>-0.04</v>
      </c>
      <c r="C3798" s="65" t="n">
        <f aca="false">VLOOKUP(A3798,Plan1!$A$7:$O$4024,3,FALSE())</f>
        <v>780.96</v>
      </c>
      <c r="D3798" s="66" t="n">
        <f aca="false">VLOOKUP(A3798,Plan1!$A$7:$O$4024,7,FALSE())</f>
        <v>-0.03</v>
      </c>
      <c r="E3798" s="65" t="n">
        <f aca="false">VLOOKUP(A3798,Plan1!$A$7:$O$4024,8,FALSE())</f>
        <v>759.97</v>
      </c>
      <c r="F3798" s="64" t="n">
        <f aca="false">VLOOKUP(A3798,Plan1!$A$7:$O$4024,12,FALSE())</f>
        <v>-1.04</v>
      </c>
      <c r="G3798" s="65" t="n">
        <f aca="false">VLOOKUP(A3798,Plan1!$A$7:$O$4024,13,FALSE())</f>
        <v>837.74</v>
      </c>
    </row>
    <row r="3799" customFormat="false" ht="15" hidden="false" customHeight="false" outlineLevel="0" collapsed="false">
      <c r="A3799" s="63" t="n">
        <v>45071</v>
      </c>
      <c r="B3799" s="64" t="n">
        <f aca="false">VLOOKUP(A3799,Plan1!$A$7:$O$4024,2,FALSE())</f>
        <v>-0.05</v>
      </c>
      <c r="C3799" s="65" t="n">
        <f aca="false">VLOOKUP(A3799,Plan1!$A$7:$O$4024,3,FALSE())</f>
        <v>780.95</v>
      </c>
      <c r="D3799" s="66" t="n">
        <f aca="false">VLOOKUP(A3799,Plan1!$A$7:$O$4024,7,FALSE())</f>
        <v>-0.03</v>
      </c>
      <c r="E3799" s="65" t="n">
        <f aca="false">VLOOKUP(A3799,Plan1!$A$7:$O$4024,8,FALSE())</f>
        <v>759.97</v>
      </c>
      <c r="F3799" s="64" t="n">
        <f aca="false">VLOOKUP(A3799,Plan1!$A$7:$O$4024,12,FALSE())</f>
        <v>-1.06</v>
      </c>
      <c r="G3799" s="65" t="n">
        <f aca="false">VLOOKUP(A3799,Plan1!$A$7:$O$4024,13,FALSE())</f>
        <v>837.72</v>
      </c>
    </row>
    <row r="3800" customFormat="false" ht="15" hidden="false" customHeight="false" outlineLevel="0" collapsed="false">
      <c r="A3800" s="63" t="n">
        <v>45072</v>
      </c>
      <c r="B3800" s="64" t="n">
        <f aca="false">VLOOKUP(A3800,Plan1!$A$7:$O$4024,2,FALSE())</f>
        <v>-0.06</v>
      </c>
      <c r="C3800" s="65" t="n">
        <f aca="false">VLOOKUP(A3800,Plan1!$A$7:$O$4024,3,FALSE())</f>
        <v>780.94</v>
      </c>
      <c r="D3800" s="66" t="n">
        <f aca="false">VLOOKUP(A3800,Plan1!$A$7:$O$4024,7,FALSE())</f>
        <v>-0.04</v>
      </c>
      <c r="E3800" s="65" t="n">
        <f aca="false">VLOOKUP(A3800,Plan1!$A$7:$O$4024,8,FALSE())</f>
        <v>759.96</v>
      </c>
      <c r="F3800" s="64" t="n">
        <f aca="false">VLOOKUP(A3800,Plan1!$A$7:$O$4024,12,FALSE())</f>
        <v>-1.08</v>
      </c>
      <c r="G3800" s="65" t="n">
        <f aca="false">VLOOKUP(A3800,Plan1!$A$7:$O$4024,13,FALSE())</f>
        <v>837.7</v>
      </c>
    </row>
    <row r="3801" customFormat="false" ht="15" hidden="false" customHeight="false" outlineLevel="0" collapsed="false">
      <c r="A3801" s="63" t="n">
        <v>45073</v>
      </c>
      <c r="B3801" s="64" t="n">
        <f aca="false">VLOOKUP(A3801,Plan1!$A$7:$O$4024,2,FALSE())</f>
        <v>-0.06</v>
      </c>
      <c r="C3801" s="65" t="n">
        <f aca="false">VLOOKUP(A3801,Plan1!$A$7:$O$4024,3,FALSE())</f>
        <v>780.94</v>
      </c>
      <c r="D3801" s="66" t="n">
        <f aca="false">VLOOKUP(A3801,Plan1!$A$7:$O$4024,7,FALSE())</f>
        <v>-0.04</v>
      </c>
      <c r="E3801" s="65" t="n">
        <f aca="false">VLOOKUP(A3801,Plan1!$A$7:$O$4024,8,FALSE())</f>
        <v>759.96</v>
      </c>
      <c r="F3801" s="64" t="n">
        <f aca="false">VLOOKUP(A3801,Plan1!$A$7:$O$4024,12,FALSE())</f>
        <v>-1.1</v>
      </c>
      <c r="G3801" s="65" t="n">
        <f aca="false">VLOOKUP(A3801,Plan1!$A$7:$O$4024,13,FALSE())</f>
        <v>837.68</v>
      </c>
    </row>
    <row r="3802" customFormat="false" ht="15" hidden="false" customHeight="false" outlineLevel="0" collapsed="false">
      <c r="A3802" s="63" t="n">
        <v>45074</v>
      </c>
      <c r="B3802" s="64" t="n">
        <f aca="false">VLOOKUP(A3802,Plan1!$A$7:$O$4024,2,FALSE())</f>
        <v>-0.07</v>
      </c>
      <c r="C3802" s="65" t="n">
        <f aca="false">VLOOKUP(A3802,Plan1!$A$7:$O$4024,3,FALSE())</f>
        <v>780.93</v>
      </c>
      <c r="D3802" s="66" t="n">
        <f aca="false">VLOOKUP(A3802,Plan1!$A$7:$O$4024,7,FALSE())</f>
        <v>-0.05</v>
      </c>
      <c r="E3802" s="65" t="n">
        <f aca="false">VLOOKUP(A3802,Plan1!$A$7:$O$4024,8,FALSE())</f>
        <v>759.95</v>
      </c>
      <c r="F3802" s="64" t="n">
        <f aca="false">VLOOKUP(A3802,Plan1!$A$7:$O$4024,12,FALSE())</f>
        <v>-1.12</v>
      </c>
      <c r="G3802" s="65" t="n">
        <f aca="false">VLOOKUP(A3802,Plan1!$A$7:$O$4024,13,FALSE())</f>
        <v>837.66</v>
      </c>
    </row>
    <row r="3803" customFormat="false" ht="15" hidden="false" customHeight="false" outlineLevel="0" collapsed="false">
      <c r="A3803" s="63" t="n">
        <v>45075</v>
      </c>
      <c r="B3803" s="64" t="n">
        <f aca="false">VLOOKUP(A3803,Plan1!$A$7:$O$4024,2,FALSE())</f>
        <v>-0.09</v>
      </c>
      <c r="C3803" s="65" t="n">
        <f aca="false">VLOOKUP(A3803,Plan1!$A$7:$O$4024,3,FALSE())</f>
        <v>780.91</v>
      </c>
      <c r="D3803" s="66" t="n">
        <f aca="false">VLOOKUP(A3803,Plan1!$A$7:$O$4024,7,FALSE())</f>
        <v>-0.05</v>
      </c>
      <c r="E3803" s="65" t="n">
        <f aca="false">VLOOKUP(A3803,Plan1!$A$7:$O$4024,8,FALSE())</f>
        <v>759.95</v>
      </c>
      <c r="F3803" s="64" t="n">
        <f aca="false">VLOOKUP(A3803,Plan1!$A$7:$O$4024,12,FALSE())</f>
        <v>-1.12</v>
      </c>
      <c r="G3803" s="65" t="n">
        <f aca="false">VLOOKUP(A3803,Plan1!$A$7:$O$4024,13,FALSE())</f>
        <v>837.66</v>
      </c>
    </row>
    <row r="3804" customFormat="false" ht="15" hidden="false" customHeight="false" outlineLevel="0" collapsed="false">
      <c r="A3804" s="63" t="n">
        <v>45076</v>
      </c>
      <c r="B3804" s="64" t="n">
        <f aca="false">VLOOKUP(A3804,Plan1!$A$7:$O$4024,2,FALSE())</f>
        <v>-0.1</v>
      </c>
      <c r="C3804" s="65" t="n">
        <f aca="false">VLOOKUP(A3804,Plan1!$A$7:$O$4024,3,FALSE())</f>
        <v>780.9</v>
      </c>
      <c r="D3804" s="66" t="n">
        <f aca="false">VLOOKUP(A3804,Plan1!$A$7:$O$4024,7,FALSE())</f>
        <v>-0.06</v>
      </c>
      <c r="E3804" s="65" t="n">
        <f aca="false">VLOOKUP(A3804,Plan1!$A$7:$O$4024,8,FALSE())</f>
        <v>759.94</v>
      </c>
      <c r="F3804" s="64" t="n">
        <f aca="false">VLOOKUP(A3804,Plan1!$A$7:$O$4024,12,FALSE())</f>
        <v>-1.14</v>
      </c>
      <c r="G3804" s="65" t="n">
        <f aca="false">VLOOKUP(A3804,Plan1!$A$7:$O$4024,13,FALSE())</f>
        <v>837.64</v>
      </c>
    </row>
    <row r="3805" customFormat="false" ht="15" hidden="false" customHeight="false" outlineLevel="0" collapsed="false">
      <c r="A3805" s="63" t="n">
        <v>45077</v>
      </c>
      <c r="B3805" s="64" t="n">
        <f aca="false">VLOOKUP(A3805,Plan1!$A$7:$O$4024,2,FALSE())</f>
        <v>-0.1</v>
      </c>
      <c r="C3805" s="65" t="n">
        <f aca="false">VLOOKUP(A3805,Plan1!$A$7:$O$4024,3,FALSE())</f>
        <v>780.9</v>
      </c>
      <c r="D3805" s="66" t="n">
        <f aca="false">VLOOKUP(A3805,Plan1!$A$7:$O$4024,7,FALSE())</f>
        <v>-0.06</v>
      </c>
      <c r="E3805" s="65" t="n">
        <f aca="false">VLOOKUP(A3805,Plan1!$A$7:$O$4024,8,FALSE())</f>
        <v>759.94</v>
      </c>
      <c r="F3805" s="64" t="n">
        <f aca="false">VLOOKUP(A3805,Plan1!$A$7:$O$4024,12,FALSE())</f>
        <v>-1.16</v>
      </c>
      <c r="G3805" s="65" t="n">
        <f aca="false">VLOOKUP(A3805,Plan1!$A$7:$O$4024,13,FALSE())</f>
        <v>837.62</v>
      </c>
    </row>
    <row r="3806" customFormat="false" ht="15" hidden="false" customHeight="false" outlineLevel="0" collapsed="false">
      <c r="A3806" s="63" t="n">
        <v>45078</v>
      </c>
      <c r="B3806" s="64" t="n">
        <f aca="false">VLOOKUP(A3806,Plan1!$A$7:$O$4024,2,FALSE())</f>
        <v>-0.1</v>
      </c>
      <c r="C3806" s="65" t="n">
        <f aca="false">VLOOKUP(A3806,Plan1!$A$7:$O$4024,3,FALSE())</f>
        <v>780.9</v>
      </c>
      <c r="D3806" s="66" t="n">
        <f aca="false">VLOOKUP(A3806,Plan1!$A$7:$O$4024,7,FALSE())</f>
        <v>-0.06</v>
      </c>
      <c r="E3806" s="65" t="n">
        <f aca="false">VLOOKUP(A3806,Plan1!$A$7:$O$4024,8,FALSE())</f>
        <v>759.94</v>
      </c>
      <c r="F3806" s="64" t="n">
        <f aca="false">VLOOKUP(A3806,Plan1!$A$7:$O$4024,12,FALSE())</f>
        <v>-1.18</v>
      </c>
      <c r="G3806" s="65" t="n">
        <f aca="false">VLOOKUP(A3806,Plan1!$A$7:$O$4024,13,FALSE())</f>
        <v>837.6</v>
      </c>
    </row>
    <row r="3807" customFormat="false" ht="15" hidden="false" customHeight="false" outlineLevel="0" collapsed="false">
      <c r="A3807" s="63" t="n">
        <v>45079</v>
      </c>
      <c r="B3807" s="64" t="n">
        <f aca="false">VLOOKUP(A3807,Plan1!$A$7:$O$4024,2,FALSE())</f>
        <v>-0.12</v>
      </c>
      <c r="C3807" s="65" t="n">
        <f aca="false">VLOOKUP(A3807,Plan1!$A$7:$O$4024,3,FALSE())</f>
        <v>780.88</v>
      </c>
      <c r="D3807" s="66" t="n">
        <f aca="false">VLOOKUP(A3807,Plan1!$A$7:$O$4024,7,FALSE())</f>
        <v>-0.07</v>
      </c>
      <c r="E3807" s="65" t="n">
        <f aca="false">VLOOKUP(A3807,Plan1!$A$7:$O$4024,8,FALSE())</f>
        <v>759.93</v>
      </c>
      <c r="F3807" s="64" t="n">
        <f aca="false">VLOOKUP(A3807,Plan1!$A$7:$O$4024,12,FALSE())</f>
        <v>-1.19</v>
      </c>
      <c r="G3807" s="65" t="n">
        <f aca="false">VLOOKUP(A3807,Plan1!$A$7:$O$4024,13,FALSE())</f>
        <v>837.59</v>
      </c>
    </row>
    <row r="3808" customFormat="false" ht="15" hidden="false" customHeight="false" outlineLevel="0" collapsed="false">
      <c r="A3808" s="63" t="n">
        <v>45080</v>
      </c>
      <c r="B3808" s="64" t="n">
        <f aca="false">VLOOKUP(A3808,Plan1!$A$7:$O$4024,2,FALSE())</f>
        <v>-0.13</v>
      </c>
      <c r="C3808" s="65" t="n">
        <f aca="false">VLOOKUP(A3808,Plan1!$A$7:$O$4024,3,FALSE())</f>
        <v>780.87</v>
      </c>
      <c r="D3808" s="66" t="n">
        <f aca="false">VLOOKUP(A3808,Plan1!$A$7:$O$4024,7,FALSE())</f>
        <v>-0.08</v>
      </c>
      <c r="E3808" s="65" t="n">
        <f aca="false">VLOOKUP(A3808,Plan1!$A$7:$O$4024,8,FALSE())</f>
        <v>759.92</v>
      </c>
      <c r="F3808" s="64" t="n">
        <f aca="false">VLOOKUP(A3808,Plan1!$A$7:$O$4024,12,FALSE())</f>
        <v>-1.21</v>
      </c>
      <c r="G3808" s="65" t="n">
        <f aca="false">VLOOKUP(A3808,Plan1!$A$7:$O$4024,13,FALSE())</f>
        <v>837.57</v>
      </c>
    </row>
    <row r="3809" customFormat="false" ht="15" hidden="false" customHeight="false" outlineLevel="0" collapsed="false">
      <c r="A3809" s="63" t="n">
        <v>45081</v>
      </c>
      <c r="B3809" s="64" t="n">
        <f aca="false">VLOOKUP(A3809,Plan1!$A$7:$O$4024,2,FALSE())</f>
        <v>-0.14</v>
      </c>
      <c r="C3809" s="65" t="n">
        <f aca="false">VLOOKUP(A3809,Plan1!$A$7:$O$4024,3,FALSE())</f>
        <v>780.86</v>
      </c>
      <c r="D3809" s="66" t="n">
        <f aca="false">VLOOKUP(A3809,Plan1!$A$7:$O$4024,7,FALSE())</f>
        <v>-0.09</v>
      </c>
      <c r="E3809" s="65" t="n">
        <f aca="false">VLOOKUP(A3809,Plan1!$A$7:$O$4024,8,FALSE())</f>
        <v>759.91</v>
      </c>
      <c r="F3809" s="64" t="n">
        <f aca="false">VLOOKUP(A3809,Plan1!$A$7:$O$4024,12,FALSE())</f>
        <v>-1.24</v>
      </c>
      <c r="G3809" s="65" t="n">
        <f aca="false">VLOOKUP(A3809,Plan1!$A$7:$O$4024,13,FALSE())</f>
        <v>837.54</v>
      </c>
    </row>
    <row r="3810" customFormat="false" ht="15" hidden="false" customHeight="false" outlineLevel="0" collapsed="false">
      <c r="A3810" s="63" t="n">
        <v>45082</v>
      </c>
      <c r="B3810" s="64" t="n">
        <f aca="false">VLOOKUP(A3810,Plan1!$A$7:$O$4024,2,FALSE())</f>
        <v>-0.15</v>
      </c>
      <c r="C3810" s="65" t="n">
        <f aca="false">VLOOKUP(A3810,Plan1!$A$7:$O$4024,3,FALSE())</f>
        <v>780.85</v>
      </c>
      <c r="D3810" s="66" t="n">
        <f aca="false">VLOOKUP(A3810,Plan1!$A$7:$O$4024,7,FALSE())</f>
        <v>-0.1</v>
      </c>
      <c r="E3810" s="65" t="n">
        <f aca="false">VLOOKUP(A3810,Plan1!$A$7:$O$4024,8,FALSE())</f>
        <v>759.9</v>
      </c>
      <c r="F3810" s="64" t="n">
        <f aca="false">VLOOKUP(A3810,Plan1!$A$7:$O$4024,12,FALSE())</f>
        <v>-1.26</v>
      </c>
      <c r="G3810" s="65" t="n">
        <f aca="false">VLOOKUP(A3810,Plan1!$A$7:$O$4024,13,FALSE())</f>
        <v>837.52</v>
      </c>
    </row>
    <row r="3811" customFormat="false" ht="15" hidden="false" customHeight="false" outlineLevel="0" collapsed="false">
      <c r="A3811" s="63" t="n">
        <v>45083</v>
      </c>
      <c r="B3811" s="64" t="n">
        <f aca="false">VLOOKUP(A3811,Plan1!$A$7:$O$4024,2,FALSE())</f>
        <v>-0.16</v>
      </c>
      <c r="C3811" s="65" t="n">
        <f aca="false">VLOOKUP(A3811,Plan1!$A$7:$O$4024,3,FALSE())</f>
        <v>780.84</v>
      </c>
      <c r="D3811" s="66" t="n">
        <f aca="false">VLOOKUP(A3811,Plan1!$A$7:$O$4024,7,FALSE())</f>
        <v>-0.11</v>
      </c>
      <c r="E3811" s="65" t="n">
        <f aca="false">VLOOKUP(A3811,Plan1!$A$7:$O$4024,8,FALSE())</f>
        <v>759.89</v>
      </c>
      <c r="F3811" s="64" t="n">
        <f aca="false">VLOOKUP(A3811,Plan1!$A$7:$O$4024,12,FALSE())</f>
        <v>-1.28</v>
      </c>
      <c r="G3811" s="65" t="n">
        <f aca="false">VLOOKUP(A3811,Plan1!$A$7:$O$4024,13,FALSE())</f>
        <v>837.5</v>
      </c>
    </row>
    <row r="3812" customFormat="false" ht="15" hidden="false" customHeight="false" outlineLevel="0" collapsed="false">
      <c r="A3812" s="63" t="n">
        <v>45084</v>
      </c>
      <c r="B3812" s="64" t="n">
        <f aca="false">VLOOKUP(A3812,Plan1!$A$7:$O$4024,2,FALSE())</f>
        <v>-0.16</v>
      </c>
      <c r="C3812" s="65" t="n">
        <f aca="false">VLOOKUP(A3812,Plan1!$A$7:$O$4024,3,FALSE())</f>
        <v>780.84</v>
      </c>
      <c r="D3812" s="66" t="n">
        <f aca="false">VLOOKUP(A3812,Plan1!$A$7:$O$4024,7,FALSE())</f>
        <v>-0.12</v>
      </c>
      <c r="E3812" s="65" t="n">
        <f aca="false">VLOOKUP(A3812,Plan1!$A$7:$O$4024,8,FALSE())</f>
        <v>759.88</v>
      </c>
      <c r="F3812" s="64" t="n">
        <f aca="false">VLOOKUP(A3812,Plan1!$A$7:$O$4024,12,FALSE())</f>
        <v>-1.3</v>
      </c>
      <c r="G3812" s="65" t="n">
        <f aca="false">VLOOKUP(A3812,Plan1!$A$7:$O$4024,13,FALSE())</f>
        <v>837.48</v>
      </c>
    </row>
    <row r="3813" customFormat="false" ht="15" hidden="false" customHeight="false" outlineLevel="0" collapsed="false">
      <c r="A3813" s="63" t="n">
        <v>45085</v>
      </c>
      <c r="B3813" s="64" t="n">
        <f aca="false">VLOOKUP(A3813,Plan1!$A$7:$O$4024,2,FALSE())</f>
        <v>-0.18</v>
      </c>
      <c r="C3813" s="65" t="n">
        <f aca="false">VLOOKUP(A3813,Plan1!$A$7:$O$4024,3,FALSE())</f>
        <v>780.82</v>
      </c>
      <c r="D3813" s="66" t="n">
        <f aca="false">VLOOKUP(A3813,Plan1!$A$7:$O$4024,7,FALSE())</f>
        <v>-0.12</v>
      </c>
      <c r="E3813" s="65" t="n">
        <f aca="false">VLOOKUP(A3813,Plan1!$A$7:$O$4024,8,FALSE())</f>
        <v>759.88</v>
      </c>
      <c r="F3813" s="64" t="n">
        <f aca="false">VLOOKUP(A3813,Plan1!$A$7:$O$4024,12,FALSE())</f>
        <v>-1.32</v>
      </c>
      <c r="G3813" s="65" t="n">
        <f aca="false">VLOOKUP(A3813,Plan1!$A$7:$O$4024,13,FALSE())</f>
        <v>837.46</v>
      </c>
    </row>
    <row r="3814" customFormat="false" ht="15" hidden="false" customHeight="false" outlineLevel="0" collapsed="false">
      <c r="A3814" s="63" t="n">
        <v>45086</v>
      </c>
      <c r="B3814" s="64" t="n">
        <f aca="false">VLOOKUP(A3814,Plan1!$A$7:$O$4024,2,FALSE())</f>
        <v>-0.19</v>
      </c>
      <c r="C3814" s="65" t="n">
        <f aca="false">VLOOKUP(A3814,Plan1!$A$7:$O$4024,3,FALSE())</f>
        <v>780.81</v>
      </c>
      <c r="D3814" s="66" t="n">
        <f aca="false">VLOOKUP(A3814,Plan1!$A$7:$O$4024,7,FALSE())</f>
        <v>-0.13</v>
      </c>
      <c r="E3814" s="65" t="n">
        <f aca="false">VLOOKUP(A3814,Plan1!$A$7:$O$4024,8,FALSE())</f>
        <v>759.87</v>
      </c>
      <c r="F3814" s="64" t="n">
        <f aca="false">VLOOKUP(A3814,Plan1!$A$7:$O$4024,12,FALSE())</f>
        <v>-1.34</v>
      </c>
      <c r="G3814" s="65" t="n">
        <f aca="false">VLOOKUP(A3814,Plan1!$A$7:$O$4024,13,FALSE())</f>
        <v>837.44</v>
      </c>
    </row>
    <row r="3815" customFormat="false" ht="15" hidden="false" customHeight="false" outlineLevel="0" collapsed="false">
      <c r="A3815" s="63" t="n">
        <v>45087</v>
      </c>
      <c r="B3815" s="64" t="n">
        <f aca="false">VLOOKUP(A3815,Plan1!$A$7:$O$4024,2,FALSE())</f>
        <v>-0.2</v>
      </c>
      <c r="C3815" s="65" t="n">
        <f aca="false">VLOOKUP(A3815,Plan1!$A$7:$O$4024,3,FALSE())</f>
        <v>780.8</v>
      </c>
      <c r="D3815" s="66" t="n">
        <f aca="false">VLOOKUP(A3815,Plan1!$A$7:$O$4024,7,FALSE())</f>
        <v>-0.14</v>
      </c>
      <c r="E3815" s="65" t="n">
        <f aca="false">VLOOKUP(A3815,Plan1!$A$7:$O$4024,8,FALSE())</f>
        <v>759.86</v>
      </c>
      <c r="F3815" s="64" t="n">
        <f aca="false">VLOOKUP(A3815,Plan1!$A$7:$O$4024,12,FALSE())</f>
        <v>-1.37</v>
      </c>
      <c r="G3815" s="65" t="n">
        <f aca="false">VLOOKUP(A3815,Plan1!$A$7:$O$4024,13,FALSE())</f>
        <v>837.41</v>
      </c>
    </row>
    <row r="3816" customFormat="false" ht="15" hidden="false" customHeight="false" outlineLevel="0" collapsed="false">
      <c r="A3816" s="63" t="n">
        <v>45088</v>
      </c>
      <c r="B3816" s="64" t="n">
        <f aca="false">VLOOKUP(A3816,Plan1!$A$7:$O$4024,2,FALSE())</f>
        <v>-0.22</v>
      </c>
      <c r="C3816" s="65" t="n">
        <f aca="false">VLOOKUP(A3816,Plan1!$A$7:$O$4024,3,FALSE())</f>
        <v>780.78</v>
      </c>
      <c r="D3816" s="66" t="n">
        <f aca="false">VLOOKUP(A3816,Plan1!$A$7:$O$4024,7,FALSE())</f>
        <v>-0.15</v>
      </c>
      <c r="E3816" s="65" t="n">
        <f aca="false">VLOOKUP(A3816,Plan1!$A$7:$O$4024,8,FALSE())</f>
        <v>759.85</v>
      </c>
      <c r="F3816" s="64" t="n">
        <f aca="false">VLOOKUP(A3816,Plan1!$A$7:$O$4024,12,FALSE())</f>
        <v>-1.39</v>
      </c>
      <c r="G3816" s="65" t="n">
        <f aca="false">VLOOKUP(A3816,Plan1!$A$7:$O$4024,13,FALSE())</f>
        <v>837.39</v>
      </c>
    </row>
    <row r="3817" customFormat="false" ht="15" hidden="false" customHeight="false" outlineLevel="0" collapsed="false">
      <c r="A3817" s="63" t="n">
        <v>45089</v>
      </c>
      <c r="B3817" s="64" t="n">
        <f aca="false">VLOOKUP(A3817,Plan1!$A$7:$O$4024,2,FALSE())</f>
        <v>-0.22</v>
      </c>
      <c r="C3817" s="65" t="n">
        <f aca="false">VLOOKUP(A3817,Plan1!$A$7:$O$4024,3,FALSE())</f>
        <v>780.78</v>
      </c>
      <c r="D3817" s="66" t="n">
        <f aca="false">VLOOKUP(A3817,Plan1!$A$7:$O$4024,7,FALSE())</f>
        <v>-0.15</v>
      </c>
      <c r="E3817" s="65" t="n">
        <f aca="false">VLOOKUP(A3817,Plan1!$A$7:$O$4024,8,FALSE())</f>
        <v>759.85</v>
      </c>
      <c r="F3817" s="64" t="n">
        <f aca="false">VLOOKUP(A3817,Plan1!$A$7:$O$4024,12,FALSE())</f>
        <v>-1.42</v>
      </c>
      <c r="G3817" s="65" t="n">
        <f aca="false">VLOOKUP(A3817,Plan1!$A$7:$O$4024,13,FALSE())</f>
        <v>837.36</v>
      </c>
    </row>
    <row r="3818" customFormat="false" ht="15" hidden="false" customHeight="false" outlineLevel="0" collapsed="false">
      <c r="A3818" s="63" t="n">
        <v>45090</v>
      </c>
      <c r="B3818" s="64" t="n">
        <f aca="false">VLOOKUP(A3818,Plan1!$A$7:$O$4024,2,FALSE())</f>
        <v>-0.26</v>
      </c>
      <c r="C3818" s="65" t="n">
        <f aca="false">VLOOKUP(A3818,Plan1!$A$7:$O$4024,3,FALSE())</f>
        <v>780.74</v>
      </c>
      <c r="D3818" s="66" t="n">
        <f aca="false">VLOOKUP(A3818,Plan1!$A$7:$O$4024,7,FALSE())</f>
        <v>-0.16</v>
      </c>
      <c r="E3818" s="65" t="n">
        <f aca="false">VLOOKUP(A3818,Plan1!$A$7:$O$4024,8,FALSE())</f>
        <v>759.84</v>
      </c>
      <c r="F3818" s="64" t="n">
        <f aca="false">VLOOKUP(A3818,Plan1!$A$7:$O$4024,12,FALSE())</f>
        <v>-1.43</v>
      </c>
      <c r="G3818" s="65" t="n">
        <f aca="false">VLOOKUP(A3818,Plan1!$A$7:$O$4024,13,FALSE())</f>
        <v>837.35</v>
      </c>
    </row>
    <row r="3819" customFormat="false" ht="15" hidden="false" customHeight="false" outlineLevel="0" collapsed="false">
      <c r="A3819" s="63" t="n">
        <v>45091</v>
      </c>
      <c r="B3819" s="64" t="n">
        <f aca="false">VLOOKUP(A3819,Plan1!$A$7:$O$4024,2,FALSE())</f>
        <v>-0.26</v>
      </c>
      <c r="C3819" s="65" t="n">
        <f aca="false">VLOOKUP(A3819,Plan1!$A$7:$O$4024,3,FALSE())</f>
        <v>780.74</v>
      </c>
      <c r="D3819" s="66" t="n">
        <f aca="false">VLOOKUP(A3819,Plan1!$A$7:$O$4024,7,FALSE())</f>
        <v>-0.17</v>
      </c>
      <c r="E3819" s="65" t="n">
        <f aca="false">VLOOKUP(A3819,Plan1!$A$7:$O$4024,8,FALSE())</f>
        <v>759.83</v>
      </c>
      <c r="F3819" s="64" t="n">
        <f aca="false">VLOOKUP(A3819,Plan1!$A$7:$O$4024,12,FALSE())</f>
        <v>-1.46</v>
      </c>
      <c r="G3819" s="65" t="n">
        <f aca="false">VLOOKUP(A3819,Plan1!$A$7:$O$4024,13,FALSE())</f>
        <v>837.32</v>
      </c>
    </row>
    <row r="3820" customFormat="false" ht="15" hidden="false" customHeight="false" outlineLevel="0" collapsed="false">
      <c r="A3820" s="63" t="n">
        <v>45092</v>
      </c>
      <c r="B3820" s="64" t="n">
        <f aca="false">VLOOKUP(A3820,Plan1!$A$7:$O$4024,2,FALSE())</f>
        <v>-0.24</v>
      </c>
      <c r="C3820" s="65" t="n">
        <f aca="false">VLOOKUP(A3820,Plan1!$A$7:$O$4024,3,FALSE())</f>
        <v>780.76</v>
      </c>
      <c r="D3820" s="66" t="n">
        <f aca="false">VLOOKUP(A3820,Plan1!$A$7:$O$4024,7,FALSE())</f>
        <v>-0.18</v>
      </c>
      <c r="E3820" s="65" t="n">
        <f aca="false">VLOOKUP(A3820,Plan1!$A$7:$O$4024,8,FALSE())</f>
        <v>759.82</v>
      </c>
      <c r="F3820" s="64" t="n">
        <f aca="false">VLOOKUP(A3820,Plan1!$A$7:$O$4024,12,FALSE())</f>
        <v>-1.48</v>
      </c>
      <c r="G3820" s="65" t="n">
        <f aca="false">VLOOKUP(A3820,Plan1!$A$7:$O$4024,13,FALSE())</f>
        <v>837.3</v>
      </c>
    </row>
    <row r="3821" customFormat="false" ht="15" hidden="false" customHeight="false" outlineLevel="0" collapsed="false">
      <c r="A3821" s="63" t="n">
        <v>45093</v>
      </c>
      <c r="B3821" s="64" t="n">
        <f aca="false">VLOOKUP(A3821,Plan1!$A$7:$O$4024,2,FALSE())</f>
        <v>-0.25</v>
      </c>
      <c r="C3821" s="65" t="n">
        <f aca="false">VLOOKUP(A3821,Plan1!$A$7:$O$4024,3,FALSE())</f>
        <v>780.75</v>
      </c>
      <c r="D3821" s="66" t="n">
        <f aca="false">VLOOKUP(A3821,Plan1!$A$7:$O$4024,7,FALSE())</f>
        <v>-0.19</v>
      </c>
      <c r="E3821" s="65" t="n">
        <f aca="false">VLOOKUP(A3821,Plan1!$A$7:$O$4024,8,FALSE())</f>
        <v>759.81</v>
      </c>
      <c r="F3821" s="64" t="n">
        <f aca="false">VLOOKUP(A3821,Plan1!$A$7:$O$4024,12,FALSE())</f>
        <v>-1.5</v>
      </c>
      <c r="G3821" s="65" t="n">
        <f aca="false">VLOOKUP(A3821,Plan1!$A$7:$O$4024,13,FALSE())</f>
        <v>837.28</v>
      </c>
    </row>
    <row r="3822" customFormat="false" ht="15" hidden="false" customHeight="false" outlineLevel="0" collapsed="false">
      <c r="A3822" s="63" t="n">
        <v>45094</v>
      </c>
      <c r="B3822" s="64" t="n">
        <f aca="false">VLOOKUP(A3822,Plan1!$A$7:$O$4024,2,FALSE())</f>
        <v>-0.25</v>
      </c>
      <c r="C3822" s="65" t="n">
        <f aca="false">VLOOKUP(A3822,Plan1!$A$7:$O$4024,3,FALSE())</f>
        <v>780.75</v>
      </c>
      <c r="D3822" s="66" t="n">
        <f aca="false">VLOOKUP(A3822,Plan1!$A$7:$O$4024,7,FALSE())</f>
        <v>-0.19</v>
      </c>
      <c r="E3822" s="65" t="n">
        <f aca="false">VLOOKUP(A3822,Plan1!$A$7:$O$4024,8,FALSE())</f>
        <v>759.81</v>
      </c>
      <c r="F3822" s="64" t="n">
        <f aca="false">VLOOKUP(A3822,Plan1!$A$7:$O$4024,12,FALSE())</f>
        <v>-1.52</v>
      </c>
      <c r="G3822" s="65" t="n">
        <f aca="false">VLOOKUP(A3822,Plan1!$A$7:$O$4024,13,FALSE())</f>
        <v>837.26</v>
      </c>
    </row>
    <row r="3823" customFormat="false" ht="15" hidden="false" customHeight="false" outlineLevel="0" collapsed="false">
      <c r="A3823" s="63" t="n">
        <v>45095</v>
      </c>
      <c r="B3823" s="64" t="n">
        <f aca="false">VLOOKUP(A3823,Plan1!$A$7:$O$4024,2,FALSE())</f>
        <v>-0.25</v>
      </c>
      <c r="C3823" s="65" t="n">
        <f aca="false">VLOOKUP(A3823,Plan1!$A$7:$O$4024,3,FALSE())</f>
        <v>780.75</v>
      </c>
      <c r="D3823" s="66" t="n">
        <f aca="false">VLOOKUP(A3823,Plan1!$A$7:$O$4024,7,FALSE())</f>
        <v>-0.19</v>
      </c>
      <c r="E3823" s="65" t="n">
        <f aca="false">VLOOKUP(A3823,Plan1!$A$7:$O$4024,8,FALSE())</f>
        <v>759.81</v>
      </c>
      <c r="F3823" s="64" t="n">
        <f aca="false">VLOOKUP(A3823,Plan1!$A$7:$O$4024,12,FALSE())</f>
        <v>-1.54</v>
      </c>
      <c r="G3823" s="65" t="n">
        <f aca="false">VLOOKUP(A3823,Plan1!$A$7:$O$4024,13,FALSE())</f>
        <v>837.24</v>
      </c>
    </row>
    <row r="3824" customFormat="false" ht="15" hidden="false" customHeight="false" outlineLevel="0" collapsed="false">
      <c r="A3824" s="63" t="n">
        <v>45096</v>
      </c>
      <c r="B3824" s="64" t="n">
        <f aca="false">VLOOKUP(A3824,Plan1!$A$7:$O$4024,2,FALSE())</f>
        <v>-0.26</v>
      </c>
      <c r="C3824" s="65" t="n">
        <f aca="false">VLOOKUP(A3824,Plan1!$A$7:$O$4024,3,FALSE())</f>
        <v>780.74</v>
      </c>
      <c r="D3824" s="66" t="n">
        <f aca="false">VLOOKUP(A3824,Plan1!$A$7:$O$4024,7,FALSE())</f>
        <v>-0.19</v>
      </c>
      <c r="E3824" s="65" t="n">
        <f aca="false">VLOOKUP(A3824,Plan1!$A$7:$O$4024,8,FALSE())</f>
        <v>759.81</v>
      </c>
      <c r="F3824" s="64" t="n">
        <f aca="false">VLOOKUP(A3824,Plan1!$A$7:$O$4024,12,FALSE())</f>
        <v>-1.56</v>
      </c>
      <c r="G3824" s="65" t="n">
        <f aca="false">VLOOKUP(A3824,Plan1!$A$7:$O$4024,13,FALSE())</f>
        <v>837.22</v>
      </c>
    </row>
    <row r="3825" customFormat="false" ht="15" hidden="false" customHeight="false" outlineLevel="0" collapsed="false">
      <c r="A3825" s="63" t="n">
        <v>45097</v>
      </c>
      <c r="B3825" s="64" t="n">
        <f aca="false">VLOOKUP(A3825,Plan1!$A$7:$O$4024,2,FALSE())</f>
        <v>-0.27</v>
      </c>
      <c r="C3825" s="65" t="n">
        <f aca="false">VLOOKUP(A3825,Plan1!$A$7:$O$4024,3,FALSE())</f>
        <v>780.73</v>
      </c>
      <c r="D3825" s="66" t="n">
        <f aca="false">VLOOKUP(A3825,Plan1!$A$7:$O$4024,7,FALSE())</f>
        <v>-0.2</v>
      </c>
      <c r="E3825" s="65" t="n">
        <f aca="false">VLOOKUP(A3825,Plan1!$A$7:$O$4024,8,FALSE())</f>
        <v>759.8</v>
      </c>
      <c r="F3825" s="64" t="n">
        <f aca="false">VLOOKUP(A3825,Plan1!$A$7:$O$4024,12,FALSE())</f>
        <v>-1.58</v>
      </c>
      <c r="G3825" s="65" t="n">
        <f aca="false">VLOOKUP(A3825,Plan1!$A$7:$O$4024,13,FALSE())</f>
        <v>837.2</v>
      </c>
    </row>
    <row r="3826" customFormat="false" ht="15" hidden="false" customHeight="false" outlineLevel="0" collapsed="false">
      <c r="A3826" s="63" t="n">
        <v>45098</v>
      </c>
      <c r="B3826" s="64" t="n">
        <f aca="false">VLOOKUP(A3826,Plan1!$A$7:$O$4024,2,FALSE())</f>
        <v>-0.28</v>
      </c>
      <c r="C3826" s="65" t="n">
        <f aca="false">VLOOKUP(A3826,Plan1!$A$7:$O$4024,3,FALSE())</f>
        <v>780.72</v>
      </c>
      <c r="D3826" s="66" t="n">
        <f aca="false">VLOOKUP(A3826,Plan1!$A$7:$O$4024,7,FALSE())</f>
        <v>-0.21</v>
      </c>
      <c r="E3826" s="65" t="n">
        <f aca="false">VLOOKUP(A3826,Plan1!$A$7:$O$4024,8,FALSE())</f>
        <v>759.79</v>
      </c>
      <c r="F3826" s="64" t="n">
        <f aca="false">VLOOKUP(A3826,Plan1!$A$7:$O$4024,12,FALSE())</f>
        <v>-1.6</v>
      </c>
      <c r="G3826" s="65" t="n">
        <f aca="false">VLOOKUP(A3826,Plan1!$A$7:$O$4024,13,FALSE())</f>
        <v>837.18</v>
      </c>
    </row>
    <row r="3827" customFormat="false" ht="15" hidden="false" customHeight="false" outlineLevel="0" collapsed="false">
      <c r="A3827" s="63" t="n">
        <v>45099</v>
      </c>
      <c r="B3827" s="64" t="n">
        <f aca="false">VLOOKUP(A3827,Plan1!$A$7:$O$4024,2,FALSE())</f>
        <v>-0.3</v>
      </c>
      <c r="C3827" s="65" t="n">
        <f aca="false">VLOOKUP(A3827,Plan1!$A$7:$O$4024,3,FALSE())</f>
        <v>780.7</v>
      </c>
      <c r="D3827" s="66" t="n">
        <f aca="false">VLOOKUP(A3827,Plan1!$A$7:$O$4024,7,FALSE())</f>
        <v>-0.22</v>
      </c>
      <c r="E3827" s="65" t="n">
        <f aca="false">VLOOKUP(A3827,Plan1!$A$7:$O$4024,8,FALSE())</f>
        <v>759.78</v>
      </c>
      <c r="F3827" s="64" t="n">
        <f aca="false">VLOOKUP(A3827,Plan1!$A$7:$O$4024,12,FALSE())</f>
        <v>-1.62</v>
      </c>
      <c r="G3827" s="65" t="n">
        <f aca="false">VLOOKUP(A3827,Plan1!$A$7:$O$4024,13,FALSE())</f>
        <v>837.16</v>
      </c>
    </row>
    <row r="3828" customFormat="false" ht="15" hidden="false" customHeight="false" outlineLevel="0" collapsed="false">
      <c r="A3828" s="63" t="n">
        <v>45100</v>
      </c>
      <c r="B3828" s="64" t="n">
        <f aca="false">VLOOKUP(A3828,Plan1!$A$7:$O$4024,2,FALSE())</f>
        <v>-0.31</v>
      </c>
      <c r="C3828" s="65" t="n">
        <f aca="false">VLOOKUP(A3828,Plan1!$A$7:$O$4024,3,FALSE())</f>
        <v>780.69</v>
      </c>
      <c r="D3828" s="66" t="n">
        <f aca="false">VLOOKUP(A3828,Plan1!$A$7:$O$4024,7,FALSE())</f>
        <v>-0.22</v>
      </c>
      <c r="E3828" s="65" t="n">
        <f aca="false">VLOOKUP(A3828,Plan1!$A$7:$O$4024,8,FALSE())</f>
        <v>759.78</v>
      </c>
      <c r="F3828" s="64" t="n">
        <f aca="false">VLOOKUP(A3828,Plan1!$A$7:$O$4024,12,FALSE())</f>
        <v>-1.64</v>
      </c>
      <c r="G3828" s="65" t="n">
        <f aca="false">VLOOKUP(A3828,Plan1!$A$7:$O$4024,13,FALSE())</f>
        <v>837.14</v>
      </c>
    </row>
    <row r="3829" customFormat="false" ht="15" hidden="false" customHeight="false" outlineLevel="0" collapsed="false">
      <c r="A3829" s="63" t="n">
        <v>45101</v>
      </c>
      <c r="B3829" s="64" t="n">
        <f aca="false">VLOOKUP(A3829,Plan1!$A$7:$O$4024,2,FALSE())</f>
        <v>-0.32</v>
      </c>
      <c r="C3829" s="65" t="n">
        <f aca="false">VLOOKUP(A3829,Plan1!$A$7:$O$4024,3,FALSE())</f>
        <v>780.68</v>
      </c>
      <c r="D3829" s="66" t="n">
        <f aca="false">VLOOKUP(A3829,Plan1!$A$7:$O$4024,7,FALSE())</f>
        <v>-0.24</v>
      </c>
      <c r="E3829" s="65" t="n">
        <f aca="false">VLOOKUP(A3829,Plan1!$A$7:$O$4024,8,FALSE())</f>
        <v>759.76</v>
      </c>
      <c r="F3829" s="64" t="n">
        <f aca="false">VLOOKUP(A3829,Plan1!$A$7:$O$4024,12,FALSE())</f>
        <v>-1.66</v>
      </c>
      <c r="G3829" s="65" t="n">
        <f aca="false">VLOOKUP(A3829,Plan1!$A$7:$O$4024,13,FALSE())</f>
        <v>837.12</v>
      </c>
    </row>
    <row r="3830" customFormat="false" ht="15" hidden="false" customHeight="false" outlineLevel="0" collapsed="false">
      <c r="A3830" s="63" t="n">
        <v>45102</v>
      </c>
      <c r="B3830" s="64" t="n">
        <f aca="false">VLOOKUP(A3830,Plan1!$A$7:$O$4024,2,FALSE())</f>
        <v>-0.32</v>
      </c>
      <c r="C3830" s="65" t="n">
        <f aca="false">VLOOKUP(A3830,Plan1!$A$7:$O$4024,3,FALSE())</f>
        <v>780.68</v>
      </c>
      <c r="D3830" s="66" t="n">
        <f aca="false">VLOOKUP(A3830,Plan1!$A$7:$O$4024,7,FALSE())</f>
        <v>-0.24</v>
      </c>
      <c r="E3830" s="65" t="n">
        <f aca="false">VLOOKUP(A3830,Plan1!$A$7:$O$4024,8,FALSE())</f>
        <v>759.76</v>
      </c>
      <c r="F3830" s="64" t="n">
        <f aca="false">VLOOKUP(A3830,Plan1!$A$7:$O$4024,12,FALSE())</f>
        <v>-1.68</v>
      </c>
      <c r="G3830" s="65" t="n">
        <f aca="false">VLOOKUP(A3830,Plan1!$A$7:$O$4024,13,FALSE())</f>
        <v>837.1</v>
      </c>
    </row>
    <row r="3831" customFormat="false" ht="15" hidden="false" customHeight="false" outlineLevel="0" collapsed="false">
      <c r="A3831" s="63" t="n">
        <v>45103</v>
      </c>
      <c r="B3831" s="64" t="n">
        <f aca="false">VLOOKUP(A3831,Plan1!$A$7:$O$4024,2,FALSE())</f>
        <v>-0.34</v>
      </c>
      <c r="C3831" s="65" t="n">
        <f aca="false">VLOOKUP(A3831,Plan1!$A$7:$O$4024,3,FALSE())</f>
        <v>780.66</v>
      </c>
      <c r="D3831" s="66" t="n">
        <f aca="false">VLOOKUP(A3831,Plan1!$A$7:$O$4024,7,FALSE())</f>
        <v>-0.25</v>
      </c>
      <c r="E3831" s="65" t="n">
        <f aca="false">VLOOKUP(A3831,Plan1!$A$7:$O$4024,8,FALSE())</f>
        <v>759.75</v>
      </c>
      <c r="F3831" s="64" t="n">
        <f aca="false">VLOOKUP(A3831,Plan1!$A$7:$O$4024,12,FALSE())</f>
        <v>-1.7</v>
      </c>
      <c r="G3831" s="65" t="n">
        <f aca="false">VLOOKUP(A3831,Plan1!$A$7:$O$4024,13,FALSE())</f>
        <v>837.08</v>
      </c>
    </row>
    <row r="3832" customFormat="false" ht="15" hidden="false" customHeight="false" outlineLevel="0" collapsed="false">
      <c r="A3832" s="63" t="n">
        <v>45104</v>
      </c>
      <c r="B3832" s="64" t="n">
        <f aca="false">VLOOKUP(A3832,Plan1!$A$7:$O$4024,2,FALSE())</f>
        <v>-0.34</v>
      </c>
      <c r="C3832" s="65" t="n">
        <f aca="false">VLOOKUP(A3832,Plan1!$A$7:$O$4024,3,FALSE())</f>
        <v>780.66</v>
      </c>
      <c r="D3832" s="66" t="n">
        <f aca="false">VLOOKUP(A3832,Plan1!$A$7:$O$4024,7,FALSE())</f>
        <v>-0.26</v>
      </c>
      <c r="E3832" s="65" t="n">
        <f aca="false">VLOOKUP(A3832,Plan1!$A$7:$O$4024,8,FALSE())</f>
        <v>759.74</v>
      </c>
      <c r="F3832" s="64" t="n">
        <f aca="false">VLOOKUP(A3832,Plan1!$A$7:$O$4024,12,FALSE())</f>
        <v>-1.72</v>
      </c>
      <c r="G3832" s="65" t="n">
        <f aca="false">VLOOKUP(A3832,Plan1!$A$7:$O$4024,13,FALSE())</f>
        <v>837.06</v>
      </c>
    </row>
    <row r="3833" customFormat="false" ht="15" hidden="false" customHeight="false" outlineLevel="0" collapsed="false">
      <c r="A3833" s="63" t="n">
        <v>45105</v>
      </c>
      <c r="B3833" s="64" t="n">
        <f aca="false">VLOOKUP(A3833,Plan1!$A$7:$O$4024,2,FALSE())</f>
        <v>-0.36</v>
      </c>
      <c r="C3833" s="65" t="n">
        <f aca="false">VLOOKUP(A3833,Plan1!$A$7:$O$4024,3,FALSE())</f>
        <v>780.64</v>
      </c>
      <c r="D3833" s="66" t="n">
        <f aca="false">VLOOKUP(A3833,Plan1!$A$7:$O$4024,7,FALSE())</f>
        <v>-0.27</v>
      </c>
      <c r="E3833" s="65" t="n">
        <f aca="false">VLOOKUP(A3833,Plan1!$A$7:$O$4024,8,FALSE())</f>
        <v>759.73</v>
      </c>
      <c r="F3833" s="64" t="n">
        <f aca="false">VLOOKUP(A3833,Plan1!$A$7:$O$4024,12,FALSE())</f>
        <v>-1.74</v>
      </c>
      <c r="G3833" s="65" t="n">
        <f aca="false">VLOOKUP(A3833,Plan1!$A$7:$O$4024,13,FALSE())</f>
        <v>837.04</v>
      </c>
    </row>
    <row r="3834" customFormat="false" ht="15" hidden="false" customHeight="false" outlineLevel="0" collapsed="false">
      <c r="A3834" s="63" t="n">
        <v>45106</v>
      </c>
      <c r="B3834" s="64" t="n">
        <f aca="false">VLOOKUP(A3834,Plan1!$A$7:$O$4024,2,FALSE())</f>
        <v>-0.37</v>
      </c>
      <c r="C3834" s="65" t="n">
        <f aca="false">VLOOKUP(A3834,Plan1!$A$7:$O$4024,3,FALSE())</f>
        <v>780.63</v>
      </c>
      <c r="D3834" s="66" t="n">
        <f aca="false">VLOOKUP(A3834,Plan1!$A$7:$O$4024,7,FALSE())</f>
        <v>-0.28</v>
      </c>
      <c r="E3834" s="65" t="n">
        <f aca="false">VLOOKUP(A3834,Plan1!$A$7:$O$4024,8,FALSE())</f>
        <v>759.72</v>
      </c>
      <c r="F3834" s="64" t="n">
        <f aca="false">VLOOKUP(A3834,Plan1!$A$7:$O$4024,12,FALSE())</f>
        <v>-1.76</v>
      </c>
      <c r="G3834" s="65" t="n">
        <f aca="false">VLOOKUP(A3834,Plan1!$A$7:$O$4024,13,FALSE())</f>
        <v>837.02</v>
      </c>
    </row>
    <row r="3835" customFormat="false" ht="15" hidden="false" customHeight="false" outlineLevel="0" collapsed="false">
      <c r="A3835" s="63" t="n">
        <v>45107</v>
      </c>
      <c r="B3835" s="64" t="n">
        <f aca="false">VLOOKUP(A3835,Plan1!$A$7:$O$4024,2,FALSE())</f>
        <v>-0.39</v>
      </c>
      <c r="C3835" s="65" t="n">
        <f aca="false">VLOOKUP(A3835,Plan1!$A$7:$O$4024,3,FALSE())</f>
        <v>780.61</v>
      </c>
      <c r="D3835" s="66" t="n">
        <f aca="false">VLOOKUP(A3835,Plan1!$A$7:$O$4024,7,FALSE())</f>
        <v>-0.29</v>
      </c>
      <c r="E3835" s="65" t="n">
        <f aca="false">VLOOKUP(A3835,Plan1!$A$7:$O$4024,8,FALSE())</f>
        <v>759.71</v>
      </c>
      <c r="F3835" s="64" t="n">
        <f aca="false">VLOOKUP(A3835,Plan1!$A$7:$O$4024,12,FALSE())</f>
        <v>-1.78</v>
      </c>
      <c r="G3835" s="65" t="n">
        <f aca="false">VLOOKUP(A3835,Plan1!$A$7:$O$4024,13,FALSE())</f>
        <v>837</v>
      </c>
    </row>
    <row r="3836" customFormat="false" ht="15" hidden="false" customHeight="false" outlineLevel="0" collapsed="false">
      <c r="A3836" s="63" t="n">
        <v>45108</v>
      </c>
      <c r="B3836" s="64" t="n">
        <f aca="false">VLOOKUP(A3836,Plan1!$A$7:$O$4024,2,FALSE())</f>
        <v>-0.41</v>
      </c>
      <c r="C3836" s="65" t="n">
        <f aca="false">VLOOKUP(A3836,Plan1!$A$7:$O$4024,3,FALSE())</f>
        <v>780.59</v>
      </c>
      <c r="D3836" s="66" t="n">
        <f aca="false">VLOOKUP(A3836,Plan1!$A$7:$O$4024,7,FALSE())</f>
        <v>-0.31</v>
      </c>
      <c r="E3836" s="65" t="n">
        <f aca="false">VLOOKUP(A3836,Plan1!$A$7:$O$4024,8,FALSE())</f>
        <v>759.69</v>
      </c>
      <c r="F3836" s="64" t="n">
        <f aca="false">VLOOKUP(A3836,Plan1!$A$7:$O$4024,12,FALSE())</f>
        <v>-1.8</v>
      </c>
      <c r="G3836" s="65" t="n">
        <f aca="false">VLOOKUP(A3836,Plan1!$A$7:$O$4024,13,FALSE())</f>
        <v>836.98</v>
      </c>
    </row>
    <row r="3837" customFormat="false" ht="15" hidden="false" customHeight="false" outlineLevel="0" collapsed="false">
      <c r="A3837" s="63" t="n">
        <v>45109</v>
      </c>
      <c r="B3837" s="64" t="n">
        <f aca="false">VLOOKUP(A3837,Plan1!$A$7:$O$4024,2,FALSE())</f>
        <v>-0.43</v>
      </c>
      <c r="C3837" s="65" t="n">
        <f aca="false">VLOOKUP(A3837,Plan1!$A$7:$O$4024,3,FALSE())</f>
        <v>780.57</v>
      </c>
      <c r="D3837" s="66" t="n">
        <f aca="false">VLOOKUP(A3837,Plan1!$A$7:$O$4024,7,FALSE())</f>
        <v>-0.33</v>
      </c>
      <c r="E3837" s="65" t="n">
        <f aca="false">VLOOKUP(A3837,Plan1!$A$7:$O$4024,8,FALSE())</f>
        <v>759.67</v>
      </c>
      <c r="F3837" s="64" t="n">
        <f aca="false">VLOOKUP(A3837,Plan1!$A$7:$O$4024,12,FALSE())</f>
        <v>-1.83</v>
      </c>
      <c r="G3837" s="65" t="n">
        <f aca="false">VLOOKUP(A3837,Plan1!$A$7:$O$4024,13,FALSE())</f>
        <v>836.95</v>
      </c>
    </row>
    <row r="3838" customFormat="false" ht="15" hidden="false" customHeight="false" outlineLevel="0" collapsed="false">
      <c r="A3838" s="63" t="n">
        <v>45110</v>
      </c>
      <c r="B3838" s="64" t="n">
        <f aca="false">VLOOKUP(A3838,Plan1!$A$7:$O$4024,2,FALSE())</f>
        <v>-0.44</v>
      </c>
      <c r="C3838" s="65" t="n">
        <f aca="false">VLOOKUP(A3838,Plan1!$A$7:$O$4024,3,FALSE())</f>
        <v>780.56</v>
      </c>
      <c r="D3838" s="66" t="n">
        <f aca="false">VLOOKUP(A3838,Plan1!$A$7:$O$4024,7,FALSE())</f>
        <v>-0.33</v>
      </c>
      <c r="E3838" s="65" t="n">
        <f aca="false">VLOOKUP(A3838,Plan1!$A$7:$O$4024,8,FALSE())</f>
        <v>759.67</v>
      </c>
      <c r="F3838" s="64" t="n">
        <f aca="false">VLOOKUP(A3838,Plan1!$A$7:$O$4024,12,FALSE())</f>
        <v>-1.84</v>
      </c>
      <c r="G3838" s="65" t="n">
        <f aca="false">VLOOKUP(A3838,Plan1!$A$7:$O$4024,13,FALSE())</f>
        <v>836.94</v>
      </c>
    </row>
    <row r="3839" customFormat="false" ht="15" hidden="false" customHeight="false" outlineLevel="0" collapsed="false">
      <c r="A3839" s="63" t="n">
        <v>45111</v>
      </c>
      <c r="B3839" s="64" t="n">
        <f aca="false">VLOOKUP(A3839,Plan1!$A$7:$O$4024,2,FALSE())</f>
        <v>-0.46</v>
      </c>
      <c r="C3839" s="65" t="n">
        <f aca="false">VLOOKUP(A3839,Plan1!$A$7:$O$4024,3,FALSE())</f>
        <v>780.54</v>
      </c>
      <c r="D3839" s="66" t="n">
        <f aca="false">VLOOKUP(A3839,Plan1!$A$7:$O$4024,7,FALSE())</f>
        <v>-0.35</v>
      </c>
      <c r="E3839" s="65" t="n">
        <f aca="false">VLOOKUP(A3839,Plan1!$A$7:$O$4024,8,FALSE())</f>
        <v>759.65</v>
      </c>
      <c r="F3839" s="64" t="n">
        <f aca="false">VLOOKUP(A3839,Plan1!$A$7:$O$4024,12,FALSE())</f>
        <v>-1.87</v>
      </c>
      <c r="G3839" s="65" t="n">
        <f aca="false">VLOOKUP(A3839,Plan1!$A$7:$O$4024,13,FALSE())</f>
        <v>836.91</v>
      </c>
    </row>
    <row r="3840" customFormat="false" ht="15" hidden="false" customHeight="false" outlineLevel="0" collapsed="false">
      <c r="A3840" s="63" t="n">
        <v>45112</v>
      </c>
      <c r="B3840" s="64" t="n">
        <f aca="false">VLOOKUP(A3840,Plan1!$A$7:$O$4024,2,FALSE())</f>
        <v>-0.49</v>
      </c>
      <c r="C3840" s="65" t="n">
        <f aca="false">VLOOKUP(A3840,Plan1!$A$7:$O$4024,3,FALSE())</f>
        <v>780.51</v>
      </c>
      <c r="D3840" s="66" t="n">
        <f aca="false">VLOOKUP(A3840,Plan1!$A$7:$O$4024,7,FALSE())</f>
        <v>-0.36</v>
      </c>
      <c r="E3840" s="65" t="n">
        <f aca="false">VLOOKUP(A3840,Plan1!$A$7:$O$4024,8,FALSE())</f>
        <v>759.64</v>
      </c>
      <c r="F3840" s="64" t="n">
        <f aca="false">VLOOKUP(A3840,Plan1!$A$7:$O$4024,12,FALSE())</f>
        <v>-1.9</v>
      </c>
      <c r="G3840" s="65" t="n">
        <f aca="false">VLOOKUP(A3840,Plan1!$A$7:$O$4024,13,FALSE())</f>
        <v>836.88</v>
      </c>
    </row>
    <row r="3841" customFormat="false" ht="15" hidden="false" customHeight="false" outlineLevel="0" collapsed="false">
      <c r="A3841" s="63" t="n">
        <v>45113</v>
      </c>
      <c r="B3841" s="64" t="n">
        <f aca="false">VLOOKUP(A3841,Plan1!$A$7:$O$4024,2,FALSE())</f>
        <v>-0.5</v>
      </c>
      <c r="C3841" s="65" t="n">
        <f aca="false">VLOOKUP(A3841,Plan1!$A$7:$O$4024,3,FALSE())</f>
        <v>780.5</v>
      </c>
      <c r="D3841" s="66" t="n">
        <f aca="false">VLOOKUP(A3841,Plan1!$A$7:$O$4024,7,FALSE())</f>
        <v>-0.37</v>
      </c>
      <c r="E3841" s="65" t="n">
        <f aca="false">VLOOKUP(A3841,Plan1!$A$7:$O$4024,8,FALSE())</f>
        <v>759.63</v>
      </c>
      <c r="F3841" s="64" t="n">
        <f aca="false">VLOOKUP(A3841,Plan1!$A$7:$O$4024,12,FALSE())</f>
        <v>-1.93</v>
      </c>
      <c r="G3841" s="65" t="n">
        <f aca="false">VLOOKUP(A3841,Plan1!$A$7:$O$4024,13,FALSE())</f>
        <v>836.85</v>
      </c>
    </row>
    <row r="3842" customFormat="false" ht="15" hidden="false" customHeight="false" outlineLevel="0" collapsed="false">
      <c r="A3842" s="63" t="n">
        <v>45114</v>
      </c>
      <c r="B3842" s="64" t="n">
        <f aca="false">VLOOKUP(A3842,Plan1!$A$7:$O$4024,2,FALSE())</f>
        <v>-0.52</v>
      </c>
      <c r="C3842" s="65" t="n">
        <f aca="false">VLOOKUP(A3842,Plan1!$A$7:$O$4024,3,FALSE())</f>
        <v>780.48</v>
      </c>
      <c r="D3842" s="66" t="n">
        <f aca="false">VLOOKUP(A3842,Plan1!$A$7:$O$4024,7,FALSE())</f>
        <v>-0.38</v>
      </c>
      <c r="E3842" s="65" t="n">
        <f aca="false">VLOOKUP(A3842,Plan1!$A$7:$O$4024,8,FALSE())</f>
        <v>759.62</v>
      </c>
      <c r="F3842" s="64" t="n">
        <f aca="false">VLOOKUP(A3842,Plan1!$A$7:$O$4024,12,FALSE())</f>
        <v>-1.95</v>
      </c>
      <c r="G3842" s="65" t="n">
        <f aca="false">VLOOKUP(A3842,Plan1!$A$7:$O$4024,13,FALSE())</f>
        <v>836.83</v>
      </c>
    </row>
    <row r="3843" customFormat="false" ht="15" hidden="false" customHeight="false" outlineLevel="0" collapsed="false">
      <c r="A3843" s="63" t="n">
        <v>45115</v>
      </c>
      <c r="B3843" s="64" t="n">
        <f aca="false">VLOOKUP(A3843,Plan1!$A$7:$O$4024,2,FALSE())</f>
        <v>-0.54</v>
      </c>
      <c r="C3843" s="65" t="n">
        <f aca="false">VLOOKUP(A3843,Plan1!$A$7:$O$4024,3,FALSE())</f>
        <v>780.46</v>
      </c>
      <c r="D3843" s="66" t="n">
        <f aca="false">VLOOKUP(A3843,Plan1!$A$7:$O$4024,7,FALSE())</f>
        <v>-0.39</v>
      </c>
      <c r="E3843" s="65" t="n">
        <f aca="false">VLOOKUP(A3843,Plan1!$A$7:$O$4024,8,FALSE())</f>
        <v>759.61</v>
      </c>
      <c r="F3843" s="64" t="n">
        <f aca="false">VLOOKUP(A3843,Plan1!$A$7:$O$4024,12,FALSE())</f>
        <v>-1.98</v>
      </c>
      <c r="G3843" s="65" t="n">
        <f aca="false">VLOOKUP(A3843,Plan1!$A$7:$O$4024,13,FALSE())</f>
        <v>836.8</v>
      </c>
    </row>
    <row r="3844" customFormat="false" ht="15" hidden="false" customHeight="false" outlineLevel="0" collapsed="false">
      <c r="A3844" s="63" t="n">
        <v>45116</v>
      </c>
      <c r="B3844" s="64" t="n">
        <f aca="false">VLOOKUP(A3844,Plan1!$A$7:$O$4024,2,FALSE())</f>
        <v>-0.56</v>
      </c>
      <c r="C3844" s="65" t="n">
        <f aca="false">VLOOKUP(A3844,Plan1!$A$7:$O$4024,3,FALSE())</f>
        <v>780.44</v>
      </c>
      <c r="D3844" s="66" t="n">
        <f aca="false">VLOOKUP(A3844,Plan1!$A$7:$O$4024,7,FALSE())</f>
        <v>-0.4</v>
      </c>
      <c r="E3844" s="65" t="n">
        <f aca="false">VLOOKUP(A3844,Plan1!$A$7:$O$4024,8,FALSE())</f>
        <v>759.6</v>
      </c>
      <c r="F3844" s="64" t="n">
        <f aca="false">VLOOKUP(A3844,Plan1!$A$7:$O$4024,12,FALSE())</f>
        <v>-2</v>
      </c>
      <c r="G3844" s="65" t="n">
        <f aca="false">VLOOKUP(A3844,Plan1!$A$7:$O$4024,13,FALSE())</f>
        <v>836.78</v>
      </c>
    </row>
    <row r="3845" customFormat="false" ht="15" hidden="false" customHeight="false" outlineLevel="0" collapsed="false">
      <c r="A3845" s="63" t="n">
        <v>45117</v>
      </c>
      <c r="B3845" s="64" t="n">
        <f aca="false">VLOOKUP(A3845,Plan1!$A$7:$O$4024,2,FALSE())</f>
        <v>-0.58</v>
      </c>
      <c r="C3845" s="65" t="n">
        <f aca="false">VLOOKUP(A3845,Plan1!$A$7:$O$4024,3,FALSE())</f>
        <v>780.42</v>
      </c>
      <c r="D3845" s="66" t="n">
        <f aca="false">VLOOKUP(A3845,Plan1!$A$7:$O$4024,7,FALSE())</f>
        <v>-0.41</v>
      </c>
      <c r="E3845" s="65" t="n">
        <f aca="false">VLOOKUP(A3845,Plan1!$A$7:$O$4024,8,FALSE())</f>
        <v>759.59</v>
      </c>
      <c r="F3845" s="64" t="n">
        <f aca="false">VLOOKUP(A3845,Plan1!$A$7:$O$4024,12,FALSE())</f>
        <v>-2.03</v>
      </c>
      <c r="G3845" s="65" t="n">
        <f aca="false">VLOOKUP(A3845,Plan1!$A$7:$O$4024,13,FALSE())</f>
        <v>836.75</v>
      </c>
    </row>
    <row r="3846" customFormat="false" ht="15" hidden="false" customHeight="false" outlineLevel="0" collapsed="false">
      <c r="A3846" s="63" t="n">
        <v>45118</v>
      </c>
      <c r="B3846" s="64" t="n">
        <f aca="false">VLOOKUP(A3846,Plan1!$A$7:$O$4024,2,FALSE())</f>
        <v>-0.6</v>
      </c>
      <c r="C3846" s="65" t="n">
        <f aca="false">VLOOKUP(A3846,Plan1!$A$7:$O$4024,3,FALSE())</f>
        <v>780.4</v>
      </c>
      <c r="D3846" s="66" t="n">
        <f aca="false">VLOOKUP(A3846,Plan1!$A$7:$O$4024,7,FALSE())</f>
        <v>-0.43</v>
      </c>
      <c r="E3846" s="65" t="n">
        <f aca="false">VLOOKUP(A3846,Plan1!$A$7:$O$4024,8,FALSE())</f>
        <v>759.57</v>
      </c>
      <c r="F3846" s="64" t="n">
        <f aca="false">VLOOKUP(A3846,Plan1!$A$7:$O$4024,12,FALSE())</f>
        <v>-2.05</v>
      </c>
      <c r="G3846" s="65" t="n">
        <f aca="false">VLOOKUP(A3846,Plan1!$A$7:$O$4024,13,FALSE())</f>
        <v>836.73</v>
      </c>
    </row>
    <row r="3847" customFormat="false" ht="15" hidden="false" customHeight="false" outlineLevel="0" collapsed="false">
      <c r="A3847" s="63" t="n">
        <v>45119</v>
      </c>
      <c r="B3847" s="64" t="n">
        <f aca="false">VLOOKUP(A3847,Plan1!$A$7:$O$4024,2,FALSE())</f>
        <v>-0.62</v>
      </c>
      <c r="C3847" s="65" t="n">
        <f aca="false">VLOOKUP(A3847,Plan1!$A$7:$O$4024,3,FALSE())</f>
        <v>780.38</v>
      </c>
      <c r="D3847" s="66" t="n">
        <f aca="false">VLOOKUP(A3847,Plan1!$A$7:$O$4024,7,FALSE())</f>
        <v>-0.43</v>
      </c>
      <c r="E3847" s="65" t="n">
        <f aca="false">VLOOKUP(A3847,Plan1!$A$7:$O$4024,8,FALSE())</f>
        <v>759.57</v>
      </c>
      <c r="F3847" s="64" t="n">
        <f aca="false">VLOOKUP(A3847,Plan1!$A$7:$O$4024,12,FALSE())</f>
        <v>-2.07</v>
      </c>
      <c r="G3847" s="65" t="n">
        <f aca="false">VLOOKUP(A3847,Plan1!$A$7:$O$4024,13,FALSE())</f>
        <v>836.71</v>
      </c>
    </row>
    <row r="3848" customFormat="false" ht="15" hidden="false" customHeight="false" outlineLevel="0" collapsed="false">
      <c r="A3848" s="63" t="n">
        <v>45120</v>
      </c>
      <c r="B3848" s="64" t="n">
        <f aca="false">VLOOKUP(A3848,Plan1!$A$7:$O$4024,2,FALSE())</f>
        <v>-0.64</v>
      </c>
      <c r="C3848" s="65" t="n">
        <f aca="false">VLOOKUP(A3848,Plan1!$A$7:$O$4024,3,FALSE())</f>
        <v>780.36</v>
      </c>
      <c r="D3848" s="66" t="n">
        <f aca="false">VLOOKUP(A3848,Plan1!$A$7:$O$4024,7,FALSE())</f>
        <v>-0.44</v>
      </c>
      <c r="E3848" s="65" t="n">
        <f aca="false">VLOOKUP(A3848,Plan1!$A$7:$O$4024,8,FALSE())</f>
        <v>759.56</v>
      </c>
      <c r="F3848" s="64" t="n">
        <f aca="false">VLOOKUP(A3848,Plan1!$A$7:$O$4024,12,FALSE())</f>
        <v>-2.1</v>
      </c>
      <c r="G3848" s="65" t="n">
        <f aca="false">VLOOKUP(A3848,Plan1!$A$7:$O$4024,13,FALSE())</f>
        <v>836.68</v>
      </c>
    </row>
    <row r="3849" customFormat="false" ht="15" hidden="false" customHeight="false" outlineLevel="0" collapsed="false">
      <c r="A3849" s="63" t="n">
        <v>45121</v>
      </c>
      <c r="B3849" s="64" t="n">
        <f aca="false">VLOOKUP(A3849,Plan1!$A$7:$O$4024,2,FALSE())</f>
        <v>-0.66</v>
      </c>
      <c r="C3849" s="65" t="n">
        <f aca="false">VLOOKUP(A3849,Plan1!$A$7:$O$4024,3,FALSE())</f>
        <v>780.34</v>
      </c>
      <c r="D3849" s="66" t="n">
        <f aca="false">VLOOKUP(A3849,Plan1!$A$7:$O$4024,7,FALSE())</f>
        <v>-0.45</v>
      </c>
      <c r="E3849" s="65" t="n">
        <f aca="false">VLOOKUP(A3849,Plan1!$A$7:$O$4024,8,FALSE())</f>
        <v>759.55</v>
      </c>
      <c r="F3849" s="64" t="n">
        <f aca="false">VLOOKUP(A3849,Plan1!$A$7:$O$4024,12,FALSE())</f>
        <v>-2.12</v>
      </c>
      <c r="G3849" s="65" t="n">
        <f aca="false">VLOOKUP(A3849,Plan1!$A$7:$O$4024,13,FALSE())</f>
        <v>836.66</v>
      </c>
    </row>
    <row r="3850" customFormat="false" ht="15" hidden="false" customHeight="false" outlineLevel="0" collapsed="false">
      <c r="A3850" s="63" t="n">
        <v>45122</v>
      </c>
      <c r="B3850" s="64" t="n">
        <f aca="false">VLOOKUP(A3850,Plan1!$A$7:$O$4024,2,FALSE())</f>
        <v>-0.68</v>
      </c>
      <c r="C3850" s="65" t="n">
        <f aca="false">VLOOKUP(A3850,Plan1!$A$7:$O$4024,3,FALSE())</f>
        <v>780.32</v>
      </c>
      <c r="D3850" s="66" t="n">
        <f aca="false">VLOOKUP(A3850,Plan1!$A$7:$O$4024,7,FALSE())</f>
        <v>-0.47</v>
      </c>
      <c r="E3850" s="65" t="n">
        <f aca="false">VLOOKUP(A3850,Plan1!$A$7:$O$4024,8,FALSE())</f>
        <v>759.53</v>
      </c>
      <c r="F3850" s="64" t="n">
        <f aca="false">VLOOKUP(A3850,Plan1!$A$7:$O$4024,12,FALSE())</f>
        <v>-2.15</v>
      </c>
      <c r="G3850" s="65" t="n">
        <f aca="false">VLOOKUP(A3850,Plan1!$A$7:$O$4024,13,FALSE())</f>
        <v>836.63</v>
      </c>
    </row>
    <row r="3851" customFormat="false" ht="15" hidden="false" customHeight="false" outlineLevel="0" collapsed="false">
      <c r="A3851" s="63" t="n">
        <v>45123</v>
      </c>
      <c r="B3851" s="64" t="n">
        <f aca="false">VLOOKUP(A3851,Plan1!$A$7:$O$4024,2,FALSE())</f>
        <v>-0.7</v>
      </c>
      <c r="C3851" s="65" t="n">
        <f aca="false">VLOOKUP(A3851,Plan1!$A$7:$O$4024,3,FALSE())</f>
        <v>780.3</v>
      </c>
      <c r="D3851" s="66" t="n">
        <f aca="false">VLOOKUP(A3851,Plan1!$A$7:$O$4024,7,FALSE())</f>
        <v>-0.49</v>
      </c>
      <c r="E3851" s="65" t="n">
        <f aca="false">VLOOKUP(A3851,Plan1!$A$7:$O$4024,8,FALSE())</f>
        <v>759.51</v>
      </c>
      <c r="F3851" s="64" t="n">
        <f aca="false">VLOOKUP(A3851,Plan1!$A$7:$O$4024,12,FALSE())</f>
        <v>-2.17</v>
      </c>
      <c r="G3851" s="65" t="n">
        <f aca="false">VLOOKUP(A3851,Plan1!$A$7:$O$4024,13,FALSE())</f>
        <v>836.61</v>
      </c>
    </row>
    <row r="3852" customFormat="false" ht="15" hidden="false" customHeight="false" outlineLevel="0" collapsed="false">
      <c r="A3852" s="63" t="n">
        <v>45124</v>
      </c>
      <c r="B3852" s="64" t="n">
        <f aca="false">VLOOKUP(A3852,Plan1!$A$7:$O$4024,2,FALSE())</f>
        <v>-0.73</v>
      </c>
      <c r="C3852" s="65" t="n">
        <f aca="false">VLOOKUP(A3852,Plan1!$A$7:$O$4024,3,FALSE())</f>
        <v>780.27</v>
      </c>
      <c r="D3852" s="66" t="n">
        <f aca="false">VLOOKUP(A3852,Plan1!$A$7:$O$4024,7,FALSE())</f>
        <v>-0.5</v>
      </c>
      <c r="E3852" s="65" t="n">
        <f aca="false">VLOOKUP(A3852,Plan1!$A$7:$O$4024,8,FALSE())</f>
        <v>759.5</v>
      </c>
      <c r="F3852" s="64" t="n">
        <f aca="false">VLOOKUP(A3852,Plan1!$A$7:$O$4024,12,FALSE())</f>
        <v>-2.18</v>
      </c>
      <c r="G3852" s="65" t="n">
        <f aca="false">VLOOKUP(A3852,Plan1!$A$7:$O$4024,13,FALSE())</f>
        <v>836.6</v>
      </c>
    </row>
    <row r="3853" customFormat="false" ht="15" hidden="false" customHeight="false" outlineLevel="0" collapsed="false">
      <c r="A3853" s="63" t="n">
        <v>45125</v>
      </c>
      <c r="B3853" s="64" t="n">
        <f aca="false">VLOOKUP(A3853,Plan1!$A$7:$O$4024,2,FALSE())</f>
        <v>-0.74</v>
      </c>
      <c r="C3853" s="65" t="n">
        <f aca="false">VLOOKUP(A3853,Plan1!$A$7:$O$4024,3,FALSE())</f>
        <v>780.26</v>
      </c>
      <c r="D3853" s="66" t="n">
        <f aca="false">VLOOKUP(A3853,Plan1!$A$7:$O$4024,7,FALSE())</f>
        <v>-0.51</v>
      </c>
      <c r="E3853" s="65" t="n">
        <f aca="false">VLOOKUP(A3853,Plan1!$A$7:$O$4024,8,FALSE())</f>
        <v>759.49</v>
      </c>
      <c r="F3853" s="64" t="n">
        <f aca="false">VLOOKUP(A3853,Plan1!$A$7:$O$4024,12,FALSE())</f>
        <v>-2.21</v>
      </c>
      <c r="G3853" s="65" t="n">
        <f aca="false">VLOOKUP(A3853,Plan1!$A$7:$O$4024,13,FALSE())</f>
        <v>836.57</v>
      </c>
    </row>
    <row r="3854" customFormat="false" ht="15" hidden="false" customHeight="false" outlineLevel="0" collapsed="false">
      <c r="A3854" s="63" t="n">
        <v>45126</v>
      </c>
      <c r="B3854" s="64" t="n">
        <f aca="false">VLOOKUP(A3854,Plan1!$A$7:$O$4024,2,FALSE())</f>
        <v>-0.76</v>
      </c>
      <c r="C3854" s="65" t="n">
        <f aca="false">VLOOKUP(A3854,Plan1!$A$7:$O$4024,3,FALSE())</f>
        <v>780.24</v>
      </c>
      <c r="D3854" s="66" t="n">
        <f aca="false">VLOOKUP(A3854,Plan1!$A$7:$O$4024,7,FALSE())</f>
        <v>-0.53</v>
      </c>
      <c r="E3854" s="65" t="n">
        <f aca="false">VLOOKUP(A3854,Plan1!$A$7:$O$4024,8,FALSE())</f>
        <v>759.47</v>
      </c>
      <c r="F3854" s="64" t="n">
        <f aca="false">VLOOKUP(A3854,Plan1!$A$7:$O$4024,12,FALSE())</f>
        <v>-2.24</v>
      </c>
      <c r="G3854" s="65" t="n">
        <f aca="false">VLOOKUP(A3854,Plan1!$A$7:$O$4024,13,FALSE())</f>
        <v>836.54</v>
      </c>
    </row>
    <row r="3855" customFormat="false" ht="15" hidden="false" customHeight="false" outlineLevel="0" collapsed="false">
      <c r="A3855" s="63" t="n">
        <v>45127</v>
      </c>
      <c r="B3855" s="64" t="n">
        <f aca="false">VLOOKUP(A3855,Plan1!$A$7:$O$4024,2,FALSE())</f>
        <v>-0.79</v>
      </c>
      <c r="C3855" s="65" t="n">
        <f aca="false">VLOOKUP(A3855,Plan1!$A$7:$O$4024,3,FALSE())</f>
        <v>780.21</v>
      </c>
      <c r="D3855" s="66" t="n">
        <f aca="false">VLOOKUP(A3855,Plan1!$A$7:$O$4024,7,FALSE())</f>
        <v>-0.54</v>
      </c>
      <c r="E3855" s="65" t="n">
        <f aca="false">VLOOKUP(A3855,Plan1!$A$7:$O$4024,8,FALSE())</f>
        <v>759.46</v>
      </c>
      <c r="F3855" s="64" t="n">
        <f aca="false">VLOOKUP(A3855,Plan1!$A$7:$O$4024,12,FALSE())</f>
        <v>-2.26</v>
      </c>
      <c r="G3855" s="65" t="n">
        <f aca="false">VLOOKUP(A3855,Plan1!$A$7:$O$4024,13,FALSE())</f>
        <v>836.52</v>
      </c>
    </row>
    <row r="3856" customFormat="false" ht="15" hidden="false" customHeight="false" outlineLevel="0" collapsed="false">
      <c r="A3856" s="63" t="n">
        <v>45128</v>
      </c>
      <c r="B3856" s="64" t="n">
        <f aca="false">VLOOKUP(A3856,Plan1!$A$7:$O$4024,2,FALSE())</f>
        <v>-0.8</v>
      </c>
      <c r="C3856" s="65" t="n">
        <f aca="false">VLOOKUP(A3856,Plan1!$A$7:$O$4024,3,FALSE())</f>
        <v>780.2</v>
      </c>
      <c r="D3856" s="66" t="n">
        <f aca="false">VLOOKUP(A3856,Plan1!$A$7:$O$4024,7,FALSE())</f>
        <v>-0.55</v>
      </c>
      <c r="E3856" s="65" t="n">
        <f aca="false">VLOOKUP(A3856,Plan1!$A$7:$O$4024,8,FALSE())</f>
        <v>759.45</v>
      </c>
      <c r="F3856" s="64" t="n">
        <f aca="false">VLOOKUP(A3856,Plan1!$A$7:$O$4024,12,FALSE())</f>
        <v>-2.28</v>
      </c>
      <c r="G3856" s="65" t="n">
        <f aca="false">VLOOKUP(A3856,Plan1!$A$7:$O$4024,13,FALSE())</f>
        <v>836.5</v>
      </c>
    </row>
    <row r="3857" customFormat="false" ht="15" hidden="false" customHeight="false" outlineLevel="0" collapsed="false">
      <c r="A3857" s="63" t="n">
        <v>45129</v>
      </c>
      <c r="B3857" s="64" t="n">
        <f aca="false">VLOOKUP(A3857,Plan1!$A$7:$O$4024,2,FALSE())</f>
        <v>-0.82</v>
      </c>
      <c r="C3857" s="65" t="n">
        <f aca="false">VLOOKUP(A3857,Plan1!$A$7:$O$4024,3,FALSE())</f>
        <v>780.18</v>
      </c>
      <c r="D3857" s="66" t="n">
        <f aca="false">VLOOKUP(A3857,Plan1!$A$7:$O$4024,7,FALSE())</f>
        <v>-0.57</v>
      </c>
      <c r="E3857" s="65" t="n">
        <f aca="false">VLOOKUP(A3857,Plan1!$A$7:$O$4024,8,FALSE())</f>
        <v>759.43</v>
      </c>
      <c r="F3857" s="64" t="n">
        <f aca="false">VLOOKUP(A3857,Plan1!$A$7:$O$4024,12,FALSE())</f>
        <v>-2.31</v>
      </c>
      <c r="G3857" s="65" t="n">
        <f aca="false">VLOOKUP(A3857,Plan1!$A$7:$O$4024,13,FALSE())</f>
        <v>836.47</v>
      </c>
    </row>
    <row r="3858" customFormat="false" ht="15" hidden="false" customHeight="false" outlineLevel="0" collapsed="false">
      <c r="A3858" s="63" t="n">
        <v>45130</v>
      </c>
      <c r="B3858" s="64" t="n">
        <f aca="false">VLOOKUP(A3858,Plan1!$A$7:$O$4024,2,FALSE())</f>
        <v>-0.85</v>
      </c>
      <c r="C3858" s="65" t="n">
        <f aca="false">VLOOKUP(A3858,Plan1!$A$7:$O$4024,3,FALSE())</f>
        <v>780.15</v>
      </c>
      <c r="D3858" s="66" t="n">
        <f aca="false">VLOOKUP(A3858,Plan1!$A$7:$O$4024,7,FALSE())</f>
        <v>-0.58</v>
      </c>
      <c r="E3858" s="65" t="n">
        <f aca="false">VLOOKUP(A3858,Plan1!$A$7:$O$4024,8,FALSE())</f>
        <v>759.42</v>
      </c>
      <c r="F3858" s="64" t="n">
        <f aca="false">VLOOKUP(A3858,Plan1!$A$7:$O$4024,12,FALSE())</f>
        <v>-2.32</v>
      </c>
      <c r="G3858" s="65" t="n">
        <f aca="false">VLOOKUP(A3858,Plan1!$A$7:$O$4024,13,FALSE())</f>
        <v>836.46</v>
      </c>
    </row>
    <row r="3859" customFormat="false" ht="15" hidden="false" customHeight="false" outlineLevel="0" collapsed="false">
      <c r="A3859" s="63" t="n">
        <v>45131</v>
      </c>
      <c r="B3859" s="64" t="n">
        <f aca="false">VLOOKUP(A3859,Plan1!$A$7:$O$4024,2,FALSE())</f>
        <v>-0.87</v>
      </c>
      <c r="C3859" s="65" t="n">
        <f aca="false">VLOOKUP(A3859,Plan1!$A$7:$O$4024,3,FALSE())</f>
        <v>780.13</v>
      </c>
      <c r="D3859" s="66" t="n">
        <f aca="false">VLOOKUP(A3859,Plan1!$A$7:$O$4024,7,FALSE())</f>
        <v>-0.59</v>
      </c>
      <c r="E3859" s="65" t="n">
        <f aca="false">VLOOKUP(A3859,Plan1!$A$7:$O$4024,8,FALSE())</f>
        <v>759.41</v>
      </c>
      <c r="F3859" s="64" t="n">
        <f aca="false">VLOOKUP(A3859,Plan1!$A$7:$O$4024,12,FALSE())</f>
        <v>-2.35</v>
      </c>
      <c r="G3859" s="65" t="n">
        <f aca="false">VLOOKUP(A3859,Plan1!$A$7:$O$4024,13,FALSE())</f>
        <v>836.43</v>
      </c>
    </row>
    <row r="3860" customFormat="false" ht="15" hidden="false" customHeight="false" outlineLevel="0" collapsed="false">
      <c r="A3860" s="63" t="n">
        <v>45132</v>
      </c>
      <c r="B3860" s="64" t="n">
        <f aca="false">VLOOKUP(A3860,Plan1!$A$7:$O$4024,2,FALSE())</f>
        <v>-0.9</v>
      </c>
      <c r="C3860" s="65" t="n">
        <f aca="false">VLOOKUP(A3860,Plan1!$A$7:$O$4024,3,FALSE())</f>
        <v>780.1</v>
      </c>
      <c r="D3860" s="66" t="n">
        <f aca="false">VLOOKUP(A3860,Plan1!$A$7:$O$4024,7,FALSE())</f>
        <v>-0.6</v>
      </c>
      <c r="E3860" s="65" t="n">
        <f aca="false">VLOOKUP(A3860,Plan1!$A$7:$O$4024,8,FALSE())</f>
        <v>759.4</v>
      </c>
      <c r="F3860" s="64" t="n">
        <f aca="false">VLOOKUP(A3860,Plan1!$A$7:$O$4024,12,FALSE())</f>
        <v>-2.37</v>
      </c>
      <c r="G3860" s="65" t="n">
        <f aca="false">VLOOKUP(A3860,Plan1!$A$7:$O$4024,13,FALSE())</f>
        <v>836.41</v>
      </c>
    </row>
    <row r="3861" customFormat="false" ht="15" hidden="false" customHeight="false" outlineLevel="0" collapsed="false">
      <c r="A3861" s="63" t="n">
        <v>45133</v>
      </c>
      <c r="B3861" s="64" t="n">
        <f aca="false">VLOOKUP(A3861,Plan1!$A$7:$O$4024,2,FALSE())</f>
        <v>-0.91</v>
      </c>
      <c r="C3861" s="65" t="n">
        <f aca="false">VLOOKUP(A3861,Plan1!$A$7:$O$4024,3,FALSE())</f>
        <v>780.09</v>
      </c>
      <c r="D3861" s="66" t="n">
        <f aca="false">VLOOKUP(A3861,Plan1!$A$7:$O$4024,7,FALSE())</f>
        <v>-0.62</v>
      </c>
      <c r="E3861" s="65" t="n">
        <f aca="false">VLOOKUP(A3861,Plan1!$A$7:$O$4024,8,FALSE())</f>
        <v>759.38</v>
      </c>
      <c r="F3861" s="64" t="n">
        <f aca="false">VLOOKUP(A3861,Plan1!$A$7:$O$4024,12,FALSE())</f>
        <v>-2.4</v>
      </c>
      <c r="G3861" s="65" t="n">
        <f aca="false">VLOOKUP(A3861,Plan1!$A$7:$O$4024,13,FALSE())</f>
        <v>836.38</v>
      </c>
    </row>
    <row r="3862" customFormat="false" ht="15" hidden="false" customHeight="false" outlineLevel="0" collapsed="false">
      <c r="A3862" s="63" t="n">
        <v>45134</v>
      </c>
      <c r="B3862" s="64" t="n">
        <f aca="false">VLOOKUP(A3862,Plan1!$A$7:$O$4024,2,FALSE())</f>
        <v>-0.94</v>
      </c>
      <c r="C3862" s="65" t="n">
        <f aca="false">VLOOKUP(A3862,Plan1!$A$7:$O$4024,3,FALSE())</f>
        <v>780.06</v>
      </c>
      <c r="D3862" s="66" t="n">
        <f aca="false">VLOOKUP(A3862,Plan1!$A$7:$O$4024,7,FALSE())</f>
        <v>-0.63</v>
      </c>
      <c r="E3862" s="65" t="n">
        <f aca="false">VLOOKUP(A3862,Plan1!$A$7:$O$4024,8,FALSE())</f>
        <v>759.37</v>
      </c>
      <c r="F3862" s="64" t="n">
        <f aca="false">VLOOKUP(A3862,Plan1!$A$7:$O$4024,12,FALSE())</f>
        <v>-2.43</v>
      </c>
      <c r="G3862" s="65" t="n">
        <f aca="false">VLOOKUP(A3862,Plan1!$A$7:$O$4024,13,FALSE())</f>
        <v>836.35</v>
      </c>
    </row>
    <row r="3863" customFormat="false" ht="15" hidden="false" customHeight="false" outlineLevel="0" collapsed="false">
      <c r="A3863" s="63" t="n">
        <v>45135</v>
      </c>
      <c r="B3863" s="64" t="n">
        <f aca="false">VLOOKUP(A3863,Plan1!$A$7:$O$4024,2,FALSE())</f>
        <v>-0.97</v>
      </c>
      <c r="C3863" s="65" t="n">
        <f aca="false">VLOOKUP(A3863,Plan1!$A$7:$O$4024,3,FALSE())</f>
        <v>780.03</v>
      </c>
      <c r="D3863" s="66" t="n">
        <f aca="false">VLOOKUP(A3863,Plan1!$A$7:$O$4024,7,FALSE())</f>
        <v>-0.64</v>
      </c>
      <c r="E3863" s="65" t="n">
        <f aca="false">VLOOKUP(A3863,Plan1!$A$7:$O$4024,8,FALSE())</f>
        <v>759.36</v>
      </c>
      <c r="F3863" s="64" t="n">
        <f aca="false">VLOOKUP(A3863,Plan1!$A$7:$O$4024,12,FALSE())</f>
        <v>-2.46</v>
      </c>
      <c r="G3863" s="65" t="n">
        <f aca="false">VLOOKUP(A3863,Plan1!$A$7:$O$4024,13,FALSE())</f>
        <v>836.32</v>
      </c>
    </row>
    <row r="3864" customFormat="false" ht="15" hidden="false" customHeight="false" outlineLevel="0" collapsed="false">
      <c r="A3864" s="63" t="n">
        <v>45136</v>
      </c>
      <c r="B3864" s="64" t="n">
        <f aca="false">VLOOKUP(A3864,Plan1!$A$7:$O$4024,2,FALSE())</f>
        <v>-0.99</v>
      </c>
      <c r="C3864" s="65" t="n">
        <f aca="false">VLOOKUP(A3864,Plan1!$A$7:$O$4024,3,FALSE())</f>
        <v>780.01</v>
      </c>
      <c r="D3864" s="66" t="n">
        <f aca="false">VLOOKUP(A3864,Plan1!$A$7:$O$4024,7,FALSE())</f>
        <v>-0.66</v>
      </c>
      <c r="E3864" s="65" t="n">
        <f aca="false">VLOOKUP(A3864,Plan1!$A$7:$O$4024,8,FALSE())</f>
        <v>759.34</v>
      </c>
      <c r="F3864" s="64" t="n">
        <f aca="false">VLOOKUP(A3864,Plan1!$A$7:$O$4024,12,FALSE())</f>
        <v>-2.48</v>
      </c>
      <c r="G3864" s="65" t="n">
        <f aca="false">VLOOKUP(A3864,Plan1!$A$7:$O$4024,13,FALSE())</f>
        <v>836.3</v>
      </c>
    </row>
    <row r="3865" customFormat="false" ht="15" hidden="false" customHeight="false" outlineLevel="0" collapsed="false">
      <c r="A3865" s="63" t="n">
        <v>45137</v>
      </c>
      <c r="B3865" s="64" t="n">
        <f aca="false">VLOOKUP(A3865,Plan1!$A$7:$O$4024,2,FALSE())</f>
        <v>-1.01</v>
      </c>
      <c r="C3865" s="65" t="n">
        <f aca="false">VLOOKUP(A3865,Plan1!$A$7:$O$4024,3,FALSE())</f>
        <v>779.99</v>
      </c>
      <c r="D3865" s="66" t="n">
        <f aca="false">VLOOKUP(A3865,Plan1!$A$7:$O$4024,7,FALSE())</f>
        <v>-0.67</v>
      </c>
      <c r="E3865" s="65" t="n">
        <f aca="false">VLOOKUP(A3865,Plan1!$A$7:$O$4024,8,FALSE())</f>
        <v>759.33</v>
      </c>
      <c r="F3865" s="64" t="n">
        <f aca="false">VLOOKUP(A3865,Plan1!$A$7:$O$4024,12,FALSE())</f>
        <v>-2.5</v>
      </c>
      <c r="G3865" s="65" t="n">
        <f aca="false">VLOOKUP(A3865,Plan1!$A$7:$O$4024,13,FALSE())</f>
        <v>836.28</v>
      </c>
    </row>
    <row r="3866" customFormat="false" ht="15" hidden="false" customHeight="false" outlineLevel="0" collapsed="false">
      <c r="A3866" s="63" t="n">
        <v>45138</v>
      </c>
      <c r="B3866" s="64" t="n">
        <f aca="false">VLOOKUP(A3866,Plan1!$A$7:$O$4024,2,FALSE())</f>
        <v>-1.04</v>
      </c>
      <c r="C3866" s="65" t="n">
        <f aca="false">VLOOKUP(A3866,Plan1!$A$7:$O$4024,3,FALSE())</f>
        <v>779.96</v>
      </c>
      <c r="D3866" s="66" t="n">
        <f aca="false">VLOOKUP(A3866,Plan1!$A$7:$O$4024,7,FALSE())</f>
        <v>-0.68</v>
      </c>
      <c r="E3866" s="65" t="n">
        <f aca="false">VLOOKUP(A3866,Plan1!$A$7:$O$4024,8,FALSE())</f>
        <v>759.32</v>
      </c>
      <c r="F3866" s="64" t="n">
        <f aca="false">VLOOKUP(A3866,Plan1!$A$7:$O$4024,12,FALSE())</f>
        <v>-2.53</v>
      </c>
      <c r="G3866" s="65" t="n">
        <f aca="false">VLOOKUP(A3866,Plan1!$A$7:$O$4024,13,FALSE())</f>
        <v>836.25</v>
      </c>
    </row>
    <row r="3867" customFormat="false" ht="15" hidden="false" customHeight="false" outlineLevel="0" collapsed="false">
      <c r="A3867" s="63" t="n">
        <v>45139</v>
      </c>
      <c r="B3867" s="64" t="n">
        <f aca="false">VLOOKUP(A3867,Plan1!$A$7:$O$4024,2,FALSE())</f>
        <v>-1.07</v>
      </c>
      <c r="C3867" s="65" t="n">
        <f aca="false">VLOOKUP(A3867,Plan1!$A$7:$O$4024,3,FALSE())</f>
        <v>779.93</v>
      </c>
      <c r="D3867" s="66" t="n">
        <f aca="false">VLOOKUP(A3867,Plan1!$A$7:$O$4024,7,FALSE())</f>
        <v>-0.7</v>
      </c>
      <c r="E3867" s="65" t="n">
        <f aca="false">VLOOKUP(A3867,Plan1!$A$7:$O$4024,8,FALSE())</f>
        <v>759.3</v>
      </c>
      <c r="F3867" s="64" t="n">
        <f aca="false">VLOOKUP(A3867,Plan1!$A$7:$O$4024,12,FALSE())</f>
        <v>-2.56</v>
      </c>
      <c r="G3867" s="65" t="n">
        <f aca="false">VLOOKUP(A3867,Plan1!$A$7:$O$4024,13,FALSE())</f>
        <v>836.22</v>
      </c>
    </row>
    <row r="3868" customFormat="false" ht="15" hidden="false" customHeight="false" outlineLevel="0" collapsed="false">
      <c r="A3868" s="63" t="n">
        <v>45140</v>
      </c>
      <c r="B3868" s="64" t="n">
        <f aca="false">VLOOKUP(A3868,Plan1!$A$7:$O$4024,2,FALSE())</f>
        <v>-1.1</v>
      </c>
      <c r="C3868" s="65" t="n">
        <f aca="false">VLOOKUP(A3868,Plan1!$A$7:$O$4024,3,FALSE())</f>
        <v>779.9</v>
      </c>
      <c r="D3868" s="66" t="n">
        <f aca="false">VLOOKUP(A3868,Plan1!$A$7:$O$4024,7,FALSE())</f>
        <v>-0.72</v>
      </c>
      <c r="E3868" s="65" t="n">
        <f aca="false">VLOOKUP(A3868,Plan1!$A$7:$O$4024,8,FALSE())</f>
        <v>759.28</v>
      </c>
      <c r="F3868" s="64" t="n">
        <f aca="false">VLOOKUP(A3868,Plan1!$A$7:$O$4024,12,FALSE())</f>
        <v>-2.58</v>
      </c>
      <c r="G3868" s="65" t="n">
        <f aca="false">VLOOKUP(A3868,Plan1!$A$7:$O$4024,13,FALSE())</f>
        <v>836.2</v>
      </c>
    </row>
    <row r="3869" customFormat="false" ht="15" hidden="false" customHeight="false" outlineLevel="0" collapsed="false">
      <c r="A3869" s="63" t="n">
        <v>45141</v>
      </c>
      <c r="B3869" s="64" t="n">
        <f aca="false">VLOOKUP(A3869,Plan1!$A$7:$O$4024,2,FALSE())</f>
        <v>-1.11</v>
      </c>
      <c r="C3869" s="65" t="n">
        <f aca="false">VLOOKUP(A3869,Plan1!$A$7:$O$4024,3,FALSE())</f>
        <v>779.89</v>
      </c>
      <c r="D3869" s="66" t="n">
        <f aca="false">VLOOKUP(A3869,Plan1!$A$7:$O$4024,7,FALSE())</f>
        <v>-0.73</v>
      </c>
      <c r="E3869" s="65" t="n">
        <f aca="false">VLOOKUP(A3869,Plan1!$A$7:$O$4024,8,FALSE())</f>
        <v>759.27</v>
      </c>
      <c r="F3869" s="64" t="n">
        <f aca="false">VLOOKUP(A3869,Plan1!$A$7:$O$4024,12,FALSE())</f>
        <v>-2.61</v>
      </c>
      <c r="G3869" s="65" t="n">
        <f aca="false">VLOOKUP(A3869,Plan1!$A$7:$O$4024,13,FALSE())</f>
        <v>836.17</v>
      </c>
    </row>
    <row r="3870" customFormat="false" ht="15" hidden="false" customHeight="false" outlineLevel="0" collapsed="false">
      <c r="A3870" s="63" t="n">
        <v>45142</v>
      </c>
      <c r="B3870" s="64" t="n">
        <f aca="false">VLOOKUP(A3870,Plan1!$A$7:$O$4024,2,FALSE())</f>
        <v>-1.14</v>
      </c>
      <c r="C3870" s="65" t="n">
        <f aca="false">VLOOKUP(A3870,Plan1!$A$7:$O$4024,3,FALSE())</f>
        <v>779.86</v>
      </c>
      <c r="D3870" s="66" t="n">
        <f aca="false">VLOOKUP(A3870,Plan1!$A$7:$O$4024,7,FALSE())</f>
        <v>-0.74</v>
      </c>
      <c r="E3870" s="65" t="n">
        <f aca="false">VLOOKUP(A3870,Plan1!$A$7:$O$4024,8,FALSE())</f>
        <v>759.26</v>
      </c>
      <c r="F3870" s="64" t="n">
        <f aca="false">VLOOKUP(A3870,Plan1!$A$7:$O$4024,12,FALSE())</f>
        <v>-2.64</v>
      </c>
      <c r="G3870" s="65" t="n">
        <f aca="false">VLOOKUP(A3870,Plan1!$A$7:$O$4024,13,FALSE())</f>
        <v>836.14</v>
      </c>
    </row>
    <row r="3871" customFormat="false" ht="15" hidden="false" customHeight="false" outlineLevel="0" collapsed="false">
      <c r="A3871" s="63" t="n">
        <v>45143</v>
      </c>
      <c r="B3871" s="64" t="n">
        <f aca="false">VLOOKUP(A3871,Plan1!$A$7:$O$4024,2,FALSE())</f>
        <v>-1.17</v>
      </c>
      <c r="C3871" s="65" t="n">
        <f aca="false">VLOOKUP(A3871,Plan1!$A$7:$O$4024,3,FALSE())</f>
        <v>779.83</v>
      </c>
      <c r="D3871" s="66" t="n">
        <f aca="false">VLOOKUP(A3871,Plan1!$A$7:$O$4024,7,FALSE())</f>
        <v>-0.76</v>
      </c>
      <c r="E3871" s="65" t="n">
        <f aca="false">VLOOKUP(A3871,Plan1!$A$7:$O$4024,8,FALSE())</f>
        <v>759.24</v>
      </c>
      <c r="F3871" s="64" t="n">
        <f aca="false">VLOOKUP(A3871,Plan1!$A$7:$O$4024,12,FALSE())</f>
        <v>-2.66</v>
      </c>
      <c r="G3871" s="65" t="n">
        <f aca="false">VLOOKUP(A3871,Plan1!$A$7:$O$4024,13,FALSE())</f>
        <v>836.12</v>
      </c>
    </row>
    <row r="3872" customFormat="false" ht="15" hidden="false" customHeight="false" outlineLevel="0" collapsed="false">
      <c r="A3872" s="63" t="n">
        <v>45144</v>
      </c>
      <c r="B3872" s="64" t="n">
        <f aca="false">VLOOKUP(A3872,Plan1!$A$7:$O$4024,2,FALSE())</f>
        <v>-1.2</v>
      </c>
      <c r="C3872" s="65" t="n">
        <f aca="false">VLOOKUP(A3872,Plan1!$A$7:$O$4024,3,FALSE())</f>
        <v>779.8</v>
      </c>
      <c r="D3872" s="66" t="n">
        <f aca="false">VLOOKUP(A3872,Plan1!$A$7:$O$4024,7,FALSE())</f>
        <v>-0.78</v>
      </c>
      <c r="E3872" s="65" t="n">
        <f aca="false">VLOOKUP(A3872,Plan1!$A$7:$O$4024,8,FALSE())</f>
        <v>759.22</v>
      </c>
      <c r="F3872" s="64" t="n">
        <f aca="false">VLOOKUP(A3872,Plan1!$A$7:$O$4024,12,FALSE())</f>
        <v>-2.68</v>
      </c>
      <c r="G3872" s="65" t="n">
        <f aca="false">VLOOKUP(A3872,Plan1!$A$7:$O$4024,13,FALSE())</f>
        <v>836.1</v>
      </c>
    </row>
    <row r="3873" customFormat="false" ht="15" hidden="false" customHeight="false" outlineLevel="0" collapsed="false">
      <c r="A3873" s="63" t="n">
        <v>45145</v>
      </c>
      <c r="B3873" s="64" t="n">
        <f aca="false">VLOOKUP(A3873,Plan1!$A$7:$O$4024,2,FALSE())</f>
        <v>-1.23</v>
      </c>
      <c r="C3873" s="65" t="n">
        <f aca="false">VLOOKUP(A3873,Plan1!$A$7:$O$4024,3,FALSE())</f>
        <v>779.77</v>
      </c>
      <c r="D3873" s="66" t="n">
        <f aca="false">VLOOKUP(A3873,Plan1!$A$7:$O$4024,7,FALSE())</f>
        <v>-0.8</v>
      </c>
      <c r="E3873" s="65" t="n">
        <f aca="false">VLOOKUP(A3873,Plan1!$A$7:$O$4024,8,FALSE())</f>
        <v>759.2</v>
      </c>
      <c r="F3873" s="64" t="n">
        <f aca="false">VLOOKUP(A3873,Plan1!$A$7:$O$4024,12,FALSE())</f>
        <v>-2.71</v>
      </c>
      <c r="G3873" s="65" t="n">
        <f aca="false">VLOOKUP(A3873,Plan1!$A$7:$O$4024,13,FALSE())</f>
        <v>836.07</v>
      </c>
    </row>
    <row r="3874" customFormat="false" ht="15" hidden="false" customHeight="false" outlineLevel="0" collapsed="false">
      <c r="A3874" s="63" t="n">
        <v>45146</v>
      </c>
      <c r="B3874" s="64" t="n">
        <f aca="false">VLOOKUP(A3874,Plan1!$A$7:$O$4024,2,FALSE())</f>
        <v>-1.25</v>
      </c>
      <c r="C3874" s="65" t="n">
        <f aca="false">VLOOKUP(A3874,Plan1!$A$7:$O$4024,3,FALSE())</f>
        <v>779.75</v>
      </c>
      <c r="D3874" s="66" t="n">
        <f aca="false">VLOOKUP(A3874,Plan1!$A$7:$O$4024,7,FALSE())</f>
        <v>-0.82</v>
      </c>
      <c r="E3874" s="65" t="n">
        <f aca="false">VLOOKUP(A3874,Plan1!$A$7:$O$4024,8,FALSE())</f>
        <v>759.18</v>
      </c>
      <c r="F3874" s="64" t="n">
        <f aca="false">VLOOKUP(A3874,Plan1!$A$7:$O$4024,12,FALSE())</f>
        <v>-2.74</v>
      </c>
      <c r="G3874" s="65" t="n">
        <f aca="false">VLOOKUP(A3874,Plan1!$A$7:$O$4024,13,FALSE())</f>
        <v>836.04</v>
      </c>
    </row>
    <row r="3875" customFormat="false" ht="15" hidden="false" customHeight="false" outlineLevel="0" collapsed="false">
      <c r="A3875" s="63" t="n">
        <v>45147</v>
      </c>
      <c r="B3875" s="64" t="n">
        <f aca="false">VLOOKUP(A3875,Plan1!$A$7:$O$4024,2,FALSE())</f>
        <v>-1.27</v>
      </c>
      <c r="C3875" s="65" t="n">
        <f aca="false">VLOOKUP(A3875,Plan1!$A$7:$O$4024,3,FALSE())</f>
        <v>779.73</v>
      </c>
      <c r="D3875" s="66" t="n">
        <f aca="false">VLOOKUP(A3875,Plan1!$A$7:$O$4024,7,FALSE())</f>
        <v>-0.83</v>
      </c>
      <c r="E3875" s="65" t="n">
        <f aca="false">VLOOKUP(A3875,Plan1!$A$7:$O$4024,8,FALSE())</f>
        <v>759.17</v>
      </c>
      <c r="F3875" s="64" t="n">
        <f aca="false">VLOOKUP(A3875,Plan1!$A$7:$O$4024,12,FALSE())</f>
        <v>-2.76</v>
      </c>
      <c r="G3875" s="65" t="n">
        <f aca="false">VLOOKUP(A3875,Plan1!$A$7:$O$4024,13,FALSE())</f>
        <v>836.02</v>
      </c>
    </row>
    <row r="3876" customFormat="false" ht="15" hidden="false" customHeight="false" outlineLevel="0" collapsed="false">
      <c r="A3876" s="63" t="n">
        <v>45148</v>
      </c>
      <c r="B3876" s="64" t="n">
        <f aca="false">VLOOKUP(A3876,Plan1!$A$7:$O$4024,2,FALSE())</f>
        <v>-1.31</v>
      </c>
      <c r="C3876" s="65" t="n">
        <f aca="false">VLOOKUP(A3876,Plan1!$A$7:$O$4024,3,FALSE())</f>
        <v>779.69</v>
      </c>
      <c r="D3876" s="66" t="n">
        <f aca="false">VLOOKUP(A3876,Plan1!$A$7:$O$4024,7,FALSE())</f>
        <v>-0.86</v>
      </c>
      <c r="E3876" s="65" t="n">
        <f aca="false">VLOOKUP(A3876,Plan1!$A$7:$O$4024,8,FALSE())</f>
        <v>759.14</v>
      </c>
      <c r="F3876" s="64" t="n">
        <f aca="false">VLOOKUP(A3876,Plan1!$A$7:$O$4024,12,FALSE())</f>
        <v>-2.79</v>
      </c>
      <c r="G3876" s="65" t="n">
        <f aca="false">VLOOKUP(A3876,Plan1!$A$7:$O$4024,13,FALSE())</f>
        <v>835.99</v>
      </c>
    </row>
    <row r="3877" customFormat="false" ht="15" hidden="false" customHeight="false" outlineLevel="0" collapsed="false">
      <c r="A3877" s="63" t="n">
        <v>45149</v>
      </c>
      <c r="B3877" s="64" t="n">
        <f aca="false">VLOOKUP(A3877,Plan1!$A$7:$O$4024,2,FALSE())</f>
        <v>-1.34</v>
      </c>
      <c r="C3877" s="65" t="n">
        <f aca="false">VLOOKUP(A3877,Plan1!$A$7:$O$4024,3,FALSE())</f>
        <v>779.66</v>
      </c>
      <c r="D3877" s="66" t="n">
        <f aca="false">VLOOKUP(A3877,Plan1!$A$7:$O$4024,7,FALSE())</f>
        <v>-0.87</v>
      </c>
      <c r="E3877" s="65" t="n">
        <f aca="false">VLOOKUP(A3877,Plan1!$A$7:$O$4024,8,FALSE())</f>
        <v>759.13</v>
      </c>
      <c r="F3877" s="64" t="n">
        <f aca="false">VLOOKUP(A3877,Plan1!$A$7:$O$4024,12,FALSE())</f>
        <v>-2.82</v>
      </c>
      <c r="G3877" s="65" t="n">
        <f aca="false">VLOOKUP(A3877,Plan1!$A$7:$O$4024,13,FALSE())</f>
        <v>835.96</v>
      </c>
    </row>
    <row r="3878" customFormat="false" ht="15" hidden="false" customHeight="false" outlineLevel="0" collapsed="false">
      <c r="A3878" s="63" t="n">
        <v>45150</v>
      </c>
      <c r="B3878" s="64" t="n">
        <f aca="false">VLOOKUP(A3878,Plan1!$A$7:$O$4024,2,FALSE())</f>
        <v>-1.36</v>
      </c>
      <c r="C3878" s="65" t="n">
        <f aca="false">VLOOKUP(A3878,Plan1!$A$7:$O$4024,3,FALSE())</f>
        <v>779.64</v>
      </c>
      <c r="D3878" s="66" t="n">
        <f aca="false">VLOOKUP(A3878,Plan1!$A$7:$O$4024,7,FALSE())</f>
        <v>-0.89</v>
      </c>
      <c r="E3878" s="65" t="n">
        <f aca="false">VLOOKUP(A3878,Plan1!$A$7:$O$4024,8,FALSE())</f>
        <v>759.11</v>
      </c>
      <c r="F3878" s="64" t="n">
        <f aca="false">VLOOKUP(A3878,Plan1!$A$7:$O$4024,12,FALSE())</f>
        <v>-2.85</v>
      </c>
      <c r="G3878" s="65" t="n">
        <f aca="false">VLOOKUP(A3878,Plan1!$A$7:$O$4024,13,FALSE())</f>
        <v>835.93</v>
      </c>
    </row>
    <row r="3879" customFormat="false" ht="15" hidden="false" customHeight="false" outlineLevel="0" collapsed="false">
      <c r="A3879" s="63" t="n">
        <v>45151</v>
      </c>
      <c r="B3879" s="64" t="n">
        <f aca="false">VLOOKUP(A3879,Plan1!$A$7:$O$4024,2,FALSE())</f>
        <v>-1.4</v>
      </c>
      <c r="C3879" s="65" t="n">
        <f aca="false">VLOOKUP(A3879,Plan1!$A$7:$O$4024,3,FALSE())</f>
        <v>779.6</v>
      </c>
      <c r="D3879" s="66" t="n">
        <f aca="false">VLOOKUP(A3879,Plan1!$A$7:$O$4024,7,FALSE())</f>
        <v>-0.91</v>
      </c>
      <c r="E3879" s="65" t="n">
        <f aca="false">VLOOKUP(A3879,Plan1!$A$7:$O$4024,8,FALSE())</f>
        <v>759.09</v>
      </c>
      <c r="F3879" s="64" t="n">
        <f aca="false">VLOOKUP(A3879,Plan1!$A$7:$O$4024,12,FALSE())</f>
        <v>-2.88</v>
      </c>
      <c r="G3879" s="65" t="n">
        <f aca="false">VLOOKUP(A3879,Plan1!$A$7:$O$4024,13,FALSE())</f>
        <v>835.9</v>
      </c>
    </row>
    <row r="3880" customFormat="false" ht="15" hidden="false" customHeight="false" outlineLevel="0" collapsed="false">
      <c r="A3880" s="63" t="n">
        <v>45152</v>
      </c>
      <c r="B3880" s="64" t="n">
        <f aca="false">VLOOKUP(A3880,Plan1!$A$7:$O$4024,2,FALSE())</f>
        <v>-1.43</v>
      </c>
      <c r="C3880" s="65" t="n">
        <f aca="false">VLOOKUP(A3880,Plan1!$A$7:$O$4024,3,FALSE())</f>
        <v>779.57</v>
      </c>
      <c r="D3880" s="66" t="n">
        <f aca="false">VLOOKUP(A3880,Plan1!$A$7:$O$4024,7,FALSE())</f>
        <v>-0.92</v>
      </c>
      <c r="E3880" s="65" t="n">
        <f aca="false">VLOOKUP(A3880,Plan1!$A$7:$O$4024,8,FALSE())</f>
        <v>759.08</v>
      </c>
      <c r="F3880" s="64" t="n">
        <f aca="false">VLOOKUP(A3880,Plan1!$A$7:$O$4024,12,FALSE())</f>
        <v>-2.91</v>
      </c>
      <c r="G3880" s="65" t="n">
        <f aca="false">VLOOKUP(A3880,Plan1!$A$7:$O$4024,13,FALSE())</f>
        <v>835.87</v>
      </c>
    </row>
    <row r="3881" customFormat="false" ht="15" hidden="false" customHeight="false" outlineLevel="0" collapsed="false">
      <c r="A3881" s="63" t="n">
        <v>45153</v>
      </c>
      <c r="B3881" s="64" t="n">
        <f aca="false">VLOOKUP(A3881,Plan1!$A$7:$O$4024,2,FALSE())</f>
        <v>-1.44</v>
      </c>
      <c r="C3881" s="65" t="n">
        <f aca="false">VLOOKUP(A3881,Plan1!$A$7:$O$4024,3,FALSE())</f>
        <v>779.56</v>
      </c>
      <c r="D3881" s="66" t="n">
        <f aca="false">VLOOKUP(A3881,Plan1!$A$7:$O$4024,7,FALSE())</f>
        <v>-0.94</v>
      </c>
      <c r="E3881" s="65" t="n">
        <f aca="false">VLOOKUP(A3881,Plan1!$A$7:$O$4024,8,FALSE())</f>
        <v>759.06</v>
      </c>
      <c r="F3881" s="64" t="n">
        <f aca="false">VLOOKUP(A3881,Plan1!$A$7:$O$4024,12,FALSE())</f>
        <v>-2.94</v>
      </c>
      <c r="G3881" s="65" t="n">
        <f aca="false">VLOOKUP(A3881,Plan1!$A$7:$O$4024,13,FALSE())</f>
        <v>835.84</v>
      </c>
    </row>
    <row r="3882" customFormat="false" ht="15" hidden="false" customHeight="false" outlineLevel="0" collapsed="false">
      <c r="A3882" s="63" t="n">
        <v>45154</v>
      </c>
      <c r="B3882" s="64" t="n">
        <f aca="false">VLOOKUP(A3882,Plan1!$A$7:$O$4024,2,FALSE())</f>
        <v>-1.47</v>
      </c>
      <c r="C3882" s="65" t="n">
        <f aca="false">VLOOKUP(A3882,Plan1!$A$7:$O$4024,3,FALSE())</f>
        <v>779.53</v>
      </c>
      <c r="D3882" s="66" t="n">
        <f aca="false">VLOOKUP(A3882,Plan1!$A$7:$O$4024,7,FALSE())</f>
        <v>-0.96</v>
      </c>
      <c r="E3882" s="65" t="n">
        <f aca="false">VLOOKUP(A3882,Plan1!$A$7:$O$4024,8,FALSE())</f>
        <v>759.04</v>
      </c>
      <c r="F3882" s="64" t="n">
        <f aca="false">VLOOKUP(A3882,Plan1!$A$7:$O$4024,12,FALSE())</f>
        <v>-2.97</v>
      </c>
      <c r="G3882" s="65" t="n">
        <f aca="false">VLOOKUP(A3882,Plan1!$A$7:$O$4024,13,FALSE())</f>
        <v>835.81</v>
      </c>
    </row>
    <row r="3883" customFormat="false" ht="15" hidden="false" customHeight="false" outlineLevel="0" collapsed="false">
      <c r="A3883" s="63" t="n">
        <v>45155</v>
      </c>
      <c r="B3883" s="64" t="n">
        <f aca="false">VLOOKUP(A3883,Plan1!$A$7:$O$4024,2,FALSE())</f>
        <v>-1.5</v>
      </c>
      <c r="C3883" s="65" t="n">
        <f aca="false">VLOOKUP(A3883,Plan1!$A$7:$O$4024,3,FALSE())</f>
        <v>779.5</v>
      </c>
      <c r="D3883" s="66" t="n">
        <f aca="false">VLOOKUP(A3883,Plan1!$A$7:$O$4024,7,FALSE())</f>
        <v>-0.98</v>
      </c>
      <c r="E3883" s="65" t="n">
        <f aca="false">VLOOKUP(A3883,Plan1!$A$7:$O$4024,8,FALSE())</f>
        <v>759.02</v>
      </c>
      <c r="F3883" s="64" t="n">
        <f aca="false">VLOOKUP(A3883,Plan1!$A$7:$O$4024,12,FALSE())</f>
        <v>-3</v>
      </c>
      <c r="G3883" s="65" t="n">
        <f aca="false">VLOOKUP(A3883,Plan1!$A$7:$O$4024,13,FALSE())</f>
        <v>835.78</v>
      </c>
    </row>
    <row r="3884" customFormat="false" ht="15" hidden="false" customHeight="false" outlineLevel="0" collapsed="false">
      <c r="A3884" s="63" t="n">
        <v>45156</v>
      </c>
      <c r="B3884" s="64" t="n">
        <f aca="false">VLOOKUP(A3884,Plan1!$A$7:$O$4024,2,FALSE())</f>
        <v>-1.53</v>
      </c>
      <c r="C3884" s="65" t="n">
        <f aca="false">VLOOKUP(A3884,Plan1!$A$7:$O$4024,3,FALSE())</f>
        <v>779.47</v>
      </c>
      <c r="D3884" s="66" t="n">
        <f aca="false">VLOOKUP(A3884,Plan1!$A$7:$O$4024,7,FALSE())</f>
        <v>-1</v>
      </c>
      <c r="E3884" s="65" t="n">
        <f aca="false">VLOOKUP(A3884,Plan1!$A$7:$O$4024,8,FALSE())</f>
        <v>759</v>
      </c>
      <c r="F3884" s="64" t="n">
        <f aca="false">VLOOKUP(A3884,Plan1!$A$7:$O$4024,12,FALSE())</f>
        <v>-3.03</v>
      </c>
      <c r="G3884" s="65" t="n">
        <f aca="false">VLOOKUP(A3884,Plan1!$A$7:$O$4024,13,FALSE())</f>
        <v>835.75</v>
      </c>
    </row>
    <row r="3885" customFormat="false" ht="15" hidden="false" customHeight="false" outlineLevel="0" collapsed="false">
      <c r="A3885" s="63" t="n">
        <v>45157</v>
      </c>
      <c r="B3885" s="64" t="n">
        <f aca="false">VLOOKUP(A3885,Plan1!$A$7:$O$4024,2,FALSE())</f>
        <v>-1.56</v>
      </c>
      <c r="C3885" s="65" t="n">
        <f aca="false">VLOOKUP(A3885,Plan1!$A$7:$O$4024,3,FALSE())</f>
        <v>779.44</v>
      </c>
      <c r="D3885" s="66" t="n">
        <f aca="false">VLOOKUP(A3885,Plan1!$A$7:$O$4024,7,FALSE())</f>
        <v>-1.01</v>
      </c>
      <c r="E3885" s="65" t="n">
        <f aca="false">VLOOKUP(A3885,Plan1!$A$7:$O$4024,8,FALSE())</f>
        <v>758.99</v>
      </c>
      <c r="F3885" s="64" t="n">
        <f aca="false">VLOOKUP(A3885,Plan1!$A$7:$O$4024,12,FALSE())</f>
        <v>-3.06</v>
      </c>
      <c r="G3885" s="65" t="n">
        <f aca="false">VLOOKUP(A3885,Plan1!$A$7:$O$4024,13,FALSE())</f>
        <v>835.72</v>
      </c>
    </row>
    <row r="3886" customFormat="false" ht="15" hidden="false" customHeight="false" outlineLevel="0" collapsed="false">
      <c r="A3886" s="63" t="n">
        <v>45158</v>
      </c>
      <c r="B3886" s="64" t="n">
        <f aca="false">VLOOKUP(A3886,Plan1!$A$7:$O$4024,2,FALSE())</f>
        <v>-1.6</v>
      </c>
      <c r="C3886" s="65" t="n">
        <f aca="false">VLOOKUP(A3886,Plan1!$A$7:$O$4024,3,FALSE())</f>
        <v>779.4</v>
      </c>
      <c r="D3886" s="66" t="n">
        <f aca="false">VLOOKUP(A3886,Plan1!$A$7:$O$4024,7,FALSE())</f>
        <v>-1.02</v>
      </c>
      <c r="E3886" s="65" t="n">
        <f aca="false">VLOOKUP(A3886,Plan1!$A$7:$O$4024,8,FALSE())</f>
        <v>758.98</v>
      </c>
      <c r="F3886" s="64" t="n">
        <f aca="false">VLOOKUP(A3886,Plan1!$A$7:$O$4024,12,FALSE())</f>
        <v>-3.09</v>
      </c>
      <c r="G3886" s="65" t="n">
        <f aca="false">VLOOKUP(A3886,Plan1!$A$7:$O$4024,13,FALSE())</f>
        <v>835.69</v>
      </c>
    </row>
    <row r="3887" customFormat="false" ht="15" hidden="false" customHeight="false" outlineLevel="0" collapsed="false">
      <c r="A3887" s="63" t="n">
        <v>45159</v>
      </c>
      <c r="B3887" s="64" t="n">
        <f aca="false">VLOOKUP(A3887,Plan1!$A$7:$O$4024,2,FALSE())</f>
        <v>-1.6</v>
      </c>
      <c r="C3887" s="65" t="n">
        <f aca="false">VLOOKUP(A3887,Plan1!$A$7:$O$4024,3,FALSE())</f>
        <v>779.4</v>
      </c>
      <c r="D3887" s="66" t="n">
        <f aca="false">VLOOKUP(A3887,Plan1!$A$7:$O$4024,7,FALSE())</f>
        <v>-1.04</v>
      </c>
      <c r="E3887" s="65" t="n">
        <f aca="false">VLOOKUP(A3887,Plan1!$A$7:$O$4024,8,FALSE())</f>
        <v>758.96</v>
      </c>
      <c r="F3887" s="64" t="n">
        <f aca="false">VLOOKUP(A3887,Plan1!$A$7:$O$4024,12,FALSE())</f>
        <v>-3.12</v>
      </c>
      <c r="G3887" s="65" t="n">
        <f aca="false">VLOOKUP(A3887,Plan1!$A$7:$O$4024,13,FALSE())</f>
        <v>835.66</v>
      </c>
    </row>
    <row r="3888" customFormat="false" ht="15" hidden="false" customHeight="false" outlineLevel="0" collapsed="false">
      <c r="A3888" s="63" t="n">
        <v>45160</v>
      </c>
      <c r="B3888" s="64" t="n">
        <f aca="false">VLOOKUP(A3888,Plan1!$A$7:$O$4024,2,FALSE())</f>
        <v>-1.63</v>
      </c>
      <c r="C3888" s="65" t="n">
        <f aca="false">VLOOKUP(A3888,Plan1!$A$7:$O$4024,3,FALSE())</f>
        <v>779.37</v>
      </c>
      <c r="D3888" s="66" t="n">
        <f aca="false">VLOOKUP(A3888,Plan1!$A$7:$O$4024,7,FALSE())</f>
        <v>-1.04</v>
      </c>
      <c r="E3888" s="65" t="n">
        <f aca="false">VLOOKUP(A3888,Plan1!$A$7:$O$4024,8,FALSE())</f>
        <v>758.96</v>
      </c>
      <c r="F3888" s="64" t="n">
        <f aca="false">VLOOKUP(A3888,Plan1!$A$7:$O$4024,12,FALSE())</f>
        <v>-3.15</v>
      </c>
      <c r="G3888" s="65" t="n">
        <f aca="false">VLOOKUP(A3888,Plan1!$A$7:$O$4024,13,FALSE())</f>
        <v>835.63</v>
      </c>
    </row>
    <row r="3889" customFormat="false" ht="15" hidden="false" customHeight="false" outlineLevel="0" collapsed="false">
      <c r="A3889" s="63" t="n">
        <v>45161</v>
      </c>
      <c r="B3889" s="64" t="n">
        <f aca="false">VLOOKUP(A3889,Plan1!$A$7:$O$4024,2,FALSE())</f>
        <v>-1.65</v>
      </c>
      <c r="C3889" s="65" t="n">
        <f aca="false">VLOOKUP(A3889,Plan1!$A$7:$O$4024,3,FALSE())</f>
        <v>779.35</v>
      </c>
      <c r="D3889" s="66" t="n">
        <f aca="false">VLOOKUP(A3889,Plan1!$A$7:$O$4024,7,FALSE())</f>
        <v>-1.06</v>
      </c>
      <c r="E3889" s="65" t="n">
        <f aca="false">VLOOKUP(A3889,Plan1!$A$7:$O$4024,8,FALSE())</f>
        <v>758.94</v>
      </c>
      <c r="F3889" s="64" t="n">
        <f aca="false">VLOOKUP(A3889,Plan1!$A$7:$O$4024,12,FALSE())</f>
        <v>-3.17</v>
      </c>
      <c r="G3889" s="65" t="n">
        <f aca="false">VLOOKUP(A3889,Plan1!$A$7:$O$4024,13,FALSE())</f>
        <v>835.61</v>
      </c>
    </row>
    <row r="3890" customFormat="false" ht="15" hidden="false" customHeight="false" outlineLevel="0" collapsed="false">
      <c r="A3890" s="63" t="n">
        <v>45162</v>
      </c>
      <c r="B3890" s="64" t="n">
        <f aca="false">VLOOKUP(A3890,Plan1!$A$7:$O$4024,2,FALSE())</f>
        <v>-1.7</v>
      </c>
      <c r="C3890" s="65" t="n">
        <f aca="false">VLOOKUP(A3890,Plan1!$A$7:$O$4024,3,FALSE())</f>
        <v>779.3</v>
      </c>
      <c r="D3890" s="66" t="n">
        <f aca="false">VLOOKUP(A3890,Plan1!$A$7:$O$4024,7,FALSE())</f>
        <v>-1.06</v>
      </c>
      <c r="E3890" s="65" t="n">
        <f aca="false">VLOOKUP(A3890,Plan1!$A$7:$O$4024,8,FALSE())</f>
        <v>758.94</v>
      </c>
      <c r="F3890" s="64" t="n">
        <f aca="false">VLOOKUP(A3890,Plan1!$A$7:$O$4024,12,FALSE())</f>
        <v>-3.2</v>
      </c>
      <c r="G3890" s="65" t="n">
        <f aca="false">VLOOKUP(A3890,Plan1!$A$7:$O$4024,13,FALSE())</f>
        <v>835.58</v>
      </c>
    </row>
    <row r="3891" customFormat="false" ht="15" hidden="false" customHeight="false" outlineLevel="0" collapsed="false">
      <c r="A3891" s="63" t="n">
        <v>45163</v>
      </c>
      <c r="B3891" s="64" t="n">
        <f aca="false">VLOOKUP(A3891,Plan1!$A$7:$O$4024,2,FALSE())</f>
        <v>-1.72</v>
      </c>
      <c r="C3891" s="65" t="n">
        <f aca="false">VLOOKUP(A3891,Plan1!$A$7:$O$4024,3,FALSE())</f>
        <v>779.28</v>
      </c>
      <c r="D3891" s="66" t="n">
        <f aca="false">VLOOKUP(A3891,Plan1!$A$7:$O$4024,7,FALSE())</f>
        <v>-1.07</v>
      </c>
      <c r="E3891" s="65" t="n">
        <f aca="false">VLOOKUP(A3891,Plan1!$A$7:$O$4024,8,FALSE())</f>
        <v>758.93</v>
      </c>
      <c r="F3891" s="64" t="n">
        <f aca="false">VLOOKUP(A3891,Plan1!$A$7:$O$4024,12,FALSE())</f>
        <v>-3.23</v>
      </c>
      <c r="G3891" s="65" t="n">
        <f aca="false">VLOOKUP(A3891,Plan1!$A$7:$O$4024,13,FALSE())</f>
        <v>835.55</v>
      </c>
    </row>
    <row r="3892" customFormat="false" ht="15" hidden="false" customHeight="false" outlineLevel="0" collapsed="false">
      <c r="A3892" s="63" t="n">
        <v>45164</v>
      </c>
      <c r="B3892" s="64" t="n">
        <f aca="false">VLOOKUP(A3892,Plan1!$A$7:$O$4024,2,FALSE())</f>
        <v>-1.75</v>
      </c>
      <c r="C3892" s="65" t="n">
        <f aca="false">VLOOKUP(A3892,Plan1!$A$7:$O$4024,3,FALSE())</f>
        <v>779.25</v>
      </c>
      <c r="D3892" s="66" t="n">
        <f aca="false">VLOOKUP(A3892,Plan1!$A$7:$O$4024,7,FALSE())</f>
        <v>-1.11</v>
      </c>
      <c r="E3892" s="65" t="n">
        <f aca="false">VLOOKUP(A3892,Plan1!$A$7:$O$4024,8,FALSE())</f>
        <v>758.89</v>
      </c>
      <c r="F3892" s="64" t="n">
        <f aca="false">VLOOKUP(A3892,Plan1!$A$7:$O$4024,12,FALSE())</f>
        <v>-3.25</v>
      </c>
      <c r="G3892" s="65" t="n">
        <f aca="false">VLOOKUP(A3892,Plan1!$A$7:$O$4024,13,FALSE())</f>
        <v>835.53</v>
      </c>
    </row>
    <row r="3893" customFormat="false" ht="15" hidden="false" customHeight="false" outlineLevel="0" collapsed="false">
      <c r="A3893" s="63" t="n">
        <v>45165</v>
      </c>
      <c r="B3893" s="64" t="n">
        <f aca="false">VLOOKUP(A3893,Plan1!$A$7:$O$4024,2,FALSE())</f>
        <v>-1.78</v>
      </c>
      <c r="C3893" s="65" t="n">
        <f aca="false">VLOOKUP(A3893,Plan1!$A$7:$O$4024,3,FALSE())</f>
        <v>779.22</v>
      </c>
      <c r="D3893" s="66" t="n">
        <f aca="false">VLOOKUP(A3893,Plan1!$A$7:$O$4024,7,FALSE())</f>
        <v>-1.12</v>
      </c>
      <c r="E3893" s="65" t="n">
        <f aca="false">VLOOKUP(A3893,Plan1!$A$7:$O$4024,8,FALSE())</f>
        <v>758.88</v>
      </c>
      <c r="F3893" s="64" t="n">
        <f aca="false">VLOOKUP(A3893,Plan1!$A$7:$O$4024,12,FALSE())</f>
        <v>-3.28</v>
      </c>
      <c r="G3893" s="65" t="n">
        <f aca="false">VLOOKUP(A3893,Plan1!$A$7:$O$4024,13,FALSE())</f>
        <v>835.5</v>
      </c>
    </row>
    <row r="3894" customFormat="false" ht="15" hidden="false" customHeight="false" outlineLevel="0" collapsed="false">
      <c r="A3894" s="63" t="n">
        <v>45166</v>
      </c>
      <c r="B3894" s="64" t="n">
        <f aca="false">VLOOKUP(A3894,Plan1!$A$7:$O$4024,2,FALSE())</f>
        <v>-1.81</v>
      </c>
      <c r="C3894" s="65" t="n">
        <f aca="false">VLOOKUP(A3894,Plan1!$A$7:$O$4024,3,FALSE())</f>
        <v>779.19</v>
      </c>
      <c r="D3894" s="66" t="n">
        <f aca="false">VLOOKUP(A3894,Plan1!$A$7:$O$4024,7,FALSE())</f>
        <v>-1.13</v>
      </c>
      <c r="E3894" s="65" t="n">
        <f aca="false">VLOOKUP(A3894,Plan1!$A$7:$O$4024,8,FALSE())</f>
        <v>758.87</v>
      </c>
      <c r="F3894" s="64" t="n">
        <f aca="false">VLOOKUP(A3894,Plan1!$A$7:$O$4024,12,FALSE())</f>
        <v>-3.3</v>
      </c>
      <c r="G3894" s="65" t="n">
        <f aca="false">VLOOKUP(A3894,Plan1!$A$7:$O$4024,13,FALSE())</f>
        <v>835.48</v>
      </c>
    </row>
    <row r="3895" customFormat="false" ht="15" hidden="false" customHeight="false" outlineLevel="0" collapsed="false">
      <c r="A3895" s="63" t="n">
        <v>45167</v>
      </c>
      <c r="B3895" s="64" t="n">
        <f aca="false">VLOOKUP(A3895,Plan1!$A$7:$O$4024,2,FALSE())</f>
        <v>-1.83</v>
      </c>
      <c r="C3895" s="65" t="n">
        <f aca="false">VLOOKUP(A3895,Plan1!$A$7:$O$4024,3,FALSE())</f>
        <v>779.17</v>
      </c>
      <c r="D3895" s="66" t="n">
        <f aca="false">VLOOKUP(A3895,Plan1!$A$7:$O$4024,7,FALSE())</f>
        <v>-1.14</v>
      </c>
      <c r="E3895" s="65" t="n">
        <f aca="false">VLOOKUP(A3895,Plan1!$A$7:$O$4024,8,FALSE())</f>
        <v>758.86</v>
      </c>
      <c r="F3895" s="64" t="n">
        <f aca="false">VLOOKUP(A3895,Plan1!$A$7:$O$4024,12,FALSE())</f>
        <v>-3.32</v>
      </c>
      <c r="G3895" s="65" t="n">
        <f aca="false">VLOOKUP(A3895,Plan1!$A$7:$O$4024,13,FALSE())</f>
        <v>835.46</v>
      </c>
    </row>
    <row r="3896" customFormat="false" ht="15" hidden="false" customHeight="false" outlineLevel="0" collapsed="false">
      <c r="A3896" s="63" t="n">
        <v>45168</v>
      </c>
      <c r="B3896" s="64" t="n">
        <f aca="false">VLOOKUP(A3896,Plan1!$A$7:$O$4024,2,FALSE())</f>
        <v>-1.85</v>
      </c>
      <c r="C3896" s="65" t="n">
        <f aca="false">VLOOKUP(A3896,Plan1!$A$7:$O$4024,3,FALSE())</f>
        <v>779.15</v>
      </c>
      <c r="D3896" s="66" t="n">
        <f aca="false">VLOOKUP(A3896,Plan1!$A$7:$O$4024,7,FALSE())</f>
        <v>-1.15</v>
      </c>
      <c r="E3896" s="65" t="n">
        <f aca="false">VLOOKUP(A3896,Plan1!$A$7:$O$4024,8,FALSE())</f>
        <v>758.85</v>
      </c>
      <c r="F3896" s="64" t="n">
        <f aca="false">VLOOKUP(A3896,Plan1!$A$7:$O$4024,12,FALSE())</f>
        <v>-3.35</v>
      </c>
      <c r="G3896" s="65" t="n">
        <f aca="false">VLOOKUP(A3896,Plan1!$A$7:$O$4024,13,FALSE())</f>
        <v>835.43</v>
      </c>
    </row>
    <row r="3897" customFormat="false" ht="15" hidden="false" customHeight="false" outlineLevel="0" collapsed="false">
      <c r="A3897" s="63" t="n">
        <v>45169</v>
      </c>
      <c r="B3897" s="64" t="n">
        <f aca="false">VLOOKUP(A3897,Plan1!$A$7:$O$4024,2,FALSE())</f>
        <v>-1.88</v>
      </c>
      <c r="C3897" s="65" t="n">
        <f aca="false">VLOOKUP(A3897,Plan1!$A$7:$O$4024,3,FALSE())</f>
        <v>779.12</v>
      </c>
      <c r="D3897" s="66" t="n">
        <f aca="false">VLOOKUP(A3897,Plan1!$A$7:$O$4024,7,FALSE())</f>
        <v>-1.16</v>
      </c>
      <c r="E3897" s="65" t="n">
        <f aca="false">VLOOKUP(A3897,Plan1!$A$7:$O$4024,8,FALSE())</f>
        <v>758.84</v>
      </c>
      <c r="F3897" s="64" t="n">
        <f aca="false">VLOOKUP(A3897,Plan1!$A$7:$O$4024,12,FALSE())</f>
        <v>-3.37</v>
      </c>
      <c r="G3897" s="65" t="n">
        <f aca="false">VLOOKUP(A3897,Plan1!$A$7:$O$4024,13,FALSE())</f>
        <v>835.41</v>
      </c>
    </row>
    <row r="3898" customFormat="false" ht="15" hidden="false" customHeight="false" outlineLevel="0" collapsed="false">
      <c r="A3898" s="63" t="n">
        <v>45170</v>
      </c>
      <c r="B3898" s="64" t="n">
        <f aca="false">VLOOKUP(A3898,Plan1!$A$7:$O$4024,2,FALSE())</f>
        <v>-1.91</v>
      </c>
      <c r="C3898" s="65" t="n">
        <f aca="false">VLOOKUP(A3898,Plan1!$A$7:$O$4024,3,FALSE())</f>
        <v>779.09</v>
      </c>
      <c r="D3898" s="66" t="n">
        <f aca="false">VLOOKUP(A3898,Plan1!$A$7:$O$4024,7,FALSE())</f>
        <v>-1.16</v>
      </c>
      <c r="E3898" s="65" t="n">
        <f aca="false">VLOOKUP(A3898,Plan1!$A$7:$O$4024,8,FALSE())</f>
        <v>758.84</v>
      </c>
      <c r="F3898" s="64" t="n">
        <f aca="false">VLOOKUP(A3898,Plan1!$A$7:$O$4024,12,FALSE())</f>
        <v>-3.38</v>
      </c>
      <c r="G3898" s="65" t="n">
        <f aca="false">VLOOKUP(A3898,Plan1!$A$7:$O$4024,13,FALSE())</f>
        <v>835.4</v>
      </c>
    </row>
    <row r="3899" customFormat="false" ht="15" hidden="false" customHeight="false" outlineLevel="0" collapsed="false">
      <c r="A3899" s="63" t="n">
        <v>45171</v>
      </c>
      <c r="B3899" s="64" t="n">
        <f aca="false">VLOOKUP(A3899,Plan1!$A$7:$O$4024,2,FALSE())</f>
        <v>-1.94</v>
      </c>
      <c r="C3899" s="65" t="n">
        <f aca="false">VLOOKUP(A3899,Plan1!$A$7:$O$4024,3,FALSE())</f>
        <v>779.06</v>
      </c>
      <c r="D3899" s="66" t="n">
        <f aca="false">VLOOKUP(A3899,Plan1!$A$7:$O$4024,7,FALSE())</f>
        <v>-1.17</v>
      </c>
      <c r="E3899" s="65" t="n">
        <f aca="false">VLOOKUP(A3899,Plan1!$A$7:$O$4024,8,FALSE())</f>
        <v>758.83</v>
      </c>
      <c r="F3899" s="64" t="n">
        <f aca="false">VLOOKUP(A3899,Plan1!$A$7:$O$4024,12,FALSE())</f>
        <v>-3.42</v>
      </c>
      <c r="G3899" s="65" t="n">
        <f aca="false">VLOOKUP(A3899,Plan1!$A$7:$O$4024,13,FALSE())</f>
        <v>835.36</v>
      </c>
    </row>
    <row r="3900" customFormat="false" ht="15" hidden="false" customHeight="false" outlineLevel="0" collapsed="false">
      <c r="A3900" s="63" t="n">
        <v>45172</v>
      </c>
      <c r="B3900" s="64" t="n">
        <f aca="false">VLOOKUP(A3900,Plan1!$A$7:$O$4024,2,FALSE())</f>
        <v>-1.97</v>
      </c>
      <c r="C3900" s="65" t="n">
        <f aca="false">VLOOKUP(A3900,Plan1!$A$7:$O$4024,3,FALSE())</f>
        <v>779.03</v>
      </c>
      <c r="D3900" s="66" t="n">
        <f aca="false">VLOOKUP(A3900,Plan1!$A$7:$O$4024,7,FALSE())</f>
        <v>-1.19</v>
      </c>
      <c r="E3900" s="65" t="n">
        <f aca="false">VLOOKUP(A3900,Plan1!$A$7:$O$4024,8,FALSE())</f>
        <v>758.81</v>
      </c>
      <c r="F3900" s="64" t="n">
        <f aca="false">VLOOKUP(A3900,Plan1!$A$7:$O$4024,12,FALSE())</f>
        <v>-3.42</v>
      </c>
      <c r="G3900" s="65" t="n">
        <f aca="false">VLOOKUP(A3900,Plan1!$A$7:$O$4024,13,FALSE())</f>
        <v>835.36</v>
      </c>
    </row>
    <row r="3901" customFormat="false" ht="15" hidden="false" customHeight="false" outlineLevel="0" collapsed="false">
      <c r="A3901" s="63" t="n">
        <v>45173</v>
      </c>
      <c r="B3901" s="64" t="n">
        <f aca="false">VLOOKUP(A3901,Plan1!$A$7:$O$4024,2,FALSE())</f>
        <v>-2</v>
      </c>
      <c r="C3901" s="65" t="n">
        <f aca="false">VLOOKUP(A3901,Plan1!$A$7:$O$4024,3,FALSE())</f>
        <v>779</v>
      </c>
      <c r="D3901" s="66" t="n">
        <f aca="false">VLOOKUP(A3901,Plan1!$A$7:$O$4024,7,FALSE())</f>
        <v>-1.21</v>
      </c>
      <c r="E3901" s="65" t="n">
        <f aca="false">VLOOKUP(A3901,Plan1!$A$7:$O$4024,8,FALSE())</f>
        <v>758.79</v>
      </c>
      <c r="F3901" s="64" t="n">
        <f aca="false">VLOOKUP(A3901,Plan1!$A$7:$O$4024,12,FALSE())</f>
        <v>-3.42</v>
      </c>
      <c r="G3901" s="65" t="n">
        <f aca="false">VLOOKUP(A3901,Plan1!$A$7:$O$4024,13,FALSE())</f>
        <v>835.36</v>
      </c>
    </row>
    <row r="3902" customFormat="false" ht="15" hidden="false" customHeight="false" outlineLevel="0" collapsed="false">
      <c r="A3902" s="63" t="n">
        <v>45174</v>
      </c>
      <c r="B3902" s="64" t="n">
        <f aca="false">VLOOKUP(A3902,Plan1!$A$7:$O$4024,2,FALSE())</f>
        <v>-2.04</v>
      </c>
      <c r="C3902" s="65" t="n">
        <f aca="false">VLOOKUP(A3902,Plan1!$A$7:$O$4024,3,FALSE())</f>
        <v>778.96</v>
      </c>
      <c r="D3902" s="66" t="n">
        <f aca="false">VLOOKUP(A3902,Plan1!$A$7:$O$4024,7,FALSE())</f>
        <v>-1.23</v>
      </c>
      <c r="E3902" s="65" t="n">
        <f aca="false">VLOOKUP(A3902,Plan1!$A$7:$O$4024,8,FALSE())</f>
        <v>758.77</v>
      </c>
      <c r="F3902" s="64" t="n">
        <f aca="false">VLOOKUP(A3902,Plan1!$A$7:$O$4024,12,FALSE())</f>
        <v>-3.44</v>
      </c>
      <c r="G3902" s="65" t="n">
        <f aca="false">VLOOKUP(A3902,Plan1!$A$7:$O$4024,13,FALSE())</f>
        <v>835.34</v>
      </c>
    </row>
    <row r="3903" customFormat="false" ht="15" hidden="false" customHeight="false" outlineLevel="0" collapsed="false">
      <c r="A3903" s="63" t="n">
        <v>45175</v>
      </c>
      <c r="B3903" s="64" t="n">
        <f aca="false">VLOOKUP(A3903,Plan1!$A$7:$O$4024,2,FALSE())</f>
        <v>-2.07</v>
      </c>
      <c r="C3903" s="65" t="n">
        <f aca="false">VLOOKUP(A3903,Plan1!$A$7:$O$4024,3,FALSE())</f>
        <v>778.93</v>
      </c>
      <c r="D3903" s="66" t="n">
        <f aca="false">VLOOKUP(A3903,Plan1!$A$7:$O$4024,7,FALSE())</f>
        <v>-1.24</v>
      </c>
      <c r="E3903" s="65" t="n">
        <f aca="false">VLOOKUP(A3903,Plan1!$A$7:$O$4024,8,FALSE())</f>
        <v>758.76</v>
      </c>
      <c r="F3903" s="64" t="n">
        <f aca="false">VLOOKUP(A3903,Plan1!$A$7:$O$4024,12,FALSE())</f>
        <v>-3.48</v>
      </c>
      <c r="G3903" s="65" t="n">
        <f aca="false">VLOOKUP(A3903,Plan1!$A$7:$O$4024,13,FALSE())</f>
        <v>835.3</v>
      </c>
    </row>
    <row r="3904" customFormat="false" ht="15" hidden="false" customHeight="false" outlineLevel="0" collapsed="false">
      <c r="A3904" s="63" t="n">
        <v>45176</v>
      </c>
      <c r="B3904" s="64" t="n">
        <f aca="false">VLOOKUP(A3904,Plan1!$A$7:$O$4024,2,FALSE())</f>
        <v>-2.1</v>
      </c>
      <c r="C3904" s="65" t="n">
        <f aca="false">VLOOKUP(A3904,Plan1!$A$7:$O$4024,3,FALSE())</f>
        <v>778.9</v>
      </c>
      <c r="D3904" s="66" t="n">
        <f aca="false">VLOOKUP(A3904,Plan1!$A$7:$O$4024,7,FALSE())</f>
        <v>-1.25</v>
      </c>
      <c r="E3904" s="65" t="n">
        <f aca="false">VLOOKUP(A3904,Plan1!$A$7:$O$4024,8,FALSE())</f>
        <v>758.75</v>
      </c>
      <c r="F3904" s="64" t="n">
        <f aca="false">VLOOKUP(A3904,Plan1!$A$7:$O$4024,12,FALSE())</f>
        <v>-3.51</v>
      </c>
      <c r="G3904" s="65" t="n">
        <f aca="false">VLOOKUP(A3904,Plan1!$A$7:$O$4024,13,FALSE())</f>
        <v>835.27</v>
      </c>
    </row>
    <row r="3905" customFormat="false" ht="15" hidden="false" customHeight="false" outlineLevel="0" collapsed="false">
      <c r="A3905" s="63" t="n">
        <v>45177</v>
      </c>
      <c r="B3905" s="64" t="n">
        <f aca="false">VLOOKUP(A3905,Plan1!$A$7:$O$4024,2,FALSE())</f>
        <v>-2.13</v>
      </c>
      <c r="C3905" s="65" t="n">
        <f aca="false">VLOOKUP(A3905,Plan1!$A$7:$O$4024,3,FALSE())</f>
        <v>778.87</v>
      </c>
      <c r="D3905" s="66" t="n">
        <f aca="false">VLOOKUP(A3905,Plan1!$A$7:$O$4024,7,FALSE())</f>
        <v>-1.27</v>
      </c>
      <c r="E3905" s="65" t="n">
        <f aca="false">VLOOKUP(A3905,Plan1!$A$7:$O$4024,8,FALSE())</f>
        <v>758.73</v>
      </c>
      <c r="F3905" s="64" t="n">
        <f aca="false">VLOOKUP(A3905,Plan1!$A$7:$O$4024,12,FALSE())</f>
        <v>-3.53</v>
      </c>
      <c r="G3905" s="65" t="n">
        <f aca="false">VLOOKUP(A3905,Plan1!$A$7:$O$4024,13,FALSE())</f>
        <v>835.25</v>
      </c>
    </row>
    <row r="3906" customFormat="false" ht="15" hidden="false" customHeight="false" outlineLevel="0" collapsed="false">
      <c r="A3906" s="63" t="n">
        <v>45178</v>
      </c>
      <c r="B3906" s="64" t="n">
        <f aca="false">VLOOKUP(A3906,Plan1!$A$7:$O$4024,2,FALSE())</f>
        <v>-2.17</v>
      </c>
      <c r="C3906" s="65" t="n">
        <f aca="false">VLOOKUP(A3906,Plan1!$A$7:$O$4024,3,FALSE())</f>
        <v>778.83</v>
      </c>
      <c r="D3906" s="66" t="n">
        <f aca="false">VLOOKUP(A3906,Plan1!$A$7:$O$4024,7,FALSE())</f>
        <v>-1.29</v>
      </c>
      <c r="E3906" s="65" t="n">
        <f aca="false">VLOOKUP(A3906,Plan1!$A$7:$O$4024,8,FALSE())</f>
        <v>758.71</v>
      </c>
      <c r="F3906" s="64" t="n">
        <f aca="false">VLOOKUP(A3906,Plan1!$A$7:$O$4024,12,FALSE())</f>
        <v>-3.56</v>
      </c>
      <c r="G3906" s="65" t="n">
        <f aca="false">VLOOKUP(A3906,Plan1!$A$7:$O$4024,13,FALSE())</f>
        <v>835.22</v>
      </c>
    </row>
    <row r="3907" customFormat="false" ht="15" hidden="false" customHeight="false" outlineLevel="0" collapsed="false">
      <c r="A3907" s="63" t="n">
        <v>45179</v>
      </c>
      <c r="B3907" s="64" t="n">
        <f aca="false">VLOOKUP(A3907,Plan1!$A$7:$O$4024,2,FALSE())</f>
        <v>-2.2</v>
      </c>
      <c r="C3907" s="65" t="n">
        <f aca="false">VLOOKUP(A3907,Plan1!$A$7:$O$4024,3,FALSE())</f>
        <v>778.8</v>
      </c>
      <c r="D3907" s="66" t="n">
        <f aca="false">VLOOKUP(A3907,Plan1!$A$7:$O$4024,7,FALSE())</f>
        <v>-1.31</v>
      </c>
      <c r="E3907" s="65" t="n">
        <f aca="false">VLOOKUP(A3907,Plan1!$A$7:$O$4024,8,FALSE())</f>
        <v>758.69</v>
      </c>
      <c r="F3907" s="64" t="n">
        <f aca="false">VLOOKUP(A3907,Plan1!$A$7:$O$4024,12,FALSE())</f>
        <v>-3.6</v>
      </c>
      <c r="G3907" s="65" t="n">
        <f aca="false">VLOOKUP(A3907,Plan1!$A$7:$O$4024,13,FALSE())</f>
        <v>835.18</v>
      </c>
    </row>
    <row r="3908" customFormat="false" ht="15" hidden="false" customHeight="false" outlineLevel="0" collapsed="false">
      <c r="A3908" s="63" t="n">
        <v>45180</v>
      </c>
      <c r="B3908" s="64" t="n">
        <f aca="false">VLOOKUP(A3908,Plan1!$A$7:$O$4024,2,FALSE())</f>
        <v>-2.24</v>
      </c>
      <c r="C3908" s="65" t="n">
        <f aca="false">VLOOKUP(A3908,Plan1!$A$7:$O$4024,3,FALSE())</f>
        <v>778.76</v>
      </c>
      <c r="D3908" s="66" t="n">
        <f aca="false">VLOOKUP(A3908,Plan1!$A$7:$O$4024,7,FALSE())</f>
        <v>-1.32</v>
      </c>
      <c r="E3908" s="65" t="n">
        <f aca="false">VLOOKUP(A3908,Plan1!$A$7:$O$4024,8,FALSE())</f>
        <v>758.68</v>
      </c>
      <c r="F3908" s="64" t="n">
        <f aca="false">VLOOKUP(A3908,Plan1!$A$7:$O$4024,12,FALSE())</f>
        <v>-3.62</v>
      </c>
      <c r="G3908" s="65" t="n">
        <f aca="false">VLOOKUP(A3908,Plan1!$A$7:$O$4024,13,FALSE())</f>
        <v>835.16</v>
      </c>
    </row>
    <row r="3909" customFormat="false" ht="15" hidden="false" customHeight="false" outlineLevel="0" collapsed="false">
      <c r="A3909" s="63" t="n">
        <v>45181</v>
      </c>
      <c r="B3909" s="64" t="n">
        <f aca="false">VLOOKUP(A3909,Plan1!$A$7:$O$4024,2,FALSE())</f>
        <v>-2.28</v>
      </c>
      <c r="C3909" s="65" t="n">
        <f aca="false">VLOOKUP(A3909,Plan1!$A$7:$O$4024,3,FALSE())</f>
        <v>778.72</v>
      </c>
      <c r="D3909" s="66" t="n">
        <f aca="false">VLOOKUP(A3909,Plan1!$A$7:$O$4024,7,FALSE())</f>
        <v>-1.34</v>
      </c>
      <c r="E3909" s="65" t="n">
        <f aca="false">VLOOKUP(A3909,Plan1!$A$7:$O$4024,8,FALSE())</f>
        <v>758.66</v>
      </c>
      <c r="F3909" s="64" t="n">
        <f aca="false">VLOOKUP(A3909,Plan1!$A$7:$O$4024,12,FALSE())</f>
        <v>-3.65</v>
      </c>
      <c r="G3909" s="65" t="n">
        <f aca="false">VLOOKUP(A3909,Plan1!$A$7:$O$4024,13,FALSE())</f>
        <v>835.13</v>
      </c>
    </row>
    <row r="3910" customFormat="false" ht="15" hidden="false" customHeight="false" outlineLevel="0" collapsed="false">
      <c r="A3910" s="63" t="n">
        <v>45182</v>
      </c>
      <c r="B3910" s="64" t="n">
        <f aca="false">VLOOKUP(A3910,Plan1!$A$7:$O$4024,2,FALSE())</f>
        <v>-2.32</v>
      </c>
      <c r="C3910" s="65" t="n">
        <f aca="false">VLOOKUP(A3910,Plan1!$A$7:$O$4024,3,FALSE())</f>
        <v>778.68</v>
      </c>
      <c r="D3910" s="66" t="n">
        <f aca="false">VLOOKUP(A3910,Plan1!$A$7:$O$4024,7,FALSE())</f>
        <v>-1.36</v>
      </c>
      <c r="E3910" s="65" t="n">
        <f aca="false">VLOOKUP(A3910,Plan1!$A$7:$O$4024,8,FALSE())</f>
        <v>758.64</v>
      </c>
      <c r="F3910" s="64" t="n">
        <f aca="false">VLOOKUP(A3910,Plan1!$A$7:$O$4024,12,FALSE())</f>
        <v>-3.68</v>
      </c>
      <c r="G3910" s="65" t="n">
        <f aca="false">VLOOKUP(A3910,Plan1!$A$7:$O$4024,13,FALSE())</f>
        <v>835.1</v>
      </c>
    </row>
    <row r="3911" customFormat="false" ht="15" hidden="false" customHeight="false" outlineLevel="0" collapsed="false">
      <c r="A3911" s="63" t="n">
        <v>45183</v>
      </c>
      <c r="B3911" s="64" t="n">
        <f aca="false">VLOOKUP(A3911,Plan1!$A$7:$O$4024,2,FALSE())</f>
        <v>-2.34</v>
      </c>
      <c r="C3911" s="65" t="n">
        <f aca="false">VLOOKUP(A3911,Plan1!$A$7:$O$4024,3,FALSE())</f>
        <v>778.66</v>
      </c>
      <c r="D3911" s="66" t="n">
        <f aca="false">VLOOKUP(A3911,Plan1!$A$7:$O$4024,7,FALSE())</f>
        <v>-1.39</v>
      </c>
      <c r="E3911" s="65" t="n">
        <f aca="false">VLOOKUP(A3911,Plan1!$A$7:$O$4024,8,FALSE())</f>
        <v>758.61</v>
      </c>
      <c r="F3911" s="64" t="n">
        <f aca="false">VLOOKUP(A3911,Plan1!$A$7:$O$4024,12,FALSE())</f>
        <v>-3.72</v>
      </c>
      <c r="G3911" s="65" t="n">
        <f aca="false">VLOOKUP(A3911,Plan1!$A$7:$O$4024,13,FALSE())</f>
        <v>835.06</v>
      </c>
    </row>
    <row r="3912" customFormat="false" ht="15" hidden="false" customHeight="false" outlineLevel="0" collapsed="false">
      <c r="A3912" s="63" t="n">
        <v>45184</v>
      </c>
      <c r="B3912" s="64" t="n">
        <f aca="false">VLOOKUP(A3912,Plan1!$A$7:$O$4024,2,FALSE())</f>
        <v>-2.38</v>
      </c>
      <c r="C3912" s="65" t="n">
        <f aca="false">VLOOKUP(A3912,Plan1!$A$7:$O$4024,3,FALSE())</f>
        <v>778.62</v>
      </c>
      <c r="D3912" s="66" t="n">
        <f aca="false">VLOOKUP(A3912,Plan1!$A$7:$O$4024,7,FALSE())</f>
        <v>-1.4</v>
      </c>
      <c r="E3912" s="65" t="n">
        <f aca="false">VLOOKUP(A3912,Plan1!$A$7:$O$4024,8,FALSE())</f>
        <v>758.6</v>
      </c>
      <c r="F3912" s="64" t="n">
        <f aca="false">VLOOKUP(A3912,Plan1!$A$7:$O$4024,12,FALSE())</f>
        <v>-3.75</v>
      </c>
      <c r="G3912" s="65" t="n">
        <f aca="false">VLOOKUP(A3912,Plan1!$A$7:$O$4024,13,FALSE())</f>
        <v>835.03</v>
      </c>
    </row>
    <row r="3913" customFormat="false" ht="15" hidden="false" customHeight="false" outlineLevel="0" collapsed="false">
      <c r="A3913" s="63" t="n">
        <v>45185</v>
      </c>
      <c r="B3913" s="64" t="n">
        <f aca="false">VLOOKUP(A3913,Plan1!$A$7:$O$4024,2,FALSE())</f>
        <v>-2.42</v>
      </c>
      <c r="C3913" s="65" t="n">
        <f aca="false">VLOOKUP(A3913,Plan1!$A$7:$O$4024,3,FALSE())</f>
        <v>778.58</v>
      </c>
      <c r="D3913" s="66" t="n">
        <f aca="false">VLOOKUP(A3913,Plan1!$A$7:$O$4024,7,FALSE())</f>
        <v>-1.43</v>
      </c>
      <c r="E3913" s="65" t="n">
        <f aca="false">VLOOKUP(A3913,Plan1!$A$7:$O$4024,8,FALSE())</f>
        <v>758.57</v>
      </c>
      <c r="F3913" s="64" t="n">
        <f aca="false">VLOOKUP(A3913,Plan1!$A$7:$O$4024,12,FALSE())</f>
        <v>-3.78</v>
      </c>
      <c r="G3913" s="65" t="n">
        <f aca="false">VLOOKUP(A3913,Plan1!$A$7:$O$4024,13,FALSE())</f>
        <v>835</v>
      </c>
    </row>
    <row r="3914" customFormat="false" ht="15" hidden="false" customHeight="false" outlineLevel="0" collapsed="false">
      <c r="A3914" s="63" t="n">
        <v>45186</v>
      </c>
      <c r="B3914" s="64" t="n">
        <f aca="false">VLOOKUP(A3914,Plan1!$A$7:$O$4024,2,FALSE())</f>
        <v>-2.46</v>
      </c>
      <c r="C3914" s="65" t="n">
        <f aca="false">VLOOKUP(A3914,Plan1!$A$7:$O$4024,3,FALSE())</f>
        <v>778.54</v>
      </c>
      <c r="D3914" s="66" t="n">
        <f aca="false">VLOOKUP(A3914,Plan1!$A$7:$O$4024,7,FALSE())</f>
        <v>-1.45</v>
      </c>
      <c r="E3914" s="65" t="n">
        <f aca="false">VLOOKUP(A3914,Plan1!$A$7:$O$4024,8,FALSE())</f>
        <v>758.55</v>
      </c>
      <c r="F3914" s="64" t="n">
        <f aca="false">VLOOKUP(A3914,Plan1!$A$7:$O$4024,12,FALSE())</f>
        <v>-3.81</v>
      </c>
      <c r="G3914" s="65" t="n">
        <f aca="false">VLOOKUP(A3914,Plan1!$A$7:$O$4024,13,FALSE())</f>
        <v>834.97</v>
      </c>
    </row>
    <row r="3915" customFormat="false" ht="15" hidden="false" customHeight="false" outlineLevel="0" collapsed="false">
      <c r="A3915" s="63" t="n">
        <v>45187</v>
      </c>
      <c r="B3915" s="64" t="n">
        <f aca="false">VLOOKUP(A3915,Plan1!$A$7:$O$4024,2,FALSE())</f>
        <v>-2.5</v>
      </c>
      <c r="C3915" s="65" t="n">
        <f aca="false">VLOOKUP(A3915,Plan1!$A$7:$O$4024,3,FALSE())</f>
        <v>778.5</v>
      </c>
      <c r="D3915" s="66" t="n">
        <f aca="false">VLOOKUP(A3915,Plan1!$A$7:$O$4024,7,FALSE())</f>
        <v>-1.48</v>
      </c>
      <c r="E3915" s="65" t="n">
        <f aca="false">VLOOKUP(A3915,Plan1!$A$7:$O$4024,8,FALSE())</f>
        <v>758.52</v>
      </c>
      <c r="F3915" s="64" t="n">
        <f aca="false">VLOOKUP(A3915,Plan1!$A$7:$O$4024,12,FALSE())</f>
        <v>-3.84</v>
      </c>
      <c r="G3915" s="65" t="n">
        <f aca="false">VLOOKUP(A3915,Plan1!$A$7:$O$4024,13,FALSE())</f>
        <v>834.94</v>
      </c>
    </row>
    <row r="3916" customFormat="false" ht="15" hidden="false" customHeight="false" outlineLevel="0" collapsed="false">
      <c r="A3916" s="63" t="n">
        <v>45188</v>
      </c>
      <c r="B3916" s="64" t="n">
        <f aca="false">VLOOKUP(A3916,Plan1!$A$7:$O$4024,2,FALSE())</f>
        <v>-2.54</v>
      </c>
      <c r="C3916" s="65" t="n">
        <f aca="false">VLOOKUP(A3916,Plan1!$A$7:$O$4024,3,FALSE())</f>
        <v>778.46</v>
      </c>
      <c r="D3916" s="66" t="n">
        <f aca="false">VLOOKUP(A3916,Plan1!$A$7:$O$4024,7,FALSE())</f>
        <v>-1.5</v>
      </c>
      <c r="E3916" s="65" t="n">
        <f aca="false">VLOOKUP(A3916,Plan1!$A$7:$O$4024,8,FALSE())</f>
        <v>758.5</v>
      </c>
      <c r="F3916" s="64" t="n">
        <f aca="false">VLOOKUP(A3916,Plan1!$A$7:$O$4024,12,FALSE())</f>
        <v>-3.87</v>
      </c>
      <c r="G3916" s="65" t="n">
        <f aca="false">VLOOKUP(A3916,Plan1!$A$7:$O$4024,13,FALSE())</f>
        <v>834.91</v>
      </c>
    </row>
    <row r="3917" customFormat="false" ht="15" hidden="false" customHeight="false" outlineLevel="0" collapsed="false">
      <c r="A3917" s="63" t="n">
        <v>45189</v>
      </c>
      <c r="B3917" s="64" t="n">
        <f aca="false">VLOOKUP(A3917,Plan1!$A$7:$O$4024,2,FALSE())</f>
        <v>-2.58</v>
      </c>
      <c r="C3917" s="65" t="n">
        <f aca="false">VLOOKUP(A3917,Plan1!$A$7:$O$4024,3,FALSE())</f>
        <v>778.42</v>
      </c>
      <c r="D3917" s="66" t="n">
        <f aca="false">VLOOKUP(A3917,Plan1!$A$7:$O$4024,7,FALSE())</f>
        <v>-1.53</v>
      </c>
      <c r="E3917" s="65" t="n">
        <f aca="false">VLOOKUP(A3917,Plan1!$A$7:$O$4024,8,FALSE())</f>
        <v>758.47</v>
      </c>
      <c r="F3917" s="64" t="n">
        <f aca="false">VLOOKUP(A3917,Plan1!$A$7:$O$4024,12,FALSE())</f>
        <v>-3.9</v>
      </c>
      <c r="G3917" s="65" t="n">
        <f aca="false">VLOOKUP(A3917,Plan1!$A$7:$O$4024,13,FALSE())</f>
        <v>834.88</v>
      </c>
    </row>
    <row r="3918" customFormat="false" ht="15" hidden="false" customHeight="false" outlineLevel="0" collapsed="false">
      <c r="A3918" s="63" t="n">
        <v>45190</v>
      </c>
      <c r="B3918" s="64" t="n">
        <f aca="false">VLOOKUP(A3918,Plan1!$A$7:$O$4024,2,FALSE())</f>
        <v>-2.62</v>
      </c>
      <c r="C3918" s="65" t="n">
        <f aca="false">VLOOKUP(A3918,Plan1!$A$7:$O$4024,3,FALSE())</f>
        <v>778.38</v>
      </c>
      <c r="D3918" s="66" t="n">
        <f aca="false">VLOOKUP(A3918,Plan1!$A$7:$O$4024,7,FALSE())</f>
        <v>-1.55</v>
      </c>
      <c r="E3918" s="65" t="n">
        <f aca="false">VLOOKUP(A3918,Plan1!$A$7:$O$4024,8,FALSE())</f>
        <v>758.45</v>
      </c>
      <c r="F3918" s="64" t="n">
        <f aca="false">VLOOKUP(A3918,Plan1!$A$7:$O$4024,12,FALSE())</f>
        <v>-3.93</v>
      </c>
      <c r="G3918" s="65" t="n">
        <f aca="false">VLOOKUP(A3918,Plan1!$A$7:$O$4024,13,FALSE())</f>
        <v>834.85</v>
      </c>
    </row>
    <row r="3919" customFormat="false" ht="15" hidden="false" customHeight="false" outlineLevel="0" collapsed="false">
      <c r="A3919" s="63" t="n">
        <v>45191</v>
      </c>
      <c r="B3919" s="64" t="n">
        <f aca="false">VLOOKUP(A3919,Plan1!$A$7:$O$4024,2,FALSE())</f>
        <v>-2.67</v>
      </c>
      <c r="C3919" s="65" t="n">
        <f aca="false">VLOOKUP(A3919,Plan1!$A$7:$O$4024,3,FALSE())</f>
        <v>778.33</v>
      </c>
      <c r="D3919" s="66" t="n">
        <f aca="false">VLOOKUP(A3919,Plan1!$A$7:$O$4024,7,FALSE())</f>
        <v>-1.58</v>
      </c>
      <c r="E3919" s="65" t="n">
        <f aca="false">VLOOKUP(A3919,Plan1!$A$7:$O$4024,8,FALSE())</f>
        <v>758.42</v>
      </c>
      <c r="F3919" s="64" t="n">
        <f aca="false">VLOOKUP(A3919,Plan1!$A$7:$O$4024,12,FALSE())</f>
        <v>-3.98</v>
      </c>
      <c r="G3919" s="65" t="n">
        <f aca="false">VLOOKUP(A3919,Plan1!$A$7:$O$4024,13,FALSE())</f>
        <v>834.8</v>
      </c>
    </row>
    <row r="3920" customFormat="false" ht="15" hidden="false" customHeight="false" outlineLevel="0" collapsed="false">
      <c r="A3920" s="63" t="n">
        <v>45192</v>
      </c>
      <c r="B3920" s="64" t="n">
        <f aca="false">VLOOKUP(A3920,Plan1!$A$7:$O$4024,2,FALSE())</f>
        <v>-2.71</v>
      </c>
      <c r="C3920" s="65" t="n">
        <f aca="false">VLOOKUP(A3920,Plan1!$A$7:$O$4024,3,FALSE())</f>
        <v>778.29</v>
      </c>
      <c r="D3920" s="66" t="n">
        <f aca="false">VLOOKUP(A3920,Plan1!$A$7:$O$4024,7,FALSE())</f>
        <v>-1.61</v>
      </c>
      <c r="E3920" s="65" t="n">
        <f aca="false">VLOOKUP(A3920,Plan1!$A$7:$O$4024,8,FALSE())</f>
        <v>758.39</v>
      </c>
      <c r="F3920" s="64" t="n">
        <f aca="false">VLOOKUP(A3920,Plan1!$A$7:$O$4024,12,FALSE())</f>
        <v>-4.01</v>
      </c>
      <c r="G3920" s="65" t="n">
        <f aca="false">VLOOKUP(A3920,Plan1!$A$7:$O$4024,13,FALSE())</f>
        <v>834.77</v>
      </c>
    </row>
    <row r="3921" customFormat="false" ht="15" hidden="false" customHeight="false" outlineLevel="0" collapsed="false">
      <c r="A3921" s="63" t="n">
        <v>45193</v>
      </c>
      <c r="B3921" s="64" t="n">
        <f aca="false">VLOOKUP(A3921,Plan1!$A$7:$O$4024,2,FALSE())</f>
        <v>-2.76</v>
      </c>
      <c r="C3921" s="65" t="n">
        <f aca="false">VLOOKUP(A3921,Plan1!$A$7:$O$4024,3,FALSE())</f>
        <v>778.24</v>
      </c>
      <c r="D3921" s="66" t="n">
        <f aca="false">VLOOKUP(A3921,Plan1!$A$7:$O$4024,7,FALSE())</f>
        <v>-1.64</v>
      </c>
      <c r="E3921" s="65" t="n">
        <f aca="false">VLOOKUP(A3921,Plan1!$A$7:$O$4024,8,FALSE())</f>
        <v>758.36</v>
      </c>
      <c r="F3921" s="64" t="n">
        <f aca="false">VLOOKUP(A3921,Plan1!$A$7:$O$4024,12,FALSE())</f>
        <v>-4.03</v>
      </c>
      <c r="G3921" s="65" t="n">
        <f aca="false">VLOOKUP(A3921,Plan1!$A$7:$O$4024,13,FALSE())</f>
        <v>834.75</v>
      </c>
    </row>
    <row r="3922" customFormat="false" ht="15" hidden="false" customHeight="false" outlineLevel="0" collapsed="false">
      <c r="A3922" s="63" t="n">
        <v>45194</v>
      </c>
      <c r="B3922" s="64" t="n">
        <f aca="false">VLOOKUP(A3922,Plan1!$A$7:$O$4024,2,FALSE())</f>
        <v>-2.8</v>
      </c>
      <c r="C3922" s="65" t="n">
        <f aca="false">VLOOKUP(A3922,Plan1!$A$7:$O$4024,3,FALSE())</f>
        <v>778.2</v>
      </c>
      <c r="D3922" s="66" t="n">
        <f aca="false">VLOOKUP(A3922,Plan1!$A$7:$O$4024,7,FALSE())</f>
        <v>-1.67</v>
      </c>
      <c r="E3922" s="65" t="n">
        <f aca="false">VLOOKUP(A3922,Plan1!$A$7:$O$4024,8,FALSE())</f>
        <v>758.33</v>
      </c>
      <c r="F3922" s="64" t="n">
        <f aca="false">VLOOKUP(A3922,Plan1!$A$7:$O$4024,12,FALSE())</f>
        <v>-4.06</v>
      </c>
      <c r="G3922" s="65" t="n">
        <f aca="false">VLOOKUP(A3922,Plan1!$A$7:$O$4024,13,FALSE())</f>
        <v>834.72</v>
      </c>
    </row>
    <row r="3923" customFormat="false" ht="15" hidden="false" customHeight="false" outlineLevel="0" collapsed="false">
      <c r="A3923" s="63" t="n">
        <v>45195</v>
      </c>
      <c r="B3923" s="64" t="n">
        <f aca="false">VLOOKUP(A3923,Plan1!$A$7:$O$4024,2,FALSE())</f>
        <v>-2.84</v>
      </c>
      <c r="C3923" s="65" t="n">
        <f aca="false">VLOOKUP(A3923,Plan1!$A$7:$O$4024,3,FALSE())</f>
        <v>778.16</v>
      </c>
      <c r="D3923" s="66" t="n">
        <f aca="false">VLOOKUP(A3923,Plan1!$A$7:$O$4024,7,FALSE())</f>
        <v>-1.7</v>
      </c>
      <c r="E3923" s="65" t="n">
        <f aca="false">VLOOKUP(A3923,Plan1!$A$7:$O$4024,8,FALSE())</f>
        <v>758.3</v>
      </c>
      <c r="F3923" s="64" t="n">
        <f aca="false">VLOOKUP(A3923,Plan1!$A$7:$O$4024,12,FALSE())</f>
        <v>-4.09</v>
      </c>
      <c r="G3923" s="65" t="n">
        <f aca="false">VLOOKUP(A3923,Plan1!$A$7:$O$4024,13,FALSE())</f>
        <v>834.69</v>
      </c>
    </row>
    <row r="3924" customFormat="false" ht="15" hidden="false" customHeight="false" outlineLevel="0" collapsed="false">
      <c r="A3924" s="63" t="n">
        <v>45196</v>
      </c>
      <c r="B3924" s="64" t="n">
        <f aca="false">VLOOKUP(A3924,Plan1!$A$7:$O$4024,2,FALSE())</f>
        <v>-2.89</v>
      </c>
      <c r="C3924" s="65" t="n">
        <f aca="false">VLOOKUP(A3924,Plan1!$A$7:$O$4024,3,FALSE())</f>
        <v>778.11</v>
      </c>
      <c r="D3924" s="66" t="n">
        <f aca="false">VLOOKUP(A3924,Plan1!$A$7:$O$4024,7,FALSE())</f>
        <v>-1.72</v>
      </c>
      <c r="E3924" s="65" t="n">
        <f aca="false">VLOOKUP(A3924,Plan1!$A$7:$O$4024,8,FALSE())</f>
        <v>758.28</v>
      </c>
      <c r="F3924" s="64" t="n">
        <f aca="false">VLOOKUP(A3924,Plan1!$A$7:$O$4024,12,FALSE())</f>
        <v>-4.12</v>
      </c>
      <c r="G3924" s="65" t="n">
        <f aca="false">VLOOKUP(A3924,Plan1!$A$7:$O$4024,13,FALSE())</f>
        <v>834.66</v>
      </c>
    </row>
    <row r="3925" customFormat="false" ht="15" hidden="false" customHeight="false" outlineLevel="0" collapsed="false">
      <c r="A3925" s="63" t="n">
        <v>45197</v>
      </c>
      <c r="B3925" s="64" t="n">
        <f aca="false">VLOOKUP(A3925,Plan1!$A$7:$O$4024,2,FALSE())</f>
        <v>-2.94</v>
      </c>
      <c r="C3925" s="65" t="n">
        <f aca="false">VLOOKUP(A3925,Plan1!$A$7:$O$4024,3,FALSE())</f>
        <v>778.06</v>
      </c>
      <c r="D3925" s="66" t="n">
        <f aca="false">VLOOKUP(A3925,Plan1!$A$7:$O$4024,7,FALSE())</f>
        <v>-1.76</v>
      </c>
      <c r="E3925" s="65" t="n">
        <f aca="false">VLOOKUP(A3925,Plan1!$A$7:$O$4024,8,FALSE())</f>
        <v>758.24</v>
      </c>
      <c r="F3925" s="64" t="n">
        <f aca="false">VLOOKUP(A3925,Plan1!$A$7:$O$4024,12,FALSE())</f>
        <v>-4.16</v>
      </c>
      <c r="G3925" s="65" t="n">
        <f aca="false">VLOOKUP(A3925,Plan1!$A$7:$O$4024,13,FALSE())</f>
        <v>834.62</v>
      </c>
    </row>
    <row r="3926" customFormat="false" ht="15" hidden="false" customHeight="false" outlineLevel="0" collapsed="false">
      <c r="A3926" s="63" t="n">
        <v>45198</v>
      </c>
      <c r="B3926" s="64" t="n">
        <f aca="false">VLOOKUP(A3926,Plan1!$A$7:$O$4024,2,FALSE())</f>
        <v>-2.95</v>
      </c>
      <c r="C3926" s="65" t="n">
        <f aca="false">VLOOKUP(A3926,Plan1!$A$7:$O$4024,3,FALSE())</f>
        <v>778.05</v>
      </c>
      <c r="D3926" s="66" t="n">
        <f aca="false">VLOOKUP(A3926,Plan1!$A$7:$O$4024,7,FALSE())</f>
        <v>-1.79</v>
      </c>
      <c r="E3926" s="65" t="n">
        <f aca="false">VLOOKUP(A3926,Plan1!$A$7:$O$4024,8,FALSE())</f>
        <v>758.21</v>
      </c>
      <c r="F3926" s="64" t="n">
        <f aca="false">VLOOKUP(A3926,Plan1!$A$7:$O$4024,12,FALSE())</f>
        <v>-4.18</v>
      </c>
      <c r="G3926" s="65" t="n">
        <f aca="false">VLOOKUP(A3926,Plan1!$A$7:$O$4024,13,FALSE())</f>
        <v>834.6</v>
      </c>
    </row>
    <row r="3927" customFormat="false" ht="15" hidden="false" customHeight="false" outlineLevel="0" collapsed="false">
      <c r="A3927" s="63" t="n">
        <v>45199</v>
      </c>
      <c r="B3927" s="64" t="n">
        <f aca="false">VLOOKUP(A3927,Plan1!$A$7:$O$4024,2,FALSE())</f>
        <v>-2.98</v>
      </c>
      <c r="C3927" s="65" t="n">
        <f aca="false">VLOOKUP(A3927,Plan1!$A$7:$O$4024,3,FALSE())</f>
        <v>778.02</v>
      </c>
      <c r="D3927" s="66" t="n">
        <f aca="false">VLOOKUP(A3927,Plan1!$A$7:$O$4024,7,FALSE())</f>
        <v>-1.82</v>
      </c>
      <c r="E3927" s="65" t="n">
        <f aca="false">VLOOKUP(A3927,Plan1!$A$7:$O$4024,8,FALSE())</f>
        <v>758.18</v>
      </c>
      <c r="F3927" s="64" t="n">
        <f aca="false">VLOOKUP(A3927,Plan1!$A$7:$O$4024,12,FALSE())</f>
        <v>-4.23</v>
      </c>
      <c r="G3927" s="65" t="n">
        <f aca="false">VLOOKUP(A3927,Plan1!$A$7:$O$4024,13,FALSE())</f>
        <v>834.55</v>
      </c>
    </row>
    <row r="3928" customFormat="false" ht="15" hidden="false" customHeight="false" outlineLevel="0" collapsed="false">
      <c r="A3928" s="63" t="n">
        <v>45200</v>
      </c>
      <c r="B3928" s="64" t="n">
        <f aca="false">VLOOKUP(A3928,Plan1!$A$7:$O$4024,2,FALSE())</f>
        <v>-3.01</v>
      </c>
      <c r="C3928" s="65" t="n">
        <f aca="false">VLOOKUP(A3928,Plan1!$A$7:$O$4024,3,FALSE())</f>
        <v>777.99</v>
      </c>
      <c r="D3928" s="66" t="n">
        <f aca="false">VLOOKUP(A3928,Plan1!$A$7:$O$4024,7,FALSE())</f>
        <v>-1.84</v>
      </c>
      <c r="E3928" s="65" t="n">
        <f aca="false">VLOOKUP(A3928,Plan1!$A$7:$O$4024,8,FALSE())</f>
        <v>758.16</v>
      </c>
      <c r="F3928" s="64" t="n">
        <f aca="false">VLOOKUP(A3928,Plan1!$A$7:$O$4024,12,FALSE())</f>
        <v>-4.26</v>
      </c>
      <c r="G3928" s="65" t="n">
        <f aca="false">VLOOKUP(A3928,Plan1!$A$7:$O$4024,13,FALSE())</f>
        <v>834.52</v>
      </c>
    </row>
    <row r="3929" customFormat="false" ht="15" hidden="false" customHeight="false" outlineLevel="0" collapsed="false">
      <c r="A3929" s="63" t="n">
        <v>45201</v>
      </c>
      <c r="B3929" s="64" t="n">
        <f aca="false">VLOOKUP(A3929,Plan1!$A$7:$O$4024,2,FALSE())</f>
        <v>-3.04</v>
      </c>
      <c r="C3929" s="65" t="n">
        <f aca="false">VLOOKUP(A3929,Plan1!$A$7:$O$4024,3,FALSE())</f>
        <v>777.96</v>
      </c>
      <c r="D3929" s="66" t="n">
        <f aca="false">VLOOKUP(A3929,Plan1!$A$7:$O$4024,7,FALSE())</f>
        <v>-1.84</v>
      </c>
      <c r="E3929" s="65" t="n">
        <f aca="false">VLOOKUP(A3929,Plan1!$A$7:$O$4024,8,FALSE())</f>
        <v>758.16</v>
      </c>
      <c r="F3929" s="64" t="n">
        <f aca="false">VLOOKUP(A3929,Plan1!$A$7:$O$4024,12,FALSE())</f>
        <v>-4.26</v>
      </c>
      <c r="G3929" s="65" t="n">
        <f aca="false">VLOOKUP(A3929,Plan1!$A$7:$O$4024,13,FALSE())</f>
        <v>834.52</v>
      </c>
    </row>
    <row r="3930" customFormat="false" ht="15" hidden="false" customHeight="false" outlineLevel="0" collapsed="false">
      <c r="A3930" s="63" t="n">
        <v>45202</v>
      </c>
      <c r="B3930" s="64" t="n">
        <f aca="false">VLOOKUP(A3930,Plan1!$A$7:$O$4024,2,FALSE())</f>
        <v>-3.07</v>
      </c>
      <c r="C3930" s="65" t="n">
        <f aca="false">VLOOKUP(A3930,Plan1!$A$7:$O$4024,3,FALSE())</f>
        <v>777.93</v>
      </c>
      <c r="D3930" s="66" t="n">
        <f aca="false">VLOOKUP(A3930,Plan1!$A$7:$O$4024,7,FALSE())</f>
        <v>-1.86</v>
      </c>
      <c r="E3930" s="65" t="n">
        <f aca="false">VLOOKUP(A3930,Plan1!$A$7:$O$4024,8,FALSE())</f>
        <v>758.14</v>
      </c>
      <c r="F3930" s="64" t="n">
        <f aca="false">VLOOKUP(A3930,Plan1!$A$7:$O$4024,12,FALSE())</f>
        <v>-4.28</v>
      </c>
      <c r="G3930" s="65" t="n">
        <f aca="false">VLOOKUP(A3930,Plan1!$A$7:$O$4024,13,FALSE())</f>
        <v>834.5</v>
      </c>
    </row>
    <row r="3931" customFormat="false" ht="15" hidden="false" customHeight="false" outlineLevel="0" collapsed="false">
      <c r="A3931" s="63" t="n">
        <v>45203</v>
      </c>
      <c r="B3931" s="64" t="n">
        <f aca="false">VLOOKUP(A3931,Plan1!$A$7:$O$4024,2,FALSE())</f>
        <v>-3.04</v>
      </c>
      <c r="C3931" s="65" t="n">
        <f aca="false">VLOOKUP(A3931,Plan1!$A$7:$O$4024,3,FALSE())</f>
        <v>777.96</v>
      </c>
      <c r="D3931" s="66" t="n">
        <f aca="false">VLOOKUP(A3931,Plan1!$A$7:$O$4024,7,FALSE())</f>
        <v>-1.87</v>
      </c>
      <c r="E3931" s="65" t="n">
        <f aca="false">VLOOKUP(A3931,Plan1!$A$7:$O$4024,8,FALSE())</f>
        <v>758.13</v>
      </c>
      <c r="F3931" s="64" t="n">
        <f aca="false">VLOOKUP(A3931,Plan1!$A$7:$O$4024,12,FALSE())</f>
        <v>-4.31</v>
      </c>
      <c r="G3931" s="65" t="n">
        <f aca="false">VLOOKUP(A3931,Plan1!$A$7:$O$4024,13,FALSE())</f>
        <v>834.47</v>
      </c>
    </row>
    <row r="3932" customFormat="false" ht="15" hidden="false" customHeight="false" outlineLevel="0" collapsed="false">
      <c r="A3932" s="63" t="n">
        <v>45204</v>
      </c>
      <c r="B3932" s="64" t="n">
        <f aca="false">VLOOKUP(A3932,Plan1!$A$7:$O$4024,2,FALSE())</f>
        <v>-3.13</v>
      </c>
      <c r="C3932" s="65" t="n">
        <f aca="false">VLOOKUP(A3932,Plan1!$A$7:$O$4024,3,FALSE())</f>
        <v>777.87</v>
      </c>
      <c r="D3932" s="66" t="n">
        <f aca="false">VLOOKUP(A3932,Plan1!$A$7:$O$4024,7,FALSE())</f>
        <v>-1.89</v>
      </c>
      <c r="E3932" s="65" t="n">
        <f aca="false">VLOOKUP(A3932,Plan1!$A$7:$O$4024,8,FALSE())</f>
        <v>758.11</v>
      </c>
      <c r="F3932" s="64" t="n">
        <f aca="false">VLOOKUP(A3932,Plan1!$A$7:$O$4024,12,FALSE())</f>
        <v>-4.34</v>
      </c>
      <c r="G3932" s="65" t="n">
        <f aca="false">VLOOKUP(A3932,Plan1!$A$7:$O$4024,13,FALSE())</f>
        <v>834.44</v>
      </c>
    </row>
    <row r="3933" customFormat="false" ht="15" hidden="false" customHeight="false" outlineLevel="0" collapsed="false">
      <c r="A3933" s="63" t="n">
        <v>45205</v>
      </c>
      <c r="B3933" s="64" t="n">
        <f aca="false">VLOOKUP(A3933,Plan1!$A$7:$O$4024,2,FALSE())</f>
        <v>-3.17</v>
      </c>
      <c r="C3933" s="65" t="n">
        <f aca="false">VLOOKUP(A3933,Plan1!$A$7:$O$4024,3,FALSE())</f>
        <v>777.83</v>
      </c>
      <c r="D3933" s="66" t="n">
        <f aca="false">VLOOKUP(A3933,Plan1!$A$7:$O$4024,7,FALSE())</f>
        <v>-1.92</v>
      </c>
      <c r="E3933" s="65" t="n">
        <f aca="false">VLOOKUP(A3933,Plan1!$A$7:$O$4024,8,FALSE())</f>
        <v>758.08</v>
      </c>
      <c r="F3933" s="64" t="n">
        <f aca="false">VLOOKUP(A3933,Plan1!$A$7:$O$4024,12,FALSE())</f>
        <v>-4.32</v>
      </c>
      <c r="G3933" s="65" t="n">
        <f aca="false">VLOOKUP(A3933,Plan1!$A$7:$O$4024,13,FALSE())</f>
        <v>834.46</v>
      </c>
    </row>
    <row r="3934" customFormat="false" ht="15" hidden="false" customHeight="false" outlineLevel="0" collapsed="false">
      <c r="A3934" s="63" t="n">
        <v>45206</v>
      </c>
      <c r="B3934" s="64" t="n">
        <f aca="false">VLOOKUP(A3934,Plan1!$A$7:$O$4024,2,FALSE())</f>
        <v>-3.2</v>
      </c>
      <c r="C3934" s="65" t="n">
        <f aca="false">VLOOKUP(A3934,Plan1!$A$7:$O$4024,3,FALSE())</f>
        <v>777.8</v>
      </c>
      <c r="D3934" s="66" t="n">
        <f aca="false">VLOOKUP(A3934,Plan1!$A$7:$O$4024,7,FALSE())</f>
        <v>-1.94</v>
      </c>
      <c r="E3934" s="65" t="n">
        <f aca="false">VLOOKUP(A3934,Plan1!$A$7:$O$4024,8,FALSE())</f>
        <v>758.06</v>
      </c>
      <c r="F3934" s="64" t="n">
        <f aca="false">VLOOKUP(A3934,Plan1!$A$7:$O$4024,12,FALSE())</f>
        <v>-4.28</v>
      </c>
      <c r="G3934" s="65" t="n">
        <f aca="false">VLOOKUP(A3934,Plan1!$A$7:$O$4024,13,FALSE())</f>
        <v>834.5</v>
      </c>
    </row>
    <row r="3935" customFormat="false" ht="15" hidden="false" customHeight="false" outlineLevel="0" collapsed="false">
      <c r="A3935" s="63" t="n">
        <v>45207</v>
      </c>
      <c r="B3935" s="64" t="n">
        <f aca="false">VLOOKUP(A3935,Plan1!$A$7:$O$4024,2,FALSE())</f>
        <v>-3.23</v>
      </c>
      <c r="C3935" s="65" t="n">
        <f aca="false">VLOOKUP(A3935,Plan1!$A$7:$O$4024,3,FALSE())</f>
        <v>777.77</v>
      </c>
      <c r="D3935" s="66" t="n">
        <f aca="false">VLOOKUP(A3935,Plan1!$A$7:$O$4024,7,FALSE())</f>
        <v>-1.97</v>
      </c>
      <c r="E3935" s="65" t="n">
        <f aca="false">VLOOKUP(A3935,Plan1!$A$7:$O$4024,8,FALSE())</f>
        <v>758.03</v>
      </c>
      <c r="F3935" s="64" t="n">
        <f aca="false">VLOOKUP(A3935,Plan1!$A$7:$O$4024,12,FALSE())</f>
        <v>-4.31</v>
      </c>
      <c r="G3935" s="65" t="n">
        <f aca="false">VLOOKUP(A3935,Plan1!$A$7:$O$4024,13,FALSE())</f>
        <v>834.47</v>
      </c>
    </row>
    <row r="3936" customFormat="false" ht="15" hidden="false" customHeight="false" outlineLevel="0" collapsed="false">
      <c r="A3936" s="63" t="n">
        <v>45208</v>
      </c>
      <c r="B3936" s="64" t="n">
        <f aca="false">VLOOKUP(A3936,Plan1!$A$7:$O$4024,2,FALSE())</f>
        <v>-3.25</v>
      </c>
      <c r="C3936" s="65" t="n">
        <f aca="false">VLOOKUP(A3936,Plan1!$A$7:$O$4024,3,FALSE())</f>
        <v>777.75</v>
      </c>
      <c r="D3936" s="66" t="n">
        <f aca="false">VLOOKUP(A3936,Plan1!$A$7:$O$4024,7,FALSE())</f>
        <v>-2</v>
      </c>
      <c r="E3936" s="65" t="n">
        <f aca="false">VLOOKUP(A3936,Plan1!$A$7:$O$4024,8,FALSE())</f>
        <v>758</v>
      </c>
      <c r="F3936" s="64" t="n">
        <f aca="false">VLOOKUP(A3936,Plan1!$A$7:$O$4024,12,FALSE())</f>
        <v>-4.34</v>
      </c>
      <c r="G3936" s="65" t="n">
        <f aca="false">VLOOKUP(A3936,Plan1!$A$7:$O$4024,13,FALSE())</f>
        <v>834.44</v>
      </c>
    </row>
    <row r="3937" customFormat="false" ht="15" hidden="false" customHeight="false" outlineLevel="0" collapsed="false">
      <c r="A3937" s="63" t="n">
        <v>45209</v>
      </c>
      <c r="B3937" s="64" t="n">
        <f aca="false">VLOOKUP(A3937,Plan1!$A$7:$O$4024,2,FALSE())</f>
        <v>-3.28</v>
      </c>
      <c r="C3937" s="65" t="n">
        <f aca="false">VLOOKUP(A3937,Plan1!$A$7:$O$4024,3,FALSE())</f>
        <v>777.72</v>
      </c>
      <c r="D3937" s="66" t="n">
        <f aca="false">VLOOKUP(A3937,Plan1!$A$7:$O$4024,7,FALSE())</f>
        <v>-2.03</v>
      </c>
      <c r="E3937" s="65" t="n">
        <f aca="false">VLOOKUP(A3937,Plan1!$A$7:$O$4024,8,FALSE())</f>
        <v>757.97</v>
      </c>
      <c r="F3937" s="64" t="n">
        <f aca="false">VLOOKUP(A3937,Plan1!$A$7:$O$4024,12,FALSE())</f>
        <v>-4.38</v>
      </c>
      <c r="G3937" s="65" t="n">
        <f aca="false">VLOOKUP(A3937,Plan1!$A$7:$O$4024,13,FALSE())</f>
        <v>834.4</v>
      </c>
    </row>
    <row r="3938" customFormat="false" ht="15" hidden="false" customHeight="false" outlineLevel="0" collapsed="false">
      <c r="A3938" s="63" t="n">
        <v>45210</v>
      </c>
      <c r="B3938" s="64" t="n">
        <f aca="false">VLOOKUP(A3938,Plan1!$A$7:$O$4024,2,FALSE())</f>
        <v>-3.33</v>
      </c>
      <c r="C3938" s="65" t="n">
        <f aca="false">VLOOKUP(A3938,Plan1!$A$7:$O$4024,3,FALSE())</f>
        <v>777.67</v>
      </c>
      <c r="D3938" s="66" t="n">
        <f aca="false">VLOOKUP(A3938,Plan1!$A$7:$O$4024,7,FALSE())</f>
        <v>-2.05</v>
      </c>
      <c r="E3938" s="65" t="n">
        <f aca="false">VLOOKUP(A3938,Plan1!$A$7:$O$4024,8,FALSE())</f>
        <v>757.95</v>
      </c>
      <c r="F3938" s="64" t="n">
        <f aca="false">VLOOKUP(A3938,Plan1!$A$7:$O$4024,12,FALSE())</f>
        <v>-4.38</v>
      </c>
      <c r="G3938" s="65" t="n">
        <f aca="false">VLOOKUP(A3938,Plan1!$A$7:$O$4024,13,FALSE())</f>
        <v>834.4</v>
      </c>
    </row>
    <row r="3939" customFormat="false" ht="15" hidden="false" customHeight="false" outlineLevel="0" collapsed="false">
      <c r="A3939" s="63" t="n">
        <v>45211</v>
      </c>
      <c r="B3939" s="64" t="n">
        <f aca="false">VLOOKUP(A3939,Plan1!$A$7:$O$4024,2,FALSE())</f>
        <v>-3.68</v>
      </c>
      <c r="C3939" s="65" t="n">
        <f aca="false">VLOOKUP(A3939,Plan1!$A$7:$O$4024,3,FALSE())</f>
        <v>777.32</v>
      </c>
      <c r="D3939" s="66" t="n">
        <f aca="false">VLOOKUP(A3939,Plan1!$A$7:$O$4024,7,FALSE())</f>
        <v>-2.08</v>
      </c>
      <c r="E3939" s="65" t="n">
        <f aca="false">VLOOKUP(A3939,Plan1!$A$7:$O$4024,8,FALSE())</f>
        <v>757.92</v>
      </c>
      <c r="F3939" s="64" t="n">
        <f aca="false">VLOOKUP(A3939,Plan1!$A$7:$O$4024,12,FALSE())</f>
        <v>-4.43</v>
      </c>
      <c r="G3939" s="65" t="n">
        <f aca="false">VLOOKUP(A3939,Plan1!$A$7:$O$4024,13,FALSE())</f>
        <v>834.35</v>
      </c>
    </row>
    <row r="3940" customFormat="false" ht="15" hidden="false" customHeight="false" outlineLevel="0" collapsed="false">
      <c r="A3940" s="63" t="n">
        <v>45212</v>
      </c>
      <c r="B3940" s="64" t="n">
        <f aca="false">VLOOKUP(A3940,Plan1!$A$7:$O$4024,2,FALSE())</f>
        <v>-3.4</v>
      </c>
      <c r="C3940" s="65" t="n">
        <f aca="false">VLOOKUP(A3940,Plan1!$A$7:$O$4024,3,FALSE())</f>
        <v>777.6</v>
      </c>
      <c r="D3940" s="66" t="n">
        <f aca="false">VLOOKUP(A3940,Plan1!$A$7:$O$4024,7,FALSE())</f>
        <v>-2.11</v>
      </c>
      <c r="E3940" s="65" t="n">
        <f aca="false">VLOOKUP(A3940,Plan1!$A$7:$O$4024,8,FALSE())</f>
        <v>757.89</v>
      </c>
      <c r="F3940" s="64" t="n">
        <f aca="false">VLOOKUP(A3940,Plan1!$A$7:$O$4024,12,FALSE())</f>
        <v>-4.46</v>
      </c>
      <c r="G3940" s="65" t="n">
        <f aca="false">VLOOKUP(A3940,Plan1!$A$7:$O$4024,13,FALSE())</f>
        <v>834.32</v>
      </c>
    </row>
    <row r="3941" customFormat="false" ht="15" hidden="false" customHeight="false" outlineLevel="0" collapsed="false">
      <c r="A3941" s="63" t="n">
        <v>45213</v>
      </c>
      <c r="B3941" s="64" t="n">
        <f aca="false">VLOOKUP(A3941,Plan1!$A$7:$O$4024,2,FALSE())</f>
        <v>-3.44</v>
      </c>
      <c r="C3941" s="65" t="n">
        <f aca="false">VLOOKUP(A3941,Plan1!$A$7:$O$4024,3,FALSE())</f>
        <v>777.56</v>
      </c>
      <c r="D3941" s="66" t="n">
        <f aca="false">VLOOKUP(A3941,Plan1!$A$7:$O$4024,7,FALSE())</f>
        <v>-2.14</v>
      </c>
      <c r="E3941" s="65" t="n">
        <f aca="false">VLOOKUP(A3941,Plan1!$A$7:$O$4024,8,FALSE())</f>
        <v>757.86</v>
      </c>
      <c r="F3941" s="64" t="n">
        <f aca="false">VLOOKUP(A3941,Plan1!$A$7:$O$4024,12,FALSE())</f>
        <v>-4.5</v>
      </c>
      <c r="G3941" s="65" t="n">
        <f aca="false">VLOOKUP(A3941,Plan1!$A$7:$O$4024,13,FALSE())</f>
        <v>834.28</v>
      </c>
    </row>
    <row r="3942" customFormat="false" ht="15" hidden="false" customHeight="false" outlineLevel="0" collapsed="false">
      <c r="A3942" s="63" t="n">
        <v>45214</v>
      </c>
      <c r="B3942" s="64" t="n">
        <f aca="false">VLOOKUP(A3942,Plan1!$A$7:$O$4024,2,FALSE())</f>
        <v>-3.47</v>
      </c>
      <c r="C3942" s="65" t="n">
        <f aca="false">VLOOKUP(A3942,Plan1!$A$7:$O$4024,3,FALSE())</f>
        <v>777.53</v>
      </c>
      <c r="D3942" s="66" t="n">
        <f aca="false">VLOOKUP(A3942,Plan1!$A$7:$O$4024,7,FALSE())</f>
        <v>-2.17</v>
      </c>
      <c r="E3942" s="65" t="n">
        <f aca="false">VLOOKUP(A3942,Plan1!$A$7:$O$4024,8,FALSE())</f>
        <v>757.83</v>
      </c>
      <c r="F3942" s="64" t="n">
        <f aca="false">VLOOKUP(A3942,Plan1!$A$7:$O$4024,12,FALSE())</f>
        <v>-4.54</v>
      </c>
      <c r="G3942" s="65" t="n">
        <f aca="false">VLOOKUP(A3942,Plan1!$A$7:$O$4024,13,FALSE())</f>
        <v>834.24</v>
      </c>
    </row>
    <row r="3943" customFormat="false" ht="15" hidden="false" customHeight="false" outlineLevel="0" collapsed="false">
      <c r="A3943" s="63" t="n">
        <v>45215</v>
      </c>
      <c r="B3943" s="64" t="n">
        <f aca="false">VLOOKUP(A3943,Plan1!$A$7:$O$4024,2,FALSE())</f>
        <v>-3.5</v>
      </c>
      <c r="C3943" s="65" t="n">
        <f aca="false">VLOOKUP(A3943,Plan1!$A$7:$O$4024,3,FALSE())</f>
        <v>777.5</v>
      </c>
      <c r="D3943" s="66" t="n">
        <f aca="false">VLOOKUP(A3943,Plan1!$A$7:$O$4024,7,FALSE())</f>
        <v>-2.19</v>
      </c>
      <c r="E3943" s="65" t="n">
        <f aca="false">VLOOKUP(A3943,Plan1!$A$7:$O$4024,8,FALSE())</f>
        <v>757.81</v>
      </c>
      <c r="F3943" s="64" t="n">
        <f aca="false">VLOOKUP(A3943,Plan1!$A$7:$O$4024,12,FALSE())</f>
        <v>-4.58</v>
      </c>
      <c r="G3943" s="65" t="n">
        <f aca="false">VLOOKUP(A3943,Plan1!$A$7:$O$4024,13,FALSE())</f>
        <v>834.2</v>
      </c>
    </row>
    <row r="3944" customFormat="false" ht="15" hidden="false" customHeight="false" outlineLevel="0" collapsed="false">
      <c r="A3944" s="63" t="n">
        <v>45216</v>
      </c>
      <c r="B3944" s="64" t="n">
        <f aca="false">VLOOKUP(A3944,Plan1!$A$7:$O$4024,2,FALSE())</f>
        <v>-3.55</v>
      </c>
      <c r="C3944" s="65" t="n">
        <f aca="false">VLOOKUP(A3944,Plan1!$A$7:$O$4024,3,FALSE())</f>
        <v>777.45</v>
      </c>
      <c r="D3944" s="66" t="n">
        <f aca="false">VLOOKUP(A3944,Plan1!$A$7:$O$4024,7,FALSE())</f>
        <v>-2.22</v>
      </c>
      <c r="E3944" s="65" t="n">
        <f aca="false">VLOOKUP(A3944,Plan1!$A$7:$O$4024,8,FALSE())</f>
        <v>757.78</v>
      </c>
      <c r="F3944" s="64" t="n">
        <f aca="false">VLOOKUP(A3944,Plan1!$A$7:$O$4024,12,FALSE())</f>
        <v>-4.62</v>
      </c>
      <c r="G3944" s="65" t="n">
        <f aca="false">VLOOKUP(A3944,Plan1!$A$7:$O$4024,13,FALSE())</f>
        <v>834.16</v>
      </c>
    </row>
    <row r="3945" customFormat="false" ht="15" hidden="false" customHeight="false" outlineLevel="0" collapsed="false">
      <c r="A3945" s="63" t="n">
        <v>45217</v>
      </c>
      <c r="B3945" s="64" t="n">
        <f aca="false">VLOOKUP(A3945,Plan1!$A$7:$O$4024,2,FALSE())</f>
        <v>-3.59</v>
      </c>
      <c r="C3945" s="65" t="n">
        <f aca="false">VLOOKUP(A3945,Plan1!$A$7:$O$4024,3,FALSE())</f>
        <v>777.41</v>
      </c>
      <c r="D3945" s="66" t="n">
        <f aca="false">VLOOKUP(A3945,Plan1!$A$7:$O$4024,7,FALSE())</f>
        <v>-2.24</v>
      </c>
      <c r="E3945" s="65" t="n">
        <f aca="false">VLOOKUP(A3945,Plan1!$A$7:$O$4024,8,FALSE())</f>
        <v>757.76</v>
      </c>
      <c r="F3945" s="64" t="n">
        <f aca="false">VLOOKUP(A3945,Plan1!$A$7:$O$4024,12,FALSE())</f>
        <v>-4.63</v>
      </c>
      <c r="G3945" s="65" t="n">
        <f aca="false">VLOOKUP(A3945,Plan1!$A$7:$O$4024,13,FALSE())</f>
        <v>834.15</v>
      </c>
    </row>
    <row r="3946" customFormat="false" ht="15" hidden="false" customHeight="false" outlineLevel="0" collapsed="false">
      <c r="A3946" s="63" t="n">
        <v>45218</v>
      </c>
      <c r="B3946" s="64" t="n">
        <f aca="false">VLOOKUP(A3946,Plan1!$A$7:$O$4024,2,FALSE())</f>
        <v>-3.64</v>
      </c>
      <c r="C3946" s="65" t="n">
        <f aca="false">VLOOKUP(A3946,Plan1!$A$7:$O$4024,3,FALSE())</f>
        <v>777.36</v>
      </c>
      <c r="D3946" s="66" t="n">
        <f aca="false">VLOOKUP(A3946,Plan1!$A$7:$O$4024,7,FALSE())</f>
        <v>-2.28</v>
      </c>
      <c r="E3946" s="65" t="n">
        <f aca="false">VLOOKUP(A3946,Plan1!$A$7:$O$4024,8,FALSE())</f>
        <v>757.72</v>
      </c>
      <c r="F3946" s="64" t="n">
        <f aca="false">VLOOKUP(A3946,Plan1!$A$7:$O$4024,12,FALSE())</f>
        <v>-4.64</v>
      </c>
      <c r="G3946" s="65" t="n">
        <f aca="false">VLOOKUP(A3946,Plan1!$A$7:$O$4024,13,FALSE())</f>
        <v>834.14</v>
      </c>
    </row>
    <row r="3947" customFormat="false" ht="15" hidden="false" customHeight="false" outlineLevel="0" collapsed="false">
      <c r="A3947" s="63" t="n">
        <v>45219</v>
      </c>
      <c r="B3947" s="64" t="n">
        <f aca="false">VLOOKUP(A3947,Plan1!$A$7:$O$4024,2,FALSE())</f>
        <v>-3.66</v>
      </c>
      <c r="C3947" s="65" t="n">
        <f aca="false">VLOOKUP(A3947,Plan1!$A$7:$O$4024,3,FALSE())</f>
        <v>777.34</v>
      </c>
      <c r="D3947" s="66" t="n">
        <f aca="false">VLOOKUP(A3947,Plan1!$A$7:$O$4024,7,FALSE())</f>
        <v>-2.3</v>
      </c>
      <c r="E3947" s="65" t="n">
        <f aca="false">VLOOKUP(A3947,Plan1!$A$7:$O$4024,8,FALSE())</f>
        <v>757.7</v>
      </c>
      <c r="F3947" s="64" t="n">
        <f aca="false">VLOOKUP(A3947,Plan1!$A$7:$O$4024,12,FALSE())</f>
        <v>-4.64</v>
      </c>
      <c r="G3947" s="65" t="n">
        <f aca="false">VLOOKUP(A3947,Plan1!$A$7:$O$4024,13,FALSE())</f>
        <v>834.14</v>
      </c>
    </row>
    <row r="3948" customFormat="false" ht="15" hidden="false" customHeight="false" outlineLevel="0" collapsed="false">
      <c r="A3948" s="63" t="n">
        <v>45220</v>
      </c>
      <c r="B3948" s="64" t="n">
        <f aca="false">VLOOKUP(A3948,Plan1!$A$7:$O$4024,2,FALSE())</f>
        <v>-3.65</v>
      </c>
      <c r="C3948" s="65" t="n">
        <f aca="false">VLOOKUP(A3948,Plan1!$A$7:$O$4024,3,FALSE())</f>
        <v>777.35</v>
      </c>
      <c r="D3948" s="66" t="n">
        <f aca="false">VLOOKUP(A3948,Plan1!$A$7:$O$4024,7,FALSE())</f>
        <v>-2.31</v>
      </c>
      <c r="E3948" s="65" t="n">
        <f aca="false">VLOOKUP(A3948,Plan1!$A$7:$O$4024,8,FALSE())</f>
        <v>757.69</v>
      </c>
      <c r="F3948" s="64" t="n">
        <f aca="false">VLOOKUP(A3948,Plan1!$A$7:$O$4024,12,FALSE())</f>
        <v>-4.58</v>
      </c>
      <c r="G3948" s="65" t="n">
        <f aca="false">VLOOKUP(A3948,Plan1!$A$7:$O$4024,13,FALSE())</f>
        <v>834.2</v>
      </c>
    </row>
    <row r="3949" customFormat="false" ht="15" hidden="false" customHeight="false" outlineLevel="0" collapsed="false">
      <c r="A3949" s="63" t="n">
        <v>45221</v>
      </c>
      <c r="B3949" s="64" t="n">
        <f aca="false">VLOOKUP(A3949,Plan1!$A$7:$O$4024,2,FALSE())</f>
        <v>-3.66</v>
      </c>
      <c r="C3949" s="65" t="n">
        <f aca="false">VLOOKUP(A3949,Plan1!$A$7:$O$4024,3,FALSE())</f>
        <v>777.34</v>
      </c>
      <c r="D3949" s="66" t="n">
        <f aca="false">VLOOKUP(A3949,Plan1!$A$7:$O$4024,7,FALSE())</f>
        <v>-2.34</v>
      </c>
      <c r="E3949" s="65" t="n">
        <f aca="false">VLOOKUP(A3949,Plan1!$A$7:$O$4024,8,FALSE())</f>
        <v>757.66</v>
      </c>
      <c r="F3949" s="64" t="n">
        <f aca="false">VLOOKUP(A3949,Plan1!$A$7:$O$4024,12,FALSE())</f>
        <v>-4.61</v>
      </c>
      <c r="G3949" s="65" t="n">
        <f aca="false">VLOOKUP(A3949,Plan1!$A$7:$O$4024,13,FALSE())</f>
        <v>834.17</v>
      </c>
    </row>
    <row r="3950" customFormat="false" ht="15" hidden="false" customHeight="false" outlineLevel="0" collapsed="false">
      <c r="A3950" s="63" t="n">
        <v>45222</v>
      </c>
      <c r="B3950" s="64" t="n">
        <f aca="false">VLOOKUP(A3950,Plan1!$A$7:$O$4024,2,FALSE())</f>
        <v>-3.7</v>
      </c>
      <c r="C3950" s="65" t="n">
        <f aca="false">VLOOKUP(A3950,Plan1!$A$7:$O$4024,3,FALSE())</f>
        <v>777.3</v>
      </c>
      <c r="D3950" s="66" t="n">
        <f aca="false">VLOOKUP(A3950,Plan1!$A$7:$O$4024,7,FALSE())</f>
        <v>-2.36</v>
      </c>
      <c r="E3950" s="65" t="n">
        <f aca="false">VLOOKUP(A3950,Plan1!$A$7:$O$4024,8,FALSE())</f>
        <v>757.64</v>
      </c>
      <c r="F3950" s="64" t="n">
        <f aca="false">VLOOKUP(A3950,Plan1!$A$7:$O$4024,12,FALSE())</f>
        <v>-4.64</v>
      </c>
      <c r="G3950" s="65" t="n">
        <f aca="false">VLOOKUP(A3950,Plan1!$A$7:$O$4024,13,FALSE())</f>
        <v>834.14</v>
      </c>
    </row>
    <row r="3951" customFormat="false" ht="15" hidden="false" customHeight="false" outlineLevel="0" collapsed="false">
      <c r="A3951" s="63" t="n">
        <v>45223</v>
      </c>
      <c r="B3951" s="64" t="n">
        <f aca="false">VLOOKUP(A3951,Plan1!$A$7:$O$4024,2,FALSE())</f>
        <v>-3.73</v>
      </c>
      <c r="C3951" s="65" t="n">
        <f aca="false">VLOOKUP(A3951,Plan1!$A$7:$O$4024,3,FALSE())</f>
        <v>777.27</v>
      </c>
      <c r="D3951" s="66" t="n">
        <f aca="false">VLOOKUP(A3951,Plan1!$A$7:$O$4024,7,FALSE())</f>
        <v>-2.37</v>
      </c>
      <c r="E3951" s="65" t="n">
        <f aca="false">VLOOKUP(A3951,Plan1!$A$7:$O$4024,8,FALSE())</f>
        <v>757.63</v>
      </c>
      <c r="F3951" s="64" t="n">
        <f aca="false">VLOOKUP(A3951,Plan1!$A$7:$O$4024,12,FALSE())</f>
        <v>-4.67</v>
      </c>
      <c r="G3951" s="65" t="n">
        <f aca="false">VLOOKUP(A3951,Plan1!$A$7:$O$4024,13,FALSE())</f>
        <v>834.11</v>
      </c>
    </row>
    <row r="3952" customFormat="false" ht="15" hidden="false" customHeight="false" outlineLevel="0" collapsed="false">
      <c r="A3952" s="63" t="n">
        <v>45224</v>
      </c>
      <c r="B3952" s="64" t="n">
        <f aca="false">VLOOKUP(A3952,Plan1!$A$7:$O$4024,2,FALSE())</f>
        <v>-3.78</v>
      </c>
      <c r="C3952" s="65" t="n">
        <f aca="false">VLOOKUP(A3952,Plan1!$A$7:$O$4024,3,FALSE())</f>
        <v>777.22</v>
      </c>
      <c r="D3952" s="66" t="n">
        <f aca="false">VLOOKUP(A3952,Plan1!$A$7:$O$4024,7,FALSE())</f>
        <v>-2.4</v>
      </c>
      <c r="E3952" s="65" t="n">
        <f aca="false">VLOOKUP(A3952,Plan1!$A$7:$O$4024,8,FALSE())</f>
        <v>757.6</v>
      </c>
      <c r="F3952" s="64" t="n">
        <f aca="false">VLOOKUP(A3952,Plan1!$A$7:$O$4024,12,FALSE())</f>
        <v>-4.68</v>
      </c>
      <c r="G3952" s="65" t="n">
        <f aca="false">VLOOKUP(A3952,Plan1!$A$7:$O$4024,13,FALSE())</f>
        <v>834.1</v>
      </c>
    </row>
    <row r="3953" customFormat="false" ht="15" hidden="false" customHeight="false" outlineLevel="0" collapsed="false">
      <c r="A3953" s="63" t="n">
        <v>45225</v>
      </c>
      <c r="B3953" s="64" t="n">
        <f aca="false">VLOOKUP(A3953,Plan1!$A$7:$O$4024,2,FALSE())</f>
        <v>-3.81</v>
      </c>
      <c r="C3953" s="65" t="n">
        <f aca="false">VLOOKUP(A3953,Plan1!$A$7:$O$4024,3,FALSE())</f>
        <v>777.19</v>
      </c>
      <c r="D3953" s="66" t="n">
        <f aca="false">VLOOKUP(A3953,Plan1!$A$7:$O$4024,7,FALSE())</f>
        <v>-2.43</v>
      </c>
      <c r="E3953" s="65" t="n">
        <f aca="false">VLOOKUP(A3953,Plan1!$A$7:$O$4024,8,FALSE())</f>
        <v>757.57</v>
      </c>
      <c r="F3953" s="64" t="n">
        <f aca="false">VLOOKUP(A3953,Plan1!$A$7:$O$4024,12,FALSE())</f>
        <v>-4.71</v>
      </c>
      <c r="G3953" s="65" t="n">
        <f aca="false">VLOOKUP(A3953,Plan1!$A$7:$O$4024,13,FALSE())</f>
        <v>834.07</v>
      </c>
    </row>
    <row r="3954" customFormat="false" ht="15" hidden="false" customHeight="false" outlineLevel="0" collapsed="false">
      <c r="A3954" s="63" t="n">
        <v>45226</v>
      </c>
      <c r="B3954" s="64" t="n">
        <f aca="false">VLOOKUP(A3954,Plan1!$A$7:$O$4024,2,FALSE())</f>
        <v>-3.86</v>
      </c>
      <c r="C3954" s="65" t="n">
        <f aca="false">VLOOKUP(A3954,Plan1!$A$7:$O$4024,3,FALSE())</f>
        <v>777.14</v>
      </c>
      <c r="D3954" s="66" t="n">
        <f aca="false">VLOOKUP(A3954,Plan1!$A$7:$O$4024,7,FALSE())</f>
        <v>-2.45</v>
      </c>
      <c r="E3954" s="65" t="n">
        <f aca="false">VLOOKUP(A3954,Plan1!$A$7:$O$4024,8,FALSE())</f>
        <v>757.55</v>
      </c>
      <c r="F3954" s="64" t="n">
        <f aca="false">VLOOKUP(A3954,Plan1!$A$7:$O$4024,12,FALSE())</f>
        <v>-4.74</v>
      </c>
      <c r="G3954" s="65" t="n">
        <f aca="false">VLOOKUP(A3954,Plan1!$A$7:$O$4024,13,FALSE())</f>
        <v>834.04</v>
      </c>
    </row>
    <row r="3955" customFormat="false" ht="15" hidden="false" customHeight="false" outlineLevel="0" collapsed="false">
      <c r="A3955" s="63" t="n">
        <v>45227</v>
      </c>
      <c r="B3955" s="64" t="n">
        <f aca="false">VLOOKUP(A3955,Plan1!$A$7:$O$4024,2,FALSE())</f>
        <v>-3.86</v>
      </c>
      <c r="C3955" s="65" t="n">
        <f aca="false">VLOOKUP(A3955,Plan1!$A$7:$O$4024,3,FALSE())</f>
        <v>777.14</v>
      </c>
      <c r="D3955" s="66" t="n">
        <f aca="false">VLOOKUP(A3955,Plan1!$A$7:$O$4024,7,FALSE())</f>
        <v>-2.38</v>
      </c>
      <c r="E3955" s="65" t="n">
        <f aca="false">VLOOKUP(A3955,Plan1!$A$7:$O$4024,8,FALSE())</f>
        <v>757.62</v>
      </c>
      <c r="F3955" s="64" t="n">
        <f aca="false">VLOOKUP(A3955,Plan1!$A$7:$O$4024,12,FALSE())</f>
        <v>-4.76</v>
      </c>
      <c r="G3955" s="65" t="n">
        <f aca="false">VLOOKUP(A3955,Plan1!$A$7:$O$4024,13,FALSE())</f>
        <v>834.02</v>
      </c>
    </row>
    <row r="3956" customFormat="false" ht="15" hidden="false" customHeight="false" outlineLevel="0" collapsed="false">
      <c r="A3956" s="63" t="n">
        <v>45228</v>
      </c>
      <c r="B3956" s="64" t="n">
        <f aca="false">VLOOKUP(A3956,Plan1!$A$7:$O$4024,2,FALSE())</f>
        <v>-3.87</v>
      </c>
      <c r="C3956" s="65" t="n">
        <f aca="false">VLOOKUP(A3956,Plan1!$A$7:$O$4024,3,FALSE())</f>
        <v>777.13</v>
      </c>
      <c r="D3956" s="66" t="n">
        <f aca="false">VLOOKUP(A3956,Plan1!$A$7:$O$4024,7,FALSE())</f>
        <v>-2.34</v>
      </c>
      <c r="E3956" s="65" t="n">
        <f aca="false">VLOOKUP(A3956,Plan1!$A$7:$O$4024,8,FALSE())</f>
        <v>757.66</v>
      </c>
      <c r="F3956" s="64" t="n">
        <f aca="false">VLOOKUP(A3956,Plan1!$A$7:$O$4024,12,FALSE())</f>
        <v>-4.78</v>
      </c>
      <c r="G3956" s="65" t="n">
        <f aca="false">VLOOKUP(A3956,Plan1!$A$7:$O$4024,13,FALSE())</f>
        <v>834</v>
      </c>
    </row>
    <row r="3957" customFormat="false" ht="15" hidden="false" customHeight="false" outlineLevel="0" collapsed="false">
      <c r="A3957" s="63" t="n">
        <v>45229</v>
      </c>
      <c r="B3957" s="64" t="n">
        <f aca="false">VLOOKUP(A3957,Plan1!$A$7:$O$4024,2,FALSE())</f>
        <v>-3.88</v>
      </c>
      <c r="C3957" s="65" t="n">
        <f aca="false">VLOOKUP(A3957,Plan1!$A$7:$O$4024,3,FALSE())</f>
        <v>777.12</v>
      </c>
      <c r="D3957" s="66" t="n">
        <f aca="false">VLOOKUP(A3957,Plan1!$A$7:$O$4024,7,FALSE())</f>
        <v>-2.32</v>
      </c>
      <c r="E3957" s="65" t="n">
        <f aca="false">VLOOKUP(A3957,Plan1!$A$7:$O$4024,8,FALSE())</f>
        <v>757.68</v>
      </c>
      <c r="F3957" s="64" t="n">
        <f aca="false">VLOOKUP(A3957,Plan1!$A$7:$O$4024,12,FALSE())</f>
        <v>-4.7</v>
      </c>
      <c r="G3957" s="65" t="n">
        <f aca="false">VLOOKUP(A3957,Plan1!$A$7:$O$4024,13,FALSE())</f>
        <v>834.08</v>
      </c>
    </row>
    <row r="3958" customFormat="false" ht="15" hidden="false" customHeight="false" outlineLevel="0" collapsed="false">
      <c r="A3958" s="63" t="n">
        <v>45230</v>
      </c>
      <c r="B3958" s="64" t="n">
        <f aca="false">VLOOKUP(A3958,Plan1!$A$7:$O$4024,2,FALSE())</f>
        <v>-3.9</v>
      </c>
      <c r="C3958" s="65" t="n">
        <f aca="false">VLOOKUP(A3958,Plan1!$A$7:$O$4024,3,FALSE())</f>
        <v>777.1</v>
      </c>
      <c r="D3958" s="66" t="n">
        <f aca="false">VLOOKUP(A3958,Plan1!$A$7:$O$4024,7,FALSE())</f>
        <v>-2.34</v>
      </c>
      <c r="E3958" s="65" t="n">
        <f aca="false">VLOOKUP(A3958,Plan1!$A$7:$O$4024,8,FALSE())</f>
        <v>757.66</v>
      </c>
      <c r="F3958" s="64" t="n">
        <f aca="false">VLOOKUP(A3958,Plan1!$A$7:$O$4024,12,FALSE())</f>
        <v>-4.64</v>
      </c>
      <c r="G3958" s="65" t="n">
        <f aca="false">VLOOKUP(A3958,Plan1!$A$7:$O$4024,13,FALSE())</f>
        <v>834.14</v>
      </c>
    </row>
    <row r="3959" customFormat="false" ht="15" hidden="false" customHeight="false" outlineLevel="0" collapsed="false">
      <c r="A3959" s="63" t="n">
        <v>45231</v>
      </c>
      <c r="B3959" s="64" t="n">
        <f aca="false">VLOOKUP(A3959,Plan1!$A$7:$O$4024,2,FALSE())</f>
        <v>-3.93</v>
      </c>
      <c r="C3959" s="65" t="n">
        <f aca="false">VLOOKUP(A3959,Plan1!$A$7:$O$4024,3,FALSE())</f>
        <v>777.07</v>
      </c>
      <c r="D3959" s="66" t="n">
        <f aca="false">VLOOKUP(A3959,Plan1!$A$7:$O$4024,7,FALSE())</f>
        <v>-2.3</v>
      </c>
      <c r="E3959" s="65" t="n">
        <f aca="false">VLOOKUP(A3959,Plan1!$A$7:$O$4024,8,FALSE())</f>
        <v>757.7</v>
      </c>
      <c r="F3959" s="64" t="n">
        <f aca="false">VLOOKUP(A3959,Plan1!$A$7:$O$4024,12,FALSE())</f>
        <v>-4.51</v>
      </c>
      <c r="G3959" s="65" t="n">
        <f aca="false">VLOOKUP(A3959,Plan1!$A$7:$O$4024,13,FALSE())</f>
        <v>834.27</v>
      </c>
    </row>
    <row r="3960" customFormat="false" ht="15" hidden="false" customHeight="false" outlineLevel="0" collapsed="false">
      <c r="A3960" s="63" t="n">
        <v>45232</v>
      </c>
      <c r="B3960" s="64" t="n">
        <f aca="false">VLOOKUP(A3960,Plan1!$A$7:$O$4024,2,FALSE())</f>
        <v>-3.97</v>
      </c>
      <c r="C3960" s="65" t="n">
        <f aca="false">VLOOKUP(A3960,Plan1!$A$7:$O$4024,3,FALSE())</f>
        <v>777.03</v>
      </c>
      <c r="D3960" s="66" t="n">
        <f aca="false">VLOOKUP(A3960,Plan1!$A$7:$O$4024,7,FALSE())</f>
        <v>-2.3</v>
      </c>
      <c r="E3960" s="65" t="n">
        <f aca="false">VLOOKUP(A3960,Plan1!$A$7:$O$4024,8,FALSE())</f>
        <v>757.7</v>
      </c>
      <c r="F3960" s="64" t="n">
        <f aca="false">VLOOKUP(A3960,Plan1!$A$7:$O$4024,12,FALSE())</f>
        <v>-4.5</v>
      </c>
      <c r="G3960" s="65" t="n">
        <f aca="false">VLOOKUP(A3960,Plan1!$A$7:$O$4024,13,FALSE())</f>
        <v>834.28</v>
      </c>
    </row>
    <row r="3961" customFormat="false" ht="15" hidden="false" customHeight="false" outlineLevel="0" collapsed="false">
      <c r="A3961" s="63" t="n">
        <v>45233</v>
      </c>
      <c r="B3961" s="64" t="n">
        <f aca="false">VLOOKUP(A3961,Plan1!$A$7:$O$4024,2,FALSE())</f>
        <v>-3.94</v>
      </c>
      <c r="C3961" s="65" t="n">
        <f aca="false">VLOOKUP(A3961,Plan1!$A$7:$O$4024,3,FALSE())</f>
        <v>777.06</v>
      </c>
      <c r="D3961" s="66" t="n">
        <f aca="false">VLOOKUP(A3961,Plan1!$A$7:$O$4024,7,FALSE())</f>
        <v>-2.22</v>
      </c>
      <c r="E3961" s="65" t="n">
        <f aca="false">VLOOKUP(A3961,Plan1!$A$7:$O$4024,8,FALSE())</f>
        <v>757.78</v>
      </c>
      <c r="F3961" s="64" t="n">
        <f aca="false">VLOOKUP(A3961,Plan1!$A$7:$O$4024,12,FALSE())</f>
        <v>-4.5</v>
      </c>
      <c r="G3961" s="65" t="n">
        <f aca="false">VLOOKUP(A3961,Plan1!$A$7:$O$4024,13,FALSE())</f>
        <v>834.28</v>
      </c>
    </row>
    <row r="3962" customFormat="false" ht="15" hidden="false" customHeight="false" outlineLevel="0" collapsed="false">
      <c r="A3962" s="63" t="n">
        <v>45234</v>
      </c>
      <c r="B3962" s="64" t="n">
        <f aca="false">VLOOKUP(A3962,Plan1!$A$7:$O$4024,2,FALSE())</f>
        <v>-3.93</v>
      </c>
      <c r="C3962" s="65" t="n">
        <f aca="false">VLOOKUP(A3962,Plan1!$A$7:$O$4024,3,FALSE())</f>
        <v>777.07</v>
      </c>
      <c r="D3962" s="66" t="n">
        <f aca="false">VLOOKUP(A3962,Plan1!$A$7:$O$4024,7,FALSE())</f>
        <v>-2.12</v>
      </c>
      <c r="E3962" s="65" t="n">
        <f aca="false">VLOOKUP(A3962,Plan1!$A$7:$O$4024,8,FALSE())</f>
        <v>757.88</v>
      </c>
      <c r="F3962" s="64" t="n">
        <f aca="false">VLOOKUP(A3962,Plan1!$A$7:$O$4024,12,FALSE())</f>
        <v>-4.5</v>
      </c>
      <c r="G3962" s="65" t="n">
        <f aca="false">VLOOKUP(A3962,Plan1!$A$7:$O$4024,13,FALSE())</f>
        <v>834.28</v>
      </c>
    </row>
    <row r="3963" customFormat="false" ht="15" hidden="false" customHeight="false" outlineLevel="0" collapsed="false">
      <c r="A3963" s="63" t="n">
        <v>45235</v>
      </c>
      <c r="B3963" s="64" t="n">
        <f aca="false">VLOOKUP(A3963,Plan1!$A$7:$O$4024,2,FALSE())</f>
        <v>-3.92</v>
      </c>
      <c r="C3963" s="65" t="n">
        <f aca="false">VLOOKUP(A3963,Plan1!$A$7:$O$4024,3,FALSE())</f>
        <v>777.08</v>
      </c>
      <c r="D3963" s="66" t="n">
        <f aca="false">VLOOKUP(A3963,Plan1!$A$7:$O$4024,7,FALSE())</f>
        <v>-2.08</v>
      </c>
      <c r="E3963" s="65" t="n">
        <f aca="false">VLOOKUP(A3963,Plan1!$A$7:$O$4024,8,FALSE())</f>
        <v>757.92</v>
      </c>
      <c r="F3963" s="64" t="n">
        <f aca="false">VLOOKUP(A3963,Plan1!$A$7:$O$4024,12,FALSE())</f>
        <v>-4.52</v>
      </c>
      <c r="G3963" s="65" t="n">
        <f aca="false">VLOOKUP(A3963,Plan1!$A$7:$O$4024,13,FALSE())</f>
        <v>834.26</v>
      </c>
    </row>
    <row r="3964" customFormat="false" ht="15" hidden="false" customHeight="false" outlineLevel="0" collapsed="false">
      <c r="A3964" s="63" t="n">
        <v>45236</v>
      </c>
      <c r="B3964" s="64" t="n">
        <f aca="false">VLOOKUP(A3964,Plan1!$A$7:$O$4024,2,FALSE())</f>
        <v>-3.94</v>
      </c>
      <c r="C3964" s="65" t="n">
        <f aca="false">VLOOKUP(A3964,Plan1!$A$7:$O$4024,3,FALSE())</f>
        <v>777.06</v>
      </c>
      <c r="D3964" s="66" t="n">
        <f aca="false">VLOOKUP(A3964,Plan1!$A$7:$O$4024,7,FALSE())</f>
        <v>-2.08</v>
      </c>
      <c r="E3964" s="65" t="n">
        <f aca="false">VLOOKUP(A3964,Plan1!$A$7:$O$4024,8,FALSE())</f>
        <v>757.92</v>
      </c>
      <c r="F3964" s="64" t="n">
        <f aca="false">VLOOKUP(A3964,Plan1!$A$7:$O$4024,12,FALSE())</f>
        <v>-4.54</v>
      </c>
      <c r="G3964" s="65" t="n">
        <f aca="false">VLOOKUP(A3964,Plan1!$A$7:$O$4024,13,FALSE())</f>
        <v>834.24</v>
      </c>
    </row>
    <row r="3965" customFormat="false" ht="15" hidden="false" customHeight="false" outlineLevel="0" collapsed="false">
      <c r="A3965" s="63" t="n">
        <v>45237</v>
      </c>
      <c r="B3965" s="64" t="n">
        <f aca="false">VLOOKUP(A3965,Plan1!$A$7:$O$4024,2,FALSE())</f>
        <v>-3.98</v>
      </c>
      <c r="C3965" s="65" t="n">
        <f aca="false">VLOOKUP(A3965,Plan1!$A$7:$O$4024,3,FALSE())</f>
        <v>777.02</v>
      </c>
      <c r="D3965" s="66" t="n">
        <f aca="false">VLOOKUP(A3965,Plan1!$A$7:$O$4024,7,FALSE())</f>
        <v>-2.09</v>
      </c>
      <c r="E3965" s="65" t="n">
        <f aca="false">VLOOKUP(A3965,Plan1!$A$7:$O$4024,8,FALSE())</f>
        <v>757.91</v>
      </c>
      <c r="F3965" s="64" t="n">
        <f aca="false">VLOOKUP(A3965,Plan1!$A$7:$O$4024,12,FALSE())</f>
        <v>-4.56</v>
      </c>
      <c r="G3965" s="65" t="n">
        <f aca="false">VLOOKUP(A3965,Plan1!$A$7:$O$4024,13,FALSE())</f>
        <v>834.22</v>
      </c>
    </row>
    <row r="3966" customFormat="false" ht="15" hidden="false" customHeight="false" outlineLevel="0" collapsed="false">
      <c r="A3966" s="63" t="n">
        <v>45238</v>
      </c>
      <c r="B3966" s="64" t="n">
        <f aca="false">VLOOKUP(A3966,Plan1!$A$7:$O$4024,2,FALSE())</f>
        <v>-4.03</v>
      </c>
      <c r="C3966" s="65" t="n">
        <f aca="false">VLOOKUP(A3966,Plan1!$A$7:$O$4024,3,FALSE())</f>
        <v>776.97</v>
      </c>
      <c r="D3966" s="66" t="n">
        <f aca="false">VLOOKUP(A3966,Plan1!$A$7:$O$4024,7,FALSE())</f>
        <v>-2.1</v>
      </c>
      <c r="E3966" s="65" t="n">
        <f aca="false">VLOOKUP(A3966,Plan1!$A$7:$O$4024,8,FALSE())</f>
        <v>757.9</v>
      </c>
      <c r="F3966" s="64" t="n">
        <f aca="false">VLOOKUP(A3966,Plan1!$A$7:$O$4024,12,FALSE())</f>
        <v>-4.59</v>
      </c>
      <c r="G3966" s="65" t="n">
        <f aca="false">VLOOKUP(A3966,Plan1!$A$7:$O$4024,13,FALSE())</f>
        <v>834.19</v>
      </c>
    </row>
    <row r="3967" customFormat="false" ht="15" hidden="false" customHeight="false" outlineLevel="0" collapsed="false">
      <c r="A3967" s="63" t="n">
        <v>45239</v>
      </c>
      <c r="B3967" s="64" t="n">
        <f aca="false">VLOOKUP(A3967,Plan1!$A$7:$O$4024,2,FALSE())</f>
        <v>-4.09</v>
      </c>
      <c r="C3967" s="65" t="n">
        <f aca="false">VLOOKUP(A3967,Plan1!$A$7:$O$4024,3,FALSE())</f>
        <v>776.91</v>
      </c>
      <c r="D3967" s="66" t="n">
        <f aca="false">VLOOKUP(A3967,Plan1!$A$7:$O$4024,7,FALSE())</f>
        <v>-2.12</v>
      </c>
      <c r="E3967" s="65" t="n">
        <f aca="false">VLOOKUP(A3967,Plan1!$A$7:$O$4024,8,FALSE())</f>
        <v>757.88</v>
      </c>
      <c r="F3967" s="64" t="n">
        <f aca="false">VLOOKUP(A3967,Plan1!$A$7:$O$4024,12,FALSE())</f>
        <v>-4.62</v>
      </c>
      <c r="G3967" s="65" t="n">
        <f aca="false">VLOOKUP(A3967,Plan1!$A$7:$O$4024,13,FALSE())</f>
        <v>834.16</v>
      </c>
    </row>
    <row r="3968" customFormat="false" ht="15" hidden="false" customHeight="false" outlineLevel="0" collapsed="false">
      <c r="A3968" s="63" t="n">
        <v>45240</v>
      </c>
      <c r="B3968" s="64" t="n">
        <f aca="false">VLOOKUP(A3968,Plan1!$A$7:$O$4024,2,FALSE())</f>
        <v>-4.14</v>
      </c>
      <c r="C3968" s="65" t="n">
        <f aca="false">VLOOKUP(A3968,Plan1!$A$7:$O$4024,3,FALSE())</f>
        <v>776.86</v>
      </c>
      <c r="D3968" s="66" t="n">
        <f aca="false">VLOOKUP(A3968,Plan1!$A$7:$O$4024,7,FALSE())</f>
        <v>-2.14</v>
      </c>
      <c r="E3968" s="65" t="n">
        <f aca="false">VLOOKUP(A3968,Plan1!$A$7:$O$4024,8,FALSE())</f>
        <v>757.86</v>
      </c>
      <c r="F3968" s="64" t="n">
        <f aca="false">VLOOKUP(A3968,Plan1!$A$7:$O$4024,12,FALSE())</f>
        <v>-4.65</v>
      </c>
      <c r="G3968" s="65" t="n">
        <f aca="false">VLOOKUP(A3968,Plan1!$A$7:$O$4024,13,FALSE())</f>
        <v>834.13</v>
      </c>
    </row>
    <row r="3969" customFormat="false" ht="15" hidden="false" customHeight="false" outlineLevel="0" collapsed="false">
      <c r="A3969" s="63" t="n">
        <v>45241</v>
      </c>
      <c r="B3969" s="64" t="n">
        <f aca="false">VLOOKUP(A3969,Plan1!$A$7:$O$4024,2,FALSE())</f>
        <v>-4.18</v>
      </c>
      <c r="C3969" s="65" t="n">
        <f aca="false">VLOOKUP(A3969,Plan1!$A$7:$O$4024,3,FALSE())</f>
        <v>776.82</v>
      </c>
      <c r="D3969" s="66" t="n">
        <f aca="false">VLOOKUP(A3969,Plan1!$A$7:$O$4024,7,FALSE())</f>
        <v>-2.17</v>
      </c>
      <c r="E3969" s="65" t="n">
        <f aca="false">VLOOKUP(A3969,Plan1!$A$7:$O$4024,8,FALSE())</f>
        <v>757.83</v>
      </c>
      <c r="F3969" s="64" t="n">
        <f aca="false">VLOOKUP(A3969,Plan1!$A$7:$O$4024,12,FALSE())</f>
        <v>-4.68</v>
      </c>
      <c r="G3969" s="65" t="n">
        <f aca="false">VLOOKUP(A3969,Plan1!$A$7:$O$4024,13,FALSE())</f>
        <v>834.1</v>
      </c>
    </row>
    <row r="3970" customFormat="false" ht="15" hidden="false" customHeight="false" outlineLevel="0" collapsed="false">
      <c r="A3970" s="63" t="n">
        <v>45242</v>
      </c>
      <c r="B3970" s="64" t="n">
        <f aca="false">VLOOKUP(A3970,Plan1!$A$7:$O$4024,2,FALSE())</f>
        <v>-4.22</v>
      </c>
      <c r="C3970" s="65" t="n">
        <f aca="false">VLOOKUP(A3970,Plan1!$A$7:$O$4024,3,FALSE())</f>
        <v>776.78</v>
      </c>
      <c r="D3970" s="66" t="n">
        <f aca="false">VLOOKUP(A3970,Plan1!$A$7:$O$4024,7,FALSE())</f>
        <v>-2.2</v>
      </c>
      <c r="E3970" s="65" t="n">
        <f aca="false">VLOOKUP(A3970,Plan1!$A$7:$O$4024,8,FALSE())</f>
        <v>757.8</v>
      </c>
      <c r="F3970" s="64" t="n">
        <f aca="false">VLOOKUP(A3970,Plan1!$A$7:$O$4024,12,FALSE())</f>
        <v>-4.72</v>
      </c>
      <c r="G3970" s="65" t="n">
        <f aca="false">VLOOKUP(A3970,Plan1!$A$7:$O$4024,13,FALSE())</f>
        <v>834.06</v>
      </c>
    </row>
    <row r="3971" customFormat="false" ht="15" hidden="false" customHeight="false" outlineLevel="0" collapsed="false">
      <c r="A3971" s="63" t="n">
        <v>45243</v>
      </c>
      <c r="B3971" s="64" t="n">
        <f aca="false">VLOOKUP(A3971,Plan1!$A$7:$O$4024,2,FALSE())</f>
        <v>-4.27</v>
      </c>
      <c r="C3971" s="65" t="n">
        <f aca="false">VLOOKUP(A3971,Plan1!$A$7:$O$4024,3,FALSE())</f>
        <v>776.73</v>
      </c>
      <c r="D3971" s="66" t="n">
        <f aca="false">VLOOKUP(A3971,Plan1!$A$7:$O$4024,7,FALSE())</f>
        <v>-2.23</v>
      </c>
      <c r="E3971" s="65" t="n">
        <f aca="false">VLOOKUP(A3971,Plan1!$A$7:$O$4024,8,FALSE())</f>
        <v>757.77</v>
      </c>
      <c r="F3971" s="64" t="n">
        <f aca="false">VLOOKUP(A3971,Plan1!$A$7:$O$4024,12,FALSE())</f>
        <v>-4.75</v>
      </c>
      <c r="G3971" s="65" t="n">
        <f aca="false">VLOOKUP(A3971,Plan1!$A$7:$O$4024,13,FALSE())</f>
        <v>834.03</v>
      </c>
    </row>
    <row r="3972" customFormat="false" ht="15" hidden="false" customHeight="false" outlineLevel="0" collapsed="false">
      <c r="A3972" s="63" t="n">
        <v>45244</v>
      </c>
      <c r="B3972" s="64" t="n">
        <f aca="false">VLOOKUP(A3972,Plan1!$A$7:$O$4024,2,FALSE())</f>
        <v>-4.32</v>
      </c>
      <c r="C3972" s="65" t="n">
        <f aca="false">VLOOKUP(A3972,Plan1!$A$7:$O$4024,3,FALSE())</f>
        <v>776.68</v>
      </c>
      <c r="D3972" s="66" t="n">
        <f aca="false">VLOOKUP(A3972,Plan1!$A$7:$O$4024,7,FALSE())</f>
        <v>-2.26</v>
      </c>
      <c r="E3972" s="65" t="n">
        <f aca="false">VLOOKUP(A3972,Plan1!$A$7:$O$4024,8,FALSE())</f>
        <v>757.74</v>
      </c>
      <c r="F3972" s="64" t="n">
        <f aca="false">VLOOKUP(A3972,Plan1!$A$7:$O$4024,12,FALSE())</f>
        <v>-4.78</v>
      </c>
      <c r="G3972" s="65" t="n">
        <f aca="false">VLOOKUP(A3972,Plan1!$A$7:$O$4024,13,FALSE())</f>
        <v>834</v>
      </c>
    </row>
    <row r="3973" customFormat="false" ht="15" hidden="false" customHeight="false" outlineLevel="0" collapsed="false">
      <c r="A3973" s="63" t="n">
        <v>45245</v>
      </c>
      <c r="B3973" s="64" t="n">
        <f aca="false">VLOOKUP(A3973,Plan1!$A$7:$O$4024,2,FALSE())</f>
        <v>-4.36</v>
      </c>
      <c r="C3973" s="65" t="n">
        <f aca="false">VLOOKUP(A3973,Plan1!$A$7:$O$4024,3,FALSE())</f>
        <v>776.64</v>
      </c>
      <c r="D3973" s="66" t="n">
        <f aca="false">VLOOKUP(A3973,Plan1!$A$7:$O$4024,7,FALSE())</f>
        <v>-2.29</v>
      </c>
      <c r="E3973" s="65" t="n">
        <f aca="false">VLOOKUP(A3973,Plan1!$A$7:$O$4024,8,FALSE())</f>
        <v>757.71</v>
      </c>
      <c r="F3973" s="64" t="n">
        <f aca="false">VLOOKUP(A3973,Plan1!$A$7:$O$4024,12,FALSE())</f>
        <v>-4.81</v>
      </c>
      <c r="G3973" s="65" t="n">
        <f aca="false">VLOOKUP(A3973,Plan1!$A$7:$O$4024,13,FALSE())</f>
        <v>833.97</v>
      </c>
    </row>
    <row r="3974" customFormat="false" ht="15" hidden="false" customHeight="false" outlineLevel="0" collapsed="false">
      <c r="A3974" s="63" t="n">
        <v>45246</v>
      </c>
      <c r="B3974" s="64" t="n">
        <f aca="false">VLOOKUP(A3974,Plan1!$A$7:$O$4024,2,FALSE())</f>
        <v>-4.38</v>
      </c>
      <c r="C3974" s="65" t="n">
        <f aca="false">VLOOKUP(A3974,Plan1!$A$7:$O$4024,3,FALSE())</f>
        <v>776.62</v>
      </c>
      <c r="D3974" s="66" t="n">
        <f aca="false">VLOOKUP(A3974,Plan1!$A$7:$O$4024,7,FALSE())</f>
        <v>-2.3</v>
      </c>
      <c r="E3974" s="65" t="n">
        <f aca="false">VLOOKUP(A3974,Plan1!$A$7:$O$4024,8,FALSE())</f>
        <v>757.7</v>
      </c>
      <c r="F3974" s="64" t="n">
        <f aca="false">VLOOKUP(A3974,Plan1!$A$7:$O$4024,12,FALSE())</f>
        <v>-4.84</v>
      </c>
      <c r="G3974" s="65" t="n">
        <f aca="false">VLOOKUP(A3974,Plan1!$A$7:$O$4024,13,FALSE())</f>
        <v>833.94</v>
      </c>
    </row>
    <row r="3975" customFormat="false" ht="15" hidden="false" customHeight="false" outlineLevel="0" collapsed="false">
      <c r="A3975" s="63" t="n">
        <v>45247</v>
      </c>
      <c r="B3975" s="64" t="n">
        <f aca="false">VLOOKUP(A3975,Plan1!$A$7:$O$4024,2,FALSE())</f>
        <v>-4.4</v>
      </c>
      <c r="C3975" s="65" t="n">
        <f aca="false">VLOOKUP(A3975,Plan1!$A$7:$O$4024,3,FALSE())</f>
        <v>776.6</v>
      </c>
      <c r="D3975" s="66" t="n">
        <f aca="false">VLOOKUP(A3975,Plan1!$A$7:$O$4024,7,FALSE())</f>
        <v>-2.3</v>
      </c>
      <c r="E3975" s="65" t="n">
        <f aca="false">VLOOKUP(A3975,Plan1!$A$7:$O$4024,8,FALSE())</f>
        <v>757.7</v>
      </c>
      <c r="F3975" s="64" t="n">
        <f aca="false">VLOOKUP(A3975,Plan1!$A$7:$O$4024,12,FALSE())</f>
        <v>-4.87</v>
      </c>
      <c r="G3975" s="65" t="n">
        <f aca="false">VLOOKUP(A3975,Plan1!$A$7:$O$4024,13,FALSE())</f>
        <v>833.91</v>
      </c>
    </row>
    <row r="3976" customFormat="false" ht="15" hidden="false" customHeight="false" outlineLevel="0" collapsed="false">
      <c r="A3976" s="63" t="n">
        <v>45248</v>
      </c>
      <c r="B3976" s="64" t="n">
        <f aca="false">VLOOKUP(A3976,Plan1!$A$7:$O$4024,2,FALSE())</f>
        <v>-4.44</v>
      </c>
      <c r="C3976" s="65" t="n">
        <f aca="false">VLOOKUP(A3976,Plan1!$A$7:$O$4024,3,FALSE())</f>
        <v>776.56</v>
      </c>
      <c r="D3976" s="66" t="n">
        <f aca="false">VLOOKUP(A3976,Plan1!$A$7:$O$4024,7,FALSE())</f>
        <v>-2.33</v>
      </c>
      <c r="E3976" s="65" t="n">
        <f aca="false">VLOOKUP(A3976,Plan1!$A$7:$O$4024,8,FALSE())</f>
        <v>757.67</v>
      </c>
      <c r="F3976" s="64" t="n">
        <f aca="false">VLOOKUP(A3976,Plan1!$A$7:$O$4024,12,FALSE())</f>
        <v>-4.9</v>
      </c>
      <c r="G3976" s="65" t="n">
        <f aca="false">VLOOKUP(A3976,Plan1!$A$7:$O$4024,13,FALSE())</f>
        <v>833.88</v>
      </c>
    </row>
    <row r="3977" customFormat="false" ht="15" hidden="false" customHeight="false" outlineLevel="0" collapsed="false">
      <c r="A3977" s="63" t="n">
        <v>45249</v>
      </c>
      <c r="B3977" s="64" t="n">
        <f aca="false">VLOOKUP(A3977,Plan1!$A$7:$O$4024,2,FALSE())</f>
        <v>-4.49</v>
      </c>
      <c r="C3977" s="65" t="n">
        <f aca="false">VLOOKUP(A3977,Plan1!$A$7:$O$4024,3,FALSE())</f>
        <v>776.51</v>
      </c>
      <c r="D3977" s="66" t="n">
        <f aca="false">VLOOKUP(A3977,Plan1!$A$7:$O$4024,7,FALSE())</f>
        <v>-2.36</v>
      </c>
      <c r="E3977" s="65" t="n">
        <f aca="false">VLOOKUP(A3977,Plan1!$A$7:$O$4024,8,FALSE())</f>
        <v>757.64</v>
      </c>
      <c r="F3977" s="64" t="n">
        <f aca="false">VLOOKUP(A3977,Plan1!$A$7:$O$4024,12,FALSE())</f>
        <v>-4.93</v>
      </c>
      <c r="G3977" s="65" t="n">
        <f aca="false">VLOOKUP(A3977,Plan1!$A$7:$O$4024,13,FALSE())</f>
        <v>833.85</v>
      </c>
    </row>
    <row r="3978" customFormat="false" ht="15" hidden="false" customHeight="false" outlineLevel="0" collapsed="false">
      <c r="A3978" s="63" t="n">
        <v>45250</v>
      </c>
      <c r="B3978" s="64" t="n">
        <f aca="false">VLOOKUP(A3978,Plan1!$A$7:$O$4024,2,FALSE())</f>
        <v>-4.44</v>
      </c>
      <c r="C3978" s="65" t="n">
        <f aca="false">VLOOKUP(A3978,Plan1!$A$7:$O$4024,3,FALSE())</f>
        <v>776.56</v>
      </c>
      <c r="D3978" s="66" t="n">
        <f aca="false">VLOOKUP(A3978,Plan1!$A$7:$O$4024,7,FALSE())</f>
        <v>-2.31</v>
      </c>
      <c r="E3978" s="65" t="n">
        <f aca="false">VLOOKUP(A3978,Plan1!$A$7:$O$4024,8,FALSE())</f>
        <v>757.69</v>
      </c>
      <c r="F3978" s="64" t="n">
        <f aca="false">VLOOKUP(A3978,Plan1!$A$7:$O$4024,12,FALSE())</f>
        <v>-4.81</v>
      </c>
      <c r="G3978" s="65" t="n">
        <f aca="false">VLOOKUP(A3978,Plan1!$A$7:$O$4024,13,FALSE())</f>
        <v>833.97</v>
      </c>
    </row>
    <row r="3979" customFormat="false" ht="15" hidden="false" customHeight="false" outlineLevel="0" collapsed="false">
      <c r="A3979" s="63" t="n">
        <v>45251</v>
      </c>
      <c r="B3979" s="64" t="n">
        <f aca="false">VLOOKUP(A3979,Plan1!$A$7:$O$4024,2,FALSE())</f>
        <v>-4.35</v>
      </c>
      <c r="C3979" s="65" t="n">
        <f aca="false">VLOOKUP(A3979,Plan1!$A$7:$O$4024,3,FALSE())</f>
        <v>776.65</v>
      </c>
      <c r="D3979" s="66" t="n">
        <f aca="false">VLOOKUP(A3979,Plan1!$A$7:$O$4024,7,FALSE())</f>
        <v>-2.24</v>
      </c>
      <c r="E3979" s="65" t="n">
        <f aca="false">VLOOKUP(A3979,Plan1!$A$7:$O$4024,8,FALSE())</f>
        <v>757.76</v>
      </c>
      <c r="F3979" s="64" t="n">
        <f aca="false">VLOOKUP(A3979,Plan1!$A$7:$O$4024,12,FALSE())</f>
        <v>-4.74</v>
      </c>
      <c r="G3979" s="65" t="n">
        <f aca="false">VLOOKUP(A3979,Plan1!$A$7:$O$4024,13,FALSE())</f>
        <v>834.04</v>
      </c>
    </row>
    <row r="3980" customFormat="false" ht="15" hidden="false" customHeight="false" outlineLevel="0" collapsed="false">
      <c r="A3980" s="63" t="n">
        <v>45252</v>
      </c>
      <c r="B3980" s="64" t="n">
        <f aca="false">VLOOKUP(A3980,Plan1!$A$7:$O$4024,2,FALSE())</f>
        <v>-4.33</v>
      </c>
      <c r="C3980" s="65" t="n">
        <f aca="false">VLOOKUP(A3980,Plan1!$A$7:$O$4024,3,FALSE())</f>
        <v>776.67</v>
      </c>
      <c r="D3980" s="66" t="n">
        <f aca="false">VLOOKUP(A3980,Plan1!$A$7:$O$4024,7,FALSE())</f>
        <v>-2.22</v>
      </c>
      <c r="E3980" s="65" t="n">
        <f aca="false">VLOOKUP(A3980,Plan1!$A$7:$O$4024,8,FALSE())</f>
        <v>757.78</v>
      </c>
      <c r="F3980" s="64" t="n">
        <f aca="false">VLOOKUP(A3980,Plan1!$A$7:$O$4024,12,FALSE())</f>
        <v>-4.74</v>
      </c>
      <c r="G3980" s="65" t="n">
        <f aca="false">VLOOKUP(A3980,Plan1!$A$7:$O$4024,13,FALSE())</f>
        <v>834.04</v>
      </c>
    </row>
    <row r="3981" customFormat="false" ht="15" hidden="false" customHeight="false" outlineLevel="0" collapsed="false">
      <c r="A3981" s="63" t="n">
        <v>45253</v>
      </c>
      <c r="B3981" s="64" t="n">
        <f aca="false">VLOOKUP(A3981,Plan1!$A$7:$O$4024,2,FALSE())</f>
        <v>-4.34</v>
      </c>
      <c r="C3981" s="65" t="n">
        <f aca="false">VLOOKUP(A3981,Plan1!$A$7:$O$4024,3,FALSE())</f>
        <v>776.66</v>
      </c>
      <c r="D3981" s="66" t="n">
        <f aca="false">VLOOKUP(A3981,Plan1!$A$7:$O$4024,7,FALSE())</f>
        <v>-2.24</v>
      </c>
      <c r="E3981" s="65" t="n">
        <f aca="false">VLOOKUP(A3981,Plan1!$A$7:$O$4024,8,FALSE())</f>
        <v>757.76</v>
      </c>
      <c r="F3981" s="64" t="n">
        <f aca="false">VLOOKUP(A3981,Plan1!$A$7:$O$4024,12,FALSE())</f>
        <v>-4.76</v>
      </c>
      <c r="G3981" s="65" t="n">
        <f aca="false">VLOOKUP(A3981,Plan1!$A$7:$O$4024,13,FALSE())</f>
        <v>834.02</v>
      </c>
    </row>
    <row r="3982" customFormat="false" ht="15" hidden="false" customHeight="false" outlineLevel="0" collapsed="false">
      <c r="A3982" s="63" t="n">
        <v>45254</v>
      </c>
      <c r="B3982" s="64" t="n">
        <f aca="false">VLOOKUP(A3982,Plan1!$A$7:$O$4024,2,FALSE())</f>
        <v>-4.39</v>
      </c>
      <c r="C3982" s="65" t="n">
        <f aca="false">VLOOKUP(A3982,Plan1!$A$7:$O$4024,3,FALSE())</f>
        <v>776.61</v>
      </c>
      <c r="D3982" s="66" t="n">
        <f aca="false">VLOOKUP(A3982,Plan1!$A$7:$O$4024,7,FALSE())</f>
        <v>-2.25</v>
      </c>
      <c r="E3982" s="65" t="n">
        <f aca="false">VLOOKUP(A3982,Plan1!$A$7:$O$4024,8,FALSE())</f>
        <v>757.75</v>
      </c>
      <c r="F3982" s="64" t="n">
        <f aca="false">VLOOKUP(A3982,Plan1!$A$7:$O$4024,12,FALSE())</f>
        <v>-4.76</v>
      </c>
      <c r="G3982" s="65" t="n">
        <f aca="false">VLOOKUP(A3982,Plan1!$A$7:$O$4024,13,FALSE())</f>
        <v>834.02</v>
      </c>
    </row>
    <row r="3983" customFormat="false" ht="15" hidden="false" customHeight="false" outlineLevel="0" collapsed="false">
      <c r="A3983" s="63" t="n">
        <v>45255</v>
      </c>
      <c r="B3983" s="64" t="n">
        <f aca="false">VLOOKUP(A3983,Plan1!$A$7:$O$4024,2,FALSE())</f>
        <v>-4.36</v>
      </c>
      <c r="C3983" s="65" t="n">
        <f aca="false">VLOOKUP(A3983,Plan1!$A$7:$O$4024,3,FALSE())</f>
        <v>776.64</v>
      </c>
      <c r="D3983" s="66" t="n">
        <f aca="false">VLOOKUP(A3983,Plan1!$A$7:$O$4024,7,FALSE())</f>
        <v>-2.26</v>
      </c>
      <c r="E3983" s="65" t="n">
        <f aca="false">VLOOKUP(A3983,Plan1!$A$7:$O$4024,8,FALSE())</f>
        <v>757.74</v>
      </c>
      <c r="F3983" s="64" t="n">
        <f aca="false">VLOOKUP(A3983,Plan1!$A$7:$O$4024,12,FALSE())</f>
        <v>-4.71</v>
      </c>
      <c r="G3983" s="65" t="n">
        <f aca="false">VLOOKUP(A3983,Plan1!$A$7:$O$4024,13,FALSE())</f>
        <v>834.07</v>
      </c>
    </row>
    <row r="3984" customFormat="false" ht="15" hidden="false" customHeight="false" outlineLevel="0" collapsed="false">
      <c r="A3984" s="63" t="n">
        <v>45256</v>
      </c>
      <c r="B3984" s="64" t="n">
        <f aca="false">VLOOKUP(A3984,Plan1!$A$7:$O$4024,2,FALSE())</f>
        <v>-4.34</v>
      </c>
      <c r="C3984" s="65" t="n">
        <f aca="false">VLOOKUP(A3984,Plan1!$A$7:$O$4024,3,FALSE())</f>
        <v>776.66</v>
      </c>
      <c r="D3984" s="66" t="n">
        <f aca="false">VLOOKUP(A3984,Plan1!$A$7:$O$4024,7,FALSE())</f>
        <v>-2.27</v>
      </c>
      <c r="E3984" s="65" t="n">
        <f aca="false">VLOOKUP(A3984,Plan1!$A$7:$O$4024,8,FALSE())</f>
        <v>757.73</v>
      </c>
      <c r="F3984" s="64" t="n">
        <f aca="false">VLOOKUP(A3984,Plan1!$A$7:$O$4024,12,FALSE())</f>
        <v>-4.72</v>
      </c>
      <c r="G3984" s="65" t="n">
        <f aca="false">VLOOKUP(A3984,Plan1!$A$7:$O$4024,13,FALSE())</f>
        <v>834.06</v>
      </c>
    </row>
    <row r="3985" customFormat="false" ht="15" hidden="false" customHeight="false" outlineLevel="0" collapsed="false">
      <c r="A3985" s="63" t="n">
        <v>45257</v>
      </c>
      <c r="B3985" s="64" t="n">
        <f aca="false">VLOOKUP(A3985,Plan1!$A$7:$O$4024,2,FALSE())</f>
        <v>-4.36</v>
      </c>
      <c r="C3985" s="65" t="n">
        <f aca="false">VLOOKUP(A3985,Plan1!$A$7:$O$4024,3,FALSE())</f>
        <v>776.64</v>
      </c>
      <c r="D3985" s="66" t="n">
        <f aca="false">VLOOKUP(A3985,Plan1!$A$7:$O$4024,7,FALSE())</f>
        <v>-2.27</v>
      </c>
      <c r="E3985" s="65" t="n">
        <f aca="false">VLOOKUP(A3985,Plan1!$A$7:$O$4024,8,FALSE())</f>
        <v>757.73</v>
      </c>
      <c r="F3985" s="64" t="n">
        <f aca="false">VLOOKUP(A3985,Plan1!$A$7:$O$4024,12,FALSE())</f>
        <v>-4.74</v>
      </c>
      <c r="G3985" s="65" t="n">
        <f aca="false">VLOOKUP(A3985,Plan1!$A$7:$O$4024,13,FALSE())</f>
        <v>834.04</v>
      </c>
    </row>
    <row r="3986" customFormat="false" ht="15" hidden="false" customHeight="false" outlineLevel="0" collapsed="false">
      <c r="A3986" s="63" t="n">
        <v>45258</v>
      </c>
      <c r="B3986" s="64" t="n">
        <f aca="false">VLOOKUP(A3986,Plan1!$A$7:$O$4024,2,FALSE())</f>
        <v>-4.38</v>
      </c>
      <c r="C3986" s="65" t="n">
        <f aca="false">VLOOKUP(A3986,Plan1!$A$7:$O$4024,3,FALSE())</f>
        <v>776.62</v>
      </c>
      <c r="D3986" s="66" t="n">
        <f aca="false">VLOOKUP(A3986,Plan1!$A$7:$O$4024,7,FALSE())</f>
        <v>-2.28</v>
      </c>
      <c r="E3986" s="65" t="n">
        <f aca="false">VLOOKUP(A3986,Plan1!$A$7:$O$4024,8,FALSE())</f>
        <v>757.72</v>
      </c>
      <c r="F3986" s="64" t="n">
        <f aca="false">VLOOKUP(A3986,Plan1!$A$7:$O$4024,12,FALSE())</f>
        <v>-4.74</v>
      </c>
      <c r="G3986" s="65" t="n">
        <f aca="false">VLOOKUP(A3986,Plan1!$A$7:$O$4024,13,FALSE())</f>
        <v>834.04</v>
      </c>
    </row>
    <row r="3987" customFormat="false" ht="15" hidden="false" customHeight="false" outlineLevel="0" collapsed="false">
      <c r="A3987" s="63" t="n">
        <v>45259</v>
      </c>
      <c r="B3987" s="64" t="n">
        <f aca="false">VLOOKUP(A3987,Plan1!$A$7:$O$4024,2,FALSE())</f>
        <v>-4.41</v>
      </c>
      <c r="C3987" s="65" t="n">
        <f aca="false">VLOOKUP(A3987,Plan1!$A$7:$O$4024,3,FALSE())</f>
        <v>776.59</v>
      </c>
      <c r="D3987" s="66" t="n">
        <f aca="false">VLOOKUP(A3987,Plan1!$A$7:$O$4024,7,FALSE())</f>
        <v>-2.3</v>
      </c>
      <c r="E3987" s="65" t="n">
        <f aca="false">VLOOKUP(A3987,Plan1!$A$7:$O$4024,8,FALSE())</f>
        <v>757.7</v>
      </c>
      <c r="F3987" s="64" t="n">
        <f aca="false">VLOOKUP(A3987,Plan1!$A$7:$O$4024,12,FALSE())</f>
        <v>-4.72</v>
      </c>
      <c r="G3987" s="65" t="n">
        <f aca="false">VLOOKUP(A3987,Plan1!$A$7:$O$4024,13,FALSE())</f>
        <v>834.06</v>
      </c>
    </row>
    <row r="3988" customFormat="false" ht="15" hidden="false" customHeight="false" outlineLevel="0" collapsed="false">
      <c r="A3988" s="63" t="n">
        <v>45260</v>
      </c>
      <c r="B3988" s="64" t="n">
        <f aca="false">VLOOKUP(A3988,Plan1!$A$7:$O$4024,2,FALSE())</f>
        <v>-4.44</v>
      </c>
      <c r="C3988" s="65" t="n">
        <f aca="false">VLOOKUP(A3988,Plan1!$A$7:$O$4024,3,FALSE())</f>
        <v>776.56</v>
      </c>
      <c r="D3988" s="66" t="n">
        <f aca="false">VLOOKUP(A3988,Plan1!$A$7:$O$4024,7,FALSE())</f>
        <v>-2.32</v>
      </c>
      <c r="E3988" s="65" t="n">
        <f aca="false">VLOOKUP(A3988,Plan1!$A$7:$O$4024,8,FALSE())</f>
        <v>757.68</v>
      </c>
      <c r="F3988" s="64" t="n">
        <f aca="false">VLOOKUP(A3988,Plan1!$A$7:$O$4024,12,FALSE())</f>
        <v>-4.74</v>
      </c>
      <c r="G3988" s="65" t="n">
        <f aca="false">VLOOKUP(A3988,Plan1!$A$7:$O$4024,13,FALSE())</f>
        <v>834.04</v>
      </c>
    </row>
    <row r="3989" customFormat="false" ht="15" hidden="false" customHeight="false" outlineLevel="0" collapsed="false">
      <c r="A3989" s="63" t="n">
        <v>45261</v>
      </c>
      <c r="B3989" s="64" t="n">
        <f aca="false">VLOOKUP(A3989,Plan1!$A$7:$O$4024,2,FALSE())</f>
        <v>-4.47</v>
      </c>
      <c r="C3989" s="65" t="n">
        <f aca="false">VLOOKUP(A3989,Plan1!$A$7:$O$4024,3,FALSE())</f>
        <v>776.53</v>
      </c>
      <c r="D3989" s="66" t="n">
        <f aca="false">VLOOKUP(A3989,Plan1!$A$7:$O$4024,7,FALSE())</f>
        <v>-2.32</v>
      </c>
      <c r="E3989" s="65" t="n">
        <f aca="false">VLOOKUP(A3989,Plan1!$A$7:$O$4024,8,FALSE())</f>
        <v>757.68</v>
      </c>
      <c r="F3989" s="64" t="n">
        <f aca="false">VLOOKUP(A3989,Plan1!$A$7:$O$4024,12,FALSE())</f>
        <v>-4.76</v>
      </c>
      <c r="G3989" s="65" t="n">
        <f aca="false">VLOOKUP(A3989,Plan1!$A$7:$O$4024,13,FALSE())</f>
        <v>834.02</v>
      </c>
    </row>
    <row r="3990" customFormat="false" ht="15" hidden="false" customHeight="false" outlineLevel="0" collapsed="false">
      <c r="A3990" s="63" t="n">
        <v>45262</v>
      </c>
      <c r="B3990" s="64" t="n">
        <f aca="false">VLOOKUP(A3990,Plan1!$A$7:$O$4024,2,FALSE())</f>
        <v>-4.5</v>
      </c>
      <c r="C3990" s="65" t="n">
        <f aca="false">VLOOKUP(A3990,Plan1!$A$7:$O$4024,3,FALSE())</f>
        <v>776.5</v>
      </c>
      <c r="D3990" s="66" t="n">
        <f aca="false">VLOOKUP(A3990,Plan1!$A$7:$O$4024,7,FALSE())</f>
        <v>-2.34</v>
      </c>
      <c r="E3990" s="65" t="n">
        <f aca="false">VLOOKUP(A3990,Plan1!$A$7:$O$4024,8,FALSE())</f>
        <v>757.66</v>
      </c>
      <c r="F3990" s="64" t="n">
        <f aca="false">VLOOKUP(A3990,Plan1!$A$7:$O$4024,12,FALSE())</f>
        <v>-4.58</v>
      </c>
      <c r="G3990" s="65" t="n">
        <f aca="false">VLOOKUP(A3990,Plan1!$A$7:$O$4024,13,FALSE())</f>
        <v>834.2</v>
      </c>
    </row>
    <row r="3991" customFormat="false" ht="15" hidden="false" customHeight="false" outlineLevel="0" collapsed="false">
      <c r="A3991" s="63" t="n">
        <v>45263</v>
      </c>
      <c r="B3991" s="64" t="n">
        <f aca="false">VLOOKUP(A3991,Plan1!$A$7:$O$4024,2,FALSE())</f>
        <v>-4.52</v>
      </c>
      <c r="C3991" s="65" t="n">
        <f aca="false">VLOOKUP(A3991,Plan1!$A$7:$O$4024,3,FALSE())</f>
        <v>776.48</v>
      </c>
      <c r="D3991" s="66" t="n">
        <f aca="false">VLOOKUP(A3991,Plan1!$A$7:$O$4024,7,FALSE())</f>
        <v>-2.35</v>
      </c>
      <c r="E3991" s="65" t="n">
        <f aca="false">VLOOKUP(A3991,Plan1!$A$7:$O$4024,8,FALSE())</f>
        <v>757.65</v>
      </c>
      <c r="F3991" s="64" t="n">
        <f aca="false">VLOOKUP(A3991,Plan1!$A$7:$O$4024,12,FALSE())</f>
        <v>-4.5</v>
      </c>
      <c r="G3991" s="65" t="n">
        <f aca="false">VLOOKUP(A3991,Plan1!$A$7:$O$4024,13,FALSE())</f>
        <v>834.28</v>
      </c>
    </row>
    <row r="3992" customFormat="false" ht="15" hidden="false" customHeight="false" outlineLevel="0" collapsed="false">
      <c r="A3992" s="63" t="n">
        <v>45264</v>
      </c>
      <c r="B3992" s="64" t="n">
        <f aca="false">VLOOKUP(A3992,Plan1!$A$7:$O$4024,2,FALSE())</f>
        <v>-4.51</v>
      </c>
      <c r="C3992" s="65" t="n">
        <f aca="false">VLOOKUP(A3992,Plan1!$A$7:$O$4024,3,FALSE())</f>
        <v>776.49</v>
      </c>
      <c r="D3992" s="66" t="n">
        <f aca="false">VLOOKUP(A3992,Plan1!$A$7:$O$4024,7,FALSE())</f>
        <v>-2.37</v>
      </c>
      <c r="E3992" s="65" t="n">
        <f aca="false">VLOOKUP(A3992,Plan1!$A$7:$O$4024,8,FALSE())</f>
        <v>757.63</v>
      </c>
      <c r="F3992" s="64" t="n">
        <f aca="false">VLOOKUP(A3992,Plan1!$A$7:$O$4024,12,FALSE())</f>
        <v>-4.5</v>
      </c>
      <c r="G3992" s="65" t="n">
        <f aca="false">VLOOKUP(A3992,Plan1!$A$7:$O$4024,13,FALSE())</f>
        <v>834.28</v>
      </c>
    </row>
    <row r="3993" customFormat="false" ht="15" hidden="false" customHeight="false" outlineLevel="0" collapsed="false">
      <c r="A3993" s="63" t="n">
        <v>45265</v>
      </c>
      <c r="B3993" s="64" t="n">
        <f aca="false">VLOOKUP(A3993,Plan1!$A$7:$O$4024,2,FALSE())</f>
        <v>-4.52</v>
      </c>
      <c r="C3993" s="65" t="n">
        <f aca="false">VLOOKUP(A3993,Plan1!$A$7:$O$4024,3,FALSE())</f>
        <v>776.48</v>
      </c>
      <c r="D3993" s="66" t="n">
        <f aca="false">VLOOKUP(A3993,Plan1!$A$7:$O$4024,7,FALSE())</f>
        <v>-2.38</v>
      </c>
      <c r="E3993" s="65" t="n">
        <f aca="false">VLOOKUP(A3993,Plan1!$A$7:$O$4024,8,FALSE())</f>
        <v>757.62</v>
      </c>
      <c r="F3993" s="64" t="n">
        <f aca="false">VLOOKUP(A3993,Plan1!$A$7:$O$4024,12,FALSE())</f>
        <v>-4.5</v>
      </c>
      <c r="G3993" s="65" t="n">
        <f aca="false">VLOOKUP(A3993,Plan1!$A$7:$O$4024,13,FALSE())</f>
        <v>834.28</v>
      </c>
    </row>
    <row r="3994" customFormat="false" ht="15" hidden="false" customHeight="false" outlineLevel="0" collapsed="false">
      <c r="A3994" s="63" t="n">
        <v>45266</v>
      </c>
      <c r="B3994" s="64" t="n">
        <f aca="false">VLOOKUP(A3994,Plan1!$A$7:$O$4024,2,FALSE())</f>
        <v>-4.55</v>
      </c>
      <c r="C3994" s="65" t="n">
        <f aca="false">VLOOKUP(A3994,Plan1!$A$7:$O$4024,3,FALSE())</f>
        <v>776.45</v>
      </c>
      <c r="D3994" s="66" t="n">
        <f aca="false">VLOOKUP(A3994,Plan1!$A$7:$O$4024,7,FALSE())</f>
        <v>-2.39</v>
      </c>
      <c r="E3994" s="65" t="n">
        <f aca="false">VLOOKUP(A3994,Plan1!$A$7:$O$4024,8,FALSE())</f>
        <v>757.61</v>
      </c>
      <c r="F3994" s="64" t="n">
        <f aca="false">VLOOKUP(A3994,Plan1!$A$7:$O$4024,12,FALSE())</f>
        <v>-4.38</v>
      </c>
      <c r="G3994" s="65" t="n">
        <f aca="false">VLOOKUP(A3994,Plan1!$A$7:$O$4024,13,FALSE())</f>
        <v>834.4</v>
      </c>
    </row>
    <row r="3995" customFormat="false" ht="15" hidden="false" customHeight="false" outlineLevel="0" collapsed="false">
      <c r="A3995" s="63" t="n">
        <v>45267</v>
      </c>
      <c r="B3995" s="64" t="n">
        <f aca="false">VLOOKUP(A3995,Plan1!$A$7:$O$4024,2,FALSE())</f>
        <v>-4.58</v>
      </c>
      <c r="C3995" s="65" t="n">
        <f aca="false">VLOOKUP(A3995,Plan1!$A$7:$O$4024,3,FALSE())</f>
        <v>776.42</v>
      </c>
      <c r="D3995" s="66" t="n">
        <f aca="false">VLOOKUP(A3995,Plan1!$A$7:$O$4024,7,FALSE())</f>
        <v>-2.42</v>
      </c>
      <c r="E3995" s="65" t="n">
        <f aca="false">VLOOKUP(A3995,Plan1!$A$7:$O$4024,8,FALSE())</f>
        <v>757.58</v>
      </c>
      <c r="F3995" s="64" t="n">
        <f aca="false">VLOOKUP(A3995,Plan1!$A$7:$O$4024,12,FALSE())</f>
        <v>-4.32</v>
      </c>
      <c r="G3995" s="65" t="n">
        <f aca="false">VLOOKUP(A3995,Plan1!$A$7:$O$4024,13,FALSE())</f>
        <v>834.46</v>
      </c>
    </row>
    <row r="3996" customFormat="false" ht="15" hidden="false" customHeight="false" outlineLevel="0" collapsed="false">
      <c r="A3996" s="63" t="n">
        <v>45268</v>
      </c>
      <c r="B3996" s="64" t="n">
        <f aca="false">VLOOKUP(A3996,Plan1!$A$7:$O$4024,2,FALSE())</f>
        <v>-4.59</v>
      </c>
      <c r="C3996" s="65" t="n">
        <f aca="false">VLOOKUP(A3996,Plan1!$A$7:$O$4024,3,FALSE())</f>
        <v>776.41</v>
      </c>
      <c r="D3996" s="66" t="n">
        <f aca="false">VLOOKUP(A3996,Plan1!$A$7:$O$4024,7,FALSE())</f>
        <v>-2.44</v>
      </c>
      <c r="E3996" s="65" t="n">
        <f aca="false">VLOOKUP(A3996,Plan1!$A$7:$O$4024,8,FALSE())</f>
        <v>757.56</v>
      </c>
      <c r="F3996" s="64" t="n">
        <f aca="false">VLOOKUP(A3996,Plan1!$A$7:$O$4024,12,FALSE())</f>
        <v>-4.32</v>
      </c>
      <c r="G3996" s="65" t="n">
        <f aca="false">VLOOKUP(A3996,Plan1!$A$7:$O$4024,13,FALSE())</f>
        <v>834.46</v>
      </c>
    </row>
    <row r="3997" customFormat="false" ht="15" hidden="false" customHeight="false" outlineLevel="0" collapsed="false">
      <c r="A3997" s="63" t="n">
        <v>45269</v>
      </c>
      <c r="B3997" s="64" t="n">
        <f aca="false">VLOOKUP(A3997,Plan1!$A$7:$O$4024,2,FALSE())</f>
        <v>-4.61</v>
      </c>
      <c r="C3997" s="65" t="n">
        <f aca="false">VLOOKUP(A3997,Plan1!$A$7:$O$4024,3,FALSE())</f>
        <v>776.39</v>
      </c>
      <c r="D3997" s="66" t="n">
        <f aca="false">VLOOKUP(A3997,Plan1!$A$7:$O$4024,7,FALSE())</f>
        <v>-2.47</v>
      </c>
      <c r="E3997" s="65" t="n">
        <f aca="false">VLOOKUP(A3997,Plan1!$A$7:$O$4024,8,FALSE())</f>
        <v>757.53</v>
      </c>
      <c r="F3997" s="64" t="n">
        <f aca="false">VLOOKUP(A3997,Plan1!$A$7:$O$4024,12,FALSE())</f>
        <v>-4.34</v>
      </c>
      <c r="G3997" s="65" t="n">
        <f aca="false">VLOOKUP(A3997,Plan1!$A$7:$O$4024,13,FALSE())</f>
        <v>834.44</v>
      </c>
    </row>
    <row r="3998" customFormat="false" ht="15" hidden="false" customHeight="false" outlineLevel="0" collapsed="false">
      <c r="A3998" s="63" t="n">
        <v>45270</v>
      </c>
      <c r="B3998" s="64" t="n">
        <f aca="false">VLOOKUP(A3998,Plan1!$A$7:$O$4024,2,FALSE())</f>
        <v>-4.65</v>
      </c>
      <c r="C3998" s="65" t="n">
        <f aca="false">VLOOKUP(A3998,Plan1!$A$7:$O$4024,3,FALSE())</f>
        <v>776.35</v>
      </c>
      <c r="D3998" s="66" t="n">
        <f aca="false">VLOOKUP(A3998,Plan1!$A$7:$O$4024,7,FALSE())</f>
        <v>-2.5</v>
      </c>
      <c r="E3998" s="65" t="n">
        <f aca="false">VLOOKUP(A3998,Plan1!$A$7:$O$4024,8,FALSE())</f>
        <v>757.5</v>
      </c>
      <c r="F3998" s="64" t="n">
        <f aca="false">VLOOKUP(A3998,Plan1!$A$7:$O$4024,12,FALSE())</f>
        <v>-4.36</v>
      </c>
      <c r="G3998" s="65" t="n">
        <f aca="false">VLOOKUP(A3998,Plan1!$A$7:$O$4024,13,FALSE())</f>
        <v>834.42</v>
      </c>
    </row>
    <row r="3999" customFormat="false" ht="15" hidden="false" customHeight="false" outlineLevel="0" collapsed="false">
      <c r="A3999" s="63" t="n">
        <v>45271</v>
      </c>
      <c r="B3999" s="64" t="n">
        <f aca="false">VLOOKUP(A3999,Plan1!$A$7:$O$4024,2,FALSE())</f>
        <v>-4.69</v>
      </c>
      <c r="C3999" s="65" t="n">
        <f aca="false">VLOOKUP(A3999,Plan1!$A$7:$O$4024,3,FALSE())</f>
        <v>776.31</v>
      </c>
      <c r="D3999" s="66" t="n">
        <f aca="false">VLOOKUP(A3999,Plan1!$A$7:$O$4024,7,FALSE())</f>
        <v>-2.53</v>
      </c>
      <c r="E3999" s="65" t="n">
        <f aca="false">VLOOKUP(A3999,Plan1!$A$7:$O$4024,8,FALSE())</f>
        <v>757.47</v>
      </c>
      <c r="F3999" s="64" t="n">
        <f aca="false">VLOOKUP(A3999,Plan1!$A$7:$O$4024,12,FALSE())</f>
        <v>-4.39</v>
      </c>
      <c r="G3999" s="65" t="n">
        <f aca="false">VLOOKUP(A3999,Plan1!$A$7:$O$4024,13,FALSE())</f>
        <v>834.39</v>
      </c>
    </row>
    <row r="4000" customFormat="false" ht="15" hidden="false" customHeight="false" outlineLevel="0" collapsed="false">
      <c r="A4000" s="63" t="n">
        <v>45272</v>
      </c>
      <c r="B4000" s="64" t="n">
        <f aca="false">VLOOKUP(A4000,Plan1!$A$7:$O$4024,2,FALSE())</f>
        <v>-4.74</v>
      </c>
      <c r="C4000" s="65" t="n">
        <f aca="false">VLOOKUP(A4000,Plan1!$A$7:$O$4024,3,FALSE())</f>
        <v>776.26</v>
      </c>
      <c r="D4000" s="66" t="n">
        <f aca="false">VLOOKUP(A4000,Plan1!$A$7:$O$4024,7,FALSE())</f>
        <v>-2.56</v>
      </c>
      <c r="E4000" s="65" t="n">
        <f aca="false">VLOOKUP(A4000,Plan1!$A$7:$O$4024,8,FALSE())</f>
        <v>757.44</v>
      </c>
      <c r="F4000" s="64" t="n">
        <f aca="false">VLOOKUP(A4000,Plan1!$A$7:$O$4024,12,FALSE())</f>
        <v>-4.42</v>
      </c>
      <c r="G4000" s="65" t="n">
        <f aca="false">VLOOKUP(A4000,Plan1!$A$7:$O$4024,13,FALSE())</f>
        <v>834.36</v>
      </c>
    </row>
    <row r="4001" customFormat="false" ht="15" hidden="false" customHeight="false" outlineLevel="0" collapsed="false">
      <c r="A4001" s="63" t="n">
        <v>45273</v>
      </c>
      <c r="B4001" s="64" t="n">
        <f aca="false">VLOOKUP(A4001,Plan1!$A$7:$O$4024,2,FALSE())</f>
        <v>-4.77</v>
      </c>
      <c r="C4001" s="65" t="n">
        <f aca="false">VLOOKUP(A4001,Plan1!$A$7:$O$4024,3,FALSE())</f>
        <v>776.23</v>
      </c>
      <c r="D4001" s="66" t="n">
        <f aca="false">VLOOKUP(A4001,Plan1!$A$7:$O$4024,7,FALSE())</f>
        <v>-2.58</v>
      </c>
      <c r="E4001" s="65" t="n">
        <f aca="false">VLOOKUP(A4001,Plan1!$A$7:$O$4024,8,FALSE())</f>
        <v>757.42</v>
      </c>
      <c r="F4001" s="64" t="n">
        <f aca="false">VLOOKUP(A4001,Plan1!$A$7:$O$4024,12,FALSE())</f>
        <v>-4.44</v>
      </c>
      <c r="G4001" s="65" t="n">
        <f aca="false">VLOOKUP(A4001,Plan1!$A$7:$O$4024,13,FALSE())</f>
        <v>834.34</v>
      </c>
    </row>
    <row r="4002" customFormat="false" ht="15" hidden="false" customHeight="false" outlineLevel="0" collapsed="false">
      <c r="A4002" s="63" t="n">
        <v>45274</v>
      </c>
      <c r="B4002" s="64" t="n">
        <f aca="false">VLOOKUP(A4002,Plan1!$A$7:$O$4024,2,FALSE())</f>
        <v>-4.81</v>
      </c>
      <c r="C4002" s="65" t="n">
        <f aca="false">VLOOKUP(A4002,Plan1!$A$7:$O$4024,3,FALSE())</f>
        <v>776.19</v>
      </c>
      <c r="D4002" s="66" t="n">
        <f aca="false">VLOOKUP(A4002,Plan1!$A$7:$O$4024,7,FALSE())</f>
        <v>-2.61</v>
      </c>
      <c r="E4002" s="65" t="n">
        <f aca="false">VLOOKUP(A4002,Plan1!$A$7:$O$4024,8,FALSE())</f>
        <v>757.39</v>
      </c>
      <c r="F4002" s="64" t="n">
        <f aca="false">VLOOKUP(A4002,Plan1!$A$7:$O$4024,12,FALSE())</f>
        <v>-4.48</v>
      </c>
      <c r="G4002" s="65" t="n">
        <f aca="false">VLOOKUP(A4002,Plan1!$A$7:$O$4024,13,FALSE())</f>
        <v>834.3</v>
      </c>
    </row>
    <row r="4003" customFormat="false" ht="15" hidden="false" customHeight="false" outlineLevel="0" collapsed="false">
      <c r="A4003" s="63" t="n">
        <v>45275</v>
      </c>
      <c r="B4003" s="64" t="n">
        <f aca="false">VLOOKUP(A4003,Plan1!$A$7:$O$4024,2,FALSE())</f>
        <v>-4.85</v>
      </c>
      <c r="C4003" s="65" t="n">
        <f aca="false">VLOOKUP(A4003,Plan1!$A$7:$O$4024,3,FALSE())</f>
        <v>776.15</v>
      </c>
      <c r="D4003" s="66" t="n">
        <f aca="false">VLOOKUP(A4003,Plan1!$A$7:$O$4024,7,FALSE())</f>
        <v>-2.64</v>
      </c>
      <c r="E4003" s="65" t="n">
        <f aca="false">VLOOKUP(A4003,Plan1!$A$7:$O$4024,8,FALSE())</f>
        <v>757.36</v>
      </c>
      <c r="F4003" s="64" t="n">
        <f aca="false">VLOOKUP(A4003,Plan1!$A$7:$O$4024,12,FALSE())</f>
        <v>-4.5</v>
      </c>
      <c r="G4003" s="65" t="n">
        <f aca="false">VLOOKUP(A4003,Plan1!$A$7:$O$4024,13,FALSE())</f>
        <v>834.28</v>
      </c>
    </row>
    <row r="4004" customFormat="false" ht="15" hidden="false" customHeight="false" outlineLevel="0" collapsed="false">
      <c r="A4004" s="63" t="n">
        <v>45276</v>
      </c>
      <c r="B4004" s="64" t="n">
        <f aca="false">VLOOKUP(A4004,Plan1!$A$7:$O$4024,2,FALSE())</f>
        <v>-4.9</v>
      </c>
      <c r="C4004" s="65" t="n">
        <f aca="false">VLOOKUP(A4004,Plan1!$A$7:$O$4024,3,FALSE())</f>
        <v>776.1</v>
      </c>
      <c r="D4004" s="66" t="n">
        <f aca="false">VLOOKUP(A4004,Plan1!$A$7:$O$4024,7,FALSE())</f>
        <v>-2.67</v>
      </c>
      <c r="E4004" s="65" t="n">
        <f aca="false">VLOOKUP(A4004,Plan1!$A$7:$O$4024,8,FALSE())</f>
        <v>757.33</v>
      </c>
      <c r="F4004" s="64" t="n">
        <f aca="false">VLOOKUP(A4004,Plan1!$A$7:$O$4024,12,FALSE())</f>
        <v>-4.52</v>
      </c>
      <c r="G4004" s="65" t="n">
        <f aca="false">VLOOKUP(A4004,Plan1!$A$7:$O$4024,13,FALSE())</f>
        <v>834.26</v>
      </c>
    </row>
    <row r="4005" customFormat="false" ht="15" hidden="false" customHeight="false" outlineLevel="0" collapsed="false">
      <c r="A4005" s="63" t="n">
        <v>45277</v>
      </c>
      <c r="B4005" s="64" t="n">
        <f aca="false">VLOOKUP(A4005,Plan1!$A$7:$O$4024,2,FALSE())</f>
        <v>-4.95</v>
      </c>
      <c r="C4005" s="65" t="n">
        <f aca="false">VLOOKUP(A4005,Plan1!$A$7:$O$4024,3,FALSE())</f>
        <v>776.05</v>
      </c>
      <c r="D4005" s="66" t="n">
        <f aca="false">VLOOKUP(A4005,Plan1!$A$7:$O$4024,7,FALSE())</f>
        <v>-2.71</v>
      </c>
      <c r="E4005" s="65" t="n">
        <f aca="false">VLOOKUP(A4005,Plan1!$A$7:$O$4024,8,FALSE())</f>
        <v>757.29</v>
      </c>
      <c r="F4005" s="64" t="n">
        <f aca="false">VLOOKUP(A4005,Plan1!$A$7:$O$4024,12,FALSE())</f>
        <v>-4.54</v>
      </c>
      <c r="G4005" s="65" t="n">
        <f aca="false">VLOOKUP(A4005,Plan1!$A$7:$O$4024,13,FALSE())</f>
        <v>834.24</v>
      </c>
    </row>
    <row r="4006" customFormat="false" ht="15" hidden="false" customHeight="false" outlineLevel="0" collapsed="false">
      <c r="A4006" s="63" t="n">
        <v>45278</v>
      </c>
      <c r="B4006" s="64" t="n">
        <f aca="false">VLOOKUP(A4006,Plan1!$A$7:$O$4024,2,FALSE())</f>
        <v>-5</v>
      </c>
      <c r="C4006" s="65" t="n">
        <f aca="false">VLOOKUP(A4006,Plan1!$A$7:$O$4024,3,FALSE())</f>
        <v>776</v>
      </c>
      <c r="D4006" s="66" t="n">
        <f aca="false">VLOOKUP(A4006,Plan1!$A$7:$O$4024,7,FALSE())</f>
        <v>-2.74</v>
      </c>
      <c r="E4006" s="65" t="n">
        <f aca="false">VLOOKUP(A4006,Plan1!$A$7:$O$4024,8,FALSE())</f>
        <v>757.26</v>
      </c>
      <c r="F4006" s="64" t="n">
        <f aca="false">VLOOKUP(A4006,Plan1!$A$7:$O$4024,12,FALSE())</f>
        <v>-4.58</v>
      </c>
      <c r="G4006" s="65" t="n">
        <f aca="false">VLOOKUP(A4006,Plan1!$A$7:$O$4024,13,FALSE())</f>
        <v>834.2</v>
      </c>
    </row>
    <row r="4007" customFormat="false" ht="15" hidden="false" customHeight="false" outlineLevel="0" collapsed="false">
      <c r="A4007" s="63" t="n">
        <v>45279</v>
      </c>
      <c r="B4007" s="64" t="n">
        <f aca="false">VLOOKUP(A4007,Plan1!$A$7:$O$4024,2,FALSE())</f>
        <v>-5.03</v>
      </c>
      <c r="C4007" s="65" t="n">
        <f aca="false">VLOOKUP(A4007,Plan1!$A$7:$O$4024,3,FALSE())</f>
        <v>775.97</v>
      </c>
      <c r="D4007" s="66" t="n">
        <f aca="false">VLOOKUP(A4007,Plan1!$A$7:$O$4024,7,FALSE())</f>
        <v>-2.77</v>
      </c>
      <c r="E4007" s="65" t="n">
        <f aca="false">VLOOKUP(A4007,Plan1!$A$7:$O$4024,8,FALSE())</f>
        <v>757.23</v>
      </c>
      <c r="F4007" s="64" t="n">
        <f aca="false">VLOOKUP(A4007,Plan1!$A$7:$O$4024,12,FALSE())</f>
        <v>-4.61</v>
      </c>
      <c r="G4007" s="65" t="n">
        <f aca="false">VLOOKUP(A4007,Plan1!$A$7:$O$4024,13,FALSE())</f>
        <v>834.17</v>
      </c>
    </row>
    <row r="4008" customFormat="false" ht="15" hidden="false" customHeight="false" outlineLevel="0" collapsed="false">
      <c r="A4008" s="63" t="n">
        <v>45280</v>
      </c>
      <c r="B4008" s="64" t="n">
        <f aca="false">VLOOKUP(A4008,Plan1!$A$7:$O$4024,2,FALSE())</f>
        <v>-5.05</v>
      </c>
      <c r="C4008" s="65" t="n">
        <f aca="false">VLOOKUP(A4008,Plan1!$A$7:$O$4024,3,FALSE())</f>
        <v>775.95</v>
      </c>
      <c r="D4008" s="66" t="n">
        <f aca="false">VLOOKUP(A4008,Plan1!$A$7:$O$4024,7,FALSE())</f>
        <v>-2.81</v>
      </c>
      <c r="E4008" s="65" t="n">
        <f aca="false">VLOOKUP(A4008,Plan1!$A$7:$O$4024,8,FALSE())</f>
        <v>757.19</v>
      </c>
      <c r="F4008" s="64" t="n">
        <f aca="false">VLOOKUP(A4008,Plan1!$A$7:$O$4024,12,FALSE())</f>
        <v>-4.62</v>
      </c>
      <c r="G4008" s="65" t="n">
        <f aca="false">VLOOKUP(A4008,Plan1!$A$7:$O$4024,13,FALSE())</f>
        <v>834.16</v>
      </c>
    </row>
    <row r="4009" customFormat="false" ht="15" hidden="false" customHeight="false" outlineLevel="0" collapsed="false">
      <c r="A4009" s="63" t="n">
        <v>45281</v>
      </c>
      <c r="B4009" s="64" t="n">
        <f aca="false">VLOOKUP(A4009,Plan1!$A$7:$O$4024,2,FALSE())</f>
        <v>-5.11</v>
      </c>
      <c r="C4009" s="65" t="n">
        <f aca="false">VLOOKUP(A4009,Plan1!$A$7:$O$4024,3,FALSE())</f>
        <v>775.89</v>
      </c>
      <c r="D4009" s="66" t="n">
        <f aca="false">VLOOKUP(A4009,Plan1!$A$7:$O$4024,7,FALSE())</f>
        <v>-2.83</v>
      </c>
      <c r="E4009" s="65" t="n">
        <f aca="false">VLOOKUP(A4009,Plan1!$A$7:$O$4024,8,FALSE())</f>
        <v>757.17</v>
      </c>
      <c r="F4009" s="64" t="n">
        <f aca="false">VLOOKUP(A4009,Plan1!$A$7:$O$4024,12,FALSE())</f>
        <v>-4.63</v>
      </c>
      <c r="G4009" s="65" t="n">
        <f aca="false">VLOOKUP(A4009,Plan1!$A$7:$O$4024,13,FALSE())</f>
        <v>834.15</v>
      </c>
    </row>
    <row r="4010" customFormat="false" ht="15" hidden="false" customHeight="false" outlineLevel="0" collapsed="false">
      <c r="A4010" s="63" t="n">
        <v>45282</v>
      </c>
      <c r="B4010" s="64" t="n">
        <f aca="false">VLOOKUP(A4010,Plan1!$A$7:$O$4024,2,FALSE())</f>
        <v>-5.1</v>
      </c>
      <c r="C4010" s="65" t="n">
        <f aca="false">VLOOKUP(A4010,Plan1!$A$7:$O$4024,3,FALSE())</f>
        <v>775.9</v>
      </c>
      <c r="D4010" s="66" t="n">
        <f aca="false">VLOOKUP(A4010,Plan1!$A$7:$O$4024,7,FALSE())</f>
        <v>-2.87</v>
      </c>
      <c r="E4010" s="65" t="n">
        <f aca="false">VLOOKUP(A4010,Plan1!$A$7:$O$4024,8,FALSE())</f>
        <v>757.13</v>
      </c>
      <c r="F4010" s="64" t="n">
        <f aca="false">VLOOKUP(A4010,Plan1!$A$7:$O$4024,12,FALSE())</f>
        <v>-4.65</v>
      </c>
      <c r="G4010" s="65" t="n">
        <f aca="false">VLOOKUP(A4010,Plan1!$A$7:$O$4024,13,FALSE())</f>
        <v>834.13</v>
      </c>
    </row>
    <row r="4011" customFormat="false" ht="15" hidden="false" customHeight="false" outlineLevel="0" collapsed="false">
      <c r="A4011" s="63" t="n">
        <v>45283</v>
      </c>
      <c r="B4011" s="64" t="n">
        <f aca="false">VLOOKUP(A4011,Plan1!$A$7:$O$4024,2,FALSE())</f>
        <v>-5.09</v>
      </c>
      <c r="C4011" s="65" t="n">
        <f aca="false">VLOOKUP(A4011,Plan1!$A$7:$O$4024,3,FALSE())</f>
        <v>775.91</v>
      </c>
      <c r="D4011" s="66" t="n">
        <f aca="false">VLOOKUP(A4011,Plan1!$A$7:$O$4024,7,FALSE())</f>
        <v>-2.88</v>
      </c>
      <c r="E4011" s="65" t="n">
        <f aca="false">VLOOKUP(A4011,Plan1!$A$7:$O$4024,8,FALSE())</f>
        <v>757.12</v>
      </c>
      <c r="F4011" s="64" t="n">
        <f aca="false">VLOOKUP(A4011,Plan1!$A$7:$O$4024,12,FALSE())</f>
        <v>-4.67</v>
      </c>
      <c r="G4011" s="65" t="n">
        <f aca="false">VLOOKUP(A4011,Plan1!$A$7:$O$4024,13,FALSE())</f>
        <v>834.11</v>
      </c>
    </row>
    <row r="4012" customFormat="false" ht="15" hidden="false" customHeight="false" outlineLevel="0" collapsed="false">
      <c r="A4012" s="63" t="n">
        <v>45284</v>
      </c>
      <c r="B4012" s="64" t="n">
        <f aca="false">VLOOKUP(A4012,Plan1!$A$7:$O$4024,2,FALSE())</f>
        <v>-5.08</v>
      </c>
      <c r="C4012" s="65" t="n">
        <f aca="false">VLOOKUP(A4012,Plan1!$A$7:$O$4024,3,FALSE())</f>
        <v>775.92</v>
      </c>
      <c r="D4012" s="66" t="n">
        <f aca="false">VLOOKUP(A4012,Plan1!$A$7:$O$4024,7,FALSE())</f>
        <v>-2.89</v>
      </c>
      <c r="E4012" s="65" t="n">
        <f aca="false">VLOOKUP(A4012,Plan1!$A$7:$O$4024,8,FALSE())</f>
        <v>757.11</v>
      </c>
      <c r="F4012" s="64" t="n">
        <f aca="false">VLOOKUP(A4012,Plan1!$A$7:$O$4024,12,FALSE())</f>
        <v>-4.69</v>
      </c>
      <c r="G4012" s="65" t="n">
        <f aca="false">VLOOKUP(A4012,Plan1!$A$7:$O$4024,13,FALSE())</f>
        <v>834.09</v>
      </c>
    </row>
    <row r="4013" customFormat="false" ht="15" hidden="false" customHeight="false" outlineLevel="0" collapsed="false">
      <c r="A4013" s="63" t="n">
        <v>45285</v>
      </c>
      <c r="B4013" s="64" t="n">
        <f aca="false">VLOOKUP(A4013,Plan1!$A$7:$O$4024,2,FALSE())</f>
        <v>-5.1</v>
      </c>
      <c r="C4013" s="65" t="n">
        <f aca="false">VLOOKUP(A4013,Plan1!$A$7:$O$4024,3,FALSE())</f>
        <v>775.9</v>
      </c>
      <c r="D4013" s="66" t="n">
        <f aca="false">VLOOKUP(A4013,Plan1!$A$7:$O$4024,7,FALSE())</f>
        <v>-2.9</v>
      </c>
      <c r="E4013" s="65" t="n">
        <f aca="false">VLOOKUP(A4013,Plan1!$A$7:$O$4024,8,FALSE())</f>
        <v>757.1</v>
      </c>
      <c r="F4013" s="64" t="n">
        <f aca="false">VLOOKUP(A4013,Plan1!$A$7:$O$4024,12,FALSE())</f>
        <v>-4.72</v>
      </c>
      <c r="G4013" s="65" t="n">
        <f aca="false">VLOOKUP(A4013,Plan1!$A$7:$O$4024,13,FALSE())</f>
        <v>834.06</v>
      </c>
    </row>
    <row r="4014" customFormat="false" ht="15" hidden="false" customHeight="false" outlineLevel="0" collapsed="false">
      <c r="A4014" s="63" t="n">
        <v>45286</v>
      </c>
      <c r="B4014" s="64" t="n">
        <f aca="false">VLOOKUP(A4014,Plan1!$A$7:$O$4024,2,FALSE())</f>
        <v>-5.1</v>
      </c>
      <c r="C4014" s="65" t="n">
        <f aca="false">VLOOKUP(A4014,Plan1!$A$7:$O$4024,3,FALSE())</f>
        <v>775.9</v>
      </c>
      <c r="D4014" s="66" t="n">
        <f aca="false">VLOOKUP(A4014,Plan1!$A$7:$O$4024,7,FALSE())</f>
        <v>-2.91</v>
      </c>
      <c r="E4014" s="65" t="n">
        <f aca="false">VLOOKUP(A4014,Plan1!$A$7:$O$4024,8,FALSE())</f>
        <v>757.09</v>
      </c>
      <c r="F4014" s="64" t="n">
        <f aca="false">VLOOKUP(A4014,Plan1!$A$7:$O$4024,12,FALSE())</f>
        <v>-4.72</v>
      </c>
      <c r="G4014" s="65" t="n">
        <f aca="false">VLOOKUP(A4014,Plan1!$A$7:$O$4024,13,FALSE())</f>
        <v>834.06</v>
      </c>
    </row>
    <row r="4015" customFormat="false" ht="15" hidden="false" customHeight="false" outlineLevel="0" collapsed="false">
      <c r="A4015" s="63" t="n">
        <v>45287</v>
      </c>
      <c r="B4015" s="64" t="n">
        <f aca="false">VLOOKUP(A4015,Plan1!$A$7:$O$4024,2,FALSE())</f>
        <v>-5.14</v>
      </c>
      <c r="C4015" s="65" t="n">
        <f aca="false">VLOOKUP(A4015,Plan1!$A$7:$O$4024,3,FALSE())</f>
        <v>775.86</v>
      </c>
      <c r="D4015" s="66" t="n">
        <f aca="false">VLOOKUP(A4015,Plan1!$A$7:$O$4024,7,FALSE())</f>
        <v>-2.93</v>
      </c>
      <c r="E4015" s="65" t="n">
        <f aca="false">VLOOKUP(A4015,Plan1!$A$7:$O$4024,8,FALSE())</f>
        <v>757.07</v>
      </c>
      <c r="F4015" s="64" t="n">
        <f aca="false">VLOOKUP(A4015,Plan1!$A$7:$O$4024,12,FALSE())</f>
        <v>-4.72</v>
      </c>
      <c r="G4015" s="65" t="n">
        <f aca="false">VLOOKUP(A4015,Plan1!$A$7:$O$4024,13,FALSE())</f>
        <v>834.06</v>
      </c>
    </row>
    <row r="4016" customFormat="false" ht="15" hidden="false" customHeight="false" outlineLevel="0" collapsed="false">
      <c r="A4016" s="63" t="n">
        <v>45288</v>
      </c>
      <c r="B4016" s="64" t="n">
        <f aca="false">VLOOKUP(A4016,Plan1!$A$7:$O$4024,2,FALSE())</f>
        <v>-5.18</v>
      </c>
      <c r="C4016" s="65" t="n">
        <f aca="false">VLOOKUP(A4016,Plan1!$A$7:$O$4024,3,FALSE())</f>
        <v>775.82</v>
      </c>
      <c r="D4016" s="66" t="n">
        <f aca="false">VLOOKUP(A4016,Plan1!$A$7:$O$4024,7,FALSE())</f>
        <v>-2.96</v>
      </c>
      <c r="E4016" s="65" t="n">
        <f aca="false">VLOOKUP(A4016,Plan1!$A$7:$O$4024,8,FALSE())</f>
        <v>757.04</v>
      </c>
      <c r="F4016" s="64" t="n">
        <f aca="false">VLOOKUP(A4016,Plan1!$A$7:$O$4024,12,FALSE())</f>
        <v>-4.76</v>
      </c>
      <c r="G4016" s="65" t="n">
        <f aca="false">VLOOKUP(A4016,Plan1!$A$7:$O$4024,13,FALSE())</f>
        <v>834.02</v>
      </c>
    </row>
    <row r="4017" customFormat="false" ht="15" hidden="false" customHeight="false" outlineLevel="0" collapsed="false">
      <c r="A4017" s="63" t="n">
        <v>45289</v>
      </c>
      <c r="B4017" s="64" t="n">
        <f aca="false">VLOOKUP(A4017,Plan1!$A$7:$O$4024,2,FALSE())</f>
        <v>-5.22</v>
      </c>
      <c r="C4017" s="65" t="n">
        <f aca="false">VLOOKUP(A4017,Plan1!$A$7:$O$4024,3,FALSE())</f>
        <v>775.78</v>
      </c>
      <c r="D4017" s="66" t="n">
        <f aca="false">VLOOKUP(A4017,Plan1!$A$7:$O$4024,7,FALSE())</f>
        <v>-2.98</v>
      </c>
      <c r="E4017" s="65" t="n">
        <f aca="false">VLOOKUP(A4017,Plan1!$A$7:$O$4024,8,FALSE())</f>
        <v>757.02</v>
      </c>
      <c r="F4017" s="64" t="n">
        <f aca="false">VLOOKUP(A4017,Plan1!$A$7:$O$4024,12,FALSE())</f>
        <v>-4.78</v>
      </c>
      <c r="G4017" s="65" t="n">
        <f aca="false">VLOOKUP(A4017,Plan1!$A$7:$O$4024,13,FALSE())</f>
        <v>834</v>
      </c>
    </row>
    <row r="4018" customFormat="false" ht="15" hidden="false" customHeight="false" outlineLevel="0" collapsed="false">
      <c r="A4018" s="63" t="n">
        <v>45290</v>
      </c>
      <c r="B4018" s="64" t="n">
        <f aca="false">VLOOKUP(A4018,Plan1!$A$7:$O$4024,2,FALSE())</f>
        <v>-5.26</v>
      </c>
      <c r="C4018" s="65" t="n">
        <f aca="false">VLOOKUP(A4018,Plan1!$A$7:$O$4024,3,FALSE())</f>
        <v>775.74</v>
      </c>
      <c r="D4018" s="66" t="n">
        <f aca="false">VLOOKUP(A4018,Plan1!$A$7:$O$4024,7,FALSE())</f>
        <v>-3</v>
      </c>
      <c r="E4018" s="65" t="n">
        <f aca="false">VLOOKUP(A4018,Plan1!$A$7:$O$4024,8,FALSE())</f>
        <v>757</v>
      </c>
      <c r="F4018" s="64" t="n">
        <f aca="false">VLOOKUP(A4018,Plan1!$A$7:$O$4024,12,FALSE())</f>
        <v>-4.8</v>
      </c>
      <c r="G4018" s="65" t="n">
        <f aca="false">VLOOKUP(A4018,Plan1!$A$7:$O$4024,13,FALSE())</f>
        <v>833.98</v>
      </c>
    </row>
    <row r="4019" customFormat="false" ht="15" hidden="false" customHeight="false" outlineLevel="0" collapsed="false">
      <c r="A4019" s="63" t="n">
        <v>45291</v>
      </c>
      <c r="B4019" s="64" t="n">
        <f aca="false">VLOOKUP(A4019,Plan1!$A$7:$O$4024,2,FALSE())</f>
        <v>-5.3</v>
      </c>
      <c r="C4019" s="65" t="n">
        <f aca="false">VLOOKUP(A4019,Plan1!$A$7:$O$4024,3,FALSE())</f>
        <v>775.7</v>
      </c>
      <c r="D4019" s="66" t="n">
        <f aca="false">VLOOKUP(A4019,Plan1!$A$7:$O$4024,7,FALSE())</f>
        <v>-3.03</v>
      </c>
      <c r="E4019" s="65" t="n">
        <f aca="false">VLOOKUP(A4019,Plan1!$A$7:$O$4024,8,FALSE())</f>
        <v>756.97</v>
      </c>
      <c r="F4019" s="64" t="n">
        <f aca="false">VLOOKUP(A4019,Plan1!$A$7:$O$4024,12,FALSE())</f>
        <v>-4.8</v>
      </c>
      <c r="G4019" s="65" t="n">
        <f aca="false">VLOOKUP(A4019,Plan1!$A$7:$O$4024,13,FALSE())</f>
        <v>833.98</v>
      </c>
    </row>
    <row r="4020" customFormat="false" ht="15" hidden="false" customHeight="false" outlineLevel="0" collapsed="false">
      <c r="A4020" s="63" t="n">
        <v>45292</v>
      </c>
      <c r="B4020" s="64" t="n">
        <f aca="false">VLOOKUP(A4020,Plan1!$A$7:$O$4024,2,FALSE())</f>
        <v>-5.22</v>
      </c>
      <c r="C4020" s="65" t="n">
        <f aca="false">VLOOKUP(A4020,Plan1!$A$7:$O$4024,3,FALSE())</f>
        <v>775.78</v>
      </c>
      <c r="D4020" s="66" t="n">
        <f aca="false">VLOOKUP(A4020,Plan1!$A$7:$O$4024,7,FALSE())</f>
        <v>-2.98</v>
      </c>
      <c r="E4020" s="65" t="n">
        <f aca="false">VLOOKUP(A4020,Plan1!$A$7:$O$4024,8,FALSE())</f>
        <v>757.02</v>
      </c>
      <c r="F4020" s="64" t="n">
        <f aca="false">VLOOKUP(A4020,Plan1!$A$7:$O$4024,12,FALSE())</f>
        <v>-4.8</v>
      </c>
      <c r="G4020" s="65" t="n">
        <f aca="false">VLOOKUP(A4020,Plan1!$A$7:$O$4024,13,FALSE())</f>
        <v>833.98</v>
      </c>
    </row>
    <row r="4021" customFormat="false" ht="15" hidden="false" customHeight="false" outlineLevel="0" collapsed="false">
      <c r="A4021" s="63" t="n">
        <v>45293</v>
      </c>
      <c r="B4021" s="64" t="n">
        <f aca="false">VLOOKUP(A4021,Plan1!$A$7:$O$4024,2,FALSE())</f>
        <v>-5.18</v>
      </c>
      <c r="C4021" s="65" t="n">
        <f aca="false">VLOOKUP(A4021,Plan1!$A$7:$O$4024,3,FALSE())</f>
        <v>775.82</v>
      </c>
      <c r="D4021" s="66" t="n">
        <f aca="false">VLOOKUP(A4021,Plan1!$A$7:$O$4024,7,FALSE())</f>
        <v>-2.95</v>
      </c>
      <c r="E4021" s="65" t="n">
        <f aca="false">VLOOKUP(A4021,Plan1!$A$7:$O$4024,8,FALSE())</f>
        <v>757.05</v>
      </c>
      <c r="F4021" s="64" t="n">
        <f aca="false">VLOOKUP(A4021,Plan1!$A$7:$O$4024,12,FALSE())</f>
        <v>-4.78</v>
      </c>
      <c r="G4021" s="65" t="n">
        <f aca="false">VLOOKUP(A4021,Plan1!$A$7:$O$4024,13,FALSE())</f>
        <v>834</v>
      </c>
    </row>
    <row r="4022" customFormat="false" ht="15" hidden="false" customHeight="false" outlineLevel="0" collapsed="false">
      <c r="A4022" s="63" t="n">
        <v>45294</v>
      </c>
      <c r="B4022" s="64" t="n">
        <f aca="false">VLOOKUP(A4022,Plan1!$A$7:$O$4024,2,FALSE())</f>
        <v>-5.1</v>
      </c>
      <c r="C4022" s="65" t="n">
        <f aca="false">VLOOKUP(A4022,Plan1!$A$7:$O$4024,3,FALSE())</f>
        <v>775.9</v>
      </c>
      <c r="D4022" s="66" t="n">
        <f aca="false">VLOOKUP(A4022,Plan1!$A$7:$O$4024,7,FALSE())</f>
        <v>-2.95</v>
      </c>
      <c r="E4022" s="65" t="n">
        <f aca="false">VLOOKUP(A4022,Plan1!$A$7:$O$4024,8,FALSE())</f>
        <v>757.05</v>
      </c>
      <c r="F4022" s="64" t="n">
        <f aca="false">VLOOKUP(A4022,Plan1!$A$7:$O$4024,12,FALSE())</f>
        <v>-4.78</v>
      </c>
      <c r="G4022" s="65" t="n">
        <f aca="false">VLOOKUP(A4022,Plan1!$A$7:$O$4024,13,FALSE())</f>
        <v>834</v>
      </c>
    </row>
    <row r="4023" customFormat="false" ht="15" hidden="false" customHeight="false" outlineLevel="0" collapsed="false">
      <c r="A4023" s="63" t="n">
        <v>45295</v>
      </c>
      <c r="B4023" s="64" t="n">
        <f aca="false">VLOOKUP(A4023,Plan1!$A$7:$O$4024,2,FALSE())</f>
        <v>-5</v>
      </c>
      <c r="C4023" s="65" t="n">
        <f aca="false">VLOOKUP(A4023,Plan1!$A$7:$O$4024,3,FALSE())</f>
        <v>776</v>
      </c>
      <c r="D4023" s="66" t="n">
        <f aca="false">VLOOKUP(A4023,Plan1!$A$7:$O$4024,7,FALSE())</f>
        <v>-2.89</v>
      </c>
      <c r="E4023" s="65" t="n">
        <f aca="false">VLOOKUP(A4023,Plan1!$A$7:$O$4024,8,FALSE())</f>
        <v>757.11</v>
      </c>
      <c r="F4023" s="64" t="n">
        <f aca="false">VLOOKUP(A4023,Plan1!$A$7:$O$4024,12,FALSE())</f>
        <v>-4.74</v>
      </c>
      <c r="G4023" s="65" t="n">
        <f aca="false">VLOOKUP(A4023,Plan1!$A$7:$O$4024,13,FALSE())</f>
        <v>834.04</v>
      </c>
    </row>
    <row r="4024" customFormat="false" ht="15" hidden="false" customHeight="false" outlineLevel="0" collapsed="false">
      <c r="A4024" s="63" t="n">
        <v>45296</v>
      </c>
      <c r="B4024" s="64" t="n">
        <f aca="false">VLOOKUP(A4024,Plan1!$A$7:$O$4024,2,FALSE())</f>
        <v>-4.74</v>
      </c>
      <c r="C4024" s="65" t="n">
        <f aca="false">VLOOKUP(A4024,Plan1!$A$7:$O$4024,3,FALSE())</f>
        <v>776.26</v>
      </c>
      <c r="D4024" s="66" t="n">
        <f aca="false">VLOOKUP(A4024,Plan1!$A$7:$O$4024,7,FALSE())</f>
        <v>-2.8</v>
      </c>
      <c r="E4024" s="65" t="n">
        <f aca="false">VLOOKUP(A4024,Plan1!$A$7:$O$4024,8,FALSE())</f>
        <v>757.2</v>
      </c>
      <c r="F4024" s="64" t="n">
        <f aca="false">VLOOKUP(A4024,Plan1!$A$7:$O$4024,12,FALSE())</f>
        <v>-4.66</v>
      </c>
      <c r="G4024" s="65" t="n">
        <f aca="false">VLOOKUP(A4024,Plan1!$A$7:$O$4024,13,FALSE())</f>
        <v>834.12</v>
      </c>
    </row>
    <row r="4025" customFormat="false" ht="15" hidden="false" customHeight="false" outlineLevel="0" collapsed="false">
      <c r="A4025" s="63" t="n">
        <v>45297</v>
      </c>
      <c r="B4025" s="64" t="n">
        <f aca="false">VLOOKUP(A4025,Plan1!$A$7:$O$4024,2,FALSE())</f>
        <v>-4.6</v>
      </c>
      <c r="C4025" s="65" t="n">
        <f aca="false">VLOOKUP(A4025,Plan1!$A$7:$O$4024,3,FALSE())</f>
        <v>776.4</v>
      </c>
      <c r="D4025" s="66" t="n">
        <f aca="false">VLOOKUP(A4025,Plan1!$A$7:$O$4024,7,FALSE())</f>
        <v>-2.79</v>
      </c>
      <c r="E4025" s="65" t="n">
        <f aca="false">VLOOKUP(A4025,Plan1!$A$7:$O$4024,8,FALSE())</f>
        <v>757.21</v>
      </c>
      <c r="F4025" s="64" t="n">
        <f aca="false">VLOOKUP(A4025,Plan1!$A$7:$O$4024,12,FALSE())</f>
        <v>-4.64</v>
      </c>
      <c r="G4025" s="65" t="n">
        <f aca="false">VLOOKUP(A4025,Plan1!$A$7:$O$4024,13,FALSE())</f>
        <v>834.14</v>
      </c>
    </row>
    <row r="4026" customFormat="false" ht="15" hidden="false" customHeight="false" outlineLevel="0" collapsed="false">
      <c r="A4026" s="63" t="n">
        <v>45298</v>
      </c>
      <c r="B4026" s="64" t="n">
        <f aca="false">VLOOKUP(A4026,Plan1!$A$7:$O$4024,2,FALSE())</f>
        <v>-4.58</v>
      </c>
      <c r="C4026" s="65" t="n">
        <f aca="false">VLOOKUP(A4026,Plan1!$A$7:$O$4024,3,FALSE())</f>
        <v>776.42</v>
      </c>
      <c r="D4026" s="66" t="n">
        <f aca="false">VLOOKUP(A4026,Plan1!$A$7:$O$4024,7,FALSE())</f>
        <v>-2.8</v>
      </c>
      <c r="E4026" s="65" t="n">
        <f aca="false">VLOOKUP(A4026,Plan1!$A$7:$O$4024,8,FALSE())</f>
        <v>757.2</v>
      </c>
      <c r="F4026" s="64" t="n">
        <f aca="false">VLOOKUP(A4026,Plan1!$A$7:$O$4024,12,FALSE())</f>
        <v>-4.66</v>
      </c>
      <c r="G4026" s="65" t="n">
        <f aca="false">VLOOKUP(A4026,Plan1!$A$7:$O$4024,13,FALSE())</f>
        <v>834.12</v>
      </c>
    </row>
    <row r="4027" customFormat="false" ht="15" hidden="false" customHeight="false" outlineLevel="0" collapsed="false">
      <c r="A4027" s="63" t="n">
        <v>45299</v>
      </c>
      <c r="B4027" s="64" t="n">
        <f aca="false">VLOOKUP(A4027,Plan1!$A$7:$O$4024,2,FALSE())</f>
        <v>-4.54</v>
      </c>
      <c r="C4027" s="65" t="n">
        <f aca="false">VLOOKUP(A4027,Plan1!$A$7:$O$4024,3,FALSE())</f>
        <v>776.46</v>
      </c>
      <c r="D4027" s="66" t="n">
        <f aca="false">VLOOKUP(A4027,Plan1!$A$7:$O$4024,7,FALSE())</f>
        <v>-2.8</v>
      </c>
      <c r="E4027" s="65" t="n">
        <f aca="false">VLOOKUP(A4027,Plan1!$A$7:$O$4024,8,FALSE())</f>
        <v>757.2</v>
      </c>
      <c r="F4027" s="64" t="n">
        <f aca="false">VLOOKUP(A4027,Plan1!$A$7:$O$4024,12,FALSE())</f>
        <v>-4.58</v>
      </c>
      <c r="G4027" s="65" t="n">
        <f aca="false">VLOOKUP(A4027,Plan1!$A$7:$O$4024,13,FALSE())</f>
        <v>834.2</v>
      </c>
    </row>
    <row r="4028" customFormat="false" ht="15" hidden="false" customHeight="false" outlineLevel="0" collapsed="false">
      <c r="A4028" s="63" t="n">
        <v>45300</v>
      </c>
      <c r="B4028" s="64" t="n">
        <f aca="false">VLOOKUP(A4028,Plan1!$A$7:$O$4024,2,FALSE())</f>
        <v>-4.51</v>
      </c>
      <c r="C4028" s="65" t="n">
        <f aca="false">VLOOKUP(A4028,Plan1!$A$7:$O$4024,3,FALSE())</f>
        <v>776.49</v>
      </c>
      <c r="D4028" s="66" t="n">
        <f aca="false">VLOOKUP(A4028,Plan1!$A$7:$O$4024,7,FALSE())</f>
        <v>-2.8</v>
      </c>
      <c r="E4028" s="65" t="n">
        <f aca="false">VLOOKUP(A4028,Plan1!$A$7:$O$4024,8,FALSE())</f>
        <v>757.2</v>
      </c>
      <c r="F4028" s="64" t="n">
        <f aca="false">VLOOKUP(A4028,Plan1!$A$7:$O$4024,12,FALSE())</f>
        <v>-4.57</v>
      </c>
      <c r="G4028" s="65" t="n">
        <f aca="false">VLOOKUP(A4028,Plan1!$A$7:$O$4024,13,FALSE())</f>
        <v>834.21</v>
      </c>
    </row>
    <row r="4029" customFormat="false" ht="15" hidden="false" customHeight="false" outlineLevel="0" collapsed="false">
      <c r="A4029" s="63" t="n">
        <v>45301</v>
      </c>
      <c r="B4029" s="64" t="n">
        <f aca="false">VLOOKUP(A4029,Plan1!$A$7:$O$4024,2,FALSE())</f>
        <v>-4.51</v>
      </c>
      <c r="C4029" s="65" t="n">
        <f aca="false">VLOOKUP(A4029,Plan1!$A$7:$O$4024,3,FALSE())</f>
        <v>776.49</v>
      </c>
      <c r="D4029" s="66" t="n">
        <f aca="false">VLOOKUP(A4029,Plan1!$A$7:$O$4024,7,FALSE())</f>
        <v>-2.79</v>
      </c>
      <c r="E4029" s="65" t="n">
        <f aca="false">VLOOKUP(A4029,Plan1!$A$7:$O$4024,8,FALSE())</f>
        <v>757.21</v>
      </c>
      <c r="F4029" s="64" t="n">
        <f aca="false">VLOOKUP(A4029,Plan1!$A$7:$O$4024,12,FALSE())</f>
        <v>-4.58</v>
      </c>
      <c r="G4029" s="65" t="n">
        <f aca="false">VLOOKUP(A4029,Plan1!$A$7:$O$4024,13,FALSE())</f>
        <v>834.2</v>
      </c>
    </row>
    <row r="4030" customFormat="false" ht="15" hidden="false" customHeight="false" outlineLevel="0" collapsed="false">
      <c r="A4030" s="63" t="n">
        <v>45302</v>
      </c>
      <c r="B4030" s="64" t="n">
        <f aca="false">VLOOKUP(A4030,Plan1!$A$7:$O$4024,2,FALSE())</f>
        <v>-4.48</v>
      </c>
      <c r="C4030" s="65" t="n">
        <f aca="false">VLOOKUP(A4030,Plan1!$A$7:$O$4024,3,FALSE())</f>
        <v>776.52</v>
      </c>
      <c r="D4030" s="66" t="n">
        <f aca="false">VLOOKUP(A4030,Plan1!$A$7:$O$4024,7,FALSE())</f>
        <v>-2.76</v>
      </c>
      <c r="E4030" s="65" t="n">
        <f aca="false">VLOOKUP(A4030,Plan1!$A$7:$O$4024,8,FALSE())</f>
        <v>757.24</v>
      </c>
      <c r="F4030" s="64" t="n">
        <f aca="false">VLOOKUP(A4030,Plan1!$A$7:$O$4024,12,FALSE())</f>
        <v>-4.58</v>
      </c>
      <c r="G4030" s="65" t="n">
        <f aca="false">VLOOKUP(A4030,Plan1!$A$7:$O$4024,13,FALSE())</f>
        <v>834.2</v>
      </c>
    </row>
    <row r="4031" customFormat="false" ht="15" hidden="false" customHeight="false" outlineLevel="0" collapsed="false">
      <c r="A4031" s="63" t="n">
        <v>45303</v>
      </c>
      <c r="B4031" s="64" t="n">
        <f aca="false">VLOOKUP(A4031,Plan1!$A$7:$O$4024,2,FALSE())</f>
        <v>-4.48</v>
      </c>
      <c r="C4031" s="65" t="n">
        <f aca="false">VLOOKUP(A4031,Plan1!$A$7:$O$4024,3,FALSE())</f>
        <v>776.52</v>
      </c>
      <c r="D4031" s="66" t="n">
        <f aca="false">VLOOKUP(A4031,Plan1!$A$7:$O$4024,7,FALSE())</f>
        <v>-2.76</v>
      </c>
      <c r="E4031" s="65" t="n">
        <f aca="false">VLOOKUP(A4031,Plan1!$A$7:$O$4024,8,FALSE())</f>
        <v>757.24</v>
      </c>
      <c r="F4031" s="64" t="n">
        <f aca="false">VLOOKUP(A4031,Plan1!$A$7:$O$4024,12,FALSE())</f>
        <v>-4.6</v>
      </c>
      <c r="G4031" s="65" t="n">
        <f aca="false">VLOOKUP(A4031,Plan1!$A$7:$O$4024,13,FALSE())</f>
        <v>834.18</v>
      </c>
    </row>
    <row r="4032" customFormat="false" ht="15" hidden="false" customHeight="false" outlineLevel="0" collapsed="false">
      <c r="A4032" s="63" t="n">
        <v>45304</v>
      </c>
      <c r="B4032" s="64" t="n">
        <f aca="false">VLOOKUP(A4032,Plan1!$A$7:$O$4024,2,FALSE())</f>
        <v>-4.43</v>
      </c>
      <c r="C4032" s="65" t="n">
        <f aca="false">VLOOKUP(A4032,Plan1!$A$7:$O$4024,3,FALSE())</f>
        <v>776.57</v>
      </c>
      <c r="D4032" s="66" t="n">
        <f aca="false">VLOOKUP(A4032,Plan1!$A$7:$O$4024,7,FALSE())</f>
        <v>-2.76</v>
      </c>
      <c r="E4032" s="65" t="n">
        <f aca="false">VLOOKUP(A4032,Plan1!$A$7:$O$4024,8,FALSE())</f>
        <v>757.24</v>
      </c>
      <c r="F4032" s="64" t="n">
        <f aca="false">VLOOKUP(A4032,Plan1!$A$7:$O$4024,12,FALSE())</f>
        <v>-4.55</v>
      </c>
      <c r="G4032" s="65" t="n">
        <f aca="false">VLOOKUP(A4032,Plan1!$A$7:$O$4024,13,FALSE())</f>
        <v>834.23</v>
      </c>
    </row>
    <row r="4033" customFormat="false" ht="15" hidden="false" customHeight="false" outlineLevel="0" collapsed="false">
      <c r="A4033" s="63" t="n">
        <v>45305</v>
      </c>
      <c r="B4033" s="64" t="n">
        <f aca="false">VLOOKUP(A4033,Plan1!$A$7:$O$4024,2,FALSE())</f>
        <v>-4.31</v>
      </c>
      <c r="C4033" s="65" t="n">
        <f aca="false">VLOOKUP(A4033,Plan1!$A$7:$O$4024,3,FALSE())</f>
        <v>776.69</v>
      </c>
      <c r="D4033" s="66" t="n">
        <f aca="false">VLOOKUP(A4033,Plan1!$A$7:$O$4024,7,FALSE())</f>
        <v>-2.63</v>
      </c>
      <c r="E4033" s="65" t="n">
        <f aca="false">VLOOKUP(A4033,Plan1!$A$7:$O$4024,8,FALSE())</f>
        <v>757.37</v>
      </c>
      <c r="F4033" s="64" t="n">
        <f aca="false">VLOOKUP(A4033,Plan1!$A$7:$O$4024,12,FALSE())</f>
        <v>-4.32</v>
      </c>
      <c r="G4033" s="65" t="n">
        <f aca="false">VLOOKUP(A4033,Plan1!$A$7:$O$4024,13,FALSE())</f>
        <v>834.46</v>
      </c>
    </row>
    <row r="4034" customFormat="false" ht="15" hidden="false" customHeight="false" outlineLevel="0" collapsed="false">
      <c r="A4034" s="63" t="n">
        <v>45306</v>
      </c>
      <c r="B4034" s="64" t="n">
        <f aca="false">VLOOKUP(A4034,Plan1!$A$7:$O$4024,2,FALSE())</f>
        <v>-4.22</v>
      </c>
      <c r="C4034" s="65" t="n">
        <f aca="false">VLOOKUP(A4034,Plan1!$A$7:$O$4024,3,FALSE())</f>
        <v>776.78</v>
      </c>
      <c r="D4034" s="66" t="n">
        <f aca="false">VLOOKUP(A4034,Plan1!$A$7:$O$4024,7,FALSE())</f>
        <v>-2.57</v>
      </c>
      <c r="E4034" s="65" t="n">
        <f aca="false">VLOOKUP(A4034,Plan1!$A$7:$O$4024,8,FALSE())</f>
        <v>757.43</v>
      </c>
      <c r="F4034" s="64" t="n">
        <f aca="false">VLOOKUP(A4034,Plan1!$A$7:$O$4024,12,FALSE())</f>
        <v>-4.26</v>
      </c>
      <c r="G4034" s="65" t="n">
        <f aca="false">VLOOKUP(A4034,Plan1!$A$7:$O$4024,13,FALSE())</f>
        <v>834.52</v>
      </c>
    </row>
    <row r="4035" customFormat="false" ht="15" hidden="false" customHeight="false" outlineLevel="0" collapsed="false">
      <c r="A4035" s="63" t="n">
        <v>45307</v>
      </c>
      <c r="B4035" s="64" t="n">
        <f aca="false">VLOOKUP(A4035,Plan1!$A$7:$O$4024,2,FALSE())</f>
        <v>-4.18</v>
      </c>
      <c r="C4035" s="65" t="n">
        <f aca="false">VLOOKUP(A4035,Plan1!$A$7:$O$4024,3,FALSE())</f>
        <v>776.82</v>
      </c>
      <c r="D4035" s="66" t="n">
        <f aca="false">VLOOKUP(A4035,Plan1!$A$7:$O$4024,7,FALSE())</f>
        <v>-2.52</v>
      </c>
      <c r="E4035" s="65" t="n">
        <f aca="false">VLOOKUP(A4035,Plan1!$A$7:$O$4024,8,FALSE())</f>
        <v>757.48</v>
      </c>
      <c r="F4035" s="64" t="n">
        <f aca="false">VLOOKUP(A4035,Plan1!$A$7:$O$4024,12,FALSE())</f>
        <v>-4.19</v>
      </c>
      <c r="G4035" s="65" t="n">
        <f aca="false">VLOOKUP(A4035,Plan1!$A$7:$O$4024,13,FALSE())</f>
        <v>834.59</v>
      </c>
    </row>
    <row r="4036" customFormat="false" ht="15" hidden="false" customHeight="false" outlineLevel="0" collapsed="false">
      <c r="A4036" s="63" t="n">
        <v>45308</v>
      </c>
      <c r="B4036" s="64" t="n">
        <f aca="false">VLOOKUP(A4036,Plan1!$A$7:$O$4024,2,FALSE())</f>
        <v>-4.18</v>
      </c>
      <c r="C4036" s="65" t="n">
        <f aca="false">VLOOKUP(A4036,Plan1!$A$7:$O$4024,3,FALSE())</f>
        <v>776.82</v>
      </c>
      <c r="D4036" s="66" t="n">
        <f aca="false">VLOOKUP(A4036,Plan1!$A$7:$O$4024,7,FALSE())</f>
        <v>-2.52</v>
      </c>
      <c r="E4036" s="65" t="n">
        <f aca="false">VLOOKUP(A4036,Plan1!$A$7:$O$4024,8,FALSE())</f>
        <v>757.48</v>
      </c>
      <c r="F4036" s="64" t="n">
        <f aca="false">VLOOKUP(A4036,Plan1!$A$7:$O$4024,12,FALSE())</f>
        <v>-3.98</v>
      </c>
      <c r="G4036" s="65" t="n">
        <f aca="false">VLOOKUP(A4036,Plan1!$A$7:$O$4024,13,FALSE())</f>
        <v>834.8</v>
      </c>
    </row>
    <row r="4037" customFormat="false" ht="15" hidden="false" customHeight="false" outlineLevel="0" collapsed="false">
      <c r="A4037" s="63" t="n">
        <v>45309</v>
      </c>
      <c r="B4037" s="64" t="n">
        <f aca="false">VLOOKUP(A4037,Plan1!$A$7:$O$4024,2,FALSE())</f>
        <v>-4.18</v>
      </c>
      <c r="C4037" s="65" t="n">
        <f aca="false">VLOOKUP(A4037,Plan1!$A$7:$O$4024,3,FALSE())</f>
        <v>776.82</v>
      </c>
      <c r="D4037" s="66" t="n">
        <f aca="false">VLOOKUP(A4037,Plan1!$A$7:$O$4024,7,FALSE())</f>
        <v>-2.51</v>
      </c>
      <c r="E4037" s="65" t="n">
        <f aca="false">VLOOKUP(A4037,Plan1!$A$7:$O$4024,8,FALSE())</f>
        <v>757.49</v>
      </c>
      <c r="F4037" s="64" t="n">
        <f aca="false">VLOOKUP(A4037,Plan1!$A$7:$O$4024,12,FALSE())</f>
        <v>-3.78</v>
      </c>
      <c r="G4037" s="65" t="n">
        <f aca="false">VLOOKUP(A4037,Plan1!$A$7:$O$4024,13,FALSE())</f>
        <v>835</v>
      </c>
    </row>
    <row r="4038" customFormat="false" ht="15" hidden="false" customHeight="false" outlineLevel="0" collapsed="false">
      <c r="A4038" s="63" t="n">
        <v>45310</v>
      </c>
      <c r="B4038" s="64" t="n">
        <f aca="false">VLOOKUP(A4038,Plan1!$A$7:$O$4024,2,FALSE())</f>
        <v>-4.16</v>
      </c>
      <c r="C4038" s="65" t="n">
        <f aca="false">VLOOKUP(A4038,Plan1!$A$7:$O$4024,3,FALSE())</f>
        <v>776.84</v>
      </c>
      <c r="D4038" s="66" t="n">
        <f aca="false">VLOOKUP(A4038,Plan1!$A$7:$O$4024,7,FALSE())</f>
        <v>-2.52</v>
      </c>
      <c r="E4038" s="65" t="n">
        <f aca="false">VLOOKUP(A4038,Plan1!$A$7:$O$4024,8,FALSE())</f>
        <v>757.48</v>
      </c>
      <c r="F4038" s="64" t="n">
        <f aca="false">VLOOKUP(A4038,Plan1!$A$7:$O$4024,12,FALSE())</f>
        <v>-3.69</v>
      </c>
      <c r="G4038" s="65" t="n">
        <f aca="false">VLOOKUP(A4038,Plan1!$A$7:$O$4024,13,FALSE())</f>
        <v>835.09</v>
      </c>
    </row>
    <row r="4039" customFormat="false" ht="15" hidden="false" customHeight="false" outlineLevel="0" collapsed="false">
      <c r="A4039" s="63" t="n">
        <v>45311</v>
      </c>
      <c r="B4039" s="64" t="n">
        <f aca="false">VLOOKUP(A4039,Plan1!$A$7:$O$4024,2,FALSE())</f>
        <v>-4.16</v>
      </c>
      <c r="C4039" s="65" t="n">
        <f aca="false">VLOOKUP(A4039,Plan1!$A$7:$O$4024,3,FALSE())</f>
        <v>776.84</v>
      </c>
      <c r="D4039" s="66" t="n">
        <f aca="false">VLOOKUP(A4039,Plan1!$A$7:$O$4024,7,FALSE())</f>
        <v>-2.53</v>
      </c>
      <c r="E4039" s="65" t="n">
        <f aca="false">VLOOKUP(A4039,Plan1!$A$7:$O$4024,8,FALSE())</f>
        <v>757.47</v>
      </c>
      <c r="F4039" s="64" t="n">
        <f aca="false">VLOOKUP(A4039,Plan1!$A$7:$O$4024,12,FALSE())</f>
        <v>-3.68</v>
      </c>
      <c r="G4039" s="65" t="n">
        <f aca="false">VLOOKUP(A4039,Plan1!$A$7:$O$4024,13,FALSE())</f>
        <v>835.1</v>
      </c>
    </row>
    <row r="4040" customFormat="false" ht="15" hidden="false" customHeight="false" outlineLevel="0" collapsed="false">
      <c r="A4040" s="63" t="n">
        <v>45312</v>
      </c>
      <c r="B4040" s="64" t="n">
        <f aca="false">VLOOKUP(A4040,Plan1!$A$7:$O$4024,2,FALSE())</f>
        <v>-4.07</v>
      </c>
      <c r="C4040" s="65" t="n">
        <f aca="false">VLOOKUP(A4040,Plan1!$A$7:$O$4024,3,FALSE())</f>
        <v>776.93</v>
      </c>
      <c r="D4040" s="66" t="n">
        <f aca="false">VLOOKUP(A4040,Plan1!$A$7:$O$4024,7,FALSE())</f>
        <v>-2.56</v>
      </c>
      <c r="E4040" s="65" t="n">
        <f aca="false">VLOOKUP(A4040,Plan1!$A$7:$O$4024,8,FALSE())</f>
        <v>757.44</v>
      </c>
      <c r="F4040" s="64" t="n">
        <f aca="false">VLOOKUP(A4040,Plan1!$A$7:$O$4024,12,FALSE())</f>
        <v>-3.68</v>
      </c>
      <c r="G4040" s="65" t="n">
        <f aca="false">VLOOKUP(A4040,Plan1!$A$7:$O$4024,13,FALSE())</f>
        <v>835.1</v>
      </c>
    </row>
    <row r="4041" customFormat="false" ht="15" hidden="false" customHeight="false" outlineLevel="0" collapsed="false">
      <c r="A4041" s="63" t="n">
        <v>45313</v>
      </c>
      <c r="B4041" s="64" t="n">
        <f aca="false">VLOOKUP(A4041,Plan1!$A$7:$O$4024,2,FALSE())</f>
        <v>-4.05</v>
      </c>
      <c r="C4041" s="65" t="n">
        <f aca="false">VLOOKUP(A4041,Plan1!$A$7:$O$4024,3,FALSE())</f>
        <v>776.95</v>
      </c>
      <c r="D4041" s="66" t="n">
        <f aca="false">VLOOKUP(A4041,Plan1!$A$7:$O$4024,7,FALSE())</f>
        <v>-2.55</v>
      </c>
      <c r="E4041" s="65" t="n">
        <f aca="false">VLOOKUP(A4041,Plan1!$A$7:$O$4024,8,FALSE())</f>
        <v>757.45</v>
      </c>
      <c r="F4041" s="64" t="n">
        <f aca="false">VLOOKUP(A4041,Plan1!$A$7:$O$4024,12,FALSE())</f>
        <v>-3.69</v>
      </c>
      <c r="G4041" s="65" t="n">
        <f aca="false">VLOOKUP(A4041,Plan1!$A$7:$O$4024,13,FALSE())</f>
        <v>835.09</v>
      </c>
    </row>
    <row r="4042" customFormat="false" ht="15" hidden="false" customHeight="false" outlineLevel="0" collapsed="false">
      <c r="A4042" s="63" t="n">
        <v>45314</v>
      </c>
      <c r="B4042" s="64" t="n">
        <f aca="false">VLOOKUP(A4042,Plan1!$A$7:$O$4024,2,FALSE())</f>
        <v>-4.06</v>
      </c>
      <c r="C4042" s="65" t="n">
        <f aca="false">VLOOKUP(A4042,Plan1!$A$7:$O$4024,3,FALSE())</f>
        <v>776.94</v>
      </c>
      <c r="D4042" s="66" t="n">
        <f aca="false">VLOOKUP(A4042,Plan1!$A$7:$O$4024,7,FALSE())</f>
        <v>-2.53</v>
      </c>
      <c r="E4042" s="65" t="n">
        <f aca="false">VLOOKUP(A4042,Plan1!$A$7:$O$4024,8,FALSE())</f>
        <v>757.47</v>
      </c>
      <c r="F4042" s="64" t="n">
        <f aca="false">VLOOKUP(A4042,Plan1!$A$7:$O$4024,12,FALSE())</f>
        <v>-3.69</v>
      </c>
      <c r="G4042" s="65" t="n">
        <f aca="false">VLOOKUP(A4042,Plan1!$A$7:$O$4024,13,FALSE())</f>
        <v>835.09</v>
      </c>
    </row>
    <row r="4043" customFormat="false" ht="15" hidden="false" customHeight="false" outlineLevel="0" collapsed="false">
      <c r="A4043" s="63" t="n">
        <v>45315</v>
      </c>
      <c r="B4043" s="64" t="n">
        <f aca="false">VLOOKUP(A4043,Plan1!$A$7:$O$4024,2,FALSE())</f>
        <v>-3.82</v>
      </c>
      <c r="C4043" s="65" t="n">
        <f aca="false">VLOOKUP(A4043,Plan1!$A$7:$O$4024,3,FALSE())</f>
        <v>777.18</v>
      </c>
      <c r="D4043" s="66" t="n">
        <f aca="false">VLOOKUP(A4043,Plan1!$A$7:$O$4024,7,FALSE())</f>
        <v>-2.47</v>
      </c>
      <c r="E4043" s="65" t="n">
        <f aca="false">VLOOKUP(A4043,Plan1!$A$7:$O$4024,8,FALSE())</f>
        <v>757.53</v>
      </c>
      <c r="F4043" s="64" t="n">
        <f aca="false">VLOOKUP(A4043,Plan1!$A$7:$O$4024,12,FALSE())</f>
        <v>-3.34</v>
      </c>
      <c r="G4043" s="65" t="n">
        <f aca="false">VLOOKUP(A4043,Plan1!$A$7:$O$4024,13,FALSE())</f>
        <v>835.44</v>
      </c>
    </row>
    <row r="4044" customFormat="false" ht="15" hidden="false" customHeight="false" outlineLevel="0" collapsed="false">
      <c r="A4044" s="63" t="n">
        <v>45316</v>
      </c>
      <c r="B4044" s="64" t="n">
        <f aca="false">VLOOKUP(A4044,Plan1!$A$7:$O$4024,2,FALSE())</f>
        <v>-3.59</v>
      </c>
      <c r="C4044" s="65" t="n">
        <f aca="false">VLOOKUP(A4044,Plan1!$A$7:$O$4024,3,FALSE())</f>
        <v>777.41</v>
      </c>
      <c r="D4044" s="66" t="n">
        <f aca="false">VLOOKUP(A4044,Plan1!$A$7:$O$4024,7,FALSE())</f>
        <v>-2.4</v>
      </c>
      <c r="E4044" s="65" t="n">
        <f aca="false">VLOOKUP(A4044,Plan1!$A$7:$O$4024,8,FALSE())</f>
        <v>757.6</v>
      </c>
      <c r="F4044" s="64" t="n">
        <f aca="false">VLOOKUP(A4044,Plan1!$A$7:$O$4024,12,FALSE())</f>
        <v>-3.14</v>
      </c>
      <c r="G4044" s="65" t="n">
        <f aca="false">VLOOKUP(A4044,Plan1!$A$7:$O$4024,13,FALSE())</f>
        <v>835.64</v>
      </c>
    </row>
    <row r="4045" customFormat="false" ht="15" hidden="false" customHeight="false" outlineLevel="0" collapsed="false">
      <c r="A4045" s="63" t="n">
        <v>45317</v>
      </c>
      <c r="B4045" s="64" t="n">
        <f aca="false">VLOOKUP(A4045,Plan1!$A$7:$O$4024,2,FALSE())</f>
        <v>-3.52</v>
      </c>
      <c r="C4045" s="65" t="n">
        <f aca="false">VLOOKUP(A4045,Plan1!$A$7:$O$4024,3,FALSE())</f>
        <v>777.48</v>
      </c>
      <c r="D4045" s="66" t="n">
        <f aca="false">VLOOKUP(A4045,Plan1!$A$7:$O$4024,7,FALSE())</f>
        <v>-2.39</v>
      </c>
      <c r="E4045" s="65" t="n">
        <f aca="false">VLOOKUP(A4045,Plan1!$A$7:$O$4024,8,FALSE())</f>
        <v>757.61</v>
      </c>
      <c r="F4045" s="64" t="n">
        <f aca="false">VLOOKUP(A4045,Plan1!$A$7:$O$4024,12,FALSE())</f>
        <v>-3.12</v>
      </c>
      <c r="G4045" s="65" t="n">
        <f aca="false">VLOOKUP(A4045,Plan1!$A$7:$O$4024,13,FALSE())</f>
        <v>835.66</v>
      </c>
    </row>
    <row r="4046" customFormat="false" ht="15" hidden="false" customHeight="false" outlineLevel="0" collapsed="false">
      <c r="A4046" s="63" t="n">
        <v>45318</v>
      </c>
      <c r="B4046" s="64" t="n">
        <f aca="false">VLOOKUP(A4046,Plan1!$A$7:$O$4024,2,FALSE())</f>
        <v>-3.5</v>
      </c>
      <c r="C4046" s="65" t="n">
        <f aca="false">VLOOKUP(A4046,Plan1!$A$7:$O$4024,3,FALSE())</f>
        <v>777.5</v>
      </c>
      <c r="D4046" s="66" t="n">
        <f aca="false">VLOOKUP(A4046,Plan1!$A$7:$O$4024,7,FALSE())</f>
        <v>-2.38</v>
      </c>
      <c r="E4046" s="65" t="n">
        <f aca="false">VLOOKUP(A4046,Plan1!$A$7:$O$4024,8,FALSE())</f>
        <v>757.62</v>
      </c>
      <c r="F4046" s="64" t="n">
        <f aca="false">VLOOKUP(A4046,Plan1!$A$7:$O$4024,12,FALSE())</f>
        <v>-3.02</v>
      </c>
      <c r="G4046" s="65" t="n">
        <f aca="false">VLOOKUP(A4046,Plan1!$A$7:$O$4024,13,FALSE())</f>
        <v>835.76</v>
      </c>
    </row>
    <row r="4047" customFormat="false" ht="15" hidden="false" customHeight="false" outlineLevel="0" collapsed="false">
      <c r="A4047" s="63" t="n">
        <v>45319</v>
      </c>
      <c r="B4047" s="64" t="n">
        <f aca="false">VLOOKUP(A4047,Plan1!$A$7:$O$4024,2,FALSE())</f>
        <v>-3.48</v>
      </c>
      <c r="C4047" s="65" t="n">
        <f aca="false">VLOOKUP(A4047,Plan1!$A$7:$O$4024,3,FALSE())</f>
        <v>777.52</v>
      </c>
      <c r="D4047" s="66" t="n">
        <f aca="false">VLOOKUP(A4047,Plan1!$A$7:$O$4024,7,FALSE())</f>
        <v>-2.39</v>
      </c>
      <c r="E4047" s="65" t="n">
        <f aca="false">VLOOKUP(A4047,Plan1!$A$7:$O$4024,8,FALSE())</f>
        <v>757.61</v>
      </c>
      <c r="F4047" s="64" t="n">
        <f aca="false">VLOOKUP(A4047,Plan1!$A$7:$O$4024,12,FALSE())</f>
        <v>-3</v>
      </c>
      <c r="G4047" s="65" t="n">
        <f aca="false">VLOOKUP(A4047,Plan1!$A$7:$O$4024,13,FALSE())</f>
        <v>835.78</v>
      </c>
    </row>
    <row r="4048" customFormat="false" ht="15" hidden="false" customHeight="false" outlineLevel="0" collapsed="false">
      <c r="A4048" s="63" t="n">
        <v>45320</v>
      </c>
      <c r="B4048" s="64" t="n">
        <f aca="false">VLOOKUP(A4048,Plan1!$A$7:$O$4024,2,FALSE())</f>
        <v>-3.42</v>
      </c>
      <c r="C4048" s="65" t="n">
        <f aca="false">VLOOKUP(A4048,Plan1!$A$7:$O$4024,3,FALSE())</f>
        <v>777.58</v>
      </c>
      <c r="D4048" s="66" t="n">
        <f aca="false">VLOOKUP(A4048,Plan1!$A$7:$O$4024,7,FALSE())</f>
        <v>-2.36</v>
      </c>
      <c r="E4048" s="65" t="n">
        <f aca="false">VLOOKUP(A4048,Plan1!$A$7:$O$4024,8,FALSE())</f>
        <v>757.64</v>
      </c>
      <c r="F4048" s="64" t="n">
        <f aca="false">VLOOKUP(A4048,Plan1!$A$7:$O$4024,12,FALSE())</f>
        <v>-2.99</v>
      </c>
      <c r="G4048" s="65" t="n">
        <f aca="false">VLOOKUP(A4048,Plan1!$A$7:$O$4024,13,FALSE())</f>
        <v>835.79</v>
      </c>
    </row>
    <row r="4049" customFormat="false" ht="15" hidden="false" customHeight="false" outlineLevel="0" collapsed="false">
      <c r="A4049" s="63" t="n">
        <v>45321</v>
      </c>
      <c r="B4049" s="64" t="n">
        <f aca="false">VLOOKUP(A4049,Plan1!$A$7:$O$4024,2,FALSE())</f>
        <v>-3.4</v>
      </c>
      <c r="C4049" s="65" t="n">
        <f aca="false">VLOOKUP(A4049,Plan1!$A$7:$O$4024,3,FALSE())</f>
        <v>777.6</v>
      </c>
      <c r="D4049" s="66" t="n">
        <f aca="false">VLOOKUP(A4049,Plan1!$A$7:$O$4024,7,FALSE())</f>
        <v>-2.31</v>
      </c>
      <c r="E4049" s="65" t="n">
        <f aca="false">VLOOKUP(A4049,Plan1!$A$7:$O$4024,8,FALSE())</f>
        <v>757.69</v>
      </c>
      <c r="F4049" s="64" t="n">
        <f aca="false">VLOOKUP(A4049,Plan1!$A$7:$O$4024,12,FALSE())</f>
        <v>-2.97</v>
      </c>
      <c r="G4049" s="65" t="n">
        <f aca="false">VLOOKUP(A4049,Plan1!$A$7:$O$4024,13,FALSE())</f>
        <v>835.81</v>
      </c>
    </row>
    <row r="4050" customFormat="false" ht="15" hidden="false" customHeight="false" outlineLevel="0" collapsed="false">
      <c r="A4050" s="63" t="n">
        <v>45322</v>
      </c>
      <c r="B4050" s="64" t="n">
        <f aca="false">VLOOKUP(A4050,Plan1!$A$7:$O$4024,2,FALSE())</f>
        <v>-3.28</v>
      </c>
      <c r="C4050" s="65" t="n">
        <f aca="false">VLOOKUP(A4050,Plan1!$A$7:$O$4024,3,FALSE())</f>
        <v>777.72</v>
      </c>
      <c r="D4050" s="66" t="n">
        <f aca="false">VLOOKUP(A4050,Plan1!$A$7:$O$4024,7,FALSE())</f>
        <v>-2.28</v>
      </c>
      <c r="E4050" s="65" t="n">
        <f aca="false">VLOOKUP(A4050,Plan1!$A$7:$O$4024,8,FALSE())</f>
        <v>757.72</v>
      </c>
      <c r="F4050" s="64" t="n">
        <f aca="false">VLOOKUP(A4050,Plan1!$A$7:$O$4024,12,FALSE())</f>
        <v>-2.97</v>
      </c>
      <c r="G4050" s="65" t="n">
        <f aca="false">VLOOKUP(A4050,Plan1!$A$7:$O$4024,13,FALSE())</f>
        <v>835.81</v>
      </c>
    </row>
    <row r="4051" customFormat="false" ht="15" hidden="false" customHeight="false" outlineLevel="0" collapsed="false">
      <c r="A4051" s="63" t="n">
        <v>45323</v>
      </c>
      <c r="B4051" s="64" t="n">
        <f aca="false">VLOOKUP(A4051,Plan1!$A$7:$O$4024,2,FALSE())</f>
        <v>-3.26</v>
      </c>
      <c r="C4051" s="65" t="n">
        <f aca="false">VLOOKUP(A4051,Plan1!$A$7:$O$4024,3,FALSE())</f>
        <v>777.74</v>
      </c>
      <c r="D4051" s="66" t="n">
        <f aca="false">VLOOKUP(A4051,Plan1!$A$7:$O$4024,7,FALSE())</f>
        <v>-2.26</v>
      </c>
      <c r="E4051" s="65" t="n">
        <f aca="false">VLOOKUP(A4051,Plan1!$A$7:$O$4024,8,FALSE())</f>
        <v>757.74</v>
      </c>
      <c r="F4051" s="64" t="n">
        <f aca="false">VLOOKUP(A4051,Plan1!$A$7:$O$4024,12,FALSE())</f>
        <v>-2.9</v>
      </c>
      <c r="G4051" s="65" t="n">
        <f aca="false">VLOOKUP(A4051,Plan1!$A$7:$O$4024,13,FALSE())</f>
        <v>835.88</v>
      </c>
    </row>
    <row r="4052" customFormat="false" ht="15" hidden="false" customHeight="false" outlineLevel="0" collapsed="false">
      <c r="A4052" s="63" t="n">
        <v>45324</v>
      </c>
      <c r="B4052" s="64" t="n">
        <f aca="false">VLOOKUP(A4052,Plan1!$A$7:$O$4024,2,FALSE())</f>
        <v>-3.25</v>
      </c>
      <c r="C4052" s="65" t="n">
        <f aca="false">VLOOKUP(A4052,Plan1!$A$7:$O$4024,3,FALSE())</f>
        <v>777.75</v>
      </c>
      <c r="D4052" s="66" t="n">
        <f aca="false">VLOOKUP(A4052,Plan1!$A$7:$O$4024,7,FALSE())</f>
        <v>-2.26</v>
      </c>
      <c r="E4052" s="65" t="n">
        <f aca="false">VLOOKUP(A4052,Plan1!$A$7:$O$4024,8,FALSE())</f>
        <v>757.74</v>
      </c>
      <c r="F4052" s="64" t="n">
        <f aca="false">VLOOKUP(A4052,Plan1!$A$7:$O$4024,12,FALSE())</f>
        <v>-2.88</v>
      </c>
      <c r="G4052" s="65" t="n">
        <f aca="false">VLOOKUP(A4052,Plan1!$A$7:$O$4024,13,FALSE())</f>
        <v>835.9</v>
      </c>
    </row>
    <row r="4053" customFormat="false" ht="15" hidden="false" customHeight="false" outlineLevel="0" collapsed="false">
      <c r="A4053" s="63" t="n">
        <v>45325</v>
      </c>
      <c r="B4053" s="64" t="n">
        <f aca="false">VLOOKUP(A4053,Plan1!$A$7:$O$4024,2,FALSE())</f>
        <v>-3.24</v>
      </c>
      <c r="C4053" s="65" t="n">
        <f aca="false">VLOOKUP(A4053,Plan1!$A$7:$O$4024,3,FALSE())</f>
        <v>777.76</v>
      </c>
      <c r="D4053" s="66" t="n">
        <f aca="false">VLOOKUP(A4053,Plan1!$A$7:$O$4024,7,FALSE())</f>
        <v>-2.26</v>
      </c>
      <c r="E4053" s="65" t="n">
        <f aca="false">VLOOKUP(A4053,Plan1!$A$7:$O$4024,8,FALSE())</f>
        <v>757.74</v>
      </c>
      <c r="F4053" s="64" t="n">
        <f aca="false">VLOOKUP(A4053,Plan1!$A$7:$O$4024,12,FALSE())</f>
        <v>-2.89</v>
      </c>
      <c r="G4053" s="65" t="n">
        <f aca="false">VLOOKUP(A4053,Plan1!$A$7:$O$4024,13,FALSE())</f>
        <v>835.89</v>
      </c>
    </row>
    <row r="4054" customFormat="false" ht="15" hidden="false" customHeight="false" outlineLevel="0" collapsed="false">
      <c r="A4054" s="63" t="n">
        <v>45326</v>
      </c>
      <c r="B4054" s="64" t="n">
        <f aca="false">VLOOKUP(A4054,Plan1!$A$7:$O$4024,2,FALSE())</f>
        <v>-3.24</v>
      </c>
      <c r="C4054" s="65" t="n">
        <f aca="false">VLOOKUP(A4054,Plan1!$A$7:$O$4024,3,FALSE())</f>
        <v>777.76</v>
      </c>
      <c r="D4054" s="66" t="n">
        <f aca="false">VLOOKUP(A4054,Plan1!$A$7:$O$4024,7,FALSE())</f>
        <v>-2.28</v>
      </c>
      <c r="E4054" s="65" t="n">
        <f aca="false">VLOOKUP(A4054,Plan1!$A$7:$O$4024,8,FALSE())</f>
        <v>757.72</v>
      </c>
      <c r="F4054" s="64" t="n">
        <f aca="false">VLOOKUP(A4054,Plan1!$A$7:$O$4024,12,FALSE())</f>
        <v>-2.9</v>
      </c>
      <c r="G4054" s="65" t="n">
        <f aca="false">VLOOKUP(A4054,Plan1!$A$7:$O$4024,13,FALSE())</f>
        <v>835.88</v>
      </c>
    </row>
    <row r="4055" customFormat="false" ht="15" hidden="false" customHeight="false" outlineLevel="0" collapsed="false">
      <c r="A4055" s="63" t="n">
        <v>45327</v>
      </c>
      <c r="B4055" s="64" t="n">
        <f aca="false">VLOOKUP(A4055,Plan1!$A$7:$O$4024,2,FALSE())</f>
        <v>-3.24</v>
      </c>
      <c r="C4055" s="65" t="n">
        <f aca="false">VLOOKUP(A4055,Plan1!$A$7:$O$4024,3,FALSE())</f>
        <v>777.76</v>
      </c>
      <c r="D4055" s="66" t="n">
        <f aca="false">VLOOKUP(A4055,Plan1!$A$7:$O$4024,7,FALSE())</f>
        <v>-2.29</v>
      </c>
      <c r="E4055" s="65" t="n">
        <f aca="false">VLOOKUP(A4055,Plan1!$A$7:$O$4024,8,FALSE())</f>
        <v>757.71</v>
      </c>
      <c r="F4055" s="64" t="n">
        <f aca="false">VLOOKUP(A4055,Plan1!$A$7:$O$4024,12,FALSE())</f>
        <v>-2.92</v>
      </c>
      <c r="G4055" s="65" t="n">
        <f aca="false">VLOOKUP(A4055,Plan1!$A$7:$O$4024,13,FALSE())</f>
        <v>835.86</v>
      </c>
    </row>
    <row r="4056" customFormat="false" ht="15" hidden="false" customHeight="false" outlineLevel="0" collapsed="false">
      <c r="A4056" s="63" t="n">
        <v>45328</v>
      </c>
      <c r="B4056" s="64" t="n">
        <f aca="false">VLOOKUP(A4056,Plan1!$A$7:$O$4024,2,FALSE())</f>
        <v>-3.19</v>
      </c>
      <c r="C4056" s="65" t="n">
        <f aca="false">VLOOKUP(A4056,Plan1!$A$7:$O$4024,3,FALSE())</f>
        <v>777.81</v>
      </c>
      <c r="D4056" s="66" t="n">
        <f aca="false">VLOOKUP(A4056,Plan1!$A$7:$O$4024,7,FALSE())</f>
        <v>-2.29</v>
      </c>
      <c r="E4056" s="65" t="n">
        <f aca="false">VLOOKUP(A4056,Plan1!$A$7:$O$4024,8,FALSE())</f>
        <v>757.71</v>
      </c>
      <c r="F4056" s="64" t="n">
        <f aca="false">VLOOKUP(A4056,Plan1!$A$7:$O$4024,12,FALSE())</f>
        <v>-2.9</v>
      </c>
      <c r="G4056" s="65" t="n">
        <f aca="false">VLOOKUP(A4056,Plan1!$A$7:$O$4024,13,FALSE())</f>
        <v>835.88</v>
      </c>
    </row>
    <row r="4057" customFormat="false" ht="15" hidden="false" customHeight="false" outlineLevel="0" collapsed="false">
      <c r="A4057" s="63" t="n">
        <v>45329</v>
      </c>
      <c r="B4057" s="64" t="n">
        <f aca="false">VLOOKUP(A4057,Plan1!$A$7:$O$4024,2,FALSE())</f>
        <v>-3.11</v>
      </c>
      <c r="C4057" s="65" t="n">
        <f aca="false">VLOOKUP(A4057,Plan1!$A$7:$O$4024,3,FALSE())</f>
        <v>777.89</v>
      </c>
      <c r="D4057" s="66" t="n">
        <f aca="false">VLOOKUP(A4057,Plan1!$A$7:$O$4024,7,FALSE())</f>
        <v>-2.28</v>
      </c>
      <c r="E4057" s="65" t="n">
        <f aca="false">VLOOKUP(A4057,Plan1!$A$7:$O$4024,8,FALSE())</f>
        <v>757.72</v>
      </c>
      <c r="F4057" s="64" t="n">
        <f aca="false">VLOOKUP(A4057,Plan1!$A$7:$O$4024,12,FALSE())</f>
        <v>-2.82</v>
      </c>
      <c r="G4057" s="65" t="n">
        <f aca="false">VLOOKUP(A4057,Plan1!$A$7:$O$4024,13,FALSE())</f>
        <v>835.96</v>
      </c>
    </row>
    <row r="4058" customFormat="false" ht="15" hidden="false" customHeight="false" outlineLevel="0" collapsed="false">
      <c r="A4058" s="63" t="n">
        <v>45330</v>
      </c>
      <c r="B4058" s="64" t="n">
        <f aca="false">VLOOKUP(A4058,Plan1!$A$7:$O$4024,2,FALSE())</f>
        <v>-3.07</v>
      </c>
      <c r="C4058" s="65" t="n">
        <f aca="false">VLOOKUP(A4058,Plan1!$A$7:$O$4024,3,FALSE())</f>
        <v>777.93</v>
      </c>
      <c r="D4058" s="66" t="n">
        <f aca="false">VLOOKUP(A4058,Plan1!$A$7:$O$4024,7,FALSE())</f>
        <v>-2.28</v>
      </c>
      <c r="E4058" s="65" t="n">
        <f aca="false">VLOOKUP(A4058,Plan1!$A$7:$O$4024,8,FALSE())</f>
        <v>757.72</v>
      </c>
      <c r="F4058" s="64" t="n">
        <f aca="false">VLOOKUP(A4058,Plan1!$A$7:$O$4024,12,FALSE())</f>
        <v>-2.78</v>
      </c>
      <c r="G4058" s="65" t="n">
        <f aca="false">VLOOKUP(A4058,Plan1!$A$7:$O$4024,13,FALSE())</f>
        <v>836</v>
      </c>
    </row>
    <row r="4059" customFormat="false" ht="15" hidden="false" customHeight="false" outlineLevel="0" collapsed="false">
      <c r="A4059" s="63" t="n">
        <v>45331</v>
      </c>
      <c r="B4059" s="64" t="n">
        <f aca="false">VLOOKUP(A4059,Plan1!$A$7:$O$4024,2,FALSE())</f>
        <v>-3.03</v>
      </c>
      <c r="C4059" s="65" t="n">
        <f aca="false">VLOOKUP(A4059,Plan1!$A$7:$O$4024,3,FALSE())</f>
        <v>777.97</v>
      </c>
      <c r="D4059" s="66" t="n">
        <f aca="false">VLOOKUP(A4059,Plan1!$A$7:$O$4024,7,FALSE())</f>
        <v>-2.28</v>
      </c>
      <c r="E4059" s="65" t="n">
        <f aca="false">VLOOKUP(A4059,Plan1!$A$7:$O$4024,8,FALSE())</f>
        <v>757.72</v>
      </c>
      <c r="F4059" s="64" t="n">
        <f aca="false">VLOOKUP(A4059,Plan1!$A$7:$O$4024,12,FALSE())</f>
        <v>-2.76</v>
      </c>
      <c r="G4059" s="65" t="n">
        <f aca="false">VLOOKUP(A4059,Plan1!$A$7:$O$4024,13,FALSE())</f>
        <v>836.02</v>
      </c>
    </row>
    <row r="4060" customFormat="false" ht="15" hidden="false" customHeight="false" outlineLevel="0" collapsed="false">
      <c r="A4060" s="63" t="n">
        <v>45332</v>
      </c>
      <c r="B4060" s="64" t="n">
        <f aca="false">VLOOKUP(A4060,Plan1!$A$7:$O$4024,2,FALSE())</f>
        <v>-3</v>
      </c>
      <c r="C4060" s="65" t="n">
        <f aca="false">VLOOKUP(A4060,Plan1!$A$7:$O$4024,3,FALSE())</f>
        <v>778</v>
      </c>
      <c r="D4060" s="66" t="n">
        <f aca="false">VLOOKUP(A4060,Plan1!$A$7:$O$4024,7,FALSE())</f>
        <v>-2.29</v>
      </c>
      <c r="E4060" s="65" t="n">
        <f aca="false">VLOOKUP(A4060,Plan1!$A$7:$O$4024,8,FALSE())</f>
        <v>757.71</v>
      </c>
      <c r="F4060" s="64" t="n">
        <f aca="false">VLOOKUP(A4060,Plan1!$A$7:$O$4024,12,FALSE())</f>
        <v>-2.76</v>
      </c>
      <c r="G4060" s="65" t="n">
        <f aca="false">VLOOKUP(A4060,Plan1!$A$7:$O$4024,13,FALSE())</f>
        <v>836.02</v>
      </c>
    </row>
    <row r="4061" customFormat="false" ht="15" hidden="false" customHeight="false" outlineLevel="0" collapsed="false">
      <c r="A4061" s="63" t="n">
        <v>45333</v>
      </c>
      <c r="B4061" s="64" t="n">
        <f aca="false">VLOOKUP(A4061,Plan1!$A$7:$O$4024,2,FALSE())</f>
        <v>-3</v>
      </c>
      <c r="C4061" s="65" t="n">
        <f aca="false">VLOOKUP(A4061,Plan1!$A$7:$O$4024,3,FALSE())</f>
        <v>778</v>
      </c>
      <c r="D4061" s="66" t="n">
        <f aca="false">VLOOKUP(A4061,Plan1!$A$7:$O$4024,7,FALSE())</f>
        <v>-2.3</v>
      </c>
      <c r="E4061" s="65" t="n">
        <f aca="false">VLOOKUP(A4061,Plan1!$A$7:$O$4024,8,FALSE())</f>
        <v>757.7</v>
      </c>
      <c r="F4061" s="64" t="n">
        <f aca="false">VLOOKUP(A4061,Plan1!$A$7:$O$4024,12,FALSE())</f>
        <v>-2.78</v>
      </c>
      <c r="G4061" s="65" t="n">
        <f aca="false">VLOOKUP(A4061,Plan1!$A$7:$O$4024,13,FALSE())</f>
        <v>836</v>
      </c>
    </row>
    <row r="4062" customFormat="false" ht="15" hidden="false" customHeight="false" outlineLevel="0" collapsed="false">
      <c r="A4062" s="63" t="n">
        <v>45334</v>
      </c>
      <c r="B4062" s="64" t="n">
        <f aca="false">VLOOKUP(A4062,Plan1!$A$7:$O$4024,2,FALSE())</f>
        <v>-3.01</v>
      </c>
      <c r="C4062" s="65" t="n">
        <f aca="false">VLOOKUP(A4062,Plan1!$A$7:$O$4024,3,FALSE())</f>
        <v>777.99</v>
      </c>
      <c r="D4062" s="66" t="n">
        <f aca="false">VLOOKUP(A4062,Plan1!$A$7:$O$4024,7,FALSE())</f>
        <v>-2.31</v>
      </c>
      <c r="E4062" s="65" t="n">
        <f aca="false">VLOOKUP(A4062,Plan1!$A$7:$O$4024,8,FALSE())</f>
        <v>757.69</v>
      </c>
      <c r="F4062" s="64" t="n">
        <f aca="false">VLOOKUP(A4062,Plan1!$A$7:$O$4024,12,FALSE())</f>
        <v>-2.79</v>
      </c>
      <c r="G4062" s="65" t="n">
        <f aca="false">VLOOKUP(A4062,Plan1!$A$7:$O$4024,13,FALSE())</f>
        <v>835.99</v>
      </c>
    </row>
    <row r="4063" customFormat="false" ht="15" hidden="false" customHeight="false" outlineLevel="0" collapsed="false">
      <c r="A4063" s="63" t="n">
        <v>45335</v>
      </c>
      <c r="B4063" s="64" t="n">
        <f aca="false">VLOOKUP(A4063,Plan1!$A$7:$O$4024,2,FALSE())</f>
        <v>-3.02</v>
      </c>
      <c r="C4063" s="65" t="n">
        <f aca="false">VLOOKUP(A4063,Plan1!$A$7:$O$4024,3,FALSE())</f>
        <v>777.98</v>
      </c>
      <c r="D4063" s="66" t="n">
        <f aca="false">VLOOKUP(A4063,Plan1!$A$7:$O$4024,7,FALSE())</f>
        <v>-2.32</v>
      </c>
      <c r="E4063" s="65" t="n">
        <f aca="false">VLOOKUP(A4063,Plan1!$A$7:$O$4024,8,FALSE())</f>
        <v>757.68</v>
      </c>
      <c r="F4063" s="64" t="n">
        <f aca="false">VLOOKUP(A4063,Plan1!$A$7:$O$4024,12,FALSE())</f>
        <v>-2.81</v>
      </c>
      <c r="G4063" s="65" t="n">
        <f aca="false">VLOOKUP(A4063,Plan1!$A$7:$O$4024,13,FALSE())</f>
        <v>835.97</v>
      </c>
    </row>
    <row r="4064" customFormat="false" ht="15" hidden="false" customHeight="false" outlineLevel="0" collapsed="false">
      <c r="A4064" s="63" t="n">
        <v>45336</v>
      </c>
      <c r="B4064" s="64" t="n">
        <f aca="false">VLOOKUP(A4064,Plan1!$A$7:$O$4024,2,FALSE())</f>
        <v>-3.04</v>
      </c>
      <c r="C4064" s="65" t="n">
        <f aca="false">VLOOKUP(A4064,Plan1!$A$7:$O$4024,3,FALSE())</f>
        <v>777.96</v>
      </c>
      <c r="D4064" s="66" t="n">
        <f aca="false">VLOOKUP(A4064,Plan1!$A$7:$O$4024,7,FALSE())</f>
        <v>-2.33</v>
      </c>
      <c r="E4064" s="65" t="n">
        <f aca="false">VLOOKUP(A4064,Plan1!$A$7:$O$4024,8,FALSE())</f>
        <v>757.67</v>
      </c>
      <c r="F4064" s="64" t="n">
        <f aca="false">VLOOKUP(A4064,Plan1!$A$7:$O$4024,12,FALSE())</f>
        <v>-2.81</v>
      </c>
      <c r="G4064" s="65" t="n">
        <f aca="false">VLOOKUP(A4064,Plan1!$A$7:$O$4024,13,FALSE())</f>
        <v>835.97</v>
      </c>
    </row>
    <row r="4065" customFormat="false" ht="15" hidden="false" customHeight="false" outlineLevel="0" collapsed="false">
      <c r="A4065" s="63" t="n">
        <v>45337</v>
      </c>
      <c r="B4065" s="64" t="n">
        <f aca="false">VLOOKUP(A4065,Plan1!$A$7:$O$4024,2,FALSE())</f>
        <v>-3.07</v>
      </c>
      <c r="C4065" s="65" t="n">
        <f aca="false">VLOOKUP(A4065,Plan1!$A$7:$O$4024,3,FALSE())</f>
        <v>777.93</v>
      </c>
      <c r="D4065" s="66" t="n">
        <f aca="false">VLOOKUP(A4065,Plan1!$A$7:$O$4024,7,FALSE())</f>
        <v>-2.29</v>
      </c>
      <c r="E4065" s="65" t="n">
        <f aca="false">VLOOKUP(A4065,Plan1!$A$7:$O$4024,8,FALSE())</f>
        <v>757.71</v>
      </c>
      <c r="F4065" s="64" t="n">
        <f aca="false">VLOOKUP(A4065,Plan1!$A$7:$O$4024,12,FALSE())</f>
        <v>-2.84</v>
      </c>
      <c r="G4065" s="65" t="n">
        <f aca="false">VLOOKUP(A4065,Plan1!$A$7:$O$4024,13,FALSE())</f>
        <v>835.94</v>
      </c>
    </row>
    <row r="4066" customFormat="false" ht="15" hidden="false" customHeight="false" outlineLevel="0" collapsed="false">
      <c r="A4066" s="63" t="n">
        <v>45338</v>
      </c>
      <c r="B4066" s="64" t="n">
        <f aca="false">VLOOKUP(A4066,Plan1!$A$7:$O$4024,2,FALSE())</f>
        <v>-3.01</v>
      </c>
      <c r="C4066" s="65" t="n">
        <f aca="false">VLOOKUP(A4066,Plan1!$A$7:$O$4024,3,FALSE())</f>
        <v>777.99</v>
      </c>
      <c r="D4066" s="66" t="n">
        <f aca="false">VLOOKUP(A4066,Plan1!$A$7:$O$4024,7,FALSE())</f>
        <v>-2.28</v>
      </c>
      <c r="E4066" s="65" t="n">
        <f aca="false">VLOOKUP(A4066,Plan1!$A$7:$O$4024,8,FALSE())</f>
        <v>757.72</v>
      </c>
      <c r="F4066" s="64" t="n">
        <f aca="false">VLOOKUP(A4066,Plan1!$A$7:$O$4024,12,FALSE())</f>
        <v>-2.81</v>
      </c>
      <c r="G4066" s="65" t="n">
        <f aca="false">VLOOKUP(A4066,Plan1!$A$7:$O$4024,13,FALSE())</f>
        <v>835.97</v>
      </c>
    </row>
    <row r="4067" customFormat="false" ht="15" hidden="false" customHeight="false" outlineLevel="0" collapsed="false">
      <c r="A4067" s="63" t="n">
        <v>45339</v>
      </c>
      <c r="B4067" s="64" t="n">
        <f aca="false">VLOOKUP(A4067,Plan1!$A$7:$O$4024,2,FALSE())</f>
        <v>-2.98</v>
      </c>
      <c r="C4067" s="65" t="n">
        <f aca="false">VLOOKUP(A4067,Plan1!$A$7:$O$4024,3,FALSE())</f>
        <v>778.02</v>
      </c>
      <c r="D4067" s="66" t="n">
        <f aca="false">VLOOKUP(A4067,Plan1!$A$7:$O$4024,7,FALSE())</f>
        <v>-2.27</v>
      </c>
      <c r="E4067" s="65" t="n">
        <f aca="false">VLOOKUP(A4067,Plan1!$A$7:$O$4024,8,FALSE())</f>
        <v>757.73</v>
      </c>
      <c r="F4067" s="64" t="n">
        <f aca="false">VLOOKUP(A4067,Plan1!$A$7:$O$4024,12,FALSE())</f>
        <v>-2.79</v>
      </c>
      <c r="G4067" s="65" t="n">
        <f aca="false">VLOOKUP(A4067,Plan1!$A$7:$O$4024,13,FALSE())</f>
        <v>835.99</v>
      </c>
    </row>
    <row r="4068" customFormat="false" ht="15" hidden="false" customHeight="false" outlineLevel="0" collapsed="false">
      <c r="A4068" s="63" t="n">
        <v>45340</v>
      </c>
      <c r="B4068" s="64" t="n">
        <f aca="false">VLOOKUP(A4068,Plan1!$A$7:$O$4024,2,FALSE())</f>
        <v>-2.98</v>
      </c>
      <c r="C4068" s="65" t="n">
        <f aca="false">VLOOKUP(A4068,Plan1!$A$7:$O$4024,3,FALSE())</f>
        <v>778.02</v>
      </c>
      <c r="D4068" s="66" t="n">
        <f aca="false">VLOOKUP(A4068,Plan1!$A$7:$O$4024,7,FALSE())</f>
        <v>-2.27</v>
      </c>
      <c r="E4068" s="65" t="n">
        <f aca="false">VLOOKUP(A4068,Plan1!$A$7:$O$4024,8,FALSE())</f>
        <v>757.73</v>
      </c>
      <c r="F4068" s="64" t="n">
        <f aca="false">VLOOKUP(A4068,Plan1!$A$7:$O$4024,12,FALSE())</f>
        <v>-2.76</v>
      </c>
      <c r="G4068" s="65" t="n">
        <f aca="false">VLOOKUP(A4068,Plan1!$A$7:$O$4024,13,FALSE())</f>
        <v>836.02</v>
      </c>
    </row>
    <row r="4069" customFormat="false" ht="15" hidden="false" customHeight="false" outlineLevel="0" collapsed="false">
      <c r="A4069" s="63" t="n">
        <v>45341</v>
      </c>
      <c r="B4069" s="64" t="n">
        <f aca="false">VLOOKUP(A4069,Plan1!$A$7:$O$4024,2,FALSE())</f>
        <v>-2.97</v>
      </c>
      <c r="C4069" s="65" t="n">
        <f aca="false">VLOOKUP(A4069,Plan1!$A$7:$O$4024,3,FALSE())</f>
        <v>778.03</v>
      </c>
      <c r="D4069" s="66" t="n">
        <f aca="false">VLOOKUP(A4069,Plan1!$A$7:$O$4024,7,FALSE())</f>
        <v>-2.26</v>
      </c>
      <c r="E4069" s="65" t="n">
        <f aca="false">VLOOKUP(A4069,Plan1!$A$7:$O$4024,8,FALSE())</f>
        <v>757.74</v>
      </c>
      <c r="F4069" s="64" t="n">
        <f aca="false">VLOOKUP(A4069,Plan1!$A$7:$O$4024,12,FALSE())</f>
        <v>-2.74</v>
      </c>
      <c r="G4069" s="65" t="n">
        <f aca="false">VLOOKUP(A4069,Plan1!$A$7:$O$4024,13,FALSE())</f>
        <v>836.04</v>
      </c>
    </row>
    <row r="4070" customFormat="false" ht="15" hidden="false" customHeight="false" outlineLevel="0" collapsed="false">
      <c r="A4070" s="63" t="n">
        <v>45342</v>
      </c>
      <c r="B4070" s="64" t="n">
        <f aca="false">VLOOKUP(A4070,Plan1!$A$7:$O$4024,2,FALSE())</f>
        <v>-2.97</v>
      </c>
      <c r="C4070" s="65" t="n">
        <f aca="false">VLOOKUP(A4070,Plan1!$A$7:$O$4024,3,FALSE())</f>
        <v>778.03</v>
      </c>
      <c r="D4070" s="66" t="n">
        <f aca="false">VLOOKUP(A4070,Plan1!$A$7:$O$4024,7,FALSE())</f>
        <v>-2.25</v>
      </c>
      <c r="E4070" s="65" t="n">
        <f aca="false">VLOOKUP(A4070,Plan1!$A$7:$O$4024,8,FALSE())</f>
        <v>757.75</v>
      </c>
      <c r="F4070" s="64" t="n">
        <f aca="false">VLOOKUP(A4070,Plan1!$A$7:$O$4024,12,FALSE())</f>
        <v>-2.68</v>
      </c>
      <c r="G4070" s="65" t="n">
        <f aca="false">VLOOKUP(A4070,Plan1!$A$7:$O$4024,13,FALSE())</f>
        <v>836.1</v>
      </c>
    </row>
    <row r="4071" customFormat="false" ht="15" hidden="false" customHeight="false" outlineLevel="0" collapsed="false">
      <c r="A4071" s="63" t="n">
        <v>45343</v>
      </c>
      <c r="B4071" s="64" t="n">
        <f aca="false">VLOOKUP(A4071,Plan1!$A$7:$O$4024,2,FALSE())</f>
        <v>-2.94</v>
      </c>
      <c r="C4071" s="65" t="n">
        <f aca="false">VLOOKUP(A4071,Plan1!$A$7:$O$4024,3,FALSE())</f>
        <v>778.06</v>
      </c>
      <c r="D4071" s="66" t="n">
        <f aca="false">VLOOKUP(A4071,Plan1!$A$7:$O$4024,7,FALSE())</f>
        <v>-2.24</v>
      </c>
      <c r="E4071" s="65" t="n">
        <f aca="false">VLOOKUP(A4071,Plan1!$A$7:$O$4024,8,FALSE())</f>
        <v>757.76</v>
      </c>
      <c r="F4071" s="64" t="n">
        <f aca="false">VLOOKUP(A4071,Plan1!$A$7:$O$4024,12,FALSE())</f>
        <v>-2.64</v>
      </c>
      <c r="G4071" s="65" t="n">
        <f aca="false">VLOOKUP(A4071,Plan1!$A$7:$O$4024,13,FALSE())</f>
        <v>836.14</v>
      </c>
    </row>
    <row r="4072" customFormat="false" ht="15" hidden="false" customHeight="false" outlineLevel="0" collapsed="false">
      <c r="A4072" s="63" t="n">
        <v>45344</v>
      </c>
      <c r="B4072" s="64" t="n">
        <f aca="false">VLOOKUP(A4072,Plan1!$A$7:$O$4024,2,FALSE())</f>
        <v>-2.86</v>
      </c>
      <c r="C4072" s="65" t="n">
        <f aca="false">VLOOKUP(A4072,Plan1!$A$7:$O$4024,3,FALSE())</f>
        <v>778.14</v>
      </c>
      <c r="D4072" s="66" t="n">
        <f aca="false">VLOOKUP(A4072,Plan1!$A$7:$O$4024,7,FALSE())</f>
        <v>-2.19</v>
      </c>
      <c r="E4072" s="65" t="n">
        <f aca="false">VLOOKUP(A4072,Plan1!$A$7:$O$4024,8,FALSE())</f>
        <v>757.81</v>
      </c>
      <c r="F4072" s="64" t="n">
        <f aca="false">VLOOKUP(A4072,Plan1!$A$7:$O$4024,12,FALSE())</f>
        <v>-2.62</v>
      </c>
      <c r="G4072" s="65" t="n">
        <f aca="false">VLOOKUP(A4072,Plan1!$A$7:$O$4024,13,FALSE())</f>
        <v>836.16</v>
      </c>
    </row>
    <row r="4073" customFormat="false" ht="15" hidden="false" customHeight="false" outlineLevel="0" collapsed="false">
      <c r="A4073" s="63" t="n">
        <v>45345</v>
      </c>
      <c r="B4073" s="64" t="n">
        <f aca="false">VLOOKUP(A4073,Plan1!$A$7:$O$4024,2,FALSE())</f>
        <v>-2.79</v>
      </c>
      <c r="C4073" s="65" t="n">
        <f aca="false">VLOOKUP(A4073,Plan1!$A$7:$O$4024,3,FALSE())</f>
        <v>778.21</v>
      </c>
      <c r="D4073" s="66" t="n">
        <f aca="false">VLOOKUP(A4073,Plan1!$A$7:$O$4024,7,FALSE())</f>
        <v>-2.15</v>
      </c>
      <c r="E4073" s="65" t="n">
        <f aca="false">VLOOKUP(A4073,Plan1!$A$7:$O$4024,8,FALSE())</f>
        <v>757.85</v>
      </c>
      <c r="F4073" s="64" t="n">
        <f aca="false">VLOOKUP(A4073,Plan1!$A$7:$O$4024,12,FALSE())</f>
        <v>-2.53</v>
      </c>
      <c r="G4073" s="65" t="n">
        <f aca="false">VLOOKUP(A4073,Plan1!$A$7:$O$4024,13,FALSE())</f>
        <v>836.25</v>
      </c>
    </row>
    <row r="4074" customFormat="false" ht="15" hidden="false" customHeight="false" outlineLevel="0" collapsed="false">
      <c r="A4074" s="63" t="n">
        <v>45346</v>
      </c>
      <c r="B4074" s="64" t="n">
        <f aca="false">VLOOKUP(A4074,Plan1!$A$7:$O$4024,2,FALSE())</f>
        <v>-2.76</v>
      </c>
      <c r="C4074" s="65" t="n">
        <f aca="false">VLOOKUP(A4074,Plan1!$A$7:$O$4024,3,FALSE())</f>
        <v>778.24</v>
      </c>
      <c r="D4074" s="66" t="n">
        <f aca="false">VLOOKUP(A4074,Plan1!$A$7:$O$4024,7,FALSE())</f>
        <v>-2.14</v>
      </c>
      <c r="E4074" s="65" t="n">
        <f aca="false">VLOOKUP(A4074,Plan1!$A$7:$O$4024,8,FALSE())</f>
        <v>757.86</v>
      </c>
      <c r="F4074" s="64" t="n">
        <f aca="false">VLOOKUP(A4074,Plan1!$A$7:$O$4024,12,FALSE())</f>
        <v>-2.53</v>
      </c>
      <c r="G4074" s="65" t="n">
        <f aca="false">VLOOKUP(A4074,Plan1!$A$7:$O$4024,13,FALSE())</f>
        <v>836.25</v>
      </c>
    </row>
    <row r="4075" customFormat="false" ht="15" hidden="false" customHeight="false" outlineLevel="0" collapsed="false">
      <c r="A4075" s="63" t="n">
        <v>45347</v>
      </c>
      <c r="B4075" s="64" t="n">
        <f aca="false">VLOOKUP(A4075,Plan1!$A$7:$O$4024,2,FALSE())</f>
        <v>-2.74</v>
      </c>
      <c r="C4075" s="65" t="n">
        <f aca="false">VLOOKUP(A4075,Plan1!$A$7:$O$4024,3,FALSE())</f>
        <v>778.26</v>
      </c>
      <c r="D4075" s="66" t="n">
        <f aca="false">VLOOKUP(A4075,Plan1!$A$7:$O$4024,7,FALSE())</f>
        <v>-2.13</v>
      </c>
      <c r="E4075" s="65" t="n">
        <f aca="false">VLOOKUP(A4075,Plan1!$A$7:$O$4024,8,FALSE())</f>
        <v>757.87</v>
      </c>
      <c r="F4075" s="64" t="n">
        <f aca="false">VLOOKUP(A4075,Plan1!$A$7:$O$4024,12,FALSE())</f>
        <v>-2.45</v>
      </c>
      <c r="G4075" s="65" t="n">
        <f aca="false">VLOOKUP(A4075,Plan1!$A$7:$O$4024,13,FALSE())</f>
        <v>836.33</v>
      </c>
    </row>
    <row r="4076" customFormat="false" ht="15" hidden="false" customHeight="false" outlineLevel="0" collapsed="false">
      <c r="A4076" s="63" t="n">
        <v>45348</v>
      </c>
      <c r="B4076" s="64" t="n">
        <f aca="false">VLOOKUP(A4076,Plan1!$A$7:$O$4024,2,FALSE())</f>
        <v>-2.74</v>
      </c>
      <c r="C4076" s="65" t="n">
        <f aca="false">VLOOKUP(A4076,Plan1!$A$7:$O$4024,3,FALSE())</f>
        <v>778.26</v>
      </c>
      <c r="D4076" s="66" t="n">
        <f aca="false">VLOOKUP(A4076,Plan1!$A$7:$O$4024,7,FALSE())</f>
        <v>-2.08</v>
      </c>
      <c r="E4076" s="65" t="n">
        <f aca="false">VLOOKUP(A4076,Plan1!$A$7:$O$4024,8,FALSE())</f>
        <v>757.92</v>
      </c>
      <c r="F4076" s="64" t="n">
        <f aca="false">VLOOKUP(A4076,Plan1!$A$7:$O$4024,12,FALSE())</f>
        <v>-2.44</v>
      </c>
      <c r="G4076" s="65" t="n">
        <f aca="false">VLOOKUP(A4076,Plan1!$A$7:$O$4024,13,FALSE())</f>
        <v>836.34</v>
      </c>
    </row>
    <row r="4077" customFormat="false" ht="15" hidden="false" customHeight="false" outlineLevel="0" collapsed="false">
      <c r="A4077" s="63" t="n">
        <v>45349</v>
      </c>
      <c r="B4077" s="64" t="n">
        <f aca="false">VLOOKUP(A4077,Plan1!$A$7:$O$4024,2,FALSE())</f>
        <v>-2.73</v>
      </c>
      <c r="C4077" s="65" t="n">
        <f aca="false">VLOOKUP(A4077,Plan1!$A$7:$O$4024,3,FALSE())</f>
        <v>778.27</v>
      </c>
      <c r="D4077" s="66" t="n">
        <f aca="false">VLOOKUP(A4077,Plan1!$A$7:$O$4024,7,FALSE())</f>
        <v>-2.08</v>
      </c>
      <c r="E4077" s="65" t="n">
        <f aca="false">VLOOKUP(A4077,Plan1!$A$7:$O$4024,8,FALSE())</f>
        <v>757.92</v>
      </c>
      <c r="F4077" s="64" t="n">
        <f aca="false">VLOOKUP(A4077,Plan1!$A$7:$O$4024,12,FALSE())</f>
        <v>-2.44</v>
      </c>
      <c r="G4077" s="65" t="n">
        <f aca="false">VLOOKUP(A4077,Plan1!$A$7:$O$4024,13,FALSE())</f>
        <v>836.34</v>
      </c>
    </row>
    <row r="4078" customFormat="false" ht="15" hidden="false" customHeight="false" outlineLevel="0" collapsed="false">
      <c r="A4078" s="63" t="n">
        <v>45350</v>
      </c>
      <c r="B4078" s="64" t="n">
        <f aca="false">VLOOKUP(A4078,Plan1!$A$7:$O$4024,2,FALSE())</f>
        <v>-2.74</v>
      </c>
      <c r="C4078" s="65" t="n">
        <f aca="false">VLOOKUP(A4078,Plan1!$A$7:$O$4024,3,FALSE())</f>
        <v>778.26</v>
      </c>
      <c r="D4078" s="66" t="n">
        <f aca="false">VLOOKUP(A4078,Plan1!$A$7:$O$4024,7,FALSE())</f>
        <v>-2.09</v>
      </c>
      <c r="E4078" s="65" t="n">
        <f aca="false">VLOOKUP(A4078,Plan1!$A$7:$O$4024,8,FALSE())</f>
        <v>757.91</v>
      </c>
      <c r="F4078" s="64" t="n">
        <f aca="false">VLOOKUP(A4078,Plan1!$A$7:$O$4024,12,FALSE())</f>
        <v>-2.44</v>
      </c>
      <c r="G4078" s="65" t="n">
        <f aca="false">VLOOKUP(A4078,Plan1!$A$7:$O$4024,13,FALSE())</f>
        <v>836.34</v>
      </c>
    </row>
    <row r="4079" customFormat="false" ht="15" hidden="false" customHeight="false" outlineLevel="0" collapsed="false">
      <c r="A4079" s="63" t="n">
        <v>45351</v>
      </c>
      <c r="B4079" s="64" t="n">
        <f aca="false">VLOOKUP(A4079,Plan1!$A$7:$O$4024,2,FALSE())</f>
        <v>-2.74</v>
      </c>
      <c r="C4079" s="65" t="n">
        <f aca="false">VLOOKUP(A4079,Plan1!$A$7:$O$4024,3,FALSE())</f>
        <v>778.26</v>
      </c>
      <c r="D4079" s="66" t="n">
        <f aca="false">VLOOKUP(A4079,Plan1!$A$7:$O$4024,7,FALSE())</f>
        <v>-2.09</v>
      </c>
      <c r="E4079" s="65" t="n">
        <f aca="false">VLOOKUP(A4079,Plan1!$A$7:$O$4024,8,FALSE())</f>
        <v>757.91</v>
      </c>
      <c r="F4079" s="64" t="n">
        <f aca="false">VLOOKUP(A4079,Plan1!$A$7:$O$4024,12,FALSE())</f>
        <v>-2.46</v>
      </c>
      <c r="G4079" s="65" t="n">
        <f aca="false">VLOOKUP(A4079,Plan1!$A$7:$O$4024,13,FALSE())</f>
        <v>836.32</v>
      </c>
    </row>
    <row r="4080" customFormat="false" ht="15" hidden="false" customHeight="false" outlineLevel="0" collapsed="false">
      <c r="A4080" s="63" t="n">
        <v>45352</v>
      </c>
      <c r="B4080" s="64" t="n">
        <f aca="false">VLOOKUP(A4080,Plan1!$A$7:$O$4024,2,FALSE())</f>
        <v>0</v>
      </c>
      <c r="C4080" s="65" t="n">
        <f aca="false">VLOOKUP(A4080,Plan1!$A$7:$O$4024,3,FALSE())</f>
        <v>781</v>
      </c>
      <c r="D4080" s="66" t="n">
        <f aca="false">VLOOKUP(A4080,Plan1!$A$7:$O$4024,7,FALSE())</f>
        <v>0</v>
      </c>
      <c r="E4080" s="65" t="n">
        <f aca="false">VLOOKUP(A4080,Plan1!$A$7:$O$4024,8,FALSE())</f>
        <v>760</v>
      </c>
      <c r="F4080" s="64" t="n">
        <f aca="false">VLOOKUP(A4080,Plan1!$A$7:$O$4024,12,FALSE())</f>
        <v>0</v>
      </c>
      <c r="G4080" s="65" t="n">
        <f aca="false">VLOOKUP(A4080,Plan1!$A$7:$O$4024,13,FALSE())</f>
        <v>838.78</v>
      </c>
    </row>
    <row r="4081" customFormat="false" ht="15" hidden="false" customHeight="false" outlineLevel="0" collapsed="false">
      <c r="A4081" s="63" t="n">
        <v>45353</v>
      </c>
      <c r="B4081" s="64" t="n">
        <f aca="false">VLOOKUP(A4081,Plan1!$A$7:$O$4024,2,FALSE())</f>
        <v>0</v>
      </c>
      <c r="C4081" s="65" t="n">
        <f aca="false">VLOOKUP(A4081,Plan1!$A$7:$O$4024,3,FALSE())</f>
        <v>781</v>
      </c>
      <c r="D4081" s="66" t="n">
        <f aca="false">VLOOKUP(A4081,Plan1!$A$7:$O$4024,7,FALSE())</f>
        <v>0</v>
      </c>
      <c r="E4081" s="65" t="n">
        <f aca="false">VLOOKUP(A4081,Plan1!$A$7:$O$4024,8,FALSE())</f>
        <v>760</v>
      </c>
      <c r="F4081" s="64" t="n">
        <f aca="false">VLOOKUP(A4081,Plan1!$A$7:$O$4024,12,FALSE())</f>
        <v>0</v>
      </c>
      <c r="G4081" s="65" t="n">
        <f aca="false">VLOOKUP(A4081,Plan1!$A$7:$O$4024,13,FALSE())</f>
        <v>838.78</v>
      </c>
    </row>
    <row r="4082" customFormat="false" ht="15" hidden="false" customHeight="false" outlineLevel="0" collapsed="false">
      <c r="A4082" s="63" t="n">
        <v>45354</v>
      </c>
      <c r="B4082" s="64" t="n">
        <f aca="false">VLOOKUP(A4082,Plan1!$A$7:$O$4024,2,FALSE())</f>
        <v>0</v>
      </c>
      <c r="C4082" s="65" t="n">
        <f aca="false">VLOOKUP(A4082,Plan1!$A$7:$O$4024,3,FALSE())</f>
        <v>781</v>
      </c>
      <c r="D4082" s="66" t="n">
        <f aca="false">VLOOKUP(A4082,Plan1!$A$7:$O$4024,7,FALSE())</f>
        <v>0</v>
      </c>
      <c r="E4082" s="65" t="n">
        <f aca="false">VLOOKUP(A4082,Plan1!$A$7:$O$4024,8,FALSE())</f>
        <v>760</v>
      </c>
      <c r="F4082" s="64" t="n">
        <f aca="false">VLOOKUP(A4082,Plan1!$A$7:$O$4024,12,FALSE())</f>
        <v>0</v>
      </c>
      <c r="G4082" s="65" t="n">
        <f aca="false">VLOOKUP(A4082,Plan1!$A$7:$O$4024,13,FALSE())</f>
        <v>838.78</v>
      </c>
    </row>
    <row r="4083" customFormat="false" ht="15" hidden="false" customHeight="false" outlineLevel="0" collapsed="false">
      <c r="A4083" s="63" t="n">
        <v>45355</v>
      </c>
      <c r="B4083" s="64" t="n">
        <f aca="false">VLOOKUP(A4083,Plan1!$A$7:$O$4024,2,FALSE())</f>
        <v>0</v>
      </c>
      <c r="C4083" s="65" t="n">
        <f aca="false">VLOOKUP(A4083,Plan1!$A$7:$O$4024,3,FALSE())</f>
        <v>781</v>
      </c>
      <c r="D4083" s="66" t="n">
        <f aca="false">VLOOKUP(A4083,Plan1!$A$7:$O$4024,7,FALSE())</f>
        <v>0</v>
      </c>
      <c r="E4083" s="65" t="n">
        <f aca="false">VLOOKUP(A4083,Plan1!$A$7:$O$4024,8,FALSE())</f>
        <v>760</v>
      </c>
      <c r="F4083" s="64" t="n">
        <f aca="false">VLOOKUP(A4083,Plan1!$A$7:$O$4024,12,FALSE())</f>
        <v>0</v>
      </c>
      <c r="G4083" s="65" t="n">
        <f aca="false">VLOOKUP(A4083,Plan1!$A$7:$O$4024,13,FALSE())</f>
        <v>838.78</v>
      </c>
    </row>
    <row r="4084" customFormat="false" ht="15" hidden="false" customHeight="false" outlineLevel="0" collapsed="false">
      <c r="A4084" s="63" t="n">
        <v>45356</v>
      </c>
      <c r="B4084" s="64" t="n">
        <f aca="false">VLOOKUP(A4084,Plan1!$A$7:$O$4024,2,FALSE())</f>
        <v>0</v>
      </c>
      <c r="C4084" s="65" t="n">
        <f aca="false">VLOOKUP(A4084,Plan1!$A$7:$O$4024,3,FALSE())</f>
        <v>781</v>
      </c>
      <c r="D4084" s="66" t="n">
        <f aca="false">VLOOKUP(A4084,Plan1!$A$7:$O$4024,7,FALSE())</f>
        <v>0</v>
      </c>
      <c r="E4084" s="65" t="n">
        <f aca="false">VLOOKUP(A4084,Plan1!$A$7:$O$4024,8,FALSE())</f>
        <v>760</v>
      </c>
      <c r="F4084" s="64" t="n">
        <f aca="false">VLOOKUP(A4084,Plan1!$A$7:$O$4024,12,FALSE())</f>
        <v>0</v>
      </c>
      <c r="G4084" s="65" t="n">
        <f aca="false">VLOOKUP(A4084,Plan1!$A$7:$O$4024,13,FALSE())</f>
        <v>838.78</v>
      </c>
    </row>
    <row r="4085" customFormat="false" ht="15" hidden="false" customHeight="false" outlineLevel="0" collapsed="false">
      <c r="A4085" s="63" t="n">
        <v>45357</v>
      </c>
      <c r="B4085" s="64" t="n">
        <f aca="false">VLOOKUP(A4085,Plan1!$A$7:$O$4024,2,FALSE())</f>
        <v>0</v>
      </c>
      <c r="C4085" s="65" t="n">
        <f aca="false">VLOOKUP(A4085,Plan1!$A$7:$O$4024,3,FALSE())</f>
        <v>781</v>
      </c>
      <c r="D4085" s="66" t="n">
        <f aca="false">VLOOKUP(A4085,Plan1!$A$7:$O$4024,7,FALSE())</f>
        <v>0</v>
      </c>
      <c r="E4085" s="65" t="n">
        <f aca="false">VLOOKUP(A4085,Plan1!$A$7:$O$4024,8,FALSE())</f>
        <v>760</v>
      </c>
      <c r="F4085" s="64" t="n">
        <f aca="false">VLOOKUP(A4085,Plan1!$A$7:$O$4024,12,FALSE())</f>
        <v>0</v>
      </c>
      <c r="G4085" s="65" t="n">
        <f aca="false">VLOOKUP(A4085,Plan1!$A$7:$O$4024,13,FALSE())</f>
        <v>838.78</v>
      </c>
    </row>
    <row r="4086" customFormat="false" ht="15" hidden="false" customHeight="false" outlineLevel="0" collapsed="false">
      <c r="A4086" s="63" t="n">
        <v>45358</v>
      </c>
      <c r="B4086" s="64" t="n">
        <f aca="false">VLOOKUP(A4086,Plan1!$A$7:$O$4024,2,FALSE())</f>
        <v>0</v>
      </c>
      <c r="C4086" s="65" t="n">
        <f aca="false">VLOOKUP(A4086,Plan1!$A$7:$O$4024,3,FALSE())</f>
        <v>781</v>
      </c>
      <c r="D4086" s="66" t="n">
        <f aca="false">VLOOKUP(A4086,Plan1!$A$7:$O$4024,7,FALSE())</f>
        <v>0</v>
      </c>
      <c r="E4086" s="65" t="n">
        <f aca="false">VLOOKUP(A4086,Plan1!$A$7:$O$4024,8,FALSE())</f>
        <v>760</v>
      </c>
      <c r="F4086" s="64" t="n">
        <f aca="false">VLOOKUP(A4086,Plan1!$A$7:$O$4024,12,FALSE())</f>
        <v>0</v>
      </c>
      <c r="G4086" s="65" t="n">
        <f aca="false">VLOOKUP(A4086,Plan1!$A$7:$O$4024,13,FALSE())</f>
        <v>838.78</v>
      </c>
    </row>
    <row r="4087" customFormat="false" ht="15" hidden="false" customHeight="false" outlineLevel="0" collapsed="false">
      <c r="A4087" s="63" t="n">
        <v>45359</v>
      </c>
      <c r="B4087" s="64" t="n">
        <f aca="false">VLOOKUP(A4087,Plan1!$A$7:$O$4024,2,FALSE())</f>
        <v>0</v>
      </c>
      <c r="C4087" s="65" t="n">
        <f aca="false">VLOOKUP(A4087,Plan1!$A$7:$O$4024,3,FALSE())</f>
        <v>781</v>
      </c>
      <c r="D4087" s="66" t="n">
        <f aca="false">VLOOKUP(A4087,Plan1!$A$7:$O$4024,7,FALSE())</f>
        <v>0</v>
      </c>
      <c r="E4087" s="65" t="n">
        <f aca="false">VLOOKUP(A4087,Plan1!$A$7:$O$4024,8,FALSE())</f>
        <v>760</v>
      </c>
      <c r="F4087" s="64" t="n">
        <f aca="false">VLOOKUP(A4087,Plan1!$A$7:$O$4024,12,FALSE())</f>
        <v>0</v>
      </c>
      <c r="G4087" s="65" t="n">
        <f aca="false">VLOOKUP(A4087,Plan1!$A$7:$O$4024,13,FALSE())</f>
        <v>838.78</v>
      </c>
    </row>
    <row r="4088" customFormat="false" ht="15" hidden="false" customHeight="false" outlineLevel="0" collapsed="false">
      <c r="A4088" s="63" t="n">
        <v>45360</v>
      </c>
      <c r="B4088" s="64" t="n">
        <f aca="false">VLOOKUP(A4088,Plan1!$A$7:$O$4024,2,FALSE())</f>
        <v>0</v>
      </c>
      <c r="C4088" s="65" t="n">
        <f aca="false">VLOOKUP(A4088,Plan1!$A$7:$O$4024,3,FALSE())</f>
        <v>781</v>
      </c>
      <c r="D4088" s="66" t="n">
        <f aca="false">VLOOKUP(A4088,Plan1!$A$7:$O$4024,7,FALSE())</f>
        <v>0</v>
      </c>
      <c r="E4088" s="65" t="n">
        <f aca="false">VLOOKUP(A4088,Plan1!$A$7:$O$4024,8,FALSE())</f>
        <v>760</v>
      </c>
      <c r="F4088" s="64" t="n">
        <f aca="false">VLOOKUP(A4088,Plan1!$A$7:$O$4024,12,FALSE())</f>
        <v>0</v>
      </c>
      <c r="G4088" s="65" t="n">
        <f aca="false">VLOOKUP(A4088,Plan1!$A$7:$O$4024,13,FALSE())</f>
        <v>838.78</v>
      </c>
    </row>
    <row r="4089" customFormat="false" ht="15" hidden="false" customHeight="false" outlineLevel="0" collapsed="false">
      <c r="A4089" s="63" t="n">
        <v>45361</v>
      </c>
      <c r="B4089" s="64" t="n">
        <f aca="false">VLOOKUP(A4089,Plan1!$A$7:$O$4024,2,FALSE())</f>
        <v>0</v>
      </c>
      <c r="C4089" s="65" t="n">
        <f aca="false">VLOOKUP(A4089,Plan1!$A$7:$O$4024,3,FALSE())</f>
        <v>781</v>
      </c>
      <c r="D4089" s="66" t="n">
        <f aca="false">VLOOKUP(A4089,Plan1!$A$7:$O$4024,7,FALSE())</f>
        <v>0</v>
      </c>
      <c r="E4089" s="65" t="n">
        <f aca="false">VLOOKUP(A4089,Plan1!$A$7:$O$4024,8,FALSE())</f>
        <v>760</v>
      </c>
      <c r="F4089" s="64" t="n">
        <f aca="false">VLOOKUP(A4089,Plan1!$A$7:$O$4024,12,FALSE())</f>
        <v>0</v>
      </c>
      <c r="G4089" s="65" t="n">
        <f aca="false">VLOOKUP(A4089,Plan1!$A$7:$O$4024,13,FALSE())</f>
        <v>838.78</v>
      </c>
    </row>
    <row r="4090" customFormat="false" ht="15" hidden="false" customHeight="false" outlineLevel="0" collapsed="false">
      <c r="A4090" s="63" t="n">
        <v>45362</v>
      </c>
      <c r="B4090" s="64" t="n">
        <f aca="false">VLOOKUP(A4090,Plan1!$A$7:$O$4024,2,FALSE())</f>
        <v>0</v>
      </c>
      <c r="C4090" s="65" t="n">
        <f aca="false">VLOOKUP(A4090,Plan1!$A$7:$O$4024,3,FALSE())</f>
        <v>781</v>
      </c>
      <c r="D4090" s="66" t="n">
        <f aca="false">VLOOKUP(A4090,Plan1!$A$7:$O$4024,7,FALSE())</f>
        <v>0</v>
      </c>
      <c r="E4090" s="65" t="n">
        <f aca="false">VLOOKUP(A4090,Plan1!$A$7:$O$4024,8,FALSE())</f>
        <v>760</v>
      </c>
      <c r="F4090" s="64" t="n">
        <f aca="false">VLOOKUP(A4090,Plan1!$A$7:$O$4024,12,FALSE())</f>
        <v>0</v>
      </c>
      <c r="G4090" s="65" t="n">
        <f aca="false">VLOOKUP(A4090,Plan1!$A$7:$O$4024,13,FALSE())</f>
        <v>838.78</v>
      </c>
    </row>
    <row r="4091" customFormat="false" ht="15" hidden="false" customHeight="false" outlineLevel="0" collapsed="false">
      <c r="A4091" s="63" t="n">
        <v>45363</v>
      </c>
      <c r="B4091" s="64" t="n">
        <f aca="false">VLOOKUP(A4091,Plan1!$A$7:$O$4024,2,FALSE())</f>
        <v>0</v>
      </c>
      <c r="C4091" s="65" t="n">
        <f aca="false">VLOOKUP(A4091,Plan1!$A$7:$O$4024,3,FALSE())</f>
        <v>781</v>
      </c>
      <c r="D4091" s="66" t="n">
        <f aca="false">VLOOKUP(A4091,Plan1!$A$7:$O$4024,7,FALSE())</f>
        <v>0</v>
      </c>
      <c r="E4091" s="65" t="n">
        <f aca="false">VLOOKUP(A4091,Plan1!$A$7:$O$4024,8,FALSE())</f>
        <v>760</v>
      </c>
      <c r="F4091" s="64" t="n">
        <f aca="false">VLOOKUP(A4091,Plan1!$A$7:$O$4024,12,FALSE())</f>
        <v>0</v>
      </c>
      <c r="G4091" s="65" t="n">
        <f aca="false">VLOOKUP(A4091,Plan1!$A$7:$O$4024,13,FALSE())</f>
        <v>838.78</v>
      </c>
    </row>
    <row r="4092" customFormat="false" ht="15" hidden="false" customHeight="false" outlineLevel="0" collapsed="false">
      <c r="A4092" s="63" t="n">
        <v>45364</v>
      </c>
      <c r="B4092" s="64" t="n">
        <f aca="false">VLOOKUP(A4092,Plan1!$A$7:$O$4024,2,FALSE())</f>
        <v>0</v>
      </c>
      <c r="C4092" s="65" t="n">
        <f aca="false">VLOOKUP(A4092,Plan1!$A$7:$O$4024,3,FALSE())</f>
        <v>781</v>
      </c>
      <c r="D4092" s="66" t="n">
        <f aca="false">VLOOKUP(A4092,Plan1!$A$7:$O$4024,7,FALSE())</f>
        <v>0</v>
      </c>
      <c r="E4092" s="65" t="n">
        <f aca="false">VLOOKUP(A4092,Plan1!$A$7:$O$4024,8,FALSE())</f>
        <v>760</v>
      </c>
      <c r="F4092" s="64" t="n">
        <f aca="false">VLOOKUP(A4092,Plan1!$A$7:$O$4024,12,FALSE())</f>
        <v>0</v>
      </c>
      <c r="G4092" s="65" t="n">
        <f aca="false">VLOOKUP(A4092,Plan1!$A$7:$O$4024,13,FALSE())</f>
        <v>838.78</v>
      </c>
    </row>
    <row r="4093" customFormat="false" ht="15" hidden="false" customHeight="false" outlineLevel="0" collapsed="false">
      <c r="A4093" s="63" t="n">
        <v>45365</v>
      </c>
      <c r="B4093" s="64" t="n">
        <f aca="false">VLOOKUP(A4093,Plan1!$A$7:$O$4024,2,FALSE())</f>
        <v>0</v>
      </c>
      <c r="C4093" s="65" t="n">
        <f aca="false">VLOOKUP(A4093,Plan1!$A$7:$O$4024,3,FALSE())</f>
        <v>781</v>
      </c>
      <c r="D4093" s="66" t="n">
        <f aca="false">VLOOKUP(A4093,Plan1!$A$7:$O$4024,7,FALSE())</f>
        <v>0</v>
      </c>
      <c r="E4093" s="65" t="n">
        <f aca="false">VLOOKUP(A4093,Plan1!$A$7:$O$4024,8,FALSE())</f>
        <v>760</v>
      </c>
      <c r="F4093" s="64" t="n">
        <f aca="false">VLOOKUP(A4093,Plan1!$A$7:$O$4024,12,FALSE())</f>
        <v>0</v>
      </c>
      <c r="G4093" s="65" t="n">
        <f aca="false">VLOOKUP(A4093,Plan1!$A$7:$O$4024,13,FALSE())</f>
        <v>838.78</v>
      </c>
    </row>
    <row r="4094" customFormat="false" ht="15" hidden="false" customHeight="false" outlineLevel="0" collapsed="false">
      <c r="A4094" s="63" t="n">
        <v>45366</v>
      </c>
      <c r="B4094" s="64" t="n">
        <f aca="false">VLOOKUP(A4094,Plan1!$A$7:$O$4024,2,FALSE())</f>
        <v>0</v>
      </c>
      <c r="C4094" s="65" t="n">
        <f aca="false">VLOOKUP(A4094,Plan1!$A$7:$O$4024,3,FALSE())</f>
        <v>781</v>
      </c>
      <c r="D4094" s="66" t="n">
        <f aca="false">VLOOKUP(A4094,Plan1!$A$7:$O$4024,7,FALSE())</f>
        <v>0</v>
      </c>
      <c r="E4094" s="65" t="n">
        <f aca="false">VLOOKUP(A4094,Plan1!$A$7:$O$4024,8,FALSE())</f>
        <v>760</v>
      </c>
      <c r="F4094" s="64" t="n">
        <f aca="false">VLOOKUP(A4094,Plan1!$A$7:$O$4024,12,FALSE())</f>
        <v>0</v>
      </c>
      <c r="G4094" s="65" t="n">
        <f aca="false">VLOOKUP(A4094,Plan1!$A$7:$O$4024,13,FALSE())</f>
        <v>838.78</v>
      </c>
    </row>
    <row r="4095" customFormat="false" ht="15" hidden="false" customHeight="false" outlineLevel="0" collapsed="false">
      <c r="A4095" s="63" t="n">
        <v>45367</v>
      </c>
      <c r="B4095" s="64" t="n">
        <f aca="false">VLOOKUP(A4095,Plan1!$A$7:$O$4024,2,FALSE())</f>
        <v>0</v>
      </c>
      <c r="C4095" s="65" t="n">
        <f aca="false">VLOOKUP(A4095,Plan1!$A$7:$O$4024,3,FALSE())</f>
        <v>781</v>
      </c>
      <c r="D4095" s="66" t="n">
        <f aca="false">VLOOKUP(A4095,Plan1!$A$7:$O$4024,7,FALSE())</f>
        <v>0</v>
      </c>
      <c r="E4095" s="65" t="n">
        <f aca="false">VLOOKUP(A4095,Plan1!$A$7:$O$4024,8,FALSE())</f>
        <v>760</v>
      </c>
      <c r="F4095" s="64" t="n">
        <f aca="false">VLOOKUP(A4095,Plan1!$A$7:$O$4024,12,FALSE())</f>
        <v>0</v>
      </c>
      <c r="G4095" s="65" t="n">
        <f aca="false">VLOOKUP(A4095,Plan1!$A$7:$O$4024,13,FALSE())</f>
        <v>838.78</v>
      </c>
    </row>
    <row r="4096" customFormat="false" ht="15" hidden="false" customHeight="false" outlineLevel="0" collapsed="false">
      <c r="A4096" s="63" t="n">
        <v>45368</v>
      </c>
      <c r="B4096" s="64" t="n">
        <f aca="false">VLOOKUP(A4096,Plan1!$A$7:$O$4024,2,FALSE())</f>
        <v>0</v>
      </c>
      <c r="C4096" s="65" t="n">
        <f aca="false">VLOOKUP(A4096,Plan1!$A$7:$O$4024,3,FALSE())</f>
        <v>781</v>
      </c>
      <c r="D4096" s="66" t="n">
        <f aca="false">VLOOKUP(A4096,Plan1!$A$7:$O$4024,7,FALSE())</f>
        <v>0</v>
      </c>
      <c r="E4096" s="65" t="n">
        <f aca="false">VLOOKUP(A4096,Plan1!$A$7:$O$4024,8,FALSE())</f>
        <v>760</v>
      </c>
      <c r="F4096" s="64" t="n">
        <f aca="false">VLOOKUP(A4096,Plan1!$A$7:$O$4024,12,FALSE())</f>
        <v>0</v>
      </c>
      <c r="G4096" s="65" t="n">
        <f aca="false">VLOOKUP(A4096,Plan1!$A$7:$O$4024,13,FALSE())</f>
        <v>838.78</v>
      </c>
    </row>
    <row r="4097" customFormat="false" ht="15" hidden="false" customHeight="false" outlineLevel="0" collapsed="false">
      <c r="A4097" s="63" t="n">
        <v>45369</v>
      </c>
      <c r="B4097" s="64" t="n">
        <f aca="false">VLOOKUP(A4097,Plan1!$A$7:$O$4024,2,FALSE())</f>
        <v>0</v>
      </c>
      <c r="C4097" s="65" t="n">
        <f aca="false">VLOOKUP(A4097,Plan1!$A$7:$O$4024,3,FALSE())</f>
        <v>781</v>
      </c>
      <c r="D4097" s="66" t="n">
        <f aca="false">VLOOKUP(A4097,Plan1!$A$7:$O$4024,7,FALSE())</f>
        <v>0</v>
      </c>
      <c r="E4097" s="65" t="n">
        <f aca="false">VLOOKUP(A4097,Plan1!$A$7:$O$4024,8,FALSE())</f>
        <v>760</v>
      </c>
      <c r="F4097" s="64" t="n">
        <f aca="false">VLOOKUP(A4097,Plan1!$A$7:$O$4024,12,FALSE())</f>
        <v>0</v>
      </c>
      <c r="G4097" s="65" t="n">
        <f aca="false">VLOOKUP(A4097,Plan1!$A$7:$O$4024,13,FALSE())</f>
        <v>838.78</v>
      </c>
    </row>
    <row r="4098" customFormat="false" ht="15" hidden="false" customHeight="false" outlineLevel="0" collapsed="false">
      <c r="A4098" s="63" t="n">
        <v>45370</v>
      </c>
      <c r="B4098" s="64" t="n">
        <f aca="false">VLOOKUP(A4098,Plan1!$A$7:$O$4024,2,FALSE())</f>
        <v>0</v>
      </c>
      <c r="C4098" s="65" t="n">
        <f aca="false">VLOOKUP(A4098,Plan1!$A$7:$O$4024,3,FALSE())</f>
        <v>781</v>
      </c>
      <c r="D4098" s="66" t="n">
        <f aca="false">VLOOKUP(A4098,Plan1!$A$7:$O$4024,7,FALSE())</f>
        <v>0</v>
      </c>
      <c r="E4098" s="65" t="n">
        <f aca="false">VLOOKUP(A4098,Plan1!$A$7:$O$4024,8,FALSE())</f>
        <v>760</v>
      </c>
      <c r="F4098" s="64" t="n">
        <f aca="false">VLOOKUP(A4098,Plan1!$A$7:$O$4024,12,FALSE())</f>
        <v>0</v>
      </c>
      <c r="G4098" s="65" t="n">
        <f aca="false">VLOOKUP(A4098,Plan1!$A$7:$O$4024,13,FALSE())</f>
        <v>838.78</v>
      </c>
    </row>
    <row r="4099" customFormat="false" ht="15" hidden="false" customHeight="false" outlineLevel="0" collapsed="false">
      <c r="A4099" s="63" t="n">
        <v>45371</v>
      </c>
      <c r="B4099" s="64" t="n">
        <f aca="false">VLOOKUP(A4099,Plan1!$A$7:$O$4024,2,FALSE())</f>
        <v>0</v>
      </c>
      <c r="C4099" s="65" t="n">
        <f aca="false">VLOOKUP(A4099,Plan1!$A$7:$O$4024,3,FALSE())</f>
        <v>781</v>
      </c>
      <c r="D4099" s="66" t="n">
        <f aca="false">VLOOKUP(A4099,Plan1!$A$7:$O$4024,7,FALSE())</f>
        <v>0</v>
      </c>
      <c r="E4099" s="65" t="n">
        <f aca="false">VLOOKUP(A4099,Plan1!$A$7:$O$4024,8,FALSE())</f>
        <v>760</v>
      </c>
      <c r="F4099" s="64" t="n">
        <f aca="false">VLOOKUP(A4099,Plan1!$A$7:$O$4024,12,FALSE())</f>
        <v>0</v>
      </c>
      <c r="G4099" s="65" t="n">
        <f aca="false">VLOOKUP(A4099,Plan1!$A$7:$O$4024,13,FALSE())</f>
        <v>838.78</v>
      </c>
    </row>
    <row r="4100" customFormat="false" ht="15" hidden="false" customHeight="false" outlineLevel="0" collapsed="false">
      <c r="A4100" s="63" t="n">
        <v>45372</v>
      </c>
      <c r="B4100" s="64" t="n">
        <f aca="false">VLOOKUP(A4100,Plan1!$A$7:$O$4024,2,FALSE())</f>
        <v>0</v>
      </c>
      <c r="C4100" s="65" t="n">
        <f aca="false">VLOOKUP(A4100,Plan1!$A$7:$O$4024,3,FALSE())</f>
        <v>781</v>
      </c>
      <c r="D4100" s="66" t="n">
        <f aca="false">VLOOKUP(A4100,Plan1!$A$7:$O$4024,7,FALSE())</f>
        <v>0</v>
      </c>
      <c r="E4100" s="65" t="n">
        <f aca="false">VLOOKUP(A4100,Plan1!$A$7:$O$4024,8,FALSE())</f>
        <v>760</v>
      </c>
      <c r="F4100" s="64" t="n">
        <f aca="false">VLOOKUP(A4100,Plan1!$A$7:$O$4024,12,FALSE())</f>
        <v>0</v>
      </c>
      <c r="G4100" s="65" t="n">
        <f aca="false">VLOOKUP(A4100,Plan1!$A$7:$O$4024,13,FALSE())</f>
        <v>838.78</v>
      </c>
    </row>
    <row r="4101" customFormat="false" ht="15" hidden="false" customHeight="false" outlineLevel="0" collapsed="false">
      <c r="A4101" s="63" t="n">
        <v>45373</v>
      </c>
      <c r="B4101" s="64" t="n">
        <f aca="false">VLOOKUP(A4101,Plan1!$A$7:$O$4024,2,FALSE())</f>
        <v>0</v>
      </c>
      <c r="C4101" s="65" t="n">
        <f aca="false">VLOOKUP(A4101,Plan1!$A$7:$O$4024,3,FALSE())</f>
        <v>781</v>
      </c>
      <c r="D4101" s="66" t="n">
        <f aca="false">VLOOKUP(A4101,Plan1!$A$7:$O$4024,7,FALSE())</f>
        <v>0</v>
      </c>
      <c r="E4101" s="65" t="n">
        <f aca="false">VLOOKUP(A4101,Plan1!$A$7:$O$4024,8,FALSE())</f>
        <v>760</v>
      </c>
      <c r="F4101" s="64" t="n">
        <f aca="false">VLOOKUP(A4101,Plan1!$A$7:$O$4024,12,FALSE())</f>
        <v>0</v>
      </c>
      <c r="G4101" s="65" t="n">
        <f aca="false">VLOOKUP(A4101,Plan1!$A$7:$O$4024,13,FALSE())</f>
        <v>838.78</v>
      </c>
    </row>
    <row r="4102" customFormat="false" ht="15" hidden="false" customHeight="false" outlineLevel="0" collapsed="false">
      <c r="A4102" s="63" t="n">
        <v>45374</v>
      </c>
      <c r="B4102" s="64" t="n">
        <f aca="false">VLOOKUP(A4102,Plan1!$A$7:$O$4024,2,FALSE())</f>
        <v>0</v>
      </c>
      <c r="C4102" s="65" t="n">
        <f aca="false">VLOOKUP(A4102,Plan1!$A$7:$O$4024,3,FALSE())</f>
        <v>781</v>
      </c>
      <c r="D4102" s="66" t="n">
        <f aca="false">VLOOKUP(A4102,Plan1!$A$7:$O$4024,7,FALSE())</f>
        <v>0</v>
      </c>
      <c r="E4102" s="65" t="n">
        <f aca="false">VLOOKUP(A4102,Plan1!$A$7:$O$4024,8,FALSE())</f>
        <v>760</v>
      </c>
      <c r="F4102" s="64" t="n">
        <f aca="false">VLOOKUP(A4102,Plan1!$A$7:$O$4024,12,FALSE())</f>
        <v>0</v>
      </c>
      <c r="G4102" s="65" t="n">
        <f aca="false">VLOOKUP(A4102,Plan1!$A$7:$O$4024,13,FALSE())</f>
        <v>838.78</v>
      </c>
    </row>
    <row r="4103" customFormat="false" ht="15" hidden="false" customHeight="false" outlineLevel="0" collapsed="false">
      <c r="A4103" s="63" t="n">
        <v>45375</v>
      </c>
      <c r="B4103" s="64" t="n">
        <f aca="false">VLOOKUP(A4103,Plan1!$A$7:$O$4024,2,FALSE())</f>
        <v>0</v>
      </c>
      <c r="C4103" s="65" t="n">
        <f aca="false">VLOOKUP(A4103,Plan1!$A$7:$O$4024,3,FALSE())</f>
        <v>781</v>
      </c>
      <c r="D4103" s="66" t="n">
        <f aca="false">VLOOKUP(A4103,Plan1!$A$7:$O$4024,7,FALSE())</f>
        <v>0</v>
      </c>
      <c r="E4103" s="65" t="n">
        <f aca="false">VLOOKUP(A4103,Plan1!$A$7:$O$4024,8,FALSE())</f>
        <v>760</v>
      </c>
      <c r="F4103" s="64" t="n">
        <f aca="false">VLOOKUP(A4103,Plan1!$A$7:$O$4024,12,FALSE())</f>
        <v>0</v>
      </c>
      <c r="G4103" s="65" t="n">
        <f aca="false">VLOOKUP(A4103,Plan1!$A$7:$O$4024,13,FALSE())</f>
        <v>838.78</v>
      </c>
    </row>
    <row r="4104" customFormat="false" ht="15" hidden="false" customHeight="false" outlineLevel="0" collapsed="false">
      <c r="A4104" s="63" t="n">
        <v>45376</v>
      </c>
      <c r="B4104" s="64" t="n">
        <f aca="false">VLOOKUP(A4104,Plan1!$A$7:$O$4024,2,FALSE())</f>
        <v>0</v>
      </c>
      <c r="C4104" s="65" t="n">
        <f aca="false">VLOOKUP(A4104,Plan1!$A$7:$O$4024,3,FALSE())</f>
        <v>781</v>
      </c>
      <c r="D4104" s="66" t="n">
        <f aca="false">VLOOKUP(A4104,Plan1!$A$7:$O$4024,7,FALSE())</f>
        <v>0</v>
      </c>
      <c r="E4104" s="65" t="n">
        <f aca="false">VLOOKUP(A4104,Plan1!$A$7:$O$4024,8,FALSE())</f>
        <v>760</v>
      </c>
      <c r="F4104" s="64" t="n">
        <f aca="false">VLOOKUP(A4104,Plan1!$A$7:$O$4024,12,FALSE())</f>
        <v>0</v>
      </c>
      <c r="G4104" s="65" t="n">
        <f aca="false">VLOOKUP(A4104,Plan1!$A$7:$O$4024,13,FALSE())</f>
        <v>838.78</v>
      </c>
    </row>
    <row r="4105" customFormat="false" ht="15" hidden="false" customHeight="false" outlineLevel="0" collapsed="false">
      <c r="A4105" s="63" t="n">
        <v>45377</v>
      </c>
      <c r="B4105" s="64" t="n">
        <f aca="false">VLOOKUP(A4105,Plan1!$A$7:$O$4024,2,FALSE())</f>
        <v>0</v>
      </c>
      <c r="C4105" s="65" t="n">
        <f aca="false">VLOOKUP(A4105,Plan1!$A$7:$O$4024,3,FALSE())</f>
        <v>781</v>
      </c>
      <c r="D4105" s="66" t="n">
        <f aca="false">VLOOKUP(A4105,Plan1!$A$7:$O$4024,7,FALSE())</f>
        <v>0</v>
      </c>
      <c r="E4105" s="65" t="n">
        <f aca="false">VLOOKUP(A4105,Plan1!$A$7:$O$4024,8,FALSE())</f>
        <v>760</v>
      </c>
      <c r="F4105" s="64" t="n">
        <f aca="false">VLOOKUP(A4105,Plan1!$A$7:$O$4024,12,FALSE())</f>
        <v>0</v>
      </c>
      <c r="G4105" s="65" t="n">
        <f aca="false">VLOOKUP(A4105,Plan1!$A$7:$O$4024,13,FALSE())</f>
        <v>838.78</v>
      </c>
    </row>
    <row r="4106" customFormat="false" ht="15" hidden="false" customHeight="false" outlineLevel="0" collapsed="false">
      <c r="A4106" s="63" t="n">
        <v>45378</v>
      </c>
      <c r="B4106" s="64" t="n">
        <f aca="false">VLOOKUP(A4106,Plan1!$A$7:$O$4024,2,FALSE())</f>
        <v>0</v>
      </c>
      <c r="C4106" s="65" t="n">
        <f aca="false">VLOOKUP(A4106,Plan1!$A$7:$O$4024,3,FALSE())</f>
        <v>781</v>
      </c>
      <c r="D4106" s="66" t="n">
        <f aca="false">VLOOKUP(A4106,Plan1!$A$7:$O$4024,7,FALSE())</f>
        <v>0</v>
      </c>
      <c r="E4106" s="65" t="n">
        <f aca="false">VLOOKUP(A4106,Plan1!$A$7:$O$4024,8,FALSE())</f>
        <v>760</v>
      </c>
      <c r="F4106" s="64" t="n">
        <f aca="false">VLOOKUP(A4106,Plan1!$A$7:$O$4024,12,FALSE())</f>
        <v>0</v>
      </c>
      <c r="G4106" s="65" t="n">
        <f aca="false">VLOOKUP(A4106,Plan1!$A$7:$O$4024,13,FALSE())</f>
        <v>838.78</v>
      </c>
    </row>
    <row r="4107" customFormat="false" ht="15" hidden="false" customHeight="false" outlineLevel="0" collapsed="false">
      <c r="A4107" s="63" t="n">
        <v>45379</v>
      </c>
      <c r="B4107" s="64" t="n">
        <f aca="false">VLOOKUP(A4107,Plan1!$A$7:$O$4024,2,FALSE())</f>
        <v>0</v>
      </c>
      <c r="C4107" s="65" t="n">
        <f aca="false">VLOOKUP(A4107,Plan1!$A$7:$O$4024,3,FALSE())</f>
        <v>781</v>
      </c>
      <c r="D4107" s="66" t="n">
        <f aca="false">VLOOKUP(A4107,Plan1!$A$7:$O$4024,7,FALSE())</f>
        <v>0</v>
      </c>
      <c r="E4107" s="65" t="n">
        <f aca="false">VLOOKUP(A4107,Plan1!$A$7:$O$4024,8,FALSE())</f>
        <v>760</v>
      </c>
      <c r="F4107" s="64" t="n">
        <f aca="false">VLOOKUP(A4107,Plan1!$A$7:$O$4024,12,FALSE())</f>
        <v>0</v>
      </c>
      <c r="G4107" s="65" t="n">
        <f aca="false">VLOOKUP(A4107,Plan1!$A$7:$O$4024,13,FALSE())</f>
        <v>838.78</v>
      </c>
    </row>
    <row r="4108" customFormat="false" ht="15" hidden="false" customHeight="false" outlineLevel="0" collapsed="false">
      <c r="A4108" s="63" t="n">
        <v>45380</v>
      </c>
      <c r="B4108" s="64" t="n">
        <f aca="false">VLOOKUP(A4108,Plan1!$A$7:$O$4024,2,FALSE())</f>
        <v>0</v>
      </c>
      <c r="C4108" s="65" t="n">
        <f aca="false">VLOOKUP(A4108,Plan1!$A$7:$O$4024,3,FALSE())</f>
        <v>781</v>
      </c>
      <c r="D4108" s="66" t="n">
        <f aca="false">VLOOKUP(A4108,Plan1!$A$7:$O$4024,7,FALSE())</f>
        <v>0</v>
      </c>
      <c r="E4108" s="65" t="n">
        <f aca="false">VLOOKUP(A4108,Plan1!$A$7:$O$4024,8,FALSE())</f>
        <v>760</v>
      </c>
      <c r="F4108" s="64" t="n">
        <f aca="false">VLOOKUP(A4108,Plan1!$A$7:$O$4024,12,FALSE())</f>
        <v>0</v>
      </c>
      <c r="G4108" s="65" t="n">
        <f aca="false">VLOOKUP(A4108,Plan1!$A$7:$O$4024,13,FALSE())</f>
        <v>838.78</v>
      </c>
    </row>
    <row r="4109" customFormat="false" ht="15" hidden="false" customHeight="false" outlineLevel="0" collapsed="false">
      <c r="A4109" s="63" t="n">
        <v>45381</v>
      </c>
      <c r="B4109" s="64" t="n">
        <f aca="false">VLOOKUP(A4109,Plan1!$A$7:$O$4024,2,FALSE())</f>
        <v>0</v>
      </c>
      <c r="C4109" s="65" t="n">
        <f aca="false">VLOOKUP(A4109,Plan1!$A$7:$O$4024,3,FALSE())</f>
        <v>781</v>
      </c>
      <c r="D4109" s="66" t="n">
        <f aca="false">VLOOKUP(A4109,Plan1!$A$7:$O$4024,7,FALSE())</f>
        <v>0</v>
      </c>
      <c r="E4109" s="65" t="n">
        <f aca="false">VLOOKUP(A4109,Plan1!$A$7:$O$4024,8,FALSE())</f>
        <v>760</v>
      </c>
      <c r="F4109" s="64" t="n">
        <f aca="false">VLOOKUP(A4109,Plan1!$A$7:$O$4024,12,FALSE())</f>
        <v>0</v>
      </c>
      <c r="G4109" s="65" t="n">
        <f aca="false">VLOOKUP(A4109,Plan1!$A$7:$O$4024,13,FALSE())</f>
        <v>838.78</v>
      </c>
    </row>
    <row r="4110" customFormat="false" ht="15" hidden="false" customHeight="false" outlineLevel="0" collapsed="false">
      <c r="A4110" s="63" t="n">
        <v>45382</v>
      </c>
      <c r="B4110" s="64" t="n">
        <f aca="false">VLOOKUP(A4110,Plan1!$A$7:$O$4024,2,FALSE())</f>
        <v>0</v>
      </c>
      <c r="C4110" s="65" t="n">
        <f aca="false">VLOOKUP(A4110,Plan1!$A$7:$O$4024,3,FALSE())</f>
        <v>781</v>
      </c>
      <c r="D4110" s="66" t="n">
        <f aca="false">VLOOKUP(A4110,Plan1!$A$7:$O$4024,7,FALSE())</f>
        <v>0</v>
      </c>
      <c r="E4110" s="65" t="n">
        <f aca="false">VLOOKUP(A4110,Plan1!$A$7:$O$4024,8,FALSE())</f>
        <v>760</v>
      </c>
      <c r="F4110" s="64" t="n">
        <f aca="false">VLOOKUP(A4110,Plan1!$A$7:$O$4024,12,FALSE())</f>
        <v>0</v>
      </c>
      <c r="G4110" s="65" t="n">
        <f aca="false">VLOOKUP(A4110,Plan1!$A$7:$O$4024,13,FALSE())</f>
        <v>838.78</v>
      </c>
    </row>
    <row r="4111" customFormat="false" ht="15" hidden="false" customHeight="false" outlineLevel="0" collapsed="false">
      <c r="A4111" s="63" t="n">
        <v>45383</v>
      </c>
      <c r="B4111" s="64" t="n">
        <f aca="false">VLOOKUP(A4111,Plan1!$A$7:$O$4024,2,FALSE())</f>
        <v>0</v>
      </c>
      <c r="C4111" s="65" t="n">
        <f aca="false">VLOOKUP(A4111,Plan1!$A$7:$O$4024,3,FALSE())</f>
        <v>781</v>
      </c>
      <c r="D4111" s="66" t="n">
        <f aca="false">VLOOKUP(A4111,Plan1!$A$7:$O$4024,7,FALSE())</f>
        <v>0</v>
      </c>
      <c r="E4111" s="65" t="n">
        <f aca="false">VLOOKUP(A4111,Plan1!$A$7:$O$4024,8,FALSE())</f>
        <v>760</v>
      </c>
      <c r="F4111" s="64" t="n">
        <f aca="false">VLOOKUP(A4111,Plan1!$A$7:$O$4024,12,FALSE())</f>
        <v>0</v>
      </c>
      <c r="G4111" s="65" t="n">
        <f aca="false">VLOOKUP(A4111,Plan1!$A$7:$O$4024,13,FALSE())</f>
        <v>838.78</v>
      </c>
    </row>
    <row r="4112" customFormat="false" ht="15" hidden="false" customHeight="false" outlineLevel="0" collapsed="false">
      <c r="A4112" s="63" t="n">
        <v>45384</v>
      </c>
      <c r="B4112" s="64" t="n">
        <f aca="false">VLOOKUP(A4112,Plan1!$A$7:$O$4024,2,FALSE())</f>
        <v>0</v>
      </c>
      <c r="C4112" s="65" t="n">
        <f aca="false">VLOOKUP(A4112,Plan1!$A$7:$O$4024,3,FALSE())</f>
        <v>781</v>
      </c>
      <c r="D4112" s="66" t="n">
        <f aca="false">VLOOKUP(A4112,Plan1!$A$7:$O$4024,7,FALSE())</f>
        <v>0</v>
      </c>
      <c r="E4112" s="65" t="n">
        <f aca="false">VLOOKUP(A4112,Plan1!$A$7:$O$4024,8,FALSE())</f>
        <v>760</v>
      </c>
      <c r="F4112" s="64" t="n">
        <f aca="false">VLOOKUP(A4112,Plan1!$A$7:$O$4024,12,FALSE())</f>
        <v>0</v>
      </c>
      <c r="G4112" s="65" t="n">
        <f aca="false">VLOOKUP(A4112,Plan1!$A$7:$O$4024,13,FALSE())</f>
        <v>838.78</v>
      </c>
    </row>
    <row r="4113" customFormat="false" ht="15" hidden="false" customHeight="false" outlineLevel="0" collapsed="false">
      <c r="A4113" s="63" t="n">
        <v>45385</v>
      </c>
      <c r="B4113" s="64" t="n">
        <f aca="false">VLOOKUP(A4113,Plan1!$A$7:$O$4024,2,FALSE())</f>
        <v>0</v>
      </c>
      <c r="C4113" s="65" t="n">
        <f aca="false">VLOOKUP(A4113,Plan1!$A$7:$O$4024,3,FALSE())</f>
        <v>781</v>
      </c>
      <c r="D4113" s="66" t="n">
        <f aca="false">VLOOKUP(A4113,Plan1!$A$7:$O$4024,7,FALSE())</f>
        <v>0</v>
      </c>
      <c r="E4113" s="65" t="n">
        <f aca="false">VLOOKUP(A4113,Plan1!$A$7:$O$4024,8,FALSE())</f>
        <v>760</v>
      </c>
      <c r="F4113" s="64" t="n">
        <f aca="false">VLOOKUP(A4113,Plan1!$A$7:$O$4024,12,FALSE())</f>
        <v>0</v>
      </c>
      <c r="G4113" s="65" t="n">
        <f aca="false">VLOOKUP(A4113,Plan1!$A$7:$O$4024,13,FALSE())</f>
        <v>838.78</v>
      </c>
    </row>
    <row r="4114" customFormat="false" ht="15" hidden="false" customHeight="false" outlineLevel="0" collapsed="false">
      <c r="A4114" s="63" t="n">
        <v>45386</v>
      </c>
      <c r="B4114" s="64" t="n">
        <f aca="false">VLOOKUP(A4114,Plan1!$A$7:$O$4024,2,FALSE())</f>
        <v>0</v>
      </c>
      <c r="C4114" s="65" t="n">
        <f aca="false">VLOOKUP(A4114,Plan1!$A$7:$O$4024,3,FALSE())</f>
        <v>781</v>
      </c>
      <c r="D4114" s="66" t="n">
        <f aca="false">VLOOKUP(A4114,Plan1!$A$7:$O$4024,7,FALSE())</f>
        <v>0</v>
      </c>
      <c r="E4114" s="65" t="n">
        <f aca="false">VLOOKUP(A4114,Plan1!$A$7:$O$4024,8,FALSE())</f>
        <v>760</v>
      </c>
      <c r="F4114" s="64" t="n">
        <f aca="false">VLOOKUP(A4114,Plan1!$A$7:$O$4024,12,FALSE())</f>
        <v>0</v>
      </c>
      <c r="G4114" s="65" t="n">
        <f aca="false">VLOOKUP(A4114,Plan1!$A$7:$O$4024,13,FALSE())</f>
        <v>838.78</v>
      </c>
    </row>
    <row r="4115" customFormat="false" ht="15" hidden="false" customHeight="false" outlineLevel="0" collapsed="false">
      <c r="A4115" s="63" t="n">
        <v>45387</v>
      </c>
      <c r="B4115" s="64" t="n">
        <f aca="false">VLOOKUP(A4115,Plan1!$A$7:$O$4024,2,FALSE())</f>
        <v>0</v>
      </c>
      <c r="C4115" s="65" t="n">
        <f aca="false">VLOOKUP(A4115,Plan1!$A$7:$O$4024,3,FALSE())</f>
        <v>781</v>
      </c>
      <c r="D4115" s="66" t="n">
        <f aca="false">VLOOKUP(A4115,Plan1!$A$7:$O$4024,7,FALSE())</f>
        <v>0</v>
      </c>
      <c r="E4115" s="65" t="n">
        <f aca="false">VLOOKUP(A4115,Plan1!$A$7:$O$4024,8,FALSE())</f>
        <v>760</v>
      </c>
      <c r="F4115" s="64" t="n">
        <f aca="false">VLOOKUP(A4115,Plan1!$A$7:$O$4024,12,FALSE())</f>
        <v>0</v>
      </c>
      <c r="G4115" s="65" t="n">
        <f aca="false">VLOOKUP(A4115,Plan1!$A$7:$O$4024,13,FALSE())</f>
        <v>838.78</v>
      </c>
    </row>
    <row r="4116" customFormat="false" ht="15" hidden="false" customHeight="false" outlineLevel="0" collapsed="false">
      <c r="A4116" s="63" t="n">
        <v>45388</v>
      </c>
      <c r="B4116" s="64" t="n">
        <f aca="false">VLOOKUP(A4116,Plan1!$A$7:$O$4024,2,FALSE())</f>
        <v>0</v>
      </c>
      <c r="C4116" s="65" t="n">
        <f aca="false">VLOOKUP(A4116,Plan1!$A$7:$O$4024,3,FALSE())</f>
        <v>781</v>
      </c>
      <c r="D4116" s="66" t="n">
        <f aca="false">VLOOKUP(A4116,Plan1!$A$7:$O$4024,7,FALSE())</f>
        <v>0</v>
      </c>
      <c r="E4116" s="65" t="n">
        <f aca="false">VLOOKUP(A4116,Plan1!$A$7:$O$4024,8,FALSE())</f>
        <v>760</v>
      </c>
      <c r="F4116" s="64" t="n">
        <f aca="false">VLOOKUP(A4116,Plan1!$A$7:$O$4024,12,FALSE())</f>
        <v>0</v>
      </c>
      <c r="G4116" s="65" t="n">
        <f aca="false">VLOOKUP(A4116,Plan1!$A$7:$O$4024,13,FALSE())</f>
        <v>838.78</v>
      </c>
    </row>
    <row r="4117" customFormat="false" ht="15" hidden="false" customHeight="false" outlineLevel="0" collapsed="false">
      <c r="A4117" s="63" t="n">
        <v>45389</v>
      </c>
      <c r="B4117" s="64" t="n">
        <f aca="false">VLOOKUP(A4117,Plan1!$A$7:$O$4024,2,FALSE())</f>
        <v>0</v>
      </c>
      <c r="C4117" s="65" t="n">
        <f aca="false">VLOOKUP(A4117,Plan1!$A$7:$O$4024,3,FALSE())</f>
        <v>781</v>
      </c>
      <c r="D4117" s="66" t="n">
        <f aca="false">VLOOKUP(A4117,Plan1!$A$7:$O$4024,7,FALSE())</f>
        <v>0</v>
      </c>
      <c r="E4117" s="65" t="n">
        <f aca="false">VLOOKUP(A4117,Plan1!$A$7:$O$4024,8,FALSE())</f>
        <v>760</v>
      </c>
      <c r="F4117" s="64" t="n">
        <f aca="false">VLOOKUP(A4117,Plan1!$A$7:$O$4024,12,FALSE())</f>
        <v>0</v>
      </c>
      <c r="G4117" s="65" t="n">
        <f aca="false">VLOOKUP(A4117,Plan1!$A$7:$O$4024,13,FALSE())</f>
        <v>838.78</v>
      </c>
    </row>
    <row r="4118" customFormat="false" ht="15" hidden="false" customHeight="false" outlineLevel="0" collapsed="false">
      <c r="A4118" s="63" t="n">
        <v>45390</v>
      </c>
      <c r="B4118" s="64" t="n">
        <f aca="false">VLOOKUP(A4118,Plan1!$A$7:$O$4024,2,FALSE())</f>
        <v>0</v>
      </c>
      <c r="C4118" s="65" t="n">
        <f aca="false">VLOOKUP(A4118,Plan1!$A$7:$O$4024,3,FALSE())</f>
        <v>781</v>
      </c>
      <c r="D4118" s="66" t="n">
        <f aca="false">VLOOKUP(A4118,Plan1!$A$7:$O$4024,7,FALSE())</f>
        <v>0</v>
      </c>
      <c r="E4118" s="65" t="n">
        <f aca="false">VLOOKUP(A4118,Plan1!$A$7:$O$4024,8,FALSE())</f>
        <v>760</v>
      </c>
      <c r="F4118" s="64" t="n">
        <f aca="false">VLOOKUP(A4118,Plan1!$A$7:$O$4024,12,FALSE())</f>
        <v>0</v>
      </c>
      <c r="G4118" s="65" t="n">
        <f aca="false">VLOOKUP(A4118,Plan1!$A$7:$O$4024,13,FALSE())</f>
        <v>838.78</v>
      </c>
    </row>
    <row r="4119" customFormat="false" ht="15" hidden="false" customHeight="false" outlineLevel="0" collapsed="false">
      <c r="A4119" s="63" t="n">
        <v>45391</v>
      </c>
      <c r="B4119" s="64" t="n">
        <f aca="false">VLOOKUP(A4119,Plan1!$A$7:$O$4024,2,FALSE())</f>
        <v>0</v>
      </c>
      <c r="C4119" s="65" t="n">
        <f aca="false">VLOOKUP(A4119,Plan1!$A$7:$O$4024,3,FALSE())</f>
        <v>781</v>
      </c>
      <c r="D4119" s="66" t="n">
        <f aca="false">VLOOKUP(A4119,Plan1!$A$7:$O$4024,7,FALSE())</f>
        <v>0</v>
      </c>
      <c r="E4119" s="65" t="n">
        <f aca="false">VLOOKUP(A4119,Plan1!$A$7:$O$4024,8,FALSE())</f>
        <v>760</v>
      </c>
      <c r="F4119" s="64" t="n">
        <f aca="false">VLOOKUP(A4119,Plan1!$A$7:$O$4024,12,FALSE())</f>
        <v>0</v>
      </c>
      <c r="G4119" s="65" t="n">
        <f aca="false">VLOOKUP(A4119,Plan1!$A$7:$O$4024,13,FALSE())</f>
        <v>838.78</v>
      </c>
    </row>
    <row r="4120" customFormat="false" ht="15" hidden="false" customHeight="false" outlineLevel="0" collapsed="false">
      <c r="A4120" s="63" t="n">
        <v>45392</v>
      </c>
      <c r="B4120" s="64" t="n">
        <f aca="false">VLOOKUP(A4120,Plan1!$A$7:$O$4024,2,FALSE())</f>
        <v>0</v>
      </c>
      <c r="C4120" s="65" t="n">
        <f aca="false">VLOOKUP(A4120,Plan1!$A$7:$O$4024,3,FALSE())</f>
        <v>781</v>
      </c>
      <c r="D4120" s="66" t="n">
        <f aca="false">VLOOKUP(A4120,Plan1!$A$7:$O$4024,7,FALSE())</f>
        <v>0</v>
      </c>
      <c r="E4120" s="65" t="n">
        <f aca="false">VLOOKUP(A4120,Plan1!$A$7:$O$4024,8,FALSE())</f>
        <v>760</v>
      </c>
      <c r="F4120" s="64" t="n">
        <f aca="false">VLOOKUP(A4120,Plan1!$A$7:$O$4024,12,FALSE())</f>
        <v>0</v>
      </c>
      <c r="G4120" s="65" t="n">
        <f aca="false">VLOOKUP(A4120,Plan1!$A$7:$O$4024,13,FALSE())</f>
        <v>838.78</v>
      </c>
    </row>
    <row r="4121" customFormat="false" ht="15" hidden="false" customHeight="false" outlineLevel="0" collapsed="false">
      <c r="A4121" s="63" t="n">
        <v>45393</v>
      </c>
      <c r="B4121" s="64" t="n">
        <f aca="false">VLOOKUP(A4121,Plan1!$A$7:$O$4024,2,FALSE())</f>
        <v>0</v>
      </c>
      <c r="C4121" s="65" t="n">
        <f aca="false">VLOOKUP(A4121,Plan1!$A$7:$O$4024,3,FALSE())</f>
        <v>781</v>
      </c>
      <c r="D4121" s="66" t="n">
        <f aca="false">VLOOKUP(A4121,Plan1!$A$7:$O$4024,7,FALSE())</f>
        <v>0</v>
      </c>
      <c r="E4121" s="65" t="n">
        <f aca="false">VLOOKUP(A4121,Plan1!$A$7:$O$4024,8,FALSE())</f>
        <v>760</v>
      </c>
      <c r="F4121" s="64" t="n">
        <f aca="false">VLOOKUP(A4121,Plan1!$A$7:$O$4024,12,FALSE())</f>
        <v>0</v>
      </c>
      <c r="G4121" s="65" t="n">
        <f aca="false">VLOOKUP(A4121,Plan1!$A$7:$O$4024,13,FALSE())</f>
        <v>838.78</v>
      </c>
    </row>
    <row r="4122" customFormat="false" ht="15" hidden="false" customHeight="false" outlineLevel="0" collapsed="false">
      <c r="A4122" s="63" t="n">
        <v>45394</v>
      </c>
      <c r="B4122" s="64" t="n">
        <f aca="false">VLOOKUP(A4122,Plan1!$A$7:$O$4024,2,FALSE())</f>
        <v>0</v>
      </c>
      <c r="C4122" s="65" t="n">
        <f aca="false">VLOOKUP(A4122,Plan1!$A$7:$O$4024,3,FALSE())</f>
        <v>781</v>
      </c>
      <c r="D4122" s="66" t="n">
        <f aca="false">VLOOKUP(A4122,Plan1!$A$7:$O$4024,7,FALSE())</f>
        <v>0</v>
      </c>
      <c r="E4122" s="65" t="n">
        <f aca="false">VLOOKUP(A4122,Plan1!$A$7:$O$4024,8,FALSE())</f>
        <v>760</v>
      </c>
      <c r="F4122" s="64" t="n">
        <f aca="false">VLOOKUP(A4122,Plan1!$A$7:$O$4024,12,FALSE())</f>
        <v>0</v>
      </c>
      <c r="G4122" s="65" t="n">
        <f aca="false">VLOOKUP(A4122,Plan1!$A$7:$O$4024,13,FALSE())</f>
        <v>838.78</v>
      </c>
    </row>
    <row r="4123" customFormat="false" ht="15" hidden="false" customHeight="false" outlineLevel="0" collapsed="false">
      <c r="A4123" s="63" t="n">
        <v>45395</v>
      </c>
      <c r="B4123" s="64" t="n">
        <f aca="false">VLOOKUP(A4123,Plan1!$A$7:$O$4024,2,FALSE())</f>
        <v>0</v>
      </c>
      <c r="C4123" s="65" t="n">
        <f aca="false">VLOOKUP(A4123,Plan1!$A$7:$O$4024,3,FALSE())</f>
        <v>781</v>
      </c>
      <c r="D4123" s="66" t="n">
        <f aca="false">VLOOKUP(A4123,Plan1!$A$7:$O$4024,7,FALSE())</f>
        <v>0</v>
      </c>
      <c r="E4123" s="65" t="n">
        <f aca="false">VLOOKUP(A4123,Plan1!$A$7:$O$4024,8,FALSE())</f>
        <v>760</v>
      </c>
      <c r="F4123" s="64" t="n">
        <f aca="false">VLOOKUP(A4123,Plan1!$A$7:$O$4024,12,FALSE())</f>
        <v>0</v>
      </c>
      <c r="G4123" s="65" t="n">
        <f aca="false">VLOOKUP(A4123,Plan1!$A$7:$O$4024,13,FALSE())</f>
        <v>838.78</v>
      </c>
    </row>
    <row r="4124" customFormat="false" ht="15" hidden="false" customHeight="false" outlineLevel="0" collapsed="false">
      <c r="A4124" s="63" t="n">
        <v>45396</v>
      </c>
      <c r="B4124" s="64" t="n">
        <f aca="false">VLOOKUP(A4124,Plan1!$A$7:$O$4024,2,FALSE())</f>
        <v>0</v>
      </c>
      <c r="C4124" s="65" t="n">
        <f aca="false">VLOOKUP(A4124,Plan1!$A$7:$O$4024,3,FALSE())</f>
        <v>781</v>
      </c>
      <c r="D4124" s="66" t="n">
        <f aca="false">VLOOKUP(A4124,Plan1!$A$7:$O$4024,7,FALSE())</f>
        <v>0</v>
      </c>
      <c r="E4124" s="65" t="n">
        <f aca="false">VLOOKUP(A4124,Plan1!$A$7:$O$4024,8,FALSE())</f>
        <v>760</v>
      </c>
      <c r="F4124" s="64" t="n">
        <f aca="false">VLOOKUP(A4124,Plan1!$A$7:$O$4024,12,FALSE())</f>
        <v>0</v>
      </c>
      <c r="G4124" s="65" t="n">
        <f aca="false">VLOOKUP(A4124,Plan1!$A$7:$O$4024,13,FALSE())</f>
        <v>838.78</v>
      </c>
    </row>
    <row r="4125" customFormat="false" ht="15" hidden="false" customHeight="false" outlineLevel="0" collapsed="false">
      <c r="A4125" s="63" t="n">
        <v>45397</v>
      </c>
      <c r="B4125" s="64" t="n">
        <f aca="false">VLOOKUP(A4125,Plan1!$A$7:$O$4024,2,FALSE())</f>
        <v>0</v>
      </c>
      <c r="C4125" s="65" t="n">
        <f aca="false">VLOOKUP(A4125,Plan1!$A$7:$O$4024,3,FALSE())</f>
        <v>781</v>
      </c>
      <c r="D4125" s="66" t="n">
        <f aca="false">VLOOKUP(A4125,Plan1!$A$7:$O$4024,7,FALSE())</f>
        <v>0</v>
      </c>
      <c r="E4125" s="65" t="n">
        <f aca="false">VLOOKUP(A4125,Plan1!$A$7:$O$4024,8,FALSE())</f>
        <v>760</v>
      </c>
      <c r="F4125" s="64" t="n">
        <f aca="false">VLOOKUP(A4125,Plan1!$A$7:$O$4024,12,FALSE())</f>
        <v>0</v>
      </c>
      <c r="G4125" s="65" t="n">
        <f aca="false">VLOOKUP(A4125,Plan1!$A$7:$O$4024,13,FALSE())</f>
        <v>838.78</v>
      </c>
    </row>
    <row r="4126" customFormat="false" ht="15" hidden="false" customHeight="false" outlineLevel="0" collapsed="false">
      <c r="A4126" s="63" t="n">
        <v>45398</v>
      </c>
      <c r="B4126" s="64" t="n">
        <f aca="false">VLOOKUP(A4126,Plan1!$A$7:$O$4024,2,FALSE())</f>
        <v>0</v>
      </c>
      <c r="C4126" s="65" t="n">
        <f aca="false">VLOOKUP(A4126,Plan1!$A$7:$O$4024,3,FALSE())</f>
        <v>781</v>
      </c>
      <c r="D4126" s="66" t="n">
        <f aca="false">VLOOKUP(A4126,Plan1!$A$7:$O$4024,7,FALSE())</f>
        <v>0</v>
      </c>
      <c r="E4126" s="65" t="n">
        <f aca="false">VLOOKUP(A4126,Plan1!$A$7:$O$4024,8,FALSE())</f>
        <v>760</v>
      </c>
      <c r="F4126" s="64" t="n">
        <f aca="false">VLOOKUP(A4126,Plan1!$A$7:$O$4024,12,FALSE())</f>
        <v>0</v>
      </c>
      <c r="G4126" s="65" t="n">
        <f aca="false">VLOOKUP(A4126,Plan1!$A$7:$O$4024,13,FALSE())</f>
        <v>838.78</v>
      </c>
    </row>
    <row r="4127" customFormat="false" ht="15" hidden="false" customHeight="false" outlineLevel="0" collapsed="false">
      <c r="A4127" s="63" t="n">
        <v>45399</v>
      </c>
      <c r="B4127" s="64" t="n">
        <f aca="false">VLOOKUP(A4127,Plan1!$A$7:$O$4024,2,FALSE())</f>
        <v>0</v>
      </c>
      <c r="C4127" s="65" t="n">
        <f aca="false">VLOOKUP(A4127,Plan1!$A$7:$O$4024,3,FALSE())</f>
        <v>781</v>
      </c>
      <c r="D4127" s="66" t="n">
        <f aca="false">VLOOKUP(A4127,Plan1!$A$7:$O$4024,7,FALSE())</f>
        <v>0</v>
      </c>
      <c r="E4127" s="65" t="n">
        <f aca="false">VLOOKUP(A4127,Plan1!$A$7:$O$4024,8,FALSE())</f>
        <v>760</v>
      </c>
      <c r="F4127" s="64" t="n">
        <f aca="false">VLOOKUP(A4127,Plan1!$A$7:$O$4024,12,FALSE())</f>
        <v>0</v>
      </c>
      <c r="G4127" s="65" t="n">
        <f aca="false">VLOOKUP(A4127,Plan1!$A$7:$O$4024,13,FALSE())</f>
        <v>838.78</v>
      </c>
    </row>
    <row r="4128" customFormat="false" ht="15" hidden="false" customHeight="false" outlineLevel="0" collapsed="false">
      <c r="A4128" s="63" t="n">
        <v>45400</v>
      </c>
      <c r="B4128" s="64" t="n">
        <f aca="false">VLOOKUP(A4128,Plan1!$A$7:$O$4024,2,FALSE())</f>
        <v>0</v>
      </c>
      <c r="C4128" s="65" t="n">
        <f aca="false">VLOOKUP(A4128,Plan1!$A$7:$O$4024,3,FALSE())</f>
        <v>781</v>
      </c>
      <c r="D4128" s="66" t="n">
        <f aca="false">VLOOKUP(A4128,Plan1!$A$7:$O$4024,7,FALSE())</f>
        <v>0</v>
      </c>
      <c r="E4128" s="65" t="n">
        <f aca="false">VLOOKUP(A4128,Plan1!$A$7:$O$4024,8,FALSE())</f>
        <v>760</v>
      </c>
      <c r="F4128" s="64" t="n">
        <f aca="false">VLOOKUP(A4128,Plan1!$A$7:$O$4024,12,FALSE())</f>
        <v>0</v>
      </c>
      <c r="G4128" s="65" t="n">
        <f aca="false">VLOOKUP(A4128,Plan1!$A$7:$O$4024,13,FALSE())</f>
        <v>838.78</v>
      </c>
    </row>
    <row r="4129" customFormat="false" ht="15" hidden="false" customHeight="false" outlineLevel="0" collapsed="false">
      <c r="A4129" s="63" t="n">
        <v>45401</v>
      </c>
      <c r="B4129" s="64" t="n">
        <f aca="false">VLOOKUP(A4129,Plan1!$A$7:$O$4024,2,FALSE())</f>
        <v>0</v>
      </c>
      <c r="C4129" s="65" t="n">
        <f aca="false">VLOOKUP(A4129,Plan1!$A$7:$O$4024,3,FALSE())</f>
        <v>781</v>
      </c>
      <c r="D4129" s="66" t="n">
        <f aca="false">VLOOKUP(A4129,Plan1!$A$7:$O$4024,7,FALSE())</f>
        <v>0</v>
      </c>
      <c r="E4129" s="65" t="n">
        <f aca="false">VLOOKUP(A4129,Plan1!$A$7:$O$4024,8,FALSE())</f>
        <v>760</v>
      </c>
      <c r="F4129" s="64" t="n">
        <f aca="false">VLOOKUP(A4129,Plan1!$A$7:$O$4024,12,FALSE())</f>
        <v>0</v>
      </c>
      <c r="G4129" s="65" t="n">
        <f aca="false">VLOOKUP(A4129,Plan1!$A$7:$O$4024,13,FALSE())</f>
        <v>838.78</v>
      </c>
    </row>
    <row r="4130" customFormat="false" ht="15" hidden="false" customHeight="false" outlineLevel="0" collapsed="false">
      <c r="A4130" s="63" t="n">
        <v>45402</v>
      </c>
      <c r="B4130" s="64" t="n">
        <f aca="false">VLOOKUP(A4130,Plan1!$A$7:$O$4024,2,FALSE())</f>
        <v>0</v>
      </c>
      <c r="C4130" s="65" t="n">
        <f aca="false">VLOOKUP(A4130,Plan1!$A$7:$O$4024,3,FALSE())</f>
        <v>781</v>
      </c>
      <c r="D4130" s="66" t="n">
        <f aca="false">VLOOKUP(A4130,Plan1!$A$7:$O$4024,7,FALSE())</f>
        <v>0</v>
      </c>
      <c r="E4130" s="65" t="n">
        <f aca="false">VLOOKUP(A4130,Plan1!$A$7:$O$4024,8,FALSE())</f>
        <v>760</v>
      </c>
      <c r="F4130" s="64" t="n">
        <f aca="false">VLOOKUP(A4130,Plan1!$A$7:$O$4024,12,FALSE())</f>
        <v>0</v>
      </c>
      <c r="G4130" s="65" t="n">
        <f aca="false">VLOOKUP(A4130,Plan1!$A$7:$O$4024,13,FALSE())</f>
        <v>838.78</v>
      </c>
    </row>
    <row r="4131" customFormat="false" ht="15" hidden="false" customHeight="false" outlineLevel="0" collapsed="false">
      <c r="A4131" s="63" t="n">
        <v>45403</v>
      </c>
      <c r="B4131" s="64" t="n">
        <f aca="false">VLOOKUP(A4131,Plan1!$A$7:$O$4024,2,FALSE())</f>
        <v>0</v>
      </c>
      <c r="C4131" s="65" t="n">
        <f aca="false">VLOOKUP(A4131,Plan1!$A$7:$O$4024,3,FALSE())</f>
        <v>781</v>
      </c>
      <c r="D4131" s="66" t="n">
        <f aca="false">VLOOKUP(A4131,Plan1!$A$7:$O$4024,7,FALSE())</f>
        <v>0</v>
      </c>
      <c r="E4131" s="65" t="n">
        <f aca="false">VLOOKUP(A4131,Plan1!$A$7:$O$4024,8,FALSE())</f>
        <v>760</v>
      </c>
      <c r="F4131" s="64" t="n">
        <f aca="false">VLOOKUP(A4131,Plan1!$A$7:$O$4024,12,FALSE())</f>
        <v>0</v>
      </c>
      <c r="G4131" s="65" t="n">
        <f aca="false">VLOOKUP(A4131,Plan1!$A$7:$O$4024,13,FALSE())</f>
        <v>838.78</v>
      </c>
    </row>
    <row r="4132" customFormat="false" ht="15" hidden="false" customHeight="false" outlineLevel="0" collapsed="false">
      <c r="A4132" s="63" t="n">
        <v>45404</v>
      </c>
      <c r="B4132" s="64" t="n">
        <f aca="false">VLOOKUP(A4132,Plan1!$A$7:$O$4024,2,FALSE())</f>
        <v>0</v>
      </c>
      <c r="C4132" s="65" t="n">
        <f aca="false">VLOOKUP(A4132,Plan1!$A$7:$O$4024,3,FALSE())</f>
        <v>781</v>
      </c>
      <c r="D4132" s="66" t="n">
        <f aca="false">VLOOKUP(A4132,Plan1!$A$7:$O$4024,7,FALSE())</f>
        <v>0</v>
      </c>
      <c r="E4132" s="65" t="n">
        <f aca="false">VLOOKUP(A4132,Plan1!$A$7:$O$4024,8,FALSE())</f>
        <v>760</v>
      </c>
      <c r="F4132" s="64" t="n">
        <f aca="false">VLOOKUP(A4132,Plan1!$A$7:$O$4024,12,FALSE())</f>
        <v>0</v>
      </c>
      <c r="G4132" s="65" t="n">
        <f aca="false">VLOOKUP(A4132,Plan1!$A$7:$O$4024,13,FALSE())</f>
        <v>838.78</v>
      </c>
    </row>
    <row r="4133" customFormat="false" ht="15" hidden="false" customHeight="false" outlineLevel="0" collapsed="false">
      <c r="A4133" s="63" t="n">
        <v>45405</v>
      </c>
      <c r="B4133" s="64" t="n">
        <f aca="false">VLOOKUP(A4133,Plan1!$A$7:$O$4024,2,FALSE())</f>
        <v>0</v>
      </c>
      <c r="C4133" s="65" t="n">
        <f aca="false">VLOOKUP(A4133,Plan1!$A$7:$O$4024,3,FALSE())</f>
        <v>781</v>
      </c>
      <c r="D4133" s="66" t="n">
        <f aca="false">VLOOKUP(A4133,Plan1!$A$7:$O$4024,7,FALSE())</f>
        <v>0</v>
      </c>
      <c r="E4133" s="65" t="n">
        <f aca="false">VLOOKUP(A4133,Plan1!$A$7:$O$4024,8,FALSE())</f>
        <v>760</v>
      </c>
      <c r="F4133" s="64" t="n">
        <f aca="false">VLOOKUP(A4133,Plan1!$A$7:$O$4024,12,FALSE())</f>
        <v>0</v>
      </c>
      <c r="G4133" s="65" t="n">
        <f aca="false">VLOOKUP(A4133,Plan1!$A$7:$O$4024,13,FALSE())</f>
        <v>838.78</v>
      </c>
    </row>
    <row r="4134" customFormat="false" ht="15" hidden="false" customHeight="false" outlineLevel="0" collapsed="false">
      <c r="A4134" s="63" t="n">
        <v>45406</v>
      </c>
      <c r="B4134" s="64" t="n">
        <f aca="false">VLOOKUP(A4134,Plan1!$A$7:$O$4024,2,FALSE())</f>
        <v>0</v>
      </c>
      <c r="C4134" s="65" t="n">
        <f aca="false">VLOOKUP(A4134,Plan1!$A$7:$O$4024,3,FALSE())</f>
        <v>781</v>
      </c>
      <c r="D4134" s="66" t="n">
        <f aca="false">VLOOKUP(A4134,Plan1!$A$7:$O$4024,7,FALSE())</f>
        <v>0</v>
      </c>
      <c r="E4134" s="65" t="n">
        <f aca="false">VLOOKUP(A4134,Plan1!$A$7:$O$4024,8,FALSE())</f>
        <v>760</v>
      </c>
      <c r="F4134" s="64" t="n">
        <f aca="false">VLOOKUP(A4134,Plan1!$A$7:$O$4024,12,FALSE())</f>
        <v>0</v>
      </c>
      <c r="G4134" s="65" t="n">
        <f aca="false">VLOOKUP(A4134,Plan1!$A$7:$O$4024,13,FALSE())</f>
        <v>838.78</v>
      </c>
    </row>
    <row r="4135" customFormat="false" ht="15" hidden="false" customHeight="false" outlineLevel="0" collapsed="false">
      <c r="A4135" s="63" t="n">
        <v>45407</v>
      </c>
      <c r="B4135" s="64" t="n">
        <f aca="false">VLOOKUP(A4135,Plan1!$A$7:$O$4024,2,FALSE())</f>
        <v>0</v>
      </c>
      <c r="C4135" s="65" t="n">
        <f aca="false">VLOOKUP(A4135,Plan1!$A$7:$O$4024,3,FALSE())</f>
        <v>781</v>
      </c>
      <c r="D4135" s="66" t="n">
        <f aca="false">VLOOKUP(A4135,Plan1!$A$7:$O$4024,7,FALSE())</f>
        <v>0</v>
      </c>
      <c r="E4135" s="65" t="n">
        <f aca="false">VLOOKUP(A4135,Plan1!$A$7:$O$4024,8,FALSE())</f>
        <v>760</v>
      </c>
      <c r="F4135" s="64" t="n">
        <f aca="false">VLOOKUP(A4135,Plan1!$A$7:$O$4024,12,FALSE())</f>
        <v>0</v>
      </c>
      <c r="G4135" s="65" t="n">
        <f aca="false">VLOOKUP(A4135,Plan1!$A$7:$O$4024,13,FALSE())</f>
        <v>838.78</v>
      </c>
    </row>
    <row r="4136" customFormat="false" ht="15" hidden="false" customHeight="false" outlineLevel="0" collapsed="false">
      <c r="A4136" s="63" t="n">
        <v>45408</v>
      </c>
      <c r="B4136" s="64" t="n">
        <f aca="false">VLOOKUP(A4136,Plan1!$A$7:$O$4024,2,FALSE())</f>
        <v>0</v>
      </c>
      <c r="C4136" s="65" t="n">
        <f aca="false">VLOOKUP(A4136,Plan1!$A$7:$O$4024,3,FALSE())</f>
        <v>781</v>
      </c>
      <c r="D4136" s="66" t="n">
        <f aca="false">VLOOKUP(A4136,Plan1!$A$7:$O$4024,7,FALSE())</f>
        <v>0</v>
      </c>
      <c r="E4136" s="65" t="n">
        <f aca="false">VLOOKUP(A4136,Plan1!$A$7:$O$4024,8,FALSE())</f>
        <v>760</v>
      </c>
      <c r="F4136" s="64" t="n">
        <f aca="false">VLOOKUP(A4136,Plan1!$A$7:$O$4024,12,FALSE())</f>
        <v>0</v>
      </c>
      <c r="G4136" s="65" t="n">
        <f aca="false">VLOOKUP(A4136,Plan1!$A$7:$O$4024,13,FALSE())</f>
        <v>838.78</v>
      </c>
    </row>
    <row r="4137" customFormat="false" ht="15" hidden="false" customHeight="false" outlineLevel="0" collapsed="false">
      <c r="A4137" s="63" t="n">
        <v>45409</v>
      </c>
      <c r="B4137" s="64" t="n">
        <f aca="false">VLOOKUP(A4137,Plan1!$A$7:$O$4024,2,FALSE())</f>
        <v>0</v>
      </c>
      <c r="C4137" s="65" t="n">
        <f aca="false">VLOOKUP(A4137,Plan1!$A$7:$O$4024,3,FALSE())</f>
        <v>781</v>
      </c>
      <c r="D4137" s="66" t="n">
        <f aca="false">VLOOKUP(A4137,Plan1!$A$7:$O$4024,7,FALSE())</f>
        <v>0</v>
      </c>
      <c r="E4137" s="65" t="n">
        <f aca="false">VLOOKUP(A4137,Plan1!$A$7:$O$4024,8,FALSE())</f>
        <v>760</v>
      </c>
      <c r="F4137" s="64" t="n">
        <f aca="false">VLOOKUP(A4137,Plan1!$A$7:$O$4024,12,FALSE())</f>
        <v>0</v>
      </c>
      <c r="G4137" s="65" t="n">
        <f aca="false">VLOOKUP(A4137,Plan1!$A$7:$O$4024,13,FALSE())</f>
        <v>838.78</v>
      </c>
    </row>
    <row r="4138" customFormat="false" ht="15" hidden="false" customHeight="false" outlineLevel="0" collapsed="false">
      <c r="A4138" s="63" t="n">
        <v>45410</v>
      </c>
      <c r="B4138" s="64" t="n">
        <f aca="false">VLOOKUP(A4138,Plan1!$A$7:$O$4024,2,FALSE())</f>
        <v>0</v>
      </c>
      <c r="C4138" s="65" t="n">
        <f aca="false">VLOOKUP(A4138,Plan1!$A$7:$O$4024,3,FALSE())</f>
        <v>781</v>
      </c>
      <c r="D4138" s="66" t="n">
        <f aca="false">VLOOKUP(A4138,Plan1!$A$7:$O$4024,7,FALSE())</f>
        <v>0</v>
      </c>
      <c r="E4138" s="65" t="n">
        <f aca="false">VLOOKUP(A4138,Plan1!$A$7:$O$4024,8,FALSE())</f>
        <v>760</v>
      </c>
      <c r="F4138" s="64" t="n">
        <f aca="false">VLOOKUP(A4138,Plan1!$A$7:$O$4024,12,FALSE())</f>
        <v>0</v>
      </c>
      <c r="G4138" s="65" t="n">
        <f aca="false">VLOOKUP(A4138,Plan1!$A$7:$O$4024,13,FALSE())</f>
        <v>838.78</v>
      </c>
    </row>
    <row r="4139" customFormat="false" ht="15" hidden="false" customHeight="false" outlineLevel="0" collapsed="false">
      <c r="A4139" s="63" t="n">
        <v>45411</v>
      </c>
      <c r="B4139" s="64" t="n">
        <f aca="false">VLOOKUP(A4139,Plan1!$A$7:$O$4024,2,FALSE())</f>
        <v>0</v>
      </c>
      <c r="C4139" s="65" t="n">
        <f aca="false">VLOOKUP(A4139,Plan1!$A$7:$O$4024,3,FALSE())</f>
        <v>781</v>
      </c>
      <c r="D4139" s="66" t="n">
        <f aca="false">VLOOKUP(A4139,Plan1!$A$7:$O$4024,7,FALSE())</f>
        <v>0</v>
      </c>
      <c r="E4139" s="65" t="n">
        <f aca="false">VLOOKUP(A4139,Plan1!$A$7:$O$4024,8,FALSE())</f>
        <v>760</v>
      </c>
      <c r="F4139" s="64" t="n">
        <f aca="false">VLOOKUP(A4139,Plan1!$A$7:$O$4024,12,FALSE())</f>
        <v>0</v>
      </c>
      <c r="G4139" s="65" t="n">
        <f aca="false">VLOOKUP(A4139,Plan1!$A$7:$O$4024,13,FALSE())</f>
        <v>838.78</v>
      </c>
    </row>
    <row r="4140" customFormat="false" ht="15" hidden="false" customHeight="false" outlineLevel="0" collapsed="false">
      <c r="A4140" s="63" t="n">
        <v>45412</v>
      </c>
      <c r="B4140" s="64" t="n">
        <f aca="false">VLOOKUP(A4140,Plan1!$A$7:$O$4024,2,FALSE())</f>
        <v>0</v>
      </c>
      <c r="C4140" s="65" t="n">
        <f aca="false">VLOOKUP(A4140,Plan1!$A$7:$O$4024,3,FALSE())</f>
        <v>781</v>
      </c>
      <c r="D4140" s="66" t="n">
        <f aca="false">VLOOKUP(A4140,Plan1!$A$7:$O$4024,7,FALSE())</f>
        <v>0</v>
      </c>
      <c r="E4140" s="65" t="n">
        <f aca="false">VLOOKUP(A4140,Plan1!$A$7:$O$4024,8,FALSE())</f>
        <v>760</v>
      </c>
      <c r="F4140" s="64" t="n">
        <f aca="false">VLOOKUP(A4140,Plan1!$A$7:$O$4024,12,FALSE())</f>
        <v>0</v>
      </c>
      <c r="G4140" s="65" t="n">
        <f aca="false">VLOOKUP(A4140,Plan1!$A$7:$O$4024,13,FALSE())</f>
        <v>838.78</v>
      </c>
    </row>
    <row r="4141" customFormat="false" ht="15" hidden="false" customHeight="false" outlineLevel="0" collapsed="false">
      <c r="A4141" s="63" t="n">
        <v>45413</v>
      </c>
      <c r="B4141" s="64" t="n">
        <f aca="false">VLOOKUP(A4141,Plan1!$A$7:$O$4024,2,FALSE())</f>
        <v>0</v>
      </c>
      <c r="C4141" s="65" t="n">
        <f aca="false">VLOOKUP(A4141,Plan1!$A$7:$O$4024,3,FALSE())</f>
        <v>781</v>
      </c>
      <c r="D4141" s="66" t="n">
        <f aca="false">VLOOKUP(A4141,Plan1!$A$7:$O$4024,7,FALSE())</f>
        <v>0</v>
      </c>
      <c r="E4141" s="65" t="n">
        <f aca="false">VLOOKUP(A4141,Plan1!$A$7:$O$4024,8,FALSE())</f>
        <v>760</v>
      </c>
      <c r="F4141" s="64" t="n">
        <f aca="false">VLOOKUP(A4141,Plan1!$A$7:$O$4024,12,FALSE())</f>
        <v>0</v>
      </c>
      <c r="G4141" s="65" t="n">
        <f aca="false">VLOOKUP(A4141,Plan1!$A$7:$O$4024,13,FALSE())</f>
        <v>838.78</v>
      </c>
    </row>
    <row r="4142" customFormat="false" ht="15" hidden="false" customHeight="false" outlineLevel="0" collapsed="false">
      <c r="A4142" s="63" t="n">
        <v>45414</v>
      </c>
      <c r="B4142" s="64" t="n">
        <f aca="false">VLOOKUP(A4142,Plan1!$A$7:$O$4024,2,FALSE())</f>
        <v>0</v>
      </c>
      <c r="C4142" s="65" t="n">
        <f aca="false">VLOOKUP(A4142,Plan1!$A$7:$O$4024,3,FALSE())</f>
        <v>781</v>
      </c>
      <c r="D4142" s="66" t="n">
        <f aca="false">VLOOKUP(A4142,Plan1!$A$7:$O$4024,7,FALSE())</f>
        <v>0</v>
      </c>
      <c r="E4142" s="65" t="n">
        <f aca="false">VLOOKUP(A4142,Plan1!$A$7:$O$4024,8,FALSE())</f>
        <v>760</v>
      </c>
      <c r="F4142" s="64" t="n">
        <f aca="false">VLOOKUP(A4142,Plan1!$A$7:$O$4024,12,FALSE())</f>
        <v>0</v>
      </c>
      <c r="G4142" s="65" t="n">
        <f aca="false">VLOOKUP(A4142,Plan1!$A$7:$O$4024,13,FALSE())</f>
        <v>838.78</v>
      </c>
    </row>
    <row r="4143" customFormat="false" ht="15" hidden="false" customHeight="false" outlineLevel="0" collapsed="false">
      <c r="A4143" s="63" t="n">
        <v>45415</v>
      </c>
      <c r="B4143" s="64" t="n">
        <f aca="false">VLOOKUP(A4143,Plan1!$A$7:$O$4024,2,FALSE())</f>
        <v>0</v>
      </c>
      <c r="C4143" s="65" t="n">
        <f aca="false">VLOOKUP(A4143,Plan1!$A$7:$O$4024,3,FALSE())</f>
        <v>781</v>
      </c>
      <c r="D4143" s="66" t="n">
        <f aca="false">VLOOKUP(A4143,Plan1!$A$7:$O$4024,7,FALSE())</f>
        <v>0</v>
      </c>
      <c r="E4143" s="65" t="n">
        <f aca="false">VLOOKUP(A4143,Plan1!$A$7:$O$4024,8,FALSE())</f>
        <v>760</v>
      </c>
      <c r="F4143" s="64" t="n">
        <f aca="false">VLOOKUP(A4143,Plan1!$A$7:$O$4024,12,FALSE())</f>
        <v>0</v>
      </c>
      <c r="G4143" s="65" t="n">
        <f aca="false">VLOOKUP(A4143,Plan1!$A$7:$O$4024,13,FALSE())</f>
        <v>838.78</v>
      </c>
    </row>
    <row r="4144" customFormat="false" ht="15" hidden="false" customHeight="false" outlineLevel="0" collapsed="false">
      <c r="A4144" s="63" t="n">
        <v>45416</v>
      </c>
      <c r="B4144" s="64" t="n">
        <f aca="false">VLOOKUP(A4144,Plan1!$A$7:$O$4024,2,FALSE())</f>
        <v>0</v>
      </c>
      <c r="C4144" s="65" t="n">
        <f aca="false">VLOOKUP(A4144,Plan1!$A$7:$O$4024,3,FALSE())</f>
        <v>781</v>
      </c>
      <c r="D4144" s="66" t="n">
        <f aca="false">VLOOKUP(A4144,Plan1!$A$7:$O$4024,7,FALSE())</f>
        <v>0</v>
      </c>
      <c r="E4144" s="65" t="n">
        <f aca="false">VLOOKUP(A4144,Plan1!$A$7:$O$4024,8,FALSE())</f>
        <v>760</v>
      </c>
      <c r="F4144" s="64" t="n">
        <f aca="false">VLOOKUP(A4144,Plan1!$A$7:$O$4024,12,FALSE())</f>
        <v>0</v>
      </c>
      <c r="G4144" s="65" t="n">
        <f aca="false">VLOOKUP(A4144,Plan1!$A$7:$O$4024,13,FALSE())</f>
        <v>838.78</v>
      </c>
    </row>
    <row r="4145" customFormat="false" ht="15" hidden="false" customHeight="false" outlineLevel="0" collapsed="false">
      <c r="A4145" s="63" t="n">
        <v>45417</v>
      </c>
      <c r="B4145" s="64" t="n">
        <f aca="false">VLOOKUP(A4145,Plan1!$A$7:$O$4024,2,FALSE())</f>
        <v>0</v>
      </c>
      <c r="C4145" s="65" t="n">
        <f aca="false">VLOOKUP(A4145,Plan1!$A$7:$O$4024,3,FALSE())</f>
        <v>781</v>
      </c>
      <c r="D4145" s="66" t="n">
        <f aca="false">VLOOKUP(A4145,Plan1!$A$7:$O$4024,7,FALSE())</f>
        <v>0</v>
      </c>
      <c r="E4145" s="65" t="n">
        <f aca="false">VLOOKUP(A4145,Plan1!$A$7:$O$4024,8,FALSE())</f>
        <v>760</v>
      </c>
      <c r="F4145" s="64" t="n">
        <f aca="false">VLOOKUP(A4145,Plan1!$A$7:$O$4024,12,FALSE())</f>
        <v>0</v>
      </c>
      <c r="G4145" s="65" t="n">
        <f aca="false">VLOOKUP(A4145,Plan1!$A$7:$O$4024,13,FALSE())</f>
        <v>838.78</v>
      </c>
    </row>
    <row r="4146" customFormat="false" ht="15" hidden="false" customHeight="false" outlineLevel="0" collapsed="false">
      <c r="A4146" s="63" t="n">
        <v>45418</v>
      </c>
      <c r="B4146" s="64" t="n">
        <f aca="false">VLOOKUP(A4146,Plan1!$A$7:$O$4024,2,FALSE())</f>
        <v>0</v>
      </c>
      <c r="C4146" s="65" t="n">
        <f aca="false">VLOOKUP(A4146,Plan1!$A$7:$O$4024,3,FALSE())</f>
        <v>781</v>
      </c>
      <c r="D4146" s="66" t="n">
        <f aca="false">VLOOKUP(A4146,Plan1!$A$7:$O$4024,7,FALSE())</f>
        <v>0</v>
      </c>
      <c r="E4146" s="65" t="n">
        <f aca="false">VLOOKUP(A4146,Plan1!$A$7:$O$4024,8,FALSE())</f>
        <v>760</v>
      </c>
      <c r="F4146" s="64" t="n">
        <f aca="false">VLOOKUP(A4146,Plan1!$A$7:$O$4024,12,FALSE())</f>
        <v>0</v>
      </c>
      <c r="G4146" s="65" t="n">
        <f aca="false">VLOOKUP(A4146,Plan1!$A$7:$O$4024,13,FALSE())</f>
        <v>838.78</v>
      </c>
    </row>
    <row r="4147" customFormat="false" ht="15" hidden="false" customHeight="false" outlineLevel="0" collapsed="false">
      <c r="A4147" s="63" t="n">
        <v>45419</v>
      </c>
      <c r="B4147" s="64" t="n">
        <f aca="false">VLOOKUP(A4147,Plan1!$A$7:$O$4024,2,FALSE())</f>
        <v>0</v>
      </c>
      <c r="C4147" s="65" t="n">
        <f aca="false">VLOOKUP(A4147,Plan1!$A$7:$O$4024,3,FALSE())</f>
        <v>781</v>
      </c>
      <c r="D4147" s="66" t="n">
        <f aca="false">VLOOKUP(A4147,Plan1!$A$7:$O$4024,7,FALSE())</f>
        <v>0</v>
      </c>
      <c r="E4147" s="65" t="n">
        <f aca="false">VLOOKUP(A4147,Plan1!$A$7:$O$4024,8,FALSE())</f>
        <v>760</v>
      </c>
      <c r="F4147" s="64" t="n">
        <f aca="false">VLOOKUP(A4147,Plan1!$A$7:$O$4024,12,FALSE())</f>
        <v>0</v>
      </c>
      <c r="G4147" s="65" t="n">
        <f aca="false">VLOOKUP(A4147,Plan1!$A$7:$O$4024,13,FALSE())</f>
        <v>838.78</v>
      </c>
    </row>
    <row r="4148" customFormat="false" ht="15" hidden="false" customHeight="false" outlineLevel="0" collapsed="false">
      <c r="A4148" s="63" t="n">
        <v>45420</v>
      </c>
      <c r="B4148" s="64" t="n">
        <f aca="false">VLOOKUP(A4148,Plan1!$A$7:$O$4024,2,FALSE())</f>
        <v>0</v>
      </c>
      <c r="C4148" s="65" t="n">
        <f aca="false">VLOOKUP(A4148,Plan1!$A$7:$O$4024,3,FALSE())</f>
        <v>781</v>
      </c>
      <c r="D4148" s="66" t="n">
        <f aca="false">VLOOKUP(A4148,Plan1!$A$7:$O$4024,7,FALSE())</f>
        <v>0</v>
      </c>
      <c r="E4148" s="65" t="n">
        <f aca="false">VLOOKUP(A4148,Plan1!$A$7:$O$4024,8,FALSE())</f>
        <v>760</v>
      </c>
      <c r="F4148" s="64" t="n">
        <f aca="false">VLOOKUP(A4148,Plan1!$A$7:$O$4024,12,FALSE())</f>
        <v>0</v>
      </c>
      <c r="G4148" s="65" t="n">
        <f aca="false">VLOOKUP(A4148,Plan1!$A$7:$O$4024,13,FALSE())</f>
        <v>838.78</v>
      </c>
    </row>
    <row r="4149" customFormat="false" ht="15" hidden="false" customHeight="false" outlineLevel="0" collapsed="false">
      <c r="A4149" s="63" t="n">
        <v>45421</v>
      </c>
      <c r="B4149" s="64" t="n">
        <f aca="false">VLOOKUP(A4149,Plan1!$A$7:$O$4024,2,FALSE())</f>
        <v>0</v>
      </c>
      <c r="C4149" s="65" t="n">
        <f aca="false">VLOOKUP(A4149,Plan1!$A$7:$O$4024,3,FALSE())</f>
        <v>781</v>
      </c>
      <c r="D4149" s="66" t="n">
        <f aca="false">VLOOKUP(A4149,Plan1!$A$7:$O$4024,7,FALSE())</f>
        <v>0</v>
      </c>
      <c r="E4149" s="65" t="n">
        <f aca="false">VLOOKUP(A4149,Plan1!$A$7:$O$4024,8,FALSE())</f>
        <v>760</v>
      </c>
      <c r="F4149" s="64" t="n">
        <f aca="false">VLOOKUP(A4149,Plan1!$A$7:$O$4024,12,FALSE())</f>
        <v>0</v>
      </c>
      <c r="G4149" s="65" t="n">
        <f aca="false">VLOOKUP(A4149,Plan1!$A$7:$O$4024,13,FALSE())</f>
        <v>838.78</v>
      </c>
    </row>
    <row r="4150" customFormat="false" ht="15" hidden="false" customHeight="false" outlineLevel="0" collapsed="false">
      <c r="A4150" s="63" t="n">
        <v>45422</v>
      </c>
      <c r="B4150" s="64" t="n">
        <f aca="false">VLOOKUP(A4150,Plan1!$A$7:$O$4024,2,FALSE())</f>
        <v>0</v>
      </c>
      <c r="C4150" s="65" t="n">
        <f aca="false">VLOOKUP(A4150,Plan1!$A$7:$O$4024,3,FALSE())</f>
        <v>781</v>
      </c>
      <c r="D4150" s="66" t="n">
        <f aca="false">VLOOKUP(A4150,Plan1!$A$7:$O$4024,7,FALSE())</f>
        <v>0</v>
      </c>
      <c r="E4150" s="65" t="n">
        <f aca="false">VLOOKUP(A4150,Plan1!$A$7:$O$4024,8,FALSE())</f>
        <v>760</v>
      </c>
      <c r="F4150" s="64" t="n">
        <f aca="false">VLOOKUP(A4150,Plan1!$A$7:$O$4024,12,FALSE())</f>
        <v>0</v>
      </c>
      <c r="G4150" s="65" t="n">
        <f aca="false">VLOOKUP(A4150,Plan1!$A$7:$O$4024,13,FALSE())</f>
        <v>838.78</v>
      </c>
    </row>
    <row r="4151" customFormat="false" ht="15" hidden="false" customHeight="false" outlineLevel="0" collapsed="false">
      <c r="A4151" s="63" t="n">
        <v>45423</v>
      </c>
      <c r="B4151" s="64" t="n">
        <f aca="false">VLOOKUP(A4151,Plan1!$A$7:$O$4024,2,FALSE())</f>
        <v>0</v>
      </c>
      <c r="C4151" s="65" t="n">
        <f aca="false">VLOOKUP(A4151,Plan1!$A$7:$O$4024,3,FALSE())</f>
        <v>781</v>
      </c>
      <c r="D4151" s="66" t="n">
        <f aca="false">VLOOKUP(A4151,Plan1!$A$7:$O$4024,7,FALSE())</f>
        <v>0</v>
      </c>
      <c r="E4151" s="65" t="n">
        <f aca="false">VLOOKUP(A4151,Plan1!$A$7:$O$4024,8,FALSE())</f>
        <v>760</v>
      </c>
      <c r="F4151" s="64" t="n">
        <f aca="false">VLOOKUP(A4151,Plan1!$A$7:$O$4024,12,FALSE())</f>
        <v>0</v>
      </c>
      <c r="G4151" s="65" t="n">
        <f aca="false">VLOOKUP(A4151,Plan1!$A$7:$O$4024,13,FALSE())</f>
        <v>838.78</v>
      </c>
    </row>
    <row r="4152" customFormat="false" ht="15" hidden="false" customHeight="false" outlineLevel="0" collapsed="false">
      <c r="A4152" s="63" t="n">
        <v>45424</v>
      </c>
      <c r="B4152" s="64" t="n">
        <f aca="false">VLOOKUP(A4152,Plan1!$A$7:$O$4024,2,FALSE())</f>
        <v>0</v>
      </c>
      <c r="C4152" s="65" t="n">
        <f aca="false">VLOOKUP(A4152,Plan1!$A$7:$O$4024,3,FALSE())</f>
        <v>781</v>
      </c>
      <c r="D4152" s="66" t="n">
        <f aca="false">VLOOKUP(A4152,Plan1!$A$7:$O$4024,7,FALSE())</f>
        <v>0</v>
      </c>
      <c r="E4152" s="65" t="n">
        <f aca="false">VLOOKUP(A4152,Plan1!$A$7:$O$4024,8,FALSE())</f>
        <v>760</v>
      </c>
      <c r="F4152" s="64" t="n">
        <f aca="false">VLOOKUP(A4152,Plan1!$A$7:$O$4024,12,FALSE())</f>
        <v>0</v>
      </c>
      <c r="G4152" s="65" t="n">
        <f aca="false">VLOOKUP(A4152,Plan1!$A$7:$O$4024,13,FALSE())</f>
        <v>838.78</v>
      </c>
    </row>
    <row r="4153" customFormat="false" ht="15" hidden="false" customHeight="false" outlineLevel="0" collapsed="false">
      <c r="A4153" s="63" t="n">
        <v>45425</v>
      </c>
      <c r="B4153" s="64" t="n">
        <f aca="false">VLOOKUP(A4153,Plan1!$A$7:$O$4024,2,FALSE())</f>
        <v>0</v>
      </c>
      <c r="C4153" s="65" t="n">
        <f aca="false">VLOOKUP(A4153,Plan1!$A$7:$O$4024,3,FALSE())</f>
        <v>781</v>
      </c>
      <c r="D4153" s="66" t="n">
        <f aca="false">VLOOKUP(A4153,Plan1!$A$7:$O$4024,7,FALSE())</f>
        <v>0</v>
      </c>
      <c r="E4153" s="65" t="n">
        <f aca="false">VLOOKUP(A4153,Plan1!$A$7:$O$4024,8,FALSE())</f>
        <v>760</v>
      </c>
      <c r="F4153" s="64" t="n">
        <f aca="false">VLOOKUP(A4153,Plan1!$A$7:$O$4024,12,FALSE())</f>
        <v>0</v>
      </c>
      <c r="G4153" s="65" t="n">
        <f aca="false">VLOOKUP(A4153,Plan1!$A$7:$O$4024,13,FALSE())</f>
        <v>838.78</v>
      </c>
    </row>
    <row r="4154" customFormat="false" ht="15" hidden="false" customHeight="false" outlineLevel="0" collapsed="false">
      <c r="A4154" s="63" t="n">
        <v>45426</v>
      </c>
      <c r="B4154" s="64" t="n">
        <f aca="false">VLOOKUP(A4154,Plan1!$A$7:$O$4024,2,FALSE())</f>
        <v>0</v>
      </c>
      <c r="C4154" s="65" t="n">
        <f aca="false">VLOOKUP(A4154,Plan1!$A$7:$O$4024,3,FALSE())</f>
        <v>781</v>
      </c>
      <c r="D4154" s="66" t="n">
        <f aca="false">VLOOKUP(A4154,Plan1!$A$7:$O$4024,7,FALSE())</f>
        <v>0</v>
      </c>
      <c r="E4154" s="65" t="n">
        <f aca="false">VLOOKUP(A4154,Plan1!$A$7:$O$4024,8,FALSE())</f>
        <v>760</v>
      </c>
      <c r="F4154" s="64" t="n">
        <f aca="false">VLOOKUP(A4154,Plan1!$A$7:$O$4024,12,FALSE())</f>
        <v>0</v>
      </c>
      <c r="G4154" s="65" t="n">
        <f aca="false">VLOOKUP(A4154,Plan1!$A$7:$O$4024,13,FALSE())</f>
        <v>838.78</v>
      </c>
    </row>
    <row r="4155" customFormat="false" ht="15" hidden="false" customHeight="false" outlineLevel="0" collapsed="false">
      <c r="A4155" s="63" t="n">
        <v>45427</v>
      </c>
      <c r="B4155" s="64" t="n">
        <f aca="false">VLOOKUP(A4155,Plan1!$A$7:$O$4024,2,FALSE())</f>
        <v>0</v>
      </c>
      <c r="C4155" s="65" t="n">
        <f aca="false">VLOOKUP(A4155,Plan1!$A$7:$O$4024,3,FALSE())</f>
        <v>781</v>
      </c>
      <c r="D4155" s="66" t="n">
        <f aca="false">VLOOKUP(A4155,Plan1!$A$7:$O$4024,7,FALSE())</f>
        <v>0</v>
      </c>
      <c r="E4155" s="65" t="n">
        <f aca="false">VLOOKUP(A4155,Plan1!$A$7:$O$4024,8,FALSE())</f>
        <v>760</v>
      </c>
      <c r="F4155" s="64" t="n">
        <f aca="false">VLOOKUP(A4155,Plan1!$A$7:$O$4024,12,FALSE())</f>
        <v>0</v>
      </c>
      <c r="G4155" s="65" t="n">
        <f aca="false">VLOOKUP(A4155,Plan1!$A$7:$O$4024,13,FALSE())</f>
        <v>838.78</v>
      </c>
    </row>
    <row r="4156" customFormat="false" ht="15" hidden="false" customHeight="false" outlineLevel="0" collapsed="false">
      <c r="A4156" s="63" t="n">
        <v>45428</v>
      </c>
      <c r="B4156" s="64" t="n">
        <f aca="false">VLOOKUP(A4156,Plan1!$A$7:$O$4024,2,FALSE())</f>
        <v>0</v>
      </c>
      <c r="C4156" s="65" t="n">
        <f aca="false">VLOOKUP(A4156,Plan1!$A$7:$O$4024,3,FALSE())</f>
        <v>781</v>
      </c>
      <c r="D4156" s="66" t="n">
        <f aca="false">VLOOKUP(A4156,Plan1!$A$7:$O$4024,7,FALSE())</f>
        <v>0</v>
      </c>
      <c r="E4156" s="65" t="n">
        <f aca="false">VLOOKUP(A4156,Plan1!$A$7:$O$4024,8,FALSE())</f>
        <v>760</v>
      </c>
      <c r="F4156" s="64" t="n">
        <f aca="false">VLOOKUP(A4156,Plan1!$A$7:$O$4024,12,FALSE())</f>
        <v>0</v>
      </c>
      <c r="G4156" s="65" t="n">
        <f aca="false">VLOOKUP(A4156,Plan1!$A$7:$O$4024,13,FALSE())</f>
        <v>838.78</v>
      </c>
    </row>
    <row r="4157" customFormat="false" ht="15" hidden="false" customHeight="false" outlineLevel="0" collapsed="false">
      <c r="A4157" s="63" t="n">
        <v>45429</v>
      </c>
      <c r="B4157" s="64" t="n">
        <f aca="false">VLOOKUP(A4157,Plan1!$A$7:$O$4024,2,FALSE())</f>
        <v>0</v>
      </c>
      <c r="C4157" s="65" t="n">
        <f aca="false">VLOOKUP(A4157,Plan1!$A$7:$O$4024,3,FALSE())</f>
        <v>781</v>
      </c>
      <c r="D4157" s="66" t="n">
        <f aca="false">VLOOKUP(A4157,Plan1!$A$7:$O$4024,7,FALSE())</f>
        <v>0</v>
      </c>
      <c r="E4157" s="65" t="n">
        <f aca="false">VLOOKUP(A4157,Plan1!$A$7:$O$4024,8,FALSE())</f>
        <v>760</v>
      </c>
      <c r="F4157" s="64" t="n">
        <f aca="false">VLOOKUP(A4157,Plan1!$A$7:$O$4024,12,FALSE())</f>
        <v>0</v>
      </c>
      <c r="G4157" s="65" t="n">
        <f aca="false">VLOOKUP(A4157,Plan1!$A$7:$O$4024,13,FALSE())</f>
        <v>838.78</v>
      </c>
    </row>
    <row r="4158" customFormat="false" ht="15" hidden="false" customHeight="false" outlineLevel="0" collapsed="false">
      <c r="A4158" s="63" t="n">
        <v>45430</v>
      </c>
      <c r="B4158" s="64" t="n">
        <f aca="false">VLOOKUP(A4158,Plan1!$A$7:$O$4024,2,FALSE())</f>
        <v>0</v>
      </c>
      <c r="C4158" s="65" t="n">
        <f aca="false">VLOOKUP(A4158,Plan1!$A$7:$O$4024,3,FALSE())</f>
        <v>781</v>
      </c>
      <c r="D4158" s="66" t="n">
        <f aca="false">VLOOKUP(A4158,Plan1!$A$7:$O$4024,7,FALSE())</f>
        <v>0</v>
      </c>
      <c r="E4158" s="65" t="n">
        <f aca="false">VLOOKUP(A4158,Plan1!$A$7:$O$4024,8,FALSE())</f>
        <v>760</v>
      </c>
      <c r="F4158" s="64" t="n">
        <f aca="false">VLOOKUP(A4158,Plan1!$A$7:$O$4024,12,FALSE())</f>
        <v>0</v>
      </c>
      <c r="G4158" s="65" t="n">
        <f aca="false">VLOOKUP(A4158,Plan1!$A$7:$O$4024,13,FALSE())</f>
        <v>838.78</v>
      </c>
    </row>
    <row r="4159" customFormat="false" ht="15" hidden="false" customHeight="false" outlineLevel="0" collapsed="false">
      <c r="A4159" s="63" t="n">
        <v>45431</v>
      </c>
      <c r="B4159" s="64" t="n">
        <f aca="false">VLOOKUP(A4159,Plan1!$A$7:$O$4024,2,FALSE())</f>
        <v>0</v>
      </c>
      <c r="C4159" s="65" t="n">
        <f aca="false">VLOOKUP(A4159,Plan1!$A$7:$O$4024,3,FALSE())</f>
        <v>781</v>
      </c>
      <c r="D4159" s="66" t="n">
        <f aca="false">VLOOKUP(A4159,Plan1!$A$7:$O$4024,7,FALSE())</f>
        <v>0</v>
      </c>
      <c r="E4159" s="65" t="n">
        <f aca="false">VLOOKUP(A4159,Plan1!$A$7:$O$4024,8,FALSE())</f>
        <v>760</v>
      </c>
      <c r="F4159" s="64" t="n">
        <f aca="false">VLOOKUP(A4159,Plan1!$A$7:$O$4024,12,FALSE())</f>
        <v>0</v>
      </c>
      <c r="G4159" s="65" t="n">
        <f aca="false">VLOOKUP(A4159,Plan1!$A$7:$O$4024,13,FALSE())</f>
        <v>838.78</v>
      </c>
    </row>
    <row r="4160" customFormat="false" ht="15" hidden="false" customHeight="false" outlineLevel="0" collapsed="false">
      <c r="A4160" s="63" t="n">
        <v>45432</v>
      </c>
      <c r="B4160" s="64" t="n">
        <f aca="false">VLOOKUP(A4160,Plan1!$A$7:$O$4024,2,FALSE())</f>
        <v>0</v>
      </c>
      <c r="C4160" s="65" t="n">
        <f aca="false">VLOOKUP(A4160,Plan1!$A$7:$O$4024,3,FALSE())</f>
        <v>781</v>
      </c>
      <c r="D4160" s="66" t="n">
        <f aca="false">VLOOKUP(A4160,Plan1!$A$7:$O$4024,7,FALSE())</f>
        <v>0</v>
      </c>
      <c r="E4160" s="65" t="n">
        <f aca="false">VLOOKUP(A4160,Plan1!$A$7:$O$4024,8,FALSE())</f>
        <v>760</v>
      </c>
      <c r="F4160" s="64" t="n">
        <f aca="false">VLOOKUP(A4160,Plan1!$A$7:$O$4024,12,FALSE())</f>
        <v>0</v>
      </c>
      <c r="G4160" s="65" t="n">
        <f aca="false">VLOOKUP(A4160,Plan1!$A$7:$O$4024,13,FALSE())</f>
        <v>838.78</v>
      </c>
    </row>
    <row r="4161" customFormat="false" ht="15" hidden="false" customHeight="false" outlineLevel="0" collapsed="false">
      <c r="A4161" s="63" t="n">
        <v>45433</v>
      </c>
      <c r="B4161" s="64" t="n">
        <f aca="false">VLOOKUP(A4161,Plan1!$A$7:$O$4024,2,FALSE())</f>
        <v>0</v>
      </c>
      <c r="C4161" s="65" t="n">
        <f aca="false">VLOOKUP(A4161,Plan1!$A$7:$O$4024,3,FALSE())</f>
        <v>781</v>
      </c>
      <c r="D4161" s="66" t="n">
        <f aca="false">VLOOKUP(A4161,Plan1!$A$7:$O$4024,7,FALSE())</f>
        <v>0</v>
      </c>
      <c r="E4161" s="65" t="n">
        <f aca="false">VLOOKUP(A4161,Plan1!$A$7:$O$4024,8,FALSE())</f>
        <v>760</v>
      </c>
      <c r="F4161" s="64" t="n">
        <f aca="false">VLOOKUP(A4161,Plan1!$A$7:$O$4024,12,FALSE())</f>
        <v>0</v>
      </c>
      <c r="G4161" s="65" t="n">
        <f aca="false">VLOOKUP(A4161,Plan1!$A$7:$O$4024,13,FALSE())</f>
        <v>838.78</v>
      </c>
    </row>
    <row r="4162" customFormat="false" ht="15" hidden="false" customHeight="false" outlineLevel="0" collapsed="false">
      <c r="A4162" s="63" t="n">
        <v>45434</v>
      </c>
      <c r="B4162" s="64" t="n">
        <f aca="false">VLOOKUP(A4162,Plan1!$A$7:$O$4024,2,FALSE())</f>
        <v>0</v>
      </c>
      <c r="C4162" s="65" t="n">
        <f aca="false">VLOOKUP(A4162,Plan1!$A$7:$O$4024,3,FALSE())</f>
        <v>781</v>
      </c>
      <c r="D4162" s="66" t="n">
        <f aca="false">VLOOKUP(A4162,Plan1!$A$7:$O$4024,7,FALSE())</f>
        <v>0</v>
      </c>
      <c r="E4162" s="65" t="n">
        <f aca="false">VLOOKUP(A4162,Plan1!$A$7:$O$4024,8,FALSE())</f>
        <v>760</v>
      </c>
      <c r="F4162" s="64" t="n">
        <f aca="false">VLOOKUP(A4162,Plan1!$A$7:$O$4024,12,FALSE())</f>
        <v>0</v>
      </c>
      <c r="G4162" s="65" t="n">
        <f aca="false">VLOOKUP(A4162,Plan1!$A$7:$O$4024,13,FALSE())</f>
        <v>838.78</v>
      </c>
    </row>
    <row r="4163" customFormat="false" ht="15" hidden="false" customHeight="false" outlineLevel="0" collapsed="false">
      <c r="A4163" s="63" t="n">
        <v>45435</v>
      </c>
      <c r="B4163" s="64" t="n">
        <f aca="false">VLOOKUP(A4163,Plan1!$A$7:$O$4024,2,FALSE())</f>
        <v>0</v>
      </c>
      <c r="C4163" s="65" t="n">
        <f aca="false">VLOOKUP(A4163,Plan1!$A$7:$O$4024,3,FALSE())</f>
        <v>781</v>
      </c>
      <c r="D4163" s="66" t="n">
        <f aca="false">VLOOKUP(A4163,Plan1!$A$7:$O$4024,7,FALSE())</f>
        <v>0</v>
      </c>
      <c r="E4163" s="65" t="n">
        <f aca="false">VLOOKUP(A4163,Plan1!$A$7:$O$4024,8,FALSE())</f>
        <v>760</v>
      </c>
      <c r="F4163" s="64" t="n">
        <f aca="false">VLOOKUP(A4163,Plan1!$A$7:$O$4024,12,FALSE())</f>
        <v>0</v>
      </c>
      <c r="G4163" s="65" t="n">
        <f aca="false">VLOOKUP(A4163,Plan1!$A$7:$O$4024,13,FALSE())</f>
        <v>838.78</v>
      </c>
    </row>
    <row r="4164" customFormat="false" ht="15" hidden="false" customHeight="false" outlineLevel="0" collapsed="false">
      <c r="A4164" s="63" t="n">
        <v>45436</v>
      </c>
      <c r="B4164" s="64" t="n">
        <f aca="false">VLOOKUP(A4164,Plan1!$A$7:$O$4024,2,FALSE())</f>
        <v>0</v>
      </c>
      <c r="C4164" s="65" t="n">
        <f aca="false">VLOOKUP(A4164,Plan1!$A$7:$O$4024,3,FALSE())</f>
        <v>781</v>
      </c>
      <c r="D4164" s="66" t="n">
        <f aca="false">VLOOKUP(A4164,Plan1!$A$7:$O$4024,7,FALSE())</f>
        <v>0</v>
      </c>
      <c r="E4164" s="65" t="n">
        <f aca="false">VLOOKUP(A4164,Plan1!$A$7:$O$4024,8,FALSE())</f>
        <v>760</v>
      </c>
      <c r="F4164" s="64" t="n">
        <f aca="false">VLOOKUP(A4164,Plan1!$A$7:$O$4024,12,FALSE())</f>
        <v>0</v>
      </c>
      <c r="G4164" s="65" t="n">
        <f aca="false">VLOOKUP(A4164,Plan1!$A$7:$O$4024,13,FALSE())</f>
        <v>838.78</v>
      </c>
    </row>
    <row r="4165" customFormat="false" ht="15" hidden="false" customHeight="false" outlineLevel="0" collapsed="false">
      <c r="A4165" s="63" t="n">
        <v>45437</v>
      </c>
      <c r="B4165" s="64" t="n">
        <f aca="false">VLOOKUP(A4165,Plan1!$A$7:$O$4024,2,FALSE())</f>
        <v>0</v>
      </c>
      <c r="C4165" s="65" t="n">
        <f aca="false">VLOOKUP(A4165,Plan1!$A$7:$O$4024,3,FALSE())</f>
        <v>781</v>
      </c>
      <c r="D4165" s="66" t="n">
        <f aca="false">VLOOKUP(A4165,Plan1!$A$7:$O$4024,7,FALSE())</f>
        <v>0</v>
      </c>
      <c r="E4165" s="65" t="n">
        <f aca="false">VLOOKUP(A4165,Plan1!$A$7:$O$4024,8,FALSE())</f>
        <v>760</v>
      </c>
      <c r="F4165" s="64" t="n">
        <f aca="false">VLOOKUP(A4165,Plan1!$A$7:$O$4024,12,FALSE())</f>
        <v>0</v>
      </c>
      <c r="G4165" s="65" t="n">
        <f aca="false">VLOOKUP(A4165,Plan1!$A$7:$O$4024,13,FALSE())</f>
        <v>838.78</v>
      </c>
    </row>
    <row r="4166" customFormat="false" ht="15" hidden="false" customHeight="false" outlineLevel="0" collapsed="false">
      <c r="A4166" s="63" t="n">
        <v>45438</v>
      </c>
      <c r="B4166" s="64" t="n">
        <f aca="false">VLOOKUP(A4166,Plan1!$A$7:$O$4024,2,FALSE())</f>
        <v>0</v>
      </c>
      <c r="C4166" s="65" t="n">
        <f aca="false">VLOOKUP(A4166,Plan1!$A$7:$O$4024,3,FALSE())</f>
        <v>781</v>
      </c>
      <c r="D4166" s="66" t="n">
        <f aca="false">VLOOKUP(A4166,Plan1!$A$7:$O$4024,7,FALSE())</f>
        <v>0</v>
      </c>
      <c r="E4166" s="65" t="n">
        <f aca="false">VLOOKUP(A4166,Plan1!$A$7:$O$4024,8,FALSE())</f>
        <v>760</v>
      </c>
      <c r="F4166" s="64" t="n">
        <f aca="false">VLOOKUP(A4166,Plan1!$A$7:$O$4024,12,FALSE())</f>
        <v>0</v>
      </c>
      <c r="G4166" s="65" t="n">
        <f aca="false">VLOOKUP(A4166,Plan1!$A$7:$O$4024,13,FALSE())</f>
        <v>838.78</v>
      </c>
    </row>
    <row r="4167" customFormat="false" ht="15" hidden="false" customHeight="false" outlineLevel="0" collapsed="false">
      <c r="A4167" s="63" t="n">
        <v>45439</v>
      </c>
      <c r="B4167" s="64" t="n">
        <f aca="false">VLOOKUP(A4167,Plan1!$A$7:$O$4024,2,FALSE())</f>
        <v>0</v>
      </c>
      <c r="C4167" s="65" t="n">
        <f aca="false">VLOOKUP(A4167,Plan1!$A$7:$O$4024,3,FALSE())</f>
        <v>781</v>
      </c>
      <c r="D4167" s="66" t="n">
        <f aca="false">VLOOKUP(A4167,Plan1!$A$7:$O$4024,7,FALSE())</f>
        <v>0</v>
      </c>
      <c r="E4167" s="65" t="n">
        <f aca="false">VLOOKUP(A4167,Plan1!$A$7:$O$4024,8,FALSE())</f>
        <v>760</v>
      </c>
      <c r="F4167" s="64" t="n">
        <f aca="false">VLOOKUP(A4167,Plan1!$A$7:$O$4024,12,FALSE())</f>
        <v>0</v>
      </c>
      <c r="G4167" s="65" t="n">
        <f aca="false">VLOOKUP(A4167,Plan1!$A$7:$O$4024,13,FALSE())</f>
        <v>838.78</v>
      </c>
    </row>
    <row r="4168" customFormat="false" ht="15" hidden="false" customHeight="false" outlineLevel="0" collapsed="false">
      <c r="A4168" s="63" t="n">
        <v>45440</v>
      </c>
      <c r="B4168" s="64" t="n">
        <f aca="false">VLOOKUP(A4168,Plan1!$A$7:$O$4024,2,FALSE())</f>
        <v>0</v>
      </c>
      <c r="C4168" s="65" t="n">
        <f aca="false">VLOOKUP(A4168,Plan1!$A$7:$O$4024,3,FALSE())</f>
        <v>781</v>
      </c>
      <c r="D4168" s="66" t="n">
        <f aca="false">VLOOKUP(A4168,Plan1!$A$7:$O$4024,7,FALSE())</f>
        <v>0</v>
      </c>
      <c r="E4168" s="65" t="n">
        <f aca="false">VLOOKUP(A4168,Plan1!$A$7:$O$4024,8,FALSE())</f>
        <v>760</v>
      </c>
      <c r="F4168" s="64" t="n">
        <f aca="false">VLOOKUP(A4168,Plan1!$A$7:$O$4024,12,FALSE())</f>
        <v>0</v>
      </c>
      <c r="G4168" s="65" t="n">
        <f aca="false">VLOOKUP(A4168,Plan1!$A$7:$O$4024,13,FALSE())</f>
        <v>838.78</v>
      </c>
    </row>
    <row r="4169" customFormat="false" ht="15" hidden="false" customHeight="false" outlineLevel="0" collapsed="false">
      <c r="A4169" s="63" t="n">
        <v>45441</v>
      </c>
      <c r="B4169" s="64" t="n">
        <f aca="false">VLOOKUP(A4169,Plan1!$A$7:$O$4024,2,FALSE())</f>
        <v>0</v>
      </c>
      <c r="C4169" s="65" t="n">
        <f aca="false">VLOOKUP(A4169,Plan1!$A$7:$O$4024,3,FALSE())</f>
        <v>781</v>
      </c>
      <c r="D4169" s="66" t="n">
        <f aca="false">VLOOKUP(A4169,Plan1!$A$7:$O$4024,7,FALSE())</f>
        <v>0</v>
      </c>
      <c r="E4169" s="65" t="n">
        <f aca="false">VLOOKUP(A4169,Plan1!$A$7:$O$4024,8,FALSE())</f>
        <v>760</v>
      </c>
      <c r="F4169" s="64" t="n">
        <f aca="false">VLOOKUP(A4169,Plan1!$A$7:$O$4024,12,FALSE())</f>
        <v>0</v>
      </c>
      <c r="G4169" s="65" t="n">
        <f aca="false">VLOOKUP(A4169,Plan1!$A$7:$O$4024,13,FALSE())</f>
        <v>838.78</v>
      </c>
    </row>
    <row r="4170" customFormat="false" ht="15" hidden="false" customHeight="false" outlineLevel="0" collapsed="false">
      <c r="A4170" s="63" t="n">
        <v>45442</v>
      </c>
      <c r="B4170" s="64" t="n">
        <f aca="false">VLOOKUP(A4170,Plan1!$A$7:$O$4024,2,FALSE())</f>
        <v>0</v>
      </c>
      <c r="C4170" s="65" t="n">
        <f aca="false">VLOOKUP(A4170,Plan1!$A$7:$O$4024,3,FALSE())</f>
        <v>781</v>
      </c>
      <c r="D4170" s="66" t="n">
        <f aca="false">VLOOKUP(A4170,Plan1!$A$7:$O$4024,7,FALSE())</f>
        <v>0</v>
      </c>
      <c r="E4170" s="65" t="n">
        <f aca="false">VLOOKUP(A4170,Plan1!$A$7:$O$4024,8,FALSE())</f>
        <v>760</v>
      </c>
      <c r="F4170" s="64" t="n">
        <f aca="false">VLOOKUP(A4170,Plan1!$A$7:$O$4024,12,FALSE())</f>
        <v>0</v>
      </c>
      <c r="G4170" s="65" t="n">
        <f aca="false">VLOOKUP(A4170,Plan1!$A$7:$O$4024,13,FALSE())</f>
        <v>838.78</v>
      </c>
    </row>
    <row r="4171" customFormat="false" ht="15" hidden="false" customHeight="false" outlineLevel="0" collapsed="false">
      <c r="A4171" s="63" t="n">
        <v>45443</v>
      </c>
      <c r="B4171" s="64" t="n">
        <f aca="false">VLOOKUP(A4171,Plan1!$A$7:$O$4024,2,FALSE())</f>
        <v>0</v>
      </c>
      <c r="C4171" s="65" t="n">
        <f aca="false">VLOOKUP(A4171,Plan1!$A$7:$O$4024,3,FALSE())</f>
        <v>781</v>
      </c>
      <c r="D4171" s="66" t="n">
        <f aca="false">VLOOKUP(A4171,Plan1!$A$7:$O$4024,7,FALSE())</f>
        <v>0</v>
      </c>
      <c r="E4171" s="65" t="n">
        <f aca="false">VLOOKUP(A4171,Plan1!$A$7:$O$4024,8,FALSE())</f>
        <v>760</v>
      </c>
      <c r="F4171" s="64" t="n">
        <f aca="false">VLOOKUP(A4171,Plan1!$A$7:$O$4024,12,FALSE())</f>
        <v>0</v>
      </c>
      <c r="G4171" s="65" t="n">
        <f aca="false">VLOOKUP(A4171,Plan1!$A$7:$O$4024,13,FALSE())</f>
        <v>838.78</v>
      </c>
    </row>
    <row r="4172" customFormat="false" ht="15" hidden="false" customHeight="false" outlineLevel="0" collapsed="false">
      <c r="A4172" s="63" t="n">
        <v>45444</v>
      </c>
      <c r="B4172" s="64" t="n">
        <f aca="false">VLOOKUP(A4172,Plan1!$A$7:$O$4024,2,FALSE())</f>
        <v>0</v>
      </c>
      <c r="C4172" s="65" t="n">
        <f aca="false">VLOOKUP(A4172,Plan1!$A$7:$O$4024,3,FALSE())</f>
        <v>781</v>
      </c>
      <c r="D4172" s="66" t="n">
        <f aca="false">VLOOKUP(A4172,Plan1!$A$7:$O$4024,7,FALSE())</f>
        <v>0</v>
      </c>
      <c r="E4172" s="65" t="n">
        <f aca="false">VLOOKUP(A4172,Plan1!$A$7:$O$4024,8,FALSE())</f>
        <v>760</v>
      </c>
      <c r="F4172" s="64" t="n">
        <f aca="false">VLOOKUP(A4172,Plan1!$A$7:$O$4024,12,FALSE())</f>
        <v>0</v>
      </c>
      <c r="G4172" s="65" t="n">
        <f aca="false">VLOOKUP(A4172,Plan1!$A$7:$O$4024,13,FALSE())</f>
        <v>838.78</v>
      </c>
    </row>
    <row r="4173" customFormat="false" ht="15" hidden="false" customHeight="false" outlineLevel="0" collapsed="false">
      <c r="A4173" s="63" t="n">
        <v>45445</v>
      </c>
      <c r="B4173" s="64" t="n">
        <f aca="false">VLOOKUP(A4173,Plan1!$A$7:$O$4024,2,FALSE())</f>
        <v>0</v>
      </c>
      <c r="C4173" s="65" t="n">
        <f aca="false">VLOOKUP(A4173,Plan1!$A$7:$O$4024,3,FALSE())</f>
        <v>781</v>
      </c>
      <c r="D4173" s="66" t="n">
        <f aca="false">VLOOKUP(A4173,Plan1!$A$7:$O$4024,7,FALSE())</f>
        <v>0</v>
      </c>
      <c r="E4173" s="65" t="n">
        <f aca="false">VLOOKUP(A4173,Plan1!$A$7:$O$4024,8,FALSE())</f>
        <v>760</v>
      </c>
      <c r="F4173" s="64" t="n">
        <f aca="false">VLOOKUP(A4173,Plan1!$A$7:$O$4024,12,FALSE())</f>
        <v>0</v>
      </c>
      <c r="G4173" s="65" t="n">
        <f aca="false">VLOOKUP(A4173,Plan1!$A$7:$O$4024,13,FALSE())</f>
        <v>838.78</v>
      </c>
    </row>
    <row r="4174" customFormat="false" ht="15" hidden="false" customHeight="false" outlineLevel="0" collapsed="false">
      <c r="A4174" s="63" t="n">
        <v>45446</v>
      </c>
      <c r="B4174" s="64" t="n">
        <f aca="false">VLOOKUP(A4174,Plan1!$A$7:$O$4024,2,FALSE())</f>
        <v>0</v>
      </c>
      <c r="C4174" s="65" t="n">
        <f aca="false">VLOOKUP(A4174,Plan1!$A$7:$O$4024,3,FALSE())</f>
        <v>781</v>
      </c>
      <c r="D4174" s="66" t="n">
        <f aca="false">VLOOKUP(A4174,Plan1!$A$7:$O$4024,7,FALSE())</f>
        <v>0</v>
      </c>
      <c r="E4174" s="65" t="n">
        <f aca="false">VLOOKUP(A4174,Plan1!$A$7:$O$4024,8,FALSE())</f>
        <v>760</v>
      </c>
      <c r="F4174" s="64" t="n">
        <f aca="false">VLOOKUP(A4174,Plan1!$A$7:$O$4024,12,FALSE())</f>
        <v>0</v>
      </c>
      <c r="G4174" s="65" t="n">
        <f aca="false">VLOOKUP(A4174,Plan1!$A$7:$O$4024,13,FALSE())</f>
        <v>838.78</v>
      </c>
    </row>
    <row r="4175" customFormat="false" ht="15" hidden="false" customHeight="false" outlineLevel="0" collapsed="false">
      <c r="A4175" s="63" t="n">
        <v>45447</v>
      </c>
      <c r="B4175" s="64" t="n">
        <f aca="false">VLOOKUP(A4175,Plan1!$A$7:$O$4024,2,FALSE())</f>
        <v>0</v>
      </c>
      <c r="C4175" s="65" t="n">
        <f aca="false">VLOOKUP(A4175,Plan1!$A$7:$O$4024,3,FALSE())</f>
        <v>781</v>
      </c>
      <c r="D4175" s="66" t="n">
        <f aca="false">VLOOKUP(A4175,Plan1!$A$7:$O$4024,7,FALSE())</f>
        <v>0</v>
      </c>
      <c r="E4175" s="65" t="n">
        <f aca="false">VLOOKUP(A4175,Plan1!$A$7:$O$4024,8,FALSE())</f>
        <v>760</v>
      </c>
      <c r="F4175" s="64" t="n">
        <f aca="false">VLOOKUP(A4175,Plan1!$A$7:$O$4024,12,FALSE())</f>
        <v>0</v>
      </c>
      <c r="G4175" s="65" t="n">
        <f aca="false">VLOOKUP(A4175,Plan1!$A$7:$O$4024,13,FALSE())</f>
        <v>838.78</v>
      </c>
    </row>
    <row r="4176" customFormat="false" ht="15" hidden="false" customHeight="false" outlineLevel="0" collapsed="false">
      <c r="A4176" s="63" t="n">
        <v>45448</v>
      </c>
      <c r="B4176" s="64" t="n">
        <f aca="false">VLOOKUP(A4176,Plan1!$A$7:$O$4024,2,FALSE())</f>
        <v>0</v>
      </c>
      <c r="C4176" s="65" t="n">
        <f aca="false">VLOOKUP(A4176,Plan1!$A$7:$O$4024,3,FALSE())</f>
        <v>781</v>
      </c>
      <c r="D4176" s="66" t="n">
        <f aca="false">VLOOKUP(A4176,Plan1!$A$7:$O$4024,7,FALSE())</f>
        <v>0</v>
      </c>
      <c r="E4176" s="65" t="n">
        <f aca="false">VLOOKUP(A4176,Plan1!$A$7:$O$4024,8,FALSE())</f>
        <v>760</v>
      </c>
      <c r="F4176" s="64" t="n">
        <f aca="false">VLOOKUP(A4176,Plan1!$A$7:$O$4024,12,FALSE())</f>
        <v>0</v>
      </c>
      <c r="G4176" s="65" t="n">
        <f aca="false">VLOOKUP(A4176,Plan1!$A$7:$O$4024,13,FALSE())</f>
        <v>838.78</v>
      </c>
    </row>
    <row r="4177" customFormat="false" ht="15" hidden="false" customHeight="false" outlineLevel="0" collapsed="false">
      <c r="A4177" s="63" t="n">
        <v>45449</v>
      </c>
      <c r="B4177" s="64" t="n">
        <f aca="false">VLOOKUP(A4177,Plan1!$A$7:$O$4024,2,FALSE())</f>
        <v>0</v>
      </c>
      <c r="C4177" s="65" t="n">
        <f aca="false">VLOOKUP(A4177,Plan1!$A$7:$O$4024,3,FALSE())</f>
        <v>781</v>
      </c>
      <c r="D4177" s="66" t="n">
        <f aca="false">VLOOKUP(A4177,Plan1!$A$7:$O$4024,7,FALSE())</f>
        <v>0</v>
      </c>
      <c r="E4177" s="65" t="n">
        <f aca="false">VLOOKUP(A4177,Plan1!$A$7:$O$4024,8,FALSE())</f>
        <v>760</v>
      </c>
      <c r="F4177" s="64" t="n">
        <f aca="false">VLOOKUP(A4177,Plan1!$A$7:$O$4024,12,FALSE())</f>
        <v>0</v>
      </c>
      <c r="G4177" s="65" t="n">
        <f aca="false">VLOOKUP(A4177,Plan1!$A$7:$O$4024,13,FALSE())</f>
        <v>838.78</v>
      </c>
    </row>
    <row r="4178" customFormat="false" ht="15" hidden="false" customHeight="false" outlineLevel="0" collapsed="false">
      <c r="A4178" s="63" t="n">
        <v>45450</v>
      </c>
      <c r="B4178" s="64" t="n">
        <f aca="false">VLOOKUP(A4178,Plan1!$A$7:$O$4024,2,FALSE())</f>
        <v>0</v>
      </c>
      <c r="C4178" s="65" t="n">
        <f aca="false">VLOOKUP(A4178,Plan1!$A$7:$O$4024,3,FALSE())</f>
        <v>781</v>
      </c>
      <c r="D4178" s="66" t="n">
        <f aca="false">VLOOKUP(A4178,Plan1!$A$7:$O$4024,7,FALSE())</f>
        <v>0</v>
      </c>
      <c r="E4178" s="65" t="n">
        <f aca="false">VLOOKUP(A4178,Plan1!$A$7:$O$4024,8,FALSE())</f>
        <v>760</v>
      </c>
      <c r="F4178" s="64" t="n">
        <f aca="false">VLOOKUP(A4178,Plan1!$A$7:$O$4024,12,FALSE())</f>
        <v>0</v>
      </c>
      <c r="G4178" s="65" t="n">
        <f aca="false">VLOOKUP(A4178,Plan1!$A$7:$O$4024,13,FALSE())</f>
        <v>838.78</v>
      </c>
    </row>
    <row r="4179" customFormat="false" ht="15" hidden="false" customHeight="false" outlineLevel="0" collapsed="false">
      <c r="A4179" s="63" t="n">
        <v>45451</v>
      </c>
      <c r="B4179" s="64" t="n">
        <f aca="false">VLOOKUP(A4179,Plan1!$A$7:$O$4024,2,FALSE())</f>
        <v>0</v>
      </c>
      <c r="C4179" s="65" t="n">
        <f aca="false">VLOOKUP(A4179,Plan1!$A$7:$O$4024,3,FALSE())</f>
        <v>781</v>
      </c>
      <c r="D4179" s="66" t="n">
        <f aca="false">VLOOKUP(A4179,Plan1!$A$7:$O$4024,7,FALSE())</f>
        <v>0</v>
      </c>
      <c r="E4179" s="65" t="n">
        <f aca="false">VLOOKUP(A4179,Plan1!$A$7:$O$4024,8,FALSE())</f>
        <v>760</v>
      </c>
      <c r="F4179" s="64" t="n">
        <f aca="false">VLOOKUP(A4179,Plan1!$A$7:$O$4024,12,FALSE())</f>
        <v>0</v>
      </c>
      <c r="G4179" s="65" t="n">
        <f aca="false">VLOOKUP(A4179,Plan1!$A$7:$O$4024,13,FALSE())</f>
        <v>838.78</v>
      </c>
    </row>
    <row r="4180" customFormat="false" ht="15" hidden="false" customHeight="false" outlineLevel="0" collapsed="false">
      <c r="A4180" s="63" t="n">
        <v>45452</v>
      </c>
      <c r="B4180" s="64" t="n">
        <f aca="false">VLOOKUP(A4180,Plan1!$A$7:$O$4024,2,FALSE())</f>
        <v>0</v>
      </c>
      <c r="C4180" s="65" t="n">
        <f aca="false">VLOOKUP(A4180,Plan1!$A$7:$O$4024,3,FALSE())</f>
        <v>781</v>
      </c>
      <c r="D4180" s="66" t="n">
        <f aca="false">VLOOKUP(A4180,Plan1!$A$7:$O$4024,7,FALSE())</f>
        <v>0</v>
      </c>
      <c r="E4180" s="65" t="n">
        <f aca="false">VLOOKUP(A4180,Plan1!$A$7:$O$4024,8,FALSE())</f>
        <v>760</v>
      </c>
      <c r="F4180" s="64" t="n">
        <f aca="false">VLOOKUP(A4180,Plan1!$A$7:$O$4024,12,FALSE())</f>
        <v>0</v>
      </c>
      <c r="G4180" s="65" t="n">
        <f aca="false">VLOOKUP(A4180,Plan1!$A$7:$O$4024,13,FALSE())</f>
        <v>838.78</v>
      </c>
    </row>
    <row r="4181" customFormat="false" ht="15" hidden="false" customHeight="false" outlineLevel="0" collapsed="false">
      <c r="A4181" s="63" t="n">
        <v>45453</v>
      </c>
      <c r="B4181" s="64" t="n">
        <f aca="false">VLOOKUP(A4181,Plan1!$A$7:$O$4024,2,FALSE())</f>
        <v>0</v>
      </c>
      <c r="C4181" s="65" t="n">
        <f aca="false">VLOOKUP(A4181,Plan1!$A$7:$O$4024,3,FALSE())</f>
        <v>781</v>
      </c>
      <c r="D4181" s="66" t="n">
        <f aca="false">VLOOKUP(A4181,Plan1!$A$7:$O$4024,7,FALSE())</f>
        <v>0</v>
      </c>
      <c r="E4181" s="65" t="n">
        <f aca="false">VLOOKUP(A4181,Plan1!$A$7:$O$4024,8,FALSE())</f>
        <v>760</v>
      </c>
      <c r="F4181" s="64" t="n">
        <f aca="false">VLOOKUP(A4181,Plan1!$A$7:$O$4024,12,FALSE())</f>
        <v>0</v>
      </c>
      <c r="G4181" s="65" t="n">
        <f aca="false">VLOOKUP(A4181,Plan1!$A$7:$O$4024,13,FALSE())</f>
        <v>838.78</v>
      </c>
    </row>
    <row r="4182" customFormat="false" ht="15" hidden="false" customHeight="false" outlineLevel="0" collapsed="false">
      <c r="A4182" s="63" t="n">
        <v>45454</v>
      </c>
      <c r="B4182" s="64" t="n">
        <f aca="false">VLOOKUP(A4182,Plan1!$A$7:$O$4024,2,FALSE())</f>
        <v>0</v>
      </c>
      <c r="C4182" s="65" t="n">
        <f aca="false">VLOOKUP(A4182,Plan1!$A$7:$O$4024,3,FALSE())</f>
        <v>781</v>
      </c>
      <c r="D4182" s="66" t="n">
        <f aca="false">VLOOKUP(A4182,Plan1!$A$7:$O$4024,7,FALSE())</f>
        <v>0</v>
      </c>
      <c r="E4182" s="65" t="n">
        <f aca="false">VLOOKUP(A4182,Plan1!$A$7:$O$4024,8,FALSE())</f>
        <v>760</v>
      </c>
      <c r="F4182" s="64" t="n">
        <f aca="false">VLOOKUP(A4182,Plan1!$A$7:$O$4024,12,FALSE())</f>
        <v>0</v>
      </c>
      <c r="G4182" s="65" t="n">
        <f aca="false">VLOOKUP(A4182,Plan1!$A$7:$O$4024,13,FALSE())</f>
        <v>838.78</v>
      </c>
    </row>
    <row r="4183" customFormat="false" ht="15" hidden="false" customHeight="false" outlineLevel="0" collapsed="false">
      <c r="A4183" s="63" t="n">
        <v>45455</v>
      </c>
      <c r="B4183" s="64" t="n">
        <f aca="false">VLOOKUP(A4183,Plan1!$A$7:$O$4024,2,FALSE())</f>
        <v>0</v>
      </c>
      <c r="C4183" s="65" t="n">
        <f aca="false">VLOOKUP(A4183,Plan1!$A$7:$O$4024,3,FALSE())</f>
        <v>781</v>
      </c>
      <c r="D4183" s="66" t="n">
        <f aca="false">VLOOKUP(A4183,Plan1!$A$7:$O$4024,7,FALSE())</f>
        <v>0</v>
      </c>
      <c r="E4183" s="65" t="n">
        <f aca="false">VLOOKUP(A4183,Plan1!$A$7:$O$4024,8,FALSE())</f>
        <v>760</v>
      </c>
      <c r="F4183" s="64" t="n">
        <f aca="false">VLOOKUP(A4183,Plan1!$A$7:$O$4024,12,FALSE())</f>
        <v>0</v>
      </c>
      <c r="G4183" s="65" t="n">
        <f aca="false">VLOOKUP(A4183,Plan1!$A$7:$O$4024,13,FALSE())</f>
        <v>838.78</v>
      </c>
    </row>
    <row r="4184" customFormat="false" ht="15" hidden="false" customHeight="false" outlineLevel="0" collapsed="false">
      <c r="A4184" s="63" t="n">
        <v>45456</v>
      </c>
      <c r="B4184" s="64" t="n">
        <f aca="false">VLOOKUP(A4184,Plan1!$A$7:$O$4024,2,FALSE())</f>
        <v>0</v>
      </c>
      <c r="C4184" s="65" t="n">
        <f aca="false">VLOOKUP(A4184,Plan1!$A$7:$O$4024,3,FALSE())</f>
        <v>781</v>
      </c>
      <c r="D4184" s="66" t="n">
        <f aca="false">VLOOKUP(A4184,Plan1!$A$7:$O$4024,7,FALSE())</f>
        <v>0</v>
      </c>
      <c r="E4184" s="65" t="n">
        <f aca="false">VLOOKUP(A4184,Plan1!$A$7:$O$4024,8,FALSE())</f>
        <v>760</v>
      </c>
      <c r="F4184" s="64" t="n">
        <f aca="false">VLOOKUP(A4184,Plan1!$A$7:$O$4024,12,FALSE())</f>
        <v>0</v>
      </c>
      <c r="G4184" s="65" t="n">
        <f aca="false">VLOOKUP(A4184,Plan1!$A$7:$O$4024,13,FALSE())</f>
        <v>838.78</v>
      </c>
    </row>
    <row r="4185" customFormat="false" ht="15" hidden="false" customHeight="false" outlineLevel="0" collapsed="false">
      <c r="A4185" s="63" t="n">
        <v>45457</v>
      </c>
      <c r="B4185" s="64" t="n">
        <f aca="false">VLOOKUP(A4185,Plan1!$A$7:$O$4024,2,FALSE())</f>
        <v>0</v>
      </c>
      <c r="C4185" s="65" t="n">
        <f aca="false">VLOOKUP(A4185,Plan1!$A$7:$O$4024,3,FALSE())</f>
        <v>781</v>
      </c>
      <c r="D4185" s="66" t="n">
        <f aca="false">VLOOKUP(A4185,Plan1!$A$7:$O$4024,7,FALSE())</f>
        <v>0</v>
      </c>
      <c r="E4185" s="65" t="n">
        <f aca="false">VLOOKUP(A4185,Plan1!$A$7:$O$4024,8,FALSE())</f>
        <v>760</v>
      </c>
      <c r="F4185" s="64" t="n">
        <f aca="false">VLOOKUP(A4185,Plan1!$A$7:$O$4024,12,FALSE())</f>
        <v>0</v>
      </c>
      <c r="G4185" s="65" t="n">
        <f aca="false">VLOOKUP(A4185,Plan1!$A$7:$O$4024,13,FALSE())</f>
        <v>838.78</v>
      </c>
    </row>
    <row r="4186" customFormat="false" ht="15" hidden="false" customHeight="false" outlineLevel="0" collapsed="false">
      <c r="A4186" s="63" t="n">
        <v>45458</v>
      </c>
      <c r="B4186" s="64" t="n">
        <f aca="false">VLOOKUP(A4186,Plan1!$A$7:$O$4024,2,FALSE())</f>
        <v>0</v>
      </c>
      <c r="C4186" s="65" t="n">
        <f aca="false">VLOOKUP(A4186,Plan1!$A$7:$O$4024,3,FALSE())</f>
        <v>781</v>
      </c>
      <c r="D4186" s="66" t="n">
        <f aca="false">VLOOKUP(A4186,Plan1!$A$7:$O$4024,7,FALSE())</f>
        <v>0</v>
      </c>
      <c r="E4186" s="65" t="n">
        <f aca="false">VLOOKUP(A4186,Plan1!$A$7:$O$4024,8,FALSE())</f>
        <v>760</v>
      </c>
      <c r="F4186" s="64" t="n">
        <f aca="false">VLOOKUP(A4186,Plan1!$A$7:$O$4024,12,FALSE())</f>
        <v>0</v>
      </c>
      <c r="G4186" s="65" t="n">
        <f aca="false">VLOOKUP(A4186,Plan1!$A$7:$O$4024,13,FALSE())</f>
        <v>838.78</v>
      </c>
    </row>
    <row r="4187" customFormat="false" ht="15" hidden="false" customHeight="false" outlineLevel="0" collapsed="false">
      <c r="A4187" s="63" t="n">
        <v>45459</v>
      </c>
      <c r="B4187" s="64" t="n">
        <f aca="false">VLOOKUP(A4187,Plan1!$A$7:$O$4024,2,FALSE())</f>
        <v>0</v>
      </c>
      <c r="C4187" s="65" t="n">
        <f aca="false">VLOOKUP(A4187,Plan1!$A$7:$O$4024,3,FALSE())</f>
        <v>781</v>
      </c>
      <c r="D4187" s="66" t="n">
        <f aca="false">VLOOKUP(A4187,Plan1!$A$7:$O$4024,7,FALSE())</f>
        <v>0</v>
      </c>
      <c r="E4187" s="65" t="n">
        <f aca="false">VLOOKUP(A4187,Plan1!$A$7:$O$4024,8,FALSE())</f>
        <v>760</v>
      </c>
      <c r="F4187" s="64" t="n">
        <f aca="false">VLOOKUP(A4187,Plan1!$A$7:$O$4024,12,FALSE())</f>
        <v>0</v>
      </c>
      <c r="G4187" s="65" t="n">
        <f aca="false">VLOOKUP(A4187,Plan1!$A$7:$O$4024,13,FALSE())</f>
        <v>838.78</v>
      </c>
    </row>
    <row r="4188" customFormat="false" ht="15" hidden="false" customHeight="false" outlineLevel="0" collapsed="false">
      <c r="A4188" s="63" t="n">
        <v>45460</v>
      </c>
      <c r="B4188" s="64" t="n">
        <f aca="false">VLOOKUP(A4188,Plan1!$A$7:$O$4024,2,FALSE())</f>
        <v>0</v>
      </c>
      <c r="C4188" s="65" t="n">
        <f aca="false">VLOOKUP(A4188,Plan1!$A$7:$O$4024,3,FALSE())</f>
        <v>781</v>
      </c>
      <c r="D4188" s="66" t="n">
        <f aca="false">VLOOKUP(A4188,Plan1!$A$7:$O$4024,7,FALSE())</f>
        <v>0</v>
      </c>
      <c r="E4188" s="65" t="n">
        <f aca="false">VLOOKUP(A4188,Plan1!$A$7:$O$4024,8,FALSE())</f>
        <v>760</v>
      </c>
      <c r="F4188" s="64" t="n">
        <f aca="false">VLOOKUP(A4188,Plan1!$A$7:$O$4024,12,FALSE())</f>
        <v>0</v>
      </c>
      <c r="G4188" s="65" t="n">
        <f aca="false">VLOOKUP(A4188,Plan1!$A$7:$O$4024,13,FALSE())</f>
        <v>838.78</v>
      </c>
    </row>
    <row r="4189" customFormat="false" ht="15" hidden="false" customHeight="false" outlineLevel="0" collapsed="false">
      <c r="A4189" s="63" t="n">
        <v>45461</v>
      </c>
      <c r="B4189" s="64" t="n">
        <f aca="false">VLOOKUP(A4189,Plan1!$A$7:$O$4024,2,FALSE())</f>
        <v>0</v>
      </c>
      <c r="C4189" s="65" t="n">
        <f aca="false">VLOOKUP(A4189,Plan1!$A$7:$O$4024,3,FALSE())</f>
        <v>781</v>
      </c>
      <c r="D4189" s="66" t="n">
        <f aca="false">VLOOKUP(A4189,Plan1!$A$7:$O$4024,7,FALSE())</f>
        <v>0</v>
      </c>
      <c r="E4189" s="65" t="n">
        <f aca="false">VLOOKUP(A4189,Plan1!$A$7:$O$4024,8,FALSE())</f>
        <v>760</v>
      </c>
      <c r="F4189" s="64" t="n">
        <f aca="false">VLOOKUP(A4189,Plan1!$A$7:$O$4024,12,FALSE())</f>
        <v>0</v>
      </c>
      <c r="G4189" s="65" t="n">
        <f aca="false">VLOOKUP(A4189,Plan1!$A$7:$O$4024,13,FALSE())</f>
        <v>838.78</v>
      </c>
    </row>
    <row r="4190" customFormat="false" ht="15" hidden="false" customHeight="false" outlineLevel="0" collapsed="false">
      <c r="A4190" s="63" t="n">
        <v>45462</v>
      </c>
      <c r="B4190" s="64" t="n">
        <f aca="false">VLOOKUP(A4190,Plan1!$A$7:$O$4024,2,FALSE())</f>
        <v>0</v>
      </c>
      <c r="C4190" s="65" t="n">
        <f aca="false">VLOOKUP(A4190,Plan1!$A$7:$O$4024,3,FALSE())</f>
        <v>781</v>
      </c>
      <c r="D4190" s="66" t="n">
        <f aca="false">VLOOKUP(A4190,Plan1!$A$7:$O$4024,7,FALSE())</f>
        <v>0</v>
      </c>
      <c r="E4190" s="65" t="n">
        <f aca="false">VLOOKUP(A4190,Plan1!$A$7:$O$4024,8,FALSE())</f>
        <v>760</v>
      </c>
      <c r="F4190" s="64" t="n">
        <f aca="false">VLOOKUP(A4190,Plan1!$A$7:$O$4024,12,FALSE())</f>
        <v>0</v>
      </c>
      <c r="G4190" s="65" t="n">
        <f aca="false">VLOOKUP(A4190,Plan1!$A$7:$O$4024,13,FALSE())</f>
        <v>838.78</v>
      </c>
    </row>
    <row r="4191" customFormat="false" ht="15" hidden="false" customHeight="false" outlineLevel="0" collapsed="false">
      <c r="A4191" s="63" t="n">
        <v>45463</v>
      </c>
      <c r="B4191" s="64" t="n">
        <f aca="false">VLOOKUP(A4191,Plan1!$A$7:$O$4024,2,FALSE())</f>
        <v>0</v>
      </c>
      <c r="C4191" s="65" t="n">
        <f aca="false">VLOOKUP(A4191,Plan1!$A$7:$O$4024,3,FALSE())</f>
        <v>781</v>
      </c>
      <c r="D4191" s="66" t="n">
        <f aca="false">VLOOKUP(A4191,Plan1!$A$7:$O$4024,7,FALSE())</f>
        <v>0</v>
      </c>
      <c r="E4191" s="65" t="n">
        <f aca="false">VLOOKUP(A4191,Plan1!$A$7:$O$4024,8,FALSE())</f>
        <v>760</v>
      </c>
      <c r="F4191" s="64" t="n">
        <f aca="false">VLOOKUP(A4191,Plan1!$A$7:$O$4024,12,FALSE())</f>
        <v>0</v>
      </c>
      <c r="G4191" s="65" t="n">
        <f aca="false">VLOOKUP(A4191,Plan1!$A$7:$O$4024,13,FALSE())</f>
        <v>838.78</v>
      </c>
    </row>
    <row r="4192" customFormat="false" ht="15" hidden="false" customHeight="false" outlineLevel="0" collapsed="false">
      <c r="A4192" s="63" t="n">
        <v>45464</v>
      </c>
      <c r="B4192" s="64" t="n">
        <f aca="false">VLOOKUP(A4192,Plan1!$A$7:$O$4024,2,FALSE())</f>
        <v>0</v>
      </c>
      <c r="C4192" s="65" t="n">
        <f aca="false">VLOOKUP(A4192,Plan1!$A$7:$O$4024,3,FALSE())</f>
        <v>781</v>
      </c>
      <c r="D4192" s="66" t="n">
        <f aca="false">VLOOKUP(A4192,Plan1!$A$7:$O$4024,7,FALSE())</f>
        <v>0</v>
      </c>
      <c r="E4192" s="65" t="n">
        <f aca="false">VLOOKUP(A4192,Plan1!$A$7:$O$4024,8,FALSE())</f>
        <v>760</v>
      </c>
      <c r="F4192" s="64" t="n">
        <f aca="false">VLOOKUP(A4192,Plan1!$A$7:$O$4024,12,FALSE())</f>
        <v>0</v>
      </c>
      <c r="G4192" s="65" t="n">
        <f aca="false">VLOOKUP(A4192,Plan1!$A$7:$O$4024,13,FALSE())</f>
        <v>838.78</v>
      </c>
    </row>
    <row r="4193" customFormat="false" ht="15" hidden="false" customHeight="false" outlineLevel="0" collapsed="false">
      <c r="A4193" s="63" t="n">
        <v>45465</v>
      </c>
      <c r="B4193" s="64" t="n">
        <f aca="false">VLOOKUP(A4193,Plan1!$A$7:$O$4024,2,FALSE())</f>
        <v>0</v>
      </c>
      <c r="C4193" s="65" t="n">
        <f aca="false">VLOOKUP(A4193,Plan1!$A$7:$O$4024,3,FALSE())</f>
        <v>781</v>
      </c>
      <c r="D4193" s="66" t="n">
        <f aca="false">VLOOKUP(A4193,Plan1!$A$7:$O$4024,7,FALSE())</f>
        <v>0</v>
      </c>
      <c r="E4193" s="65" t="n">
        <f aca="false">VLOOKUP(A4193,Plan1!$A$7:$O$4024,8,FALSE())</f>
        <v>760</v>
      </c>
      <c r="F4193" s="64" t="n">
        <f aca="false">VLOOKUP(A4193,Plan1!$A$7:$O$4024,12,FALSE())</f>
        <v>0</v>
      </c>
      <c r="G4193" s="65" t="n">
        <f aca="false">VLOOKUP(A4193,Plan1!$A$7:$O$4024,13,FALSE())</f>
        <v>838.78</v>
      </c>
    </row>
    <row r="4194" customFormat="false" ht="15" hidden="false" customHeight="false" outlineLevel="0" collapsed="false">
      <c r="A4194" s="63" t="n">
        <v>45466</v>
      </c>
      <c r="B4194" s="64" t="n">
        <f aca="false">VLOOKUP(A4194,Plan1!$A$7:$O$4024,2,FALSE())</f>
        <v>0</v>
      </c>
      <c r="C4194" s="65" t="n">
        <f aca="false">VLOOKUP(A4194,Plan1!$A$7:$O$4024,3,FALSE())</f>
        <v>781</v>
      </c>
      <c r="D4194" s="66" t="n">
        <f aca="false">VLOOKUP(A4194,Plan1!$A$7:$O$4024,7,FALSE())</f>
        <v>0</v>
      </c>
      <c r="E4194" s="65" t="n">
        <f aca="false">VLOOKUP(A4194,Plan1!$A$7:$O$4024,8,FALSE())</f>
        <v>760</v>
      </c>
      <c r="F4194" s="64" t="n">
        <f aca="false">VLOOKUP(A4194,Plan1!$A$7:$O$4024,12,FALSE())</f>
        <v>0</v>
      </c>
      <c r="G4194" s="65" t="n">
        <f aca="false">VLOOKUP(A4194,Plan1!$A$7:$O$4024,13,FALSE())</f>
        <v>838.78</v>
      </c>
    </row>
    <row r="4195" customFormat="false" ht="15" hidden="false" customHeight="false" outlineLevel="0" collapsed="false">
      <c r="A4195" s="63" t="n">
        <v>45467</v>
      </c>
      <c r="B4195" s="64" t="n">
        <f aca="false">VLOOKUP(A4195,Plan1!$A$7:$O$4024,2,FALSE())</f>
        <v>0</v>
      </c>
      <c r="C4195" s="65" t="n">
        <f aca="false">VLOOKUP(A4195,Plan1!$A$7:$O$4024,3,FALSE())</f>
        <v>781</v>
      </c>
      <c r="D4195" s="66" t="n">
        <f aca="false">VLOOKUP(A4195,Plan1!$A$7:$O$4024,7,FALSE())</f>
        <v>0</v>
      </c>
      <c r="E4195" s="65" t="n">
        <f aca="false">VLOOKUP(A4195,Plan1!$A$7:$O$4024,8,FALSE())</f>
        <v>760</v>
      </c>
      <c r="F4195" s="64" t="n">
        <f aca="false">VLOOKUP(A4195,Plan1!$A$7:$O$4024,12,FALSE())</f>
        <v>0</v>
      </c>
      <c r="G4195" s="65" t="n">
        <f aca="false">VLOOKUP(A4195,Plan1!$A$7:$O$4024,13,FALSE())</f>
        <v>838.78</v>
      </c>
    </row>
    <row r="4196" customFormat="false" ht="15" hidden="false" customHeight="false" outlineLevel="0" collapsed="false">
      <c r="A4196" s="63" t="n">
        <v>45468</v>
      </c>
      <c r="B4196" s="64" t="n">
        <f aca="false">VLOOKUP(A4196,Plan1!$A$7:$O$4024,2,FALSE())</f>
        <v>0</v>
      </c>
      <c r="C4196" s="65" t="n">
        <f aca="false">VLOOKUP(A4196,Plan1!$A$7:$O$4024,3,FALSE())</f>
        <v>781</v>
      </c>
      <c r="D4196" s="66" t="n">
        <f aca="false">VLOOKUP(A4196,Plan1!$A$7:$O$4024,7,FALSE())</f>
        <v>0</v>
      </c>
      <c r="E4196" s="65" t="n">
        <f aca="false">VLOOKUP(A4196,Plan1!$A$7:$O$4024,8,FALSE())</f>
        <v>760</v>
      </c>
      <c r="F4196" s="64" t="n">
        <f aca="false">VLOOKUP(A4196,Plan1!$A$7:$O$4024,12,FALSE())</f>
        <v>0</v>
      </c>
      <c r="G4196" s="65" t="n">
        <f aca="false">VLOOKUP(A4196,Plan1!$A$7:$O$4024,13,FALSE())</f>
        <v>838.78</v>
      </c>
    </row>
    <row r="4197" customFormat="false" ht="15" hidden="false" customHeight="false" outlineLevel="0" collapsed="false">
      <c r="A4197" s="63" t="n">
        <v>45469</v>
      </c>
      <c r="B4197" s="64" t="n">
        <f aca="false">VLOOKUP(A4197,Plan1!$A$7:$O$4024,2,FALSE())</f>
        <v>0</v>
      </c>
      <c r="C4197" s="65" t="n">
        <f aca="false">VLOOKUP(A4197,Plan1!$A$7:$O$4024,3,FALSE())</f>
        <v>781</v>
      </c>
      <c r="D4197" s="66" t="n">
        <f aca="false">VLOOKUP(A4197,Plan1!$A$7:$O$4024,7,FALSE())</f>
        <v>0</v>
      </c>
      <c r="E4197" s="65" t="n">
        <f aca="false">VLOOKUP(A4197,Plan1!$A$7:$O$4024,8,FALSE())</f>
        <v>760</v>
      </c>
      <c r="F4197" s="64" t="n">
        <f aca="false">VLOOKUP(A4197,Plan1!$A$7:$O$4024,12,FALSE())</f>
        <v>0</v>
      </c>
      <c r="G4197" s="65" t="n">
        <f aca="false">VLOOKUP(A4197,Plan1!$A$7:$O$4024,13,FALSE())</f>
        <v>838.78</v>
      </c>
    </row>
    <row r="4198" customFormat="false" ht="15" hidden="false" customHeight="false" outlineLevel="0" collapsed="false">
      <c r="A4198" s="63" t="n">
        <v>45470</v>
      </c>
      <c r="B4198" s="64" t="n">
        <f aca="false">VLOOKUP(A4198,Plan1!$A$7:$O$4024,2,FALSE())</f>
        <v>0</v>
      </c>
      <c r="C4198" s="65" t="n">
        <f aca="false">VLOOKUP(A4198,Plan1!$A$7:$O$4024,3,FALSE())</f>
        <v>781</v>
      </c>
      <c r="D4198" s="66" t="n">
        <f aca="false">VLOOKUP(A4198,Plan1!$A$7:$O$4024,7,FALSE())</f>
        <v>0</v>
      </c>
      <c r="E4198" s="65" t="n">
        <f aca="false">VLOOKUP(A4198,Plan1!$A$7:$O$4024,8,FALSE())</f>
        <v>760</v>
      </c>
      <c r="F4198" s="64" t="n">
        <f aca="false">VLOOKUP(A4198,Plan1!$A$7:$O$4024,12,FALSE())</f>
        <v>0</v>
      </c>
      <c r="G4198" s="65" t="n">
        <f aca="false">VLOOKUP(A4198,Plan1!$A$7:$O$4024,13,FALSE())</f>
        <v>838.78</v>
      </c>
    </row>
    <row r="4199" customFormat="false" ht="15" hidden="false" customHeight="false" outlineLevel="0" collapsed="false">
      <c r="A4199" s="63" t="n">
        <v>45471</v>
      </c>
      <c r="B4199" s="64" t="n">
        <f aca="false">VLOOKUP(A4199,Plan1!$A$7:$O$4024,2,FALSE())</f>
        <v>0</v>
      </c>
      <c r="C4199" s="65" t="n">
        <f aca="false">VLOOKUP(A4199,Plan1!$A$7:$O$4024,3,FALSE())</f>
        <v>781</v>
      </c>
      <c r="D4199" s="66" t="n">
        <f aca="false">VLOOKUP(A4199,Plan1!$A$7:$O$4024,7,FALSE())</f>
        <v>0</v>
      </c>
      <c r="E4199" s="65" t="n">
        <f aca="false">VLOOKUP(A4199,Plan1!$A$7:$O$4024,8,FALSE())</f>
        <v>760</v>
      </c>
      <c r="F4199" s="64" t="n">
        <f aca="false">VLOOKUP(A4199,Plan1!$A$7:$O$4024,12,FALSE())</f>
        <v>0</v>
      </c>
      <c r="G4199" s="65" t="n">
        <f aca="false">VLOOKUP(A4199,Plan1!$A$7:$O$4024,13,FALSE())</f>
        <v>838.78</v>
      </c>
    </row>
    <row r="4200" customFormat="false" ht="15" hidden="false" customHeight="false" outlineLevel="0" collapsed="false">
      <c r="A4200" s="63" t="n">
        <v>45472</v>
      </c>
      <c r="B4200" s="64" t="n">
        <f aca="false">VLOOKUP(A4200,Plan1!$A$7:$O$4024,2,FALSE())</f>
        <v>0</v>
      </c>
      <c r="C4200" s="65" t="n">
        <f aca="false">VLOOKUP(A4200,Plan1!$A$7:$O$4024,3,FALSE())</f>
        <v>781</v>
      </c>
      <c r="D4200" s="66" t="n">
        <f aca="false">VLOOKUP(A4200,Plan1!$A$7:$O$4024,7,FALSE())</f>
        <v>0</v>
      </c>
      <c r="E4200" s="65" t="n">
        <f aca="false">VLOOKUP(A4200,Plan1!$A$7:$O$4024,8,FALSE())</f>
        <v>760</v>
      </c>
      <c r="F4200" s="64" t="n">
        <f aca="false">VLOOKUP(A4200,Plan1!$A$7:$O$4024,12,FALSE())</f>
        <v>0</v>
      </c>
      <c r="G4200" s="65" t="n">
        <f aca="false">VLOOKUP(A4200,Plan1!$A$7:$O$4024,13,FALSE())</f>
        <v>838.78</v>
      </c>
    </row>
    <row r="4201" customFormat="false" ht="15" hidden="false" customHeight="false" outlineLevel="0" collapsed="false">
      <c r="A4201" s="63" t="n">
        <v>45473</v>
      </c>
      <c r="B4201" s="64" t="n">
        <f aca="false">VLOOKUP(A4201,Plan1!$A$7:$O$4024,2,FALSE())</f>
        <v>0</v>
      </c>
      <c r="C4201" s="65" t="n">
        <f aca="false">VLOOKUP(A4201,Plan1!$A$7:$O$4024,3,FALSE())</f>
        <v>781</v>
      </c>
      <c r="D4201" s="66" t="n">
        <f aca="false">VLOOKUP(A4201,Plan1!$A$7:$O$4024,7,FALSE())</f>
        <v>0</v>
      </c>
      <c r="E4201" s="65" t="n">
        <f aca="false">VLOOKUP(A4201,Plan1!$A$7:$O$4024,8,FALSE())</f>
        <v>760</v>
      </c>
      <c r="F4201" s="64" t="n">
        <f aca="false">VLOOKUP(A4201,Plan1!$A$7:$O$4024,12,FALSE())</f>
        <v>0</v>
      </c>
      <c r="G4201" s="65" t="n">
        <f aca="false">VLOOKUP(A4201,Plan1!$A$7:$O$4024,13,FALSE())</f>
        <v>838.78</v>
      </c>
    </row>
    <row r="4202" customFormat="false" ht="15" hidden="false" customHeight="false" outlineLevel="0" collapsed="false">
      <c r="A4202" s="63" t="n">
        <v>45474</v>
      </c>
      <c r="B4202" s="64" t="n">
        <f aca="false">VLOOKUP(A4202,Plan1!$A$7:$O$4024,2,FALSE())</f>
        <v>0</v>
      </c>
      <c r="C4202" s="65" t="n">
        <f aca="false">VLOOKUP(A4202,Plan1!$A$7:$O$4024,3,FALSE())</f>
        <v>781</v>
      </c>
      <c r="D4202" s="66" t="n">
        <f aca="false">VLOOKUP(A4202,Plan1!$A$7:$O$4024,7,FALSE())</f>
        <v>0</v>
      </c>
      <c r="E4202" s="65" t="n">
        <f aca="false">VLOOKUP(A4202,Plan1!$A$7:$O$4024,8,FALSE())</f>
        <v>760</v>
      </c>
      <c r="F4202" s="64" t="n">
        <f aca="false">VLOOKUP(A4202,Plan1!$A$7:$O$4024,12,FALSE())</f>
        <v>0</v>
      </c>
      <c r="G4202" s="65" t="n">
        <f aca="false">VLOOKUP(A4202,Plan1!$A$7:$O$4024,13,FALSE())</f>
        <v>838.78</v>
      </c>
    </row>
    <row r="4203" customFormat="false" ht="15" hidden="false" customHeight="false" outlineLevel="0" collapsed="false">
      <c r="A4203" s="63" t="n">
        <v>45475</v>
      </c>
      <c r="B4203" s="64" t="n">
        <f aca="false">VLOOKUP(A4203,Plan1!$A$7:$O$4024,2,FALSE())</f>
        <v>0</v>
      </c>
      <c r="C4203" s="65" t="n">
        <f aca="false">VLOOKUP(A4203,Plan1!$A$7:$O$4024,3,FALSE())</f>
        <v>781</v>
      </c>
      <c r="D4203" s="66" t="n">
        <f aca="false">VLOOKUP(A4203,Plan1!$A$7:$O$4024,7,FALSE())</f>
        <v>0</v>
      </c>
      <c r="E4203" s="65" t="n">
        <f aca="false">VLOOKUP(A4203,Plan1!$A$7:$O$4024,8,FALSE())</f>
        <v>760</v>
      </c>
      <c r="F4203" s="64" t="n">
        <f aca="false">VLOOKUP(A4203,Plan1!$A$7:$O$4024,12,FALSE())</f>
        <v>0</v>
      </c>
      <c r="G4203" s="65" t="n">
        <f aca="false">VLOOKUP(A4203,Plan1!$A$7:$O$4024,13,FALSE())</f>
        <v>838.78</v>
      </c>
    </row>
    <row r="4204" customFormat="false" ht="15" hidden="false" customHeight="false" outlineLevel="0" collapsed="false">
      <c r="A4204" s="63" t="n">
        <v>45476</v>
      </c>
      <c r="B4204" s="64" t="n">
        <f aca="false">VLOOKUP(A4204,Plan1!$A$7:$O$4024,2,FALSE())</f>
        <v>0</v>
      </c>
      <c r="C4204" s="65" t="n">
        <f aca="false">VLOOKUP(A4204,Plan1!$A$7:$O$4024,3,FALSE())</f>
        <v>781</v>
      </c>
      <c r="D4204" s="66" t="n">
        <f aca="false">VLOOKUP(A4204,Plan1!$A$7:$O$4024,7,FALSE())</f>
        <v>0</v>
      </c>
      <c r="E4204" s="65" t="n">
        <f aca="false">VLOOKUP(A4204,Plan1!$A$7:$O$4024,8,FALSE())</f>
        <v>760</v>
      </c>
      <c r="F4204" s="64" t="n">
        <f aca="false">VLOOKUP(A4204,Plan1!$A$7:$O$4024,12,FALSE())</f>
        <v>0</v>
      </c>
      <c r="G4204" s="65" t="n">
        <f aca="false">VLOOKUP(A4204,Plan1!$A$7:$O$4024,13,FALSE())</f>
        <v>838.78</v>
      </c>
    </row>
    <row r="4205" customFormat="false" ht="15" hidden="false" customHeight="false" outlineLevel="0" collapsed="false">
      <c r="A4205" s="63" t="n">
        <v>45477</v>
      </c>
      <c r="B4205" s="64" t="n">
        <f aca="false">VLOOKUP(A4205,Plan1!$A$7:$O$4024,2,FALSE())</f>
        <v>0</v>
      </c>
      <c r="C4205" s="65" t="n">
        <f aca="false">VLOOKUP(A4205,Plan1!$A$7:$O$4024,3,FALSE())</f>
        <v>781</v>
      </c>
      <c r="D4205" s="66" t="n">
        <f aca="false">VLOOKUP(A4205,Plan1!$A$7:$O$4024,7,FALSE())</f>
        <v>0</v>
      </c>
      <c r="E4205" s="65" t="n">
        <f aca="false">VLOOKUP(A4205,Plan1!$A$7:$O$4024,8,FALSE())</f>
        <v>760</v>
      </c>
      <c r="F4205" s="64" t="n">
        <f aca="false">VLOOKUP(A4205,Plan1!$A$7:$O$4024,12,FALSE())</f>
        <v>0</v>
      </c>
      <c r="G4205" s="65" t="n">
        <f aca="false">VLOOKUP(A4205,Plan1!$A$7:$O$4024,13,FALSE())</f>
        <v>838.78</v>
      </c>
    </row>
    <row r="4206" customFormat="false" ht="15" hidden="false" customHeight="false" outlineLevel="0" collapsed="false">
      <c r="A4206" s="63" t="n">
        <v>45478</v>
      </c>
      <c r="B4206" s="64" t="n">
        <f aca="false">VLOOKUP(A4206,Plan1!$A$7:$O$4024,2,FALSE())</f>
        <v>0</v>
      </c>
      <c r="C4206" s="65" t="n">
        <f aca="false">VLOOKUP(A4206,Plan1!$A$7:$O$4024,3,FALSE())</f>
        <v>781</v>
      </c>
      <c r="D4206" s="66" t="n">
        <f aca="false">VLOOKUP(A4206,Plan1!$A$7:$O$4024,7,FALSE())</f>
        <v>0</v>
      </c>
      <c r="E4206" s="65" t="n">
        <f aca="false">VLOOKUP(A4206,Plan1!$A$7:$O$4024,8,FALSE())</f>
        <v>760</v>
      </c>
      <c r="F4206" s="64" t="n">
        <f aca="false">VLOOKUP(A4206,Plan1!$A$7:$O$4024,12,FALSE())</f>
        <v>0</v>
      </c>
      <c r="G4206" s="65" t="n">
        <f aca="false">VLOOKUP(A4206,Plan1!$A$7:$O$4024,13,FALSE())</f>
        <v>838.78</v>
      </c>
    </row>
    <row r="4207" customFormat="false" ht="15" hidden="false" customHeight="false" outlineLevel="0" collapsed="false">
      <c r="A4207" s="63" t="n">
        <v>45479</v>
      </c>
      <c r="B4207" s="64" t="n">
        <f aca="false">VLOOKUP(A4207,Plan1!$A$7:$O$4024,2,FALSE())</f>
        <v>0</v>
      </c>
      <c r="C4207" s="65" t="n">
        <f aca="false">VLOOKUP(A4207,Plan1!$A$7:$O$4024,3,FALSE())</f>
        <v>781</v>
      </c>
      <c r="D4207" s="66" t="n">
        <f aca="false">VLOOKUP(A4207,Plan1!$A$7:$O$4024,7,FALSE())</f>
        <v>0</v>
      </c>
      <c r="E4207" s="65" t="n">
        <f aca="false">VLOOKUP(A4207,Plan1!$A$7:$O$4024,8,FALSE())</f>
        <v>760</v>
      </c>
      <c r="F4207" s="64" t="n">
        <f aca="false">VLOOKUP(A4207,Plan1!$A$7:$O$4024,12,FALSE())</f>
        <v>0</v>
      </c>
      <c r="G4207" s="65" t="n">
        <f aca="false">VLOOKUP(A4207,Plan1!$A$7:$O$4024,13,FALSE())</f>
        <v>838.78</v>
      </c>
    </row>
    <row r="4208" customFormat="false" ht="15" hidden="false" customHeight="false" outlineLevel="0" collapsed="false">
      <c r="A4208" s="63" t="n">
        <v>45480</v>
      </c>
      <c r="B4208" s="64" t="n">
        <f aca="false">VLOOKUP(A4208,Plan1!$A$7:$O$4024,2,FALSE())</f>
        <v>0</v>
      </c>
      <c r="C4208" s="65" t="n">
        <f aca="false">VLOOKUP(A4208,Plan1!$A$7:$O$4024,3,FALSE())</f>
        <v>781</v>
      </c>
      <c r="D4208" s="66" t="n">
        <f aca="false">VLOOKUP(A4208,Plan1!$A$7:$O$4024,7,FALSE())</f>
        <v>0</v>
      </c>
      <c r="E4208" s="65" t="n">
        <f aca="false">VLOOKUP(A4208,Plan1!$A$7:$O$4024,8,FALSE())</f>
        <v>760</v>
      </c>
      <c r="F4208" s="64" t="n">
        <f aca="false">VLOOKUP(A4208,Plan1!$A$7:$O$4024,12,FALSE())</f>
        <v>0</v>
      </c>
      <c r="G4208" s="65" t="n">
        <f aca="false">VLOOKUP(A4208,Plan1!$A$7:$O$4024,13,FALSE())</f>
        <v>838.78</v>
      </c>
    </row>
    <row r="4209" customFormat="false" ht="15" hidden="false" customHeight="false" outlineLevel="0" collapsed="false">
      <c r="A4209" s="63" t="n">
        <v>45481</v>
      </c>
      <c r="B4209" s="64" t="n">
        <f aca="false">VLOOKUP(A4209,Plan1!$A$7:$O$4024,2,FALSE())</f>
        <v>0</v>
      </c>
      <c r="C4209" s="65" t="n">
        <f aca="false">VLOOKUP(A4209,Plan1!$A$7:$O$4024,3,FALSE())</f>
        <v>781</v>
      </c>
      <c r="D4209" s="66" t="n">
        <f aca="false">VLOOKUP(A4209,Plan1!$A$7:$O$4024,7,FALSE())</f>
        <v>0</v>
      </c>
      <c r="E4209" s="65" t="n">
        <f aca="false">VLOOKUP(A4209,Plan1!$A$7:$O$4024,8,FALSE())</f>
        <v>760</v>
      </c>
      <c r="F4209" s="64" t="n">
        <f aca="false">VLOOKUP(A4209,Plan1!$A$7:$O$4024,12,FALSE())</f>
        <v>0</v>
      </c>
      <c r="G4209" s="65" t="n">
        <f aca="false">VLOOKUP(A4209,Plan1!$A$7:$O$4024,13,FALSE())</f>
        <v>838.78</v>
      </c>
    </row>
    <row r="4210" customFormat="false" ht="15" hidden="false" customHeight="false" outlineLevel="0" collapsed="false">
      <c r="A4210" s="63" t="n">
        <v>45482</v>
      </c>
      <c r="B4210" s="64" t="n">
        <f aca="false">VLOOKUP(A4210,Plan1!$A$7:$O$4024,2,FALSE())</f>
        <v>0</v>
      </c>
      <c r="C4210" s="65" t="n">
        <f aca="false">VLOOKUP(A4210,Plan1!$A$7:$O$4024,3,FALSE())</f>
        <v>781</v>
      </c>
      <c r="D4210" s="66" t="n">
        <f aca="false">VLOOKUP(A4210,Plan1!$A$7:$O$4024,7,FALSE())</f>
        <v>0</v>
      </c>
      <c r="E4210" s="65" t="n">
        <f aca="false">VLOOKUP(A4210,Plan1!$A$7:$O$4024,8,FALSE())</f>
        <v>760</v>
      </c>
      <c r="F4210" s="64" t="n">
        <f aca="false">VLOOKUP(A4210,Plan1!$A$7:$O$4024,12,FALSE())</f>
        <v>0</v>
      </c>
      <c r="G4210" s="65" t="n">
        <f aca="false">VLOOKUP(A4210,Plan1!$A$7:$O$4024,13,FALSE())</f>
        <v>838.78</v>
      </c>
    </row>
    <row r="4211" customFormat="false" ht="15" hidden="false" customHeight="false" outlineLevel="0" collapsed="false">
      <c r="A4211" s="63" t="n">
        <v>45483</v>
      </c>
      <c r="B4211" s="64" t="n">
        <f aca="false">VLOOKUP(A4211,Plan1!$A$7:$O$4024,2,FALSE())</f>
        <v>0</v>
      </c>
      <c r="C4211" s="65" t="n">
        <f aca="false">VLOOKUP(A4211,Plan1!$A$7:$O$4024,3,FALSE())</f>
        <v>781</v>
      </c>
      <c r="D4211" s="66" t="n">
        <f aca="false">VLOOKUP(A4211,Plan1!$A$7:$O$4024,7,FALSE())</f>
        <v>0</v>
      </c>
      <c r="E4211" s="65" t="n">
        <f aca="false">VLOOKUP(A4211,Plan1!$A$7:$O$4024,8,FALSE())</f>
        <v>760</v>
      </c>
      <c r="F4211" s="64" t="n">
        <f aca="false">VLOOKUP(A4211,Plan1!$A$7:$O$4024,12,FALSE())</f>
        <v>0</v>
      </c>
      <c r="G4211" s="65" t="n">
        <f aca="false">VLOOKUP(A4211,Plan1!$A$7:$O$4024,13,FALSE())</f>
        <v>838.78</v>
      </c>
    </row>
    <row r="4212" customFormat="false" ht="15" hidden="false" customHeight="false" outlineLevel="0" collapsed="false">
      <c r="A4212" s="63" t="n">
        <v>45484</v>
      </c>
      <c r="B4212" s="64" t="n">
        <f aca="false">VLOOKUP(A4212,Plan1!$A$7:$O$4024,2,FALSE())</f>
        <v>0</v>
      </c>
      <c r="C4212" s="65" t="n">
        <f aca="false">VLOOKUP(A4212,Plan1!$A$7:$O$4024,3,FALSE())</f>
        <v>781</v>
      </c>
      <c r="D4212" s="66" t="n">
        <f aca="false">VLOOKUP(A4212,Plan1!$A$7:$O$4024,7,FALSE())</f>
        <v>0</v>
      </c>
      <c r="E4212" s="65" t="n">
        <f aca="false">VLOOKUP(A4212,Plan1!$A$7:$O$4024,8,FALSE())</f>
        <v>760</v>
      </c>
      <c r="F4212" s="64" t="n">
        <f aca="false">VLOOKUP(A4212,Plan1!$A$7:$O$4024,12,FALSE())</f>
        <v>0</v>
      </c>
      <c r="G4212" s="65" t="n">
        <f aca="false">VLOOKUP(A4212,Plan1!$A$7:$O$4024,13,FALSE())</f>
        <v>838.78</v>
      </c>
    </row>
    <row r="4213" customFormat="false" ht="15" hidden="false" customHeight="false" outlineLevel="0" collapsed="false">
      <c r="A4213" s="63" t="n">
        <v>45485</v>
      </c>
      <c r="B4213" s="64" t="n">
        <f aca="false">VLOOKUP(A4213,Plan1!$A$7:$O$4024,2,FALSE())</f>
        <v>0</v>
      </c>
      <c r="C4213" s="65" t="n">
        <f aca="false">VLOOKUP(A4213,Plan1!$A$7:$O$4024,3,FALSE())</f>
        <v>781</v>
      </c>
      <c r="D4213" s="66" t="n">
        <f aca="false">VLOOKUP(A4213,Plan1!$A$7:$O$4024,7,FALSE())</f>
        <v>0</v>
      </c>
      <c r="E4213" s="65" t="n">
        <f aca="false">VLOOKUP(A4213,Plan1!$A$7:$O$4024,8,FALSE())</f>
        <v>760</v>
      </c>
      <c r="F4213" s="64" t="n">
        <f aca="false">VLOOKUP(A4213,Plan1!$A$7:$O$4024,12,FALSE())</f>
        <v>0</v>
      </c>
      <c r="G4213" s="65" t="n">
        <f aca="false">VLOOKUP(A4213,Plan1!$A$7:$O$4024,13,FALSE())</f>
        <v>838.78</v>
      </c>
    </row>
    <row r="4214" customFormat="false" ht="15" hidden="false" customHeight="false" outlineLevel="0" collapsed="false">
      <c r="A4214" s="63" t="n">
        <v>45486</v>
      </c>
      <c r="B4214" s="64" t="n">
        <f aca="false">VLOOKUP(A4214,Plan1!$A$7:$O$4024,2,FALSE())</f>
        <v>0</v>
      </c>
      <c r="C4214" s="65" t="n">
        <f aca="false">VLOOKUP(A4214,Plan1!$A$7:$O$4024,3,FALSE())</f>
        <v>781</v>
      </c>
      <c r="D4214" s="66" t="n">
        <f aca="false">VLOOKUP(A4214,Plan1!$A$7:$O$4024,7,FALSE())</f>
        <v>0</v>
      </c>
      <c r="E4214" s="65" t="n">
        <f aca="false">VLOOKUP(A4214,Plan1!$A$7:$O$4024,8,FALSE())</f>
        <v>760</v>
      </c>
      <c r="F4214" s="64" t="n">
        <f aca="false">VLOOKUP(A4214,Plan1!$A$7:$O$4024,12,FALSE())</f>
        <v>0</v>
      </c>
      <c r="G4214" s="65" t="n">
        <f aca="false">VLOOKUP(A4214,Plan1!$A$7:$O$4024,13,FALSE())</f>
        <v>838.78</v>
      </c>
    </row>
    <row r="4215" customFormat="false" ht="15" hidden="false" customHeight="false" outlineLevel="0" collapsed="false">
      <c r="A4215" s="63" t="n">
        <v>45487</v>
      </c>
      <c r="B4215" s="64" t="n">
        <f aca="false">VLOOKUP(A4215,Plan1!$A$7:$O$4024,2,FALSE())</f>
        <v>0</v>
      </c>
      <c r="C4215" s="65" t="n">
        <f aca="false">VLOOKUP(A4215,Plan1!$A$7:$O$4024,3,FALSE())</f>
        <v>781</v>
      </c>
      <c r="D4215" s="66" t="n">
        <f aca="false">VLOOKUP(A4215,Plan1!$A$7:$O$4024,7,FALSE())</f>
        <v>0</v>
      </c>
      <c r="E4215" s="65" t="n">
        <f aca="false">VLOOKUP(A4215,Plan1!$A$7:$O$4024,8,FALSE())</f>
        <v>760</v>
      </c>
      <c r="F4215" s="64" t="n">
        <f aca="false">VLOOKUP(A4215,Plan1!$A$7:$O$4024,12,FALSE())</f>
        <v>0</v>
      </c>
      <c r="G4215" s="65" t="n">
        <f aca="false">VLOOKUP(A4215,Plan1!$A$7:$O$4024,13,FALSE())</f>
        <v>838.78</v>
      </c>
    </row>
    <row r="4216" customFormat="false" ht="15" hidden="false" customHeight="false" outlineLevel="0" collapsed="false">
      <c r="A4216" s="63" t="n">
        <v>45488</v>
      </c>
      <c r="B4216" s="64" t="n">
        <f aca="false">VLOOKUP(A4216,Plan1!$A$7:$O$4024,2,FALSE())</f>
        <v>0</v>
      </c>
      <c r="C4216" s="65" t="n">
        <f aca="false">VLOOKUP(A4216,Plan1!$A$7:$O$4024,3,FALSE())</f>
        <v>781</v>
      </c>
      <c r="D4216" s="66" t="n">
        <f aca="false">VLOOKUP(A4216,Plan1!$A$7:$O$4024,7,FALSE())</f>
        <v>0</v>
      </c>
      <c r="E4216" s="65" t="n">
        <f aca="false">VLOOKUP(A4216,Plan1!$A$7:$O$4024,8,FALSE())</f>
        <v>760</v>
      </c>
      <c r="F4216" s="64" t="n">
        <f aca="false">VLOOKUP(A4216,Plan1!$A$7:$O$4024,12,FALSE())</f>
        <v>0</v>
      </c>
      <c r="G4216" s="65" t="n">
        <f aca="false">VLOOKUP(A4216,Plan1!$A$7:$O$4024,13,FALSE())</f>
        <v>838.78</v>
      </c>
    </row>
    <row r="4217" customFormat="false" ht="15" hidden="false" customHeight="false" outlineLevel="0" collapsed="false">
      <c r="A4217" s="63" t="n">
        <v>45489</v>
      </c>
      <c r="B4217" s="64" t="n">
        <f aca="false">VLOOKUP(A4217,Plan1!$A$7:$O$4024,2,FALSE())</f>
        <v>0</v>
      </c>
      <c r="C4217" s="65" t="n">
        <f aca="false">VLOOKUP(A4217,Plan1!$A$7:$O$4024,3,FALSE())</f>
        <v>781</v>
      </c>
      <c r="D4217" s="66" t="n">
        <f aca="false">VLOOKUP(A4217,Plan1!$A$7:$O$4024,7,FALSE())</f>
        <v>0</v>
      </c>
      <c r="E4217" s="65" t="n">
        <f aca="false">VLOOKUP(A4217,Plan1!$A$7:$O$4024,8,FALSE())</f>
        <v>760</v>
      </c>
      <c r="F4217" s="64" t="n">
        <f aca="false">VLOOKUP(A4217,Plan1!$A$7:$O$4024,12,FALSE())</f>
        <v>0</v>
      </c>
      <c r="G4217" s="65" t="n">
        <f aca="false">VLOOKUP(A4217,Plan1!$A$7:$O$4024,13,FALSE())</f>
        <v>838.78</v>
      </c>
    </row>
    <row r="4218" customFormat="false" ht="15" hidden="false" customHeight="false" outlineLevel="0" collapsed="false">
      <c r="A4218" s="63" t="n">
        <v>45490</v>
      </c>
      <c r="B4218" s="64" t="n">
        <f aca="false">VLOOKUP(A4218,Plan1!$A$7:$O$4024,2,FALSE())</f>
        <v>0</v>
      </c>
      <c r="C4218" s="65" t="n">
        <f aca="false">VLOOKUP(A4218,Plan1!$A$7:$O$4024,3,FALSE())</f>
        <v>781</v>
      </c>
      <c r="D4218" s="66" t="n">
        <f aca="false">VLOOKUP(A4218,Plan1!$A$7:$O$4024,7,FALSE())</f>
        <v>0</v>
      </c>
      <c r="E4218" s="65" t="n">
        <f aca="false">VLOOKUP(A4218,Plan1!$A$7:$O$4024,8,FALSE())</f>
        <v>760</v>
      </c>
      <c r="F4218" s="64" t="n">
        <f aca="false">VLOOKUP(A4218,Plan1!$A$7:$O$4024,12,FALSE())</f>
        <v>0</v>
      </c>
      <c r="G4218" s="65" t="n">
        <f aca="false">VLOOKUP(A4218,Plan1!$A$7:$O$4024,13,FALSE())</f>
        <v>838.78</v>
      </c>
    </row>
    <row r="4219" customFormat="false" ht="15" hidden="false" customHeight="false" outlineLevel="0" collapsed="false">
      <c r="A4219" s="63" t="n">
        <v>45491</v>
      </c>
      <c r="B4219" s="64" t="n">
        <f aca="false">VLOOKUP(A4219,Plan1!$A$7:$O$4024,2,FALSE())</f>
        <v>0</v>
      </c>
      <c r="C4219" s="65" t="n">
        <f aca="false">VLOOKUP(A4219,Plan1!$A$7:$O$4024,3,FALSE())</f>
        <v>781</v>
      </c>
      <c r="D4219" s="66" t="n">
        <f aca="false">VLOOKUP(A4219,Plan1!$A$7:$O$4024,7,FALSE())</f>
        <v>0</v>
      </c>
      <c r="E4219" s="65" t="n">
        <f aca="false">VLOOKUP(A4219,Plan1!$A$7:$O$4024,8,FALSE())</f>
        <v>760</v>
      </c>
      <c r="F4219" s="64" t="n">
        <f aca="false">VLOOKUP(A4219,Plan1!$A$7:$O$4024,12,FALSE())</f>
        <v>0</v>
      </c>
      <c r="G4219" s="65" t="n">
        <f aca="false">VLOOKUP(A4219,Plan1!$A$7:$O$4024,13,FALSE())</f>
        <v>838.78</v>
      </c>
    </row>
    <row r="4220" customFormat="false" ht="15" hidden="false" customHeight="false" outlineLevel="0" collapsed="false">
      <c r="A4220" s="63" t="n">
        <v>45492</v>
      </c>
      <c r="B4220" s="64" t="n">
        <f aca="false">VLOOKUP(A4220,Plan1!$A$7:$O$4024,2,FALSE())</f>
        <v>0</v>
      </c>
      <c r="C4220" s="65" t="n">
        <f aca="false">VLOOKUP(A4220,Plan1!$A$7:$O$4024,3,FALSE())</f>
        <v>781</v>
      </c>
      <c r="D4220" s="66" t="n">
        <f aca="false">VLOOKUP(A4220,Plan1!$A$7:$O$4024,7,FALSE())</f>
        <v>0</v>
      </c>
      <c r="E4220" s="65" t="n">
        <f aca="false">VLOOKUP(A4220,Plan1!$A$7:$O$4024,8,FALSE())</f>
        <v>760</v>
      </c>
      <c r="F4220" s="64" t="n">
        <f aca="false">VLOOKUP(A4220,Plan1!$A$7:$O$4024,12,FALSE())</f>
        <v>0</v>
      </c>
      <c r="G4220" s="65" t="n">
        <f aca="false">VLOOKUP(A4220,Plan1!$A$7:$O$4024,13,FALSE())</f>
        <v>838.78</v>
      </c>
    </row>
    <row r="4221" customFormat="false" ht="15" hidden="false" customHeight="false" outlineLevel="0" collapsed="false">
      <c r="A4221" s="63" t="n">
        <v>45493</v>
      </c>
      <c r="B4221" s="64" t="n">
        <f aca="false">VLOOKUP(A4221,Plan1!$A$7:$O$4024,2,FALSE())</f>
        <v>0</v>
      </c>
      <c r="C4221" s="65" t="n">
        <f aca="false">VLOOKUP(A4221,Plan1!$A$7:$O$4024,3,FALSE())</f>
        <v>781</v>
      </c>
      <c r="D4221" s="66" t="n">
        <f aca="false">VLOOKUP(A4221,Plan1!$A$7:$O$4024,7,FALSE())</f>
        <v>0</v>
      </c>
      <c r="E4221" s="65" t="n">
        <f aca="false">VLOOKUP(A4221,Plan1!$A$7:$O$4024,8,FALSE())</f>
        <v>760</v>
      </c>
      <c r="F4221" s="64" t="n">
        <f aca="false">VLOOKUP(A4221,Plan1!$A$7:$O$4024,12,FALSE())</f>
        <v>0</v>
      </c>
      <c r="G4221" s="65" t="n">
        <f aca="false">VLOOKUP(A4221,Plan1!$A$7:$O$4024,13,FALSE())</f>
        <v>838.78</v>
      </c>
    </row>
    <row r="4222" customFormat="false" ht="15" hidden="false" customHeight="false" outlineLevel="0" collapsed="false">
      <c r="A4222" s="63" t="n">
        <v>45494</v>
      </c>
      <c r="B4222" s="64" t="n">
        <f aca="false">VLOOKUP(A4222,Plan1!$A$7:$O$4024,2,FALSE())</f>
        <v>0</v>
      </c>
      <c r="C4222" s="65" t="n">
        <f aca="false">VLOOKUP(A4222,Plan1!$A$7:$O$4024,3,FALSE())</f>
        <v>781</v>
      </c>
      <c r="D4222" s="66" t="n">
        <f aca="false">VLOOKUP(A4222,Plan1!$A$7:$O$4024,7,FALSE())</f>
        <v>0</v>
      </c>
      <c r="E4222" s="65" t="n">
        <f aca="false">VLOOKUP(A4222,Plan1!$A$7:$O$4024,8,FALSE())</f>
        <v>760</v>
      </c>
      <c r="F4222" s="64" t="n">
        <f aca="false">VLOOKUP(A4222,Plan1!$A$7:$O$4024,12,FALSE())</f>
        <v>0</v>
      </c>
      <c r="G4222" s="65" t="n">
        <f aca="false">VLOOKUP(A4222,Plan1!$A$7:$O$4024,13,FALSE())</f>
        <v>838.78</v>
      </c>
    </row>
    <row r="4223" customFormat="false" ht="15" hidden="false" customHeight="false" outlineLevel="0" collapsed="false">
      <c r="A4223" s="63" t="n">
        <v>45495</v>
      </c>
      <c r="B4223" s="64" t="n">
        <f aca="false">VLOOKUP(A4223,Plan1!$A$7:$O$4024,2,FALSE())</f>
        <v>0</v>
      </c>
      <c r="C4223" s="65" t="n">
        <f aca="false">VLOOKUP(A4223,Plan1!$A$7:$O$4024,3,FALSE())</f>
        <v>781</v>
      </c>
      <c r="D4223" s="66" t="n">
        <f aca="false">VLOOKUP(A4223,Plan1!$A$7:$O$4024,7,FALSE())</f>
        <v>0</v>
      </c>
      <c r="E4223" s="65" t="n">
        <f aca="false">VLOOKUP(A4223,Plan1!$A$7:$O$4024,8,FALSE())</f>
        <v>760</v>
      </c>
      <c r="F4223" s="64" t="n">
        <f aca="false">VLOOKUP(A4223,Plan1!$A$7:$O$4024,12,FALSE())</f>
        <v>0</v>
      </c>
      <c r="G4223" s="65" t="n">
        <f aca="false">VLOOKUP(A4223,Plan1!$A$7:$O$4024,13,FALSE())</f>
        <v>838.78</v>
      </c>
    </row>
    <row r="4224" customFormat="false" ht="15" hidden="false" customHeight="false" outlineLevel="0" collapsed="false">
      <c r="A4224" s="63" t="n">
        <v>45496</v>
      </c>
      <c r="B4224" s="64" t="n">
        <f aca="false">VLOOKUP(A4224,Plan1!$A$7:$O$4024,2,FALSE())</f>
        <v>0</v>
      </c>
      <c r="C4224" s="65" t="n">
        <f aca="false">VLOOKUP(A4224,Plan1!$A$7:$O$4024,3,FALSE())</f>
        <v>781</v>
      </c>
      <c r="D4224" s="66" t="n">
        <f aca="false">VLOOKUP(A4224,Plan1!$A$7:$O$4024,7,FALSE())</f>
        <v>0</v>
      </c>
      <c r="E4224" s="65" t="n">
        <f aca="false">VLOOKUP(A4224,Plan1!$A$7:$O$4024,8,FALSE())</f>
        <v>760</v>
      </c>
      <c r="F4224" s="64" t="n">
        <f aca="false">VLOOKUP(A4224,Plan1!$A$7:$O$4024,12,FALSE())</f>
        <v>0</v>
      </c>
      <c r="G4224" s="65" t="n">
        <f aca="false">VLOOKUP(A4224,Plan1!$A$7:$O$4024,13,FALSE())</f>
        <v>838.78</v>
      </c>
    </row>
    <row r="4225" customFormat="false" ht="15" hidden="false" customHeight="false" outlineLevel="0" collapsed="false">
      <c r="A4225" s="63" t="n">
        <v>45497</v>
      </c>
      <c r="B4225" s="64" t="n">
        <f aca="false">VLOOKUP(A4225,Plan1!$A$7:$O$4024,2,FALSE())</f>
        <v>0</v>
      </c>
      <c r="C4225" s="65" t="n">
        <f aca="false">VLOOKUP(A4225,Plan1!$A$7:$O$4024,3,FALSE())</f>
        <v>781</v>
      </c>
      <c r="D4225" s="66" t="n">
        <f aca="false">VLOOKUP(A4225,Plan1!$A$7:$O$4024,7,FALSE())</f>
        <v>0</v>
      </c>
      <c r="E4225" s="65" t="n">
        <f aca="false">VLOOKUP(A4225,Plan1!$A$7:$O$4024,8,FALSE())</f>
        <v>760</v>
      </c>
      <c r="F4225" s="64" t="n">
        <f aca="false">VLOOKUP(A4225,Plan1!$A$7:$O$4024,12,FALSE())</f>
        <v>0</v>
      </c>
      <c r="G4225" s="65" t="n">
        <f aca="false">VLOOKUP(A4225,Plan1!$A$7:$O$4024,13,FALSE())</f>
        <v>838.78</v>
      </c>
    </row>
    <row r="4226" customFormat="false" ht="15" hidden="false" customHeight="false" outlineLevel="0" collapsed="false">
      <c r="A4226" s="63" t="n">
        <v>45498</v>
      </c>
      <c r="B4226" s="64" t="n">
        <f aca="false">VLOOKUP(A4226,Plan1!$A$7:$O$4024,2,FALSE())</f>
        <v>0</v>
      </c>
      <c r="C4226" s="65" t="n">
        <f aca="false">VLOOKUP(A4226,Plan1!$A$7:$O$4024,3,FALSE())</f>
        <v>781</v>
      </c>
      <c r="D4226" s="66" t="n">
        <f aca="false">VLOOKUP(A4226,Plan1!$A$7:$O$4024,7,FALSE())</f>
        <v>0</v>
      </c>
      <c r="E4226" s="65" t="n">
        <f aca="false">VLOOKUP(A4226,Plan1!$A$7:$O$4024,8,FALSE())</f>
        <v>760</v>
      </c>
      <c r="F4226" s="64" t="n">
        <f aca="false">VLOOKUP(A4226,Plan1!$A$7:$O$4024,12,FALSE())</f>
        <v>0</v>
      </c>
      <c r="G4226" s="65" t="n">
        <f aca="false">VLOOKUP(A4226,Plan1!$A$7:$O$4024,13,FALSE())</f>
        <v>838.78</v>
      </c>
    </row>
    <row r="4227" customFormat="false" ht="15" hidden="false" customHeight="false" outlineLevel="0" collapsed="false">
      <c r="A4227" s="63" t="n">
        <v>45499</v>
      </c>
      <c r="B4227" s="64" t="n">
        <f aca="false">VLOOKUP(A4227,Plan1!$A$7:$O$4024,2,FALSE())</f>
        <v>0</v>
      </c>
      <c r="C4227" s="65" t="n">
        <f aca="false">VLOOKUP(A4227,Plan1!$A$7:$O$4024,3,FALSE())</f>
        <v>781</v>
      </c>
      <c r="D4227" s="66" t="n">
        <f aca="false">VLOOKUP(A4227,Plan1!$A$7:$O$4024,7,FALSE())</f>
        <v>0</v>
      </c>
      <c r="E4227" s="65" t="n">
        <f aca="false">VLOOKUP(A4227,Plan1!$A$7:$O$4024,8,FALSE())</f>
        <v>760</v>
      </c>
      <c r="F4227" s="64" t="n">
        <f aca="false">VLOOKUP(A4227,Plan1!$A$7:$O$4024,12,FALSE())</f>
        <v>0</v>
      </c>
      <c r="G4227" s="65" t="n">
        <f aca="false">VLOOKUP(A4227,Plan1!$A$7:$O$4024,13,FALSE())</f>
        <v>838.78</v>
      </c>
    </row>
    <row r="4228" customFormat="false" ht="15" hidden="false" customHeight="false" outlineLevel="0" collapsed="false">
      <c r="A4228" s="63" t="n">
        <v>45500</v>
      </c>
      <c r="B4228" s="64" t="n">
        <f aca="false">VLOOKUP(A4228,Plan1!$A$7:$O$4024,2,FALSE())</f>
        <v>0</v>
      </c>
      <c r="C4228" s="65" t="n">
        <f aca="false">VLOOKUP(A4228,Plan1!$A$7:$O$4024,3,FALSE())</f>
        <v>781</v>
      </c>
      <c r="D4228" s="66" t="n">
        <f aca="false">VLOOKUP(A4228,Plan1!$A$7:$O$4024,7,FALSE())</f>
        <v>0</v>
      </c>
      <c r="E4228" s="65" t="n">
        <f aca="false">VLOOKUP(A4228,Plan1!$A$7:$O$4024,8,FALSE())</f>
        <v>760</v>
      </c>
      <c r="F4228" s="64" t="n">
        <f aca="false">VLOOKUP(A4228,Plan1!$A$7:$O$4024,12,FALSE())</f>
        <v>0</v>
      </c>
      <c r="G4228" s="65" t="n">
        <f aca="false">VLOOKUP(A4228,Plan1!$A$7:$O$4024,13,FALSE())</f>
        <v>838.78</v>
      </c>
    </row>
    <row r="4229" customFormat="false" ht="15" hidden="false" customHeight="false" outlineLevel="0" collapsed="false">
      <c r="A4229" s="63" t="n">
        <v>45501</v>
      </c>
      <c r="B4229" s="64" t="n">
        <f aca="false">VLOOKUP(A4229,Plan1!$A$7:$O$4024,2,FALSE())</f>
        <v>0</v>
      </c>
      <c r="C4229" s="65" t="n">
        <f aca="false">VLOOKUP(A4229,Plan1!$A$7:$O$4024,3,FALSE())</f>
        <v>781</v>
      </c>
      <c r="D4229" s="66" t="n">
        <f aca="false">VLOOKUP(A4229,Plan1!$A$7:$O$4024,7,FALSE())</f>
        <v>0</v>
      </c>
      <c r="E4229" s="65" t="n">
        <f aca="false">VLOOKUP(A4229,Plan1!$A$7:$O$4024,8,FALSE())</f>
        <v>760</v>
      </c>
      <c r="F4229" s="64" t="n">
        <f aca="false">VLOOKUP(A4229,Plan1!$A$7:$O$4024,12,FALSE())</f>
        <v>0</v>
      </c>
      <c r="G4229" s="65" t="n">
        <f aca="false">VLOOKUP(A4229,Plan1!$A$7:$O$4024,13,FALSE())</f>
        <v>838.78</v>
      </c>
    </row>
    <row r="4230" customFormat="false" ht="15" hidden="false" customHeight="false" outlineLevel="0" collapsed="false">
      <c r="A4230" s="63" t="n">
        <v>45502</v>
      </c>
      <c r="B4230" s="64" t="n">
        <f aca="false">VLOOKUP(A4230,Plan1!$A$7:$O$4024,2,FALSE())</f>
        <v>0</v>
      </c>
      <c r="C4230" s="65" t="n">
        <f aca="false">VLOOKUP(A4230,Plan1!$A$7:$O$4024,3,FALSE())</f>
        <v>781</v>
      </c>
      <c r="D4230" s="66" t="n">
        <f aca="false">VLOOKUP(A4230,Plan1!$A$7:$O$4024,7,FALSE())</f>
        <v>0</v>
      </c>
      <c r="E4230" s="65" t="n">
        <f aca="false">VLOOKUP(A4230,Plan1!$A$7:$O$4024,8,FALSE())</f>
        <v>760</v>
      </c>
      <c r="F4230" s="64" t="n">
        <f aca="false">VLOOKUP(A4230,Plan1!$A$7:$O$4024,12,FALSE())</f>
        <v>0</v>
      </c>
      <c r="G4230" s="65" t="n">
        <f aca="false">VLOOKUP(A4230,Plan1!$A$7:$O$4024,13,FALSE())</f>
        <v>838.78</v>
      </c>
    </row>
    <row r="4231" customFormat="false" ht="15" hidden="false" customHeight="false" outlineLevel="0" collapsed="false">
      <c r="A4231" s="63" t="n">
        <v>45503</v>
      </c>
      <c r="B4231" s="64" t="n">
        <f aca="false">VLOOKUP(A4231,Plan1!$A$7:$O$4024,2,FALSE())</f>
        <v>0</v>
      </c>
      <c r="C4231" s="65" t="n">
        <f aca="false">VLOOKUP(A4231,Plan1!$A$7:$O$4024,3,FALSE())</f>
        <v>781</v>
      </c>
      <c r="D4231" s="66" t="n">
        <f aca="false">VLOOKUP(A4231,Plan1!$A$7:$O$4024,7,FALSE())</f>
        <v>0</v>
      </c>
      <c r="E4231" s="65" t="n">
        <f aca="false">VLOOKUP(A4231,Plan1!$A$7:$O$4024,8,FALSE())</f>
        <v>760</v>
      </c>
      <c r="F4231" s="64" t="n">
        <f aca="false">VLOOKUP(A4231,Plan1!$A$7:$O$4024,12,FALSE())</f>
        <v>0</v>
      </c>
      <c r="G4231" s="65" t="n">
        <f aca="false">VLOOKUP(A4231,Plan1!$A$7:$O$4024,13,FALSE())</f>
        <v>838.78</v>
      </c>
    </row>
    <row r="4232" customFormat="false" ht="15" hidden="false" customHeight="false" outlineLevel="0" collapsed="false">
      <c r="A4232" s="63" t="n">
        <v>45504</v>
      </c>
      <c r="B4232" s="64" t="n">
        <f aca="false">VLOOKUP(A4232,Plan1!$A$7:$O$4024,2,FALSE())</f>
        <v>0</v>
      </c>
      <c r="C4232" s="65" t="n">
        <f aca="false">VLOOKUP(A4232,Plan1!$A$7:$O$4024,3,FALSE())</f>
        <v>781</v>
      </c>
      <c r="D4232" s="66" t="n">
        <f aca="false">VLOOKUP(A4232,Plan1!$A$7:$O$4024,7,FALSE())</f>
        <v>0</v>
      </c>
      <c r="E4232" s="65" t="n">
        <f aca="false">VLOOKUP(A4232,Plan1!$A$7:$O$4024,8,FALSE())</f>
        <v>760</v>
      </c>
      <c r="F4232" s="64" t="n">
        <f aca="false">VLOOKUP(A4232,Plan1!$A$7:$O$4024,12,FALSE())</f>
        <v>0</v>
      </c>
      <c r="G4232" s="65" t="n">
        <f aca="false">VLOOKUP(A4232,Plan1!$A$7:$O$4024,13,FALSE())</f>
        <v>838.78</v>
      </c>
    </row>
    <row r="4233" customFormat="false" ht="15" hidden="false" customHeight="false" outlineLevel="0" collapsed="false">
      <c r="A4233" s="63" t="n">
        <v>45505</v>
      </c>
      <c r="B4233" s="64" t="n">
        <f aca="false">VLOOKUP(A4233,Plan1!$A$7:$O$4024,2,FALSE())</f>
        <v>0</v>
      </c>
      <c r="C4233" s="65" t="n">
        <f aca="false">VLOOKUP(A4233,Plan1!$A$7:$O$4024,3,FALSE())</f>
        <v>781</v>
      </c>
      <c r="D4233" s="66" t="n">
        <f aca="false">VLOOKUP(A4233,Plan1!$A$7:$O$4024,7,FALSE())</f>
        <v>0</v>
      </c>
      <c r="E4233" s="65" t="n">
        <f aca="false">VLOOKUP(A4233,Plan1!$A$7:$O$4024,8,FALSE())</f>
        <v>760</v>
      </c>
      <c r="F4233" s="64" t="n">
        <f aca="false">VLOOKUP(A4233,Plan1!$A$7:$O$4024,12,FALSE())</f>
        <v>0</v>
      </c>
      <c r="G4233" s="65" t="n">
        <f aca="false">VLOOKUP(A4233,Plan1!$A$7:$O$4024,13,FALSE())</f>
        <v>838.78</v>
      </c>
    </row>
    <row r="4234" customFormat="false" ht="15" hidden="false" customHeight="false" outlineLevel="0" collapsed="false">
      <c r="A4234" s="63" t="n">
        <v>45506</v>
      </c>
      <c r="B4234" s="64" t="n">
        <f aca="false">VLOOKUP(A4234,Plan1!$A$7:$O$4024,2,FALSE())</f>
        <v>0</v>
      </c>
      <c r="C4234" s="65" t="n">
        <f aca="false">VLOOKUP(A4234,Plan1!$A$7:$O$4024,3,FALSE())</f>
        <v>781</v>
      </c>
      <c r="D4234" s="66" t="n">
        <f aca="false">VLOOKUP(A4234,Plan1!$A$7:$O$4024,7,FALSE())</f>
        <v>0</v>
      </c>
      <c r="E4234" s="65" t="n">
        <f aca="false">VLOOKUP(A4234,Plan1!$A$7:$O$4024,8,FALSE())</f>
        <v>760</v>
      </c>
      <c r="F4234" s="64" t="n">
        <f aca="false">VLOOKUP(A4234,Plan1!$A$7:$O$4024,12,FALSE())</f>
        <v>0</v>
      </c>
      <c r="G4234" s="65" t="n">
        <f aca="false">VLOOKUP(A4234,Plan1!$A$7:$O$4024,13,FALSE())</f>
        <v>838.78</v>
      </c>
    </row>
    <row r="4235" customFormat="false" ht="15" hidden="false" customHeight="false" outlineLevel="0" collapsed="false">
      <c r="A4235" s="63" t="n">
        <v>45507</v>
      </c>
      <c r="B4235" s="64" t="n">
        <f aca="false">VLOOKUP(A4235,Plan1!$A$7:$O$4024,2,FALSE())</f>
        <v>0</v>
      </c>
      <c r="C4235" s="65" t="n">
        <f aca="false">VLOOKUP(A4235,Plan1!$A$7:$O$4024,3,FALSE())</f>
        <v>781</v>
      </c>
      <c r="D4235" s="66" t="n">
        <f aca="false">VLOOKUP(A4235,Plan1!$A$7:$O$4024,7,FALSE())</f>
        <v>0</v>
      </c>
      <c r="E4235" s="65" t="n">
        <f aca="false">VLOOKUP(A4235,Plan1!$A$7:$O$4024,8,FALSE())</f>
        <v>760</v>
      </c>
      <c r="F4235" s="64" t="n">
        <f aca="false">VLOOKUP(A4235,Plan1!$A$7:$O$4024,12,FALSE())</f>
        <v>0</v>
      </c>
      <c r="G4235" s="65" t="n">
        <f aca="false">VLOOKUP(A4235,Plan1!$A$7:$O$4024,13,FALSE())</f>
        <v>838.78</v>
      </c>
    </row>
    <row r="4236" customFormat="false" ht="15" hidden="false" customHeight="false" outlineLevel="0" collapsed="false">
      <c r="A4236" s="63" t="n">
        <v>45508</v>
      </c>
      <c r="B4236" s="64" t="n">
        <f aca="false">VLOOKUP(A4236,Plan1!$A$7:$O$4024,2,FALSE())</f>
        <v>0</v>
      </c>
      <c r="C4236" s="65" t="n">
        <f aca="false">VLOOKUP(A4236,Plan1!$A$7:$O$4024,3,FALSE())</f>
        <v>781</v>
      </c>
      <c r="D4236" s="66" t="n">
        <f aca="false">VLOOKUP(A4236,Plan1!$A$7:$O$4024,7,FALSE())</f>
        <v>0</v>
      </c>
      <c r="E4236" s="65" t="n">
        <f aca="false">VLOOKUP(A4236,Plan1!$A$7:$O$4024,8,FALSE())</f>
        <v>760</v>
      </c>
      <c r="F4236" s="64" t="n">
        <f aca="false">VLOOKUP(A4236,Plan1!$A$7:$O$4024,12,FALSE())</f>
        <v>0</v>
      </c>
      <c r="G4236" s="65" t="n">
        <f aca="false">VLOOKUP(A4236,Plan1!$A$7:$O$4024,13,FALSE())</f>
        <v>838.78</v>
      </c>
    </row>
    <row r="4237" customFormat="false" ht="15" hidden="false" customHeight="false" outlineLevel="0" collapsed="false">
      <c r="A4237" s="63" t="n">
        <v>45509</v>
      </c>
      <c r="B4237" s="64" t="n">
        <f aca="false">VLOOKUP(A4237,Plan1!$A$7:$O$4024,2,FALSE())</f>
        <v>0</v>
      </c>
      <c r="C4237" s="65" t="n">
        <f aca="false">VLOOKUP(A4237,Plan1!$A$7:$O$4024,3,FALSE())</f>
        <v>781</v>
      </c>
      <c r="D4237" s="66" t="n">
        <f aca="false">VLOOKUP(A4237,Plan1!$A$7:$O$4024,7,FALSE())</f>
        <v>0</v>
      </c>
      <c r="E4237" s="65" t="n">
        <f aca="false">VLOOKUP(A4237,Plan1!$A$7:$O$4024,8,FALSE())</f>
        <v>760</v>
      </c>
      <c r="F4237" s="64" t="n">
        <f aca="false">VLOOKUP(A4237,Plan1!$A$7:$O$4024,12,FALSE())</f>
        <v>0</v>
      </c>
      <c r="G4237" s="65" t="n">
        <f aca="false">VLOOKUP(A4237,Plan1!$A$7:$O$4024,13,FALSE())</f>
        <v>838.78</v>
      </c>
    </row>
    <row r="4238" customFormat="false" ht="15" hidden="false" customHeight="false" outlineLevel="0" collapsed="false">
      <c r="A4238" s="63" t="n">
        <v>45510</v>
      </c>
      <c r="B4238" s="64" t="n">
        <f aca="false">VLOOKUP(A4238,Plan1!$A$7:$O$4024,2,FALSE())</f>
        <v>0</v>
      </c>
      <c r="C4238" s="65" t="n">
        <f aca="false">VLOOKUP(A4238,Plan1!$A$7:$O$4024,3,FALSE())</f>
        <v>781</v>
      </c>
      <c r="D4238" s="66" t="n">
        <f aca="false">VLOOKUP(A4238,Plan1!$A$7:$O$4024,7,FALSE())</f>
        <v>0</v>
      </c>
      <c r="E4238" s="65" t="n">
        <f aca="false">VLOOKUP(A4238,Plan1!$A$7:$O$4024,8,FALSE())</f>
        <v>760</v>
      </c>
      <c r="F4238" s="64" t="n">
        <f aca="false">VLOOKUP(A4238,Plan1!$A$7:$O$4024,12,FALSE())</f>
        <v>0</v>
      </c>
      <c r="G4238" s="65" t="n">
        <f aca="false">VLOOKUP(A4238,Plan1!$A$7:$O$4024,13,FALSE())</f>
        <v>838.78</v>
      </c>
    </row>
    <row r="4239" customFormat="false" ht="15" hidden="false" customHeight="false" outlineLevel="0" collapsed="false">
      <c r="A4239" s="63" t="n">
        <v>45511</v>
      </c>
      <c r="B4239" s="64" t="n">
        <f aca="false">VLOOKUP(A4239,Plan1!$A$7:$O$4024,2,FALSE())</f>
        <v>0</v>
      </c>
      <c r="C4239" s="65" t="n">
        <f aca="false">VLOOKUP(A4239,Plan1!$A$7:$O$4024,3,FALSE())</f>
        <v>781</v>
      </c>
      <c r="D4239" s="66" t="n">
        <f aca="false">VLOOKUP(A4239,Plan1!$A$7:$O$4024,7,FALSE())</f>
        <v>0</v>
      </c>
      <c r="E4239" s="65" t="n">
        <f aca="false">VLOOKUP(A4239,Plan1!$A$7:$O$4024,8,FALSE())</f>
        <v>760</v>
      </c>
      <c r="F4239" s="64" t="n">
        <f aca="false">VLOOKUP(A4239,Plan1!$A$7:$O$4024,12,FALSE())</f>
        <v>0</v>
      </c>
      <c r="G4239" s="65" t="n">
        <f aca="false">VLOOKUP(A4239,Plan1!$A$7:$O$4024,13,FALSE())</f>
        <v>838.78</v>
      </c>
    </row>
    <row r="4240" customFormat="false" ht="15" hidden="false" customHeight="false" outlineLevel="0" collapsed="false">
      <c r="A4240" s="63" t="n">
        <v>45512</v>
      </c>
      <c r="B4240" s="64" t="n">
        <f aca="false">VLOOKUP(A4240,Plan1!$A$7:$O$4024,2,FALSE())</f>
        <v>0</v>
      </c>
      <c r="C4240" s="65" t="n">
        <f aca="false">VLOOKUP(A4240,Plan1!$A$7:$O$4024,3,FALSE())</f>
        <v>781</v>
      </c>
      <c r="D4240" s="66" t="n">
        <f aca="false">VLOOKUP(A4240,Plan1!$A$7:$O$4024,7,FALSE())</f>
        <v>0</v>
      </c>
      <c r="E4240" s="65" t="n">
        <f aca="false">VLOOKUP(A4240,Plan1!$A$7:$O$4024,8,FALSE())</f>
        <v>760</v>
      </c>
      <c r="F4240" s="64" t="n">
        <f aca="false">VLOOKUP(A4240,Plan1!$A$7:$O$4024,12,FALSE())</f>
        <v>0</v>
      </c>
      <c r="G4240" s="65" t="n">
        <f aca="false">VLOOKUP(A4240,Plan1!$A$7:$O$4024,13,FALSE())</f>
        <v>838.78</v>
      </c>
    </row>
    <row r="4241" customFormat="false" ht="15" hidden="false" customHeight="false" outlineLevel="0" collapsed="false">
      <c r="A4241" s="63" t="n">
        <v>45513</v>
      </c>
      <c r="B4241" s="64" t="n">
        <f aca="false">VLOOKUP(A4241,Plan1!$A$7:$O$4024,2,FALSE())</f>
        <v>0</v>
      </c>
      <c r="C4241" s="65" t="n">
        <f aca="false">VLOOKUP(A4241,Plan1!$A$7:$O$4024,3,FALSE())</f>
        <v>781</v>
      </c>
      <c r="D4241" s="66" t="n">
        <f aca="false">VLOOKUP(A4241,Plan1!$A$7:$O$4024,7,FALSE())</f>
        <v>0</v>
      </c>
      <c r="E4241" s="65" t="n">
        <f aca="false">VLOOKUP(A4241,Plan1!$A$7:$O$4024,8,FALSE())</f>
        <v>760</v>
      </c>
      <c r="F4241" s="64" t="n">
        <f aca="false">VLOOKUP(A4241,Plan1!$A$7:$O$4024,12,FALSE())</f>
        <v>0</v>
      </c>
      <c r="G4241" s="65" t="n">
        <f aca="false">VLOOKUP(A4241,Plan1!$A$7:$O$4024,13,FALSE())</f>
        <v>838.78</v>
      </c>
    </row>
    <row r="4242" customFormat="false" ht="15" hidden="false" customHeight="false" outlineLevel="0" collapsed="false">
      <c r="A4242" s="63" t="n">
        <v>45514</v>
      </c>
      <c r="B4242" s="64" t="n">
        <f aca="false">VLOOKUP(A4242,Plan1!$A$7:$O$4024,2,FALSE())</f>
        <v>0</v>
      </c>
      <c r="C4242" s="65" t="n">
        <f aca="false">VLOOKUP(A4242,Plan1!$A$7:$O$4024,3,FALSE())</f>
        <v>781</v>
      </c>
      <c r="D4242" s="66" t="n">
        <f aca="false">VLOOKUP(A4242,Plan1!$A$7:$O$4024,7,FALSE())</f>
        <v>0</v>
      </c>
      <c r="E4242" s="65" t="n">
        <f aca="false">VLOOKUP(A4242,Plan1!$A$7:$O$4024,8,FALSE())</f>
        <v>760</v>
      </c>
      <c r="F4242" s="64" t="n">
        <f aca="false">VLOOKUP(A4242,Plan1!$A$7:$O$4024,12,FALSE())</f>
        <v>0</v>
      </c>
      <c r="G4242" s="65" t="n">
        <f aca="false">VLOOKUP(A4242,Plan1!$A$7:$O$4024,13,FALSE())</f>
        <v>838.78</v>
      </c>
    </row>
    <row r="4243" customFormat="false" ht="15" hidden="false" customHeight="false" outlineLevel="0" collapsed="false">
      <c r="A4243" s="63" t="n">
        <v>45515</v>
      </c>
      <c r="B4243" s="64" t="n">
        <f aca="false">VLOOKUP(A4243,Plan1!$A$7:$O$4024,2,FALSE())</f>
        <v>0</v>
      </c>
      <c r="C4243" s="65" t="n">
        <f aca="false">VLOOKUP(A4243,Plan1!$A$7:$O$4024,3,FALSE())</f>
        <v>781</v>
      </c>
      <c r="D4243" s="66" t="n">
        <f aca="false">VLOOKUP(A4243,Plan1!$A$7:$O$4024,7,FALSE())</f>
        <v>0</v>
      </c>
      <c r="E4243" s="65" t="n">
        <f aca="false">VLOOKUP(A4243,Plan1!$A$7:$O$4024,8,FALSE())</f>
        <v>760</v>
      </c>
      <c r="F4243" s="64" t="n">
        <f aca="false">VLOOKUP(A4243,Plan1!$A$7:$O$4024,12,FALSE())</f>
        <v>0</v>
      </c>
      <c r="G4243" s="65" t="n">
        <f aca="false">VLOOKUP(A4243,Plan1!$A$7:$O$4024,13,FALSE())</f>
        <v>838.78</v>
      </c>
    </row>
    <row r="4244" customFormat="false" ht="15" hidden="false" customHeight="false" outlineLevel="0" collapsed="false">
      <c r="A4244" s="63" t="n">
        <v>45516</v>
      </c>
      <c r="B4244" s="64" t="n">
        <f aca="false">VLOOKUP(A4244,Plan1!$A$7:$O$4024,2,FALSE())</f>
        <v>0</v>
      </c>
      <c r="C4244" s="65" t="n">
        <f aca="false">VLOOKUP(A4244,Plan1!$A$7:$O$4024,3,FALSE())</f>
        <v>781</v>
      </c>
      <c r="D4244" s="66" t="n">
        <f aca="false">VLOOKUP(A4244,Plan1!$A$7:$O$4024,7,FALSE())</f>
        <v>0</v>
      </c>
      <c r="E4244" s="65" t="n">
        <f aca="false">VLOOKUP(A4244,Plan1!$A$7:$O$4024,8,FALSE())</f>
        <v>760</v>
      </c>
      <c r="F4244" s="64" t="n">
        <f aca="false">VLOOKUP(A4244,Plan1!$A$7:$O$4024,12,FALSE())</f>
        <v>0</v>
      </c>
      <c r="G4244" s="65" t="n">
        <f aca="false">VLOOKUP(A4244,Plan1!$A$7:$O$4024,13,FALSE())</f>
        <v>838.78</v>
      </c>
    </row>
    <row r="4245" customFormat="false" ht="15" hidden="false" customHeight="false" outlineLevel="0" collapsed="false">
      <c r="A4245" s="63" t="n">
        <v>45517</v>
      </c>
      <c r="B4245" s="64" t="n">
        <f aca="false">VLOOKUP(A4245,Plan1!$A$7:$O$4024,2,FALSE())</f>
        <v>0</v>
      </c>
      <c r="C4245" s="65" t="n">
        <f aca="false">VLOOKUP(A4245,Plan1!$A$7:$O$4024,3,FALSE())</f>
        <v>781</v>
      </c>
      <c r="D4245" s="66" t="n">
        <f aca="false">VLOOKUP(A4245,Plan1!$A$7:$O$4024,7,FALSE())</f>
        <v>0</v>
      </c>
      <c r="E4245" s="65" t="n">
        <f aca="false">VLOOKUP(A4245,Plan1!$A$7:$O$4024,8,FALSE())</f>
        <v>760</v>
      </c>
      <c r="F4245" s="64" t="n">
        <f aca="false">VLOOKUP(A4245,Plan1!$A$7:$O$4024,12,FALSE())</f>
        <v>0</v>
      </c>
      <c r="G4245" s="65" t="n">
        <f aca="false">VLOOKUP(A4245,Plan1!$A$7:$O$4024,13,FALSE())</f>
        <v>838.78</v>
      </c>
    </row>
    <row r="4246" customFormat="false" ht="15" hidden="false" customHeight="false" outlineLevel="0" collapsed="false">
      <c r="A4246" s="63" t="n">
        <v>45518</v>
      </c>
      <c r="B4246" s="64" t="n">
        <f aca="false">VLOOKUP(A4246,Plan1!$A$7:$O$4024,2,FALSE())</f>
        <v>0</v>
      </c>
      <c r="C4246" s="65" t="n">
        <f aca="false">VLOOKUP(A4246,Plan1!$A$7:$O$4024,3,FALSE())</f>
        <v>781</v>
      </c>
      <c r="D4246" s="66" t="n">
        <f aca="false">VLOOKUP(A4246,Plan1!$A$7:$O$4024,7,FALSE())</f>
        <v>0</v>
      </c>
      <c r="E4246" s="65" t="n">
        <f aca="false">VLOOKUP(A4246,Plan1!$A$7:$O$4024,8,FALSE())</f>
        <v>760</v>
      </c>
      <c r="F4246" s="64" t="n">
        <f aca="false">VLOOKUP(A4246,Plan1!$A$7:$O$4024,12,FALSE())</f>
        <v>0</v>
      </c>
      <c r="G4246" s="65" t="n">
        <f aca="false">VLOOKUP(A4246,Plan1!$A$7:$O$4024,13,FALSE())</f>
        <v>838.78</v>
      </c>
    </row>
    <row r="4247" customFormat="false" ht="15" hidden="false" customHeight="false" outlineLevel="0" collapsed="false">
      <c r="A4247" s="63" t="n">
        <v>45519</v>
      </c>
      <c r="B4247" s="64" t="n">
        <f aca="false">VLOOKUP(A4247,Plan1!$A$7:$O$4024,2,FALSE())</f>
        <v>0</v>
      </c>
      <c r="C4247" s="65" t="n">
        <f aca="false">VLOOKUP(A4247,Plan1!$A$7:$O$4024,3,FALSE())</f>
        <v>781</v>
      </c>
      <c r="D4247" s="66" t="n">
        <f aca="false">VLOOKUP(A4247,Plan1!$A$7:$O$4024,7,FALSE())</f>
        <v>0</v>
      </c>
      <c r="E4247" s="65" t="n">
        <f aca="false">VLOOKUP(A4247,Plan1!$A$7:$O$4024,8,FALSE())</f>
        <v>760</v>
      </c>
      <c r="F4247" s="64" t="n">
        <f aca="false">VLOOKUP(A4247,Plan1!$A$7:$O$4024,12,FALSE())</f>
        <v>0</v>
      </c>
      <c r="G4247" s="65" t="n">
        <f aca="false">VLOOKUP(A4247,Plan1!$A$7:$O$4024,13,FALSE())</f>
        <v>838.78</v>
      </c>
    </row>
    <row r="4248" customFormat="false" ht="15" hidden="false" customHeight="false" outlineLevel="0" collapsed="false">
      <c r="A4248" s="63" t="n">
        <v>45520</v>
      </c>
      <c r="B4248" s="64" t="n">
        <f aca="false">VLOOKUP(A4248,Plan1!$A$7:$O$4024,2,FALSE())</f>
        <v>0</v>
      </c>
      <c r="C4248" s="65" t="n">
        <f aca="false">VLOOKUP(A4248,Plan1!$A$7:$O$4024,3,FALSE())</f>
        <v>781</v>
      </c>
      <c r="D4248" s="66" t="n">
        <f aca="false">VLOOKUP(A4248,Plan1!$A$7:$O$4024,7,FALSE())</f>
        <v>0</v>
      </c>
      <c r="E4248" s="65" t="n">
        <f aca="false">VLOOKUP(A4248,Plan1!$A$7:$O$4024,8,FALSE())</f>
        <v>760</v>
      </c>
      <c r="F4248" s="64" t="n">
        <f aca="false">VLOOKUP(A4248,Plan1!$A$7:$O$4024,12,FALSE())</f>
        <v>0</v>
      </c>
      <c r="G4248" s="65" t="n">
        <f aca="false">VLOOKUP(A4248,Plan1!$A$7:$O$4024,13,FALSE())</f>
        <v>838.78</v>
      </c>
    </row>
    <row r="4249" customFormat="false" ht="15" hidden="false" customHeight="false" outlineLevel="0" collapsed="false">
      <c r="A4249" s="63" t="n">
        <v>45521</v>
      </c>
      <c r="B4249" s="64" t="n">
        <f aca="false">VLOOKUP(A4249,Plan1!$A$7:$O$4024,2,FALSE())</f>
        <v>0</v>
      </c>
      <c r="C4249" s="65" t="n">
        <f aca="false">VLOOKUP(A4249,Plan1!$A$7:$O$4024,3,FALSE())</f>
        <v>781</v>
      </c>
      <c r="D4249" s="66" t="n">
        <f aca="false">VLOOKUP(A4249,Plan1!$A$7:$O$4024,7,FALSE())</f>
        <v>0</v>
      </c>
      <c r="E4249" s="65" t="n">
        <f aca="false">VLOOKUP(A4249,Plan1!$A$7:$O$4024,8,FALSE())</f>
        <v>760</v>
      </c>
      <c r="F4249" s="64" t="n">
        <f aca="false">VLOOKUP(A4249,Plan1!$A$7:$O$4024,12,FALSE())</f>
        <v>0</v>
      </c>
      <c r="G4249" s="65" t="n">
        <f aca="false">VLOOKUP(A4249,Plan1!$A$7:$O$4024,13,FALSE())</f>
        <v>838.78</v>
      </c>
    </row>
    <row r="4250" customFormat="false" ht="15" hidden="false" customHeight="false" outlineLevel="0" collapsed="false">
      <c r="A4250" s="63" t="n">
        <v>45522</v>
      </c>
      <c r="B4250" s="64" t="n">
        <f aca="false">VLOOKUP(A4250,Plan1!$A$7:$O$4024,2,FALSE())</f>
        <v>0</v>
      </c>
      <c r="C4250" s="65" t="n">
        <f aca="false">VLOOKUP(A4250,Plan1!$A$7:$O$4024,3,FALSE())</f>
        <v>781</v>
      </c>
      <c r="D4250" s="66" t="n">
        <f aca="false">VLOOKUP(A4250,Plan1!$A$7:$O$4024,7,FALSE())</f>
        <v>0</v>
      </c>
      <c r="E4250" s="65" t="n">
        <f aca="false">VLOOKUP(A4250,Plan1!$A$7:$O$4024,8,FALSE())</f>
        <v>760</v>
      </c>
      <c r="F4250" s="64" t="n">
        <f aca="false">VLOOKUP(A4250,Plan1!$A$7:$O$4024,12,FALSE())</f>
        <v>0</v>
      </c>
      <c r="G4250" s="65" t="n">
        <f aca="false">VLOOKUP(A4250,Plan1!$A$7:$O$4024,13,FALSE())</f>
        <v>838.78</v>
      </c>
    </row>
    <row r="4251" customFormat="false" ht="15" hidden="false" customHeight="false" outlineLevel="0" collapsed="false">
      <c r="A4251" s="63" t="n">
        <v>45523</v>
      </c>
      <c r="B4251" s="64" t="n">
        <f aca="false">VLOOKUP(A4251,Plan1!$A$7:$O$4024,2,FALSE())</f>
        <v>0</v>
      </c>
      <c r="C4251" s="65" t="n">
        <f aca="false">VLOOKUP(A4251,Plan1!$A$7:$O$4024,3,FALSE())</f>
        <v>781</v>
      </c>
      <c r="D4251" s="66" t="n">
        <f aca="false">VLOOKUP(A4251,Plan1!$A$7:$O$4024,7,FALSE())</f>
        <v>0</v>
      </c>
      <c r="E4251" s="65" t="n">
        <f aca="false">VLOOKUP(A4251,Plan1!$A$7:$O$4024,8,FALSE())</f>
        <v>760</v>
      </c>
      <c r="F4251" s="64" t="n">
        <f aca="false">VLOOKUP(A4251,Plan1!$A$7:$O$4024,12,FALSE())</f>
        <v>0</v>
      </c>
      <c r="G4251" s="65" t="n">
        <f aca="false">VLOOKUP(A4251,Plan1!$A$7:$O$4024,13,FALSE())</f>
        <v>838.78</v>
      </c>
    </row>
    <row r="4252" customFormat="false" ht="15" hidden="false" customHeight="false" outlineLevel="0" collapsed="false">
      <c r="A4252" s="63" t="n">
        <v>45524</v>
      </c>
      <c r="B4252" s="64" t="n">
        <f aca="false">VLOOKUP(A4252,Plan1!$A$7:$O$4024,2,FALSE())</f>
        <v>0</v>
      </c>
      <c r="C4252" s="65" t="n">
        <f aca="false">VLOOKUP(A4252,Plan1!$A$7:$O$4024,3,FALSE())</f>
        <v>781</v>
      </c>
      <c r="D4252" s="66" t="n">
        <f aca="false">VLOOKUP(A4252,Plan1!$A$7:$O$4024,7,FALSE())</f>
        <v>0</v>
      </c>
      <c r="E4252" s="65" t="n">
        <f aca="false">VLOOKUP(A4252,Plan1!$A$7:$O$4024,8,FALSE())</f>
        <v>760</v>
      </c>
      <c r="F4252" s="64" t="n">
        <f aca="false">VLOOKUP(A4252,Plan1!$A$7:$O$4024,12,FALSE())</f>
        <v>0</v>
      </c>
      <c r="G4252" s="65" t="n">
        <f aca="false">VLOOKUP(A4252,Plan1!$A$7:$O$4024,13,FALSE())</f>
        <v>838.78</v>
      </c>
    </row>
    <row r="4253" customFormat="false" ht="15" hidden="false" customHeight="false" outlineLevel="0" collapsed="false">
      <c r="A4253" s="63" t="n">
        <v>45525</v>
      </c>
      <c r="B4253" s="64" t="n">
        <f aca="false">VLOOKUP(A4253,Plan1!$A$7:$O$4024,2,FALSE())</f>
        <v>0</v>
      </c>
      <c r="C4253" s="65" t="n">
        <f aca="false">VLOOKUP(A4253,Plan1!$A$7:$O$4024,3,FALSE())</f>
        <v>781</v>
      </c>
      <c r="D4253" s="66" t="n">
        <f aca="false">VLOOKUP(A4253,Plan1!$A$7:$O$4024,7,FALSE())</f>
        <v>0</v>
      </c>
      <c r="E4253" s="65" t="n">
        <f aca="false">VLOOKUP(A4253,Plan1!$A$7:$O$4024,8,FALSE())</f>
        <v>760</v>
      </c>
      <c r="F4253" s="64" t="n">
        <f aca="false">VLOOKUP(A4253,Plan1!$A$7:$O$4024,12,FALSE())</f>
        <v>0</v>
      </c>
      <c r="G4253" s="65" t="n">
        <f aca="false">VLOOKUP(A4253,Plan1!$A$7:$O$4024,13,FALSE())</f>
        <v>838.78</v>
      </c>
    </row>
    <row r="4254" customFormat="false" ht="15" hidden="false" customHeight="false" outlineLevel="0" collapsed="false">
      <c r="A4254" s="63" t="n">
        <v>45526</v>
      </c>
      <c r="B4254" s="64" t="n">
        <f aca="false">VLOOKUP(A4254,Plan1!$A$7:$O$4024,2,FALSE())</f>
        <v>0</v>
      </c>
      <c r="C4254" s="65" t="n">
        <f aca="false">VLOOKUP(A4254,Plan1!$A$7:$O$4024,3,FALSE())</f>
        <v>781</v>
      </c>
      <c r="D4254" s="66" t="n">
        <f aca="false">VLOOKUP(A4254,Plan1!$A$7:$O$4024,7,FALSE())</f>
        <v>0</v>
      </c>
      <c r="E4254" s="65" t="n">
        <f aca="false">VLOOKUP(A4254,Plan1!$A$7:$O$4024,8,FALSE())</f>
        <v>760</v>
      </c>
      <c r="F4254" s="64" t="n">
        <f aca="false">VLOOKUP(A4254,Plan1!$A$7:$O$4024,12,FALSE())</f>
        <v>0</v>
      </c>
      <c r="G4254" s="65" t="n">
        <f aca="false">VLOOKUP(A4254,Plan1!$A$7:$O$4024,13,FALSE())</f>
        <v>838.78</v>
      </c>
    </row>
    <row r="4255" customFormat="false" ht="15" hidden="false" customHeight="false" outlineLevel="0" collapsed="false">
      <c r="A4255" s="63" t="n">
        <v>45527</v>
      </c>
      <c r="B4255" s="64" t="n">
        <f aca="false">VLOOKUP(A4255,Plan1!$A$7:$O$4024,2,FALSE())</f>
        <v>0</v>
      </c>
      <c r="C4255" s="65" t="n">
        <f aca="false">VLOOKUP(A4255,Plan1!$A$7:$O$4024,3,FALSE())</f>
        <v>781</v>
      </c>
      <c r="D4255" s="66" t="n">
        <f aca="false">VLOOKUP(A4255,Plan1!$A$7:$O$4024,7,FALSE())</f>
        <v>0</v>
      </c>
      <c r="E4255" s="65" t="n">
        <f aca="false">VLOOKUP(A4255,Plan1!$A$7:$O$4024,8,FALSE())</f>
        <v>760</v>
      </c>
      <c r="F4255" s="64" t="n">
        <f aca="false">VLOOKUP(A4255,Plan1!$A$7:$O$4024,12,FALSE())</f>
        <v>0</v>
      </c>
      <c r="G4255" s="65" t="n">
        <f aca="false">VLOOKUP(A4255,Plan1!$A$7:$O$4024,13,FALSE())</f>
        <v>838.78</v>
      </c>
    </row>
    <row r="4256" customFormat="false" ht="15" hidden="false" customHeight="false" outlineLevel="0" collapsed="false">
      <c r="A4256" s="63" t="n">
        <v>45528</v>
      </c>
      <c r="B4256" s="64" t="n">
        <f aca="false">VLOOKUP(A4256,Plan1!$A$7:$O$4024,2,FALSE())</f>
        <v>0</v>
      </c>
      <c r="C4256" s="65" t="n">
        <f aca="false">VLOOKUP(A4256,Plan1!$A$7:$O$4024,3,FALSE())</f>
        <v>781</v>
      </c>
      <c r="D4256" s="66" t="n">
        <f aca="false">VLOOKUP(A4256,Plan1!$A$7:$O$4024,7,FALSE())</f>
        <v>0</v>
      </c>
      <c r="E4256" s="65" t="n">
        <f aca="false">VLOOKUP(A4256,Plan1!$A$7:$O$4024,8,FALSE())</f>
        <v>760</v>
      </c>
      <c r="F4256" s="64" t="n">
        <f aca="false">VLOOKUP(A4256,Plan1!$A$7:$O$4024,12,FALSE())</f>
        <v>0</v>
      </c>
      <c r="G4256" s="65" t="n">
        <f aca="false">VLOOKUP(A4256,Plan1!$A$7:$O$4024,13,FALSE())</f>
        <v>838.78</v>
      </c>
    </row>
    <row r="4257" customFormat="false" ht="15" hidden="false" customHeight="false" outlineLevel="0" collapsed="false">
      <c r="A4257" s="63" t="n">
        <v>45529</v>
      </c>
      <c r="B4257" s="64" t="n">
        <f aca="false">VLOOKUP(A4257,Plan1!$A$7:$O$4024,2,FALSE())</f>
        <v>0</v>
      </c>
      <c r="C4257" s="65" t="n">
        <f aca="false">VLOOKUP(A4257,Plan1!$A$7:$O$4024,3,FALSE())</f>
        <v>781</v>
      </c>
      <c r="D4257" s="66" t="n">
        <f aca="false">VLOOKUP(A4257,Plan1!$A$7:$O$4024,7,FALSE())</f>
        <v>0</v>
      </c>
      <c r="E4257" s="65" t="n">
        <f aca="false">VLOOKUP(A4257,Plan1!$A$7:$O$4024,8,FALSE())</f>
        <v>760</v>
      </c>
      <c r="F4257" s="64" t="n">
        <f aca="false">VLOOKUP(A4257,Plan1!$A$7:$O$4024,12,FALSE())</f>
        <v>0</v>
      </c>
      <c r="G4257" s="65" t="n">
        <f aca="false">VLOOKUP(A4257,Plan1!$A$7:$O$4024,13,FALSE())</f>
        <v>838.78</v>
      </c>
    </row>
    <row r="4258" customFormat="false" ht="15" hidden="false" customHeight="false" outlineLevel="0" collapsed="false">
      <c r="A4258" s="63" t="n">
        <v>45530</v>
      </c>
      <c r="B4258" s="64" t="n">
        <f aca="false">VLOOKUP(A4258,Plan1!$A$7:$O$4024,2,FALSE())</f>
        <v>0</v>
      </c>
      <c r="C4258" s="65" t="n">
        <f aca="false">VLOOKUP(A4258,Plan1!$A$7:$O$4024,3,FALSE())</f>
        <v>781</v>
      </c>
      <c r="D4258" s="66" t="n">
        <f aca="false">VLOOKUP(A4258,Plan1!$A$7:$O$4024,7,FALSE())</f>
        <v>0</v>
      </c>
      <c r="E4258" s="65" t="n">
        <f aca="false">VLOOKUP(A4258,Plan1!$A$7:$O$4024,8,FALSE())</f>
        <v>760</v>
      </c>
      <c r="F4258" s="64" t="n">
        <f aca="false">VLOOKUP(A4258,Plan1!$A$7:$O$4024,12,FALSE())</f>
        <v>0</v>
      </c>
      <c r="G4258" s="65" t="n">
        <f aca="false">VLOOKUP(A4258,Plan1!$A$7:$O$4024,13,FALSE())</f>
        <v>838.78</v>
      </c>
    </row>
    <row r="4259" customFormat="false" ht="15" hidden="false" customHeight="false" outlineLevel="0" collapsed="false">
      <c r="A4259" s="63" t="n">
        <v>45531</v>
      </c>
      <c r="B4259" s="64" t="n">
        <f aca="false">VLOOKUP(A4259,Plan1!$A$7:$O$4024,2,FALSE())</f>
        <v>0</v>
      </c>
      <c r="C4259" s="65" t="n">
        <f aca="false">VLOOKUP(A4259,Plan1!$A$7:$O$4024,3,FALSE())</f>
        <v>781</v>
      </c>
      <c r="D4259" s="66" t="n">
        <f aca="false">VLOOKUP(A4259,Plan1!$A$7:$O$4024,7,FALSE())</f>
        <v>0</v>
      </c>
      <c r="E4259" s="65" t="n">
        <f aca="false">VLOOKUP(A4259,Plan1!$A$7:$O$4024,8,FALSE())</f>
        <v>760</v>
      </c>
      <c r="F4259" s="64" t="n">
        <f aca="false">VLOOKUP(A4259,Plan1!$A$7:$O$4024,12,FALSE())</f>
        <v>0</v>
      </c>
      <c r="G4259" s="65" t="n">
        <f aca="false">VLOOKUP(A4259,Plan1!$A$7:$O$4024,13,FALSE())</f>
        <v>838.78</v>
      </c>
    </row>
    <row r="4260" customFormat="false" ht="15" hidden="false" customHeight="false" outlineLevel="0" collapsed="false">
      <c r="A4260" s="63" t="n">
        <v>45532</v>
      </c>
      <c r="B4260" s="64" t="n">
        <f aca="false">VLOOKUP(A4260,Plan1!$A$7:$O$4024,2,FALSE())</f>
        <v>0</v>
      </c>
      <c r="C4260" s="65" t="n">
        <f aca="false">VLOOKUP(A4260,Plan1!$A$7:$O$4024,3,FALSE())</f>
        <v>781</v>
      </c>
      <c r="D4260" s="66" t="n">
        <f aca="false">VLOOKUP(A4260,Plan1!$A$7:$O$4024,7,FALSE())</f>
        <v>0</v>
      </c>
      <c r="E4260" s="65" t="n">
        <f aca="false">VLOOKUP(A4260,Plan1!$A$7:$O$4024,8,FALSE())</f>
        <v>760</v>
      </c>
      <c r="F4260" s="64" t="n">
        <f aca="false">VLOOKUP(A4260,Plan1!$A$7:$O$4024,12,FALSE())</f>
        <v>0</v>
      </c>
      <c r="G4260" s="65" t="n">
        <f aca="false">VLOOKUP(A4260,Plan1!$A$7:$O$4024,13,FALSE())</f>
        <v>838.78</v>
      </c>
    </row>
    <row r="4261" customFormat="false" ht="15" hidden="false" customHeight="false" outlineLevel="0" collapsed="false">
      <c r="A4261" s="63" t="n">
        <v>45533</v>
      </c>
      <c r="B4261" s="64" t="n">
        <f aca="false">VLOOKUP(A4261,Plan1!$A$7:$O$4024,2,FALSE())</f>
        <v>0</v>
      </c>
      <c r="C4261" s="65" t="n">
        <f aca="false">VLOOKUP(A4261,Plan1!$A$7:$O$4024,3,FALSE())</f>
        <v>781</v>
      </c>
      <c r="D4261" s="66" t="n">
        <f aca="false">VLOOKUP(A4261,Plan1!$A$7:$O$4024,7,FALSE())</f>
        <v>0</v>
      </c>
      <c r="E4261" s="65" t="n">
        <f aca="false">VLOOKUP(A4261,Plan1!$A$7:$O$4024,8,FALSE())</f>
        <v>760</v>
      </c>
      <c r="F4261" s="64" t="n">
        <f aca="false">VLOOKUP(A4261,Plan1!$A$7:$O$4024,12,FALSE())</f>
        <v>0</v>
      </c>
      <c r="G4261" s="65" t="n">
        <f aca="false">VLOOKUP(A4261,Plan1!$A$7:$O$4024,13,FALSE())</f>
        <v>838.78</v>
      </c>
    </row>
    <row r="4262" customFormat="false" ht="15" hidden="false" customHeight="false" outlineLevel="0" collapsed="false">
      <c r="A4262" s="63" t="n">
        <v>45534</v>
      </c>
      <c r="B4262" s="64" t="n">
        <f aca="false">VLOOKUP(A4262,Plan1!$A$7:$O$4024,2,FALSE())</f>
        <v>0</v>
      </c>
      <c r="C4262" s="65" t="n">
        <f aca="false">VLOOKUP(A4262,Plan1!$A$7:$O$4024,3,FALSE())</f>
        <v>781</v>
      </c>
      <c r="D4262" s="66" t="n">
        <f aca="false">VLOOKUP(A4262,Plan1!$A$7:$O$4024,7,FALSE())</f>
        <v>0</v>
      </c>
      <c r="E4262" s="65" t="n">
        <f aca="false">VLOOKUP(A4262,Plan1!$A$7:$O$4024,8,FALSE())</f>
        <v>760</v>
      </c>
      <c r="F4262" s="64" t="n">
        <f aca="false">VLOOKUP(A4262,Plan1!$A$7:$O$4024,12,FALSE())</f>
        <v>0</v>
      </c>
      <c r="G4262" s="65" t="n">
        <f aca="false">VLOOKUP(A4262,Plan1!$A$7:$O$4024,13,FALSE())</f>
        <v>838.78</v>
      </c>
    </row>
    <row r="4263" customFormat="false" ht="15" hidden="false" customHeight="false" outlineLevel="0" collapsed="false">
      <c r="A4263" s="63" t="n">
        <v>45535</v>
      </c>
      <c r="B4263" s="64" t="n">
        <f aca="false">VLOOKUP(A4263,Plan1!$A$7:$O$4024,2,FALSE())</f>
        <v>0</v>
      </c>
      <c r="C4263" s="65" t="n">
        <f aca="false">VLOOKUP(A4263,Plan1!$A$7:$O$4024,3,FALSE())</f>
        <v>781</v>
      </c>
      <c r="D4263" s="66" t="n">
        <f aca="false">VLOOKUP(A4263,Plan1!$A$7:$O$4024,7,FALSE())</f>
        <v>0</v>
      </c>
      <c r="E4263" s="65" t="n">
        <f aca="false">VLOOKUP(A4263,Plan1!$A$7:$O$4024,8,FALSE())</f>
        <v>760</v>
      </c>
      <c r="F4263" s="64" t="n">
        <f aca="false">VLOOKUP(A4263,Plan1!$A$7:$O$4024,12,FALSE())</f>
        <v>0</v>
      </c>
      <c r="G4263" s="65" t="n">
        <f aca="false">VLOOKUP(A4263,Plan1!$A$7:$O$4024,13,FALSE())</f>
        <v>838.78</v>
      </c>
    </row>
    <row r="4264" customFormat="false" ht="15" hidden="false" customHeight="false" outlineLevel="0" collapsed="false">
      <c r="A4264" s="63" t="n">
        <v>45536</v>
      </c>
      <c r="B4264" s="64" t="n">
        <f aca="false">VLOOKUP(A4264,Plan1!$A$7:$O$4024,2,FALSE())</f>
        <v>0</v>
      </c>
      <c r="C4264" s="65" t="n">
        <f aca="false">VLOOKUP(A4264,Plan1!$A$7:$O$4024,3,FALSE())</f>
        <v>781</v>
      </c>
      <c r="D4264" s="66" t="n">
        <f aca="false">VLOOKUP(A4264,Plan1!$A$7:$O$4024,7,FALSE())</f>
        <v>0</v>
      </c>
      <c r="E4264" s="65" t="n">
        <f aca="false">VLOOKUP(A4264,Plan1!$A$7:$O$4024,8,FALSE())</f>
        <v>760</v>
      </c>
      <c r="F4264" s="64" t="n">
        <f aca="false">VLOOKUP(A4264,Plan1!$A$7:$O$4024,12,FALSE())</f>
        <v>0</v>
      </c>
      <c r="G4264" s="65" t="n">
        <f aca="false">VLOOKUP(A4264,Plan1!$A$7:$O$4024,13,FALSE())</f>
        <v>838.78</v>
      </c>
    </row>
    <row r="4265" customFormat="false" ht="15" hidden="false" customHeight="false" outlineLevel="0" collapsed="false">
      <c r="A4265" s="63" t="n">
        <v>45537</v>
      </c>
      <c r="B4265" s="64" t="n">
        <f aca="false">VLOOKUP(A4265,Plan1!$A$7:$O$4024,2,FALSE())</f>
        <v>0</v>
      </c>
      <c r="C4265" s="65" t="n">
        <f aca="false">VLOOKUP(A4265,Plan1!$A$7:$O$4024,3,FALSE())</f>
        <v>781</v>
      </c>
      <c r="D4265" s="66" t="n">
        <f aca="false">VLOOKUP(A4265,Plan1!$A$7:$O$4024,7,FALSE())</f>
        <v>0</v>
      </c>
      <c r="E4265" s="65" t="n">
        <f aca="false">VLOOKUP(A4265,Plan1!$A$7:$O$4024,8,FALSE())</f>
        <v>760</v>
      </c>
      <c r="F4265" s="64" t="n">
        <f aca="false">VLOOKUP(A4265,Plan1!$A$7:$O$4024,12,FALSE())</f>
        <v>0</v>
      </c>
      <c r="G4265" s="65" t="n">
        <f aca="false">VLOOKUP(A4265,Plan1!$A$7:$O$4024,13,FALSE())</f>
        <v>838.78</v>
      </c>
    </row>
    <row r="4266" customFormat="false" ht="15" hidden="false" customHeight="false" outlineLevel="0" collapsed="false">
      <c r="A4266" s="63" t="n">
        <v>45538</v>
      </c>
      <c r="B4266" s="64" t="n">
        <f aca="false">VLOOKUP(A4266,Plan1!$A$7:$O$4024,2,FALSE())</f>
        <v>0</v>
      </c>
      <c r="C4266" s="65" t="n">
        <f aca="false">VLOOKUP(A4266,Plan1!$A$7:$O$4024,3,FALSE())</f>
        <v>781</v>
      </c>
      <c r="D4266" s="66" t="n">
        <f aca="false">VLOOKUP(A4266,Plan1!$A$7:$O$4024,7,FALSE())</f>
        <v>0</v>
      </c>
      <c r="E4266" s="65" t="n">
        <f aca="false">VLOOKUP(A4266,Plan1!$A$7:$O$4024,8,FALSE())</f>
        <v>760</v>
      </c>
      <c r="F4266" s="64" t="n">
        <f aca="false">VLOOKUP(A4266,Plan1!$A$7:$O$4024,12,FALSE())</f>
        <v>0</v>
      </c>
      <c r="G4266" s="65" t="n">
        <f aca="false">VLOOKUP(A4266,Plan1!$A$7:$O$4024,13,FALSE())</f>
        <v>838.78</v>
      </c>
    </row>
    <row r="4267" customFormat="false" ht="15" hidden="false" customHeight="false" outlineLevel="0" collapsed="false">
      <c r="A4267" s="63" t="n">
        <v>45539</v>
      </c>
      <c r="B4267" s="64" t="n">
        <f aca="false">VLOOKUP(A4267,Plan1!$A$7:$O$4024,2,FALSE())</f>
        <v>0</v>
      </c>
      <c r="C4267" s="65" t="n">
        <f aca="false">VLOOKUP(A4267,Plan1!$A$7:$O$4024,3,FALSE())</f>
        <v>781</v>
      </c>
      <c r="D4267" s="66" t="n">
        <f aca="false">VLOOKUP(A4267,Plan1!$A$7:$O$4024,7,FALSE())</f>
        <v>0</v>
      </c>
      <c r="E4267" s="65" t="n">
        <f aca="false">VLOOKUP(A4267,Plan1!$A$7:$O$4024,8,FALSE())</f>
        <v>760</v>
      </c>
      <c r="F4267" s="64" t="n">
        <f aca="false">VLOOKUP(A4267,Plan1!$A$7:$O$4024,12,FALSE())</f>
        <v>0</v>
      </c>
      <c r="G4267" s="65" t="n">
        <f aca="false">VLOOKUP(A4267,Plan1!$A$7:$O$4024,13,FALSE())</f>
        <v>838.78</v>
      </c>
    </row>
    <row r="4268" customFormat="false" ht="15" hidden="false" customHeight="false" outlineLevel="0" collapsed="false">
      <c r="A4268" s="63" t="n">
        <v>45540</v>
      </c>
      <c r="B4268" s="64" t="n">
        <f aca="false">VLOOKUP(A4268,Plan1!$A$7:$O$4024,2,FALSE())</f>
        <v>0</v>
      </c>
      <c r="C4268" s="65" t="n">
        <f aca="false">VLOOKUP(A4268,Plan1!$A$7:$O$4024,3,FALSE())</f>
        <v>781</v>
      </c>
      <c r="D4268" s="66" t="n">
        <f aca="false">VLOOKUP(A4268,Plan1!$A$7:$O$4024,7,FALSE())</f>
        <v>0</v>
      </c>
      <c r="E4268" s="65" t="n">
        <f aca="false">VLOOKUP(A4268,Plan1!$A$7:$O$4024,8,FALSE())</f>
        <v>760</v>
      </c>
      <c r="F4268" s="64" t="n">
        <f aca="false">VLOOKUP(A4268,Plan1!$A$7:$O$4024,12,FALSE())</f>
        <v>0</v>
      </c>
      <c r="G4268" s="65" t="n">
        <f aca="false">VLOOKUP(A4268,Plan1!$A$7:$O$4024,13,FALSE())</f>
        <v>838.78</v>
      </c>
    </row>
    <row r="4269" customFormat="false" ht="15" hidden="false" customHeight="false" outlineLevel="0" collapsed="false">
      <c r="A4269" s="63" t="n">
        <v>45541</v>
      </c>
      <c r="B4269" s="64" t="n">
        <f aca="false">VLOOKUP(A4269,Plan1!$A$7:$O$4024,2,FALSE())</f>
        <v>0</v>
      </c>
      <c r="C4269" s="65" t="n">
        <f aca="false">VLOOKUP(A4269,Plan1!$A$7:$O$4024,3,FALSE())</f>
        <v>781</v>
      </c>
      <c r="D4269" s="66" t="n">
        <f aca="false">VLOOKUP(A4269,Plan1!$A$7:$O$4024,7,FALSE())</f>
        <v>0</v>
      </c>
      <c r="E4269" s="65" t="n">
        <f aca="false">VLOOKUP(A4269,Plan1!$A$7:$O$4024,8,FALSE())</f>
        <v>760</v>
      </c>
      <c r="F4269" s="64" t="n">
        <f aca="false">VLOOKUP(A4269,Plan1!$A$7:$O$4024,12,FALSE())</f>
        <v>0</v>
      </c>
      <c r="G4269" s="65" t="n">
        <f aca="false">VLOOKUP(A4269,Plan1!$A$7:$O$4024,13,FALSE())</f>
        <v>838.78</v>
      </c>
    </row>
    <row r="4270" customFormat="false" ht="15" hidden="false" customHeight="false" outlineLevel="0" collapsed="false">
      <c r="A4270" s="63" t="n">
        <v>45542</v>
      </c>
      <c r="B4270" s="64" t="n">
        <f aca="false">VLOOKUP(A4270,Plan1!$A$7:$O$4024,2,FALSE())</f>
        <v>0</v>
      </c>
      <c r="C4270" s="65" t="n">
        <f aca="false">VLOOKUP(A4270,Plan1!$A$7:$O$4024,3,FALSE())</f>
        <v>781</v>
      </c>
      <c r="D4270" s="66" t="n">
        <f aca="false">VLOOKUP(A4270,Plan1!$A$7:$O$4024,7,FALSE())</f>
        <v>0</v>
      </c>
      <c r="E4270" s="65" t="n">
        <f aca="false">VLOOKUP(A4270,Plan1!$A$7:$O$4024,8,FALSE())</f>
        <v>760</v>
      </c>
      <c r="F4270" s="64" t="n">
        <f aca="false">VLOOKUP(A4270,Plan1!$A$7:$O$4024,12,FALSE())</f>
        <v>0</v>
      </c>
      <c r="G4270" s="65" t="n">
        <f aca="false">VLOOKUP(A4270,Plan1!$A$7:$O$4024,13,FALSE())</f>
        <v>838.78</v>
      </c>
    </row>
    <row r="4271" customFormat="false" ht="15" hidden="false" customHeight="false" outlineLevel="0" collapsed="false">
      <c r="A4271" s="63" t="n">
        <v>45543</v>
      </c>
      <c r="B4271" s="64" t="n">
        <f aca="false">VLOOKUP(A4271,Plan1!$A$7:$O$4024,2,FALSE())</f>
        <v>0</v>
      </c>
      <c r="C4271" s="65" t="n">
        <f aca="false">VLOOKUP(A4271,Plan1!$A$7:$O$4024,3,FALSE())</f>
        <v>781</v>
      </c>
      <c r="D4271" s="66" t="n">
        <f aca="false">VLOOKUP(A4271,Plan1!$A$7:$O$4024,7,FALSE())</f>
        <v>0</v>
      </c>
      <c r="E4271" s="65" t="n">
        <f aca="false">VLOOKUP(A4271,Plan1!$A$7:$O$4024,8,FALSE())</f>
        <v>760</v>
      </c>
      <c r="F4271" s="64" t="n">
        <f aca="false">VLOOKUP(A4271,Plan1!$A$7:$O$4024,12,FALSE())</f>
        <v>0</v>
      </c>
      <c r="G4271" s="65" t="n">
        <f aca="false">VLOOKUP(A4271,Plan1!$A$7:$O$4024,13,FALSE())</f>
        <v>838.78</v>
      </c>
    </row>
    <row r="4272" customFormat="false" ht="15" hidden="false" customHeight="false" outlineLevel="0" collapsed="false">
      <c r="A4272" s="63" t="n">
        <v>45544</v>
      </c>
      <c r="B4272" s="64" t="n">
        <f aca="false">VLOOKUP(A4272,Plan1!$A$7:$O$4024,2,FALSE())</f>
        <v>0</v>
      </c>
      <c r="C4272" s="65" t="n">
        <f aca="false">VLOOKUP(A4272,Plan1!$A$7:$O$4024,3,FALSE())</f>
        <v>781</v>
      </c>
      <c r="D4272" s="66" t="n">
        <f aca="false">VLOOKUP(A4272,Plan1!$A$7:$O$4024,7,FALSE())</f>
        <v>0</v>
      </c>
      <c r="E4272" s="65" t="n">
        <f aca="false">VLOOKUP(A4272,Plan1!$A$7:$O$4024,8,FALSE())</f>
        <v>760</v>
      </c>
      <c r="F4272" s="64" t="n">
        <f aca="false">VLOOKUP(A4272,Plan1!$A$7:$O$4024,12,FALSE())</f>
        <v>0</v>
      </c>
      <c r="G4272" s="65" t="n">
        <f aca="false">VLOOKUP(A4272,Plan1!$A$7:$O$4024,13,FALSE())</f>
        <v>838.78</v>
      </c>
    </row>
    <row r="4273" customFormat="false" ht="15" hidden="false" customHeight="false" outlineLevel="0" collapsed="false">
      <c r="A4273" s="63" t="n">
        <v>45545</v>
      </c>
      <c r="B4273" s="64" t="n">
        <f aca="false">VLOOKUP(A4273,Plan1!$A$7:$O$4024,2,FALSE())</f>
        <v>0</v>
      </c>
      <c r="C4273" s="65" t="n">
        <f aca="false">VLOOKUP(A4273,Plan1!$A$7:$O$4024,3,FALSE())</f>
        <v>781</v>
      </c>
      <c r="D4273" s="66" t="n">
        <f aca="false">VLOOKUP(A4273,Plan1!$A$7:$O$4024,7,FALSE())</f>
        <v>0</v>
      </c>
      <c r="E4273" s="65" t="n">
        <f aca="false">VLOOKUP(A4273,Plan1!$A$7:$O$4024,8,FALSE())</f>
        <v>760</v>
      </c>
      <c r="F4273" s="64" t="n">
        <f aca="false">VLOOKUP(A4273,Plan1!$A$7:$O$4024,12,FALSE())</f>
        <v>0</v>
      </c>
      <c r="G4273" s="65" t="n">
        <f aca="false">VLOOKUP(A4273,Plan1!$A$7:$O$4024,13,FALSE())</f>
        <v>838.78</v>
      </c>
    </row>
    <row r="4274" customFormat="false" ht="15" hidden="false" customHeight="false" outlineLevel="0" collapsed="false">
      <c r="A4274" s="63" t="n">
        <v>45546</v>
      </c>
      <c r="B4274" s="64" t="n">
        <f aca="false">VLOOKUP(A4274,Plan1!$A$7:$O$4024,2,FALSE())</f>
        <v>0</v>
      </c>
      <c r="C4274" s="65" t="n">
        <f aca="false">VLOOKUP(A4274,Plan1!$A$7:$O$4024,3,FALSE())</f>
        <v>781</v>
      </c>
      <c r="D4274" s="66" t="n">
        <f aca="false">VLOOKUP(A4274,Plan1!$A$7:$O$4024,7,FALSE())</f>
        <v>0</v>
      </c>
      <c r="E4274" s="65" t="n">
        <f aca="false">VLOOKUP(A4274,Plan1!$A$7:$O$4024,8,FALSE())</f>
        <v>760</v>
      </c>
      <c r="F4274" s="64" t="n">
        <f aca="false">VLOOKUP(A4274,Plan1!$A$7:$O$4024,12,FALSE())</f>
        <v>0</v>
      </c>
      <c r="G4274" s="65" t="n">
        <f aca="false">VLOOKUP(A4274,Plan1!$A$7:$O$4024,13,FALSE())</f>
        <v>838.78</v>
      </c>
    </row>
    <row r="4275" customFormat="false" ht="15" hidden="false" customHeight="false" outlineLevel="0" collapsed="false">
      <c r="A4275" s="63" t="n">
        <v>45547</v>
      </c>
      <c r="B4275" s="64" t="n">
        <f aca="false">VLOOKUP(A4275,Plan1!$A$7:$O$4024,2,FALSE())</f>
        <v>0</v>
      </c>
      <c r="C4275" s="65" t="n">
        <f aca="false">VLOOKUP(A4275,Plan1!$A$7:$O$4024,3,FALSE())</f>
        <v>781</v>
      </c>
      <c r="D4275" s="66" t="n">
        <f aca="false">VLOOKUP(A4275,Plan1!$A$7:$O$4024,7,FALSE())</f>
        <v>0</v>
      </c>
      <c r="E4275" s="65" t="n">
        <f aca="false">VLOOKUP(A4275,Plan1!$A$7:$O$4024,8,FALSE())</f>
        <v>760</v>
      </c>
      <c r="F4275" s="64" t="n">
        <f aca="false">VLOOKUP(A4275,Plan1!$A$7:$O$4024,12,FALSE())</f>
        <v>0</v>
      </c>
      <c r="G4275" s="65" t="n">
        <f aca="false">VLOOKUP(A4275,Plan1!$A$7:$O$4024,13,FALSE())</f>
        <v>838.78</v>
      </c>
    </row>
    <row r="4276" customFormat="false" ht="15" hidden="false" customHeight="false" outlineLevel="0" collapsed="false">
      <c r="A4276" s="63" t="n">
        <v>45548</v>
      </c>
      <c r="B4276" s="64" t="n">
        <f aca="false">VLOOKUP(A4276,Plan1!$A$7:$O$4024,2,FALSE())</f>
        <v>0</v>
      </c>
      <c r="C4276" s="65" t="n">
        <f aca="false">VLOOKUP(A4276,Plan1!$A$7:$O$4024,3,FALSE())</f>
        <v>781</v>
      </c>
      <c r="D4276" s="66" t="n">
        <f aca="false">VLOOKUP(A4276,Plan1!$A$7:$O$4024,7,FALSE())</f>
        <v>0</v>
      </c>
      <c r="E4276" s="65" t="n">
        <f aca="false">VLOOKUP(A4276,Plan1!$A$7:$O$4024,8,FALSE())</f>
        <v>760</v>
      </c>
      <c r="F4276" s="64" t="n">
        <f aca="false">VLOOKUP(A4276,Plan1!$A$7:$O$4024,12,FALSE())</f>
        <v>0</v>
      </c>
      <c r="G4276" s="65" t="n">
        <f aca="false">VLOOKUP(A4276,Plan1!$A$7:$O$4024,13,FALSE())</f>
        <v>838.78</v>
      </c>
    </row>
    <row r="4277" customFormat="false" ht="15" hidden="false" customHeight="false" outlineLevel="0" collapsed="false">
      <c r="A4277" s="63" t="n">
        <v>45549</v>
      </c>
      <c r="B4277" s="64" t="n">
        <f aca="false">VLOOKUP(A4277,Plan1!$A$7:$O$4024,2,FALSE())</f>
        <v>0</v>
      </c>
      <c r="C4277" s="65" t="n">
        <f aca="false">VLOOKUP(A4277,Plan1!$A$7:$O$4024,3,FALSE())</f>
        <v>781</v>
      </c>
      <c r="D4277" s="66" t="n">
        <f aca="false">VLOOKUP(A4277,Plan1!$A$7:$O$4024,7,FALSE())</f>
        <v>0</v>
      </c>
      <c r="E4277" s="65" t="n">
        <f aca="false">VLOOKUP(A4277,Plan1!$A$7:$O$4024,8,FALSE())</f>
        <v>760</v>
      </c>
      <c r="F4277" s="64" t="n">
        <f aca="false">VLOOKUP(A4277,Plan1!$A$7:$O$4024,12,FALSE())</f>
        <v>0</v>
      </c>
      <c r="G4277" s="65" t="n">
        <f aca="false">VLOOKUP(A4277,Plan1!$A$7:$O$4024,13,FALSE())</f>
        <v>838.78</v>
      </c>
    </row>
    <row r="4278" customFormat="false" ht="15" hidden="false" customHeight="false" outlineLevel="0" collapsed="false">
      <c r="A4278" s="63" t="n">
        <v>45550</v>
      </c>
      <c r="B4278" s="64" t="n">
        <f aca="false">VLOOKUP(A4278,Plan1!$A$7:$O$4024,2,FALSE())</f>
        <v>0</v>
      </c>
      <c r="C4278" s="65" t="n">
        <f aca="false">VLOOKUP(A4278,Plan1!$A$7:$O$4024,3,FALSE())</f>
        <v>781</v>
      </c>
      <c r="D4278" s="66" t="n">
        <f aca="false">VLOOKUP(A4278,Plan1!$A$7:$O$4024,7,FALSE())</f>
        <v>0</v>
      </c>
      <c r="E4278" s="65" t="n">
        <f aca="false">VLOOKUP(A4278,Plan1!$A$7:$O$4024,8,FALSE())</f>
        <v>760</v>
      </c>
      <c r="F4278" s="64" t="n">
        <f aca="false">VLOOKUP(A4278,Plan1!$A$7:$O$4024,12,FALSE())</f>
        <v>0</v>
      </c>
      <c r="G4278" s="65" t="n">
        <f aca="false">VLOOKUP(A4278,Plan1!$A$7:$O$4024,13,FALSE())</f>
        <v>838.78</v>
      </c>
    </row>
    <row r="4279" customFormat="false" ht="15" hidden="false" customHeight="false" outlineLevel="0" collapsed="false">
      <c r="A4279" s="63" t="n">
        <v>45551</v>
      </c>
      <c r="B4279" s="64" t="n">
        <f aca="false">VLOOKUP(A4279,Plan1!$A$7:$O$4024,2,FALSE())</f>
        <v>0</v>
      </c>
      <c r="C4279" s="65" t="n">
        <f aca="false">VLOOKUP(A4279,Plan1!$A$7:$O$4024,3,FALSE())</f>
        <v>781</v>
      </c>
      <c r="D4279" s="66" t="n">
        <f aca="false">VLOOKUP(A4279,Plan1!$A$7:$O$4024,7,FALSE())</f>
        <v>0</v>
      </c>
      <c r="E4279" s="65" t="n">
        <f aca="false">VLOOKUP(A4279,Plan1!$A$7:$O$4024,8,FALSE())</f>
        <v>760</v>
      </c>
      <c r="F4279" s="64" t="n">
        <f aca="false">VLOOKUP(A4279,Plan1!$A$7:$O$4024,12,FALSE())</f>
        <v>0</v>
      </c>
      <c r="G4279" s="65" t="n">
        <f aca="false">VLOOKUP(A4279,Plan1!$A$7:$O$4024,13,FALSE())</f>
        <v>838.78</v>
      </c>
    </row>
    <row r="4280" customFormat="false" ht="15" hidden="false" customHeight="false" outlineLevel="0" collapsed="false">
      <c r="A4280" s="63" t="n">
        <v>45552</v>
      </c>
      <c r="B4280" s="64" t="n">
        <f aca="false">VLOOKUP(A4280,Plan1!$A$7:$O$4024,2,FALSE())</f>
        <v>0</v>
      </c>
      <c r="C4280" s="65" t="n">
        <f aca="false">VLOOKUP(A4280,Plan1!$A$7:$O$4024,3,FALSE())</f>
        <v>781</v>
      </c>
      <c r="D4280" s="66" t="n">
        <f aca="false">VLOOKUP(A4280,Plan1!$A$7:$O$4024,7,FALSE())</f>
        <v>0</v>
      </c>
      <c r="E4280" s="65" t="n">
        <f aca="false">VLOOKUP(A4280,Plan1!$A$7:$O$4024,8,FALSE())</f>
        <v>760</v>
      </c>
      <c r="F4280" s="64" t="n">
        <f aca="false">VLOOKUP(A4280,Plan1!$A$7:$O$4024,12,FALSE())</f>
        <v>0</v>
      </c>
      <c r="G4280" s="65" t="n">
        <f aca="false">VLOOKUP(A4280,Plan1!$A$7:$O$4024,13,FALSE())</f>
        <v>838.78</v>
      </c>
    </row>
    <row r="4281" customFormat="false" ht="15" hidden="false" customHeight="false" outlineLevel="0" collapsed="false">
      <c r="A4281" s="63" t="n">
        <v>45553</v>
      </c>
      <c r="B4281" s="64" t="n">
        <f aca="false">VLOOKUP(A4281,Plan1!$A$7:$O$4024,2,FALSE())</f>
        <v>0</v>
      </c>
      <c r="C4281" s="65" t="n">
        <f aca="false">VLOOKUP(A4281,Plan1!$A$7:$O$4024,3,FALSE())</f>
        <v>781</v>
      </c>
      <c r="D4281" s="66" t="n">
        <f aca="false">VLOOKUP(A4281,Plan1!$A$7:$O$4024,7,FALSE())</f>
        <v>0</v>
      </c>
      <c r="E4281" s="65" t="n">
        <f aca="false">VLOOKUP(A4281,Plan1!$A$7:$O$4024,8,FALSE())</f>
        <v>760</v>
      </c>
      <c r="F4281" s="64" t="n">
        <f aca="false">VLOOKUP(A4281,Plan1!$A$7:$O$4024,12,FALSE())</f>
        <v>0</v>
      </c>
      <c r="G4281" s="65" t="n">
        <f aca="false">VLOOKUP(A4281,Plan1!$A$7:$O$4024,13,FALSE())</f>
        <v>838.78</v>
      </c>
    </row>
    <row r="4282" customFormat="false" ht="15" hidden="false" customHeight="false" outlineLevel="0" collapsed="false">
      <c r="A4282" s="63" t="n">
        <v>45554</v>
      </c>
      <c r="B4282" s="64" t="n">
        <f aca="false">VLOOKUP(A4282,Plan1!$A$7:$O$4024,2,FALSE())</f>
        <v>0</v>
      </c>
      <c r="C4282" s="65" t="n">
        <f aca="false">VLOOKUP(A4282,Plan1!$A$7:$O$4024,3,FALSE())</f>
        <v>781</v>
      </c>
      <c r="D4282" s="66" t="n">
        <f aca="false">VLOOKUP(A4282,Plan1!$A$7:$O$4024,7,FALSE())</f>
        <v>0</v>
      </c>
      <c r="E4282" s="65" t="n">
        <f aca="false">VLOOKUP(A4282,Plan1!$A$7:$O$4024,8,FALSE())</f>
        <v>760</v>
      </c>
      <c r="F4282" s="64" t="n">
        <f aca="false">VLOOKUP(A4282,Plan1!$A$7:$O$4024,12,FALSE())</f>
        <v>0</v>
      </c>
      <c r="G4282" s="65" t="n">
        <f aca="false">VLOOKUP(A4282,Plan1!$A$7:$O$4024,13,FALSE())</f>
        <v>838.78</v>
      </c>
    </row>
    <row r="4283" customFormat="false" ht="15" hidden="false" customHeight="false" outlineLevel="0" collapsed="false">
      <c r="A4283" s="63" t="n">
        <v>45555</v>
      </c>
      <c r="B4283" s="64" t="n">
        <f aca="false">VLOOKUP(A4283,Plan1!$A$7:$O$4024,2,FALSE())</f>
        <v>0</v>
      </c>
      <c r="C4283" s="65" t="n">
        <f aca="false">VLOOKUP(A4283,Plan1!$A$7:$O$4024,3,FALSE())</f>
        <v>781</v>
      </c>
      <c r="D4283" s="66" t="n">
        <f aca="false">VLOOKUP(A4283,Plan1!$A$7:$O$4024,7,FALSE())</f>
        <v>0</v>
      </c>
      <c r="E4283" s="65" t="n">
        <f aca="false">VLOOKUP(A4283,Plan1!$A$7:$O$4024,8,FALSE())</f>
        <v>760</v>
      </c>
      <c r="F4283" s="64" t="n">
        <f aca="false">VLOOKUP(A4283,Plan1!$A$7:$O$4024,12,FALSE())</f>
        <v>0</v>
      </c>
      <c r="G4283" s="65" t="n">
        <f aca="false">VLOOKUP(A4283,Plan1!$A$7:$O$4024,13,FALSE())</f>
        <v>838.78</v>
      </c>
    </row>
    <row r="4284" customFormat="false" ht="15" hidden="false" customHeight="false" outlineLevel="0" collapsed="false">
      <c r="A4284" s="63" t="n">
        <v>45556</v>
      </c>
      <c r="B4284" s="64" t="n">
        <f aca="false">VLOOKUP(A4284,Plan1!$A$7:$O$4024,2,FALSE())</f>
        <v>0</v>
      </c>
      <c r="C4284" s="65" t="n">
        <f aca="false">VLOOKUP(A4284,Plan1!$A$7:$O$4024,3,FALSE())</f>
        <v>781</v>
      </c>
      <c r="D4284" s="66" t="n">
        <f aca="false">VLOOKUP(A4284,Plan1!$A$7:$O$4024,7,FALSE())</f>
        <v>0</v>
      </c>
      <c r="E4284" s="65" t="n">
        <f aca="false">VLOOKUP(A4284,Plan1!$A$7:$O$4024,8,FALSE())</f>
        <v>760</v>
      </c>
      <c r="F4284" s="64" t="n">
        <f aca="false">VLOOKUP(A4284,Plan1!$A$7:$O$4024,12,FALSE())</f>
        <v>0</v>
      </c>
      <c r="G4284" s="65" t="n">
        <f aca="false">VLOOKUP(A4284,Plan1!$A$7:$O$4024,13,FALSE())</f>
        <v>838.78</v>
      </c>
    </row>
    <row r="4285" customFormat="false" ht="15" hidden="false" customHeight="false" outlineLevel="0" collapsed="false">
      <c r="A4285" s="63" t="n">
        <v>45557</v>
      </c>
      <c r="B4285" s="64" t="n">
        <f aca="false">VLOOKUP(A4285,Plan1!$A$7:$O$4024,2,FALSE())</f>
        <v>0</v>
      </c>
      <c r="C4285" s="65" t="n">
        <f aca="false">VLOOKUP(A4285,Plan1!$A$7:$O$4024,3,FALSE())</f>
        <v>781</v>
      </c>
      <c r="D4285" s="66" t="n">
        <f aca="false">VLOOKUP(A4285,Plan1!$A$7:$O$4024,7,FALSE())</f>
        <v>0</v>
      </c>
      <c r="E4285" s="65" t="n">
        <f aca="false">VLOOKUP(A4285,Plan1!$A$7:$O$4024,8,FALSE())</f>
        <v>760</v>
      </c>
      <c r="F4285" s="64" t="n">
        <f aca="false">VLOOKUP(A4285,Plan1!$A$7:$O$4024,12,FALSE())</f>
        <v>0</v>
      </c>
      <c r="G4285" s="65" t="n">
        <f aca="false">VLOOKUP(A4285,Plan1!$A$7:$O$4024,13,FALSE())</f>
        <v>838.78</v>
      </c>
    </row>
    <row r="4286" customFormat="false" ht="15" hidden="false" customHeight="false" outlineLevel="0" collapsed="false">
      <c r="A4286" s="63" t="n">
        <v>45558</v>
      </c>
      <c r="B4286" s="64" t="n">
        <f aca="false">VLOOKUP(A4286,Plan1!$A$7:$O$4024,2,FALSE())</f>
        <v>0</v>
      </c>
      <c r="C4286" s="65" t="n">
        <f aca="false">VLOOKUP(A4286,Plan1!$A$7:$O$4024,3,FALSE())</f>
        <v>781</v>
      </c>
      <c r="D4286" s="66" t="n">
        <f aca="false">VLOOKUP(A4286,Plan1!$A$7:$O$4024,7,FALSE())</f>
        <v>0</v>
      </c>
      <c r="E4286" s="65" t="n">
        <f aca="false">VLOOKUP(A4286,Plan1!$A$7:$O$4024,8,FALSE())</f>
        <v>760</v>
      </c>
      <c r="F4286" s="64" t="n">
        <f aca="false">VLOOKUP(A4286,Plan1!$A$7:$O$4024,12,FALSE())</f>
        <v>0</v>
      </c>
      <c r="G4286" s="65" t="n">
        <f aca="false">VLOOKUP(A4286,Plan1!$A$7:$O$4024,13,FALSE())</f>
        <v>838.78</v>
      </c>
    </row>
    <row r="4287" customFormat="false" ht="15" hidden="false" customHeight="false" outlineLevel="0" collapsed="false">
      <c r="A4287" s="63" t="n">
        <v>45559</v>
      </c>
      <c r="B4287" s="64" t="n">
        <f aca="false">VLOOKUP(A4287,Plan1!$A$7:$O$4024,2,FALSE())</f>
        <v>0</v>
      </c>
      <c r="C4287" s="65" t="n">
        <f aca="false">VLOOKUP(A4287,Plan1!$A$7:$O$4024,3,FALSE())</f>
        <v>781</v>
      </c>
      <c r="D4287" s="66" t="n">
        <f aca="false">VLOOKUP(A4287,Plan1!$A$7:$O$4024,7,FALSE())</f>
        <v>0</v>
      </c>
      <c r="E4287" s="65" t="n">
        <f aca="false">VLOOKUP(A4287,Plan1!$A$7:$O$4024,8,FALSE())</f>
        <v>760</v>
      </c>
      <c r="F4287" s="64" t="n">
        <f aca="false">VLOOKUP(A4287,Plan1!$A$7:$O$4024,12,FALSE())</f>
        <v>0</v>
      </c>
      <c r="G4287" s="65" t="n">
        <f aca="false">VLOOKUP(A4287,Plan1!$A$7:$O$4024,13,FALSE())</f>
        <v>838.78</v>
      </c>
    </row>
    <row r="4288" customFormat="false" ht="15" hidden="false" customHeight="false" outlineLevel="0" collapsed="false">
      <c r="A4288" s="63" t="n">
        <v>45560</v>
      </c>
      <c r="B4288" s="64" t="n">
        <f aca="false">VLOOKUP(A4288,Plan1!$A$7:$O$4024,2,FALSE())</f>
        <v>0</v>
      </c>
      <c r="C4288" s="65" t="n">
        <f aca="false">VLOOKUP(A4288,Plan1!$A$7:$O$4024,3,FALSE())</f>
        <v>781</v>
      </c>
      <c r="D4288" s="66" t="n">
        <f aca="false">VLOOKUP(A4288,Plan1!$A$7:$O$4024,7,FALSE())</f>
        <v>0</v>
      </c>
      <c r="E4288" s="65" t="n">
        <f aca="false">VLOOKUP(A4288,Plan1!$A$7:$O$4024,8,FALSE())</f>
        <v>760</v>
      </c>
      <c r="F4288" s="64" t="n">
        <f aca="false">VLOOKUP(A4288,Plan1!$A$7:$O$4024,12,FALSE())</f>
        <v>0</v>
      </c>
      <c r="G4288" s="65" t="n">
        <f aca="false">VLOOKUP(A4288,Plan1!$A$7:$O$4024,13,FALSE())</f>
        <v>838.78</v>
      </c>
    </row>
    <row r="4289" customFormat="false" ht="15" hidden="false" customHeight="false" outlineLevel="0" collapsed="false">
      <c r="A4289" s="63" t="n">
        <v>45561</v>
      </c>
      <c r="B4289" s="64" t="n">
        <f aca="false">VLOOKUP(A4289,Plan1!$A$7:$O$4024,2,FALSE())</f>
        <v>0</v>
      </c>
      <c r="C4289" s="65" t="n">
        <f aca="false">VLOOKUP(A4289,Plan1!$A$7:$O$4024,3,FALSE())</f>
        <v>781</v>
      </c>
      <c r="D4289" s="66" t="n">
        <f aca="false">VLOOKUP(A4289,Plan1!$A$7:$O$4024,7,FALSE())</f>
        <v>0</v>
      </c>
      <c r="E4289" s="65" t="n">
        <f aca="false">VLOOKUP(A4289,Plan1!$A$7:$O$4024,8,FALSE())</f>
        <v>760</v>
      </c>
      <c r="F4289" s="64" t="n">
        <f aca="false">VLOOKUP(A4289,Plan1!$A$7:$O$4024,12,FALSE())</f>
        <v>0</v>
      </c>
      <c r="G4289" s="65" t="n">
        <f aca="false">VLOOKUP(A4289,Plan1!$A$7:$O$4024,13,FALSE())</f>
        <v>838.78</v>
      </c>
    </row>
    <row r="4290" customFormat="false" ht="15" hidden="false" customHeight="false" outlineLevel="0" collapsed="false">
      <c r="A4290" s="63" t="n">
        <v>45562</v>
      </c>
      <c r="B4290" s="64" t="n">
        <f aca="false">VLOOKUP(A4290,Plan1!$A$7:$O$4024,2,FALSE())</f>
        <v>0</v>
      </c>
      <c r="C4290" s="65" t="n">
        <f aca="false">VLOOKUP(A4290,Plan1!$A$7:$O$4024,3,FALSE())</f>
        <v>781</v>
      </c>
      <c r="D4290" s="66" t="n">
        <f aca="false">VLOOKUP(A4290,Plan1!$A$7:$O$4024,7,FALSE())</f>
        <v>0</v>
      </c>
      <c r="E4290" s="65" t="n">
        <f aca="false">VLOOKUP(A4290,Plan1!$A$7:$O$4024,8,FALSE())</f>
        <v>760</v>
      </c>
      <c r="F4290" s="64" t="n">
        <f aca="false">VLOOKUP(A4290,Plan1!$A$7:$O$4024,12,FALSE())</f>
        <v>0</v>
      </c>
      <c r="G4290" s="65" t="n">
        <f aca="false">VLOOKUP(A4290,Plan1!$A$7:$O$4024,13,FALSE())</f>
        <v>838.78</v>
      </c>
    </row>
    <row r="4291" customFormat="false" ht="15" hidden="false" customHeight="false" outlineLevel="0" collapsed="false">
      <c r="A4291" s="63" t="n">
        <v>45563</v>
      </c>
      <c r="B4291" s="64" t="n">
        <f aca="false">VLOOKUP(A4291,Plan1!$A$7:$O$4024,2,FALSE())</f>
        <v>0</v>
      </c>
      <c r="C4291" s="65" t="n">
        <f aca="false">VLOOKUP(A4291,Plan1!$A$7:$O$4024,3,FALSE())</f>
        <v>781</v>
      </c>
      <c r="D4291" s="66" t="n">
        <f aca="false">VLOOKUP(A4291,Plan1!$A$7:$O$4024,7,FALSE())</f>
        <v>0</v>
      </c>
      <c r="E4291" s="65" t="n">
        <f aca="false">VLOOKUP(A4291,Plan1!$A$7:$O$4024,8,FALSE())</f>
        <v>760</v>
      </c>
      <c r="F4291" s="64" t="n">
        <f aca="false">VLOOKUP(A4291,Plan1!$A$7:$O$4024,12,FALSE())</f>
        <v>0</v>
      </c>
      <c r="G4291" s="65" t="n">
        <f aca="false">VLOOKUP(A4291,Plan1!$A$7:$O$4024,13,FALSE())</f>
        <v>838.78</v>
      </c>
    </row>
    <row r="4292" customFormat="false" ht="15" hidden="false" customHeight="false" outlineLevel="0" collapsed="false">
      <c r="A4292" s="63" t="n">
        <v>45564</v>
      </c>
      <c r="B4292" s="64" t="n">
        <f aca="false">VLOOKUP(A4292,Plan1!$A$7:$O$4024,2,FALSE())</f>
        <v>0</v>
      </c>
      <c r="C4292" s="65" t="n">
        <f aca="false">VLOOKUP(A4292,Plan1!$A$7:$O$4024,3,FALSE())</f>
        <v>781</v>
      </c>
      <c r="D4292" s="66" t="n">
        <f aca="false">VLOOKUP(A4292,Plan1!$A$7:$O$4024,7,FALSE())</f>
        <v>0</v>
      </c>
      <c r="E4292" s="65" t="n">
        <f aca="false">VLOOKUP(A4292,Plan1!$A$7:$O$4024,8,FALSE())</f>
        <v>760</v>
      </c>
      <c r="F4292" s="64" t="n">
        <f aca="false">VLOOKUP(A4292,Plan1!$A$7:$O$4024,12,FALSE())</f>
        <v>0</v>
      </c>
      <c r="G4292" s="65" t="n">
        <f aca="false">VLOOKUP(A4292,Plan1!$A$7:$O$4024,13,FALSE())</f>
        <v>838.78</v>
      </c>
    </row>
    <row r="4293" customFormat="false" ht="15" hidden="false" customHeight="false" outlineLevel="0" collapsed="false">
      <c r="A4293" s="63" t="n">
        <v>45565</v>
      </c>
      <c r="B4293" s="64" t="n">
        <f aca="false">VLOOKUP(A4293,Plan1!$A$7:$O$4024,2,FALSE())</f>
        <v>0</v>
      </c>
      <c r="C4293" s="65" t="n">
        <f aca="false">VLOOKUP(A4293,Plan1!$A$7:$O$4024,3,FALSE())</f>
        <v>781</v>
      </c>
      <c r="D4293" s="66" t="n">
        <f aca="false">VLOOKUP(A4293,Plan1!$A$7:$O$4024,7,FALSE())</f>
        <v>0</v>
      </c>
      <c r="E4293" s="65" t="n">
        <f aca="false">VLOOKUP(A4293,Plan1!$A$7:$O$4024,8,FALSE())</f>
        <v>760</v>
      </c>
      <c r="F4293" s="64" t="n">
        <f aca="false">VLOOKUP(A4293,Plan1!$A$7:$O$4024,12,FALSE())</f>
        <v>0</v>
      </c>
      <c r="G4293" s="65" t="n">
        <f aca="false">VLOOKUP(A4293,Plan1!$A$7:$O$4024,13,FALSE())</f>
        <v>838.78</v>
      </c>
    </row>
    <row r="4294" customFormat="false" ht="15" hidden="false" customHeight="false" outlineLevel="0" collapsed="false">
      <c r="A4294" s="63" t="n">
        <v>45566</v>
      </c>
      <c r="B4294" s="64" t="n">
        <f aca="false">VLOOKUP(A4294,Plan1!$A$7:$O$4024,2,FALSE())</f>
        <v>0</v>
      </c>
      <c r="C4294" s="65" t="n">
        <f aca="false">VLOOKUP(A4294,Plan1!$A$7:$O$4024,3,FALSE())</f>
        <v>781</v>
      </c>
      <c r="D4294" s="66" t="n">
        <f aca="false">VLOOKUP(A4294,Plan1!$A$7:$O$4024,7,FALSE())</f>
        <v>0</v>
      </c>
      <c r="E4294" s="65" t="n">
        <f aca="false">VLOOKUP(A4294,Plan1!$A$7:$O$4024,8,FALSE())</f>
        <v>760</v>
      </c>
      <c r="F4294" s="64" t="n">
        <f aca="false">VLOOKUP(A4294,Plan1!$A$7:$O$4024,12,FALSE())</f>
        <v>0</v>
      </c>
      <c r="G4294" s="65" t="n">
        <f aca="false">VLOOKUP(A4294,Plan1!$A$7:$O$4024,13,FALSE())</f>
        <v>838.78</v>
      </c>
    </row>
    <row r="4295" customFormat="false" ht="15" hidden="false" customHeight="false" outlineLevel="0" collapsed="false">
      <c r="A4295" s="63" t="n">
        <v>45567</v>
      </c>
      <c r="B4295" s="64" t="n">
        <f aca="false">VLOOKUP(A4295,Plan1!$A$7:$O$4024,2,FALSE())</f>
        <v>0</v>
      </c>
      <c r="C4295" s="65" t="n">
        <f aca="false">VLOOKUP(A4295,Plan1!$A$7:$O$4024,3,FALSE())</f>
        <v>781</v>
      </c>
      <c r="D4295" s="66" t="n">
        <f aca="false">VLOOKUP(A4295,Plan1!$A$7:$O$4024,7,FALSE())</f>
        <v>0</v>
      </c>
      <c r="E4295" s="65" t="n">
        <f aca="false">VLOOKUP(A4295,Plan1!$A$7:$O$4024,8,FALSE())</f>
        <v>760</v>
      </c>
      <c r="F4295" s="64" t="n">
        <f aca="false">VLOOKUP(A4295,Plan1!$A$7:$O$4024,12,FALSE())</f>
        <v>0</v>
      </c>
      <c r="G4295" s="65" t="n">
        <f aca="false">VLOOKUP(A4295,Plan1!$A$7:$O$4024,13,FALSE())</f>
        <v>838.78</v>
      </c>
    </row>
    <row r="4296" customFormat="false" ht="15" hidden="false" customHeight="false" outlineLevel="0" collapsed="false">
      <c r="A4296" s="63" t="n">
        <v>45568</v>
      </c>
      <c r="B4296" s="64" t="n">
        <f aca="false">VLOOKUP(A4296,Plan1!$A$7:$O$4024,2,FALSE())</f>
        <v>0</v>
      </c>
      <c r="C4296" s="65" t="n">
        <f aca="false">VLOOKUP(A4296,Plan1!$A$7:$O$4024,3,FALSE())</f>
        <v>781</v>
      </c>
      <c r="D4296" s="66" t="n">
        <f aca="false">VLOOKUP(A4296,Plan1!$A$7:$O$4024,7,FALSE())</f>
        <v>0</v>
      </c>
      <c r="E4296" s="65" t="n">
        <f aca="false">VLOOKUP(A4296,Plan1!$A$7:$O$4024,8,FALSE())</f>
        <v>760</v>
      </c>
      <c r="F4296" s="64" t="n">
        <f aca="false">VLOOKUP(A4296,Plan1!$A$7:$O$4024,12,FALSE())</f>
        <v>0</v>
      </c>
      <c r="G4296" s="65" t="n">
        <f aca="false">VLOOKUP(A4296,Plan1!$A$7:$O$4024,13,FALSE())</f>
        <v>838.78</v>
      </c>
    </row>
    <row r="4297" customFormat="false" ht="15" hidden="false" customHeight="false" outlineLevel="0" collapsed="false">
      <c r="A4297" s="63" t="n">
        <v>45569</v>
      </c>
      <c r="B4297" s="64" t="n">
        <f aca="false">VLOOKUP(A4297,Plan1!$A$7:$O$4024,2,FALSE())</f>
        <v>0</v>
      </c>
      <c r="C4297" s="65" t="n">
        <f aca="false">VLOOKUP(A4297,Plan1!$A$7:$O$4024,3,FALSE())</f>
        <v>781</v>
      </c>
      <c r="D4297" s="66" t="n">
        <f aca="false">VLOOKUP(A4297,Plan1!$A$7:$O$4024,7,FALSE())</f>
        <v>0</v>
      </c>
      <c r="E4297" s="65" t="n">
        <f aca="false">VLOOKUP(A4297,Plan1!$A$7:$O$4024,8,FALSE())</f>
        <v>760</v>
      </c>
      <c r="F4297" s="64" t="n">
        <f aca="false">VLOOKUP(A4297,Plan1!$A$7:$O$4024,12,FALSE())</f>
        <v>0</v>
      </c>
      <c r="G4297" s="65" t="n">
        <f aca="false">VLOOKUP(A4297,Plan1!$A$7:$O$4024,13,FALSE())</f>
        <v>838.78</v>
      </c>
    </row>
    <row r="4298" customFormat="false" ht="15" hidden="false" customHeight="false" outlineLevel="0" collapsed="false">
      <c r="A4298" s="63" t="n">
        <v>45570</v>
      </c>
      <c r="B4298" s="64" t="n">
        <f aca="false">VLOOKUP(A4298,Plan1!$A$7:$O$4024,2,FALSE())</f>
        <v>0</v>
      </c>
      <c r="C4298" s="65" t="n">
        <f aca="false">VLOOKUP(A4298,Plan1!$A$7:$O$4024,3,FALSE())</f>
        <v>781</v>
      </c>
      <c r="D4298" s="66" t="n">
        <f aca="false">VLOOKUP(A4298,Plan1!$A$7:$O$4024,7,FALSE())</f>
        <v>0</v>
      </c>
      <c r="E4298" s="65" t="n">
        <f aca="false">VLOOKUP(A4298,Plan1!$A$7:$O$4024,8,FALSE())</f>
        <v>760</v>
      </c>
      <c r="F4298" s="64" t="n">
        <f aca="false">VLOOKUP(A4298,Plan1!$A$7:$O$4024,12,FALSE())</f>
        <v>0</v>
      </c>
      <c r="G4298" s="65" t="n">
        <f aca="false">VLOOKUP(A4298,Plan1!$A$7:$O$4024,13,FALSE())</f>
        <v>838.78</v>
      </c>
    </row>
    <row r="4299" customFormat="false" ht="15" hidden="false" customHeight="false" outlineLevel="0" collapsed="false">
      <c r="A4299" s="63" t="n">
        <v>45571</v>
      </c>
      <c r="B4299" s="64" t="n">
        <f aca="false">VLOOKUP(A4299,Plan1!$A$7:$O$4024,2,FALSE())</f>
        <v>0</v>
      </c>
      <c r="C4299" s="65" t="n">
        <f aca="false">VLOOKUP(A4299,Plan1!$A$7:$O$4024,3,FALSE())</f>
        <v>781</v>
      </c>
      <c r="D4299" s="66" t="n">
        <f aca="false">VLOOKUP(A4299,Plan1!$A$7:$O$4024,7,FALSE())</f>
        <v>0</v>
      </c>
      <c r="E4299" s="65" t="n">
        <f aca="false">VLOOKUP(A4299,Plan1!$A$7:$O$4024,8,FALSE())</f>
        <v>760</v>
      </c>
      <c r="F4299" s="64" t="n">
        <f aca="false">VLOOKUP(A4299,Plan1!$A$7:$O$4024,12,FALSE())</f>
        <v>0</v>
      </c>
      <c r="G4299" s="65" t="n">
        <f aca="false">VLOOKUP(A4299,Plan1!$A$7:$O$4024,13,FALSE())</f>
        <v>838.78</v>
      </c>
    </row>
    <row r="4300" customFormat="false" ht="15" hidden="false" customHeight="false" outlineLevel="0" collapsed="false">
      <c r="A4300" s="63" t="n">
        <v>45572</v>
      </c>
      <c r="B4300" s="64" t="n">
        <f aca="false">VLOOKUP(A4300,Plan1!$A$7:$O$4024,2,FALSE())</f>
        <v>0</v>
      </c>
      <c r="C4300" s="65" t="n">
        <f aca="false">VLOOKUP(A4300,Plan1!$A$7:$O$4024,3,FALSE())</f>
        <v>781</v>
      </c>
      <c r="D4300" s="66" t="n">
        <f aca="false">VLOOKUP(A4300,Plan1!$A$7:$O$4024,7,FALSE())</f>
        <v>0</v>
      </c>
      <c r="E4300" s="65" t="n">
        <f aca="false">VLOOKUP(A4300,Plan1!$A$7:$O$4024,8,FALSE())</f>
        <v>760</v>
      </c>
      <c r="F4300" s="64" t="n">
        <f aca="false">VLOOKUP(A4300,Plan1!$A$7:$O$4024,12,FALSE())</f>
        <v>0</v>
      </c>
      <c r="G4300" s="65" t="n">
        <f aca="false">VLOOKUP(A4300,Plan1!$A$7:$O$4024,13,FALSE())</f>
        <v>838.78</v>
      </c>
    </row>
    <row r="4301" customFormat="false" ht="15" hidden="false" customHeight="false" outlineLevel="0" collapsed="false">
      <c r="A4301" s="63" t="n">
        <v>45573</v>
      </c>
      <c r="B4301" s="64" t="n">
        <f aca="false">VLOOKUP(A4301,Plan1!$A$7:$O$4024,2,FALSE())</f>
        <v>0</v>
      </c>
      <c r="C4301" s="65" t="n">
        <f aca="false">VLOOKUP(A4301,Plan1!$A$7:$O$4024,3,FALSE())</f>
        <v>781</v>
      </c>
      <c r="D4301" s="66" t="n">
        <f aca="false">VLOOKUP(A4301,Plan1!$A$7:$O$4024,7,FALSE())</f>
        <v>0</v>
      </c>
      <c r="E4301" s="65" t="n">
        <f aca="false">VLOOKUP(A4301,Plan1!$A$7:$O$4024,8,FALSE())</f>
        <v>760</v>
      </c>
      <c r="F4301" s="64" t="n">
        <f aca="false">VLOOKUP(A4301,Plan1!$A$7:$O$4024,12,FALSE())</f>
        <v>0</v>
      </c>
      <c r="G4301" s="65" t="n">
        <f aca="false">VLOOKUP(A4301,Plan1!$A$7:$O$4024,13,FALSE())</f>
        <v>838.78</v>
      </c>
    </row>
    <row r="4302" customFormat="false" ht="15" hidden="false" customHeight="false" outlineLevel="0" collapsed="false">
      <c r="A4302" s="63" t="n">
        <v>45574</v>
      </c>
      <c r="B4302" s="64" t="n">
        <f aca="false">VLOOKUP(A4302,Plan1!$A$7:$O$4024,2,FALSE())</f>
        <v>0</v>
      </c>
      <c r="C4302" s="65" t="n">
        <f aca="false">VLOOKUP(A4302,Plan1!$A$7:$O$4024,3,FALSE())</f>
        <v>781</v>
      </c>
      <c r="D4302" s="66" t="n">
        <f aca="false">VLOOKUP(A4302,Plan1!$A$7:$O$4024,7,FALSE())</f>
        <v>0</v>
      </c>
      <c r="E4302" s="65" t="n">
        <f aca="false">VLOOKUP(A4302,Plan1!$A$7:$O$4024,8,FALSE())</f>
        <v>760</v>
      </c>
      <c r="F4302" s="64" t="n">
        <f aca="false">VLOOKUP(A4302,Plan1!$A$7:$O$4024,12,FALSE())</f>
        <v>0</v>
      </c>
      <c r="G4302" s="65" t="n">
        <f aca="false">VLOOKUP(A4302,Plan1!$A$7:$O$4024,13,FALSE())</f>
        <v>838.78</v>
      </c>
    </row>
    <row r="4303" customFormat="false" ht="15" hidden="false" customHeight="false" outlineLevel="0" collapsed="false">
      <c r="A4303" s="63" t="n">
        <v>45575</v>
      </c>
      <c r="B4303" s="64" t="n">
        <f aca="false">VLOOKUP(A4303,Plan1!$A$7:$O$4024,2,FALSE())</f>
        <v>0</v>
      </c>
      <c r="C4303" s="65" t="n">
        <f aca="false">VLOOKUP(A4303,Plan1!$A$7:$O$4024,3,FALSE())</f>
        <v>781</v>
      </c>
      <c r="D4303" s="66" t="n">
        <f aca="false">VLOOKUP(A4303,Plan1!$A$7:$O$4024,7,FALSE())</f>
        <v>0</v>
      </c>
      <c r="E4303" s="65" t="n">
        <f aca="false">VLOOKUP(A4303,Plan1!$A$7:$O$4024,8,FALSE())</f>
        <v>760</v>
      </c>
      <c r="F4303" s="64" t="n">
        <f aca="false">VLOOKUP(A4303,Plan1!$A$7:$O$4024,12,FALSE())</f>
        <v>0</v>
      </c>
      <c r="G4303" s="65" t="n">
        <f aca="false">VLOOKUP(A4303,Plan1!$A$7:$O$4024,13,FALSE())</f>
        <v>838.78</v>
      </c>
    </row>
    <row r="4304" customFormat="false" ht="15" hidden="false" customHeight="false" outlineLevel="0" collapsed="false">
      <c r="A4304" s="63" t="n">
        <v>45576</v>
      </c>
      <c r="B4304" s="64" t="n">
        <f aca="false">VLOOKUP(A4304,Plan1!$A$7:$O$4024,2,FALSE())</f>
        <v>0</v>
      </c>
      <c r="C4304" s="65" t="n">
        <f aca="false">VLOOKUP(A4304,Plan1!$A$7:$O$4024,3,FALSE())</f>
        <v>781</v>
      </c>
      <c r="D4304" s="66" t="n">
        <f aca="false">VLOOKUP(A4304,Plan1!$A$7:$O$4024,7,FALSE())</f>
        <v>0</v>
      </c>
      <c r="E4304" s="65" t="n">
        <f aca="false">VLOOKUP(A4304,Plan1!$A$7:$O$4024,8,FALSE())</f>
        <v>760</v>
      </c>
      <c r="F4304" s="64" t="n">
        <f aca="false">VLOOKUP(A4304,Plan1!$A$7:$O$4024,12,FALSE())</f>
        <v>0</v>
      </c>
      <c r="G4304" s="65" t="n">
        <f aca="false">VLOOKUP(A4304,Plan1!$A$7:$O$4024,13,FALSE())</f>
        <v>838.78</v>
      </c>
    </row>
    <row r="4305" customFormat="false" ht="15" hidden="false" customHeight="false" outlineLevel="0" collapsed="false">
      <c r="A4305" s="63" t="n">
        <v>45577</v>
      </c>
      <c r="B4305" s="64" t="n">
        <f aca="false">VLOOKUP(A4305,Plan1!$A$7:$O$4024,2,FALSE())</f>
        <v>0</v>
      </c>
      <c r="C4305" s="65" t="n">
        <f aca="false">VLOOKUP(A4305,Plan1!$A$7:$O$4024,3,FALSE())</f>
        <v>781</v>
      </c>
      <c r="D4305" s="66" t="n">
        <f aca="false">VLOOKUP(A4305,Plan1!$A$7:$O$4024,7,FALSE())</f>
        <v>0</v>
      </c>
      <c r="E4305" s="65" t="n">
        <f aca="false">VLOOKUP(A4305,Plan1!$A$7:$O$4024,8,FALSE())</f>
        <v>760</v>
      </c>
      <c r="F4305" s="64" t="n">
        <f aca="false">VLOOKUP(A4305,Plan1!$A$7:$O$4024,12,FALSE())</f>
        <v>0</v>
      </c>
      <c r="G4305" s="65" t="n">
        <f aca="false">VLOOKUP(A4305,Plan1!$A$7:$O$4024,13,FALSE())</f>
        <v>838.78</v>
      </c>
    </row>
    <row r="4306" customFormat="false" ht="15" hidden="false" customHeight="false" outlineLevel="0" collapsed="false">
      <c r="A4306" s="63" t="n">
        <v>45578</v>
      </c>
      <c r="B4306" s="64" t="n">
        <f aca="false">VLOOKUP(A4306,Plan1!$A$7:$O$4024,2,FALSE())</f>
        <v>0</v>
      </c>
      <c r="C4306" s="65" t="n">
        <f aca="false">VLOOKUP(A4306,Plan1!$A$7:$O$4024,3,FALSE())</f>
        <v>781</v>
      </c>
      <c r="D4306" s="66" t="n">
        <f aca="false">VLOOKUP(A4306,Plan1!$A$7:$O$4024,7,FALSE())</f>
        <v>0</v>
      </c>
      <c r="E4306" s="65" t="n">
        <f aca="false">VLOOKUP(A4306,Plan1!$A$7:$O$4024,8,FALSE())</f>
        <v>760</v>
      </c>
      <c r="F4306" s="64" t="n">
        <f aca="false">VLOOKUP(A4306,Plan1!$A$7:$O$4024,12,FALSE())</f>
        <v>0</v>
      </c>
      <c r="G4306" s="65" t="n">
        <f aca="false">VLOOKUP(A4306,Plan1!$A$7:$O$4024,13,FALSE())</f>
        <v>838.78</v>
      </c>
    </row>
    <row r="4307" customFormat="false" ht="15" hidden="false" customHeight="false" outlineLevel="0" collapsed="false">
      <c r="A4307" s="63" t="n">
        <v>45579</v>
      </c>
      <c r="B4307" s="64" t="n">
        <f aca="false">VLOOKUP(A4307,Plan1!$A$7:$O$4024,2,FALSE())</f>
        <v>0</v>
      </c>
      <c r="C4307" s="65" t="n">
        <f aca="false">VLOOKUP(A4307,Plan1!$A$7:$O$4024,3,FALSE())</f>
        <v>781</v>
      </c>
      <c r="D4307" s="66" t="n">
        <f aca="false">VLOOKUP(A4307,Plan1!$A$7:$O$4024,7,FALSE())</f>
        <v>0</v>
      </c>
      <c r="E4307" s="65" t="n">
        <f aca="false">VLOOKUP(A4307,Plan1!$A$7:$O$4024,8,FALSE())</f>
        <v>760</v>
      </c>
      <c r="F4307" s="64" t="n">
        <f aca="false">VLOOKUP(A4307,Plan1!$A$7:$O$4024,12,FALSE())</f>
        <v>0</v>
      </c>
      <c r="G4307" s="65" t="n">
        <f aca="false">VLOOKUP(A4307,Plan1!$A$7:$O$4024,13,FALSE())</f>
        <v>838.78</v>
      </c>
    </row>
    <row r="4308" customFormat="false" ht="15" hidden="false" customHeight="false" outlineLevel="0" collapsed="false">
      <c r="A4308" s="63" t="n">
        <v>45580</v>
      </c>
      <c r="B4308" s="64" t="n">
        <f aca="false">VLOOKUP(A4308,Plan1!$A$7:$O$4024,2,FALSE())</f>
        <v>0</v>
      </c>
      <c r="C4308" s="65" t="n">
        <f aca="false">VLOOKUP(A4308,Plan1!$A$7:$O$4024,3,FALSE())</f>
        <v>781</v>
      </c>
      <c r="D4308" s="66" t="n">
        <f aca="false">VLOOKUP(A4308,Plan1!$A$7:$O$4024,7,FALSE())</f>
        <v>0</v>
      </c>
      <c r="E4308" s="65" t="n">
        <f aca="false">VLOOKUP(A4308,Plan1!$A$7:$O$4024,8,FALSE())</f>
        <v>760</v>
      </c>
      <c r="F4308" s="64" t="n">
        <f aca="false">VLOOKUP(A4308,Plan1!$A$7:$O$4024,12,FALSE())</f>
        <v>0</v>
      </c>
      <c r="G4308" s="65" t="n">
        <f aca="false">VLOOKUP(A4308,Plan1!$A$7:$O$4024,13,FALSE())</f>
        <v>838.78</v>
      </c>
    </row>
    <row r="4309" customFormat="false" ht="15" hidden="false" customHeight="false" outlineLevel="0" collapsed="false">
      <c r="A4309" s="63" t="n">
        <v>45581</v>
      </c>
      <c r="B4309" s="64" t="n">
        <f aca="false">VLOOKUP(A4309,Plan1!$A$7:$O$4024,2,FALSE())</f>
        <v>0</v>
      </c>
      <c r="C4309" s="65" t="n">
        <f aca="false">VLOOKUP(A4309,Plan1!$A$7:$O$4024,3,FALSE())</f>
        <v>781</v>
      </c>
      <c r="D4309" s="66" t="n">
        <f aca="false">VLOOKUP(A4309,Plan1!$A$7:$O$4024,7,FALSE())</f>
        <v>0</v>
      </c>
      <c r="E4309" s="65" t="n">
        <f aca="false">VLOOKUP(A4309,Plan1!$A$7:$O$4024,8,FALSE())</f>
        <v>760</v>
      </c>
      <c r="F4309" s="64" t="n">
        <f aca="false">VLOOKUP(A4309,Plan1!$A$7:$O$4024,12,FALSE())</f>
        <v>0</v>
      </c>
      <c r="G4309" s="65" t="n">
        <f aca="false">VLOOKUP(A4309,Plan1!$A$7:$O$4024,13,FALSE())</f>
        <v>838.78</v>
      </c>
    </row>
    <row r="4310" customFormat="false" ht="15" hidden="false" customHeight="false" outlineLevel="0" collapsed="false">
      <c r="A4310" s="63" t="n">
        <v>45582</v>
      </c>
      <c r="B4310" s="64" t="n">
        <f aca="false">VLOOKUP(A4310,Plan1!$A$7:$O$4024,2,FALSE())</f>
        <v>0</v>
      </c>
      <c r="C4310" s="65" t="n">
        <f aca="false">VLOOKUP(A4310,Plan1!$A$7:$O$4024,3,FALSE())</f>
        <v>781</v>
      </c>
      <c r="D4310" s="66" t="n">
        <f aca="false">VLOOKUP(A4310,Plan1!$A$7:$O$4024,7,FALSE())</f>
        <v>0</v>
      </c>
      <c r="E4310" s="65" t="n">
        <f aca="false">VLOOKUP(A4310,Plan1!$A$7:$O$4024,8,FALSE())</f>
        <v>760</v>
      </c>
      <c r="F4310" s="64" t="n">
        <f aca="false">VLOOKUP(A4310,Plan1!$A$7:$O$4024,12,FALSE())</f>
        <v>0</v>
      </c>
      <c r="G4310" s="65" t="n">
        <f aca="false">VLOOKUP(A4310,Plan1!$A$7:$O$4024,13,FALSE())</f>
        <v>838.78</v>
      </c>
    </row>
    <row r="4311" customFormat="false" ht="15" hidden="false" customHeight="false" outlineLevel="0" collapsed="false">
      <c r="A4311" s="63" t="n">
        <v>45583</v>
      </c>
      <c r="B4311" s="64" t="n">
        <f aca="false">VLOOKUP(A4311,Plan1!$A$7:$O$4024,2,FALSE())</f>
        <v>0</v>
      </c>
      <c r="C4311" s="65" t="n">
        <f aca="false">VLOOKUP(A4311,Plan1!$A$7:$O$4024,3,FALSE())</f>
        <v>781</v>
      </c>
      <c r="D4311" s="66" t="n">
        <f aca="false">VLOOKUP(A4311,Plan1!$A$7:$O$4024,7,FALSE())</f>
        <v>0</v>
      </c>
      <c r="E4311" s="65" t="n">
        <f aca="false">VLOOKUP(A4311,Plan1!$A$7:$O$4024,8,FALSE())</f>
        <v>760</v>
      </c>
      <c r="F4311" s="64" t="n">
        <f aca="false">VLOOKUP(A4311,Plan1!$A$7:$O$4024,12,FALSE())</f>
        <v>0</v>
      </c>
      <c r="G4311" s="65" t="n">
        <f aca="false">VLOOKUP(A4311,Plan1!$A$7:$O$4024,13,FALSE())</f>
        <v>838.78</v>
      </c>
    </row>
    <row r="4312" customFormat="false" ht="15" hidden="false" customHeight="false" outlineLevel="0" collapsed="false">
      <c r="A4312" s="63" t="n">
        <v>45584</v>
      </c>
      <c r="B4312" s="64" t="n">
        <f aca="false">VLOOKUP(A4312,Plan1!$A$7:$O$4024,2,FALSE())</f>
        <v>0</v>
      </c>
      <c r="C4312" s="65" t="n">
        <f aca="false">VLOOKUP(A4312,Plan1!$A$7:$O$4024,3,FALSE())</f>
        <v>781</v>
      </c>
      <c r="D4312" s="66" t="n">
        <f aca="false">VLOOKUP(A4312,Plan1!$A$7:$O$4024,7,FALSE())</f>
        <v>0</v>
      </c>
      <c r="E4312" s="65" t="n">
        <f aca="false">VLOOKUP(A4312,Plan1!$A$7:$O$4024,8,FALSE())</f>
        <v>760</v>
      </c>
      <c r="F4312" s="64" t="n">
        <f aca="false">VLOOKUP(A4312,Plan1!$A$7:$O$4024,12,FALSE())</f>
        <v>0</v>
      </c>
      <c r="G4312" s="65" t="n">
        <f aca="false">VLOOKUP(A4312,Plan1!$A$7:$O$4024,13,FALSE())</f>
        <v>838.78</v>
      </c>
    </row>
    <row r="4313" customFormat="false" ht="15" hidden="false" customHeight="false" outlineLevel="0" collapsed="false">
      <c r="A4313" s="63" t="n">
        <v>45585</v>
      </c>
      <c r="B4313" s="64" t="n">
        <f aca="false">VLOOKUP(A4313,Plan1!$A$7:$O$4024,2,FALSE())</f>
        <v>0</v>
      </c>
      <c r="C4313" s="65" t="n">
        <f aca="false">VLOOKUP(A4313,Plan1!$A$7:$O$4024,3,FALSE())</f>
        <v>781</v>
      </c>
      <c r="D4313" s="66" t="n">
        <f aca="false">VLOOKUP(A4313,Plan1!$A$7:$O$4024,7,FALSE())</f>
        <v>0</v>
      </c>
      <c r="E4313" s="65" t="n">
        <f aca="false">VLOOKUP(A4313,Plan1!$A$7:$O$4024,8,FALSE())</f>
        <v>760</v>
      </c>
      <c r="F4313" s="64" t="n">
        <f aca="false">VLOOKUP(A4313,Plan1!$A$7:$O$4024,12,FALSE())</f>
        <v>0</v>
      </c>
      <c r="G4313" s="65" t="n">
        <f aca="false">VLOOKUP(A4313,Plan1!$A$7:$O$4024,13,FALSE())</f>
        <v>838.78</v>
      </c>
    </row>
    <row r="4314" customFormat="false" ht="15" hidden="false" customHeight="false" outlineLevel="0" collapsed="false">
      <c r="A4314" s="63" t="n">
        <v>45586</v>
      </c>
      <c r="B4314" s="64" t="n">
        <f aca="false">VLOOKUP(A4314,Plan1!$A$7:$O$4024,2,FALSE())</f>
        <v>0</v>
      </c>
      <c r="C4314" s="65" t="n">
        <f aca="false">VLOOKUP(A4314,Plan1!$A$7:$O$4024,3,FALSE())</f>
        <v>781</v>
      </c>
      <c r="D4314" s="66" t="n">
        <f aca="false">VLOOKUP(A4314,Plan1!$A$7:$O$4024,7,FALSE())</f>
        <v>0</v>
      </c>
      <c r="E4314" s="65" t="n">
        <f aca="false">VLOOKUP(A4314,Plan1!$A$7:$O$4024,8,FALSE())</f>
        <v>760</v>
      </c>
      <c r="F4314" s="64" t="n">
        <f aca="false">VLOOKUP(A4314,Plan1!$A$7:$O$4024,12,FALSE())</f>
        <v>0</v>
      </c>
      <c r="G4314" s="65" t="n">
        <f aca="false">VLOOKUP(A4314,Plan1!$A$7:$O$4024,13,FALSE())</f>
        <v>838.78</v>
      </c>
    </row>
    <row r="4315" customFormat="false" ht="15" hidden="false" customHeight="false" outlineLevel="0" collapsed="false">
      <c r="A4315" s="63" t="n">
        <v>45587</v>
      </c>
      <c r="B4315" s="64" t="n">
        <f aca="false">VLOOKUP(A4315,Plan1!$A$7:$O$4024,2,FALSE())</f>
        <v>0</v>
      </c>
      <c r="C4315" s="65" t="n">
        <f aca="false">VLOOKUP(A4315,Plan1!$A$7:$O$4024,3,FALSE())</f>
        <v>781</v>
      </c>
      <c r="D4315" s="66" t="n">
        <f aca="false">VLOOKUP(A4315,Plan1!$A$7:$O$4024,7,FALSE())</f>
        <v>0</v>
      </c>
      <c r="E4315" s="65" t="n">
        <f aca="false">VLOOKUP(A4315,Plan1!$A$7:$O$4024,8,FALSE())</f>
        <v>760</v>
      </c>
      <c r="F4315" s="64" t="n">
        <f aca="false">VLOOKUP(A4315,Plan1!$A$7:$O$4024,12,FALSE())</f>
        <v>0</v>
      </c>
      <c r="G4315" s="65" t="n">
        <f aca="false">VLOOKUP(A4315,Plan1!$A$7:$O$4024,13,FALSE())</f>
        <v>838.78</v>
      </c>
    </row>
    <row r="4316" customFormat="false" ht="15" hidden="false" customHeight="false" outlineLevel="0" collapsed="false">
      <c r="A4316" s="63" t="n">
        <v>45588</v>
      </c>
      <c r="B4316" s="64" t="n">
        <f aca="false">VLOOKUP(A4316,Plan1!$A$7:$O$4024,2,FALSE())</f>
        <v>0</v>
      </c>
      <c r="C4316" s="65" t="n">
        <f aca="false">VLOOKUP(A4316,Plan1!$A$7:$O$4024,3,FALSE())</f>
        <v>781</v>
      </c>
      <c r="D4316" s="66" t="n">
        <f aca="false">VLOOKUP(A4316,Plan1!$A$7:$O$4024,7,FALSE())</f>
        <v>0</v>
      </c>
      <c r="E4316" s="65" t="n">
        <f aca="false">VLOOKUP(A4316,Plan1!$A$7:$O$4024,8,FALSE())</f>
        <v>760</v>
      </c>
      <c r="F4316" s="64" t="n">
        <f aca="false">VLOOKUP(A4316,Plan1!$A$7:$O$4024,12,FALSE())</f>
        <v>0</v>
      </c>
      <c r="G4316" s="65" t="n">
        <f aca="false">VLOOKUP(A4316,Plan1!$A$7:$O$4024,13,FALSE())</f>
        <v>838.78</v>
      </c>
    </row>
    <row r="4317" customFormat="false" ht="15" hidden="false" customHeight="false" outlineLevel="0" collapsed="false">
      <c r="A4317" s="63" t="n">
        <v>45589</v>
      </c>
      <c r="B4317" s="64" t="n">
        <f aca="false">VLOOKUP(A4317,Plan1!$A$7:$O$4024,2,FALSE())</f>
        <v>0</v>
      </c>
      <c r="C4317" s="65" t="n">
        <f aca="false">VLOOKUP(A4317,Plan1!$A$7:$O$4024,3,FALSE())</f>
        <v>781</v>
      </c>
      <c r="D4317" s="66" t="n">
        <f aca="false">VLOOKUP(A4317,Plan1!$A$7:$O$4024,7,FALSE())</f>
        <v>0</v>
      </c>
      <c r="E4317" s="65" t="n">
        <f aca="false">VLOOKUP(A4317,Plan1!$A$7:$O$4024,8,FALSE())</f>
        <v>760</v>
      </c>
      <c r="F4317" s="64" t="n">
        <f aca="false">VLOOKUP(A4317,Plan1!$A$7:$O$4024,12,FALSE())</f>
        <v>0</v>
      </c>
      <c r="G4317" s="65" t="n">
        <f aca="false">VLOOKUP(A4317,Plan1!$A$7:$O$4024,13,FALSE())</f>
        <v>838.78</v>
      </c>
    </row>
    <row r="4318" customFormat="false" ht="15" hidden="false" customHeight="false" outlineLevel="0" collapsed="false">
      <c r="A4318" s="63" t="n">
        <v>45590</v>
      </c>
      <c r="B4318" s="64" t="n">
        <f aca="false">VLOOKUP(A4318,Plan1!$A$7:$O$4024,2,FALSE())</f>
        <v>0</v>
      </c>
      <c r="C4318" s="65" t="n">
        <f aca="false">VLOOKUP(A4318,Plan1!$A$7:$O$4024,3,FALSE())</f>
        <v>781</v>
      </c>
      <c r="D4318" s="66" t="n">
        <f aca="false">VLOOKUP(A4318,Plan1!$A$7:$O$4024,7,FALSE())</f>
        <v>0</v>
      </c>
      <c r="E4318" s="65" t="n">
        <f aca="false">VLOOKUP(A4318,Plan1!$A$7:$O$4024,8,FALSE())</f>
        <v>760</v>
      </c>
      <c r="F4318" s="64" t="n">
        <f aca="false">VLOOKUP(A4318,Plan1!$A$7:$O$4024,12,FALSE())</f>
        <v>0</v>
      </c>
      <c r="G4318" s="65" t="n">
        <f aca="false">VLOOKUP(A4318,Plan1!$A$7:$O$4024,13,FALSE())</f>
        <v>838.78</v>
      </c>
    </row>
    <row r="4319" customFormat="false" ht="15" hidden="false" customHeight="false" outlineLevel="0" collapsed="false">
      <c r="A4319" s="63" t="n">
        <v>45591</v>
      </c>
      <c r="B4319" s="64" t="n">
        <f aca="false">VLOOKUP(A4319,Plan1!$A$7:$O$4024,2,FALSE())</f>
        <v>0</v>
      </c>
      <c r="C4319" s="65" t="n">
        <f aca="false">VLOOKUP(A4319,Plan1!$A$7:$O$4024,3,FALSE())</f>
        <v>781</v>
      </c>
      <c r="D4319" s="66" t="n">
        <f aca="false">VLOOKUP(A4319,Plan1!$A$7:$O$4024,7,FALSE())</f>
        <v>0</v>
      </c>
      <c r="E4319" s="65" t="n">
        <f aca="false">VLOOKUP(A4319,Plan1!$A$7:$O$4024,8,FALSE())</f>
        <v>760</v>
      </c>
      <c r="F4319" s="64" t="n">
        <f aca="false">VLOOKUP(A4319,Plan1!$A$7:$O$4024,12,FALSE())</f>
        <v>0</v>
      </c>
      <c r="G4319" s="65" t="n">
        <f aca="false">VLOOKUP(A4319,Plan1!$A$7:$O$4024,13,FALSE())</f>
        <v>838.78</v>
      </c>
    </row>
    <row r="4320" customFormat="false" ht="15" hidden="false" customHeight="false" outlineLevel="0" collapsed="false">
      <c r="A4320" s="63" t="n">
        <v>45592</v>
      </c>
      <c r="B4320" s="64" t="n">
        <f aca="false">VLOOKUP(A4320,Plan1!$A$7:$O$4024,2,FALSE())</f>
        <v>0</v>
      </c>
      <c r="C4320" s="65" t="n">
        <f aca="false">VLOOKUP(A4320,Plan1!$A$7:$O$4024,3,FALSE())</f>
        <v>781</v>
      </c>
      <c r="D4320" s="66" t="n">
        <f aca="false">VLOOKUP(A4320,Plan1!$A$7:$O$4024,7,FALSE())</f>
        <v>0</v>
      </c>
      <c r="E4320" s="65" t="n">
        <f aca="false">VLOOKUP(A4320,Plan1!$A$7:$O$4024,8,FALSE())</f>
        <v>760</v>
      </c>
      <c r="F4320" s="64" t="n">
        <f aca="false">VLOOKUP(A4320,Plan1!$A$7:$O$4024,12,FALSE())</f>
        <v>0</v>
      </c>
      <c r="G4320" s="65" t="n">
        <f aca="false">VLOOKUP(A4320,Plan1!$A$7:$O$4024,13,FALSE())</f>
        <v>838.78</v>
      </c>
    </row>
    <row r="4321" customFormat="false" ht="15" hidden="false" customHeight="false" outlineLevel="0" collapsed="false">
      <c r="A4321" s="63" t="n">
        <v>45593</v>
      </c>
      <c r="B4321" s="64" t="n">
        <f aca="false">VLOOKUP(A4321,Plan1!$A$7:$O$4024,2,FALSE())</f>
        <v>0</v>
      </c>
      <c r="C4321" s="65" t="n">
        <f aca="false">VLOOKUP(A4321,Plan1!$A$7:$O$4024,3,FALSE())</f>
        <v>781</v>
      </c>
      <c r="D4321" s="66" t="n">
        <f aca="false">VLOOKUP(A4321,Plan1!$A$7:$O$4024,7,FALSE())</f>
        <v>0</v>
      </c>
      <c r="E4321" s="65" t="n">
        <f aca="false">VLOOKUP(A4321,Plan1!$A$7:$O$4024,8,FALSE())</f>
        <v>760</v>
      </c>
      <c r="F4321" s="64" t="n">
        <f aca="false">VLOOKUP(A4321,Plan1!$A$7:$O$4024,12,FALSE())</f>
        <v>0</v>
      </c>
      <c r="G4321" s="65" t="n">
        <f aca="false">VLOOKUP(A4321,Plan1!$A$7:$O$4024,13,FALSE())</f>
        <v>838.78</v>
      </c>
    </row>
    <row r="4322" customFormat="false" ht="15" hidden="false" customHeight="false" outlineLevel="0" collapsed="false">
      <c r="A4322" s="63" t="n">
        <v>45594</v>
      </c>
      <c r="B4322" s="64" t="n">
        <f aca="false">VLOOKUP(A4322,Plan1!$A$7:$O$4024,2,FALSE())</f>
        <v>0</v>
      </c>
      <c r="C4322" s="65" t="n">
        <f aca="false">VLOOKUP(A4322,Plan1!$A$7:$O$4024,3,FALSE())</f>
        <v>781</v>
      </c>
      <c r="D4322" s="66" t="n">
        <f aca="false">VLOOKUP(A4322,Plan1!$A$7:$O$4024,7,FALSE())</f>
        <v>0</v>
      </c>
      <c r="E4322" s="65" t="n">
        <f aca="false">VLOOKUP(A4322,Plan1!$A$7:$O$4024,8,FALSE())</f>
        <v>760</v>
      </c>
      <c r="F4322" s="64" t="n">
        <f aca="false">VLOOKUP(A4322,Plan1!$A$7:$O$4024,12,FALSE())</f>
        <v>0</v>
      </c>
      <c r="G4322" s="65" t="n">
        <f aca="false">VLOOKUP(A4322,Plan1!$A$7:$O$4024,13,FALSE())</f>
        <v>838.78</v>
      </c>
    </row>
    <row r="4323" customFormat="false" ht="15" hidden="false" customHeight="false" outlineLevel="0" collapsed="false">
      <c r="A4323" s="63" t="n">
        <v>45595</v>
      </c>
      <c r="B4323" s="64" t="n">
        <f aca="false">VLOOKUP(A4323,Plan1!$A$7:$O$4024,2,FALSE())</f>
        <v>0</v>
      </c>
      <c r="C4323" s="65" t="n">
        <f aca="false">VLOOKUP(A4323,Plan1!$A$7:$O$4024,3,FALSE())</f>
        <v>781</v>
      </c>
      <c r="D4323" s="66" t="n">
        <f aca="false">VLOOKUP(A4323,Plan1!$A$7:$O$4024,7,FALSE())</f>
        <v>0</v>
      </c>
      <c r="E4323" s="65" t="n">
        <f aca="false">VLOOKUP(A4323,Plan1!$A$7:$O$4024,8,FALSE())</f>
        <v>760</v>
      </c>
      <c r="F4323" s="64" t="n">
        <f aca="false">VLOOKUP(A4323,Plan1!$A$7:$O$4024,12,FALSE())</f>
        <v>0</v>
      </c>
      <c r="G4323" s="65" t="n">
        <f aca="false">VLOOKUP(A4323,Plan1!$A$7:$O$4024,13,FALSE())</f>
        <v>838.78</v>
      </c>
    </row>
    <row r="4324" customFormat="false" ht="15" hidden="false" customHeight="false" outlineLevel="0" collapsed="false">
      <c r="A4324" s="63" t="n">
        <v>45596</v>
      </c>
      <c r="B4324" s="64" t="n">
        <f aca="false">VLOOKUP(A4324,Plan1!$A$7:$O$4024,2,FALSE())</f>
        <v>0</v>
      </c>
      <c r="C4324" s="65" t="n">
        <f aca="false">VLOOKUP(A4324,Plan1!$A$7:$O$4024,3,FALSE())</f>
        <v>781</v>
      </c>
      <c r="D4324" s="66" t="n">
        <f aca="false">VLOOKUP(A4324,Plan1!$A$7:$O$4024,7,FALSE())</f>
        <v>0</v>
      </c>
      <c r="E4324" s="65" t="n">
        <f aca="false">VLOOKUP(A4324,Plan1!$A$7:$O$4024,8,FALSE())</f>
        <v>760</v>
      </c>
      <c r="F4324" s="64" t="n">
        <f aca="false">VLOOKUP(A4324,Plan1!$A$7:$O$4024,12,FALSE())</f>
        <v>0</v>
      </c>
      <c r="G4324" s="65" t="n">
        <f aca="false">VLOOKUP(A4324,Plan1!$A$7:$O$4024,13,FALSE())</f>
        <v>838.78</v>
      </c>
    </row>
    <row r="4325" customFormat="false" ht="15" hidden="false" customHeight="false" outlineLevel="0" collapsed="false">
      <c r="A4325" s="63" t="n">
        <v>45597</v>
      </c>
      <c r="B4325" s="64" t="n">
        <f aca="false">VLOOKUP(A4325,Plan1!$A$7:$O$4024,2,FALSE())</f>
        <v>0</v>
      </c>
      <c r="C4325" s="65" t="n">
        <f aca="false">VLOOKUP(A4325,Plan1!$A$7:$O$4024,3,FALSE())</f>
        <v>781</v>
      </c>
      <c r="D4325" s="66" t="n">
        <f aca="false">VLOOKUP(A4325,Plan1!$A$7:$O$4024,7,FALSE())</f>
        <v>0</v>
      </c>
      <c r="E4325" s="65" t="n">
        <f aca="false">VLOOKUP(A4325,Plan1!$A$7:$O$4024,8,FALSE())</f>
        <v>760</v>
      </c>
      <c r="F4325" s="64" t="n">
        <f aca="false">VLOOKUP(A4325,Plan1!$A$7:$O$4024,12,FALSE())</f>
        <v>0</v>
      </c>
      <c r="G4325" s="65" t="n">
        <f aca="false">VLOOKUP(A4325,Plan1!$A$7:$O$4024,13,FALSE())</f>
        <v>838.78</v>
      </c>
    </row>
    <row r="4326" customFormat="false" ht="15" hidden="false" customHeight="false" outlineLevel="0" collapsed="false">
      <c r="A4326" s="63" t="n">
        <v>45598</v>
      </c>
      <c r="B4326" s="64" t="n">
        <f aca="false">VLOOKUP(A4326,Plan1!$A$7:$O$4024,2,FALSE())</f>
        <v>0</v>
      </c>
      <c r="C4326" s="65" t="n">
        <f aca="false">VLOOKUP(A4326,Plan1!$A$7:$O$4024,3,FALSE())</f>
        <v>781</v>
      </c>
      <c r="D4326" s="66" t="n">
        <f aca="false">VLOOKUP(A4326,Plan1!$A$7:$O$4024,7,FALSE())</f>
        <v>0</v>
      </c>
      <c r="E4326" s="65" t="n">
        <f aca="false">VLOOKUP(A4326,Plan1!$A$7:$O$4024,8,FALSE())</f>
        <v>760</v>
      </c>
      <c r="F4326" s="64" t="n">
        <f aca="false">VLOOKUP(A4326,Plan1!$A$7:$O$4024,12,FALSE())</f>
        <v>0</v>
      </c>
      <c r="G4326" s="65" t="n">
        <f aca="false">VLOOKUP(A4326,Plan1!$A$7:$O$4024,13,FALSE())</f>
        <v>838.78</v>
      </c>
    </row>
    <row r="4327" customFormat="false" ht="15" hidden="false" customHeight="false" outlineLevel="0" collapsed="false">
      <c r="A4327" s="63" t="n">
        <v>45599</v>
      </c>
      <c r="B4327" s="64" t="n">
        <f aca="false">VLOOKUP(A4327,Plan1!$A$7:$O$4024,2,FALSE())</f>
        <v>0</v>
      </c>
      <c r="C4327" s="65" t="n">
        <f aca="false">VLOOKUP(A4327,Plan1!$A$7:$O$4024,3,FALSE())</f>
        <v>781</v>
      </c>
      <c r="D4327" s="66" t="n">
        <f aca="false">VLOOKUP(A4327,Plan1!$A$7:$O$4024,7,FALSE())</f>
        <v>0</v>
      </c>
      <c r="E4327" s="65" t="n">
        <f aca="false">VLOOKUP(A4327,Plan1!$A$7:$O$4024,8,FALSE())</f>
        <v>760</v>
      </c>
      <c r="F4327" s="64" t="n">
        <f aca="false">VLOOKUP(A4327,Plan1!$A$7:$O$4024,12,FALSE())</f>
        <v>0</v>
      </c>
      <c r="G4327" s="65" t="n">
        <f aca="false">VLOOKUP(A4327,Plan1!$A$7:$O$4024,13,FALSE())</f>
        <v>838.78</v>
      </c>
    </row>
    <row r="4328" customFormat="false" ht="15" hidden="false" customHeight="false" outlineLevel="0" collapsed="false">
      <c r="A4328" s="63" t="n">
        <v>45600</v>
      </c>
      <c r="B4328" s="64" t="n">
        <f aca="false">VLOOKUP(A4328,Plan1!$A$7:$O$4024,2,FALSE())</f>
        <v>0</v>
      </c>
      <c r="C4328" s="65" t="n">
        <f aca="false">VLOOKUP(A4328,Plan1!$A$7:$O$4024,3,FALSE())</f>
        <v>781</v>
      </c>
      <c r="D4328" s="66" t="n">
        <f aca="false">VLOOKUP(A4328,Plan1!$A$7:$O$4024,7,FALSE())</f>
        <v>0</v>
      </c>
      <c r="E4328" s="65" t="n">
        <f aca="false">VLOOKUP(A4328,Plan1!$A$7:$O$4024,8,FALSE())</f>
        <v>760</v>
      </c>
      <c r="F4328" s="64" t="n">
        <f aca="false">VLOOKUP(A4328,Plan1!$A$7:$O$4024,12,FALSE())</f>
        <v>0</v>
      </c>
      <c r="G4328" s="65" t="n">
        <f aca="false">VLOOKUP(A4328,Plan1!$A$7:$O$4024,13,FALSE())</f>
        <v>838.78</v>
      </c>
    </row>
    <row r="4329" customFormat="false" ht="15" hidden="false" customHeight="false" outlineLevel="0" collapsed="false">
      <c r="A4329" s="63" t="n">
        <v>45601</v>
      </c>
      <c r="B4329" s="64" t="n">
        <f aca="false">VLOOKUP(A4329,Plan1!$A$7:$O$4024,2,FALSE())</f>
        <v>0</v>
      </c>
      <c r="C4329" s="65" t="n">
        <f aca="false">VLOOKUP(A4329,Plan1!$A$7:$O$4024,3,FALSE())</f>
        <v>781</v>
      </c>
      <c r="D4329" s="66" t="n">
        <f aca="false">VLOOKUP(A4329,Plan1!$A$7:$O$4024,7,FALSE())</f>
        <v>0</v>
      </c>
      <c r="E4329" s="65" t="n">
        <f aca="false">VLOOKUP(A4329,Plan1!$A$7:$O$4024,8,FALSE())</f>
        <v>760</v>
      </c>
      <c r="F4329" s="64" t="n">
        <f aca="false">VLOOKUP(A4329,Plan1!$A$7:$O$4024,12,FALSE())</f>
        <v>0</v>
      </c>
      <c r="G4329" s="65" t="n">
        <f aca="false">VLOOKUP(A4329,Plan1!$A$7:$O$4024,13,FALSE())</f>
        <v>838.78</v>
      </c>
    </row>
    <row r="4330" customFormat="false" ht="15" hidden="false" customHeight="false" outlineLevel="0" collapsed="false">
      <c r="A4330" s="63" t="n">
        <v>45602</v>
      </c>
      <c r="B4330" s="64" t="n">
        <f aca="false">VLOOKUP(A4330,Plan1!$A$7:$O$4024,2,FALSE())</f>
        <v>0</v>
      </c>
      <c r="C4330" s="65" t="n">
        <f aca="false">VLOOKUP(A4330,Plan1!$A$7:$O$4024,3,FALSE())</f>
        <v>781</v>
      </c>
      <c r="D4330" s="66" t="n">
        <f aca="false">VLOOKUP(A4330,Plan1!$A$7:$O$4024,7,FALSE())</f>
        <v>0</v>
      </c>
      <c r="E4330" s="65" t="n">
        <f aca="false">VLOOKUP(A4330,Plan1!$A$7:$O$4024,8,FALSE())</f>
        <v>760</v>
      </c>
      <c r="F4330" s="64" t="n">
        <f aca="false">VLOOKUP(A4330,Plan1!$A$7:$O$4024,12,FALSE())</f>
        <v>0</v>
      </c>
      <c r="G4330" s="65" t="n">
        <f aca="false">VLOOKUP(A4330,Plan1!$A$7:$O$4024,13,FALSE())</f>
        <v>838.78</v>
      </c>
    </row>
    <row r="4331" customFormat="false" ht="15" hidden="false" customHeight="false" outlineLevel="0" collapsed="false">
      <c r="A4331" s="63" t="n">
        <v>45603</v>
      </c>
      <c r="B4331" s="64" t="n">
        <f aca="false">VLOOKUP(A4331,Plan1!$A$7:$O$4024,2,FALSE())</f>
        <v>0</v>
      </c>
      <c r="C4331" s="65" t="n">
        <f aca="false">VLOOKUP(A4331,Plan1!$A$7:$O$4024,3,FALSE())</f>
        <v>781</v>
      </c>
      <c r="D4331" s="66" t="n">
        <f aca="false">VLOOKUP(A4331,Plan1!$A$7:$O$4024,7,FALSE())</f>
        <v>0</v>
      </c>
      <c r="E4331" s="65" t="n">
        <f aca="false">VLOOKUP(A4331,Plan1!$A$7:$O$4024,8,FALSE())</f>
        <v>760</v>
      </c>
      <c r="F4331" s="64" t="n">
        <f aca="false">VLOOKUP(A4331,Plan1!$A$7:$O$4024,12,FALSE())</f>
        <v>0</v>
      </c>
      <c r="G4331" s="65" t="n">
        <f aca="false">VLOOKUP(A4331,Plan1!$A$7:$O$4024,13,FALSE())</f>
        <v>838.78</v>
      </c>
    </row>
    <row r="4332" customFormat="false" ht="15" hidden="false" customHeight="false" outlineLevel="0" collapsed="false">
      <c r="A4332" s="63" t="n">
        <v>45604</v>
      </c>
      <c r="B4332" s="64" t="n">
        <f aca="false">VLOOKUP(A4332,Plan1!$A$7:$O$4024,2,FALSE())</f>
        <v>0</v>
      </c>
      <c r="C4332" s="65" t="n">
        <f aca="false">VLOOKUP(A4332,Plan1!$A$7:$O$4024,3,FALSE())</f>
        <v>781</v>
      </c>
      <c r="D4332" s="66" t="n">
        <f aca="false">VLOOKUP(A4332,Plan1!$A$7:$O$4024,7,FALSE())</f>
        <v>0</v>
      </c>
      <c r="E4332" s="65" t="n">
        <f aca="false">VLOOKUP(A4332,Plan1!$A$7:$O$4024,8,FALSE())</f>
        <v>760</v>
      </c>
      <c r="F4332" s="64" t="n">
        <f aca="false">VLOOKUP(A4332,Plan1!$A$7:$O$4024,12,FALSE())</f>
        <v>0</v>
      </c>
      <c r="G4332" s="65" t="n">
        <f aca="false">VLOOKUP(A4332,Plan1!$A$7:$O$4024,13,FALSE())</f>
        <v>838.78</v>
      </c>
    </row>
    <row r="4333" customFormat="false" ht="15" hidden="false" customHeight="false" outlineLevel="0" collapsed="false">
      <c r="A4333" s="63" t="n">
        <v>45605</v>
      </c>
      <c r="B4333" s="64" t="n">
        <f aca="false">VLOOKUP(A4333,Plan1!$A$7:$O$4024,2,FALSE())</f>
        <v>0</v>
      </c>
      <c r="C4333" s="65" t="n">
        <f aca="false">VLOOKUP(A4333,Plan1!$A$7:$O$4024,3,FALSE())</f>
        <v>781</v>
      </c>
      <c r="D4333" s="66" t="n">
        <f aca="false">VLOOKUP(A4333,Plan1!$A$7:$O$4024,7,FALSE())</f>
        <v>0</v>
      </c>
      <c r="E4333" s="65" t="n">
        <f aca="false">VLOOKUP(A4333,Plan1!$A$7:$O$4024,8,FALSE())</f>
        <v>760</v>
      </c>
      <c r="F4333" s="64" t="n">
        <f aca="false">VLOOKUP(A4333,Plan1!$A$7:$O$4024,12,FALSE())</f>
        <v>0</v>
      </c>
      <c r="G4333" s="65" t="n">
        <f aca="false">VLOOKUP(A4333,Plan1!$A$7:$O$4024,13,FALSE())</f>
        <v>838.78</v>
      </c>
    </row>
    <row r="4334" customFormat="false" ht="15" hidden="false" customHeight="false" outlineLevel="0" collapsed="false">
      <c r="A4334" s="63" t="n">
        <v>45606</v>
      </c>
      <c r="B4334" s="64" t="n">
        <f aca="false">VLOOKUP(A4334,Plan1!$A$7:$O$4024,2,FALSE())</f>
        <v>0</v>
      </c>
      <c r="C4334" s="65" t="n">
        <f aca="false">VLOOKUP(A4334,Plan1!$A$7:$O$4024,3,FALSE())</f>
        <v>781</v>
      </c>
      <c r="D4334" s="66" t="n">
        <f aca="false">VLOOKUP(A4334,Plan1!$A$7:$O$4024,7,FALSE())</f>
        <v>0</v>
      </c>
      <c r="E4334" s="65" t="n">
        <f aca="false">VLOOKUP(A4334,Plan1!$A$7:$O$4024,8,FALSE())</f>
        <v>760</v>
      </c>
      <c r="F4334" s="64" t="n">
        <f aca="false">VLOOKUP(A4334,Plan1!$A$7:$O$4024,12,FALSE())</f>
        <v>0</v>
      </c>
      <c r="G4334" s="65" t="n">
        <f aca="false">VLOOKUP(A4334,Plan1!$A$7:$O$4024,13,FALSE())</f>
        <v>838.78</v>
      </c>
    </row>
    <row r="4335" customFormat="false" ht="15" hidden="false" customHeight="false" outlineLevel="0" collapsed="false">
      <c r="A4335" s="63" t="n">
        <v>45607</v>
      </c>
      <c r="B4335" s="64" t="n">
        <f aca="false">VLOOKUP(A4335,Plan1!$A$7:$O$4024,2,FALSE())</f>
        <v>0</v>
      </c>
      <c r="C4335" s="65" t="n">
        <f aca="false">VLOOKUP(A4335,Plan1!$A$7:$O$4024,3,FALSE())</f>
        <v>781</v>
      </c>
      <c r="D4335" s="66" t="n">
        <f aca="false">VLOOKUP(A4335,Plan1!$A$7:$O$4024,7,FALSE())</f>
        <v>0</v>
      </c>
      <c r="E4335" s="65" t="n">
        <f aca="false">VLOOKUP(A4335,Plan1!$A$7:$O$4024,8,FALSE())</f>
        <v>760</v>
      </c>
      <c r="F4335" s="64" t="n">
        <f aca="false">VLOOKUP(A4335,Plan1!$A$7:$O$4024,12,FALSE())</f>
        <v>0</v>
      </c>
      <c r="G4335" s="65" t="n">
        <f aca="false">VLOOKUP(A4335,Plan1!$A$7:$O$4024,13,FALSE())</f>
        <v>838.78</v>
      </c>
    </row>
    <row r="4336" customFormat="false" ht="15" hidden="false" customHeight="false" outlineLevel="0" collapsed="false">
      <c r="A4336" s="63" t="n">
        <v>45608</v>
      </c>
      <c r="B4336" s="64" t="n">
        <f aca="false">VLOOKUP(A4336,Plan1!$A$7:$O$4024,2,FALSE())</f>
        <v>0</v>
      </c>
      <c r="C4336" s="65" t="n">
        <f aca="false">VLOOKUP(A4336,Plan1!$A$7:$O$4024,3,FALSE())</f>
        <v>781</v>
      </c>
      <c r="D4336" s="66" t="n">
        <f aca="false">VLOOKUP(A4336,Plan1!$A$7:$O$4024,7,FALSE())</f>
        <v>0</v>
      </c>
      <c r="E4336" s="65" t="n">
        <f aca="false">VLOOKUP(A4336,Plan1!$A$7:$O$4024,8,FALSE())</f>
        <v>760</v>
      </c>
      <c r="F4336" s="64" t="n">
        <f aca="false">VLOOKUP(A4336,Plan1!$A$7:$O$4024,12,FALSE())</f>
        <v>0</v>
      </c>
      <c r="G4336" s="65" t="n">
        <f aca="false">VLOOKUP(A4336,Plan1!$A$7:$O$4024,13,FALSE())</f>
        <v>838.78</v>
      </c>
    </row>
    <row r="4337" customFormat="false" ht="15" hidden="false" customHeight="false" outlineLevel="0" collapsed="false">
      <c r="A4337" s="63" t="n">
        <v>45609</v>
      </c>
      <c r="B4337" s="64" t="n">
        <f aca="false">VLOOKUP(A4337,Plan1!$A$7:$O$4024,2,FALSE())</f>
        <v>0</v>
      </c>
      <c r="C4337" s="65" t="n">
        <f aca="false">VLOOKUP(A4337,Plan1!$A$7:$O$4024,3,FALSE())</f>
        <v>781</v>
      </c>
      <c r="D4337" s="66" t="n">
        <f aca="false">VLOOKUP(A4337,Plan1!$A$7:$O$4024,7,FALSE())</f>
        <v>0</v>
      </c>
      <c r="E4337" s="65" t="n">
        <f aca="false">VLOOKUP(A4337,Plan1!$A$7:$O$4024,8,FALSE())</f>
        <v>760</v>
      </c>
      <c r="F4337" s="64" t="n">
        <f aca="false">VLOOKUP(A4337,Plan1!$A$7:$O$4024,12,FALSE())</f>
        <v>0</v>
      </c>
      <c r="G4337" s="65" t="n">
        <f aca="false">VLOOKUP(A4337,Plan1!$A$7:$O$4024,13,FALSE())</f>
        <v>838.78</v>
      </c>
    </row>
    <row r="4338" customFormat="false" ht="15" hidden="false" customHeight="false" outlineLevel="0" collapsed="false">
      <c r="A4338" s="63" t="n">
        <v>45610</v>
      </c>
      <c r="B4338" s="64" t="n">
        <f aca="false">VLOOKUP(A4338,Plan1!$A$7:$O$4024,2,FALSE())</f>
        <v>0</v>
      </c>
      <c r="C4338" s="65" t="n">
        <f aca="false">VLOOKUP(A4338,Plan1!$A$7:$O$4024,3,FALSE())</f>
        <v>781</v>
      </c>
      <c r="D4338" s="66" t="n">
        <f aca="false">VLOOKUP(A4338,Plan1!$A$7:$O$4024,7,FALSE())</f>
        <v>0</v>
      </c>
      <c r="E4338" s="65" t="n">
        <f aca="false">VLOOKUP(A4338,Plan1!$A$7:$O$4024,8,FALSE())</f>
        <v>760</v>
      </c>
      <c r="F4338" s="64" t="n">
        <f aca="false">VLOOKUP(A4338,Plan1!$A$7:$O$4024,12,FALSE())</f>
        <v>0</v>
      </c>
      <c r="G4338" s="65" t="n">
        <f aca="false">VLOOKUP(A4338,Plan1!$A$7:$O$4024,13,FALSE())</f>
        <v>838.78</v>
      </c>
    </row>
    <row r="4339" customFormat="false" ht="15" hidden="false" customHeight="false" outlineLevel="0" collapsed="false">
      <c r="A4339" s="63" t="n">
        <v>45611</v>
      </c>
      <c r="B4339" s="64" t="n">
        <f aca="false">VLOOKUP(A4339,Plan1!$A$7:$O$4024,2,FALSE())</f>
        <v>0</v>
      </c>
      <c r="C4339" s="65" t="n">
        <f aca="false">VLOOKUP(A4339,Plan1!$A$7:$O$4024,3,FALSE())</f>
        <v>781</v>
      </c>
      <c r="D4339" s="66" t="n">
        <f aca="false">VLOOKUP(A4339,Plan1!$A$7:$O$4024,7,FALSE())</f>
        <v>0</v>
      </c>
      <c r="E4339" s="65" t="n">
        <f aca="false">VLOOKUP(A4339,Plan1!$A$7:$O$4024,8,FALSE())</f>
        <v>760</v>
      </c>
      <c r="F4339" s="64" t="n">
        <f aca="false">VLOOKUP(A4339,Plan1!$A$7:$O$4024,12,FALSE())</f>
        <v>0</v>
      </c>
      <c r="G4339" s="65" t="n">
        <f aca="false">VLOOKUP(A4339,Plan1!$A$7:$O$4024,13,FALSE())</f>
        <v>838.78</v>
      </c>
    </row>
    <row r="4340" customFormat="false" ht="15" hidden="false" customHeight="false" outlineLevel="0" collapsed="false">
      <c r="A4340" s="63" t="n">
        <v>45612</v>
      </c>
      <c r="B4340" s="64" t="n">
        <f aca="false">VLOOKUP(A4340,Plan1!$A$7:$O$4024,2,FALSE())</f>
        <v>0</v>
      </c>
      <c r="C4340" s="65" t="n">
        <f aca="false">VLOOKUP(A4340,Plan1!$A$7:$O$4024,3,FALSE())</f>
        <v>781</v>
      </c>
      <c r="D4340" s="66" t="n">
        <f aca="false">VLOOKUP(A4340,Plan1!$A$7:$O$4024,7,FALSE())</f>
        <v>0</v>
      </c>
      <c r="E4340" s="65" t="n">
        <f aca="false">VLOOKUP(A4340,Plan1!$A$7:$O$4024,8,FALSE())</f>
        <v>760</v>
      </c>
      <c r="F4340" s="64" t="n">
        <f aca="false">VLOOKUP(A4340,Plan1!$A$7:$O$4024,12,FALSE())</f>
        <v>0</v>
      </c>
      <c r="G4340" s="65" t="n">
        <f aca="false">VLOOKUP(A4340,Plan1!$A$7:$O$4024,13,FALSE())</f>
        <v>838.78</v>
      </c>
    </row>
    <row r="4341" customFormat="false" ht="15" hidden="false" customHeight="false" outlineLevel="0" collapsed="false">
      <c r="A4341" s="63" t="n">
        <v>45613</v>
      </c>
      <c r="B4341" s="64" t="n">
        <f aca="false">VLOOKUP(A4341,Plan1!$A$7:$O$4024,2,FALSE())</f>
        <v>0</v>
      </c>
      <c r="C4341" s="65" t="n">
        <f aca="false">VLOOKUP(A4341,Plan1!$A$7:$O$4024,3,FALSE())</f>
        <v>781</v>
      </c>
      <c r="D4341" s="66" t="n">
        <f aca="false">VLOOKUP(A4341,Plan1!$A$7:$O$4024,7,FALSE())</f>
        <v>0</v>
      </c>
      <c r="E4341" s="65" t="n">
        <f aca="false">VLOOKUP(A4341,Plan1!$A$7:$O$4024,8,FALSE())</f>
        <v>760</v>
      </c>
      <c r="F4341" s="64" t="n">
        <f aca="false">VLOOKUP(A4341,Plan1!$A$7:$O$4024,12,FALSE())</f>
        <v>0</v>
      </c>
      <c r="G4341" s="65" t="n">
        <f aca="false">VLOOKUP(A4341,Plan1!$A$7:$O$4024,13,FALSE())</f>
        <v>838.78</v>
      </c>
    </row>
    <row r="4342" customFormat="false" ht="15" hidden="false" customHeight="false" outlineLevel="0" collapsed="false">
      <c r="A4342" s="63" t="n">
        <v>45614</v>
      </c>
      <c r="B4342" s="64" t="n">
        <f aca="false">VLOOKUP(A4342,Plan1!$A$7:$O$4024,2,FALSE())</f>
        <v>0</v>
      </c>
      <c r="C4342" s="65" t="n">
        <f aca="false">VLOOKUP(A4342,Plan1!$A$7:$O$4024,3,FALSE())</f>
        <v>781</v>
      </c>
      <c r="D4342" s="66" t="n">
        <f aca="false">VLOOKUP(A4342,Plan1!$A$7:$O$4024,7,FALSE())</f>
        <v>0</v>
      </c>
      <c r="E4342" s="65" t="n">
        <f aca="false">VLOOKUP(A4342,Plan1!$A$7:$O$4024,8,FALSE())</f>
        <v>760</v>
      </c>
      <c r="F4342" s="64" t="n">
        <f aca="false">VLOOKUP(A4342,Plan1!$A$7:$O$4024,12,FALSE())</f>
        <v>0</v>
      </c>
      <c r="G4342" s="65" t="n">
        <f aca="false">VLOOKUP(A4342,Plan1!$A$7:$O$4024,13,FALSE())</f>
        <v>838.78</v>
      </c>
    </row>
    <row r="4343" customFormat="false" ht="15" hidden="false" customHeight="false" outlineLevel="0" collapsed="false">
      <c r="A4343" s="63" t="n">
        <v>45615</v>
      </c>
      <c r="B4343" s="64" t="n">
        <f aca="false">VLOOKUP(A4343,Plan1!$A$7:$O$4024,2,FALSE())</f>
        <v>0</v>
      </c>
      <c r="C4343" s="65" t="n">
        <f aca="false">VLOOKUP(A4343,Plan1!$A$7:$O$4024,3,FALSE())</f>
        <v>781</v>
      </c>
      <c r="D4343" s="66" t="n">
        <f aca="false">VLOOKUP(A4343,Plan1!$A$7:$O$4024,7,FALSE())</f>
        <v>0</v>
      </c>
      <c r="E4343" s="65" t="n">
        <f aca="false">VLOOKUP(A4343,Plan1!$A$7:$O$4024,8,FALSE())</f>
        <v>760</v>
      </c>
      <c r="F4343" s="64" t="n">
        <f aca="false">VLOOKUP(A4343,Plan1!$A$7:$O$4024,12,FALSE())</f>
        <v>0</v>
      </c>
      <c r="G4343" s="65" t="n">
        <f aca="false">VLOOKUP(A4343,Plan1!$A$7:$O$4024,13,FALSE())</f>
        <v>838.78</v>
      </c>
    </row>
    <row r="4344" customFormat="false" ht="15" hidden="false" customHeight="false" outlineLevel="0" collapsed="false">
      <c r="A4344" s="63" t="n">
        <v>45616</v>
      </c>
      <c r="B4344" s="64" t="n">
        <f aca="false">VLOOKUP(A4344,Plan1!$A$7:$O$4024,2,FALSE())</f>
        <v>0</v>
      </c>
      <c r="C4344" s="65" t="n">
        <f aca="false">VLOOKUP(A4344,Plan1!$A$7:$O$4024,3,FALSE())</f>
        <v>781</v>
      </c>
      <c r="D4344" s="66" t="n">
        <f aca="false">VLOOKUP(A4344,Plan1!$A$7:$O$4024,7,FALSE())</f>
        <v>0</v>
      </c>
      <c r="E4344" s="65" t="n">
        <f aca="false">VLOOKUP(A4344,Plan1!$A$7:$O$4024,8,FALSE())</f>
        <v>760</v>
      </c>
      <c r="F4344" s="64" t="n">
        <f aca="false">VLOOKUP(A4344,Plan1!$A$7:$O$4024,12,FALSE())</f>
        <v>0</v>
      </c>
      <c r="G4344" s="65" t="n">
        <f aca="false">VLOOKUP(A4344,Plan1!$A$7:$O$4024,13,FALSE())</f>
        <v>838.78</v>
      </c>
    </row>
    <row r="4345" customFormat="false" ht="15" hidden="false" customHeight="false" outlineLevel="0" collapsed="false">
      <c r="A4345" s="63" t="n">
        <v>45617</v>
      </c>
      <c r="B4345" s="64" t="n">
        <f aca="false">VLOOKUP(A4345,Plan1!$A$7:$O$4024,2,FALSE())</f>
        <v>0</v>
      </c>
      <c r="C4345" s="65" t="n">
        <f aca="false">VLOOKUP(A4345,Plan1!$A$7:$O$4024,3,FALSE())</f>
        <v>781</v>
      </c>
      <c r="D4345" s="66" t="n">
        <f aca="false">VLOOKUP(A4345,Plan1!$A$7:$O$4024,7,FALSE())</f>
        <v>0</v>
      </c>
      <c r="E4345" s="65" t="n">
        <f aca="false">VLOOKUP(A4345,Plan1!$A$7:$O$4024,8,FALSE())</f>
        <v>760</v>
      </c>
      <c r="F4345" s="64" t="n">
        <f aca="false">VLOOKUP(A4345,Plan1!$A$7:$O$4024,12,FALSE())</f>
        <v>0</v>
      </c>
      <c r="G4345" s="65" t="n">
        <f aca="false">VLOOKUP(A4345,Plan1!$A$7:$O$4024,13,FALSE())</f>
        <v>838.78</v>
      </c>
    </row>
    <row r="4346" customFormat="false" ht="15" hidden="false" customHeight="false" outlineLevel="0" collapsed="false">
      <c r="A4346" s="63" t="n">
        <v>45618</v>
      </c>
      <c r="B4346" s="64" t="n">
        <f aca="false">VLOOKUP(A4346,Plan1!$A$7:$O$4024,2,FALSE())</f>
        <v>0</v>
      </c>
      <c r="C4346" s="65" t="n">
        <f aca="false">VLOOKUP(A4346,Plan1!$A$7:$O$4024,3,FALSE())</f>
        <v>781</v>
      </c>
      <c r="D4346" s="66" t="n">
        <f aca="false">VLOOKUP(A4346,Plan1!$A$7:$O$4024,7,FALSE())</f>
        <v>0</v>
      </c>
      <c r="E4346" s="65" t="n">
        <f aca="false">VLOOKUP(A4346,Plan1!$A$7:$O$4024,8,FALSE())</f>
        <v>760</v>
      </c>
      <c r="F4346" s="64" t="n">
        <f aca="false">VLOOKUP(A4346,Plan1!$A$7:$O$4024,12,FALSE())</f>
        <v>0</v>
      </c>
      <c r="G4346" s="65" t="n">
        <f aca="false">VLOOKUP(A4346,Plan1!$A$7:$O$4024,13,FALSE())</f>
        <v>838.78</v>
      </c>
    </row>
    <row r="4347" customFormat="false" ht="15" hidden="false" customHeight="false" outlineLevel="0" collapsed="false">
      <c r="A4347" s="63" t="n">
        <v>45619</v>
      </c>
      <c r="B4347" s="64" t="n">
        <f aca="false">VLOOKUP(A4347,Plan1!$A$7:$O$4024,2,FALSE())</f>
        <v>0</v>
      </c>
      <c r="C4347" s="65" t="n">
        <f aca="false">VLOOKUP(A4347,Plan1!$A$7:$O$4024,3,FALSE())</f>
        <v>781</v>
      </c>
      <c r="D4347" s="66" t="n">
        <f aca="false">VLOOKUP(A4347,Plan1!$A$7:$O$4024,7,FALSE())</f>
        <v>0</v>
      </c>
      <c r="E4347" s="65" t="n">
        <f aca="false">VLOOKUP(A4347,Plan1!$A$7:$O$4024,8,FALSE())</f>
        <v>760</v>
      </c>
      <c r="F4347" s="64" t="n">
        <f aca="false">VLOOKUP(A4347,Plan1!$A$7:$O$4024,12,FALSE())</f>
        <v>0</v>
      </c>
      <c r="G4347" s="65" t="n">
        <f aca="false">VLOOKUP(A4347,Plan1!$A$7:$O$4024,13,FALSE())</f>
        <v>838.78</v>
      </c>
    </row>
    <row r="4348" customFormat="false" ht="15" hidden="false" customHeight="false" outlineLevel="0" collapsed="false">
      <c r="A4348" s="63" t="n">
        <v>45620</v>
      </c>
      <c r="B4348" s="64" t="n">
        <f aca="false">VLOOKUP(A4348,Plan1!$A$7:$O$4024,2,FALSE())</f>
        <v>0</v>
      </c>
      <c r="C4348" s="65" t="n">
        <f aca="false">VLOOKUP(A4348,Plan1!$A$7:$O$4024,3,FALSE())</f>
        <v>781</v>
      </c>
      <c r="D4348" s="66" t="n">
        <f aca="false">VLOOKUP(A4348,Plan1!$A$7:$O$4024,7,FALSE())</f>
        <v>0</v>
      </c>
      <c r="E4348" s="65" t="n">
        <f aca="false">VLOOKUP(A4348,Plan1!$A$7:$O$4024,8,FALSE())</f>
        <v>760</v>
      </c>
      <c r="F4348" s="64" t="n">
        <f aca="false">VLOOKUP(A4348,Plan1!$A$7:$O$4024,12,FALSE())</f>
        <v>0</v>
      </c>
      <c r="G4348" s="65" t="n">
        <f aca="false">VLOOKUP(A4348,Plan1!$A$7:$O$4024,13,FALSE())</f>
        <v>838.78</v>
      </c>
    </row>
    <row r="4349" customFormat="false" ht="15" hidden="false" customHeight="false" outlineLevel="0" collapsed="false">
      <c r="A4349" s="63" t="n">
        <v>45621</v>
      </c>
      <c r="B4349" s="64" t="n">
        <f aca="false">VLOOKUP(A4349,Plan1!$A$7:$O$4024,2,FALSE())</f>
        <v>0</v>
      </c>
      <c r="C4349" s="65" t="n">
        <f aca="false">VLOOKUP(A4349,Plan1!$A$7:$O$4024,3,FALSE())</f>
        <v>781</v>
      </c>
      <c r="D4349" s="66" t="n">
        <f aca="false">VLOOKUP(A4349,Plan1!$A$7:$O$4024,7,FALSE())</f>
        <v>0</v>
      </c>
      <c r="E4349" s="65" t="n">
        <f aca="false">VLOOKUP(A4349,Plan1!$A$7:$O$4024,8,FALSE())</f>
        <v>760</v>
      </c>
      <c r="F4349" s="64" t="n">
        <f aca="false">VLOOKUP(A4349,Plan1!$A$7:$O$4024,12,FALSE())</f>
        <v>0</v>
      </c>
      <c r="G4349" s="65" t="n">
        <f aca="false">VLOOKUP(A4349,Plan1!$A$7:$O$4024,13,FALSE())</f>
        <v>838.78</v>
      </c>
    </row>
    <row r="4350" customFormat="false" ht="15" hidden="false" customHeight="false" outlineLevel="0" collapsed="false">
      <c r="A4350" s="63" t="n">
        <v>45622</v>
      </c>
      <c r="B4350" s="64" t="n">
        <f aca="false">VLOOKUP(A4350,Plan1!$A$7:$O$4024,2,FALSE())</f>
        <v>0</v>
      </c>
      <c r="C4350" s="65" t="n">
        <f aca="false">VLOOKUP(A4350,Plan1!$A$7:$O$4024,3,FALSE())</f>
        <v>781</v>
      </c>
      <c r="D4350" s="66" t="n">
        <f aca="false">VLOOKUP(A4350,Plan1!$A$7:$O$4024,7,FALSE())</f>
        <v>0</v>
      </c>
      <c r="E4350" s="65" t="n">
        <f aca="false">VLOOKUP(A4350,Plan1!$A$7:$O$4024,8,FALSE())</f>
        <v>760</v>
      </c>
      <c r="F4350" s="64" t="n">
        <f aca="false">VLOOKUP(A4350,Plan1!$A$7:$O$4024,12,FALSE())</f>
        <v>0</v>
      </c>
      <c r="G4350" s="65" t="n">
        <f aca="false">VLOOKUP(A4350,Plan1!$A$7:$O$4024,13,FALSE())</f>
        <v>838.78</v>
      </c>
    </row>
    <row r="4351" customFormat="false" ht="15" hidden="false" customHeight="false" outlineLevel="0" collapsed="false">
      <c r="A4351" s="63" t="n">
        <v>45623</v>
      </c>
      <c r="B4351" s="64" t="n">
        <f aca="false">VLOOKUP(A4351,Plan1!$A$7:$O$4024,2,FALSE())</f>
        <v>0</v>
      </c>
      <c r="C4351" s="65" t="n">
        <f aca="false">VLOOKUP(A4351,Plan1!$A$7:$O$4024,3,FALSE())</f>
        <v>781</v>
      </c>
      <c r="D4351" s="66" t="n">
        <f aca="false">VLOOKUP(A4351,Plan1!$A$7:$O$4024,7,FALSE())</f>
        <v>0</v>
      </c>
      <c r="E4351" s="65" t="n">
        <f aca="false">VLOOKUP(A4351,Plan1!$A$7:$O$4024,8,FALSE())</f>
        <v>760</v>
      </c>
      <c r="F4351" s="64" t="n">
        <f aca="false">VLOOKUP(A4351,Plan1!$A$7:$O$4024,12,FALSE())</f>
        <v>0</v>
      </c>
      <c r="G4351" s="65" t="n">
        <f aca="false">VLOOKUP(A4351,Plan1!$A$7:$O$4024,13,FALSE())</f>
        <v>838.78</v>
      </c>
    </row>
    <row r="4352" customFormat="false" ht="15" hidden="false" customHeight="false" outlineLevel="0" collapsed="false">
      <c r="A4352" s="63" t="n">
        <v>45624</v>
      </c>
      <c r="B4352" s="64" t="n">
        <f aca="false">VLOOKUP(A4352,Plan1!$A$7:$O$4024,2,FALSE())</f>
        <v>0</v>
      </c>
      <c r="C4352" s="65" t="n">
        <f aca="false">VLOOKUP(A4352,Plan1!$A$7:$O$4024,3,FALSE())</f>
        <v>781</v>
      </c>
      <c r="D4352" s="66" t="n">
        <f aca="false">VLOOKUP(A4352,Plan1!$A$7:$O$4024,7,FALSE())</f>
        <v>0</v>
      </c>
      <c r="E4352" s="65" t="n">
        <f aca="false">VLOOKUP(A4352,Plan1!$A$7:$O$4024,8,FALSE())</f>
        <v>760</v>
      </c>
      <c r="F4352" s="64" t="n">
        <f aca="false">VLOOKUP(A4352,Plan1!$A$7:$O$4024,12,FALSE())</f>
        <v>0</v>
      </c>
      <c r="G4352" s="65" t="n">
        <f aca="false">VLOOKUP(A4352,Plan1!$A$7:$O$4024,13,FALSE())</f>
        <v>838.78</v>
      </c>
    </row>
    <row r="4353" customFormat="false" ht="15" hidden="false" customHeight="false" outlineLevel="0" collapsed="false">
      <c r="A4353" s="63" t="n">
        <v>45625</v>
      </c>
      <c r="B4353" s="64" t="n">
        <f aca="false">VLOOKUP(A4353,Plan1!$A$7:$O$4024,2,FALSE())</f>
        <v>0</v>
      </c>
      <c r="C4353" s="65" t="n">
        <f aca="false">VLOOKUP(A4353,Plan1!$A$7:$O$4024,3,FALSE())</f>
        <v>781</v>
      </c>
      <c r="D4353" s="66" t="n">
        <f aca="false">VLOOKUP(A4353,Plan1!$A$7:$O$4024,7,FALSE())</f>
        <v>0</v>
      </c>
      <c r="E4353" s="65" t="n">
        <f aca="false">VLOOKUP(A4353,Plan1!$A$7:$O$4024,8,FALSE())</f>
        <v>760</v>
      </c>
      <c r="F4353" s="64" t="n">
        <f aca="false">VLOOKUP(A4353,Plan1!$A$7:$O$4024,12,FALSE())</f>
        <v>0</v>
      </c>
      <c r="G4353" s="65" t="n">
        <f aca="false">VLOOKUP(A4353,Plan1!$A$7:$O$4024,13,FALSE())</f>
        <v>838.78</v>
      </c>
    </row>
    <row r="4354" customFormat="false" ht="15" hidden="false" customHeight="false" outlineLevel="0" collapsed="false">
      <c r="A4354" s="63" t="n">
        <v>45626</v>
      </c>
      <c r="B4354" s="64" t="n">
        <f aca="false">VLOOKUP(A4354,Plan1!$A$7:$O$4024,2,FALSE())</f>
        <v>0</v>
      </c>
      <c r="C4354" s="65" t="n">
        <f aca="false">VLOOKUP(A4354,Plan1!$A$7:$O$4024,3,FALSE())</f>
        <v>781</v>
      </c>
      <c r="D4354" s="66" t="n">
        <f aca="false">VLOOKUP(A4354,Plan1!$A$7:$O$4024,7,FALSE())</f>
        <v>0</v>
      </c>
      <c r="E4354" s="65" t="n">
        <f aca="false">VLOOKUP(A4354,Plan1!$A$7:$O$4024,8,FALSE())</f>
        <v>760</v>
      </c>
      <c r="F4354" s="64" t="n">
        <f aca="false">VLOOKUP(A4354,Plan1!$A$7:$O$4024,12,FALSE())</f>
        <v>0</v>
      </c>
      <c r="G4354" s="65" t="n">
        <f aca="false">VLOOKUP(A4354,Plan1!$A$7:$O$4024,13,FALSE())</f>
        <v>838.78</v>
      </c>
    </row>
    <row r="4355" customFormat="false" ht="15" hidden="false" customHeight="false" outlineLevel="0" collapsed="false">
      <c r="A4355" s="63" t="n">
        <v>45627</v>
      </c>
      <c r="B4355" s="64" t="n">
        <f aca="false">VLOOKUP(A4355,Plan1!$A$7:$O$4024,2,FALSE())</f>
        <v>0</v>
      </c>
      <c r="C4355" s="65" t="n">
        <f aca="false">VLOOKUP(A4355,Plan1!$A$7:$O$4024,3,FALSE())</f>
        <v>781</v>
      </c>
      <c r="D4355" s="66" t="n">
        <f aca="false">VLOOKUP(A4355,Plan1!$A$7:$O$4024,7,FALSE())</f>
        <v>0</v>
      </c>
      <c r="E4355" s="65" t="n">
        <f aca="false">VLOOKUP(A4355,Plan1!$A$7:$O$4024,8,FALSE())</f>
        <v>760</v>
      </c>
      <c r="F4355" s="64" t="n">
        <f aca="false">VLOOKUP(A4355,Plan1!$A$7:$O$4024,12,FALSE())</f>
        <v>0</v>
      </c>
      <c r="G4355" s="65" t="n">
        <f aca="false">VLOOKUP(A4355,Plan1!$A$7:$O$4024,13,FALSE())</f>
        <v>838.78</v>
      </c>
    </row>
    <row r="4356" customFormat="false" ht="15" hidden="false" customHeight="false" outlineLevel="0" collapsed="false">
      <c r="A4356" s="63" t="n">
        <v>45628</v>
      </c>
      <c r="B4356" s="64" t="n">
        <f aca="false">VLOOKUP(A4356,Plan1!$A$7:$O$4024,2,FALSE())</f>
        <v>0</v>
      </c>
      <c r="C4356" s="65" t="n">
        <f aca="false">VLOOKUP(A4356,Plan1!$A$7:$O$4024,3,FALSE())</f>
        <v>781</v>
      </c>
      <c r="D4356" s="66" t="n">
        <f aca="false">VLOOKUP(A4356,Plan1!$A$7:$O$4024,7,FALSE())</f>
        <v>0</v>
      </c>
      <c r="E4356" s="65" t="n">
        <f aca="false">VLOOKUP(A4356,Plan1!$A$7:$O$4024,8,FALSE())</f>
        <v>760</v>
      </c>
      <c r="F4356" s="64" t="n">
        <f aca="false">VLOOKUP(A4356,Plan1!$A$7:$O$4024,12,FALSE())</f>
        <v>0</v>
      </c>
      <c r="G4356" s="65" t="n">
        <f aca="false">VLOOKUP(A4356,Plan1!$A$7:$O$4024,13,FALSE())</f>
        <v>838.78</v>
      </c>
    </row>
    <row r="4357" customFormat="false" ht="15" hidden="false" customHeight="false" outlineLevel="0" collapsed="false">
      <c r="A4357" s="63" t="n">
        <v>45629</v>
      </c>
      <c r="B4357" s="64" t="n">
        <f aca="false">VLOOKUP(A4357,Plan1!$A$7:$O$4024,2,FALSE())</f>
        <v>0</v>
      </c>
      <c r="C4357" s="65" t="n">
        <f aca="false">VLOOKUP(A4357,Plan1!$A$7:$O$4024,3,FALSE())</f>
        <v>781</v>
      </c>
      <c r="D4357" s="66" t="n">
        <f aca="false">VLOOKUP(A4357,Plan1!$A$7:$O$4024,7,FALSE())</f>
        <v>0</v>
      </c>
      <c r="E4357" s="65" t="n">
        <f aca="false">VLOOKUP(A4357,Plan1!$A$7:$O$4024,8,FALSE())</f>
        <v>760</v>
      </c>
      <c r="F4357" s="64" t="n">
        <f aca="false">VLOOKUP(A4357,Plan1!$A$7:$O$4024,12,FALSE())</f>
        <v>0</v>
      </c>
      <c r="G4357" s="65" t="n">
        <f aca="false">VLOOKUP(A4357,Plan1!$A$7:$O$4024,13,FALSE())</f>
        <v>838.78</v>
      </c>
    </row>
    <row r="4358" customFormat="false" ht="15" hidden="false" customHeight="false" outlineLevel="0" collapsed="false">
      <c r="A4358" s="63" t="n">
        <v>45630</v>
      </c>
      <c r="B4358" s="64" t="n">
        <f aca="false">VLOOKUP(A4358,Plan1!$A$7:$O$4024,2,FALSE())</f>
        <v>0</v>
      </c>
      <c r="C4358" s="65" t="n">
        <f aca="false">VLOOKUP(A4358,Plan1!$A$7:$O$4024,3,FALSE())</f>
        <v>781</v>
      </c>
      <c r="D4358" s="66" t="n">
        <f aca="false">VLOOKUP(A4358,Plan1!$A$7:$O$4024,7,FALSE())</f>
        <v>0</v>
      </c>
      <c r="E4358" s="65" t="n">
        <f aca="false">VLOOKUP(A4358,Plan1!$A$7:$O$4024,8,FALSE())</f>
        <v>760</v>
      </c>
      <c r="F4358" s="64" t="n">
        <f aca="false">VLOOKUP(A4358,Plan1!$A$7:$O$4024,12,FALSE())</f>
        <v>0</v>
      </c>
      <c r="G4358" s="65" t="n">
        <f aca="false">VLOOKUP(A4358,Plan1!$A$7:$O$4024,13,FALSE())</f>
        <v>838.78</v>
      </c>
    </row>
    <row r="4359" customFormat="false" ht="15" hidden="false" customHeight="false" outlineLevel="0" collapsed="false">
      <c r="A4359" s="63" t="n">
        <v>45631</v>
      </c>
      <c r="B4359" s="64" t="n">
        <f aca="false">VLOOKUP(A4359,Plan1!$A$7:$O$4024,2,FALSE())</f>
        <v>0</v>
      </c>
      <c r="C4359" s="65" t="n">
        <f aca="false">VLOOKUP(A4359,Plan1!$A$7:$O$4024,3,FALSE())</f>
        <v>781</v>
      </c>
      <c r="D4359" s="66" t="n">
        <f aca="false">VLOOKUP(A4359,Plan1!$A$7:$O$4024,7,FALSE())</f>
        <v>0</v>
      </c>
      <c r="E4359" s="65" t="n">
        <f aca="false">VLOOKUP(A4359,Plan1!$A$7:$O$4024,8,FALSE())</f>
        <v>760</v>
      </c>
      <c r="F4359" s="64" t="n">
        <f aca="false">VLOOKUP(A4359,Plan1!$A$7:$O$4024,12,FALSE())</f>
        <v>0</v>
      </c>
      <c r="G4359" s="65" t="n">
        <f aca="false">VLOOKUP(A4359,Plan1!$A$7:$O$4024,13,FALSE())</f>
        <v>838.78</v>
      </c>
    </row>
    <row r="4360" customFormat="false" ht="15" hidden="false" customHeight="false" outlineLevel="0" collapsed="false">
      <c r="A4360" s="63" t="n">
        <v>45632</v>
      </c>
      <c r="B4360" s="64" t="n">
        <f aca="false">VLOOKUP(A4360,Plan1!$A$7:$O$4024,2,FALSE())</f>
        <v>0</v>
      </c>
      <c r="C4360" s="65" t="n">
        <f aca="false">VLOOKUP(A4360,Plan1!$A$7:$O$4024,3,FALSE())</f>
        <v>781</v>
      </c>
      <c r="D4360" s="66" t="n">
        <f aca="false">VLOOKUP(A4360,Plan1!$A$7:$O$4024,7,FALSE())</f>
        <v>0</v>
      </c>
      <c r="E4360" s="65" t="n">
        <f aca="false">VLOOKUP(A4360,Plan1!$A$7:$O$4024,8,FALSE())</f>
        <v>760</v>
      </c>
      <c r="F4360" s="64" t="n">
        <f aca="false">VLOOKUP(A4360,Plan1!$A$7:$O$4024,12,FALSE())</f>
        <v>0</v>
      </c>
      <c r="G4360" s="65" t="n">
        <f aca="false">VLOOKUP(A4360,Plan1!$A$7:$O$4024,13,FALSE())</f>
        <v>838.78</v>
      </c>
    </row>
    <row r="4361" customFormat="false" ht="15" hidden="false" customHeight="false" outlineLevel="0" collapsed="false">
      <c r="A4361" s="63" t="n">
        <v>45633</v>
      </c>
      <c r="B4361" s="64" t="n">
        <f aca="false">VLOOKUP(A4361,Plan1!$A$7:$O$4024,2,FALSE())</f>
        <v>0</v>
      </c>
      <c r="C4361" s="65" t="n">
        <f aca="false">VLOOKUP(A4361,Plan1!$A$7:$O$4024,3,FALSE())</f>
        <v>781</v>
      </c>
      <c r="D4361" s="66" t="n">
        <f aca="false">VLOOKUP(A4361,Plan1!$A$7:$O$4024,7,FALSE())</f>
        <v>0</v>
      </c>
      <c r="E4361" s="65" t="n">
        <f aca="false">VLOOKUP(A4361,Plan1!$A$7:$O$4024,8,FALSE())</f>
        <v>760</v>
      </c>
      <c r="F4361" s="64" t="n">
        <f aca="false">VLOOKUP(A4361,Plan1!$A$7:$O$4024,12,FALSE())</f>
        <v>0</v>
      </c>
      <c r="G4361" s="65" t="n">
        <f aca="false">VLOOKUP(A4361,Plan1!$A$7:$O$4024,13,FALSE())</f>
        <v>838.78</v>
      </c>
    </row>
    <row r="4362" customFormat="false" ht="15" hidden="false" customHeight="false" outlineLevel="0" collapsed="false">
      <c r="A4362" s="63" t="n">
        <v>45634</v>
      </c>
      <c r="B4362" s="64" t="n">
        <f aca="false">VLOOKUP(A4362,Plan1!$A$7:$O$4024,2,FALSE())</f>
        <v>0</v>
      </c>
      <c r="C4362" s="65" t="n">
        <f aca="false">VLOOKUP(A4362,Plan1!$A$7:$O$4024,3,FALSE())</f>
        <v>781</v>
      </c>
      <c r="D4362" s="66" t="n">
        <f aca="false">VLOOKUP(A4362,Plan1!$A$7:$O$4024,7,FALSE())</f>
        <v>0</v>
      </c>
      <c r="E4362" s="65" t="n">
        <f aca="false">VLOOKUP(A4362,Plan1!$A$7:$O$4024,8,FALSE())</f>
        <v>760</v>
      </c>
      <c r="F4362" s="64" t="n">
        <f aca="false">VLOOKUP(A4362,Plan1!$A$7:$O$4024,12,FALSE())</f>
        <v>0</v>
      </c>
      <c r="G4362" s="65" t="n">
        <f aca="false">VLOOKUP(A4362,Plan1!$A$7:$O$4024,13,FALSE())</f>
        <v>838.78</v>
      </c>
    </row>
    <row r="4363" customFormat="false" ht="15" hidden="false" customHeight="false" outlineLevel="0" collapsed="false">
      <c r="A4363" s="63" t="n">
        <v>45635</v>
      </c>
      <c r="B4363" s="64" t="n">
        <f aca="false">VLOOKUP(A4363,Plan1!$A$7:$O$4024,2,FALSE())</f>
        <v>0</v>
      </c>
      <c r="C4363" s="65" t="n">
        <f aca="false">VLOOKUP(A4363,Plan1!$A$7:$O$4024,3,FALSE())</f>
        <v>781</v>
      </c>
      <c r="D4363" s="66" t="n">
        <f aca="false">VLOOKUP(A4363,Plan1!$A$7:$O$4024,7,FALSE())</f>
        <v>0</v>
      </c>
      <c r="E4363" s="65" t="n">
        <f aca="false">VLOOKUP(A4363,Plan1!$A$7:$O$4024,8,FALSE())</f>
        <v>760</v>
      </c>
      <c r="F4363" s="64" t="n">
        <f aca="false">VLOOKUP(A4363,Plan1!$A$7:$O$4024,12,FALSE())</f>
        <v>0</v>
      </c>
      <c r="G4363" s="65" t="n">
        <f aca="false">VLOOKUP(A4363,Plan1!$A$7:$O$4024,13,FALSE())</f>
        <v>838.78</v>
      </c>
    </row>
    <row r="4364" customFormat="false" ht="15" hidden="false" customHeight="false" outlineLevel="0" collapsed="false">
      <c r="A4364" s="63" t="n">
        <v>45636</v>
      </c>
      <c r="B4364" s="64" t="n">
        <f aca="false">VLOOKUP(A4364,Plan1!$A$7:$O$4024,2,FALSE())</f>
        <v>0</v>
      </c>
      <c r="C4364" s="65" t="n">
        <f aca="false">VLOOKUP(A4364,Plan1!$A$7:$O$4024,3,FALSE())</f>
        <v>781</v>
      </c>
      <c r="D4364" s="66" t="n">
        <f aca="false">VLOOKUP(A4364,Plan1!$A$7:$O$4024,7,FALSE())</f>
        <v>0</v>
      </c>
      <c r="E4364" s="65" t="n">
        <f aca="false">VLOOKUP(A4364,Plan1!$A$7:$O$4024,8,FALSE())</f>
        <v>760</v>
      </c>
      <c r="F4364" s="64" t="n">
        <f aca="false">VLOOKUP(A4364,Plan1!$A$7:$O$4024,12,FALSE())</f>
        <v>0</v>
      </c>
      <c r="G4364" s="65" t="n">
        <f aca="false">VLOOKUP(A4364,Plan1!$A$7:$O$4024,13,FALSE())</f>
        <v>838.78</v>
      </c>
    </row>
    <row r="4365" customFormat="false" ht="15" hidden="false" customHeight="false" outlineLevel="0" collapsed="false">
      <c r="A4365" s="63" t="n">
        <v>45637</v>
      </c>
      <c r="B4365" s="64" t="n">
        <f aca="false">VLOOKUP(A4365,Plan1!$A$7:$O$4024,2,FALSE())</f>
        <v>0</v>
      </c>
      <c r="C4365" s="65" t="n">
        <f aca="false">VLOOKUP(A4365,Plan1!$A$7:$O$4024,3,FALSE())</f>
        <v>781</v>
      </c>
      <c r="D4365" s="66" t="n">
        <f aca="false">VLOOKUP(A4365,Plan1!$A$7:$O$4024,7,FALSE())</f>
        <v>0</v>
      </c>
      <c r="E4365" s="65" t="n">
        <f aca="false">VLOOKUP(A4365,Plan1!$A$7:$O$4024,8,FALSE())</f>
        <v>760</v>
      </c>
      <c r="F4365" s="64" t="n">
        <f aca="false">VLOOKUP(A4365,Plan1!$A$7:$O$4024,12,FALSE())</f>
        <v>0</v>
      </c>
      <c r="G4365" s="65" t="n">
        <f aca="false">VLOOKUP(A4365,Plan1!$A$7:$O$4024,13,FALSE())</f>
        <v>838.78</v>
      </c>
    </row>
    <row r="4366" customFormat="false" ht="15" hidden="false" customHeight="false" outlineLevel="0" collapsed="false">
      <c r="A4366" s="63" t="n">
        <v>45638</v>
      </c>
      <c r="B4366" s="64" t="n">
        <f aca="false">VLOOKUP(A4366,Plan1!$A$7:$O$4024,2,FALSE())</f>
        <v>0</v>
      </c>
      <c r="C4366" s="65" t="n">
        <f aca="false">VLOOKUP(A4366,Plan1!$A$7:$O$4024,3,FALSE())</f>
        <v>781</v>
      </c>
      <c r="D4366" s="66" t="n">
        <f aca="false">VLOOKUP(A4366,Plan1!$A$7:$O$4024,7,FALSE())</f>
        <v>0</v>
      </c>
      <c r="E4366" s="65" t="n">
        <f aca="false">VLOOKUP(A4366,Plan1!$A$7:$O$4024,8,FALSE())</f>
        <v>760</v>
      </c>
      <c r="F4366" s="64" t="n">
        <f aca="false">VLOOKUP(A4366,Plan1!$A$7:$O$4024,12,FALSE())</f>
        <v>0</v>
      </c>
      <c r="G4366" s="65" t="n">
        <f aca="false">VLOOKUP(A4366,Plan1!$A$7:$O$4024,13,FALSE())</f>
        <v>838.78</v>
      </c>
    </row>
    <row r="4367" customFormat="false" ht="15" hidden="false" customHeight="false" outlineLevel="0" collapsed="false">
      <c r="A4367" s="63" t="n">
        <v>45639</v>
      </c>
      <c r="B4367" s="64" t="n">
        <f aca="false">VLOOKUP(A4367,Plan1!$A$7:$O$4024,2,FALSE())</f>
        <v>0</v>
      </c>
      <c r="C4367" s="65" t="n">
        <f aca="false">VLOOKUP(A4367,Plan1!$A$7:$O$4024,3,FALSE())</f>
        <v>781</v>
      </c>
      <c r="D4367" s="66" t="n">
        <f aca="false">VLOOKUP(A4367,Plan1!$A$7:$O$4024,7,FALSE())</f>
        <v>0</v>
      </c>
      <c r="E4367" s="65" t="n">
        <f aca="false">VLOOKUP(A4367,Plan1!$A$7:$O$4024,8,FALSE())</f>
        <v>760</v>
      </c>
      <c r="F4367" s="64" t="n">
        <f aca="false">VLOOKUP(A4367,Plan1!$A$7:$O$4024,12,FALSE())</f>
        <v>0</v>
      </c>
      <c r="G4367" s="65" t="n">
        <f aca="false">VLOOKUP(A4367,Plan1!$A$7:$O$4024,13,FALSE())</f>
        <v>838.78</v>
      </c>
    </row>
    <row r="4368" customFormat="false" ht="15" hidden="false" customHeight="false" outlineLevel="0" collapsed="false">
      <c r="A4368" s="63" t="n">
        <v>45640</v>
      </c>
      <c r="B4368" s="64" t="n">
        <f aca="false">VLOOKUP(A4368,Plan1!$A$7:$O$4024,2,FALSE())</f>
        <v>0</v>
      </c>
      <c r="C4368" s="65" t="n">
        <f aca="false">VLOOKUP(A4368,Plan1!$A$7:$O$4024,3,FALSE())</f>
        <v>781</v>
      </c>
      <c r="D4368" s="66" t="n">
        <f aca="false">VLOOKUP(A4368,Plan1!$A$7:$O$4024,7,FALSE())</f>
        <v>0</v>
      </c>
      <c r="E4368" s="65" t="n">
        <f aca="false">VLOOKUP(A4368,Plan1!$A$7:$O$4024,8,FALSE())</f>
        <v>760</v>
      </c>
      <c r="F4368" s="64" t="n">
        <f aca="false">VLOOKUP(A4368,Plan1!$A$7:$O$4024,12,FALSE())</f>
        <v>0</v>
      </c>
      <c r="G4368" s="65" t="n">
        <f aca="false">VLOOKUP(A4368,Plan1!$A$7:$O$4024,13,FALSE())</f>
        <v>838.78</v>
      </c>
    </row>
    <row r="4369" customFormat="false" ht="15" hidden="false" customHeight="false" outlineLevel="0" collapsed="false">
      <c r="A4369" s="63" t="n">
        <v>45641</v>
      </c>
      <c r="B4369" s="64" t="n">
        <f aca="false">VLOOKUP(A4369,Plan1!$A$7:$O$4024,2,FALSE())</f>
        <v>0</v>
      </c>
      <c r="C4369" s="65" t="n">
        <f aca="false">VLOOKUP(A4369,Plan1!$A$7:$O$4024,3,FALSE())</f>
        <v>781</v>
      </c>
      <c r="D4369" s="66" t="n">
        <f aca="false">VLOOKUP(A4369,Plan1!$A$7:$O$4024,7,FALSE())</f>
        <v>0</v>
      </c>
      <c r="E4369" s="65" t="n">
        <f aca="false">VLOOKUP(A4369,Plan1!$A$7:$O$4024,8,FALSE())</f>
        <v>760</v>
      </c>
      <c r="F4369" s="64" t="n">
        <f aca="false">VLOOKUP(A4369,Plan1!$A$7:$O$4024,12,FALSE())</f>
        <v>0</v>
      </c>
      <c r="G4369" s="65" t="n">
        <f aca="false">VLOOKUP(A4369,Plan1!$A$7:$O$4024,13,FALSE())</f>
        <v>838.78</v>
      </c>
    </row>
    <row r="4370" customFormat="false" ht="15" hidden="false" customHeight="false" outlineLevel="0" collapsed="false">
      <c r="A4370" s="63" t="n">
        <v>45642</v>
      </c>
      <c r="B4370" s="64" t="n">
        <f aca="false">VLOOKUP(A4370,Plan1!$A$7:$O$4024,2,FALSE())</f>
        <v>0</v>
      </c>
      <c r="C4370" s="65" t="n">
        <f aca="false">VLOOKUP(A4370,Plan1!$A$7:$O$4024,3,FALSE())</f>
        <v>781</v>
      </c>
      <c r="D4370" s="66" t="n">
        <f aca="false">VLOOKUP(A4370,Plan1!$A$7:$O$4024,7,FALSE())</f>
        <v>0</v>
      </c>
      <c r="E4370" s="65" t="n">
        <f aca="false">VLOOKUP(A4370,Plan1!$A$7:$O$4024,8,FALSE())</f>
        <v>760</v>
      </c>
      <c r="F4370" s="64" t="n">
        <f aca="false">VLOOKUP(A4370,Plan1!$A$7:$O$4024,12,FALSE())</f>
        <v>0</v>
      </c>
      <c r="G4370" s="65" t="n">
        <f aca="false">VLOOKUP(A4370,Plan1!$A$7:$O$4024,13,FALSE())</f>
        <v>838.78</v>
      </c>
    </row>
    <row r="4371" customFormat="false" ht="15" hidden="false" customHeight="false" outlineLevel="0" collapsed="false">
      <c r="A4371" s="63" t="n">
        <v>45643</v>
      </c>
      <c r="B4371" s="64" t="n">
        <f aca="false">VLOOKUP(A4371,Plan1!$A$7:$O$4024,2,FALSE())</f>
        <v>0</v>
      </c>
      <c r="C4371" s="65" t="n">
        <f aca="false">VLOOKUP(A4371,Plan1!$A$7:$O$4024,3,FALSE())</f>
        <v>781</v>
      </c>
      <c r="D4371" s="66" t="n">
        <f aca="false">VLOOKUP(A4371,Plan1!$A$7:$O$4024,7,FALSE())</f>
        <v>0</v>
      </c>
      <c r="E4371" s="65" t="n">
        <f aca="false">VLOOKUP(A4371,Plan1!$A$7:$O$4024,8,FALSE())</f>
        <v>760</v>
      </c>
      <c r="F4371" s="64" t="n">
        <f aca="false">VLOOKUP(A4371,Plan1!$A$7:$O$4024,12,FALSE())</f>
        <v>0</v>
      </c>
      <c r="G4371" s="65" t="n">
        <f aca="false">VLOOKUP(A4371,Plan1!$A$7:$O$4024,13,FALSE())</f>
        <v>838.78</v>
      </c>
    </row>
    <row r="4372" customFormat="false" ht="15" hidden="false" customHeight="false" outlineLevel="0" collapsed="false">
      <c r="A4372" s="63" t="n">
        <v>45644</v>
      </c>
      <c r="B4372" s="64" t="n">
        <f aca="false">VLOOKUP(A4372,Plan1!$A$7:$O$4024,2,FALSE())</f>
        <v>0</v>
      </c>
      <c r="C4372" s="65" t="n">
        <f aca="false">VLOOKUP(A4372,Plan1!$A$7:$O$4024,3,FALSE())</f>
        <v>781</v>
      </c>
      <c r="D4372" s="66" t="n">
        <f aca="false">VLOOKUP(A4372,Plan1!$A$7:$O$4024,7,FALSE())</f>
        <v>0</v>
      </c>
      <c r="E4372" s="65" t="n">
        <f aca="false">VLOOKUP(A4372,Plan1!$A$7:$O$4024,8,FALSE())</f>
        <v>760</v>
      </c>
      <c r="F4372" s="64" t="n">
        <f aca="false">VLOOKUP(A4372,Plan1!$A$7:$O$4024,12,FALSE())</f>
        <v>0</v>
      </c>
      <c r="G4372" s="65" t="n">
        <f aca="false">VLOOKUP(A4372,Plan1!$A$7:$O$4024,13,FALSE())</f>
        <v>838.78</v>
      </c>
    </row>
    <row r="4373" customFormat="false" ht="15" hidden="false" customHeight="false" outlineLevel="0" collapsed="false">
      <c r="A4373" s="63" t="n">
        <v>45645</v>
      </c>
      <c r="B4373" s="64" t="n">
        <f aca="false">VLOOKUP(A4373,Plan1!$A$7:$O$4024,2,FALSE())</f>
        <v>0</v>
      </c>
      <c r="C4373" s="65" t="n">
        <f aca="false">VLOOKUP(A4373,Plan1!$A$7:$O$4024,3,FALSE())</f>
        <v>781</v>
      </c>
      <c r="D4373" s="66" t="n">
        <f aca="false">VLOOKUP(A4373,Plan1!$A$7:$O$4024,7,FALSE())</f>
        <v>0</v>
      </c>
      <c r="E4373" s="65" t="n">
        <f aca="false">VLOOKUP(A4373,Plan1!$A$7:$O$4024,8,FALSE())</f>
        <v>760</v>
      </c>
      <c r="F4373" s="64" t="n">
        <f aca="false">VLOOKUP(A4373,Plan1!$A$7:$O$4024,12,FALSE())</f>
        <v>0</v>
      </c>
      <c r="G4373" s="65" t="n">
        <f aca="false">VLOOKUP(A4373,Plan1!$A$7:$O$4024,13,FALSE())</f>
        <v>838.78</v>
      </c>
    </row>
    <row r="4374" customFormat="false" ht="15" hidden="false" customHeight="false" outlineLevel="0" collapsed="false">
      <c r="A4374" s="63" t="n">
        <v>45646</v>
      </c>
      <c r="B4374" s="64" t="n">
        <f aca="false">VLOOKUP(A4374,Plan1!$A$7:$O$4024,2,FALSE())</f>
        <v>0</v>
      </c>
      <c r="C4374" s="65" t="n">
        <f aca="false">VLOOKUP(A4374,Plan1!$A$7:$O$4024,3,FALSE())</f>
        <v>781</v>
      </c>
      <c r="D4374" s="66" t="n">
        <f aca="false">VLOOKUP(A4374,Plan1!$A$7:$O$4024,7,FALSE())</f>
        <v>0</v>
      </c>
      <c r="E4374" s="65" t="n">
        <f aca="false">VLOOKUP(A4374,Plan1!$A$7:$O$4024,8,FALSE())</f>
        <v>760</v>
      </c>
      <c r="F4374" s="64" t="n">
        <f aca="false">VLOOKUP(A4374,Plan1!$A$7:$O$4024,12,FALSE())</f>
        <v>0</v>
      </c>
      <c r="G4374" s="65" t="n">
        <f aca="false">VLOOKUP(A4374,Plan1!$A$7:$O$4024,13,FALSE())</f>
        <v>838.78</v>
      </c>
    </row>
    <row r="4375" customFormat="false" ht="15" hidden="false" customHeight="false" outlineLevel="0" collapsed="false">
      <c r="A4375" s="63" t="n">
        <v>45647</v>
      </c>
      <c r="B4375" s="64" t="n">
        <f aca="false">VLOOKUP(A4375,Plan1!$A$7:$O$4024,2,FALSE())</f>
        <v>0</v>
      </c>
      <c r="C4375" s="65" t="n">
        <f aca="false">VLOOKUP(A4375,Plan1!$A$7:$O$4024,3,FALSE())</f>
        <v>781</v>
      </c>
      <c r="D4375" s="66" t="n">
        <f aca="false">VLOOKUP(A4375,Plan1!$A$7:$O$4024,7,FALSE())</f>
        <v>0</v>
      </c>
      <c r="E4375" s="65" t="n">
        <f aca="false">VLOOKUP(A4375,Plan1!$A$7:$O$4024,8,FALSE())</f>
        <v>760</v>
      </c>
      <c r="F4375" s="64" t="n">
        <f aca="false">VLOOKUP(A4375,Plan1!$A$7:$O$4024,12,FALSE())</f>
        <v>0</v>
      </c>
      <c r="G4375" s="65" t="n">
        <f aca="false">VLOOKUP(A4375,Plan1!$A$7:$O$4024,13,FALSE())</f>
        <v>838.78</v>
      </c>
    </row>
    <row r="4376" customFormat="false" ht="15" hidden="false" customHeight="false" outlineLevel="0" collapsed="false">
      <c r="A4376" s="63" t="n">
        <v>45648</v>
      </c>
      <c r="B4376" s="64" t="n">
        <f aca="false">VLOOKUP(A4376,Plan1!$A$7:$O$4024,2,FALSE())</f>
        <v>0</v>
      </c>
      <c r="C4376" s="65" t="n">
        <f aca="false">VLOOKUP(A4376,Plan1!$A$7:$O$4024,3,FALSE())</f>
        <v>781</v>
      </c>
      <c r="D4376" s="66" t="n">
        <f aca="false">VLOOKUP(A4376,Plan1!$A$7:$O$4024,7,FALSE())</f>
        <v>0</v>
      </c>
      <c r="E4376" s="65" t="n">
        <f aca="false">VLOOKUP(A4376,Plan1!$A$7:$O$4024,8,FALSE())</f>
        <v>760</v>
      </c>
      <c r="F4376" s="64" t="n">
        <f aca="false">VLOOKUP(A4376,Plan1!$A$7:$O$4024,12,FALSE())</f>
        <v>0</v>
      </c>
      <c r="G4376" s="65" t="n">
        <f aca="false">VLOOKUP(A4376,Plan1!$A$7:$O$4024,13,FALSE())</f>
        <v>838.78</v>
      </c>
    </row>
    <row r="4377" customFormat="false" ht="15" hidden="false" customHeight="false" outlineLevel="0" collapsed="false">
      <c r="A4377" s="63" t="n">
        <v>45649</v>
      </c>
      <c r="B4377" s="64" t="n">
        <f aca="false">VLOOKUP(A4377,Plan1!$A$7:$O$4024,2,FALSE())</f>
        <v>0</v>
      </c>
      <c r="C4377" s="65" t="n">
        <f aca="false">VLOOKUP(A4377,Plan1!$A$7:$O$4024,3,FALSE())</f>
        <v>781</v>
      </c>
      <c r="D4377" s="66" t="n">
        <f aca="false">VLOOKUP(A4377,Plan1!$A$7:$O$4024,7,FALSE())</f>
        <v>0</v>
      </c>
      <c r="E4377" s="65" t="n">
        <f aca="false">VLOOKUP(A4377,Plan1!$A$7:$O$4024,8,FALSE())</f>
        <v>760</v>
      </c>
      <c r="F4377" s="64" t="n">
        <f aca="false">VLOOKUP(A4377,Plan1!$A$7:$O$4024,12,FALSE())</f>
        <v>0</v>
      </c>
      <c r="G4377" s="65" t="n">
        <f aca="false">VLOOKUP(A4377,Plan1!$A$7:$O$4024,13,FALSE())</f>
        <v>838.78</v>
      </c>
    </row>
    <row r="4378" customFormat="false" ht="15" hidden="false" customHeight="false" outlineLevel="0" collapsed="false">
      <c r="A4378" s="63" t="n">
        <v>45650</v>
      </c>
      <c r="B4378" s="64" t="n">
        <f aca="false">VLOOKUP(A4378,Plan1!$A$7:$O$4024,2,FALSE())</f>
        <v>0</v>
      </c>
      <c r="C4378" s="65" t="n">
        <f aca="false">VLOOKUP(A4378,Plan1!$A$7:$O$4024,3,FALSE())</f>
        <v>781</v>
      </c>
      <c r="D4378" s="66" t="n">
        <f aca="false">VLOOKUP(A4378,Plan1!$A$7:$O$4024,7,FALSE())</f>
        <v>0</v>
      </c>
      <c r="E4378" s="65" t="n">
        <f aca="false">VLOOKUP(A4378,Plan1!$A$7:$O$4024,8,FALSE())</f>
        <v>760</v>
      </c>
      <c r="F4378" s="64" t="n">
        <f aca="false">VLOOKUP(A4378,Plan1!$A$7:$O$4024,12,FALSE())</f>
        <v>0</v>
      </c>
      <c r="G4378" s="65" t="n">
        <f aca="false">VLOOKUP(A4378,Plan1!$A$7:$O$4024,13,FALSE())</f>
        <v>838.78</v>
      </c>
    </row>
    <row r="4379" customFormat="false" ht="15" hidden="false" customHeight="false" outlineLevel="0" collapsed="false">
      <c r="A4379" s="63" t="n">
        <v>45651</v>
      </c>
      <c r="B4379" s="64" t="n">
        <f aca="false">VLOOKUP(A4379,Plan1!$A$7:$O$4024,2,FALSE())</f>
        <v>0</v>
      </c>
      <c r="C4379" s="65" t="n">
        <f aca="false">VLOOKUP(A4379,Plan1!$A$7:$O$4024,3,FALSE())</f>
        <v>781</v>
      </c>
      <c r="D4379" s="66" t="n">
        <f aca="false">VLOOKUP(A4379,Plan1!$A$7:$O$4024,7,FALSE())</f>
        <v>0</v>
      </c>
      <c r="E4379" s="65" t="n">
        <f aca="false">VLOOKUP(A4379,Plan1!$A$7:$O$4024,8,FALSE())</f>
        <v>760</v>
      </c>
      <c r="F4379" s="64" t="n">
        <f aca="false">VLOOKUP(A4379,Plan1!$A$7:$O$4024,12,FALSE())</f>
        <v>0</v>
      </c>
      <c r="G4379" s="65" t="n">
        <f aca="false">VLOOKUP(A4379,Plan1!$A$7:$O$4024,13,FALSE())</f>
        <v>838.78</v>
      </c>
    </row>
    <row r="4380" customFormat="false" ht="15" hidden="false" customHeight="false" outlineLevel="0" collapsed="false">
      <c r="A4380" s="63" t="n">
        <v>45652</v>
      </c>
      <c r="B4380" s="64" t="n">
        <f aca="false">VLOOKUP(A4380,Plan1!$A$7:$O$4024,2,FALSE())</f>
        <v>0</v>
      </c>
      <c r="C4380" s="65" t="n">
        <f aca="false">VLOOKUP(A4380,Plan1!$A$7:$O$4024,3,FALSE())</f>
        <v>781</v>
      </c>
      <c r="D4380" s="66" t="n">
        <f aca="false">VLOOKUP(A4380,Plan1!$A$7:$O$4024,7,FALSE())</f>
        <v>0</v>
      </c>
      <c r="E4380" s="65" t="n">
        <f aca="false">VLOOKUP(A4380,Plan1!$A$7:$O$4024,8,FALSE())</f>
        <v>760</v>
      </c>
      <c r="F4380" s="64" t="n">
        <f aca="false">VLOOKUP(A4380,Plan1!$A$7:$O$4024,12,FALSE())</f>
        <v>0</v>
      </c>
      <c r="G4380" s="65" t="n">
        <f aca="false">VLOOKUP(A4380,Plan1!$A$7:$O$4024,13,FALSE())</f>
        <v>838.78</v>
      </c>
    </row>
    <row r="4381" customFormat="false" ht="15" hidden="false" customHeight="false" outlineLevel="0" collapsed="false">
      <c r="A4381" s="63" t="n">
        <v>45653</v>
      </c>
      <c r="B4381" s="64" t="n">
        <f aca="false">VLOOKUP(A4381,Plan1!$A$7:$O$4024,2,FALSE())</f>
        <v>0</v>
      </c>
      <c r="C4381" s="65" t="n">
        <f aca="false">VLOOKUP(A4381,Plan1!$A$7:$O$4024,3,FALSE())</f>
        <v>781</v>
      </c>
      <c r="D4381" s="66" t="n">
        <f aca="false">VLOOKUP(A4381,Plan1!$A$7:$O$4024,7,FALSE())</f>
        <v>0</v>
      </c>
      <c r="E4381" s="65" t="n">
        <f aca="false">VLOOKUP(A4381,Plan1!$A$7:$O$4024,8,FALSE())</f>
        <v>760</v>
      </c>
      <c r="F4381" s="64" t="n">
        <f aca="false">VLOOKUP(A4381,Plan1!$A$7:$O$4024,12,FALSE())</f>
        <v>0</v>
      </c>
      <c r="G4381" s="65" t="n">
        <f aca="false">VLOOKUP(A4381,Plan1!$A$7:$O$4024,13,FALSE())</f>
        <v>838.78</v>
      </c>
    </row>
    <row r="4382" customFormat="false" ht="15" hidden="false" customHeight="false" outlineLevel="0" collapsed="false">
      <c r="A4382" s="63" t="n">
        <v>45654</v>
      </c>
      <c r="B4382" s="64" t="n">
        <f aca="false">VLOOKUP(A4382,Plan1!$A$7:$O$4024,2,FALSE())</f>
        <v>0</v>
      </c>
      <c r="C4382" s="65" t="n">
        <f aca="false">VLOOKUP(A4382,Plan1!$A$7:$O$4024,3,FALSE())</f>
        <v>781</v>
      </c>
      <c r="D4382" s="66" t="n">
        <f aca="false">VLOOKUP(A4382,Plan1!$A$7:$O$4024,7,FALSE())</f>
        <v>0</v>
      </c>
      <c r="E4382" s="65" t="n">
        <f aca="false">VLOOKUP(A4382,Plan1!$A$7:$O$4024,8,FALSE())</f>
        <v>760</v>
      </c>
      <c r="F4382" s="64" t="n">
        <f aca="false">VLOOKUP(A4382,Plan1!$A$7:$O$4024,12,FALSE())</f>
        <v>0</v>
      </c>
      <c r="G4382" s="65" t="n">
        <f aca="false">VLOOKUP(A4382,Plan1!$A$7:$O$4024,13,FALSE())</f>
        <v>838.78</v>
      </c>
    </row>
    <row r="4383" customFormat="false" ht="15" hidden="false" customHeight="false" outlineLevel="0" collapsed="false">
      <c r="A4383" s="63" t="n">
        <v>45655</v>
      </c>
      <c r="B4383" s="64" t="n">
        <f aca="false">VLOOKUP(A4383,Plan1!$A$7:$O$4024,2,FALSE())</f>
        <v>0</v>
      </c>
      <c r="C4383" s="65" t="n">
        <f aca="false">VLOOKUP(A4383,Plan1!$A$7:$O$4024,3,FALSE())</f>
        <v>781</v>
      </c>
      <c r="D4383" s="66" t="n">
        <f aca="false">VLOOKUP(A4383,Plan1!$A$7:$O$4024,7,FALSE())</f>
        <v>0</v>
      </c>
      <c r="E4383" s="65" t="n">
        <f aca="false">VLOOKUP(A4383,Plan1!$A$7:$O$4024,8,FALSE())</f>
        <v>760</v>
      </c>
      <c r="F4383" s="64" t="n">
        <f aca="false">VLOOKUP(A4383,Plan1!$A$7:$O$4024,12,FALSE())</f>
        <v>0</v>
      </c>
      <c r="G4383" s="65" t="n">
        <f aca="false">VLOOKUP(A4383,Plan1!$A$7:$O$4024,13,FALSE())</f>
        <v>838.78</v>
      </c>
    </row>
    <row r="4384" customFormat="false" ht="15" hidden="false" customHeight="false" outlineLevel="0" collapsed="false">
      <c r="A4384" s="63" t="n">
        <v>45656</v>
      </c>
      <c r="B4384" s="64" t="n">
        <f aca="false">VLOOKUP(A4384,Plan1!$A$7:$O$4024,2,FALSE())</f>
        <v>0</v>
      </c>
      <c r="C4384" s="65" t="n">
        <f aca="false">VLOOKUP(A4384,Plan1!$A$7:$O$4024,3,FALSE())</f>
        <v>781</v>
      </c>
      <c r="D4384" s="66" t="n">
        <f aca="false">VLOOKUP(A4384,Plan1!$A$7:$O$4024,7,FALSE())</f>
        <v>0</v>
      </c>
      <c r="E4384" s="65" t="n">
        <f aca="false">VLOOKUP(A4384,Plan1!$A$7:$O$4024,8,FALSE())</f>
        <v>760</v>
      </c>
      <c r="F4384" s="64" t="n">
        <f aca="false">VLOOKUP(A4384,Plan1!$A$7:$O$4024,12,FALSE())</f>
        <v>0</v>
      </c>
      <c r="G4384" s="65" t="n">
        <f aca="false">VLOOKUP(A4384,Plan1!$A$7:$O$4024,13,FALSE())</f>
        <v>838.78</v>
      </c>
    </row>
    <row r="4385" customFormat="false" ht="15" hidden="false" customHeight="false" outlineLevel="0" collapsed="false">
      <c r="A4385" s="63" t="n">
        <v>45657</v>
      </c>
      <c r="B4385" s="64" t="n">
        <f aca="false">VLOOKUP(A4385,Plan1!$A$7:$O$4024,2,FALSE())</f>
        <v>0</v>
      </c>
      <c r="C4385" s="65" t="n">
        <f aca="false">VLOOKUP(A4385,Plan1!$A$7:$O$4024,3,FALSE())</f>
        <v>781</v>
      </c>
      <c r="D4385" s="66" t="n">
        <f aca="false">VLOOKUP(A4385,Plan1!$A$7:$O$4024,7,FALSE())</f>
        <v>0</v>
      </c>
      <c r="E4385" s="65" t="n">
        <f aca="false">VLOOKUP(A4385,Plan1!$A$7:$O$4024,8,FALSE())</f>
        <v>760</v>
      </c>
      <c r="F4385" s="64" t="n">
        <f aca="false">VLOOKUP(A4385,Plan1!$A$7:$O$4024,12,FALSE())</f>
        <v>0</v>
      </c>
      <c r="G4385" s="65" t="n">
        <f aca="false">VLOOKUP(A4385,Plan1!$A$7:$O$4024,13,FALSE())</f>
        <v>838.78</v>
      </c>
    </row>
    <row r="4386" customFormat="false" ht="15" hidden="false" customHeight="false" outlineLevel="0" collapsed="false">
      <c r="A4386" s="63" t="n">
        <v>45658</v>
      </c>
      <c r="B4386" s="64" t="n">
        <f aca="false">VLOOKUP(A4386,Plan1!$A$7:$O$4024,2,FALSE())</f>
        <v>0</v>
      </c>
      <c r="C4386" s="65" t="n">
        <f aca="false">VLOOKUP(A4386,Plan1!$A$7:$O$4024,3,FALSE())</f>
        <v>781</v>
      </c>
      <c r="D4386" s="66" t="n">
        <f aca="false">VLOOKUP(A4386,Plan1!$A$7:$O$4024,7,FALSE())</f>
        <v>0</v>
      </c>
      <c r="E4386" s="65" t="n">
        <f aca="false">VLOOKUP(A4386,Plan1!$A$7:$O$4024,8,FALSE())</f>
        <v>760</v>
      </c>
      <c r="F4386" s="64" t="n">
        <f aca="false">VLOOKUP(A4386,Plan1!$A$7:$O$4024,12,FALSE())</f>
        <v>0</v>
      </c>
      <c r="G4386" s="65" t="n">
        <f aca="false">VLOOKUP(A4386,Plan1!$A$7:$O$4024,13,FALSE())</f>
        <v>838.78</v>
      </c>
    </row>
    <row r="4387" customFormat="false" ht="15" hidden="false" customHeight="false" outlineLevel="0" collapsed="false">
      <c r="A4387" s="63" t="n">
        <v>45659</v>
      </c>
      <c r="B4387" s="64" t="n">
        <f aca="false">VLOOKUP(A4387,Plan1!$A$7:$O$4024,2,FALSE())</f>
        <v>0</v>
      </c>
      <c r="C4387" s="65" t="n">
        <f aca="false">VLOOKUP(A4387,Plan1!$A$7:$O$4024,3,FALSE())</f>
        <v>781</v>
      </c>
      <c r="D4387" s="66" t="n">
        <f aca="false">VLOOKUP(A4387,Plan1!$A$7:$O$4024,7,FALSE())</f>
        <v>0</v>
      </c>
      <c r="E4387" s="65" t="n">
        <f aca="false">VLOOKUP(A4387,Plan1!$A$7:$O$4024,8,FALSE())</f>
        <v>760</v>
      </c>
      <c r="F4387" s="64" t="n">
        <f aca="false">VLOOKUP(A4387,Plan1!$A$7:$O$4024,12,FALSE())</f>
        <v>0</v>
      </c>
      <c r="G4387" s="65" t="n">
        <f aca="false">VLOOKUP(A4387,Plan1!$A$7:$O$4024,13,FALSE())</f>
        <v>838.78</v>
      </c>
    </row>
    <row r="4388" customFormat="false" ht="15" hidden="false" customHeight="false" outlineLevel="0" collapsed="false">
      <c r="A4388" s="63" t="n">
        <v>45660</v>
      </c>
      <c r="B4388" s="64" t="n">
        <f aca="false">VLOOKUP(A4388,Plan1!$A$7:$O$4024,2,FALSE())</f>
        <v>0</v>
      </c>
      <c r="C4388" s="65" t="n">
        <f aca="false">VLOOKUP(A4388,Plan1!$A$7:$O$4024,3,FALSE())</f>
        <v>781</v>
      </c>
      <c r="D4388" s="66" t="n">
        <f aca="false">VLOOKUP(A4388,Plan1!$A$7:$O$4024,7,FALSE())</f>
        <v>0</v>
      </c>
      <c r="E4388" s="65" t="n">
        <f aca="false">VLOOKUP(A4388,Plan1!$A$7:$O$4024,8,FALSE())</f>
        <v>760</v>
      </c>
      <c r="F4388" s="64" t="n">
        <f aca="false">VLOOKUP(A4388,Plan1!$A$7:$O$4024,12,FALSE())</f>
        <v>0</v>
      </c>
      <c r="G4388" s="65" t="n">
        <f aca="false">VLOOKUP(A4388,Plan1!$A$7:$O$4024,13,FALSE())</f>
        <v>838.78</v>
      </c>
    </row>
    <row r="4389" customFormat="false" ht="15" hidden="false" customHeight="false" outlineLevel="0" collapsed="false">
      <c r="A4389" s="63" t="n">
        <v>45661</v>
      </c>
      <c r="B4389" s="64" t="n">
        <f aca="false">VLOOKUP(A4389,Plan1!$A$7:$O$4024,2,FALSE())</f>
        <v>0</v>
      </c>
      <c r="C4389" s="65" t="n">
        <f aca="false">VLOOKUP(A4389,Plan1!$A$7:$O$4024,3,FALSE())</f>
        <v>781</v>
      </c>
      <c r="D4389" s="66" t="n">
        <f aca="false">VLOOKUP(A4389,Plan1!$A$7:$O$4024,7,FALSE())</f>
        <v>0</v>
      </c>
      <c r="E4389" s="65" t="n">
        <f aca="false">VLOOKUP(A4389,Plan1!$A$7:$O$4024,8,FALSE())</f>
        <v>760</v>
      </c>
      <c r="F4389" s="64" t="n">
        <f aca="false">VLOOKUP(A4389,Plan1!$A$7:$O$4024,12,FALSE())</f>
        <v>0</v>
      </c>
      <c r="G4389" s="65" t="n">
        <f aca="false">VLOOKUP(A4389,Plan1!$A$7:$O$4024,13,FALSE())</f>
        <v>838.78</v>
      </c>
    </row>
    <row r="4390" customFormat="false" ht="15" hidden="false" customHeight="false" outlineLevel="0" collapsed="false">
      <c r="A4390" s="63" t="n">
        <v>45662</v>
      </c>
      <c r="B4390" s="64" t="n">
        <f aca="false">VLOOKUP(A4390,Plan1!$A$7:$O$4024,2,FALSE())</f>
        <v>0</v>
      </c>
      <c r="C4390" s="65" t="n">
        <f aca="false">VLOOKUP(A4390,Plan1!$A$7:$O$4024,3,FALSE())</f>
        <v>781</v>
      </c>
      <c r="D4390" s="66" t="n">
        <f aca="false">VLOOKUP(A4390,Plan1!$A$7:$O$4024,7,FALSE())</f>
        <v>0</v>
      </c>
      <c r="E4390" s="65" t="n">
        <f aca="false">VLOOKUP(A4390,Plan1!$A$7:$O$4024,8,FALSE())</f>
        <v>760</v>
      </c>
      <c r="F4390" s="64" t="n">
        <f aca="false">VLOOKUP(A4390,Plan1!$A$7:$O$4024,12,FALSE())</f>
        <v>0</v>
      </c>
      <c r="G4390" s="65" t="n">
        <f aca="false">VLOOKUP(A4390,Plan1!$A$7:$O$4024,13,FALSE())</f>
        <v>838.78</v>
      </c>
    </row>
    <row r="4391" customFormat="false" ht="15" hidden="false" customHeight="false" outlineLevel="0" collapsed="false">
      <c r="A4391" s="63" t="n">
        <v>45663</v>
      </c>
      <c r="B4391" s="64" t="n">
        <f aca="false">VLOOKUP(A4391,Plan1!$A$7:$O$4024,2,FALSE())</f>
        <v>0</v>
      </c>
      <c r="C4391" s="65" t="n">
        <f aca="false">VLOOKUP(A4391,Plan1!$A$7:$O$4024,3,FALSE())</f>
        <v>781</v>
      </c>
      <c r="D4391" s="66" t="n">
        <f aca="false">VLOOKUP(A4391,Plan1!$A$7:$O$4024,7,FALSE())</f>
        <v>0</v>
      </c>
      <c r="E4391" s="65" t="n">
        <f aca="false">VLOOKUP(A4391,Plan1!$A$7:$O$4024,8,FALSE())</f>
        <v>760</v>
      </c>
      <c r="F4391" s="64" t="n">
        <f aca="false">VLOOKUP(A4391,Plan1!$A$7:$O$4024,12,FALSE())</f>
        <v>0</v>
      </c>
      <c r="G4391" s="65" t="n">
        <f aca="false">VLOOKUP(A4391,Plan1!$A$7:$O$4024,13,FALSE())</f>
        <v>838.78</v>
      </c>
    </row>
    <row r="4392" customFormat="false" ht="15" hidden="false" customHeight="false" outlineLevel="0" collapsed="false">
      <c r="A4392" s="63" t="n">
        <v>45664</v>
      </c>
      <c r="B4392" s="64" t="n">
        <f aca="false">VLOOKUP(A4392,Plan1!$A$7:$O$4024,2,FALSE())</f>
        <v>0</v>
      </c>
      <c r="C4392" s="65" t="n">
        <f aca="false">VLOOKUP(A4392,Plan1!$A$7:$O$4024,3,FALSE())</f>
        <v>781</v>
      </c>
      <c r="D4392" s="66" t="n">
        <f aca="false">VLOOKUP(A4392,Plan1!$A$7:$O$4024,7,FALSE())</f>
        <v>0</v>
      </c>
      <c r="E4392" s="65" t="n">
        <f aca="false">VLOOKUP(A4392,Plan1!$A$7:$O$4024,8,FALSE())</f>
        <v>760</v>
      </c>
      <c r="F4392" s="64" t="n">
        <f aca="false">VLOOKUP(A4392,Plan1!$A$7:$O$4024,12,FALSE())</f>
        <v>0</v>
      </c>
      <c r="G4392" s="65" t="n">
        <f aca="false">VLOOKUP(A4392,Plan1!$A$7:$O$4024,13,FALSE())</f>
        <v>838.78</v>
      </c>
    </row>
    <row r="4393" customFormat="false" ht="15" hidden="false" customHeight="false" outlineLevel="0" collapsed="false">
      <c r="A4393" s="63" t="n">
        <v>45665</v>
      </c>
      <c r="B4393" s="64" t="n">
        <f aca="false">VLOOKUP(A4393,Plan1!$A$7:$O$4024,2,FALSE())</f>
        <v>0</v>
      </c>
      <c r="C4393" s="65" t="n">
        <f aca="false">VLOOKUP(A4393,Plan1!$A$7:$O$4024,3,FALSE())</f>
        <v>781</v>
      </c>
      <c r="D4393" s="66" t="n">
        <f aca="false">VLOOKUP(A4393,Plan1!$A$7:$O$4024,7,FALSE())</f>
        <v>0</v>
      </c>
      <c r="E4393" s="65" t="n">
        <f aca="false">VLOOKUP(A4393,Plan1!$A$7:$O$4024,8,FALSE())</f>
        <v>760</v>
      </c>
      <c r="F4393" s="64" t="n">
        <f aca="false">VLOOKUP(A4393,Plan1!$A$7:$O$4024,12,FALSE())</f>
        <v>0</v>
      </c>
      <c r="G4393" s="65" t="n">
        <f aca="false">VLOOKUP(A4393,Plan1!$A$7:$O$4024,13,FALSE())</f>
        <v>838.78</v>
      </c>
    </row>
    <row r="4394" customFormat="false" ht="15" hidden="false" customHeight="false" outlineLevel="0" collapsed="false">
      <c r="A4394" s="63" t="n">
        <v>45666</v>
      </c>
      <c r="B4394" s="64" t="n">
        <f aca="false">VLOOKUP(A4394,Plan1!$A$7:$O$4024,2,FALSE())</f>
        <v>0</v>
      </c>
      <c r="C4394" s="65" t="n">
        <f aca="false">VLOOKUP(A4394,Plan1!$A$7:$O$4024,3,FALSE())</f>
        <v>781</v>
      </c>
      <c r="D4394" s="66" t="n">
        <f aca="false">VLOOKUP(A4394,Plan1!$A$7:$O$4024,7,FALSE())</f>
        <v>0</v>
      </c>
      <c r="E4394" s="65" t="n">
        <f aca="false">VLOOKUP(A4394,Plan1!$A$7:$O$4024,8,FALSE())</f>
        <v>760</v>
      </c>
      <c r="F4394" s="64" t="n">
        <f aca="false">VLOOKUP(A4394,Plan1!$A$7:$O$4024,12,FALSE())</f>
        <v>0</v>
      </c>
      <c r="G4394" s="65" t="n">
        <f aca="false">VLOOKUP(A4394,Plan1!$A$7:$O$4024,13,FALSE())</f>
        <v>838.78</v>
      </c>
    </row>
    <row r="4395" customFormat="false" ht="15" hidden="false" customHeight="false" outlineLevel="0" collapsed="false">
      <c r="A4395" s="63" t="n">
        <v>45667</v>
      </c>
      <c r="B4395" s="64" t="n">
        <f aca="false">VLOOKUP(A4395,Plan1!$A$7:$O$4024,2,FALSE())</f>
        <v>0</v>
      </c>
      <c r="C4395" s="65" t="n">
        <f aca="false">VLOOKUP(A4395,Plan1!$A$7:$O$4024,3,FALSE())</f>
        <v>781</v>
      </c>
      <c r="D4395" s="66" t="n">
        <f aca="false">VLOOKUP(A4395,Plan1!$A$7:$O$4024,7,FALSE())</f>
        <v>0</v>
      </c>
      <c r="E4395" s="65" t="n">
        <f aca="false">VLOOKUP(A4395,Plan1!$A$7:$O$4024,8,FALSE())</f>
        <v>760</v>
      </c>
      <c r="F4395" s="64" t="n">
        <f aca="false">VLOOKUP(A4395,Plan1!$A$7:$O$4024,12,FALSE())</f>
        <v>0</v>
      </c>
      <c r="G4395" s="65" t="n">
        <f aca="false">VLOOKUP(A4395,Plan1!$A$7:$O$4024,13,FALSE())</f>
        <v>838.78</v>
      </c>
    </row>
    <row r="4396" customFormat="false" ht="15" hidden="false" customHeight="false" outlineLevel="0" collapsed="false">
      <c r="A4396" s="63" t="n">
        <v>45668</v>
      </c>
      <c r="B4396" s="64" t="n">
        <f aca="false">VLOOKUP(A4396,Plan1!$A$7:$O$4024,2,FALSE())</f>
        <v>0</v>
      </c>
      <c r="C4396" s="65" t="n">
        <f aca="false">VLOOKUP(A4396,Plan1!$A$7:$O$4024,3,FALSE())</f>
        <v>781</v>
      </c>
      <c r="D4396" s="66" t="n">
        <f aca="false">VLOOKUP(A4396,Plan1!$A$7:$O$4024,7,FALSE())</f>
        <v>0</v>
      </c>
      <c r="E4396" s="65" t="n">
        <f aca="false">VLOOKUP(A4396,Plan1!$A$7:$O$4024,8,FALSE())</f>
        <v>760</v>
      </c>
      <c r="F4396" s="64" t="n">
        <f aca="false">VLOOKUP(A4396,Plan1!$A$7:$O$4024,12,FALSE())</f>
        <v>0</v>
      </c>
      <c r="G4396" s="65" t="n">
        <f aca="false">VLOOKUP(A4396,Plan1!$A$7:$O$4024,13,FALSE())</f>
        <v>838.78</v>
      </c>
    </row>
    <row r="4397" customFormat="false" ht="15" hidden="false" customHeight="false" outlineLevel="0" collapsed="false">
      <c r="A4397" s="63" t="n">
        <v>45669</v>
      </c>
      <c r="B4397" s="64" t="n">
        <f aca="false">VLOOKUP(A4397,Plan1!$A$7:$O$4024,2,FALSE())</f>
        <v>0</v>
      </c>
      <c r="C4397" s="65" t="n">
        <f aca="false">VLOOKUP(A4397,Plan1!$A$7:$O$4024,3,FALSE())</f>
        <v>781</v>
      </c>
      <c r="D4397" s="66" t="n">
        <f aca="false">VLOOKUP(A4397,Plan1!$A$7:$O$4024,7,FALSE())</f>
        <v>0</v>
      </c>
      <c r="E4397" s="65" t="n">
        <f aca="false">VLOOKUP(A4397,Plan1!$A$7:$O$4024,8,FALSE())</f>
        <v>760</v>
      </c>
      <c r="F4397" s="64" t="n">
        <f aca="false">VLOOKUP(A4397,Plan1!$A$7:$O$4024,12,FALSE())</f>
        <v>0</v>
      </c>
      <c r="G4397" s="65" t="n">
        <f aca="false">VLOOKUP(A4397,Plan1!$A$7:$O$4024,13,FALSE())</f>
        <v>838.78</v>
      </c>
    </row>
    <row r="4398" customFormat="false" ht="15" hidden="false" customHeight="false" outlineLevel="0" collapsed="false">
      <c r="A4398" s="63" t="n">
        <v>45670</v>
      </c>
      <c r="B4398" s="64" t="n">
        <f aca="false">VLOOKUP(A4398,Plan1!$A$7:$O$4024,2,FALSE())</f>
        <v>0</v>
      </c>
      <c r="C4398" s="65" t="n">
        <f aca="false">VLOOKUP(A4398,Plan1!$A$7:$O$4024,3,FALSE())</f>
        <v>781</v>
      </c>
      <c r="D4398" s="66" t="n">
        <f aca="false">VLOOKUP(A4398,Plan1!$A$7:$O$4024,7,FALSE())</f>
        <v>0</v>
      </c>
      <c r="E4398" s="65" t="n">
        <f aca="false">VLOOKUP(A4398,Plan1!$A$7:$O$4024,8,FALSE())</f>
        <v>760</v>
      </c>
      <c r="F4398" s="64" t="n">
        <f aca="false">VLOOKUP(A4398,Plan1!$A$7:$O$4024,12,FALSE())</f>
        <v>0</v>
      </c>
      <c r="G4398" s="65" t="n">
        <f aca="false">VLOOKUP(A4398,Plan1!$A$7:$O$4024,13,FALSE())</f>
        <v>838.78</v>
      </c>
    </row>
    <row r="4399" customFormat="false" ht="15" hidden="false" customHeight="false" outlineLevel="0" collapsed="false">
      <c r="A4399" s="63" t="n">
        <v>45671</v>
      </c>
      <c r="B4399" s="64" t="n">
        <f aca="false">VLOOKUP(A4399,Plan1!$A$7:$O$4024,2,FALSE())</f>
        <v>0</v>
      </c>
      <c r="C4399" s="65" t="n">
        <f aca="false">VLOOKUP(A4399,Plan1!$A$7:$O$4024,3,FALSE())</f>
        <v>781</v>
      </c>
      <c r="D4399" s="66" t="n">
        <f aca="false">VLOOKUP(A4399,Plan1!$A$7:$O$4024,7,FALSE())</f>
        <v>0</v>
      </c>
      <c r="E4399" s="65" t="n">
        <f aca="false">VLOOKUP(A4399,Plan1!$A$7:$O$4024,8,FALSE())</f>
        <v>760</v>
      </c>
      <c r="F4399" s="64" t="n">
        <f aca="false">VLOOKUP(A4399,Plan1!$A$7:$O$4024,12,FALSE())</f>
        <v>0</v>
      </c>
      <c r="G4399" s="65" t="n">
        <f aca="false">VLOOKUP(A4399,Plan1!$A$7:$O$4024,13,FALSE())</f>
        <v>838.78</v>
      </c>
    </row>
    <row r="4400" customFormat="false" ht="15" hidden="false" customHeight="false" outlineLevel="0" collapsed="false">
      <c r="A4400" s="63" t="n">
        <v>45672</v>
      </c>
      <c r="B4400" s="64" t="n">
        <f aca="false">VLOOKUP(A4400,Plan1!$A$7:$O$4024,2,FALSE())</f>
        <v>0</v>
      </c>
      <c r="C4400" s="65" t="n">
        <f aca="false">VLOOKUP(A4400,Plan1!$A$7:$O$4024,3,FALSE())</f>
        <v>781</v>
      </c>
      <c r="D4400" s="66" t="n">
        <f aca="false">VLOOKUP(A4400,Plan1!$A$7:$O$4024,7,FALSE())</f>
        <v>0</v>
      </c>
      <c r="E4400" s="65" t="n">
        <f aca="false">VLOOKUP(A4400,Plan1!$A$7:$O$4024,8,FALSE())</f>
        <v>760</v>
      </c>
      <c r="F4400" s="64" t="n">
        <f aca="false">VLOOKUP(A4400,Plan1!$A$7:$O$4024,12,FALSE())</f>
        <v>0</v>
      </c>
      <c r="G4400" s="65" t="n">
        <f aca="false">VLOOKUP(A4400,Plan1!$A$7:$O$4024,13,FALSE())</f>
        <v>838.78</v>
      </c>
    </row>
    <row r="4401" customFormat="false" ht="15" hidden="false" customHeight="false" outlineLevel="0" collapsed="false">
      <c r="A4401" s="63" t="n">
        <v>45673</v>
      </c>
      <c r="B4401" s="64" t="n">
        <f aca="false">VLOOKUP(A4401,Plan1!$A$7:$O$4024,2,FALSE())</f>
        <v>0</v>
      </c>
      <c r="C4401" s="65" t="n">
        <f aca="false">VLOOKUP(A4401,Plan1!$A$7:$O$4024,3,FALSE())</f>
        <v>781</v>
      </c>
      <c r="D4401" s="66" t="n">
        <f aca="false">VLOOKUP(A4401,Plan1!$A$7:$O$4024,7,FALSE())</f>
        <v>0</v>
      </c>
      <c r="E4401" s="65" t="n">
        <f aca="false">VLOOKUP(A4401,Plan1!$A$7:$O$4024,8,FALSE())</f>
        <v>760</v>
      </c>
      <c r="F4401" s="64" t="n">
        <f aca="false">VLOOKUP(A4401,Plan1!$A$7:$O$4024,12,FALSE())</f>
        <v>0</v>
      </c>
      <c r="G4401" s="65" t="n">
        <f aca="false">VLOOKUP(A4401,Plan1!$A$7:$O$4024,13,FALSE())</f>
        <v>838.78</v>
      </c>
    </row>
    <row r="4402" customFormat="false" ht="15" hidden="false" customHeight="false" outlineLevel="0" collapsed="false">
      <c r="A4402" s="63" t="n">
        <v>45674</v>
      </c>
      <c r="B4402" s="64" t="n">
        <f aca="false">VLOOKUP(A4402,Plan1!$A$7:$O$4024,2,FALSE())</f>
        <v>0</v>
      </c>
      <c r="C4402" s="65" t="n">
        <f aca="false">VLOOKUP(A4402,Plan1!$A$7:$O$4024,3,FALSE())</f>
        <v>781</v>
      </c>
      <c r="D4402" s="66" t="n">
        <f aca="false">VLOOKUP(A4402,Plan1!$A$7:$O$4024,7,FALSE())</f>
        <v>0</v>
      </c>
      <c r="E4402" s="65" t="n">
        <f aca="false">VLOOKUP(A4402,Plan1!$A$7:$O$4024,8,FALSE())</f>
        <v>760</v>
      </c>
      <c r="F4402" s="64" t="n">
        <f aca="false">VLOOKUP(A4402,Plan1!$A$7:$O$4024,12,FALSE())</f>
        <v>0</v>
      </c>
      <c r="G4402" s="65" t="n">
        <f aca="false">VLOOKUP(A4402,Plan1!$A$7:$O$4024,13,FALSE())</f>
        <v>838.78</v>
      </c>
    </row>
    <row r="4403" customFormat="false" ht="15" hidden="false" customHeight="false" outlineLevel="0" collapsed="false">
      <c r="A4403" s="63" t="n">
        <v>45675</v>
      </c>
      <c r="B4403" s="64" t="n">
        <f aca="false">VLOOKUP(A4403,Plan1!$A$7:$O$4024,2,FALSE())</f>
        <v>0</v>
      </c>
      <c r="C4403" s="65" t="n">
        <f aca="false">VLOOKUP(A4403,Plan1!$A$7:$O$4024,3,FALSE())</f>
        <v>781</v>
      </c>
      <c r="D4403" s="66" t="n">
        <f aca="false">VLOOKUP(A4403,Plan1!$A$7:$O$4024,7,FALSE())</f>
        <v>0</v>
      </c>
      <c r="E4403" s="65" t="n">
        <f aca="false">VLOOKUP(A4403,Plan1!$A$7:$O$4024,8,FALSE())</f>
        <v>760</v>
      </c>
      <c r="F4403" s="64" t="n">
        <f aca="false">VLOOKUP(A4403,Plan1!$A$7:$O$4024,12,FALSE())</f>
        <v>0</v>
      </c>
      <c r="G4403" s="65" t="n">
        <f aca="false">VLOOKUP(A4403,Plan1!$A$7:$O$4024,13,FALSE())</f>
        <v>838.78</v>
      </c>
    </row>
    <row r="4404" customFormat="false" ht="15" hidden="false" customHeight="false" outlineLevel="0" collapsed="false">
      <c r="A4404" s="63" t="n">
        <v>45676</v>
      </c>
      <c r="B4404" s="64" t="n">
        <f aca="false">VLOOKUP(A4404,Plan1!$A$7:$O$4024,2,FALSE())</f>
        <v>0</v>
      </c>
      <c r="C4404" s="65" t="n">
        <f aca="false">VLOOKUP(A4404,Plan1!$A$7:$O$4024,3,FALSE())</f>
        <v>781</v>
      </c>
      <c r="D4404" s="66" t="n">
        <f aca="false">VLOOKUP(A4404,Plan1!$A$7:$O$4024,7,FALSE())</f>
        <v>0</v>
      </c>
      <c r="E4404" s="65" t="n">
        <f aca="false">VLOOKUP(A4404,Plan1!$A$7:$O$4024,8,FALSE())</f>
        <v>760</v>
      </c>
      <c r="F4404" s="64" t="n">
        <f aca="false">VLOOKUP(A4404,Plan1!$A$7:$O$4024,12,FALSE())</f>
        <v>0</v>
      </c>
      <c r="G4404" s="65" t="n">
        <f aca="false">VLOOKUP(A4404,Plan1!$A$7:$O$4024,13,FALSE())</f>
        <v>838.78</v>
      </c>
    </row>
    <row r="4405" customFormat="false" ht="15" hidden="false" customHeight="false" outlineLevel="0" collapsed="false">
      <c r="A4405" s="63" t="n">
        <v>45677</v>
      </c>
      <c r="B4405" s="64" t="n">
        <f aca="false">VLOOKUP(A4405,Plan1!$A$7:$O$4024,2,FALSE())</f>
        <v>0</v>
      </c>
      <c r="C4405" s="65" t="n">
        <f aca="false">VLOOKUP(A4405,Plan1!$A$7:$O$4024,3,FALSE())</f>
        <v>781</v>
      </c>
      <c r="D4405" s="66" t="n">
        <f aca="false">VLOOKUP(A4405,Plan1!$A$7:$O$4024,7,FALSE())</f>
        <v>0</v>
      </c>
      <c r="E4405" s="65" t="n">
        <f aca="false">VLOOKUP(A4405,Plan1!$A$7:$O$4024,8,FALSE())</f>
        <v>760</v>
      </c>
      <c r="F4405" s="64" t="n">
        <f aca="false">VLOOKUP(A4405,Plan1!$A$7:$O$4024,12,FALSE())</f>
        <v>0</v>
      </c>
      <c r="G4405" s="65" t="n">
        <f aca="false">VLOOKUP(A4405,Plan1!$A$7:$O$4024,13,FALSE())</f>
        <v>838.78</v>
      </c>
    </row>
    <row r="4406" customFormat="false" ht="15" hidden="false" customHeight="false" outlineLevel="0" collapsed="false">
      <c r="A4406" s="63" t="n">
        <v>45678</v>
      </c>
      <c r="B4406" s="64" t="n">
        <f aca="false">VLOOKUP(A4406,Plan1!$A$7:$O$4024,2,FALSE())</f>
        <v>0</v>
      </c>
      <c r="C4406" s="65" t="n">
        <f aca="false">VLOOKUP(A4406,Plan1!$A$7:$O$4024,3,FALSE())</f>
        <v>781</v>
      </c>
      <c r="D4406" s="66" t="n">
        <f aca="false">VLOOKUP(A4406,Plan1!$A$7:$O$4024,7,FALSE())</f>
        <v>0</v>
      </c>
      <c r="E4406" s="65" t="n">
        <f aca="false">VLOOKUP(A4406,Plan1!$A$7:$O$4024,8,FALSE())</f>
        <v>760</v>
      </c>
      <c r="F4406" s="64" t="n">
        <f aca="false">VLOOKUP(A4406,Plan1!$A$7:$O$4024,12,FALSE())</f>
        <v>0</v>
      </c>
      <c r="G4406" s="65" t="n">
        <f aca="false">VLOOKUP(A4406,Plan1!$A$7:$O$4024,13,FALSE())</f>
        <v>838.78</v>
      </c>
    </row>
    <row r="4407" customFormat="false" ht="15" hidden="false" customHeight="false" outlineLevel="0" collapsed="false">
      <c r="A4407" s="63" t="n">
        <v>45679</v>
      </c>
      <c r="B4407" s="64" t="n">
        <f aca="false">VLOOKUP(A4407,Plan1!$A$7:$O$4024,2,FALSE())</f>
        <v>0</v>
      </c>
      <c r="C4407" s="65" t="n">
        <f aca="false">VLOOKUP(A4407,Plan1!$A$7:$O$4024,3,FALSE())</f>
        <v>781</v>
      </c>
      <c r="D4407" s="66" t="n">
        <f aca="false">VLOOKUP(A4407,Plan1!$A$7:$O$4024,7,FALSE())</f>
        <v>0</v>
      </c>
      <c r="E4407" s="65" t="n">
        <f aca="false">VLOOKUP(A4407,Plan1!$A$7:$O$4024,8,FALSE())</f>
        <v>760</v>
      </c>
      <c r="F4407" s="64" t="n">
        <f aca="false">VLOOKUP(A4407,Plan1!$A$7:$O$4024,12,FALSE())</f>
        <v>0</v>
      </c>
      <c r="G4407" s="65" t="n">
        <f aca="false">VLOOKUP(A4407,Plan1!$A$7:$O$4024,13,FALSE())</f>
        <v>838.78</v>
      </c>
    </row>
    <row r="4408" customFormat="false" ht="15" hidden="false" customHeight="false" outlineLevel="0" collapsed="false">
      <c r="A4408" s="63" t="n">
        <v>45680</v>
      </c>
      <c r="B4408" s="64" t="n">
        <f aca="false">VLOOKUP(A4408,Plan1!$A$7:$O$4024,2,FALSE())</f>
        <v>0</v>
      </c>
      <c r="C4408" s="65" t="n">
        <f aca="false">VLOOKUP(A4408,Plan1!$A$7:$O$4024,3,FALSE())</f>
        <v>781</v>
      </c>
      <c r="D4408" s="66" t="n">
        <f aca="false">VLOOKUP(A4408,Plan1!$A$7:$O$4024,7,FALSE())</f>
        <v>0</v>
      </c>
      <c r="E4408" s="65" t="n">
        <f aca="false">VLOOKUP(A4408,Plan1!$A$7:$O$4024,8,FALSE())</f>
        <v>760</v>
      </c>
      <c r="F4408" s="64" t="n">
        <f aca="false">VLOOKUP(A4408,Plan1!$A$7:$O$4024,12,FALSE())</f>
        <v>0</v>
      </c>
      <c r="G4408" s="65" t="n">
        <f aca="false">VLOOKUP(A4408,Plan1!$A$7:$O$4024,13,FALSE())</f>
        <v>838.78</v>
      </c>
    </row>
    <row r="4409" customFormat="false" ht="15" hidden="false" customHeight="false" outlineLevel="0" collapsed="false">
      <c r="A4409" s="63" t="n">
        <v>45681</v>
      </c>
      <c r="B4409" s="64" t="n">
        <f aca="false">VLOOKUP(A4409,Plan1!$A$7:$O$4024,2,FALSE())</f>
        <v>0</v>
      </c>
      <c r="C4409" s="65" t="n">
        <f aca="false">VLOOKUP(A4409,Plan1!$A$7:$O$4024,3,FALSE())</f>
        <v>781</v>
      </c>
      <c r="D4409" s="66" t="n">
        <f aca="false">VLOOKUP(A4409,Plan1!$A$7:$O$4024,7,FALSE())</f>
        <v>0</v>
      </c>
      <c r="E4409" s="65" t="n">
        <f aca="false">VLOOKUP(A4409,Plan1!$A$7:$O$4024,8,FALSE())</f>
        <v>760</v>
      </c>
      <c r="F4409" s="64" t="n">
        <f aca="false">VLOOKUP(A4409,Plan1!$A$7:$O$4024,12,FALSE())</f>
        <v>0</v>
      </c>
      <c r="G4409" s="65" t="n">
        <f aca="false">VLOOKUP(A4409,Plan1!$A$7:$O$4024,13,FALSE())</f>
        <v>838.78</v>
      </c>
    </row>
    <row r="4410" customFormat="false" ht="15" hidden="false" customHeight="false" outlineLevel="0" collapsed="false">
      <c r="A4410" s="63" t="n">
        <v>45682</v>
      </c>
      <c r="B4410" s="64" t="n">
        <f aca="false">VLOOKUP(A4410,Plan1!$A$7:$O$4024,2,FALSE())</f>
        <v>0</v>
      </c>
      <c r="C4410" s="65" t="n">
        <f aca="false">VLOOKUP(A4410,Plan1!$A$7:$O$4024,3,FALSE())</f>
        <v>781</v>
      </c>
      <c r="D4410" s="66" t="n">
        <f aca="false">VLOOKUP(A4410,Plan1!$A$7:$O$4024,7,FALSE())</f>
        <v>0</v>
      </c>
      <c r="E4410" s="65" t="n">
        <f aca="false">VLOOKUP(A4410,Plan1!$A$7:$O$4024,8,FALSE())</f>
        <v>760</v>
      </c>
      <c r="F4410" s="64" t="n">
        <f aca="false">VLOOKUP(A4410,Plan1!$A$7:$O$4024,12,FALSE())</f>
        <v>0</v>
      </c>
      <c r="G4410" s="65" t="n">
        <f aca="false">VLOOKUP(A4410,Plan1!$A$7:$O$4024,13,FALSE())</f>
        <v>838.78</v>
      </c>
    </row>
    <row r="4411" customFormat="false" ht="15" hidden="false" customHeight="false" outlineLevel="0" collapsed="false">
      <c r="A4411" s="63" t="n">
        <v>45683</v>
      </c>
      <c r="B4411" s="64" t="n">
        <f aca="false">VLOOKUP(A4411,Plan1!$A$7:$O$4024,2,FALSE())</f>
        <v>0</v>
      </c>
      <c r="C4411" s="65" t="n">
        <f aca="false">VLOOKUP(A4411,Plan1!$A$7:$O$4024,3,FALSE())</f>
        <v>781</v>
      </c>
      <c r="D4411" s="66" t="n">
        <f aca="false">VLOOKUP(A4411,Plan1!$A$7:$O$4024,7,FALSE())</f>
        <v>0</v>
      </c>
      <c r="E4411" s="65" t="n">
        <f aca="false">VLOOKUP(A4411,Plan1!$A$7:$O$4024,8,FALSE())</f>
        <v>760</v>
      </c>
      <c r="F4411" s="64" t="n">
        <f aca="false">VLOOKUP(A4411,Plan1!$A$7:$O$4024,12,FALSE())</f>
        <v>0</v>
      </c>
      <c r="G4411" s="65" t="n">
        <f aca="false">VLOOKUP(A4411,Plan1!$A$7:$O$4024,13,FALSE())</f>
        <v>838.78</v>
      </c>
    </row>
    <row r="4412" customFormat="false" ht="15" hidden="false" customHeight="false" outlineLevel="0" collapsed="false">
      <c r="A4412" s="63" t="n">
        <v>45684</v>
      </c>
      <c r="B4412" s="64" t="n">
        <f aca="false">VLOOKUP(A4412,Plan1!$A$7:$O$4024,2,FALSE())</f>
        <v>0</v>
      </c>
      <c r="C4412" s="65" t="n">
        <f aca="false">VLOOKUP(A4412,Plan1!$A$7:$O$4024,3,FALSE())</f>
        <v>781</v>
      </c>
      <c r="D4412" s="66" t="n">
        <f aca="false">VLOOKUP(A4412,Plan1!$A$7:$O$4024,7,FALSE())</f>
        <v>0</v>
      </c>
      <c r="E4412" s="65" t="n">
        <f aca="false">VLOOKUP(A4412,Plan1!$A$7:$O$4024,8,FALSE())</f>
        <v>760</v>
      </c>
      <c r="F4412" s="64" t="n">
        <f aca="false">VLOOKUP(A4412,Plan1!$A$7:$O$4024,12,FALSE())</f>
        <v>0</v>
      </c>
      <c r="G4412" s="65" t="n">
        <f aca="false">VLOOKUP(A4412,Plan1!$A$7:$O$4024,13,FALSE())</f>
        <v>838.78</v>
      </c>
    </row>
    <row r="4413" customFormat="false" ht="15" hidden="false" customHeight="false" outlineLevel="0" collapsed="false">
      <c r="A4413" s="63" t="n">
        <v>45685</v>
      </c>
      <c r="B4413" s="64" t="n">
        <f aca="false">VLOOKUP(A4413,Plan1!$A$7:$O$4024,2,FALSE())</f>
        <v>0</v>
      </c>
      <c r="C4413" s="65" t="n">
        <f aca="false">VLOOKUP(A4413,Plan1!$A$7:$O$4024,3,FALSE())</f>
        <v>781</v>
      </c>
      <c r="D4413" s="66" t="n">
        <f aca="false">VLOOKUP(A4413,Plan1!$A$7:$O$4024,7,FALSE())</f>
        <v>0</v>
      </c>
      <c r="E4413" s="65" t="n">
        <f aca="false">VLOOKUP(A4413,Plan1!$A$7:$O$4024,8,FALSE())</f>
        <v>760</v>
      </c>
      <c r="F4413" s="64" t="n">
        <f aca="false">VLOOKUP(A4413,Plan1!$A$7:$O$4024,12,FALSE())</f>
        <v>0</v>
      </c>
      <c r="G4413" s="65" t="n">
        <f aca="false">VLOOKUP(A4413,Plan1!$A$7:$O$4024,13,FALSE())</f>
        <v>838.78</v>
      </c>
    </row>
    <row r="4414" customFormat="false" ht="15" hidden="false" customHeight="false" outlineLevel="0" collapsed="false">
      <c r="A4414" s="63" t="n">
        <v>45686</v>
      </c>
      <c r="B4414" s="64" t="n">
        <f aca="false">VLOOKUP(A4414,Plan1!$A$7:$O$4024,2,FALSE())</f>
        <v>0</v>
      </c>
      <c r="C4414" s="65" t="n">
        <f aca="false">VLOOKUP(A4414,Plan1!$A$7:$O$4024,3,FALSE())</f>
        <v>781</v>
      </c>
      <c r="D4414" s="66" t="n">
        <f aca="false">VLOOKUP(A4414,Plan1!$A$7:$O$4024,7,FALSE())</f>
        <v>0</v>
      </c>
      <c r="E4414" s="65" t="n">
        <f aca="false">VLOOKUP(A4414,Plan1!$A$7:$O$4024,8,FALSE())</f>
        <v>760</v>
      </c>
      <c r="F4414" s="64" t="n">
        <f aca="false">VLOOKUP(A4414,Plan1!$A$7:$O$4024,12,FALSE())</f>
        <v>0</v>
      </c>
      <c r="G4414" s="65" t="n">
        <f aca="false">VLOOKUP(A4414,Plan1!$A$7:$O$4024,13,FALSE())</f>
        <v>838.78</v>
      </c>
    </row>
    <row r="4415" customFormat="false" ht="15" hidden="false" customHeight="false" outlineLevel="0" collapsed="false">
      <c r="A4415" s="63" t="n">
        <v>45687</v>
      </c>
      <c r="B4415" s="64" t="n">
        <f aca="false">VLOOKUP(A4415,Plan1!$A$7:$O$4024,2,FALSE())</f>
        <v>0</v>
      </c>
      <c r="C4415" s="65" t="n">
        <f aca="false">VLOOKUP(A4415,Plan1!$A$7:$O$4024,3,FALSE())</f>
        <v>781</v>
      </c>
      <c r="D4415" s="66" t="n">
        <f aca="false">VLOOKUP(A4415,Plan1!$A$7:$O$4024,7,FALSE())</f>
        <v>0</v>
      </c>
      <c r="E4415" s="65" t="n">
        <f aca="false">VLOOKUP(A4415,Plan1!$A$7:$O$4024,8,FALSE())</f>
        <v>760</v>
      </c>
      <c r="F4415" s="64" t="n">
        <f aca="false">VLOOKUP(A4415,Plan1!$A$7:$O$4024,12,FALSE())</f>
        <v>0</v>
      </c>
      <c r="G4415" s="65" t="n">
        <f aca="false">VLOOKUP(A4415,Plan1!$A$7:$O$4024,13,FALSE())</f>
        <v>838.78</v>
      </c>
    </row>
    <row r="4416" customFormat="false" ht="15" hidden="false" customHeight="false" outlineLevel="0" collapsed="false">
      <c r="A4416" s="63" t="n">
        <v>45688</v>
      </c>
      <c r="B4416" s="64" t="n">
        <f aca="false">VLOOKUP(A4416,Plan1!$A$7:$O$4024,2,FALSE())</f>
        <v>0</v>
      </c>
      <c r="C4416" s="65" t="n">
        <f aca="false">VLOOKUP(A4416,Plan1!$A$7:$O$4024,3,FALSE())</f>
        <v>781</v>
      </c>
      <c r="D4416" s="66" t="n">
        <f aca="false">VLOOKUP(A4416,Plan1!$A$7:$O$4024,7,FALSE())</f>
        <v>0</v>
      </c>
      <c r="E4416" s="65" t="n">
        <f aca="false">VLOOKUP(A4416,Plan1!$A$7:$O$4024,8,FALSE())</f>
        <v>760</v>
      </c>
      <c r="F4416" s="64" t="n">
        <f aca="false">VLOOKUP(A4416,Plan1!$A$7:$O$4024,12,FALSE())</f>
        <v>0</v>
      </c>
      <c r="G4416" s="65" t="n">
        <f aca="false">VLOOKUP(A4416,Plan1!$A$7:$O$4024,13,FALSE())</f>
        <v>838.78</v>
      </c>
    </row>
    <row r="4417" customFormat="false" ht="15" hidden="false" customHeight="false" outlineLevel="0" collapsed="false">
      <c r="A4417" s="63" t="n">
        <v>45689</v>
      </c>
      <c r="B4417" s="64" t="n">
        <f aca="false">VLOOKUP(A4417,Plan1!$A$7:$O$4024,2,FALSE())</f>
        <v>0</v>
      </c>
      <c r="C4417" s="65" t="n">
        <f aca="false">VLOOKUP(A4417,Plan1!$A$7:$O$4024,3,FALSE())</f>
        <v>781</v>
      </c>
      <c r="D4417" s="66" t="n">
        <f aca="false">VLOOKUP(A4417,Plan1!$A$7:$O$4024,7,FALSE())</f>
        <v>0</v>
      </c>
      <c r="E4417" s="65" t="n">
        <f aca="false">VLOOKUP(A4417,Plan1!$A$7:$O$4024,8,FALSE())</f>
        <v>760</v>
      </c>
      <c r="F4417" s="64" t="n">
        <f aca="false">VLOOKUP(A4417,Plan1!$A$7:$O$4024,12,FALSE())</f>
        <v>0</v>
      </c>
      <c r="G4417" s="65" t="n">
        <f aca="false">VLOOKUP(A4417,Plan1!$A$7:$O$4024,13,FALSE())</f>
        <v>838.78</v>
      </c>
    </row>
    <row r="4418" customFormat="false" ht="15" hidden="false" customHeight="false" outlineLevel="0" collapsed="false">
      <c r="A4418" s="63" t="n">
        <v>45690</v>
      </c>
      <c r="B4418" s="64" t="n">
        <f aca="false">VLOOKUP(A4418,Plan1!$A$7:$O$4024,2,FALSE())</f>
        <v>0</v>
      </c>
      <c r="C4418" s="65" t="n">
        <f aca="false">VLOOKUP(A4418,Plan1!$A$7:$O$4024,3,FALSE())</f>
        <v>781</v>
      </c>
      <c r="D4418" s="66" t="n">
        <f aca="false">VLOOKUP(A4418,Plan1!$A$7:$O$4024,7,FALSE())</f>
        <v>0</v>
      </c>
      <c r="E4418" s="65" t="n">
        <f aca="false">VLOOKUP(A4418,Plan1!$A$7:$O$4024,8,FALSE())</f>
        <v>760</v>
      </c>
      <c r="F4418" s="64" t="n">
        <f aca="false">VLOOKUP(A4418,Plan1!$A$7:$O$4024,12,FALSE())</f>
        <v>0</v>
      </c>
      <c r="G4418" s="65" t="n">
        <f aca="false">VLOOKUP(A4418,Plan1!$A$7:$O$4024,13,FALSE())</f>
        <v>838.78</v>
      </c>
    </row>
    <row r="4419" customFormat="false" ht="15" hidden="false" customHeight="false" outlineLevel="0" collapsed="false">
      <c r="A4419" s="63" t="n">
        <v>45691</v>
      </c>
      <c r="B4419" s="64" t="n">
        <f aca="false">VLOOKUP(A4419,Plan1!$A$7:$O$4024,2,FALSE())</f>
        <v>0</v>
      </c>
      <c r="C4419" s="65" t="n">
        <f aca="false">VLOOKUP(A4419,Plan1!$A$7:$O$4024,3,FALSE())</f>
        <v>781</v>
      </c>
      <c r="D4419" s="66" t="n">
        <f aca="false">VLOOKUP(A4419,Plan1!$A$7:$O$4024,7,FALSE())</f>
        <v>0</v>
      </c>
      <c r="E4419" s="65" t="n">
        <f aca="false">VLOOKUP(A4419,Plan1!$A$7:$O$4024,8,FALSE())</f>
        <v>760</v>
      </c>
      <c r="F4419" s="64" t="n">
        <f aca="false">VLOOKUP(A4419,Plan1!$A$7:$O$4024,12,FALSE())</f>
        <v>0</v>
      </c>
      <c r="G4419" s="65" t="n">
        <f aca="false">VLOOKUP(A4419,Plan1!$A$7:$O$4024,13,FALSE())</f>
        <v>838.78</v>
      </c>
    </row>
    <row r="4420" customFormat="false" ht="15" hidden="false" customHeight="false" outlineLevel="0" collapsed="false">
      <c r="A4420" s="63" t="n">
        <v>45692</v>
      </c>
      <c r="B4420" s="64" t="n">
        <f aca="false">VLOOKUP(A4420,Plan1!$A$7:$O$4024,2,FALSE())</f>
        <v>0</v>
      </c>
      <c r="C4420" s="65" t="n">
        <f aca="false">VLOOKUP(A4420,Plan1!$A$7:$O$4024,3,FALSE())</f>
        <v>781</v>
      </c>
      <c r="D4420" s="66" t="n">
        <f aca="false">VLOOKUP(A4420,Plan1!$A$7:$O$4024,7,FALSE())</f>
        <v>0</v>
      </c>
      <c r="E4420" s="65" t="n">
        <f aca="false">VLOOKUP(A4420,Plan1!$A$7:$O$4024,8,FALSE())</f>
        <v>760</v>
      </c>
      <c r="F4420" s="64" t="n">
        <f aca="false">VLOOKUP(A4420,Plan1!$A$7:$O$4024,12,FALSE())</f>
        <v>0</v>
      </c>
      <c r="G4420" s="65" t="n">
        <f aca="false">VLOOKUP(A4420,Plan1!$A$7:$O$4024,13,FALSE())</f>
        <v>838.78</v>
      </c>
    </row>
    <row r="4421" customFormat="false" ht="15" hidden="false" customHeight="false" outlineLevel="0" collapsed="false">
      <c r="A4421" s="63" t="n">
        <v>45693</v>
      </c>
      <c r="B4421" s="64" t="n">
        <f aca="false">VLOOKUP(A4421,Plan1!$A$7:$O$4024,2,FALSE())</f>
        <v>0</v>
      </c>
      <c r="C4421" s="65" t="n">
        <f aca="false">VLOOKUP(A4421,Plan1!$A$7:$O$4024,3,FALSE())</f>
        <v>781</v>
      </c>
      <c r="D4421" s="66" t="n">
        <f aca="false">VLOOKUP(A4421,Plan1!$A$7:$O$4024,7,FALSE())</f>
        <v>0</v>
      </c>
      <c r="E4421" s="65" t="n">
        <f aca="false">VLOOKUP(A4421,Plan1!$A$7:$O$4024,8,FALSE())</f>
        <v>760</v>
      </c>
      <c r="F4421" s="64" t="n">
        <f aca="false">VLOOKUP(A4421,Plan1!$A$7:$O$4024,12,FALSE())</f>
        <v>0</v>
      </c>
      <c r="G4421" s="65" t="n">
        <f aca="false">VLOOKUP(A4421,Plan1!$A$7:$O$4024,13,FALSE())</f>
        <v>838.78</v>
      </c>
    </row>
    <row r="4422" customFormat="false" ht="15" hidden="false" customHeight="false" outlineLevel="0" collapsed="false">
      <c r="A4422" s="63" t="n">
        <v>45694</v>
      </c>
      <c r="B4422" s="64" t="n">
        <f aca="false">VLOOKUP(A4422,Plan1!$A$7:$O$4024,2,FALSE())</f>
        <v>0</v>
      </c>
      <c r="C4422" s="65" t="n">
        <f aca="false">VLOOKUP(A4422,Plan1!$A$7:$O$4024,3,FALSE())</f>
        <v>781</v>
      </c>
      <c r="D4422" s="66" t="n">
        <f aca="false">VLOOKUP(A4422,Plan1!$A$7:$O$4024,7,FALSE())</f>
        <v>0</v>
      </c>
      <c r="E4422" s="65" t="n">
        <f aca="false">VLOOKUP(A4422,Plan1!$A$7:$O$4024,8,FALSE())</f>
        <v>760</v>
      </c>
      <c r="F4422" s="64" t="n">
        <f aca="false">VLOOKUP(A4422,Plan1!$A$7:$O$4024,12,FALSE())</f>
        <v>0</v>
      </c>
      <c r="G4422" s="65" t="n">
        <f aca="false">VLOOKUP(A4422,Plan1!$A$7:$O$4024,13,FALSE())</f>
        <v>838.78</v>
      </c>
    </row>
    <row r="4423" customFormat="false" ht="15" hidden="false" customHeight="false" outlineLevel="0" collapsed="false">
      <c r="A4423" s="63" t="n">
        <v>45695</v>
      </c>
      <c r="B4423" s="64" t="n">
        <f aca="false">VLOOKUP(A4423,Plan1!$A$7:$O$4024,2,FALSE())</f>
        <v>0</v>
      </c>
      <c r="C4423" s="65" t="n">
        <f aca="false">VLOOKUP(A4423,Plan1!$A$7:$O$4024,3,FALSE())</f>
        <v>781</v>
      </c>
      <c r="D4423" s="66" t="n">
        <f aca="false">VLOOKUP(A4423,Plan1!$A$7:$O$4024,7,FALSE())</f>
        <v>0</v>
      </c>
      <c r="E4423" s="65" t="n">
        <f aca="false">VLOOKUP(A4423,Plan1!$A$7:$O$4024,8,FALSE())</f>
        <v>760</v>
      </c>
      <c r="F4423" s="64" t="n">
        <f aca="false">VLOOKUP(A4423,Plan1!$A$7:$O$4024,12,FALSE())</f>
        <v>0</v>
      </c>
      <c r="G4423" s="65" t="n">
        <f aca="false">VLOOKUP(A4423,Plan1!$A$7:$O$4024,13,FALSE())</f>
        <v>838.78</v>
      </c>
    </row>
    <row r="4424" customFormat="false" ht="15" hidden="false" customHeight="false" outlineLevel="0" collapsed="false">
      <c r="A4424" s="63" t="n">
        <v>45696</v>
      </c>
      <c r="B4424" s="64" t="n">
        <f aca="false">VLOOKUP(A4424,Plan1!$A$7:$O$4024,2,FALSE())</f>
        <v>0</v>
      </c>
      <c r="C4424" s="65" t="n">
        <f aca="false">VLOOKUP(A4424,Plan1!$A$7:$O$4024,3,FALSE())</f>
        <v>781</v>
      </c>
      <c r="D4424" s="66" t="n">
        <f aca="false">VLOOKUP(A4424,Plan1!$A$7:$O$4024,7,FALSE())</f>
        <v>0</v>
      </c>
      <c r="E4424" s="65" t="n">
        <f aca="false">VLOOKUP(A4424,Plan1!$A$7:$O$4024,8,FALSE())</f>
        <v>760</v>
      </c>
      <c r="F4424" s="64" t="n">
        <f aca="false">VLOOKUP(A4424,Plan1!$A$7:$O$4024,12,FALSE())</f>
        <v>0</v>
      </c>
      <c r="G4424" s="65" t="n">
        <f aca="false">VLOOKUP(A4424,Plan1!$A$7:$O$4024,13,FALSE())</f>
        <v>838.78</v>
      </c>
    </row>
    <row r="4425" customFormat="false" ht="15" hidden="false" customHeight="false" outlineLevel="0" collapsed="false">
      <c r="A4425" s="63" t="n">
        <v>45697</v>
      </c>
      <c r="B4425" s="64" t="n">
        <f aca="false">VLOOKUP(A4425,Plan1!$A$7:$O$4024,2,FALSE())</f>
        <v>0</v>
      </c>
      <c r="C4425" s="65" t="n">
        <f aca="false">VLOOKUP(A4425,Plan1!$A$7:$O$4024,3,FALSE())</f>
        <v>781</v>
      </c>
      <c r="D4425" s="66" t="n">
        <f aca="false">VLOOKUP(A4425,Plan1!$A$7:$O$4024,7,FALSE())</f>
        <v>0</v>
      </c>
      <c r="E4425" s="65" t="n">
        <f aca="false">VLOOKUP(A4425,Plan1!$A$7:$O$4024,8,FALSE())</f>
        <v>760</v>
      </c>
      <c r="F4425" s="64" t="n">
        <f aca="false">VLOOKUP(A4425,Plan1!$A$7:$O$4024,12,FALSE())</f>
        <v>0</v>
      </c>
      <c r="G4425" s="65" t="n">
        <f aca="false">VLOOKUP(A4425,Plan1!$A$7:$O$4024,13,FALSE())</f>
        <v>838.78</v>
      </c>
    </row>
    <row r="4426" customFormat="false" ht="15" hidden="false" customHeight="false" outlineLevel="0" collapsed="false">
      <c r="A4426" s="63" t="n">
        <v>45698</v>
      </c>
      <c r="B4426" s="64" t="n">
        <f aca="false">VLOOKUP(A4426,Plan1!$A$7:$O$4024,2,FALSE())</f>
        <v>0</v>
      </c>
      <c r="C4426" s="65" t="n">
        <f aca="false">VLOOKUP(A4426,Plan1!$A$7:$O$4024,3,FALSE())</f>
        <v>781</v>
      </c>
      <c r="D4426" s="66" t="n">
        <f aca="false">VLOOKUP(A4426,Plan1!$A$7:$O$4024,7,FALSE())</f>
        <v>0</v>
      </c>
      <c r="E4426" s="65" t="n">
        <f aca="false">VLOOKUP(A4426,Plan1!$A$7:$O$4024,8,FALSE())</f>
        <v>760</v>
      </c>
      <c r="F4426" s="64" t="n">
        <f aca="false">VLOOKUP(A4426,Plan1!$A$7:$O$4024,12,FALSE())</f>
        <v>0</v>
      </c>
      <c r="G4426" s="65" t="n">
        <f aca="false">VLOOKUP(A4426,Plan1!$A$7:$O$4024,13,FALSE())</f>
        <v>838.78</v>
      </c>
    </row>
    <row r="4427" customFormat="false" ht="15" hidden="false" customHeight="false" outlineLevel="0" collapsed="false">
      <c r="A4427" s="63" t="n">
        <v>45699</v>
      </c>
      <c r="B4427" s="64" t="n">
        <f aca="false">VLOOKUP(A4427,Plan1!$A$7:$O$4024,2,FALSE())</f>
        <v>0</v>
      </c>
      <c r="C4427" s="65" t="n">
        <f aca="false">VLOOKUP(A4427,Plan1!$A$7:$O$4024,3,FALSE())</f>
        <v>781</v>
      </c>
      <c r="D4427" s="66" t="n">
        <f aca="false">VLOOKUP(A4427,Plan1!$A$7:$O$4024,7,FALSE())</f>
        <v>0</v>
      </c>
      <c r="E4427" s="65" t="n">
        <f aca="false">VLOOKUP(A4427,Plan1!$A$7:$O$4024,8,FALSE())</f>
        <v>760</v>
      </c>
      <c r="F4427" s="64" t="n">
        <f aca="false">VLOOKUP(A4427,Plan1!$A$7:$O$4024,12,FALSE())</f>
        <v>0</v>
      </c>
      <c r="G4427" s="65" t="n">
        <f aca="false">VLOOKUP(A4427,Plan1!$A$7:$O$4024,13,FALSE())</f>
        <v>838.78</v>
      </c>
    </row>
    <row r="4428" customFormat="false" ht="15" hidden="false" customHeight="false" outlineLevel="0" collapsed="false">
      <c r="A4428" s="63" t="n">
        <v>45700</v>
      </c>
      <c r="B4428" s="64" t="n">
        <f aca="false">VLOOKUP(A4428,Plan1!$A$7:$O$4024,2,FALSE())</f>
        <v>0</v>
      </c>
      <c r="C4428" s="65" t="n">
        <f aca="false">VLOOKUP(A4428,Plan1!$A$7:$O$4024,3,FALSE())</f>
        <v>781</v>
      </c>
      <c r="D4428" s="66" t="n">
        <f aca="false">VLOOKUP(A4428,Plan1!$A$7:$O$4024,7,FALSE())</f>
        <v>0</v>
      </c>
      <c r="E4428" s="65" t="n">
        <f aca="false">VLOOKUP(A4428,Plan1!$A$7:$O$4024,8,FALSE())</f>
        <v>760</v>
      </c>
      <c r="F4428" s="64" t="n">
        <f aca="false">VLOOKUP(A4428,Plan1!$A$7:$O$4024,12,FALSE())</f>
        <v>0</v>
      </c>
      <c r="G4428" s="65" t="n">
        <f aca="false">VLOOKUP(A4428,Plan1!$A$7:$O$4024,13,FALSE())</f>
        <v>838.78</v>
      </c>
    </row>
    <row r="4429" customFormat="false" ht="15" hidden="false" customHeight="false" outlineLevel="0" collapsed="false">
      <c r="A4429" s="63" t="n">
        <v>45701</v>
      </c>
      <c r="B4429" s="64" t="n">
        <f aca="false">VLOOKUP(A4429,Plan1!$A$7:$O$4024,2,FALSE())</f>
        <v>0</v>
      </c>
      <c r="C4429" s="65" t="n">
        <f aca="false">VLOOKUP(A4429,Plan1!$A$7:$O$4024,3,FALSE())</f>
        <v>781</v>
      </c>
      <c r="D4429" s="66" t="n">
        <f aca="false">VLOOKUP(A4429,Plan1!$A$7:$O$4024,7,FALSE())</f>
        <v>0</v>
      </c>
      <c r="E4429" s="65" t="n">
        <f aca="false">VLOOKUP(A4429,Plan1!$A$7:$O$4024,8,FALSE())</f>
        <v>760</v>
      </c>
      <c r="F4429" s="64" t="n">
        <f aca="false">VLOOKUP(A4429,Plan1!$A$7:$O$4024,12,FALSE())</f>
        <v>0</v>
      </c>
      <c r="G4429" s="65" t="n">
        <f aca="false">VLOOKUP(A4429,Plan1!$A$7:$O$4024,13,FALSE())</f>
        <v>838.78</v>
      </c>
    </row>
    <row r="4430" customFormat="false" ht="15" hidden="false" customHeight="false" outlineLevel="0" collapsed="false">
      <c r="A4430" s="63" t="n">
        <v>45702</v>
      </c>
      <c r="B4430" s="64" t="n">
        <f aca="false">VLOOKUP(A4430,Plan1!$A$7:$O$4024,2,FALSE())</f>
        <v>0</v>
      </c>
      <c r="C4430" s="65" t="n">
        <f aca="false">VLOOKUP(A4430,Plan1!$A$7:$O$4024,3,FALSE())</f>
        <v>781</v>
      </c>
      <c r="D4430" s="66" t="n">
        <f aca="false">VLOOKUP(A4430,Plan1!$A$7:$O$4024,7,FALSE())</f>
        <v>0</v>
      </c>
      <c r="E4430" s="65" t="n">
        <f aca="false">VLOOKUP(A4430,Plan1!$A$7:$O$4024,8,FALSE())</f>
        <v>760</v>
      </c>
      <c r="F4430" s="64" t="n">
        <f aca="false">VLOOKUP(A4430,Plan1!$A$7:$O$4024,12,FALSE())</f>
        <v>0</v>
      </c>
      <c r="G4430" s="65" t="n">
        <f aca="false">VLOOKUP(A4430,Plan1!$A$7:$O$4024,13,FALSE())</f>
        <v>838.78</v>
      </c>
    </row>
    <row r="4431" customFormat="false" ht="15" hidden="false" customHeight="false" outlineLevel="0" collapsed="false">
      <c r="A4431" s="63" t="n">
        <v>45703</v>
      </c>
      <c r="B4431" s="64" t="n">
        <f aca="false">VLOOKUP(A4431,Plan1!$A$7:$O$4024,2,FALSE())</f>
        <v>0</v>
      </c>
      <c r="C4431" s="65" t="n">
        <f aca="false">VLOOKUP(A4431,Plan1!$A$7:$O$4024,3,FALSE())</f>
        <v>781</v>
      </c>
      <c r="D4431" s="66" t="n">
        <f aca="false">VLOOKUP(A4431,Plan1!$A$7:$O$4024,7,FALSE())</f>
        <v>0</v>
      </c>
      <c r="E4431" s="65" t="n">
        <f aca="false">VLOOKUP(A4431,Plan1!$A$7:$O$4024,8,FALSE())</f>
        <v>760</v>
      </c>
      <c r="F4431" s="64" t="n">
        <f aca="false">VLOOKUP(A4431,Plan1!$A$7:$O$4024,12,FALSE())</f>
        <v>0</v>
      </c>
      <c r="G4431" s="65" t="n">
        <f aca="false">VLOOKUP(A4431,Plan1!$A$7:$O$4024,13,FALSE())</f>
        <v>838.78</v>
      </c>
    </row>
    <row r="4432" customFormat="false" ht="15" hidden="false" customHeight="false" outlineLevel="0" collapsed="false">
      <c r="A4432" s="63" t="n">
        <v>45704</v>
      </c>
      <c r="B4432" s="64" t="n">
        <f aca="false">VLOOKUP(A4432,Plan1!$A$7:$O$4024,2,FALSE())</f>
        <v>0</v>
      </c>
      <c r="C4432" s="65" t="n">
        <f aca="false">VLOOKUP(A4432,Plan1!$A$7:$O$4024,3,FALSE())</f>
        <v>781</v>
      </c>
      <c r="D4432" s="66" t="n">
        <f aca="false">VLOOKUP(A4432,Plan1!$A$7:$O$4024,7,FALSE())</f>
        <v>0</v>
      </c>
      <c r="E4432" s="65" t="n">
        <f aca="false">VLOOKUP(A4432,Plan1!$A$7:$O$4024,8,FALSE())</f>
        <v>760</v>
      </c>
      <c r="F4432" s="64" t="n">
        <f aca="false">VLOOKUP(A4432,Plan1!$A$7:$O$4024,12,FALSE())</f>
        <v>0</v>
      </c>
      <c r="G4432" s="65" t="n">
        <f aca="false">VLOOKUP(A4432,Plan1!$A$7:$O$4024,13,FALSE())</f>
        <v>838.78</v>
      </c>
    </row>
    <row r="4433" customFormat="false" ht="15" hidden="false" customHeight="false" outlineLevel="0" collapsed="false">
      <c r="A4433" s="63" t="n">
        <v>45705</v>
      </c>
      <c r="B4433" s="64" t="n">
        <f aca="false">VLOOKUP(A4433,Plan1!$A$7:$O$4024,2,FALSE())</f>
        <v>0</v>
      </c>
      <c r="C4433" s="65" t="n">
        <f aca="false">VLOOKUP(A4433,Plan1!$A$7:$O$4024,3,FALSE())</f>
        <v>781</v>
      </c>
      <c r="D4433" s="66" t="n">
        <f aca="false">VLOOKUP(A4433,Plan1!$A$7:$O$4024,7,FALSE())</f>
        <v>0</v>
      </c>
      <c r="E4433" s="65" t="n">
        <f aca="false">VLOOKUP(A4433,Plan1!$A$7:$O$4024,8,FALSE())</f>
        <v>760</v>
      </c>
      <c r="F4433" s="64" t="n">
        <f aca="false">VLOOKUP(A4433,Plan1!$A$7:$O$4024,12,FALSE())</f>
        <v>0</v>
      </c>
      <c r="G4433" s="65" t="n">
        <f aca="false">VLOOKUP(A4433,Plan1!$A$7:$O$4024,13,FALSE())</f>
        <v>838.78</v>
      </c>
    </row>
    <row r="4434" customFormat="false" ht="15" hidden="false" customHeight="false" outlineLevel="0" collapsed="false">
      <c r="A4434" s="63" t="n">
        <v>45706</v>
      </c>
      <c r="B4434" s="64" t="n">
        <f aca="false">VLOOKUP(A4434,Plan1!$A$7:$O$4024,2,FALSE())</f>
        <v>0</v>
      </c>
      <c r="C4434" s="65" t="n">
        <f aca="false">VLOOKUP(A4434,Plan1!$A$7:$O$4024,3,FALSE())</f>
        <v>781</v>
      </c>
      <c r="D4434" s="66" t="n">
        <f aca="false">VLOOKUP(A4434,Plan1!$A$7:$O$4024,7,FALSE())</f>
        <v>0</v>
      </c>
      <c r="E4434" s="65" t="n">
        <f aca="false">VLOOKUP(A4434,Plan1!$A$7:$O$4024,8,FALSE())</f>
        <v>760</v>
      </c>
      <c r="F4434" s="64" t="n">
        <f aca="false">VLOOKUP(A4434,Plan1!$A$7:$O$4024,12,FALSE())</f>
        <v>0</v>
      </c>
      <c r="G4434" s="65" t="n">
        <f aca="false">VLOOKUP(A4434,Plan1!$A$7:$O$4024,13,FALSE())</f>
        <v>838.78</v>
      </c>
    </row>
    <row r="4435" customFormat="false" ht="15" hidden="false" customHeight="false" outlineLevel="0" collapsed="false">
      <c r="A4435" s="63" t="n">
        <v>45707</v>
      </c>
      <c r="B4435" s="64" t="n">
        <f aca="false">VLOOKUP(A4435,Plan1!$A$7:$O$4024,2,FALSE())</f>
        <v>0</v>
      </c>
      <c r="C4435" s="65" t="n">
        <f aca="false">VLOOKUP(A4435,Plan1!$A$7:$O$4024,3,FALSE())</f>
        <v>781</v>
      </c>
      <c r="D4435" s="66" t="n">
        <f aca="false">VLOOKUP(A4435,Plan1!$A$7:$O$4024,7,FALSE())</f>
        <v>0</v>
      </c>
      <c r="E4435" s="65" t="n">
        <f aca="false">VLOOKUP(A4435,Plan1!$A$7:$O$4024,8,FALSE())</f>
        <v>760</v>
      </c>
      <c r="F4435" s="64" t="n">
        <f aca="false">VLOOKUP(A4435,Plan1!$A$7:$O$4024,12,FALSE())</f>
        <v>0</v>
      </c>
      <c r="G4435" s="65" t="n">
        <f aca="false">VLOOKUP(A4435,Plan1!$A$7:$O$4024,13,FALSE())</f>
        <v>838.78</v>
      </c>
    </row>
    <row r="4436" customFormat="false" ht="15" hidden="false" customHeight="false" outlineLevel="0" collapsed="false">
      <c r="A4436" s="63" t="n">
        <v>45708</v>
      </c>
      <c r="B4436" s="64" t="n">
        <f aca="false">VLOOKUP(A4436,Plan1!$A$7:$O$4024,2,FALSE())</f>
        <v>0</v>
      </c>
      <c r="C4436" s="65" t="n">
        <f aca="false">VLOOKUP(A4436,Plan1!$A$7:$O$4024,3,FALSE())</f>
        <v>781</v>
      </c>
      <c r="D4436" s="66" t="n">
        <f aca="false">VLOOKUP(A4436,Plan1!$A$7:$O$4024,7,FALSE())</f>
        <v>0</v>
      </c>
      <c r="E4436" s="65" t="n">
        <f aca="false">VLOOKUP(A4436,Plan1!$A$7:$O$4024,8,FALSE())</f>
        <v>760</v>
      </c>
      <c r="F4436" s="64" t="n">
        <f aca="false">VLOOKUP(A4436,Plan1!$A$7:$O$4024,12,FALSE())</f>
        <v>0</v>
      </c>
      <c r="G4436" s="65" t="n">
        <f aca="false">VLOOKUP(A4436,Plan1!$A$7:$O$4024,13,FALSE())</f>
        <v>838.78</v>
      </c>
    </row>
    <row r="4437" customFormat="false" ht="15" hidden="false" customHeight="false" outlineLevel="0" collapsed="false">
      <c r="A4437" s="63" t="n">
        <v>45709</v>
      </c>
      <c r="B4437" s="64" t="n">
        <f aca="false">VLOOKUP(A4437,Plan1!$A$7:$O$4024,2,FALSE())</f>
        <v>0</v>
      </c>
      <c r="C4437" s="65" t="n">
        <f aca="false">VLOOKUP(A4437,Plan1!$A$7:$O$4024,3,FALSE())</f>
        <v>781</v>
      </c>
      <c r="D4437" s="66" t="n">
        <f aca="false">VLOOKUP(A4437,Plan1!$A$7:$O$4024,7,FALSE())</f>
        <v>0</v>
      </c>
      <c r="E4437" s="65" t="n">
        <f aca="false">VLOOKUP(A4437,Plan1!$A$7:$O$4024,8,FALSE())</f>
        <v>760</v>
      </c>
      <c r="F4437" s="64" t="n">
        <f aca="false">VLOOKUP(A4437,Plan1!$A$7:$O$4024,12,FALSE())</f>
        <v>0</v>
      </c>
      <c r="G4437" s="65" t="n">
        <f aca="false">VLOOKUP(A4437,Plan1!$A$7:$O$4024,13,FALSE())</f>
        <v>838.78</v>
      </c>
    </row>
    <row r="4438" customFormat="false" ht="15" hidden="false" customHeight="false" outlineLevel="0" collapsed="false">
      <c r="A4438" s="63" t="n">
        <v>45710</v>
      </c>
      <c r="B4438" s="64" t="n">
        <f aca="false">VLOOKUP(A4438,Plan1!$A$7:$O$4024,2,FALSE())</f>
        <v>0</v>
      </c>
      <c r="C4438" s="65" t="n">
        <f aca="false">VLOOKUP(A4438,Plan1!$A$7:$O$4024,3,FALSE())</f>
        <v>781</v>
      </c>
      <c r="D4438" s="66" t="n">
        <f aca="false">VLOOKUP(A4438,Plan1!$A$7:$O$4024,7,FALSE())</f>
        <v>0</v>
      </c>
      <c r="E4438" s="65" t="n">
        <f aca="false">VLOOKUP(A4438,Plan1!$A$7:$O$4024,8,FALSE())</f>
        <v>760</v>
      </c>
      <c r="F4438" s="64" t="n">
        <f aca="false">VLOOKUP(A4438,Plan1!$A$7:$O$4024,12,FALSE())</f>
        <v>0</v>
      </c>
      <c r="G4438" s="65" t="n">
        <f aca="false">VLOOKUP(A4438,Plan1!$A$7:$O$4024,13,FALSE())</f>
        <v>838.78</v>
      </c>
    </row>
    <row r="4439" customFormat="false" ht="15" hidden="false" customHeight="false" outlineLevel="0" collapsed="false">
      <c r="A4439" s="63" t="n">
        <v>45711</v>
      </c>
      <c r="B4439" s="64" t="n">
        <f aca="false">VLOOKUP(A4439,Plan1!$A$7:$O$4024,2,FALSE())</f>
        <v>0</v>
      </c>
      <c r="C4439" s="65" t="n">
        <f aca="false">VLOOKUP(A4439,Plan1!$A$7:$O$4024,3,FALSE())</f>
        <v>781</v>
      </c>
      <c r="D4439" s="66" t="n">
        <f aca="false">VLOOKUP(A4439,Plan1!$A$7:$O$4024,7,FALSE())</f>
        <v>0</v>
      </c>
      <c r="E4439" s="65" t="n">
        <f aca="false">VLOOKUP(A4439,Plan1!$A$7:$O$4024,8,FALSE())</f>
        <v>760</v>
      </c>
      <c r="F4439" s="64" t="n">
        <f aca="false">VLOOKUP(A4439,Plan1!$A$7:$O$4024,12,FALSE())</f>
        <v>0</v>
      </c>
      <c r="G4439" s="65" t="n">
        <f aca="false">VLOOKUP(A4439,Plan1!$A$7:$O$4024,13,FALSE())</f>
        <v>838.78</v>
      </c>
    </row>
    <row r="4440" customFormat="false" ht="15" hidden="false" customHeight="false" outlineLevel="0" collapsed="false">
      <c r="A4440" s="63" t="n">
        <v>45712</v>
      </c>
      <c r="B4440" s="64" t="n">
        <f aca="false">VLOOKUP(A4440,Plan1!$A$7:$O$4024,2,FALSE())</f>
        <v>0</v>
      </c>
      <c r="C4440" s="65" t="n">
        <f aca="false">VLOOKUP(A4440,Plan1!$A$7:$O$4024,3,FALSE())</f>
        <v>781</v>
      </c>
      <c r="D4440" s="66" t="n">
        <f aca="false">VLOOKUP(A4440,Plan1!$A$7:$O$4024,7,FALSE())</f>
        <v>0</v>
      </c>
      <c r="E4440" s="65" t="n">
        <f aca="false">VLOOKUP(A4440,Plan1!$A$7:$O$4024,8,FALSE())</f>
        <v>760</v>
      </c>
      <c r="F4440" s="64" t="n">
        <f aca="false">VLOOKUP(A4440,Plan1!$A$7:$O$4024,12,FALSE())</f>
        <v>0</v>
      </c>
      <c r="G4440" s="65" t="n">
        <f aca="false">VLOOKUP(A4440,Plan1!$A$7:$O$4024,13,FALSE())</f>
        <v>838.78</v>
      </c>
    </row>
    <row r="4441" customFormat="false" ht="15" hidden="false" customHeight="false" outlineLevel="0" collapsed="false">
      <c r="A4441" s="63" t="n">
        <v>45713</v>
      </c>
      <c r="B4441" s="64" t="n">
        <f aca="false">VLOOKUP(A4441,Plan1!$A$7:$O$4024,2,FALSE())</f>
        <v>0</v>
      </c>
      <c r="C4441" s="65" t="n">
        <f aca="false">VLOOKUP(A4441,Plan1!$A$7:$O$4024,3,FALSE())</f>
        <v>781</v>
      </c>
      <c r="D4441" s="66" t="n">
        <f aca="false">VLOOKUP(A4441,Plan1!$A$7:$O$4024,7,FALSE())</f>
        <v>0</v>
      </c>
      <c r="E4441" s="65" t="n">
        <f aca="false">VLOOKUP(A4441,Plan1!$A$7:$O$4024,8,FALSE())</f>
        <v>760</v>
      </c>
      <c r="F4441" s="64" t="n">
        <f aca="false">VLOOKUP(A4441,Plan1!$A$7:$O$4024,12,FALSE())</f>
        <v>0</v>
      </c>
      <c r="G4441" s="65" t="n">
        <f aca="false">VLOOKUP(A4441,Plan1!$A$7:$O$4024,13,FALSE())</f>
        <v>838.78</v>
      </c>
    </row>
    <row r="4442" customFormat="false" ht="15" hidden="false" customHeight="false" outlineLevel="0" collapsed="false">
      <c r="A4442" s="63" t="n">
        <v>45714</v>
      </c>
      <c r="B4442" s="64" t="n">
        <f aca="false">VLOOKUP(A4442,Plan1!$A$7:$O$4024,2,FALSE())</f>
        <v>0</v>
      </c>
      <c r="C4442" s="65" t="n">
        <f aca="false">VLOOKUP(A4442,Plan1!$A$7:$O$4024,3,FALSE())</f>
        <v>781</v>
      </c>
      <c r="D4442" s="66" t="n">
        <f aca="false">VLOOKUP(A4442,Plan1!$A$7:$O$4024,7,FALSE())</f>
        <v>0</v>
      </c>
      <c r="E4442" s="65" t="n">
        <f aca="false">VLOOKUP(A4442,Plan1!$A$7:$O$4024,8,FALSE())</f>
        <v>760</v>
      </c>
      <c r="F4442" s="64" t="n">
        <f aca="false">VLOOKUP(A4442,Plan1!$A$7:$O$4024,12,FALSE())</f>
        <v>0</v>
      </c>
      <c r="G4442" s="65" t="n">
        <f aca="false">VLOOKUP(A4442,Plan1!$A$7:$O$4024,13,FALSE())</f>
        <v>838.78</v>
      </c>
    </row>
    <row r="4443" customFormat="false" ht="15" hidden="false" customHeight="false" outlineLevel="0" collapsed="false">
      <c r="A4443" s="63" t="n">
        <v>45715</v>
      </c>
      <c r="B4443" s="64" t="n">
        <f aca="false">VLOOKUP(A4443,Plan1!$A$7:$O$4024,2,FALSE())</f>
        <v>0</v>
      </c>
      <c r="C4443" s="65" t="n">
        <f aca="false">VLOOKUP(A4443,Plan1!$A$7:$O$4024,3,FALSE())</f>
        <v>781</v>
      </c>
      <c r="D4443" s="66" t="n">
        <f aca="false">VLOOKUP(A4443,Plan1!$A$7:$O$4024,7,FALSE())</f>
        <v>0</v>
      </c>
      <c r="E4443" s="65" t="n">
        <f aca="false">VLOOKUP(A4443,Plan1!$A$7:$O$4024,8,FALSE())</f>
        <v>760</v>
      </c>
      <c r="F4443" s="64" t="n">
        <f aca="false">VLOOKUP(A4443,Plan1!$A$7:$O$4024,12,FALSE())</f>
        <v>0</v>
      </c>
      <c r="G4443" s="65" t="n">
        <f aca="false">VLOOKUP(A4443,Plan1!$A$7:$O$4024,13,FALSE())</f>
        <v>838.78</v>
      </c>
    </row>
    <row r="4444" customFormat="false" ht="15" hidden="false" customHeight="false" outlineLevel="0" collapsed="false">
      <c r="A4444" s="63" t="n">
        <v>45716</v>
      </c>
      <c r="B4444" s="64" t="n">
        <f aca="false">VLOOKUP(A4444,Plan1!$A$7:$O$4024,2,FALSE())</f>
        <v>0</v>
      </c>
      <c r="C4444" s="65" t="n">
        <f aca="false">VLOOKUP(A4444,Plan1!$A$7:$O$4024,3,FALSE())</f>
        <v>781</v>
      </c>
      <c r="D4444" s="66" t="n">
        <f aca="false">VLOOKUP(A4444,Plan1!$A$7:$O$4024,7,FALSE())</f>
        <v>0</v>
      </c>
      <c r="E4444" s="65" t="n">
        <f aca="false">VLOOKUP(A4444,Plan1!$A$7:$O$4024,8,FALSE())</f>
        <v>760</v>
      </c>
      <c r="F4444" s="64" t="n">
        <f aca="false">VLOOKUP(A4444,Plan1!$A$7:$O$4024,12,FALSE())</f>
        <v>0</v>
      </c>
      <c r="G4444" s="65" t="n">
        <f aca="false">VLOOKUP(A4444,Plan1!$A$7:$O$4024,13,FALSE())</f>
        <v>838.78</v>
      </c>
    </row>
    <row r="4445" customFormat="false" ht="15" hidden="false" customHeight="false" outlineLevel="0" collapsed="false">
      <c r="A4445" s="63" t="n">
        <v>45717</v>
      </c>
      <c r="B4445" s="64" t="n">
        <f aca="false">VLOOKUP(A4445,Plan1!$A$7:$O$4024,2,FALSE())</f>
        <v>0</v>
      </c>
      <c r="C4445" s="65" t="n">
        <f aca="false">VLOOKUP(A4445,Plan1!$A$7:$O$4024,3,FALSE())</f>
        <v>781</v>
      </c>
      <c r="D4445" s="66" t="n">
        <f aca="false">VLOOKUP(A4445,Plan1!$A$7:$O$4024,7,FALSE())</f>
        <v>0</v>
      </c>
      <c r="E4445" s="65" t="n">
        <f aca="false">VLOOKUP(A4445,Plan1!$A$7:$O$4024,8,FALSE())</f>
        <v>760</v>
      </c>
      <c r="F4445" s="64" t="n">
        <f aca="false">VLOOKUP(A4445,Plan1!$A$7:$O$4024,12,FALSE())</f>
        <v>0</v>
      </c>
      <c r="G4445" s="65" t="n">
        <f aca="false">VLOOKUP(A4445,Plan1!$A$7:$O$4024,13,FALSE())</f>
        <v>838.78</v>
      </c>
    </row>
    <row r="4446" customFormat="false" ht="15" hidden="false" customHeight="false" outlineLevel="0" collapsed="false">
      <c r="A4446" s="63" t="n">
        <v>45718</v>
      </c>
      <c r="B4446" s="64" t="n">
        <f aca="false">VLOOKUP(A4446,Plan1!$A$7:$O$4024,2,FALSE())</f>
        <v>0</v>
      </c>
      <c r="C4446" s="65" t="n">
        <f aca="false">VLOOKUP(A4446,Plan1!$A$7:$O$4024,3,FALSE())</f>
        <v>781</v>
      </c>
      <c r="D4446" s="66" t="n">
        <f aca="false">VLOOKUP(A4446,Plan1!$A$7:$O$4024,7,FALSE())</f>
        <v>0</v>
      </c>
      <c r="E4446" s="65" t="n">
        <f aca="false">VLOOKUP(A4446,Plan1!$A$7:$O$4024,8,FALSE())</f>
        <v>760</v>
      </c>
      <c r="F4446" s="64" t="n">
        <f aca="false">VLOOKUP(A4446,Plan1!$A$7:$O$4024,12,FALSE())</f>
        <v>0</v>
      </c>
      <c r="G4446" s="65" t="n">
        <f aca="false">VLOOKUP(A4446,Plan1!$A$7:$O$4024,13,FALSE())</f>
        <v>838.78</v>
      </c>
    </row>
    <row r="4447" customFormat="false" ht="15" hidden="false" customHeight="false" outlineLevel="0" collapsed="false">
      <c r="A4447" s="63" t="n">
        <v>45719</v>
      </c>
      <c r="B4447" s="64" t="n">
        <f aca="false">VLOOKUP(A4447,Plan1!$A$7:$O$4024,2,FALSE())</f>
        <v>0</v>
      </c>
      <c r="C4447" s="65" t="n">
        <f aca="false">VLOOKUP(A4447,Plan1!$A$7:$O$4024,3,FALSE())</f>
        <v>781</v>
      </c>
      <c r="D4447" s="66" t="n">
        <f aca="false">VLOOKUP(A4447,Plan1!$A$7:$O$4024,7,FALSE())</f>
        <v>0</v>
      </c>
      <c r="E4447" s="65" t="n">
        <f aca="false">VLOOKUP(A4447,Plan1!$A$7:$O$4024,8,FALSE())</f>
        <v>760</v>
      </c>
      <c r="F4447" s="64" t="n">
        <f aca="false">VLOOKUP(A4447,Plan1!$A$7:$O$4024,12,FALSE())</f>
        <v>0</v>
      </c>
      <c r="G4447" s="65" t="n">
        <f aca="false">VLOOKUP(A4447,Plan1!$A$7:$O$4024,13,FALSE())</f>
        <v>838.78</v>
      </c>
    </row>
    <row r="4448" customFormat="false" ht="15" hidden="false" customHeight="false" outlineLevel="0" collapsed="false">
      <c r="A4448" s="63" t="n">
        <v>45720</v>
      </c>
      <c r="B4448" s="64" t="n">
        <f aca="false">VLOOKUP(A4448,Plan1!$A$7:$O$4024,2,FALSE())</f>
        <v>0</v>
      </c>
      <c r="C4448" s="65" t="n">
        <f aca="false">VLOOKUP(A4448,Plan1!$A$7:$O$4024,3,FALSE())</f>
        <v>781</v>
      </c>
      <c r="D4448" s="66" t="n">
        <f aca="false">VLOOKUP(A4448,Plan1!$A$7:$O$4024,7,FALSE())</f>
        <v>0</v>
      </c>
      <c r="E4448" s="65" t="n">
        <f aca="false">VLOOKUP(A4448,Plan1!$A$7:$O$4024,8,FALSE())</f>
        <v>760</v>
      </c>
      <c r="F4448" s="64" t="n">
        <f aca="false">VLOOKUP(A4448,Plan1!$A$7:$O$4024,12,FALSE())</f>
        <v>0</v>
      </c>
      <c r="G4448" s="65" t="n">
        <f aca="false">VLOOKUP(A4448,Plan1!$A$7:$O$4024,13,FALSE())</f>
        <v>838.78</v>
      </c>
    </row>
    <row r="4449" customFormat="false" ht="15" hidden="false" customHeight="false" outlineLevel="0" collapsed="false">
      <c r="A4449" s="63" t="n">
        <v>45721</v>
      </c>
      <c r="B4449" s="64" t="n">
        <f aca="false">VLOOKUP(A4449,Plan1!$A$7:$O$4024,2,FALSE())</f>
        <v>0</v>
      </c>
      <c r="C4449" s="65" t="n">
        <f aca="false">VLOOKUP(A4449,Plan1!$A$7:$O$4024,3,FALSE())</f>
        <v>781</v>
      </c>
      <c r="D4449" s="66" t="n">
        <f aca="false">VLOOKUP(A4449,Plan1!$A$7:$O$4024,7,FALSE())</f>
        <v>0</v>
      </c>
      <c r="E4449" s="65" t="n">
        <f aca="false">VLOOKUP(A4449,Plan1!$A$7:$O$4024,8,FALSE())</f>
        <v>760</v>
      </c>
      <c r="F4449" s="64" t="n">
        <f aca="false">VLOOKUP(A4449,Plan1!$A$7:$O$4024,12,FALSE())</f>
        <v>0</v>
      </c>
      <c r="G4449" s="65" t="n">
        <f aca="false">VLOOKUP(A4449,Plan1!$A$7:$O$4024,13,FALSE())</f>
        <v>838.78</v>
      </c>
    </row>
    <row r="4450" customFormat="false" ht="15" hidden="false" customHeight="false" outlineLevel="0" collapsed="false">
      <c r="A4450" s="63" t="n">
        <v>45722</v>
      </c>
      <c r="B4450" s="64" t="n">
        <f aca="false">VLOOKUP(A4450,Plan1!$A$7:$O$4024,2,FALSE())</f>
        <v>0</v>
      </c>
      <c r="C4450" s="65" t="n">
        <f aca="false">VLOOKUP(A4450,Plan1!$A$7:$O$4024,3,FALSE())</f>
        <v>781</v>
      </c>
      <c r="D4450" s="66" t="n">
        <f aca="false">VLOOKUP(A4450,Plan1!$A$7:$O$4024,7,FALSE())</f>
        <v>0</v>
      </c>
      <c r="E4450" s="65" t="n">
        <f aca="false">VLOOKUP(A4450,Plan1!$A$7:$O$4024,8,FALSE())</f>
        <v>760</v>
      </c>
      <c r="F4450" s="64" t="n">
        <f aca="false">VLOOKUP(A4450,Plan1!$A$7:$O$4024,12,FALSE())</f>
        <v>0</v>
      </c>
      <c r="G4450" s="65" t="n">
        <f aca="false">VLOOKUP(A4450,Plan1!$A$7:$O$4024,13,FALSE())</f>
        <v>838.78</v>
      </c>
    </row>
    <row r="4451" customFormat="false" ht="15" hidden="false" customHeight="false" outlineLevel="0" collapsed="false">
      <c r="A4451" s="63" t="n">
        <v>45723</v>
      </c>
      <c r="B4451" s="64" t="n">
        <f aca="false">VLOOKUP(A4451,Plan1!$A$7:$O$4024,2,FALSE())</f>
        <v>0</v>
      </c>
      <c r="C4451" s="65" t="n">
        <f aca="false">VLOOKUP(A4451,Plan1!$A$7:$O$4024,3,FALSE())</f>
        <v>781</v>
      </c>
      <c r="D4451" s="66" t="n">
        <f aca="false">VLOOKUP(A4451,Plan1!$A$7:$O$4024,7,FALSE())</f>
        <v>0</v>
      </c>
      <c r="E4451" s="65" t="n">
        <f aca="false">VLOOKUP(A4451,Plan1!$A$7:$O$4024,8,FALSE())</f>
        <v>760</v>
      </c>
      <c r="F4451" s="64" t="n">
        <f aca="false">VLOOKUP(A4451,Plan1!$A$7:$O$4024,12,FALSE())</f>
        <v>0</v>
      </c>
      <c r="G4451" s="65" t="n">
        <f aca="false">VLOOKUP(A4451,Plan1!$A$7:$O$4024,13,FALSE())</f>
        <v>838.78</v>
      </c>
    </row>
    <row r="4452" customFormat="false" ht="15" hidden="false" customHeight="false" outlineLevel="0" collapsed="false">
      <c r="A4452" s="63" t="n">
        <v>45724</v>
      </c>
      <c r="B4452" s="64" t="n">
        <f aca="false">VLOOKUP(A4452,Plan1!$A$7:$O$4024,2,FALSE())</f>
        <v>0</v>
      </c>
      <c r="C4452" s="65" t="n">
        <f aca="false">VLOOKUP(A4452,Plan1!$A$7:$O$4024,3,FALSE())</f>
        <v>781</v>
      </c>
      <c r="D4452" s="66" t="n">
        <f aca="false">VLOOKUP(A4452,Plan1!$A$7:$O$4024,7,FALSE())</f>
        <v>0</v>
      </c>
      <c r="E4452" s="65" t="n">
        <f aca="false">VLOOKUP(A4452,Plan1!$A$7:$O$4024,8,FALSE())</f>
        <v>760</v>
      </c>
      <c r="F4452" s="64" t="n">
        <f aca="false">VLOOKUP(A4452,Plan1!$A$7:$O$4024,12,FALSE())</f>
        <v>0</v>
      </c>
      <c r="G4452" s="65" t="n">
        <f aca="false">VLOOKUP(A4452,Plan1!$A$7:$O$4024,13,FALSE())</f>
        <v>838.78</v>
      </c>
    </row>
    <row r="4453" customFormat="false" ht="15" hidden="false" customHeight="false" outlineLevel="0" collapsed="false">
      <c r="A4453" s="63" t="n">
        <v>45725</v>
      </c>
      <c r="B4453" s="64" t="n">
        <f aca="false">VLOOKUP(A4453,Plan1!$A$7:$O$4024,2,FALSE())</f>
        <v>0</v>
      </c>
      <c r="C4453" s="65" t="n">
        <f aca="false">VLOOKUP(A4453,Plan1!$A$7:$O$4024,3,FALSE())</f>
        <v>781</v>
      </c>
      <c r="D4453" s="66" t="n">
        <f aca="false">VLOOKUP(A4453,Plan1!$A$7:$O$4024,7,FALSE())</f>
        <v>0</v>
      </c>
      <c r="E4453" s="65" t="n">
        <f aca="false">VLOOKUP(A4453,Plan1!$A$7:$O$4024,8,FALSE())</f>
        <v>760</v>
      </c>
      <c r="F4453" s="64" t="n">
        <f aca="false">VLOOKUP(A4453,Plan1!$A$7:$O$4024,12,FALSE())</f>
        <v>0</v>
      </c>
      <c r="G4453" s="65" t="n">
        <f aca="false">VLOOKUP(A4453,Plan1!$A$7:$O$4024,13,FALSE())</f>
        <v>838.78</v>
      </c>
    </row>
    <row r="4454" customFormat="false" ht="15" hidden="false" customHeight="false" outlineLevel="0" collapsed="false">
      <c r="A4454" s="63" t="n">
        <v>45726</v>
      </c>
      <c r="B4454" s="64" t="n">
        <f aca="false">VLOOKUP(A4454,Plan1!$A$7:$O$4024,2,FALSE())</f>
        <v>0</v>
      </c>
      <c r="C4454" s="65" t="n">
        <f aca="false">VLOOKUP(A4454,Plan1!$A$7:$O$4024,3,FALSE())</f>
        <v>781</v>
      </c>
      <c r="D4454" s="66" t="n">
        <f aca="false">VLOOKUP(A4454,Plan1!$A$7:$O$4024,7,FALSE())</f>
        <v>0</v>
      </c>
      <c r="E4454" s="65" t="n">
        <f aca="false">VLOOKUP(A4454,Plan1!$A$7:$O$4024,8,FALSE())</f>
        <v>760</v>
      </c>
      <c r="F4454" s="64" t="n">
        <f aca="false">VLOOKUP(A4454,Plan1!$A$7:$O$4024,12,FALSE())</f>
        <v>0</v>
      </c>
      <c r="G4454" s="65" t="n">
        <f aca="false">VLOOKUP(A4454,Plan1!$A$7:$O$4024,13,FALSE())</f>
        <v>838.78</v>
      </c>
    </row>
    <row r="4455" customFormat="false" ht="15" hidden="false" customHeight="false" outlineLevel="0" collapsed="false">
      <c r="A4455" s="63" t="n">
        <v>45727</v>
      </c>
      <c r="B4455" s="64" t="n">
        <f aca="false">VLOOKUP(A4455,Plan1!$A$7:$O$4024,2,FALSE())</f>
        <v>0</v>
      </c>
      <c r="C4455" s="65" t="n">
        <f aca="false">VLOOKUP(A4455,Plan1!$A$7:$O$4024,3,FALSE())</f>
        <v>781</v>
      </c>
      <c r="D4455" s="66" t="n">
        <f aca="false">VLOOKUP(A4455,Plan1!$A$7:$O$4024,7,FALSE())</f>
        <v>0</v>
      </c>
      <c r="E4455" s="65" t="n">
        <f aca="false">VLOOKUP(A4455,Plan1!$A$7:$O$4024,8,FALSE())</f>
        <v>760</v>
      </c>
      <c r="F4455" s="64" t="n">
        <f aca="false">VLOOKUP(A4455,Plan1!$A$7:$O$4024,12,FALSE())</f>
        <v>0</v>
      </c>
      <c r="G4455" s="65" t="n">
        <f aca="false">VLOOKUP(A4455,Plan1!$A$7:$O$4024,13,FALSE())</f>
        <v>838.78</v>
      </c>
    </row>
    <row r="4456" customFormat="false" ht="15" hidden="false" customHeight="false" outlineLevel="0" collapsed="false">
      <c r="A4456" s="63" t="n">
        <v>45728</v>
      </c>
      <c r="B4456" s="64" t="n">
        <f aca="false">VLOOKUP(A4456,Plan1!$A$7:$O$4024,2,FALSE())</f>
        <v>0</v>
      </c>
      <c r="C4456" s="65" t="n">
        <f aca="false">VLOOKUP(A4456,Plan1!$A$7:$O$4024,3,FALSE())</f>
        <v>781</v>
      </c>
      <c r="D4456" s="66" t="n">
        <f aca="false">VLOOKUP(A4456,Plan1!$A$7:$O$4024,7,FALSE())</f>
        <v>0</v>
      </c>
      <c r="E4456" s="65" t="n">
        <f aca="false">VLOOKUP(A4456,Plan1!$A$7:$O$4024,8,FALSE())</f>
        <v>760</v>
      </c>
      <c r="F4456" s="64" t="n">
        <f aca="false">VLOOKUP(A4456,Plan1!$A$7:$O$4024,12,FALSE())</f>
        <v>0</v>
      </c>
      <c r="G4456" s="65" t="n">
        <f aca="false">VLOOKUP(A4456,Plan1!$A$7:$O$4024,13,FALSE())</f>
        <v>838.78</v>
      </c>
    </row>
    <row r="4457" customFormat="false" ht="15" hidden="false" customHeight="false" outlineLevel="0" collapsed="false">
      <c r="A4457" s="63" t="n">
        <v>45729</v>
      </c>
      <c r="B4457" s="64" t="n">
        <f aca="false">VLOOKUP(A4457,Plan1!$A$7:$O$4024,2,FALSE())</f>
        <v>0</v>
      </c>
      <c r="C4457" s="65" t="n">
        <f aca="false">VLOOKUP(A4457,Plan1!$A$7:$O$4024,3,FALSE())</f>
        <v>781</v>
      </c>
      <c r="D4457" s="66" t="n">
        <f aca="false">VLOOKUP(A4457,Plan1!$A$7:$O$4024,7,FALSE())</f>
        <v>0</v>
      </c>
      <c r="E4457" s="65" t="n">
        <f aca="false">VLOOKUP(A4457,Plan1!$A$7:$O$4024,8,FALSE())</f>
        <v>760</v>
      </c>
      <c r="F4457" s="64" t="n">
        <f aca="false">VLOOKUP(A4457,Plan1!$A$7:$O$4024,12,FALSE())</f>
        <v>0</v>
      </c>
      <c r="G4457" s="65" t="n">
        <f aca="false">VLOOKUP(A4457,Plan1!$A$7:$O$4024,13,FALSE())</f>
        <v>838.78</v>
      </c>
    </row>
    <row r="4458" customFormat="false" ht="15" hidden="false" customHeight="false" outlineLevel="0" collapsed="false">
      <c r="A4458" s="63" t="n">
        <v>45730</v>
      </c>
      <c r="B4458" s="64" t="n">
        <f aca="false">VLOOKUP(A4458,Plan1!$A$7:$O$4024,2,FALSE())</f>
        <v>0</v>
      </c>
      <c r="C4458" s="65" t="n">
        <f aca="false">VLOOKUP(A4458,Plan1!$A$7:$O$4024,3,FALSE())</f>
        <v>781</v>
      </c>
      <c r="D4458" s="66" t="n">
        <f aca="false">VLOOKUP(A4458,Plan1!$A$7:$O$4024,7,FALSE())</f>
        <v>0</v>
      </c>
      <c r="E4458" s="65" t="n">
        <f aca="false">VLOOKUP(A4458,Plan1!$A$7:$O$4024,8,FALSE())</f>
        <v>760</v>
      </c>
      <c r="F4458" s="64" t="n">
        <f aca="false">VLOOKUP(A4458,Plan1!$A$7:$O$4024,12,FALSE())</f>
        <v>0</v>
      </c>
      <c r="G4458" s="65" t="n">
        <f aca="false">VLOOKUP(A4458,Plan1!$A$7:$O$4024,13,FALSE())</f>
        <v>838.78</v>
      </c>
    </row>
    <row r="4459" customFormat="false" ht="15" hidden="false" customHeight="false" outlineLevel="0" collapsed="false">
      <c r="A4459" s="63" t="n">
        <v>45731</v>
      </c>
      <c r="B4459" s="64" t="n">
        <f aca="false">VLOOKUP(A4459,Plan1!$A$7:$O$4024,2,FALSE())</f>
        <v>0</v>
      </c>
      <c r="C4459" s="65" t="n">
        <f aca="false">VLOOKUP(A4459,Plan1!$A$7:$O$4024,3,FALSE())</f>
        <v>781</v>
      </c>
      <c r="D4459" s="66" t="n">
        <f aca="false">VLOOKUP(A4459,Plan1!$A$7:$O$4024,7,FALSE())</f>
        <v>0</v>
      </c>
      <c r="E4459" s="65" t="n">
        <f aca="false">VLOOKUP(A4459,Plan1!$A$7:$O$4024,8,FALSE())</f>
        <v>760</v>
      </c>
      <c r="F4459" s="64" t="n">
        <f aca="false">VLOOKUP(A4459,Plan1!$A$7:$O$4024,12,FALSE())</f>
        <v>0</v>
      </c>
      <c r="G4459" s="65" t="n">
        <f aca="false">VLOOKUP(A4459,Plan1!$A$7:$O$4024,13,FALSE())</f>
        <v>838.78</v>
      </c>
    </row>
    <row r="4460" customFormat="false" ht="15" hidden="false" customHeight="false" outlineLevel="0" collapsed="false">
      <c r="A4460" s="63" t="n">
        <v>45732</v>
      </c>
      <c r="B4460" s="64" t="n">
        <f aca="false">VLOOKUP(A4460,Plan1!$A$7:$O$4024,2,FALSE())</f>
        <v>0</v>
      </c>
      <c r="C4460" s="65" t="n">
        <f aca="false">VLOOKUP(A4460,Plan1!$A$7:$O$4024,3,FALSE())</f>
        <v>781</v>
      </c>
      <c r="D4460" s="66" t="n">
        <f aca="false">VLOOKUP(A4460,Plan1!$A$7:$O$4024,7,FALSE())</f>
        <v>0</v>
      </c>
      <c r="E4460" s="65" t="n">
        <f aca="false">VLOOKUP(A4460,Plan1!$A$7:$O$4024,8,FALSE())</f>
        <v>760</v>
      </c>
      <c r="F4460" s="64" t="n">
        <f aca="false">VLOOKUP(A4460,Plan1!$A$7:$O$4024,12,FALSE())</f>
        <v>0</v>
      </c>
      <c r="G4460" s="65" t="n">
        <f aca="false">VLOOKUP(A4460,Plan1!$A$7:$O$4024,13,FALSE())</f>
        <v>838.78</v>
      </c>
    </row>
    <row r="4461" customFormat="false" ht="15" hidden="false" customHeight="false" outlineLevel="0" collapsed="false">
      <c r="A4461" s="63" t="n">
        <v>45733</v>
      </c>
      <c r="B4461" s="64" t="n">
        <f aca="false">VLOOKUP(A4461,Plan1!$A$7:$O$4024,2,FALSE())</f>
        <v>0</v>
      </c>
      <c r="C4461" s="65" t="n">
        <f aca="false">VLOOKUP(A4461,Plan1!$A$7:$O$4024,3,FALSE())</f>
        <v>781</v>
      </c>
      <c r="D4461" s="66" t="n">
        <f aca="false">VLOOKUP(A4461,Plan1!$A$7:$O$4024,7,FALSE())</f>
        <v>0</v>
      </c>
      <c r="E4461" s="65" t="n">
        <f aca="false">VLOOKUP(A4461,Plan1!$A$7:$O$4024,8,FALSE())</f>
        <v>760</v>
      </c>
      <c r="F4461" s="64" t="n">
        <f aca="false">VLOOKUP(A4461,Plan1!$A$7:$O$4024,12,FALSE())</f>
        <v>0</v>
      </c>
      <c r="G4461" s="65" t="n">
        <f aca="false">VLOOKUP(A4461,Plan1!$A$7:$O$4024,13,FALSE())</f>
        <v>838.78</v>
      </c>
    </row>
    <row r="4462" customFormat="false" ht="15" hidden="false" customHeight="false" outlineLevel="0" collapsed="false">
      <c r="A4462" s="63" t="n">
        <v>45734</v>
      </c>
      <c r="B4462" s="64" t="n">
        <f aca="false">VLOOKUP(A4462,Plan1!$A$7:$O$4024,2,FALSE())</f>
        <v>0</v>
      </c>
      <c r="C4462" s="65" t="n">
        <f aca="false">VLOOKUP(A4462,Plan1!$A$7:$O$4024,3,FALSE())</f>
        <v>781</v>
      </c>
      <c r="D4462" s="66" t="n">
        <f aca="false">VLOOKUP(A4462,Plan1!$A$7:$O$4024,7,FALSE())</f>
        <v>0</v>
      </c>
      <c r="E4462" s="65" t="n">
        <f aca="false">VLOOKUP(A4462,Plan1!$A$7:$O$4024,8,FALSE())</f>
        <v>760</v>
      </c>
      <c r="F4462" s="64" t="n">
        <f aca="false">VLOOKUP(A4462,Plan1!$A$7:$O$4024,12,FALSE())</f>
        <v>0</v>
      </c>
      <c r="G4462" s="65" t="n">
        <f aca="false">VLOOKUP(A4462,Plan1!$A$7:$O$4024,13,FALSE())</f>
        <v>838.78</v>
      </c>
    </row>
    <row r="4463" customFormat="false" ht="15" hidden="false" customHeight="false" outlineLevel="0" collapsed="false">
      <c r="A4463" s="63" t="n">
        <v>45735</v>
      </c>
      <c r="B4463" s="64" t="n">
        <f aca="false">VLOOKUP(A4463,Plan1!$A$7:$O$4024,2,FALSE())</f>
        <v>0</v>
      </c>
      <c r="C4463" s="65" t="n">
        <f aca="false">VLOOKUP(A4463,Plan1!$A$7:$O$4024,3,FALSE())</f>
        <v>781</v>
      </c>
      <c r="D4463" s="66" t="n">
        <f aca="false">VLOOKUP(A4463,Plan1!$A$7:$O$4024,7,FALSE())</f>
        <v>0</v>
      </c>
      <c r="E4463" s="65" t="n">
        <f aca="false">VLOOKUP(A4463,Plan1!$A$7:$O$4024,8,FALSE())</f>
        <v>760</v>
      </c>
      <c r="F4463" s="64" t="n">
        <f aca="false">VLOOKUP(A4463,Plan1!$A$7:$O$4024,12,FALSE())</f>
        <v>0</v>
      </c>
      <c r="G4463" s="65" t="n">
        <f aca="false">VLOOKUP(A4463,Plan1!$A$7:$O$4024,13,FALSE())</f>
        <v>838.78</v>
      </c>
    </row>
    <row r="4464" customFormat="false" ht="15" hidden="false" customHeight="false" outlineLevel="0" collapsed="false">
      <c r="A4464" s="63" t="n">
        <v>45736</v>
      </c>
      <c r="B4464" s="64" t="n">
        <f aca="false">VLOOKUP(A4464,Plan1!$A$7:$O$4024,2,FALSE())</f>
        <v>0</v>
      </c>
      <c r="C4464" s="65" t="n">
        <f aca="false">VLOOKUP(A4464,Plan1!$A$7:$O$4024,3,FALSE())</f>
        <v>781</v>
      </c>
      <c r="D4464" s="66" t="n">
        <f aca="false">VLOOKUP(A4464,Plan1!$A$7:$O$4024,7,FALSE())</f>
        <v>0</v>
      </c>
      <c r="E4464" s="65" t="n">
        <f aca="false">VLOOKUP(A4464,Plan1!$A$7:$O$4024,8,FALSE())</f>
        <v>760</v>
      </c>
      <c r="F4464" s="64" t="n">
        <f aca="false">VLOOKUP(A4464,Plan1!$A$7:$O$4024,12,FALSE())</f>
        <v>0</v>
      </c>
      <c r="G4464" s="65" t="n">
        <f aca="false">VLOOKUP(A4464,Plan1!$A$7:$O$4024,13,FALSE())</f>
        <v>838.78</v>
      </c>
    </row>
    <row r="4465" customFormat="false" ht="15" hidden="false" customHeight="false" outlineLevel="0" collapsed="false">
      <c r="A4465" s="63" t="n">
        <v>45737</v>
      </c>
      <c r="B4465" s="64" t="n">
        <f aca="false">VLOOKUP(A4465,Plan1!$A$7:$O$4024,2,FALSE())</f>
        <v>0</v>
      </c>
      <c r="C4465" s="65" t="n">
        <f aca="false">VLOOKUP(A4465,Plan1!$A$7:$O$4024,3,FALSE())</f>
        <v>781</v>
      </c>
      <c r="D4465" s="66" t="n">
        <f aca="false">VLOOKUP(A4465,Plan1!$A$7:$O$4024,7,FALSE())</f>
        <v>0</v>
      </c>
      <c r="E4465" s="65" t="n">
        <f aca="false">VLOOKUP(A4465,Plan1!$A$7:$O$4024,8,FALSE())</f>
        <v>760</v>
      </c>
      <c r="F4465" s="64" t="n">
        <f aca="false">VLOOKUP(A4465,Plan1!$A$7:$O$4024,12,FALSE())</f>
        <v>0</v>
      </c>
      <c r="G4465" s="65" t="n">
        <f aca="false">VLOOKUP(A4465,Plan1!$A$7:$O$4024,13,FALSE())</f>
        <v>838.78</v>
      </c>
    </row>
    <row r="4466" customFormat="false" ht="15" hidden="false" customHeight="false" outlineLevel="0" collapsed="false">
      <c r="A4466" s="63" t="n">
        <v>45738</v>
      </c>
      <c r="B4466" s="64" t="n">
        <f aca="false">VLOOKUP(A4466,Plan1!$A$7:$O$4024,2,FALSE())</f>
        <v>0</v>
      </c>
      <c r="C4466" s="65" t="n">
        <f aca="false">VLOOKUP(A4466,Plan1!$A$7:$O$4024,3,FALSE())</f>
        <v>781</v>
      </c>
      <c r="D4466" s="66" t="n">
        <f aca="false">VLOOKUP(A4466,Plan1!$A$7:$O$4024,7,FALSE())</f>
        <v>0</v>
      </c>
      <c r="E4466" s="65" t="n">
        <f aca="false">VLOOKUP(A4466,Plan1!$A$7:$O$4024,8,FALSE())</f>
        <v>760</v>
      </c>
      <c r="F4466" s="64" t="n">
        <f aca="false">VLOOKUP(A4466,Plan1!$A$7:$O$4024,12,FALSE())</f>
        <v>0</v>
      </c>
      <c r="G4466" s="65" t="n">
        <f aca="false">VLOOKUP(A4466,Plan1!$A$7:$O$4024,13,FALSE())</f>
        <v>838.78</v>
      </c>
    </row>
    <row r="4467" customFormat="false" ht="15" hidden="false" customHeight="false" outlineLevel="0" collapsed="false">
      <c r="A4467" s="63" t="n">
        <v>45739</v>
      </c>
      <c r="B4467" s="64" t="n">
        <f aca="false">VLOOKUP(A4467,Plan1!$A$7:$O$4024,2,FALSE())</f>
        <v>0</v>
      </c>
      <c r="C4467" s="65" t="n">
        <f aca="false">VLOOKUP(A4467,Plan1!$A$7:$O$4024,3,FALSE())</f>
        <v>781</v>
      </c>
      <c r="D4467" s="66" t="n">
        <f aca="false">VLOOKUP(A4467,Plan1!$A$7:$O$4024,7,FALSE())</f>
        <v>0</v>
      </c>
      <c r="E4467" s="65" t="n">
        <f aca="false">VLOOKUP(A4467,Plan1!$A$7:$O$4024,8,FALSE())</f>
        <v>760</v>
      </c>
      <c r="F4467" s="64" t="n">
        <f aca="false">VLOOKUP(A4467,Plan1!$A$7:$O$4024,12,FALSE())</f>
        <v>0</v>
      </c>
      <c r="G4467" s="65" t="n">
        <f aca="false">VLOOKUP(A4467,Plan1!$A$7:$O$4024,13,FALSE())</f>
        <v>838.78</v>
      </c>
    </row>
    <row r="4468" customFormat="false" ht="15" hidden="false" customHeight="false" outlineLevel="0" collapsed="false">
      <c r="A4468" s="63" t="n">
        <v>45740</v>
      </c>
      <c r="B4468" s="64" t="n">
        <f aca="false">VLOOKUP(A4468,Plan1!$A$7:$O$4024,2,FALSE())</f>
        <v>0</v>
      </c>
      <c r="C4468" s="65" t="n">
        <f aca="false">VLOOKUP(A4468,Plan1!$A$7:$O$4024,3,FALSE())</f>
        <v>781</v>
      </c>
      <c r="D4468" s="66" t="n">
        <f aca="false">VLOOKUP(A4468,Plan1!$A$7:$O$4024,7,FALSE())</f>
        <v>0</v>
      </c>
      <c r="E4468" s="65" t="n">
        <f aca="false">VLOOKUP(A4468,Plan1!$A$7:$O$4024,8,FALSE())</f>
        <v>760</v>
      </c>
      <c r="F4468" s="64" t="n">
        <f aca="false">VLOOKUP(A4468,Plan1!$A$7:$O$4024,12,FALSE())</f>
        <v>0</v>
      </c>
      <c r="G4468" s="65" t="n">
        <f aca="false">VLOOKUP(A4468,Plan1!$A$7:$O$4024,13,FALSE())</f>
        <v>838.78</v>
      </c>
    </row>
    <row r="4469" customFormat="false" ht="15" hidden="false" customHeight="false" outlineLevel="0" collapsed="false">
      <c r="A4469" s="63" t="n">
        <v>45741</v>
      </c>
      <c r="B4469" s="64" t="n">
        <f aca="false">VLOOKUP(A4469,Plan1!$A$7:$O$4024,2,FALSE())</f>
        <v>0</v>
      </c>
      <c r="C4469" s="65" t="n">
        <f aca="false">VLOOKUP(A4469,Plan1!$A$7:$O$4024,3,FALSE())</f>
        <v>781</v>
      </c>
      <c r="D4469" s="66" t="n">
        <f aca="false">VLOOKUP(A4469,Plan1!$A$7:$O$4024,7,FALSE())</f>
        <v>0</v>
      </c>
      <c r="E4469" s="65" t="n">
        <f aca="false">VLOOKUP(A4469,Plan1!$A$7:$O$4024,8,FALSE())</f>
        <v>760</v>
      </c>
      <c r="F4469" s="64" t="n">
        <f aca="false">VLOOKUP(A4469,Plan1!$A$7:$O$4024,12,FALSE())</f>
        <v>0</v>
      </c>
      <c r="G4469" s="65" t="n">
        <f aca="false">VLOOKUP(A4469,Plan1!$A$7:$O$4024,13,FALSE())</f>
        <v>838.78</v>
      </c>
    </row>
    <row r="4470" customFormat="false" ht="15" hidden="false" customHeight="false" outlineLevel="0" collapsed="false">
      <c r="A4470" s="63" t="n">
        <v>45742</v>
      </c>
      <c r="B4470" s="64" t="n">
        <f aca="false">VLOOKUP(A4470,Plan1!$A$7:$O$4024,2,FALSE())</f>
        <v>0</v>
      </c>
      <c r="C4470" s="65" t="n">
        <f aca="false">VLOOKUP(A4470,Plan1!$A$7:$O$4024,3,FALSE())</f>
        <v>781</v>
      </c>
      <c r="D4470" s="66" t="n">
        <f aca="false">VLOOKUP(A4470,Plan1!$A$7:$O$4024,7,FALSE())</f>
        <v>0</v>
      </c>
      <c r="E4470" s="65" t="n">
        <f aca="false">VLOOKUP(A4470,Plan1!$A$7:$O$4024,8,FALSE())</f>
        <v>760</v>
      </c>
      <c r="F4470" s="64" t="n">
        <f aca="false">VLOOKUP(A4470,Plan1!$A$7:$O$4024,12,FALSE())</f>
        <v>0</v>
      </c>
      <c r="G4470" s="65" t="n">
        <f aca="false">VLOOKUP(A4470,Plan1!$A$7:$O$4024,13,FALSE())</f>
        <v>838.78</v>
      </c>
    </row>
    <row r="4471" customFormat="false" ht="15" hidden="false" customHeight="false" outlineLevel="0" collapsed="false">
      <c r="A4471" s="63" t="n">
        <v>45743</v>
      </c>
      <c r="B4471" s="64" t="n">
        <f aca="false">VLOOKUP(A4471,Plan1!$A$7:$O$4024,2,FALSE())</f>
        <v>0</v>
      </c>
      <c r="C4471" s="65" t="n">
        <f aca="false">VLOOKUP(A4471,Plan1!$A$7:$O$4024,3,FALSE())</f>
        <v>781</v>
      </c>
      <c r="D4471" s="66" t="n">
        <f aca="false">VLOOKUP(A4471,Plan1!$A$7:$O$4024,7,FALSE())</f>
        <v>0</v>
      </c>
      <c r="E4471" s="65" t="n">
        <f aca="false">VLOOKUP(A4471,Plan1!$A$7:$O$4024,8,FALSE())</f>
        <v>760</v>
      </c>
      <c r="F4471" s="64" t="n">
        <f aca="false">VLOOKUP(A4471,Plan1!$A$7:$O$4024,12,FALSE())</f>
        <v>0</v>
      </c>
      <c r="G4471" s="65" t="n">
        <f aca="false">VLOOKUP(A4471,Plan1!$A$7:$O$4024,13,FALSE())</f>
        <v>838.78</v>
      </c>
    </row>
    <row r="4472" customFormat="false" ht="15" hidden="false" customHeight="false" outlineLevel="0" collapsed="false">
      <c r="A4472" s="63" t="n">
        <v>45744</v>
      </c>
      <c r="B4472" s="64" t="n">
        <f aca="false">VLOOKUP(A4472,Plan1!$A$7:$O$4024,2,FALSE())</f>
        <v>0</v>
      </c>
      <c r="C4472" s="65" t="n">
        <f aca="false">VLOOKUP(A4472,Plan1!$A$7:$O$4024,3,FALSE())</f>
        <v>781</v>
      </c>
      <c r="D4472" s="66" t="n">
        <f aca="false">VLOOKUP(A4472,Plan1!$A$7:$O$4024,7,FALSE())</f>
        <v>0</v>
      </c>
      <c r="E4472" s="65" t="n">
        <f aca="false">VLOOKUP(A4472,Plan1!$A$7:$O$4024,8,FALSE())</f>
        <v>760</v>
      </c>
      <c r="F4472" s="64" t="n">
        <f aca="false">VLOOKUP(A4472,Plan1!$A$7:$O$4024,12,FALSE())</f>
        <v>0</v>
      </c>
      <c r="G4472" s="65" t="n">
        <f aca="false">VLOOKUP(A4472,Plan1!$A$7:$O$4024,13,FALSE())</f>
        <v>838.78</v>
      </c>
    </row>
    <row r="4473" customFormat="false" ht="15" hidden="false" customHeight="false" outlineLevel="0" collapsed="false">
      <c r="A4473" s="63" t="n">
        <v>45745</v>
      </c>
      <c r="B4473" s="64" t="n">
        <f aca="false">VLOOKUP(A4473,Plan1!$A$7:$O$4024,2,FALSE())</f>
        <v>0</v>
      </c>
      <c r="C4473" s="65" t="n">
        <f aca="false">VLOOKUP(A4473,Plan1!$A$7:$O$4024,3,FALSE())</f>
        <v>781</v>
      </c>
      <c r="D4473" s="66" t="n">
        <f aca="false">VLOOKUP(A4473,Plan1!$A$7:$O$4024,7,FALSE())</f>
        <v>0</v>
      </c>
      <c r="E4473" s="65" t="n">
        <f aca="false">VLOOKUP(A4473,Plan1!$A$7:$O$4024,8,FALSE())</f>
        <v>760</v>
      </c>
      <c r="F4473" s="64" t="n">
        <f aca="false">VLOOKUP(A4473,Plan1!$A$7:$O$4024,12,FALSE())</f>
        <v>0</v>
      </c>
      <c r="G4473" s="65" t="n">
        <f aca="false">VLOOKUP(A4473,Plan1!$A$7:$O$4024,13,FALSE())</f>
        <v>838.78</v>
      </c>
    </row>
    <row r="4474" customFormat="false" ht="15" hidden="false" customHeight="false" outlineLevel="0" collapsed="false">
      <c r="A4474" s="63" t="n">
        <v>45746</v>
      </c>
      <c r="B4474" s="64" t="n">
        <f aca="false">VLOOKUP(A4474,Plan1!$A$7:$O$4024,2,FALSE())</f>
        <v>0</v>
      </c>
      <c r="C4474" s="65" t="n">
        <f aca="false">VLOOKUP(A4474,Plan1!$A$7:$O$4024,3,FALSE())</f>
        <v>781</v>
      </c>
      <c r="D4474" s="66" t="n">
        <f aca="false">VLOOKUP(A4474,Plan1!$A$7:$O$4024,7,FALSE())</f>
        <v>0</v>
      </c>
      <c r="E4474" s="65" t="n">
        <f aca="false">VLOOKUP(A4474,Plan1!$A$7:$O$4024,8,FALSE())</f>
        <v>760</v>
      </c>
      <c r="F4474" s="64" t="n">
        <f aca="false">VLOOKUP(A4474,Plan1!$A$7:$O$4024,12,FALSE())</f>
        <v>0</v>
      </c>
      <c r="G4474" s="65" t="n">
        <f aca="false">VLOOKUP(A4474,Plan1!$A$7:$O$4024,13,FALSE())</f>
        <v>838.78</v>
      </c>
    </row>
    <row r="4475" customFormat="false" ht="15" hidden="false" customHeight="false" outlineLevel="0" collapsed="false">
      <c r="A4475" s="63" t="n">
        <v>45747</v>
      </c>
      <c r="B4475" s="64" t="n">
        <f aca="false">VLOOKUP(A4475,Plan1!$A$7:$O$4024,2,FALSE())</f>
        <v>0</v>
      </c>
      <c r="C4475" s="65" t="n">
        <f aca="false">VLOOKUP(A4475,Plan1!$A$7:$O$4024,3,FALSE())</f>
        <v>781</v>
      </c>
      <c r="D4475" s="66" t="n">
        <f aca="false">VLOOKUP(A4475,Plan1!$A$7:$O$4024,7,FALSE())</f>
        <v>0</v>
      </c>
      <c r="E4475" s="65" t="n">
        <f aca="false">VLOOKUP(A4475,Plan1!$A$7:$O$4024,8,FALSE())</f>
        <v>760</v>
      </c>
      <c r="F4475" s="64" t="n">
        <f aca="false">VLOOKUP(A4475,Plan1!$A$7:$O$4024,12,FALSE())</f>
        <v>0</v>
      </c>
      <c r="G4475" s="65" t="n">
        <f aca="false">VLOOKUP(A4475,Plan1!$A$7:$O$4024,13,FALSE())</f>
        <v>838.78</v>
      </c>
    </row>
    <row r="4476" customFormat="false" ht="15" hidden="false" customHeight="false" outlineLevel="0" collapsed="false">
      <c r="A4476" s="63" t="n">
        <v>45748</v>
      </c>
      <c r="B4476" s="64" t="n">
        <f aca="false">VLOOKUP(A4476,Plan1!$A$7:$O$4024,2,FALSE())</f>
        <v>0</v>
      </c>
      <c r="C4476" s="65" t="n">
        <f aca="false">VLOOKUP(A4476,Plan1!$A$7:$O$4024,3,FALSE())</f>
        <v>781</v>
      </c>
      <c r="D4476" s="66" t="n">
        <f aca="false">VLOOKUP(A4476,Plan1!$A$7:$O$4024,7,FALSE())</f>
        <v>0</v>
      </c>
      <c r="E4476" s="65" t="n">
        <f aca="false">VLOOKUP(A4476,Plan1!$A$7:$O$4024,8,FALSE())</f>
        <v>760</v>
      </c>
      <c r="F4476" s="64" t="n">
        <f aca="false">VLOOKUP(A4476,Plan1!$A$7:$O$4024,12,FALSE())</f>
        <v>0</v>
      </c>
      <c r="G4476" s="65" t="n">
        <f aca="false">VLOOKUP(A4476,Plan1!$A$7:$O$4024,13,FALSE())</f>
        <v>838.78</v>
      </c>
    </row>
    <row r="4477" customFormat="false" ht="15" hidden="false" customHeight="false" outlineLevel="0" collapsed="false">
      <c r="A4477" s="63" t="n">
        <v>45749</v>
      </c>
      <c r="B4477" s="64" t="n">
        <f aca="false">VLOOKUP(A4477,Plan1!$A$7:$O$4024,2,FALSE())</f>
        <v>0</v>
      </c>
      <c r="C4477" s="65" t="n">
        <f aca="false">VLOOKUP(A4477,Plan1!$A$7:$O$4024,3,FALSE())</f>
        <v>781</v>
      </c>
      <c r="D4477" s="66" t="n">
        <f aca="false">VLOOKUP(A4477,Plan1!$A$7:$O$4024,7,FALSE())</f>
        <v>0</v>
      </c>
      <c r="E4477" s="65" t="n">
        <f aca="false">VLOOKUP(A4477,Plan1!$A$7:$O$4024,8,FALSE())</f>
        <v>760</v>
      </c>
      <c r="F4477" s="64" t="n">
        <f aca="false">VLOOKUP(A4477,Plan1!$A$7:$O$4024,12,FALSE())</f>
        <v>0</v>
      </c>
      <c r="G4477" s="65" t="n">
        <f aca="false">VLOOKUP(A4477,Plan1!$A$7:$O$4024,13,FALSE())</f>
        <v>838.78</v>
      </c>
    </row>
    <row r="4478" customFormat="false" ht="15" hidden="false" customHeight="false" outlineLevel="0" collapsed="false">
      <c r="A4478" s="63" t="n">
        <v>45750</v>
      </c>
      <c r="B4478" s="64" t="n">
        <f aca="false">VLOOKUP(A4478,Plan1!$A$7:$O$4024,2,FALSE())</f>
        <v>0</v>
      </c>
      <c r="C4478" s="65" t="n">
        <f aca="false">VLOOKUP(A4478,Plan1!$A$7:$O$4024,3,FALSE())</f>
        <v>781</v>
      </c>
      <c r="D4478" s="66" t="n">
        <f aca="false">VLOOKUP(A4478,Plan1!$A$7:$O$4024,7,FALSE())</f>
        <v>0</v>
      </c>
      <c r="E4478" s="65" t="n">
        <f aca="false">VLOOKUP(A4478,Plan1!$A$7:$O$4024,8,FALSE())</f>
        <v>760</v>
      </c>
      <c r="F4478" s="64" t="n">
        <f aca="false">VLOOKUP(A4478,Plan1!$A$7:$O$4024,12,FALSE())</f>
        <v>0</v>
      </c>
      <c r="G4478" s="65" t="n">
        <f aca="false">VLOOKUP(A4478,Plan1!$A$7:$O$4024,13,FALSE())</f>
        <v>838.78</v>
      </c>
    </row>
    <row r="4479" customFormat="false" ht="15" hidden="false" customHeight="false" outlineLevel="0" collapsed="false">
      <c r="A4479" s="63" t="n">
        <v>45751</v>
      </c>
      <c r="B4479" s="64" t="n">
        <f aca="false">VLOOKUP(A4479,Plan1!$A$7:$O$4024,2,FALSE())</f>
        <v>0</v>
      </c>
      <c r="C4479" s="65" t="n">
        <f aca="false">VLOOKUP(A4479,Plan1!$A$7:$O$4024,3,FALSE())</f>
        <v>781</v>
      </c>
      <c r="D4479" s="66" t="n">
        <f aca="false">VLOOKUP(A4479,Plan1!$A$7:$O$4024,7,FALSE())</f>
        <v>0</v>
      </c>
      <c r="E4479" s="65" t="n">
        <f aca="false">VLOOKUP(A4479,Plan1!$A$7:$O$4024,8,FALSE())</f>
        <v>760</v>
      </c>
      <c r="F4479" s="64" t="n">
        <f aca="false">VLOOKUP(A4479,Plan1!$A$7:$O$4024,12,FALSE())</f>
        <v>0</v>
      </c>
      <c r="G4479" s="65" t="n">
        <f aca="false">VLOOKUP(A4479,Plan1!$A$7:$O$4024,13,FALSE())</f>
        <v>838.78</v>
      </c>
    </row>
    <row r="4480" customFormat="false" ht="15" hidden="false" customHeight="false" outlineLevel="0" collapsed="false">
      <c r="A4480" s="63" t="n">
        <v>45752</v>
      </c>
      <c r="B4480" s="64" t="n">
        <f aca="false">VLOOKUP(A4480,Plan1!$A$7:$O$4024,2,FALSE())</f>
        <v>0</v>
      </c>
      <c r="C4480" s="65" t="n">
        <f aca="false">VLOOKUP(A4480,Plan1!$A$7:$O$4024,3,FALSE())</f>
        <v>781</v>
      </c>
      <c r="D4480" s="66" t="n">
        <f aca="false">VLOOKUP(A4480,Plan1!$A$7:$O$4024,7,FALSE())</f>
        <v>0</v>
      </c>
      <c r="E4480" s="65" t="n">
        <f aca="false">VLOOKUP(A4480,Plan1!$A$7:$O$4024,8,FALSE())</f>
        <v>760</v>
      </c>
      <c r="F4480" s="64" t="n">
        <f aca="false">VLOOKUP(A4480,Plan1!$A$7:$O$4024,12,FALSE())</f>
        <v>0</v>
      </c>
      <c r="G4480" s="65" t="n">
        <f aca="false">VLOOKUP(A4480,Plan1!$A$7:$O$4024,13,FALSE())</f>
        <v>838.78</v>
      </c>
    </row>
    <row r="4481" customFormat="false" ht="15" hidden="false" customHeight="false" outlineLevel="0" collapsed="false">
      <c r="A4481" s="63" t="n">
        <v>45753</v>
      </c>
      <c r="B4481" s="64" t="n">
        <f aca="false">VLOOKUP(A4481,Plan1!$A$7:$O$4024,2,FALSE())</f>
        <v>0</v>
      </c>
      <c r="C4481" s="65" t="n">
        <f aca="false">VLOOKUP(A4481,Plan1!$A$7:$O$4024,3,FALSE())</f>
        <v>781</v>
      </c>
      <c r="D4481" s="66" t="n">
        <f aca="false">VLOOKUP(A4481,Plan1!$A$7:$O$4024,7,FALSE())</f>
        <v>0</v>
      </c>
      <c r="E4481" s="65" t="n">
        <f aca="false">VLOOKUP(A4481,Plan1!$A$7:$O$4024,8,FALSE())</f>
        <v>760</v>
      </c>
      <c r="F4481" s="64" t="n">
        <f aca="false">VLOOKUP(A4481,Plan1!$A$7:$O$4024,12,FALSE())</f>
        <v>0</v>
      </c>
      <c r="G4481" s="65" t="n">
        <f aca="false">VLOOKUP(A4481,Plan1!$A$7:$O$4024,13,FALSE())</f>
        <v>838.78</v>
      </c>
    </row>
    <row r="4482" customFormat="false" ht="15" hidden="false" customHeight="false" outlineLevel="0" collapsed="false">
      <c r="A4482" s="63" t="n">
        <v>45754</v>
      </c>
      <c r="B4482" s="64" t="n">
        <f aca="false">VLOOKUP(A4482,Plan1!$A$7:$O$4024,2,FALSE())</f>
        <v>0</v>
      </c>
      <c r="C4482" s="65" t="n">
        <f aca="false">VLOOKUP(A4482,Plan1!$A$7:$O$4024,3,FALSE())</f>
        <v>781</v>
      </c>
      <c r="D4482" s="66" t="n">
        <f aca="false">VLOOKUP(A4482,Plan1!$A$7:$O$4024,7,FALSE())</f>
        <v>0</v>
      </c>
      <c r="E4482" s="65" t="n">
        <f aca="false">VLOOKUP(A4482,Plan1!$A$7:$O$4024,8,FALSE())</f>
        <v>760</v>
      </c>
      <c r="F4482" s="64" t="n">
        <f aca="false">VLOOKUP(A4482,Plan1!$A$7:$O$4024,12,FALSE())</f>
        <v>0</v>
      </c>
      <c r="G4482" s="65" t="n">
        <f aca="false">VLOOKUP(A4482,Plan1!$A$7:$O$4024,13,FALSE())</f>
        <v>838.78</v>
      </c>
    </row>
    <row r="4483" customFormat="false" ht="15" hidden="false" customHeight="false" outlineLevel="0" collapsed="false">
      <c r="A4483" s="63" t="n">
        <v>45755</v>
      </c>
      <c r="B4483" s="64" t="n">
        <f aca="false">VLOOKUP(A4483,Plan1!$A$7:$O$4024,2,FALSE())</f>
        <v>0</v>
      </c>
      <c r="C4483" s="65" t="n">
        <f aca="false">VLOOKUP(A4483,Plan1!$A$7:$O$4024,3,FALSE())</f>
        <v>781</v>
      </c>
      <c r="D4483" s="66" t="n">
        <f aca="false">VLOOKUP(A4483,Plan1!$A$7:$O$4024,7,FALSE())</f>
        <v>0</v>
      </c>
      <c r="E4483" s="65" t="n">
        <f aca="false">VLOOKUP(A4483,Plan1!$A$7:$O$4024,8,FALSE())</f>
        <v>760</v>
      </c>
      <c r="F4483" s="64" t="n">
        <f aca="false">VLOOKUP(A4483,Plan1!$A$7:$O$4024,12,FALSE())</f>
        <v>0</v>
      </c>
      <c r="G4483" s="65" t="n">
        <f aca="false">VLOOKUP(A4483,Plan1!$A$7:$O$4024,13,FALSE())</f>
        <v>838.78</v>
      </c>
    </row>
    <row r="4484" customFormat="false" ht="15" hidden="false" customHeight="false" outlineLevel="0" collapsed="false">
      <c r="A4484" s="63" t="n">
        <v>45756</v>
      </c>
      <c r="B4484" s="64" t="n">
        <f aca="false">VLOOKUP(A4484,Plan1!$A$7:$O$4024,2,FALSE())</f>
        <v>0</v>
      </c>
      <c r="C4484" s="65" t="n">
        <f aca="false">VLOOKUP(A4484,Plan1!$A$7:$O$4024,3,FALSE())</f>
        <v>781</v>
      </c>
      <c r="D4484" s="66" t="n">
        <f aca="false">VLOOKUP(A4484,Plan1!$A$7:$O$4024,7,FALSE())</f>
        <v>0</v>
      </c>
      <c r="E4484" s="65" t="n">
        <f aca="false">VLOOKUP(A4484,Plan1!$A$7:$O$4024,8,FALSE())</f>
        <v>760</v>
      </c>
      <c r="F4484" s="64" t="n">
        <f aca="false">VLOOKUP(A4484,Plan1!$A$7:$O$4024,12,FALSE())</f>
        <v>0</v>
      </c>
      <c r="G4484" s="65" t="n">
        <f aca="false">VLOOKUP(A4484,Plan1!$A$7:$O$4024,13,FALSE())</f>
        <v>838.78</v>
      </c>
    </row>
    <row r="4485" customFormat="false" ht="15" hidden="false" customHeight="false" outlineLevel="0" collapsed="false">
      <c r="A4485" s="63" t="n">
        <v>45757</v>
      </c>
      <c r="B4485" s="64" t="n">
        <f aca="false">VLOOKUP(A4485,Plan1!$A$7:$O$4024,2,FALSE())</f>
        <v>0</v>
      </c>
      <c r="C4485" s="65" t="n">
        <f aca="false">VLOOKUP(A4485,Plan1!$A$7:$O$4024,3,FALSE())</f>
        <v>781</v>
      </c>
      <c r="D4485" s="66" t="n">
        <f aca="false">VLOOKUP(A4485,Plan1!$A$7:$O$4024,7,FALSE())</f>
        <v>0</v>
      </c>
      <c r="E4485" s="65" t="n">
        <f aca="false">VLOOKUP(A4485,Plan1!$A$7:$O$4024,8,FALSE())</f>
        <v>760</v>
      </c>
      <c r="F4485" s="64" t="n">
        <f aca="false">VLOOKUP(A4485,Plan1!$A$7:$O$4024,12,FALSE())</f>
        <v>0</v>
      </c>
      <c r="G4485" s="65" t="n">
        <f aca="false">VLOOKUP(A4485,Plan1!$A$7:$O$4024,13,FALSE())</f>
        <v>838.78</v>
      </c>
    </row>
    <row r="4486" customFormat="false" ht="15" hidden="false" customHeight="false" outlineLevel="0" collapsed="false">
      <c r="A4486" s="63" t="n">
        <v>45758</v>
      </c>
      <c r="B4486" s="64" t="n">
        <f aca="false">VLOOKUP(A4486,Plan1!$A$7:$O$4024,2,FALSE())</f>
        <v>0</v>
      </c>
      <c r="C4486" s="65" t="n">
        <f aca="false">VLOOKUP(A4486,Plan1!$A$7:$O$4024,3,FALSE())</f>
        <v>781</v>
      </c>
      <c r="D4486" s="66" t="n">
        <f aca="false">VLOOKUP(A4486,Plan1!$A$7:$O$4024,7,FALSE())</f>
        <v>0</v>
      </c>
      <c r="E4486" s="65" t="n">
        <f aca="false">VLOOKUP(A4486,Plan1!$A$7:$O$4024,8,FALSE())</f>
        <v>760</v>
      </c>
      <c r="F4486" s="64" t="n">
        <f aca="false">VLOOKUP(A4486,Plan1!$A$7:$O$4024,12,FALSE())</f>
        <v>0</v>
      </c>
      <c r="G4486" s="65" t="n">
        <f aca="false">VLOOKUP(A4486,Plan1!$A$7:$O$4024,13,FALSE())</f>
        <v>838.78</v>
      </c>
    </row>
    <row r="4487" customFormat="false" ht="15" hidden="false" customHeight="false" outlineLevel="0" collapsed="false">
      <c r="A4487" s="63" t="n">
        <v>45759</v>
      </c>
      <c r="B4487" s="64" t="n">
        <f aca="false">VLOOKUP(A4487,Plan1!$A$7:$O$4024,2,FALSE())</f>
        <v>0</v>
      </c>
      <c r="C4487" s="65" t="n">
        <f aca="false">VLOOKUP(A4487,Plan1!$A$7:$O$4024,3,FALSE())</f>
        <v>781</v>
      </c>
      <c r="D4487" s="66" t="n">
        <f aca="false">VLOOKUP(A4487,Plan1!$A$7:$O$4024,7,FALSE())</f>
        <v>0</v>
      </c>
      <c r="E4487" s="65" t="n">
        <f aca="false">VLOOKUP(A4487,Plan1!$A$7:$O$4024,8,FALSE())</f>
        <v>760</v>
      </c>
      <c r="F4487" s="64" t="n">
        <f aca="false">VLOOKUP(A4487,Plan1!$A$7:$O$4024,12,FALSE())</f>
        <v>0</v>
      </c>
      <c r="G4487" s="65" t="n">
        <f aca="false">VLOOKUP(A4487,Plan1!$A$7:$O$4024,13,FALSE())</f>
        <v>838.78</v>
      </c>
    </row>
    <row r="4488" customFormat="false" ht="15" hidden="false" customHeight="false" outlineLevel="0" collapsed="false">
      <c r="A4488" s="63" t="n">
        <v>45760</v>
      </c>
      <c r="B4488" s="64" t="n">
        <f aca="false">VLOOKUP(A4488,Plan1!$A$7:$O$4024,2,FALSE())</f>
        <v>0</v>
      </c>
      <c r="C4488" s="65" t="n">
        <f aca="false">VLOOKUP(A4488,Plan1!$A$7:$O$4024,3,FALSE())</f>
        <v>781</v>
      </c>
      <c r="D4488" s="66" t="n">
        <f aca="false">VLOOKUP(A4488,Plan1!$A$7:$O$4024,7,FALSE())</f>
        <v>0</v>
      </c>
      <c r="E4488" s="65" t="n">
        <f aca="false">VLOOKUP(A4488,Plan1!$A$7:$O$4024,8,FALSE())</f>
        <v>760</v>
      </c>
      <c r="F4488" s="64" t="n">
        <f aca="false">VLOOKUP(A4488,Plan1!$A$7:$O$4024,12,FALSE())</f>
        <v>0</v>
      </c>
      <c r="G4488" s="65" t="n">
        <f aca="false">VLOOKUP(A4488,Plan1!$A$7:$O$4024,13,FALSE())</f>
        <v>838.78</v>
      </c>
    </row>
    <row r="4489" customFormat="false" ht="15" hidden="false" customHeight="false" outlineLevel="0" collapsed="false">
      <c r="A4489" s="63" t="n">
        <v>45761</v>
      </c>
      <c r="B4489" s="64" t="n">
        <f aca="false">VLOOKUP(A4489,Plan1!$A$7:$O$4024,2,FALSE())</f>
        <v>0</v>
      </c>
      <c r="C4489" s="65" t="n">
        <f aca="false">VLOOKUP(A4489,Plan1!$A$7:$O$4024,3,FALSE())</f>
        <v>781</v>
      </c>
      <c r="D4489" s="66" t="n">
        <f aca="false">VLOOKUP(A4489,Plan1!$A$7:$O$4024,7,FALSE())</f>
        <v>0</v>
      </c>
      <c r="E4489" s="65" t="n">
        <f aca="false">VLOOKUP(A4489,Plan1!$A$7:$O$4024,8,FALSE())</f>
        <v>760</v>
      </c>
      <c r="F4489" s="64" t="n">
        <f aca="false">VLOOKUP(A4489,Plan1!$A$7:$O$4024,12,FALSE())</f>
        <v>0</v>
      </c>
      <c r="G4489" s="65" t="n">
        <f aca="false">VLOOKUP(A4489,Plan1!$A$7:$O$4024,13,FALSE())</f>
        <v>838.78</v>
      </c>
    </row>
    <row r="4490" customFormat="false" ht="15" hidden="false" customHeight="false" outlineLevel="0" collapsed="false">
      <c r="A4490" s="63" t="n">
        <v>45762</v>
      </c>
      <c r="B4490" s="64" t="n">
        <f aca="false">VLOOKUP(A4490,Plan1!$A$7:$O$4024,2,FALSE())</f>
        <v>0</v>
      </c>
      <c r="C4490" s="65" t="n">
        <f aca="false">VLOOKUP(A4490,Plan1!$A$7:$O$4024,3,FALSE())</f>
        <v>781</v>
      </c>
      <c r="D4490" s="66" t="n">
        <f aca="false">VLOOKUP(A4490,Plan1!$A$7:$O$4024,7,FALSE())</f>
        <v>0</v>
      </c>
      <c r="E4490" s="65" t="n">
        <f aca="false">VLOOKUP(A4490,Plan1!$A$7:$O$4024,8,FALSE())</f>
        <v>760</v>
      </c>
      <c r="F4490" s="64" t="n">
        <f aca="false">VLOOKUP(A4490,Plan1!$A$7:$O$4024,12,FALSE())</f>
        <v>0</v>
      </c>
      <c r="G4490" s="65" t="n">
        <f aca="false">VLOOKUP(A4490,Plan1!$A$7:$O$4024,13,FALSE())</f>
        <v>838.78</v>
      </c>
    </row>
    <row r="4491" customFormat="false" ht="15" hidden="false" customHeight="false" outlineLevel="0" collapsed="false">
      <c r="A4491" s="63" t="n">
        <v>45763</v>
      </c>
      <c r="B4491" s="64" t="n">
        <f aca="false">VLOOKUP(A4491,Plan1!$A$7:$O$4024,2,FALSE())</f>
        <v>0</v>
      </c>
      <c r="C4491" s="65" t="n">
        <f aca="false">VLOOKUP(A4491,Plan1!$A$7:$O$4024,3,FALSE())</f>
        <v>781</v>
      </c>
      <c r="D4491" s="66" t="n">
        <f aca="false">VLOOKUP(A4491,Plan1!$A$7:$O$4024,7,FALSE())</f>
        <v>0</v>
      </c>
      <c r="E4491" s="65" t="n">
        <f aca="false">VLOOKUP(A4491,Plan1!$A$7:$O$4024,8,FALSE())</f>
        <v>760</v>
      </c>
      <c r="F4491" s="64" t="n">
        <f aca="false">VLOOKUP(A4491,Plan1!$A$7:$O$4024,12,FALSE())</f>
        <v>0</v>
      </c>
      <c r="G4491" s="65" t="n">
        <f aca="false">VLOOKUP(A4491,Plan1!$A$7:$O$4024,13,FALSE())</f>
        <v>838.78</v>
      </c>
    </row>
    <row r="4492" customFormat="false" ht="15" hidden="false" customHeight="false" outlineLevel="0" collapsed="false">
      <c r="A4492" s="63" t="n">
        <v>45764</v>
      </c>
      <c r="B4492" s="64" t="n">
        <f aca="false">VLOOKUP(A4492,Plan1!$A$7:$O$4024,2,FALSE())</f>
        <v>0</v>
      </c>
      <c r="C4492" s="65" t="n">
        <f aca="false">VLOOKUP(A4492,Plan1!$A$7:$O$4024,3,FALSE())</f>
        <v>781</v>
      </c>
      <c r="D4492" s="66" t="n">
        <f aca="false">VLOOKUP(A4492,Plan1!$A$7:$O$4024,7,FALSE())</f>
        <v>0</v>
      </c>
      <c r="E4492" s="65" t="n">
        <f aca="false">VLOOKUP(A4492,Plan1!$A$7:$O$4024,8,FALSE())</f>
        <v>760</v>
      </c>
      <c r="F4492" s="64" t="n">
        <f aca="false">VLOOKUP(A4492,Plan1!$A$7:$O$4024,12,FALSE())</f>
        <v>0</v>
      </c>
      <c r="G4492" s="65" t="n">
        <f aca="false">VLOOKUP(A4492,Plan1!$A$7:$O$4024,13,FALSE())</f>
        <v>838.78</v>
      </c>
    </row>
    <row r="4493" customFormat="false" ht="15" hidden="false" customHeight="false" outlineLevel="0" collapsed="false">
      <c r="A4493" s="63" t="n">
        <v>45765</v>
      </c>
      <c r="B4493" s="64" t="n">
        <f aca="false">VLOOKUP(A4493,Plan1!$A$7:$O$4024,2,FALSE())</f>
        <v>0</v>
      </c>
      <c r="C4493" s="65" t="n">
        <f aca="false">VLOOKUP(A4493,Plan1!$A$7:$O$4024,3,FALSE())</f>
        <v>781</v>
      </c>
      <c r="D4493" s="66" t="n">
        <f aca="false">VLOOKUP(A4493,Plan1!$A$7:$O$4024,7,FALSE())</f>
        <v>0</v>
      </c>
      <c r="E4493" s="65" t="n">
        <f aca="false">VLOOKUP(A4493,Plan1!$A$7:$O$4024,8,FALSE())</f>
        <v>760</v>
      </c>
      <c r="F4493" s="64" t="n">
        <f aca="false">VLOOKUP(A4493,Plan1!$A$7:$O$4024,12,FALSE())</f>
        <v>0</v>
      </c>
      <c r="G4493" s="65" t="n">
        <f aca="false">VLOOKUP(A4493,Plan1!$A$7:$O$4024,13,FALSE())</f>
        <v>838.78</v>
      </c>
    </row>
    <row r="4494" customFormat="false" ht="15" hidden="false" customHeight="false" outlineLevel="0" collapsed="false">
      <c r="A4494" s="63" t="n">
        <v>45766</v>
      </c>
      <c r="B4494" s="64" t="n">
        <f aca="false">VLOOKUP(A4494,Plan1!$A$7:$O$4024,2,FALSE())</f>
        <v>0</v>
      </c>
      <c r="C4494" s="65" t="n">
        <f aca="false">VLOOKUP(A4494,Plan1!$A$7:$O$4024,3,FALSE())</f>
        <v>781</v>
      </c>
      <c r="D4494" s="66" t="n">
        <f aca="false">VLOOKUP(A4494,Plan1!$A$7:$O$4024,7,FALSE())</f>
        <v>0</v>
      </c>
      <c r="E4494" s="65" t="n">
        <f aca="false">VLOOKUP(A4494,Plan1!$A$7:$O$4024,8,FALSE())</f>
        <v>760</v>
      </c>
      <c r="F4494" s="64" t="n">
        <f aca="false">VLOOKUP(A4494,Plan1!$A$7:$O$4024,12,FALSE())</f>
        <v>0</v>
      </c>
      <c r="G4494" s="65" t="n">
        <f aca="false">VLOOKUP(A4494,Plan1!$A$7:$O$4024,13,FALSE())</f>
        <v>838.78</v>
      </c>
    </row>
    <row r="4495" customFormat="false" ht="15" hidden="false" customHeight="false" outlineLevel="0" collapsed="false">
      <c r="A4495" s="63" t="n">
        <v>45767</v>
      </c>
      <c r="B4495" s="64" t="n">
        <f aca="false">VLOOKUP(A4495,Plan1!$A$7:$O$4024,2,FALSE())</f>
        <v>0</v>
      </c>
      <c r="C4495" s="65" t="n">
        <f aca="false">VLOOKUP(A4495,Plan1!$A$7:$O$4024,3,FALSE())</f>
        <v>781</v>
      </c>
      <c r="D4495" s="66" t="n">
        <f aca="false">VLOOKUP(A4495,Plan1!$A$7:$O$4024,7,FALSE())</f>
        <v>0</v>
      </c>
      <c r="E4495" s="65" t="n">
        <f aca="false">VLOOKUP(A4495,Plan1!$A$7:$O$4024,8,FALSE())</f>
        <v>760</v>
      </c>
      <c r="F4495" s="64" t="n">
        <f aca="false">VLOOKUP(A4495,Plan1!$A$7:$O$4024,12,FALSE())</f>
        <v>0</v>
      </c>
      <c r="G4495" s="65" t="n">
        <f aca="false">VLOOKUP(A4495,Plan1!$A$7:$O$4024,13,FALSE())</f>
        <v>838.78</v>
      </c>
    </row>
    <row r="4496" customFormat="false" ht="15" hidden="false" customHeight="false" outlineLevel="0" collapsed="false">
      <c r="A4496" s="63" t="n">
        <v>45768</v>
      </c>
      <c r="B4496" s="64" t="n">
        <f aca="false">VLOOKUP(A4496,Plan1!$A$7:$O$4024,2,FALSE())</f>
        <v>0</v>
      </c>
      <c r="C4496" s="65" t="n">
        <f aca="false">VLOOKUP(A4496,Plan1!$A$7:$O$4024,3,FALSE())</f>
        <v>781</v>
      </c>
      <c r="D4496" s="66" t="n">
        <f aca="false">VLOOKUP(A4496,Plan1!$A$7:$O$4024,7,FALSE())</f>
        <v>0</v>
      </c>
      <c r="E4496" s="65" t="n">
        <f aca="false">VLOOKUP(A4496,Plan1!$A$7:$O$4024,8,FALSE())</f>
        <v>760</v>
      </c>
      <c r="F4496" s="64" t="n">
        <f aca="false">VLOOKUP(A4496,Plan1!$A$7:$O$4024,12,FALSE())</f>
        <v>0</v>
      </c>
      <c r="G4496" s="65" t="n">
        <f aca="false">VLOOKUP(A4496,Plan1!$A$7:$O$4024,13,FALSE())</f>
        <v>838.78</v>
      </c>
    </row>
    <row r="4497" customFormat="false" ht="15" hidden="false" customHeight="false" outlineLevel="0" collapsed="false">
      <c r="A4497" s="63" t="n">
        <v>45769</v>
      </c>
      <c r="B4497" s="64" t="n">
        <f aca="false">VLOOKUP(A4497,Plan1!$A$7:$O$4024,2,FALSE())</f>
        <v>0</v>
      </c>
      <c r="C4497" s="65" t="n">
        <f aca="false">VLOOKUP(A4497,Plan1!$A$7:$O$4024,3,FALSE())</f>
        <v>781</v>
      </c>
      <c r="D4497" s="66" t="n">
        <f aca="false">VLOOKUP(A4497,Plan1!$A$7:$O$4024,7,FALSE())</f>
        <v>0</v>
      </c>
      <c r="E4497" s="65" t="n">
        <f aca="false">VLOOKUP(A4497,Plan1!$A$7:$O$4024,8,FALSE())</f>
        <v>760</v>
      </c>
      <c r="F4497" s="64" t="n">
        <f aca="false">VLOOKUP(A4497,Plan1!$A$7:$O$4024,12,FALSE())</f>
        <v>0</v>
      </c>
      <c r="G4497" s="65" t="n">
        <f aca="false">VLOOKUP(A4497,Plan1!$A$7:$O$4024,13,FALSE())</f>
        <v>838.78</v>
      </c>
    </row>
    <row r="4498" customFormat="false" ht="15" hidden="false" customHeight="false" outlineLevel="0" collapsed="false">
      <c r="A4498" s="63" t="n">
        <v>45770</v>
      </c>
      <c r="B4498" s="64" t="n">
        <f aca="false">VLOOKUP(A4498,Plan1!$A$7:$O$4024,2,FALSE())</f>
        <v>0</v>
      </c>
      <c r="C4498" s="65" t="n">
        <f aca="false">VLOOKUP(A4498,Plan1!$A$7:$O$4024,3,FALSE())</f>
        <v>781</v>
      </c>
      <c r="D4498" s="66" t="n">
        <f aca="false">VLOOKUP(A4498,Plan1!$A$7:$O$4024,7,FALSE())</f>
        <v>0</v>
      </c>
      <c r="E4498" s="65" t="n">
        <f aca="false">VLOOKUP(A4498,Plan1!$A$7:$O$4024,8,FALSE())</f>
        <v>760</v>
      </c>
      <c r="F4498" s="64" t="n">
        <f aca="false">VLOOKUP(A4498,Plan1!$A$7:$O$4024,12,FALSE())</f>
        <v>0</v>
      </c>
      <c r="G4498" s="65" t="n">
        <f aca="false">VLOOKUP(A4498,Plan1!$A$7:$O$4024,13,FALSE())</f>
        <v>838.78</v>
      </c>
    </row>
    <row r="4499" customFormat="false" ht="15" hidden="false" customHeight="false" outlineLevel="0" collapsed="false">
      <c r="A4499" s="63" t="n">
        <v>45771</v>
      </c>
      <c r="B4499" s="64" t="n">
        <f aca="false">VLOOKUP(A4499,Plan1!$A$7:$O$4024,2,FALSE())</f>
        <v>0</v>
      </c>
      <c r="C4499" s="65" t="n">
        <f aca="false">VLOOKUP(A4499,Plan1!$A$7:$O$4024,3,FALSE())</f>
        <v>781</v>
      </c>
      <c r="D4499" s="66" t="n">
        <f aca="false">VLOOKUP(A4499,Plan1!$A$7:$O$4024,7,FALSE())</f>
        <v>0</v>
      </c>
      <c r="E4499" s="65" t="n">
        <f aca="false">VLOOKUP(A4499,Plan1!$A$7:$O$4024,8,FALSE())</f>
        <v>760</v>
      </c>
      <c r="F4499" s="64" t="n">
        <f aca="false">VLOOKUP(A4499,Plan1!$A$7:$O$4024,12,FALSE())</f>
        <v>0</v>
      </c>
      <c r="G4499" s="65" t="n">
        <f aca="false">VLOOKUP(A4499,Plan1!$A$7:$O$4024,13,FALSE())</f>
        <v>838.78</v>
      </c>
    </row>
    <row r="4500" customFormat="false" ht="15" hidden="false" customHeight="false" outlineLevel="0" collapsed="false">
      <c r="A4500" s="63" t="n">
        <v>45772</v>
      </c>
      <c r="B4500" s="64" t="n">
        <f aca="false">VLOOKUP(A4500,Plan1!$A$7:$O$4024,2,FALSE())</f>
        <v>0</v>
      </c>
      <c r="C4500" s="65" t="n">
        <f aca="false">VLOOKUP(A4500,Plan1!$A$7:$O$4024,3,FALSE())</f>
        <v>781</v>
      </c>
      <c r="D4500" s="66" t="n">
        <f aca="false">VLOOKUP(A4500,Plan1!$A$7:$O$4024,7,FALSE())</f>
        <v>0</v>
      </c>
      <c r="E4500" s="65" t="n">
        <f aca="false">VLOOKUP(A4500,Plan1!$A$7:$O$4024,8,FALSE())</f>
        <v>760</v>
      </c>
      <c r="F4500" s="64" t="n">
        <f aca="false">VLOOKUP(A4500,Plan1!$A$7:$O$4024,12,FALSE())</f>
        <v>0</v>
      </c>
      <c r="G4500" s="65" t="n">
        <f aca="false">VLOOKUP(A4500,Plan1!$A$7:$O$4024,13,FALSE())</f>
        <v>838.78</v>
      </c>
    </row>
    <row r="4501" customFormat="false" ht="15" hidden="false" customHeight="false" outlineLevel="0" collapsed="false">
      <c r="A4501" s="63" t="n">
        <v>45773</v>
      </c>
      <c r="B4501" s="64" t="n">
        <f aca="false">VLOOKUP(A4501,Plan1!$A$7:$O$4024,2,FALSE())</f>
        <v>0</v>
      </c>
      <c r="C4501" s="65" t="n">
        <f aca="false">VLOOKUP(A4501,Plan1!$A$7:$O$4024,3,FALSE())</f>
        <v>781</v>
      </c>
      <c r="D4501" s="66" t="n">
        <f aca="false">VLOOKUP(A4501,Plan1!$A$7:$O$4024,7,FALSE())</f>
        <v>0</v>
      </c>
      <c r="E4501" s="65" t="n">
        <f aca="false">VLOOKUP(A4501,Plan1!$A$7:$O$4024,8,FALSE())</f>
        <v>760</v>
      </c>
      <c r="F4501" s="64" t="n">
        <f aca="false">VLOOKUP(A4501,Plan1!$A$7:$O$4024,12,FALSE())</f>
        <v>0</v>
      </c>
      <c r="G4501" s="65" t="n">
        <f aca="false">VLOOKUP(A4501,Plan1!$A$7:$O$4024,13,FALSE())</f>
        <v>838.78</v>
      </c>
    </row>
    <row r="4502" customFormat="false" ht="15" hidden="false" customHeight="false" outlineLevel="0" collapsed="false">
      <c r="A4502" s="63" t="n">
        <v>45774</v>
      </c>
      <c r="B4502" s="64" t="n">
        <f aca="false">VLOOKUP(A4502,Plan1!$A$7:$O$4024,2,FALSE())</f>
        <v>0</v>
      </c>
      <c r="C4502" s="65" t="n">
        <f aca="false">VLOOKUP(A4502,Plan1!$A$7:$O$4024,3,FALSE())</f>
        <v>781</v>
      </c>
      <c r="D4502" s="66" t="n">
        <f aca="false">VLOOKUP(A4502,Plan1!$A$7:$O$4024,7,FALSE())</f>
        <v>0</v>
      </c>
      <c r="E4502" s="65" t="n">
        <f aca="false">VLOOKUP(A4502,Plan1!$A$7:$O$4024,8,FALSE())</f>
        <v>760</v>
      </c>
      <c r="F4502" s="64" t="n">
        <f aca="false">VLOOKUP(A4502,Plan1!$A$7:$O$4024,12,FALSE())</f>
        <v>0</v>
      </c>
      <c r="G4502" s="65" t="n">
        <f aca="false">VLOOKUP(A4502,Plan1!$A$7:$O$4024,13,FALSE())</f>
        <v>838.78</v>
      </c>
    </row>
    <row r="4503" customFormat="false" ht="15" hidden="false" customHeight="false" outlineLevel="0" collapsed="false">
      <c r="A4503" s="63" t="n">
        <v>45775</v>
      </c>
      <c r="B4503" s="64" t="n">
        <f aca="false">VLOOKUP(A4503,Plan1!$A$7:$O$4024,2,FALSE())</f>
        <v>0</v>
      </c>
      <c r="C4503" s="65" t="n">
        <f aca="false">VLOOKUP(A4503,Plan1!$A$7:$O$4024,3,FALSE())</f>
        <v>781</v>
      </c>
      <c r="D4503" s="66" t="n">
        <f aca="false">VLOOKUP(A4503,Plan1!$A$7:$O$4024,7,FALSE())</f>
        <v>0</v>
      </c>
      <c r="E4503" s="65" t="n">
        <f aca="false">VLOOKUP(A4503,Plan1!$A$7:$O$4024,8,FALSE())</f>
        <v>760</v>
      </c>
      <c r="F4503" s="64" t="n">
        <f aca="false">VLOOKUP(A4503,Plan1!$A$7:$O$4024,12,FALSE())</f>
        <v>0</v>
      </c>
      <c r="G4503" s="65" t="n">
        <f aca="false">VLOOKUP(A4503,Plan1!$A$7:$O$4024,13,FALSE())</f>
        <v>838.78</v>
      </c>
    </row>
    <row r="4504" customFormat="false" ht="15" hidden="false" customHeight="false" outlineLevel="0" collapsed="false">
      <c r="A4504" s="63" t="n">
        <v>45776</v>
      </c>
      <c r="B4504" s="64" t="n">
        <f aca="false">VLOOKUP(A4504,Plan1!$A$7:$O$4024,2,FALSE())</f>
        <v>0</v>
      </c>
      <c r="C4504" s="65" t="n">
        <f aca="false">VLOOKUP(A4504,Plan1!$A$7:$O$4024,3,FALSE())</f>
        <v>781</v>
      </c>
      <c r="D4504" s="66" t="n">
        <f aca="false">VLOOKUP(A4504,Plan1!$A$7:$O$4024,7,FALSE())</f>
        <v>0</v>
      </c>
      <c r="E4504" s="65" t="n">
        <f aca="false">VLOOKUP(A4504,Plan1!$A$7:$O$4024,8,FALSE())</f>
        <v>760</v>
      </c>
      <c r="F4504" s="64" t="n">
        <f aca="false">VLOOKUP(A4504,Plan1!$A$7:$O$4024,12,FALSE())</f>
        <v>0</v>
      </c>
      <c r="G4504" s="65" t="n">
        <f aca="false">VLOOKUP(A4504,Plan1!$A$7:$O$4024,13,FALSE())</f>
        <v>838.78</v>
      </c>
    </row>
    <row r="4505" customFormat="false" ht="15" hidden="false" customHeight="false" outlineLevel="0" collapsed="false">
      <c r="A4505" s="63" t="n">
        <v>45777</v>
      </c>
      <c r="B4505" s="64" t="n">
        <f aca="false">VLOOKUP(A4505,Plan1!$A$7:$O$4024,2,FALSE())</f>
        <v>0</v>
      </c>
      <c r="C4505" s="65" t="n">
        <f aca="false">VLOOKUP(A4505,Plan1!$A$7:$O$4024,3,FALSE())</f>
        <v>781</v>
      </c>
      <c r="D4505" s="66" t="n">
        <f aca="false">VLOOKUP(A4505,Plan1!$A$7:$O$4024,7,FALSE())</f>
        <v>0</v>
      </c>
      <c r="E4505" s="65" t="n">
        <f aca="false">VLOOKUP(A4505,Plan1!$A$7:$O$4024,8,FALSE())</f>
        <v>760</v>
      </c>
      <c r="F4505" s="64" t="n">
        <f aca="false">VLOOKUP(A4505,Plan1!$A$7:$O$4024,12,FALSE())</f>
        <v>0</v>
      </c>
      <c r="G4505" s="65" t="n">
        <f aca="false">VLOOKUP(A4505,Plan1!$A$7:$O$4024,13,FALSE())</f>
        <v>838.78</v>
      </c>
    </row>
    <row r="4506" customFormat="false" ht="15" hidden="false" customHeight="false" outlineLevel="0" collapsed="false">
      <c r="A4506" s="63" t="n">
        <v>45778</v>
      </c>
      <c r="B4506" s="64" t="n">
        <f aca="false">VLOOKUP(A4506,Plan1!$A$7:$O$4024,2,FALSE())</f>
        <v>0</v>
      </c>
      <c r="C4506" s="65" t="n">
        <f aca="false">VLOOKUP(A4506,Plan1!$A$7:$O$4024,3,FALSE())</f>
        <v>781</v>
      </c>
      <c r="D4506" s="66" t="n">
        <f aca="false">VLOOKUP(A4506,Plan1!$A$7:$O$4024,7,FALSE())</f>
        <v>0</v>
      </c>
      <c r="E4506" s="65" t="n">
        <f aca="false">VLOOKUP(A4506,Plan1!$A$7:$O$4024,8,FALSE())</f>
        <v>760</v>
      </c>
      <c r="F4506" s="64" t="n">
        <f aca="false">VLOOKUP(A4506,Plan1!$A$7:$O$4024,12,FALSE())</f>
        <v>0</v>
      </c>
      <c r="G4506" s="65" t="n">
        <f aca="false">VLOOKUP(A4506,Plan1!$A$7:$O$4024,13,FALSE())</f>
        <v>838.78</v>
      </c>
    </row>
    <row r="4507" customFormat="false" ht="15" hidden="false" customHeight="false" outlineLevel="0" collapsed="false">
      <c r="A4507" s="63" t="n">
        <v>45779</v>
      </c>
      <c r="B4507" s="64" t="n">
        <f aca="false">VLOOKUP(A4507,Plan1!$A$7:$O$4024,2,FALSE())</f>
        <v>0</v>
      </c>
      <c r="C4507" s="65" t="n">
        <f aca="false">VLOOKUP(A4507,Plan1!$A$7:$O$4024,3,FALSE())</f>
        <v>781</v>
      </c>
      <c r="D4507" s="66" t="n">
        <f aca="false">VLOOKUP(A4507,Plan1!$A$7:$O$4024,7,FALSE())</f>
        <v>0</v>
      </c>
      <c r="E4507" s="65" t="n">
        <f aca="false">VLOOKUP(A4507,Plan1!$A$7:$O$4024,8,FALSE())</f>
        <v>760</v>
      </c>
      <c r="F4507" s="64" t="n">
        <f aca="false">VLOOKUP(A4507,Plan1!$A$7:$O$4024,12,FALSE())</f>
        <v>0</v>
      </c>
      <c r="G4507" s="65" t="n">
        <f aca="false">VLOOKUP(A4507,Plan1!$A$7:$O$4024,13,FALSE())</f>
        <v>838.78</v>
      </c>
    </row>
    <row r="4508" customFormat="false" ht="15" hidden="false" customHeight="false" outlineLevel="0" collapsed="false">
      <c r="A4508" s="63" t="n">
        <v>45780</v>
      </c>
      <c r="B4508" s="64" t="n">
        <f aca="false">VLOOKUP(A4508,Plan1!$A$7:$O$4024,2,FALSE())</f>
        <v>0</v>
      </c>
      <c r="C4508" s="65" t="n">
        <f aca="false">VLOOKUP(A4508,Plan1!$A$7:$O$4024,3,FALSE())</f>
        <v>781</v>
      </c>
      <c r="D4508" s="66" t="n">
        <f aca="false">VLOOKUP(A4508,Plan1!$A$7:$O$4024,7,FALSE())</f>
        <v>0</v>
      </c>
      <c r="E4508" s="65" t="n">
        <f aca="false">VLOOKUP(A4508,Plan1!$A$7:$O$4024,8,FALSE())</f>
        <v>760</v>
      </c>
      <c r="F4508" s="64" t="n">
        <f aca="false">VLOOKUP(A4508,Plan1!$A$7:$O$4024,12,FALSE())</f>
        <v>0</v>
      </c>
      <c r="G4508" s="65" t="n">
        <f aca="false">VLOOKUP(A4508,Plan1!$A$7:$O$4024,13,FALSE())</f>
        <v>838.78</v>
      </c>
    </row>
    <row r="4509" customFormat="false" ht="15" hidden="false" customHeight="false" outlineLevel="0" collapsed="false">
      <c r="A4509" s="63" t="n">
        <v>45781</v>
      </c>
      <c r="B4509" s="64" t="n">
        <f aca="false">VLOOKUP(A4509,Plan1!$A$7:$O$4024,2,FALSE())</f>
        <v>0</v>
      </c>
      <c r="C4509" s="65" t="n">
        <f aca="false">VLOOKUP(A4509,Plan1!$A$7:$O$4024,3,FALSE())</f>
        <v>781</v>
      </c>
      <c r="D4509" s="66" t="n">
        <f aca="false">VLOOKUP(A4509,Plan1!$A$7:$O$4024,7,FALSE())</f>
        <v>0</v>
      </c>
      <c r="E4509" s="65" t="n">
        <f aca="false">VLOOKUP(A4509,Plan1!$A$7:$O$4024,8,FALSE())</f>
        <v>760</v>
      </c>
      <c r="F4509" s="64" t="n">
        <f aca="false">VLOOKUP(A4509,Plan1!$A$7:$O$4024,12,FALSE())</f>
        <v>0</v>
      </c>
      <c r="G4509" s="65" t="n">
        <f aca="false">VLOOKUP(A4509,Plan1!$A$7:$O$4024,13,FALSE())</f>
        <v>838.78</v>
      </c>
    </row>
    <row r="4510" customFormat="false" ht="15" hidden="false" customHeight="false" outlineLevel="0" collapsed="false">
      <c r="A4510" s="63" t="n">
        <v>45782</v>
      </c>
      <c r="B4510" s="64" t="n">
        <f aca="false">VLOOKUP(A4510,Plan1!$A$7:$O$4024,2,FALSE())</f>
        <v>0</v>
      </c>
      <c r="C4510" s="65" t="n">
        <f aca="false">VLOOKUP(A4510,Plan1!$A$7:$O$4024,3,FALSE())</f>
        <v>781</v>
      </c>
      <c r="D4510" s="66" t="n">
        <f aca="false">VLOOKUP(A4510,Plan1!$A$7:$O$4024,7,FALSE())</f>
        <v>0</v>
      </c>
      <c r="E4510" s="65" t="n">
        <f aca="false">VLOOKUP(A4510,Plan1!$A$7:$O$4024,8,FALSE())</f>
        <v>760</v>
      </c>
      <c r="F4510" s="64" t="n">
        <f aca="false">VLOOKUP(A4510,Plan1!$A$7:$O$4024,12,FALSE())</f>
        <v>0</v>
      </c>
      <c r="G4510" s="65" t="n">
        <f aca="false">VLOOKUP(A4510,Plan1!$A$7:$O$4024,13,FALSE())</f>
        <v>838.78</v>
      </c>
    </row>
    <row r="4511" customFormat="false" ht="15" hidden="false" customHeight="false" outlineLevel="0" collapsed="false">
      <c r="A4511" s="63" t="n">
        <v>45783</v>
      </c>
      <c r="B4511" s="64" t="n">
        <f aca="false">VLOOKUP(A4511,Plan1!$A$7:$O$4024,2,FALSE())</f>
        <v>0</v>
      </c>
      <c r="C4511" s="65" t="n">
        <f aca="false">VLOOKUP(A4511,Plan1!$A$7:$O$4024,3,FALSE())</f>
        <v>781</v>
      </c>
      <c r="D4511" s="66" t="n">
        <f aca="false">VLOOKUP(A4511,Plan1!$A$7:$O$4024,7,FALSE())</f>
        <v>0</v>
      </c>
      <c r="E4511" s="65" t="n">
        <f aca="false">VLOOKUP(A4511,Plan1!$A$7:$O$4024,8,FALSE())</f>
        <v>760</v>
      </c>
      <c r="F4511" s="64" t="n">
        <f aca="false">VLOOKUP(A4511,Plan1!$A$7:$O$4024,12,FALSE())</f>
        <v>0</v>
      </c>
      <c r="G4511" s="65" t="n">
        <f aca="false">VLOOKUP(A4511,Plan1!$A$7:$O$4024,13,FALSE())</f>
        <v>838.78</v>
      </c>
    </row>
    <row r="4512" customFormat="false" ht="15" hidden="false" customHeight="false" outlineLevel="0" collapsed="false">
      <c r="A4512" s="63" t="n">
        <v>45784</v>
      </c>
      <c r="B4512" s="64" t="n">
        <f aca="false">VLOOKUP(A4512,Plan1!$A$7:$O$4024,2,FALSE())</f>
        <v>0</v>
      </c>
      <c r="C4512" s="65" t="n">
        <f aca="false">VLOOKUP(A4512,Plan1!$A$7:$O$4024,3,FALSE())</f>
        <v>781</v>
      </c>
      <c r="D4512" s="66" t="n">
        <f aca="false">VLOOKUP(A4512,Plan1!$A$7:$O$4024,7,FALSE())</f>
        <v>0</v>
      </c>
      <c r="E4512" s="65" t="n">
        <f aca="false">VLOOKUP(A4512,Plan1!$A$7:$O$4024,8,FALSE())</f>
        <v>760</v>
      </c>
      <c r="F4512" s="64" t="n">
        <f aca="false">VLOOKUP(A4512,Plan1!$A$7:$O$4024,12,FALSE())</f>
        <v>0</v>
      </c>
      <c r="G4512" s="65" t="n">
        <f aca="false">VLOOKUP(A4512,Plan1!$A$7:$O$4024,13,FALSE())</f>
        <v>838.78</v>
      </c>
    </row>
    <row r="4513" customFormat="false" ht="15" hidden="false" customHeight="false" outlineLevel="0" collapsed="false">
      <c r="A4513" s="63" t="n">
        <v>45785</v>
      </c>
      <c r="B4513" s="64" t="n">
        <f aca="false">VLOOKUP(A4513,Plan1!$A$7:$O$4024,2,FALSE())</f>
        <v>0</v>
      </c>
      <c r="C4513" s="65" t="n">
        <f aca="false">VLOOKUP(A4513,Plan1!$A$7:$O$4024,3,FALSE())</f>
        <v>781</v>
      </c>
      <c r="D4513" s="66" t="n">
        <f aca="false">VLOOKUP(A4513,Plan1!$A$7:$O$4024,7,FALSE())</f>
        <v>0</v>
      </c>
      <c r="E4513" s="65" t="n">
        <f aca="false">VLOOKUP(A4513,Plan1!$A$7:$O$4024,8,FALSE())</f>
        <v>760</v>
      </c>
      <c r="F4513" s="64" t="n">
        <f aca="false">VLOOKUP(A4513,Plan1!$A$7:$O$4024,12,FALSE())</f>
        <v>0</v>
      </c>
      <c r="G4513" s="65" t="n">
        <f aca="false">VLOOKUP(A4513,Plan1!$A$7:$O$4024,13,FALSE())</f>
        <v>838.78</v>
      </c>
    </row>
    <row r="4514" customFormat="false" ht="15" hidden="false" customHeight="false" outlineLevel="0" collapsed="false">
      <c r="A4514" s="63" t="n">
        <v>45786</v>
      </c>
      <c r="B4514" s="64" t="n">
        <f aca="false">VLOOKUP(A4514,Plan1!$A$7:$O$4024,2,FALSE())</f>
        <v>0</v>
      </c>
      <c r="C4514" s="65" t="n">
        <f aca="false">VLOOKUP(A4514,Plan1!$A$7:$O$4024,3,FALSE())</f>
        <v>781</v>
      </c>
      <c r="D4514" s="66" t="n">
        <f aca="false">VLOOKUP(A4514,Plan1!$A$7:$O$4024,7,FALSE())</f>
        <v>0</v>
      </c>
      <c r="E4514" s="65" t="n">
        <f aca="false">VLOOKUP(A4514,Plan1!$A$7:$O$4024,8,FALSE())</f>
        <v>760</v>
      </c>
      <c r="F4514" s="64" t="n">
        <f aca="false">VLOOKUP(A4514,Plan1!$A$7:$O$4024,12,FALSE())</f>
        <v>0</v>
      </c>
      <c r="G4514" s="65" t="n">
        <f aca="false">VLOOKUP(A4514,Plan1!$A$7:$O$4024,13,FALSE())</f>
        <v>838.78</v>
      </c>
    </row>
    <row r="4515" customFormat="false" ht="15" hidden="false" customHeight="false" outlineLevel="0" collapsed="false">
      <c r="A4515" s="63" t="n">
        <v>45787</v>
      </c>
      <c r="B4515" s="64" t="n">
        <f aca="false">VLOOKUP(A4515,Plan1!$A$7:$O$4024,2,FALSE())</f>
        <v>0</v>
      </c>
      <c r="C4515" s="65" t="n">
        <f aca="false">VLOOKUP(A4515,Plan1!$A$7:$O$4024,3,FALSE())</f>
        <v>781</v>
      </c>
      <c r="D4515" s="66" t="n">
        <f aca="false">VLOOKUP(A4515,Plan1!$A$7:$O$4024,7,FALSE())</f>
        <v>0</v>
      </c>
      <c r="E4515" s="65" t="n">
        <f aca="false">VLOOKUP(A4515,Plan1!$A$7:$O$4024,8,FALSE())</f>
        <v>760</v>
      </c>
      <c r="F4515" s="64" t="n">
        <f aca="false">VLOOKUP(A4515,Plan1!$A$7:$O$4024,12,FALSE())</f>
        <v>0</v>
      </c>
      <c r="G4515" s="65" t="n">
        <f aca="false">VLOOKUP(A4515,Plan1!$A$7:$O$4024,13,FALSE())</f>
        <v>838.78</v>
      </c>
    </row>
    <row r="4516" customFormat="false" ht="15" hidden="false" customHeight="false" outlineLevel="0" collapsed="false">
      <c r="A4516" s="63" t="n">
        <v>45788</v>
      </c>
      <c r="B4516" s="64" t="n">
        <f aca="false">VLOOKUP(A4516,Plan1!$A$7:$O$4024,2,FALSE())</f>
        <v>0</v>
      </c>
      <c r="C4516" s="65" t="n">
        <f aca="false">VLOOKUP(A4516,Plan1!$A$7:$O$4024,3,FALSE())</f>
        <v>781</v>
      </c>
      <c r="D4516" s="66" t="n">
        <f aca="false">VLOOKUP(A4516,Plan1!$A$7:$O$4024,7,FALSE())</f>
        <v>0</v>
      </c>
      <c r="E4516" s="65" t="n">
        <f aca="false">VLOOKUP(A4516,Plan1!$A$7:$O$4024,8,FALSE())</f>
        <v>760</v>
      </c>
      <c r="F4516" s="64" t="n">
        <f aca="false">VLOOKUP(A4516,Plan1!$A$7:$O$4024,12,FALSE())</f>
        <v>0</v>
      </c>
      <c r="G4516" s="65" t="n">
        <f aca="false">VLOOKUP(A4516,Plan1!$A$7:$O$4024,13,FALSE())</f>
        <v>838.78</v>
      </c>
    </row>
    <row r="4517" customFormat="false" ht="15" hidden="false" customHeight="false" outlineLevel="0" collapsed="false">
      <c r="A4517" s="63" t="n">
        <v>45789</v>
      </c>
      <c r="B4517" s="64" t="n">
        <f aca="false">VLOOKUP(A4517,Plan1!$A$7:$O$4024,2,FALSE())</f>
        <v>0</v>
      </c>
      <c r="C4517" s="65" t="n">
        <f aca="false">VLOOKUP(A4517,Plan1!$A$7:$O$4024,3,FALSE())</f>
        <v>781</v>
      </c>
      <c r="D4517" s="66" t="n">
        <f aca="false">VLOOKUP(A4517,Plan1!$A$7:$O$4024,7,FALSE())</f>
        <v>0</v>
      </c>
      <c r="E4517" s="65" t="n">
        <f aca="false">VLOOKUP(A4517,Plan1!$A$7:$O$4024,8,FALSE())</f>
        <v>760</v>
      </c>
      <c r="F4517" s="64" t="n">
        <f aca="false">VLOOKUP(A4517,Plan1!$A$7:$O$4024,12,FALSE())</f>
        <v>0</v>
      </c>
      <c r="G4517" s="65" t="n">
        <f aca="false">VLOOKUP(A4517,Plan1!$A$7:$O$4024,13,FALSE())</f>
        <v>838.78</v>
      </c>
    </row>
    <row r="4518" customFormat="false" ht="15" hidden="false" customHeight="false" outlineLevel="0" collapsed="false">
      <c r="A4518" s="63" t="n">
        <v>45790</v>
      </c>
      <c r="B4518" s="64" t="n">
        <f aca="false">VLOOKUP(A4518,Plan1!$A$7:$O$4024,2,FALSE())</f>
        <v>0</v>
      </c>
      <c r="C4518" s="65" t="n">
        <f aca="false">VLOOKUP(A4518,Plan1!$A$7:$O$4024,3,FALSE())</f>
        <v>781</v>
      </c>
      <c r="D4518" s="66" t="n">
        <f aca="false">VLOOKUP(A4518,Plan1!$A$7:$O$4024,7,FALSE())</f>
        <v>0</v>
      </c>
      <c r="E4518" s="65" t="n">
        <f aca="false">VLOOKUP(A4518,Plan1!$A$7:$O$4024,8,FALSE())</f>
        <v>760</v>
      </c>
      <c r="F4518" s="64" t="n">
        <f aca="false">VLOOKUP(A4518,Plan1!$A$7:$O$4024,12,FALSE())</f>
        <v>0</v>
      </c>
      <c r="G4518" s="65" t="n">
        <f aca="false">VLOOKUP(A4518,Plan1!$A$7:$O$4024,13,FALSE())</f>
        <v>838.78</v>
      </c>
    </row>
    <row r="4519" customFormat="false" ht="15" hidden="false" customHeight="false" outlineLevel="0" collapsed="false">
      <c r="A4519" s="63" t="n">
        <v>45791</v>
      </c>
      <c r="B4519" s="64" t="n">
        <f aca="false">VLOOKUP(A4519,Plan1!$A$7:$O$4024,2,FALSE())</f>
        <v>0</v>
      </c>
      <c r="C4519" s="65" t="n">
        <f aca="false">VLOOKUP(A4519,Plan1!$A$7:$O$4024,3,FALSE())</f>
        <v>781</v>
      </c>
      <c r="D4519" s="66" t="n">
        <f aca="false">VLOOKUP(A4519,Plan1!$A$7:$O$4024,7,FALSE())</f>
        <v>0</v>
      </c>
      <c r="E4519" s="65" t="n">
        <f aca="false">VLOOKUP(A4519,Plan1!$A$7:$O$4024,8,FALSE())</f>
        <v>760</v>
      </c>
      <c r="F4519" s="64" t="n">
        <f aca="false">VLOOKUP(A4519,Plan1!$A$7:$O$4024,12,FALSE())</f>
        <v>0</v>
      </c>
      <c r="G4519" s="65" t="n">
        <f aca="false">VLOOKUP(A4519,Plan1!$A$7:$O$4024,13,FALSE())</f>
        <v>838.78</v>
      </c>
    </row>
    <row r="4520" customFormat="false" ht="15" hidden="false" customHeight="false" outlineLevel="0" collapsed="false">
      <c r="A4520" s="63" t="n">
        <v>45792</v>
      </c>
      <c r="B4520" s="64" t="n">
        <f aca="false">VLOOKUP(A4520,Plan1!$A$7:$O$4024,2,FALSE())</f>
        <v>0</v>
      </c>
      <c r="C4520" s="65" t="n">
        <f aca="false">VLOOKUP(A4520,Plan1!$A$7:$O$4024,3,FALSE())</f>
        <v>781</v>
      </c>
      <c r="D4520" s="66" t="n">
        <f aca="false">VLOOKUP(A4520,Plan1!$A$7:$O$4024,7,FALSE())</f>
        <v>0</v>
      </c>
      <c r="E4520" s="65" t="n">
        <f aca="false">VLOOKUP(A4520,Plan1!$A$7:$O$4024,8,FALSE())</f>
        <v>760</v>
      </c>
      <c r="F4520" s="64" t="n">
        <f aca="false">VLOOKUP(A4520,Plan1!$A$7:$O$4024,12,FALSE())</f>
        <v>0</v>
      </c>
      <c r="G4520" s="65" t="n">
        <f aca="false">VLOOKUP(A4520,Plan1!$A$7:$O$4024,13,FALSE())</f>
        <v>838.78</v>
      </c>
    </row>
    <row r="4521" customFormat="false" ht="15" hidden="false" customHeight="false" outlineLevel="0" collapsed="false">
      <c r="A4521" s="63" t="n">
        <v>45793</v>
      </c>
      <c r="B4521" s="64" t="n">
        <f aca="false">VLOOKUP(A4521,Plan1!$A$7:$O$4024,2,FALSE())</f>
        <v>0</v>
      </c>
      <c r="C4521" s="65" t="n">
        <f aca="false">VLOOKUP(A4521,Plan1!$A$7:$O$4024,3,FALSE())</f>
        <v>781</v>
      </c>
      <c r="D4521" s="66" t="n">
        <f aca="false">VLOOKUP(A4521,Plan1!$A$7:$O$4024,7,FALSE())</f>
        <v>0</v>
      </c>
      <c r="E4521" s="65" t="n">
        <f aca="false">VLOOKUP(A4521,Plan1!$A$7:$O$4024,8,FALSE())</f>
        <v>760</v>
      </c>
      <c r="F4521" s="64" t="n">
        <f aca="false">VLOOKUP(A4521,Plan1!$A$7:$O$4024,12,FALSE())</f>
        <v>0</v>
      </c>
      <c r="G4521" s="65" t="n">
        <f aca="false">VLOOKUP(A4521,Plan1!$A$7:$O$4024,13,FALSE())</f>
        <v>838.78</v>
      </c>
    </row>
    <row r="4522" customFormat="false" ht="15" hidden="false" customHeight="false" outlineLevel="0" collapsed="false">
      <c r="A4522" s="63" t="n">
        <v>45794</v>
      </c>
      <c r="B4522" s="64" t="n">
        <f aca="false">VLOOKUP(A4522,Plan1!$A$7:$O$4024,2,FALSE())</f>
        <v>0</v>
      </c>
      <c r="C4522" s="65" t="n">
        <f aca="false">VLOOKUP(A4522,Plan1!$A$7:$O$4024,3,FALSE())</f>
        <v>781</v>
      </c>
      <c r="D4522" s="66" t="n">
        <f aca="false">VLOOKUP(A4522,Plan1!$A$7:$O$4024,7,FALSE())</f>
        <v>0</v>
      </c>
      <c r="E4522" s="65" t="n">
        <f aca="false">VLOOKUP(A4522,Plan1!$A$7:$O$4024,8,FALSE())</f>
        <v>760</v>
      </c>
      <c r="F4522" s="64" t="n">
        <f aca="false">VLOOKUP(A4522,Plan1!$A$7:$O$4024,12,FALSE())</f>
        <v>0</v>
      </c>
      <c r="G4522" s="65" t="n">
        <f aca="false">VLOOKUP(A4522,Plan1!$A$7:$O$4024,13,FALSE())</f>
        <v>838.78</v>
      </c>
    </row>
    <row r="4523" customFormat="false" ht="15" hidden="false" customHeight="false" outlineLevel="0" collapsed="false">
      <c r="A4523" s="63" t="n">
        <v>45795</v>
      </c>
      <c r="B4523" s="64" t="n">
        <f aca="false">VLOOKUP(A4523,Plan1!$A$7:$O$4024,2,FALSE())</f>
        <v>0</v>
      </c>
      <c r="C4523" s="65" t="n">
        <f aca="false">VLOOKUP(A4523,Plan1!$A$7:$O$4024,3,FALSE())</f>
        <v>781</v>
      </c>
      <c r="D4523" s="66" t="n">
        <f aca="false">VLOOKUP(A4523,Plan1!$A$7:$O$4024,7,FALSE())</f>
        <v>0</v>
      </c>
      <c r="E4523" s="65" t="n">
        <f aca="false">VLOOKUP(A4523,Plan1!$A$7:$O$4024,8,FALSE())</f>
        <v>760</v>
      </c>
      <c r="F4523" s="64" t="n">
        <f aca="false">VLOOKUP(A4523,Plan1!$A$7:$O$4024,12,FALSE())</f>
        <v>0</v>
      </c>
      <c r="G4523" s="65" t="n">
        <f aca="false">VLOOKUP(A4523,Plan1!$A$7:$O$4024,13,FALSE())</f>
        <v>838.78</v>
      </c>
    </row>
    <row r="4524" customFormat="false" ht="15" hidden="false" customHeight="false" outlineLevel="0" collapsed="false">
      <c r="A4524" s="63" t="n">
        <v>45796</v>
      </c>
      <c r="B4524" s="64" t="n">
        <f aca="false">VLOOKUP(A4524,Plan1!$A$7:$O$4024,2,FALSE())</f>
        <v>0</v>
      </c>
      <c r="C4524" s="65" t="n">
        <f aca="false">VLOOKUP(A4524,Plan1!$A$7:$O$4024,3,FALSE())</f>
        <v>781</v>
      </c>
      <c r="D4524" s="66" t="n">
        <f aca="false">VLOOKUP(A4524,Plan1!$A$7:$O$4024,7,FALSE())</f>
        <v>0</v>
      </c>
      <c r="E4524" s="65" t="n">
        <f aca="false">VLOOKUP(A4524,Plan1!$A$7:$O$4024,8,FALSE())</f>
        <v>760</v>
      </c>
      <c r="F4524" s="64" t="n">
        <f aca="false">VLOOKUP(A4524,Plan1!$A$7:$O$4024,12,FALSE())</f>
        <v>0</v>
      </c>
      <c r="G4524" s="65" t="n">
        <f aca="false">VLOOKUP(A4524,Plan1!$A$7:$O$4024,13,FALSE())</f>
        <v>838.78</v>
      </c>
    </row>
    <row r="4525" customFormat="false" ht="15" hidden="false" customHeight="false" outlineLevel="0" collapsed="false">
      <c r="A4525" s="63" t="n">
        <v>45797</v>
      </c>
      <c r="B4525" s="64" t="n">
        <f aca="false">VLOOKUP(A4525,Plan1!$A$7:$O$4024,2,FALSE())</f>
        <v>0</v>
      </c>
      <c r="C4525" s="65" t="n">
        <f aca="false">VLOOKUP(A4525,Plan1!$A$7:$O$4024,3,FALSE())</f>
        <v>781</v>
      </c>
      <c r="D4525" s="66" t="n">
        <f aca="false">VLOOKUP(A4525,Plan1!$A$7:$O$4024,7,FALSE())</f>
        <v>0</v>
      </c>
      <c r="E4525" s="65" t="n">
        <f aca="false">VLOOKUP(A4525,Plan1!$A$7:$O$4024,8,FALSE())</f>
        <v>760</v>
      </c>
      <c r="F4525" s="64" t="n">
        <f aca="false">VLOOKUP(A4525,Plan1!$A$7:$O$4024,12,FALSE())</f>
        <v>0</v>
      </c>
      <c r="G4525" s="65" t="n">
        <f aca="false">VLOOKUP(A4525,Plan1!$A$7:$O$4024,13,FALSE())</f>
        <v>838.78</v>
      </c>
    </row>
    <row r="4526" customFormat="false" ht="15" hidden="false" customHeight="false" outlineLevel="0" collapsed="false">
      <c r="A4526" s="63" t="n">
        <v>45798</v>
      </c>
      <c r="B4526" s="64" t="n">
        <f aca="false">VLOOKUP(A4526,Plan1!$A$7:$O$4024,2,FALSE())</f>
        <v>0</v>
      </c>
      <c r="C4526" s="65" t="n">
        <f aca="false">VLOOKUP(A4526,Plan1!$A$7:$O$4024,3,FALSE())</f>
        <v>781</v>
      </c>
      <c r="D4526" s="66" t="n">
        <f aca="false">VLOOKUP(A4526,Plan1!$A$7:$O$4024,7,FALSE())</f>
        <v>0</v>
      </c>
      <c r="E4526" s="65" t="n">
        <f aca="false">VLOOKUP(A4526,Plan1!$A$7:$O$4024,8,FALSE())</f>
        <v>760</v>
      </c>
      <c r="F4526" s="64" t="n">
        <f aca="false">VLOOKUP(A4526,Plan1!$A$7:$O$4024,12,FALSE())</f>
        <v>0</v>
      </c>
      <c r="G4526" s="65" t="n">
        <f aca="false">VLOOKUP(A4526,Plan1!$A$7:$O$4024,13,FALSE())</f>
        <v>838.78</v>
      </c>
    </row>
    <row r="4527" customFormat="false" ht="15" hidden="false" customHeight="false" outlineLevel="0" collapsed="false">
      <c r="A4527" s="63" t="n">
        <v>45799</v>
      </c>
      <c r="B4527" s="64" t="n">
        <f aca="false">VLOOKUP(A4527,Plan1!$A$7:$O$4024,2,FALSE())</f>
        <v>0</v>
      </c>
      <c r="C4527" s="65" t="n">
        <f aca="false">VLOOKUP(A4527,Plan1!$A$7:$O$4024,3,FALSE())</f>
        <v>781</v>
      </c>
      <c r="D4527" s="66" t="n">
        <f aca="false">VLOOKUP(A4527,Plan1!$A$7:$O$4024,7,FALSE())</f>
        <v>0</v>
      </c>
      <c r="E4527" s="65" t="n">
        <f aca="false">VLOOKUP(A4527,Plan1!$A$7:$O$4024,8,FALSE())</f>
        <v>760</v>
      </c>
      <c r="F4527" s="64" t="n">
        <f aca="false">VLOOKUP(A4527,Plan1!$A$7:$O$4024,12,FALSE())</f>
        <v>0</v>
      </c>
      <c r="G4527" s="65" t="n">
        <f aca="false">VLOOKUP(A4527,Plan1!$A$7:$O$4024,13,FALSE())</f>
        <v>838.78</v>
      </c>
    </row>
    <row r="4528" customFormat="false" ht="15" hidden="false" customHeight="false" outlineLevel="0" collapsed="false">
      <c r="A4528" s="63" t="n">
        <v>45800</v>
      </c>
      <c r="B4528" s="64" t="n">
        <f aca="false">VLOOKUP(A4528,Plan1!$A$7:$O$4024,2,FALSE())</f>
        <v>0</v>
      </c>
      <c r="C4528" s="65" t="n">
        <f aca="false">VLOOKUP(A4528,Plan1!$A$7:$O$4024,3,FALSE())</f>
        <v>781</v>
      </c>
      <c r="D4528" s="66" t="n">
        <f aca="false">VLOOKUP(A4528,Plan1!$A$7:$O$4024,7,FALSE())</f>
        <v>0</v>
      </c>
      <c r="E4528" s="65" t="n">
        <f aca="false">VLOOKUP(A4528,Plan1!$A$7:$O$4024,8,FALSE())</f>
        <v>760</v>
      </c>
      <c r="F4528" s="64" t="n">
        <f aca="false">VLOOKUP(A4528,Plan1!$A$7:$O$4024,12,FALSE())</f>
        <v>0</v>
      </c>
      <c r="G4528" s="65" t="n">
        <f aca="false">VLOOKUP(A4528,Plan1!$A$7:$O$4024,13,FALSE())</f>
        <v>838.78</v>
      </c>
    </row>
    <row r="4529" customFormat="false" ht="15" hidden="false" customHeight="false" outlineLevel="0" collapsed="false">
      <c r="A4529" s="63" t="n">
        <v>45801</v>
      </c>
      <c r="B4529" s="64" t="n">
        <f aca="false">VLOOKUP(A4529,Plan1!$A$7:$O$4024,2,FALSE())</f>
        <v>0</v>
      </c>
      <c r="C4529" s="65" t="n">
        <f aca="false">VLOOKUP(A4529,Plan1!$A$7:$O$4024,3,FALSE())</f>
        <v>781</v>
      </c>
      <c r="D4529" s="66" t="n">
        <f aca="false">VLOOKUP(A4529,Plan1!$A$7:$O$4024,7,FALSE())</f>
        <v>0</v>
      </c>
      <c r="E4529" s="65" t="n">
        <f aca="false">VLOOKUP(A4529,Plan1!$A$7:$O$4024,8,FALSE())</f>
        <v>760</v>
      </c>
      <c r="F4529" s="64" t="n">
        <f aca="false">VLOOKUP(A4529,Plan1!$A$7:$O$4024,12,FALSE())</f>
        <v>0</v>
      </c>
      <c r="G4529" s="65" t="n">
        <f aca="false">VLOOKUP(A4529,Plan1!$A$7:$O$4024,13,FALSE())</f>
        <v>838.78</v>
      </c>
    </row>
    <row r="4530" customFormat="false" ht="15" hidden="false" customHeight="false" outlineLevel="0" collapsed="false">
      <c r="A4530" s="63" t="n">
        <v>45802</v>
      </c>
      <c r="B4530" s="64" t="n">
        <f aca="false">VLOOKUP(A4530,Plan1!$A$7:$O$4024,2,FALSE())</f>
        <v>0</v>
      </c>
      <c r="C4530" s="65" t="n">
        <f aca="false">VLOOKUP(A4530,Plan1!$A$7:$O$4024,3,FALSE())</f>
        <v>781</v>
      </c>
      <c r="D4530" s="66" t="n">
        <f aca="false">VLOOKUP(A4530,Plan1!$A$7:$O$4024,7,FALSE())</f>
        <v>0</v>
      </c>
      <c r="E4530" s="65" t="n">
        <f aca="false">VLOOKUP(A4530,Plan1!$A$7:$O$4024,8,FALSE())</f>
        <v>760</v>
      </c>
      <c r="F4530" s="64" t="n">
        <f aca="false">VLOOKUP(A4530,Plan1!$A$7:$O$4024,12,FALSE())</f>
        <v>0</v>
      </c>
      <c r="G4530" s="65" t="n">
        <f aca="false">VLOOKUP(A4530,Plan1!$A$7:$O$4024,13,FALSE())</f>
        <v>838.78</v>
      </c>
    </row>
    <row r="4531" customFormat="false" ht="15" hidden="false" customHeight="false" outlineLevel="0" collapsed="false">
      <c r="A4531" s="63" t="n">
        <v>45803</v>
      </c>
      <c r="B4531" s="64" t="n">
        <f aca="false">VLOOKUP(A4531,Plan1!$A$7:$O$4024,2,FALSE())</f>
        <v>0</v>
      </c>
      <c r="C4531" s="65" t="n">
        <f aca="false">VLOOKUP(A4531,Plan1!$A$7:$O$4024,3,FALSE())</f>
        <v>781</v>
      </c>
      <c r="D4531" s="66" t="n">
        <f aca="false">VLOOKUP(A4531,Plan1!$A$7:$O$4024,7,FALSE())</f>
        <v>0</v>
      </c>
      <c r="E4531" s="65" t="n">
        <f aca="false">VLOOKUP(A4531,Plan1!$A$7:$O$4024,8,FALSE())</f>
        <v>760</v>
      </c>
      <c r="F4531" s="64" t="n">
        <f aca="false">VLOOKUP(A4531,Plan1!$A$7:$O$4024,12,FALSE())</f>
        <v>0</v>
      </c>
      <c r="G4531" s="65" t="n">
        <f aca="false">VLOOKUP(A4531,Plan1!$A$7:$O$4024,13,FALSE())</f>
        <v>838.78</v>
      </c>
    </row>
    <row r="4532" customFormat="false" ht="15" hidden="false" customHeight="false" outlineLevel="0" collapsed="false">
      <c r="A4532" s="63" t="n">
        <v>45804</v>
      </c>
      <c r="B4532" s="64" t="n">
        <f aca="false">VLOOKUP(A4532,Plan1!$A$7:$O$4024,2,FALSE())</f>
        <v>0</v>
      </c>
      <c r="C4532" s="65" t="n">
        <f aca="false">VLOOKUP(A4532,Plan1!$A$7:$O$4024,3,FALSE())</f>
        <v>781</v>
      </c>
      <c r="D4532" s="66" t="n">
        <f aca="false">VLOOKUP(A4532,Plan1!$A$7:$O$4024,7,FALSE())</f>
        <v>0</v>
      </c>
      <c r="E4532" s="65" t="n">
        <f aca="false">VLOOKUP(A4532,Plan1!$A$7:$O$4024,8,FALSE())</f>
        <v>760</v>
      </c>
      <c r="F4532" s="64" t="n">
        <f aca="false">VLOOKUP(A4532,Plan1!$A$7:$O$4024,12,FALSE())</f>
        <v>0</v>
      </c>
      <c r="G4532" s="65" t="n">
        <f aca="false">VLOOKUP(A4532,Plan1!$A$7:$O$4024,13,FALSE())</f>
        <v>838.78</v>
      </c>
    </row>
    <row r="4533" customFormat="false" ht="15" hidden="false" customHeight="false" outlineLevel="0" collapsed="false">
      <c r="A4533" s="63" t="n">
        <v>45805</v>
      </c>
      <c r="B4533" s="64" t="n">
        <f aca="false">VLOOKUP(A4533,Plan1!$A$7:$O$4024,2,FALSE())</f>
        <v>0</v>
      </c>
      <c r="C4533" s="65" t="n">
        <f aca="false">VLOOKUP(A4533,Plan1!$A$7:$O$4024,3,FALSE())</f>
        <v>781</v>
      </c>
      <c r="D4533" s="66" t="n">
        <f aca="false">VLOOKUP(A4533,Plan1!$A$7:$O$4024,7,FALSE())</f>
        <v>0</v>
      </c>
      <c r="E4533" s="65" t="n">
        <f aca="false">VLOOKUP(A4533,Plan1!$A$7:$O$4024,8,FALSE())</f>
        <v>760</v>
      </c>
      <c r="F4533" s="64" t="n">
        <f aca="false">VLOOKUP(A4533,Plan1!$A$7:$O$4024,12,FALSE())</f>
        <v>0</v>
      </c>
      <c r="G4533" s="65" t="n">
        <f aca="false">VLOOKUP(A4533,Plan1!$A$7:$O$4024,13,FALSE())</f>
        <v>838.78</v>
      </c>
    </row>
    <row r="4534" customFormat="false" ht="15" hidden="false" customHeight="false" outlineLevel="0" collapsed="false">
      <c r="A4534" s="63" t="n">
        <v>45806</v>
      </c>
      <c r="B4534" s="64" t="n">
        <f aca="false">VLOOKUP(A4534,Plan1!$A$7:$O$4024,2,FALSE())</f>
        <v>0</v>
      </c>
      <c r="C4534" s="65" t="n">
        <f aca="false">VLOOKUP(A4534,Plan1!$A$7:$O$4024,3,FALSE())</f>
        <v>781</v>
      </c>
      <c r="D4534" s="66" t="n">
        <f aca="false">VLOOKUP(A4534,Plan1!$A$7:$O$4024,7,FALSE())</f>
        <v>0</v>
      </c>
      <c r="E4534" s="65" t="n">
        <f aca="false">VLOOKUP(A4534,Plan1!$A$7:$O$4024,8,FALSE())</f>
        <v>760</v>
      </c>
      <c r="F4534" s="64" t="n">
        <f aca="false">VLOOKUP(A4534,Plan1!$A$7:$O$4024,12,FALSE())</f>
        <v>0</v>
      </c>
      <c r="G4534" s="65" t="n">
        <f aca="false">VLOOKUP(A4534,Plan1!$A$7:$O$4024,13,FALSE())</f>
        <v>838.78</v>
      </c>
    </row>
    <row r="4535" customFormat="false" ht="15" hidden="false" customHeight="false" outlineLevel="0" collapsed="false">
      <c r="A4535" s="63" t="n">
        <v>45807</v>
      </c>
      <c r="B4535" s="64" t="n">
        <f aca="false">VLOOKUP(A4535,Plan1!$A$7:$O$4024,2,FALSE())</f>
        <v>0</v>
      </c>
      <c r="C4535" s="65" t="n">
        <f aca="false">VLOOKUP(A4535,Plan1!$A$7:$O$4024,3,FALSE())</f>
        <v>781</v>
      </c>
      <c r="D4535" s="66" t="n">
        <f aca="false">VLOOKUP(A4535,Plan1!$A$7:$O$4024,7,FALSE())</f>
        <v>0</v>
      </c>
      <c r="E4535" s="65" t="n">
        <f aca="false">VLOOKUP(A4535,Plan1!$A$7:$O$4024,8,FALSE())</f>
        <v>760</v>
      </c>
      <c r="F4535" s="64" t="n">
        <f aca="false">VLOOKUP(A4535,Plan1!$A$7:$O$4024,12,FALSE())</f>
        <v>0</v>
      </c>
      <c r="G4535" s="65" t="n">
        <f aca="false">VLOOKUP(A4535,Plan1!$A$7:$O$4024,13,FALSE())</f>
        <v>838.78</v>
      </c>
    </row>
    <row r="4536" customFormat="false" ht="15" hidden="false" customHeight="false" outlineLevel="0" collapsed="false">
      <c r="A4536" s="63" t="n">
        <v>45808</v>
      </c>
      <c r="B4536" s="64" t="n">
        <f aca="false">VLOOKUP(A4536,Plan1!$A$7:$O$4024,2,FALSE())</f>
        <v>0</v>
      </c>
      <c r="C4536" s="65" t="n">
        <f aca="false">VLOOKUP(A4536,Plan1!$A$7:$O$4024,3,FALSE())</f>
        <v>781</v>
      </c>
      <c r="D4536" s="66" t="n">
        <f aca="false">VLOOKUP(A4536,Plan1!$A$7:$O$4024,7,FALSE())</f>
        <v>0</v>
      </c>
      <c r="E4536" s="65" t="n">
        <f aca="false">VLOOKUP(A4536,Plan1!$A$7:$O$4024,8,FALSE())</f>
        <v>760</v>
      </c>
      <c r="F4536" s="64" t="n">
        <f aca="false">VLOOKUP(A4536,Plan1!$A$7:$O$4024,12,FALSE())</f>
        <v>0</v>
      </c>
      <c r="G4536" s="65" t="n">
        <f aca="false">VLOOKUP(A4536,Plan1!$A$7:$O$4024,13,FALSE())</f>
        <v>838.78</v>
      </c>
    </row>
    <row r="4537" customFormat="false" ht="15" hidden="false" customHeight="false" outlineLevel="0" collapsed="false">
      <c r="A4537" s="63" t="n">
        <v>45809</v>
      </c>
      <c r="B4537" s="64" t="n">
        <f aca="false">VLOOKUP(A4537,Plan1!$A$7:$O$4024,2,FALSE())</f>
        <v>0</v>
      </c>
      <c r="C4537" s="65" t="n">
        <f aca="false">VLOOKUP(A4537,Plan1!$A$7:$O$4024,3,FALSE())</f>
        <v>781</v>
      </c>
      <c r="D4537" s="66" t="n">
        <f aca="false">VLOOKUP(A4537,Plan1!$A$7:$O$4024,7,FALSE())</f>
        <v>0</v>
      </c>
      <c r="E4537" s="65" t="n">
        <f aca="false">VLOOKUP(A4537,Plan1!$A$7:$O$4024,8,FALSE())</f>
        <v>760</v>
      </c>
      <c r="F4537" s="64" t="n">
        <f aca="false">VLOOKUP(A4537,Plan1!$A$7:$O$4024,12,FALSE())</f>
        <v>0</v>
      </c>
      <c r="G4537" s="65" t="n">
        <f aca="false">VLOOKUP(A4537,Plan1!$A$7:$O$4024,13,FALSE())</f>
        <v>838.78</v>
      </c>
    </row>
    <row r="4538" customFormat="false" ht="15" hidden="false" customHeight="false" outlineLevel="0" collapsed="false">
      <c r="A4538" s="63" t="n">
        <v>45810</v>
      </c>
      <c r="B4538" s="64" t="n">
        <f aca="false">VLOOKUP(A4538,Plan1!$A$7:$O$4024,2,FALSE())</f>
        <v>0</v>
      </c>
      <c r="C4538" s="65" t="n">
        <f aca="false">VLOOKUP(A4538,Plan1!$A$7:$O$4024,3,FALSE())</f>
        <v>781</v>
      </c>
      <c r="D4538" s="66" t="n">
        <f aca="false">VLOOKUP(A4538,Plan1!$A$7:$O$4024,7,FALSE())</f>
        <v>0</v>
      </c>
      <c r="E4538" s="65" t="n">
        <f aca="false">VLOOKUP(A4538,Plan1!$A$7:$O$4024,8,FALSE())</f>
        <v>760</v>
      </c>
      <c r="F4538" s="64" t="n">
        <f aca="false">VLOOKUP(A4538,Plan1!$A$7:$O$4024,12,FALSE())</f>
        <v>0</v>
      </c>
      <c r="G4538" s="65" t="n">
        <f aca="false">VLOOKUP(A4538,Plan1!$A$7:$O$4024,13,FALSE())</f>
        <v>838.78</v>
      </c>
    </row>
    <row r="4539" customFormat="false" ht="15" hidden="false" customHeight="false" outlineLevel="0" collapsed="false">
      <c r="A4539" s="63" t="n">
        <v>45811</v>
      </c>
      <c r="B4539" s="64" t="n">
        <f aca="false">VLOOKUP(A4539,Plan1!$A$7:$O$4024,2,FALSE())</f>
        <v>0</v>
      </c>
      <c r="C4539" s="65" t="n">
        <f aca="false">VLOOKUP(A4539,Plan1!$A$7:$O$4024,3,FALSE())</f>
        <v>781</v>
      </c>
      <c r="D4539" s="66" t="n">
        <f aca="false">VLOOKUP(A4539,Plan1!$A$7:$O$4024,7,FALSE())</f>
        <v>0</v>
      </c>
      <c r="E4539" s="65" t="n">
        <f aca="false">VLOOKUP(A4539,Plan1!$A$7:$O$4024,8,FALSE())</f>
        <v>760</v>
      </c>
      <c r="F4539" s="64" t="n">
        <f aca="false">VLOOKUP(A4539,Plan1!$A$7:$O$4024,12,FALSE())</f>
        <v>0</v>
      </c>
      <c r="G4539" s="65" t="n">
        <f aca="false">VLOOKUP(A4539,Plan1!$A$7:$O$4024,13,FALSE())</f>
        <v>838.78</v>
      </c>
    </row>
    <row r="4540" customFormat="false" ht="15" hidden="false" customHeight="false" outlineLevel="0" collapsed="false">
      <c r="A4540" s="63" t="n">
        <v>45812</v>
      </c>
      <c r="B4540" s="64" t="n">
        <f aca="false">VLOOKUP(A4540,Plan1!$A$7:$O$4024,2,FALSE())</f>
        <v>0</v>
      </c>
      <c r="C4540" s="65" t="n">
        <f aca="false">VLOOKUP(A4540,Plan1!$A$7:$O$4024,3,FALSE())</f>
        <v>781</v>
      </c>
      <c r="D4540" s="66" t="n">
        <f aca="false">VLOOKUP(A4540,Plan1!$A$7:$O$4024,7,FALSE())</f>
        <v>0</v>
      </c>
      <c r="E4540" s="65" t="n">
        <f aca="false">VLOOKUP(A4540,Plan1!$A$7:$O$4024,8,FALSE())</f>
        <v>760</v>
      </c>
      <c r="F4540" s="64" t="n">
        <f aca="false">VLOOKUP(A4540,Plan1!$A$7:$O$4024,12,FALSE())</f>
        <v>0</v>
      </c>
      <c r="G4540" s="65" t="n">
        <f aca="false">VLOOKUP(A4540,Plan1!$A$7:$O$4024,13,FALSE())</f>
        <v>838.78</v>
      </c>
    </row>
    <row r="4541" customFormat="false" ht="15" hidden="false" customHeight="false" outlineLevel="0" collapsed="false">
      <c r="A4541" s="63" t="n">
        <v>45813</v>
      </c>
      <c r="B4541" s="64" t="n">
        <f aca="false">VLOOKUP(A4541,Plan1!$A$7:$O$4024,2,FALSE())</f>
        <v>0</v>
      </c>
      <c r="C4541" s="65" t="n">
        <f aca="false">VLOOKUP(A4541,Plan1!$A$7:$O$4024,3,FALSE())</f>
        <v>781</v>
      </c>
      <c r="D4541" s="66" t="n">
        <f aca="false">VLOOKUP(A4541,Plan1!$A$7:$O$4024,7,FALSE())</f>
        <v>0</v>
      </c>
      <c r="E4541" s="65" t="n">
        <f aca="false">VLOOKUP(A4541,Plan1!$A$7:$O$4024,8,FALSE())</f>
        <v>760</v>
      </c>
      <c r="F4541" s="64" t="n">
        <f aca="false">VLOOKUP(A4541,Plan1!$A$7:$O$4024,12,FALSE())</f>
        <v>0</v>
      </c>
      <c r="G4541" s="65" t="n">
        <f aca="false">VLOOKUP(A4541,Plan1!$A$7:$O$4024,13,FALSE())</f>
        <v>838.78</v>
      </c>
    </row>
    <row r="4542" customFormat="false" ht="15" hidden="false" customHeight="false" outlineLevel="0" collapsed="false">
      <c r="A4542" s="63" t="n">
        <v>45814</v>
      </c>
      <c r="B4542" s="64" t="n">
        <f aca="false">VLOOKUP(A4542,Plan1!$A$7:$O$4024,2,FALSE())</f>
        <v>0</v>
      </c>
      <c r="C4542" s="65" t="n">
        <f aca="false">VLOOKUP(A4542,Plan1!$A$7:$O$4024,3,FALSE())</f>
        <v>781</v>
      </c>
      <c r="D4542" s="66" t="n">
        <f aca="false">VLOOKUP(A4542,Plan1!$A$7:$O$4024,7,FALSE())</f>
        <v>0</v>
      </c>
      <c r="E4542" s="65" t="n">
        <f aca="false">VLOOKUP(A4542,Plan1!$A$7:$O$4024,8,FALSE())</f>
        <v>760</v>
      </c>
      <c r="F4542" s="64" t="n">
        <f aca="false">VLOOKUP(A4542,Plan1!$A$7:$O$4024,12,FALSE())</f>
        <v>0</v>
      </c>
      <c r="G4542" s="65" t="n">
        <f aca="false">VLOOKUP(A4542,Plan1!$A$7:$O$4024,13,FALSE())</f>
        <v>838.78</v>
      </c>
    </row>
    <row r="4543" customFormat="false" ht="15" hidden="false" customHeight="false" outlineLevel="0" collapsed="false">
      <c r="A4543" s="63" t="n">
        <v>45815</v>
      </c>
      <c r="B4543" s="64" t="n">
        <f aca="false">VLOOKUP(A4543,Plan1!$A$7:$O$4024,2,FALSE())</f>
        <v>0</v>
      </c>
      <c r="C4543" s="65" t="n">
        <f aca="false">VLOOKUP(A4543,Plan1!$A$7:$O$4024,3,FALSE())</f>
        <v>781</v>
      </c>
      <c r="D4543" s="66" t="n">
        <f aca="false">VLOOKUP(A4543,Plan1!$A$7:$O$4024,7,FALSE())</f>
        <v>0</v>
      </c>
      <c r="E4543" s="65" t="n">
        <f aca="false">VLOOKUP(A4543,Plan1!$A$7:$O$4024,8,FALSE())</f>
        <v>760</v>
      </c>
      <c r="F4543" s="64" t="n">
        <f aca="false">VLOOKUP(A4543,Plan1!$A$7:$O$4024,12,FALSE())</f>
        <v>0</v>
      </c>
      <c r="G4543" s="65" t="n">
        <f aca="false">VLOOKUP(A4543,Plan1!$A$7:$O$4024,13,FALSE())</f>
        <v>838.78</v>
      </c>
    </row>
    <row r="4544" customFormat="false" ht="15" hidden="false" customHeight="false" outlineLevel="0" collapsed="false">
      <c r="A4544" s="63" t="n">
        <v>45816</v>
      </c>
      <c r="B4544" s="64" t="n">
        <f aca="false">VLOOKUP(A4544,Plan1!$A$7:$O$4024,2,FALSE())</f>
        <v>0</v>
      </c>
      <c r="C4544" s="65" t="n">
        <f aca="false">VLOOKUP(A4544,Plan1!$A$7:$O$4024,3,FALSE())</f>
        <v>781</v>
      </c>
      <c r="D4544" s="66" t="n">
        <f aca="false">VLOOKUP(A4544,Plan1!$A$7:$O$4024,7,FALSE())</f>
        <v>0</v>
      </c>
      <c r="E4544" s="65" t="n">
        <f aca="false">VLOOKUP(A4544,Plan1!$A$7:$O$4024,8,FALSE())</f>
        <v>760</v>
      </c>
      <c r="F4544" s="64" t="n">
        <f aca="false">VLOOKUP(A4544,Plan1!$A$7:$O$4024,12,FALSE())</f>
        <v>0</v>
      </c>
      <c r="G4544" s="65" t="n">
        <f aca="false">VLOOKUP(A4544,Plan1!$A$7:$O$4024,13,FALSE())</f>
        <v>838.78</v>
      </c>
    </row>
    <row r="4545" customFormat="false" ht="15" hidden="false" customHeight="false" outlineLevel="0" collapsed="false">
      <c r="A4545" s="63" t="n">
        <v>45817</v>
      </c>
      <c r="B4545" s="64" t="n">
        <f aca="false">VLOOKUP(A4545,Plan1!$A$7:$O$4024,2,FALSE())</f>
        <v>0</v>
      </c>
      <c r="C4545" s="65" t="n">
        <f aca="false">VLOOKUP(A4545,Plan1!$A$7:$O$4024,3,FALSE())</f>
        <v>781</v>
      </c>
      <c r="D4545" s="66" t="n">
        <f aca="false">VLOOKUP(A4545,Plan1!$A$7:$O$4024,7,FALSE())</f>
        <v>0</v>
      </c>
      <c r="E4545" s="65" t="n">
        <f aca="false">VLOOKUP(A4545,Plan1!$A$7:$O$4024,8,FALSE())</f>
        <v>760</v>
      </c>
      <c r="F4545" s="64" t="n">
        <f aca="false">VLOOKUP(A4545,Plan1!$A$7:$O$4024,12,FALSE())</f>
        <v>0</v>
      </c>
      <c r="G4545" s="65" t="n">
        <f aca="false">VLOOKUP(A4545,Plan1!$A$7:$O$4024,13,FALSE())</f>
        <v>838.78</v>
      </c>
    </row>
    <row r="4546" customFormat="false" ht="15" hidden="false" customHeight="false" outlineLevel="0" collapsed="false">
      <c r="A4546" s="63" t="n">
        <v>45818</v>
      </c>
      <c r="B4546" s="64" t="n">
        <f aca="false">VLOOKUP(A4546,Plan1!$A$7:$O$4024,2,FALSE())</f>
        <v>0</v>
      </c>
      <c r="C4546" s="65" t="n">
        <f aca="false">VLOOKUP(A4546,Plan1!$A$7:$O$4024,3,FALSE())</f>
        <v>781</v>
      </c>
      <c r="D4546" s="66" t="n">
        <f aca="false">VLOOKUP(A4546,Plan1!$A$7:$O$4024,7,FALSE())</f>
        <v>0</v>
      </c>
      <c r="E4546" s="65" t="n">
        <f aca="false">VLOOKUP(A4546,Plan1!$A$7:$O$4024,8,FALSE())</f>
        <v>760</v>
      </c>
      <c r="F4546" s="64" t="n">
        <f aca="false">VLOOKUP(A4546,Plan1!$A$7:$O$4024,12,FALSE())</f>
        <v>0</v>
      </c>
      <c r="G4546" s="65" t="n">
        <f aca="false">VLOOKUP(A4546,Plan1!$A$7:$O$4024,13,FALSE())</f>
        <v>838.78</v>
      </c>
    </row>
    <row r="4547" customFormat="false" ht="15" hidden="false" customHeight="false" outlineLevel="0" collapsed="false">
      <c r="A4547" s="63" t="n">
        <v>45819</v>
      </c>
      <c r="B4547" s="64" t="n">
        <f aca="false">VLOOKUP(A4547,Plan1!$A$7:$O$4024,2,FALSE())</f>
        <v>0</v>
      </c>
      <c r="C4547" s="65" t="n">
        <f aca="false">VLOOKUP(A4547,Plan1!$A$7:$O$4024,3,FALSE())</f>
        <v>781</v>
      </c>
      <c r="D4547" s="66" t="n">
        <f aca="false">VLOOKUP(A4547,Plan1!$A$7:$O$4024,7,FALSE())</f>
        <v>0</v>
      </c>
      <c r="E4547" s="65" t="n">
        <f aca="false">VLOOKUP(A4547,Plan1!$A$7:$O$4024,8,FALSE())</f>
        <v>760</v>
      </c>
      <c r="F4547" s="64" t="n">
        <f aca="false">VLOOKUP(A4547,Plan1!$A$7:$O$4024,12,FALSE())</f>
        <v>0</v>
      </c>
      <c r="G4547" s="65" t="n">
        <f aca="false">VLOOKUP(A4547,Plan1!$A$7:$O$4024,13,FALSE())</f>
        <v>838.78</v>
      </c>
    </row>
    <row r="4548" customFormat="false" ht="15" hidden="false" customHeight="false" outlineLevel="0" collapsed="false">
      <c r="A4548" s="63" t="n">
        <v>45820</v>
      </c>
      <c r="B4548" s="64" t="n">
        <f aca="false">VLOOKUP(A4548,Plan1!$A$7:$O$4024,2,FALSE())</f>
        <v>0</v>
      </c>
      <c r="C4548" s="65" t="n">
        <f aca="false">VLOOKUP(A4548,Plan1!$A$7:$O$4024,3,FALSE())</f>
        <v>781</v>
      </c>
      <c r="D4548" s="66" t="n">
        <f aca="false">VLOOKUP(A4548,Plan1!$A$7:$O$4024,7,FALSE())</f>
        <v>0</v>
      </c>
      <c r="E4548" s="65" t="n">
        <f aca="false">VLOOKUP(A4548,Plan1!$A$7:$O$4024,8,FALSE())</f>
        <v>760</v>
      </c>
      <c r="F4548" s="64" t="n">
        <f aca="false">VLOOKUP(A4548,Plan1!$A$7:$O$4024,12,FALSE())</f>
        <v>0</v>
      </c>
      <c r="G4548" s="65" t="n">
        <f aca="false">VLOOKUP(A4548,Plan1!$A$7:$O$4024,13,FALSE())</f>
        <v>838.78</v>
      </c>
    </row>
    <row r="4549" customFormat="false" ht="15" hidden="false" customHeight="false" outlineLevel="0" collapsed="false">
      <c r="A4549" s="63" t="n">
        <v>45821</v>
      </c>
      <c r="B4549" s="64" t="n">
        <f aca="false">VLOOKUP(A4549,Plan1!$A$7:$O$4024,2,FALSE())</f>
        <v>0</v>
      </c>
      <c r="C4549" s="65" t="n">
        <f aca="false">VLOOKUP(A4549,Plan1!$A$7:$O$4024,3,FALSE())</f>
        <v>781</v>
      </c>
      <c r="D4549" s="66" t="n">
        <f aca="false">VLOOKUP(A4549,Plan1!$A$7:$O$4024,7,FALSE())</f>
        <v>0</v>
      </c>
      <c r="E4549" s="65" t="n">
        <f aca="false">VLOOKUP(A4549,Plan1!$A$7:$O$4024,8,FALSE())</f>
        <v>760</v>
      </c>
      <c r="F4549" s="64" t="n">
        <f aca="false">VLOOKUP(A4549,Plan1!$A$7:$O$4024,12,FALSE())</f>
        <v>0</v>
      </c>
      <c r="G4549" s="65" t="n">
        <f aca="false">VLOOKUP(A4549,Plan1!$A$7:$O$4024,13,FALSE())</f>
        <v>838.78</v>
      </c>
    </row>
    <row r="4550" customFormat="false" ht="15" hidden="false" customHeight="false" outlineLevel="0" collapsed="false">
      <c r="A4550" s="63" t="n">
        <v>45822</v>
      </c>
      <c r="B4550" s="64" t="n">
        <f aca="false">VLOOKUP(A4550,Plan1!$A$7:$O$4024,2,FALSE())</f>
        <v>0</v>
      </c>
      <c r="C4550" s="65" t="n">
        <f aca="false">VLOOKUP(A4550,Plan1!$A$7:$O$4024,3,FALSE())</f>
        <v>781</v>
      </c>
      <c r="D4550" s="66" t="n">
        <f aca="false">VLOOKUP(A4550,Plan1!$A$7:$O$4024,7,FALSE())</f>
        <v>0</v>
      </c>
      <c r="E4550" s="65" t="n">
        <f aca="false">VLOOKUP(A4550,Plan1!$A$7:$O$4024,8,FALSE())</f>
        <v>760</v>
      </c>
      <c r="F4550" s="64" t="n">
        <f aca="false">VLOOKUP(A4550,Plan1!$A$7:$O$4024,12,FALSE())</f>
        <v>0</v>
      </c>
      <c r="G4550" s="65" t="n">
        <f aca="false">VLOOKUP(A4550,Plan1!$A$7:$O$4024,13,FALSE())</f>
        <v>838.78</v>
      </c>
    </row>
    <row r="4551" customFormat="false" ht="15" hidden="false" customHeight="false" outlineLevel="0" collapsed="false">
      <c r="A4551" s="63" t="n">
        <v>45823</v>
      </c>
      <c r="B4551" s="64" t="n">
        <f aca="false">VLOOKUP(A4551,Plan1!$A$7:$O$4024,2,FALSE())</f>
        <v>0</v>
      </c>
      <c r="C4551" s="65" t="n">
        <f aca="false">VLOOKUP(A4551,Plan1!$A$7:$O$4024,3,FALSE())</f>
        <v>781</v>
      </c>
      <c r="D4551" s="66" t="n">
        <f aca="false">VLOOKUP(A4551,Plan1!$A$7:$O$4024,7,FALSE())</f>
        <v>0</v>
      </c>
      <c r="E4551" s="65" t="n">
        <f aca="false">VLOOKUP(A4551,Plan1!$A$7:$O$4024,8,FALSE())</f>
        <v>760</v>
      </c>
      <c r="F4551" s="64" t="n">
        <f aca="false">VLOOKUP(A4551,Plan1!$A$7:$O$4024,12,FALSE())</f>
        <v>0</v>
      </c>
      <c r="G4551" s="65" t="n">
        <f aca="false">VLOOKUP(A4551,Plan1!$A$7:$O$4024,13,FALSE())</f>
        <v>838.78</v>
      </c>
    </row>
    <row r="4552" customFormat="false" ht="15" hidden="false" customHeight="false" outlineLevel="0" collapsed="false">
      <c r="A4552" s="63" t="n">
        <v>45824</v>
      </c>
      <c r="B4552" s="64" t="n">
        <f aca="false">VLOOKUP(A4552,Plan1!$A$7:$O$4024,2,FALSE())</f>
        <v>0</v>
      </c>
      <c r="C4552" s="65" t="n">
        <f aca="false">VLOOKUP(A4552,Plan1!$A$7:$O$4024,3,FALSE())</f>
        <v>781</v>
      </c>
      <c r="D4552" s="66" t="n">
        <f aca="false">VLOOKUP(A4552,Plan1!$A$7:$O$4024,7,FALSE())</f>
        <v>0</v>
      </c>
      <c r="E4552" s="65" t="n">
        <f aca="false">VLOOKUP(A4552,Plan1!$A$7:$O$4024,8,FALSE())</f>
        <v>760</v>
      </c>
      <c r="F4552" s="64" t="n">
        <f aca="false">VLOOKUP(A4552,Plan1!$A$7:$O$4024,12,FALSE())</f>
        <v>0</v>
      </c>
      <c r="G4552" s="65" t="n">
        <f aca="false">VLOOKUP(A4552,Plan1!$A$7:$O$4024,13,FALSE())</f>
        <v>838.78</v>
      </c>
    </row>
    <row r="4553" customFormat="false" ht="15" hidden="false" customHeight="false" outlineLevel="0" collapsed="false">
      <c r="A4553" s="63" t="n">
        <v>45825</v>
      </c>
      <c r="B4553" s="64" t="n">
        <f aca="false">VLOOKUP(A4553,Plan1!$A$7:$O$4024,2,FALSE())</f>
        <v>0</v>
      </c>
      <c r="C4553" s="65" t="n">
        <f aca="false">VLOOKUP(A4553,Plan1!$A$7:$O$4024,3,FALSE())</f>
        <v>781</v>
      </c>
      <c r="D4553" s="66" t="n">
        <f aca="false">VLOOKUP(A4553,Plan1!$A$7:$O$4024,7,FALSE())</f>
        <v>0</v>
      </c>
      <c r="E4553" s="65" t="n">
        <f aca="false">VLOOKUP(A4553,Plan1!$A$7:$O$4024,8,FALSE())</f>
        <v>760</v>
      </c>
      <c r="F4553" s="64" t="n">
        <f aca="false">VLOOKUP(A4553,Plan1!$A$7:$O$4024,12,FALSE())</f>
        <v>0</v>
      </c>
      <c r="G4553" s="65" t="n">
        <f aca="false">VLOOKUP(A4553,Plan1!$A$7:$O$4024,13,FALSE())</f>
        <v>838.78</v>
      </c>
    </row>
    <row r="4554" customFormat="false" ht="15" hidden="false" customHeight="false" outlineLevel="0" collapsed="false">
      <c r="A4554" s="63" t="n">
        <v>45826</v>
      </c>
      <c r="B4554" s="64" t="n">
        <f aca="false">VLOOKUP(A4554,Plan1!$A$7:$O$4024,2,FALSE())</f>
        <v>0</v>
      </c>
      <c r="C4554" s="65" t="n">
        <f aca="false">VLOOKUP(A4554,Plan1!$A$7:$O$4024,3,FALSE())</f>
        <v>781</v>
      </c>
      <c r="D4554" s="66" t="n">
        <f aca="false">VLOOKUP(A4554,Plan1!$A$7:$O$4024,7,FALSE())</f>
        <v>0</v>
      </c>
      <c r="E4554" s="65" t="n">
        <f aca="false">VLOOKUP(A4554,Plan1!$A$7:$O$4024,8,FALSE())</f>
        <v>760</v>
      </c>
      <c r="F4554" s="64" t="n">
        <f aca="false">VLOOKUP(A4554,Plan1!$A$7:$O$4024,12,FALSE())</f>
        <v>0</v>
      </c>
      <c r="G4554" s="65" t="n">
        <f aca="false">VLOOKUP(A4554,Plan1!$A$7:$O$4024,13,FALSE())</f>
        <v>838.78</v>
      </c>
    </row>
    <row r="4555" customFormat="false" ht="15" hidden="false" customHeight="false" outlineLevel="0" collapsed="false">
      <c r="A4555" s="63" t="n">
        <v>45827</v>
      </c>
      <c r="B4555" s="64" t="n">
        <f aca="false">VLOOKUP(A4555,Plan1!$A$7:$O$4024,2,FALSE())</f>
        <v>0</v>
      </c>
      <c r="C4555" s="65" t="n">
        <f aca="false">VLOOKUP(A4555,Plan1!$A$7:$O$4024,3,FALSE())</f>
        <v>781</v>
      </c>
      <c r="D4555" s="66" t="n">
        <f aca="false">VLOOKUP(A4555,Plan1!$A$7:$O$4024,7,FALSE())</f>
        <v>0</v>
      </c>
      <c r="E4555" s="65" t="n">
        <f aca="false">VLOOKUP(A4555,Plan1!$A$7:$O$4024,8,FALSE())</f>
        <v>760</v>
      </c>
      <c r="F4555" s="64" t="n">
        <f aca="false">VLOOKUP(A4555,Plan1!$A$7:$O$4024,12,FALSE())</f>
        <v>0</v>
      </c>
      <c r="G4555" s="65" t="n">
        <f aca="false">VLOOKUP(A4555,Plan1!$A$7:$O$4024,13,FALSE())</f>
        <v>838.78</v>
      </c>
    </row>
    <row r="4556" customFormat="false" ht="15" hidden="false" customHeight="false" outlineLevel="0" collapsed="false">
      <c r="A4556" s="63" t="n">
        <v>45828</v>
      </c>
      <c r="B4556" s="64" t="n">
        <f aca="false">VLOOKUP(A4556,Plan1!$A$7:$O$4024,2,FALSE())</f>
        <v>0</v>
      </c>
      <c r="C4556" s="65" t="n">
        <f aca="false">VLOOKUP(A4556,Plan1!$A$7:$O$4024,3,FALSE())</f>
        <v>781</v>
      </c>
      <c r="D4556" s="66" t="n">
        <f aca="false">VLOOKUP(A4556,Plan1!$A$7:$O$4024,7,FALSE())</f>
        <v>0</v>
      </c>
      <c r="E4556" s="65" t="n">
        <f aca="false">VLOOKUP(A4556,Plan1!$A$7:$O$4024,8,FALSE())</f>
        <v>760</v>
      </c>
      <c r="F4556" s="64" t="n">
        <f aca="false">VLOOKUP(A4556,Plan1!$A$7:$O$4024,12,FALSE())</f>
        <v>0</v>
      </c>
      <c r="G4556" s="65" t="n">
        <f aca="false">VLOOKUP(A4556,Plan1!$A$7:$O$4024,13,FALSE())</f>
        <v>838.78</v>
      </c>
    </row>
    <row r="4557" customFormat="false" ht="15" hidden="false" customHeight="false" outlineLevel="0" collapsed="false">
      <c r="A4557" s="63" t="n">
        <v>45829</v>
      </c>
      <c r="B4557" s="64" t="n">
        <f aca="false">VLOOKUP(A4557,Plan1!$A$7:$O$4024,2,FALSE())</f>
        <v>0</v>
      </c>
      <c r="C4557" s="65" t="n">
        <f aca="false">VLOOKUP(A4557,Plan1!$A$7:$O$4024,3,FALSE())</f>
        <v>781</v>
      </c>
      <c r="D4557" s="66" t="n">
        <f aca="false">VLOOKUP(A4557,Plan1!$A$7:$O$4024,7,FALSE())</f>
        <v>0</v>
      </c>
      <c r="E4557" s="65" t="n">
        <f aca="false">VLOOKUP(A4557,Plan1!$A$7:$O$4024,8,FALSE())</f>
        <v>760</v>
      </c>
      <c r="F4557" s="64" t="n">
        <f aca="false">VLOOKUP(A4557,Plan1!$A$7:$O$4024,12,FALSE())</f>
        <v>0</v>
      </c>
      <c r="G4557" s="65" t="n">
        <f aca="false">VLOOKUP(A4557,Plan1!$A$7:$O$4024,13,FALSE())</f>
        <v>838.78</v>
      </c>
    </row>
    <row r="4558" customFormat="false" ht="15" hidden="false" customHeight="false" outlineLevel="0" collapsed="false">
      <c r="A4558" s="63" t="n">
        <v>45830</v>
      </c>
      <c r="B4558" s="64" t="n">
        <f aca="false">VLOOKUP(A4558,Plan1!$A$7:$O$4024,2,FALSE())</f>
        <v>0</v>
      </c>
      <c r="C4558" s="65" t="n">
        <f aca="false">VLOOKUP(A4558,Plan1!$A$7:$O$4024,3,FALSE())</f>
        <v>781</v>
      </c>
      <c r="D4558" s="66" t="n">
        <f aca="false">VLOOKUP(A4558,Plan1!$A$7:$O$4024,7,FALSE())</f>
        <v>0</v>
      </c>
      <c r="E4558" s="65" t="n">
        <f aca="false">VLOOKUP(A4558,Plan1!$A$7:$O$4024,8,FALSE())</f>
        <v>760</v>
      </c>
      <c r="F4558" s="64" t="n">
        <f aca="false">VLOOKUP(A4558,Plan1!$A$7:$O$4024,12,FALSE())</f>
        <v>0</v>
      </c>
      <c r="G4558" s="65" t="n">
        <f aca="false">VLOOKUP(A4558,Plan1!$A$7:$O$4024,13,FALSE())</f>
        <v>838.78</v>
      </c>
    </row>
    <row r="4559" customFormat="false" ht="15" hidden="false" customHeight="false" outlineLevel="0" collapsed="false">
      <c r="A4559" s="63" t="n">
        <v>45831</v>
      </c>
      <c r="B4559" s="64" t="n">
        <f aca="false">VLOOKUP(A4559,Plan1!$A$7:$O$4024,2,FALSE())</f>
        <v>0</v>
      </c>
      <c r="C4559" s="65" t="n">
        <f aca="false">VLOOKUP(A4559,Plan1!$A$7:$O$4024,3,FALSE())</f>
        <v>781</v>
      </c>
      <c r="D4559" s="66" t="n">
        <f aca="false">VLOOKUP(A4559,Plan1!$A$7:$O$4024,7,FALSE())</f>
        <v>0</v>
      </c>
      <c r="E4559" s="65" t="n">
        <f aca="false">VLOOKUP(A4559,Plan1!$A$7:$O$4024,8,FALSE())</f>
        <v>760</v>
      </c>
      <c r="F4559" s="64" t="n">
        <f aca="false">VLOOKUP(A4559,Plan1!$A$7:$O$4024,12,FALSE())</f>
        <v>0</v>
      </c>
      <c r="G4559" s="65" t="n">
        <f aca="false">VLOOKUP(A4559,Plan1!$A$7:$O$4024,13,FALSE())</f>
        <v>838.78</v>
      </c>
    </row>
    <row r="4560" customFormat="false" ht="15" hidden="false" customHeight="false" outlineLevel="0" collapsed="false">
      <c r="A4560" s="63" t="n">
        <v>45832</v>
      </c>
      <c r="B4560" s="64" t="n">
        <f aca="false">VLOOKUP(A4560,Plan1!$A$7:$O$4024,2,FALSE())</f>
        <v>0</v>
      </c>
      <c r="C4560" s="65" t="n">
        <f aca="false">VLOOKUP(A4560,Plan1!$A$7:$O$4024,3,FALSE())</f>
        <v>781</v>
      </c>
      <c r="D4560" s="66" t="n">
        <f aca="false">VLOOKUP(A4560,Plan1!$A$7:$O$4024,7,FALSE())</f>
        <v>0</v>
      </c>
      <c r="E4560" s="65" t="n">
        <f aca="false">VLOOKUP(A4560,Plan1!$A$7:$O$4024,8,FALSE())</f>
        <v>760</v>
      </c>
      <c r="F4560" s="64" t="n">
        <f aca="false">VLOOKUP(A4560,Plan1!$A$7:$O$4024,12,FALSE())</f>
        <v>0</v>
      </c>
      <c r="G4560" s="65" t="n">
        <f aca="false">VLOOKUP(A4560,Plan1!$A$7:$O$4024,13,FALSE())</f>
        <v>838.78</v>
      </c>
    </row>
    <row r="4561" customFormat="false" ht="15" hidden="false" customHeight="false" outlineLevel="0" collapsed="false">
      <c r="A4561" s="63" t="n">
        <v>45833</v>
      </c>
      <c r="B4561" s="64" t="n">
        <f aca="false">VLOOKUP(A4561,Plan1!$A$7:$O$4024,2,FALSE())</f>
        <v>0</v>
      </c>
      <c r="C4561" s="65" t="n">
        <f aca="false">VLOOKUP(A4561,Plan1!$A$7:$O$4024,3,FALSE())</f>
        <v>781</v>
      </c>
      <c r="D4561" s="66" t="n">
        <f aca="false">VLOOKUP(A4561,Plan1!$A$7:$O$4024,7,FALSE())</f>
        <v>0</v>
      </c>
      <c r="E4561" s="65" t="n">
        <f aca="false">VLOOKUP(A4561,Plan1!$A$7:$O$4024,8,FALSE())</f>
        <v>760</v>
      </c>
      <c r="F4561" s="64" t="n">
        <f aca="false">VLOOKUP(A4561,Plan1!$A$7:$O$4024,12,FALSE())</f>
        <v>0</v>
      </c>
      <c r="G4561" s="65" t="n">
        <f aca="false">VLOOKUP(A4561,Plan1!$A$7:$O$4024,13,FALSE())</f>
        <v>838.78</v>
      </c>
    </row>
    <row r="4562" customFormat="false" ht="15" hidden="false" customHeight="false" outlineLevel="0" collapsed="false">
      <c r="A4562" s="63" t="n">
        <v>45834</v>
      </c>
      <c r="B4562" s="64" t="n">
        <f aca="false">VLOOKUP(A4562,Plan1!$A$7:$O$4024,2,FALSE())</f>
        <v>0</v>
      </c>
      <c r="C4562" s="65" t="n">
        <f aca="false">VLOOKUP(A4562,Plan1!$A$7:$O$4024,3,FALSE())</f>
        <v>781</v>
      </c>
      <c r="D4562" s="66" t="n">
        <f aca="false">VLOOKUP(A4562,Plan1!$A$7:$O$4024,7,FALSE())</f>
        <v>0</v>
      </c>
      <c r="E4562" s="65" t="n">
        <f aca="false">VLOOKUP(A4562,Plan1!$A$7:$O$4024,8,FALSE())</f>
        <v>760</v>
      </c>
      <c r="F4562" s="64" t="n">
        <f aca="false">VLOOKUP(A4562,Plan1!$A$7:$O$4024,12,FALSE())</f>
        <v>0</v>
      </c>
      <c r="G4562" s="65" t="n">
        <f aca="false">VLOOKUP(A4562,Plan1!$A$7:$O$4024,13,FALSE())</f>
        <v>838.78</v>
      </c>
    </row>
    <row r="4563" customFormat="false" ht="15" hidden="false" customHeight="false" outlineLevel="0" collapsed="false">
      <c r="A4563" s="63" t="n">
        <v>45835</v>
      </c>
      <c r="B4563" s="64" t="n">
        <f aca="false">VLOOKUP(A4563,Plan1!$A$7:$O$4024,2,FALSE())</f>
        <v>0</v>
      </c>
      <c r="C4563" s="65" t="n">
        <f aca="false">VLOOKUP(A4563,Plan1!$A$7:$O$4024,3,FALSE())</f>
        <v>781</v>
      </c>
      <c r="D4563" s="66" t="n">
        <f aca="false">VLOOKUP(A4563,Plan1!$A$7:$O$4024,7,FALSE())</f>
        <v>0</v>
      </c>
      <c r="E4563" s="65" t="n">
        <f aca="false">VLOOKUP(A4563,Plan1!$A$7:$O$4024,8,FALSE())</f>
        <v>760</v>
      </c>
      <c r="F4563" s="64" t="n">
        <f aca="false">VLOOKUP(A4563,Plan1!$A$7:$O$4024,12,FALSE())</f>
        <v>0</v>
      </c>
      <c r="G4563" s="65" t="n">
        <f aca="false">VLOOKUP(A4563,Plan1!$A$7:$O$4024,13,FALSE())</f>
        <v>838.78</v>
      </c>
    </row>
    <row r="4564" customFormat="false" ht="15" hidden="false" customHeight="false" outlineLevel="0" collapsed="false">
      <c r="A4564" s="63" t="n">
        <v>45836</v>
      </c>
      <c r="B4564" s="64" t="n">
        <f aca="false">VLOOKUP(A4564,Plan1!$A$7:$O$4024,2,FALSE())</f>
        <v>0</v>
      </c>
      <c r="C4564" s="65" t="n">
        <f aca="false">VLOOKUP(A4564,Plan1!$A$7:$O$4024,3,FALSE())</f>
        <v>781</v>
      </c>
      <c r="D4564" s="66" t="n">
        <f aca="false">VLOOKUP(A4564,Plan1!$A$7:$O$4024,7,FALSE())</f>
        <v>0</v>
      </c>
      <c r="E4564" s="65" t="n">
        <f aca="false">VLOOKUP(A4564,Plan1!$A$7:$O$4024,8,FALSE())</f>
        <v>760</v>
      </c>
      <c r="F4564" s="64" t="n">
        <f aca="false">VLOOKUP(A4564,Plan1!$A$7:$O$4024,12,FALSE())</f>
        <v>0</v>
      </c>
      <c r="G4564" s="65" t="n">
        <f aca="false">VLOOKUP(A4564,Plan1!$A$7:$O$4024,13,FALSE())</f>
        <v>838.78</v>
      </c>
    </row>
    <row r="4565" customFormat="false" ht="15" hidden="false" customHeight="false" outlineLevel="0" collapsed="false">
      <c r="A4565" s="63" t="n">
        <v>45837</v>
      </c>
      <c r="B4565" s="64" t="n">
        <f aca="false">VLOOKUP(A4565,Plan1!$A$7:$O$4024,2,FALSE())</f>
        <v>0</v>
      </c>
      <c r="C4565" s="65" t="n">
        <f aca="false">VLOOKUP(A4565,Plan1!$A$7:$O$4024,3,FALSE())</f>
        <v>781</v>
      </c>
      <c r="D4565" s="66" t="n">
        <f aca="false">VLOOKUP(A4565,Plan1!$A$7:$O$4024,7,FALSE())</f>
        <v>0</v>
      </c>
      <c r="E4565" s="65" t="n">
        <f aca="false">VLOOKUP(A4565,Plan1!$A$7:$O$4024,8,FALSE())</f>
        <v>760</v>
      </c>
      <c r="F4565" s="64" t="n">
        <f aca="false">VLOOKUP(A4565,Plan1!$A$7:$O$4024,12,FALSE())</f>
        <v>0</v>
      </c>
      <c r="G4565" s="65" t="n">
        <f aca="false">VLOOKUP(A4565,Plan1!$A$7:$O$4024,13,FALSE())</f>
        <v>838.78</v>
      </c>
    </row>
    <row r="4566" customFormat="false" ht="15" hidden="false" customHeight="false" outlineLevel="0" collapsed="false">
      <c r="A4566" s="63" t="n">
        <v>45838</v>
      </c>
      <c r="B4566" s="64" t="n">
        <f aca="false">VLOOKUP(A4566,Plan1!$A$7:$O$4024,2,FALSE())</f>
        <v>0</v>
      </c>
      <c r="C4566" s="65" t="n">
        <f aca="false">VLOOKUP(A4566,Plan1!$A$7:$O$4024,3,FALSE())</f>
        <v>781</v>
      </c>
      <c r="D4566" s="66" t="n">
        <f aca="false">VLOOKUP(A4566,Plan1!$A$7:$O$4024,7,FALSE())</f>
        <v>0</v>
      </c>
      <c r="E4566" s="65" t="n">
        <f aca="false">VLOOKUP(A4566,Plan1!$A$7:$O$4024,8,FALSE())</f>
        <v>760</v>
      </c>
      <c r="F4566" s="64" t="n">
        <f aca="false">VLOOKUP(A4566,Plan1!$A$7:$O$4024,12,FALSE())</f>
        <v>0</v>
      </c>
      <c r="G4566" s="65" t="n">
        <f aca="false">VLOOKUP(A4566,Plan1!$A$7:$O$4024,13,FALSE())</f>
        <v>838.78</v>
      </c>
    </row>
    <row r="4567" customFormat="false" ht="15" hidden="false" customHeight="false" outlineLevel="0" collapsed="false">
      <c r="A4567" s="63" t="n">
        <v>45839</v>
      </c>
      <c r="B4567" s="64" t="n">
        <f aca="false">VLOOKUP(A4567,Plan1!$A$7:$O$4024,2,FALSE())</f>
        <v>0</v>
      </c>
      <c r="C4567" s="65" t="n">
        <f aca="false">VLOOKUP(A4567,Plan1!$A$7:$O$4024,3,FALSE())</f>
        <v>781</v>
      </c>
      <c r="D4567" s="66" t="n">
        <f aca="false">VLOOKUP(A4567,Plan1!$A$7:$O$4024,7,FALSE())</f>
        <v>0</v>
      </c>
      <c r="E4567" s="65" t="n">
        <f aca="false">VLOOKUP(A4567,Plan1!$A$7:$O$4024,8,FALSE())</f>
        <v>760</v>
      </c>
      <c r="F4567" s="64" t="n">
        <f aca="false">VLOOKUP(A4567,Plan1!$A$7:$O$4024,12,FALSE())</f>
        <v>0</v>
      </c>
      <c r="G4567" s="65" t="n">
        <f aca="false">VLOOKUP(A4567,Plan1!$A$7:$O$4024,13,FALSE())</f>
        <v>838.78</v>
      </c>
    </row>
    <row r="4568" customFormat="false" ht="15" hidden="false" customHeight="false" outlineLevel="0" collapsed="false">
      <c r="A4568" s="63" t="n">
        <v>45840</v>
      </c>
      <c r="B4568" s="64" t="n">
        <f aca="false">VLOOKUP(A4568,Plan1!$A$7:$O$4024,2,FALSE())</f>
        <v>0</v>
      </c>
      <c r="C4568" s="65" t="n">
        <f aca="false">VLOOKUP(A4568,Plan1!$A$7:$O$4024,3,FALSE())</f>
        <v>781</v>
      </c>
      <c r="D4568" s="66" t="n">
        <f aca="false">VLOOKUP(A4568,Plan1!$A$7:$O$4024,7,FALSE())</f>
        <v>0</v>
      </c>
      <c r="E4568" s="65" t="n">
        <f aca="false">VLOOKUP(A4568,Plan1!$A$7:$O$4024,8,FALSE())</f>
        <v>760</v>
      </c>
      <c r="F4568" s="64" t="n">
        <f aca="false">VLOOKUP(A4568,Plan1!$A$7:$O$4024,12,FALSE())</f>
        <v>0</v>
      </c>
      <c r="G4568" s="65" t="n">
        <f aca="false">VLOOKUP(A4568,Plan1!$A$7:$O$4024,13,FALSE())</f>
        <v>838.78</v>
      </c>
    </row>
    <row r="4569" customFormat="false" ht="15" hidden="false" customHeight="false" outlineLevel="0" collapsed="false">
      <c r="A4569" s="63" t="n">
        <v>45841</v>
      </c>
      <c r="B4569" s="64" t="n">
        <f aca="false">VLOOKUP(A4569,Plan1!$A$7:$O$4024,2,FALSE())</f>
        <v>0</v>
      </c>
      <c r="C4569" s="65" t="n">
        <f aca="false">VLOOKUP(A4569,Plan1!$A$7:$O$4024,3,FALSE())</f>
        <v>781</v>
      </c>
      <c r="D4569" s="66" t="n">
        <f aca="false">VLOOKUP(A4569,Plan1!$A$7:$O$4024,7,FALSE())</f>
        <v>0</v>
      </c>
      <c r="E4569" s="65" t="n">
        <f aca="false">VLOOKUP(A4569,Plan1!$A$7:$O$4024,8,FALSE())</f>
        <v>760</v>
      </c>
      <c r="F4569" s="64" t="n">
        <f aca="false">VLOOKUP(A4569,Plan1!$A$7:$O$4024,12,FALSE())</f>
        <v>0</v>
      </c>
      <c r="G4569" s="65" t="n">
        <f aca="false">VLOOKUP(A4569,Plan1!$A$7:$O$4024,13,FALSE())</f>
        <v>838.78</v>
      </c>
    </row>
    <row r="4570" customFormat="false" ht="15" hidden="false" customHeight="false" outlineLevel="0" collapsed="false">
      <c r="A4570" s="63" t="n">
        <v>45842</v>
      </c>
      <c r="B4570" s="64" t="n">
        <f aca="false">VLOOKUP(A4570,Plan1!$A$7:$O$4024,2,FALSE())</f>
        <v>0</v>
      </c>
      <c r="C4570" s="65" t="n">
        <f aca="false">VLOOKUP(A4570,Plan1!$A$7:$O$4024,3,FALSE())</f>
        <v>781</v>
      </c>
      <c r="D4570" s="66" t="n">
        <f aca="false">VLOOKUP(A4570,Plan1!$A$7:$O$4024,7,FALSE())</f>
        <v>0</v>
      </c>
      <c r="E4570" s="65" t="n">
        <f aca="false">VLOOKUP(A4570,Plan1!$A$7:$O$4024,8,FALSE())</f>
        <v>760</v>
      </c>
      <c r="F4570" s="64" t="n">
        <f aca="false">VLOOKUP(A4570,Plan1!$A$7:$O$4024,12,FALSE())</f>
        <v>0</v>
      </c>
      <c r="G4570" s="65" t="n">
        <f aca="false">VLOOKUP(A4570,Plan1!$A$7:$O$4024,13,FALSE())</f>
        <v>838.78</v>
      </c>
    </row>
    <row r="4571" customFormat="false" ht="15" hidden="false" customHeight="false" outlineLevel="0" collapsed="false">
      <c r="A4571" s="63" t="n">
        <v>45843</v>
      </c>
      <c r="B4571" s="64" t="n">
        <f aca="false">VLOOKUP(A4571,Plan1!$A$7:$O$4024,2,FALSE())</f>
        <v>0</v>
      </c>
      <c r="C4571" s="65" t="n">
        <f aca="false">VLOOKUP(A4571,Plan1!$A$7:$O$4024,3,FALSE())</f>
        <v>781</v>
      </c>
      <c r="D4571" s="66" t="n">
        <f aca="false">VLOOKUP(A4571,Plan1!$A$7:$O$4024,7,FALSE())</f>
        <v>0</v>
      </c>
      <c r="E4571" s="65" t="n">
        <f aca="false">VLOOKUP(A4571,Plan1!$A$7:$O$4024,8,FALSE())</f>
        <v>760</v>
      </c>
      <c r="F4571" s="64" t="n">
        <f aca="false">VLOOKUP(A4571,Plan1!$A$7:$O$4024,12,FALSE())</f>
        <v>0</v>
      </c>
      <c r="G4571" s="65" t="n">
        <f aca="false">VLOOKUP(A4571,Plan1!$A$7:$O$4024,13,FALSE())</f>
        <v>838.78</v>
      </c>
    </row>
    <row r="4572" customFormat="false" ht="15" hidden="false" customHeight="false" outlineLevel="0" collapsed="false">
      <c r="A4572" s="63" t="n">
        <v>45844</v>
      </c>
      <c r="B4572" s="64" t="n">
        <f aca="false">VLOOKUP(A4572,Plan1!$A$7:$O$4024,2,FALSE())</f>
        <v>0</v>
      </c>
      <c r="C4572" s="65" t="n">
        <f aca="false">VLOOKUP(A4572,Plan1!$A$7:$O$4024,3,FALSE())</f>
        <v>781</v>
      </c>
      <c r="D4572" s="66" t="n">
        <f aca="false">VLOOKUP(A4572,Plan1!$A$7:$O$4024,7,FALSE())</f>
        <v>0</v>
      </c>
      <c r="E4572" s="65" t="n">
        <f aca="false">VLOOKUP(A4572,Plan1!$A$7:$O$4024,8,FALSE())</f>
        <v>760</v>
      </c>
      <c r="F4572" s="64" t="n">
        <f aca="false">VLOOKUP(A4572,Plan1!$A$7:$O$4024,12,FALSE())</f>
        <v>0</v>
      </c>
      <c r="G4572" s="65" t="n">
        <f aca="false">VLOOKUP(A4572,Plan1!$A$7:$O$4024,13,FALSE())</f>
        <v>838.78</v>
      </c>
    </row>
    <row r="4573" customFormat="false" ht="15" hidden="false" customHeight="false" outlineLevel="0" collapsed="false">
      <c r="A4573" s="63" t="n">
        <v>45845</v>
      </c>
      <c r="B4573" s="64" t="n">
        <f aca="false">VLOOKUP(A4573,Plan1!$A$7:$O$4024,2,FALSE())</f>
        <v>0</v>
      </c>
      <c r="C4573" s="65" t="n">
        <f aca="false">VLOOKUP(A4573,Plan1!$A$7:$O$4024,3,FALSE())</f>
        <v>781</v>
      </c>
      <c r="D4573" s="66" t="n">
        <f aca="false">VLOOKUP(A4573,Plan1!$A$7:$O$4024,7,FALSE())</f>
        <v>0</v>
      </c>
      <c r="E4573" s="65" t="n">
        <f aca="false">VLOOKUP(A4573,Plan1!$A$7:$O$4024,8,FALSE())</f>
        <v>760</v>
      </c>
      <c r="F4573" s="64" t="n">
        <f aca="false">VLOOKUP(A4573,Plan1!$A$7:$O$4024,12,FALSE())</f>
        <v>0</v>
      </c>
      <c r="G4573" s="65" t="n">
        <f aca="false">VLOOKUP(A4573,Plan1!$A$7:$O$4024,13,FALSE())</f>
        <v>838.78</v>
      </c>
    </row>
    <row r="4574" customFormat="false" ht="15" hidden="false" customHeight="false" outlineLevel="0" collapsed="false">
      <c r="A4574" s="63" t="n">
        <v>45846</v>
      </c>
      <c r="B4574" s="64" t="n">
        <f aca="false">VLOOKUP(A4574,Plan1!$A$7:$O$4024,2,FALSE())</f>
        <v>0</v>
      </c>
      <c r="C4574" s="65" t="n">
        <f aca="false">VLOOKUP(A4574,Plan1!$A$7:$O$4024,3,FALSE())</f>
        <v>781</v>
      </c>
      <c r="D4574" s="66" t="n">
        <f aca="false">VLOOKUP(A4574,Plan1!$A$7:$O$4024,7,FALSE())</f>
        <v>0</v>
      </c>
      <c r="E4574" s="65" t="n">
        <f aca="false">VLOOKUP(A4574,Plan1!$A$7:$O$4024,8,FALSE())</f>
        <v>760</v>
      </c>
      <c r="F4574" s="64" t="n">
        <f aca="false">VLOOKUP(A4574,Plan1!$A$7:$O$4024,12,FALSE())</f>
        <v>0</v>
      </c>
      <c r="G4574" s="65" t="n">
        <f aca="false">VLOOKUP(A4574,Plan1!$A$7:$O$4024,13,FALSE())</f>
        <v>838.78</v>
      </c>
    </row>
    <row r="4575" customFormat="false" ht="15" hidden="false" customHeight="false" outlineLevel="0" collapsed="false">
      <c r="A4575" s="63" t="n">
        <v>45847</v>
      </c>
      <c r="B4575" s="64" t="n">
        <f aca="false">VLOOKUP(A4575,Plan1!$A$7:$O$4024,2,FALSE())</f>
        <v>0</v>
      </c>
      <c r="C4575" s="65" t="n">
        <f aca="false">VLOOKUP(A4575,Plan1!$A$7:$O$4024,3,FALSE())</f>
        <v>781</v>
      </c>
      <c r="D4575" s="66" t="n">
        <f aca="false">VLOOKUP(A4575,Plan1!$A$7:$O$4024,7,FALSE())</f>
        <v>0</v>
      </c>
      <c r="E4575" s="65" t="n">
        <f aca="false">VLOOKUP(A4575,Plan1!$A$7:$O$4024,8,FALSE())</f>
        <v>760</v>
      </c>
      <c r="F4575" s="64" t="n">
        <f aca="false">VLOOKUP(A4575,Plan1!$A$7:$O$4024,12,FALSE())</f>
        <v>0</v>
      </c>
      <c r="G4575" s="65" t="n">
        <f aca="false">VLOOKUP(A4575,Plan1!$A$7:$O$4024,13,FALSE())</f>
        <v>838.78</v>
      </c>
    </row>
    <row r="4576" customFormat="false" ht="15" hidden="false" customHeight="false" outlineLevel="0" collapsed="false">
      <c r="A4576" s="63" t="n">
        <v>45848</v>
      </c>
      <c r="B4576" s="64" t="n">
        <f aca="false">VLOOKUP(A4576,Plan1!$A$7:$O$4024,2,FALSE())</f>
        <v>0</v>
      </c>
      <c r="C4576" s="65" t="n">
        <f aca="false">VLOOKUP(A4576,Plan1!$A$7:$O$4024,3,FALSE())</f>
        <v>781</v>
      </c>
      <c r="D4576" s="66" t="n">
        <f aca="false">VLOOKUP(A4576,Plan1!$A$7:$O$4024,7,FALSE())</f>
        <v>0</v>
      </c>
      <c r="E4576" s="65" t="n">
        <f aca="false">VLOOKUP(A4576,Plan1!$A$7:$O$4024,8,FALSE())</f>
        <v>760</v>
      </c>
      <c r="F4576" s="64" t="n">
        <f aca="false">VLOOKUP(A4576,Plan1!$A$7:$O$4024,12,FALSE())</f>
        <v>0</v>
      </c>
      <c r="G4576" s="65" t="n">
        <f aca="false">VLOOKUP(A4576,Plan1!$A$7:$O$4024,13,FALSE())</f>
        <v>838.78</v>
      </c>
    </row>
    <row r="4577" customFormat="false" ht="15" hidden="false" customHeight="false" outlineLevel="0" collapsed="false">
      <c r="A4577" s="63" t="n">
        <v>45849</v>
      </c>
      <c r="B4577" s="64" t="n">
        <f aca="false">VLOOKUP(A4577,Plan1!$A$7:$O$4024,2,FALSE())</f>
        <v>0</v>
      </c>
      <c r="C4577" s="65" t="n">
        <f aca="false">VLOOKUP(A4577,Plan1!$A$7:$O$4024,3,FALSE())</f>
        <v>781</v>
      </c>
      <c r="D4577" s="66" t="n">
        <f aca="false">VLOOKUP(A4577,Plan1!$A$7:$O$4024,7,FALSE())</f>
        <v>0</v>
      </c>
      <c r="E4577" s="65" t="n">
        <f aca="false">VLOOKUP(A4577,Plan1!$A$7:$O$4024,8,FALSE())</f>
        <v>760</v>
      </c>
      <c r="F4577" s="64" t="n">
        <f aca="false">VLOOKUP(A4577,Plan1!$A$7:$O$4024,12,FALSE())</f>
        <v>0</v>
      </c>
      <c r="G4577" s="65" t="n">
        <f aca="false">VLOOKUP(A4577,Plan1!$A$7:$O$4024,13,FALSE())</f>
        <v>838.78</v>
      </c>
    </row>
    <row r="4578" customFormat="false" ht="15" hidden="false" customHeight="false" outlineLevel="0" collapsed="false">
      <c r="A4578" s="63" t="n">
        <v>45850</v>
      </c>
      <c r="B4578" s="64" t="n">
        <f aca="false">VLOOKUP(A4578,Plan1!$A$7:$O$4024,2,FALSE())</f>
        <v>0</v>
      </c>
      <c r="C4578" s="65" t="n">
        <f aca="false">VLOOKUP(A4578,Plan1!$A$7:$O$4024,3,FALSE())</f>
        <v>781</v>
      </c>
      <c r="D4578" s="66" t="n">
        <f aca="false">VLOOKUP(A4578,Plan1!$A$7:$O$4024,7,FALSE())</f>
        <v>0</v>
      </c>
      <c r="E4578" s="65" t="n">
        <f aca="false">VLOOKUP(A4578,Plan1!$A$7:$O$4024,8,FALSE())</f>
        <v>760</v>
      </c>
      <c r="F4578" s="64" t="n">
        <f aca="false">VLOOKUP(A4578,Plan1!$A$7:$O$4024,12,FALSE())</f>
        <v>0</v>
      </c>
      <c r="G4578" s="65" t="n">
        <f aca="false">VLOOKUP(A4578,Plan1!$A$7:$O$4024,13,FALSE())</f>
        <v>838.78</v>
      </c>
    </row>
    <row r="4579" customFormat="false" ht="15" hidden="false" customHeight="false" outlineLevel="0" collapsed="false">
      <c r="A4579" s="63" t="n">
        <v>45851</v>
      </c>
      <c r="B4579" s="64" t="n">
        <f aca="false">VLOOKUP(A4579,Plan1!$A$7:$O$4024,2,FALSE())</f>
        <v>0</v>
      </c>
      <c r="C4579" s="65" t="n">
        <f aca="false">VLOOKUP(A4579,Plan1!$A$7:$O$4024,3,FALSE())</f>
        <v>781</v>
      </c>
      <c r="D4579" s="66" t="n">
        <f aca="false">VLOOKUP(A4579,Plan1!$A$7:$O$4024,7,FALSE())</f>
        <v>0</v>
      </c>
      <c r="E4579" s="65" t="n">
        <f aca="false">VLOOKUP(A4579,Plan1!$A$7:$O$4024,8,FALSE())</f>
        <v>760</v>
      </c>
      <c r="F4579" s="64" t="n">
        <f aca="false">VLOOKUP(A4579,Plan1!$A$7:$O$4024,12,FALSE())</f>
        <v>0</v>
      </c>
      <c r="G4579" s="65" t="n">
        <f aca="false">VLOOKUP(A4579,Plan1!$A$7:$O$4024,13,FALSE())</f>
        <v>838.78</v>
      </c>
    </row>
    <row r="4580" customFormat="false" ht="15" hidden="false" customHeight="false" outlineLevel="0" collapsed="false">
      <c r="A4580" s="63" t="n">
        <v>45852</v>
      </c>
      <c r="B4580" s="64" t="n">
        <f aca="false">VLOOKUP(A4580,Plan1!$A$7:$O$4024,2,FALSE())</f>
        <v>0</v>
      </c>
      <c r="C4580" s="65" t="n">
        <f aca="false">VLOOKUP(A4580,Plan1!$A$7:$O$4024,3,FALSE())</f>
        <v>781</v>
      </c>
      <c r="D4580" s="66" t="n">
        <f aca="false">VLOOKUP(A4580,Plan1!$A$7:$O$4024,7,FALSE())</f>
        <v>0</v>
      </c>
      <c r="E4580" s="65" t="n">
        <f aca="false">VLOOKUP(A4580,Plan1!$A$7:$O$4024,8,FALSE())</f>
        <v>760</v>
      </c>
      <c r="F4580" s="64" t="n">
        <f aca="false">VLOOKUP(A4580,Plan1!$A$7:$O$4024,12,FALSE())</f>
        <v>0</v>
      </c>
      <c r="G4580" s="65" t="n">
        <f aca="false">VLOOKUP(A4580,Plan1!$A$7:$O$4024,13,FALSE())</f>
        <v>838.78</v>
      </c>
    </row>
    <row r="4581" customFormat="false" ht="15" hidden="false" customHeight="false" outlineLevel="0" collapsed="false">
      <c r="A4581" s="63" t="n">
        <v>45853</v>
      </c>
      <c r="B4581" s="64" t="n">
        <f aca="false">VLOOKUP(A4581,Plan1!$A$7:$O$4024,2,FALSE())</f>
        <v>0</v>
      </c>
      <c r="C4581" s="65" t="n">
        <f aca="false">VLOOKUP(A4581,Plan1!$A$7:$O$4024,3,FALSE())</f>
        <v>781</v>
      </c>
      <c r="D4581" s="66" t="n">
        <f aca="false">VLOOKUP(A4581,Plan1!$A$7:$O$4024,7,FALSE())</f>
        <v>0</v>
      </c>
      <c r="E4581" s="65" t="n">
        <f aca="false">VLOOKUP(A4581,Plan1!$A$7:$O$4024,8,FALSE())</f>
        <v>760</v>
      </c>
      <c r="F4581" s="64" t="n">
        <f aca="false">VLOOKUP(A4581,Plan1!$A$7:$O$4024,12,FALSE())</f>
        <v>0</v>
      </c>
      <c r="G4581" s="65" t="n">
        <f aca="false">VLOOKUP(A4581,Plan1!$A$7:$O$4024,13,FALSE())</f>
        <v>838.78</v>
      </c>
    </row>
    <row r="4582" customFormat="false" ht="15" hidden="false" customHeight="false" outlineLevel="0" collapsed="false">
      <c r="A4582" s="63" t="n">
        <v>45854</v>
      </c>
      <c r="B4582" s="64" t="n">
        <f aca="false">VLOOKUP(A4582,Plan1!$A$7:$O$4024,2,FALSE())</f>
        <v>0</v>
      </c>
      <c r="C4582" s="65" t="n">
        <f aca="false">VLOOKUP(A4582,Plan1!$A$7:$O$4024,3,FALSE())</f>
        <v>781</v>
      </c>
      <c r="D4582" s="66" t="n">
        <f aca="false">VLOOKUP(A4582,Plan1!$A$7:$O$4024,7,FALSE())</f>
        <v>0</v>
      </c>
      <c r="E4582" s="65" t="n">
        <f aca="false">VLOOKUP(A4582,Plan1!$A$7:$O$4024,8,FALSE())</f>
        <v>760</v>
      </c>
      <c r="F4582" s="64" t="n">
        <f aca="false">VLOOKUP(A4582,Plan1!$A$7:$O$4024,12,FALSE())</f>
        <v>0</v>
      </c>
      <c r="G4582" s="65" t="n">
        <f aca="false">VLOOKUP(A4582,Plan1!$A$7:$O$4024,13,FALSE())</f>
        <v>838.78</v>
      </c>
    </row>
    <row r="4583" customFormat="false" ht="15" hidden="false" customHeight="false" outlineLevel="0" collapsed="false">
      <c r="A4583" s="63" t="n">
        <v>45855</v>
      </c>
      <c r="B4583" s="64" t="n">
        <f aca="false">VLOOKUP(A4583,Plan1!$A$7:$O$4024,2,FALSE())</f>
        <v>0</v>
      </c>
      <c r="C4583" s="65" t="n">
        <f aca="false">VLOOKUP(A4583,Plan1!$A$7:$O$4024,3,FALSE())</f>
        <v>781</v>
      </c>
      <c r="D4583" s="66" t="n">
        <f aca="false">VLOOKUP(A4583,Plan1!$A$7:$O$4024,7,FALSE())</f>
        <v>0</v>
      </c>
      <c r="E4583" s="65" t="n">
        <f aca="false">VLOOKUP(A4583,Plan1!$A$7:$O$4024,8,FALSE())</f>
        <v>760</v>
      </c>
      <c r="F4583" s="64" t="n">
        <f aca="false">VLOOKUP(A4583,Plan1!$A$7:$O$4024,12,FALSE())</f>
        <v>0</v>
      </c>
      <c r="G4583" s="65" t="n">
        <f aca="false">VLOOKUP(A4583,Plan1!$A$7:$O$4024,13,FALSE())</f>
        <v>838.78</v>
      </c>
    </row>
    <row r="4584" customFormat="false" ht="15" hidden="false" customHeight="false" outlineLevel="0" collapsed="false">
      <c r="A4584" s="63" t="n">
        <v>45856</v>
      </c>
      <c r="B4584" s="64" t="n">
        <f aca="false">VLOOKUP(A4584,Plan1!$A$7:$O$4024,2,FALSE())</f>
        <v>0</v>
      </c>
      <c r="C4584" s="65" t="n">
        <f aca="false">VLOOKUP(A4584,Plan1!$A$7:$O$4024,3,FALSE())</f>
        <v>781</v>
      </c>
      <c r="D4584" s="66" t="n">
        <f aca="false">VLOOKUP(A4584,Plan1!$A$7:$O$4024,7,FALSE())</f>
        <v>0</v>
      </c>
      <c r="E4584" s="65" t="n">
        <f aca="false">VLOOKUP(A4584,Plan1!$A$7:$O$4024,8,FALSE())</f>
        <v>760</v>
      </c>
      <c r="F4584" s="64" t="n">
        <f aca="false">VLOOKUP(A4584,Plan1!$A$7:$O$4024,12,FALSE())</f>
        <v>0</v>
      </c>
      <c r="G4584" s="65" t="n">
        <f aca="false">VLOOKUP(A4584,Plan1!$A$7:$O$4024,13,FALSE())</f>
        <v>838.78</v>
      </c>
    </row>
    <row r="4585" customFormat="false" ht="15" hidden="false" customHeight="false" outlineLevel="0" collapsed="false">
      <c r="A4585" s="63" t="n">
        <v>45857</v>
      </c>
      <c r="B4585" s="64" t="n">
        <f aca="false">VLOOKUP(A4585,Plan1!$A$7:$O$4024,2,FALSE())</f>
        <v>0</v>
      </c>
      <c r="C4585" s="65" t="n">
        <f aca="false">VLOOKUP(A4585,Plan1!$A$7:$O$4024,3,FALSE())</f>
        <v>781</v>
      </c>
      <c r="D4585" s="66" t="n">
        <f aca="false">VLOOKUP(A4585,Plan1!$A$7:$O$4024,7,FALSE())</f>
        <v>0</v>
      </c>
      <c r="E4585" s="65" t="n">
        <f aca="false">VLOOKUP(A4585,Plan1!$A$7:$O$4024,8,FALSE())</f>
        <v>760</v>
      </c>
      <c r="F4585" s="64" t="n">
        <f aca="false">VLOOKUP(A4585,Plan1!$A$7:$O$4024,12,FALSE())</f>
        <v>0</v>
      </c>
      <c r="G4585" s="65" t="n">
        <f aca="false">VLOOKUP(A4585,Plan1!$A$7:$O$4024,13,FALSE())</f>
        <v>838.78</v>
      </c>
    </row>
    <row r="4586" customFormat="false" ht="15" hidden="false" customHeight="false" outlineLevel="0" collapsed="false">
      <c r="A4586" s="63" t="n">
        <v>45858</v>
      </c>
      <c r="B4586" s="64" t="n">
        <f aca="false">VLOOKUP(A4586,Plan1!$A$7:$O$4024,2,FALSE())</f>
        <v>0</v>
      </c>
      <c r="C4586" s="65" t="n">
        <f aca="false">VLOOKUP(A4586,Plan1!$A$7:$O$4024,3,FALSE())</f>
        <v>781</v>
      </c>
      <c r="D4586" s="66" t="n">
        <f aca="false">VLOOKUP(A4586,Plan1!$A$7:$O$4024,7,FALSE())</f>
        <v>0</v>
      </c>
      <c r="E4586" s="65" t="n">
        <f aca="false">VLOOKUP(A4586,Plan1!$A$7:$O$4024,8,FALSE())</f>
        <v>760</v>
      </c>
      <c r="F4586" s="64" t="n">
        <f aca="false">VLOOKUP(A4586,Plan1!$A$7:$O$4024,12,FALSE())</f>
        <v>0</v>
      </c>
      <c r="G4586" s="65" t="n">
        <f aca="false">VLOOKUP(A4586,Plan1!$A$7:$O$4024,13,FALSE())</f>
        <v>838.78</v>
      </c>
    </row>
    <row r="4587" customFormat="false" ht="15" hidden="false" customHeight="false" outlineLevel="0" collapsed="false">
      <c r="A4587" s="63" t="n">
        <v>45859</v>
      </c>
      <c r="B4587" s="64" t="n">
        <f aca="false">VLOOKUP(A4587,Plan1!$A$7:$O$4024,2,FALSE())</f>
        <v>0</v>
      </c>
      <c r="C4587" s="65" t="n">
        <f aca="false">VLOOKUP(A4587,Plan1!$A$7:$O$4024,3,FALSE())</f>
        <v>781</v>
      </c>
      <c r="D4587" s="66" t="n">
        <f aca="false">VLOOKUP(A4587,Plan1!$A$7:$O$4024,7,FALSE())</f>
        <v>0</v>
      </c>
      <c r="E4587" s="65" t="n">
        <f aca="false">VLOOKUP(A4587,Plan1!$A$7:$O$4024,8,FALSE())</f>
        <v>760</v>
      </c>
      <c r="F4587" s="64" t="n">
        <f aca="false">VLOOKUP(A4587,Plan1!$A$7:$O$4024,12,FALSE())</f>
        <v>0</v>
      </c>
      <c r="G4587" s="65" t="n">
        <f aca="false">VLOOKUP(A4587,Plan1!$A$7:$O$4024,13,FALSE())</f>
        <v>838.78</v>
      </c>
    </row>
    <row r="4588" customFormat="false" ht="15" hidden="false" customHeight="false" outlineLevel="0" collapsed="false">
      <c r="A4588" s="63" t="n">
        <v>45860</v>
      </c>
      <c r="B4588" s="64" t="n">
        <f aca="false">VLOOKUP(A4588,Plan1!$A$7:$O$4024,2,FALSE())</f>
        <v>0</v>
      </c>
      <c r="C4588" s="65" t="n">
        <f aca="false">VLOOKUP(A4588,Plan1!$A$7:$O$4024,3,FALSE())</f>
        <v>781</v>
      </c>
      <c r="D4588" s="66" t="n">
        <f aca="false">VLOOKUP(A4588,Plan1!$A$7:$O$4024,7,FALSE())</f>
        <v>0</v>
      </c>
      <c r="E4588" s="65" t="n">
        <f aca="false">VLOOKUP(A4588,Plan1!$A$7:$O$4024,8,FALSE())</f>
        <v>760</v>
      </c>
      <c r="F4588" s="64" t="n">
        <f aca="false">VLOOKUP(A4588,Plan1!$A$7:$O$4024,12,FALSE())</f>
        <v>0</v>
      </c>
      <c r="G4588" s="65" t="n">
        <f aca="false">VLOOKUP(A4588,Plan1!$A$7:$O$4024,13,FALSE())</f>
        <v>838.78</v>
      </c>
    </row>
    <row r="4589" customFormat="false" ht="15" hidden="false" customHeight="false" outlineLevel="0" collapsed="false">
      <c r="A4589" s="63" t="n">
        <v>45861</v>
      </c>
      <c r="B4589" s="64" t="n">
        <f aca="false">VLOOKUP(A4589,Plan1!$A$7:$O$4024,2,FALSE())</f>
        <v>0</v>
      </c>
      <c r="C4589" s="65" t="n">
        <f aca="false">VLOOKUP(A4589,Plan1!$A$7:$O$4024,3,FALSE())</f>
        <v>781</v>
      </c>
      <c r="D4589" s="66" t="n">
        <f aca="false">VLOOKUP(A4589,Plan1!$A$7:$O$4024,7,FALSE())</f>
        <v>0</v>
      </c>
      <c r="E4589" s="65" t="n">
        <f aca="false">VLOOKUP(A4589,Plan1!$A$7:$O$4024,8,FALSE())</f>
        <v>760</v>
      </c>
      <c r="F4589" s="64" t="n">
        <f aca="false">VLOOKUP(A4589,Plan1!$A$7:$O$4024,12,FALSE())</f>
        <v>0</v>
      </c>
      <c r="G4589" s="65" t="n">
        <f aca="false">VLOOKUP(A4589,Plan1!$A$7:$O$4024,13,FALSE())</f>
        <v>838.78</v>
      </c>
    </row>
    <row r="4590" customFormat="false" ht="15" hidden="false" customHeight="false" outlineLevel="0" collapsed="false">
      <c r="A4590" s="63" t="n">
        <v>45862</v>
      </c>
      <c r="B4590" s="64" t="n">
        <f aca="false">VLOOKUP(A4590,Plan1!$A$7:$O$4024,2,FALSE())</f>
        <v>0</v>
      </c>
      <c r="C4590" s="65" t="n">
        <f aca="false">VLOOKUP(A4590,Plan1!$A$7:$O$4024,3,FALSE())</f>
        <v>781</v>
      </c>
      <c r="D4590" s="66" t="n">
        <f aca="false">VLOOKUP(A4590,Plan1!$A$7:$O$4024,7,FALSE())</f>
        <v>0</v>
      </c>
      <c r="E4590" s="65" t="n">
        <f aca="false">VLOOKUP(A4590,Plan1!$A$7:$O$4024,8,FALSE())</f>
        <v>760</v>
      </c>
      <c r="F4590" s="64" t="n">
        <f aca="false">VLOOKUP(A4590,Plan1!$A$7:$O$4024,12,FALSE())</f>
        <v>0</v>
      </c>
      <c r="G4590" s="65" t="n">
        <f aca="false">VLOOKUP(A4590,Plan1!$A$7:$O$4024,13,FALSE())</f>
        <v>838.78</v>
      </c>
    </row>
    <row r="4591" customFormat="false" ht="15" hidden="false" customHeight="false" outlineLevel="0" collapsed="false">
      <c r="A4591" s="63" t="n">
        <v>45863</v>
      </c>
      <c r="B4591" s="64" t="n">
        <f aca="false">VLOOKUP(A4591,Plan1!$A$7:$O$4024,2,FALSE())</f>
        <v>0</v>
      </c>
      <c r="C4591" s="65" t="n">
        <f aca="false">VLOOKUP(A4591,Plan1!$A$7:$O$4024,3,FALSE())</f>
        <v>781</v>
      </c>
      <c r="D4591" s="66" t="n">
        <f aca="false">VLOOKUP(A4591,Plan1!$A$7:$O$4024,7,FALSE())</f>
        <v>0</v>
      </c>
      <c r="E4591" s="65" t="n">
        <f aca="false">VLOOKUP(A4591,Plan1!$A$7:$O$4024,8,FALSE())</f>
        <v>760</v>
      </c>
      <c r="F4591" s="64" t="n">
        <f aca="false">VLOOKUP(A4591,Plan1!$A$7:$O$4024,12,FALSE())</f>
        <v>0</v>
      </c>
      <c r="G4591" s="65" t="n">
        <f aca="false">VLOOKUP(A4591,Plan1!$A$7:$O$4024,13,FALSE())</f>
        <v>838.78</v>
      </c>
    </row>
    <row r="4592" customFormat="false" ht="15" hidden="false" customHeight="false" outlineLevel="0" collapsed="false">
      <c r="A4592" s="63" t="n">
        <v>45864</v>
      </c>
      <c r="B4592" s="64" t="n">
        <f aca="false">VLOOKUP(A4592,Plan1!$A$7:$O$4024,2,FALSE())</f>
        <v>0</v>
      </c>
      <c r="C4592" s="65" t="n">
        <f aca="false">VLOOKUP(A4592,Plan1!$A$7:$O$4024,3,FALSE())</f>
        <v>781</v>
      </c>
      <c r="D4592" s="66" t="n">
        <f aca="false">VLOOKUP(A4592,Plan1!$A$7:$O$4024,7,FALSE())</f>
        <v>0</v>
      </c>
      <c r="E4592" s="65" t="n">
        <f aca="false">VLOOKUP(A4592,Plan1!$A$7:$O$4024,8,FALSE())</f>
        <v>760</v>
      </c>
      <c r="F4592" s="64" t="n">
        <f aca="false">VLOOKUP(A4592,Plan1!$A$7:$O$4024,12,FALSE())</f>
        <v>0</v>
      </c>
      <c r="G4592" s="65" t="n">
        <f aca="false">VLOOKUP(A4592,Plan1!$A$7:$O$4024,13,FALSE())</f>
        <v>838.78</v>
      </c>
    </row>
    <row r="4593" customFormat="false" ht="15" hidden="false" customHeight="false" outlineLevel="0" collapsed="false">
      <c r="A4593" s="63" t="n">
        <v>45865</v>
      </c>
      <c r="B4593" s="64" t="n">
        <f aca="false">VLOOKUP(A4593,Plan1!$A$7:$O$4024,2,FALSE())</f>
        <v>0</v>
      </c>
      <c r="C4593" s="65" t="n">
        <f aca="false">VLOOKUP(A4593,Plan1!$A$7:$O$4024,3,FALSE())</f>
        <v>781</v>
      </c>
      <c r="D4593" s="66" t="n">
        <f aca="false">VLOOKUP(A4593,Plan1!$A$7:$O$4024,7,FALSE())</f>
        <v>0</v>
      </c>
      <c r="E4593" s="65" t="n">
        <f aca="false">VLOOKUP(A4593,Plan1!$A$7:$O$4024,8,FALSE())</f>
        <v>760</v>
      </c>
      <c r="F4593" s="64" t="n">
        <f aca="false">VLOOKUP(A4593,Plan1!$A$7:$O$4024,12,FALSE())</f>
        <v>0</v>
      </c>
      <c r="G4593" s="65" t="n">
        <f aca="false">VLOOKUP(A4593,Plan1!$A$7:$O$4024,13,FALSE())</f>
        <v>838.78</v>
      </c>
    </row>
    <row r="4594" customFormat="false" ht="15" hidden="false" customHeight="false" outlineLevel="0" collapsed="false">
      <c r="A4594" s="63" t="n">
        <v>45866</v>
      </c>
      <c r="B4594" s="64" t="n">
        <f aca="false">VLOOKUP(A4594,Plan1!$A$7:$O$4024,2,FALSE())</f>
        <v>0</v>
      </c>
      <c r="C4594" s="65" t="n">
        <f aca="false">VLOOKUP(A4594,Plan1!$A$7:$O$4024,3,FALSE())</f>
        <v>781</v>
      </c>
      <c r="D4594" s="66" t="n">
        <f aca="false">VLOOKUP(A4594,Plan1!$A$7:$O$4024,7,FALSE())</f>
        <v>0</v>
      </c>
      <c r="E4594" s="65" t="n">
        <f aca="false">VLOOKUP(A4594,Plan1!$A$7:$O$4024,8,FALSE())</f>
        <v>760</v>
      </c>
      <c r="F4594" s="64" t="n">
        <f aca="false">VLOOKUP(A4594,Plan1!$A$7:$O$4024,12,FALSE())</f>
        <v>0</v>
      </c>
      <c r="G4594" s="65" t="n">
        <f aca="false">VLOOKUP(A4594,Plan1!$A$7:$O$4024,13,FALSE())</f>
        <v>838.78</v>
      </c>
    </row>
    <row r="4595" customFormat="false" ht="15" hidden="false" customHeight="false" outlineLevel="0" collapsed="false">
      <c r="A4595" s="63" t="n">
        <v>45867</v>
      </c>
      <c r="B4595" s="64" t="n">
        <f aca="false">VLOOKUP(A4595,Plan1!$A$7:$O$4024,2,FALSE())</f>
        <v>0</v>
      </c>
      <c r="C4595" s="65" t="n">
        <f aca="false">VLOOKUP(A4595,Plan1!$A$7:$O$4024,3,FALSE())</f>
        <v>781</v>
      </c>
      <c r="D4595" s="66" t="n">
        <f aca="false">VLOOKUP(A4595,Plan1!$A$7:$O$4024,7,FALSE())</f>
        <v>0</v>
      </c>
      <c r="E4595" s="65" t="n">
        <f aca="false">VLOOKUP(A4595,Plan1!$A$7:$O$4024,8,FALSE())</f>
        <v>760</v>
      </c>
      <c r="F4595" s="64" t="n">
        <f aca="false">VLOOKUP(A4595,Plan1!$A$7:$O$4024,12,FALSE())</f>
        <v>0</v>
      </c>
      <c r="G4595" s="65" t="n">
        <f aca="false">VLOOKUP(A4595,Plan1!$A$7:$O$4024,13,FALSE())</f>
        <v>838.78</v>
      </c>
    </row>
    <row r="4596" customFormat="false" ht="15" hidden="false" customHeight="false" outlineLevel="0" collapsed="false">
      <c r="A4596" s="63" t="n">
        <v>45868</v>
      </c>
      <c r="B4596" s="64" t="n">
        <f aca="false">VLOOKUP(A4596,Plan1!$A$7:$O$4024,2,FALSE())</f>
        <v>0</v>
      </c>
      <c r="C4596" s="65" t="n">
        <f aca="false">VLOOKUP(A4596,Plan1!$A$7:$O$4024,3,FALSE())</f>
        <v>781</v>
      </c>
      <c r="D4596" s="66" t="n">
        <f aca="false">VLOOKUP(A4596,Plan1!$A$7:$O$4024,7,FALSE())</f>
        <v>0</v>
      </c>
      <c r="E4596" s="65" t="n">
        <f aca="false">VLOOKUP(A4596,Plan1!$A$7:$O$4024,8,FALSE())</f>
        <v>760</v>
      </c>
      <c r="F4596" s="64" t="n">
        <f aca="false">VLOOKUP(A4596,Plan1!$A$7:$O$4024,12,FALSE())</f>
        <v>0</v>
      </c>
      <c r="G4596" s="65" t="n">
        <f aca="false">VLOOKUP(A4596,Plan1!$A$7:$O$4024,13,FALSE())</f>
        <v>838.78</v>
      </c>
    </row>
    <row r="4597" customFormat="false" ht="15" hidden="false" customHeight="false" outlineLevel="0" collapsed="false">
      <c r="A4597" s="63" t="n">
        <v>45869</v>
      </c>
      <c r="B4597" s="64" t="n">
        <f aca="false">VLOOKUP(A4597,Plan1!$A$7:$O$4024,2,FALSE())</f>
        <v>0</v>
      </c>
      <c r="C4597" s="65" t="n">
        <f aca="false">VLOOKUP(A4597,Plan1!$A$7:$O$4024,3,FALSE())</f>
        <v>781</v>
      </c>
      <c r="D4597" s="66" t="n">
        <f aca="false">VLOOKUP(A4597,Plan1!$A$7:$O$4024,7,FALSE())</f>
        <v>0</v>
      </c>
      <c r="E4597" s="65" t="n">
        <f aca="false">VLOOKUP(A4597,Plan1!$A$7:$O$4024,8,FALSE())</f>
        <v>760</v>
      </c>
      <c r="F4597" s="64" t="n">
        <f aca="false">VLOOKUP(A4597,Plan1!$A$7:$O$4024,12,FALSE())</f>
        <v>0</v>
      </c>
      <c r="G4597" s="65" t="n">
        <f aca="false">VLOOKUP(A4597,Plan1!$A$7:$O$4024,13,FALSE())</f>
        <v>838.78</v>
      </c>
    </row>
    <row r="4598" customFormat="false" ht="15" hidden="false" customHeight="false" outlineLevel="0" collapsed="false">
      <c r="A4598" s="63" t="n">
        <v>45870</v>
      </c>
      <c r="B4598" s="64" t="n">
        <f aca="false">VLOOKUP(A4598,Plan1!$A$7:$O$4024,2,FALSE())</f>
        <v>0</v>
      </c>
      <c r="C4598" s="65" t="n">
        <f aca="false">VLOOKUP(A4598,Plan1!$A$7:$O$4024,3,FALSE())</f>
        <v>781</v>
      </c>
      <c r="D4598" s="66" t="n">
        <f aca="false">VLOOKUP(A4598,Plan1!$A$7:$O$4024,7,FALSE())</f>
        <v>0</v>
      </c>
      <c r="E4598" s="65" t="n">
        <f aca="false">VLOOKUP(A4598,Plan1!$A$7:$O$4024,8,FALSE())</f>
        <v>760</v>
      </c>
      <c r="F4598" s="64" t="n">
        <f aca="false">VLOOKUP(A4598,Plan1!$A$7:$O$4024,12,FALSE())</f>
        <v>0</v>
      </c>
      <c r="G4598" s="65" t="n">
        <f aca="false">VLOOKUP(A4598,Plan1!$A$7:$O$4024,13,FALSE())</f>
        <v>838.78</v>
      </c>
    </row>
    <row r="4599" customFormat="false" ht="15" hidden="false" customHeight="false" outlineLevel="0" collapsed="false">
      <c r="A4599" s="63" t="n">
        <v>45871</v>
      </c>
      <c r="B4599" s="64" t="n">
        <f aca="false">VLOOKUP(A4599,Plan1!$A$7:$O$4024,2,FALSE())</f>
        <v>0</v>
      </c>
      <c r="C4599" s="65" t="n">
        <f aca="false">VLOOKUP(A4599,Plan1!$A$7:$O$4024,3,FALSE())</f>
        <v>781</v>
      </c>
      <c r="D4599" s="66" t="n">
        <f aca="false">VLOOKUP(A4599,Plan1!$A$7:$O$4024,7,FALSE())</f>
        <v>0</v>
      </c>
      <c r="E4599" s="65" t="n">
        <f aca="false">VLOOKUP(A4599,Plan1!$A$7:$O$4024,8,FALSE())</f>
        <v>760</v>
      </c>
      <c r="F4599" s="64" t="n">
        <f aca="false">VLOOKUP(A4599,Plan1!$A$7:$O$4024,12,FALSE())</f>
        <v>0</v>
      </c>
      <c r="G4599" s="65" t="n">
        <f aca="false">VLOOKUP(A4599,Plan1!$A$7:$O$4024,13,FALSE())</f>
        <v>838.78</v>
      </c>
    </row>
    <row r="4600" customFormat="false" ht="15" hidden="false" customHeight="false" outlineLevel="0" collapsed="false">
      <c r="A4600" s="63" t="n">
        <v>45872</v>
      </c>
      <c r="B4600" s="64" t="n">
        <f aca="false">VLOOKUP(A4600,Plan1!$A$7:$O$4024,2,FALSE())</f>
        <v>0</v>
      </c>
      <c r="C4600" s="65" t="n">
        <f aca="false">VLOOKUP(A4600,Plan1!$A$7:$O$4024,3,FALSE())</f>
        <v>781</v>
      </c>
      <c r="D4600" s="66" t="n">
        <f aca="false">VLOOKUP(A4600,Plan1!$A$7:$O$4024,7,FALSE())</f>
        <v>0</v>
      </c>
      <c r="E4600" s="65" t="n">
        <f aca="false">VLOOKUP(A4600,Plan1!$A$7:$O$4024,8,FALSE())</f>
        <v>760</v>
      </c>
      <c r="F4600" s="64" t="n">
        <f aca="false">VLOOKUP(A4600,Plan1!$A$7:$O$4024,12,FALSE())</f>
        <v>0</v>
      </c>
      <c r="G4600" s="65" t="n">
        <f aca="false">VLOOKUP(A4600,Plan1!$A$7:$O$4024,13,FALSE())</f>
        <v>838.78</v>
      </c>
    </row>
    <row r="4601" customFormat="false" ht="15" hidden="false" customHeight="false" outlineLevel="0" collapsed="false">
      <c r="A4601" s="63" t="n">
        <v>45873</v>
      </c>
      <c r="B4601" s="64" t="n">
        <f aca="false">VLOOKUP(A4601,Plan1!$A$7:$O$4024,2,FALSE())</f>
        <v>0</v>
      </c>
      <c r="C4601" s="65" t="n">
        <f aca="false">VLOOKUP(A4601,Plan1!$A$7:$O$4024,3,FALSE())</f>
        <v>781</v>
      </c>
      <c r="D4601" s="66" t="n">
        <f aca="false">VLOOKUP(A4601,Plan1!$A$7:$O$4024,7,FALSE())</f>
        <v>0</v>
      </c>
      <c r="E4601" s="65" t="n">
        <f aca="false">VLOOKUP(A4601,Plan1!$A$7:$O$4024,8,FALSE())</f>
        <v>760</v>
      </c>
      <c r="F4601" s="64" t="n">
        <f aca="false">VLOOKUP(A4601,Plan1!$A$7:$O$4024,12,FALSE())</f>
        <v>0</v>
      </c>
      <c r="G4601" s="65" t="n">
        <f aca="false">VLOOKUP(A4601,Plan1!$A$7:$O$4024,13,FALSE())</f>
        <v>838.78</v>
      </c>
    </row>
    <row r="4602" customFormat="false" ht="15" hidden="false" customHeight="false" outlineLevel="0" collapsed="false">
      <c r="A4602" s="63" t="n">
        <v>45874</v>
      </c>
      <c r="B4602" s="64" t="n">
        <f aca="false">VLOOKUP(A4602,Plan1!$A$7:$O$4024,2,FALSE())</f>
        <v>0</v>
      </c>
      <c r="C4602" s="65" t="n">
        <f aca="false">VLOOKUP(A4602,Plan1!$A$7:$O$4024,3,FALSE())</f>
        <v>781</v>
      </c>
      <c r="D4602" s="66" t="n">
        <f aca="false">VLOOKUP(A4602,Plan1!$A$7:$O$4024,7,FALSE())</f>
        <v>0</v>
      </c>
      <c r="E4602" s="65" t="n">
        <f aca="false">VLOOKUP(A4602,Plan1!$A$7:$O$4024,8,FALSE())</f>
        <v>760</v>
      </c>
      <c r="F4602" s="64" t="n">
        <f aca="false">VLOOKUP(A4602,Plan1!$A$7:$O$4024,12,FALSE())</f>
        <v>0</v>
      </c>
      <c r="G4602" s="65" t="n">
        <f aca="false">VLOOKUP(A4602,Plan1!$A$7:$O$4024,13,FALSE())</f>
        <v>838.78</v>
      </c>
    </row>
    <row r="4603" customFormat="false" ht="15" hidden="false" customHeight="false" outlineLevel="0" collapsed="false">
      <c r="A4603" s="63" t="n">
        <v>45875</v>
      </c>
      <c r="B4603" s="64" t="n">
        <f aca="false">VLOOKUP(A4603,Plan1!$A$7:$O$4024,2,FALSE())</f>
        <v>0</v>
      </c>
      <c r="C4603" s="65" t="n">
        <f aca="false">VLOOKUP(A4603,Plan1!$A$7:$O$4024,3,FALSE())</f>
        <v>781</v>
      </c>
      <c r="D4603" s="66" t="n">
        <f aca="false">VLOOKUP(A4603,Plan1!$A$7:$O$4024,7,FALSE())</f>
        <v>0</v>
      </c>
      <c r="E4603" s="65" t="n">
        <f aca="false">VLOOKUP(A4603,Plan1!$A$7:$O$4024,8,FALSE())</f>
        <v>760</v>
      </c>
      <c r="F4603" s="64" t="n">
        <f aca="false">VLOOKUP(A4603,Plan1!$A$7:$O$4024,12,FALSE())</f>
        <v>0</v>
      </c>
      <c r="G4603" s="65" t="n">
        <f aca="false">VLOOKUP(A4603,Plan1!$A$7:$O$4024,13,FALSE())</f>
        <v>838.78</v>
      </c>
    </row>
    <row r="4604" customFormat="false" ht="15" hidden="false" customHeight="false" outlineLevel="0" collapsed="false">
      <c r="A4604" s="63" t="n">
        <v>45876</v>
      </c>
      <c r="B4604" s="64" t="n">
        <f aca="false">VLOOKUP(A4604,Plan1!$A$7:$O$4024,2,FALSE())</f>
        <v>0</v>
      </c>
      <c r="C4604" s="65" t="n">
        <f aca="false">VLOOKUP(A4604,Plan1!$A$7:$O$4024,3,FALSE())</f>
        <v>781</v>
      </c>
      <c r="D4604" s="66" t="n">
        <f aca="false">VLOOKUP(A4604,Plan1!$A$7:$O$4024,7,FALSE())</f>
        <v>0</v>
      </c>
      <c r="E4604" s="65" t="n">
        <f aca="false">VLOOKUP(A4604,Plan1!$A$7:$O$4024,8,FALSE())</f>
        <v>760</v>
      </c>
      <c r="F4604" s="64" t="n">
        <f aca="false">VLOOKUP(A4604,Plan1!$A$7:$O$4024,12,FALSE())</f>
        <v>0</v>
      </c>
      <c r="G4604" s="65" t="n">
        <f aca="false">VLOOKUP(A4604,Plan1!$A$7:$O$4024,13,FALSE())</f>
        <v>838.78</v>
      </c>
    </row>
    <row r="4605" customFormat="false" ht="15" hidden="false" customHeight="false" outlineLevel="0" collapsed="false">
      <c r="A4605" s="63" t="n">
        <v>45877</v>
      </c>
      <c r="B4605" s="64" t="n">
        <f aca="false">VLOOKUP(A4605,Plan1!$A$7:$O$4024,2,FALSE())</f>
        <v>0</v>
      </c>
      <c r="C4605" s="65" t="n">
        <f aca="false">VLOOKUP(A4605,Plan1!$A$7:$O$4024,3,FALSE())</f>
        <v>781</v>
      </c>
      <c r="D4605" s="66" t="n">
        <f aca="false">VLOOKUP(A4605,Plan1!$A$7:$O$4024,7,FALSE())</f>
        <v>0</v>
      </c>
      <c r="E4605" s="65" t="n">
        <f aca="false">VLOOKUP(A4605,Plan1!$A$7:$O$4024,8,FALSE())</f>
        <v>760</v>
      </c>
      <c r="F4605" s="64" t="n">
        <f aca="false">VLOOKUP(A4605,Plan1!$A$7:$O$4024,12,FALSE())</f>
        <v>0</v>
      </c>
      <c r="G4605" s="65" t="n">
        <f aca="false">VLOOKUP(A4605,Plan1!$A$7:$O$4024,13,FALSE())</f>
        <v>838.78</v>
      </c>
    </row>
    <row r="4606" customFormat="false" ht="15" hidden="false" customHeight="false" outlineLevel="0" collapsed="false">
      <c r="A4606" s="63" t="n">
        <v>45878</v>
      </c>
      <c r="B4606" s="64" t="n">
        <f aca="false">VLOOKUP(A4606,Plan1!$A$7:$O$4024,2,FALSE())</f>
        <v>0</v>
      </c>
      <c r="C4606" s="65" t="n">
        <f aca="false">VLOOKUP(A4606,Plan1!$A$7:$O$4024,3,FALSE())</f>
        <v>781</v>
      </c>
      <c r="D4606" s="66" t="n">
        <f aca="false">VLOOKUP(A4606,Plan1!$A$7:$O$4024,7,FALSE())</f>
        <v>0</v>
      </c>
      <c r="E4606" s="65" t="n">
        <f aca="false">VLOOKUP(A4606,Plan1!$A$7:$O$4024,8,FALSE())</f>
        <v>760</v>
      </c>
      <c r="F4606" s="64" t="n">
        <f aca="false">VLOOKUP(A4606,Plan1!$A$7:$O$4024,12,FALSE())</f>
        <v>0</v>
      </c>
      <c r="G4606" s="65" t="n">
        <f aca="false">VLOOKUP(A4606,Plan1!$A$7:$O$4024,13,FALSE())</f>
        <v>838.78</v>
      </c>
    </row>
    <row r="4607" customFormat="false" ht="15" hidden="false" customHeight="false" outlineLevel="0" collapsed="false">
      <c r="A4607" s="63" t="n">
        <v>45879</v>
      </c>
      <c r="B4607" s="64" t="n">
        <f aca="false">VLOOKUP(A4607,Plan1!$A$7:$O$4024,2,FALSE())</f>
        <v>0</v>
      </c>
      <c r="C4607" s="65" t="n">
        <f aca="false">VLOOKUP(A4607,Plan1!$A$7:$O$4024,3,FALSE())</f>
        <v>781</v>
      </c>
      <c r="D4607" s="66" t="n">
        <f aca="false">VLOOKUP(A4607,Plan1!$A$7:$O$4024,7,FALSE())</f>
        <v>0</v>
      </c>
      <c r="E4607" s="65" t="n">
        <f aca="false">VLOOKUP(A4607,Plan1!$A$7:$O$4024,8,FALSE())</f>
        <v>760</v>
      </c>
      <c r="F4607" s="64" t="n">
        <f aca="false">VLOOKUP(A4607,Plan1!$A$7:$O$4024,12,FALSE())</f>
        <v>0</v>
      </c>
      <c r="G4607" s="65" t="n">
        <f aca="false">VLOOKUP(A4607,Plan1!$A$7:$O$4024,13,FALSE())</f>
        <v>838.78</v>
      </c>
    </row>
    <row r="4608" customFormat="false" ht="15" hidden="false" customHeight="false" outlineLevel="0" collapsed="false">
      <c r="A4608" s="63" t="n">
        <v>45880</v>
      </c>
      <c r="B4608" s="64" t="n">
        <f aca="false">VLOOKUP(A4608,Plan1!$A$7:$O$4024,2,FALSE())</f>
        <v>0</v>
      </c>
      <c r="C4608" s="65" t="n">
        <f aca="false">VLOOKUP(A4608,Plan1!$A$7:$O$4024,3,FALSE())</f>
        <v>781</v>
      </c>
      <c r="D4608" s="66" t="n">
        <f aca="false">VLOOKUP(A4608,Plan1!$A$7:$O$4024,7,FALSE())</f>
        <v>0</v>
      </c>
      <c r="E4608" s="65" t="n">
        <f aca="false">VLOOKUP(A4608,Plan1!$A$7:$O$4024,8,FALSE())</f>
        <v>760</v>
      </c>
      <c r="F4608" s="64" t="n">
        <f aca="false">VLOOKUP(A4608,Plan1!$A$7:$O$4024,12,FALSE())</f>
        <v>0</v>
      </c>
      <c r="G4608" s="65" t="n">
        <f aca="false">VLOOKUP(A4608,Plan1!$A$7:$O$4024,13,FALSE())</f>
        <v>838.78</v>
      </c>
    </row>
    <row r="4609" customFormat="false" ht="15" hidden="false" customHeight="false" outlineLevel="0" collapsed="false">
      <c r="A4609" s="63" t="n">
        <v>45881</v>
      </c>
      <c r="B4609" s="64" t="n">
        <f aca="false">VLOOKUP(A4609,Plan1!$A$7:$O$4024,2,FALSE())</f>
        <v>0</v>
      </c>
      <c r="C4609" s="65" t="n">
        <f aca="false">VLOOKUP(A4609,Plan1!$A$7:$O$4024,3,FALSE())</f>
        <v>781</v>
      </c>
      <c r="D4609" s="66" t="n">
        <f aca="false">VLOOKUP(A4609,Plan1!$A$7:$O$4024,7,FALSE())</f>
        <v>0</v>
      </c>
      <c r="E4609" s="65" t="n">
        <f aca="false">VLOOKUP(A4609,Plan1!$A$7:$O$4024,8,FALSE())</f>
        <v>760</v>
      </c>
      <c r="F4609" s="64" t="n">
        <f aca="false">VLOOKUP(A4609,Plan1!$A$7:$O$4024,12,FALSE())</f>
        <v>0</v>
      </c>
      <c r="G4609" s="65" t="n">
        <f aca="false">VLOOKUP(A4609,Plan1!$A$7:$O$4024,13,FALSE())</f>
        <v>838.78</v>
      </c>
    </row>
    <row r="4610" customFormat="false" ht="15" hidden="false" customHeight="false" outlineLevel="0" collapsed="false">
      <c r="A4610" s="63" t="n">
        <v>45882</v>
      </c>
      <c r="B4610" s="64" t="n">
        <f aca="false">VLOOKUP(A4610,Plan1!$A$7:$O$4024,2,FALSE())</f>
        <v>0</v>
      </c>
      <c r="C4610" s="65" t="n">
        <f aca="false">VLOOKUP(A4610,Plan1!$A$7:$O$4024,3,FALSE())</f>
        <v>781</v>
      </c>
      <c r="D4610" s="66" t="n">
        <f aca="false">VLOOKUP(A4610,Plan1!$A$7:$O$4024,7,FALSE())</f>
        <v>0</v>
      </c>
      <c r="E4610" s="65" t="n">
        <f aca="false">VLOOKUP(A4610,Plan1!$A$7:$O$4024,8,FALSE())</f>
        <v>760</v>
      </c>
      <c r="F4610" s="64" t="n">
        <f aca="false">VLOOKUP(A4610,Plan1!$A$7:$O$4024,12,FALSE())</f>
        <v>0</v>
      </c>
      <c r="G4610" s="65" t="n">
        <f aca="false">VLOOKUP(A4610,Plan1!$A$7:$O$4024,13,FALSE())</f>
        <v>838.78</v>
      </c>
    </row>
    <row r="4611" customFormat="false" ht="15" hidden="false" customHeight="false" outlineLevel="0" collapsed="false">
      <c r="A4611" s="63" t="n">
        <v>45883</v>
      </c>
      <c r="B4611" s="64" t="n">
        <f aca="false">VLOOKUP(A4611,Plan1!$A$7:$O$4024,2,FALSE())</f>
        <v>0</v>
      </c>
      <c r="C4611" s="65" t="n">
        <f aca="false">VLOOKUP(A4611,Plan1!$A$7:$O$4024,3,FALSE())</f>
        <v>781</v>
      </c>
      <c r="D4611" s="66" t="n">
        <f aca="false">VLOOKUP(A4611,Plan1!$A$7:$O$4024,7,FALSE())</f>
        <v>0</v>
      </c>
      <c r="E4611" s="65" t="n">
        <f aca="false">VLOOKUP(A4611,Plan1!$A$7:$O$4024,8,FALSE())</f>
        <v>760</v>
      </c>
      <c r="F4611" s="64" t="n">
        <f aca="false">VLOOKUP(A4611,Plan1!$A$7:$O$4024,12,FALSE())</f>
        <v>0</v>
      </c>
      <c r="G4611" s="65" t="n">
        <f aca="false">VLOOKUP(A4611,Plan1!$A$7:$O$4024,13,FALSE())</f>
        <v>838.78</v>
      </c>
    </row>
    <row r="4612" customFormat="false" ht="15" hidden="false" customHeight="false" outlineLevel="0" collapsed="false">
      <c r="A4612" s="63" t="n">
        <v>45884</v>
      </c>
      <c r="B4612" s="64" t="n">
        <f aca="false">VLOOKUP(A4612,Plan1!$A$7:$O$4024,2,FALSE())</f>
        <v>0</v>
      </c>
      <c r="C4612" s="65" t="n">
        <f aca="false">VLOOKUP(A4612,Plan1!$A$7:$O$4024,3,FALSE())</f>
        <v>781</v>
      </c>
      <c r="D4612" s="66" t="n">
        <f aca="false">VLOOKUP(A4612,Plan1!$A$7:$O$4024,7,FALSE())</f>
        <v>0</v>
      </c>
      <c r="E4612" s="65" t="n">
        <f aca="false">VLOOKUP(A4612,Plan1!$A$7:$O$4024,8,FALSE())</f>
        <v>760</v>
      </c>
      <c r="F4612" s="64" t="n">
        <f aca="false">VLOOKUP(A4612,Plan1!$A$7:$O$4024,12,FALSE())</f>
        <v>0</v>
      </c>
      <c r="G4612" s="65" t="n">
        <f aca="false">VLOOKUP(A4612,Plan1!$A$7:$O$4024,13,FALSE())</f>
        <v>838.78</v>
      </c>
    </row>
    <row r="4613" customFormat="false" ht="15" hidden="false" customHeight="false" outlineLevel="0" collapsed="false">
      <c r="A4613" s="63" t="n">
        <v>45885</v>
      </c>
      <c r="B4613" s="64" t="n">
        <f aca="false">VLOOKUP(A4613,Plan1!$A$7:$O$4024,2,FALSE())</f>
        <v>0</v>
      </c>
      <c r="C4613" s="65" t="n">
        <f aca="false">VLOOKUP(A4613,Plan1!$A$7:$O$4024,3,FALSE())</f>
        <v>781</v>
      </c>
      <c r="D4613" s="66" t="n">
        <f aca="false">VLOOKUP(A4613,Plan1!$A$7:$O$4024,7,FALSE())</f>
        <v>0</v>
      </c>
      <c r="E4613" s="65" t="n">
        <f aca="false">VLOOKUP(A4613,Plan1!$A$7:$O$4024,8,FALSE())</f>
        <v>760</v>
      </c>
      <c r="F4613" s="64" t="n">
        <f aca="false">VLOOKUP(A4613,Plan1!$A$7:$O$4024,12,FALSE())</f>
        <v>0</v>
      </c>
      <c r="G4613" s="65" t="n">
        <f aca="false">VLOOKUP(A4613,Plan1!$A$7:$O$4024,13,FALSE())</f>
        <v>838.78</v>
      </c>
    </row>
    <row r="4614" customFormat="false" ht="15" hidden="false" customHeight="false" outlineLevel="0" collapsed="false">
      <c r="A4614" s="63" t="n">
        <v>45886</v>
      </c>
      <c r="B4614" s="64" t="n">
        <f aca="false">VLOOKUP(A4614,Plan1!$A$7:$O$4024,2,FALSE())</f>
        <v>0</v>
      </c>
      <c r="C4614" s="65" t="n">
        <f aca="false">VLOOKUP(A4614,Plan1!$A$7:$O$4024,3,FALSE())</f>
        <v>781</v>
      </c>
      <c r="D4614" s="66" t="n">
        <f aca="false">VLOOKUP(A4614,Plan1!$A$7:$O$4024,7,FALSE())</f>
        <v>0</v>
      </c>
      <c r="E4614" s="65" t="n">
        <f aca="false">VLOOKUP(A4614,Plan1!$A$7:$O$4024,8,FALSE())</f>
        <v>760</v>
      </c>
      <c r="F4614" s="64" t="n">
        <f aca="false">VLOOKUP(A4614,Plan1!$A$7:$O$4024,12,FALSE())</f>
        <v>0</v>
      </c>
      <c r="G4614" s="65" t="n">
        <f aca="false">VLOOKUP(A4614,Plan1!$A$7:$O$4024,13,FALSE())</f>
        <v>838.78</v>
      </c>
    </row>
    <row r="4615" customFormat="false" ht="15" hidden="false" customHeight="false" outlineLevel="0" collapsed="false">
      <c r="A4615" s="63" t="n">
        <v>45887</v>
      </c>
      <c r="B4615" s="64" t="n">
        <f aca="false">VLOOKUP(A4615,Plan1!$A$7:$O$4024,2,FALSE())</f>
        <v>0</v>
      </c>
      <c r="C4615" s="65" t="n">
        <f aca="false">VLOOKUP(A4615,Plan1!$A$7:$O$4024,3,FALSE())</f>
        <v>781</v>
      </c>
      <c r="D4615" s="66" t="n">
        <f aca="false">VLOOKUP(A4615,Plan1!$A$7:$O$4024,7,FALSE())</f>
        <v>0</v>
      </c>
      <c r="E4615" s="65" t="n">
        <f aca="false">VLOOKUP(A4615,Plan1!$A$7:$O$4024,8,FALSE())</f>
        <v>760</v>
      </c>
      <c r="F4615" s="64" t="n">
        <f aca="false">VLOOKUP(A4615,Plan1!$A$7:$O$4024,12,FALSE())</f>
        <v>0</v>
      </c>
      <c r="G4615" s="65" t="n">
        <f aca="false">VLOOKUP(A4615,Plan1!$A$7:$O$4024,13,FALSE())</f>
        <v>838.78</v>
      </c>
    </row>
    <row r="4616" customFormat="false" ht="15" hidden="false" customHeight="false" outlineLevel="0" collapsed="false">
      <c r="A4616" s="63" t="n">
        <v>45888</v>
      </c>
      <c r="B4616" s="64" t="n">
        <f aca="false">VLOOKUP(A4616,Plan1!$A$7:$O$4024,2,FALSE())</f>
        <v>0</v>
      </c>
      <c r="C4616" s="65" t="n">
        <f aca="false">VLOOKUP(A4616,Plan1!$A$7:$O$4024,3,FALSE())</f>
        <v>781</v>
      </c>
      <c r="D4616" s="66" t="n">
        <f aca="false">VLOOKUP(A4616,Plan1!$A$7:$O$4024,7,FALSE())</f>
        <v>0</v>
      </c>
      <c r="E4616" s="65" t="n">
        <f aca="false">VLOOKUP(A4616,Plan1!$A$7:$O$4024,8,FALSE())</f>
        <v>760</v>
      </c>
      <c r="F4616" s="64" t="n">
        <f aca="false">VLOOKUP(A4616,Plan1!$A$7:$O$4024,12,FALSE())</f>
        <v>0</v>
      </c>
      <c r="G4616" s="65" t="n">
        <f aca="false">VLOOKUP(A4616,Plan1!$A$7:$O$4024,13,FALSE())</f>
        <v>838.78</v>
      </c>
    </row>
    <row r="4617" customFormat="false" ht="15" hidden="false" customHeight="false" outlineLevel="0" collapsed="false">
      <c r="A4617" s="63" t="n">
        <v>45889</v>
      </c>
      <c r="B4617" s="64" t="n">
        <f aca="false">VLOOKUP(A4617,Plan1!$A$7:$O$4024,2,FALSE())</f>
        <v>0</v>
      </c>
      <c r="C4617" s="65" t="n">
        <f aca="false">VLOOKUP(A4617,Plan1!$A$7:$O$4024,3,FALSE())</f>
        <v>781</v>
      </c>
      <c r="D4617" s="66" t="n">
        <f aca="false">VLOOKUP(A4617,Plan1!$A$7:$O$4024,7,FALSE())</f>
        <v>0</v>
      </c>
      <c r="E4617" s="65" t="n">
        <f aca="false">VLOOKUP(A4617,Plan1!$A$7:$O$4024,8,FALSE())</f>
        <v>760</v>
      </c>
      <c r="F4617" s="64" t="n">
        <f aca="false">VLOOKUP(A4617,Plan1!$A$7:$O$4024,12,FALSE())</f>
        <v>0</v>
      </c>
      <c r="G4617" s="65" t="n">
        <f aca="false">VLOOKUP(A4617,Plan1!$A$7:$O$4024,13,FALSE())</f>
        <v>838.78</v>
      </c>
    </row>
    <row r="4618" customFormat="false" ht="15" hidden="false" customHeight="false" outlineLevel="0" collapsed="false">
      <c r="A4618" s="63" t="n">
        <v>45890</v>
      </c>
      <c r="B4618" s="64" t="n">
        <f aca="false">VLOOKUP(A4618,Plan1!$A$7:$O$4024,2,FALSE())</f>
        <v>0</v>
      </c>
      <c r="C4618" s="65" t="n">
        <f aca="false">VLOOKUP(A4618,Plan1!$A$7:$O$4024,3,FALSE())</f>
        <v>781</v>
      </c>
      <c r="D4618" s="66" t="n">
        <f aca="false">VLOOKUP(A4618,Plan1!$A$7:$O$4024,7,FALSE())</f>
        <v>0</v>
      </c>
      <c r="E4618" s="65" t="n">
        <f aca="false">VLOOKUP(A4618,Plan1!$A$7:$O$4024,8,FALSE())</f>
        <v>760</v>
      </c>
      <c r="F4618" s="64" t="n">
        <f aca="false">VLOOKUP(A4618,Plan1!$A$7:$O$4024,12,FALSE())</f>
        <v>0</v>
      </c>
      <c r="G4618" s="65" t="n">
        <f aca="false">VLOOKUP(A4618,Plan1!$A$7:$O$4024,13,FALSE())</f>
        <v>838.78</v>
      </c>
    </row>
    <row r="4619" customFormat="false" ht="15" hidden="false" customHeight="false" outlineLevel="0" collapsed="false">
      <c r="A4619" s="63" t="n">
        <v>45891</v>
      </c>
      <c r="B4619" s="64" t="n">
        <f aca="false">VLOOKUP(A4619,Plan1!$A$7:$O$4024,2,FALSE())</f>
        <v>0</v>
      </c>
      <c r="C4619" s="65" t="n">
        <f aca="false">VLOOKUP(A4619,Plan1!$A$7:$O$4024,3,FALSE())</f>
        <v>781</v>
      </c>
      <c r="D4619" s="66" t="n">
        <f aca="false">VLOOKUP(A4619,Plan1!$A$7:$O$4024,7,FALSE())</f>
        <v>0</v>
      </c>
      <c r="E4619" s="65" t="n">
        <f aca="false">VLOOKUP(A4619,Plan1!$A$7:$O$4024,8,FALSE())</f>
        <v>760</v>
      </c>
      <c r="F4619" s="64" t="n">
        <f aca="false">VLOOKUP(A4619,Plan1!$A$7:$O$4024,12,FALSE())</f>
        <v>0</v>
      </c>
      <c r="G4619" s="65" t="n">
        <f aca="false">VLOOKUP(A4619,Plan1!$A$7:$O$4024,13,FALSE())</f>
        <v>838.78</v>
      </c>
    </row>
    <row r="4620" customFormat="false" ht="15" hidden="false" customHeight="false" outlineLevel="0" collapsed="false">
      <c r="A4620" s="63" t="n">
        <v>45892</v>
      </c>
      <c r="B4620" s="64" t="n">
        <f aca="false">VLOOKUP(A4620,Plan1!$A$7:$O$4024,2,FALSE())</f>
        <v>0</v>
      </c>
      <c r="C4620" s="65" t="n">
        <f aca="false">VLOOKUP(A4620,Plan1!$A$7:$O$4024,3,FALSE())</f>
        <v>781</v>
      </c>
      <c r="D4620" s="66" t="n">
        <f aca="false">VLOOKUP(A4620,Plan1!$A$7:$O$4024,7,FALSE())</f>
        <v>0</v>
      </c>
      <c r="E4620" s="65" t="n">
        <f aca="false">VLOOKUP(A4620,Plan1!$A$7:$O$4024,8,FALSE())</f>
        <v>760</v>
      </c>
      <c r="F4620" s="64" t="n">
        <f aca="false">VLOOKUP(A4620,Plan1!$A$7:$O$4024,12,FALSE())</f>
        <v>0</v>
      </c>
      <c r="G4620" s="65" t="n">
        <f aca="false">VLOOKUP(A4620,Plan1!$A$7:$O$4024,13,FALSE())</f>
        <v>838.78</v>
      </c>
    </row>
    <row r="4621" customFormat="false" ht="15" hidden="false" customHeight="false" outlineLevel="0" collapsed="false">
      <c r="A4621" s="63" t="n">
        <v>45893</v>
      </c>
      <c r="B4621" s="64" t="n">
        <f aca="false">VLOOKUP(A4621,Plan1!$A$7:$O$4024,2,FALSE())</f>
        <v>0</v>
      </c>
      <c r="C4621" s="65" t="n">
        <f aca="false">VLOOKUP(A4621,Plan1!$A$7:$O$4024,3,FALSE())</f>
        <v>781</v>
      </c>
      <c r="D4621" s="66" t="n">
        <f aca="false">VLOOKUP(A4621,Plan1!$A$7:$O$4024,7,FALSE())</f>
        <v>0</v>
      </c>
      <c r="E4621" s="65" t="n">
        <f aca="false">VLOOKUP(A4621,Plan1!$A$7:$O$4024,8,FALSE())</f>
        <v>760</v>
      </c>
      <c r="F4621" s="64" t="n">
        <f aca="false">VLOOKUP(A4621,Plan1!$A$7:$O$4024,12,FALSE())</f>
        <v>0</v>
      </c>
      <c r="G4621" s="65" t="n">
        <f aca="false">VLOOKUP(A4621,Plan1!$A$7:$O$4024,13,FALSE())</f>
        <v>838.78</v>
      </c>
    </row>
    <row r="4622" customFormat="false" ht="15" hidden="false" customHeight="false" outlineLevel="0" collapsed="false">
      <c r="A4622" s="63" t="n">
        <v>45894</v>
      </c>
      <c r="B4622" s="64" t="n">
        <f aca="false">VLOOKUP(A4622,Plan1!$A$7:$O$4024,2,FALSE())</f>
        <v>0</v>
      </c>
      <c r="C4622" s="65" t="n">
        <f aca="false">VLOOKUP(A4622,Plan1!$A$7:$O$4024,3,FALSE())</f>
        <v>781</v>
      </c>
      <c r="D4622" s="66" t="n">
        <f aca="false">VLOOKUP(A4622,Plan1!$A$7:$O$4024,7,FALSE())</f>
        <v>0</v>
      </c>
      <c r="E4622" s="65" t="n">
        <f aca="false">VLOOKUP(A4622,Plan1!$A$7:$O$4024,8,FALSE())</f>
        <v>760</v>
      </c>
      <c r="F4622" s="64" t="n">
        <f aca="false">VLOOKUP(A4622,Plan1!$A$7:$O$4024,12,FALSE())</f>
        <v>0</v>
      </c>
      <c r="G4622" s="65" t="n">
        <f aca="false">VLOOKUP(A4622,Plan1!$A$7:$O$4024,13,FALSE())</f>
        <v>838.78</v>
      </c>
    </row>
    <row r="4623" customFormat="false" ht="15" hidden="false" customHeight="false" outlineLevel="0" collapsed="false">
      <c r="A4623" s="63" t="n">
        <v>45895</v>
      </c>
      <c r="B4623" s="64" t="n">
        <f aca="false">VLOOKUP(A4623,Plan1!$A$7:$O$4024,2,FALSE())</f>
        <v>0</v>
      </c>
      <c r="C4623" s="65" t="n">
        <f aca="false">VLOOKUP(A4623,Plan1!$A$7:$O$4024,3,FALSE())</f>
        <v>781</v>
      </c>
      <c r="D4623" s="66" t="n">
        <f aca="false">VLOOKUP(A4623,Plan1!$A$7:$O$4024,7,FALSE())</f>
        <v>0</v>
      </c>
      <c r="E4623" s="65" t="n">
        <f aca="false">VLOOKUP(A4623,Plan1!$A$7:$O$4024,8,FALSE())</f>
        <v>760</v>
      </c>
      <c r="F4623" s="64" t="n">
        <f aca="false">VLOOKUP(A4623,Plan1!$A$7:$O$4024,12,FALSE())</f>
        <v>0</v>
      </c>
      <c r="G4623" s="65" t="n">
        <f aca="false">VLOOKUP(A4623,Plan1!$A$7:$O$4024,13,FALSE())</f>
        <v>838.78</v>
      </c>
    </row>
    <row r="4624" customFormat="false" ht="15" hidden="false" customHeight="false" outlineLevel="0" collapsed="false">
      <c r="A4624" s="63" t="n">
        <v>45896</v>
      </c>
      <c r="B4624" s="64" t="n">
        <f aca="false">VLOOKUP(A4624,Plan1!$A$7:$O$4024,2,FALSE())</f>
        <v>0</v>
      </c>
      <c r="C4624" s="65" t="n">
        <f aca="false">VLOOKUP(A4624,Plan1!$A$7:$O$4024,3,FALSE())</f>
        <v>781</v>
      </c>
      <c r="D4624" s="66" t="n">
        <f aca="false">VLOOKUP(A4624,Plan1!$A$7:$O$4024,7,FALSE())</f>
        <v>0</v>
      </c>
      <c r="E4624" s="65" t="n">
        <f aca="false">VLOOKUP(A4624,Plan1!$A$7:$O$4024,8,FALSE())</f>
        <v>760</v>
      </c>
      <c r="F4624" s="64" t="n">
        <f aca="false">VLOOKUP(A4624,Plan1!$A$7:$O$4024,12,FALSE())</f>
        <v>0</v>
      </c>
      <c r="G4624" s="65" t="n">
        <f aca="false">VLOOKUP(A4624,Plan1!$A$7:$O$4024,13,FALSE())</f>
        <v>838.78</v>
      </c>
    </row>
    <row r="4625" customFormat="false" ht="15" hidden="false" customHeight="false" outlineLevel="0" collapsed="false">
      <c r="A4625" s="63" t="n">
        <v>45897</v>
      </c>
      <c r="B4625" s="64" t="n">
        <f aca="false">VLOOKUP(A4625,Plan1!$A$7:$O$4024,2,FALSE())</f>
        <v>0</v>
      </c>
      <c r="C4625" s="65" t="n">
        <f aca="false">VLOOKUP(A4625,Plan1!$A$7:$O$4024,3,FALSE())</f>
        <v>781</v>
      </c>
      <c r="D4625" s="66" t="n">
        <f aca="false">VLOOKUP(A4625,Plan1!$A$7:$O$4024,7,FALSE())</f>
        <v>0</v>
      </c>
      <c r="E4625" s="65" t="n">
        <f aca="false">VLOOKUP(A4625,Plan1!$A$7:$O$4024,8,FALSE())</f>
        <v>760</v>
      </c>
      <c r="F4625" s="64" t="n">
        <f aca="false">VLOOKUP(A4625,Plan1!$A$7:$O$4024,12,FALSE())</f>
        <v>0</v>
      </c>
      <c r="G4625" s="65" t="n">
        <f aca="false">VLOOKUP(A4625,Plan1!$A$7:$O$4024,13,FALSE())</f>
        <v>838.78</v>
      </c>
    </row>
    <row r="4626" customFormat="false" ht="15" hidden="false" customHeight="false" outlineLevel="0" collapsed="false">
      <c r="A4626" s="63" t="n">
        <v>45898</v>
      </c>
      <c r="B4626" s="64" t="n">
        <f aca="false">VLOOKUP(A4626,Plan1!$A$7:$O$4024,2,FALSE())</f>
        <v>0</v>
      </c>
      <c r="C4626" s="65" t="n">
        <f aca="false">VLOOKUP(A4626,Plan1!$A$7:$O$4024,3,FALSE())</f>
        <v>781</v>
      </c>
      <c r="D4626" s="66" t="n">
        <f aca="false">VLOOKUP(A4626,Plan1!$A$7:$O$4024,7,FALSE())</f>
        <v>0</v>
      </c>
      <c r="E4626" s="65" t="n">
        <f aca="false">VLOOKUP(A4626,Plan1!$A$7:$O$4024,8,FALSE())</f>
        <v>760</v>
      </c>
      <c r="F4626" s="64" t="n">
        <f aca="false">VLOOKUP(A4626,Plan1!$A$7:$O$4024,12,FALSE())</f>
        <v>0</v>
      </c>
      <c r="G4626" s="65" t="n">
        <f aca="false">VLOOKUP(A4626,Plan1!$A$7:$O$4024,13,FALSE())</f>
        <v>838.78</v>
      </c>
    </row>
    <row r="4627" customFormat="false" ht="15" hidden="false" customHeight="false" outlineLevel="0" collapsed="false">
      <c r="A4627" s="63" t="n">
        <v>45899</v>
      </c>
      <c r="B4627" s="64" t="n">
        <f aca="false">VLOOKUP(A4627,Plan1!$A$7:$O$4024,2,FALSE())</f>
        <v>0</v>
      </c>
      <c r="C4627" s="65" t="n">
        <f aca="false">VLOOKUP(A4627,Plan1!$A$7:$O$4024,3,FALSE())</f>
        <v>781</v>
      </c>
      <c r="D4627" s="66" t="n">
        <f aca="false">VLOOKUP(A4627,Plan1!$A$7:$O$4024,7,FALSE())</f>
        <v>0</v>
      </c>
      <c r="E4627" s="65" t="n">
        <f aca="false">VLOOKUP(A4627,Plan1!$A$7:$O$4024,8,FALSE())</f>
        <v>760</v>
      </c>
      <c r="F4627" s="64" t="n">
        <f aca="false">VLOOKUP(A4627,Plan1!$A$7:$O$4024,12,FALSE())</f>
        <v>0</v>
      </c>
      <c r="G4627" s="65" t="n">
        <f aca="false">VLOOKUP(A4627,Plan1!$A$7:$O$4024,13,FALSE())</f>
        <v>838.78</v>
      </c>
    </row>
    <row r="4628" customFormat="false" ht="15" hidden="false" customHeight="false" outlineLevel="0" collapsed="false">
      <c r="A4628" s="63" t="n">
        <v>45900</v>
      </c>
      <c r="B4628" s="64" t="n">
        <f aca="false">VLOOKUP(A4628,Plan1!$A$7:$O$4024,2,FALSE())</f>
        <v>0</v>
      </c>
      <c r="C4628" s="65" t="n">
        <f aca="false">VLOOKUP(A4628,Plan1!$A$7:$O$4024,3,FALSE())</f>
        <v>781</v>
      </c>
      <c r="D4628" s="66" t="n">
        <f aca="false">VLOOKUP(A4628,Plan1!$A$7:$O$4024,7,FALSE())</f>
        <v>0</v>
      </c>
      <c r="E4628" s="65" t="n">
        <f aca="false">VLOOKUP(A4628,Plan1!$A$7:$O$4024,8,FALSE())</f>
        <v>760</v>
      </c>
      <c r="F4628" s="64" t="n">
        <f aca="false">VLOOKUP(A4628,Plan1!$A$7:$O$4024,12,FALSE())</f>
        <v>0</v>
      </c>
      <c r="G4628" s="65" t="n">
        <f aca="false">VLOOKUP(A4628,Plan1!$A$7:$O$4024,13,FALSE())</f>
        <v>838.78</v>
      </c>
    </row>
    <row r="4629" customFormat="false" ht="15" hidden="false" customHeight="false" outlineLevel="0" collapsed="false">
      <c r="A4629" s="63" t="n">
        <v>45901</v>
      </c>
      <c r="B4629" s="64" t="n">
        <f aca="false">VLOOKUP(A4629,Plan1!$A$7:$O$4024,2,FALSE())</f>
        <v>0</v>
      </c>
      <c r="C4629" s="65" t="n">
        <f aca="false">VLOOKUP(A4629,Plan1!$A$7:$O$4024,3,FALSE())</f>
        <v>781</v>
      </c>
      <c r="D4629" s="66" t="n">
        <f aca="false">VLOOKUP(A4629,Plan1!$A$7:$O$4024,7,FALSE())</f>
        <v>0</v>
      </c>
      <c r="E4629" s="65" t="n">
        <f aca="false">VLOOKUP(A4629,Plan1!$A$7:$O$4024,8,FALSE())</f>
        <v>760</v>
      </c>
      <c r="F4629" s="64" t="n">
        <f aca="false">VLOOKUP(A4629,Plan1!$A$7:$O$4024,12,FALSE())</f>
        <v>0</v>
      </c>
      <c r="G4629" s="65" t="n">
        <f aca="false">VLOOKUP(A4629,Plan1!$A$7:$O$4024,13,FALSE())</f>
        <v>838.78</v>
      </c>
    </row>
    <row r="4630" customFormat="false" ht="15" hidden="false" customHeight="false" outlineLevel="0" collapsed="false">
      <c r="A4630" s="63" t="n">
        <v>45902</v>
      </c>
      <c r="B4630" s="64" t="n">
        <f aca="false">VLOOKUP(A4630,Plan1!$A$7:$O$4024,2,FALSE())</f>
        <v>0</v>
      </c>
      <c r="C4630" s="65" t="n">
        <f aca="false">VLOOKUP(A4630,Plan1!$A$7:$O$4024,3,FALSE())</f>
        <v>781</v>
      </c>
      <c r="D4630" s="66" t="n">
        <f aca="false">VLOOKUP(A4630,Plan1!$A$7:$O$4024,7,FALSE())</f>
        <v>0</v>
      </c>
      <c r="E4630" s="65" t="n">
        <f aca="false">VLOOKUP(A4630,Plan1!$A$7:$O$4024,8,FALSE())</f>
        <v>760</v>
      </c>
      <c r="F4630" s="64" t="n">
        <f aca="false">VLOOKUP(A4630,Plan1!$A$7:$O$4024,12,FALSE())</f>
        <v>0</v>
      </c>
      <c r="G4630" s="65" t="n">
        <f aca="false">VLOOKUP(A4630,Plan1!$A$7:$O$4024,13,FALSE())</f>
        <v>838.78</v>
      </c>
    </row>
    <row r="4631" customFormat="false" ht="15" hidden="false" customHeight="false" outlineLevel="0" collapsed="false">
      <c r="A4631" s="63" t="n">
        <v>45903</v>
      </c>
      <c r="B4631" s="64" t="n">
        <f aca="false">VLOOKUP(A4631,Plan1!$A$7:$O$4024,2,FALSE())</f>
        <v>0</v>
      </c>
      <c r="C4631" s="65" t="n">
        <f aca="false">VLOOKUP(A4631,Plan1!$A$7:$O$4024,3,FALSE())</f>
        <v>781</v>
      </c>
      <c r="D4631" s="66" t="n">
        <f aca="false">VLOOKUP(A4631,Plan1!$A$7:$O$4024,7,FALSE())</f>
        <v>0</v>
      </c>
      <c r="E4631" s="65" t="n">
        <f aca="false">VLOOKUP(A4631,Plan1!$A$7:$O$4024,8,FALSE())</f>
        <v>760</v>
      </c>
      <c r="F4631" s="64" t="n">
        <f aca="false">VLOOKUP(A4631,Plan1!$A$7:$O$4024,12,FALSE())</f>
        <v>0</v>
      </c>
      <c r="G4631" s="65" t="n">
        <f aca="false">VLOOKUP(A4631,Plan1!$A$7:$O$4024,13,FALSE())</f>
        <v>838.78</v>
      </c>
    </row>
    <row r="4632" customFormat="false" ht="15" hidden="false" customHeight="false" outlineLevel="0" collapsed="false">
      <c r="A4632" s="63" t="n">
        <v>45904</v>
      </c>
      <c r="B4632" s="64" t="n">
        <f aca="false">VLOOKUP(A4632,Plan1!$A$7:$O$4024,2,FALSE())</f>
        <v>0</v>
      </c>
      <c r="C4632" s="65" t="n">
        <f aca="false">VLOOKUP(A4632,Plan1!$A$7:$O$4024,3,FALSE())</f>
        <v>781</v>
      </c>
      <c r="D4632" s="66" t="n">
        <f aca="false">VLOOKUP(A4632,Plan1!$A$7:$O$4024,7,FALSE())</f>
        <v>0</v>
      </c>
      <c r="E4632" s="65" t="n">
        <f aca="false">VLOOKUP(A4632,Plan1!$A$7:$O$4024,8,FALSE())</f>
        <v>760</v>
      </c>
      <c r="F4632" s="64" t="n">
        <f aca="false">VLOOKUP(A4632,Plan1!$A$7:$O$4024,12,FALSE())</f>
        <v>0</v>
      </c>
      <c r="G4632" s="65" t="n">
        <f aca="false">VLOOKUP(A4632,Plan1!$A$7:$O$4024,13,FALSE())</f>
        <v>838.78</v>
      </c>
    </row>
    <row r="4633" customFormat="false" ht="15" hidden="false" customHeight="false" outlineLevel="0" collapsed="false">
      <c r="A4633" s="63" t="n">
        <v>45905</v>
      </c>
      <c r="B4633" s="64" t="n">
        <f aca="false">VLOOKUP(A4633,Plan1!$A$7:$O$4024,2,FALSE())</f>
        <v>0</v>
      </c>
      <c r="C4633" s="65" t="n">
        <f aca="false">VLOOKUP(A4633,Plan1!$A$7:$O$4024,3,FALSE())</f>
        <v>781</v>
      </c>
      <c r="D4633" s="66" t="n">
        <f aca="false">VLOOKUP(A4633,Plan1!$A$7:$O$4024,7,FALSE())</f>
        <v>0</v>
      </c>
      <c r="E4633" s="65" t="n">
        <f aca="false">VLOOKUP(A4633,Plan1!$A$7:$O$4024,8,FALSE())</f>
        <v>760</v>
      </c>
      <c r="F4633" s="64" t="n">
        <f aca="false">VLOOKUP(A4633,Plan1!$A$7:$O$4024,12,FALSE())</f>
        <v>0</v>
      </c>
      <c r="G4633" s="65" t="n">
        <f aca="false">VLOOKUP(A4633,Plan1!$A$7:$O$4024,13,FALSE())</f>
        <v>838.78</v>
      </c>
    </row>
    <row r="4634" customFormat="false" ht="15" hidden="false" customHeight="false" outlineLevel="0" collapsed="false">
      <c r="A4634" s="63" t="n">
        <v>45906</v>
      </c>
      <c r="B4634" s="64" t="n">
        <f aca="false">VLOOKUP(A4634,Plan1!$A$7:$O$4024,2,FALSE())</f>
        <v>0</v>
      </c>
      <c r="C4634" s="65" t="n">
        <f aca="false">VLOOKUP(A4634,Plan1!$A$7:$O$4024,3,FALSE())</f>
        <v>781</v>
      </c>
      <c r="D4634" s="66" t="n">
        <f aca="false">VLOOKUP(A4634,Plan1!$A$7:$O$4024,7,FALSE())</f>
        <v>0</v>
      </c>
      <c r="E4634" s="65" t="n">
        <f aca="false">VLOOKUP(A4634,Plan1!$A$7:$O$4024,8,FALSE())</f>
        <v>760</v>
      </c>
      <c r="F4634" s="64" t="n">
        <f aca="false">VLOOKUP(A4634,Plan1!$A$7:$O$4024,12,FALSE())</f>
        <v>0</v>
      </c>
      <c r="G4634" s="65" t="n">
        <f aca="false">VLOOKUP(A4634,Plan1!$A$7:$O$4024,13,FALSE())</f>
        <v>838.78</v>
      </c>
    </row>
    <row r="4635" customFormat="false" ht="15" hidden="false" customHeight="false" outlineLevel="0" collapsed="false">
      <c r="A4635" s="63" t="n">
        <v>45907</v>
      </c>
      <c r="B4635" s="64" t="n">
        <f aca="false">VLOOKUP(A4635,Plan1!$A$7:$O$4024,2,FALSE())</f>
        <v>0</v>
      </c>
      <c r="C4635" s="65" t="n">
        <f aca="false">VLOOKUP(A4635,Plan1!$A$7:$O$4024,3,FALSE())</f>
        <v>781</v>
      </c>
      <c r="D4635" s="66" t="n">
        <f aca="false">VLOOKUP(A4635,Plan1!$A$7:$O$4024,7,FALSE())</f>
        <v>0</v>
      </c>
      <c r="E4635" s="65" t="n">
        <f aca="false">VLOOKUP(A4635,Plan1!$A$7:$O$4024,8,FALSE())</f>
        <v>760</v>
      </c>
      <c r="F4635" s="64" t="n">
        <f aca="false">VLOOKUP(A4635,Plan1!$A$7:$O$4024,12,FALSE())</f>
        <v>0</v>
      </c>
      <c r="G4635" s="65" t="n">
        <f aca="false">VLOOKUP(A4635,Plan1!$A$7:$O$4024,13,FALSE())</f>
        <v>838.78</v>
      </c>
    </row>
    <row r="4636" customFormat="false" ht="15" hidden="false" customHeight="false" outlineLevel="0" collapsed="false">
      <c r="A4636" s="63" t="n">
        <v>45908</v>
      </c>
      <c r="B4636" s="64" t="n">
        <f aca="false">VLOOKUP(A4636,Plan1!$A$7:$O$4024,2,FALSE())</f>
        <v>0</v>
      </c>
      <c r="C4636" s="65" t="n">
        <f aca="false">VLOOKUP(A4636,Plan1!$A$7:$O$4024,3,FALSE())</f>
        <v>781</v>
      </c>
      <c r="D4636" s="66" t="n">
        <f aca="false">VLOOKUP(A4636,Plan1!$A$7:$O$4024,7,FALSE())</f>
        <v>0</v>
      </c>
      <c r="E4636" s="65" t="n">
        <f aca="false">VLOOKUP(A4636,Plan1!$A$7:$O$4024,8,FALSE())</f>
        <v>760</v>
      </c>
      <c r="F4636" s="64" t="n">
        <f aca="false">VLOOKUP(A4636,Plan1!$A$7:$O$4024,12,FALSE())</f>
        <v>0</v>
      </c>
      <c r="G4636" s="65" t="n">
        <f aca="false">VLOOKUP(A4636,Plan1!$A$7:$O$4024,13,FALSE())</f>
        <v>838.78</v>
      </c>
    </row>
    <row r="4637" customFormat="false" ht="15" hidden="false" customHeight="false" outlineLevel="0" collapsed="false">
      <c r="A4637" s="63" t="n">
        <v>45909</v>
      </c>
      <c r="B4637" s="64" t="n">
        <f aca="false">VLOOKUP(A4637,Plan1!$A$7:$O$4024,2,FALSE())</f>
        <v>0</v>
      </c>
      <c r="C4637" s="65" t="n">
        <f aca="false">VLOOKUP(A4637,Plan1!$A$7:$O$4024,3,FALSE())</f>
        <v>781</v>
      </c>
      <c r="D4637" s="66" t="n">
        <f aca="false">VLOOKUP(A4637,Plan1!$A$7:$O$4024,7,FALSE())</f>
        <v>0</v>
      </c>
      <c r="E4637" s="65" t="n">
        <f aca="false">VLOOKUP(A4637,Plan1!$A$7:$O$4024,8,FALSE())</f>
        <v>760</v>
      </c>
      <c r="F4637" s="64" t="n">
        <f aca="false">VLOOKUP(A4637,Plan1!$A$7:$O$4024,12,FALSE())</f>
        <v>0</v>
      </c>
      <c r="G4637" s="65" t="n">
        <f aca="false">VLOOKUP(A4637,Plan1!$A$7:$O$4024,13,FALSE())</f>
        <v>838.78</v>
      </c>
    </row>
    <row r="4638" customFormat="false" ht="15" hidden="false" customHeight="false" outlineLevel="0" collapsed="false">
      <c r="A4638" s="63" t="n">
        <v>45910</v>
      </c>
      <c r="B4638" s="64" t="n">
        <f aca="false">VLOOKUP(A4638,Plan1!$A$7:$O$4024,2,FALSE())</f>
        <v>0</v>
      </c>
      <c r="C4638" s="65" t="n">
        <f aca="false">VLOOKUP(A4638,Plan1!$A$7:$O$4024,3,FALSE())</f>
        <v>781</v>
      </c>
      <c r="D4638" s="66" t="n">
        <f aca="false">VLOOKUP(A4638,Plan1!$A$7:$O$4024,7,FALSE())</f>
        <v>0</v>
      </c>
      <c r="E4638" s="65" t="n">
        <f aca="false">VLOOKUP(A4638,Plan1!$A$7:$O$4024,8,FALSE())</f>
        <v>760</v>
      </c>
      <c r="F4638" s="64" t="n">
        <f aca="false">VLOOKUP(A4638,Plan1!$A$7:$O$4024,12,FALSE())</f>
        <v>0</v>
      </c>
      <c r="G4638" s="65" t="n">
        <f aca="false">VLOOKUP(A4638,Plan1!$A$7:$O$4024,13,FALSE())</f>
        <v>838.78</v>
      </c>
    </row>
    <row r="4639" customFormat="false" ht="15" hidden="false" customHeight="false" outlineLevel="0" collapsed="false">
      <c r="A4639" s="63" t="n">
        <v>45911</v>
      </c>
      <c r="B4639" s="64" t="n">
        <f aca="false">VLOOKUP(A4639,Plan1!$A$7:$O$4024,2,FALSE())</f>
        <v>0</v>
      </c>
      <c r="C4639" s="65" t="n">
        <f aca="false">VLOOKUP(A4639,Plan1!$A$7:$O$4024,3,FALSE())</f>
        <v>781</v>
      </c>
      <c r="D4639" s="66" t="n">
        <f aca="false">VLOOKUP(A4639,Plan1!$A$7:$O$4024,7,FALSE())</f>
        <v>0</v>
      </c>
      <c r="E4639" s="65" t="n">
        <f aca="false">VLOOKUP(A4639,Plan1!$A$7:$O$4024,8,FALSE())</f>
        <v>760</v>
      </c>
      <c r="F4639" s="64" t="n">
        <f aca="false">VLOOKUP(A4639,Plan1!$A$7:$O$4024,12,FALSE())</f>
        <v>0</v>
      </c>
      <c r="G4639" s="65" t="n">
        <f aca="false">VLOOKUP(A4639,Plan1!$A$7:$O$4024,13,FALSE())</f>
        <v>838.78</v>
      </c>
    </row>
    <row r="4640" customFormat="false" ht="15" hidden="false" customHeight="false" outlineLevel="0" collapsed="false">
      <c r="A4640" s="63" t="n">
        <v>45912</v>
      </c>
      <c r="B4640" s="64" t="n">
        <f aca="false">VLOOKUP(A4640,Plan1!$A$7:$O$4024,2,FALSE())</f>
        <v>0</v>
      </c>
      <c r="C4640" s="65" t="n">
        <f aca="false">VLOOKUP(A4640,Plan1!$A$7:$O$4024,3,FALSE())</f>
        <v>781</v>
      </c>
      <c r="D4640" s="66" t="n">
        <f aca="false">VLOOKUP(A4640,Plan1!$A$7:$O$4024,7,FALSE())</f>
        <v>0</v>
      </c>
      <c r="E4640" s="65" t="n">
        <f aca="false">VLOOKUP(A4640,Plan1!$A$7:$O$4024,8,FALSE())</f>
        <v>760</v>
      </c>
      <c r="F4640" s="64" t="n">
        <f aca="false">VLOOKUP(A4640,Plan1!$A$7:$O$4024,12,FALSE())</f>
        <v>0</v>
      </c>
      <c r="G4640" s="65" t="n">
        <f aca="false">VLOOKUP(A4640,Plan1!$A$7:$O$4024,13,FALSE())</f>
        <v>838.78</v>
      </c>
    </row>
    <row r="4641" customFormat="false" ht="15" hidden="false" customHeight="false" outlineLevel="0" collapsed="false">
      <c r="A4641" s="63" t="n">
        <v>45913</v>
      </c>
      <c r="B4641" s="64" t="n">
        <f aca="false">VLOOKUP(A4641,Plan1!$A$7:$O$4024,2,FALSE())</f>
        <v>0</v>
      </c>
      <c r="C4641" s="65" t="n">
        <f aca="false">VLOOKUP(A4641,Plan1!$A$7:$O$4024,3,FALSE())</f>
        <v>781</v>
      </c>
      <c r="D4641" s="66" t="n">
        <f aca="false">VLOOKUP(A4641,Plan1!$A$7:$O$4024,7,FALSE())</f>
        <v>0</v>
      </c>
      <c r="E4641" s="65" t="n">
        <f aca="false">VLOOKUP(A4641,Plan1!$A$7:$O$4024,8,FALSE())</f>
        <v>760</v>
      </c>
      <c r="F4641" s="64" t="n">
        <f aca="false">VLOOKUP(A4641,Plan1!$A$7:$O$4024,12,FALSE())</f>
        <v>0</v>
      </c>
      <c r="G4641" s="65" t="n">
        <f aca="false">VLOOKUP(A4641,Plan1!$A$7:$O$4024,13,FALSE())</f>
        <v>838.78</v>
      </c>
    </row>
    <row r="4642" customFormat="false" ht="15" hidden="false" customHeight="false" outlineLevel="0" collapsed="false">
      <c r="A4642" s="63" t="n">
        <v>45914</v>
      </c>
      <c r="B4642" s="64" t="n">
        <f aca="false">VLOOKUP(A4642,Plan1!$A$7:$O$4024,2,FALSE())</f>
        <v>0</v>
      </c>
      <c r="C4642" s="65" t="n">
        <f aca="false">VLOOKUP(A4642,Plan1!$A$7:$O$4024,3,FALSE())</f>
        <v>781</v>
      </c>
      <c r="D4642" s="66" t="n">
        <f aca="false">VLOOKUP(A4642,Plan1!$A$7:$O$4024,7,FALSE())</f>
        <v>0</v>
      </c>
      <c r="E4642" s="65" t="n">
        <f aca="false">VLOOKUP(A4642,Plan1!$A$7:$O$4024,8,FALSE())</f>
        <v>760</v>
      </c>
      <c r="F4642" s="64" t="n">
        <f aca="false">VLOOKUP(A4642,Plan1!$A$7:$O$4024,12,FALSE())</f>
        <v>0</v>
      </c>
      <c r="G4642" s="65" t="n">
        <f aca="false">VLOOKUP(A4642,Plan1!$A$7:$O$4024,13,FALSE())</f>
        <v>838.78</v>
      </c>
    </row>
    <row r="4643" customFormat="false" ht="15" hidden="false" customHeight="false" outlineLevel="0" collapsed="false">
      <c r="A4643" s="63" t="n">
        <v>45915</v>
      </c>
      <c r="B4643" s="64" t="n">
        <f aca="false">VLOOKUP(A4643,Plan1!$A$7:$O$4024,2,FALSE())</f>
        <v>0</v>
      </c>
      <c r="C4643" s="65" t="n">
        <f aca="false">VLOOKUP(A4643,Plan1!$A$7:$O$4024,3,FALSE())</f>
        <v>781</v>
      </c>
      <c r="D4643" s="66" t="n">
        <f aca="false">VLOOKUP(A4643,Plan1!$A$7:$O$4024,7,FALSE())</f>
        <v>0</v>
      </c>
      <c r="E4643" s="65" t="n">
        <f aca="false">VLOOKUP(A4643,Plan1!$A$7:$O$4024,8,FALSE())</f>
        <v>760</v>
      </c>
      <c r="F4643" s="64" t="n">
        <f aca="false">VLOOKUP(A4643,Plan1!$A$7:$O$4024,12,FALSE())</f>
        <v>0</v>
      </c>
      <c r="G4643" s="65" t="n">
        <f aca="false">VLOOKUP(A4643,Plan1!$A$7:$O$4024,13,FALSE())</f>
        <v>838.78</v>
      </c>
    </row>
    <row r="4644" customFormat="false" ht="15" hidden="false" customHeight="false" outlineLevel="0" collapsed="false">
      <c r="A4644" s="63" t="n">
        <v>45916</v>
      </c>
      <c r="B4644" s="64" t="n">
        <f aca="false">VLOOKUP(A4644,Plan1!$A$7:$O$4024,2,FALSE())</f>
        <v>0</v>
      </c>
      <c r="C4644" s="65" t="n">
        <f aca="false">VLOOKUP(A4644,Plan1!$A$7:$O$4024,3,FALSE())</f>
        <v>781</v>
      </c>
      <c r="D4644" s="66" t="n">
        <f aca="false">VLOOKUP(A4644,Plan1!$A$7:$O$4024,7,FALSE())</f>
        <v>0</v>
      </c>
      <c r="E4644" s="65" t="n">
        <f aca="false">VLOOKUP(A4644,Plan1!$A$7:$O$4024,8,FALSE())</f>
        <v>760</v>
      </c>
      <c r="F4644" s="64" t="n">
        <f aca="false">VLOOKUP(A4644,Plan1!$A$7:$O$4024,12,FALSE())</f>
        <v>0</v>
      </c>
      <c r="G4644" s="65" t="n">
        <f aca="false">VLOOKUP(A4644,Plan1!$A$7:$O$4024,13,FALSE())</f>
        <v>838.78</v>
      </c>
    </row>
    <row r="4645" customFormat="false" ht="15" hidden="false" customHeight="false" outlineLevel="0" collapsed="false">
      <c r="A4645" s="63" t="n">
        <v>45917</v>
      </c>
      <c r="B4645" s="64" t="n">
        <f aca="false">VLOOKUP(A4645,Plan1!$A$7:$O$4024,2,FALSE())</f>
        <v>0</v>
      </c>
      <c r="C4645" s="65" t="n">
        <f aca="false">VLOOKUP(A4645,Plan1!$A$7:$O$4024,3,FALSE())</f>
        <v>781</v>
      </c>
      <c r="D4645" s="66" t="n">
        <f aca="false">VLOOKUP(A4645,Plan1!$A$7:$O$4024,7,FALSE())</f>
        <v>0</v>
      </c>
      <c r="E4645" s="65" t="n">
        <f aca="false">VLOOKUP(A4645,Plan1!$A$7:$O$4024,8,FALSE())</f>
        <v>760</v>
      </c>
      <c r="F4645" s="64" t="n">
        <f aca="false">VLOOKUP(A4645,Plan1!$A$7:$O$4024,12,FALSE())</f>
        <v>0</v>
      </c>
      <c r="G4645" s="65" t="n">
        <f aca="false">VLOOKUP(A4645,Plan1!$A$7:$O$4024,13,FALSE())</f>
        <v>838.78</v>
      </c>
    </row>
    <row r="4646" customFormat="false" ht="15" hidden="false" customHeight="false" outlineLevel="0" collapsed="false">
      <c r="A4646" s="63" t="n">
        <v>45918</v>
      </c>
      <c r="B4646" s="64" t="n">
        <f aca="false">VLOOKUP(A4646,Plan1!$A$7:$O$4024,2,FALSE())</f>
        <v>0</v>
      </c>
      <c r="C4646" s="65" t="n">
        <f aca="false">VLOOKUP(A4646,Plan1!$A$7:$O$4024,3,FALSE())</f>
        <v>781</v>
      </c>
      <c r="D4646" s="66" t="n">
        <f aca="false">VLOOKUP(A4646,Plan1!$A$7:$O$4024,7,FALSE())</f>
        <v>0</v>
      </c>
      <c r="E4646" s="65" t="n">
        <f aca="false">VLOOKUP(A4646,Plan1!$A$7:$O$4024,8,FALSE())</f>
        <v>760</v>
      </c>
      <c r="F4646" s="64" t="n">
        <f aca="false">VLOOKUP(A4646,Plan1!$A$7:$O$4024,12,FALSE())</f>
        <v>0</v>
      </c>
      <c r="G4646" s="65" t="n">
        <f aca="false">VLOOKUP(A4646,Plan1!$A$7:$O$4024,13,FALSE())</f>
        <v>838.78</v>
      </c>
    </row>
    <row r="4647" customFormat="false" ht="15" hidden="false" customHeight="false" outlineLevel="0" collapsed="false">
      <c r="A4647" s="63" t="n">
        <v>45919</v>
      </c>
      <c r="B4647" s="64" t="n">
        <f aca="false">VLOOKUP(A4647,Plan1!$A$7:$O$4024,2,FALSE())</f>
        <v>0</v>
      </c>
      <c r="C4647" s="65" t="n">
        <f aca="false">VLOOKUP(A4647,Plan1!$A$7:$O$4024,3,FALSE())</f>
        <v>781</v>
      </c>
      <c r="D4647" s="66" t="n">
        <f aca="false">VLOOKUP(A4647,Plan1!$A$7:$O$4024,7,FALSE())</f>
        <v>0</v>
      </c>
      <c r="E4647" s="65" t="n">
        <f aca="false">VLOOKUP(A4647,Plan1!$A$7:$O$4024,8,FALSE())</f>
        <v>760</v>
      </c>
      <c r="F4647" s="64" t="n">
        <f aca="false">VLOOKUP(A4647,Plan1!$A$7:$O$4024,12,FALSE())</f>
        <v>0</v>
      </c>
      <c r="G4647" s="65" t="n">
        <f aca="false">VLOOKUP(A4647,Plan1!$A$7:$O$4024,13,FALSE())</f>
        <v>838.78</v>
      </c>
    </row>
    <row r="4648" customFormat="false" ht="15" hidden="false" customHeight="false" outlineLevel="0" collapsed="false">
      <c r="A4648" s="63" t="n">
        <v>45920</v>
      </c>
      <c r="B4648" s="64" t="n">
        <f aca="false">VLOOKUP(A4648,Plan1!$A$7:$O$4024,2,FALSE())</f>
        <v>0</v>
      </c>
      <c r="C4648" s="65" t="n">
        <f aca="false">VLOOKUP(A4648,Plan1!$A$7:$O$4024,3,FALSE())</f>
        <v>781</v>
      </c>
      <c r="D4648" s="66" t="n">
        <f aca="false">VLOOKUP(A4648,Plan1!$A$7:$O$4024,7,FALSE())</f>
        <v>0</v>
      </c>
      <c r="E4648" s="65" t="n">
        <f aca="false">VLOOKUP(A4648,Plan1!$A$7:$O$4024,8,FALSE())</f>
        <v>760</v>
      </c>
      <c r="F4648" s="64" t="n">
        <f aca="false">VLOOKUP(A4648,Plan1!$A$7:$O$4024,12,FALSE())</f>
        <v>0</v>
      </c>
      <c r="G4648" s="65" t="n">
        <f aca="false">VLOOKUP(A4648,Plan1!$A$7:$O$4024,13,FALSE())</f>
        <v>838.78</v>
      </c>
    </row>
    <row r="4649" customFormat="false" ht="15" hidden="false" customHeight="false" outlineLevel="0" collapsed="false">
      <c r="A4649" s="63" t="n">
        <v>45921</v>
      </c>
      <c r="B4649" s="64" t="n">
        <f aca="false">VLOOKUP(A4649,Plan1!$A$7:$O$4024,2,FALSE())</f>
        <v>0</v>
      </c>
      <c r="C4649" s="65" t="n">
        <f aca="false">VLOOKUP(A4649,Plan1!$A$7:$O$4024,3,FALSE())</f>
        <v>781</v>
      </c>
      <c r="D4649" s="66" t="n">
        <f aca="false">VLOOKUP(A4649,Plan1!$A$7:$O$4024,7,FALSE())</f>
        <v>0</v>
      </c>
      <c r="E4649" s="65" t="n">
        <f aca="false">VLOOKUP(A4649,Plan1!$A$7:$O$4024,8,FALSE())</f>
        <v>760</v>
      </c>
      <c r="F4649" s="64" t="n">
        <f aca="false">VLOOKUP(A4649,Plan1!$A$7:$O$4024,12,FALSE())</f>
        <v>0</v>
      </c>
      <c r="G4649" s="65" t="n">
        <f aca="false">VLOOKUP(A4649,Plan1!$A$7:$O$4024,13,FALSE())</f>
        <v>838.78</v>
      </c>
    </row>
    <row r="4650" customFormat="false" ht="15" hidden="false" customHeight="false" outlineLevel="0" collapsed="false">
      <c r="A4650" s="63" t="n">
        <v>45922</v>
      </c>
      <c r="B4650" s="64" t="n">
        <f aca="false">VLOOKUP(A4650,Plan1!$A$7:$O$4024,2,FALSE())</f>
        <v>0</v>
      </c>
      <c r="C4650" s="65" t="n">
        <f aca="false">VLOOKUP(A4650,Plan1!$A$7:$O$4024,3,FALSE())</f>
        <v>781</v>
      </c>
      <c r="D4650" s="66" t="n">
        <f aca="false">VLOOKUP(A4650,Plan1!$A$7:$O$4024,7,FALSE())</f>
        <v>0</v>
      </c>
      <c r="E4650" s="65" t="n">
        <f aca="false">VLOOKUP(A4650,Plan1!$A$7:$O$4024,8,FALSE())</f>
        <v>760</v>
      </c>
      <c r="F4650" s="64" t="n">
        <f aca="false">VLOOKUP(A4650,Plan1!$A$7:$O$4024,12,FALSE())</f>
        <v>0</v>
      </c>
      <c r="G4650" s="65" t="n">
        <f aca="false">VLOOKUP(A4650,Plan1!$A$7:$O$4024,13,FALSE())</f>
        <v>838.78</v>
      </c>
    </row>
    <row r="4651" customFormat="false" ht="15" hidden="false" customHeight="false" outlineLevel="0" collapsed="false">
      <c r="A4651" s="63" t="n">
        <v>45923</v>
      </c>
      <c r="B4651" s="64" t="n">
        <f aca="false">VLOOKUP(A4651,Plan1!$A$7:$O$4024,2,FALSE())</f>
        <v>0</v>
      </c>
      <c r="C4651" s="65" t="n">
        <f aca="false">VLOOKUP(A4651,Plan1!$A$7:$O$4024,3,FALSE())</f>
        <v>781</v>
      </c>
      <c r="D4651" s="66" t="n">
        <f aca="false">VLOOKUP(A4651,Plan1!$A$7:$O$4024,7,FALSE())</f>
        <v>0</v>
      </c>
      <c r="E4651" s="65" t="n">
        <f aca="false">VLOOKUP(A4651,Plan1!$A$7:$O$4024,8,FALSE())</f>
        <v>760</v>
      </c>
      <c r="F4651" s="64" t="n">
        <f aca="false">VLOOKUP(A4651,Plan1!$A$7:$O$4024,12,FALSE())</f>
        <v>0</v>
      </c>
      <c r="G4651" s="65" t="n">
        <f aca="false">VLOOKUP(A4651,Plan1!$A$7:$O$4024,13,FALSE())</f>
        <v>838.78</v>
      </c>
    </row>
    <row r="4652" customFormat="false" ht="15" hidden="false" customHeight="false" outlineLevel="0" collapsed="false">
      <c r="A4652" s="63" t="n">
        <v>45924</v>
      </c>
      <c r="B4652" s="64" t="n">
        <f aca="false">VLOOKUP(A4652,Plan1!$A$7:$O$4024,2,FALSE())</f>
        <v>0</v>
      </c>
      <c r="C4652" s="65" t="n">
        <f aca="false">VLOOKUP(A4652,Plan1!$A$7:$O$4024,3,FALSE())</f>
        <v>781</v>
      </c>
      <c r="D4652" s="66" t="n">
        <f aca="false">VLOOKUP(A4652,Plan1!$A$7:$O$4024,7,FALSE())</f>
        <v>0</v>
      </c>
      <c r="E4652" s="65" t="n">
        <f aca="false">VLOOKUP(A4652,Plan1!$A$7:$O$4024,8,FALSE())</f>
        <v>760</v>
      </c>
      <c r="F4652" s="64" t="n">
        <f aca="false">VLOOKUP(A4652,Plan1!$A$7:$O$4024,12,FALSE())</f>
        <v>0</v>
      </c>
      <c r="G4652" s="65" t="n">
        <f aca="false">VLOOKUP(A4652,Plan1!$A$7:$O$4024,13,FALSE())</f>
        <v>838.78</v>
      </c>
    </row>
    <row r="4653" customFormat="false" ht="15" hidden="false" customHeight="false" outlineLevel="0" collapsed="false">
      <c r="A4653" s="63" t="n">
        <v>45925</v>
      </c>
      <c r="B4653" s="64" t="n">
        <f aca="false">VLOOKUP(A4653,Plan1!$A$7:$O$4024,2,FALSE())</f>
        <v>0</v>
      </c>
      <c r="C4653" s="65" t="n">
        <f aca="false">VLOOKUP(A4653,Plan1!$A$7:$O$4024,3,FALSE())</f>
        <v>781</v>
      </c>
      <c r="D4653" s="66" t="n">
        <f aca="false">VLOOKUP(A4653,Plan1!$A$7:$O$4024,7,FALSE())</f>
        <v>0</v>
      </c>
      <c r="E4653" s="65" t="n">
        <f aca="false">VLOOKUP(A4653,Plan1!$A$7:$O$4024,8,FALSE())</f>
        <v>760</v>
      </c>
      <c r="F4653" s="64" t="n">
        <f aca="false">VLOOKUP(A4653,Plan1!$A$7:$O$4024,12,FALSE())</f>
        <v>0</v>
      </c>
      <c r="G4653" s="65" t="n">
        <f aca="false">VLOOKUP(A4653,Plan1!$A$7:$O$4024,13,FALSE())</f>
        <v>838.78</v>
      </c>
    </row>
    <row r="4654" customFormat="false" ht="15" hidden="false" customHeight="false" outlineLevel="0" collapsed="false">
      <c r="A4654" s="63" t="n">
        <v>45926</v>
      </c>
      <c r="B4654" s="64" t="n">
        <f aca="false">VLOOKUP(A4654,Plan1!$A$7:$O$4024,2,FALSE())</f>
        <v>0</v>
      </c>
      <c r="C4654" s="65" t="n">
        <f aca="false">VLOOKUP(A4654,Plan1!$A$7:$O$4024,3,FALSE())</f>
        <v>781</v>
      </c>
      <c r="D4654" s="66" t="n">
        <f aca="false">VLOOKUP(A4654,Plan1!$A$7:$O$4024,7,FALSE())</f>
        <v>0</v>
      </c>
      <c r="E4654" s="65" t="n">
        <f aca="false">VLOOKUP(A4654,Plan1!$A$7:$O$4024,8,FALSE())</f>
        <v>760</v>
      </c>
      <c r="F4654" s="64" t="n">
        <f aca="false">VLOOKUP(A4654,Plan1!$A$7:$O$4024,12,FALSE())</f>
        <v>0</v>
      </c>
      <c r="G4654" s="65" t="n">
        <f aca="false">VLOOKUP(A4654,Plan1!$A$7:$O$4024,13,FALSE())</f>
        <v>838.78</v>
      </c>
    </row>
    <row r="4655" customFormat="false" ht="15" hidden="false" customHeight="false" outlineLevel="0" collapsed="false">
      <c r="A4655" s="63" t="n">
        <v>45927</v>
      </c>
      <c r="B4655" s="64" t="n">
        <f aca="false">VLOOKUP(A4655,Plan1!$A$7:$O$4024,2,FALSE())</f>
        <v>0</v>
      </c>
      <c r="C4655" s="65" t="n">
        <f aca="false">VLOOKUP(A4655,Plan1!$A$7:$O$4024,3,FALSE())</f>
        <v>781</v>
      </c>
      <c r="D4655" s="66" t="n">
        <f aca="false">VLOOKUP(A4655,Plan1!$A$7:$O$4024,7,FALSE())</f>
        <v>0</v>
      </c>
      <c r="E4655" s="65" t="n">
        <f aca="false">VLOOKUP(A4655,Plan1!$A$7:$O$4024,8,FALSE())</f>
        <v>760</v>
      </c>
      <c r="F4655" s="64" t="n">
        <f aca="false">VLOOKUP(A4655,Plan1!$A$7:$O$4024,12,FALSE())</f>
        <v>0</v>
      </c>
      <c r="G4655" s="65" t="n">
        <f aca="false">VLOOKUP(A4655,Plan1!$A$7:$O$4024,13,FALSE())</f>
        <v>838.78</v>
      </c>
    </row>
    <row r="4656" customFormat="false" ht="15" hidden="false" customHeight="false" outlineLevel="0" collapsed="false">
      <c r="A4656" s="63" t="n">
        <v>45928</v>
      </c>
      <c r="B4656" s="64" t="n">
        <f aca="false">VLOOKUP(A4656,Plan1!$A$7:$O$4024,2,FALSE())</f>
        <v>0</v>
      </c>
      <c r="C4656" s="65" t="n">
        <f aca="false">VLOOKUP(A4656,Plan1!$A$7:$O$4024,3,FALSE())</f>
        <v>781</v>
      </c>
      <c r="D4656" s="66" t="n">
        <f aca="false">VLOOKUP(A4656,Plan1!$A$7:$O$4024,7,FALSE())</f>
        <v>0</v>
      </c>
      <c r="E4656" s="65" t="n">
        <f aca="false">VLOOKUP(A4656,Plan1!$A$7:$O$4024,8,FALSE())</f>
        <v>760</v>
      </c>
      <c r="F4656" s="64" t="n">
        <f aca="false">VLOOKUP(A4656,Plan1!$A$7:$O$4024,12,FALSE())</f>
        <v>0</v>
      </c>
      <c r="G4656" s="65" t="n">
        <f aca="false">VLOOKUP(A4656,Plan1!$A$7:$O$4024,13,FALSE())</f>
        <v>838.78</v>
      </c>
    </row>
    <row r="4657" customFormat="false" ht="15" hidden="false" customHeight="false" outlineLevel="0" collapsed="false">
      <c r="A4657" s="63" t="n">
        <v>45929</v>
      </c>
      <c r="B4657" s="64" t="n">
        <f aca="false">VLOOKUP(A4657,Plan1!$A$7:$O$4024,2,FALSE())</f>
        <v>0</v>
      </c>
      <c r="C4657" s="65" t="n">
        <f aca="false">VLOOKUP(A4657,Plan1!$A$7:$O$4024,3,FALSE())</f>
        <v>781</v>
      </c>
      <c r="D4657" s="66" t="n">
        <f aca="false">VLOOKUP(A4657,Plan1!$A$7:$O$4024,7,FALSE())</f>
        <v>0</v>
      </c>
      <c r="E4657" s="65" t="n">
        <f aca="false">VLOOKUP(A4657,Plan1!$A$7:$O$4024,8,FALSE())</f>
        <v>760</v>
      </c>
      <c r="F4657" s="64" t="n">
        <f aca="false">VLOOKUP(A4657,Plan1!$A$7:$O$4024,12,FALSE())</f>
        <v>0</v>
      </c>
      <c r="G4657" s="65" t="n">
        <f aca="false">VLOOKUP(A4657,Plan1!$A$7:$O$4024,13,FALSE())</f>
        <v>838.78</v>
      </c>
    </row>
    <row r="4658" customFormat="false" ht="15" hidden="false" customHeight="false" outlineLevel="0" collapsed="false">
      <c r="A4658" s="63" t="n">
        <v>45930</v>
      </c>
      <c r="B4658" s="64" t="n">
        <f aca="false">VLOOKUP(A4658,Plan1!$A$7:$O$4024,2,FALSE())</f>
        <v>0</v>
      </c>
      <c r="C4658" s="65" t="n">
        <f aca="false">VLOOKUP(A4658,Plan1!$A$7:$O$4024,3,FALSE())</f>
        <v>781</v>
      </c>
      <c r="D4658" s="66" t="n">
        <f aca="false">VLOOKUP(A4658,Plan1!$A$7:$O$4024,7,FALSE())</f>
        <v>0</v>
      </c>
      <c r="E4658" s="65" t="n">
        <f aca="false">VLOOKUP(A4658,Plan1!$A$7:$O$4024,8,FALSE())</f>
        <v>760</v>
      </c>
      <c r="F4658" s="64" t="n">
        <f aca="false">VLOOKUP(A4658,Plan1!$A$7:$O$4024,12,FALSE())</f>
        <v>0</v>
      </c>
      <c r="G4658" s="65" t="n">
        <f aca="false">VLOOKUP(A4658,Plan1!$A$7:$O$4024,13,FALSE())</f>
        <v>838.78</v>
      </c>
    </row>
    <row r="4659" customFormat="false" ht="15" hidden="false" customHeight="false" outlineLevel="0" collapsed="false">
      <c r="A4659" s="63" t="n">
        <v>45931</v>
      </c>
      <c r="B4659" s="64" t="n">
        <f aca="false">VLOOKUP(A4659,Plan1!$A$7:$O$4024,2,FALSE())</f>
        <v>0</v>
      </c>
      <c r="C4659" s="65" t="n">
        <f aca="false">VLOOKUP(A4659,Plan1!$A$7:$O$4024,3,FALSE())</f>
        <v>781</v>
      </c>
      <c r="D4659" s="66" t="n">
        <f aca="false">VLOOKUP(A4659,Plan1!$A$7:$O$4024,7,FALSE())</f>
        <v>0</v>
      </c>
      <c r="E4659" s="65" t="n">
        <f aca="false">VLOOKUP(A4659,Plan1!$A$7:$O$4024,8,FALSE())</f>
        <v>760</v>
      </c>
      <c r="F4659" s="64" t="n">
        <f aca="false">VLOOKUP(A4659,Plan1!$A$7:$O$4024,12,FALSE())</f>
        <v>0</v>
      </c>
      <c r="G4659" s="65" t="n">
        <f aca="false">VLOOKUP(A4659,Plan1!$A$7:$O$4024,13,FALSE())</f>
        <v>838.78</v>
      </c>
    </row>
    <row r="4660" customFormat="false" ht="15" hidden="false" customHeight="false" outlineLevel="0" collapsed="false">
      <c r="A4660" s="63" t="n">
        <v>45932</v>
      </c>
      <c r="B4660" s="64" t="n">
        <f aca="false">VLOOKUP(A4660,Plan1!$A$7:$O$4024,2,FALSE())</f>
        <v>0</v>
      </c>
      <c r="C4660" s="65" t="n">
        <f aca="false">VLOOKUP(A4660,Plan1!$A$7:$O$4024,3,FALSE())</f>
        <v>781</v>
      </c>
      <c r="D4660" s="66" t="n">
        <f aca="false">VLOOKUP(A4660,Plan1!$A$7:$O$4024,7,FALSE())</f>
        <v>0</v>
      </c>
      <c r="E4660" s="65" t="n">
        <f aca="false">VLOOKUP(A4660,Plan1!$A$7:$O$4024,8,FALSE())</f>
        <v>760</v>
      </c>
      <c r="F4660" s="64" t="n">
        <f aca="false">VLOOKUP(A4660,Plan1!$A$7:$O$4024,12,FALSE())</f>
        <v>0</v>
      </c>
      <c r="G4660" s="65" t="n">
        <f aca="false">VLOOKUP(A4660,Plan1!$A$7:$O$4024,13,FALSE())</f>
        <v>838.78</v>
      </c>
    </row>
    <row r="4661" customFormat="false" ht="15" hidden="false" customHeight="false" outlineLevel="0" collapsed="false">
      <c r="A4661" s="63" t="n">
        <v>45933</v>
      </c>
      <c r="B4661" s="64" t="n">
        <f aca="false">VLOOKUP(A4661,Plan1!$A$7:$O$4024,2,FALSE())</f>
        <v>0</v>
      </c>
      <c r="C4661" s="65" t="n">
        <f aca="false">VLOOKUP(A4661,Plan1!$A$7:$O$4024,3,FALSE())</f>
        <v>781</v>
      </c>
      <c r="D4661" s="66" t="n">
        <f aca="false">VLOOKUP(A4661,Plan1!$A$7:$O$4024,7,FALSE())</f>
        <v>0</v>
      </c>
      <c r="E4661" s="65" t="n">
        <f aca="false">VLOOKUP(A4661,Plan1!$A$7:$O$4024,8,FALSE())</f>
        <v>760</v>
      </c>
      <c r="F4661" s="64" t="n">
        <f aca="false">VLOOKUP(A4661,Plan1!$A$7:$O$4024,12,FALSE())</f>
        <v>0</v>
      </c>
      <c r="G4661" s="65" t="n">
        <f aca="false">VLOOKUP(A4661,Plan1!$A$7:$O$4024,13,FALSE())</f>
        <v>838.78</v>
      </c>
    </row>
    <row r="4662" customFormat="false" ht="15" hidden="false" customHeight="false" outlineLevel="0" collapsed="false">
      <c r="A4662" s="63" t="n">
        <v>45934</v>
      </c>
      <c r="B4662" s="64" t="n">
        <f aca="false">VLOOKUP(A4662,Plan1!$A$7:$O$4024,2,FALSE())</f>
        <v>0</v>
      </c>
      <c r="C4662" s="65" t="n">
        <f aca="false">VLOOKUP(A4662,Plan1!$A$7:$O$4024,3,FALSE())</f>
        <v>781</v>
      </c>
      <c r="D4662" s="66" t="n">
        <f aca="false">VLOOKUP(A4662,Plan1!$A$7:$O$4024,7,FALSE())</f>
        <v>0</v>
      </c>
      <c r="E4662" s="65" t="n">
        <f aca="false">VLOOKUP(A4662,Plan1!$A$7:$O$4024,8,FALSE())</f>
        <v>760</v>
      </c>
      <c r="F4662" s="64" t="n">
        <f aca="false">VLOOKUP(A4662,Plan1!$A$7:$O$4024,12,FALSE())</f>
        <v>0</v>
      </c>
      <c r="G4662" s="65" t="n">
        <f aca="false">VLOOKUP(A4662,Plan1!$A$7:$O$4024,13,FALSE())</f>
        <v>838.78</v>
      </c>
    </row>
    <row r="4663" customFormat="false" ht="15" hidden="false" customHeight="false" outlineLevel="0" collapsed="false">
      <c r="A4663" s="63" t="n">
        <v>45935</v>
      </c>
      <c r="B4663" s="64" t="n">
        <f aca="false">VLOOKUP(A4663,Plan1!$A$7:$O$4024,2,FALSE())</f>
        <v>0</v>
      </c>
      <c r="C4663" s="65" t="n">
        <f aca="false">VLOOKUP(A4663,Plan1!$A$7:$O$4024,3,FALSE())</f>
        <v>781</v>
      </c>
      <c r="D4663" s="66" t="n">
        <f aca="false">VLOOKUP(A4663,Plan1!$A$7:$O$4024,7,FALSE())</f>
        <v>0</v>
      </c>
      <c r="E4663" s="65" t="n">
        <f aca="false">VLOOKUP(A4663,Plan1!$A$7:$O$4024,8,FALSE())</f>
        <v>760</v>
      </c>
      <c r="F4663" s="64" t="n">
        <f aca="false">VLOOKUP(A4663,Plan1!$A$7:$O$4024,12,FALSE())</f>
        <v>0</v>
      </c>
      <c r="G4663" s="65" t="n">
        <f aca="false">VLOOKUP(A4663,Plan1!$A$7:$O$4024,13,FALSE())</f>
        <v>838.78</v>
      </c>
    </row>
    <row r="4664" customFormat="false" ht="15" hidden="false" customHeight="false" outlineLevel="0" collapsed="false">
      <c r="A4664" s="63" t="n">
        <v>45936</v>
      </c>
      <c r="B4664" s="64" t="n">
        <f aca="false">VLOOKUP(A4664,Plan1!$A$7:$O$4024,2,FALSE())</f>
        <v>0</v>
      </c>
      <c r="C4664" s="65" t="n">
        <f aca="false">VLOOKUP(A4664,Plan1!$A$7:$O$4024,3,FALSE())</f>
        <v>781</v>
      </c>
      <c r="D4664" s="66" t="n">
        <f aca="false">VLOOKUP(A4664,Plan1!$A$7:$O$4024,7,FALSE())</f>
        <v>0</v>
      </c>
      <c r="E4664" s="65" t="n">
        <f aca="false">VLOOKUP(A4664,Plan1!$A$7:$O$4024,8,FALSE())</f>
        <v>760</v>
      </c>
      <c r="F4664" s="64" t="n">
        <f aca="false">VLOOKUP(A4664,Plan1!$A$7:$O$4024,12,FALSE())</f>
        <v>0</v>
      </c>
      <c r="G4664" s="65" t="n">
        <f aca="false">VLOOKUP(A4664,Plan1!$A$7:$O$4024,13,FALSE())</f>
        <v>838.78</v>
      </c>
    </row>
    <row r="4665" customFormat="false" ht="15" hidden="false" customHeight="false" outlineLevel="0" collapsed="false">
      <c r="A4665" s="63" t="n">
        <v>45937</v>
      </c>
      <c r="B4665" s="64" t="n">
        <f aca="false">VLOOKUP(A4665,Plan1!$A$7:$O$4024,2,FALSE())</f>
        <v>0</v>
      </c>
      <c r="C4665" s="65" t="n">
        <f aca="false">VLOOKUP(A4665,Plan1!$A$7:$O$4024,3,FALSE())</f>
        <v>781</v>
      </c>
      <c r="D4665" s="66" t="n">
        <f aca="false">VLOOKUP(A4665,Plan1!$A$7:$O$4024,7,FALSE())</f>
        <v>0</v>
      </c>
      <c r="E4665" s="65" t="n">
        <f aca="false">VLOOKUP(A4665,Plan1!$A$7:$O$4024,8,FALSE())</f>
        <v>760</v>
      </c>
      <c r="F4665" s="64" t="n">
        <f aca="false">VLOOKUP(A4665,Plan1!$A$7:$O$4024,12,FALSE())</f>
        <v>0</v>
      </c>
      <c r="G4665" s="65" t="n">
        <f aca="false">VLOOKUP(A4665,Plan1!$A$7:$O$4024,13,FALSE())</f>
        <v>838.78</v>
      </c>
    </row>
    <row r="4666" customFormat="false" ht="15" hidden="false" customHeight="false" outlineLevel="0" collapsed="false">
      <c r="A4666" s="63" t="n">
        <v>45938</v>
      </c>
      <c r="B4666" s="64" t="n">
        <f aca="false">VLOOKUP(A4666,Plan1!$A$7:$O$4024,2,FALSE())</f>
        <v>0</v>
      </c>
      <c r="C4666" s="65" t="n">
        <f aca="false">VLOOKUP(A4666,Plan1!$A$7:$O$4024,3,FALSE())</f>
        <v>781</v>
      </c>
      <c r="D4666" s="66" t="n">
        <f aca="false">VLOOKUP(A4666,Plan1!$A$7:$O$4024,7,FALSE())</f>
        <v>0</v>
      </c>
      <c r="E4666" s="65" t="n">
        <f aca="false">VLOOKUP(A4666,Plan1!$A$7:$O$4024,8,FALSE())</f>
        <v>760</v>
      </c>
      <c r="F4666" s="64" t="n">
        <f aca="false">VLOOKUP(A4666,Plan1!$A$7:$O$4024,12,FALSE())</f>
        <v>0</v>
      </c>
      <c r="G4666" s="65" t="n">
        <f aca="false">VLOOKUP(A4666,Plan1!$A$7:$O$4024,13,FALSE())</f>
        <v>838.78</v>
      </c>
    </row>
    <row r="4667" customFormat="false" ht="15" hidden="false" customHeight="false" outlineLevel="0" collapsed="false">
      <c r="A4667" s="63" t="n">
        <v>45939</v>
      </c>
      <c r="B4667" s="64" t="n">
        <f aca="false">VLOOKUP(A4667,Plan1!$A$7:$O$4024,2,FALSE())</f>
        <v>0</v>
      </c>
      <c r="C4667" s="65" t="n">
        <f aca="false">VLOOKUP(A4667,Plan1!$A$7:$O$4024,3,FALSE())</f>
        <v>781</v>
      </c>
      <c r="D4667" s="66" t="n">
        <f aca="false">VLOOKUP(A4667,Plan1!$A$7:$O$4024,7,FALSE())</f>
        <v>0</v>
      </c>
      <c r="E4667" s="65" t="n">
        <f aca="false">VLOOKUP(A4667,Plan1!$A$7:$O$4024,8,FALSE())</f>
        <v>760</v>
      </c>
      <c r="F4667" s="64" t="n">
        <f aca="false">VLOOKUP(A4667,Plan1!$A$7:$O$4024,12,FALSE())</f>
        <v>0</v>
      </c>
      <c r="G4667" s="65" t="n">
        <f aca="false">VLOOKUP(A4667,Plan1!$A$7:$O$4024,13,FALSE())</f>
        <v>838.78</v>
      </c>
    </row>
    <row r="4668" customFormat="false" ht="15" hidden="false" customHeight="false" outlineLevel="0" collapsed="false">
      <c r="A4668" s="63" t="n">
        <v>45940</v>
      </c>
      <c r="B4668" s="64" t="n">
        <f aca="false">VLOOKUP(A4668,Plan1!$A$7:$O$4024,2,FALSE())</f>
        <v>0</v>
      </c>
      <c r="C4668" s="65" t="n">
        <f aca="false">VLOOKUP(A4668,Plan1!$A$7:$O$4024,3,FALSE())</f>
        <v>781</v>
      </c>
      <c r="D4668" s="66" t="n">
        <f aca="false">VLOOKUP(A4668,Plan1!$A$7:$O$4024,7,FALSE())</f>
        <v>0</v>
      </c>
      <c r="E4668" s="65" t="n">
        <f aca="false">VLOOKUP(A4668,Plan1!$A$7:$O$4024,8,FALSE())</f>
        <v>760</v>
      </c>
      <c r="F4668" s="64" t="n">
        <f aca="false">VLOOKUP(A4668,Plan1!$A$7:$O$4024,12,FALSE())</f>
        <v>0</v>
      </c>
      <c r="G4668" s="65" t="n">
        <f aca="false">VLOOKUP(A4668,Plan1!$A$7:$O$4024,13,FALSE())</f>
        <v>838.78</v>
      </c>
    </row>
    <row r="4669" customFormat="false" ht="15" hidden="false" customHeight="false" outlineLevel="0" collapsed="false">
      <c r="A4669" s="63" t="n">
        <v>45941</v>
      </c>
      <c r="B4669" s="64" t="n">
        <f aca="false">VLOOKUP(A4669,Plan1!$A$7:$O$4024,2,FALSE())</f>
        <v>0</v>
      </c>
      <c r="C4669" s="65" t="n">
        <f aca="false">VLOOKUP(A4669,Plan1!$A$7:$O$4024,3,FALSE())</f>
        <v>781</v>
      </c>
      <c r="D4669" s="66" t="n">
        <f aca="false">VLOOKUP(A4669,Plan1!$A$7:$O$4024,7,FALSE())</f>
        <v>0</v>
      </c>
      <c r="E4669" s="65" t="n">
        <f aca="false">VLOOKUP(A4669,Plan1!$A$7:$O$4024,8,FALSE())</f>
        <v>760</v>
      </c>
      <c r="F4669" s="64" t="n">
        <f aca="false">VLOOKUP(A4669,Plan1!$A$7:$O$4024,12,FALSE())</f>
        <v>0</v>
      </c>
      <c r="G4669" s="65" t="n">
        <f aca="false">VLOOKUP(A4669,Plan1!$A$7:$O$4024,13,FALSE())</f>
        <v>838.78</v>
      </c>
    </row>
    <row r="4670" customFormat="false" ht="15" hidden="false" customHeight="false" outlineLevel="0" collapsed="false">
      <c r="A4670" s="63" t="n">
        <v>45942</v>
      </c>
      <c r="B4670" s="64" t="n">
        <f aca="false">VLOOKUP(A4670,Plan1!$A$7:$O$4024,2,FALSE())</f>
        <v>0</v>
      </c>
      <c r="C4670" s="65" t="n">
        <f aca="false">VLOOKUP(A4670,Plan1!$A$7:$O$4024,3,FALSE())</f>
        <v>781</v>
      </c>
      <c r="D4670" s="66" t="n">
        <f aca="false">VLOOKUP(A4670,Plan1!$A$7:$O$4024,7,FALSE())</f>
        <v>0</v>
      </c>
      <c r="E4670" s="65" t="n">
        <f aca="false">VLOOKUP(A4670,Plan1!$A$7:$O$4024,8,FALSE())</f>
        <v>760</v>
      </c>
      <c r="F4670" s="64" t="n">
        <f aca="false">VLOOKUP(A4670,Plan1!$A$7:$O$4024,12,FALSE())</f>
        <v>0</v>
      </c>
      <c r="G4670" s="65" t="n">
        <f aca="false">VLOOKUP(A4670,Plan1!$A$7:$O$4024,13,FALSE())</f>
        <v>838.78</v>
      </c>
    </row>
    <row r="4671" customFormat="false" ht="15" hidden="false" customHeight="false" outlineLevel="0" collapsed="false">
      <c r="A4671" s="63" t="n">
        <v>45943</v>
      </c>
      <c r="B4671" s="64" t="n">
        <f aca="false">VLOOKUP(A4671,Plan1!$A$7:$O$4024,2,FALSE())</f>
        <v>0</v>
      </c>
      <c r="C4671" s="65" t="n">
        <f aca="false">VLOOKUP(A4671,Plan1!$A$7:$O$4024,3,FALSE())</f>
        <v>781</v>
      </c>
      <c r="D4671" s="66" t="n">
        <f aca="false">VLOOKUP(A4671,Plan1!$A$7:$O$4024,7,FALSE())</f>
        <v>0</v>
      </c>
      <c r="E4671" s="65" t="n">
        <f aca="false">VLOOKUP(A4671,Plan1!$A$7:$O$4024,8,FALSE())</f>
        <v>760</v>
      </c>
      <c r="F4671" s="64" t="n">
        <f aca="false">VLOOKUP(A4671,Plan1!$A$7:$O$4024,12,FALSE())</f>
        <v>0</v>
      </c>
      <c r="G4671" s="65" t="n">
        <f aca="false">VLOOKUP(A4671,Plan1!$A$7:$O$4024,13,FALSE())</f>
        <v>838.78</v>
      </c>
    </row>
    <row r="4672" customFormat="false" ht="15" hidden="false" customHeight="false" outlineLevel="0" collapsed="false">
      <c r="A4672" s="63" t="n">
        <v>45944</v>
      </c>
      <c r="B4672" s="64" t="n">
        <f aca="false">VLOOKUP(A4672,Plan1!$A$7:$O$4024,2,FALSE())</f>
        <v>0</v>
      </c>
      <c r="C4672" s="65" t="n">
        <f aca="false">VLOOKUP(A4672,Plan1!$A$7:$O$4024,3,FALSE())</f>
        <v>781</v>
      </c>
      <c r="D4672" s="66" t="n">
        <f aca="false">VLOOKUP(A4672,Plan1!$A$7:$O$4024,7,FALSE())</f>
        <v>0</v>
      </c>
      <c r="E4672" s="65" t="n">
        <f aca="false">VLOOKUP(A4672,Plan1!$A$7:$O$4024,8,FALSE())</f>
        <v>760</v>
      </c>
      <c r="F4672" s="64" t="n">
        <f aca="false">VLOOKUP(A4672,Plan1!$A$7:$O$4024,12,FALSE())</f>
        <v>0</v>
      </c>
      <c r="G4672" s="65" t="n">
        <f aca="false">VLOOKUP(A4672,Plan1!$A$7:$O$4024,13,FALSE())</f>
        <v>838.78</v>
      </c>
    </row>
    <row r="4673" customFormat="false" ht="15" hidden="false" customHeight="false" outlineLevel="0" collapsed="false">
      <c r="A4673" s="63" t="n">
        <v>45945</v>
      </c>
      <c r="B4673" s="64" t="n">
        <f aca="false">VLOOKUP(A4673,Plan1!$A$7:$O$4024,2,FALSE())</f>
        <v>0</v>
      </c>
      <c r="C4673" s="65" t="n">
        <f aca="false">VLOOKUP(A4673,Plan1!$A$7:$O$4024,3,FALSE())</f>
        <v>781</v>
      </c>
      <c r="D4673" s="66" t="n">
        <f aca="false">VLOOKUP(A4673,Plan1!$A$7:$O$4024,7,FALSE())</f>
        <v>0</v>
      </c>
      <c r="E4673" s="65" t="n">
        <f aca="false">VLOOKUP(A4673,Plan1!$A$7:$O$4024,8,FALSE())</f>
        <v>760</v>
      </c>
      <c r="F4673" s="64" t="n">
        <f aca="false">VLOOKUP(A4673,Plan1!$A$7:$O$4024,12,FALSE())</f>
        <v>0</v>
      </c>
      <c r="G4673" s="65" t="n">
        <f aca="false">VLOOKUP(A4673,Plan1!$A$7:$O$4024,13,FALSE())</f>
        <v>838.78</v>
      </c>
    </row>
    <row r="4674" customFormat="false" ht="15" hidden="false" customHeight="false" outlineLevel="0" collapsed="false">
      <c r="A4674" s="63" t="n">
        <v>45946</v>
      </c>
      <c r="B4674" s="64" t="n">
        <f aca="false">VLOOKUP(A4674,Plan1!$A$7:$O$4024,2,FALSE())</f>
        <v>0</v>
      </c>
      <c r="C4674" s="65" t="n">
        <f aca="false">VLOOKUP(A4674,Plan1!$A$7:$O$4024,3,FALSE())</f>
        <v>781</v>
      </c>
      <c r="D4674" s="66" t="n">
        <f aca="false">VLOOKUP(A4674,Plan1!$A$7:$O$4024,7,FALSE())</f>
        <v>0</v>
      </c>
      <c r="E4674" s="65" t="n">
        <f aca="false">VLOOKUP(A4674,Plan1!$A$7:$O$4024,8,FALSE())</f>
        <v>760</v>
      </c>
      <c r="F4674" s="64" t="n">
        <f aca="false">VLOOKUP(A4674,Plan1!$A$7:$O$4024,12,FALSE())</f>
        <v>0</v>
      </c>
      <c r="G4674" s="65" t="n">
        <f aca="false">VLOOKUP(A4674,Plan1!$A$7:$O$4024,13,FALSE())</f>
        <v>838.78</v>
      </c>
    </row>
    <row r="4675" customFormat="false" ht="15" hidden="false" customHeight="false" outlineLevel="0" collapsed="false">
      <c r="A4675" s="63" t="n">
        <v>45947</v>
      </c>
      <c r="B4675" s="64" t="n">
        <f aca="false">VLOOKUP(A4675,Plan1!$A$7:$O$4024,2,FALSE())</f>
        <v>0</v>
      </c>
      <c r="C4675" s="65" t="n">
        <f aca="false">VLOOKUP(A4675,Plan1!$A$7:$O$4024,3,FALSE())</f>
        <v>781</v>
      </c>
      <c r="D4675" s="66" t="n">
        <f aca="false">VLOOKUP(A4675,Plan1!$A$7:$O$4024,7,FALSE())</f>
        <v>0</v>
      </c>
      <c r="E4675" s="65" t="n">
        <f aca="false">VLOOKUP(A4675,Plan1!$A$7:$O$4024,8,FALSE())</f>
        <v>760</v>
      </c>
      <c r="F4675" s="64" t="n">
        <f aca="false">VLOOKUP(A4675,Plan1!$A$7:$O$4024,12,FALSE())</f>
        <v>0</v>
      </c>
      <c r="G4675" s="65" t="n">
        <f aca="false">VLOOKUP(A4675,Plan1!$A$7:$O$4024,13,FALSE())</f>
        <v>838.78</v>
      </c>
    </row>
    <row r="4676" customFormat="false" ht="15" hidden="false" customHeight="false" outlineLevel="0" collapsed="false">
      <c r="A4676" s="63" t="n">
        <v>45948</v>
      </c>
      <c r="B4676" s="64" t="n">
        <f aca="false">VLOOKUP(A4676,Plan1!$A$7:$O$4024,2,FALSE())</f>
        <v>0</v>
      </c>
      <c r="C4676" s="65" t="n">
        <f aca="false">VLOOKUP(A4676,Plan1!$A$7:$O$4024,3,FALSE())</f>
        <v>781</v>
      </c>
      <c r="D4676" s="66" t="n">
        <f aca="false">VLOOKUP(A4676,Plan1!$A$7:$O$4024,7,FALSE())</f>
        <v>0</v>
      </c>
      <c r="E4676" s="65" t="n">
        <f aca="false">VLOOKUP(A4676,Plan1!$A$7:$O$4024,8,FALSE())</f>
        <v>760</v>
      </c>
      <c r="F4676" s="64" t="n">
        <f aca="false">VLOOKUP(A4676,Plan1!$A$7:$O$4024,12,FALSE())</f>
        <v>0</v>
      </c>
      <c r="G4676" s="65" t="n">
        <f aca="false">VLOOKUP(A4676,Plan1!$A$7:$O$4024,13,FALSE())</f>
        <v>838.78</v>
      </c>
    </row>
    <row r="4677" customFormat="false" ht="15" hidden="false" customHeight="false" outlineLevel="0" collapsed="false">
      <c r="A4677" s="63" t="n">
        <v>45949</v>
      </c>
      <c r="B4677" s="64" t="n">
        <f aca="false">VLOOKUP(A4677,Plan1!$A$7:$O$4024,2,FALSE())</f>
        <v>0</v>
      </c>
      <c r="C4677" s="65" t="n">
        <f aca="false">VLOOKUP(A4677,Plan1!$A$7:$O$4024,3,FALSE())</f>
        <v>781</v>
      </c>
      <c r="D4677" s="66" t="n">
        <f aca="false">VLOOKUP(A4677,Plan1!$A$7:$O$4024,7,FALSE())</f>
        <v>0</v>
      </c>
      <c r="E4677" s="65" t="n">
        <f aca="false">VLOOKUP(A4677,Plan1!$A$7:$O$4024,8,FALSE())</f>
        <v>760</v>
      </c>
      <c r="F4677" s="64" t="n">
        <f aca="false">VLOOKUP(A4677,Plan1!$A$7:$O$4024,12,FALSE())</f>
        <v>0</v>
      </c>
      <c r="G4677" s="65" t="n">
        <f aca="false">VLOOKUP(A4677,Plan1!$A$7:$O$4024,13,FALSE())</f>
        <v>838.78</v>
      </c>
    </row>
    <row r="4678" customFormat="false" ht="15" hidden="false" customHeight="false" outlineLevel="0" collapsed="false">
      <c r="A4678" s="63" t="n">
        <v>45950</v>
      </c>
      <c r="B4678" s="64" t="n">
        <f aca="false">VLOOKUP(A4678,Plan1!$A$7:$O$4024,2,FALSE())</f>
        <v>0</v>
      </c>
      <c r="C4678" s="65" t="n">
        <f aca="false">VLOOKUP(A4678,Plan1!$A$7:$O$4024,3,FALSE())</f>
        <v>781</v>
      </c>
      <c r="D4678" s="66" t="n">
        <f aca="false">VLOOKUP(A4678,Plan1!$A$7:$O$4024,7,FALSE())</f>
        <v>0</v>
      </c>
      <c r="E4678" s="65" t="n">
        <f aca="false">VLOOKUP(A4678,Plan1!$A$7:$O$4024,8,FALSE())</f>
        <v>760</v>
      </c>
      <c r="F4678" s="64" t="n">
        <f aca="false">VLOOKUP(A4678,Plan1!$A$7:$O$4024,12,FALSE())</f>
        <v>0</v>
      </c>
      <c r="G4678" s="65" t="n">
        <f aca="false">VLOOKUP(A4678,Plan1!$A$7:$O$4024,13,FALSE())</f>
        <v>838.78</v>
      </c>
    </row>
    <row r="4679" customFormat="false" ht="15" hidden="false" customHeight="false" outlineLevel="0" collapsed="false">
      <c r="A4679" s="63" t="n">
        <v>45951</v>
      </c>
      <c r="B4679" s="64" t="n">
        <f aca="false">VLOOKUP(A4679,Plan1!$A$7:$O$4024,2,FALSE())</f>
        <v>0</v>
      </c>
      <c r="C4679" s="65" t="n">
        <f aca="false">VLOOKUP(A4679,Plan1!$A$7:$O$4024,3,FALSE())</f>
        <v>781</v>
      </c>
      <c r="D4679" s="66" t="n">
        <f aca="false">VLOOKUP(A4679,Plan1!$A$7:$O$4024,7,FALSE())</f>
        <v>0</v>
      </c>
      <c r="E4679" s="65" t="n">
        <f aca="false">VLOOKUP(A4679,Plan1!$A$7:$O$4024,8,FALSE())</f>
        <v>760</v>
      </c>
      <c r="F4679" s="64" t="n">
        <f aca="false">VLOOKUP(A4679,Plan1!$A$7:$O$4024,12,FALSE())</f>
        <v>0</v>
      </c>
      <c r="G4679" s="65" t="n">
        <f aca="false">VLOOKUP(A4679,Plan1!$A$7:$O$4024,13,FALSE())</f>
        <v>838.78</v>
      </c>
    </row>
    <row r="4680" customFormat="false" ht="15" hidden="false" customHeight="false" outlineLevel="0" collapsed="false">
      <c r="A4680" s="63" t="n">
        <v>45952</v>
      </c>
      <c r="B4680" s="64" t="n">
        <f aca="false">VLOOKUP(A4680,Plan1!$A$7:$O$4024,2,FALSE())</f>
        <v>0</v>
      </c>
      <c r="C4680" s="65" t="n">
        <f aca="false">VLOOKUP(A4680,Plan1!$A$7:$O$4024,3,FALSE())</f>
        <v>781</v>
      </c>
      <c r="D4680" s="66" t="n">
        <f aca="false">VLOOKUP(A4680,Plan1!$A$7:$O$4024,7,FALSE())</f>
        <v>0</v>
      </c>
      <c r="E4680" s="65" t="n">
        <f aca="false">VLOOKUP(A4680,Plan1!$A$7:$O$4024,8,FALSE())</f>
        <v>760</v>
      </c>
      <c r="F4680" s="64" t="n">
        <f aca="false">VLOOKUP(A4680,Plan1!$A$7:$O$4024,12,FALSE())</f>
        <v>0</v>
      </c>
      <c r="G4680" s="65" t="n">
        <f aca="false">VLOOKUP(A4680,Plan1!$A$7:$O$4024,13,FALSE())</f>
        <v>838.78</v>
      </c>
    </row>
    <row r="4681" customFormat="false" ht="15" hidden="false" customHeight="false" outlineLevel="0" collapsed="false">
      <c r="A4681" s="63" t="n">
        <v>45953</v>
      </c>
      <c r="B4681" s="64" t="n">
        <f aca="false">VLOOKUP(A4681,Plan1!$A$7:$O$4024,2,FALSE())</f>
        <v>0</v>
      </c>
      <c r="C4681" s="65" t="n">
        <f aca="false">VLOOKUP(A4681,Plan1!$A$7:$O$4024,3,FALSE())</f>
        <v>781</v>
      </c>
      <c r="D4681" s="66" t="n">
        <f aca="false">VLOOKUP(A4681,Plan1!$A$7:$O$4024,7,FALSE())</f>
        <v>0</v>
      </c>
      <c r="E4681" s="65" t="n">
        <f aca="false">VLOOKUP(A4681,Plan1!$A$7:$O$4024,8,FALSE())</f>
        <v>760</v>
      </c>
      <c r="F4681" s="64" t="n">
        <f aca="false">VLOOKUP(A4681,Plan1!$A$7:$O$4024,12,FALSE())</f>
        <v>0</v>
      </c>
      <c r="G4681" s="65" t="n">
        <f aca="false">VLOOKUP(A4681,Plan1!$A$7:$O$4024,13,FALSE())</f>
        <v>838.78</v>
      </c>
    </row>
    <row r="4682" customFormat="false" ht="15" hidden="false" customHeight="false" outlineLevel="0" collapsed="false">
      <c r="A4682" s="63" t="n">
        <v>45954</v>
      </c>
      <c r="B4682" s="64" t="n">
        <f aca="false">VLOOKUP(A4682,Plan1!$A$7:$O$4024,2,FALSE())</f>
        <v>0</v>
      </c>
      <c r="C4682" s="65" t="n">
        <f aca="false">VLOOKUP(A4682,Plan1!$A$7:$O$4024,3,FALSE())</f>
        <v>781</v>
      </c>
      <c r="D4682" s="66" t="n">
        <f aca="false">VLOOKUP(A4682,Plan1!$A$7:$O$4024,7,FALSE())</f>
        <v>0</v>
      </c>
      <c r="E4682" s="65" t="n">
        <f aca="false">VLOOKUP(A4682,Plan1!$A$7:$O$4024,8,FALSE())</f>
        <v>760</v>
      </c>
      <c r="F4682" s="64" t="n">
        <f aca="false">VLOOKUP(A4682,Plan1!$A$7:$O$4024,12,FALSE())</f>
        <v>0</v>
      </c>
      <c r="G4682" s="65" t="n">
        <f aca="false">VLOOKUP(A4682,Plan1!$A$7:$O$4024,13,FALSE())</f>
        <v>838.78</v>
      </c>
    </row>
    <row r="4683" customFormat="false" ht="15" hidden="false" customHeight="false" outlineLevel="0" collapsed="false">
      <c r="A4683" s="63" t="n">
        <v>45955</v>
      </c>
      <c r="B4683" s="64" t="n">
        <f aca="false">VLOOKUP(A4683,Plan1!$A$7:$O$4024,2,FALSE())</f>
        <v>0</v>
      </c>
      <c r="C4683" s="65" t="n">
        <f aca="false">VLOOKUP(A4683,Plan1!$A$7:$O$4024,3,FALSE())</f>
        <v>781</v>
      </c>
      <c r="D4683" s="66" t="n">
        <f aca="false">VLOOKUP(A4683,Plan1!$A$7:$O$4024,7,FALSE())</f>
        <v>0</v>
      </c>
      <c r="E4683" s="65" t="n">
        <f aca="false">VLOOKUP(A4683,Plan1!$A$7:$O$4024,8,FALSE())</f>
        <v>760</v>
      </c>
      <c r="F4683" s="64" t="n">
        <f aca="false">VLOOKUP(A4683,Plan1!$A$7:$O$4024,12,FALSE())</f>
        <v>0</v>
      </c>
      <c r="G4683" s="65" t="n">
        <f aca="false">VLOOKUP(A4683,Plan1!$A$7:$O$4024,13,FALSE())</f>
        <v>838.78</v>
      </c>
    </row>
    <row r="4684" customFormat="false" ht="15" hidden="false" customHeight="false" outlineLevel="0" collapsed="false">
      <c r="A4684" s="63" t="n">
        <v>45956</v>
      </c>
      <c r="B4684" s="64" t="n">
        <f aca="false">VLOOKUP(A4684,Plan1!$A$7:$O$4024,2,FALSE())</f>
        <v>0</v>
      </c>
      <c r="C4684" s="65" t="n">
        <f aca="false">VLOOKUP(A4684,Plan1!$A$7:$O$4024,3,FALSE())</f>
        <v>781</v>
      </c>
      <c r="D4684" s="66" t="n">
        <f aca="false">VLOOKUP(A4684,Plan1!$A$7:$O$4024,7,FALSE())</f>
        <v>0</v>
      </c>
      <c r="E4684" s="65" t="n">
        <f aca="false">VLOOKUP(A4684,Plan1!$A$7:$O$4024,8,FALSE())</f>
        <v>760</v>
      </c>
      <c r="F4684" s="64" t="n">
        <f aca="false">VLOOKUP(A4684,Plan1!$A$7:$O$4024,12,FALSE())</f>
        <v>0</v>
      </c>
      <c r="G4684" s="65" t="n">
        <f aca="false">VLOOKUP(A4684,Plan1!$A$7:$O$4024,13,FALSE())</f>
        <v>838.78</v>
      </c>
    </row>
    <row r="4685" customFormat="false" ht="15" hidden="false" customHeight="false" outlineLevel="0" collapsed="false">
      <c r="A4685" s="63" t="n">
        <v>45957</v>
      </c>
      <c r="B4685" s="64" t="n">
        <f aca="false">VLOOKUP(A4685,Plan1!$A$7:$O$4024,2,FALSE())</f>
        <v>0</v>
      </c>
      <c r="C4685" s="65" t="n">
        <f aca="false">VLOOKUP(A4685,Plan1!$A$7:$O$4024,3,FALSE())</f>
        <v>781</v>
      </c>
      <c r="D4685" s="66" t="n">
        <f aca="false">VLOOKUP(A4685,Plan1!$A$7:$O$4024,7,FALSE())</f>
        <v>0</v>
      </c>
      <c r="E4685" s="65" t="n">
        <f aca="false">VLOOKUP(A4685,Plan1!$A$7:$O$4024,8,FALSE())</f>
        <v>760</v>
      </c>
      <c r="F4685" s="64" t="n">
        <f aca="false">VLOOKUP(A4685,Plan1!$A$7:$O$4024,12,FALSE())</f>
        <v>0</v>
      </c>
      <c r="G4685" s="65" t="n">
        <f aca="false">VLOOKUP(A4685,Plan1!$A$7:$O$4024,13,FALSE())</f>
        <v>838.78</v>
      </c>
    </row>
    <row r="4686" customFormat="false" ht="15" hidden="false" customHeight="false" outlineLevel="0" collapsed="false">
      <c r="A4686" s="63" t="n">
        <v>45958</v>
      </c>
      <c r="B4686" s="64" t="n">
        <f aca="false">VLOOKUP(A4686,Plan1!$A$7:$O$4024,2,FALSE())</f>
        <v>0</v>
      </c>
      <c r="C4686" s="65" t="n">
        <f aca="false">VLOOKUP(A4686,Plan1!$A$7:$O$4024,3,FALSE())</f>
        <v>781</v>
      </c>
      <c r="D4686" s="66" t="n">
        <f aca="false">VLOOKUP(A4686,Plan1!$A$7:$O$4024,7,FALSE())</f>
        <v>0</v>
      </c>
      <c r="E4686" s="65" t="n">
        <f aca="false">VLOOKUP(A4686,Plan1!$A$7:$O$4024,8,FALSE())</f>
        <v>760</v>
      </c>
      <c r="F4686" s="64" t="n">
        <f aca="false">VLOOKUP(A4686,Plan1!$A$7:$O$4024,12,FALSE())</f>
        <v>0</v>
      </c>
      <c r="G4686" s="65" t="n">
        <f aca="false">VLOOKUP(A4686,Plan1!$A$7:$O$4024,13,FALSE())</f>
        <v>838.78</v>
      </c>
    </row>
    <row r="4687" customFormat="false" ht="15" hidden="false" customHeight="false" outlineLevel="0" collapsed="false">
      <c r="A4687" s="63" t="n">
        <v>45959</v>
      </c>
      <c r="B4687" s="64" t="n">
        <f aca="false">VLOOKUP(A4687,Plan1!$A$7:$O$4024,2,FALSE())</f>
        <v>0</v>
      </c>
      <c r="C4687" s="65" t="n">
        <f aca="false">VLOOKUP(A4687,Plan1!$A$7:$O$4024,3,FALSE())</f>
        <v>781</v>
      </c>
      <c r="D4687" s="66" t="n">
        <f aca="false">VLOOKUP(A4687,Plan1!$A$7:$O$4024,7,FALSE())</f>
        <v>0</v>
      </c>
      <c r="E4687" s="65" t="n">
        <f aca="false">VLOOKUP(A4687,Plan1!$A$7:$O$4024,8,FALSE())</f>
        <v>760</v>
      </c>
      <c r="F4687" s="64" t="n">
        <f aca="false">VLOOKUP(A4687,Plan1!$A$7:$O$4024,12,FALSE())</f>
        <v>0</v>
      </c>
      <c r="G4687" s="65" t="n">
        <f aca="false">VLOOKUP(A4687,Plan1!$A$7:$O$4024,13,FALSE())</f>
        <v>838.78</v>
      </c>
    </row>
    <row r="4688" customFormat="false" ht="15" hidden="false" customHeight="false" outlineLevel="0" collapsed="false">
      <c r="A4688" s="63" t="n">
        <v>45960</v>
      </c>
      <c r="B4688" s="64" t="n">
        <f aca="false">VLOOKUP(A4688,Plan1!$A$7:$O$4024,2,FALSE())</f>
        <v>0</v>
      </c>
      <c r="C4688" s="65" t="n">
        <f aca="false">VLOOKUP(A4688,Plan1!$A$7:$O$4024,3,FALSE())</f>
        <v>781</v>
      </c>
      <c r="D4688" s="66" t="n">
        <f aca="false">VLOOKUP(A4688,Plan1!$A$7:$O$4024,7,FALSE())</f>
        <v>0</v>
      </c>
      <c r="E4688" s="65" t="n">
        <f aca="false">VLOOKUP(A4688,Plan1!$A$7:$O$4024,8,FALSE())</f>
        <v>760</v>
      </c>
      <c r="F4688" s="64" t="n">
        <f aca="false">VLOOKUP(A4688,Plan1!$A$7:$O$4024,12,FALSE())</f>
        <v>0</v>
      </c>
      <c r="G4688" s="65" t="n">
        <f aca="false">VLOOKUP(A4688,Plan1!$A$7:$O$4024,13,FALSE())</f>
        <v>838.78</v>
      </c>
    </row>
    <row r="4689" customFormat="false" ht="15" hidden="false" customHeight="false" outlineLevel="0" collapsed="false">
      <c r="A4689" s="63" t="n">
        <v>45961</v>
      </c>
      <c r="B4689" s="64" t="n">
        <f aca="false">VLOOKUP(A4689,Plan1!$A$7:$O$4024,2,FALSE())</f>
        <v>0</v>
      </c>
      <c r="C4689" s="65" t="n">
        <f aca="false">VLOOKUP(A4689,Plan1!$A$7:$O$4024,3,FALSE())</f>
        <v>781</v>
      </c>
      <c r="D4689" s="66" t="n">
        <f aca="false">VLOOKUP(A4689,Plan1!$A$7:$O$4024,7,FALSE())</f>
        <v>0</v>
      </c>
      <c r="E4689" s="65" t="n">
        <f aca="false">VLOOKUP(A4689,Plan1!$A$7:$O$4024,8,FALSE())</f>
        <v>760</v>
      </c>
      <c r="F4689" s="64" t="n">
        <f aca="false">VLOOKUP(A4689,Plan1!$A$7:$O$4024,12,FALSE())</f>
        <v>0</v>
      </c>
      <c r="G4689" s="65" t="n">
        <f aca="false">VLOOKUP(A4689,Plan1!$A$7:$O$4024,13,FALSE())</f>
        <v>838.78</v>
      </c>
    </row>
    <row r="4690" customFormat="false" ht="15" hidden="false" customHeight="false" outlineLevel="0" collapsed="false">
      <c r="A4690" s="63" t="n">
        <v>45962</v>
      </c>
      <c r="B4690" s="64" t="n">
        <f aca="false">VLOOKUP(A4690,Plan1!$A$7:$O$4024,2,FALSE())</f>
        <v>0</v>
      </c>
      <c r="C4690" s="65" t="n">
        <f aca="false">VLOOKUP(A4690,Plan1!$A$7:$O$4024,3,FALSE())</f>
        <v>781</v>
      </c>
      <c r="D4690" s="66" t="n">
        <f aca="false">VLOOKUP(A4690,Plan1!$A$7:$O$4024,7,FALSE())</f>
        <v>0</v>
      </c>
      <c r="E4690" s="65" t="n">
        <f aca="false">VLOOKUP(A4690,Plan1!$A$7:$O$4024,8,FALSE())</f>
        <v>760</v>
      </c>
      <c r="F4690" s="64" t="n">
        <f aca="false">VLOOKUP(A4690,Plan1!$A$7:$O$4024,12,FALSE())</f>
        <v>0</v>
      </c>
      <c r="G4690" s="65" t="n">
        <f aca="false">VLOOKUP(A4690,Plan1!$A$7:$O$4024,13,FALSE())</f>
        <v>838.78</v>
      </c>
    </row>
    <row r="4691" customFormat="false" ht="15" hidden="false" customHeight="false" outlineLevel="0" collapsed="false">
      <c r="A4691" s="63" t="n">
        <v>45963</v>
      </c>
      <c r="B4691" s="64" t="n">
        <f aca="false">VLOOKUP(A4691,Plan1!$A$7:$O$4024,2,FALSE())</f>
        <v>0</v>
      </c>
      <c r="C4691" s="65" t="n">
        <f aca="false">VLOOKUP(A4691,Plan1!$A$7:$O$4024,3,FALSE())</f>
        <v>781</v>
      </c>
      <c r="D4691" s="66" t="n">
        <f aca="false">VLOOKUP(A4691,Plan1!$A$7:$O$4024,7,FALSE())</f>
        <v>0</v>
      </c>
      <c r="E4691" s="65" t="n">
        <f aca="false">VLOOKUP(A4691,Plan1!$A$7:$O$4024,8,FALSE())</f>
        <v>760</v>
      </c>
      <c r="F4691" s="64" t="n">
        <f aca="false">VLOOKUP(A4691,Plan1!$A$7:$O$4024,12,FALSE())</f>
        <v>0</v>
      </c>
      <c r="G4691" s="65" t="n">
        <f aca="false">VLOOKUP(A4691,Plan1!$A$7:$O$4024,13,FALSE())</f>
        <v>838.78</v>
      </c>
    </row>
    <row r="4692" customFormat="false" ht="15" hidden="false" customHeight="false" outlineLevel="0" collapsed="false">
      <c r="A4692" s="63" t="n">
        <v>45964</v>
      </c>
      <c r="B4692" s="64" t="n">
        <f aca="false">VLOOKUP(A4692,Plan1!$A$7:$O$4024,2,FALSE())</f>
        <v>0</v>
      </c>
      <c r="C4692" s="65" t="n">
        <f aca="false">VLOOKUP(A4692,Plan1!$A$7:$O$4024,3,FALSE())</f>
        <v>781</v>
      </c>
      <c r="D4692" s="66" t="n">
        <f aca="false">VLOOKUP(A4692,Plan1!$A$7:$O$4024,7,FALSE())</f>
        <v>0</v>
      </c>
      <c r="E4692" s="65" t="n">
        <f aca="false">VLOOKUP(A4692,Plan1!$A$7:$O$4024,8,FALSE())</f>
        <v>760</v>
      </c>
      <c r="F4692" s="64" t="n">
        <f aca="false">VLOOKUP(A4692,Plan1!$A$7:$O$4024,12,FALSE())</f>
        <v>0</v>
      </c>
      <c r="G4692" s="65" t="n">
        <f aca="false">VLOOKUP(A4692,Plan1!$A$7:$O$4024,13,FALSE())</f>
        <v>838.78</v>
      </c>
    </row>
    <row r="4693" customFormat="false" ht="15" hidden="false" customHeight="false" outlineLevel="0" collapsed="false">
      <c r="A4693" s="63" t="n">
        <v>45965</v>
      </c>
      <c r="B4693" s="64" t="n">
        <f aca="false">VLOOKUP(A4693,Plan1!$A$7:$O$4024,2,FALSE())</f>
        <v>0</v>
      </c>
      <c r="C4693" s="65" t="n">
        <f aca="false">VLOOKUP(A4693,Plan1!$A$7:$O$4024,3,FALSE())</f>
        <v>781</v>
      </c>
      <c r="D4693" s="66" t="n">
        <f aca="false">VLOOKUP(A4693,Plan1!$A$7:$O$4024,7,FALSE())</f>
        <v>0</v>
      </c>
      <c r="E4693" s="65" t="n">
        <f aca="false">VLOOKUP(A4693,Plan1!$A$7:$O$4024,8,FALSE())</f>
        <v>760</v>
      </c>
      <c r="F4693" s="64" t="n">
        <f aca="false">VLOOKUP(A4693,Plan1!$A$7:$O$4024,12,FALSE())</f>
        <v>0</v>
      </c>
      <c r="G4693" s="65" t="n">
        <f aca="false">VLOOKUP(A4693,Plan1!$A$7:$O$4024,13,FALSE())</f>
        <v>838.78</v>
      </c>
    </row>
    <row r="4694" customFormat="false" ht="15" hidden="false" customHeight="false" outlineLevel="0" collapsed="false">
      <c r="A4694" s="63" t="n">
        <v>45966</v>
      </c>
      <c r="B4694" s="64" t="n">
        <f aca="false">VLOOKUP(A4694,Plan1!$A$7:$O$4024,2,FALSE())</f>
        <v>0</v>
      </c>
      <c r="C4694" s="65" t="n">
        <f aca="false">VLOOKUP(A4694,Plan1!$A$7:$O$4024,3,FALSE())</f>
        <v>781</v>
      </c>
      <c r="D4694" s="66" t="n">
        <f aca="false">VLOOKUP(A4694,Plan1!$A$7:$O$4024,7,FALSE())</f>
        <v>0</v>
      </c>
      <c r="E4694" s="65" t="n">
        <f aca="false">VLOOKUP(A4694,Plan1!$A$7:$O$4024,8,FALSE())</f>
        <v>760</v>
      </c>
      <c r="F4694" s="64" t="n">
        <f aca="false">VLOOKUP(A4694,Plan1!$A$7:$O$4024,12,FALSE())</f>
        <v>0</v>
      </c>
      <c r="G4694" s="65" t="n">
        <f aca="false">VLOOKUP(A4694,Plan1!$A$7:$O$4024,13,FALSE())</f>
        <v>838.78</v>
      </c>
    </row>
    <row r="4695" customFormat="false" ht="15" hidden="false" customHeight="false" outlineLevel="0" collapsed="false">
      <c r="A4695" s="63" t="n">
        <v>45967</v>
      </c>
      <c r="B4695" s="64" t="n">
        <f aca="false">VLOOKUP(A4695,Plan1!$A$7:$O$4024,2,FALSE())</f>
        <v>0</v>
      </c>
      <c r="C4695" s="65" t="n">
        <f aca="false">VLOOKUP(A4695,Plan1!$A$7:$O$4024,3,FALSE())</f>
        <v>781</v>
      </c>
      <c r="D4695" s="66" t="n">
        <f aca="false">VLOOKUP(A4695,Plan1!$A$7:$O$4024,7,FALSE())</f>
        <v>0</v>
      </c>
      <c r="E4695" s="65" t="n">
        <f aca="false">VLOOKUP(A4695,Plan1!$A$7:$O$4024,8,FALSE())</f>
        <v>760</v>
      </c>
      <c r="F4695" s="64" t="n">
        <f aca="false">VLOOKUP(A4695,Plan1!$A$7:$O$4024,12,FALSE())</f>
        <v>0</v>
      </c>
      <c r="G4695" s="65" t="n">
        <f aca="false">VLOOKUP(A4695,Plan1!$A$7:$O$4024,13,FALSE())</f>
        <v>838.78</v>
      </c>
    </row>
    <row r="4696" customFormat="false" ht="15" hidden="false" customHeight="false" outlineLevel="0" collapsed="false">
      <c r="A4696" s="63" t="n">
        <v>45968</v>
      </c>
      <c r="B4696" s="64" t="n">
        <f aca="false">VLOOKUP(A4696,Plan1!$A$7:$O$4024,2,FALSE())</f>
        <v>0</v>
      </c>
      <c r="C4696" s="65" t="n">
        <f aca="false">VLOOKUP(A4696,Plan1!$A$7:$O$4024,3,FALSE())</f>
        <v>781</v>
      </c>
      <c r="D4696" s="66" t="n">
        <f aca="false">VLOOKUP(A4696,Plan1!$A$7:$O$4024,7,FALSE())</f>
        <v>0</v>
      </c>
      <c r="E4696" s="65" t="n">
        <f aca="false">VLOOKUP(A4696,Plan1!$A$7:$O$4024,8,FALSE())</f>
        <v>760</v>
      </c>
      <c r="F4696" s="64" t="n">
        <f aca="false">VLOOKUP(A4696,Plan1!$A$7:$O$4024,12,FALSE())</f>
        <v>0</v>
      </c>
      <c r="G4696" s="65" t="n">
        <f aca="false">VLOOKUP(A4696,Plan1!$A$7:$O$4024,13,FALSE())</f>
        <v>838.78</v>
      </c>
    </row>
    <row r="4697" customFormat="false" ht="15" hidden="false" customHeight="false" outlineLevel="0" collapsed="false">
      <c r="A4697" s="63" t="n">
        <v>45969</v>
      </c>
      <c r="B4697" s="64" t="n">
        <f aca="false">VLOOKUP(A4697,Plan1!$A$7:$O$4024,2,FALSE())</f>
        <v>0</v>
      </c>
      <c r="C4697" s="65" t="n">
        <f aca="false">VLOOKUP(A4697,Plan1!$A$7:$O$4024,3,FALSE())</f>
        <v>781</v>
      </c>
      <c r="D4697" s="66" t="n">
        <f aca="false">VLOOKUP(A4697,Plan1!$A$7:$O$4024,7,FALSE())</f>
        <v>0</v>
      </c>
      <c r="E4697" s="65" t="n">
        <f aca="false">VLOOKUP(A4697,Plan1!$A$7:$O$4024,8,FALSE())</f>
        <v>760</v>
      </c>
      <c r="F4697" s="64" t="n">
        <f aca="false">VLOOKUP(A4697,Plan1!$A$7:$O$4024,12,FALSE())</f>
        <v>0</v>
      </c>
      <c r="G4697" s="65" t="n">
        <f aca="false">VLOOKUP(A4697,Plan1!$A$7:$O$4024,13,FALSE())</f>
        <v>838.78</v>
      </c>
    </row>
    <row r="4698" customFormat="false" ht="15" hidden="false" customHeight="false" outlineLevel="0" collapsed="false">
      <c r="A4698" s="63" t="n">
        <v>45970</v>
      </c>
      <c r="B4698" s="64" t="n">
        <f aca="false">VLOOKUP(A4698,Plan1!$A$7:$O$4024,2,FALSE())</f>
        <v>0</v>
      </c>
      <c r="C4698" s="65" t="n">
        <f aca="false">VLOOKUP(A4698,Plan1!$A$7:$O$4024,3,FALSE())</f>
        <v>781</v>
      </c>
      <c r="D4698" s="66" t="n">
        <f aca="false">VLOOKUP(A4698,Plan1!$A$7:$O$4024,7,FALSE())</f>
        <v>0</v>
      </c>
      <c r="E4698" s="65" t="n">
        <f aca="false">VLOOKUP(A4698,Plan1!$A$7:$O$4024,8,FALSE())</f>
        <v>760</v>
      </c>
      <c r="F4698" s="64" t="n">
        <f aca="false">VLOOKUP(A4698,Plan1!$A$7:$O$4024,12,FALSE())</f>
        <v>0</v>
      </c>
      <c r="G4698" s="65" t="n">
        <f aca="false">VLOOKUP(A4698,Plan1!$A$7:$O$4024,13,FALSE())</f>
        <v>838.78</v>
      </c>
    </row>
    <row r="4699" customFormat="false" ht="15" hidden="false" customHeight="false" outlineLevel="0" collapsed="false">
      <c r="A4699" s="63" t="n">
        <v>45971</v>
      </c>
      <c r="B4699" s="64" t="n">
        <f aca="false">VLOOKUP(A4699,Plan1!$A$7:$O$4024,2,FALSE())</f>
        <v>0</v>
      </c>
      <c r="C4699" s="65" t="n">
        <f aca="false">VLOOKUP(A4699,Plan1!$A$7:$O$4024,3,FALSE())</f>
        <v>781</v>
      </c>
      <c r="D4699" s="66" t="n">
        <f aca="false">VLOOKUP(A4699,Plan1!$A$7:$O$4024,7,FALSE())</f>
        <v>0</v>
      </c>
      <c r="E4699" s="65" t="n">
        <f aca="false">VLOOKUP(A4699,Plan1!$A$7:$O$4024,8,FALSE())</f>
        <v>760</v>
      </c>
      <c r="F4699" s="64" t="n">
        <f aca="false">VLOOKUP(A4699,Plan1!$A$7:$O$4024,12,FALSE())</f>
        <v>0</v>
      </c>
      <c r="G4699" s="65" t="n">
        <f aca="false">VLOOKUP(A4699,Plan1!$A$7:$O$4024,13,FALSE())</f>
        <v>838.78</v>
      </c>
    </row>
    <row r="4700" customFormat="false" ht="15" hidden="false" customHeight="false" outlineLevel="0" collapsed="false">
      <c r="A4700" s="63" t="n">
        <v>45972</v>
      </c>
      <c r="B4700" s="64" t="n">
        <f aca="false">VLOOKUP(A4700,Plan1!$A$7:$O$4024,2,FALSE())</f>
        <v>0</v>
      </c>
      <c r="C4700" s="65" t="n">
        <f aca="false">VLOOKUP(A4700,Plan1!$A$7:$O$4024,3,FALSE())</f>
        <v>781</v>
      </c>
      <c r="D4700" s="66" t="n">
        <f aca="false">VLOOKUP(A4700,Plan1!$A$7:$O$4024,7,FALSE())</f>
        <v>0</v>
      </c>
      <c r="E4700" s="65" t="n">
        <f aca="false">VLOOKUP(A4700,Plan1!$A$7:$O$4024,8,FALSE())</f>
        <v>760</v>
      </c>
      <c r="F4700" s="64" t="n">
        <f aca="false">VLOOKUP(A4700,Plan1!$A$7:$O$4024,12,FALSE())</f>
        <v>0</v>
      </c>
      <c r="G4700" s="65" t="n">
        <f aca="false">VLOOKUP(A4700,Plan1!$A$7:$O$4024,13,FALSE())</f>
        <v>838.78</v>
      </c>
    </row>
    <row r="4701" customFormat="false" ht="15" hidden="false" customHeight="false" outlineLevel="0" collapsed="false">
      <c r="A4701" s="63" t="n">
        <v>45973</v>
      </c>
      <c r="B4701" s="64" t="n">
        <f aca="false">VLOOKUP(A4701,Plan1!$A$7:$O$4024,2,FALSE())</f>
        <v>0</v>
      </c>
      <c r="C4701" s="65" t="n">
        <f aca="false">VLOOKUP(A4701,Plan1!$A$7:$O$4024,3,FALSE())</f>
        <v>781</v>
      </c>
      <c r="D4701" s="66" t="n">
        <f aca="false">VLOOKUP(A4701,Plan1!$A$7:$O$4024,7,FALSE())</f>
        <v>0</v>
      </c>
      <c r="E4701" s="65" t="n">
        <f aca="false">VLOOKUP(A4701,Plan1!$A$7:$O$4024,8,FALSE())</f>
        <v>760</v>
      </c>
      <c r="F4701" s="64" t="n">
        <f aca="false">VLOOKUP(A4701,Plan1!$A$7:$O$4024,12,FALSE())</f>
        <v>0</v>
      </c>
      <c r="G4701" s="65" t="n">
        <f aca="false">VLOOKUP(A4701,Plan1!$A$7:$O$4024,13,FALSE())</f>
        <v>838.78</v>
      </c>
    </row>
    <row r="4702" customFormat="false" ht="15" hidden="false" customHeight="false" outlineLevel="0" collapsed="false">
      <c r="A4702" s="63" t="n">
        <v>45974</v>
      </c>
      <c r="B4702" s="64" t="n">
        <f aca="false">VLOOKUP(A4702,Plan1!$A$7:$O$4024,2,FALSE())</f>
        <v>0</v>
      </c>
      <c r="C4702" s="65" t="n">
        <f aca="false">VLOOKUP(A4702,Plan1!$A$7:$O$4024,3,FALSE())</f>
        <v>781</v>
      </c>
      <c r="D4702" s="66" t="n">
        <f aca="false">VLOOKUP(A4702,Plan1!$A$7:$O$4024,7,FALSE())</f>
        <v>0</v>
      </c>
      <c r="E4702" s="65" t="n">
        <f aca="false">VLOOKUP(A4702,Plan1!$A$7:$O$4024,8,FALSE())</f>
        <v>760</v>
      </c>
      <c r="F4702" s="64" t="n">
        <f aca="false">VLOOKUP(A4702,Plan1!$A$7:$O$4024,12,FALSE())</f>
        <v>0</v>
      </c>
      <c r="G4702" s="65" t="n">
        <f aca="false">VLOOKUP(A4702,Plan1!$A$7:$O$4024,13,FALSE())</f>
        <v>838.78</v>
      </c>
    </row>
    <row r="4703" customFormat="false" ht="15" hidden="false" customHeight="false" outlineLevel="0" collapsed="false">
      <c r="A4703" s="63" t="n">
        <v>45975</v>
      </c>
      <c r="B4703" s="64" t="n">
        <f aca="false">VLOOKUP(A4703,Plan1!$A$7:$O$4024,2,FALSE())</f>
        <v>0</v>
      </c>
      <c r="C4703" s="65" t="n">
        <f aca="false">VLOOKUP(A4703,Plan1!$A$7:$O$4024,3,FALSE())</f>
        <v>781</v>
      </c>
      <c r="D4703" s="66" t="n">
        <f aca="false">VLOOKUP(A4703,Plan1!$A$7:$O$4024,7,FALSE())</f>
        <v>0</v>
      </c>
      <c r="E4703" s="65" t="n">
        <f aca="false">VLOOKUP(A4703,Plan1!$A$7:$O$4024,8,FALSE())</f>
        <v>760</v>
      </c>
      <c r="F4703" s="64" t="n">
        <f aca="false">VLOOKUP(A4703,Plan1!$A$7:$O$4024,12,FALSE())</f>
        <v>0</v>
      </c>
      <c r="G4703" s="65" t="n">
        <f aca="false">VLOOKUP(A4703,Plan1!$A$7:$O$4024,13,FALSE())</f>
        <v>838.78</v>
      </c>
    </row>
    <row r="4704" customFormat="false" ht="15" hidden="false" customHeight="false" outlineLevel="0" collapsed="false">
      <c r="A4704" s="63" t="n">
        <v>45976</v>
      </c>
      <c r="B4704" s="64" t="n">
        <f aca="false">VLOOKUP(A4704,Plan1!$A$7:$O$4024,2,FALSE())</f>
        <v>0</v>
      </c>
      <c r="C4704" s="65" t="n">
        <f aca="false">VLOOKUP(A4704,Plan1!$A$7:$O$4024,3,FALSE())</f>
        <v>781</v>
      </c>
      <c r="D4704" s="66" t="n">
        <f aca="false">VLOOKUP(A4704,Plan1!$A$7:$O$4024,7,FALSE())</f>
        <v>0</v>
      </c>
      <c r="E4704" s="65" t="n">
        <f aca="false">VLOOKUP(A4704,Plan1!$A$7:$O$4024,8,FALSE())</f>
        <v>760</v>
      </c>
      <c r="F4704" s="64" t="n">
        <f aca="false">VLOOKUP(A4704,Plan1!$A$7:$O$4024,12,FALSE())</f>
        <v>0</v>
      </c>
      <c r="G4704" s="65" t="n">
        <f aca="false">VLOOKUP(A4704,Plan1!$A$7:$O$4024,13,FALSE())</f>
        <v>838.78</v>
      </c>
    </row>
    <row r="4705" customFormat="false" ht="15" hidden="false" customHeight="false" outlineLevel="0" collapsed="false">
      <c r="A4705" s="63" t="n">
        <v>45977</v>
      </c>
      <c r="B4705" s="64" t="n">
        <f aca="false">VLOOKUP(A4705,Plan1!$A$7:$O$4024,2,FALSE())</f>
        <v>0</v>
      </c>
      <c r="C4705" s="65" t="n">
        <f aca="false">VLOOKUP(A4705,Plan1!$A$7:$O$4024,3,FALSE())</f>
        <v>781</v>
      </c>
      <c r="D4705" s="66" t="n">
        <f aca="false">VLOOKUP(A4705,Plan1!$A$7:$O$4024,7,FALSE())</f>
        <v>0</v>
      </c>
      <c r="E4705" s="65" t="n">
        <f aca="false">VLOOKUP(A4705,Plan1!$A$7:$O$4024,8,FALSE())</f>
        <v>760</v>
      </c>
      <c r="F4705" s="64" t="n">
        <f aca="false">VLOOKUP(A4705,Plan1!$A$7:$O$4024,12,FALSE())</f>
        <v>0</v>
      </c>
      <c r="G4705" s="65" t="n">
        <f aca="false">VLOOKUP(A4705,Plan1!$A$7:$O$4024,13,FALSE())</f>
        <v>838.78</v>
      </c>
    </row>
    <row r="4706" customFormat="false" ht="15" hidden="false" customHeight="false" outlineLevel="0" collapsed="false">
      <c r="A4706" s="63" t="n">
        <v>45978</v>
      </c>
      <c r="B4706" s="64" t="n">
        <f aca="false">VLOOKUP(A4706,Plan1!$A$7:$O$4024,2,FALSE())</f>
        <v>0</v>
      </c>
      <c r="C4706" s="65" t="n">
        <f aca="false">VLOOKUP(A4706,Plan1!$A$7:$O$4024,3,FALSE())</f>
        <v>781</v>
      </c>
      <c r="D4706" s="66" t="n">
        <f aca="false">VLOOKUP(A4706,Plan1!$A$7:$O$4024,7,FALSE())</f>
        <v>0</v>
      </c>
      <c r="E4706" s="65" t="n">
        <f aca="false">VLOOKUP(A4706,Plan1!$A$7:$O$4024,8,FALSE())</f>
        <v>760</v>
      </c>
      <c r="F4706" s="64" t="n">
        <f aca="false">VLOOKUP(A4706,Plan1!$A$7:$O$4024,12,FALSE())</f>
        <v>0</v>
      </c>
      <c r="G4706" s="65" t="n">
        <f aca="false">VLOOKUP(A4706,Plan1!$A$7:$O$4024,13,FALSE())</f>
        <v>838.78</v>
      </c>
    </row>
    <row r="4707" customFormat="false" ht="15" hidden="false" customHeight="false" outlineLevel="0" collapsed="false">
      <c r="A4707" s="63" t="n">
        <v>45979</v>
      </c>
      <c r="B4707" s="64" t="n">
        <f aca="false">VLOOKUP(A4707,Plan1!$A$7:$O$4024,2,FALSE())</f>
        <v>0</v>
      </c>
      <c r="C4707" s="65" t="n">
        <f aca="false">VLOOKUP(A4707,Plan1!$A$7:$O$4024,3,FALSE())</f>
        <v>781</v>
      </c>
      <c r="D4707" s="66" t="n">
        <f aca="false">VLOOKUP(A4707,Plan1!$A$7:$O$4024,7,FALSE())</f>
        <v>0</v>
      </c>
      <c r="E4707" s="65" t="n">
        <f aca="false">VLOOKUP(A4707,Plan1!$A$7:$O$4024,8,FALSE())</f>
        <v>760</v>
      </c>
      <c r="F4707" s="64" t="n">
        <f aca="false">VLOOKUP(A4707,Plan1!$A$7:$O$4024,12,FALSE())</f>
        <v>0</v>
      </c>
      <c r="G4707" s="65" t="n">
        <f aca="false">VLOOKUP(A4707,Plan1!$A$7:$O$4024,13,FALSE())</f>
        <v>838.78</v>
      </c>
    </row>
    <row r="4708" customFormat="false" ht="15" hidden="false" customHeight="false" outlineLevel="0" collapsed="false">
      <c r="A4708" s="63" t="n">
        <v>45980</v>
      </c>
      <c r="B4708" s="64" t="n">
        <f aca="false">VLOOKUP(A4708,Plan1!$A$7:$O$4024,2,FALSE())</f>
        <v>0</v>
      </c>
      <c r="C4708" s="65" t="n">
        <f aca="false">VLOOKUP(A4708,Plan1!$A$7:$O$4024,3,FALSE())</f>
        <v>781</v>
      </c>
      <c r="D4708" s="66" t="n">
        <f aca="false">VLOOKUP(A4708,Plan1!$A$7:$O$4024,7,FALSE())</f>
        <v>0</v>
      </c>
      <c r="E4708" s="65" t="n">
        <f aca="false">VLOOKUP(A4708,Plan1!$A$7:$O$4024,8,FALSE())</f>
        <v>760</v>
      </c>
      <c r="F4708" s="64" t="n">
        <f aca="false">VLOOKUP(A4708,Plan1!$A$7:$O$4024,12,FALSE())</f>
        <v>0</v>
      </c>
      <c r="G4708" s="65" t="n">
        <f aca="false">VLOOKUP(A4708,Plan1!$A$7:$O$4024,13,FALSE())</f>
        <v>838.78</v>
      </c>
    </row>
    <row r="4709" customFormat="false" ht="15" hidden="false" customHeight="false" outlineLevel="0" collapsed="false">
      <c r="A4709" s="63" t="n">
        <v>45981</v>
      </c>
      <c r="B4709" s="64" t="n">
        <f aca="false">VLOOKUP(A4709,Plan1!$A$7:$O$4024,2,FALSE())</f>
        <v>0</v>
      </c>
      <c r="C4709" s="65" t="n">
        <f aca="false">VLOOKUP(A4709,Plan1!$A$7:$O$4024,3,FALSE())</f>
        <v>781</v>
      </c>
      <c r="D4709" s="66" t="n">
        <f aca="false">VLOOKUP(A4709,Plan1!$A$7:$O$4024,7,FALSE())</f>
        <v>0</v>
      </c>
      <c r="E4709" s="65" t="n">
        <f aca="false">VLOOKUP(A4709,Plan1!$A$7:$O$4024,8,FALSE())</f>
        <v>760</v>
      </c>
      <c r="F4709" s="64" t="n">
        <f aca="false">VLOOKUP(A4709,Plan1!$A$7:$O$4024,12,FALSE())</f>
        <v>0</v>
      </c>
      <c r="G4709" s="65" t="n">
        <f aca="false">VLOOKUP(A4709,Plan1!$A$7:$O$4024,13,FALSE())</f>
        <v>838.78</v>
      </c>
    </row>
    <row r="4710" customFormat="false" ht="15" hidden="false" customHeight="false" outlineLevel="0" collapsed="false">
      <c r="A4710" s="63" t="n">
        <v>45982</v>
      </c>
      <c r="B4710" s="64" t="n">
        <f aca="false">VLOOKUP(A4710,Plan1!$A$7:$O$4024,2,FALSE())</f>
        <v>0</v>
      </c>
      <c r="C4710" s="65" t="n">
        <f aca="false">VLOOKUP(A4710,Plan1!$A$7:$O$4024,3,FALSE())</f>
        <v>781</v>
      </c>
      <c r="D4710" s="66" t="n">
        <f aca="false">VLOOKUP(A4710,Plan1!$A$7:$O$4024,7,FALSE())</f>
        <v>0</v>
      </c>
      <c r="E4710" s="65" t="n">
        <f aca="false">VLOOKUP(A4710,Plan1!$A$7:$O$4024,8,FALSE())</f>
        <v>760</v>
      </c>
      <c r="F4710" s="64" t="n">
        <f aca="false">VLOOKUP(A4710,Plan1!$A$7:$O$4024,12,FALSE())</f>
        <v>0</v>
      </c>
      <c r="G4710" s="65" t="n">
        <f aca="false">VLOOKUP(A4710,Plan1!$A$7:$O$4024,13,FALSE())</f>
        <v>838.78</v>
      </c>
    </row>
    <row r="4711" customFormat="false" ht="15" hidden="false" customHeight="false" outlineLevel="0" collapsed="false">
      <c r="A4711" s="63" t="n">
        <v>45983</v>
      </c>
      <c r="B4711" s="64" t="n">
        <f aca="false">VLOOKUP(A4711,Plan1!$A$7:$O$4024,2,FALSE())</f>
        <v>0</v>
      </c>
      <c r="C4711" s="65" t="n">
        <f aca="false">VLOOKUP(A4711,Plan1!$A$7:$O$4024,3,FALSE())</f>
        <v>781</v>
      </c>
      <c r="D4711" s="66" t="n">
        <f aca="false">VLOOKUP(A4711,Plan1!$A$7:$O$4024,7,FALSE())</f>
        <v>0</v>
      </c>
      <c r="E4711" s="65" t="n">
        <f aca="false">VLOOKUP(A4711,Plan1!$A$7:$O$4024,8,FALSE())</f>
        <v>760</v>
      </c>
      <c r="F4711" s="64" t="n">
        <f aca="false">VLOOKUP(A4711,Plan1!$A$7:$O$4024,12,FALSE())</f>
        <v>0</v>
      </c>
      <c r="G4711" s="65" t="n">
        <f aca="false">VLOOKUP(A4711,Plan1!$A$7:$O$4024,13,FALSE())</f>
        <v>838.78</v>
      </c>
    </row>
    <row r="4712" customFormat="false" ht="15" hidden="false" customHeight="false" outlineLevel="0" collapsed="false">
      <c r="A4712" s="63" t="n">
        <v>45984</v>
      </c>
      <c r="B4712" s="64" t="n">
        <f aca="false">VLOOKUP(A4712,Plan1!$A$7:$O$4024,2,FALSE())</f>
        <v>0</v>
      </c>
      <c r="C4712" s="65" t="n">
        <f aca="false">VLOOKUP(A4712,Plan1!$A$7:$O$4024,3,FALSE())</f>
        <v>781</v>
      </c>
      <c r="D4712" s="66" t="n">
        <f aca="false">VLOOKUP(A4712,Plan1!$A$7:$O$4024,7,FALSE())</f>
        <v>0</v>
      </c>
      <c r="E4712" s="65" t="n">
        <f aca="false">VLOOKUP(A4712,Plan1!$A$7:$O$4024,8,FALSE())</f>
        <v>760</v>
      </c>
      <c r="F4712" s="64" t="n">
        <f aca="false">VLOOKUP(A4712,Plan1!$A$7:$O$4024,12,FALSE())</f>
        <v>0</v>
      </c>
      <c r="G4712" s="65" t="n">
        <f aca="false">VLOOKUP(A4712,Plan1!$A$7:$O$4024,13,FALSE())</f>
        <v>838.78</v>
      </c>
    </row>
    <row r="4713" customFormat="false" ht="15" hidden="false" customHeight="false" outlineLevel="0" collapsed="false">
      <c r="A4713" s="63" t="n">
        <v>45985</v>
      </c>
      <c r="B4713" s="64" t="n">
        <f aca="false">VLOOKUP(A4713,Plan1!$A$7:$O$4024,2,FALSE())</f>
        <v>0</v>
      </c>
      <c r="C4713" s="65" t="n">
        <f aca="false">VLOOKUP(A4713,Plan1!$A$7:$O$4024,3,FALSE())</f>
        <v>781</v>
      </c>
      <c r="D4713" s="66" t="n">
        <f aca="false">VLOOKUP(A4713,Plan1!$A$7:$O$4024,7,FALSE())</f>
        <v>0</v>
      </c>
      <c r="E4713" s="65" t="n">
        <f aca="false">VLOOKUP(A4713,Plan1!$A$7:$O$4024,8,FALSE())</f>
        <v>760</v>
      </c>
      <c r="F4713" s="64" t="n">
        <f aca="false">VLOOKUP(A4713,Plan1!$A$7:$O$4024,12,FALSE())</f>
        <v>0</v>
      </c>
      <c r="G4713" s="65" t="n">
        <f aca="false">VLOOKUP(A4713,Plan1!$A$7:$O$4024,13,FALSE())</f>
        <v>838.78</v>
      </c>
    </row>
    <row r="4714" customFormat="false" ht="15" hidden="false" customHeight="false" outlineLevel="0" collapsed="false">
      <c r="A4714" s="63" t="n">
        <v>45986</v>
      </c>
      <c r="B4714" s="64" t="n">
        <f aca="false">VLOOKUP(A4714,Plan1!$A$7:$O$4024,2,FALSE())</f>
        <v>0</v>
      </c>
      <c r="C4714" s="65" t="n">
        <f aca="false">VLOOKUP(A4714,Plan1!$A$7:$O$4024,3,FALSE())</f>
        <v>781</v>
      </c>
      <c r="D4714" s="66" t="n">
        <f aca="false">VLOOKUP(A4714,Plan1!$A$7:$O$4024,7,FALSE())</f>
        <v>0</v>
      </c>
      <c r="E4714" s="65" t="n">
        <f aca="false">VLOOKUP(A4714,Plan1!$A$7:$O$4024,8,FALSE())</f>
        <v>760</v>
      </c>
      <c r="F4714" s="64" t="n">
        <f aca="false">VLOOKUP(A4714,Plan1!$A$7:$O$4024,12,FALSE())</f>
        <v>0</v>
      </c>
      <c r="G4714" s="65" t="n">
        <f aca="false">VLOOKUP(A4714,Plan1!$A$7:$O$4024,13,FALSE())</f>
        <v>838.78</v>
      </c>
    </row>
    <row r="4715" customFormat="false" ht="15" hidden="false" customHeight="false" outlineLevel="0" collapsed="false">
      <c r="A4715" s="63" t="n">
        <v>45987</v>
      </c>
      <c r="B4715" s="64" t="n">
        <f aca="false">VLOOKUP(A4715,Plan1!$A$7:$O$4024,2,FALSE())</f>
        <v>0</v>
      </c>
      <c r="C4715" s="65" t="n">
        <f aca="false">VLOOKUP(A4715,Plan1!$A$7:$O$4024,3,FALSE())</f>
        <v>781</v>
      </c>
      <c r="D4715" s="66" t="n">
        <f aca="false">VLOOKUP(A4715,Plan1!$A$7:$O$4024,7,FALSE())</f>
        <v>0</v>
      </c>
      <c r="E4715" s="65" t="n">
        <f aca="false">VLOOKUP(A4715,Plan1!$A$7:$O$4024,8,FALSE())</f>
        <v>760</v>
      </c>
      <c r="F4715" s="64" t="n">
        <f aca="false">VLOOKUP(A4715,Plan1!$A$7:$O$4024,12,FALSE())</f>
        <v>0</v>
      </c>
      <c r="G4715" s="65" t="n">
        <f aca="false">VLOOKUP(A4715,Plan1!$A$7:$O$4024,13,FALSE())</f>
        <v>838.78</v>
      </c>
    </row>
    <row r="4716" customFormat="false" ht="15" hidden="false" customHeight="false" outlineLevel="0" collapsed="false">
      <c r="A4716" s="63" t="n">
        <v>45988</v>
      </c>
      <c r="B4716" s="64" t="n">
        <f aca="false">VLOOKUP(A4716,Plan1!$A$7:$O$4024,2,FALSE())</f>
        <v>0</v>
      </c>
      <c r="C4716" s="65" t="n">
        <f aca="false">VLOOKUP(A4716,Plan1!$A$7:$O$4024,3,FALSE())</f>
        <v>781</v>
      </c>
      <c r="D4716" s="66" t="n">
        <f aca="false">VLOOKUP(A4716,Plan1!$A$7:$O$4024,7,FALSE())</f>
        <v>0</v>
      </c>
      <c r="E4716" s="65" t="n">
        <f aca="false">VLOOKUP(A4716,Plan1!$A$7:$O$4024,8,FALSE())</f>
        <v>760</v>
      </c>
      <c r="F4716" s="64" t="n">
        <f aca="false">VLOOKUP(A4716,Plan1!$A$7:$O$4024,12,FALSE())</f>
        <v>0</v>
      </c>
      <c r="G4716" s="65" t="n">
        <f aca="false">VLOOKUP(A4716,Plan1!$A$7:$O$4024,13,FALSE())</f>
        <v>838.78</v>
      </c>
    </row>
    <row r="4717" customFormat="false" ht="15" hidden="false" customHeight="false" outlineLevel="0" collapsed="false">
      <c r="A4717" s="63" t="n">
        <v>45989</v>
      </c>
      <c r="B4717" s="64" t="n">
        <f aca="false">VLOOKUP(A4717,Plan1!$A$7:$O$4024,2,FALSE())</f>
        <v>0</v>
      </c>
      <c r="C4717" s="65" t="n">
        <f aca="false">VLOOKUP(A4717,Plan1!$A$7:$O$4024,3,FALSE())</f>
        <v>781</v>
      </c>
      <c r="D4717" s="66" t="n">
        <f aca="false">VLOOKUP(A4717,Plan1!$A$7:$O$4024,7,FALSE())</f>
        <v>0</v>
      </c>
      <c r="E4717" s="65" t="n">
        <f aca="false">VLOOKUP(A4717,Plan1!$A$7:$O$4024,8,FALSE())</f>
        <v>760</v>
      </c>
      <c r="F4717" s="64" t="n">
        <f aca="false">VLOOKUP(A4717,Plan1!$A$7:$O$4024,12,FALSE())</f>
        <v>0</v>
      </c>
      <c r="G4717" s="65" t="n">
        <f aca="false">VLOOKUP(A4717,Plan1!$A$7:$O$4024,13,FALSE())</f>
        <v>838.78</v>
      </c>
    </row>
    <row r="4718" customFormat="false" ht="15" hidden="false" customHeight="false" outlineLevel="0" collapsed="false">
      <c r="A4718" s="63" t="n">
        <v>45990</v>
      </c>
      <c r="B4718" s="64" t="n">
        <f aca="false">VLOOKUP(A4718,Plan1!$A$7:$O$4024,2,FALSE())</f>
        <v>0</v>
      </c>
      <c r="C4718" s="65" t="n">
        <f aca="false">VLOOKUP(A4718,Plan1!$A$7:$O$4024,3,FALSE())</f>
        <v>781</v>
      </c>
      <c r="D4718" s="66" t="n">
        <f aca="false">VLOOKUP(A4718,Plan1!$A$7:$O$4024,7,FALSE())</f>
        <v>0</v>
      </c>
      <c r="E4718" s="65" t="n">
        <f aca="false">VLOOKUP(A4718,Plan1!$A$7:$O$4024,8,FALSE())</f>
        <v>760</v>
      </c>
      <c r="F4718" s="64" t="n">
        <f aca="false">VLOOKUP(A4718,Plan1!$A$7:$O$4024,12,FALSE())</f>
        <v>0</v>
      </c>
      <c r="G4718" s="65" t="n">
        <f aca="false">VLOOKUP(A4718,Plan1!$A$7:$O$4024,13,FALSE())</f>
        <v>838.78</v>
      </c>
    </row>
    <row r="4719" customFormat="false" ht="15" hidden="false" customHeight="false" outlineLevel="0" collapsed="false">
      <c r="A4719" s="63" t="n">
        <v>45991</v>
      </c>
      <c r="B4719" s="64" t="n">
        <f aca="false">VLOOKUP(A4719,Plan1!$A$7:$O$4024,2,FALSE())</f>
        <v>0</v>
      </c>
      <c r="C4719" s="65" t="n">
        <f aca="false">VLOOKUP(A4719,Plan1!$A$7:$O$4024,3,FALSE())</f>
        <v>781</v>
      </c>
      <c r="D4719" s="66" t="n">
        <f aca="false">VLOOKUP(A4719,Plan1!$A$7:$O$4024,7,FALSE())</f>
        <v>0</v>
      </c>
      <c r="E4719" s="65" t="n">
        <f aca="false">VLOOKUP(A4719,Plan1!$A$7:$O$4024,8,FALSE())</f>
        <v>760</v>
      </c>
      <c r="F4719" s="64" t="n">
        <f aca="false">VLOOKUP(A4719,Plan1!$A$7:$O$4024,12,FALSE())</f>
        <v>0</v>
      </c>
      <c r="G4719" s="65" t="n">
        <f aca="false">VLOOKUP(A4719,Plan1!$A$7:$O$4024,13,FALSE())</f>
        <v>838.78</v>
      </c>
    </row>
    <row r="4720" customFormat="false" ht="15" hidden="false" customHeight="false" outlineLevel="0" collapsed="false">
      <c r="A4720" s="63" t="n">
        <v>45992</v>
      </c>
      <c r="B4720" s="64" t="n">
        <f aca="false">VLOOKUP(A4720,Plan1!$A$7:$O$4024,2,FALSE())</f>
        <v>0</v>
      </c>
      <c r="C4720" s="65" t="n">
        <f aca="false">VLOOKUP(A4720,Plan1!$A$7:$O$4024,3,FALSE())</f>
        <v>781</v>
      </c>
      <c r="D4720" s="66" t="n">
        <f aca="false">VLOOKUP(A4720,Plan1!$A$7:$O$4024,7,FALSE())</f>
        <v>0</v>
      </c>
      <c r="E4720" s="65" t="n">
        <f aca="false">VLOOKUP(A4720,Plan1!$A$7:$O$4024,8,FALSE())</f>
        <v>760</v>
      </c>
      <c r="F4720" s="64" t="n">
        <f aca="false">VLOOKUP(A4720,Plan1!$A$7:$O$4024,12,FALSE())</f>
        <v>0</v>
      </c>
      <c r="G4720" s="65" t="n">
        <f aca="false">VLOOKUP(A4720,Plan1!$A$7:$O$4024,13,FALSE())</f>
        <v>838.78</v>
      </c>
    </row>
    <row r="4721" customFormat="false" ht="15" hidden="false" customHeight="false" outlineLevel="0" collapsed="false">
      <c r="A4721" s="63" t="n">
        <v>45993</v>
      </c>
      <c r="B4721" s="64" t="n">
        <f aca="false">VLOOKUP(A4721,Plan1!$A$7:$O$4024,2,FALSE())</f>
        <v>0</v>
      </c>
      <c r="C4721" s="65" t="n">
        <f aca="false">VLOOKUP(A4721,Plan1!$A$7:$O$4024,3,FALSE())</f>
        <v>781</v>
      </c>
      <c r="D4721" s="66" t="n">
        <f aca="false">VLOOKUP(A4721,Plan1!$A$7:$O$4024,7,FALSE())</f>
        <v>0</v>
      </c>
      <c r="E4721" s="65" t="n">
        <f aca="false">VLOOKUP(A4721,Plan1!$A$7:$O$4024,8,FALSE())</f>
        <v>760</v>
      </c>
      <c r="F4721" s="64" t="n">
        <f aca="false">VLOOKUP(A4721,Plan1!$A$7:$O$4024,12,FALSE())</f>
        <v>0</v>
      </c>
      <c r="G4721" s="65" t="n">
        <f aca="false">VLOOKUP(A4721,Plan1!$A$7:$O$4024,13,FALSE())</f>
        <v>838.78</v>
      </c>
    </row>
    <row r="4722" customFormat="false" ht="15" hidden="false" customHeight="false" outlineLevel="0" collapsed="false">
      <c r="A4722" s="63" t="n">
        <v>45994</v>
      </c>
      <c r="B4722" s="64" t="n">
        <f aca="false">VLOOKUP(A4722,Plan1!$A$7:$O$4024,2,FALSE())</f>
        <v>0</v>
      </c>
      <c r="C4722" s="65" t="n">
        <f aca="false">VLOOKUP(A4722,Plan1!$A$7:$O$4024,3,FALSE())</f>
        <v>781</v>
      </c>
      <c r="D4722" s="66" t="n">
        <f aca="false">VLOOKUP(A4722,Plan1!$A$7:$O$4024,7,FALSE())</f>
        <v>0</v>
      </c>
      <c r="E4722" s="65" t="n">
        <f aca="false">VLOOKUP(A4722,Plan1!$A$7:$O$4024,8,FALSE())</f>
        <v>760</v>
      </c>
      <c r="F4722" s="64" t="n">
        <f aca="false">VLOOKUP(A4722,Plan1!$A$7:$O$4024,12,FALSE())</f>
        <v>0</v>
      </c>
      <c r="G4722" s="65" t="n">
        <f aca="false">VLOOKUP(A4722,Plan1!$A$7:$O$4024,13,FALSE())</f>
        <v>838.78</v>
      </c>
    </row>
    <row r="4723" customFormat="false" ht="15" hidden="false" customHeight="false" outlineLevel="0" collapsed="false">
      <c r="A4723" s="63" t="n">
        <v>45995</v>
      </c>
      <c r="B4723" s="64" t="n">
        <f aca="false">VLOOKUP(A4723,Plan1!$A$7:$O$4024,2,FALSE())</f>
        <v>0</v>
      </c>
      <c r="C4723" s="65" t="n">
        <f aca="false">VLOOKUP(A4723,Plan1!$A$7:$O$4024,3,FALSE())</f>
        <v>781</v>
      </c>
      <c r="D4723" s="66" t="n">
        <f aca="false">VLOOKUP(A4723,Plan1!$A$7:$O$4024,7,FALSE())</f>
        <v>0</v>
      </c>
      <c r="E4723" s="65" t="n">
        <f aca="false">VLOOKUP(A4723,Plan1!$A$7:$O$4024,8,FALSE())</f>
        <v>760</v>
      </c>
      <c r="F4723" s="64" t="n">
        <f aca="false">VLOOKUP(A4723,Plan1!$A$7:$O$4024,12,FALSE())</f>
        <v>0</v>
      </c>
      <c r="G4723" s="65" t="n">
        <f aca="false">VLOOKUP(A4723,Plan1!$A$7:$O$4024,13,FALSE())</f>
        <v>838.78</v>
      </c>
    </row>
    <row r="4724" customFormat="false" ht="15" hidden="false" customHeight="false" outlineLevel="0" collapsed="false">
      <c r="A4724" s="63" t="n">
        <v>45996</v>
      </c>
      <c r="B4724" s="64" t="n">
        <f aca="false">VLOOKUP(A4724,Plan1!$A$7:$O$4024,2,FALSE())</f>
        <v>0</v>
      </c>
      <c r="C4724" s="65" t="n">
        <f aca="false">VLOOKUP(A4724,Plan1!$A$7:$O$4024,3,FALSE())</f>
        <v>781</v>
      </c>
      <c r="D4724" s="66" t="n">
        <f aca="false">VLOOKUP(A4724,Plan1!$A$7:$O$4024,7,FALSE())</f>
        <v>0</v>
      </c>
      <c r="E4724" s="65" t="n">
        <f aca="false">VLOOKUP(A4724,Plan1!$A$7:$O$4024,8,FALSE())</f>
        <v>760</v>
      </c>
      <c r="F4724" s="64" t="n">
        <f aca="false">VLOOKUP(A4724,Plan1!$A$7:$O$4024,12,FALSE())</f>
        <v>0</v>
      </c>
      <c r="G4724" s="65" t="n">
        <f aca="false">VLOOKUP(A4724,Plan1!$A$7:$O$4024,13,FALSE())</f>
        <v>838.78</v>
      </c>
    </row>
    <row r="4725" customFormat="false" ht="15" hidden="false" customHeight="false" outlineLevel="0" collapsed="false">
      <c r="A4725" s="63" t="n">
        <v>45997</v>
      </c>
      <c r="B4725" s="64" t="n">
        <f aca="false">VLOOKUP(A4725,Plan1!$A$7:$O$4024,2,FALSE())</f>
        <v>0</v>
      </c>
      <c r="C4725" s="65" t="n">
        <f aca="false">VLOOKUP(A4725,Plan1!$A$7:$O$4024,3,FALSE())</f>
        <v>781</v>
      </c>
      <c r="D4725" s="66" t="n">
        <f aca="false">VLOOKUP(A4725,Plan1!$A$7:$O$4024,7,FALSE())</f>
        <v>0</v>
      </c>
      <c r="E4725" s="65" t="n">
        <f aca="false">VLOOKUP(A4725,Plan1!$A$7:$O$4024,8,FALSE())</f>
        <v>760</v>
      </c>
      <c r="F4725" s="64" t="n">
        <f aca="false">VLOOKUP(A4725,Plan1!$A$7:$O$4024,12,FALSE())</f>
        <v>0</v>
      </c>
      <c r="G4725" s="65" t="n">
        <f aca="false">VLOOKUP(A4725,Plan1!$A$7:$O$4024,13,FALSE())</f>
        <v>838.78</v>
      </c>
    </row>
    <row r="4726" customFormat="false" ht="15" hidden="false" customHeight="false" outlineLevel="0" collapsed="false">
      <c r="A4726" s="63" t="n">
        <v>45998</v>
      </c>
      <c r="B4726" s="64" t="n">
        <f aca="false">VLOOKUP(A4726,Plan1!$A$7:$O$4024,2,FALSE())</f>
        <v>0</v>
      </c>
      <c r="C4726" s="65" t="n">
        <f aca="false">VLOOKUP(A4726,Plan1!$A$7:$O$4024,3,FALSE())</f>
        <v>781</v>
      </c>
      <c r="D4726" s="66" t="n">
        <f aca="false">VLOOKUP(A4726,Plan1!$A$7:$O$4024,7,FALSE())</f>
        <v>0</v>
      </c>
      <c r="E4726" s="65" t="n">
        <f aca="false">VLOOKUP(A4726,Plan1!$A$7:$O$4024,8,FALSE())</f>
        <v>760</v>
      </c>
      <c r="F4726" s="64" t="n">
        <f aca="false">VLOOKUP(A4726,Plan1!$A$7:$O$4024,12,FALSE())</f>
        <v>0</v>
      </c>
      <c r="G4726" s="65" t="n">
        <f aca="false">VLOOKUP(A4726,Plan1!$A$7:$O$4024,13,FALSE())</f>
        <v>838.78</v>
      </c>
    </row>
    <row r="4727" customFormat="false" ht="15" hidden="false" customHeight="false" outlineLevel="0" collapsed="false">
      <c r="A4727" s="63" t="n">
        <v>45999</v>
      </c>
      <c r="B4727" s="64" t="n">
        <f aca="false">VLOOKUP(A4727,Plan1!$A$7:$O$4024,2,FALSE())</f>
        <v>0</v>
      </c>
      <c r="C4727" s="65" t="n">
        <f aca="false">VLOOKUP(A4727,Plan1!$A$7:$O$4024,3,FALSE())</f>
        <v>781</v>
      </c>
      <c r="D4727" s="66" t="n">
        <f aca="false">VLOOKUP(A4727,Plan1!$A$7:$O$4024,7,FALSE())</f>
        <v>0</v>
      </c>
      <c r="E4727" s="65" t="n">
        <f aca="false">VLOOKUP(A4727,Plan1!$A$7:$O$4024,8,FALSE())</f>
        <v>760</v>
      </c>
      <c r="F4727" s="64" t="n">
        <f aca="false">VLOOKUP(A4727,Plan1!$A$7:$O$4024,12,FALSE())</f>
        <v>0</v>
      </c>
      <c r="G4727" s="65" t="n">
        <f aca="false">VLOOKUP(A4727,Plan1!$A$7:$O$4024,13,FALSE())</f>
        <v>838.78</v>
      </c>
    </row>
    <row r="4728" customFormat="false" ht="15" hidden="false" customHeight="false" outlineLevel="0" collapsed="false">
      <c r="A4728" s="63" t="n">
        <v>46000</v>
      </c>
      <c r="B4728" s="64" t="n">
        <f aca="false">VLOOKUP(A4728,Plan1!$A$7:$O$4024,2,FALSE())</f>
        <v>0</v>
      </c>
      <c r="C4728" s="65" t="n">
        <f aca="false">VLOOKUP(A4728,Plan1!$A$7:$O$4024,3,FALSE())</f>
        <v>781</v>
      </c>
      <c r="D4728" s="66" t="n">
        <f aca="false">VLOOKUP(A4728,Plan1!$A$7:$O$4024,7,FALSE())</f>
        <v>0</v>
      </c>
      <c r="E4728" s="65" t="n">
        <f aca="false">VLOOKUP(A4728,Plan1!$A$7:$O$4024,8,FALSE())</f>
        <v>760</v>
      </c>
      <c r="F4728" s="64" t="n">
        <f aca="false">VLOOKUP(A4728,Plan1!$A$7:$O$4024,12,FALSE())</f>
        <v>0</v>
      </c>
      <c r="G4728" s="65" t="n">
        <f aca="false">VLOOKUP(A4728,Plan1!$A$7:$O$4024,13,FALSE())</f>
        <v>838.78</v>
      </c>
    </row>
    <row r="4729" customFormat="false" ht="15" hidden="false" customHeight="false" outlineLevel="0" collapsed="false">
      <c r="A4729" s="63" t="n">
        <v>46001</v>
      </c>
      <c r="B4729" s="64" t="n">
        <f aca="false">VLOOKUP(A4729,Plan1!$A$7:$O$4024,2,FALSE())</f>
        <v>0</v>
      </c>
      <c r="C4729" s="65" t="n">
        <f aca="false">VLOOKUP(A4729,Plan1!$A$7:$O$4024,3,FALSE())</f>
        <v>781</v>
      </c>
      <c r="D4729" s="66" t="n">
        <f aca="false">VLOOKUP(A4729,Plan1!$A$7:$O$4024,7,FALSE())</f>
        <v>0</v>
      </c>
      <c r="E4729" s="65" t="n">
        <f aca="false">VLOOKUP(A4729,Plan1!$A$7:$O$4024,8,FALSE())</f>
        <v>760</v>
      </c>
      <c r="F4729" s="64" t="n">
        <f aca="false">VLOOKUP(A4729,Plan1!$A$7:$O$4024,12,FALSE())</f>
        <v>0</v>
      </c>
      <c r="G4729" s="65" t="n">
        <f aca="false">VLOOKUP(A4729,Plan1!$A$7:$O$4024,13,FALSE())</f>
        <v>838.78</v>
      </c>
    </row>
    <row r="4730" customFormat="false" ht="15" hidden="false" customHeight="false" outlineLevel="0" collapsed="false">
      <c r="A4730" s="63" t="n">
        <v>46002</v>
      </c>
      <c r="B4730" s="64" t="n">
        <f aca="false">VLOOKUP(A4730,Plan1!$A$7:$O$4024,2,FALSE())</f>
        <v>0</v>
      </c>
      <c r="C4730" s="65" t="n">
        <f aca="false">VLOOKUP(A4730,Plan1!$A$7:$O$4024,3,FALSE())</f>
        <v>781</v>
      </c>
      <c r="D4730" s="66" t="n">
        <f aca="false">VLOOKUP(A4730,Plan1!$A$7:$O$4024,7,FALSE())</f>
        <v>0</v>
      </c>
      <c r="E4730" s="65" t="n">
        <f aca="false">VLOOKUP(A4730,Plan1!$A$7:$O$4024,8,FALSE())</f>
        <v>760</v>
      </c>
      <c r="F4730" s="64" t="n">
        <f aca="false">VLOOKUP(A4730,Plan1!$A$7:$O$4024,12,FALSE())</f>
        <v>0</v>
      </c>
      <c r="G4730" s="65" t="n">
        <f aca="false">VLOOKUP(A4730,Plan1!$A$7:$O$4024,13,FALSE())</f>
        <v>838.78</v>
      </c>
    </row>
    <row r="4731" customFormat="false" ht="15" hidden="false" customHeight="false" outlineLevel="0" collapsed="false">
      <c r="A4731" s="63" t="n">
        <v>46003</v>
      </c>
      <c r="B4731" s="64" t="n">
        <f aca="false">VLOOKUP(A4731,Plan1!$A$7:$O$4024,2,FALSE())</f>
        <v>0</v>
      </c>
      <c r="C4731" s="65" t="n">
        <f aca="false">VLOOKUP(A4731,Plan1!$A$7:$O$4024,3,FALSE())</f>
        <v>781</v>
      </c>
      <c r="D4731" s="66" t="n">
        <f aca="false">VLOOKUP(A4731,Plan1!$A$7:$O$4024,7,FALSE())</f>
        <v>0</v>
      </c>
      <c r="E4731" s="65" t="n">
        <f aca="false">VLOOKUP(A4731,Plan1!$A$7:$O$4024,8,FALSE())</f>
        <v>760</v>
      </c>
      <c r="F4731" s="64" t="n">
        <f aca="false">VLOOKUP(A4731,Plan1!$A$7:$O$4024,12,FALSE())</f>
        <v>0</v>
      </c>
      <c r="G4731" s="65" t="n">
        <f aca="false">VLOOKUP(A4731,Plan1!$A$7:$O$4024,13,FALSE())</f>
        <v>838.78</v>
      </c>
    </row>
    <row r="4732" customFormat="false" ht="15" hidden="false" customHeight="false" outlineLevel="0" collapsed="false">
      <c r="A4732" s="63" t="n">
        <v>46004</v>
      </c>
      <c r="B4732" s="64" t="n">
        <f aca="false">VLOOKUP(A4732,Plan1!$A$7:$O$4024,2,FALSE())</f>
        <v>0</v>
      </c>
      <c r="C4732" s="65" t="n">
        <f aca="false">VLOOKUP(A4732,Plan1!$A$7:$O$4024,3,FALSE())</f>
        <v>781</v>
      </c>
      <c r="D4732" s="66" t="n">
        <f aca="false">VLOOKUP(A4732,Plan1!$A$7:$O$4024,7,FALSE())</f>
        <v>0</v>
      </c>
      <c r="E4732" s="65" t="n">
        <f aca="false">VLOOKUP(A4732,Plan1!$A$7:$O$4024,8,FALSE())</f>
        <v>760</v>
      </c>
      <c r="F4732" s="64" t="n">
        <f aca="false">VLOOKUP(A4732,Plan1!$A$7:$O$4024,12,FALSE())</f>
        <v>0</v>
      </c>
      <c r="G4732" s="65" t="n">
        <f aca="false">VLOOKUP(A4732,Plan1!$A$7:$O$4024,13,FALSE())</f>
        <v>838.78</v>
      </c>
    </row>
    <row r="4733" customFormat="false" ht="15" hidden="false" customHeight="false" outlineLevel="0" collapsed="false">
      <c r="A4733" s="63" t="n">
        <v>46005</v>
      </c>
      <c r="B4733" s="64" t="n">
        <f aca="false">VLOOKUP(A4733,Plan1!$A$7:$O$4024,2,FALSE())</f>
        <v>0</v>
      </c>
      <c r="C4733" s="65" t="n">
        <f aca="false">VLOOKUP(A4733,Plan1!$A$7:$O$4024,3,FALSE())</f>
        <v>781</v>
      </c>
      <c r="D4733" s="66" t="n">
        <f aca="false">VLOOKUP(A4733,Plan1!$A$7:$O$4024,7,FALSE())</f>
        <v>0</v>
      </c>
      <c r="E4733" s="65" t="n">
        <f aca="false">VLOOKUP(A4733,Plan1!$A$7:$O$4024,8,FALSE())</f>
        <v>760</v>
      </c>
      <c r="F4733" s="64" t="n">
        <f aca="false">VLOOKUP(A4733,Plan1!$A$7:$O$4024,12,FALSE())</f>
        <v>0</v>
      </c>
      <c r="G4733" s="65" t="n">
        <f aca="false">VLOOKUP(A4733,Plan1!$A$7:$O$4024,13,FALSE())</f>
        <v>838.78</v>
      </c>
    </row>
    <row r="4734" customFormat="false" ht="15" hidden="false" customHeight="false" outlineLevel="0" collapsed="false">
      <c r="A4734" s="63" t="n">
        <v>46006</v>
      </c>
      <c r="B4734" s="64" t="n">
        <f aca="false">VLOOKUP(A4734,Plan1!$A$7:$O$4024,2,FALSE())</f>
        <v>0</v>
      </c>
      <c r="C4734" s="65" t="n">
        <f aca="false">VLOOKUP(A4734,Plan1!$A$7:$O$4024,3,FALSE())</f>
        <v>781</v>
      </c>
      <c r="D4734" s="66" t="n">
        <f aca="false">VLOOKUP(A4734,Plan1!$A$7:$O$4024,7,FALSE())</f>
        <v>0</v>
      </c>
      <c r="E4734" s="65" t="n">
        <f aca="false">VLOOKUP(A4734,Plan1!$A$7:$O$4024,8,FALSE())</f>
        <v>760</v>
      </c>
      <c r="F4734" s="64" t="n">
        <f aca="false">VLOOKUP(A4734,Plan1!$A$7:$O$4024,12,FALSE())</f>
        <v>0</v>
      </c>
      <c r="G4734" s="65" t="n">
        <f aca="false">VLOOKUP(A4734,Plan1!$A$7:$O$4024,13,FALSE())</f>
        <v>838.78</v>
      </c>
    </row>
    <row r="4735" customFormat="false" ht="15" hidden="false" customHeight="false" outlineLevel="0" collapsed="false">
      <c r="A4735" s="63" t="n">
        <v>46007</v>
      </c>
      <c r="B4735" s="64" t="n">
        <f aca="false">VLOOKUP(A4735,Plan1!$A$7:$O$4024,2,FALSE())</f>
        <v>0</v>
      </c>
      <c r="C4735" s="65" t="n">
        <f aca="false">VLOOKUP(A4735,Plan1!$A$7:$O$4024,3,FALSE())</f>
        <v>781</v>
      </c>
      <c r="D4735" s="66" t="n">
        <f aca="false">VLOOKUP(A4735,Plan1!$A$7:$O$4024,7,FALSE())</f>
        <v>0</v>
      </c>
      <c r="E4735" s="65" t="n">
        <f aca="false">VLOOKUP(A4735,Plan1!$A$7:$O$4024,8,FALSE())</f>
        <v>760</v>
      </c>
      <c r="F4735" s="64" t="n">
        <f aca="false">VLOOKUP(A4735,Plan1!$A$7:$O$4024,12,FALSE())</f>
        <v>0</v>
      </c>
      <c r="G4735" s="65" t="n">
        <f aca="false">VLOOKUP(A4735,Plan1!$A$7:$O$4024,13,FALSE())</f>
        <v>838.78</v>
      </c>
    </row>
    <row r="4736" customFormat="false" ht="15" hidden="false" customHeight="false" outlineLevel="0" collapsed="false">
      <c r="A4736" s="63" t="n">
        <v>46008</v>
      </c>
      <c r="B4736" s="64" t="n">
        <f aca="false">VLOOKUP(A4736,Plan1!$A$7:$O$4024,2,FALSE())</f>
        <v>0</v>
      </c>
      <c r="C4736" s="65" t="n">
        <f aca="false">VLOOKUP(A4736,Plan1!$A$7:$O$4024,3,FALSE())</f>
        <v>781</v>
      </c>
      <c r="D4736" s="66" t="n">
        <f aca="false">VLOOKUP(A4736,Plan1!$A$7:$O$4024,7,FALSE())</f>
        <v>0</v>
      </c>
      <c r="E4736" s="65" t="n">
        <f aca="false">VLOOKUP(A4736,Plan1!$A$7:$O$4024,8,FALSE())</f>
        <v>760</v>
      </c>
      <c r="F4736" s="64" t="n">
        <f aca="false">VLOOKUP(A4736,Plan1!$A$7:$O$4024,12,FALSE())</f>
        <v>0</v>
      </c>
      <c r="G4736" s="65" t="n">
        <f aca="false">VLOOKUP(A4736,Plan1!$A$7:$O$4024,13,FALSE())</f>
        <v>838.78</v>
      </c>
    </row>
    <row r="4737" customFormat="false" ht="15" hidden="false" customHeight="false" outlineLevel="0" collapsed="false">
      <c r="A4737" s="63" t="n">
        <v>46009</v>
      </c>
      <c r="B4737" s="64" t="n">
        <f aca="false">VLOOKUP(A4737,Plan1!$A$7:$O$4024,2,FALSE())</f>
        <v>0</v>
      </c>
      <c r="C4737" s="65" t="n">
        <f aca="false">VLOOKUP(A4737,Plan1!$A$7:$O$4024,3,FALSE())</f>
        <v>781</v>
      </c>
      <c r="D4737" s="66" t="n">
        <f aca="false">VLOOKUP(A4737,Plan1!$A$7:$O$4024,7,FALSE())</f>
        <v>0</v>
      </c>
      <c r="E4737" s="65" t="n">
        <f aca="false">VLOOKUP(A4737,Plan1!$A$7:$O$4024,8,FALSE())</f>
        <v>760</v>
      </c>
      <c r="F4737" s="64" t="n">
        <f aca="false">VLOOKUP(A4737,Plan1!$A$7:$O$4024,12,FALSE())</f>
        <v>0</v>
      </c>
      <c r="G4737" s="65" t="n">
        <f aca="false">VLOOKUP(A4737,Plan1!$A$7:$O$4024,13,FALSE())</f>
        <v>838.78</v>
      </c>
    </row>
    <row r="4738" customFormat="false" ht="15" hidden="false" customHeight="false" outlineLevel="0" collapsed="false">
      <c r="A4738" s="63" t="n">
        <v>46010</v>
      </c>
      <c r="B4738" s="64" t="n">
        <f aca="false">VLOOKUP(A4738,Plan1!$A$7:$O$4024,2,FALSE())</f>
        <v>0</v>
      </c>
      <c r="C4738" s="65" t="n">
        <f aca="false">VLOOKUP(A4738,Plan1!$A$7:$O$4024,3,FALSE())</f>
        <v>781</v>
      </c>
      <c r="D4738" s="66" t="n">
        <f aca="false">VLOOKUP(A4738,Plan1!$A$7:$O$4024,7,FALSE())</f>
        <v>0</v>
      </c>
      <c r="E4738" s="65" t="n">
        <f aca="false">VLOOKUP(A4738,Plan1!$A$7:$O$4024,8,FALSE())</f>
        <v>760</v>
      </c>
      <c r="F4738" s="64" t="n">
        <f aca="false">VLOOKUP(A4738,Plan1!$A$7:$O$4024,12,FALSE())</f>
        <v>0</v>
      </c>
      <c r="G4738" s="65" t="n">
        <f aca="false">VLOOKUP(A4738,Plan1!$A$7:$O$4024,13,FALSE())</f>
        <v>838.78</v>
      </c>
    </row>
    <row r="4739" customFormat="false" ht="15" hidden="false" customHeight="false" outlineLevel="0" collapsed="false">
      <c r="A4739" s="63" t="n">
        <v>46011</v>
      </c>
      <c r="B4739" s="64" t="n">
        <f aca="false">VLOOKUP(A4739,Plan1!$A$7:$O$4024,2,FALSE())</f>
        <v>0</v>
      </c>
      <c r="C4739" s="65" t="n">
        <f aca="false">VLOOKUP(A4739,Plan1!$A$7:$O$4024,3,FALSE())</f>
        <v>781</v>
      </c>
      <c r="D4739" s="66" t="n">
        <f aca="false">VLOOKUP(A4739,Plan1!$A$7:$O$4024,7,FALSE())</f>
        <v>0</v>
      </c>
      <c r="E4739" s="65" t="n">
        <f aca="false">VLOOKUP(A4739,Plan1!$A$7:$O$4024,8,FALSE())</f>
        <v>760</v>
      </c>
      <c r="F4739" s="64" t="n">
        <f aca="false">VLOOKUP(A4739,Plan1!$A$7:$O$4024,12,FALSE())</f>
        <v>0</v>
      </c>
      <c r="G4739" s="65" t="n">
        <f aca="false">VLOOKUP(A4739,Plan1!$A$7:$O$4024,13,FALSE())</f>
        <v>838.78</v>
      </c>
    </row>
    <row r="4740" customFormat="false" ht="15" hidden="false" customHeight="false" outlineLevel="0" collapsed="false">
      <c r="A4740" s="63" t="n">
        <v>46012</v>
      </c>
      <c r="B4740" s="64" t="n">
        <f aca="false">VLOOKUP(A4740,Plan1!$A$7:$O$4024,2,FALSE())</f>
        <v>0</v>
      </c>
      <c r="C4740" s="65" t="n">
        <f aca="false">VLOOKUP(A4740,Plan1!$A$7:$O$4024,3,FALSE())</f>
        <v>781</v>
      </c>
      <c r="D4740" s="66" t="n">
        <f aca="false">VLOOKUP(A4740,Plan1!$A$7:$O$4024,7,FALSE())</f>
        <v>0</v>
      </c>
      <c r="E4740" s="65" t="n">
        <f aca="false">VLOOKUP(A4740,Plan1!$A$7:$O$4024,8,FALSE())</f>
        <v>760</v>
      </c>
      <c r="F4740" s="64" t="n">
        <f aca="false">VLOOKUP(A4740,Plan1!$A$7:$O$4024,12,FALSE())</f>
        <v>0</v>
      </c>
      <c r="G4740" s="65" t="n">
        <f aca="false">VLOOKUP(A4740,Plan1!$A$7:$O$4024,13,FALSE())</f>
        <v>838.78</v>
      </c>
    </row>
    <row r="4741" customFormat="false" ht="15" hidden="false" customHeight="false" outlineLevel="0" collapsed="false">
      <c r="A4741" s="63" t="n">
        <v>46013</v>
      </c>
      <c r="B4741" s="64" t="n">
        <f aca="false">VLOOKUP(A4741,Plan1!$A$7:$O$4024,2,FALSE())</f>
        <v>0</v>
      </c>
      <c r="C4741" s="65" t="n">
        <f aca="false">VLOOKUP(A4741,Plan1!$A$7:$O$4024,3,FALSE())</f>
        <v>781</v>
      </c>
      <c r="D4741" s="66" t="n">
        <f aca="false">VLOOKUP(A4741,Plan1!$A$7:$O$4024,7,FALSE())</f>
        <v>0</v>
      </c>
      <c r="E4741" s="65" t="n">
        <f aca="false">VLOOKUP(A4741,Plan1!$A$7:$O$4024,8,FALSE())</f>
        <v>760</v>
      </c>
      <c r="F4741" s="64" t="n">
        <f aca="false">VLOOKUP(A4741,Plan1!$A$7:$O$4024,12,FALSE())</f>
        <v>0</v>
      </c>
      <c r="G4741" s="65" t="n">
        <f aca="false">VLOOKUP(A4741,Plan1!$A$7:$O$4024,13,FALSE())</f>
        <v>838.78</v>
      </c>
    </row>
    <row r="4742" customFormat="false" ht="15" hidden="false" customHeight="false" outlineLevel="0" collapsed="false">
      <c r="A4742" s="63" t="n">
        <v>46014</v>
      </c>
      <c r="B4742" s="64" t="n">
        <f aca="false">VLOOKUP(A4742,Plan1!$A$7:$O$4024,2,FALSE())</f>
        <v>0</v>
      </c>
      <c r="C4742" s="65" t="n">
        <f aca="false">VLOOKUP(A4742,Plan1!$A$7:$O$4024,3,FALSE())</f>
        <v>781</v>
      </c>
      <c r="D4742" s="66" t="n">
        <f aca="false">VLOOKUP(A4742,Plan1!$A$7:$O$4024,7,FALSE())</f>
        <v>0</v>
      </c>
      <c r="E4742" s="65" t="n">
        <f aca="false">VLOOKUP(A4742,Plan1!$A$7:$O$4024,8,FALSE())</f>
        <v>760</v>
      </c>
      <c r="F4742" s="64" t="n">
        <f aca="false">VLOOKUP(A4742,Plan1!$A$7:$O$4024,12,FALSE())</f>
        <v>0</v>
      </c>
      <c r="G4742" s="65" t="n">
        <f aca="false">VLOOKUP(A4742,Plan1!$A$7:$O$4024,13,FALSE())</f>
        <v>838.78</v>
      </c>
    </row>
    <row r="4743" customFormat="false" ht="15" hidden="false" customHeight="false" outlineLevel="0" collapsed="false">
      <c r="A4743" s="63" t="n">
        <v>46015</v>
      </c>
      <c r="B4743" s="64" t="n">
        <f aca="false">VLOOKUP(A4743,Plan1!$A$7:$O$4024,2,FALSE())</f>
        <v>0</v>
      </c>
      <c r="C4743" s="65" t="n">
        <f aca="false">VLOOKUP(A4743,Plan1!$A$7:$O$4024,3,FALSE())</f>
        <v>781</v>
      </c>
      <c r="D4743" s="66" t="n">
        <f aca="false">VLOOKUP(A4743,Plan1!$A$7:$O$4024,7,FALSE())</f>
        <v>0</v>
      </c>
      <c r="E4743" s="65" t="n">
        <f aca="false">VLOOKUP(A4743,Plan1!$A$7:$O$4024,8,FALSE())</f>
        <v>760</v>
      </c>
      <c r="F4743" s="64" t="n">
        <f aca="false">VLOOKUP(A4743,Plan1!$A$7:$O$4024,12,FALSE())</f>
        <v>0</v>
      </c>
      <c r="G4743" s="65" t="n">
        <f aca="false">VLOOKUP(A4743,Plan1!$A$7:$O$4024,13,FALSE())</f>
        <v>838.78</v>
      </c>
    </row>
    <row r="4744" customFormat="false" ht="15" hidden="false" customHeight="false" outlineLevel="0" collapsed="false">
      <c r="A4744" s="63" t="n">
        <v>46016</v>
      </c>
      <c r="B4744" s="64" t="n">
        <f aca="false">VLOOKUP(A4744,Plan1!$A$7:$O$4024,2,FALSE())</f>
        <v>0</v>
      </c>
      <c r="C4744" s="65" t="n">
        <f aca="false">VLOOKUP(A4744,Plan1!$A$7:$O$4024,3,FALSE())</f>
        <v>781</v>
      </c>
      <c r="D4744" s="66" t="n">
        <f aca="false">VLOOKUP(A4744,Plan1!$A$7:$O$4024,7,FALSE())</f>
        <v>0</v>
      </c>
      <c r="E4744" s="65" t="n">
        <f aca="false">VLOOKUP(A4744,Plan1!$A$7:$O$4024,8,FALSE())</f>
        <v>760</v>
      </c>
      <c r="F4744" s="64" t="n">
        <f aca="false">VLOOKUP(A4744,Plan1!$A$7:$O$4024,12,FALSE())</f>
        <v>0</v>
      </c>
      <c r="G4744" s="65" t="n">
        <f aca="false">VLOOKUP(A4744,Plan1!$A$7:$O$4024,13,FALSE())</f>
        <v>838.78</v>
      </c>
    </row>
    <row r="4745" customFormat="false" ht="15" hidden="false" customHeight="false" outlineLevel="0" collapsed="false">
      <c r="A4745" s="63" t="n">
        <v>46017</v>
      </c>
      <c r="B4745" s="64" t="n">
        <f aca="false">VLOOKUP(A4745,Plan1!$A$7:$O$4024,2,FALSE())</f>
        <v>0</v>
      </c>
      <c r="C4745" s="65" t="n">
        <f aca="false">VLOOKUP(A4745,Plan1!$A$7:$O$4024,3,FALSE())</f>
        <v>781</v>
      </c>
      <c r="D4745" s="66" t="n">
        <f aca="false">VLOOKUP(A4745,Plan1!$A$7:$O$4024,7,FALSE())</f>
        <v>0</v>
      </c>
      <c r="E4745" s="65" t="n">
        <f aca="false">VLOOKUP(A4745,Plan1!$A$7:$O$4024,8,FALSE())</f>
        <v>760</v>
      </c>
      <c r="F4745" s="64" t="n">
        <f aca="false">VLOOKUP(A4745,Plan1!$A$7:$O$4024,12,FALSE())</f>
        <v>0</v>
      </c>
      <c r="G4745" s="65" t="n">
        <f aca="false">VLOOKUP(A4745,Plan1!$A$7:$O$4024,13,FALSE())</f>
        <v>838.78</v>
      </c>
    </row>
    <row r="4746" customFormat="false" ht="15" hidden="false" customHeight="false" outlineLevel="0" collapsed="false">
      <c r="A4746" s="63" t="n">
        <v>46018</v>
      </c>
      <c r="B4746" s="64" t="n">
        <f aca="false">VLOOKUP(A4746,Plan1!$A$7:$O$4024,2,FALSE())</f>
        <v>0</v>
      </c>
      <c r="C4746" s="65" t="n">
        <f aca="false">VLOOKUP(A4746,Plan1!$A$7:$O$4024,3,FALSE())</f>
        <v>781</v>
      </c>
      <c r="D4746" s="66" t="n">
        <f aca="false">VLOOKUP(A4746,Plan1!$A$7:$O$4024,7,FALSE())</f>
        <v>0</v>
      </c>
      <c r="E4746" s="65" t="n">
        <f aca="false">VLOOKUP(A4746,Plan1!$A$7:$O$4024,8,FALSE())</f>
        <v>760</v>
      </c>
      <c r="F4746" s="64" t="n">
        <f aca="false">VLOOKUP(A4746,Plan1!$A$7:$O$4024,12,FALSE())</f>
        <v>0</v>
      </c>
      <c r="G4746" s="65" t="n">
        <f aca="false">VLOOKUP(A4746,Plan1!$A$7:$O$4024,13,FALSE())</f>
        <v>838.78</v>
      </c>
    </row>
    <row r="4747" customFormat="false" ht="15" hidden="false" customHeight="false" outlineLevel="0" collapsed="false">
      <c r="A4747" s="63" t="n">
        <v>46019</v>
      </c>
      <c r="B4747" s="64" t="n">
        <f aca="false">VLOOKUP(A4747,Plan1!$A$7:$O$4024,2,FALSE())</f>
        <v>0</v>
      </c>
      <c r="C4747" s="65" t="n">
        <f aca="false">VLOOKUP(A4747,Plan1!$A$7:$O$4024,3,FALSE())</f>
        <v>781</v>
      </c>
      <c r="D4747" s="66" t="n">
        <f aca="false">VLOOKUP(A4747,Plan1!$A$7:$O$4024,7,FALSE())</f>
        <v>0</v>
      </c>
      <c r="E4747" s="65" t="n">
        <f aca="false">VLOOKUP(A4747,Plan1!$A$7:$O$4024,8,FALSE())</f>
        <v>760</v>
      </c>
      <c r="F4747" s="64" t="n">
        <f aca="false">VLOOKUP(A4747,Plan1!$A$7:$O$4024,12,FALSE())</f>
        <v>0</v>
      </c>
      <c r="G4747" s="65" t="n">
        <f aca="false">VLOOKUP(A4747,Plan1!$A$7:$O$4024,13,FALSE())</f>
        <v>838.78</v>
      </c>
    </row>
    <row r="4748" customFormat="false" ht="15" hidden="false" customHeight="false" outlineLevel="0" collapsed="false">
      <c r="A4748" s="63" t="n">
        <v>46020</v>
      </c>
      <c r="B4748" s="64" t="n">
        <f aca="false">VLOOKUP(A4748,Plan1!$A$7:$O$4024,2,FALSE())</f>
        <v>0</v>
      </c>
      <c r="C4748" s="65" t="n">
        <f aca="false">VLOOKUP(A4748,Plan1!$A$7:$O$4024,3,FALSE())</f>
        <v>781</v>
      </c>
      <c r="D4748" s="66" t="n">
        <f aca="false">VLOOKUP(A4748,Plan1!$A$7:$O$4024,7,FALSE())</f>
        <v>0</v>
      </c>
      <c r="E4748" s="65" t="n">
        <f aca="false">VLOOKUP(A4748,Plan1!$A$7:$O$4024,8,FALSE())</f>
        <v>760</v>
      </c>
      <c r="F4748" s="64" t="n">
        <f aca="false">VLOOKUP(A4748,Plan1!$A$7:$O$4024,12,FALSE())</f>
        <v>0</v>
      </c>
      <c r="G4748" s="65" t="n">
        <f aca="false">VLOOKUP(A4748,Plan1!$A$7:$O$4024,13,FALSE())</f>
        <v>838.78</v>
      </c>
    </row>
    <row r="4749" customFormat="false" ht="15" hidden="false" customHeight="false" outlineLevel="0" collapsed="false">
      <c r="A4749" s="63" t="n">
        <v>46021</v>
      </c>
      <c r="B4749" s="64" t="n">
        <f aca="false">VLOOKUP(A4749,Plan1!$A$7:$O$4024,2,FALSE())</f>
        <v>0</v>
      </c>
      <c r="C4749" s="65" t="n">
        <f aca="false">VLOOKUP(A4749,Plan1!$A$7:$O$4024,3,FALSE())</f>
        <v>781</v>
      </c>
      <c r="D4749" s="66" t="n">
        <f aca="false">VLOOKUP(A4749,Plan1!$A$7:$O$4024,7,FALSE())</f>
        <v>0</v>
      </c>
      <c r="E4749" s="65" t="n">
        <f aca="false">VLOOKUP(A4749,Plan1!$A$7:$O$4024,8,FALSE())</f>
        <v>760</v>
      </c>
      <c r="F4749" s="64" t="n">
        <f aca="false">VLOOKUP(A4749,Plan1!$A$7:$O$4024,12,FALSE())</f>
        <v>0</v>
      </c>
      <c r="G4749" s="65" t="n">
        <f aca="false">VLOOKUP(A4749,Plan1!$A$7:$O$4024,13,FALSE())</f>
        <v>838.78</v>
      </c>
    </row>
    <row r="4750" customFormat="false" ht="15" hidden="false" customHeight="false" outlineLevel="0" collapsed="false">
      <c r="A4750" s="63" t="n">
        <v>46022</v>
      </c>
      <c r="B4750" s="64" t="n">
        <f aca="false">VLOOKUP(A4750,Plan1!$A$7:$O$4024,2,FALSE())</f>
        <v>0</v>
      </c>
      <c r="C4750" s="65" t="n">
        <f aca="false">VLOOKUP(A4750,Plan1!$A$7:$O$4024,3,FALSE())</f>
        <v>781</v>
      </c>
      <c r="D4750" s="66" t="n">
        <f aca="false">VLOOKUP(A4750,Plan1!$A$7:$O$4024,7,FALSE())</f>
        <v>0</v>
      </c>
      <c r="E4750" s="65" t="n">
        <f aca="false">VLOOKUP(A4750,Plan1!$A$7:$O$4024,8,FALSE())</f>
        <v>760</v>
      </c>
      <c r="F4750" s="64" t="n">
        <f aca="false">VLOOKUP(A4750,Plan1!$A$7:$O$4024,12,FALSE())</f>
        <v>0</v>
      </c>
      <c r="G4750" s="65" t="n">
        <f aca="false">VLOOKUP(A4750,Plan1!$A$7:$O$4024,13,FALSE())</f>
        <v>838.78</v>
      </c>
    </row>
  </sheetData>
  <mergeCells count="3">
    <mergeCell ref="B1:C1"/>
    <mergeCell ref="D1:E1"/>
    <mergeCell ref="F1:G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G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23" activeCellId="1" sqref="T2:T426 K23"/>
    </sheetView>
  </sheetViews>
  <sheetFormatPr defaultColWidth="10.2890625" defaultRowHeight="15" zeroHeight="false" outlineLevelRow="0" outlineLevelCol="0"/>
  <cols>
    <col collapsed="false" customWidth="false" hidden="false" outlineLevel="0" max="1" min="1" style="1" width="10.29"/>
    <col collapsed="false" customWidth="true" hidden="false" outlineLevel="0" max="2" min="2" style="1" width="20"/>
    <col collapsed="false" customWidth="false" hidden="false" outlineLevel="0" max="16384" min="3" style="1" width="10.29"/>
  </cols>
  <sheetData>
    <row r="1" customFormat="false" ht="15" hidden="false" customHeight="false" outlineLevel="0" collapsed="false">
      <c r="B1" s="71" t="s">
        <v>44</v>
      </c>
      <c r="C1" s="71"/>
      <c r="D1" s="71"/>
      <c r="E1" s="71"/>
      <c r="F1" s="71"/>
    </row>
    <row r="2" customFormat="false" ht="15" hidden="false" customHeight="false" outlineLevel="0" collapsed="false">
      <c r="B2" s="49" t="s">
        <v>45</v>
      </c>
      <c r="C2" s="49" t="s">
        <v>46</v>
      </c>
      <c r="D2" s="49" t="s">
        <v>47</v>
      </c>
      <c r="E2" s="49" t="s">
        <v>48</v>
      </c>
      <c r="F2" s="49" t="s">
        <v>49</v>
      </c>
    </row>
    <row r="3" customFormat="false" ht="15" hidden="false" customHeight="false" outlineLevel="0" collapsed="false">
      <c r="A3" s="72" t="n">
        <v>45292</v>
      </c>
      <c r="B3" s="73" t="s">
        <v>50</v>
      </c>
      <c r="C3" s="74" t="n">
        <v>307.3</v>
      </c>
      <c r="D3" s="74" t="n">
        <v>307.9</v>
      </c>
      <c r="E3" s="74" t="n">
        <v>306.3</v>
      </c>
      <c r="F3" s="74" t="n">
        <v>288.2</v>
      </c>
    </row>
    <row r="4" customFormat="false" ht="15" hidden="false" customHeight="false" outlineLevel="0" collapsed="false">
      <c r="A4" s="72" t="n">
        <v>45323</v>
      </c>
      <c r="B4" s="73" t="s">
        <v>51</v>
      </c>
      <c r="C4" s="74" t="n">
        <v>171.6</v>
      </c>
      <c r="D4" s="74" t="n">
        <v>166.4</v>
      </c>
      <c r="E4" s="74" t="n">
        <v>155.8</v>
      </c>
      <c r="F4" s="74" t="n">
        <v>156.9</v>
      </c>
    </row>
    <row r="5" customFormat="false" ht="15" hidden="false" customHeight="false" outlineLevel="0" collapsed="false">
      <c r="A5" s="72" t="n">
        <v>45352</v>
      </c>
      <c r="B5" s="73" t="s">
        <v>52</v>
      </c>
      <c r="C5" s="74" t="n">
        <v>176.8</v>
      </c>
      <c r="D5" s="74" t="n">
        <v>161.7</v>
      </c>
      <c r="E5" s="74" t="n">
        <v>164.9</v>
      </c>
      <c r="F5" s="74" t="n">
        <v>164.9</v>
      </c>
    </row>
    <row r="6" customFormat="false" ht="15" hidden="false" customHeight="false" outlineLevel="0" collapsed="false">
      <c r="A6" s="72" t="n">
        <v>45383</v>
      </c>
      <c r="B6" s="73" t="s">
        <v>53</v>
      </c>
      <c r="C6" s="74" t="n">
        <v>61.6</v>
      </c>
      <c r="D6" s="74" t="n">
        <v>49.8</v>
      </c>
      <c r="E6" s="74" t="n">
        <v>49.4</v>
      </c>
      <c r="F6" s="74" t="n">
        <v>49</v>
      </c>
    </row>
    <row r="7" customFormat="false" ht="15" hidden="false" customHeight="false" outlineLevel="0" collapsed="false">
      <c r="A7" s="72" t="n">
        <v>45413</v>
      </c>
      <c r="B7" s="73" t="s">
        <v>54</v>
      </c>
      <c r="C7" s="74" t="n">
        <v>29.6</v>
      </c>
      <c r="D7" s="74" t="n">
        <v>26.3</v>
      </c>
      <c r="E7" s="74" t="n">
        <v>28.8</v>
      </c>
      <c r="F7" s="74" t="n">
        <v>24.5</v>
      </c>
    </row>
    <row r="8" customFormat="false" ht="15" hidden="false" customHeight="false" outlineLevel="0" collapsed="false">
      <c r="A8" s="72" t="n">
        <v>45444</v>
      </c>
      <c r="B8" s="73" t="s">
        <v>55</v>
      </c>
      <c r="C8" s="74" t="n">
        <v>11.2</v>
      </c>
      <c r="D8" s="74" t="n">
        <v>13.6</v>
      </c>
      <c r="E8" s="74" t="n">
        <v>11.6</v>
      </c>
      <c r="F8" s="74" t="n">
        <v>10.4</v>
      </c>
    </row>
    <row r="9" customFormat="false" ht="15" hidden="false" customHeight="false" outlineLevel="0" collapsed="false">
      <c r="A9" s="72" t="n">
        <v>45474</v>
      </c>
      <c r="B9" s="73" t="s">
        <v>56</v>
      </c>
      <c r="C9" s="74" t="n">
        <v>7.1</v>
      </c>
      <c r="D9" s="74" t="n">
        <v>6.3</v>
      </c>
      <c r="E9" s="74" t="n">
        <v>5</v>
      </c>
      <c r="F9" s="74" t="n">
        <v>5.3</v>
      </c>
    </row>
    <row r="10" customFormat="false" ht="15" hidden="false" customHeight="false" outlineLevel="0" collapsed="false">
      <c r="A10" s="72" t="n">
        <v>45505</v>
      </c>
      <c r="B10" s="73" t="s">
        <v>57</v>
      </c>
      <c r="C10" s="74" t="n">
        <v>9.6</v>
      </c>
      <c r="D10" s="74" t="n">
        <v>9.3</v>
      </c>
      <c r="E10" s="74" t="n">
        <v>8.8</v>
      </c>
      <c r="F10" s="74" t="n">
        <v>9.8</v>
      </c>
    </row>
    <row r="11" customFormat="false" ht="15" hidden="false" customHeight="false" outlineLevel="0" collapsed="false">
      <c r="A11" s="72" t="n">
        <v>45536</v>
      </c>
      <c r="B11" s="73" t="s">
        <v>58</v>
      </c>
      <c r="C11" s="74" t="n">
        <v>43.7</v>
      </c>
      <c r="D11" s="74" t="n">
        <v>42.9</v>
      </c>
      <c r="E11" s="74" t="n">
        <v>40.1</v>
      </c>
      <c r="F11" s="74" t="n">
        <v>38.3</v>
      </c>
    </row>
    <row r="12" customFormat="false" ht="15" hidden="false" customHeight="false" outlineLevel="0" collapsed="false">
      <c r="A12" s="72" t="n">
        <v>45566</v>
      </c>
      <c r="B12" s="73" t="s">
        <v>59</v>
      </c>
      <c r="C12" s="74" t="n">
        <v>105.1</v>
      </c>
      <c r="D12" s="74" t="n">
        <v>98.2</v>
      </c>
      <c r="E12" s="74" t="n">
        <v>87</v>
      </c>
      <c r="F12" s="74" t="n">
        <v>102.1</v>
      </c>
    </row>
    <row r="13" customFormat="false" ht="15" hidden="false" customHeight="false" outlineLevel="0" collapsed="false">
      <c r="A13" s="72" t="n">
        <v>45597</v>
      </c>
      <c r="B13" s="73" t="s">
        <v>60</v>
      </c>
      <c r="C13" s="74" t="n">
        <v>242.1</v>
      </c>
      <c r="D13" s="74" t="n">
        <v>214.1</v>
      </c>
      <c r="E13" s="74" t="n">
        <v>201.6</v>
      </c>
      <c r="F13" s="74" t="n">
        <v>223.2</v>
      </c>
    </row>
    <row r="14" customFormat="false" ht="15" hidden="false" customHeight="false" outlineLevel="0" collapsed="false">
      <c r="A14" s="72" t="n">
        <v>45627</v>
      </c>
      <c r="B14" s="73" t="s">
        <v>61</v>
      </c>
      <c r="C14" s="75" t="n">
        <v>345.7</v>
      </c>
      <c r="D14" s="75" t="n">
        <v>310.6</v>
      </c>
      <c r="E14" s="75" t="n">
        <v>287.1</v>
      </c>
      <c r="F14" s="75" t="n">
        <v>288.9</v>
      </c>
      <c r="G14" s="1" t="n">
        <v>2022</v>
      </c>
    </row>
    <row r="15" customFormat="false" ht="15" hidden="false" customHeight="false" outlineLevel="0" collapsed="false">
      <c r="B15" s="76" t="s">
        <v>62</v>
      </c>
      <c r="C15" s="77" t="n">
        <v>1512.43</v>
      </c>
      <c r="D15" s="77" t="n">
        <v>1419.61</v>
      </c>
      <c r="E15" s="77" t="n">
        <v>1345.01</v>
      </c>
      <c r="F15" s="77" t="n">
        <v>1361.64</v>
      </c>
    </row>
    <row r="16" customFormat="false" ht="15" hidden="false" customHeight="false" outlineLevel="0" collapsed="false">
      <c r="B16" s="78" t="s">
        <v>63</v>
      </c>
    </row>
  </sheetData>
  <mergeCells count="1">
    <mergeCell ref="B1:F1"/>
  </mergeCells>
  <printOptions headings="false" gridLines="false" gridLinesSet="true" horizontalCentered="false" verticalCentered="false"/>
  <pageMargins left="0.511805555555556" right="0.511805555555556" top="0.7875" bottom="0.78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U426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T2" activeCellId="0" sqref="T2:T426"/>
    </sheetView>
  </sheetViews>
  <sheetFormatPr defaultColWidth="11.53515625" defaultRowHeight="13.8" zeroHeight="false" outlineLevelRow="0" outlineLevelCol="0"/>
  <cols>
    <col collapsed="false" customWidth="false" hidden="false" outlineLevel="0" max="1" min="1" style="79" width="11.53"/>
    <col collapsed="false" customWidth="true" hidden="false" outlineLevel="0" max="2" min="2" style="80" width="15.99"/>
    <col collapsed="false" customWidth="false" hidden="false" outlineLevel="0" max="6" min="6" style="81" width="11.53"/>
    <col collapsed="false" customWidth="true" hidden="false" outlineLevel="0" max="7" min="7" style="80" width="15.99"/>
    <col collapsed="false" customWidth="false" hidden="false" outlineLevel="0" max="11" min="11" style="81" width="11.53"/>
    <col collapsed="false" customWidth="true" hidden="false" outlineLevel="0" max="12" min="12" style="80" width="19.6"/>
    <col collapsed="false" customWidth="false" hidden="false" outlineLevel="0" max="14" min="14" style="81" width="11.53"/>
    <col collapsed="false" customWidth="true" hidden="false" outlineLevel="0" max="16" min="16" style="81" width="16.55"/>
    <col collapsed="false" customWidth="true" hidden="false" outlineLevel="0" max="17" min="17" style="80" width="16.69"/>
    <col collapsed="false" customWidth="false" hidden="false" outlineLevel="0" max="19" min="19" style="81" width="11.53"/>
    <col collapsed="false" customWidth="true" hidden="false" outlineLevel="0" max="20" min="20" style="0" width="15.43"/>
  </cols>
  <sheetData>
    <row r="1" customFormat="false" ht="13.8" hidden="false" customHeight="false" outlineLevel="0" collapsed="false">
      <c r="A1" s="79" t="s">
        <v>64</v>
      </c>
      <c r="B1" s="80" t="s">
        <v>65</v>
      </c>
      <c r="C1" s="0" t="s">
        <v>36</v>
      </c>
      <c r="D1" s="0" t="s">
        <v>37</v>
      </c>
      <c r="E1" s="0" t="s">
        <v>38</v>
      </c>
      <c r="F1" s="81" t="s">
        <v>66</v>
      </c>
      <c r="G1" s="80" t="s">
        <v>65</v>
      </c>
      <c r="H1" s="0" t="s">
        <v>36</v>
      </c>
      <c r="I1" s="0" t="s">
        <v>37</v>
      </c>
      <c r="J1" s="0" t="s">
        <v>38</v>
      </c>
      <c r="K1" s="81" t="s">
        <v>66</v>
      </c>
      <c r="L1" s="80" t="s">
        <v>65</v>
      </c>
      <c r="M1" s="0" t="s">
        <v>36</v>
      </c>
      <c r="N1" s="81" t="s">
        <v>37</v>
      </c>
      <c r="O1" s="0" t="s">
        <v>38</v>
      </c>
      <c r="P1" s="81" t="s">
        <v>66</v>
      </c>
      <c r="Q1" s="80" t="s">
        <v>65</v>
      </c>
      <c r="R1" s="0" t="s">
        <v>36</v>
      </c>
      <c r="S1" s="81" t="s">
        <v>37</v>
      </c>
      <c r="T1" s="0" t="s">
        <v>38</v>
      </c>
      <c r="U1" s="81" t="s">
        <v>66</v>
      </c>
    </row>
    <row r="2" customFormat="false" ht="13.8" hidden="false" customHeight="false" outlineLevel="0" collapsed="false">
      <c r="A2" s="79" t="n">
        <v>44927</v>
      </c>
      <c r="B2" s="80" t="s">
        <v>16</v>
      </c>
      <c r="C2" s="0" t="n">
        <v>-0.92</v>
      </c>
      <c r="D2" s="0" t="n">
        <v>780.08</v>
      </c>
      <c r="E2" s="0" t="n">
        <v>138622943.587646</v>
      </c>
      <c r="F2" s="81" t="n">
        <v>93.0486211328828</v>
      </c>
      <c r="G2" s="80" t="s">
        <v>17</v>
      </c>
      <c r="H2" s="0" t="n">
        <v>0</v>
      </c>
      <c r="I2" s="0" t="n">
        <v>760</v>
      </c>
      <c r="J2" s="0" t="n">
        <v>87942447.7277832</v>
      </c>
      <c r="K2" s="81" t="n">
        <v>99.9999999974793</v>
      </c>
      <c r="L2" s="80" t="s">
        <v>18</v>
      </c>
      <c r="M2" s="0" t="n">
        <v>-2.38</v>
      </c>
      <c r="N2" s="81" t="n">
        <v>836.4</v>
      </c>
      <c r="O2" s="0" t="n">
        <v>27960384.2636719</v>
      </c>
      <c r="P2" s="81" t="n">
        <v>71.5339580385745</v>
      </c>
      <c r="Q2" s="80" t="s">
        <v>35</v>
      </c>
      <c r="R2" s="0" t="n">
        <v>254525775.579102</v>
      </c>
      <c r="S2" s="81" t="n">
        <v>92.2166914721209</v>
      </c>
      <c r="T2" s="0" t="n">
        <f aca="false">E2+J2+O2</f>
        <v>254525775.579102</v>
      </c>
      <c r="U2" s="0" t="n">
        <v>52.63</v>
      </c>
    </row>
    <row r="3" customFormat="false" ht="13.8" hidden="false" customHeight="false" outlineLevel="0" collapsed="false">
      <c r="A3" s="79" t="n">
        <v>44928</v>
      </c>
      <c r="B3" s="80" t="s">
        <v>16</v>
      </c>
      <c r="C3" s="0" t="n">
        <v>-0.78</v>
      </c>
      <c r="D3" s="0" t="n">
        <v>780.22</v>
      </c>
      <c r="E3" s="0" t="n">
        <v>140165767.679443</v>
      </c>
      <c r="F3" s="81" t="n">
        <v>94.0842192141018</v>
      </c>
      <c r="G3" s="80" t="s">
        <v>17</v>
      </c>
      <c r="H3" s="0" t="n">
        <v>0</v>
      </c>
      <c r="I3" s="0" t="n">
        <v>760</v>
      </c>
      <c r="J3" s="0" t="n">
        <v>87942447.7277832</v>
      </c>
      <c r="K3" s="81" t="n">
        <v>99.9999999974793</v>
      </c>
      <c r="L3" s="80" t="s">
        <v>18</v>
      </c>
      <c r="M3" s="0" t="n">
        <v>-2.36</v>
      </c>
      <c r="N3" s="81" t="n">
        <v>836.42</v>
      </c>
      <c r="O3" s="0" t="n">
        <v>28044508.1132813</v>
      </c>
      <c r="P3" s="81" t="n">
        <v>71.7491808291933</v>
      </c>
      <c r="Q3" s="80" t="s">
        <v>35</v>
      </c>
      <c r="R3" s="0" t="n">
        <v>256152723.520508</v>
      </c>
      <c r="S3" s="81" t="n">
        <v>92.8061475144903</v>
      </c>
      <c r="T3" s="0" t="n">
        <f aca="false">E3+J3+O3</f>
        <v>256152723.520508</v>
      </c>
      <c r="U3" s="0" t="n">
        <v>74.55</v>
      </c>
    </row>
    <row r="4" customFormat="false" ht="13.8" hidden="false" customHeight="false" outlineLevel="0" collapsed="false">
      <c r="A4" s="79" t="n">
        <v>44929</v>
      </c>
      <c r="B4" s="80" t="s">
        <v>16</v>
      </c>
      <c r="C4" s="0" t="n">
        <v>-0.66</v>
      </c>
      <c r="D4" s="0" t="n">
        <v>780.34</v>
      </c>
      <c r="E4" s="0" t="n">
        <v>141497574.762451</v>
      </c>
      <c r="F4" s="81" t="n">
        <v>94.9781752179326</v>
      </c>
      <c r="G4" s="80" t="s">
        <v>17</v>
      </c>
      <c r="H4" s="0" t="n">
        <v>0</v>
      </c>
      <c r="I4" s="0" t="n">
        <v>760</v>
      </c>
      <c r="J4" s="0" t="n">
        <v>87942447.7277832</v>
      </c>
      <c r="K4" s="81" t="n">
        <v>99.9999999974793</v>
      </c>
      <c r="L4" s="80" t="s">
        <v>18</v>
      </c>
      <c r="M4" s="0" t="n">
        <v>-2.34</v>
      </c>
      <c r="N4" s="81" t="n">
        <v>836.44</v>
      </c>
      <c r="O4" s="0" t="n">
        <v>28128784.7548828</v>
      </c>
      <c r="P4" s="81" t="n">
        <v>71.9647945234511</v>
      </c>
      <c r="Q4" s="80" t="s">
        <v>35</v>
      </c>
      <c r="R4" s="0" t="n">
        <v>257568807.245117</v>
      </c>
      <c r="S4" s="81" t="n">
        <v>93.3192057917272</v>
      </c>
      <c r="T4" s="0" t="n">
        <f aca="false">E4+J4+O4</f>
        <v>257568807.245117</v>
      </c>
      <c r="U4" s="0" t="n">
        <v>69.58</v>
      </c>
    </row>
    <row r="5" customFormat="false" ht="13.8" hidden="false" customHeight="false" outlineLevel="0" collapsed="false">
      <c r="A5" s="79" t="n">
        <v>44930</v>
      </c>
      <c r="B5" s="80" t="s">
        <v>16</v>
      </c>
      <c r="C5" s="0" t="n">
        <v>-0.56</v>
      </c>
      <c r="D5" s="0" t="n">
        <v>780.44</v>
      </c>
      <c r="E5" s="0" t="n">
        <v>142614060.250732</v>
      </c>
      <c r="F5" s="81" t="n">
        <v>95.7275997540936</v>
      </c>
      <c r="G5" s="80" t="s">
        <v>17</v>
      </c>
      <c r="H5" s="0" t="n">
        <v>0</v>
      </c>
      <c r="I5" s="0" t="n">
        <v>760</v>
      </c>
      <c r="J5" s="0" t="n">
        <v>87942447.7277832</v>
      </c>
      <c r="K5" s="81" t="n">
        <v>99.9999999974793</v>
      </c>
      <c r="L5" s="80" t="s">
        <v>18</v>
      </c>
      <c r="M5" s="0" t="n">
        <v>-2.24</v>
      </c>
      <c r="N5" s="81" t="n">
        <v>836.54</v>
      </c>
      <c r="O5" s="0" t="n">
        <v>28552465.3564453</v>
      </c>
      <c r="P5" s="81" t="n">
        <v>73.0487406555258</v>
      </c>
      <c r="Q5" s="80" t="s">
        <v>35</v>
      </c>
      <c r="R5" s="0" t="n">
        <v>259108973.334961</v>
      </c>
      <c r="S5" s="81" t="n">
        <v>93.8772200863494</v>
      </c>
      <c r="T5" s="0" t="n">
        <f aca="false">E5+J5+O5</f>
        <v>259108973.334961</v>
      </c>
      <c r="U5" s="0" t="n">
        <v>58.27</v>
      </c>
    </row>
    <row r="6" customFormat="false" ht="13.8" hidden="false" customHeight="false" outlineLevel="0" collapsed="false">
      <c r="A6" s="79" t="n">
        <v>44931</v>
      </c>
      <c r="B6" s="80" t="s">
        <v>16</v>
      </c>
      <c r="C6" s="0" t="n">
        <v>-0.44</v>
      </c>
      <c r="D6" s="0" t="n">
        <v>780.56</v>
      </c>
      <c r="E6" s="0" t="n">
        <v>143961849.63501</v>
      </c>
      <c r="F6" s="81" t="n">
        <v>96.632283643635</v>
      </c>
      <c r="G6" s="80" t="s">
        <v>17</v>
      </c>
      <c r="H6" s="0" t="n">
        <v>0</v>
      </c>
      <c r="I6" s="0" t="n">
        <v>760</v>
      </c>
      <c r="J6" s="0" t="n">
        <v>87942447.7277832</v>
      </c>
      <c r="K6" s="81" t="n">
        <v>99.9999999974793</v>
      </c>
      <c r="L6" s="80" t="s">
        <v>18</v>
      </c>
      <c r="M6" s="0" t="n">
        <v>-2.16</v>
      </c>
      <c r="N6" s="81" t="n">
        <v>836.62</v>
      </c>
      <c r="O6" s="0" t="n">
        <v>28894176.1245117</v>
      </c>
      <c r="P6" s="81" t="n">
        <v>73.9229748403525</v>
      </c>
      <c r="Q6" s="80" t="s">
        <v>35</v>
      </c>
      <c r="R6" s="0" t="n">
        <v>260798473.487305</v>
      </c>
      <c r="S6" s="81" t="n">
        <v>94.4893392869935</v>
      </c>
      <c r="T6" s="0" t="n">
        <f aca="false">E6+J6+O6</f>
        <v>260798473.487305</v>
      </c>
      <c r="U6" s="0" t="n">
        <v>55.12</v>
      </c>
    </row>
    <row r="7" customFormat="false" ht="13.8" hidden="false" customHeight="false" outlineLevel="0" collapsed="false">
      <c r="A7" s="79" t="n">
        <v>44932</v>
      </c>
      <c r="B7" s="80" t="s">
        <v>16</v>
      </c>
      <c r="C7" s="0" t="n">
        <v>-0.32</v>
      </c>
      <c r="D7" s="0" t="n">
        <v>780.68</v>
      </c>
      <c r="E7" s="0" t="n">
        <v>145318407.851318</v>
      </c>
      <c r="F7" s="81" t="n">
        <v>97.542853483282</v>
      </c>
      <c r="G7" s="80" t="s">
        <v>17</v>
      </c>
      <c r="H7" s="0" t="n">
        <v>0</v>
      </c>
      <c r="I7" s="0" t="n">
        <v>760</v>
      </c>
      <c r="J7" s="0" t="n">
        <v>87942447.7277832</v>
      </c>
      <c r="K7" s="81" t="n">
        <v>99.9999999974793</v>
      </c>
      <c r="L7" s="80" t="s">
        <v>18</v>
      </c>
      <c r="M7" s="0" t="n">
        <v>-1.87</v>
      </c>
      <c r="N7" s="81" t="n">
        <v>836.91</v>
      </c>
      <c r="O7" s="0" t="n">
        <v>30153655.2851563</v>
      </c>
      <c r="P7" s="81" t="n">
        <v>77.14523132218</v>
      </c>
      <c r="Q7" s="80" t="s">
        <v>35</v>
      </c>
      <c r="R7" s="0" t="n">
        <v>263414510.864258</v>
      </c>
      <c r="S7" s="81" t="n">
        <v>95.4371502154589</v>
      </c>
      <c r="T7" s="0" t="n">
        <f aca="false">E7+J7+O7</f>
        <v>263414510.864258</v>
      </c>
      <c r="U7" s="0" t="n">
        <v>85.05</v>
      </c>
    </row>
    <row r="8" customFormat="false" ht="13.8" hidden="false" customHeight="false" outlineLevel="0" collapsed="false">
      <c r="A8" s="79" t="n">
        <v>44933</v>
      </c>
      <c r="B8" s="80" t="s">
        <v>16</v>
      </c>
      <c r="C8" s="0" t="n">
        <v>0</v>
      </c>
      <c r="D8" s="0" t="n">
        <v>781</v>
      </c>
      <c r="E8" s="0" t="n">
        <v>148979041.172119</v>
      </c>
      <c r="F8" s="81" t="n">
        <v>100</v>
      </c>
      <c r="G8" s="80" t="s">
        <v>17</v>
      </c>
      <c r="H8" s="0" t="n">
        <v>0</v>
      </c>
      <c r="I8" s="0" t="n">
        <v>760</v>
      </c>
      <c r="J8" s="0" t="n">
        <v>87942447.7277832</v>
      </c>
      <c r="K8" s="81" t="n">
        <v>99.9999999974793</v>
      </c>
      <c r="L8" s="80" t="s">
        <v>18</v>
      </c>
      <c r="M8" s="0" t="n">
        <v>-1.52</v>
      </c>
      <c r="N8" s="81" t="n">
        <v>837.26</v>
      </c>
      <c r="O8" s="0" t="n">
        <v>31717619.2910156</v>
      </c>
      <c r="P8" s="81" t="n">
        <v>81.1464830401095</v>
      </c>
      <c r="Q8" s="80" t="s">
        <v>35</v>
      </c>
      <c r="R8" s="0" t="n">
        <v>268639108.190918</v>
      </c>
      <c r="S8" s="81" t="n">
        <v>97.3300629416553</v>
      </c>
      <c r="T8" s="0" t="n">
        <f aca="false">E8+J8+O8</f>
        <v>268639108.190918</v>
      </c>
      <c r="U8" s="0" t="n">
        <v>161.69</v>
      </c>
    </row>
    <row r="9" customFormat="false" ht="13.8" hidden="false" customHeight="false" outlineLevel="0" collapsed="false">
      <c r="A9" s="79" t="n">
        <v>44934</v>
      </c>
      <c r="B9" s="80" t="s">
        <v>16</v>
      </c>
      <c r="C9" s="0" t="n">
        <v>0</v>
      </c>
      <c r="D9" s="0" t="n">
        <v>781</v>
      </c>
      <c r="E9" s="0" t="n">
        <v>148979041.172119</v>
      </c>
      <c r="F9" s="81" t="n">
        <v>100</v>
      </c>
      <c r="G9" s="80" t="s">
        <v>17</v>
      </c>
      <c r="H9" s="0" t="n">
        <v>0</v>
      </c>
      <c r="I9" s="0" t="n">
        <v>760</v>
      </c>
      <c r="J9" s="0" t="n">
        <v>87942447.7277832</v>
      </c>
      <c r="K9" s="81" t="n">
        <v>99.9999999974793</v>
      </c>
      <c r="L9" s="80" t="s">
        <v>18</v>
      </c>
      <c r="M9" s="0" t="n">
        <v>-1.04</v>
      </c>
      <c r="N9" s="81" t="n">
        <v>837.74</v>
      </c>
      <c r="O9" s="0" t="n">
        <v>33942028.1113281</v>
      </c>
      <c r="P9" s="81" t="n">
        <v>86.8374193917822</v>
      </c>
      <c r="Q9" s="80" t="s">
        <v>35</v>
      </c>
      <c r="R9" s="0" t="n">
        <v>270863517.01123</v>
      </c>
      <c r="S9" s="81" t="n">
        <v>98.1359837621456</v>
      </c>
      <c r="T9" s="0" t="n">
        <f aca="false">E9+J9+O9</f>
        <v>270863517.01123</v>
      </c>
      <c r="U9" s="0" t="n">
        <v>177.61</v>
      </c>
    </row>
    <row r="10" customFormat="false" ht="13.8" hidden="false" customHeight="false" outlineLevel="0" collapsed="false">
      <c r="A10" s="79" t="n">
        <v>44935</v>
      </c>
      <c r="B10" s="80" t="s">
        <v>16</v>
      </c>
      <c r="C10" s="0" t="n">
        <v>0</v>
      </c>
      <c r="D10" s="0" t="n">
        <v>781</v>
      </c>
      <c r="E10" s="0" t="n">
        <v>148979041.172119</v>
      </c>
      <c r="F10" s="81" t="n">
        <v>100</v>
      </c>
      <c r="G10" s="80" t="s">
        <v>17</v>
      </c>
      <c r="H10" s="0" t="n">
        <v>0</v>
      </c>
      <c r="I10" s="0" t="n">
        <v>760</v>
      </c>
      <c r="J10" s="0" t="n">
        <v>87942447.7277832</v>
      </c>
      <c r="K10" s="81" t="n">
        <v>99.9999999974793</v>
      </c>
      <c r="L10" s="80" t="s">
        <v>18</v>
      </c>
      <c r="M10" s="0" t="n">
        <v>-0.85</v>
      </c>
      <c r="N10" s="81" t="n">
        <v>837.93</v>
      </c>
      <c r="O10" s="0" t="n">
        <v>34848364.4550781</v>
      </c>
      <c r="P10" s="81" t="n">
        <v>89.1561938897023</v>
      </c>
      <c r="Q10" s="80" t="s">
        <v>35</v>
      </c>
      <c r="R10" s="0" t="n">
        <v>271769853.35498</v>
      </c>
      <c r="S10" s="81" t="n">
        <v>98.4643565518617</v>
      </c>
      <c r="T10" s="0" t="n">
        <f aca="false">E10+J10+O10</f>
        <v>271769853.35498</v>
      </c>
      <c r="U10" s="0" t="n">
        <v>118.56</v>
      </c>
    </row>
    <row r="11" customFormat="false" ht="13.8" hidden="false" customHeight="false" outlineLevel="0" collapsed="false">
      <c r="A11" s="79" t="n">
        <v>44936</v>
      </c>
      <c r="B11" s="80" t="s">
        <v>16</v>
      </c>
      <c r="C11" s="0" t="n">
        <v>0</v>
      </c>
      <c r="D11" s="0" t="n">
        <v>781</v>
      </c>
      <c r="E11" s="0" t="n">
        <v>148979041.172119</v>
      </c>
      <c r="F11" s="81" t="n">
        <v>100</v>
      </c>
      <c r="G11" s="80" t="s">
        <v>17</v>
      </c>
      <c r="H11" s="0" t="n">
        <v>0</v>
      </c>
      <c r="I11" s="0" t="n">
        <v>760</v>
      </c>
      <c r="J11" s="0" t="n">
        <v>87942447.7277832</v>
      </c>
      <c r="K11" s="81" t="n">
        <v>99.9999999974793</v>
      </c>
      <c r="L11" s="80" t="s">
        <v>18</v>
      </c>
      <c r="M11" s="0" t="n">
        <v>-0.7</v>
      </c>
      <c r="N11" s="81" t="n">
        <v>838.08</v>
      </c>
      <c r="O11" s="0" t="n">
        <v>35574382.6367188</v>
      </c>
      <c r="P11" s="81" t="n">
        <v>91.0136416862335</v>
      </c>
      <c r="Q11" s="80" t="s">
        <v>35</v>
      </c>
      <c r="R11" s="0" t="n">
        <v>272495871.536621</v>
      </c>
      <c r="S11" s="81" t="n">
        <v>98.7273986524394</v>
      </c>
      <c r="T11" s="0" t="n">
        <f aca="false">E11+J11+O11</f>
        <v>272495871.536621</v>
      </c>
      <c r="U11" s="0" t="n">
        <v>64.03</v>
      </c>
    </row>
    <row r="12" customFormat="false" ht="13.8" hidden="false" customHeight="false" outlineLevel="0" collapsed="false">
      <c r="A12" s="79" t="n">
        <v>44937</v>
      </c>
      <c r="B12" s="80" t="s">
        <v>16</v>
      </c>
      <c r="C12" s="0" t="n">
        <v>0</v>
      </c>
      <c r="D12" s="0" t="n">
        <v>781</v>
      </c>
      <c r="E12" s="0" t="n">
        <v>148979041.172119</v>
      </c>
      <c r="F12" s="81" t="n">
        <v>100</v>
      </c>
      <c r="G12" s="80" t="s">
        <v>17</v>
      </c>
      <c r="H12" s="0" t="n">
        <v>0</v>
      </c>
      <c r="I12" s="0" t="n">
        <v>760</v>
      </c>
      <c r="J12" s="0" t="n">
        <v>87942447.7277832</v>
      </c>
      <c r="K12" s="81" t="n">
        <v>99.9999999974793</v>
      </c>
      <c r="L12" s="80" t="s">
        <v>18</v>
      </c>
      <c r="M12" s="0" t="n">
        <v>-0.61</v>
      </c>
      <c r="N12" s="81" t="n">
        <v>838.17</v>
      </c>
      <c r="O12" s="0" t="n">
        <v>36014466.53125</v>
      </c>
      <c r="P12" s="81" t="n">
        <v>92.1395540681228</v>
      </c>
      <c r="Q12" s="80" t="s">
        <v>35</v>
      </c>
      <c r="R12" s="0" t="n">
        <v>272935955.431152</v>
      </c>
      <c r="S12" s="81" t="n">
        <v>98.8868445106496</v>
      </c>
      <c r="T12" s="0" t="n">
        <f aca="false">E12+J12+O12</f>
        <v>272935955.431152</v>
      </c>
      <c r="U12" s="0" t="n">
        <v>78.58</v>
      </c>
    </row>
    <row r="13" customFormat="false" ht="13.8" hidden="false" customHeight="false" outlineLevel="0" collapsed="false">
      <c r="A13" s="79" t="n">
        <v>44938</v>
      </c>
      <c r="B13" s="80" t="s">
        <v>16</v>
      </c>
      <c r="C13" s="0" t="n">
        <v>0</v>
      </c>
      <c r="D13" s="0" t="n">
        <v>781</v>
      </c>
      <c r="E13" s="0" t="n">
        <v>148979041.172119</v>
      </c>
      <c r="F13" s="81" t="n">
        <v>100</v>
      </c>
      <c r="G13" s="80" t="s">
        <v>17</v>
      </c>
      <c r="H13" s="0" t="n">
        <v>0</v>
      </c>
      <c r="I13" s="0" t="n">
        <v>760</v>
      </c>
      <c r="J13" s="0" t="n">
        <v>87942447.7277832</v>
      </c>
      <c r="K13" s="81" t="n">
        <v>99.9999999974793</v>
      </c>
      <c r="L13" s="80" t="s">
        <v>18</v>
      </c>
      <c r="M13" s="0" t="n">
        <v>-0.53</v>
      </c>
      <c r="N13" s="81" t="n">
        <v>838.25</v>
      </c>
      <c r="O13" s="0" t="n">
        <v>36408482.7719727</v>
      </c>
      <c r="P13" s="81" t="n">
        <v>93.1476067817256</v>
      </c>
      <c r="Q13" s="80" t="s">
        <v>35</v>
      </c>
      <c r="R13" s="0" t="n">
        <v>273329971.671875</v>
      </c>
      <c r="S13" s="81" t="n">
        <v>99.0295996953576</v>
      </c>
      <c r="T13" s="0" t="n">
        <f aca="false">E13+J13+O13</f>
        <v>273329971.671875</v>
      </c>
      <c r="U13" s="0" t="n">
        <v>93.02</v>
      </c>
    </row>
    <row r="14" customFormat="false" ht="13.8" hidden="false" customHeight="false" outlineLevel="0" collapsed="false">
      <c r="A14" s="79" t="n">
        <v>44939</v>
      </c>
      <c r="B14" s="80" t="s">
        <v>16</v>
      </c>
      <c r="C14" s="0" t="n">
        <v>0</v>
      </c>
      <c r="D14" s="0" t="n">
        <v>781</v>
      </c>
      <c r="E14" s="0" t="n">
        <v>148979041.172119</v>
      </c>
      <c r="F14" s="81" t="n">
        <v>100</v>
      </c>
      <c r="G14" s="80" t="s">
        <v>17</v>
      </c>
      <c r="H14" s="0" t="n">
        <v>0</v>
      </c>
      <c r="I14" s="0" t="n">
        <v>760</v>
      </c>
      <c r="J14" s="0" t="n">
        <v>87942447.7277832</v>
      </c>
      <c r="K14" s="81" t="n">
        <v>99.9999999974793</v>
      </c>
      <c r="L14" s="80" t="s">
        <v>18</v>
      </c>
      <c r="M14" s="0" t="n">
        <v>-0.39</v>
      </c>
      <c r="N14" s="81" t="n">
        <v>838.39</v>
      </c>
      <c r="O14" s="0" t="n">
        <v>37104452.8017578</v>
      </c>
      <c r="P14" s="81" t="n">
        <v>94.9281792673277</v>
      </c>
      <c r="Q14" s="80" t="s">
        <v>35</v>
      </c>
      <c r="R14" s="0" t="n">
        <v>274025941.70166</v>
      </c>
      <c r="S14" s="81" t="n">
        <v>99.2817551140554</v>
      </c>
      <c r="T14" s="0" t="n">
        <f aca="false">E14+J14+O14</f>
        <v>274025941.70166</v>
      </c>
      <c r="U14" s="0" t="n">
        <v>60.18</v>
      </c>
    </row>
    <row r="15" customFormat="false" ht="13.8" hidden="false" customHeight="false" outlineLevel="0" collapsed="false">
      <c r="A15" s="79" t="n">
        <v>44940</v>
      </c>
      <c r="B15" s="80" t="s">
        <v>16</v>
      </c>
      <c r="C15" s="0" t="n">
        <v>0</v>
      </c>
      <c r="D15" s="0" t="n">
        <v>781</v>
      </c>
      <c r="E15" s="0" t="n">
        <v>148979041.172119</v>
      </c>
      <c r="F15" s="81" t="n">
        <v>100</v>
      </c>
      <c r="G15" s="80" t="s">
        <v>17</v>
      </c>
      <c r="H15" s="0" t="n">
        <v>0</v>
      </c>
      <c r="I15" s="0" t="n">
        <v>760</v>
      </c>
      <c r="J15" s="0" t="n">
        <v>87942447.7277832</v>
      </c>
      <c r="K15" s="81" t="n">
        <v>99.9999999974793</v>
      </c>
      <c r="L15" s="80" t="s">
        <v>18</v>
      </c>
      <c r="M15" s="0" t="n">
        <v>-0.25</v>
      </c>
      <c r="N15" s="81" t="n">
        <v>838.53</v>
      </c>
      <c r="O15" s="0" t="n">
        <v>37808667.3945313</v>
      </c>
      <c r="P15" s="81" t="n">
        <v>96.729844675591</v>
      </c>
      <c r="Q15" s="80" t="s">
        <v>35</v>
      </c>
      <c r="R15" s="0" t="n">
        <v>274730156.294434</v>
      </c>
      <c r="S15" s="81" t="n">
        <v>99.5368976028042</v>
      </c>
      <c r="T15" s="0" t="n">
        <f aca="false">E15+J15+O15</f>
        <v>274730156.294434</v>
      </c>
      <c r="U15" s="0" t="n">
        <v>85.39</v>
      </c>
    </row>
    <row r="16" customFormat="false" ht="13.8" hidden="false" customHeight="false" outlineLevel="0" collapsed="false">
      <c r="A16" s="79" t="n">
        <v>44941</v>
      </c>
      <c r="B16" s="80" t="s">
        <v>16</v>
      </c>
      <c r="C16" s="0" t="n">
        <v>0</v>
      </c>
      <c r="D16" s="0" t="n">
        <v>781</v>
      </c>
      <c r="E16" s="0" t="n">
        <v>148979041.172119</v>
      </c>
      <c r="F16" s="81" t="n">
        <v>100</v>
      </c>
      <c r="G16" s="80" t="s">
        <v>17</v>
      </c>
      <c r="H16" s="0" t="n">
        <v>0</v>
      </c>
      <c r="I16" s="0" t="n">
        <v>760</v>
      </c>
      <c r="J16" s="0" t="n">
        <v>87942447.7277832</v>
      </c>
      <c r="K16" s="81" t="n">
        <v>99.9999999974793</v>
      </c>
      <c r="L16" s="80" t="s">
        <v>18</v>
      </c>
      <c r="M16" s="0" t="n">
        <v>-0.16</v>
      </c>
      <c r="N16" s="81" t="n">
        <v>838.62</v>
      </c>
      <c r="O16" s="0" t="n">
        <v>38265755.4609375</v>
      </c>
      <c r="P16" s="81" t="n">
        <v>97.8992605982727</v>
      </c>
      <c r="Q16" s="80" t="s">
        <v>35</v>
      </c>
      <c r="R16" s="0" t="n">
        <v>275187244.36084</v>
      </c>
      <c r="S16" s="81" t="n">
        <v>99.7025042062983</v>
      </c>
      <c r="T16" s="0" t="n">
        <f aca="false">E16+J16+O16</f>
        <v>275187244.36084</v>
      </c>
      <c r="U16" s="0" t="n">
        <v>63.06</v>
      </c>
    </row>
    <row r="17" customFormat="false" ht="13.8" hidden="false" customHeight="false" outlineLevel="0" collapsed="false">
      <c r="A17" s="79" t="n">
        <v>44942</v>
      </c>
      <c r="B17" s="80" t="s">
        <v>16</v>
      </c>
      <c r="C17" s="0" t="n">
        <v>0</v>
      </c>
      <c r="D17" s="0" t="n">
        <v>781</v>
      </c>
      <c r="E17" s="0" t="n">
        <v>148979041.172119</v>
      </c>
      <c r="F17" s="81" t="n">
        <v>100</v>
      </c>
      <c r="G17" s="80" t="s">
        <v>17</v>
      </c>
      <c r="H17" s="0" t="n">
        <v>0</v>
      </c>
      <c r="I17" s="0" t="n">
        <v>760</v>
      </c>
      <c r="J17" s="0" t="n">
        <v>87942447.7277832</v>
      </c>
      <c r="K17" s="81" t="n">
        <v>99.9999999974793</v>
      </c>
      <c r="L17" s="80" t="s">
        <v>18</v>
      </c>
      <c r="M17" s="0" t="n">
        <v>-0.12</v>
      </c>
      <c r="N17" s="81" t="n">
        <v>838.66</v>
      </c>
      <c r="O17" s="0" t="n">
        <v>38470010.2631836</v>
      </c>
      <c r="P17" s="81" t="n">
        <v>98.4218268947608</v>
      </c>
      <c r="Q17" s="80" t="s">
        <v>35</v>
      </c>
      <c r="R17" s="0" t="n">
        <v>275391499.163086</v>
      </c>
      <c r="S17" s="81" t="n">
        <v>99.7765073285266</v>
      </c>
      <c r="T17" s="0" t="n">
        <f aca="false">E17+J17+O17</f>
        <v>275391499.163086</v>
      </c>
      <c r="U17" s="0" t="n">
        <v>54.81</v>
      </c>
    </row>
    <row r="18" customFormat="false" ht="13.8" hidden="false" customHeight="false" outlineLevel="0" collapsed="false">
      <c r="A18" s="79" t="n">
        <v>44943</v>
      </c>
      <c r="B18" s="80" t="s">
        <v>16</v>
      </c>
      <c r="C18" s="0" t="n">
        <v>0</v>
      </c>
      <c r="D18" s="0" t="n">
        <v>781</v>
      </c>
      <c r="E18" s="0" t="n">
        <v>148979041.172119</v>
      </c>
      <c r="F18" s="81" t="n">
        <v>100</v>
      </c>
      <c r="G18" s="80" t="s">
        <v>17</v>
      </c>
      <c r="H18" s="0" t="n">
        <v>0</v>
      </c>
      <c r="I18" s="0" t="n">
        <v>760</v>
      </c>
      <c r="J18" s="0" t="n">
        <v>87942447.7277832</v>
      </c>
      <c r="K18" s="81" t="n">
        <v>99.9999999974793</v>
      </c>
      <c r="L18" s="80" t="s">
        <v>18</v>
      </c>
      <c r="M18" s="0" t="n">
        <v>-0.14</v>
      </c>
      <c r="N18" s="81" t="n">
        <v>838.64</v>
      </c>
      <c r="O18" s="0" t="n">
        <v>38367797.7519531</v>
      </c>
      <c r="P18" s="81" t="n">
        <v>98.1603260004802</v>
      </c>
      <c r="Q18" s="80" t="s">
        <v>35</v>
      </c>
      <c r="R18" s="0" t="n">
        <v>275289286.651855</v>
      </c>
      <c r="S18" s="81" t="n">
        <v>99.7394749313508</v>
      </c>
      <c r="T18" s="0" t="n">
        <f aca="false">E18+J18+O18</f>
        <v>275289286.651855</v>
      </c>
      <c r="U18" s="0" t="n">
        <v>51.09</v>
      </c>
    </row>
    <row r="19" customFormat="false" ht="13.8" hidden="false" customHeight="false" outlineLevel="0" collapsed="false">
      <c r="A19" s="79" t="n">
        <v>44944</v>
      </c>
      <c r="B19" s="80" t="s">
        <v>16</v>
      </c>
      <c r="C19" s="0" t="n">
        <v>0</v>
      </c>
      <c r="D19" s="0" t="n">
        <v>781</v>
      </c>
      <c r="E19" s="0" t="n">
        <v>148979041.172119</v>
      </c>
      <c r="F19" s="81" t="n">
        <v>100</v>
      </c>
      <c r="G19" s="80" t="s">
        <v>17</v>
      </c>
      <c r="H19" s="0" t="n">
        <v>0</v>
      </c>
      <c r="I19" s="0" t="n">
        <v>760</v>
      </c>
      <c r="J19" s="0" t="n">
        <v>87942447.7277832</v>
      </c>
      <c r="K19" s="81" t="n">
        <v>99.9999999974793</v>
      </c>
      <c r="L19" s="80" t="s">
        <v>18</v>
      </c>
      <c r="M19" s="0" t="n">
        <v>-0.16</v>
      </c>
      <c r="N19" s="81" t="n">
        <v>838.62</v>
      </c>
      <c r="O19" s="0" t="n">
        <v>38265755.4609375</v>
      </c>
      <c r="P19" s="81" t="n">
        <v>97.8992605982727</v>
      </c>
      <c r="Q19" s="80" t="s">
        <v>35</v>
      </c>
      <c r="R19" s="0" t="n">
        <v>275187244.36084</v>
      </c>
      <c r="S19" s="81" t="n">
        <v>99.7025042062983</v>
      </c>
      <c r="T19" s="0" t="n">
        <f aca="false">E19+J19+O19</f>
        <v>275187244.36084</v>
      </c>
      <c r="U19" s="0" t="n">
        <v>45.31</v>
      </c>
    </row>
    <row r="20" customFormat="false" ht="13.8" hidden="false" customHeight="false" outlineLevel="0" collapsed="false">
      <c r="A20" s="79" t="n">
        <v>44945</v>
      </c>
      <c r="B20" s="80" t="s">
        <v>16</v>
      </c>
      <c r="C20" s="0" t="n">
        <v>0</v>
      </c>
      <c r="D20" s="0" t="n">
        <v>781</v>
      </c>
      <c r="E20" s="0" t="n">
        <v>148979041.172119</v>
      </c>
      <c r="F20" s="81" t="n">
        <v>100</v>
      </c>
      <c r="G20" s="80" t="s">
        <v>17</v>
      </c>
      <c r="H20" s="0" t="n">
        <v>0</v>
      </c>
      <c r="I20" s="0" t="n">
        <v>760</v>
      </c>
      <c r="J20" s="0" t="n">
        <v>87942447.7277832</v>
      </c>
      <c r="K20" s="81" t="n">
        <v>99.9999999974793</v>
      </c>
      <c r="L20" s="80" t="s">
        <v>18</v>
      </c>
      <c r="M20" s="0" t="n">
        <v>-0.16</v>
      </c>
      <c r="N20" s="81" t="n">
        <v>838.62</v>
      </c>
      <c r="O20" s="0" t="n">
        <v>38265755.4609375</v>
      </c>
      <c r="P20" s="81" t="n">
        <v>97.8992605982727</v>
      </c>
      <c r="Q20" s="80" t="s">
        <v>35</v>
      </c>
      <c r="R20" s="0" t="n">
        <v>275187244.36084</v>
      </c>
      <c r="S20" s="81" t="n">
        <v>99.7025042062983</v>
      </c>
      <c r="T20" s="0" t="n">
        <f aca="false">E20+J20+O20</f>
        <v>275187244.36084</v>
      </c>
      <c r="U20" s="0" t="n">
        <v>70.23</v>
      </c>
    </row>
    <row r="21" customFormat="false" ht="13.8" hidden="false" customHeight="false" outlineLevel="0" collapsed="false">
      <c r="A21" s="79" t="n">
        <v>44946</v>
      </c>
      <c r="B21" s="80" t="s">
        <v>16</v>
      </c>
      <c r="C21" s="0" t="n">
        <v>0</v>
      </c>
      <c r="D21" s="0" t="n">
        <v>781</v>
      </c>
      <c r="E21" s="0" t="n">
        <v>148979041.172119</v>
      </c>
      <c r="F21" s="81" t="n">
        <v>100</v>
      </c>
      <c r="G21" s="80" t="s">
        <v>17</v>
      </c>
      <c r="H21" s="0" t="n">
        <v>0</v>
      </c>
      <c r="I21" s="0" t="n">
        <v>760</v>
      </c>
      <c r="J21" s="0" t="n">
        <v>87942447.7277832</v>
      </c>
      <c r="K21" s="81" t="n">
        <v>99.9999999974793</v>
      </c>
      <c r="L21" s="80" t="s">
        <v>18</v>
      </c>
      <c r="M21" s="0" t="n">
        <v>-0.18</v>
      </c>
      <c r="N21" s="81" t="n">
        <v>838.6</v>
      </c>
      <c r="O21" s="0" t="n">
        <v>38163883.2299805</v>
      </c>
      <c r="P21" s="81" t="n">
        <v>97.6386302783939</v>
      </c>
      <c r="Q21" s="80" t="s">
        <v>35</v>
      </c>
      <c r="R21" s="0" t="n">
        <v>275085372.129883</v>
      </c>
      <c r="S21" s="81" t="n">
        <v>99.6655950953434</v>
      </c>
      <c r="T21" s="0" t="n">
        <f aca="false">E21+J21+O21</f>
        <v>275085372.129883</v>
      </c>
      <c r="U21" s="0" t="n">
        <v>61.78</v>
      </c>
    </row>
    <row r="22" customFormat="false" ht="13.8" hidden="false" customHeight="false" outlineLevel="0" collapsed="false">
      <c r="A22" s="79" t="n">
        <v>44947</v>
      </c>
      <c r="B22" s="80" t="s">
        <v>16</v>
      </c>
      <c r="C22" s="0" t="n">
        <v>0</v>
      </c>
      <c r="D22" s="0" t="n">
        <v>781</v>
      </c>
      <c r="E22" s="0" t="n">
        <v>148979041.172119</v>
      </c>
      <c r="F22" s="81" t="n">
        <v>100</v>
      </c>
      <c r="G22" s="80" t="s">
        <v>17</v>
      </c>
      <c r="H22" s="0" t="n">
        <v>0</v>
      </c>
      <c r="I22" s="0" t="n">
        <v>760</v>
      </c>
      <c r="J22" s="0" t="n">
        <v>87942447.7277832</v>
      </c>
      <c r="K22" s="81" t="n">
        <v>99.9999999974793</v>
      </c>
      <c r="L22" s="80" t="s">
        <v>18</v>
      </c>
      <c r="M22" s="0" t="n">
        <v>-0.12</v>
      </c>
      <c r="N22" s="81" t="n">
        <v>838.66</v>
      </c>
      <c r="O22" s="0" t="n">
        <v>38470010.2631836</v>
      </c>
      <c r="P22" s="81" t="n">
        <v>98.4218268947608</v>
      </c>
      <c r="Q22" s="80" t="s">
        <v>35</v>
      </c>
      <c r="R22" s="0" t="n">
        <v>275391499.163086</v>
      </c>
      <c r="S22" s="81" t="n">
        <v>99.7765073285266</v>
      </c>
      <c r="T22" s="0" t="n">
        <f aca="false">E22+J22+O22</f>
        <v>275391499.163086</v>
      </c>
      <c r="U22" s="0" t="n">
        <v>62.1</v>
      </c>
    </row>
    <row r="23" customFormat="false" ht="13.8" hidden="false" customHeight="false" outlineLevel="0" collapsed="false">
      <c r="A23" s="79" t="n">
        <v>44948</v>
      </c>
      <c r="B23" s="80" t="s">
        <v>16</v>
      </c>
      <c r="C23" s="0" t="n">
        <v>0</v>
      </c>
      <c r="D23" s="0" t="n">
        <v>781</v>
      </c>
      <c r="E23" s="0" t="n">
        <v>148979041.172119</v>
      </c>
      <c r="F23" s="81" t="n">
        <v>100</v>
      </c>
      <c r="G23" s="80" t="s">
        <v>17</v>
      </c>
      <c r="H23" s="0" t="n">
        <v>0</v>
      </c>
      <c r="I23" s="0" t="n">
        <v>760</v>
      </c>
      <c r="J23" s="0" t="n">
        <v>87942447.7277832</v>
      </c>
      <c r="K23" s="81" t="n">
        <v>99.9999999974793</v>
      </c>
      <c r="L23" s="80" t="s">
        <v>18</v>
      </c>
      <c r="M23" s="0" t="n">
        <v>-0.08</v>
      </c>
      <c r="N23" s="81" t="n">
        <v>838.7</v>
      </c>
      <c r="O23" s="0" t="n">
        <v>38674946.5693359</v>
      </c>
      <c r="P23" s="81" t="n">
        <v>98.9461367535466</v>
      </c>
      <c r="Q23" s="80" t="s">
        <v>35</v>
      </c>
      <c r="R23" s="0" t="n">
        <v>275596435.469238</v>
      </c>
      <c r="S23" s="81" t="n">
        <v>99.8507573649832</v>
      </c>
      <c r="T23" s="0" t="n">
        <f aca="false">E23+J23+O23</f>
        <v>275596435.469238</v>
      </c>
      <c r="U23" s="0" t="n">
        <v>74.88</v>
      </c>
    </row>
    <row r="24" customFormat="false" ht="13.8" hidden="false" customHeight="false" outlineLevel="0" collapsed="false">
      <c r="A24" s="79" t="n">
        <v>44949</v>
      </c>
      <c r="B24" s="80" t="s">
        <v>16</v>
      </c>
      <c r="C24" s="0" t="n">
        <v>0</v>
      </c>
      <c r="D24" s="0" t="n">
        <v>781</v>
      </c>
      <c r="E24" s="0" t="n">
        <v>148979041.172119</v>
      </c>
      <c r="F24" s="81" t="n">
        <v>100</v>
      </c>
      <c r="G24" s="80" t="s">
        <v>17</v>
      </c>
      <c r="H24" s="0" t="n">
        <v>0</v>
      </c>
      <c r="I24" s="0" t="n">
        <v>760</v>
      </c>
      <c r="J24" s="0" t="n">
        <v>87942447.7277832</v>
      </c>
      <c r="K24" s="81" t="n">
        <v>99.9999999974793</v>
      </c>
      <c r="L24" s="80" t="s">
        <v>18</v>
      </c>
      <c r="M24" s="0" t="n">
        <v>0</v>
      </c>
      <c r="N24" s="81" t="n">
        <v>838.78</v>
      </c>
      <c r="O24" s="0" t="n">
        <v>39086868.7128906</v>
      </c>
      <c r="P24" s="81" t="n">
        <v>100</v>
      </c>
      <c r="Q24" s="80" t="s">
        <v>35</v>
      </c>
      <c r="R24" s="0" t="n">
        <v>276008357.612793</v>
      </c>
      <c r="S24" s="81" t="n">
        <v>99.9999999991969</v>
      </c>
      <c r="T24" s="0" t="n">
        <f aca="false">E24+J24+O24</f>
        <v>276008357.612793</v>
      </c>
      <c r="U24" s="0" t="n">
        <v>67.93</v>
      </c>
    </row>
    <row r="25" customFormat="false" ht="13.8" hidden="false" customHeight="false" outlineLevel="0" collapsed="false">
      <c r="A25" s="79" t="n">
        <v>44950</v>
      </c>
      <c r="B25" s="80" t="s">
        <v>16</v>
      </c>
      <c r="C25" s="0" t="n">
        <v>0</v>
      </c>
      <c r="D25" s="0" t="n">
        <v>781</v>
      </c>
      <c r="E25" s="0" t="n">
        <v>148979041.172119</v>
      </c>
      <c r="F25" s="81" t="n">
        <v>100</v>
      </c>
      <c r="G25" s="80" t="s">
        <v>17</v>
      </c>
      <c r="H25" s="0" t="n">
        <v>0</v>
      </c>
      <c r="I25" s="0" t="n">
        <v>760</v>
      </c>
      <c r="J25" s="0" t="n">
        <v>87942447.7277832</v>
      </c>
      <c r="K25" s="81" t="n">
        <v>99.9999999974793</v>
      </c>
      <c r="L25" s="80" t="s">
        <v>18</v>
      </c>
      <c r="M25" s="0" t="n">
        <v>0</v>
      </c>
      <c r="N25" s="81" t="n">
        <v>838.78</v>
      </c>
      <c r="O25" s="0" t="n">
        <v>39086868.7128906</v>
      </c>
      <c r="P25" s="81" t="n">
        <v>100</v>
      </c>
      <c r="Q25" s="80" t="s">
        <v>35</v>
      </c>
      <c r="R25" s="0" t="n">
        <v>276008357.612793</v>
      </c>
      <c r="S25" s="81" t="n">
        <v>99.9999999991969</v>
      </c>
      <c r="T25" s="0" t="n">
        <f aca="false">E25+J25+O25</f>
        <v>276008357.612793</v>
      </c>
      <c r="U25" s="0" t="n">
        <v>66.63</v>
      </c>
    </row>
    <row r="26" customFormat="false" ht="13.8" hidden="false" customHeight="false" outlineLevel="0" collapsed="false">
      <c r="A26" s="79" t="n">
        <v>44951</v>
      </c>
      <c r="B26" s="80" t="s">
        <v>16</v>
      </c>
      <c r="C26" s="0" t="n">
        <v>0</v>
      </c>
      <c r="D26" s="0" t="n">
        <v>781</v>
      </c>
      <c r="E26" s="0" t="n">
        <v>148979041.172119</v>
      </c>
      <c r="F26" s="81" t="n">
        <v>100</v>
      </c>
      <c r="G26" s="80" t="s">
        <v>17</v>
      </c>
      <c r="H26" s="0" t="n">
        <v>0</v>
      </c>
      <c r="I26" s="0" t="n">
        <v>760</v>
      </c>
      <c r="J26" s="0" t="n">
        <v>87942447.7277832</v>
      </c>
      <c r="K26" s="81" t="n">
        <v>99.9999999974793</v>
      </c>
      <c r="L26" s="80" t="s">
        <v>18</v>
      </c>
      <c r="M26" s="0" t="n">
        <v>0</v>
      </c>
      <c r="N26" s="81" t="n">
        <v>838.78</v>
      </c>
      <c r="O26" s="0" t="n">
        <v>39086868.7128906</v>
      </c>
      <c r="P26" s="81" t="n">
        <v>100</v>
      </c>
      <c r="Q26" s="80" t="s">
        <v>35</v>
      </c>
      <c r="R26" s="0" t="n">
        <v>276008357.612793</v>
      </c>
      <c r="S26" s="81" t="n">
        <v>99.9999999991969</v>
      </c>
      <c r="T26" s="0" t="n">
        <f aca="false">E26+J26+O26</f>
        <v>276008357.612793</v>
      </c>
      <c r="U26" s="0" t="n">
        <v>90.93</v>
      </c>
    </row>
    <row r="27" customFormat="false" ht="13.8" hidden="false" customHeight="false" outlineLevel="0" collapsed="false">
      <c r="A27" s="79" t="n">
        <v>44952</v>
      </c>
      <c r="B27" s="80" t="s">
        <v>16</v>
      </c>
      <c r="C27" s="0" t="n">
        <v>0</v>
      </c>
      <c r="D27" s="0" t="n">
        <v>781</v>
      </c>
      <c r="E27" s="0" t="n">
        <v>148979041.172119</v>
      </c>
      <c r="F27" s="81" t="n">
        <v>100</v>
      </c>
      <c r="G27" s="80" t="s">
        <v>17</v>
      </c>
      <c r="H27" s="0" t="n">
        <v>0</v>
      </c>
      <c r="I27" s="0" t="n">
        <v>760</v>
      </c>
      <c r="J27" s="0" t="n">
        <v>87942447.7277832</v>
      </c>
      <c r="K27" s="81" t="n">
        <v>99.9999999974793</v>
      </c>
      <c r="L27" s="80" t="s">
        <v>18</v>
      </c>
      <c r="M27" s="0" t="n">
        <v>0</v>
      </c>
      <c r="N27" s="81" t="n">
        <v>838.78</v>
      </c>
      <c r="O27" s="0" t="n">
        <v>39086868.7128906</v>
      </c>
      <c r="P27" s="81" t="n">
        <v>100</v>
      </c>
      <c r="Q27" s="80" t="s">
        <v>35</v>
      </c>
      <c r="R27" s="0" t="n">
        <v>276008357.612793</v>
      </c>
      <c r="S27" s="81" t="n">
        <v>99.9999999991969</v>
      </c>
      <c r="T27" s="0" t="n">
        <f aca="false">E27+J27+O27</f>
        <v>276008357.612793</v>
      </c>
      <c r="U27" s="0" t="n">
        <v>77.9</v>
      </c>
    </row>
    <row r="28" customFormat="false" ht="13.8" hidden="false" customHeight="false" outlineLevel="0" collapsed="false">
      <c r="A28" s="79" t="n">
        <v>44953</v>
      </c>
      <c r="B28" s="80" t="s">
        <v>16</v>
      </c>
      <c r="C28" s="0" t="n">
        <v>0</v>
      </c>
      <c r="D28" s="0" t="n">
        <v>781</v>
      </c>
      <c r="E28" s="0" t="n">
        <v>148979041.172119</v>
      </c>
      <c r="F28" s="81" t="n">
        <v>100</v>
      </c>
      <c r="G28" s="80" t="s">
        <v>17</v>
      </c>
      <c r="H28" s="0" t="n">
        <v>0</v>
      </c>
      <c r="I28" s="0" t="n">
        <v>760</v>
      </c>
      <c r="J28" s="0" t="n">
        <v>87942447.7277832</v>
      </c>
      <c r="K28" s="81" t="n">
        <v>99.9999999974793</v>
      </c>
      <c r="L28" s="80" t="s">
        <v>18</v>
      </c>
      <c r="M28" s="0" t="n">
        <v>0</v>
      </c>
      <c r="N28" s="81" t="n">
        <v>838.78</v>
      </c>
      <c r="O28" s="0" t="n">
        <v>39086868.7128906</v>
      </c>
      <c r="P28" s="81" t="n">
        <v>100</v>
      </c>
      <c r="Q28" s="80" t="s">
        <v>35</v>
      </c>
      <c r="R28" s="0" t="n">
        <v>276008357.612793</v>
      </c>
      <c r="S28" s="81" t="n">
        <v>99.9999999991969</v>
      </c>
      <c r="T28" s="0" t="n">
        <f aca="false">E28+J28+O28</f>
        <v>276008357.612793</v>
      </c>
      <c r="U28" s="0" t="n">
        <v>63.39</v>
      </c>
    </row>
    <row r="29" customFormat="false" ht="13.8" hidden="false" customHeight="false" outlineLevel="0" collapsed="false">
      <c r="A29" s="79" t="n">
        <v>44954</v>
      </c>
      <c r="B29" s="80" t="s">
        <v>16</v>
      </c>
      <c r="C29" s="0" t="n">
        <v>0</v>
      </c>
      <c r="D29" s="0" t="n">
        <v>781</v>
      </c>
      <c r="E29" s="0" t="n">
        <v>148979041.172119</v>
      </c>
      <c r="F29" s="81" t="n">
        <v>100</v>
      </c>
      <c r="G29" s="80" t="s">
        <v>17</v>
      </c>
      <c r="H29" s="0" t="n">
        <v>0</v>
      </c>
      <c r="I29" s="0" t="n">
        <v>760</v>
      </c>
      <c r="J29" s="0" t="n">
        <v>87942447.7277832</v>
      </c>
      <c r="K29" s="81" t="n">
        <v>99.9999999974793</v>
      </c>
      <c r="L29" s="80" t="s">
        <v>18</v>
      </c>
      <c r="M29" s="0" t="n">
        <v>0</v>
      </c>
      <c r="N29" s="81" t="n">
        <v>838.78</v>
      </c>
      <c r="O29" s="0" t="n">
        <v>39086868.7128906</v>
      </c>
      <c r="P29" s="81" t="n">
        <v>100</v>
      </c>
      <c r="Q29" s="80" t="s">
        <v>35</v>
      </c>
      <c r="R29" s="0" t="n">
        <v>276008357.612793</v>
      </c>
      <c r="S29" s="81" t="n">
        <v>99.9999999991969</v>
      </c>
      <c r="T29" s="0" t="n">
        <f aca="false">E29+J29+O29</f>
        <v>276008357.612793</v>
      </c>
      <c r="U29" s="0" t="n">
        <v>60.18</v>
      </c>
    </row>
    <row r="30" customFormat="false" ht="13.8" hidden="false" customHeight="false" outlineLevel="0" collapsed="false">
      <c r="A30" s="79" t="n">
        <v>44955</v>
      </c>
      <c r="B30" s="80" t="s">
        <v>16</v>
      </c>
      <c r="C30" s="0" t="n">
        <v>0</v>
      </c>
      <c r="D30" s="0" t="n">
        <v>781</v>
      </c>
      <c r="E30" s="0" t="n">
        <v>148979041.172119</v>
      </c>
      <c r="F30" s="81" t="n">
        <v>100</v>
      </c>
      <c r="G30" s="80" t="s">
        <v>17</v>
      </c>
      <c r="H30" s="0" t="n">
        <v>0</v>
      </c>
      <c r="I30" s="0" t="n">
        <v>760</v>
      </c>
      <c r="J30" s="0" t="n">
        <v>87942447.7277832</v>
      </c>
      <c r="K30" s="81" t="n">
        <v>99.9999999974793</v>
      </c>
      <c r="L30" s="80" t="s">
        <v>18</v>
      </c>
      <c r="M30" s="0" t="n">
        <v>0</v>
      </c>
      <c r="N30" s="81" t="n">
        <v>838.78</v>
      </c>
      <c r="O30" s="0" t="n">
        <v>39086868.7128906</v>
      </c>
      <c r="P30" s="81" t="n">
        <v>100</v>
      </c>
      <c r="Q30" s="80" t="s">
        <v>35</v>
      </c>
      <c r="R30" s="0" t="n">
        <v>276008357.612793</v>
      </c>
      <c r="S30" s="81" t="n">
        <v>99.9999999991969</v>
      </c>
      <c r="T30" s="0" t="n">
        <f aca="false">E30+J30+O30</f>
        <v>276008357.612793</v>
      </c>
      <c r="U30" s="0" t="n">
        <v>55.44</v>
      </c>
    </row>
    <row r="31" customFormat="false" ht="13.8" hidden="false" customHeight="false" outlineLevel="0" collapsed="false">
      <c r="A31" s="79" t="n">
        <v>44956</v>
      </c>
      <c r="B31" s="80" t="s">
        <v>16</v>
      </c>
      <c r="C31" s="0" t="n">
        <v>0</v>
      </c>
      <c r="D31" s="0" t="n">
        <v>781</v>
      </c>
      <c r="E31" s="0" t="n">
        <v>148979041.172119</v>
      </c>
      <c r="F31" s="81" t="n">
        <v>100</v>
      </c>
      <c r="G31" s="80" t="s">
        <v>17</v>
      </c>
      <c r="H31" s="0" t="n">
        <v>0</v>
      </c>
      <c r="I31" s="0" t="n">
        <v>760</v>
      </c>
      <c r="J31" s="0" t="n">
        <v>87942447.7277832</v>
      </c>
      <c r="K31" s="81" t="n">
        <v>99.9999999974793</v>
      </c>
      <c r="L31" s="80" t="s">
        <v>18</v>
      </c>
      <c r="M31" s="0" t="n">
        <v>0</v>
      </c>
      <c r="N31" s="81" t="n">
        <v>838.78</v>
      </c>
      <c r="O31" s="0" t="n">
        <v>39086868.7128906</v>
      </c>
      <c r="P31" s="81" t="n">
        <v>100</v>
      </c>
      <c r="Q31" s="80" t="s">
        <v>35</v>
      </c>
      <c r="R31" s="0" t="n">
        <v>276008357.612793</v>
      </c>
      <c r="S31" s="81" t="n">
        <v>99.9999999991969</v>
      </c>
      <c r="T31" s="0" t="n">
        <f aca="false">E31+J31+O31</f>
        <v>276008357.612793</v>
      </c>
      <c r="U31" s="0" t="n">
        <v>61.46</v>
      </c>
    </row>
    <row r="32" customFormat="false" ht="13.8" hidden="false" customHeight="false" outlineLevel="0" collapsed="false">
      <c r="A32" s="79" t="n">
        <v>44957</v>
      </c>
      <c r="B32" s="80" t="s">
        <v>16</v>
      </c>
      <c r="C32" s="0" t="n">
        <v>0</v>
      </c>
      <c r="D32" s="0" t="n">
        <v>781</v>
      </c>
      <c r="E32" s="0" t="n">
        <v>148979041.172119</v>
      </c>
      <c r="F32" s="81" t="n">
        <v>100</v>
      </c>
      <c r="G32" s="80" t="s">
        <v>17</v>
      </c>
      <c r="H32" s="0" t="n">
        <v>0</v>
      </c>
      <c r="I32" s="0" t="n">
        <v>760</v>
      </c>
      <c r="J32" s="0" t="n">
        <v>87942447.7277832</v>
      </c>
      <c r="K32" s="81" t="n">
        <v>99.9999999974793</v>
      </c>
      <c r="L32" s="80" t="s">
        <v>18</v>
      </c>
      <c r="M32" s="0" t="n">
        <v>0</v>
      </c>
      <c r="N32" s="81" t="n">
        <v>838.78</v>
      </c>
      <c r="O32" s="0" t="n">
        <v>39086868.7128906</v>
      </c>
      <c r="P32" s="81" t="n">
        <v>100</v>
      </c>
      <c r="Q32" s="80" t="s">
        <v>35</v>
      </c>
      <c r="R32" s="0" t="n">
        <v>276008357.612793</v>
      </c>
      <c r="S32" s="81" t="n">
        <v>99.9999999991969</v>
      </c>
      <c r="T32" s="0" t="n">
        <f aca="false">E32+J32+O32</f>
        <v>276008357.612793</v>
      </c>
      <c r="U32" s="0" t="n">
        <v>61.78</v>
      </c>
    </row>
    <row r="33" customFormat="false" ht="13.8" hidden="false" customHeight="false" outlineLevel="0" collapsed="false">
      <c r="A33" s="79" t="n">
        <v>44958</v>
      </c>
      <c r="B33" s="80" t="s">
        <v>16</v>
      </c>
      <c r="C33" s="0" t="n">
        <v>0</v>
      </c>
      <c r="D33" s="0" t="n">
        <v>781</v>
      </c>
      <c r="E33" s="0" t="n">
        <v>148979041.172119</v>
      </c>
      <c r="F33" s="81" t="n">
        <v>100</v>
      </c>
      <c r="G33" s="80" t="s">
        <v>17</v>
      </c>
      <c r="H33" s="0" t="n">
        <v>0</v>
      </c>
      <c r="I33" s="0" t="n">
        <v>760</v>
      </c>
      <c r="J33" s="0" t="n">
        <v>87942447.7277832</v>
      </c>
      <c r="K33" s="81" t="n">
        <v>99.9999999974793</v>
      </c>
      <c r="L33" s="80" t="s">
        <v>18</v>
      </c>
      <c r="M33" s="0" t="n">
        <v>0</v>
      </c>
      <c r="N33" s="81" t="n">
        <v>838.78</v>
      </c>
      <c r="O33" s="0" t="n">
        <v>39086868.7128906</v>
      </c>
      <c r="P33" s="81" t="n">
        <v>100</v>
      </c>
      <c r="Q33" s="80" t="s">
        <v>35</v>
      </c>
      <c r="R33" s="0" t="n">
        <v>276008357.612793</v>
      </c>
      <c r="S33" s="81" t="n">
        <v>99.9999999991969</v>
      </c>
      <c r="T33" s="0" t="n">
        <f aca="false">E33+J33+O33</f>
        <v>276008357.612793</v>
      </c>
      <c r="U33" s="0" t="n">
        <v>48.94</v>
      </c>
    </row>
    <row r="34" customFormat="false" ht="13.8" hidden="false" customHeight="false" outlineLevel="0" collapsed="false">
      <c r="A34" s="79" t="n">
        <v>44959</v>
      </c>
      <c r="B34" s="80" t="s">
        <v>16</v>
      </c>
      <c r="C34" s="0" t="n">
        <v>0</v>
      </c>
      <c r="D34" s="0" t="n">
        <v>781</v>
      </c>
      <c r="E34" s="0" t="n">
        <v>148979041.172119</v>
      </c>
      <c r="F34" s="81" t="n">
        <v>100</v>
      </c>
      <c r="G34" s="80" t="s">
        <v>17</v>
      </c>
      <c r="H34" s="0" t="n">
        <v>0</v>
      </c>
      <c r="I34" s="0" t="n">
        <v>760</v>
      </c>
      <c r="J34" s="0" t="n">
        <v>87942447.7277832</v>
      </c>
      <c r="K34" s="81" t="n">
        <v>99.9999999974793</v>
      </c>
      <c r="L34" s="80" t="s">
        <v>18</v>
      </c>
      <c r="M34" s="0" t="n">
        <v>-0.02</v>
      </c>
      <c r="N34" s="81" t="n">
        <v>838.76</v>
      </c>
      <c r="O34" s="0" t="n">
        <v>38983631.5927734</v>
      </c>
      <c r="P34" s="81" t="n">
        <v>99.7358777422784</v>
      </c>
      <c r="Q34" s="80" t="s">
        <v>35</v>
      </c>
      <c r="R34" s="0" t="n">
        <v>275905120.492676</v>
      </c>
      <c r="S34" s="81" t="n">
        <v>99.9625963781583</v>
      </c>
      <c r="T34" s="0" t="n">
        <f aca="false">E34+J34+O34</f>
        <v>275905120.492676</v>
      </c>
      <c r="U34" s="0" t="n">
        <v>44.71</v>
      </c>
    </row>
    <row r="35" customFormat="false" ht="13.8" hidden="false" customHeight="false" outlineLevel="0" collapsed="false">
      <c r="A35" s="79" t="n">
        <v>44960</v>
      </c>
      <c r="B35" s="80" t="s">
        <v>16</v>
      </c>
      <c r="C35" s="0" t="n">
        <v>0</v>
      </c>
      <c r="D35" s="0" t="n">
        <v>781</v>
      </c>
      <c r="E35" s="0" t="n">
        <v>148979041.172119</v>
      </c>
      <c r="F35" s="81" t="n">
        <v>100</v>
      </c>
      <c r="G35" s="80" t="s">
        <v>17</v>
      </c>
      <c r="H35" s="0" t="n">
        <v>0</v>
      </c>
      <c r="I35" s="0" t="n">
        <v>760</v>
      </c>
      <c r="J35" s="0" t="n">
        <v>87942447.7277832</v>
      </c>
      <c r="K35" s="81" t="n">
        <v>99.9999999974793</v>
      </c>
      <c r="L35" s="80" t="s">
        <v>18</v>
      </c>
      <c r="M35" s="0" t="n">
        <v>-0.04</v>
      </c>
      <c r="N35" s="81" t="n">
        <v>838.74</v>
      </c>
      <c r="O35" s="0" t="n">
        <v>38880565.6328125</v>
      </c>
      <c r="P35" s="81" t="n">
        <v>99.4721933813796</v>
      </c>
      <c r="Q35" s="80" t="s">
        <v>35</v>
      </c>
      <c r="R35" s="0" t="n">
        <v>275802054.532715</v>
      </c>
      <c r="S35" s="81" t="n">
        <v>99.9252547697912</v>
      </c>
      <c r="T35" s="0" t="n">
        <f aca="false">E35+J35+O35</f>
        <v>275802054.532715</v>
      </c>
      <c r="U35" s="0" t="n">
        <v>41.15</v>
      </c>
    </row>
    <row r="36" customFormat="false" ht="13.8" hidden="false" customHeight="false" outlineLevel="0" collapsed="false">
      <c r="A36" s="79" t="n">
        <v>44961</v>
      </c>
      <c r="B36" s="80" t="s">
        <v>16</v>
      </c>
      <c r="C36" s="0" t="n">
        <v>0</v>
      </c>
      <c r="D36" s="0" t="n">
        <v>781</v>
      </c>
      <c r="E36" s="0" t="n">
        <v>148979041.172119</v>
      </c>
      <c r="F36" s="81" t="n">
        <v>100</v>
      </c>
      <c r="G36" s="80" t="s">
        <v>17</v>
      </c>
      <c r="H36" s="0" t="n">
        <v>0</v>
      </c>
      <c r="I36" s="0" t="n">
        <v>760</v>
      </c>
      <c r="J36" s="0" t="n">
        <v>87942447.7277832</v>
      </c>
      <c r="K36" s="81" t="n">
        <v>99.9999999974793</v>
      </c>
      <c r="L36" s="80" t="s">
        <v>18</v>
      </c>
      <c r="M36" s="0" t="n">
        <v>-0.07</v>
      </c>
      <c r="N36" s="81" t="n">
        <v>838.71</v>
      </c>
      <c r="O36" s="0" t="n">
        <v>38726287.2773438</v>
      </c>
      <c r="P36" s="81" t="n">
        <v>99.0774870246182</v>
      </c>
      <c r="Q36" s="80" t="s">
        <v>35</v>
      </c>
      <c r="R36" s="0" t="n">
        <v>275647776.177246</v>
      </c>
      <c r="S36" s="81" t="n">
        <v>99.8693585075179</v>
      </c>
      <c r="T36" s="0" t="n">
        <f aca="false">E36+J36+O36</f>
        <v>275647776.177246</v>
      </c>
      <c r="U36" s="0" t="n">
        <v>40.85</v>
      </c>
    </row>
    <row r="37" customFormat="false" ht="13.8" hidden="false" customHeight="false" outlineLevel="0" collapsed="false">
      <c r="A37" s="79" t="n">
        <v>44962</v>
      </c>
      <c r="B37" s="80" t="s">
        <v>16</v>
      </c>
      <c r="C37" s="0" t="n">
        <v>0</v>
      </c>
      <c r="D37" s="0" t="n">
        <v>781</v>
      </c>
      <c r="E37" s="0" t="n">
        <v>148979041.172119</v>
      </c>
      <c r="F37" s="81" t="n">
        <v>100</v>
      </c>
      <c r="G37" s="80" t="s">
        <v>17</v>
      </c>
      <c r="H37" s="0" t="n">
        <v>0</v>
      </c>
      <c r="I37" s="0" t="n">
        <v>760</v>
      </c>
      <c r="J37" s="0" t="n">
        <v>87942447.7277832</v>
      </c>
      <c r="K37" s="81" t="n">
        <v>99.9999999974793</v>
      </c>
      <c r="L37" s="80" t="s">
        <v>18</v>
      </c>
      <c r="M37" s="0" t="n">
        <v>-0.1</v>
      </c>
      <c r="N37" s="81" t="n">
        <v>838.68</v>
      </c>
      <c r="O37" s="0" t="n">
        <v>38572393.1494141</v>
      </c>
      <c r="P37" s="81" t="n">
        <v>98.6837636771173</v>
      </c>
      <c r="Q37" s="80" t="s">
        <v>35</v>
      </c>
      <c r="R37" s="0" t="n">
        <v>275493882.049316</v>
      </c>
      <c r="S37" s="81" t="n">
        <v>99.8136014539057</v>
      </c>
      <c r="T37" s="0" t="n">
        <f aca="false">E37+J37+O37</f>
        <v>275493882.049316</v>
      </c>
      <c r="U37" s="0" t="n">
        <v>37.08</v>
      </c>
    </row>
    <row r="38" customFormat="false" ht="13.8" hidden="false" customHeight="false" outlineLevel="0" collapsed="false">
      <c r="A38" s="79" t="n">
        <v>44963</v>
      </c>
      <c r="B38" s="80" t="s">
        <v>16</v>
      </c>
      <c r="C38" s="0" t="n">
        <v>0</v>
      </c>
      <c r="D38" s="0" t="n">
        <v>781</v>
      </c>
      <c r="E38" s="0" t="n">
        <v>148979041.172119</v>
      </c>
      <c r="F38" s="81" t="n">
        <v>100</v>
      </c>
      <c r="G38" s="80" t="s">
        <v>17</v>
      </c>
      <c r="H38" s="0" t="n">
        <v>0</v>
      </c>
      <c r="I38" s="0" t="n">
        <v>760</v>
      </c>
      <c r="J38" s="0" t="n">
        <v>87942447.7277832</v>
      </c>
      <c r="K38" s="81" t="n">
        <v>99.9999999974793</v>
      </c>
      <c r="L38" s="80" t="s">
        <v>18</v>
      </c>
      <c r="M38" s="0" t="n">
        <v>-0.14</v>
      </c>
      <c r="N38" s="81" t="n">
        <v>838.64</v>
      </c>
      <c r="O38" s="0" t="n">
        <v>38367797.7519531</v>
      </c>
      <c r="P38" s="81" t="n">
        <v>98.1603260004802</v>
      </c>
      <c r="Q38" s="80" t="s">
        <v>35</v>
      </c>
      <c r="R38" s="0" t="n">
        <v>275289286.651855</v>
      </c>
      <c r="S38" s="81" t="n">
        <v>99.7394749313508</v>
      </c>
      <c r="T38" s="0" t="n">
        <f aca="false">E38+J38+O38</f>
        <v>275289286.651855</v>
      </c>
      <c r="U38" s="0" t="n">
        <v>35.36</v>
      </c>
    </row>
    <row r="39" customFormat="false" ht="13.8" hidden="false" customHeight="false" outlineLevel="0" collapsed="false">
      <c r="A39" s="79" t="n">
        <v>44964</v>
      </c>
      <c r="B39" s="80" t="s">
        <v>16</v>
      </c>
      <c r="C39" s="0" t="n">
        <v>0</v>
      </c>
      <c r="D39" s="0" t="n">
        <v>781</v>
      </c>
      <c r="E39" s="0" t="n">
        <v>148979041.172119</v>
      </c>
      <c r="F39" s="81" t="n">
        <v>100</v>
      </c>
      <c r="G39" s="80" t="s">
        <v>17</v>
      </c>
      <c r="H39" s="0" t="n">
        <v>0</v>
      </c>
      <c r="I39" s="0" t="n">
        <v>760</v>
      </c>
      <c r="J39" s="0" t="n">
        <v>87942447.7277832</v>
      </c>
      <c r="K39" s="81" t="n">
        <v>99.9999999974793</v>
      </c>
      <c r="L39" s="80" t="s">
        <v>18</v>
      </c>
      <c r="M39" s="0" t="n">
        <v>-0.16</v>
      </c>
      <c r="N39" s="81" t="n">
        <v>838.62</v>
      </c>
      <c r="O39" s="0" t="n">
        <v>38265755.4609375</v>
      </c>
      <c r="P39" s="81" t="n">
        <v>97.8992605982727</v>
      </c>
      <c r="Q39" s="80" t="s">
        <v>35</v>
      </c>
      <c r="R39" s="0" t="n">
        <v>275187244.36084</v>
      </c>
      <c r="S39" s="81" t="n">
        <v>99.7025042062983</v>
      </c>
      <c r="T39" s="0" t="n">
        <f aca="false">E39+J39+O39</f>
        <v>275187244.36084</v>
      </c>
      <c r="U39" s="0" t="n">
        <v>44.11</v>
      </c>
    </row>
    <row r="40" customFormat="false" ht="13.8" hidden="false" customHeight="false" outlineLevel="0" collapsed="false">
      <c r="A40" s="79" t="n">
        <v>44965</v>
      </c>
      <c r="B40" s="80" t="s">
        <v>16</v>
      </c>
      <c r="C40" s="0" t="n">
        <v>0</v>
      </c>
      <c r="D40" s="0" t="n">
        <v>781</v>
      </c>
      <c r="E40" s="0" t="n">
        <v>148979041.172119</v>
      </c>
      <c r="F40" s="81" t="n">
        <v>100</v>
      </c>
      <c r="G40" s="80" t="s">
        <v>17</v>
      </c>
      <c r="H40" s="0" t="n">
        <v>0</v>
      </c>
      <c r="I40" s="0" t="n">
        <v>760</v>
      </c>
      <c r="J40" s="0" t="n">
        <v>87942447.7277832</v>
      </c>
      <c r="K40" s="81" t="n">
        <v>99.9999999974793</v>
      </c>
      <c r="L40" s="80" t="s">
        <v>18</v>
      </c>
      <c r="M40" s="0" t="n">
        <v>-0.13</v>
      </c>
      <c r="N40" s="81" t="n">
        <v>838.65</v>
      </c>
      <c r="O40" s="0" t="n">
        <v>38418882.7202148</v>
      </c>
      <c r="P40" s="81" t="n">
        <v>98.2910219859708</v>
      </c>
      <c r="Q40" s="80" t="s">
        <v>35</v>
      </c>
      <c r="R40" s="0" t="n">
        <v>275340371.620117</v>
      </c>
      <c r="S40" s="81" t="n">
        <v>99.757983417363</v>
      </c>
      <c r="T40" s="0" t="n">
        <f aca="false">E40+J40+O40</f>
        <v>275340371.620117</v>
      </c>
      <c r="U40" s="0" t="n">
        <v>60.18</v>
      </c>
    </row>
    <row r="41" customFormat="false" ht="13.8" hidden="false" customHeight="false" outlineLevel="0" collapsed="false">
      <c r="A41" s="79" t="n">
        <v>44966</v>
      </c>
      <c r="B41" s="80" t="s">
        <v>16</v>
      </c>
      <c r="C41" s="0" t="n">
        <v>0</v>
      </c>
      <c r="D41" s="0" t="n">
        <v>781</v>
      </c>
      <c r="E41" s="0" t="n">
        <v>148979041.172119</v>
      </c>
      <c r="F41" s="81" t="n">
        <v>100</v>
      </c>
      <c r="G41" s="80" t="s">
        <v>17</v>
      </c>
      <c r="H41" s="0" t="n">
        <v>0</v>
      </c>
      <c r="I41" s="0" t="n">
        <v>760</v>
      </c>
      <c r="J41" s="0" t="n">
        <v>87942447.7277832</v>
      </c>
      <c r="K41" s="81" t="n">
        <v>99.9999999974793</v>
      </c>
      <c r="L41" s="80" t="s">
        <v>18</v>
      </c>
      <c r="M41" s="0" t="n">
        <v>-0.1</v>
      </c>
      <c r="N41" s="81" t="n">
        <v>838.68</v>
      </c>
      <c r="O41" s="0" t="n">
        <v>38572393.1494141</v>
      </c>
      <c r="P41" s="81" t="n">
        <v>98.6837636771173</v>
      </c>
      <c r="Q41" s="80" t="s">
        <v>35</v>
      </c>
      <c r="R41" s="0" t="n">
        <v>275493882.049316</v>
      </c>
      <c r="S41" s="81" t="n">
        <v>99.8136014539057</v>
      </c>
      <c r="T41" s="0" t="n">
        <f aca="false">E41+J41+O41</f>
        <v>275493882.049316</v>
      </c>
      <c r="U41" s="0" t="n">
        <v>69.21</v>
      </c>
    </row>
    <row r="42" customFormat="false" ht="13.8" hidden="false" customHeight="false" outlineLevel="0" collapsed="false">
      <c r="A42" s="79" t="n">
        <v>44967</v>
      </c>
      <c r="B42" s="80" t="s">
        <v>16</v>
      </c>
      <c r="C42" s="0" t="n">
        <v>0</v>
      </c>
      <c r="D42" s="0" t="n">
        <v>781</v>
      </c>
      <c r="E42" s="0" t="n">
        <v>148979041.172119</v>
      </c>
      <c r="F42" s="81" t="n">
        <v>100</v>
      </c>
      <c r="G42" s="80" t="s">
        <v>17</v>
      </c>
      <c r="H42" s="0" t="n">
        <v>0</v>
      </c>
      <c r="I42" s="0" t="n">
        <v>760</v>
      </c>
      <c r="J42" s="0" t="n">
        <v>87942447.7277832</v>
      </c>
      <c r="K42" s="81" t="n">
        <v>99.9999999974793</v>
      </c>
      <c r="L42" s="80" t="s">
        <v>18</v>
      </c>
      <c r="M42" s="0" t="n">
        <v>-0.1</v>
      </c>
      <c r="N42" s="81" t="n">
        <v>838.68</v>
      </c>
      <c r="O42" s="0" t="n">
        <v>38572393.1494141</v>
      </c>
      <c r="P42" s="81" t="n">
        <v>98.6837636771173</v>
      </c>
      <c r="Q42" s="80" t="s">
        <v>35</v>
      </c>
      <c r="R42" s="0" t="n">
        <v>275493882.049316</v>
      </c>
      <c r="S42" s="81" t="n">
        <v>99.8136014539057</v>
      </c>
      <c r="T42" s="0" t="n">
        <f aca="false">E42+J42+O42</f>
        <v>275493882.049316</v>
      </c>
      <c r="U42" s="0" t="n">
        <v>43.51</v>
      </c>
    </row>
    <row r="43" customFormat="false" ht="13.8" hidden="false" customHeight="false" outlineLevel="0" collapsed="false">
      <c r="A43" s="79" t="n">
        <v>44968</v>
      </c>
      <c r="B43" s="80" t="s">
        <v>16</v>
      </c>
      <c r="C43" s="0" t="n">
        <v>0</v>
      </c>
      <c r="D43" s="0" t="n">
        <v>781</v>
      </c>
      <c r="E43" s="0" t="n">
        <v>148979041.172119</v>
      </c>
      <c r="F43" s="81" t="n">
        <v>100</v>
      </c>
      <c r="G43" s="80" t="s">
        <v>17</v>
      </c>
      <c r="H43" s="0" t="n">
        <v>0</v>
      </c>
      <c r="I43" s="0" t="n">
        <v>760</v>
      </c>
      <c r="J43" s="0" t="n">
        <v>87942447.7277832</v>
      </c>
      <c r="K43" s="81" t="n">
        <v>99.9999999974793</v>
      </c>
      <c r="L43" s="80" t="s">
        <v>18</v>
      </c>
      <c r="M43" s="0" t="n">
        <v>-0.11</v>
      </c>
      <c r="N43" s="81" t="n">
        <v>838.67</v>
      </c>
      <c r="O43" s="0" t="n">
        <v>38521180.3994141</v>
      </c>
      <c r="P43" s="81" t="n">
        <v>98.5527407743205</v>
      </c>
      <c r="Q43" s="80" t="s">
        <v>35</v>
      </c>
      <c r="R43" s="0" t="n">
        <v>275442669.299316</v>
      </c>
      <c r="S43" s="81" t="n">
        <v>99.7950466715641</v>
      </c>
      <c r="T43" s="0" t="n">
        <f aca="false">E43+J43+O43</f>
        <v>275442669.299316</v>
      </c>
      <c r="U43" s="0" t="n">
        <v>44.11</v>
      </c>
    </row>
    <row r="44" customFormat="false" ht="13.8" hidden="false" customHeight="false" outlineLevel="0" collapsed="false">
      <c r="A44" s="79" t="n">
        <v>44969</v>
      </c>
      <c r="B44" s="80" t="s">
        <v>16</v>
      </c>
      <c r="C44" s="0" t="n">
        <v>0</v>
      </c>
      <c r="D44" s="0" t="n">
        <v>781</v>
      </c>
      <c r="E44" s="0" t="n">
        <v>148979041.172119</v>
      </c>
      <c r="F44" s="81" t="n">
        <v>100</v>
      </c>
      <c r="G44" s="80" t="s">
        <v>17</v>
      </c>
      <c r="H44" s="0" t="n">
        <v>0</v>
      </c>
      <c r="I44" s="0" t="n">
        <v>760</v>
      </c>
      <c r="J44" s="0" t="n">
        <v>87942447.7277832</v>
      </c>
      <c r="K44" s="81" t="n">
        <v>99.9999999974793</v>
      </c>
      <c r="L44" s="80" t="s">
        <v>18</v>
      </c>
      <c r="M44" s="0" t="n">
        <v>-0.15</v>
      </c>
      <c r="N44" s="81" t="n">
        <v>838.63</v>
      </c>
      <c r="O44" s="0" t="n">
        <v>38316755.3398438</v>
      </c>
      <c r="P44" s="81" t="n">
        <v>98.0297388908187</v>
      </c>
      <c r="Q44" s="80" t="s">
        <v>35</v>
      </c>
      <c r="R44" s="0" t="n">
        <v>275238244.239746</v>
      </c>
      <c r="S44" s="81" t="n">
        <v>99.7209818637674</v>
      </c>
      <c r="T44" s="0" t="n">
        <f aca="false">E44+J44+O44</f>
        <v>275238244.239746</v>
      </c>
      <c r="U44" s="0" t="n">
        <v>38.81</v>
      </c>
    </row>
    <row r="45" customFormat="false" ht="13.8" hidden="false" customHeight="false" outlineLevel="0" collapsed="false">
      <c r="A45" s="79" t="n">
        <v>44970</v>
      </c>
      <c r="B45" s="80" t="s">
        <v>16</v>
      </c>
      <c r="C45" s="0" t="n">
        <v>0</v>
      </c>
      <c r="D45" s="0" t="n">
        <v>781</v>
      </c>
      <c r="E45" s="0" t="n">
        <v>148979041.172119</v>
      </c>
      <c r="F45" s="81" t="n">
        <v>100</v>
      </c>
      <c r="G45" s="80" t="s">
        <v>17</v>
      </c>
      <c r="H45" s="0" t="n">
        <v>0</v>
      </c>
      <c r="I45" s="0" t="n">
        <v>760</v>
      </c>
      <c r="J45" s="0" t="n">
        <v>87942447.7277832</v>
      </c>
      <c r="K45" s="81" t="n">
        <v>99.9999999974793</v>
      </c>
      <c r="L45" s="80" t="s">
        <v>18</v>
      </c>
      <c r="M45" s="0" t="n">
        <v>-0.16</v>
      </c>
      <c r="N45" s="81" t="n">
        <v>838.62</v>
      </c>
      <c r="O45" s="0" t="n">
        <v>38265755.4609375</v>
      </c>
      <c r="P45" s="81" t="n">
        <v>97.8992605982727</v>
      </c>
      <c r="Q45" s="80" t="s">
        <v>35</v>
      </c>
      <c r="R45" s="0" t="n">
        <v>275187244.36084</v>
      </c>
      <c r="S45" s="81" t="n">
        <v>99.7025042062983</v>
      </c>
      <c r="T45" s="0" t="n">
        <f aca="false">E45+J45+O45</f>
        <v>275187244.36084</v>
      </c>
      <c r="U45" s="0" t="n">
        <v>50.16</v>
      </c>
    </row>
    <row r="46" customFormat="false" ht="13.8" hidden="false" customHeight="false" outlineLevel="0" collapsed="false">
      <c r="A46" s="79" t="n">
        <v>44971</v>
      </c>
      <c r="B46" s="80" t="s">
        <v>16</v>
      </c>
      <c r="C46" s="0" t="n">
        <v>0</v>
      </c>
      <c r="D46" s="0" t="n">
        <v>781</v>
      </c>
      <c r="E46" s="0" t="n">
        <v>148979041.172119</v>
      </c>
      <c r="F46" s="81" t="n">
        <v>100</v>
      </c>
      <c r="G46" s="80" t="s">
        <v>17</v>
      </c>
      <c r="H46" s="0" t="n">
        <v>0</v>
      </c>
      <c r="I46" s="0" t="n">
        <v>760</v>
      </c>
      <c r="J46" s="0" t="n">
        <v>87942447.7277832</v>
      </c>
      <c r="K46" s="81" t="n">
        <v>99.9999999974793</v>
      </c>
      <c r="L46" s="80" t="s">
        <v>18</v>
      </c>
      <c r="M46" s="0" t="n">
        <v>-0.18</v>
      </c>
      <c r="N46" s="81" t="n">
        <v>838.6</v>
      </c>
      <c r="O46" s="0" t="n">
        <v>38163883.2299805</v>
      </c>
      <c r="P46" s="81" t="n">
        <v>97.6386302783939</v>
      </c>
      <c r="Q46" s="80" t="s">
        <v>35</v>
      </c>
      <c r="R46" s="0" t="n">
        <v>275085372.129883</v>
      </c>
      <c r="S46" s="81" t="n">
        <v>99.6655950953434</v>
      </c>
      <c r="T46" s="0" t="n">
        <f aca="false">E46+J46+O46</f>
        <v>275085372.129883</v>
      </c>
      <c r="U46" s="0" t="n">
        <v>46.51</v>
      </c>
    </row>
    <row r="47" customFormat="false" ht="13.8" hidden="false" customHeight="false" outlineLevel="0" collapsed="false">
      <c r="A47" s="79" t="n">
        <v>44972</v>
      </c>
      <c r="B47" s="80" t="s">
        <v>16</v>
      </c>
      <c r="C47" s="0" t="n">
        <v>0</v>
      </c>
      <c r="D47" s="0" t="n">
        <v>781</v>
      </c>
      <c r="E47" s="0" t="n">
        <v>148979041.172119</v>
      </c>
      <c r="F47" s="81" t="n">
        <v>100</v>
      </c>
      <c r="G47" s="80" t="s">
        <v>17</v>
      </c>
      <c r="H47" s="0" t="n">
        <v>0</v>
      </c>
      <c r="I47" s="0" t="n">
        <v>760</v>
      </c>
      <c r="J47" s="0" t="n">
        <v>87942447.7277832</v>
      </c>
      <c r="K47" s="81" t="n">
        <v>99.9999999974793</v>
      </c>
      <c r="L47" s="80" t="s">
        <v>18</v>
      </c>
      <c r="M47" s="0" t="n">
        <v>-0.12</v>
      </c>
      <c r="N47" s="81" t="n">
        <v>838.66</v>
      </c>
      <c r="O47" s="0" t="n">
        <v>38470010.2631836</v>
      </c>
      <c r="P47" s="81" t="n">
        <v>98.4218268947608</v>
      </c>
      <c r="Q47" s="80" t="s">
        <v>35</v>
      </c>
      <c r="R47" s="0" t="n">
        <v>275391499.163086</v>
      </c>
      <c r="S47" s="81" t="n">
        <v>99.7765073285266</v>
      </c>
      <c r="T47" s="0" t="n">
        <f aca="false">E47+J47+O47</f>
        <v>275391499.163086</v>
      </c>
      <c r="U47" s="0" t="n">
        <v>65.33</v>
      </c>
    </row>
    <row r="48" customFormat="false" ht="13.8" hidden="false" customHeight="false" outlineLevel="0" collapsed="false">
      <c r="A48" s="79" t="n">
        <v>44973</v>
      </c>
      <c r="B48" s="80" t="s">
        <v>16</v>
      </c>
      <c r="C48" s="0" t="n">
        <v>0</v>
      </c>
      <c r="D48" s="0" t="n">
        <v>781</v>
      </c>
      <c r="E48" s="0" t="n">
        <v>148979041.172119</v>
      </c>
      <c r="F48" s="81" t="n">
        <v>100</v>
      </c>
      <c r="G48" s="80" t="s">
        <v>17</v>
      </c>
      <c r="H48" s="0" t="n">
        <v>0</v>
      </c>
      <c r="I48" s="0" t="n">
        <v>760</v>
      </c>
      <c r="J48" s="0" t="n">
        <v>87942447.7277832</v>
      </c>
      <c r="K48" s="81" t="n">
        <v>99.9999999974793</v>
      </c>
      <c r="L48" s="80" t="s">
        <v>18</v>
      </c>
      <c r="M48" s="0" t="n">
        <v>-0.08</v>
      </c>
      <c r="N48" s="81" t="n">
        <v>838.7</v>
      </c>
      <c r="O48" s="0" t="n">
        <v>38674946.5693359</v>
      </c>
      <c r="P48" s="81" t="n">
        <v>98.9461367535466</v>
      </c>
      <c r="Q48" s="80" t="s">
        <v>35</v>
      </c>
      <c r="R48" s="0" t="n">
        <v>275596435.469238</v>
      </c>
      <c r="S48" s="81" t="n">
        <v>99.8507573649832</v>
      </c>
      <c r="T48" s="0" t="n">
        <f aca="false">E48+J48+O48</f>
        <v>275596435.469238</v>
      </c>
      <c r="U48" s="0" t="n">
        <v>117.08</v>
      </c>
    </row>
    <row r="49" customFormat="false" ht="13.8" hidden="false" customHeight="false" outlineLevel="0" collapsed="false">
      <c r="A49" s="79" t="n">
        <v>44974</v>
      </c>
      <c r="B49" s="80" t="s">
        <v>16</v>
      </c>
      <c r="C49" s="0" t="n">
        <v>0</v>
      </c>
      <c r="D49" s="0" t="n">
        <v>781</v>
      </c>
      <c r="E49" s="0" t="n">
        <v>148979041.172119</v>
      </c>
      <c r="F49" s="81" t="n">
        <v>100</v>
      </c>
      <c r="G49" s="80" t="s">
        <v>17</v>
      </c>
      <c r="H49" s="0" t="n">
        <v>0</v>
      </c>
      <c r="I49" s="0" t="n">
        <v>760</v>
      </c>
      <c r="J49" s="0" t="n">
        <v>87942447.7277832</v>
      </c>
      <c r="K49" s="81" t="n">
        <v>99.9999999974793</v>
      </c>
      <c r="L49" s="80" t="s">
        <v>18</v>
      </c>
      <c r="M49" s="0" t="n">
        <v>-0.09</v>
      </c>
      <c r="N49" s="81" t="n">
        <v>838.69</v>
      </c>
      <c r="O49" s="0" t="n">
        <v>38623648.5332031</v>
      </c>
      <c r="P49" s="81" t="n">
        <v>98.8148956543692</v>
      </c>
      <c r="Q49" s="80" t="s">
        <v>35</v>
      </c>
      <c r="R49" s="0" t="n">
        <v>275545137.433105</v>
      </c>
      <c r="S49" s="81" t="n">
        <v>99.8321716828045</v>
      </c>
      <c r="T49" s="0" t="n">
        <f aca="false">E49+J49+O49</f>
        <v>275545137.433105</v>
      </c>
      <c r="U49" s="0" t="n">
        <v>73.88</v>
      </c>
    </row>
    <row r="50" customFormat="false" ht="13.8" hidden="false" customHeight="false" outlineLevel="0" collapsed="false">
      <c r="A50" s="79" t="n">
        <v>44975</v>
      </c>
      <c r="B50" s="80" t="s">
        <v>16</v>
      </c>
      <c r="C50" s="0" t="n">
        <v>0</v>
      </c>
      <c r="D50" s="0" t="n">
        <v>781</v>
      </c>
      <c r="E50" s="0" t="n">
        <v>148979041.172119</v>
      </c>
      <c r="F50" s="81" t="n">
        <v>100</v>
      </c>
      <c r="G50" s="80" t="s">
        <v>17</v>
      </c>
      <c r="H50" s="0" t="n">
        <v>0</v>
      </c>
      <c r="I50" s="0" t="n">
        <v>760</v>
      </c>
      <c r="J50" s="0" t="n">
        <v>87942447.7277832</v>
      </c>
      <c r="K50" s="81" t="n">
        <v>99.9999999974793</v>
      </c>
      <c r="L50" s="80" t="s">
        <v>18</v>
      </c>
      <c r="M50" s="0" t="n">
        <v>-0.09</v>
      </c>
      <c r="N50" s="81" t="n">
        <v>838.69</v>
      </c>
      <c r="O50" s="0" t="n">
        <v>38623648.5332031</v>
      </c>
      <c r="P50" s="81" t="n">
        <v>98.8148956543692</v>
      </c>
      <c r="Q50" s="80" t="s">
        <v>35</v>
      </c>
      <c r="R50" s="0" t="n">
        <v>275545137.433105</v>
      </c>
      <c r="S50" s="81" t="n">
        <v>99.8321716828045</v>
      </c>
      <c r="T50" s="0" t="n">
        <f aca="false">E50+J50+O50</f>
        <v>275545137.433105</v>
      </c>
      <c r="U50" s="0" t="n">
        <v>62.1</v>
      </c>
    </row>
    <row r="51" customFormat="false" ht="13.8" hidden="false" customHeight="false" outlineLevel="0" collapsed="false">
      <c r="A51" s="79" t="n">
        <v>44976</v>
      </c>
      <c r="B51" s="80" t="s">
        <v>16</v>
      </c>
      <c r="C51" s="0" t="n">
        <v>0</v>
      </c>
      <c r="D51" s="0" t="n">
        <v>781</v>
      </c>
      <c r="E51" s="0" t="n">
        <v>148979041.172119</v>
      </c>
      <c r="F51" s="81" t="n">
        <v>100</v>
      </c>
      <c r="G51" s="80" t="s">
        <v>17</v>
      </c>
      <c r="H51" s="0" t="n">
        <v>0</v>
      </c>
      <c r="I51" s="0" t="n">
        <v>760</v>
      </c>
      <c r="J51" s="0" t="n">
        <v>87942447.7277832</v>
      </c>
      <c r="K51" s="81" t="n">
        <v>99.9999999974793</v>
      </c>
      <c r="L51" s="80" t="s">
        <v>18</v>
      </c>
      <c r="M51" s="0" t="n">
        <v>-0.08</v>
      </c>
      <c r="N51" s="81" t="n">
        <v>838.7</v>
      </c>
      <c r="O51" s="0" t="n">
        <v>38674946.5693359</v>
      </c>
      <c r="P51" s="81" t="n">
        <v>98.9461367535466</v>
      </c>
      <c r="Q51" s="80" t="s">
        <v>35</v>
      </c>
      <c r="R51" s="0" t="n">
        <v>275596435.469238</v>
      </c>
      <c r="S51" s="81" t="n">
        <v>99.8507573649832</v>
      </c>
      <c r="T51" s="0" t="n">
        <f aca="false">E51+J51+O51</f>
        <v>275596435.469238</v>
      </c>
      <c r="U51" s="0" t="n">
        <v>56.38</v>
      </c>
    </row>
    <row r="52" customFormat="false" ht="13.8" hidden="false" customHeight="false" outlineLevel="0" collapsed="false">
      <c r="A52" s="79" t="n">
        <v>44977</v>
      </c>
      <c r="B52" s="80" t="s">
        <v>16</v>
      </c>
      <c r="C52" s="0" t="n">
        <v>0</v>
      </c>
      <c r="D52" s="0" t="n">
        <v>781</v>
      </c>
      <c r="E52" s="0" t="n">
        <v>148979041.172119</v>
      </c>
      <c r="F52" s="81" t="n">
        <v>100</v>
      </c>
      <c r="G52" s="80" t="s">
        <v>17</v>
      </c>
      <c r="H52" s="0" t="n">
        <v>0</v>
      </c>
      <c r="I52" s="0" t="n">
        <v>760</v>
      </c>
      <c r="J52" s="0" t="n">
        <v>87942447.7277832</v>
      </c>
      <c r="K52" s="81" t="n">
        <v>99.9999999974793</v>
      </c>
      <c r="L52" s="80" t="s">
        <v>18</v>
      </c>
      <c r="M52" s="0" t="n">
        <v>-0.08</v>
      </c>
      <c r="N52" s="81" t="n">
        <v>838.7</v>
      </c>
      <c r="O52" s="0" t="n">
        <v>38674946.5693359</v>
      </c>
      <c r="P52" s="81" t="n">
        <v>98.9461367535466</v>
      </c>
      <c r="Q52" s="80" t="s">
        <v>35</v>
      </c>
      <c r="R52" s="0" t="n">
        <v>275596435.469238</v>
      </c>
      <c r="S52" s="81" t="n">
        <v>99.8507573649832</v>
      </c>
      <c r="T52" s="0" t="n">
        <f aca="false">E52+J52+O52</f>
        <v>275596435.469238</v>
      </c>
      <c r="U52" s="0" t="n">
        <v>48.03</v>
      </c>
    </row>
    <row r="53" customFormat="false" ht="13.8" hidden="false" customHeight="false" outlineLevel="0" collapsed="false">
      <c r="A53" s="79" t="n">
        <v>44978</v>
      </c>
      <c r="B53" s="80" t="s">
        <v>16</v>
      </c>
      <c r="C53" s="0" t="n">
        <v>0</v>
      </c>
      <c r="D53" s="0" t="n">
        <v>781</v>
      </c>
      <c r="E53" s="0" t="n">
        <v>148979041.172119</v>
      </c>
      <c r="F53" s="81" t="n">
        <v>100</v>
      </c>
      <c r="G53" s="80" t="s">
        <v>17</v>
      </c>
      <c r="H53" s="0" t="n">
        <v>0</v>
      </c>
      <c r="I53" s="0" t="n">
        <v>760</v>
      </c>
      <c r="J53" s="0" t="n">
        <v>87942447.7277832</v>
      </c>
      <c r="K53" s="81" t="n">
        <v>99.9999999974793</v>
      </c>
      <c r="L53" s="80" t="s">
        <v>18</v>
      </c>
      <c r="M53" s="0" t="n">
        <v>-0.11</v>
      </c>
      <c r="N53" s="81" t="n">
        <v>838.67</v>
      </c>
      <c r="O53" s="0" t="n">
        <v>38521180.3994141</v>
      </c>
      <c r="P53" s="81" t="n">
        <v>98.5527407743205</v>
      </c>
      <c r="Q53" s="80" t="s">
        <v>35</v>
      </c>
      <c r="R53" s="0" t="n">
        <v>275442669.299316</v>
      </c>
      <c r="S53" s="81" t="n">
        <v>99.7950466715641</v>
      </c>
      <c r="T53" s="0" t="n">
        <f aca="false">E53+J53+O53</f>
        <v>275442669.299316</v>
      </c>
      <c r="U53" s="0" t="n">
        <v>45.31</v>
      </c>
    </row>
    <row r="54" customFormat="false" ht="13.8" hidden="false" customHeight="false" outlineLevel="0" collapsed="false">
      <c r="A54" s="79" t="n">
        <v>44979</v>
      </c>
      <c r="B54" s="80" t="s">
        <v>16</v>
      </c>
      <c r="C54" s="0" t="n">
        <v>0</v>
      </c>
      <c r="D54" s="0" t="n">
        <v>781</v>
      </c>
      <c r="E54" s="0" t="n">
        <v>148979041.172119</v>
      </c>
      <c r="F54" s="81" t="n">
        <v>100</v>
      </c>
      <c r="G54" s="80" t="s">
        <v>17</v>
      </c>
      <c r="H54" s="0" t="n">
        <v>0</v>
      </c>
      <c r="I54" s="0" t="n">
        <v>760</v>
      </c>
      <c r="J54" s="0" t="n">
        <v>87942447.7277832</v>
      </c>
      <c r="K54" s="81" t="n">
        <v>99.9999999974793</v>
      </c>
      <c r="L54" s="80" t="s">
        <v>18</v>
      </c>
      <c r="M54" s="0" t="n">
        <v>-0.14</v>
      </c>
      <c r="N54" s="81" t="n">
        <v>838.64</v>
      </c>
      <c r="O54" s="0" t="n">
        <v>38367797.7519531</v>
      </c>
      <c r="P54" s="81" t="n">
        <v>98.1603260004802</v>
      </c>
      <c r="Q54" s="80" t="s">
        <v>35</v>
      </c>
      <c r="R54" s="0" t="n">
        <v>275289286.651855</v>
      </c>
      <c r="S54" s="81" t="n">
        <v>99.7394749313508</v>
      </c>
      <c r="T54" s="0" t="n">
        <f aca="false">E54+J54+O54</f>
        <v>275289286.651855</v>
      </c>
      <c r="U54" s="0" t="n">
        <v>44.71</v>
      </c>
    </row>
    <row r="55" customFormat="false" ht="13.8" hidden="false" customHeight="false" outlineLevel="0" collapsed="false">
      <c r="A55" s="79" t="n">
        <v>44980</v>
      </c>
      <c r="B55" s="80" t="s">
        <v>16</v>
      </c>
      <c r="C55" s="0" t="n">
        <v>0</v>
      </c>
      <c r="D55" s="0" t="n">
        <v>781</v>
      </c>
      <c r="E55" s="0" t="n">
        <v>148979041.172119</v>
      </c>
      <c r="F55" s="81" t="n">
        <v>100</v>
      </c>
      <c r="G55" s="80" t="s">
        <v>17</v>
      </c>
      <c r="H55" s="0" t="n">
        <v>0</v>
      </c>
      <c r="I55" s="0" t="n">
        <v>760</v>
      </c>
      <c r="J55" s="0" t="n">
        <v>87942447.7277832</v>
      </c>
      <c r="K55" s="81" t="n">
        <v>99.9999999974793</v>
      </c>
      <c r="L55" s="80" t="s">
        <v>18</v>
      </c>
      <c r="M55" s="0" t="n">
        <v>-0.17</v>
      </c>
      <c r="N55" s="81" t="n">
        <v>838.61</v>
      </c>
      <c r="O55" s="0" t="n">
        <v>38214798.0976563</v>
      </c>
      <c r="P55" s="81" t="n">
        <v>97.7688910778705</v>
      </c>
      <c r="Q55" s="80" t="s">
        <v>35</v>
      </c>
      <c r="R55" s="0" t="n">
        <v>275136286.997559</v>
      </c>
      <c r="S55" s="81" t="n">
        <v>99.6840419525747</v>
      </c>
      <c r="T55" s="0" t="n">
        <f aca="false">E55+J55+O55</f>
        <v>275136286.997559</v>
      </c>
      <c r="U55" s="0" t="n">
        <v>44.11</v>
      </c>
    </row>
    <row r="56" customFormat="false" ht="13.8" hidden="false" customHeight="false" outlineLevel="0" collapsed="false">
      <c r="A56" s="79" t="n">
        <v>44981</v>
      </c>
      <c r="B56" s="80" t="s">
        <v>16</v>
      </c>
      <c r="C56" s="0" t="n">
        <v>0</v>
      </c>
      <c r="D56" s="0" t="n">
        <v>781</v>
      </c>
      <c r="E56" s="0" t="n">
        <v>148979041.172119</v>
      </c>
      <c r="F56" s="81" t="n">
        <v>100</v>
      </c>
      <c r="G56" s="80" t="s">
        <v>17</v>
      </c>
      <c r="H56" s="0" t="n">
        <v>0</v>
      </c>
      <c r="I56" s="0" t="n">
        <v>760</v>
      </c>
      <c r="J56" s="0" t="n">
        <v>87942447.7277832</v>
      </c>
      <c r="K56" s="81" t="n">
        <v>99.9999999974793</v>
      </c>
      <c r="L56" s="80" t="s">
        <v>18</v>
      </c>
      <c r="M56" s="0" t="n">
        <v>-0.2</v>
      </c>
      <c r="N56" s="81" t="n">
        <v>838.58</v>
      </c>
      <c r="O56" s="0" t="n">
        <v>38062180.9052734</v>
      </c>
      <c r="P56" s="81" t="n">
        <v>97.3784346473392</v>
      </c>
      <c r="Q56" s="80" t="s">
        <v>35</v>
      </c>
      <c r="R56" s="0" t="n">
        <v>274983669.805176</v>
      </c>
      <c r="S56" s="81" t="n">
        <v>99.6287475427599</v>
      </c>
      <c r="T56" s="0" t="n">
        <f aca="false">E56+J56+O56</f>
        <v>274983669.805176</v>
      </c>
      <c r="U56" s="0" t="n">
        <v>41.74</v>
      </c>
    </row>
    <row r="57" customFormat="false" ht="13.8" hidden="false" customHeight="false" outlineLevel="0" collapsed="false">
      <c r="A57" s="79" t="n">
        <v>44982</v>
      </c>
      <c r="B57" s="80" t="s">
        <v>16</v>
      </c>
      <c r="C57" s="0" t="n">
        <v>0</v>
      </c>
      <c r="D57" s="0" t="n">
        <v>781</v>
      </c>
      <c r="E57" s="0" t="n">
        <v>148979041.172119</v>
      </c>
      <c r="F57" s="81" t="n">
        <v>100</v>
      </c>
      <c r="G57" s="80" t="s">
        <v>17</v>
      </c>
      <c r="H57" s="0" t="n">
        <v>0</v>
      </c>
      <c r="I57" s="0" t="n">
        <v>760</v>
      </c>
      <c r="J57" s="0" t="n">
        <v>87942447.7277832</v>
      </c>
      <c r="K57" s="81" t="n">
        <v>99.9999999974793</v>
      </c>
      <c r="L57" s="80" t="s">
        <v>18</v>
      </c>
      <c r="M57" s="0" t="n">
        <v>-0.22</v>
      </c>
      <c r="N57" s="81" t="n">
        <v>838.56</v>
      </c>
      <c r="O57" s="0" t="n">
        <v>37960648.3271484</v>
      </c>
      <c r="P57" s="81" t="n">
        <v>97.1186732966134</v>
      </c>
      <c r="Q57" s="80" t="s">
        <v>35</v>
      </c>
      <c r="R57" s="0" t="n">
        <v>274882137.227051</v>
      </c>
      <c r="S57" s="81" t="n">
        <v>99.5919614906989</v>
      </c>
      <c r="T57" s="0" t="n">
        <f aca="false">E57+J57+O57</f>
        <v>274882137.227051</v>
      </c>
      <c r="U57" s="0" t="n">
        <v>34.79</v>
      </c>
    </row>
    <row r="58" customFormat="false" ht="13.8" hidden="false" customHeight="false" outlineLevel="0" collapsed="false">
      <c r="A58" s="79" t="n">
        <v>44983</v>
      </c>
      <c r="B58" s="80" t="s">
        <v>16</v>
      </c>
      <c r="C58" s="0" t="n">
        <v>0</v>
      </c>
      <c r="D58" s="0" t="n">
        <v>781</v>
      </c>
      <c r="E58" s="0" t="n">
        <v>148979041.172119</v>
      </c>
      <c r="F58" s="81" t="n">
        <v>100</v>
      </c>
      <c r="G58" s="80" t="s">
        <v>17</v>
      </c>
      <c r="H58" s="0" t="n">
        <v>0</v>
      </c>
      <c r="I58" s="0" t="n">
        <v>760</v>
      </c>
      <c r="J58" s="0" t="n">
        <v>87942447.7277832</v>
      </c>
      <c r="K58" s="81" t="n">
        <v>99.9999999974793</v>
      </c>
      <c r="L58" s="80" t="s">
        <v>18</v>
      </c>
      <c r="M58" s="0" t="n">
        <v>-0.24</v>
      </c>
      <c r="N58" s="81" t="n">
        <v>838.54</v>
      </c>
      <c r="O58" s="0" t="n">
        <v>37859285.3408203</v>
      </c>
      <c r="P58" s="81" t="n">
        <v>96.8593458302137</v>
      </c>
      <c r="Q58" s="80" t="s">
        <v>35</v>
      </c>
      <c r="R58" s="0" t="n">
        <v>274780774.240723</v>
      </c>
      <c r="S58" s="81" t="n">
        <v>99.5552368830805</v>
      </c>
      <c r="T58" s="0" t="n">
        <f aca="false">E58+J58+O58</f>
        <v>274780774.240723</v>
      </c>
      <c r="U58" s="0" t="n">
        <v>33.38</v>
      </c>
    </row>
    <row r="59" customFormat="false" ht="13.8" hidden="false" customHeight="false" outlineLevel="0" collapsed="false">
      <c r="A59" s="79" t="n">
        <v>44984</v>
      </c>
      <c r="B59" s="80" t="s">
        <v>16</v>
      </c>
      <c r="C59" s="0" t="n">
        <v>0</v>
      </c>
      <c r="D59" s="0" t="n">
        <v>781</v>
      </c>
      <c r="E59" s="0" t="n">
        <v>148979041.172119</v>
      </c>
      <c r="F59" s="81" t="n">
        <v>100</v>
      </c>
      <c r="G59" s="80" t="s">
        <v>17</v>
      </c>
      <c r="H59" s="0" t="n">
        <v>0</v>
      </c>
      <c r="I59" s="0" t="n">
        <v>760</v>
      </c>
      <c r="J59" s="0" t="n">
        <v>87942447.7277832</v>
      </c>
      <c r="K59" s="81" t="n">
        <v>99.9999999974793</v>
      </c>
      <c r="L59" s="80" t="s">
        <v>18</v>
      </c>
      <c r="M59" s="0" t="n">
        <v>-0.26</v>
      </c>
      <c r="N59" s="81" t="n">
        <v>838.52</v>
      </c>
      <c r="O59" s="0" t="n">
        <v>37758091.7890625</v>
      </c>
      <c r="P59" s="81" t="n">
        <v>96.6004518458909</v>
      </c>
      <c r="Q59" s="80" t="s">
        <v>35</v>
      </c>
      <c r="R59" s="0" t="n">
        <v>274679580.688965</v>
      </c>
      <c r="S59" s="81" t="n">
        <v>99.5185736629402</v>
      </c>
      <c r="T59" s="0" t="n">
        <f aca="false">E59+J59+O59</f>
        <v>274679580.688965</v>
      </c>
      <c r="U59" s="0" t="n">
        <v>32.54</v>
      </c>
    </row>
    <row r="60" customFormat="false" ht="13.8" hidden="false" customHeight="false" outlineLevel="0" collapsed="false">
      <c r="A60" s="79" t="n">
        <v>44985</v>
      </c>
      <c r="B60" s="80" t="s">
        <v>16</v>
      </c>
      <c r="C60" s="0" t="n">
        <v>0</v>
      </c>
      <c r="D60" s="0" t="n">
        <v>781</v>
      </c>
      <c r="E60" s="0" t="n">
        <v>148979041.172119</v>
      </c>
      <c r="F60" s="81" t="n">
        <v>100</v>
      </c>
      <c r="G60" s="80" t="s">
        <v>17</v>
      </c>
      <c r="H60" s="0" t="n">
        <v>0</v>
      </c>
      <c r="I60" s="0" t="n">
        <v>760</v>
      </c>
      <c r="J60" s="0" t="n">
        <v>87942447.7277832</v>
      </c>
      <c r="K60" s="81" t="n">
        <v>99.9999999974793</v>
      </c>
      <c r="L60" s="80" t="s">
        <v>18</v>
      </c>
      <c r="M60" s="0" t="n">
        <v>-0.29</v>
      </c>
      <c r="N60" s="81" t="n">
        <v>838.49</v>
      </c>
      <c r="O60" s="0" t="n">
        <v>37606618.8037109</v>
      </c>
      <c r="P60" s="81" t="n">
        <v>96.2129227591683</v>
      </c>
      <c r="Q60" s="80" t="s">
        <v>35</v>
      </c>
      <c r="R60" s="0" t="n">
        <v>274528107.703613</v>
      </c>
      <c r="S60" s="81" t="n">
        <v>99.4636938083371</v>
      </c>
      <c r="T60" s="0" t="n">
        <f aca="false">E60+J60+O60</f>
        <v>274528107.703613</v>
      </c>
      <c r="U60" s="0" t="n">
        <v>46.81</v>
      </c>
    </row>
    <row r="61" customFormat="false" ht="13.8" hidden="false" customHeight="false" outlineLevel="0" collapsed="false">
      <c r="A61" s="79" t="n">
        <v>44986</v>
      </c>
      <c r="B61" s="80" t="s">
        <v>16</v>
      </c>
      <c r="C61" s="0" t="n">
        <v>0</v>
      </c>
      <c r="D61" s="0" t="n">
        <v>781</v>
      </c>
      <c r="E61" s="0" t="n">
        <v>148979041.172119</v>
      </c>
      <c r="F61" s="81" t="n">
        <v>100</v>
      </c>
      <c r="G61" s="80" t="s">
        <v>17</v>
      </c>
      <c r="H61" s="0" t="n">
        <v>0</v>
      </c>
      <c r="I61" s="0" t="n">
        <v>760</v>
      </c>
      <c r="J61" s="0" t="n">
        <v>87942447.7277832</v>
      </c>
      <c r="K61" s="81" t="n">
        <v>99.9999999974793</v>
      </c>
      <c r="L61" s="80" t="s">
        <v>18</v>
      </c>
      <c r="M61" s="0" t="n">
        <v>-0.32</v>
      </c>
      <c r="N61" s="81" t="n">
        <v>838.46</v>
      </c>
      <c r="O61" s="0" t="n">
        <v>37455526.1625977</v>
      </c>
      <c r="P61" s="81" t="n">
        <v>95.8263667466539</v>
      </c>
      <c r="Q61" s="80" t="s">
        <v>35</v>
      </c>
      <c r="R61" s="0" t="n">
        <v>274377015.0625</v>
      </c>
      <c r="S61" s="81" t="n">
        <v>99.4089517554446</v>
      </c>
      <c r="T61" s="0" t="n">
        <f aca="false">E61+J61+O61</f>
        <v>274377015.0625</v>
      </c>
      <c r="U61" s="0" t="n">
        <v>41.15</v>
      </c>
    </row>
    <row r="62" customFormat="false" ht="13.8" hidden="false" customHeight="false" outlineLevel="0" collapsed="false">
      <c r="A62" s="79" t="n">
        <v>44987</v>
      </c>
      <c r="B62" s="80" t="s">
        <v>16</v>
      </c>
      <c r="C62" s="0" t="n">
        <v>0</v>
      </c>
      <c r="D62" s="0" t="n">
        <v>781</v>
      </c>
      <c r="E62" s="0" t="n">
        <v>148979041.172119</v>
      </c>
      <c r="F62" s="81" t="n">
        <v>100</v>
      </c>
      <c r="G62" s="80" t="s">
        <v>17</v>
      </c>
      <c r="H62" s="0" t="n">
        <v>0</v>
      </c>
      <c r="I62" s="0" t="n">
        <v>760</v>
      </c>
      <c r="J62" s="0" t="n">
        <v>87942447.7277832</v>
      </c>
      <c r="K62" s="81" t="n">
        <v>99.9999999974793</v>
      </c>
      <c r="L62" s="80" t="s">
        <v>18</v>
      </c>
      <c r="M62" s="0" t="n">
        <v>-0.34</v>
      </c>
      <c r="N62" s="81" t="n">
        <v>838.44</v>
      </c>
      <c r="O62" s="0" t="n">
        <v>37355008.7753906</v>
      </c>
      <c r="P62" s="81" t="n">
        <v>95.5692026644006</v>
      </c>
      <c r="Q62" s="80" t="s">
        <v>35</v>
      </c>
      <c r="R62" s="0" t="n">
        <v>274276497.675293</v>
      </c>
      <c r="S62" s="81" t="n">
        <v>99.3725335150422</v>
      </c>
      <c r="T62" s="0" t="n">
        <f aca="false">E62+J62+O62</f>
        <v>274276497.675293</v>
      </c>
      <c r="U62" s="0" t="n">
        <v>38.81</v>
      </c>
    </row>
    <row r="63" customFormat="false" ht="13.8" hidden="false" customHeight="false" outlineLevel="0" collapsed="false">
      <c r="A63" s="79" t="n">
        <v>44988</v>
      </c>
      <c r="B63" s="80" t="s">
        <v>16</v>
      </c>
      <c r="C63" s="0" t="n">
        <v>0</v>
      </c>
      <c r="D63" s="0" t="n">
        <v>781</v>
      </c>
      <c r="E63" s="0" t="n">
        <v>148979041.172119</v>
      </c>
      <c r="F63" s="81" t="n">
        <v>100</v>
      </c>
      <c r="G63" s="80" t="s">
        <v>17</v>
      </c>
      <c r="H63" s="0" t="n">
        <v>0</v>
      </c>
      <c r="I63" s="0" t="n">
        <v>760</v>
      </c>
      <c r="J63" s="0" t="n">
        <v>87942447.7277832</v>
      </c>
      <c r="K63" s="81" t="n">
        <v>99.9999999974793</v>
      </c>
      <c r="L63" s="80" t="s">
        <v>18</v>
      </c>
      <c r="M63" s="0" t="n">
        <v>-0.36</v>
      </c>
      <c r="N63" s="81" t="n">
        <v>838.42</v>
      </c>
      <c r="O63" s="0" t="n">
        <v>37254660.0351563</v>
      </c>
      <c r="P63" s="81" t="n">
        <v>95.3124700492314</v>
      </c>
      <c r="Q63" s="80" t="s">
        <v>35</v>
      </c>
      <c r="R63" s="0" t="n">
        <v>274176148.935059</v>
      </c>
      <c r="S63" s="81" t="n">
        <v>99.3361763767651</v>
      </c>
      <c r="T63" s="0" t="n">
        <f aca="false">E63+J63+O63</f>
        <v>274176148.935059</v>
      </c>
      <c r="U63" s="0" t="n">
        <v>41.74</v>
      </c>
    </row>
    <row r="64" customFormat="false" ht="13.8" hidden="false" customHeight="false" outlineLevel="0" collapsed="false">
      <c r="A64" s="79" t="n">
        <v>44989</v>
      </c>
      <c r="B64" s="80" t="s">
        <v>16</v>
      </c>
      <c r="C64" s="0" t="n">
        <v>0</v>
      </c>
      <c r="D64" s="0" t="n">
        <v>781</v>
      </c>
      <c r="E64" s="0" t="n">
        <v>148979041.172119</v>
      </c>
      <c r="F64" s="81" t="n">
        <v>100</v>
      </c>
      <c r="G64" s="80" t="s">
        <v>17</v>
      </c>
      <c r="H64" s="0" t="n">
        <v>0</v>
      </c>
      <c r="I64" s="0" t="n">
        <v>760</v>
      </c>
      <c r="J64" s="0" t="n">
        <v>87942447.7277832</v>
      </c>
      <c r="K64" s="81" t="n">
        <v>99.9999999974793</v>
      </c>
      <c r="L64" s="80" t="s">
        <v>18</v>
      </c>
      <c r="M64" s="0" t="n">
        <v>-0.4</v>
      </c>
      <c r="N64" s="81" t="n">
        <v>838.38</v>
      </c>
      <c r="O64" s="0" t="n">
        <v>37054467.8779297</v>
      </c>
      <c r="P64" s="81" t="n">
        <v>94.8002976398807</v>
      </c>
      <c r="Q64" s="80" t="s">
        <v>35</v>
      </c>
      <c r="R64" s="0" t="n">
        <v>273975956.777832</v>
      </c>
      <c r="S64" s="81" t="n">
        <v>99.2636451827982</v>
      </c>
      <c r="T64" s="0" t="n">
        <f aca="false">E64+J64+O64</f>
        <v>273975956.777832</v>
      </c>
      <c r="U64" s="0" t="n">
        <v>29.77</v>
      </c>
    </row>
    <row r="65" customFormat="false" ht="13.8" hidden="false" customHeight="false" outlineLevel="0" collapsed="false">
      <c r="A65" s="79" t="n">
        <v>44990</v>
      </c>
      <c r="B65" s="80" t="s">
        <v>16</v>
      </c>
      <c r="C65" s="0" t="n">
        <v>0</v>
      </c>
      <c r="D65" s="0" t="n">
        <v>781</v>
      </c>
      <c r="E65" s="0" t="n">
        <v>148979041.172119</v>
      </c>
      <c r="F65" s="81" t="n">
        <v>100</v>
      </c>
      <c r="G65" s="80" t="s">
        <v>17</v>
      </c>
      <c r="H65" s="0" t="n">
        <v>0</v>
      </c>
      <c r="I65" s="0" t="n">
        <v>760</v>
      </c>
      <c r="J65" s="0" t="n">
        <v>87942447.7277832</v>
      </c>
      <c r="K65" s="81" t="n">
        <v>99.9999999974793</v>
      </c>
      <c r="L65" s="80" t="s">
        <v>18</v>
      </c>
      <c r="M65" s="0" t="n">
        <v>-0.42</v>
      </c>
      <c r="N65" s="81" t="n">
        <v>838.36</v>
      </c>
      <c r="O65" s="0" t="n">
        <v>36954624.1435547</v>
      </c>
      <c r="P65" s="81" t="n">
        <v>94.5448570337058</v>
      </c>
      <c r="Q65" s="80" t="s">
        <v>35</v>
      </c>
      <c r="R65" s="0" t="n">
        <v>273876113.043457</v>
      </c>
      <c r="S65" s="81" t="n">
        <v>99.2274710121181</v>
      </c>
      <c r="T65" s="0" t="n">
        <f aca="false">E65+J65+O65</f>
        <v>273876113.043457</v>
      </c>
      <c r="U65" s="0" t="n">
        <v>37.08</v>
      </c>
    </row>
    <row r="66" customFormat="false" ht="13.8" hidden="false" customHeight="false" outlineLevel="0" collapsed="false">
      <c r="A66" s="79" t="n">
        <v>44991</v>
      </c>
      <c r="B66" s="80" t="s">
        <v>16</v>
      </c>
      <c r="C66" s="0" t="n">
        <v>0</v>
      </c>
      <c r="D66" s="0" t="n">
        <v>781</v>
      </c>
      <c r="E66" s="0" t="n">
        <v>148979041.172119</v>
      </c>
      <c r="F66" s="81" t="n">
        <v>100</v>
      </c>
      <c r="G66" s="80" t="s">
        <v>17</v>
      </c>
      <c r="H66" s="0" t="n">
        <v>0</v>
      </c>
      <c r="I66" s="0" t="n">
        <v>760</v>
      </c>
      <c r="J66" s="0" t="n">
        <v>87942447.7277832</v>
      </c>
      <c r="K66" s="81" t="n">
        <v>99.9999999974793</v>
      </c>
      <c r="L66" s="80" t="s">
        <v>18</v>
      </c>
      <c r="M66" s="0" t="n">
        <v>-0.44</v>
      </c>
      <c r="N66" s="81" t="n">
        <v>838.34</v>
      </c>
      <c r="O66" s="0" t="n">
        <v>36854948.4301758</v>
      </c>
      <c r="P66" s="81" t="n">
        <v>94.2898462931139</v>
      </c>
      <c r="Q66" s="80" t="s">
        <v>35</v>
      </c>
      <c r="R66" s="0" t="n">
        <v>273776437.330078</v>
      </c>
      <c r="S66" s="81" t="n">
        <v>99.1913577167672</v>
      </c>
      <c r="T66" s="0" t="n">
        <f aca="false">E66+J66+O66</f>
        <v>273776437.330078</v>
      </c>
      <c r="U66" s="0" t="n">
        <v>28.4</v>
      </c>
    </row>
    <row r="67" customFormat="false" ht="13.8" hidden="false" customHeight="false" outlineLevel="0" collapsed="false">
      <c r="A67" s="79" t="n">
        <v>44992</v>
      </c>
      <c r="B67" s="80" t="s">
        <v>16</v>
      </c>
      <c r="C67" s="0" t="n">
        <v>0</v>
      </c>
      <c r="D67" s="0" t="n">
        <v>781</v>
      </c>
      <c r="E67" s="0" t="n">
        <v>148979041.172119</v>
      </c>
      <c r="F67" s="81" t="n">
        <v>100</v>
      </c>
      <c r="G67" s="80" t="s">
        <v>17</v>
      </c>
      <c r="H67" s="0" t="n">
        <v>0</v>
      </c>
      <c r="I67" s="0" t="n">
        <v>760</v>
      </c>
      <c r="J67" s="0" t="n">
        <v>87942447.7277832</v>
      </c>
      <c r="K67" s="81" t="n">
        <v>99.9999999974793</v>
      </c>
      <c r="L67" s="80" t="s">
        <v>18</v>
      </c>
      <c r="M67" s="0" t="n">
        <v>-0.46</v>
      </c>
      <c r="N67" s="81" t="n">
        <v>838.32</v>
      </c>
      <c r="O67" s="0" t="n">
        <v>36755440.5810547</v>
      </c>
      <c r="P67" s="81" t="n">
        <v>94.0352650171053</v>
      </c>
      <c r="Q67" s="80" t="s">
        <v>35</v>
      </c>
      <c r="R67" s="0" t="n">
        <v>273676929.480957</v>
      </c>
      <c r="S67" s="81" t="n">
        <v>99.1553052399578</v>
      </c>
      <c r="T67" s="0" t="n">
        <f aca="false">E67+J67+O67</f>
        <v>273676929.480957</v>
      </c>
      <c r="U67" s="0" t="n">
        <v>27.59</v>
      </c>
    </row>
    <row r="68" customFormat="false" ht="13.8" hidden="false" customHeight="false" outlineLevel="0" collapsed="false">
      <c r="A68" s="79" t="n">
        <v>44993</v>
      </c>
      <c r="B68" s="80" t="s">
        <v>16</v>
      </c>
      <c r="C68" s="0" t="n">
        <v>0</v>
      </c>
      <c r="D68" s="0" t="n">
        <v>781</v>
      </c>
      <c r="E68" s="0" t="n">
        <v>148979041.172119</v>
      </c>
      <c r="F68" s="81" t="n">
        <v>100</v>
      </c>
      <c r="G68" s="80" t="s">
        <v>17</v>
      </c>
      <c r="H68" s="0" t="n">
        <v>0</v>
      </c>
      <c r="I68" s="0" t="n">
        <v>760</v>
      </c>
      <c r="J68" s="0" t="n">
        <v>87942447.7277832</v>
      </c>
      <c r="K68" s="81" t="n">
        <v>99.9999999974793</v>
      </c>
      <c r="L68" s="80" t="s">
        <v>18</v>
      </c>
      <c r="M68" s="0" t="n">
        <v>-0.48</v>
      </c>
      <c r="N68" s="81" t="n">
        <v>838.3</v>
      </c>
      <c r="O68" s="0" t="n">
        <v>36656100.4404297</v>
      </c>
      <c r="P68" s="81" t="n">
        <v>93.7811128071785</v>
      </c>
      <c r="Q68" s="80" t="s">
        <v>35</v>
      </c>
      <c r="R68" s="0" t="n">
        <v>273577589.340332</v>
      </c>
      <c r="S68" s="81" t="n">
        <v>99.1193135252563</v>
      </c>
      <c r="T68" s="0" t="n">
        <f aca="false">E68+J68+O68</f>
        <v>273577589.340332</v>
      </c>
      <c r="U68" s="0" t="n">
        <v>30.04</v>
      </c>
    </row>
    <row r="69" customFormat="false" ht="13.8" hidden="false" customHeight="false" outlineLevel="0" collapsed="false">
      <c r="A69" s="79" t="n">
        <v>44994</v>
      </c>
      <c r="B69" s="80" t="s">
        <v>16</v>
      </c>
      <c r="C69" s="0" t="n">
        <v>0</v>
      </c>
      <c r="D69" s="0" t="n">
        <v>781</v>
      </c>
      <c r="E69" s="0" t="n">
        <v>148979041.172119</v>
      </c>
      <c r="F69" s="81" t="n">
        <v>100</v>
      </c>
      <c r="G69" s="80" t="s">
        <v>17</v>
      </c>
      <c r="H69" s="0" t="n">
        <v>0</v>
      </c>
      <c r="I69" s="0" t="n">
        <v>760</v>
      </c>
      <c r="J69" s="0" t="n">
        <v>87942447.7277832</v>
      </c>
      <c r="K69" s="81" t="n">
        <v>99.9999999974793</v>
      </c>
      <c r="L69" s="80" t="s">
        <v>18</v>
      </c>
      <c r="M69" s="0" t="n">
        <v>-0.5</v>
      </c>
      <c r="N69" s="81" t="n">
        <v>838.28</v>
      </c>
      <c r="O69" s="0" t="n">
        <v>36556927.8481445</v>
      </c>
      <c r="P69" s="81" t="n">
        <v>93.5273892535891</v>
      </c>
      <c r="Q69" s="80" t="s">
        <v>35</v>
      </c>
      <c r="R69" s="0" t="n">
        <v>273478416.748047</v>
      </c>
      <c r="S69" s="81" t="n">
        <v>99.0833825146369</v>
      </c>
      <c r="T69" s="0" t="n">
        <f aca="false">E69+J69+O69</f>
        <v>273478416.748047</v>
      </c>
      <c r="U69" s="0" t="n">
        <v>31.42</v>
      </c>
    </row>
    <row r="70" customFormat="false" ht="13.8" hidden="false" customHeight="false" outlineLevel="0" collapsed="false">
      <c r="A70" s="79" t="n">
        <v>44995</v>
      </c>
      <c r="B70" s="80" t="s">
        <v>16</v>
      </c>
      <c r="C70" s="0" t="n">
        <v>0</v>
      </c>
      <c r="D70" s="0" t="n">
        <v>781</v>
      </c>
      <c r="E70" s="0" t="n">
        <v>148979041.172119</v>
      </c>
      <c r="F70" s="81" t="n">
        <v>100</v>
      </c>
      <c r="G70" s="80" t="s">
        <v>17</v>
      </c>
      <c r="H70" s="0" t="n">
        <v>0</v>
      </c>
      <c r="I70" s="0" t="n">
        <v>760</v>
      </c>
      <c r="J70" s="0" t="n">
        <v>87942447.7277832</v>
      </c>
      <c r="K70" s="81" t="n">
        <v>99.9999999974793</v>
      </c>
      <c r="L70" s="80" t="s">
        <v>18</v>
      </c>
      <c r="M70" s="0" t="n">
        <v>-0.52</v>
      </c>
      <c r="N70" s="81" t="n">
        <v>838.26</v>
      </c>
      <c r="O70" s="0" t="n">
        <v>36457922.6489258</v>
      </c>
      <c r="P70" s="81" t="n">
        <v>93.274093959085</v>
      </c>
      <c r="Q70" s="80" t="s">
        <v>35</v>
      </c>
      <c r="R70" s="0" t="n">
        <v>273379411.548828</v>
      </c>
      <c r="S70" s="81" t="n">
        <v>99.0475121518427</v>
      </c>
      <c r="T70" s="0" t="n">
        <f aca="false">E70+J70+O70</f>
        <v>273379411.548828</v>
      </c>
      <c r="U70" s="0" t="n">
        <v>27.59</v>
      </c>
    </row>
    <row r="71" customFormat="false" ht="13.8" hidden="false" customHeight="false" outlineLevel="0" collapsed="false">
      <c r="A71" s="79" t="n">
        <v>44996</v>
      </c>
      <c r="B71" s="80" t="s">
        <v>16</v>
      </c>
      <c r="C71" s="0" t="n">
        <v>0</v>
      </c>
      <c r="D71" s="0" t="n">
        <v>781</v>
      </c>
      <c r="E71" s="0" t="n">
        <v>148979041.172119</v>
      </c>
      <c r="F71" s="81" t="n">
        <v>100</v>
      </c>
      <c r="G71" s="80" t="s">
        <v>17</v>
      </c>
      <c r="H71" s="0" t="n">
        <v>0</v>
      </c>
      <c r="I71" s="0" t="n">
        <v>760</v>
      </c>
      <c r="J71" s="0" t="n">
        <v>87942447.7277832</v>
      </c>
      <c r="K71" s="81" t="n">
        <v>99.9999999974793</v>
      </c>
      <c r="L71" s="80" t="s">
        <v>18</v>
      </c>
      <c r="M71" s="0" t="n">
        <v>-0.54</v>
      </c>
      <c r="N71" s="81" t="n">
        <v>838.24</v>
      </c>
      <c r="O71" s="0" t="n">
        <v>36359084.6855469</v>
      </c>
      <c r="P71" s="81" t="n">
        <v>93.0212265214171</v>
      </c>
      <c r="Q71" s="80" t="s">
        <v>35</v>
      </c>
      <c r="R71" s="0" t="n">
        <v>273280573.585449</v>
      </c>
      <c r="S71" s="81" t="n">
        <v>99.0117023799094</v>
      </c>
      <c r="T71" s="0" t="n">
        <f aca="false">E71+J71+O71</f>
        <v>273280573.585449</v>
      </c>
      <c r="U71" s="0" t="n">
        <v>30.59</v>
      </c>
    </row>
    <row r="72" customFormat="false" ht="13.8" hidden="false" customHeight="false" outlineLevel="0" collapsed="false">
      <c r="A72" s="79" t="n">
        <v>44997</v>
      </c>
      <c r="B72" s="80" t="s">
        <v>16</v>
      </c>
      <c r="C72" s="0" t="n">
        <v>0</v>
      </c>
      <c r="D72" s="0" t="n">
        <v>781</v>
      </c>
      <c r="E72" s="0" t="n">
        <v>148979041.172119</v>
      </c>
      <c r="F72" s="81" t="n">
        <v>100</v>
      </c>
      <c r="G72" s="80" t="s">
        <v>17</v>
      </c>
      <c r="H72" s="0" t="n">
        <v>0</v>
      </c>
      <c r="I72" s="0" t="n">
        <v>760</v>
      </c>
      <c r="J72" s="0" t="n">
        <v>87942447.7277832</v>
      </c>
      <c r="K72" s="81" t="n">
        <v>99.9999999974793</v>
      </c>
      <c r="L72" s="80" t="s">
        <v>18</v>
      </c>
      <c r="M72" s="0" t="n">
        <v>-0.36</v>
      </c>
      <c r="N72" s="81" t="n">
        <v>838.42</v>
      </c>
      <c r="O72" s="0" t="n">
        <v>37254660.0351563</v>
      </c>
      <c r="P72" s="81" t="n">
        <v>95.3124700492314</v>
      </c>
      <c r="Q72" s="80" t="s">
        <v>35</v>
      </c>
      <c r="R72" s="0" t="n">
        <v>274176148.935059</v>
      </c>
      <c r="S72" s="81" t="n">
        <v>99.3361763767651</v>
      </c>
      <c r="T72" s="0" t="n">
        <f aca="false">E72+J72+O72</f>
        <v>274176148.935059</v>
      </c>
      <c r="U72" s="0" t="n">
        <v>43.51</v>
      </c>
    </row>
    <row r="73" customFormat="false" ht="13.8" hidden="false" customHeight="false" outlineLevel="0" collapsed="false">
      <c r="A73" s="79" t="n">
        <v>44998</v>
      </c>
      <c r="B73" s="80" t="s">
        <v>16</v>
      </c>
      <c r="C73" s="0" t="n">
        <v>0</v>
      </c>
      <c r="D73" s="0" t="n">
        <v>781</v>
      </c>
      <c r="E73" s="0" t="n">
        <v>148979041.172119</v>
      </c>
      <c r="F73" s="81" t="n">
        <v>100</v>
      </c>
      <c r="G73" s="80" t="s">
        <v>17</v>
      </c>
      <c r="H73" s="0" t="n">
        <v>0</v>
      </c>
      <c r="I73" s="0" t="n">
        <v>760</v>
      </c>
      <c r="J73" s="0" t="n">
        <v>87942447.7277832</v>
      </c>
      <c r="K73" s="81" t="n">
        <v>99.9999999974793</v>
      </c>
      <c r="L73" s="80" t="s">
        <v>18</v>
      </c>
      <c r="M73" s="0" t="n">
        <v>-0.26</v>
      </c>
      <c r="N73" s="81" t="n">
        <v>838.52</v>
      </c>
      <c r="O73" s="0" t="n">
        <v>37758091.7890625</v>
      </c>
      <c r="P73" s="81" t="n">
        <v>96.6004518458909</v>
      </c>
      <c r="Q73" s="80" t="s">
        <v>35</v>
      </c>
      <c r="R73" s="0" t="n">
        <v>274679580.688965</v>
      </c>
      <c r="S73" s="81" t="n">
        <v>99.5185736629402</v>
      </c>
      <c r="T73" s="0" t="n">
        <f aca="false">E73+J73+O73</f>
        <v>274679580.688965</v>
      </c>
      <c r="U73" s="0" t="n">
        <v>31.98</v>
      </c>
    </row>
    <row r="74" customFormat="false" ht="13.8" hidden="false" customHeight="false" outlineLevel="0" collapsed="false">
      <c r="A74" s="79" t="n">
        <v>44999</v>
      </c>
      <c r="B74" s="80" t="s">
        <v>16</v>
      </c>
      <c r="C74" s="0" t="n">
        <v>0</v>
      </c>
      <c r="D74" s="0" t="n">
        <v>781</v>
      </c>
      <c r="E74" s="0" t="n">
        <v>148979041.172119</v>
      </c>
      <c r="F74" s="81" t="n">
        <v>100</v>
      </c>
      <c r="G74" s="80" t="s">
        <v>17</v>
      </c>
      <c r="H74" s="0" t="n">
        <v>0</v>
      </c>
      <c r="I74" s="0" t="n">
        <v>760</v>
      </c>
      <c r="J74" s="0" t="n">
        <v>87942447.7277832</v>
      </c>
      <c r="K74" s="81" t="n">
        <v>99.9999999974793</v>
      </c>
      <c r="L74" s="80" t="s">
        <v>18</v>
      </c>
      <c r="M74" s="0" t="n">
        <v>-0.24</v>
      </c>
      <c r="N74" s="81" t="n">
        <v>838.54</v>
      </c>
      <c r="O74" s="0" t="n">
        <v>37859285.3408203</v>
      </c>
      <c r="P74" s="81" t="n">
        <v>96.8593458302137</v>
      </c>
      <c r="Q74" s="80" t="s">
        <v>35</v>
      </c>
      <c r="R74" s="0" t="n">
        <v>274780774.240723</v>
      </c>
      <c r="S74" s="81" t="n">
        <v>99.5552368830805</v>
      </c>
      <c r="T74" s="0" t="n">
        <f aca="false">E74+J74+O74</f>
        <v>274780774.240723</v>
      </c>
      <c r="U74" s="0" t="n">
        <v>27.32</v>
      </c>
    </row>
    <row r="75" customFormat="false" ht="13.8" hidden="false" customHeight="false" outlineLevel="0" collapsed="false">
      <c r="A75" s="79" t="n">
        <v>45000</v>
      </c>
      <c r="B75" s="80" t="s">
        <v>16</v>
      </c>
      <c r="C75" s="0" t="n">
        <v>0</v>
      </c>
      <c r="D75" s="0" t="n">
        <v>781</v>
      </c>
      <c r="E75" s="0" t="n">
        <v>148979041.172119</v>
      </c>
      <c r="F75" s="81" t="n">
        <v>100</v>
      </c>
      <c r="G75" s="80" t="s">
        <v>17</v>
      </c>
      <c r="H75" s="0" t="n">
        <v>0</v>
      </c>
      <c r="I75" s="0" t="n">
        <v>760</v>
      </c>
      <c r="J75" s="0" t="n">
        <v>87942447.7277832</v>
      </c>
      <c r="K75" s="81" t="n">
        <v>99.9999999974793</v>
      </c>
      <c r="L75" s="80" t="s">
        <v>18</v>
      </c>
      <c r="M75" s="0" t="n">
        <v>-0.26</v>
      </c>
      <c r="N75" s="81" t="n">
        <v>838.52</v>
      </c>
      <c r="O75" s="0" t="n">
        <v>37758091.7890625</v>
      </c>
      <c r="P75" s="81" t="n">
        <v>96.6004518458909</v>
      </c>
      <c r="Q75" s="80" t="s">
        <v>35</v>
      </c>
      <c r="R75" s="0" t="n">
        <v>274679580.688965</v>
      </c>
      <c r="S75" s="81" t="n">
        <v>99.5185736629402</v>
      </c>
      <c r="T75" s="0" t="n">
        <f aca="false">E75+J75+O75</f>
        <v>274679580.688965</v>
      </c>
      <c r="U75" s="0" t="n">
        <v>24.92</v>
      </c>
    </row>
    <row r="76" customFormat="false" ht="13.8" hidden="false" customHeight="false" outlineLevel="0" collapsed="false">
      <c r="A76" s="79" t="n">
        <v>45001</v>
      </c>
      <c r="B76" s="80" t="s">
        <v>16</v>
      </c>
      <c r="C76" s="0" t="n">
        <v>0</v>
      </c>
      <c r="D76" s="0" t="n">
        <v>781</v>
      </c>
      <c r="E76" s="0" t="n">
        <v>148979041.172119</v>
      </c>
      <c r="F76" s="81" t="n">
        <v>100</v>
      </c>
      <c r="G76" s="80" t="s">
        <v>17</v>
      </c>
      <c r="H76" s="0" t="n">
        <v>0</v>
      </c>
      <c r="I76" s="0" t="n">
        <v>760</v>
      </c>
      <c r="J76" s="0" t="n">
        <v>87942447.7277832</v>
      </c>
      <c r="K76" s="81" t="n">
        <v>99.9999999974793</v>
      </c>
      <c r="L76" s="80" t="s">
        <v>18</v>
      </c>
      <c r="M76" s="0" t="n">
        <v>-0.27</v>
      </c>
      <c r="N76" s="81" t="n">
        <v>838.51</v>
      </c>
      <c r="O76" s="0" t="n">
        <v>37707558.5</v>
      </c>
      <c r="P76" s="81" t="n">
        <v>96.4711672786525</v>
      </c>
      <c r="Q76" s="80" t="s">
        <v>35</v>
      </c>
      <c r="R76" s="0" t="n">
        <v>274629047.399902</v>
      </c>
      <c r="S76" s="81" t="n">
        <v>99.5002650546433</v>
      </c>
      <c r="T76" s="0" t="n">
        <f aca="false">E76+J76+O76</f>
        <v>274629047.399902</v>
      </c>
      <c r="U76" s="0" t="n">
        <v>24.13</v>
      </c>
    </row>
    <row r="77" customFormat="false" ht="13.8" hidden="false" customHeight="false" outlineLevel="0" collapsed="false">
      <c r="A77" s="79" t="n">
        <v>45002</v>
      </c>
      <c r="B77" s="80" t="s">
        <v>16</v>
      </c>
      <c r="C77" s="0" t="n">
        <v>0</v>
      </c>
      <c r="D77" s="0" t="n">
        <v>781</v>
      </c>
      <c r="E77" s="0" t="n">
        <v>148979041.172119</v>
      </c>
      <c r="F77" s="81" t="n">
        <v>100</v>
      </c>
      <c r="G77" s="80" t="s">
        <v>17</v>
      </c>
      <c r="H77" s="0" t="n">
        <v>0</v>
      </c>
      <c r="I77" s="0" t="n">
        <v>760</v>
      </c>
      <c r="J77" s="0" t="n">
        <v>87942447.7277832</v>
      </c>
      <c r="K77" s="81" t="n">
        <v>99.9999999974793</v>
      </c>
      <c r="L77" s="80" t="s">
        <v>18</v>
      </c>
      <c r="M77" s="0" t="n">
        <v>-0.23</v>
      </c>
      <c r="N77" s="81" t="n">
        <v>838.55</v>
      </c>
      <c r="O77" s="0" t="n">
        <v>37909945.6455078</v>
      </c>
      <c r="P77" s="81" t="n">
        <v>96.9889553547311</v>
      </c>
      <c r="Q77" s="80" t="s">
        <v>35</v>
      </c>
      <c r="R77" s="0" t="n">
        <v>274831434.54541</v>
      </c>
      <c r="S77" s="81" t="n">
        <v>99.5735915101379</v>
      </c>
      <c r="T77" s="0" t="n">
        <f aca="false">E77+J77+O77</f>
        <v>274831434.54541</v>
      </c>
      <c r="U77" s="0" t="n">
        <v>25.71</v>
      </c>
    </row>
    <row r="78" customFormat="false" ht="13.8" hidden="false" customHeight="false" outlineLevel="0" collapsed="false">
      <c r="A78" s="79" t="n">
        <v>45003</v>
      </c>
      <c r="B78" s="80" t="s">
        <v>16</v>
      </c>
      <c r="C78" s="0" t="n">
        <v>0</v>
      </c>
      <c r="D78" s="0" t="n">
        <v>781</v>
      </c>
      <c r="E78" s="0" t="n">
        <v>148979041.172119</v>
      </c>
      <c r="F78" s="81" t="n">
        <v>100</v>
      </c>
      <c r="G78" s="80" t="s">
        <v>17</v>
      </c>
      <c r="H78" s="0" t="n">
        <v>0</v>
      </c>
      <c r="I78" s="0" t="n">
        <v>760</v>
      </c>
      <c r="J78" s="0" t="n">
        <v>87942447.7277832</v>
      </c>
      <c r="K78" s="81" t="n">
        <v>99.9999999974793</v>
      </c>
      <c r="L78" s="80" t="s">
        <v>18</v>
      </c>
      <c r="M78" s="0" t="n">
        <v>-0.24</v>
      </c>
      <c r="N78" s="81" t="n">
        <v>838.54</v>
      </c>
      <c r="O78" s="0" t="n">
        <v>37859285.3408203</v>
      </c>
      <c r="P78" s="81" t="n">
        <v>96.8593458302137</v>
      </c>
      <c r="Q78" s="80" t="s">
        <v>35</v>
      </c>
      <c r="R78" s="0" t="n">
        <v>274780774.240723</v>
      </c>
      <c r="S78" s="81" t="n">
        <v>99.5552368830805</v>
      </c>
      <c r="T78" s="0" t="n">
        <f aca="false">E78+J78+O78</f>
        <v>274780774.240723</v>
      </c>
      <c r="U78" s="0" t="n">
        <v>25.45</v>
      </c>
    </row>
    <row r="79" customFormat="false" ht="13.8" hidden="false" customHeight="false" outlineLevel="0" collapsed="false">
      <c r="A79" s="79" t="n">
        <v>45004</v>
      </c>
      <c r="B79" s="80" t="s">
        <v>16</v>
      </c>
      <c r="C79" s="0" t="n">
        <v>0</v>
      </c>
      <c r="D79" s="0" t="n">
        <v>781</v>
      </c>
      <c r="E79" s="0" t="n">
        <v>148979041.172119</v>
      </c>
      <c r="F79" s="81" t="n">
        <v>100</v>
      </c>
      <c r="G79" s="80" t="s">
        <v>17</v>
      </c>
      <c r="H79" s="0" t="n">
        <v>0</v>
      </c>
      <c r="I79" s="0" t="n">
        <v>760</v>
      </c>
      <c r="J79" s="0" t="n">
        <v>87942447.7277832</v>
      </c>
      <c r="K79" s="81" t="n">
        <v>99.9999999974793</v>
      </c>
      <c r="L79" s="80" t="s">
        <v>18</v>
      </c>
      <c r="M79" s="0" t="n">
        <v>-0.24</v>
      </c>
      <c r="N79" s="81" t="n">
        <v>838.54</v>
      </c>
      <c r="O79" s="0" t="n">
        <v>37859285.3408203</v>
      </c>
      <c r="P79" s="81" t="n">
        <v>96.8593458302137</v>
      </c>
      <c r="Q79" s="80" t="s">
        <v>35</v>
      </c>
      <c r="R79" s="0" t="n">
        <v>274780774.240723</v>
      </c>
      <c r="S79" s="81" t="n">
        <v>99.5552368830805</v>
      </c>
      <c r="T79" s="0" t="n">
        <f aca="false">E79+J79+O79</f>
        <v>274780774.240723</v>
      </c>
      <c r="U79" s="0" t="n">
        <v>23.87</v>
      </c>
    </row>
    <row r="80" customFormat="false" ht="13.8" hidden="false" customHeight="false" outlineLevel="0" collapsed="false">
      <c r="A80" s="79" t="n">
        <v>45005</v>
      </c>
      <c r="B80" s="80" t="s">
        <v>16</v>
      </c>
      <c r="C80" s="0" t="n">
        <v>0</v>
      </c>
      <c r="D80" s="0" t="n">
        <v>781</v>
      </c>
      <c r="E80" s="0" t="n">
        <v>148979041.172119</v>
      </c>
      <c r="F80" s="81" t="n">
        <v>100</v>
      </c>
      <c r="G80" s="80" t="s">
        <v>17</v>
      </c>
      <c r="H80" s="0" t="n">
        <v>0</v>
      </c>
      <c r="I80" s="0" t="n">
        <v>760</v>
      </c>
      <c r="J80" s="0" t="n">
        <v>87942447.7277832</v>
      </c>
      <c r="K80" s="81" t="n">
        <v>99.9999999974793</v>
      </c>
      <c r="L80" s="80" t="s">
        <v>18</v>
      </c>
      <c r="M80" s="0" t="n">
        <v>-0.25</v>
      </c>
      <c r="N80" s="81" t="n">
        <v>838.53</v>
      </c>
      <c r="O80" s="0" t="n">
        <v>37808667.3945313</v>
      </c>
      <c r="P80" s="81" t="n">
        <v>96.729844675591</v>
      </c>
      <c r="Q80" s="80" t="s">
        <v>35</v>
      </c>
      <c r="R80" s="0" t="n">
        <v>274730156.294434</v>
      </c>
      <c r="S80" s="81" t="n">
        <v>99.5368976028042</v>
      </c>
      <c r="T80" s="0" t="n">
        <f aca="false">E80+J80+O80</f>
        <v>274730156.294434</v>
      </c>
      <c r="U80" s="0" t="n">
        <v>24.92</v>
      </c>
    </row>
    <row r="81" customFormat="false" ht="13.8" hidden="false" customHeight="false" outlineLevel="0" collapsed="false">
      <c r="A81" s="79" t="n">
        <v>45006</v>
      </c>
      <c r="B81" s="80" t="s">
        <v>16</v>
      </c>
      <c r="C81" s="0" t="n">
        <v>0</v>
      </c>
      <c r="D81" s="0" t="n">
        <v>781</v>
      </c>
      <c r="E81" s="0" t="n">
        <v>148979041.172119</v>
      </c>
      <c r="F81" s="81" t="n">
        <v>100</v>
      </c>
      <c r="G81" s="80" t="s">
        <v>17</v>
      </c>
      <c r="H81" s="0" t="n">
        <v>0</v>
      </c>
      <c r="I81" s="0" t="n">
        <v>760</v>
      </c>
      <c r="J81" s="0" t="n">
        <v>87942447.7277832</v>
      </c>
      <c r="K81" s="81" t="n">
        <v>99.9999999974793</v>
      </c>
      <c r="L81" s="80" t="s">
        <v>18</v>
      </c>
      <c r="M81" s="0" t="n">
        <v>-0.22</v>
      </c>
      <c r="N81" s="81" t="n">
        <v>838.56</v>
      </c>
      <c r="O81" s="0" t="n">
        <v>37960648.3271484</v>
      </c>
      <c r="P81" s="81" t="n">
        <v>97.1186732966134</v>
      </c>
      <c r="Q81" s="80" t="s">
        <v>35</v>
      </c>
      <c r="R81" s="0" t="n">
        <v>274882137.227051</v>
      </c>
      <c r="S81" s="81" t="n">
        <v>99.5919614906989</v>
      </c>
      <c r="T81" s="0" t="n">
        <f aca="false">E81+J81+O81</f>
        <v>274882137.227051</v>
      </c>
      <c r="U81" s="0" t="n">
        <v>26.51</v>
      </c>
    </row>
    <row r="82" customFormat="false" ht="13.8" hidden="false" customHeight="false" outlineLevel="0" collapsed="false">
      <c r="A82" s="79" t="n">
        <v>45007</v>
      </c>
      <c r="B82" s="80" t="s">
        <v>16</v>
      </c>
      <c r="C82" s="0" t="n">
        <v>0</v>
      </c>
      <c r="D82" s="0" t="n">
        <v>781</v>
      </c>
      <c r="E82" s="0" t="n">
        <v>148979041.172119</v>
      </c>
      <c r="F82" s="81" t="n">
        <v>100</v>
      </c>
      <c r="G82" s="80" t="s">
        <v>17</v>
      </c>
      <c r="H82" s="0" t="n">
        <v>0</v>
      </c>
      <c r="I82" s="0" t="n">
        <v>760</v>
      </c>
      <c r="J82" s="0" t="n">
        <v>87942447.7277832</v>
      </c>
      <c r="K82" s="81" t="n">
        <v>99.9999999974793</v>
      </c>
      <c r="L82" s="80" t="s">
        <v>18</v>
      </c>
      <c r="M82" s="0" t="n">
        <v>-0.23</v>
      </c>
      <c r="N82" s="81" t="n">
        <v>838.55</v>
      </c>
      <c r="O82" s="0" t="n">
        <v>37909945.6455078</v>
      </c>
      <c r="P82" s="81" t="n">
        <v>96.9889553547311</v>
      </c>
      <c r="Q82" s="80" t="s">
        <v>35</v>
      </c>
      <c r="R82" s="0" t="n">
        <v>274831434.54541</v>
      </c>
      <c r="S82" s="81" t="n">
        <v>99.5735915101379</v>
      </c>
      <c r="T82" s="0" t="n">
        <f aca="false">E82+J82+O82</f>
        <v>274831434.54541</v>
      </c>
      <c r="U82" s="0" t="n">
        <v>24.92</v>
      </c>
    </row>
    <row r="83" customFormat="false" ht="13.8" hidden="false" customHeight="false" outlineLevel="0" collapsed="false">
      <c r="A83" s="79" t="n">
        <v>45008</v>
      </c>
      <c r="B83" s="80" t="s">
        <v>16</v>
      </c>
      <c r="C83" s="0" t="n">
        <v>0</v>
      </c>
      <c r="D83" s="0" t="n">
        <v>781</v>
      </c>
      <c r="E83" s="0" t="n">
        <v>148979041.172119</v>
      </c>
      <c r="F83" s="81" t="n">
        <v>100</v>
      </c>
      <c r="G83" s="80" t="s">
        <v>17</v>
      </c>
      <c r="H83" s="0" t="n">
        <v>0</v>
      </c>
      <c r="I83" s="0" t="n">
        <v>760</v>
      </c>
      <c r="J83" s="0" t="n">
        <v>87942447.7277832</v>
      </c>
      <c r="K83" s="81" t="n">
        <v>99.9999999974793</v>
      </c>
      <c r="L83" s="80" t="s">
        <v>18</v>
      </c>
      <c r="M83" s="0" t="n">
        <v>-0.24</v>
      </c>
      <c r="N83" s="81" t="n">
        <v>838.54</v>
      </c>
      <c r="O83" s="0" t="n">
        <v>37859285.3408203</v>
      </c>
      <c r="P83" s="81" t="n">
        <v>96.8593458302137</v>
      </c>
      <c r="Q83" s="80" t="s">
        <v>35</v>
      </c>
      <c r="R83" s="0" t="n">
        <v>274780774.240723</v>
      </c>
      <c r="S83" s="81" t="n">
        <v>99.5552368830805</v>
      </c>
      <c r="T83" s="0" t="n">
        <f aca="false">E83+J83+O83</f>
        <v>274780774.240723</v>
      </c>
      <c r="U83" s="0" t="n">
        <v>24.39</v>
      </c>
    </row>
    <row r="84" customFormat="false" ht="13.8" hidden="false" customHeight="false" outlineLevel="0" collapsed="false">
      <c r="A84" s="79" t="n">
        <v>45009</v>
      </c>
      <c r="B84" s="80" t="s">
        <v>16</v>
      </c>
      <c r="C84" s="0" t="n">
        <v>0</v>
      </c>
      <c r="D84" s="0" t="n">
        <v>781</v>
      </c>
      <c r="E84" s="0" t="n">
        <v>148979041.172119</v>
      </c>
      <c r="F84" s="81" t="n">
        <v>100</v>
      </c>
      <c r="G84" s="80" t="s">
        <v>17</v>
      </c>
      <c r="H84" s="0" t="n">
        <v>0</v>
      </c>
      <c r="I84" s="0" t="n">
        <v>760</v>
      </c>
      <c r="J84" s="0" t="n">
        <v>87942447.7277832</v>
      </c>
      <c r="K84" s="81" t="n">
        <v>99.9999999974793</v>
      </c>
      <c r="L84" s="80" t="s">
        <v>18</v>
      </c>
      <c r="M84" s="0" t="n">
        <v>-0.26</v>
      </c>
      <c r="N84" s="81" t="n">
        <v>838.52</v>
      </c>
      <c r="O84" s="0" t="n">
        <v>37758091.7890625</v>
      </c>
      <c r="P84" s="81" t="n">
        <v>96.6004518458909</v>
      </c>
      <c r="Q84" s="80" t="s">
        <v>35</v>
      </c>
      <c r="R84" s="0" t="n">
        <v>274679580.688965</v>
      </c>
      <c r="S84" s="81" t="n">
        <v>99.5185736629402</v>
      </c>
      <c r="T84" s="0" t="n">
        <f aca="false">E84+J84+O84</f>
        <v>274679580.688965</v>
      </c>
      <c r="U84" s="0" t="n">
        <v>23.34</v>
      </c>
    </row>
    <row r="85" customFormat="false" ht="13.8" hidden="false" customHeight="false" outlineLevel="0" collapsed="false">
      <c r="A85" s="79" t="n">
        <v>45010</v>
      </c>
      <c r="B85" s="80" t="s">
        <v>16</v>
      </c>
      <c r="C85" s="0" t="n">
        <v>0</v>
      </c>
      <c r="D85" s="0" t="n">
        <v>781</v>
      </c>
      <c r="E85" s="0" t="n">
        <v>148979041.172119</v>
      </c>
      <c r="F85" s="81" t="n">
        <v>100</v>
      </c>
      <c r="G85" s="80" t="s">
        <v>17</v>
      </c>
      <c r="H85" s="0" t="n">
        <v>0</v>
      </c>
      <c r="I85" s="0" t="n">
        <v>760</v>
      </c>
      <c r="J85" s="0" t="n">
        <v>87942447.7277832</v>
      </c>
      <c r="K85" s="81" t="n">
        <v>99.9999999974793</v>
      </c>
      <c r="L85" s="80" t="s">
        <v>18</v>
      </c>
      <c r="M85" s="0" t="n">
        <v>-0.27</v>
      </c>
      <c r="N85" s="81" t="n">
        <v>838.51</v>
      </c>
      <c r="O85" s="0" t="n">
        <v>37707558.5</v>
      </c>
      <c r="P85" s="81" t="n">
        <v>96.4711672786525</v>
      </c>
      <c r="Q85" s="80" t="s">
        <v>35</v>
      </c>
      <c r="R85" s="0" t="n">
        <v>274629047.399902</v>
      </c>
      <c r="S85" s="81" t="n">
        <v>99.5002650546433</v>
      </c>
      <c r="T85" s="0" t="n">
        <f aca="false">E85+J85+O85</f>
        <v>274629047.399902</v>
      </c>
      <c r="U85" s="0" t="n">
        <v>23.61</v>
      </c>
    </row>
    <row r="86" customFormat="false" ht="13.8" hidden="false" customHeight="false" outlineLevel="0" collapsed="false">
      <c r="A86" s="79" t="n">
        <v>45011</v>
      </c>
      <c r="B86" s="80" t="s">
        <v>16</v>
      </c>
      <c r="C86" s="0" t="n">
        <v>0</v>
      </c>
      <c r="D86" s="0" t="n">
        <v>781</v>
      </c>
      <c r="E86" s="0" t="n">
        <v>148979041.172119</v>
      </c>
      <c r="F86" s="81" t="n">
        <v>100</v>
      </c>
      <c r="G86" s="80" t="s">
        <v>17</v>
      </c>
      <c r="H86" s="0" t="n">
        <v>0</v>
      </c>
      <c r="I86" s="0" t="n">
        <v>760</v>
      </c>
      <c r="J86" s="0" t="n">
        <v>87942447.7277832</v>
      </c>
      <c r="K86" s="81" t="n">
        <v>99.9999999974793</v>
      </c>
      <c r="L86" s="80" t="s">
        <v>18</v>
      </c>
      <c r="M86" s="0" t="n">
        <v>-0.28</v>
      </c>
      <c r="N86" s="81" t="n">
        <v>838.5</v>
      </c>
      <c r="O86" s="0" t="n">
        <v>37657067.5117188</v>
      </c>
      <c r="P86" s="81" t="n">
        <v>96.3419909339008</v>
      </c>
      <c r="Q86" s="80" t="s">
        <v>35</v>
      </c>
      <c r="R86" s="0" t="n">
        <v>274578556.411621</v>
      </c>
      <c r="S86" s="81" t="n">
        <v>99.4819717722523</v>
      </c>
      <c r="T86" s="0" t="n">
        <f aca="false">E86+J86+O86</f>
        <v>274578556.411621</v>
      </c>
      <c r="U86" s="0" t="n">
        <v>24.92</v>
      </c>
    </row>
    <row r="87" customFormat="false" ht="13.8" hidden="false" customHeight="false" outlineLevel="0" collapsed="false">
      <c r="A87" s="79" t="n">
        <v>45012</v>
      </c>
      <c r="B87" s="80" t="s">
        <v>16</v>
      </c>
      <c r="C87" s="0" t="n">
        <v>0</v>
      </c>
      <c r="D87" s="0" t="n">
        <v>781</v>
      </c>
      <c r="E87" s="0" t="n">
        <v>148979041.172119</v>
      </c>
      <c r="F87" s="81" t="n">
        <v>100</v>
      </c>
      <c r="G87" s="80" t="s">
        <v>17</v>
      </c>
      <c r="H87" s="0" t="n">
        <v>0</v>
      </c>
      <c r="I87" s="0" t="n">
        <v>760</v>
      </c>
      <c r="J87" s="0" t="n">
        <v>87942447.7277832</v>
      </c>
      <c r="K87" s="81" t="n">
        <v>99.9999999974793</v>
      </c>
      <c r="L87" s="80" t="s">
        <v>18</v>
      </c>
      <c r="M87" s="0" t="n">
        <v>-0.3</v>
      </c>
      <c r="N87" s="81" t="n">
        <v>838.48</v>
      </c>
      <c r="O87" s="0" t="n">
        <v>37556212.3564453</v>
      </c>
      <c r="P87" s="81" t="n">
        <v>96.0839627044863</v>
      </c>
      <c r="Q87" s="80" t="s">
        <v>35</v>
      </c>
      <c r="R87" s="0" t="n">
        <v>274477701.256348</v>
      </c>
      <c r="S87" s="81" t="n">
        <v>99.4454311558214</v>
      </c>
      <c r="T87" s="0" t="n">
        <f aca="false">E87+J87+O87</f>
        <v>274477701.256348</v>
      </c>
      <c r="U87" s="0" t="n">
        <v>22.83</v>
      </c>
    </row>
    <row r="88" customFormat="false" ht="13.8" hidden="false" customHeight="false" outlineLevel="0" collapsed="false">
      <c r="A88" s="79" t="n">
        <v>45013</v>
      </c>
      <c r="B88" s="80" t="s">
        <v>16</v>
      </c>
      <c r="C88" s="0" t="n">
        <v>0</v>
      </c>
      <c r="D88" s="0" t="n">
        <v>781</v>
      </c>
      <c r="E88" s="0" t="n">
        <v>148979041.172119</v>
      </c>
      <c r="F88" s="81" t="n">
        <v>100</v>
      </c>
      <c r="G88" s="80" t="s">
        <v>17</v>
      </c>
      <c r="H88" s="0" t="n">
        <v>0</v>
      </c>
      <c r="I88" s="0" t="n">
        <v>760</v>
      </c>
      <c r="J88" s="0" t="n">
        <v>87942447.7277832</v>
      </c>
      <c r="K88" s="81" t="n">
        <v>99.9999999974793</v>
      </c>
      <c r="L88" s="80" t="s">
        <v>18</v>
      </c>
      <c r="M88" s="0" t="n">
        <v>-0.32</v>
      </c>
      <c r="N88" s="81" t="n">
        <v>838.46</v>
      </c>
      <c r="O88" s="0" t="n">
        <v>37455526.1625977</v>
      </c>
      <c r="P88" s="81" t="n">
        <v>95.8263667466539</v>
      </c>
      <c r="Q88" s="80" t="s">
        <v>35</v>
      </c>
      <c r="R88" s="0" t="n">
        <v>274377015.0625</v>
      </c>
      <c r="S88" s="81" t="n">
        <v>99.4089517554446</v>
      </c>
      <c r="T88" s="0" t="n">
        <f aca="false">E88+J88+O88</f>
        <v>274377015.0625</v>
      </c>
      <c r="U88" s="0" t="n">
        <v>23.61</v>
      </c>
    </row>
    <row r="89" customFormat="false" ht="13.8" hidden="false" customHeight="false" outlineLevel="0" collapsed="false">
      <c r="A89" s="79" t="n">
        <v>45014</v>
      </c>
      <c r="B89" s="80" t="s">
        <v>16</v>
      </c>
      <c r="C89" s="0" t="n">
        <v>0</v>
      </c>
      <c r="D89" s="0" t="n">
        <v>781</v>
      </c>
      <c r="E89" s="0" t="n">
        <v>148979041.172119</v>
      </c>
      <c r="F89" s="81" t="n">
        <v>100</v>
      </c>
      <c r="G89" s="80" t="s">
        <v>17</v>
      </c>
      <c r="H89" s="0" t="n">
        <v>0</v>
      </c>
      <c r="I89" s="0" t="n">
        <v>760</v>
      </c>
      <c r="J89" s="0" t="n">
        <v>87942447.7277832</v>
      </c>
      <c r="K89" s="81" t="n">
        <v>99.9999999974793</v>
      </c>
      <c r="L89" s="80" t="s">
        <v>18</v>
      </c>
      <c r="M89" s="0" t="n">
        <v>-0.32</v>
      </c>
      <c r="N89" s="81" t="n">
        <v>838.46</v>
      </c>
      <c r="O89" s="0" t="n">
        <v>37455526.1625977</v>
      </c>
      <c r="P89" s="81" t="n">
        <v>95.8263667466539</v>
      </c>
      <c r="Q89" s="80" t="s">
        <v>35</v>
      </c>
      <c r="R89" s="0" t="n">
        <v>274377015.0625</v>
      </c>
      <c r="S89" s="81" t="n">
        <v>99.4089517554446</v>
      </c>
      <c r="T89" s="0" t="n">
        <f aca="false">E89+J89+O89</f>
        <v>274377015.0625</v>
      </c>
      <c r="U89" s="0" t="n">
        <v>28.13</v>
      </c>
    </row>
    <row r="90" customFormat="false" ht="13.8" hidden="false" customHeight="false" outlineLevel="0" collapsed="false">
      <c r="A90" s="79" t="n">
        <v>45015</v>
      </c>
      <c r="B90" s="80" t="s">
        <v>16</v>
      </c>
      <c r="C90" s="0" t="n">
        <v>0</v>
      </c>
      <c r="D90" s="0" t="n">
        <v>781</v>
      </c>
      <c r="E90" s="0" t="n">
        <v>148979041.172119</v>
      </c>
      <c r="F90" s="81" t="n">
        <v>100</v>
      </c>
      <c r="G90" s="80" t="s">
        <v>17</v>
      </c>
      <c r="H90" s="0" t="n">
        <v>0</v>
      </c>
      <c r="I90" s="0" t="n">
        <v>760</v>
      </c>
      <c r="J90" s="0" t="n">
        <v>87942447.7277832</v>
      </c>
      <c r="K90" s="81" t="n">
        <v>99.9999999974793</v>
      </c>
      <c r="L90" s="80" t="s">
        <v>18</v>
      </c>
      <c r="M90" s="0" t="n">
        <v>-0.34</v>
      </c>
      <c r="N90" s="81" t="n">
        <v>838.44</v>
      </c>
      <c r="O90" s="0" t="n">
        <v>37355008.7753906</v>
      </c>
      <c r="P90" s="81" t="n">
        <v>95.5692026644006</v>
      </c>
      <c r="Q90" s="80" t="s">
        <v>35</v>
      </c>
      <c r="R90" s="0" t="n">
        <v>274276497.675293</v>
      </c>
      <c r="S90" s="81" t="n">
        <v>99.3725335150422</v>
      </c>
      <c r="T90" s="0" t="n">
        <f aca="false">E90+J90+O90</f>
        <v>274276497.675293</v>
      </c>
      <c r="U90" s="0" t="n">
        <v>25.18</v>
      </c>
    </row>
    <row r="91" customFormat="false" ht="13.8" hidden="false" customHeight="false" outlineLevel="0" collapsed="false">
      <c r="A91" s="79" t="n">
        <v>45016</v>
      </c>
      <c r="B91" s="80" t="s">
        <v>16</v>
      </c>
      <c r="C91" s="0" t="n">
        <v>0</v>
      </c>
      <c r="D91" s="0" t="n">
        <v>781</v>
      </c>
      <c r="E91" s="0" t="n">
        <v>148979041.172119</v>
      </c>
      <c r="F91" s="81" t="n">
        <v>100</v>
      </c>
      <c r="G91" s="80" t="s">
        <v>17</v>
      </c>
      <c r="H91" s="0" t="n">
        <v>0</v>
      </c>
      <c r="I91" s="0" t="n">
        <v>760</v>
      </c>
      <c r="J91" s="0" t="n">
        <v>87942447.7277832</v>
      </c>
      <c r="K91" s="81" t="n">
        <v>99.9999999974793</v>
      </c>
      <c r="L91" s="80" t="s">
        <v>18</v>
      </c>
      <c r="M91" s="0" t="n">
        <v>-0.36</v>
      </c>
      <c r="N91" s="81" t="n">
        <v>838.42</v>
      </c>
      <c r="O91" s="0" t="n">
        <v>37254660.0351563</v>
      </c>
      <c r="P91" s="81" t="n">
        <v>95.3124700492314</v>
      </c>
      <c r="Q91" s="80" t="s">
        <v>35</v>
      </c>
      <c r="R91" s="0" t="n">
        <v>274176148.935059</v>
      </c>
      <c r="S91" s="81" t="n">
        <v>99.3361763767651</v>
      </c>
      <c r="T91" s="0" t="n">
        <f aca="false">E91+J91+O91</f>
        <v>274176148.935059</v>
      </c>
      <c r="U91" s="0" t="n">
        <v>20.77</v>
      </c>
    </row>
    <row r="92" customFormat="false" ht="13.8" hidden="false" customHeight="false" outlineLevel="0" collapsed="false">
      <c r="A92" s="79" t="n">
        <v>45017</v>
      </c>
      <c r="B92" s="80" t="s">
        <v>16</v>
      </c>
      <c r="C92" s="0" t="n">
        <v>0</v>
      </c>
      <c r="D92" s="0" t="n">
        <v>781</v>
      </c>
      <c r="E92" s="0" t="n">
        <v>148979041.172119</v>
      </c>
      <c r="F92" s="81" t="n">
        <v>100</v>
      </c>
      <c r="G92" s="80" t="s">
        <v>17</v>
      </c>
      <c r="H92" s="0" t="n">
        <v>0</v>
      </c>
      <c r="I92" s="0" t="n">
        <v>760</v>
      </c>
      <c r="J92" s="0" t="n">
        <v>87942447.7277832</v>
      </c>
      <c r="K92" s="81" t="n">
        <v>99.9999999974793</v>
      </c>
      <c r="L92" s="80" t="s">
        <v>18</v>
      </c>
      <c r="M92" s="0" t="n">
        <v>-0.38</v>
      </c>
      <c r="N92" s="81" t="n">
        <v>838.4</v>
      </c>
      <c r="O92" s="0" t="n">
        <v>37154479.7890625</v>
      </c>
      <c r="P92" s="81" t="n">
        <v>95.0561685101401</v>
      </c>
      <c r="Q92" s="80" t="s">
        <v>35</v>
      </c>
      <c r="R92" s="0" t="n">
        <v>274075968.688965</v>
      </c>
      <c r="S92" s="81" t="n">
        <v>99.2998802852412</v>
      </c>
      <c r="T92" s="0" t="n">
        <f aca="false">E92+J92+O92</f>
        <v>274075968.688965</v>
      </c>
      <c r="U92" s="0" t="n">
        <v>24.13</v>
      </c>
    </row>
    <row r="93" customFormat="false" ht="13.8" hidden="false" customHeight="false" outlineLevel="0" collapsed="false">
      <c r="A93" s="79" t="n">
        <v>45018</v>
      </c>
      <c r="B93" s="80" t="s">
        <v>16</v>
      </c>
      <c r="C93" s="0" t="n">
        <v>0</v>
      </c>
      <c r="D93" s="0" t="n">
        <v>781</v>
      </c>
      <c r="E93" s="0" t="n">
        <v>148979041.172119</v>
      </c>
      <c r="F93" s="81" t="n">
        <v>100</v>
      </c>
      <c r="G93" s="80" t="s">
        <v>17</v>
      </c>
      <c r="H93" s="0" t="n">
        <v>0</v>
      </c>
      <c r="I93" s="0" t="n">
        <v>760</v>
      </c>
      <c r="J93" s="0" t="n">
        <v>87942447.7277832</v>
      </c>
      <c r="K93" s="81" t="n">
        <v>99.9999999974793</v>
      </c>
      <c r="L93" s="80" t="s">
        <v>18</v>
      </c>
      <c r="M93" s="0" t="n">
        <v>-0.4</v>
      </c>
      <c r="N93" s="81" t="n">
        <v>838.38</v>
      </c>
      <c r="O93" s="0" t="n">
        <v>37054467.8779297</v>
      </c>
      <c r="P93" s="81" t="n">
        <v>94.8002976398807</v>
      </c>
      <c r="Q93" s="80" t="s">
        <v>35</v>
      </c>
      <c r="R93" s="0" t="n">
        <v>273975956.777832</v>
      </c>
      <c r="S93" s="81" t="n">
        <v>99.2636451827982</v>
      </c>
      <c r="T93" s="0" t="n">
        <f aca="false">E93+J93+O93</f>
        <v>273975956.777832</v>
      </c>
      <c r="U93" s="0" t="n">
        <v>23.08</v>
      </c>
    </row>
    <row r="94" customFormat="false" ht="13.8" hidden="false" customHeight="false" outlineLevel="0" collapsed="false">
      <c r="A94" s="79" t="n">
        <v>45019</v>
      </c>
      <c r="B94" s="80" t="s">
        <v>16</v>
      </c>
      <c r="C94" s="0" t="n">
        <v>0</v>
      </c>
      <c r="D94" s="0" t="n">
        <v>781</v>
      </c>
      <c r="E94" s="0" t="n">
        <v>148979041.172119</v>
      </c>
      <c r="F94" s="81" t="n">
        <v>100</v>
      </c>
      <c r="G94" s="80" t="s">
        <v>17</v>
      </c>
      <c r="H94" s="0" t="n">
        <v>0</v>
      </c>
      <c r="I94" s="0" t="n">
        <v>760</v>
      </c>
      <c r="J94" s="0" t="n">
        <v>87942447.7277832</v>
      </c>
      <c r="K94" s="81" t="n">
        <v>99.9999999974793</v>
      </c>
      <c r="L94" s="80" t="s">
        <v>18</v>
      </c>
      <c r="M94" s="0" t="n">
        <v>-0.42</v>
      </c>
      <c r="N94" s="81" t="n">
        <v>838.36</v>
      </c>
      <c r="O94" s="0" t="n">
        <v>36954624.1435547</v>
      </c>
      <c r="P94" s="81" t="n">
        <v>94.5448570337058</v>
      </c>
      <c r="Q94" s="80" t="s">
        <v>35</v>
      </c>
      <c r="R94" s="0" t="n">
        <v>273876113.043457</v>
      </c>
      <c r="S94" s="81" t="n">
        <v>99.2274710121181</v>
      </c>
      <c r="T94" s="0" t="n">
        <f aca="false">E94+J94+O94</f>
        <v>273876113.043457</v>
      </c>
      <c r="U94" s="0" t="n">
        <v>22.31</v>
      </c>
    </row>
    <row r="95" customFormat="false" ht="13.8" hidden="false" customHeight="false" outlineLevel="0" collapsed="false">
      <c r="A95" s="79" t="n">
        <v>45020</v>
      </c>
      <c r="B95" s="80" t="s">
        <v>16</v>
      </c>
      <c r="C95" s="0" t="n">
        <v>0</v>
      </c>
      <c r="D95" s="0" t="n">
        <v>781</v>
      </c>
      <c r="E95" s="0" t="n">
        <v>148979041.172119</v>
      </c>
      <c r="F95" s="81" t="n">
        <v>100</v>
      </c>
      <c r="G95" s="80" t="s">
        <v>17</v>
      </c>
      <c r="H95" s="0" t="n">
        <v>0</v>
      </c>
      <c r="I95" s="0" t="n">
        <v>760</v>
      </c>
      <c r="J95" s="0" t="n">
        <v>87942447.7277832</v>
      </c>
      <c r="K95" s="81" t="n">
        <v>99.9999999974793</v>
      </c>
      <c r="L95" s="80" t="s">
        <v>18</v>
      </c>
      <c r="M95" s="0" t="n">
        <v>-0.42</v>
      </c>
      <c r="N95" s="81" t="n">
        <v>838.36</v>
      </c>
      <c r="O95" s="0" t="n">
        <v>36954624.1435547</v>
      </c>
      <c r="P95" s="81" t="n">
        <v>94.5448570337058</v>
      </c>
      <c r="Q95" s="80" t="s">
        <v>35</v>
      </c>
      <c r="R95" s="0" t="n">
        <v>273876113.043457</v>
      </c>
      <c r="S95" s="81" t="n">
        <v>99.2274710121181</v>
      </c>
      <c r="T95" s="0" t="n">
        <f aca="false">E95+J95+O95</f>
        <v>273876113.043457</v>
      </c>
      <c r="U95" s="0" t="n">
        <v>22.05</v>
      </c>
    </row>
    <row r="96" customFormat="false" ht="13.8" hidden="false" customHeight="false" outlineLevel="0" collapsed="false">
      <c r="A96" s="79" t="n">
        <v>45021</v>
      </c>
      <c r="B96" s="80" t="s">
        <v>16</v>
      </c>
      <c r="C96" s="0" t="n">
        <v>0</v>
      </c>
      <c r="D96" s="0" t="n">
        <v>781</v>
      </c>
      <c r="E96" s="0" t="n">
        <v>148979041.172119</v>
      </c>
      <c r="F96" s="81" t="n">
        <v>100</v>
      </c>
      <c r="G96" s="80" t="s">
        <v>17</v>
      </c>
      <c r="H96" s="0" t="n">
        <v>0</v>
      </c>
      <c r="I96" s="0" t="n">
        <v>760</v>
      </c>
      <c r="J96" s="0" t="n">
        <v>87942447.7277832</v>
      </c>
      <c r="K96" s="81" t="n">
        <v>99.9999999974793</v>
      </c>
      <c r="L96" s="80" t="s">
        <v>18</v>
      </c>
      <c r="M96" s="0" t="n">
        <v>-0.44</v>
      </c>
      <c r="N96" s="81" t="n">
        <v>838.34</v>
      </c>
      <c r="O96" s="0" t="n">
        <v>36854948.4301758</v>
      </c>
      <c r="P96" s="81" t="n">
        <v>94.2898462931139</v>
      </c>
      <c r="Q96" s="80" t="s">
        <v>35</v>
      </c>
      <c r="R96" s="0" t="n">
        <v>273776437.330078</v>
      </c>
      <c r="S96" s="81" t="n">
        <v>99.1913577167672</v>
      </c>
      <c r="T96" s="0" t="n">
        <f aca="false">E96+J96+O96</f>
        <v>273776437.330078</v>
      </c>
      <c r="U96" s="0" t="n">
        <v>23.08</v>
      </c>
    </row>
    <row r="97" customFormat="false" ht="13.8" hidden="false" customHeight="false" outlineLevel="0" collapsed="false">
      <c r="A97" s="79" t="n">
        <v>45022</v>
      </c>
      <c r="B97" s="80" t="s">
        <v>16</v>
      </c>
      <c r="C97" s="0" t="n">
        <v>0</v>
      </c>
      <c r="D97" s="0" t="n">
        <v>781</v>
      </c>
      <c r="E97" s="0" t="n">
        <v>148979041.172119</v>
      </c>
      <c r="F97" s="81" t="n">
        <v>100</v>
      </c>
      <c r="G97" s="80" t="s">
        <v>17</v>
      </c>
      <c r="H97" s="0" t="n">
        <v>0</v>
      </c>
      <c r="I97" s="0" t="n">
        <v>760</v>
      </c>
      <c r="J97" s="0" t="n">
        <v>87942447.7277832</v>
      </c>
      <c r="K97" s="81" t="n">
        <v>99.9999999974793</v>
      </c>
      <c r="L97" s="80" t="s">
        <v>18</v>
      </c>
      <c r="M97" s="0" t="n">
        <v>-0.46</v>
      </c>
      <c r="N97" s="81" t="n">
        <v>838.32</v>
      </c>
      <c r="O97" s="0" t="n">
        <v>36755440.5810547</v>
      </c>
      <c r="P97" s="81" t="n">
        <v>94.0352650171053</v>
      </c>
      <c r="Q97" s="80" t="s">
        <v>35</v>
      </c>
      <c r="R97" s="0" t="n">
        <v>273676929.480957</v>
      </c>
      <c r="S97" s="81" t="n">
        <v>99.1553052399578</v>
      </c>
      <c r="T97" s="0" t="n">
        <f aca="false">E97+J97+O97</f>
        <v>273676929.480957</v>
      </c>
      <c r="U97" s="0" t="n">
        <v>22.83</v>
      </c>
    </row>
    <row r="98" customFormat="false" ht="13.8" hidden="false" customHeight="false" outlineLevel="0" collapsed="false">
      <c r="A98" s="79" t="n">
        <v>45023</v>
      </c>
      <c r="B98" s="80" t="s">
        <v>16</v>
      </c>
      <c r="C98" s="0" t="n">
        <v>0</v>
      </c>
      <c r="D98" s="0" t="n">
        <v>781</v>
      </c>
      <c r="E98" s="0" t="n">
        <v>148979041.172119</v>
      </c>
      <c r="F98" s="81" t="n">
        <v>100</v>
      </c>
      <c r="G98" s="80" t="s">
        <v>17</v>
      </c>
      <c r="H98" s="0" t="n">
        <v>0</v>
      </c>
      <c r="I98" s="0" t="n">
        <v>760</v>
      </c>
      <c r="J98" s="0" t="n">
        <v>87942447.7277832</v>
      </c>
      <c r="K98" s="81" t="n">
        <v>99.9999999974793</v>
      </c>
      <c r="L98" s="80" t="s">
        <v>18</v>
      </c>
      <c r="M98" s="0" t="n">
        <v>-0.48</v>
      </c>
      <c r="N98" s="81" t="n">
        <v>838.3</v>
      </c>
      <c r="O98" s="0" t="n">
        <v>36656100.4404297</v>
      </c>
      <c r="P98" s="81" t="n">
        <v>93.7811128071785</v>
      </c>
      <c r="Q98" s="80" t="s">
        <v>35</v>
      </c>
      <c r="R98" s="0" t="n">
        <v>273577589.340332</v>
      </c>
      <c r="S98" s="81" t="n">
        <v>99.1193135252563</v>
      </c>
      <c r="T98" s="0" t="n">
        <f aca="false">E98+J98+O98</f>
        <v>273577589.340332</v>
      </c>
      <c r="U98" s="0" t="n">
        <v>24.13</v>
      </c>
    </row>
    <row r="99" customFormat="false" ht="13.8" hidden="false" customHeight="false" outlineLevel="0" collapsed="false">
      <c r="A99" s="79" t="n">
        <v>45024</v>
      </c>
      <c r="B99" s="80" t="s">
        <v>16</v>
      </c>
      <c r="C99" s="0" t="n">
        <v>0</v>
      </c>
      <c r="D99" s="0" t="n">
        <v>781</v>
      </c>
      <c r="E99" s="0" t="n">
        <v>148979041.172119</v>
      </c>
      <c r="F99" s="81" t="n">
        <v>100</v>
      </c>
      <c r="G99" s="80" t="s">
        <v>17</v>
      </c>
      <c r="H99" s="0" t="n">
        <v>0</v>
      </c>
      <c r="I99" s="0" t="n">
        <v>760</v>
      </c>
      <c r="J99" s="0" t="n">
        <v>87942447.7277832</v>
      </c>
      <c r="K99" s="81" t="n">
        <v>99.9999999974793</v>
      </c>
      <c r="L99" s="80" t="s">
        <v>18</v>
      </c>
      <c r="M99" s="0" t="n">
        <v>-0.45</v>
      </c>
      <c r="N99" s="81" t="n">
        <v>838.33</v>
      </c>
      <c r="O99" s="0" t="n">
        <v>36805173.5341797</v>
      </c>
      <c r="P99" s="81" t="n">
        <v>94.1625020017057</v>
      </c>
      <c r="Q99" s="80" t="s">
        <v>35</v>
      </c>
      <c r="R99" s="0" t="n">
        <v>273726662.434082</v>
      </c>
      <c r="S99" s="81" t="n">
        <v>99.1733238802463</v>
      </c>
      <c r="T99" s="0" t="n">
        <f aca="false">E99+J99+O99</f>
        <v>273726662.434082</v>
      </c>
      <c r="U99" s="0" t="n">
        <v>25.45</v>
      </c>
    </row>
    <row r="100" customFormat="false" ht="13.8" hidden="false" customHeight="false" outlineLevel="0" collapsed="false">
      <c r="A100" s="79" t="n">
        <v>45025</v>
      </c>
      <c r="B100" s="80" t="s">
        <v>16</v>
      </c>
      <c r="C100" s="0" t="n">
        <v>0</v>
      </c>
      <c r="D100" s="0" t="n">
        <v>781</v>
      </c>
      <c r="E100" s="0" t="n">
        <v>148979041.172119</v>
      </c>
      <c r="F100" s="81" t="n">
        <v>100</v>
      </c>
      <c r="G100" s="80" t="s">
        <v>17</v>
      </c>
      <c r="H100" s="0" t="n">
        <v>0</v>
      </c>
      <c r="I100" s="0" t="n">
        <v>760</v>
      </c>
      <c r="J100" s="0" t="n">
        <v>87942447.7277832</v>
      </c>
      <c r="K100" s="81" t="n">
        <v>99.9999999974793</v>
      </c>
      <c r="L100" s="80" t="s">
        <v>18</v>
      </c>
      <c r="M100" s="0" t="n">
        <v>-0.44</v>
      </c>
      <c r="N100" s="81" t="n">
        <v>838.34</v>
      </c>
      <c r="O100" s="0" t="n">
        <v>36854948.4301758</v>
      </c>
      <c r="P100" s="81" t="n">
        <v>94.2898462931139</v>
      </c>
      <c r="Q100" s="80" t="s">
        <v>35</v>
      </c>
      <c r="R100" s="0" t="n">
        <v>273776437.330078</v>
      </c>
      <c r="S100" s="81" t="n">
        <v>99.1913577167672</v>
      </c>
      <c r="T100" s="0" t="n">
        <f aca="false">E100+J100+O100</f>
        <v>273776437.330078</v>
      </c>
      <c r="U100" s="0" t="n">
        <v>28.4</v>
      </c>
    </row>
    <row r="101" customFormat="false" ht="13.8" hidden="false" customHeight="false" outlineLevel="0" collapsed="false">
      <c r="A101" s="79" t="n">
        <v>45026</v>
      </c>
      <c r="B101" s="80" t="s">
        <v>16</v>
      </c>
      <c r="C101" s="0" t="n">
        <v>0</v>
      </c>
      <c r="D101" s="0" t="n">
        <v>781</v>
      </c>
      <c r="E101" s="0" t="n">
        <v>148979041.172119</v>
      </c>
      <c r="F101" s="81" t="n">
        <v>100</v>
      </c>
      <c r="G101" s="80" t="s">
        <v>17</v>
      </c>
      <c r="H101" s="0" t="n">
        <v>0</v>
      </c>
      <c r="I101" s="0" t="n">
        <v>760</v>
      </c>
      <c r="J101" s="0" t="n">
        <v>87942447.7277832</v>
      </c>
      <c r="K101" s="81" t="n">
        <v>99.9999999974793</v>
      </c>
      <c r="L101" s="80" t="s">
        <v>18</v>
      </c>
      <c r="M101" s="0" t="n">
        <v>-0.43</v>
      </c>
      <c r="N101" s="81" t="n">
        <v>838.35</v>
      </c>
      <c r="O101" s="0" t="n">
        <v>36904765.2949219</v>
      </c>
      <c r="P101" s="81" t="n">
        <v>94.4172979575387</v>
      </c>
      <c r="Q101" s="80" t="s">
        <v>35</v>
      </c>
      <c r="R101" s="0" t="n">
        <v>273826254.194824</v>
      </c>
      <c r="S101" s="81" t="n">
        <v>99.2094067588964</v>
      </c>
      <c r="T101" s="0" t="n">
        <f aca="false">E101+J101+O101</f>
        <v>273826254.194824</v>
      </c>
      <c r="U101" s="0" t="n">
        <v>28.4</v>
      </c>
    </row>
    <row r="102" customFormat="false" ht="13.8" hidden="false" customHeight="false" outlineLevel="0" collapsed="false">
      <c r="A102" s="79" t="n">
        <v>45027</v>
      </c>
      <c r="B102" s="80" t="s">
        <v>16</v>
      </c>
      <c r="C102" s="0" t="n">
        <v>0</v>
      </c>
      <c r="D102" s="0" t="n">
        <v>781</v>
      </c>
      <c r="E102" s="0" t="n">
        <v>148979041.172119</v>
      </c>
      <c r="F102" s="81" t="n">
        <v>100</v>
      </c>
      <c r="G102" s="80" t="s">
        <v>17</v>
      </c>
      <c r="H102" s="0" t="n">
        <v>0</v>
      </c>
      <c r="I102" s="0" t="n">
        <v>760</v>
      </c>
      <c r="J102" s="0" t="n">
        <v>87942447.7277832</v>
      </c>
      <c r="K102" s="81" t="n">
        <v>99.9999999974793</v>
      </c>
      <c r="L102" s="80" t="s">
        <v>18</v>
      </c>
      <c r="M102" s="0" t="n">
        <v>-0.44</v>
      </c>
      <c r="N102" s="81" t="n">
        <v>838.34</v>
      </c>
      <c r="O102" s="0" t="n">
        <v>36854948.4301758</v>
      </c>
      <c r="P102" s="81" t="n">
        <v>94.2898462931139</v>
      </c>
      <c r="Q102" s="80" t="s">
        <v>35</v>
      </c>
      <c r="R102" s="0" t="n">
        <v>273776437.330078</v>
      </c>
      <c r="S102" s="81" t="n">
        <v>99.1913577167672</v>
      </c>
      <c r="T102" s="0" t="n">
        <f aca="false">E102+J102+O102</f>
        <v>273776437.330078</v>
      </c>
      <c r="U102" s="0" t="n">
        <v>26.78</v>
      </c>
    </row>
    <row r="103" customFormat="false" ht="13.8" hidden="false" customHeight="false" outlineLevel="0" collapsed="false">
      <c r="A103" s="79" t="n">
        <v>45028</v>
      </c>
      <c r="B103" s="80" t="s">
        <v>16</v>
      </c>
      <c r="C103" s="0" t="n">
        <v>0</v>
      </c>
      <c r="D103" s="0" t="n">
        <v>781</v>
      </c>
      <c r="E103" s="0" t="n">
        <v>148979041.172119</v>
      </c>
      <c r="F103" s="81" t="n">
        <v>100</v>
      </c>
      <c r="G103" s="80" t="s">
        <v>17</v>
      </c>
      <c r="H103" s="0" t="n">
        <v>0</v>
      </c>
      <c r="I103" s="0" t="n">
        <v>760</v>
      </c>
      <c r="J103" s="0" t="n">
        <v>87942447.7277832</v>
      </c>
      <c r="K103" s="81" t="n">
        <v>99.9999999974793</v>
      </c>
      <c r="L103" s="80" t="s">
        <v>18</v>
      </c>
      <c r="M103" s="0" t="n">
        <v>-0.45</v>
      </c>
      <c r="N103" s="81" t="n">
        <v>838.33</v>
      </c>
      <c r="O103" s="0" t="n">
        <v>36805173.5341797</v>
      </c>
      <c r="P103" s="81" t="n">
        <v>94.1625020017057</v>
      </c>
      <c r="Q103" s="80" t="s">
        <v>35</v>
      </c>
      <c r="R103" s="0" t="n">
        <v>273726662.434082</v>
      </c>
      <c r="S103" s="81" t="n">
        <v>99.1733238802463</v>
      </c>
      <c r="T103" s="0" t="n">
        <f aca="false">E103+J103+O103</f>
        <v>273726662.434082</v>
      </c>
      <c r="U103" s="0" t="n">
        <v>22.83</v>
      </c>
    </row>
    <row r="104" customFormat="false" ht="13.8" hidden="false" customHeight="false" outlineLevel="0" collapsed="false">
      <c r="A104" s="79" t="n">
        <v>45029</v>
      </c>
      <c r="B104" s="80" t="s">
        <v>16</v>
      </c>
      <c r="C104" s="0" t="n">
        <v>0</v>
      </c>
      <c r="D104" s="0" t="n">
        <v>781</v>
      </c>
      <c r="E104" s="0" t="n">
        <v>148979041.172119</v>
      </c>
      <c r="F104" s="81" t="n">
        <v>100</v>
      </c>
      <c r="G104" s="80" t="s">
        <v>17</v>
      </c>
      <c r="H104" s="0" t="n">
        <v>0</v>
      </c>
      <c r="I104" s="0" t="n">
        <v>760</v>
      </c>
      <c r="J104" s="0" t="n">
        <v>87942447.7277832</v>
      </c>
      <c r="K104" s="81" t="n">
        <v>99.9999999974793</v>
      </c>
      <c r="L104" s="80" t="s">
        <v>18</v>
      </c>
      <c r="M104" s="0" t="n">
        <v>-0.47</v>
      </c>
      <c r="N104" s="81" t="n">
        <v>838.31</v>
      </c>
      <c r="O104" s="0" t="n">
        <v>36705749.5576172</v>
      </c>
      <c r="P104" s="81" t="n">
        <v>93.9081353055837</v>
      </c>
      <c r="Q104" s="80" t="s">
        <v>35</v>
      </c>
      <c r="R104" s="0" t="n">
        <v>273627238.45752</v>
      </c>
      <c r="S104" s="81" t="n">
        <v>99.137301791125</v>
      </c>
      <c r="T104" s="0" t="n">
        <f aca="false">E104+J104+O104</f>
        <v>273627238.45752</v>
      </c>
      <c r="U104" s="0" t="n">
        <v>23.87</v>
      </c>
    </row>
    <row r="105" customFormat="false" ht="13.8" hidden="false" customHeight="false" outlineLevel="0" collapsed="false">
      <c r="A105" s="79" t="n">
        <v>45030</v>
      </c>
      <c r="B105" s="80" t="s">
        <v>16</v>
      </c>
      <c r="C105" s="0" t="n">
        <v>0</v>
      </c>
      <c r="D105" s="0" t="n">
        <v>781</v>
      </c>
      <c r="E105" s="0" t="n">
        <v>148979041.172119</v>
      </c>
      <c r="F105" s="81" t="n">
        <v>100</v>
      </c>
      <c r="G105" s="80" t="s">
        <v>17</v>
      </c>
      <c r="H105" s="0" t="n">
        <v>0</v>
      </c>
      <c r="I105" s="0" t="n">
        <v>760</v>
      </c>
      <c r="J105" s="0" t="n">
        <v>87942447.7277832</v>
      </c>
      <c r="K105" s="81" t="n">
        <v>99.9999999974793</v>
      </c>
      <c r="L105" s="80" t="s">
        <v>18</v>
      </c>
      <c r="M105" s="0" t="n">
        <v>-0.47</v>
      </c>
      <c r="N105" s="81" t="n">
        <v>838.31</v>
      </c>
      <c r="O105" s="0" t="n">
        <v>36705749.5576172</v>
      </c>
      <c r="P105" s="81" t="n">
        <v>93.9081353055837</v>
      </c>
      <c r="Q105" s="80" t="s">
        <v>35</v>
      </c>
      <c r="R105" s="0" t="n">
        <v>273627238.45752</v>
      </c>
      <c r="S105" s="81" t="n">
        <v>99.137301791125</v>
      </c>
      <c r="T105" s="0" t="n">
        <f aca="false">E105+J105+O105</f>
        <v>273627238.45752</v>
      </c>
      <c r="U105" s="0" t="n">
        <v>22.05</v>
      </c>
    </row>
    <row r="106" customFormat="false" ht="13.8" hidden="false" customHeight="false" outlineLevel="0" collapsed="false">
      <c r="A106" s="79" t="n">
        <v>45031</v>
      </c>
      <c r="B106" s="80" t="s">
        <v>16</v>
      </c>
      <c r="C106" s="0" t="n">
        <v>0</v>
      </c>
      <c r="D106" s="0" t="n">
        <v>781</v>
      </c>
      <c r="E106" s="0" t="n">
        <v>148979041.172119</v>
      </c>
      <c r="F106" s="81" t="n">
        <v>100</v>
      </c>
      <c r="G106" s="80" t="s">
        <v>17</v>
      </c>
      <c r="H106" s="0" t="n">
        <v>0</v>
      </c>
      <c r="I106" s="0" t="n">
        <v>760</v>
      </c>
      <c r="J106" s="0" t="n">
        <v>87942447.7277832</v>
      </c>
      <c r="K106" s="81" t="n">
        <v>99.9999999974793</v>
      </c>
      <c r="L106" s="80" t="s">
        <v>18</v>
      </c>
      <c r="M106" s="0" t="n">
        <v>-0.49</v>
      </c>
      <c r="N106" s="81" t="n">
        <v>838.29</v>
      </c>
      <c r="O106" s="0" t="n">
        <v>36606493.2099609</v>
      </c>
      <c r="P106" s="81" t="n">
        <v>93.6541974719207</v>
      </c>
      <c r="Q106" s="80" t="s">
        <v>35</v>
      </c>
      <c r="R106" s="0" t="n">
        <v>273527982.109863</v>
      </c>
      <c r="S106" s="81" t="n">
        <v>99.1013404352755</v>
      </c>
      <c r="T106" s="0" t="n">
        <f aca="false">E106+J106+O106</f>
        <v>273527982.109863</v>
      </c>
      <c r="U106" s="0" t="n">
        <v>47.12</v>
      </c>
    </row>
    <row r="107" customFormat="false" ht="13.8" hidden="false" customHeight="false" outlineLevel="0" collapsed="false">
      <c r="A107" s="79" t="n">
        <v>45032</v>
      </c>
      <c r="B107" s="80" t="s">
        <v>16</v>
      </c>
      <c r="C107" s="0" t="n">
        <v>0</v>
      </c>
      <c r="D107" s="0" t="n">
        <v>781</v>
      </c>
      <c r="E107" s="0" t="n">
        <v>148979041.172119</v>
      </c>
      <c r="F107" s="81" t="n">
        <v>100</v>
      </c>
      <c r="G107" s="80" t="s">
        <v>17</v>
      </c>
      <c r="H107" s="0" t="n">
        <v>0</v>
      </c>
      <c r="I107" s="0" t="n">
        <v>760</v>
      </c>
      <c r="J107" s="0" t="n">
        <v>87942447.7277832</v>
      </c>
      <c r="K107" s="81" t="n">
        <v>99.9999999974793</v>
      </c>
      <c r="L107" s="80" t="s">
        <v>18</v>
      </c>
      <c r="M107" s="0" t="n">
        <v>-0.5</v>
      </c>
      <c r="N107" s="81" t="n">
        <v>838.28</v>
      </c>
      <c r="O107" s="0" t="n">
        <v>36556927.8481445</v>
      </c>
      <c r="P107" s="81" t="n">
        <v>93.5273892535891</v>
      </c>
      <c r="Q107" s="80" t="s">
        <v>35</v>
      </c>
      <c r="R107" s="0" t="n">
        <v>273478416.748047</v>
      </c>
      <c r="S107" s="81" t="n">
        <v>99.0833825146369</v>
      </c>
      <c r="T107" s="0" t="n">
        <f aca="false">E107+J107+O107</f>
        <v>273478416.748047</v>
      </c>
      <c r="U107" s="0" t="n">
        <v>24.13</v>
      </c>
    </row>
    <row r="108" customFormat="false" ht="13.8" hidden="false" customHeight="false" outlineLevel="0" collapsed="false">
      <c r="A108" s="79" t="n">
        <v>45033</v>
      </c>
      <c r="B108" s="80" t="s">
        <v>16</v>
      </c>
      <c r="C108" s="0" t="n">
        <v>0</v>
      </c>
      <c r="D108" s="0" t="n">
        <v>781</v>
      </c>
      <c r="E108" s="0" t="n">
        <v>148979041.172119</v>
      </c>
      <c r="F108" s="81" t="n">
        <v>100</v>
      </c>
      <c r="G108" s="80" t="s">
        <v>17</v>
      </c>
      <c r="H108" s="0" t="n">
        <v>0</v>
      </c>
      <c r="I108" s="0" t="n">
        <v>760</v>
      </c>
      <c r="J108" s="0" t="n">
        <v>87942447.7277832</v>
      </c>
      <c r="K108" s="81" t="n">
        <v>99.9999999974793</v>
      </c>
      <c r="L108" s="80" t="s">
        <v>18</v>
      </c>
      <c r="M108" s="0" t="n">
        <v>-0.52</v>
      </c>
      <c r="N108" s="81" t="n">
        <v>838.26</v>
      </c>
      <c r="O108" s="0" t="n">
        <v>36457922.6489258</v>
      </c>
      <c r="P108" s="81" t="n">
        <v>93.274093959085</v>
      </c>
      <c r="Q108" s="80" t="s">
        <v>35</v>
      </c>
      <c r="R108" s="0" t="n">
        <v>273379411.548828</v>
      </c>
      <c r="S108" s="81" t="n">
        <v>99.0475121518427</v>
      </c>
      <c r="T108" s="0" t="n">
        <f aca="false">E108+J108+O108</f>
        <v>273379411.548828</v>
      </c>
      <c r="U108" s="0" t="n">
        <v>22.05</v>
      </c>
    </row>
    <row r="109" customFormat="false" ht="13.8" hidden="false" customHeight="false" outlineLevel="0" collapsed="false">
      <c r="A109" s="79" t="n">
        <v>45034</v>
      </c>
      <c r="B109" s="80" t="s">
        <v>16</v>
      </c>
      <c r="C109" s="0" t="n">
        <v>0</v>
      </c>
      <c r="D109" s="0" t="n">
        <v>781</v>
      </c>
      <c r="E109" s="0" t="n">
        <v>148979041.172119</v>
      </c>
      <c r="F109" s="81" t="n">
        <v>100</v>
      </c>
      <c r="G109" s="80" t="s">
        <v>17</v>
      </c>
      <c r="H109" s="0" t="n">
        <v>0</v>
      </c>
      <c r="I109" s="0" t="n">
        <v>760</v>
      </c>
      <c r="J109" s="0" t="n">
        <v>87942447.7277832</v>
      </c>
      <c r="K109" s="81" t="n">
        <v>99.9999999974793</v>
      </c>
      <c r="L109" s="80" t="s">
        <v>18</v>
      </c>
      <c r="M109" s="0" t="n">
        <v>-0.52</v>
      </c>
      <c r="N109" s="81" t="n">
        <v>838.26</v>
      </c>
      <c r="O109" s="0" t="n">
        <v>36457922.6489258</v>
      </c>
      <c r="P109" s="81" t="n">
        <v>93.274093959085</v>
      </c>
      <c r="Q109" s="80" t="s">
        <v>35</v>
      </c>
      <c r="R109" s="0" t="n">
        <v>273379411.548828</v>
      </c>
      <c r="S109" s="81" t="n">
        <v>99.0475121518427</v>
      </c>
      <c r="T109" s="0" t="n">
        <f aca="false">E109+J109+O109</f>
        <v>273379411.548828</v>
      </c>
      <c r="U109" s="0" t="n">
        <v>19.51</v>
      </c>
    </row>
    <row r="110" customFormat="false" ht="13.8" hidden="false" customHeight="false" outlineLevel="0" collapsed="false">
      <c r="A110" s="79" t="n">
        <v>45035</v>
      </c>
      <c r="B110" s="80" t="s">
        <v>16</v>
      </c>
      <c r="C110" s="0" t="n">
        <v>0</v>
      </c>
      <c r="D110" s="0" t="n">
        <v>781</v>
      </c>
      <c r="E110" s="0" t="n">
        <v>148979041.172119</v>
      </c>
      <c r="F110" s="81" t="n">
        <v>100</v>
      </c>
      <c r="G110" s="80" t="s">
        <v>17</v>
      </c>
      <c r="H110" s="0" t="n">
        <v>0</v>
      </c>
      <c r="I110" s="0" t="n">
        <v>760</v>
      </c>
      <c r="J110" s="0" t="n">
        <v>87942447.7277832</v>
      </c>
      <c r="K110" s="81" t="n">
        <v>99.9999999974793</v>
      </c>
      <c r="L110" s="80" t="s">
        <v>18</v>
      </c>
      <c r="M110" s="0" t="n">
        <v>-0.54</v>
      </c>
      <c r="N110" s="81" t="n">
        <v>838.24</v>
      </c>
      <c r="O110" s="0" t="n">
        <v>36359084.6855469</v>
      </c>
      <c r="P110" s="81" t="n">
        <v>93.0212265214171</v>
      </c>
      <c r="Q110" s="80" t="s">
        <v>35</v>
      </c>
      <c r="R110" s="0" t="n">
        <v>273280573.585449</v>
      </c>
      <c r="S110" s="81" t="n">
        <v>99.0117023799094</v>
      </c>
      <c r="T110" s="0" t="n">
        <f aca="false">E110+J110+O110</f>
        <v>273280573.585449</v>
      </c>
      <c r="U110" s="0" t="n">
        <v>25.45</v>
      </c>
    </row>
    <row r="111" customFormat="false" ht="13.8" hidden="false" customHeight="false" outlineLevel="0" collapsed="false">
      <c r="A111" s="79" t="n">
        <v>45036</v>
      </c>
      <c r="B111" s="80" t="s">
        <v>16</v>
      </c>
      <c r="C111" s="0" t="n">
        <v>0</v>
      </c>
      <c r="D111" s="0" t="n">
        <v>781</v>
      </c>
      <c r="E111" s="0" t="n">
        <v>148979041.172119</v>
      </c>
      <c r="F111" s="81" t="n">
        <v>100</v>
      </c>
      <c r="G111" s="80" t="s">
        <v>17</v>
      </c>
      <c r="H111" s="0" t="n">
        <v>0</v>
      </c>
      <c r="I111" s="0" t="n">
        <v>760</v>
      </c>
      <c r="J111" s="0" t="n">
        <v>87942447.7277832</v>
      </c>
      <c r="K111" s="81" t="n">
        <v>99.9999999974793</v>
      </c>
      <c r="L111" s="80" t="s">
        <v>18</v>
      </c>
      <c r="M111" s="0" t="n">
        <v>-0.56</v>
      </c>
      <c r="N111" s="81" t="n">
        <v>838.22</v>
      </c>
      <c r="O111" s="0" t="n">
        <v>36260413.8007813</v>
      </c>
      <c r="P111" s="81" t="n">
        <v>92.7687865383363</v>
      </c>
      <c r="Q111" s="80" t="s">
        <v>35</v>
      </c>
      <c r="R111" s="0" t="n">
        <v>273181902.700684</v>
      </c>
      <c r="S111" s="81" t="n">
        <v>98.9759531418724</v>
      </c>
      <c r="T111" s="0" t="n">
        <f aca="false">E111+J111+O111</f>
        <v>273181902.700684</v>
      </c>
      <c r="U111" s="0" t="n">
        <v>24.65</v>
      </c>
    </row>
    <row r="112" customFormat="false" ht="13.8" hidden="false" customHeight="false" outlineLevel="0" collapsed="false">
      <c r="A112" s="79" t="n">
        <v>45037</v>
      </c>
      <c r="B112" s="80" t="s">
        <v>16</v>
      </c>
      <c r="C112" s="0" t="n">
        <v>0</v>
      </c>
      <c r="D112" s="0" t="n">
        <v>781</v>
      </c>
      <c r="E112" s="0" t="n">
        <v>148979041.172119</v>
      </c>
      <c r="F112" s="81" t="n">
        <v>100</v>
      </c>
      <c r="G112" s="80" t="s">
        <v>17</v>
      </c>
      <c r="H112" s="0" t="n">
        <v>0</v>
      </c>
      <c r="I112" s="0" t="n">
        <v>760</v>
      </c>
      <c r="J112" s="0" t="n">
        <v>87942447.7277832</v>
      </c>
      <c r="K112" s="81" t="n">
        <v>99.9999999974793</v>
      </c>
      <c r="L112" s="80" t="s">
        <v>18</v>
      </c>
      <c r="M112" s="0" t="n">
        <v>-0.58</v>
      </c>
      <c r="N112" s="81" t="n">
        <v>838.2</v>
      </c>
      <c r="O112" s="0" t="n">
        <v>36161909.8388672</v>
      </c>
      <c r="P112" s="81" t="n">
        <v>92.5167736113413</v>
      </c>
      <c r="Q112" s="80" t="s">
        <v>35</v>
      </c>
      <c r="R112" s="0" t="n">
        <v>273083398.73877</v>
      </c>
      <c r="S112" s="81" t="n">
        <v>98.9402643812982</v>
      </c>
      <c r="T112" s="0" t="n">
        <f aca="false">E112+J112+O112</f>
        <v>273083398.73877</v>
      </c>
      <c r="U112" s="0" t="n">
        <v>25.45</v>
      </c>
    </row>
    <row r="113" customFormat="false" ht="13.8" hidden="false" customHeight="false" outlineLevel="0" collapsed="false">
      <c r="A113" s="79" t="n">
        <v>45038</v>
      </c>
      <c r="B113" s="80" t="s">
        <v>16</v>
      </c>
      <c r="C113" s="0" t="n">
        <v>0</v>
      </c>
      <c r="D113" s="0" t="n">
        <v>781</v>
      </c>
      <c r="E113" s="0" t="n">
        <v>148979041.172119</v>
      </c>
      <c r="F113" s="81" t="n">
        <v>100</v>
      </c>
      <c r="G113" s="80" t="s">
        <v>17</v>
      </c>
      <c r="H113" s="0" t="n">
        <v>0</v>
      </c>
      <c r="I113" s="0" t="n">
        <v>760</v>
      </c>
      <c r="J113" s="0" t="n">
        <v>87942447.7277832</v>
      </c>
      <c r="K113" s="81" t="n">
        <v>99.9999999974793</v>
      </c>
      <c r="L113" s="80" t="s">
        <v>18</v>
      </c>
      <c r="M113" s="0" t="n">
        <v>-0.6</v>
      </c>
      <c r="N113" s="81" t="n">
        <v>838.18</v>
      </c>
      <c r="O113" s="0" t="n">
        <v>36063572.6416016</v>
      </c>
      <c r="P113" s="81" t="n">
        <v>92.2651873356845</v>
      </c>
      <c r="Q113" s="80" t="s">
        <v>35</v>
      </c>
      <c r="R113" s="0" t="n">
        <v>272985061.541504</v>
      </c>
      <c r="S113" s="81" t="n">
        <v>98.9046360408685</v>
      </c>
      <c r="T113" s="0" t="n">
        <f aca="false">E113+J113+O113</f>
        <v>272985061.541504</v>
      </c>
      <c r="U113" s="0" t="n">
        <v>23.61</v>
      </c>
    </row>
    <row r="114" customFormat="false" ht="13.8" hidden="false" customHeight="false" outlineLevel="0" collapsed="false">
      <c r="A114" s="79" t="n">
        <v>45039</v>
      </c>
      <c r="B114" s="80" t="s">
        <v>16</v>
      </c>
      <c r="C114" s="0" t="n">
        <v>0</v>
      </c>
      <c r="D114" s="0" t="n">
        <v>781</v>
      </c>
      <c r="E114" s="0" t="n">
        <v>148979041.172119</v>
      </c>
      <c r="F114" s="81" t="n">
        <v>100</v>
      </c>
      <c r="G114" s="80" t="s">
        <v>17</v>
      </c>
      <c r="H114" s="0" t="n">
        <v>0</v>
      </c>
      <c r="I114" s="0" t="n">
        <v>760</v>
      </c>
      <c r="J114" s="0" t="n">
        <v>87942447.7277832</v>
      </c>
      <c r="K114" s="81" t="n">
        <v>99.9999999974793</v>
      </c>
      <c r="L114" s="80" t="s">
        <v>18</v>
      </c>
      <c r="M114" s="0" t="n">
        <v>-0.6</v>
      </c>
      <c r="N114" s="81" t="n">
        <v>838.18</v>
      </c>
      <c r="O114" s="0" t="n">
        <v>36063572.6416016</v>
      </c>
      <c r="P114" s="81" t="n">
        <v>92.2651873356845</v>
      </c>
      <c r="Q114" s="80" t="s">
        <v>35</v>
      </c>
      <c r="R114" s="0" t="n">
        <v>272985061.541504</v>
      </c>
      <c r="S114" s="81" t="n">
        <v>98.9046360408685</v>
      </c>
      <c r="T114" s="0" t="n">
        <f aca="false">E114+J114+O114</f>
        <v>272985061.541504</v>
      </c>
      <c r="U114" s="0" t="n">
        <v>23.08</v>
      </c>
    </row>
    <row r="115" customFormat="false" ht="13.8" hidden="false" customHeight="false" outlineLevel="0" collapsed="false">
      <c r="A115" s="79" t="n">
        <v>45040</v>
      </c>
      <c r="B115" s="80" t="s">
        <v>16</v>
      </c>
      <c r="C115" s="0" t="n">
        <v>0</v>
      </c>
      <c r="D115" s="0" t="n">
        <v>781</v>
      </c>
      <c r="E115" s="0" t="n">
        <v>148979041.172119</v>
      </c>
      <c r="F115" s="81" t="n">
        <v>100</v>
      </c>
      <c r="G115" s="80" t="s">
        <v>17</v>
      </c>
      <c r="H115" s="0" t="n">
        <v>0</v>
      </c>
      <c r="I115" s="0" t="n">
        <v>760</v>
      </c>
      <c r="J115" s="0" t="n">
        <v>87942447.7277832</v>
      </c>
      <c r="K115" s="81" t="n">
        <v>99.9999999974793</v>
      </c>
      <c r="L115" s="80" t="s">
        <v>18</v>
      </c>
      <c r="M115" s="0" t="n">
        <v>-0.64</v>
      </c>
      <c r="N115" s="81" t="n">
        <v>838.14</v>
      </c>
      <c r="O115" s="0" t="n">
        <v>35867397.9150391</v>
      </c>
      <c r="P115" s="81" t="n">
        <v>91.7632931368847</v>
      </c>
      <c r="Q115" s="80" t="s">
        <v>35</v>
      </c>
      <c r="R115" s="0" t="n">
        <v>272788886.814941</v>
      </c>
      <c r="S115" s="81" t="n">
        <v>98.8335603936462</v>
      </c>
      <c r="T115" s="0" t="n">
        <f aca="false">E115+J115+O115</f>
        <v>272788886.814941</v>
      </c>
      <c r="U115" s="0" t="n">
        <v>22.31</v>
      </c>
    </row>
    <row r="116" customFormat="false" ht="13.8" hidden="false" customHeight="false" outlineLevel="0" collapsed="false">
      <c r="A116" s="79" t="n">
        <v>45041</v>
      </c>
      <c r="B116" s="80" t="s">
        <v>16</v>
      </c>
      <c r="C116" s="0" t="n">
        <v>0</v>
      </c>
      <c r="D116" s="0" t="n">
        <v>781</v>
      </c>
      <c r="E116" s="0" t="n">
        <v>148979041.172119</v>
      </c>
      <c r="F116" s="81" t="n">
        <v>100</v>
      </c>
      <c r="G116" s="80" t="s">
        <v>17</v>
      </c>
      <c r="H116" s="0" t="n">
        <v>0</v>
      </c>
      <c r="I116" s="0" t="n">
        <v>760</v>
      </c>
      <c r="J116" s="0" t="n">
        <v>87942447.7277832</v>
      </c>
      <c r="K116" s="81" t="n">
        <v>99.9999999974793</v>
      </c>
      <c r="L116" s="80" t="s">
        <v>18</v>
      </c>
      <c r="M116" s="0" t="n">
        <v>-0.66</v>
      </c>
      <c r="N116" s="81" t="n">
        <v>838.12</v>
      </c>
      <c r="O116" s="0" t="n">
        <v>35769560.0712891</v>
      </c>
      <c r="P116" s="81" t="n">
        <v>91.5129844092435</v>
      </c>
      <c r="Q116" s="80" t="s">
        <v>35</v>
      </c>
      <c r="R116" s="0" t="n">
        <v>272691048.971191</v>
      </c>
      <c r="S116" s="81" t="n">
        <v>98.7981129729248</v>
      </c>
      <c r="T116" s="0" t="n">
        <f aca="false">E116+J116+O116</f>
        <v>272691048.971191</v>
      </c>
      <c r="U116" s="0" t="n">
        <v>21.28</v>
      </c>
    </row>
    <row r="117" customFormat="false" ht="13.8" hidden="false" customHeight="false" outlineLevel="0" collapsed="false">
      <c r="A117" s="79" t="n">
        <v>45042</v>
      </c>
      <c r="B117" s="80" t="s">
        <v>16</v>
      </c>
      <c r="C117" s="0" t="n">
        <v>0</v>
      </c>
      <c r="D117" s="0" t="n">
        <v>781</v>
      </c>
      <c r="E117" s="0" t="n">
        <v>148979041.172119</v>
      </c>
      <c r="F117" s="81" t="n">
        <v>100</v>
      </c>
      <c r="G117" s="80" t="s">
        <v>17</v>
      </c>
      <c r="H117" s="0" t="n">
        <v>0</v>
      </c>
      <c r="I117" s="0" t="n">
        <v>760</v>
      </c>
      <c r="J117" s="0" t="n">
        <v>87942447.7277832</v>
      </c>
      <c r="K117" s="81" t="n">
        <v>99.9999999974793</v>
      </c>
      <c r="L117" s="80" t="s">
        <v>18</v>
      </c>
      <c r="M117" s="0" t="n">
        <v>-0.68</v>
      </c>
      <c r="N117" s="81" t="n">
        <v>838.1</v>
      </c>
      <c r="O117" s="0" t="n">
        <v>35671888.3647461</v>
      </c>
      <c r="P117" s="81" t="n">
        <v>91.263100727692</v>
      </c>
      <c r="Q117" s="80" t="s">
        <v>35</v>
      </c>
      <c r="R117" s="0" t="n">
        <v>272593377.264648</v>
      </c>
      <c r="S117" s="81" t="n">
        <v>98.7627257450209</v>
      </c>
      <c r="T117" s="0" t="n">
        <f aca="false">E117+J117+O117</f>
        <v>272593377.264648</v>
      </c>
      <c r="U117" s="0" t="n">
        <v>20.01</v>
      </c>
    </row>
    <row r="118" customFormat="false" ht="13.8" hidden="false" customHeight="false" outlineLevel="0" collapsed="false">
      <c r="A118" s="79" t="n">
        <v>45043</v>
      </c>
      <c r="B118" s="80" t="s">
        <v>16</v>
      </c>
      <c r="C118" s="0" t="n">
        <v>0</v>
      </c>
      <c r="D118" s="0" t="n">
        <v>781</v>
      </c>
      <c r="E118" s="0" t="n">
        <v>148979041.172119</v>
      </c>
      <c r="F118" s="81" t="n">
        <v>100</v>
      </c>
      <c r="G118" s="80" t="s">
        <v>17</v>
      </c>
      <c r="H118" s="0" t="n">
        <v>0</v>
      </c>
      <c r="I118" s="0" t="n">
        <v>760</v>
      </c>
      <c r="J118" s="0" t="n">
        <v>87942447.7277832</v>
      </c>
      <c r="K118" s="81" t="n">
        <v>99.9999999974793</v>
      </c>
      <c r="L118" s="80" t="s">
        <v>18</v>
      </c>
      <c r="M118" s="0" t="n">
        <v>-0.7</v>
      </c>
      <c r="N118" s="81" t="n">
        <v>838.08</v>
      </c>
      <c r="O118" s="0" t="n">
        <v>35574382.6367188</v>
      </c>
      <c r="P118" s="81" t="n">
        <v>91.0136416862335</v>
      </c>
      <c r="Q118" s="80" t="s">
        <v>35</v>
      </c>
      <c r="R118" s="0" t="n">
        <v>272495871.536621</v>
      </c>
      <c r="S118" s="81" t="n">
        <v>98.7273986524394</v>
      </c>
      <c r="T118" s="0" t="n">
        <f aca="false">E118+J118+O118</f>
        <v>272495871.536621</v>
      </c>
      <c r="U118" s="0" t="n">
        <v>18.51</v>
      </c>
    </row>
    <row r="119" customFormat="false" ht="13.8" hidden="false" customHeight="false" outlineLevel="0" collapsed="false">
      <c r="A119" s="79" t="n">
        <v>45044</v>
      </c>
      <c r="B119" s="80" t="s">
        <v>16</v>
      </c>
      <c r="C119" s="0" t="n">
        <v>0</v>
      </c>
      <c r="D119" s="0" t="n">
        <v>781</v>
      </c>
      <c r="E119" s="0" t="n">
        <v>148979041.172119</v>
      </c>
      <c r="F119" s="81" t="n">
        <v>100</v>
      </c>
      <c r="G119" s="80" t="s">
        <v>17</v>
      </c>
      <c r="H119" s="0" t="n">
        <v>0</v>
      </c>
      <c r="I119" s="0" t="n">
        <v>760</v>
      </c>
      <c r="J119" s="0" t="n">
        <v>87942447.7277832</v>
      </c>
      <c r="K119" s="81" t="n">
        <v>99.9999999974793</v>
      </c>
      <c r="L119" s="80" t="s">
        <v>18</v>
      </c>
      <c r="M119" s="0" t="n">
        <v>-0.7</v>
      </c>
      <c r="N119" s="81" t="n">
        <v>838.08</v>
      </c>
      <c r="O119" s="0" t="n">
        <v>35574382.6367188</v>
      </c>
      <c r="P119" s="81" t="n">
        <v>91.0136416862335</v>
      </c>
      <c r="Q119" s="80" t="s">
        <v>35</v>
      </c>
      <c r="R119" s="0" t="n">
        <v>272495871.536621</v>
      </c>
      <c r="S119" s="81" t="n">
        <v>98.7273986524394</v>
      </c>
      <c r="T119" s="0" t="n">
        <f aca="false">E119+J119+O119</f>
        <v>272495871.536621</v>
      </c>
      <c r="U119" s="0" t="n">
        <v>20.77</v>
      </c>
    </row>
    <row r="120" customFormat="false" ht="13.8" hidden="false" customHeight="false" outlineLevel="0" collapsed="false">
      <c r="A120" s="79" t="n">
        <v>45045</v>
      </c>
      <c r="B120" s="80" t="s">
        <v>16</v>
      </c>
      <c r="C120" s="0" t="n">
        <v>0</v>
      </c>
      <c r="D120" s="0" t="n">
        <v>781</v>
      </c>
      <c r="E120" s="0" t="n">
        <v>148979041.172119</v>
      </c>
      <c r="F120" s="81" t="n">
        <v>100</v>
      </c>
      <c r="G120" s="80" t="s">
        <v>17</v>
      </c>
      <c r="H120" s="0" t="n">
        <v>0</v>
      </c>
      <c r="I120" s="0" t="n">
        <v>760</v>
      </c>
      <c r="J120" s="0" t="n">
        <v>87942447.7277832</v>
      </c>
      <c r="K120" s="81" t="n">
        <v>99.9999999974793</v>
      </c>
      <c r="L120" s="80" t="s">
        <v>18</v>
      </c>
      <c r="M120" s="0" t="n">
        <v>-0.64</v>
      </c>
      <c r="N120" s="81" t="n">
        <v>838.14</v>
      </c>
      <c r="O120" s="0" t="n">
        <v>35867397.9150391</v>
      </c>
      <c r="P120" s="81" t="n">
        <v>91.7632931368847</v>
      </c>
      <c r="Q120" s="80" t="s">
        <v>35</v>
      </c>
      <c r="R120" s="0" t="n">
        <v>272788886.814941</v>
      </c>
      <c r="S120" s="81" t="n">
        <v>98.8335603936462</v>
      </c>
      <c r="T120" s="0" t="n">
        <f aca="false">E120+J120+O120</f>
        <v>272788886.814941</v>
      </c>
      <c r="U120" s="0" t="n">
        <v>25.71</v>
      </c>
    </row>
    <row r="121" customFormat="false" ht="13.8" hidden="false" customHeight="false" outlineLevel="0" collapsed="false">
      <c r="A121" s="79" t="n">
        <v>45046</v>
      </c>
      <c r="B121" s="80" t="s">
        <v>16</v>
      </c>
      <c r="C121" s="0" t="n">
        <v>0</v>
      </c>
      <c r="D121" s="0" t="n">
        <v>781</v>
      </c>
      <c r="E121" s="0" t="n">
        <v>148979041.172119</v>
      </c>
      <c r="F121" s="81" t="n">
        <v>100</v>
      </c>
      <c r="G121" s="80" t="s">
        <v>17</v>
      </c>
      <c r="H121" s="0" t="n">
        <v>0</v>
      </c>
      <c r="I121" s="0" t="n">
        <v>760</v>
      </c>
      <c r="J121" s="0" t="n">
        <v>87942447.7277832</v>
      </c>
      <c r="K121" s="81" t="n">
        <v>99.9999999974793</v>
      </c>
      <c r="L121" s="80" t="s">
        <v>18</v>
      </c>
      <c r="M121" s="0" t="n">
        <v>-0.59</v>
      </c>
      <c r="N121" s="81" t="n">
        <v>838.19</v>
      </c>
      <c r="O121" s="0" t="n">
        <v>36112720.4052734</v>
      </c>
      <c r="P121" s="81" t="n">
        <v>92.3909271692662</v>
      </c>
      <c r="Q121" s="80" t="s">
        <v>35</v>
      </c>
      <c r="R121" s="0" t="n">
        <v>273034209.305176</v>
      </c>
      <c r="S121" s="81" t="n">
        <v>98.922442662413</v>
      </c>
      <c r="T121" s="0" t="n">
        <f aca="false">E121+J121+O121</f>
        <v>273034209.305176</v>
      </c>
      <c r="U121" s="0" t="n">
        <v>35.64</v>
      </c>
    </row>
    <row r="122" customFormat="false" ht="13.8" hidden="false" customHeight="false" outlineLevel="0" collapsed="false">
      <c r="A122" s="79" t="n">
        <v>45047</v>
      </c>
      <c r="B122" s="80" t="s">
        <v>16</v>
      </c>
      <c r="C122" s="0" t="n">
        <v>0</v>
      </c>
      <c r="D122" s="0" t="n">
        <v>781</v>
      </c>
      <c r="E122" s="0" t="n">
        <v>148979041.172119</v>
      </c>
      <c r="F122" s="81" t="n">
        <v>100</v>
      </c>
      <c r="G122" s="80" t="s">
        <v>17</v>
      </c>
      <c r="H122" s="0" t="n">
        <v>0</v>
      </c>
      <c r="I122" s="0" t="n">
        <v>760</v>
      </c>
      <c r="J122" s="0" t="n">
        <v>87942447.7277832</v>
      </c>
      <c r="K122" s="81" t="n">
        <v>99.9999999974793</v>
      </c>
      <c r="L122" s="80" t="s">
        <v>18</v>
      </c>
      <c r="M122" s="0" t="n">
        <v>-0.6</v>
      </c>
      <c r="N122" s="81" t="n">
        <v>838.18</v>
      </c>
      <c r="O122" s="0" t="n">
        <v>36063572.6416016</v>
      </c>
      <c r="P122" s="81" t="n">
        <v>92.2651873356845</v>
      </c>
      <c r="Q122" s="80" t="s">
        <v>35</v>
      </c>
      <c r="R122" s="0" t="n">
        <v>272985061.541504</v>
      </c>
      <c r="S122" s="81" t="n">
        <v>98.9046360408685</v>
      </c>
      <c r="T122" s="0" t="n">
        <f aca="false">E122+J122+O122</f>
        <v>272985061.541504</v>
      </c>
      <c r="U122" s="0" t="n">
        <v>26.51</v>
      </c>
    </row>
    <row r="123" customFormat="false" ht="13.8" hidden="false" customHeight="false" outlineLevel="0" collapsed="false">
      <c r="A123" s="79" t="n">
        <v>45048</v>
      </c>
      <c r="B123" s="80" t="s">
        <v>16</v>
      </c>
      <c r="C123" s="0" t="n">
        <v>0</v>
      </c>
      <c r="D123" s="0" t="n">
        <v>781</v>
      </c>
      <c r="E123" s="0" t="n">
        <v>148979041.172119</v>
      </c>
      <c r="F123" s="81" t="n">
        <v>100</v>
      </c>
      <c r="G123" s="80" t="s">
        <v>17</v>
      </c>
      <c r="H123" s="0" t="n">
        <v>0</v>
      </c>
      <c r="I123" s="0" t="n">
        <v>760</v>
      </c>
      <c r="J123" s="0" t="n">
        <v>87942447.7277832</v>
      </c>
      <c r="K123" s="81" t="n">
        <v>99.9999999974793</v>
      </c>
      <c r="L123" s="80" t="s">
        <v>18</v>
      </c>
      <c r="M123" s="0" t="n">
        <v>-0.61</v>
      </c>
      <c r="N123" s="81" t="n">
        <v>838.17</v>
      </c>
      <c r="O123" s="0" t="n">
        <v>36014466.53125</v>
      </c>
      <c r="P123" s="81" t="n">
        <v>92.1395540681228</v>
      </c>
      <c r="Q123" s="80" t="s">
        <v>35</v>
      </c>
      <c r="R123" s="0" t="n">
        <v>272935955.431152</v>
      </c>
      <c r="S123" s="81" t="n">
        <v>98.8868445106496</v>
      </c>
      <c r="T123" s="0" t="n">
        <f aca="false">E123+J123+O123</f>
        <v>272935955.431152</v>
      </c>
      <c r="U123" s="0" t="n">
        <v>25.98</v>
      </c>
    </row>
    <row r="124" customFormat="false" ht="13.8" hidden="false" customHeight="false" outlineLevel="0" collapsed="false">
      <c r="A124" s="79" t="n">
        <v>45049</v>
      </c>
      <c r="B124" s="80" t="s">
        <v>16</v>
      </c>
      <c r="C124" s="0" t="n">
        <v>0</v>
      </c>
      <c r="D124" s="0" t="n">
        <v>781</v>
      </c>
      <c r="E124" s="0" t="n">
        <v>148979041.172119</v>
      </c>
      <c r="F124" s="81" t="n">
        <v>100</v>
      </c>
      <c r="G124" s="80" t="s">
        <v>17</v>
      </c>
      <c r="H124" s="0" t="n">
        <v>0</v>
      </c>
      <c r="I124" s="0" t="n">
        <v>760</v>
      </c>
      <c r="J124" s="0" t="n">
        <v>87942447.7277832</v>
      </c>
      <c r="K124" s="81" t="n">
        <v>99.9999999974793</v>
      </c>
      <c r="L124" s="80" t="s">
        <v>18</v>
      </c>
      <c r="M124" s="0" t="n">
        <v>-0.63</v>
      </c>
      <c r="N124" s="81" t="n">
        <v>838.15</v>
      </c>
      <c r="O124" s="0" t="n">
        <v>35916379.1875</v>
      </c>
      <c r="P124" s="81" t="n">
        <v>91.8886070186917</v>
      </c>
      <c r="Q124" s="80" t="s">
        <v>35</v>
      </c>
      <c r="R124" s="0" t="n">
        <v>272837868.087402</v>
      </c>
      <c r="S124" s="81" t="n">
        <v>98.8513066941148</v>
      </c>
      <c r="T124" s="0" t="n">
        <f aca="false">E124+J124+O124</f>
        <v>272837868.087402</v>
      </c>
      <c r="U124" s="0" t="n">
        <v>22.05</v>
      </c>
    </row>
    <row r="125" customFormat="false" ht="13.8" hidden="false" customHeight="false" outlineLevel="0" collapsed="false">
      <c r="A125" s="79" t="n">
        <v>45050</v>
      </c>
      <c r="B125" s="80" t="s">
        <v>16</v>
      </c>
      <c r="C125" s="0" t="n">
        <v>0</v>
      </c>
      <c r="D125" s="0" t="n">
        <v>781</v>
      </c>
      <c r="E125" s="0" t="n">
        <v>148979041.172119</v>
      </c>
      <c r="F125" s="81" t="n">
        <v>100</v>
      </c>
      <c r="G125" s="80" t="s">
        <v>17</v>
      </c>
      <c r="H125" s="0" t="n">
        <v>0</v>
      </c>
      <c r="I125" s="0" t="n">
        <v>760</v>
      </c>
      <c r="J125" s="0" t="n">
        <v>87942447.7277832</v>
      </c>
      <c r="K125" s="81" t="n">
        <v>99.9999999974793</v>
      </c>
      <c r="L125" s="80" t="s">
        <v>18</v>
      </c>
      <c r="M125" s="0" t="n">
        <v>-0.64</v>
      </c>
      <c r="N125" s="81" t="n">
        <v>838.14</v>
      </c>
      <c r="O125" s="0" t="n">
        <v>35867397.9150391</v>
      </c>
      <c r="P125" s="81" t="n">
        <v>91.7632931368847</v>
      </c>
      <c r="Q125" s="80" t="s">
        <v>35</v>
      </c>
      <c r="R125" s="0" t="n">
        <v>272788886.814941</v>
      </c>
      <c r="S125" s="81" t="n">
        <v>98.8335603936462</v>
      </c>
      <c r="T125" s="0" t="n">
        <f aca="false">E125+J125+O125</f>
        <v>272788886.814941</v>
      </c>
      <c r="U125" s="0" t="n">
        <v>20.77</v>
      </c>
    </row>
    <row r="126" customFormat="false" ht="13.8" hidden="false" customHeight="false" outlineLevel="0" collapsed="false">
      <c r="A126" s="79" t="n">
        <v>45051</v>
      </c>
      <c r="B126" s="80" t="s">
        <v>16</v>
      </c>
      <c r="C126" s="0" t="n">
        <v>0</v>
      </c>
      <c r="D126" s="0" t="n">
        <v>781</v>
      </c>
      <c r="E126" s="0" t="n">
        <v>148979041.172119</v>
      </c>
      <c r="F126" s="81" t="n">
        <v>100</v>
      </c>
      <c r="G126" s="80" t="s">
        <v>17</v>
      </c>
      <c r="H126" s="0" t="n">
        <v>0</v>
      </c>
      <c r="I126" s="0" t="n">
        <v>760</v>
      </c>
      <c r="J126" s="0" t="n">
        <v>87942447.7277832</v>
      </c>
      <c r="K126" s="81" t="n">
        <v>99.9999999974793</v>
      </c>
      <c r="L126" s="80" t="s">
        <v>18</v>
      </c>
      <c r="M126" s="0" t="n">
        <v>-0.67</v>
      </c>
      <c r="N126" s="81" t="n">
        <v>838.11</v>
      </c>
      <c r="O126" s="0" t="n">
        <v>35720703.4599609</v>
      </c>
      <c r="P126" s="81" t="n">
        <v>91.3879894609733</v>
      </c>
      <c r="Q126" s="80" t="s">
        <v>35</v>
      </c>
      <c r="R126" s="0" t="n">
        <v>272642192.359863</v>
      </c>
      <c r="S126" s="81" t="n">
        <v>98.7804118381656</v>
      </c>
      <c r="T126" s="0" t="n">
        <f aca="false">E126+J126+O126</f>
        <v>272642192.359863</v>
      </c>
      <c r="U126" s="0" t="n">
        <v>22.31</v>
      </c>
    </row>
    <row r="127" customFormat="false" ht="13.8" hidden="false" customHeight="false" outlineLevel="0" collapsed="false">
      <c r="A127" s="79" t="n">
        <v>45052</v>
      </c>
      <c r="B127" s="80" t="s">
        <v>16</v>
      </c>
      <c r="C127" s="0" t="n">
        <v>0</v>
      </c>
      <c r="D127" s="0" t="n">
        <v>781</v>
      </c>
      <c r="E127" s="0" t="n">
        <v>148979041.172119</v>
      </c>
      <c r="F127" s="81" t="n">
        <v>100</v>
      </c>
      <c r="G127" s="80" t="s">
        <v>17</v>
      </c>
      <c r="H127" s="0" t="n">
        <v>0</v>
      </c>
      <c r="I127" s="0" t="n">
        <v>760</v>
      </c>
      <c r="J127" s="0" t="n">
        <v>87942447.7277832</v>
      </c>
      <c r="K127" s="81" t="n">
        <v>99.9999999974793</v>
      </c>
      <c r="L127" s="80" t="s">
        <v>18</v>
      </c>
      <c r="M127" s="0" t="n">
        <v>-0.68</v>
      </c>
      <c r="N127" s="81" t="n">
        <v>838.1</v>
      </c>
      <c r="O127" s="0" t="n">
        <v>35671888.3647461</v>
      </c>
      <c r="P127" s="81" t="n">
        <v>91.263100727692</v>
      </c>
      <c r="Q127" s="80" t="s">
        <v>35</v>
      </c>
      <c r="R127" s="0" t="n">
        <v>272593377.264648</v>
      </c>
      <c r="S127" s="81" t="n">
        <v>98.7627257450209</v>
      </c>
      <c r="T127" s="0" t="n">
        <f aca="false">E127+J127+O127</f>
        <v>272593377.264648</v>
      </c>
      <c r="U127" s="0" t="n">
        <v>20.77</v>
      </c>
    </row>
    <row r="128" customFormat="false" ht="13.8" hidden="false" customHeight="false" outlineLevel="0" collapsed="false">
      <c r="A128" s="79" t="n">
        <v>45053</v>
      </c>
      <c r="B128" s="80" t="s">
        <v>16</v>
      </c>
      <c r="C128" s="0" t="n">
        <v>0</v>
      </c>
      <c r="D128" s="0" t="n">
        <v>781</v>
      </c>
      <c r="E128" s="0" t="n">
        <v>148979041.172119</v>
      </c>
      <c r="F128" s="81" t="n">
        <v>100</v>
      </c>
      <c r="G128" s="80" t="s">
        <v>17</v>
      </c>
      <c r="H128" s="0" t="n">
        <v>0</v>
      </c>
      <c r="I128" s="0" t="n">
        <v>760</v>
      </c>
      <c r="J128" s="0" t="n">
        <v>87942447.7277832</v>
      </c>
      <c r="K128" s="81" t="n">
        <v>99.9999999974793</v>
      </c>
      <c r="L128" s="80" t="s">
        <v>18</v>
      </c>
      <c r="M128" s="0" t="n">
        <v>-0.7</v>
      </c>
      <c r="N128" s="81" t="n">
        <v>838.08</v>
      </c>
      <c r="O128" s="0" t="n">
        <v>35574382.6367188</v>
      </c>
      <c r="P128" s="81" t="n">
        <v>91.0136416862335</v>
      </c>
      <c r="Q128" s="80" t="s">
        <v>35</v>
      </c>
      <c r="R128" s="0" t="n">
        <v>272495871.536621</v>
      </c>
      <c r="S128" s="81" t="n">
        <v>98.7273986524394</v>
      </c>
      <c r="T128" s="0" t="n">
        <f aca="false">E128+J128+O128</f>
        <v>272495871.536621</v>
      </c>
      <c r="U128" s="0" t="n">
        <v>21.03</v>
      </c>
    </row>
    <row r="129" customFormat="false" ht="13.8" hidden="false" customHeight="false" outlineLevel="0" collapsed="false">
      <c r="A129" s="79" t="n">
        <v>45054</v>
      </c>
      <c r="B129" s="80" t="s">
        <v>16</v>
      </c>
      <c r="C129" s="0" t="n">
        <v>0</v>
      </c>
      <c r="D129" s="0" t="n">
        <v>781</v>
      </c>
      <c r="E129" s="0" t="n">
        <v>148979041.172119</v>
      </c>
      <c r="F129" s="81" t="n">
        <v>100</v>
      </c>
      <c r="G129" s="80" t="s">
        <v>17</v>
      </c>
      <c r="H129" s="0" t="n">
        <v>0</v>
      </c>
      <c r="I129" s="0" t="n">
        <v>760</v>
      </c>
      <c r="J129" s="0" t="n">
        <v>87942447.7277832</v>
      </c>
      <c r="K129" s="81" t="n">
        <v>99.9999999974793</v>
      </c>
      <c r="L129" s="80" t="s">
        <v>18</v>
      </c>
      <c r="M129" s="0" t="n">
        <v>-0.72</v>
      </c>
      <c r="N129" s="81" t="n">
        <v>838.06</v>
      </c>
      <c r="O129" s="0" t="n">
        <v>35477042.7338867</v>
      </c>
      <c r="P129" s="81" t="n">
        <v>90.7646068926126</v>
      </c>
      <c r="Q129" s="80" t="s">
        <v>35</v>
      </c>
      <c r="R129" s="0" t="n">
        <v>272398531.633789</v>
      </c>
      <c r="S129" s="81" t="n">
        <v>98.6921316396311</v>
      </c>
      <c r="T129" s="0" t="n">
        <f aca="false">E129+J129+O129</f>
        <v>272398531.633789</v>
      </c>
      <c r="U129" s="0" t="n">
        <v>20.77</v>
      </c>
    </row>
    <row r="130" customFormat="false" ht="13.8" hidden="false" customHeight="false" outlineLevel="0" collapsed="false">
      <c r="A130" s="79" t="n">
        <v>45055</v>
      </c>
      <c r="B130" s="80" t="s">
        <v>16</v>
      </c>
      <c r="C130" s="0" t="n">
        <v>0</v>
      </c>
      <c r="D130" s="0" t="n">
        <v>781</v>
      </c>
      <c r="E130" s="0" t="n">
        <v>148979041.172119</v>
      </c>
      <c r="F130" s="81" t="n">
        <v>100</v>
      </c>
      <c r="G130" s="80" t="s">
        <v>17</v>
      </c>
      <c r="H130" s="0" t="n">
        <v>0</v>
      </c>
      <c r="I130" s="0" t="n">
        <v>760</v>
      </c>
      <c r="J130" s="0" t="n">
        <v>87942447.7277832</v>
      </c>
      <c r="K130" s="81" t="n">
        <v>99.9999999974793</v>
      </c>
      <c r="L130" s="80" t="s">
        <v>18</v>
      </c>
      <c r="M130" s="0" t="n">
        <v>-0.74</v>
      </c>
      <c r="N130" s="81" t="n">
        <v>838.04</v>
      </c>
      <c r="O130" s="0" t="n">
        <v>35379868.4956055</v>
      </c>
      <c r="P130" s="81" t="n">
        <v>90.5159959358356</v>
      </c>
      <c r="Q130" s="80" t="s">
        <v>35</v>
      </c>
      <c r="R130" s="0" t="n">
        <v>272301357.395508</v>
      </c>
      <c r="S130" s="81" t="n">
        <v>98.6569246483933</v>
      </c>
      <c r="T130" s="0" t="n">
        <f aca="false">E130+J130+O130</f>
        <v>272301357.395508</v>
      </c>
      <c r="U130" s="0" t="n">
        <v>19.76</v>
      </c>
    </row>
    <row r="131" customFormat="false" ht="13.8" hidden="false" customHeight="false" outlineLevel="0" collapsed="false">
      <c r="A131" s="79" t="n">
        <v>45056</v>
      </c>
      <c r="B131" s="80" t="s">
        <v>16</v>
      </c>
      <c r="C131" s="0" t="n">
        <v>0</v>
      </c>
      <c r="D131" s="0" t="n">
        <v>781</v>
      </c>
      <c r="E131" s="0" t="n">
        <v>148979041.172119</v>
      </c>
      <c r="F131" s="81" t="n">
        <v>100</v>
      </c>
      <c r="G131" s="80" t="s">
        <v>17</v>
      </c>
      <c r="H131" s="0" t="n">
        <v>0</v>
      </c>
      <c r="I131" s="0" t="n">
        <v>760</v>
      </c>
      <c r="J131" s="0" t="n">
        <v>87942447.7277832</v>
      </c>
      <c r="K131" s="81" t="n">
        <v>99.9999999974793</v>
      </c>
      <c r="L131" s="80" t="s">
        <v>18</v>
      </c>
      <c r="M131" s="0" t="n">
        <v>-0.76</v>
      </c>
      <c r="N131" s="81" t="n">
        <v>838.02</v>
      </c>
      <c r="O131" s="0" t="n">
        <v>35282859.7680664</v>
      </c>
      <c r="P131" s="81" t="n">
        <v>90.2678084223983</v>
      </c>
      <c r="Q131" s="80" t="s">
        <v>35</v>
      </c>
      <c r="R131" s="0" t="n">
        <v>272204348.667969</v>
      </c>
      <c r="S131" s="81" t="n">
        <v>98.6217776229998</v>
      </c>
      <c r="T131" s="0" t="n">
        <f aca="false">E131+J131+O131</f>
        <v>272204348.667969</v>
      </c>
      <c r="U131" s="0" t="n">
        <v>20.27</v>
      </c>
    </row>
    <row r="132" customFormat="false" ht="13.8" hidden="false" customHeight="false" outlineLevel="0" collapsed="false">
      <c r="A132" s="79" t="n">
        <v>45057</v>
      </c>
      <c r="B132" s="80" t="s">
        <v>16</v>
      </c>
      <c r="C132" s="0" t="n">
        <v>0</v>
      </c>
      <c r="D132" s="0" t="n">
        <v>781</v>
      </c>
      <c r="E132" s="0" t="n">
        <v>148979041.172119</v>
      </c>
      <c r="F132" s="81" t="n">
        <v>100</v>
      </c>
      <c r="G132" s="80" t="s">
        <v>17</v>
      </c>
      <c r="H132" s="0" t="n">
        <v>0</v>
      </c>
      <c r="I132" s="0" t="n">
        <v>760</v>
      </c>
      <c r="J132" s="0" t="n">
        <v>87942447.7277832</v>
      </c>
      <c r="K132" s="81" t="n">
        <v>99.9999999974793</v>
      </c>
      <c r="L132" s="80" t="s">
        <v>18</v>
      </c>
      <c r="M132" s="0" t="n">
        <v>-0.76</v>
      </c>
      <c r="N132" s="81" t="n">
        <v>838.02</v>
      </c>
      <c r="O132" s="0" t="n">
        <v>35282859.7680664</v>
      </c>
      <c r="P132" s="81" t="n">
        <v>90.2678084223983</v>
      </c>
      <c r="Q132" s="80" t="s">
        <v>35</v>
      </c>
      <c r="R132" s="0" t="n">
        <v>272204348.667969</v>
      </c>
      <c r="S132" s="81" t="n">
        <v>98.6217776229998</v>
      </c>
      <c r="T132" s="0" t="n">
        <f aca="false">E132+J132+O132</f>
        <v>272204348.667969</v>
      </c>
      <c r="U132" s="0" t="n">
        <v>20.52</v>
      </c>
    </row>
    <row r="133" customFormat="false" ht="13.8" hidden="false" customHeight="false" outlineLevel="0" collapsed="false">
      <c r="A133" s="79" t="n">
        <v>45058</v>
      </c>
      <c r="B133" s="80" t="s">
        <v>16</v>
      </c>
      <c r="C133" s="0" t="n">
        <v>0</v>
      </c>
      <c r="D133" s="0" t="n">
        <v>781</v>
      </c>
      <c r="E133" s="0" t="n">
        <v>148979041.172119</v>
      </c>
      <c r="F133" s="81" t="n">
        <v>100</v>
      </c>
      <c r="G133" s="80" t="s">
        <v>17</v>
      </c>
      <c r="H133" s="0" t="n">
        <v>0</v>
      </c>
      <c r="I133" s="0" t="n">
        <v>760</v>
      </c>
      <c r="J133" s="0" t="n">
        <v>87942447.7277832</v>
      </c>
      <c r="K133" s="81" t="n">
        <v>99.9999999974793</v>
      </c>
      <c r="L133" s="80" t="s">
        <v>18</v>
      </c>
      <c r="M133" s="0" t="n">
        <v>-0.78</v>
      </c>
      <c r="N133" s="81" t="n">
        <v>838</v>
      </c>
      <c r="O133" s="0" t="n">
        <v>35186016.3901367</v>
      </c>
      <c r="P133" s="81" t="n">
        <v>90.0200439400575</v>
      </c>
      <c r="Q133" s="80" t="s">
        <v>35</v>
      </c>
      <c r="R133" s="0" t="n">
        <v>272107505.290039</v>
      </c>
      <c r="S133" s="81" t="n">
        <v>98.586690505071</v>
      </c>
      <c r="T133" s="0" t="n">
        <f aca="false">E133+J133+O133</f>
        <v>272107505.290039</v>
      </c>
      <c r="U133" s="0" t="n">
        <v>18.76</v>
      </c>
    </row>
    <row r="134" customFormat="false" ht="13.8" hidden="false" customHeight="false" outlineLevel="0" collapsed="false">
      <c r="A134" s="79" t="n">
        <v>45059</v>
      </c>
      <c r="B134" s="80" t="s">
        <v>16</v>
      </c>
      <c r="C134" s="0" t="n">
        <v>0</v>
      </c>
      <c r="D134" s="0" t="n">
        <v>781</v>
      </c>
      <c r="E134" s="0" t="n">
        <v>148979041.172119</v>
      </c>
      <c r="F134" s="81" t="n">
        <v>100</v>
      </c>
      <c r="G134" s="80" t="s">
        <v>17</v>
      </c>
      <c r="H134" s="0" t="n">
        <v>0</v>
      </c>
      <c r="I134" s="0" t="n">
        <v>760</v>
      </c>
      <c r="J134" s="0" t="n">
        <v>87942447.7277832</v>
      </c>
      <c r="K134" s="81" t="n">
        <v>99.9999999974793</v>
      </c>
      <c r="L134" s="80" t="s">
        <v>18</v>
      </c>
      <c r="M134" s="0" t="n">
        <v>-0.79</v>
      </c>
      <c r="N134" s="81" t="n">
        <v>837.99</v>
      </c>
      <c r="O134" s="0" t="n">
        <v>35137656.6611328</v>
      </c>
      <c r="P134" s="81" t="n">
        <v>89.8963202174971</v>
      </c>
      <c r="Q134" s="80" t="s">
        <v>35</v>
      </c>
      <c r="R134" s="0" t="n">
        <v>272059145.561035</v>
      </c>
      <c r="S134" s="81" t="n">
        <v>98.569169394688</v>
      </c>
      <c r="T134" s="0" t="n">
        <f aca="false">E134+J134+O134</f>
        <v>272059145.561035</v>
      </c>
      <c r="U134" s="0" t="n">
        <v>19.76</v>
      </c>
    </row>
    <row r="135" customFormat="false" ht="13.8" hidden="false" customHeight="false" outlineLevel="0" collapsed="false">
      <c r="A135" s="79" t="n">
        <v>45060</v>
      </c>
      <c r="B135" s="80" t="s">
        <v>16</v>
      </c>
      <c r="C135" s="0" t="n">
        <v>0</v>
      </c>
      <c r="D135" s="0" t="n">
        <v>781</v>
      </c>
      <c r="E135" s="0" t="n">
        <v>148979041.172119</v>
      </c>
      <c r="F135" s="81" t="n">
        <v>100</v>
      </c>
      <c r="G135" s="80" t="s">
        <v>17</v>
      </c>
      <c r="H135" s="0" t="n">
        <v>0</v>
      </c>
      <c r="I135" s="0" t="n">
        <v>760</v>
      </c>
      <c r="J135" s="0" t="n">
        <v>87942447.7277832</v>
      </c>
      <c r="K135" s="81" t="n">
        <v>99.9999999974793</v>
      </c>
      <c r="L135" s="80" t="s">
        <v>18</v>
      </c>
      <c r="M135" s="0" t="n">
        <v>-0.82</v>
      </c>
      <c r="N135" s="81" t="n">
        <v>837.96</v>
      </c>
      <c r="O135" s="0" t="n">
        <v>34992825.0664063</v>
      </c>
      <c r="P135" s="81" t="n">
        <v>89.5257824909004</v>
      </c>
      <c r="Q135" s="80" t="s">
        <v>35</v>
      </c>
      <c r="R135" s="0" t="n">
        <v>271914313.966309</v>
      </c>
      <c r="S135" s="81" t="n">
        <v>98.5166957681725</v>
      </c>
      <c r="T135" s="0" t="n">
        <f aca="false">E135+J135+O135</f>
        <v>271914313.966309</v>
      </c>
      <c r="U135" s="0" t="n">
        <v>18.76</v>
      </c>
    </row>
    <row r="136" customFormat="false" ht="13.8" hidden="false" customHeight="false" outlineLevel="0" collapsed="false">
      <c r="A136" s="79" t="n">
        <v>45061</v>
      </c>
      <c r="B136" s="80" t="s">
        <v>16</v>
      </c>
      <c r="C136" s="0" t="n">
        <v>0</v>
      </c>
      <c r="D136" s="0" t="n">
        <v>781</v>
      </c>
      <c r="E136" s="0" t="n">
        <v>148979041.172119</v>
      </c>
      <c r="F136" s="81" t="n">
        <v>100</v>
      </c>
      <c r="G136" s="80" t="s">
        <v>17</v>
      </c>
      <c r="H136" s="0" t="n">
        <v>0</v>
      </c>
      <c r="I136" s="0" t="n">
        <v>760</v>
      </c>
      <c r="J136" s="0" t="n">
        <v>87942447.7277832</v>
      </c>
      <c r="K136" s="81" t="n">
        <v>99.9999999974793</v>
      </c>
      <c r="L136" s="80" t="s">
        <v>18</v>
      </c>
      <c r="M136" s="0" t="n">
        <v>-0.85</v>
      </c>
      <c r="N136" s="81" t="n">
        <v>837.93</v>
      </c>
      <c r="O136" s="0" t="n">
        <v>34848364.4550781</v>
      </c>
      <c r="P136" s="81" t="n">
        <v>89.1561938897023</v>
      </c>
      <c r="Q136" s="80" t="s">
        <v>35</v>
      </c>
      <c r="R136" s="0" t="n">
        <v>271769853.35498</v>
      </c>
      <c r="S136" s="81" t="n">
        <v>98.4643565518617</v>
      </c>
      <c r="T136" s="0" t="n">
        <f aca="false">E136+J136+O136</f>
        <v>271769853.35498</v>
      </c>
      <c r="U136" s="0" t="n">
        <v>19.76</v>
      </c>
    </row>
    <row r="137" customFormat="false" ht="13.8" hidden="false" customHeight="false" outlineLevel="0" collapsed="false">
      <c r="A137" s="79" t="n">
        <v>45062</v>
      </c>
      <c r="B137" s="80" t="s">
        <v>16</v>
      </c>
      <c r="C137" s="0" t="n">
        <v>0</v>
      </c>
      <c r="D137" s="0" t="n">
        <v>781</v>
      </c>
      <c r="E137" s="0" t="n">
        <v>148979041.172119</v>
      </c>
      <c r="F137" s="81" t="n">
        <v>100</v>
      </c>
      <c r="G137" s="80" t="s">
        <v>17</v>
      </c>
      <c r="H137" s="0" t="n">
        <v>0</v>
      </c>
      <c r="I137" s="0" t="n">
        <v>760</v>
      </c>
      <c r="J137" s="0" t="n">
        <v>87942447.7277832</v>
      </c>
      <c r="K137" s="81" t="n">
        <v>99.9999999974793</v>
      </c>
      <c r="L137" s="80" t="s">
        <v>18</v>
      </c>
      <c r="M137" s="0" t="n">
        <v>-0.86</v>
      </c>
      <c r="N137" s="81" t="n">
        <v>837.92</v>
      </c>
      <c r="O137" s="0" t="n">
        <v>34800293.2670898</v>
      </c>
      <c r="P137" s="81" t="n">
        <v>89.033208371621</v>
      </c>
      <c r="Q137" s="80" t="s">
        <v>35</v>
      </c>
      <c r="R137" s="0" t="n">
        <v>271721782.166992</v>
      </c>
      <c r="S137" s="81" t="n">
        <v>98.4469399821593</v>
      </c>
      <c r="T137" s="0" t="n">
        <f aca="false">E137+J137+O137</f>
        <v>271721782.166992</v>
      </c>
      <c r="U137" s="0" t="n">
        <v>19.26</v>
      </c>
    </row>
    <row r="138" customFormat="false" ht="13.8" hidden="false" customHeight="false" outlineLevel="0" collapsed="false">
      <c r="A138" s="79" t="n">
        <v>45063</v>
      </c>
      <c r="B138" s="80" t="s">
        <v>16</v>
      </c>
      <c r="C138" s="0" t="n">
        <v>0</v>
      </c>
      <c r="D138" s="0" t="n">
        <v>781</v>
      </c>
      <c r="E138" s="0" t="n">
        <v>148979041.172119</v>
      </c>
      <c r="F138" s="81" t="n">
        <v>100</v>
      </c>
      <c r="G138" s="80" t="s">
        <v>17</v>
      </c>
      <c r="H138" s="0" t="n">
        <v>0</v>
      </c>
      <c r="I138" s="0" t="n">
        <v>760</v>
      </c>
      <c r="J138" s="0" t="n">
        <v>87942447.7277832</v>
      </c>
      <c r="K138" s="81" t="n">
        <v>99.9999999974793</v>
      </c>
      <c r="L138" s="80" t="s">
        <v>18</v>
      </c>
      <c r="M138" s="0" t="n">
        <v>-0.88</v>
      </c>
      <c r="N138" s="81" t="n">
        <v>837.9</v>
      </c>
      <c r="O138" s="0" t="n">
        <v>34704274.296875</v>
      </c>
      <c r="P138" s="81" t="n">
        <v>88.787553057249</v>
      </c>
      <c r="Q138" s="80" t="s">
        <v>35</v>
      </c>
      <c r="R138" s="0" t="n">
        <v>271625763.196777</v>
      </c>
      <c r="S138" s="81" t="n">
        <v>98.4121515536333</v>
      </c>
      <c r="T138" s="0" t="n">
        <f aca="false">E138+J138+O138</f>
        <v>271625763.196777</v>
      </c>
      <c r="U138" s="0" t="n">
        <v>20.77</v>
      </c>
    </row>
    <row r="139" customFormat="false" ht="13.8" hidden="false" customHeight="false" outlineLevel="0" collapsed="false">
      <c r="A139" s="79" t="n">
        <v>45064</v>
      </c>
      <c r="B139" s="80" t="s">
        <v>16</v>
      </c>
      <c r="C139" s="0" t="n">
        <v>0</v>
      </c>
      <c r="D139" s="0" t="n">
        <v>781</v>
      </c>
      <c r="E139" s="0" t="n">
        <v>148979041.172119</v>
      </c>
      <c r="F139" s="81" t="n">
        <v>100</v>
      </c>
      <c r="G139" s="80" t="s">
        <v>17</v>
      </c>
      <c r="H139" s="0" t="n">
        <v>0</v>
      </c>
      <c r="I139" s="0" t="n">
        <v>760</v>
      </c>
      <c r="J139" s="0" t="n">
        <v>87942447.7277832</v>
      </c>
      <c r="K139" s="81" t="n">
        <v>99.9999999974793</v>
      </c>
      <c r="L139" s="80" t="s">
        <v>18</v>
      </c>
      <c r="M139" s="0" t="n">
        <v>-0.9</v>
      </c>
      <c r="N139" s="81" t="n">
        <v>837.88</v>
      </c>
      <c r="O139" s="0" t="n">
        <v>34608419.7363281</v>
      </c>
      <c r="P139" s="81" t="n">
        <v>88.5423183692238</v>
      </c>
      <c r="Q139" s="80" t="s">
        <v>35</v>
      </c>
      <c r="R139" s="0" t="n">
        <v>271529908.63623</v>
      </c>
      <c r="S139" s="81" t="n">
        <v>98.3774226920237</v>
      </c>
      <c r="T139" s="0" t="n">
        <f aca="false">E139+J139+O139</f>
        <v>271529908.63623</v>
      </c>
      <c r="U139" s="0" t="n">
        <v>19.76</v>
      </c>
    </row>
    <row r="140" customFormat="false" ht="13.8" hidden="false" customHeight="false" outlineLevel="0" collapsed="false">
      <c r="A140" s="79" t="n">
        <v>45065</v>
      </c>
      <c r="B140" s="80" t="s">
        <v>16</v>
      </c>
      <c r="C140" s="0" t="n">
        <v>0</v>
      </c>
      <c r="D140" s="0" t="n">
        <v>781</v>
      </c>
      <c r="E140" s="0" t="n">
        <v>148979041.172119</v>
      </c>
      <c r="F140" s="81" t="n">
        <v>100</v>
      </c>
      <c r="G140" s="80" t="s">
        <v>17</v>
      </c>
      <c r="H140" s="0" t="n">
        <v>0</v>
      </c>
      <c r="I140" s="0" t="n">
        <v>760</v>
      </c>
      <c r="J140" s="0" t="n">
        <v>87942447.7277832</v>
      </c>
      <c r="K140" s="81" t="n">
        <v>99.9999999974793</v>
      </c>
      <c r="L140" s="80" t="s">
        <v>18</v>
      </c>
      <c r="M140" s="0" t="n">
        <v>-0.92</v>
      </c>
      <c r="N140" s="81" t="n">
        <v>837.86</v>
      </c>
      <c r="O140" s="0" t="n">
        <v>34512729.4287109</v>
      </c>
      <c r="P140" s="81" t="n">
        <v>88.2975039065456</v>
      </c>
      <c r="Q140" s="80" t="s">
        <v>35</v>
      </c>
      <c r="R140" s="0" t="n">
        <v>271434218.328613</v>
      </c>
      <c r="S140" s="81" t="n">
        <v>98.3427533405432</v>
      </c>
      <c r="T140" s="0" t="n">
        <f aca="false">E140+J140+O140</f>
        <v>271434218.328613</v>
      </c>
      <c r="U140" s="0" t="n">
        <v>19.76</v>
      </c>
    </row>
    <row r="141" customFormat="false" ht="13.8" hidden="false" customHeight="false" outlineLevel="0" collapsed="false">
      <c r="A141" s="79" t="n">
        <v>45066</v>
      </c>
      <c r="B141" s="80" t="s">
        <v>16</v>
      </c>
      <c r="C141" s="0" t="n">
        <v>0</v>
      </c>
      <c r="D141" s="0" t="n">
        <v>781</v>
      </c>
      <c r="E141" s="0" t="n">
        <v>148979041.172119</v>
      </c>
      <c r="F141" s="81" t="n">
        <v>100</v>
      </c>
      <c r="G141" s="80" t="s">
        <v>17</v>
      </c>
      <c r="H141" s="0" t="n">
        <v>0</v>
      </c>
      <c r="I141" s="0" t="n">
        <v>760</v>
      </c>
      <c r="J141" s="0" t="n">
        <v>87942447.7277832</v>
      </c>
      <c r="K141" s="81" t="n">
        <v>99.9999999974793</v>
      </c>
      <c r="L141" s="80" t="s">
        <v>18</v>
      </c>
      <c r="M141" s="0" t="n">
        <v>-0.94</v>
      </c>
      <c r="N141" s="81" t="n">
        <v>837.84</v>
      </c>
      <c r="O141" s="0" t="n">
        <v>34417203.2167969</v>
      </c>
      <c r="P141" s="81" t="n">
        <v>88.0531092669654</v>
      </c>
      <c r="Q141" s="80" t="s">
        <v>35</v>
      </c>
      <c r="R141" s="0" t="n">
        <v>271338692.116699</v>
      </c>
      <c r="S141" s="81" t="n">
        <v>98.3081434422273</v>
      </c>
      <c r="T141" s="0" t="n">
        <f aca="false">E141+J141+O141</f>
        <v>271338692.116699</v>
      </c>
      <c r="U141" s="0" t="n">
        <v>19.76</v>
      </c>
    </row>
    <row r="142" customFormat="false" ht="13.8" hidden="false" customHeight="false" outlineLevel="0" collapsed="false">
      <c r="A142" s="79" t="n">
        <v>45067</v>
      </c>
      <c r="B142" s="80" t="s">
        <v>16</v>
      </c>
      <c r="C142" s="0" t="n">
        <v>-0.01</v>
      </c>
      <c r="D142" s="0" t="n">
        <v>780.99</v>
      </c>
      <c r="E142" s="0" t="n">
        <v>148863691.813232</v>
      </c>
      <c r="F142" s="81" t="n">
        <v>99.9225734318203</v>
      </c>
      <c r="G142" s="80" t="s">
        <v>17</v>
      </c>
      <c r="H142" s="0" t="n">
        <v>-0.01</v>
      </c>
      <c r="I142" s="0" t="n">
        <v>759.99</v>
      </c>
      <c r="J142" s="0" t="n">
        <v>87866832.9206543</v>
      </c>
      <c r="K142" s="81" t="n">
        <v>99.9140178476976</v>
      </c>
      <c r="L142" s="80" t="s">
        <v>18</v>
      </c>
      <c r="M142" s="0" t="n">
        <v>-0.98</v>
      </c>
      <c r="N142" s="81" t="n">
        <v>837.8</v>
      </c>
      <c r="O142" s="0" t="n">
        <v>34226642.4560547</v>
      </c>
      <c r="P142" s="81" t="n">
        <v>87.5655778605948</v>
      </c>
      <c r="Q142" s="80" t="s">
        <v>35</v>
      </c>
      <c r="R142" s="0" t="n">
        <v>270957167.189941</v>
      </c>
      <c r="S142" s="81" t="n">
        <v>98.1699139588687</v>
      </c>
      <c r="T142" s="0" t="n">
        <f aca="false">E142+J142+O142</f>
        <v>270957167.189941</v>
      </c>
      <c r="U142" s="0" t="n">
        <v>19.51</v>
      </c>
    </row>
    <row r="143" customFormat="false" ht="13.8" hidden="false" customHeight="false" outlineLevel="0" collapsed="false">
      <c r="A143" s="79" t="n">
        <v>45068</v>
      </c>
      <c r="B143" s="80" t="s">
        <v>16</v>
      </c>
      <c r="C143" s="0" t="n">
        <v>-0.02</v>
      </c>
      <c r="D143" s="0" t="n">
        <v>780.98</v>
      </c>
      <c r="E143" s="0" t="n">
        <v>148748404.249756</v>
      </c>
      <c r="F143" s="81" t="n">
        <v>99.8451883429048</v>
      </c>
      <c r="G143" s="80" t="s">
        <v>17</v>
      </c>
      <c r="H143" s="0" t="n">
        <v>-0.01</v>
      </c>
      <c r="I143" s="0" t="n">
        <v>759.99</v>
      </c>
      <c r="J143" s="0" t="n">
        <v>87866832.9206543</v>
      </c>
      <c r="K143" s="81" t="n">
        <v>99.9140178476976</v>
      </c>
      <c r="L143" s="80" t="s">
        <v>18</v>
      </c>
      <c r="M143" s="0" t="n">
        <v>-1</v>
      </c>
      <c r="N143" s="81" t="n">
        <v>837.78</v>
      </c>
      <c r="O143" s="0" t="n">
        <v>34131607.5917969</v>
      </c>
      <c r="P143" s="81" t="n">
        <v>87.3224402868079</v>
      </c>
      <c r="Q143" s="80" t="s">
        <v>35</v>
      </c>
      <c r="R143" s="0" t="n">
        <v>270746844.762207</v>
      </c>
      <c r="S143" s="81" t="n">
        <v>98.0937124881771</v>
      </c>
      <c r="T143" s="0" t="n">
        <f aca="false">E143+J143+O143</f>
        <v>270746844.762207</v>
      </c>
      <c r="U143" s="0" t="n">
        <v>19.26</v>
      </c>
    </row>
    <row r="144" customFormat="false" ht="13.8" hidden="false" customHeight="false" outlineLevel="0" collapsed="false">
      <c r="A144" s="79" t="n">
        <v>45069</v>
      </c>
      <c r="B144" s="80" t="s">
        <v>16</v>
      </c>
      <c r="C144" s="0" t="n">
        <v>-0.03</v>
      </c>
      <c r="D144" s="0" t="n">
        <v>780.97</v>
      </c>
      <c r="E144" s="0" t="n">
        <v>148633178.458252</v>
      </c>
      <c r="F144" s="81" t="n">
        <v>99.7678447175214</v>
      </c>
      <c r="G144" s="80" t="s">
        <v>17</v>
      </c>
      <c r="H144" s="0" t="n">
        <v>-0.02</v>
      </c>
      <c r="I144" s="0" t="n">
        <v>759.98</v>
      </c>
      <c r="J144" s="0" t="n">
        <v>87791263.0876465</v>
      </c>
      <c r="K144" s="81" t="n">
        <v>99.8280868383176</v>
      </c>
      <c r="L144" s="80" t="s">
        <v>18</v>
      </c>
      <c r="M144" s="0" t="n">
        <v>-1.02</v>
      </c>
      <c r="N144" s="81" t="n">
        <v>837.76</v>
      </c>
      <c r="O144" s="0" t="n">
        <v>34036736.1962891</v>
      </c>
      <c r="P144" s="81" t="n">
        <v>87.0797209321195</v>
      </c>
      <c r="Q144" s="80" t="s">
        <v>35</v>
      </c>
      <c r="R144" s="0" t="n">
        <v>270461177.742188</v>
      </c>
      <c r="S144" s="81" t="n">
        <v>97.9902130787795</v>
      </c>
      <c r="T144" s="0" t="n">
        <f aca="false">E144+J144+O144</f>
        <v>270461177.742188</v>
      </c>
      <c r="U144" s="0" t="n">
        <v>18.51</v>
      </c>
    </row>
    <row r="145" customFormat="false" ht="13.8" hidden="false" customHeight="false" outlineLevel="0" collapsed="false">
      <c r="A145" s="79" t="n">
        <v>45070</v>
      </c>
      <c r="B145" s="80" t="s">
        <v>16</v>
      </c>
      <c r="C145" s="0" t="n">
        <v>-0.04</v>
      </c>
      <c r="D145" s="0" t="n">
        <v>780.96</v>
      </c>
      <c r="E145" s="0" t="n">
        <v>148518014.418701</v>
      </c>
      <c r="F145" s="81" t="n">
        <v>99.6905425422324</v>
      </c>
      <c r="G145" s="80" t="s">
        <v>17</v>
      </c>
      <c r="H145" s="0" t="n">
        <v>-0.03</v>
      </c>
      <c r="I145" s="0" t="n">
        <v>759.97</v>
      </c>
      <c r="J145" s="0" t="n">
        <v>87715738.2128906</v>
      </c>
      <c r="K145" s="81" t="n">
        <v>99.7422069512945</v>
      </c>
      <c r="L145" s="80" t="s">
        <v>18</v>
      </c>
      <c r="M145" s="0" t="n">
        <v>-1.04</v>
      </c>
      <c r="N145" s="81" t="n">
        <v>837.74</v>
      </c>
      <c r="O145" s="0" t="n">
        <v>33942028.1113281</v>
      </c>
      <c r="P145" s="81" t="n">
        <v>86.8374193917822</v>
      </c>
      <c r="Q145" s="80" t="s">
        <v>35</v>
      </c>
      <c r="R145" s="0" t="n">
        <v>270175780.74292</v>
      </c>
      <c r="S145" s="81" t="n">
        <v>97.8868115000252</v>
      </c>
      <c r="T145" s="0" t="n">
        <f aca="false">E145+J145+O145</f>
        <v>270175780.74292</v>
      </c>
      <c r="U145" s="0" t="n">
        <v>18.02</v>
      </c>
    </row>
    <row r="146" customFormat="false" ht="13.8" hidden="false" customHeight="false" outlineLevel="0" collapsed="false">
      <c r="A146" s="79" t="n">
        <v>45071</v>
      </c>
      <c r="B146" s="80" t="s">
        <v>16</v>
      </c>
      <c r="C146" s="0" t="n">
        <v>-0.05</v>
      </c>
      <c r="D146" s="0" t="n">
        <v>780.95</v>
      </c>
      <c r="E146" s="0" t="n">
        <v>148402912.111572</v>
      </c>
      <c r="F146" s="81" t="n">
        <v>99.6132818039276</v>
      </c>
      <c r="G146" s="80" t="s">
        <v>17</v>
      </c>
      <c r="H146" s="0" t="n">
        <v>-0.03</v>
      </c>
      <c r="I146" s="0" t="n">
        <v>759.97</v>
      </c>
      <c r="J146" s="0" t="n">
        <v>87715738.2128906</v>
      </c>
      <c r="K146" s="81" t="n">
        <v>99.7422069512945</v>
      </c>
      <c r="L146" s="80" t="s">
        <v>18</v>
      </c>
      <c r="M146" s="0" t="n">
        <v>-1.06</v>
      </c>
      <c r="N146" s="81" t="n">
        <v>837.72</v>
      </c>
      <c r="O146" s="0" t="n">
        <v>33847483.1816406</v>
      </c>
      <c r="P146" s="81" t="n">
        <v>86.5955352685439</v>
      </c>
      <c r="Q146" s="80" t="s">
        <v>35</v>
      </c>
      <c r="R146" s="0" t="n">
        <v>269966133.506104</v>
      </c>
      <c r="S146" s="81" t="n">
        <v>97.8108546563166</v>
      </c>
      <c r="T146" s="0" t="n">
        <f aca="false">E146+J146+O146</f>
        <v>269966133.506104</v>
      </c>
      <c r="U146" s="0" t="n">
        <v>19.76</v>
      </c>
    </row>
    <row r="147" customFormat="false" ht="13.8" hidden="false" customHeight="false" outlineLevel="0" collapsed="false">
      <c r="A147" s="79" t="n">
        <v>45072</v>
      </c>
      <c r="B147" s="80" t="s">
        <v>16</v>
      </c>
      <c r="C147" s="0" t="n">
        <v>-0.06</v>
      </c>
      <c r="D147" s="0" t="n">
        <v>780.94</v>
      </c>
      <c r="E147" s="0" t="n">
        <v>148287871.513916</v>
      </c>
      <c r="F147" s="81" t="n">
        <v>99.5360624872028</v>
      </c>
      <c r="G147" s="80" t="s">
        <v>17</v>
      </c>
      <c r="H147" s="0" t="n">
        <v>-0.04</v>
      </c>
      <c r="I147" s="0" t="n">
        <v>759.96</v>
      </c>
      <c r="J147" s="0" t="n">
        <v>87640258.2822266</v>
      </c>
      <c r="K147" s="81" t="n">
        <v>99.6563781705267</v>
      </c>
      <c r="L147" s="80" t="s">
        <v>18</v>
      </c>
      <c r="M147" s="0" t="n">
        <v>-1.08</v>
      </c>
      <c r="N147" s="81" t="n">
        <v>837.7</v>
      </c>
      <c r="O147" s="0" t="n">
        <v>33753101.2475586</v>
      </c>
      <c r="P147" s="81" t="n">
        <v>86.3540681539093</v>
      </c>
      <c r="Q147" s="80" t="s">
        <v>35</v>
      </c>
      <c r="R147" s="0" t="n">
        <v>269681231.043701</v>
      </c>
      <c r="S147" s="81" t="n">
        <v>97.7076322521603</v>
      </c>
      <c r="T147" s="0" t="n">
        <f aca="false">E147+J147+O147</f>
        <v>269681231.043701</v>
      </c>
      <c r="U147" s="0" t="n">
        <v>19.26</v>
      </c>
    </row>
    <row r="148" customFormat="false" ht="13.8" hidden="false" customHeight="false" outlineLevel="0" collapsed="false">
      <c r="A148" s="79" t="n">
        <v>45073</v>
      </c>
      <c r="B148" s="80" t="s">
        <v>16</v>
      </c>
      <c r="C148" s="0" t="n">
        <v>-0.06</v>
      </c>
      <c r="D148" s="0" t="n">
        <v>780.94</v>
      </c>
      <c r="E148" s="0" t="n">
        <v>148287871.513916</v>
      </c>
      <c r="F148" s="81" t="n">
        <v>99.5360624872028</v>
      </c>
      <c r="G148" s="80" t="s">
        <v>17</v>
      </c>
      <c r="H148" s="0" t="n">
        <v>-0.04</v>
      </c>
      <c r="I148" s="0" t="n">
        <v>759.96</v>
      </c>
      <c r="J148" s="0" t="n">
        <v>87640258.2822266</v>
      </c>
      <c r="K148" s="81" t="n">
        <v>99.6563781705267</v>
      </c>
      <c r="L148" s="80" t="s">
        <v>18</v>
      </c>
      <c r="M148" s="0" t="n">
        <v>-1.1</v>
      </c>
      <c r="N148" s="81" t="n">
        <v>837.68</v>
      </c>
      <c r="O148" s="0" t="n">
        <v>33658882.1557617</v>
      </c>
      <c r="P148" s="81" t="n">
        <v>86.1130176556231</v>
      </c>
      <c r="Q148" s="80" t="s">
        <v>35</v>
      </c>
      <c r="R148" s="0" t="n">
        <v>269587011.951904</v>
      </c>
      <c r="S148" s="81" t="n">
        <v>97.6734959337492</v>
      </c>
      <c r="T148" s="0" t="n">
        <f aca="false">E148+J148+O148</f>
        <v>269587011.951904</v>
      </c>
      <c r="U148" s="0" t="n">
        <v>20.27</v>
      </c>
    </row>
    <row r="149" customFormat="false" ht="13.8" hidden="false" customHeight="false" outlineLevel="0" collapsed="false">
      <c r="A149" s="79" t="n">
        <v>45074</v>
      </c>
      <c r="B149" s="80" t="s">
        <v>16</v>
      </c>
      <c r="C149" s="0" t="n">
        <v>-0.07</v>
      </c>
      <c r="D149" s="0" t="n">
        <v>780.93</v>
      </c>
      <c r="E149" s="0" t="n">
        <v>148172892.606689</v>
      </c>
      <c r="F149" s="81" t="n">
        <v>99.4588845792757</v>
      </c>
      <c r="G149" s="80" t="s">
        <v>17</v>
      </c>
      <c r="H149" s="0" t="n">
        <v>-0.05</v>
      </c>
      <c r="I149" s="0" t="n">
        <v>759.95</v>
      </c>
      <c r="J149" s="0" t="n">
        <v>87564823.2810059</v>
      </c>
      <c r="K149" s="81" t="n">
        <v>99.5706004793572</v>
      </c>
      <c r="L149" s="80" t="s">
        <v>18</v>
      </c>
      <c r="M149" s="0" t="n">
        <v>-1.12</v>
      </c>
      <c r="N149" s="81" t="n">
        <v>837.66</v>
      </c>
      <c r="O149" s="0" t="n">
        <v>33564825.7460938</v>
      </c>
      <c r="P149" s="81" t="n">
        <v>85.8723833639411</v>
      </c>
      <c r="Q149" s="80" t="s">
        <v>35</v>
      </c>
      <c r="R149" s="0" t="n">
        <v>269302541.633789</v>
      </c>
      <c r="S149" s="81" t="n">
        <v>97.5704300988689</v>
      </c>
      <c r="T149" s="0" t="n">
        <f aca="false">E149+J149+O149</f>
        <v>269302541.633789</v>
      </c>
      <c r="U149" s="0" t="n">
        <v>17.28</v>
      </c>
    </row>
    <row r="150" customFormat="false" ht="13.8" hidden="false" customHeight="false" outlineLevel="0" collapsed="false">
      <c r="A150" s="79" t="n">
        <v>45075</v>
      </c>
      <c r="B150" s="80" t="s">
        <v>16</v>
      </c>
      <c r="C150" s="0" t="n">
        <v>-0.09</v>
      </c>
      <c r="D150" s="0" t="n">
        <v>780.91</v>
      </c>
      <c r="E150" s="0" t="n">
        <v>147943119.7771</v>
      </c>
      <c r="F150" s="81" t="n">
        <v>99.3046529318023</v>
      </c>
      <c r="G150" s="80" t="s">
        <v>17</v>
      </c>
      <c r="H150" s="0" t="n">
        <v>-0.05</v>
      </c>
      <c r="I150" s="0" t="n">
        <v>759.95</v>
      </c>
      <c r="J150" s="0" t="n">
        <v>87564823.2810059</v>
      </c>
      <c r="K150" s="81" t="n">
        <v>99.5706004793572</v>
      </c>
      <c r="L150" s="80" t="s">
        <v>18</v>
      </c>
      <c r="M150" s="0" t="n">
        <v>-1.12</v>
      </c>
      <c r="N150" s="81" t="n">
        <v>837.66</v>
      </c>
      <c r="O150" s="0" t="n">
        <v>33564825.7460938</v>
      </c>
      <c r="P150" s="81" t="n">
        <v>85.8723833639411</v>
      </c>
      <c r="Q150" s="80" t="s">
        <v>35</v>
      </c>
      <c r="R150" s="0" t="n">
        <v>269072768.804199</v>
      </c>
      <c r="S150" s="81" t="n">
        <v>97.487181594521</v>
      </c>
      <c r="T150" s="0" t="n">
        <f aca="false">E150+J150+O150</f>
        <v>269072768.804199</v>
      </c>
      <c r="U150" s="0" t="n">
        <v>17.53</v>
      </c>
    </row>
    <row r="151" customFormat="false" ht="13.8" hidden="false" customHeight="false" outlineLevel="0" collapsed="false">
      <c r="A151" s="79" t="n">
        <v>45076</v>
      </c>
      <c r="B151" s="80" t="s">
        <v>16</v>
      </c>
      <c r="C151" s="0" t="n">
        <v>-0.1</v>
      </c>
      <c r="D151" s="0" t="n">
        <v>780.9</v>
      </c>
      <c r="E151" s="0" t="n">
        <v>147828325.813232</v>
      </c>
      <c r="F151" s="81" t="n">
        <v>99.2275991643972</v>
      </c>
      <c r="G151" s="80" t="s">
        <v>17</v>
      </c>
      <c r="H151" s="0" t="n">
        <v>-0.06</v>
      </c>
      <c r="I151" s="0" t="n">
        <v>759.94</v>
      </c>
      <c r="J151" s="0" t="n">
        <v>87489433.1931152</v>
      </c>
      <c r="K151" s="81" t="n">
        <v>99.4848738594636</v>
      </c>
      <c r="L151" s="80" t="s">
        <v>18</v>
      </c>
      <c r="M151" s="0" t="n">
        <v>-1.14</v>
      </c>
      <c r="N151" s="81" t="n">
        <v>837.64</v>
      </c>
      <c r="O151" s="0" t="n">
        <v>33470931.8623047</v>
      </c>
      <c r="P151" s="81" t="n">
        <v>85.6321648791124</v>
      </c>
      <c r="Q151" s="80" t="s">
        <v>35</v>
      </c>
      <c r="R151" s="0" t="n">
        <v>268788690.868652</v>
      </c>
      <c r="S151" s="81" t="n">
        <v>97.384257922933</v>
      </c>
      <c r="T151" s="0" t="n">
        <f aca="false">E151+J151+O151</f>
        <v>268788690.868652</v>
      </c>
      <c r="U151" s="0" t="n">
        <v>18.02</v>
      </c>
    </row>
    <row r="152" customFormat="false" ht="13.8" hidden="false" customHeight="false" outlineLevel="0" collapsed="false">
      <c r="A152" s="79" t="n">
        <v>45077</v>
      </c>
      <c r="B152" s="80" t="s">
        <v>16</v>
      </c>
      <c r="C152" s="0" t="n">
        <v>-0.1</v>
      </c>
      <c r="D152" s="0" t="n">
        <v>780.9</v>
      </c>
      <c r="E152" s="0" t="n">
        <v>147828325.813232</v>
      </c>
      <c r="F152" s="81" t="n">
        <v>99.2275991643972</v>
      </c>
      <c r="G152" s="80" t="s">
        <v>17</v>
      </c>
      <c r="H152" s="0" t="n">
        <v>-0.06</v>
      </c>
      <c r="I152" s="0" t="n">
        <v>759.94</v>
      </c>
      <c r="J152" s="0" t="n">
        <v>87489433.1931152</v>
      </c>
      <c r="K152" s="81" t="n">
        <v>99.4848738594636</v>
      </c>
      <c r="L152" s="80" t="s">
        <v>18</v>
      </c>
      <c r="M152" s="0" t="n">
        <v>-1.16</v>
      </c>
      <c r="N152" s="81" t="n">
        <v>837.62</v>
      </c>
      <c r="O152" s="0" t="n">
        <v>33377200.3486328</v>
      </c>
      <c r="P152" s="81" t="n">
        <v>85.3923618026358</v>
      </c>
      <c r="Q152" s="80" t="s">
        <v>35</v>
      </c>
      <c r="R152" s="0" t="n">
        <v>268694959.35498</v>
      </c>
      <c r="S152" s="81" t="n">
        <v>97.3502982579135</v>
      </c>
      <c r="T152" s="0" t="n">
        <f aca="false">E152+J152+O152</f>
        <v>268694959.35498</v>
      </c>
      <c r="U152" s="0" t="n">
        <v>19.01</v>
      </c>
    </row>
    <row r="153" customFormat="false" ht="13.8" hidden="false" customHeight="false" outlineLevel="0" collapsed="false">
      <c r="A153" s="79" t="n">
        <v>45078</v>
      </c>
      <c r="B153" s="80" t="s">
        <v>16</v>
      </c>
      <c r="C153" s="0" t="n">
        <v>-0.1</v>
      </c>
      <c r="D153" s="0" t="n">
        <v>780.9</v>
      </c>
      <c r="E153" s="0" t="n">
        <v>147828325.813232</v>
      </c>
      <c r="F153" s="81" t="n">
        <v>99.2275991643972</v>
      </c>
      <c r="G153" s="80" t="s">
        <v>17</v>
      </c>
      <c r="H153" s="0" t="n">
        <v>-0.06</v>
      </c>
      <c r="I153" s="0" t="n">
        <v>759.94</v>
      </c>
      <c r="J153" s="0" t="n">
        <v>87489433.1931152</v>
      </c>
      <c r="K153" s="81" t="n">
        <v>99.4848738594636</v>
      </c>
      <c r="L153" s="80" t="s">
        <v>18</v>
      </c>
      <c r="M153" s="0" t="n">
        <v>-1.18</v>
      </c>
      <c r="N153" s="81" t="n">
        <v>837.6</v>
      </c>
      <c r="O153" s="0" t="n">
        <v>33283631.0478516</v>
      </c>
      <c r="P153" s="81" t="n">
        <v>85.1529737322622</v>
      </c>
      <c r="Q153" s="80" t="s">
        <v>35</v>
      </c>
      <c r="R153" s="0" t="n">
        <v>268601390.054199</v>
      </c>
      <c r="S153" s="81" t="n">
        <v>97.3163973639009</v>
      </c>
      <c r="T153" s="0" t="n">
        <f aca="false">E153+J153+O153</f>
        <v>268601390.054199</v>
      </c>
      <c r="U153" s="0" t="n">
        <v>17.28</v>
      </c>
    </row>
    <row r="154" customFormat="false" ht="13.8" hidden="false" customHeight="false" outlineLevel="0" collapsed="false">
      <c r="A154" s="79" t="n">
        <v>45079</v>
      </c>
      <c r="B154" s="80" t="s">
        <v>16</v>
      </c>
      <c r="C154" s="0" t="n">
        <v>-0.12</v>
      </c>
      <c r="D154" s="0" t="n">
        <v>780.88</v>
      </c>
      <c r="E154" s="0" t="n">
        <v>147598922.680908</v>
      </c>
      <c r="F154" s="81" t="n">
        <v>99.0736156708001</v>
      </c>
      <c r="G154" s="80" t="s">
        <v>17</v>
      </c>
      <c r="H154" s="0" t="n">
        <v>-0.07</v>
      </c>
      <c r="I154" s="0" t="n">
        <v>759.93</v>
      </c>
      <c r="J154" s="0" t="n">
        <v>87414088.0048828</v>
      </c>
      <c r="K154" s="81" t="n">
        <v>99.3991982952995</v>
      </c>
      <c r="L154" s="80" t="s">
        <v>18</v>
      </c>
      <c r="M154" s="0" t="n">
        <v>-1.19</v>
      </c>
      <c r="N154" s="81" t="n">
        <v>837.59</v>
      </c>
      <c r="O154" s="0" t="n">
        <v>33236907.1767578</v>
      </c>
      <c r="P154" s="81" t="n">
        <v>85.0334351950697</v>
      </c>
      <c r="Q154" s="80" t="s">
        <v>35</v>
      </c>
      <c r="R154" s="0" t="n">
        <v>268249917.862549</v>
      </c>
      <c r="S154" s="81" t="n">
        <v>97.1890562229704</v>
      </c>
      <c r="T154" s="0" t="n">
        <f aca="false">E154+J154+O154</f>
        <v>268249917.862549</v>
      </c>
      <c r="U154" s="0" t="n">
        <v>19.26</v>
      </c>
    </row>
    <row r="155" customFormat="false" ht="13.8" hidden="false" customHeight="false" outlineLevel="0" collapsed="false">
      <c r="A155" s="79" t="n">
        <v>45080</v>
      </c>
      <c r="B155" s="80" t="s">
        <v>16</v>
      </c>
      <c r="C155" s="0" t="n">
        <v>-0.13</v>
      </c>
      <c r="D155" s="0" t="n">
        <v>780.87</v>
      </c>
      <c r="E155" s="0" t="n">
        <v>147484313.472412</v>
      </c>
      <c r="F155" s="81" t="n">
        <v>98.9966859177326</v>
      </c>
      <c r="G155" s="80" t="s">
        <v>17</v>
      </c>
      <c r="H155" s="0" t="n">
        <v>-0.08</v>
      </c>
      <c r="I155" s="0" t="n">
        <v>759.92</v>
      </c>
      <c r="J155" s="0" t="n">
        <v>87338787.699707</v>
      </c>
      <c r="K155" s="81" t="n">
        <v>99.3135737679871</v>
      </c>
      <c r="L155" s="80" t="s">
        <v>18</v>
      </c>
      <c r="M155" s="0" t="n">
        <v>-1.21</v>
      </c>
      <c r="N155" s="81" t="n">
        <v>837.57</v>
      </c>
      <c r="O155" s="0" t="n">
        <v>33143580.8989258</v>
      </c>
      <c r="P155" s="81" t="n">
        <v>84.7946688755737</v>
      </c>
      <c r="Q155" s="80" t="s">
        <v>35</v>
      </c>
      <c r="R155" s="0" t="n">
        <v>267966682.071045</v>
      </c>
      <c r="S155" s="81" t="n">
        <v>97.0864376667964</v>
      </c>
      <c r="T155" s="0" t="n">
        <f aca="false">E155+J155+O155</f>
        <v>267966682.071045</v>
      </c>
      <c r="U155" s="0" t="n">
        <v>18.27</v>
      </c>
    </row>
    <row r="156" customFormat="false" ht="13.8" hidden="false" customHeight="false" outlineLevel="0" collapsed="false">
      <c r="A156" s="79" t="n">
        <v>45081</v>
      </c>
      <c r="B156" s="80" t="s">
        <v>16</v>
      </c>
      <c r="C156" s="0" t="n">
        <v>-0.14</v>
      </c>
      <c r="D156" s="0" t="n">
        <v>780.86</v>
      </c>
      <c r="E156" s="0" t="n">
        <v>147369765.806396</v>
      </c>
      <c r="F156" s="81" t="n">
        <v>98.9197974741539</v>
      </c>
      <c r="G156" s="80" t="s">
        <v>17</v>
      </c>
      <c r="H156" s="0" t="n">
        <v>-0.09</v>
      </c>
      <c r="I156" s="0" t="n">
        <v>759.91</v>
      </c>
      <c r="J156" s="0" t="n">
        <v>87263532.2648926</v>
      </c>
      <c r="K156" s="81" t="n">
        <v>99.2280002630904</v>
      </c>
      <c r="L156" s="80" t="s">
        <v>18</v>
      </c>
      <c r="M156" s="0" t="n">
        <v>-1.24</v>
      </c>
      <c r="N156" s="81" t="n">
        <v>837.54</v>
      </c>
      <c r="O156" s="0" t="n">
        <v>33003894.8466797</v>
      </c>
      <c r="P156" s="81" t="n">
        <v>84.437295525275</v>
      </c>
      <c r="Q156" s="80" t="s">
        <v>35</v>
      </c>
      <c r="R156" s="0" t="n">
        <v>267637192.917969</v>
      </c>
      <c r="S156" s="81" t="n">
        <v>96.967061153736</v>
      </c>
      <c r="T156" s="0" t="n">
        <f aca="false">E156+J156+O156</f>
        <v>267637192.917969</v>
      </c>
      <c r="U156" s="0" t="n">
        <v>20.27</v>
      </c>
    </row>
    <row r="157" customFormat="false" ht="13.8" hidden="false" customHeight="false" outlineLevel="0" collapsed="false">
      <c r="A157" s="79" t="n">
        <v>45082</v>
      </c>
      <c r="B157" s="80" t="s">
        <v>16</v>
      </c>
      <c r="C157" s="0" t="n">
        <v>-0.15</v>
      </c>
      <c r="D157" s="0" t="n">
        <v>780.85</v>
      </c>
      <c r="E157" s="0" t="n">
        <v>147255279.662354</v>
      </c>
      <c r="F157" s="81" t="n">
        <v>98.8429503262986</v>
      </c>
      <c r="G157" s="80" t="s">
        <v>17</v>
      </c>
      <c r="H157" s="0" t="n">
        <v>-0.1</v>
      </c>
      <c r="I157" s="0" t="n">
        <v>759.9</v>
      </c>
      <c r="J157" s="0" t="n">
        <v>87188321.6823731</v>
      </c>
      <c r="K157" s="81" t="n">
        <v>99.1424777600661</v>
      </c>
      <c r="L157" s="80" t="s">
        <v>18</v>
      </c>
      <c r="M157" s="0" t="n">
        <v>-1.26</v>
      </c>
      <c r="N157" s="81" t="n">
        <v>837.52</v>
      </c>
      <c r="O157" s="0" t="n">
        <v>32910972.8251953</v>
      </c>
      <c r="P157" s="81" t="n">
        <v>84.1995634568227</v>
      </c>
      <c r="Q157" s="80" t="s">
        <v>35</v>
      </c>
      <c r="R157" s="0" t="n">
        <v>267354574.169922</v>
      </c>
      <c r="S157" s="81" t="n">
        <v>96.8646661572624</v>
      </c>
      <c r="T157" s="0" t="n">
        <f aca="false">E157+J157+O157</f>
        <v>267354574.169922</v>
      </c>
      <c r="U157" s="0" t="n">
        <v>18.02</v>
      </c>
    </row>
    <row r="158" customFormat="false" ht="13.8" hidden="false" customHeight="false" outlineLevel="0" collapsed="false">
      <c r="A158" s="79" t="n">
        <v>45083</v>
      </c>
      <c r="B158" s="80" t="s">
        <v>16</v>
      </c>
      <c r="C158" s="0" t="n">
        <v>-0.16</v>
      </c>
      <c r="D158" s="0" t="n">
        <v>780.84</v>
      </c>
      <c r="E158" s="0" t="n">
        <v>147140855.020264</v>
      </c>
      <c r="F158" s="81" t="n">
        <v>98.7661444607288</v>
      </c>
      <c r="G158" s="80" t="s">
        <v>17</v>
      </c>
      <c r="H158" s="0" t="n">
        <v>-0.11</v>
      </c>
      <c r="I158" s="0" t="n">
        <v>759.89</v>
      </c>
      <c r="J158" s="0" t="n">
        <v>87113155.9401856</v>
      </c>
      <c r="K158" s="81" t="n">
        <v>99.0570062453111</v>
      </c>
      <c r="L158" s="80" t="s">
        <v>18</v>
      </c>
      <c r="M158" s="0" t="n">
        <v>-1.28</v>
      </c>
      <c r="N158" s="81" t="n">
        <v>837.5</v>
      </c>
      <c r="O158" s="0" t="n">
        <v>32818212.2314453</v>
      </c>
      <c r="P158" s="81" t="n">
        <v>83.9622443857266</v>
      </c>
      <c r="Q158" s="80" t="s">
        <v>35</v>
      </c>
      <c r="R158" s="0" t="n">
        <v>267072223.191895</v>
      </c>
      <c r="S158" s="81" t="n">
        <v>96.762368175974</v>
      </c>
      <c r="T158" s="0" t="n">
        <f aca="false">E158+J158+O158</f>
        <v>267072223.191895</v>
      </c>
      <c r="U158" s="0" t="n">
        <v>18.27</v>
      </c>
    </row>
    <row r="159" customFormat="false" ht="13.8" hidden="false" customHeight="false" outlineLevel="0" collapsed="false">
      <c r="A159" s="79" t="n">
        <v>45084</v>
      </c>
      <c r="B159" s="80" t="s">
        <v>16</v>
      </c>
      <c r="C159" s="0" t="n">
        <v>-0.16</v>
      </c>
      <c r="D159" s="0" t="n">
        <v>780.84</v>
      </c>
      <c r="E159" s="0" t="n">
        <v>147140855.020264</v>
      </c>
      <c r="F159" s="81" t="n">
        <v>98.7661444607288</v>
      </c>
      <c r="G159" s="80" t="s">
        <v>17</v>
      </c>
      <c r="H159" s="0" t="n">
        <v>-0.12</v>
      </c>
      <c r="I159" s="0" t="n">
        <v>759.88</v>
      </c>
      <c r="J159" s="0" t="n">
        <v>87038035.0214844</v>
      </c>
      <c r="K159" s="81" t="n">
        <v>98.9715856996699</v>
      </c>
      <c r="L159" s="80" t="s">
        <v>18</v>
      </c>
      <c r="M159" s="0" t="n">
        <v>-1.3</v>
      </c>
      <c r="N159" s="81" t="n">
        <v>837.48</v>
      </c>
      <c r="O159" s="0" t="n">
        <v>32725612.90625</v>
      </c>
      <c r="P159" s="81" t="n">
        <v>83.7253379047406</v>
      </c>
      <c r="Q159" s="80" t="s">
        <v>35</v>
      </c>
      <c r="R159" s="0" t="n">
        <v>266904502.947998</v>
      </c>
      <c r="S159" s="81" t="n">
        <v>96.7016018117429</v>
      </c>
      <c r="T159" s="0" t="n">
        <f aca="false">E159+J159+O159</f>
        <v>266904502.947998</v>
      </c>
      <c r="U159" s="0" t="n">
        <v>18.27</v>
      </c>
    </row>
    <row r="160" customFormat="false" ht="13.8" hidden="false" customHeight="false" outlineLevel="0" collapsed="false">
      <c r="A160" s="79" t="n">
        <v>45085</v>
      </c>
      <c r="B160" s="80" t="s">
        <v>16</v>
      </c>
      <c r="C160" s="0" t="n">
        <v>-0.18</v>
      </c>
      <c r="D160" s="0" t="n">
        <v>780.82</v>
      </c>
      <c r="E160" s="0" t="n">
        <v>146912190.155029</v>
      </c>
      <c r="F160" s="81" t="n">
        <v>98.6126565181059</v>
      </c>
      <c r="G160" s="80" t="s">
        <v>17</v>
      </c>
      <c r="H160" s="0" t="n">
        <v>-0.12</v>
      </c>
      <c r="I160" s="0" t="n">
        <v>759.88</v>
      </c>
      <c r="J160" s="0" t="n">
        <v>87038035.0214844</v>
      </c>
      <c r="K160" s="81" t="n">
        <v>98.9715856996699</v>
      </c>
      <c r="L160" s="80" t="s">
        <v>18</v>
      </c>
      <c r="M160" s="0" t="n">
        <v>-1.32</v>
      </c>
      <c r="N160" s="81" t="n">
        <v>837.46</v>
      </c>
      <c r="O160" s="0" t="n">
        <v>32633174.6962891</v>
      </c>
      <c r="P160" s="81" t="n">
        <v>83.4888436216096</v>
      </c>
      <c r="Q160" s="80" t="s">
        <v>35</v>
      </c>
      <c r="R160" s="0" t="n">
        <v>266583399.872803</v>
      </c>
      <c r="S160" s="81" t="n">
        <v>96.5852636406926</v>
      </c>
      <c r="T160" s="0" t="n">
        <f aca="false">E160+J160+O160</f>
        <v>266583399.872803</v>
      </c>
      <c r="U160" s="0" t="n">
        <v>20.52</v>
      </c>
    </row>
    <row r="161" customFormat="false" ht="13.8" hidden="false" customHeight="false" outlineLevel="0" collapsed="false">
      <c r="A161" s="79" t="n">
        <v>45086</v>
      </c>
      <c r="B161" s="80" t="s">
        <v>16</v>
      </c>
      <c r="C161" s="0" t="n">
        <v>-0.19</v>
      </c>
      <c r="D161" s="0" t="n">
        <v>780.81</v>
      </c>
      <c r="E161" s="0" t="n">
        <v>146797949.891846</v>
      </c>
      <c r="F161" s="81" t="n">
        <v>98.5359744141772</v>
      </c>
      <c r="G161" s="80" t="s">
        <v>17</v>
      </c>
      <c r="H161" s="0" t="n">
        <v>-0.13</v>
      </c>
      <c r="I161" s="0" t="n">
        <v>759.87</v>
      </c>
      <c r="J161" s="0" t="n">
        <v>86962958.9123535</v>
      </c>
      <c r="K161" s="81" t="n">
        <v>98.8862161073186</v>
      </c>
      <c r="L161" s="80" t="s">
        <v>18</v>
      </c>
      <c r="M161" s="0" t="n">
        <v>-1.34</v>
      </c>
      <c r="N161" s="81" t="n">
        <v>837.44</v>
      </c>
      <c r="O161" s="0" t="n">
        <v>32540897.4414063</v>
      </c>
      <c r="P161" s="81" t="n">
        <v>83.252761126589</v>
      </c>
      <c r="Q161" s="80" t="s">
        <v>35</v>
      </c>
      <c r="R161" s="0" t="n">
        <v>266301806.245605</v>
      </c>
      <c r="S161" s="81" t="n">
        <v>96.4832400535699</v>
      </c>
      <c r="T161" s="0" t="n">
        <f aca="false">E161+J161+O161</f>
        <v>266301806.245605</v>
      </c>
      <c r="U161" s="0" t="n">
        <v>18.02</v>
      </c>
    </row>
    <row r="162" customFormat="false" ht="13.8" hidden="false" customHeight="false" outlineLevel="0" collapsed="false">
      <c r="A162" s="79" t="n">
        <v>45087</v>
      </c>
      <c r="B162" s="80" t="s">
        <v>16</v>
      </c>
      <c r="C162" s="0" t="n">
        <v>-0.2</v>
      </c>
      <c r="D162" s="0" t="n">
        <v>780.8</v>
      </c>
      <c r="E162" s="0" t="n">
        <v>146683771.045654</v>
      </c>
      <c r="F162" s="81" t="n">
        <v>98.4593335355052</v>
      </c>
      <c r="G162" s="80" t="s">
        <v>17</v>
      </c>
      <c r="H162" s="0" t="n">
        <v>-0.14</v>
      </c>
      <c r="I162" s="0" t="n">
        <v>759.86</v>
      </c>
      <c r="J162" s="0" t="n">
        <v>86887927.5959473</v>
      </c>
      <c r="K162" s="81" t="n">
        <v>98.8008974491018</v>
      </c>
      <c r="L162" s="80" t="s">
        <v>18</v>
      </c>
      <c r="M162" s="0" t="n">
        <v>-1.37</v>
      </c>
      <c r="N162" s="81" t="n">
        <v>837.41</v>
      </c>
      <c r="O162" s="0" t="n">
        <v>32402783.0097656</v>
      </c>
      <c r="P162" s="81" t="n">
        <v>82.8994086166831</v>
      </c>
      <c r="Q162" s="80" t="s">
        <v>35</v>
      </c>
      <c r="R162" s="0" t="n">
        <v>265974481.651367</v>
      </c>
      <c r="S162" s="81" t="n">
        <v>96.3646477772104</v>
      </c>
      <c r="T162" s="0" t="n">
        <f aca="false">E162+J162+O162</f>
        <v>265974481.651367</v>
      </c>
      <c r="U162" s="0" t="n">
        <v>17.77</v>
      </c>
    </row>
    <row r="163" customFormat="false" ht="13.8" hidden="false" customHeight="false" outlineLevel="0" collapsed="false">
      <c r="A163" s="79" t="n">
        <v>45088</v>
      </c>
      <c r="B163" s="80" t="s">
        <v>16</v>
      </c>
      <c r="C163" s="0" t="n">
        <v>-0.22</v>
      </c>
      <c r="D163" s="0" t="n">
        <v>780.78</v>
      </c>
      <c r="E163" s="0" t="n">
        <v>146455597.522217</v>
      </c>
      <c r="F163" s="81" t="n">
        <v>98.3061753988692</v>
      </c>
      <c r="G163" s="80" t="s">
        <v>17</v>
      </c>
      <c r="H163" s="0" t="n">
        <v>-0.15</v>
      </c>
      <c r="I163" s="0" t="n">
        <v>759.85</v>
      </c>
      <c r="J163" s="0" t="n">
        <v>86812941.0598145</v>
      </c>
      <c r="K163" s="81" t="n">
        <v>98.7156297108612</v>
      </c>
      <c r="L163" s="80" t="s">
        <v>18</v>
      </c>
      <c r="M163" s="0" t="n">
        <v>-1.39</v>
      </c>
      <c r="N163" s="81" t="n">
        <v>837.39</v>
      </c>
      <c r="O163" s="0" t="n">
        <v>32310907.4609375</v>
      </c>
      <c r="P163" s="81" t="n">
        <v>82.6643538480266</v>
      </c>
      <c r="Q163" s="80" t="s">
        <v>35</v>
      </c>
      <c r="R163" s="0" t="n">
        <v>265579446.042969</v>
      </c>
      <c r="S163" s="81" t="n">
        <v>96.2215232675716</v>
      </c>
      <c r="T163" s="0" t="n">
        <f aca="false">E163+J163+O163</f>
        <v>265579446.042969</v>
      </c>
      <c r="U163" s="0" t="n">
        <v>19.51</v>
      </c>
    </row>
    <row r="164" customFormat="false" ht="13.8" hidden="false" customHeight="false" outlineLevel="0" collapsed="false">
      <c r="A164" s="79" t="n">
        <v>45089</v>
      </c>
      <c r="B164" s="80" t="s">
        <v>16</v>
      </c>
      <c r="C164" s="0" t="n">
        <v>-0.22</v>
      </c>
      <c r="D164" s="0" t="n">
        <v>780.78</v>
      </c>
      <c r="E164" s="0" t="n">
        <v>146455597.522217</v>
      </c>
      <c r="F164" s="81" t="n">
        <v>98.3061753988692</v>
      </c>
      <c r="G164" s="80" t="s">
        <v>17</v>
      </c>
      <c r="H164" s="0" t="n">
        <v>-0.15</v>
      </c>
      <c r="I164" s="0" t="n">
        <v>759.85</v>
      </c>
      <c r="J164" s="0" t="n">
        <v>86812941.0598145</v>
      </c>
      <c r="K164" s="81" t="n">
        <v>98.7156297108612</v>
      </c>
      <c r="L164" s="80" t="s">
        <v>18</v>
      </c>
      <c r="M164" s="0" t="n">
        <v>-1.42</v>
      </c>
      <c r="N164" s="81" t="n">
        <v>837.36</v>
      </c>
      <c r="O164" s="0" t="n">
        <v>32173394.8500977</v>
      </c>
      <c r="P164" s="81" t="n">
        <v>82.3125410388453</v>
      </c>
      <c r="Q164" s="80" t="s">
        <v>35</v>
      </c>
      <c r="R164" s="0" t="n">
        <v>265441933.432129</v>
      </c>
      <c r="S164" s="81" t="n">
        <v>96.1717013665147</v>
      </c>
      <c r="T164" s="0" t="n">
        <f aca="false">E164+J164+O164</f>
        <v>265441933.432129</v>
      </c>
      <c r="U164" s="0" t="n">
        <v>18.76</v>
      </c>
    </row>
    <row r="165" customFormat="false" ht="13.8" hidden="false" customHeight="false" outlineLevel="0" collapsed="false">
      <c r="A165" s="79" t="n">
        <v>45090</v>
      </c>
      <c r="B165" s="80" t="s">
        <v>16</v>
      </c>
      <c r="C165" s="0" t="n">
        <v>-0.26</v>
      </c>
      <c r="D165" s="0" t="n">
        <v>780.74</v>
      </c>
      <c r="E165" s="0" t="n">
        <v>145999986.565186</v>
      </c>
      <c r="F165" s="81" t="n">
        <v>98.0003532151266</v>
      </c>
      <c r="G165" s="80" t="s">
        <v>17</v>
      </c>
      <c r="H165" s="0" t="n">
        <v>-0.16</v>
      </c>
      <c r="I165" s="0" t="n">
        <v>759.84</v>
      </c>
      <c r="J165" s="0" t="n">
        <v>86737999.2868652</v>
      </c>
      <c r="K165" s="81" t="n">
        <v>98.6304128731638</v>
      </c>
      <c r="L165" s="80" t="s">
        <v>18</v>
      </c>
      <c r="M165" s="0" t="n">
        <v>-1.43</v>
      </c>
      <c r="N165" s="81" t="n">
        <v>837.35</v>
      </c>
      <c r="O165" s="0" t="n">
        <v>32127637.4248047</v>
      </c>
      <c r="P165" s="81" t="n">
        <v>82.1954750604241</v>
      </c>
      <c r="Q165" s="80" t="s">
        <v>35</v>
      </c>
      <c r="R165" s="0" t="n">
        <v>264865623.276855</v>
      </c>
      <c r="S165" s="81" t="n">
        <v>95.9628996620107</v>
      </c>
      <c r="T165" s="0" t="n">
        <f aca="false">E165+J165+O165</f>
        <v>264865623.276855</v>
      </c>
      <c r="U165" s="0" t="n">
        <v>18.02</v>
      </c>
    </row>
    <row r="166" customFormat="false" ht="13.8" hidden="false" customHeight="false" outlineLevel="0" collapsed="false">
      <c r="A166" s="79" t="n">
        <v>45091</v>
      </c>
      <c r="B166" s="80" t="s">
        <v>16</v>
      </c>
      <c r="C166" s="0" t="n">
        <v>-0.26</v>
      </c>
      <c r="D166" s="0" t="n">
        <v>780.74</v>
      </c>
      <c r="E166" s="0" t="n">
        <v>145999986.565186</v>
      </c>
      <c r="F166" s="81" t="n">
        <v>98.0003532151266</v>
      </c>
      <c r="G166" s="80" t="s">
        <v>17</v>
      </c>
      <c r="H166" s="0" t="n">
        <v>-0.17</v>
      </c>
      <c r="I166" s="0" t="n">
        <v>759.83</v>
      </c>
      <c r="J166" s="0" t="n">
        <v>86663102.263916</v>
      </c>
      <c r="K166" s="81" t="n">
        <v>98.5452469210184</v>
      </c>
      <c r="L166" s="80" t="s">
        <v>18</v>
      </c>
      <c r="M166" s="0" t="n">
        <v>-1.46</v>
      </c>
      <c r="N166" s="81" t="n">
        <v>837.32</v>
      </c>
      <c r="O166" s="0" t="n">
        <v>31990605.2104492</v>
      </c>
      <c r="P166" s="81" t="n">
        <v>81.8448912995144</v>
      </c>
      <c r="Q166" s="80" t="s">
        <v>35</v>
      </c>
      <c r="R166" s="0" t="n">
        <v>264653694.039551</v>
      </c>
      <c r="S166" s="81" t="n">
        <v>95.8861160315671</v>
      </c>
      <c r="T166" s="0" t="n">
        <f aca="false">E166+J166+O166</f>
        <v>264653694.039551</v>
      </c>
      <c r="U166" s="0" t="n">
        <v>18.51</v>
      </c>
    </row>
    <row r="167" customFormat="false" ht="13.8" hidden="false" customHeight="false" outlineLevel="0" collapsed="false">
      <c r="A167" s="79" t="n">
        <v>45092</v>
      </c>
      <c r="B167" s="80" t="s">
        <v>16</v>
      </c>
      <c r="C167" s="0" t="n">
        <v>-0.24</v>
      </c>
      <c r="D167" s="0" t="n">
        <v>780.76</v>
      </c>
      <c r="E167" s="0" t="n">
        <v>146227669.418213</v>
      </c>
      <c r="F167" s="81" t="n">
        <v>98.1531819964344</v>
      </c>
      <c r="G167" s="80" t="s">
        <v>17</v>
      </c>
      <c r="H167" s="0" t="n">
        <v>-0.18</v>
      </c>
      <c r="I167" s="0" t="n">
        <v>759.82</v>
      </c>
      <c r="J167" s="0" t="n">
        <v>86588249.9748535</v>
      </c>
      <c r="K167" s="81" t="n">
        <v>98.4601318361025</v>
      </c>
      <c r="L167" s="80" t="s">
        <v>18</v>
      </c>
      <c r="M167" s="0" t="n">
        <v>-1.48</v>
      </c>
      <c r="N167" s="81" t="n">
        <v>837.3</v>
      </c>
      <c r="O167" s="0" t="n">
        <v>31899450.2558594</v>
      </c>
      <c r="P167" s="81" t="n">
        <v>81.6116801020163</v>
      </c>
      <c r="Q167" s="80" t="s">
        <v>35</v>
      </c>
      <c r="R167" s="0" t="n">
        <v>264715369.648926</v>
      </c>
      <c r="S167" s="81" t="n">
        <v>95.9084615901973</v>
      </c>
      <c r="T167" s="0" t="n">
        <f aca="false">E167+J167+O167</f>
        <v>264715369.648926</v>
      </c>
      <c r="U167" s="0" t="n">
        <v>16.8</v>
      </c>
    </row>
    <row r="168" customFormat="false" ht="13.8" hidden="false" customHeight="false" outlineLevel="0" collapsed="false">
      <c r="A168" s="79" t="n">
        <v>45093</v>
      </c>
      <c r="B168" s="80" t="s">
        <v>16</v>
      </c>
      <c r="C168" s="0" t="n">
        <v>-0.25</v>
      </c>
      <c r="D168" s="0" t="n">
        <v>780.75</v>
      </c>
      <c r="E168" s="0" t="n">
        <v>146113797.346436</v>
      </c>
      <c r="F168" s="81" t="n">
        <v>98.076747035596</v>
      </c>
      <c r="G168" s="80" t="s">
        <v>17</v>
      </c>
      <c r="H168" s="0" t="n">
        <v>-0.19</v>
      </c>
      <c r="I168" s="0" t="n">
        <v>759.81</v>
      </c>
      <c r="J168" s="0" t="n">
        <v>86513442.404541</v>
      </c>
      <c r="K168" s="81" t="n">
        <v>98.375067601204</v>
      </c>
      <c r="L168" s="80" t="s">
        <v>18</v>
      </c>
      <c r="M168" s="0" t="n">
        <v>-1.5</v>
      </c>
      <c r="N168" s="81" t="n">
        <v>837.28</v>
      </c>
      <c r="O168" s="0" t="n">
        <v>31808455.0019531</v>
      </c>
      <c r="P168" s="81" t="n">
        <v>81.3788774833808</v>
      </c>
      <c r="Q168" s="80" t="s">
        <v>35</v>
      </c>
      <c r="R168" s="0" t="n">
        <v>264435694.75293</v>
      </c>
      <c r="S168" s="81" t="n">
        <v>95.8071331744881</v>
      </c>
      <c r="T168" s="0" t="n">
        <f aca="false">E168+J168+O168</f>
        <v>264435694.75293</v>
      </c>
      <c r="U168" s="0" t="n">
        <v>18.76</v>
      </c>
    </row>
    <row r="169" customFormat="false" ht="13.8" hidden="false" customHeight="false" outlineLevel="0" collapsed="false">
      <c r="A169" s="79" t="n">
        <v>45094</v>
      </c>
      <c r="B169" s="80" t="s">
        <v>16</v>
      </c>
      <c r="C169" s="0" t="n">
        <v>-0.25</v>
      </c>
      <c r="D169" s="0" t="n">
        <v>780.75</v>
      </c>
      <c r="E169" s="0" t="n">
        <v>146113797.346436</v>
      </c>
      <c r="F169" s="81" t="n">
        <v>98.076747035596</v>
      </c>
      <c r="G169" s="80" t="s">
        <v>17</v>
      </c>
      <c r="H169" s="0" t="n">
        <v>-0.19</v>
      </c>
      <c r="I169" s="0" t="n">
        <v>759.81</v>
      </c>
      <c r="J169" s="0" t="n">
        <v>86513442.404541</v>
      </c>
      <c r="K169" s="81" t="n">
        <v>98.375067601204</v>
      </c>
      <c r="L169" s="80" t="s">
        <v>18</v>
      </c>
      <c r="M169" s="0" t="n">
        <v>-1.52</v>
      </c>
      <c r="N169" s="81" t="n">
        <v>837.26</v>
      </c>
      <c r="O169" s="0" t="n">
        <v>31717619.2910156</v>
      </c>
      <c r="P169" s="81" t="n">
        <v>81.1464830401095</v>
      </c>
      <c r="Q169" s="80" t="s">
        <v>35</v>
      </c>
      <c r="R169" s="0" t="n">
        <v>264344859.041992</v>
      </c>
      <c r="S169" s="81" t="n">
        <v>95.7742226815877</v>
      </c>
      <c r="T169" s="0" t="n">
        <f aca="false">E169+J169+O169</f>
        <v>264344859.041992</v>
      </c>
      <c r="U169" s="0" t="n">
        <v>17.53</v>
      </c>
    </row>
    <row r="170" customFormat="false" ht="13.8" hidden="false" customHeight="false" outlineLevel="0" collapsed="false">
      <c r="A170" s="79" t="n">
        <v>45095</v>
      </c>
      <c r="B170" s="80" t="s">
        <v>16</v>
      </c>
      <c r="C170" s="0" t="n">
        <v>-0.25</v>
      </c>
      <c r="D170" s="0" t="n">
        <v>780.75</v>
      </c>
      <c r="E170" s="0" t="n">
        <v>146113797.346436</v>
      </c>
      <c r="F170" s="81" t="n">
        <v>98.076747035596</v>
      </c>
      <c r="G170" s="80" t="s">
        <v>17</v>
      </c>
      <c r="H170" s="0" t="n">
        <v>-0.19</v>
      </c>
      <c r="I170" s="0" t="n">
        <v>759.81</v>
      </c>
      <c r="J170" s="0" t="n">
        <v>86513442.404541</v>
      </c>
      <c r="K170" s="81" t="n">
        <v>98.375067601204</v>
      </c>
      <c r="L170" s="80" t="s">
        <v>18</v>
      </c>
      <c r="M170" s="0" t="n">
        <v>-1.54</v>
      </c>
      <c r="N170" s="81" t="n">
        <v>837.24</v>
      </c>
      <c r="O170" s="0" t="n">
        <v>31626942.9667969</v>
      </c>
      <c r="P170" s="81" t="n">
        <v>80.9144963724518</v>
      </c>
      <c r="Q170" s="80" t="s">
        <v>35</v>
      </c>
      <c r="R170" s="0" t="n">
        <v>264254182.717773</v>
      </c>
      <c r="S170" s="81" t="n">
        <v>95.7413699357497</v>
      </c>
      <c r="T170" s="0" t="n">
        <f aca="false">E170+J170+O170</f>
        <v>264254182.717773</v>
      </c>
      <c r="U170" s="0" t="n">
        <v>22.31</v>
      </c>
    </row>
    <row r="171" customFormat="false" ht="13.8" hidden="false" customHeight="false" outlineLevel="0" collapsed="false">
      <c r="A171" s="79" t="n">
        <v>45096</v>
      </c>
      <c r="B171" s="80" t="s">
        <v>16</v>
      </c>
      <c r="C171" s="0" t="n">
        <v>-0.26</v>
      </c>
      <c r="D171" s="0" t="n">
        <v>780.74</v>
      </c>
      <c r="E171" s="0" t="n">
        <v>145999986.565186</v>
      </c>
      <c r="F171" s="81" t="n">
        <v>98.0003532151266</v>
      </c>
      <c r="G171" s="80" t="s">
        <v>17</v>
      </c>
      <c r="H171" s="0" t="n">
        <v>-0.19</v>
      </c>
      <c r="I171" s="0" t="n">
        <v>759.81</v>
      </c>
      <c r="J171" s="0" t="n">
        <v>86513442.404541</v>
      </c>
      <c r="K171" s="81" t="n">
        <v>98.375067601204</v>
      </c>
      <c r="L171" s="80" t="s">
        <v>18</v>
      </c>
      <c r="M171" s="0" t="n">
        <v>-1.56</v>
      </c>
      <c r="N171" s="81" t="n">
        <v>837.22</v>
      </c>
      <c r="O171" s="0" t="n">
        <v>31536425.8725586</v>
      </c>
      <c r="P171" s="81" t="n">
        <v>80.682917079408</v>
      </c>
      <c r="Q171" s="80" t="s">
        <v>35</v>
      </c>
      <c r="R171" s="0" t="n">
        <v>264049854.842285</v>
      </c>
      <c r="S171" s="81" t="n">
        <v>95.6673403385108</v>
      </c>
      <c r="T171" s="0" t="n">
        <f aca="false">E171+J171+O171</f>
        <v>264049854.842285</v>
      </c>
      <c r="U171" s="0" t="n">
        <v>19.76</v>
      </c>
    </row>
    <row r="172" customFormat="false" ht="13.8" hidden="false" customHeight="false" outlineLevel="0" collapsed="false">
      <c r="A172" s="79" t="n">
        <v>45097</v>
      </c>
      <c r="B172" s="80" t="s">
        <v>16</v>
      </c>
      <c r="C172" s="0" t="n">
        <v>-0.27</v>
      </c>
      <c r="D172" s="0" t="n">
        <v>780.73</v>
      </c>
      <c r="E172" s="0" t="n">
        <v>145886237.057373</v>
      </c>
      <c r="F172" s="81" t="n">
        <v>97.924000523555</v>
      </c>
      <c r="G172" s="80" t="s">
        <v>17</v>
      </c>
      <c r="H172" s="0" t="n">
        <v>-0.2</v>
      </c>
      <c r="I172" s="0" t="n">
        <v>759.8</v>
      </c>
      <c r="J172" s="0" t="n">
        <v>86438679.5383301</v>
      </c>
      <c r="K172" s="81" t="n">
        <v>98.2900541996661</v>
      </c>
      <c r="L172" s="80" t="s">
        <v>18</v>
      </c>
      <c r="M172" s="0" t="n">
        <v>-1.58</v>
      </c>
      <c r="N172" s="81" t="n">
        <v>837.2</v>
      </c>
      <c r="O172" s="0" t="n">
        <v>31446067.8505859</v>
      </c>
      <c r="P172" s="81" t="n">
        <v>80.4517447574797</v>
      </c>
      <c r="Q172" s="80" t="s">
        <v>35</v>
      </c>
      <c r="R172" s="0" t="n">
        <v>263770984.446289</v>
      </c>
      <c r="S172" s="81" t="n">
        <v>95.5663033994826</v>
      </c>
      <c r="T172" s="0" t="n">
        <f aca="false">E172+J172+O172</f>
        <v>263770984.446289</v>
      </c>
      <c r="U172" s="0" t="n">
        <v>20.27</v>
      </c>
    </row>
    <row r="173" customFormat="false" ht="13.8" hidden="false" customHeight="false" outlineLevel="0" collapsed="false">
      <c r="A173" s="79" t="n">
        <v>45098</v>
      </c>
      <c r="B173" s="80" t="s">
        <v>16</v>
      </c>
      <c r="C173" s="0" t="n">
        <v>-0.28</v>
      </c>
      <c r="D173" s="0" t="n">
        <v>780.72</v>
      </c>
      <c r="E173" s="0" t="n">
        <v>145772548.799561</v>
      </c>
      <c r="F173" s="81" t="n">
        <v>97.8476889451491</v>
      </c>
      <c r="G173" s="80" t="s">
        <v>17</v>
      </c>
      <c r="H173" s="0" t="n">
        <v>-0.21</v>
      </c>
      <c r="I173" s="0" t="n">
        <v>759.79</v>
      </c>
      <c r="J173" s="0" t="n">
        <v>86363961.361084</v>
      </c>
      <c r="K173" s="81" t="n">
        <v>98.2050916142768</v>
      </c>
      <c r="L173" s="80" t="s">
        <v>18</v>
      </c>
      <c r="M173" s="0" t="n">
        <v>-1.6</v>
      </c>
      <c r="N173" s="81" t="n">
        <v>837.18</v>
      </c>
      <c r="O173" s="0" t="n">
        <v>31355868.7421875</v>
      </c>
      <c r="P173" s="81" t="n">
        <v>80.2209790006702</v>
      </c>
      <c r="Q173" s="80" t="s">
        <v>35</v>
      </c>
      <c r="R173" s="0" t="n">
        <v>263492378.902832</v>
      </c>
      <c r="S173" s="81" t="n">
        <v>95.4653624186136</v>
      </c>
      <c r="T173" s="0" t="n">
        <f aca="false">E173+J173+O173</f>
        <v>263492378.902832</v>
      </c>
      <c r="U173" s="0" t="n">
        <v>17.53</v>
      </c>
    </row>
    <row r="174" customFormat="false" ht="13.8" hidden="false" customHeight="false" outlineLevel="0" collapsed="false">
      <c r="A174" s="79" t="n">
        <v>45099</v>
      </c>
      <c r="B174" s="80" t="s">
        <v>16</v>
      </c>
      <c r="C174" s="0" t="n">
        <v>-0.3</v>
      </c>
      <c r="D174" s="0" t="n">
        <v>780.7</v>
      </c>
      <c r="E174" s="0" t="n">
        <v>145545355.949463</v>
      </c>
      <c r="F174" s="81" t="n">
        <v>97.6951890711331</v>
      </c>
      <c r="G174" s="80" t="s">
        <v>17</v>
      </c>
      <c r="H174" s="0" t="n">
        <v>-0.22</v>
      </c>
      <c r="I174" s="0" t="n">
        <v>759.78</v>
      </c>
      <c r="J174" s="0" t="n">
        <v>86289287.8579102</v>
      </c>
      <c r="K174" s="81" t="n">
        <v>98.1201798281015</v>
      </c>
      <c r="L174" s="80" t="s">
        <v>18</v>
      </c>
      <c r="M174" s="0" t="n">
        <v>-1.62</v>
      </c>
      <c r="N174" s="81" t="n">
        <v>837.16</v>
      </c>
      <c r="O174" s="0" t="n">
        <v>31265828.3959961</v>
      </c>
      <c r="P174" s="81" t="n">
        <v>79.9906194217211</v>
      </c>
      <c r="Q174" s="80" t="s">
        <v>35</v>
      </c>
      <c r="R174" s="0" t="n">
        <v>263100472.203369</v>
      </c>
      <c r="S174" s="81" t="n">
        <v>95.323371537305</v>
      </c>
      <c r="T174" s="0" t="n">
        <f aca="false">E174+J174+O174</f>
        <v>263100472.203369</v>
      </c>
      <c r="U174" s="0" t="n">
        <v>19.51</v>
      </c>
    </row>
    <row r="175" customFormat="false" ht="13.8" hidden="false" customHeight="false" outlineLevel="0" collapsed="false">
      <c r="A175" s="79" t="n">
        <v>45100</v>
      </c>
      <c r="B175" s="80" t="s">
        <v>16</v>
      </c>
      <c r="C175" s="0" t="n">
        <v>-0.31</v>
      </c>
      <c r="D175" s="0" t="n">
        <v>780.69</v>
      </c>
      <c r="E175" s="0" t="n">
        <v>145431851.316162</v>
      </c>
      <c r="F175" s="81" t="n">
        <v>97.619000747992</v>
      </c>
      <c r="G175" s="80" t="s">
        <v>17</v>
      </c>
      <c r="H175" s="0" t="n">
        <v>-0.22</v>
      </c>
      <c r="I175" s="0" t="n">
        <v>759.78</v>
      </c>
      <c r="J175" s="0" t="n">
        <v>86289287.8579102</v>
      </c>
      <c r="K175" s="81" t="n">
        <v>98.1201798281015</v>
      </c>
      <c r="L175" s="80" t="s">
        <v>18</v>
      </c>
      <c r="M175" s="0" t="n">
        <v>-1.64</v>
      </c>
      <c r="N175" s="81" t="n">
        <v>837.14</v>
      </c>
      <c r="O175" s="0" t="n">
        <v>31175946.6499023</v>
      </c>
      <c r="P175" s="81" t="n">
        <v>79.7606656058911</v>
      </c>
      <c r="Q175" s="80" t="s">
        <v>35</v>
      </c>
      <c r="R175" s="0" t="n">
        <v>262897085.823975</v>
      </c>
      <c r="S175" s="81" t="n">
        <v>95.2496830515099</v>
      </c>
      <c r="T175" s="0" t="n">
        <f aca="false">E175+J175+O175</f>
        <v>262897085.823975</v>
      </c>
      <c r="U175" s="0" t="n">
        <v>15.83</v>
      </c>
    </row>
    <row r="176" customFormat="false" ht="13.8" hidden="false" customHeight="false" outlineLevel="0" collapsed="false">
      <c r="A176" s="79" t="n">
        <v>45101</v>
      </c>
      <c r="B176" s="80" t="s">
        <v>16</v>
      </c>
      <c r="C176" s="0" t="n">
        <v>-0.32</v>
      </c>
      <c r="D176" s="0" t="n">
        <v>780.68</v>
      </c>
      <c r="E176" s="0" t="n">
        <v>145318407.851318</v>
      </c>
      <c r="F176" s="81" t="n">
        <v>97.542853483282</v>
      </c>
      <c r="G176" s="80" t="s">
        <v>17</v>
      </c>
      <c r="H176" s="0" t="n">
        <v>-0.24</v>
      </c>
      <c r="I176" s="0" t="n">
        <v>759.76</v>
      </c>
      <c r="J176" s="0" t="n">
        <v>86140074.8146973</v>
      </c>
      <c r="K176" s="81" t="n">
        <v>97.9505085862104</v>
      </c>
      <c r="L176" s="80" t="s">
        <v>18</v>
      </c>
      <c r="M176" s="0" t="n">
        <v>-1.66</v>
      </c>
      <c r="N176" s="81" t="n">
        <v>837.12</v>
      </c>
      <c r="O176" s="0" t="n">
        <v>31086223.3486328</v>
      </c>
      <c r="P176" s="81" t="n">
        <v>79.5311171559281</v>
      </c>
      <c r="Q176" s="80" t="s">
        <v>35</v>
      </c>
      <c r="R176" s="0" t="n">
        <v>262544706.014648</v>
      </c>
      <c r="S176" s="81" t="n">
        <v>95.122013073553</v>
      </c>
      <c r="T176" s="0" t="n">
        <f aca="false">E176+J176+O176</f>
        <v>262544706.014648</v>
      </c>
      <c r="U176" s="0" t="n">
        <v>19.51</v>
      </c>
    </row>
    <row r="177" customFormat="false" ht="13.8" hidden="false" customHeight="false" outlineLevel="0" collapsed="false">
      <c r="A177" s="79" t="n">
        <v>45102</v>
      </c>
      <c r="B177" s="80" t="s">
        <v>16</v>
      </c>
      <c r="C177" s="0" t="n">
        <v>-0.32</v>
      </c>
      <c r="D177" s="0" t="n">
        <v>780.68</v>
      </c>
      <c r="E177" s="0" t="n">
        <v>145318407.851318</v>
      </c>
      <c r="F177" s="81" t="n">
        <v>97.542853483282</v>
      </c>
      <c r="G177" s="80" t="s">
        <v>17</v>
      </c>
      <c r="H177" s="0" t="n">
        <v>-0.24</v>
      </c>
      <c r="I177" s="0" t="n">
        <v>759.76</v>
      </c>
      <c r="J177" s="0" t="n">
        <v>86140074.8146973</v>
      </c>
      <c r="K177" s="81" t="n">
        <v>97.9505085862104</v>
      </c>
      <c r="L177" s="80" t="s">
        <v>18</v>
      </c>
      <c r="M177" s="0" t="n">
        <v>-1.68</v>
      </c>
      <c r="N177" s="81" t="n">
        <v>837.1</v>
      </c>
      <c r="O177" s="0" t="n">
        <v>30996658.3349609</v>
      </c>
      <c r="P177" s="81" t="n">
        <v>79.3019736695829</v>
      </c>
      <c r="Q177" s="80" t="s">
        <v>35</v>
      </c>
      <c r="R177" s="0" t="n">
        <v>262455141.000977</v>
      </c>
      <c r="S177" s="81" t="n">
        <v>95.0895629642716</v>
      </c>
      <c r="T177" s="0" t="n">
        <f aca="false">E177+J177+O177</f>
        <v>262455141.000977</v>
      </c>
      <c r="U177" s="0" t="n">
        <v>16.31</v>
      </c>
    </row>
    <row r="178" customFormat="false" ht="13.8" hidden="false" customHeight="false" outlineLevel="0" collapsed="false">
      <c r="A178" s="79" t="n">
        <v>45103</v>
      </c>
      <c r="B178" s="80" t="s">
        <v>16</v>
      </c>
      <c r="C178" s="0" t="n">
        <v>-0.34</v>
      </c>
      <c r="D178" s="0" t="n">
        <v>780.66</v>
      </c>
      <c r="E178" s="0" t="n">
        <v>145091704.33374</v>
      </c>
      <c r="F178" s="81" t="n">
        <v>97.3906820665548</v>
      </c>
      <c r="G178" s="80" t="s">
        <v>17</v>
      </c>
      <c r="H178" s="0" t="n">
        <v>-0.25</v>
      </c>
      <c r="I178" s="0" t="n">
        <v>759.75</v>
      </c>
      <c r="J178" s="0" t="n">
        <v>86065535.2438965</v>
      </c>
      <c r="K178" s="81" t="n">
        <v>97.8657490955153</v>
      </c>
      <c r="L178" s="80" t="s">
        <v>18</v>
      </c>
      <c r="M178" s="0" t="n">
        <v>-1.7</v>
      </c>
      <c r="N178" s="81" t="n">
        <v>837.08</v>
      </c>
      <c r="O178" s="0" t="n">
        <v>30907251.4516602</v>
      </c>
      <c r="P178" s="81" t="n">
        <v>79.0732347446065</v>
      </c>
      <c r="Q178" s="80" t="s">
        <v>35</v>
      </c>
      <c r="R178" s="0" t="n">
        <v>262064491.029297</v>
      </c>
      <c r="S178" s="81" t="n">
        <v>94.9480274053287</v>
      </c>
      <c r="T178" s="0" t="n">
        <f aca="false">E178+J178+O178</f>
        <v>262064491.029297</v>
      </c>
      <c r="U178" s="0" t="n">
        <v>18.02</v>
      </c>
    </row>
    <row r="179" customFormat="false" ht="13.8" hidden="false" customHeight="false" outlineLevel="0" collapsed="false">
      <c r="A179" s="79" t="n">
        <v>45104</v>
      </c>
      <c r="B179" s="80" t="s">
        <v>16</v>
      </c>
      <c r="C179" s="0" t="n">
        <v>-0.34</v>
      </c>
      <c r="D179" s="0" t="n">
        <v>780.66</v>
      </c>
      <c r="E179" s="0" t="n">
        <v>145091704.33374</v>
      </c>
      <c r="F179" s="81" t="n">
        <v>97.3906820665548</v>
      </c>
      <c r="G179" s="80" t="s">
        <v>17</v>
      </c>
      <c r="H179" s="0" t="n">
        <v>-0.26</v>
      </c>
      <c r="I179" s="0" t="n">
        <v>759.74</v>
      </c>
      <c r="J179" s="0" t="n">
        <v>85991040.2878418</v>
      </c>
      <c r="K179" s="81" t="n">
        <v>97.781040336574</v>
      </c>
      <c r="L179" s="80" t="s">
        <v>18</v>
      </c>
      <c r="M179" s="0" t="n">
        <v>-1.72</v>
      </c>
      <c r="N179" s="81" t="n">
        <v>837.06</v>
      </c>
      <c r="O179" s="0" t="n">
        <v>30818002.5429688</v>
      </c>
      <c r="P179" s="81" t="n">
        <v>78.8448999824976</v>
      </c>
      <c r="Q179" s="80" t="s">
        <v>35</v>
      </c>
      <c r="R179" s="0" t="n">
        <v>261900747.164551</v>
      </c>
      <c r="S179" s="81" t="n">
        <v>94.8887017145558</v>
      </c>
      <c r="T179" s="0" t="n">
        <f aca="false">E179+J179+O179</f>
        <v>261900747.164551</v>
      </c>
      <c r="U179" s="0" t="n">
        <v>16.8</v>
      </c>
    </row>
    <row r="180" customFormat="false" ht="13.8" hidden="false" customHeight="false" outlineLevel="0" collapsed="false">
      <c r="A180" s="79" t="n">
        <v>45105</v>
      </c>
      <c r="B180" s="80" t="s">
        <v>16</v>
      </c>
      <c r="C180" s="0" t="n">
        <v>-0.36</v>
      </c>
      <c r="D180" s="0" t="n">
        <v>780.64</v>
      </c>
      <c r="E180" s="0" t="n">
        <v>144865245.232178</v>
      </c>
      <c r="F180" s="81" t="n">
        <v>97.2386747104994</v>
      </c>
      <c r="G180" s="80" t="s">
        <v>17</v>
      </c>
      <c r="H180" s="0" t="n">
        <v>-0.27</v>
      </c>
      <c r="I180" s="0" t="n">
        <v>759.73</v>
      </c>
      <c r="J180" s="0" t="n">
        <v>85916589.9304199</v>
      </c>
      <c r="K180" s="81" t="n">
        <v>97.696382291064</v>
      </c>
      <c r="L180" s="80" t="s">
        <v>18</v>
      </c>
      <c r="M180" s="0" t="n">
        <v>-1.74</v>
      </c>
      <c r="N180" s="81" t="n">
        <v>837.04</v>
      </c>
      <c r="O180" s="0" t="n">
        <v>30728911.4492188</v>
      </c>
      <c r="P180" s="81" t="n">
        <v>78.616968974761</v>
      </c>
      <c r="Q180" s="80" t="s">
        <v>35</v>
      </c>
      <c r="R180" s="0" t="n">
        <v>261510746.611816</v>
      </c>
      <c r="S180" s="81" t="n">
        <v>94.7474014452073</v>
      </c>
      <c r="T180" s="0" t="n">
        <f aca="false">E180+J180+O180</f>
        <v>261510746.611816</v>
      </c>
      <c r="U180" s="0" t="n">
        <v>18.51</v>
      </c>
    </row>
    <row r="181" customFormat="false" ht="13.8" hidden="false" customHeight="false" outlineLevel="0" collapsed="false">
      <c r="A181" s="79" t="n">
        <v>45106</v>
      </c>
      <c r="B181" s="80" t="s">
        <v>16</v>
      </c>
      <c r="C181" s="0" t="n">
        <v>-0.37</v>
      </c>
      <c r="D181" s="0" t="n">
        <v>780.63</v>
      </c>
      <c r="E181" s="0" t="n">
        <v>144752107.286377</v>
      </c>
      <c r="F181" s="81" t="n">
        <v>97.1627325209735</v>
      </c>
      <c r="G181" s="80" t="s">
        <v>17</v>
      </c>
      <c r="H181" s="0" t="n">
        <v>-0.28</v>
      </c>
      <c r="I181" s="0" t="n">
        <v>759.72</v>
      </c>
      <c r="J181" s="0" t="n">
        <v>85842184.1574707</v>
      </c>
      <c r="K181" s="81" t="n">
        <v>97.6117749428837</v>
      </c>
      <c r="L181" s="80" t="s">
        <v>18</v>
      </c>
      <c r="M181" s="0" t="n">
        <v>-1.76</v>
      </c>
      <c r="N181" s="81" t="n">
        <v>837.02</v>
      </c>
      <c r="O181" s="0" t="n">
        <v>30639978.015625</v>
      </c>
      <c r="P181" s="81" t="n">
        <v>78.3894413253936</v>
      </c>
      <c r="Q181" s="80" t="s">
        <v>35</v>
      </c>
      <c r="R181" s="0" t="n">
        <v>261234269.459473</v>
      </c>
      <c r="S181" s="81" t="n">
        <v>94.6472315971879</v>
      </c>
      <c r="T181" s="0" t="n">
        <f aca="false">E181+J181+O181</f>
        <v>261234269.459473</v>
      </c>
      <c r="U181" s="0" t="n">
        <v>18.51</v>
      </c>
    </row>
    <row r="182" customFormat="false" ht="13.8" hidden="false" customHeight="false" outlineLevel="0" collapsed="false">
      <c r="A182" s="79" t="n">
        <v>45107</v>
      </c>
      <c r="B182" s="80" t="s">
        <v>16</v>
      </c>
      <c r="C182" s="0" t="n">
        <v>-0.39</v>
      </c>
      <c r="D182" s="0" t="n">
        <v>780.61</v>
      </c>
      <c r="E182" s="0" t="n">
        <v>144526014.493896</v>
      </c>
      <c r="F182" s="81" t="n">
        <v>97.0109710445258</v>
      </c>
      <c r="G182" s="80" t="s">
        <v>17</v>
      </c>
      <c r="H182" s="0" t="n">
        <v>-0.29</v>
      </c>
      <c r="I182" s="0" t="n">
        <v>759.71</v>
      </c>
      <c r="J182" s="0" t="n">
        <v>85767822.953125</v>
      </c>
      <c r="K182" s="81" t="n">
        <v>97.5272182739881</v>
      </c>
      <c r="L182" s="80" t="s">
        <v>18</v>
      </c>
      <c r="M182" s="0" t="n">
        <v>-1.78</v>
      </c>
      <c r="N182" s="81" t="n">
        <v>837</v>
      </c>
      <c r="O182" s="0" t="n">
        <v>30551202.0859375</v>
      </c>
      <c r="P182" s="81" t="n">
        <v>78.1623166346449</v>
      </c>
      <c r="Q182" s="80" t="s">
        <v>35</v>
      </c>
      <c r="R182" s="0" t="n">
        <v>260845039.532959</v>
      </c>
      <c r="S182" s="81" t="n">
        <v>94.5062105317835</v>
      </c>
      <c r="T182" s="0" t="n">
        <f aca="false">E182+J182+O182</f>
        <v>260845039.532959</v>
      </c>
      <c r="U182" s="0" t="n">
        <v>18.76</v>
      </c>
    </row>
    <row r="183" customFormat="false" ht="13.8" hidden="false" customHeight="false" outlineLevel="0" collapsed="false">
      <c r="A183" s="79" t="n">
        <v>45108</v>
      </c>
      <c r="B183" s="80" t="s">
        <v>16</v>
      </c>
      <c r="C183" s="0" t="n">
        <v>-0.41</v>
      </c>
      <c r="D183" s="0" t="n">
        <v>780.59</v>
      </c>
      <c r="E183" s="0" t="n">
        <v>144300165.698975</v>
      </c>
      <c r="F183" s="81" t="n">
        <v>96.8593733478666</v>
      </c>
      <c r="G183" s="80" t="s">
        <v>17</v>
      </c>
      <c r="H183" s="0" t="n">
        <v>-0.31</v>
      </c>
      <c r="I183" s="0" t="n">
        <v>759.69</v>
      </c>
      <c r="J183" s="0" t="n">
        <v>85619234.1931152</v>
      </c>
      <c r="K183" s="81" t="n">
        <v>97.3582569090896</v>
      </c>
      <c r="L183" s="80" t="s">
        <v>18</v>
      </c>
      <c r="M183" s="0" t="n">
        <v>-1.8</v>
      </c>
      <c r="N183" s="81" t="n">
        <v>836.98</v>
      </c>
      <c r="O183" s="0" t="n">
        <v>30462583.5</v>
      </c>
      <c r="P183" s="81" t="n">
        <v>77.9355944927705</v>
      </c>
      <c r="Q183" s="80" t="s">
        <v>35</v>
      </c>
      <c r="R183" s="0" t="n">
        <v>260381983.39209</v>
      </c>
      <c r="S183" s="81" t="n">
        <v>94.338441647946</v>
      </c>
      <c r="T183" s="0" t="n">
        <f aca="false">E183+J183+O183</f>
        <v>260381983.39209</v>
      </c>
      <c r="U183" s="0" t="n">
        <v>17.77</v>
      </c>
    </row>
    <row r="184" customFormat="false" ht="13.8" hidden="false" customHeight="false" outlineLevel="0" collapsed="false">
      <c r="A184" s="79" t="n">
        <v>45109</v>
      </c>
      <c r="B184" s="80" t="s">
        <v>16</v>
      </c>
      <c r="C184" s="0" t="n">
        <v>-0.43</v>
      </c>
      <c r="D184" s="0" t="n">
        <v>780.57</v>
      </c>
      <c r="E184" s="0" t="n">
        <v>144074560.734131</v>
      </c>
      <c r="F184" s="81" t="n">
        <v>96.7079393185771</v>
      </c>
      <c r="G184" s="80" t="s">
        <v>17</v>
      </c>
      <c r="H184" s="0" t="n">
        <v>-0.33</v>
      </c>
      <c r="I184" s="0" t="n">
        <v>759.67</v>
      </c>
      <c r="J184" s="0" t="n">
        <v>85470823.5300293</v>
      </c>
      <c r="K184" s="81" t="n">
        <v>97.1894980595047</v>
      </c>
      <c r="L184" s="80" t="s">
        <v>18</v>
      </c>
      <c r="M184" s="0" t="n">
        <v>-1.83</v>
      </c>
      <c r="N184" s="81" t="n">
        <v>836.95</v>
      </c>
      <c r="O184" s="0" t="n">
        <v>30329950.3037109</v>
      </c>
      <c r="P184" s="81" t="n">
        <v>77.5962651971359</v>
      </c>
      <c r="Q184" s="80" t="s">
        <v>35</v>
      </c>
      <c r="R184" s="0" t="n">
        <v>259875334.567871</v>
      </c>
      <c r="S184" s="81" t="n">
        <v>94.15487879188</v>
      </c>
      <c r="T184" s="0" t="n">
        <f aca="false">E184+J184+O184</f>
        <v>259875334.567871</v>
      </c>
      <c r="U184" s="0" t="n">
        <v>18.27</v>
      </c>
    </row>
    <row r="185" customFormat="false" ht="13.8" hidden="false" customHeight="false" outlineLevel="0" collapsed="false">
      <c r="A185" s="79" t="n">
        <v>45110</v>
      </c>
      <c r="B185" s="80" t="s">
        <v>16</v>
      </c>
      <c r="C185" s="0" t="n">
        <v>-0.44</v>
      </c>
      <c r="D185" s="0" t="n">
        <v>780.56</v>
      </c>
      <c r="E185" s="0" t="n">
        <v>143961849.63501</v>
      </c>
      <c r="F185" s="81" t="n">
        <v>96.632283643635</v>
      </c>
      <c r="G185" s="80" t="s">
        <v>17</v>
      </c>
      <c r="H185" s="0" t="n">
        <v>-0.33</v>
      </c>
      <c r="I185" s="0" t="n">
        <v>759.67</v>
      </c>
      <c r="J185" s="0" t="n">
        <v>85470823.5300293</v>
      </c>
      <c r="K185" s="81" t="n">
        <v>97.1894980595047</v>
      </c>
      <c r="L185" s="80" t="s">
        <v>18</v>
      </c>
      <c r="M185" s="0" t="n">
        <v>-1.84</v>
      </c>
      <c r="N185" s="81" t="n">
        <v>836.94</v>
      </c>
      <c r="O185" s="0" t="n">
        <v>30285817.7412109</v>
      </c>
      <c r="P185" s="81" t="n">
        <v>77.4833562741312</v>
      </c>
      <c r="Q185" s="80" t="s">
        <v>35</v>
      </c>
      <c r="R185" s="0" t="n">
        <v>259718490.90625</v>
      </c>
      <c r="S185" s="81" t="n">
        <v>94.0980530990002</v>
      </c>
      <c r="T185" s="0" t="n">
        <f aca="false">E185+J185+O185</f>
        <v>259718490.90625</v>
      </c>
      <c r="U185" s="0" t="n">
        <v>17.53</v>
      </c>
    </row>
    <row r="186" customFormat="false" ht="13.8" hidden="false" customHeight="false" outlineLevel="0" collapsed="false">
      <c r="A186" s="79" t="n">
        <v>45111</v>
      </c>
      <c r="B186" s="80" t="s">
        <v>16</v>
      </c>
      <c r="C186" s="0" t="n">
        <v>-0.46</v>
      </c>
      <c r="D186" s="0" t="n">
        <v>780.54</v>
      </c>
      <c r="E186" s="0" t="n">
        <v>143736610.10083</v>
      </c>
      <c r="F186" s="81" t="n">
        <v>96.4810949043281</v>
      </c>
      <c r="G186" s="80" t="s">
        <v>17</v>
      </c>
      <c r="H186" s="0" t="n">
        <v>-0.35</v>
      </c>
      <c r="I186" s="0" t="n">
        <v>759.65</v>
      </c>
      <c r="J186" s="0" t="n">
        <v>85322590.8435059</v>
      </c>
      <c r="K186" s="81" t="n">
        <v>97.0209415883697</v>
      </c>
      <c r="L186" s="80" t="s">
        <v>18</v>
      </c>
      <c r="M186" s="0" t="n">
        <v>-1.87</v>
      </c>
      <c r="N186" s="81" t="n">
        <v>836.91</v>
      </c>
      <c r="O186" s="0" t="n">
        <v>30153655.2851563</v>
      </c>
      <c r="P186" s="81" t="n">
        <v>77.14523132218</v>
      </c>
      <c r="Q186" s="80" t="s">
        <v>35</v>
      </c>
      <c r="R186" s="0" t="n">
        <v>259212856.229492</v>
      </c>
      <c r="S186" s="81" t="n">
        <v>93.9148576765401</v>
      </c>
      <c r="T186" s="0" t="n">
        <f aca="false">E186+J186+O186</f>
        <v>259212856.229492</v>
      </c>
      <c r="U186" s="0" t="n">
        <v>17.28</v>
      </c>
    </row>
    <row r="187" customFormat="false" ht="13.8" hidden="false" customHeight="false" outlineLevel="0" collapsed="false">
      <c r="A187" s="79" t="n">
        <v>45112</v>
      </c>
      <c r="B187" s="80" t="s">
        <v>16</v>
      </c>
      <c r="C187" s="0" t="n">
        <v>-0.49</v>
      </c>
      <c r="D187" s="0" t="n">
        <v>780.51</v>
      </c>
      <c r="E187" s="0" t="n">
        <v>143399207.144287</v>
      </c>
      <c r="F187" s="81" t="n">
        <v>96.2546181100834</v>
      </c>
      <c r="G187" s="80" t="s">
        <v>17</v>
      </c>
      <c r="H187" s="0" t="n">
        <v>-0.36</v>
      </c>
      <c r="I187" s="0" t="n">
        <v>759.64</v>
      </c>
      <c r="J187" s="0" t="n">
        <v>85248541.2041016</v>
      </c>
      <c r="K187" s="81" t="n">
        <v>96.936739202246</v>
      </c>
      <c r="L187" s="80" t="s">
        <v>18</v>
      </c>
      <c r="M187" s="0" t="n">
        <v>-1.9</v>
      </c>
      <c r="N187" s="81" t="n">
        <v>836.88</v>
      </c>
      <c r="O187" s="0" t="n">
        <v>30021845.2675781</v>
      </c>
      <c r="P187" s="81" t="n">
        <v>76.8080080502256</v>
      </c>
      <c r="Q187" s="80" t="s">
        <v>35</v>
      </c>
      <c r="R187" s="0" t="n">
        <v>258669593.615967</v>
      </c>
      <c r="S187" s="81" t="n">
        <v>93.7180293564778</v>
      </c>
      <c r="T187" s="0" t="n">
        <f aca="false">E187+J187+O187</f>
        <v>258669593.615967</v>
      </c>
      <c r="U187" s="0" t="n">
        <v>18.02</v>
      </c>
    </row>
    <row r="188" customFormat="false" ht="13.8" hidden="false" customHeight="false" outlineLevel="0" collapsed="false">
      <c r="A188" s="79" t="n">
        <v>45113</v>
      </c>
      <c r="B188" s="80" t="s">
        <v>16</v>
      </c>
      <c r="C188" s="0" t="n">
        <v>-0.5</v>
      </c>
      <c r="D188" s="0" t="n">
        <v>780.5</v>
      </c>
      <c r="E188" s="0" t="n">
        <v>143286861.098389</v>
      </c>
      <c r="F188" s="81" t="n">
        <v>96.1792074717718</v>
      </c>
      <c r="G188" s="80" t="s">
        <v>17</v>
      </c>
      <c r="H188" s="0" t="n">
        <v>-0.37</v>
      </c>
      <c r="I188" s="0" t="n">
        <v>759.63</v>
      </c>
      <c r="J188" s="0" t="n">
        <v>85174536.013916</v>
      </c>
      <c r="K188" s="81" t="n">
        <v>96.8525873596537</v>
      </c>
      <c r="L188" s="80" t="s">
        <v>18</v>
      </c>
      <c r="M188" s="0" t="n">
        <v>-1.93</v>
      </c>
      <c r="N188" s="81" t="n">
        <v>836.85</v>
      </c>
      <c r="O188" s="0" t="n">
        <v>29890387.1591797</v>
      </c>
      <c r="P188" s="81" t="n">
        <v>76.4716851041128</v>
      </c>
      <c r="Q188" s="80" t="s">
        <v>35</v>
      </c>
      <c r="R188" s="0" t="n">
        <v>258351784.271484</v>
      </c>
      <c r="S188" s="81" t="n">
        <v>93.6028845299846</v>
      </c>
      <c r="T188" s="0" t="n">
        <f aca="false">E188+J188+O188</f>
        <v>258351784.271484</v>
      </c>
      <c r="U188" s="0" t="n">
        <v>19.01</v>
      </c>
    </row>
    <row r="189" customFormat="false" ht="13.8" hidden="false" customHeight="false" outlineLevel="0" collapsed="false">
      <c r="A189" s="79" t="n">
        <v>45114</v>
      </c>
      <c r="B189" s="80" t="s">
        <v>16</v>
      </c>
      <c r="C189" s="0" t="n">
        <v>-0.52</v>
      </c>
      <c r="D189" s="0" t="n">
        <v>780.48</v>
      </c>
      <c r="E189" s="0" t="n">
        <v>143062351.296631</v>
      </c>
      <c r="F189" s="81" t="n">
        <v>96.0285085546681</v>
      </c>
      <c r="G189" s="80" t="s">
        <v>17</v>
      </c>
      <c r="H189" s="0" t="n">
        <v>-0.38</v>
      </c>
      <c r="I189" s="0" t="n">
        <v>759.62</v>
      </c>
      <c r="J189" s="0" t="n">
        <v>85100575.2583008</v>
      </c>
      <c r="K189" s="81" t="n">
        <v>96.768486043936</v>
      </c>
      <c r="L189" s="80" t="s">
        <v>18</v>
      </c>
      <c r="M189" s="0" t="n">
        <v>-1.95</v>
      </c>
      <c r="N189" s="81" t="n">
        <v>836.83</v>
      </c>
      <c r="O189" s="0" t="n">
        <v>29802943.6640625</v>
      </c>
      <c r="P189" s="81" t="n">
        <v>76.2479693192555</v>
      </c>
      <c r="Q189" s="80" t="s">
        <v>35</v>
      </c>
      <c r="R189" s="0" t="n">
        <v>257965870.218994</v>
      </c>
      <c r="S189" s="81" t="n">
        <v>93.4630648318331</v>
      </c>
      <c r="T189" s="0" t="n">
        <f aca="false">E189+J189+O189</f>
        <v>257965870.218994</v>
      </c>
      <c r="U189" s="0" t="n">
        <v>17.28</v>
      </c>
    </row>
    <row r="190" customFormat="false" ht="13.8" hidden="false" customHeight="false" outlineLevel="0" collapsed="false">
      <c r="A190" s="79" t="n">
        <v>45115</v>
      </c>
      <c r="B190" s="80" t="s">
        <v>16</v>
      </c>
      <c r="C190" s="0" t="n">
        <v>-0.54</v>
      </c>
      <c r="D190" s="0" t="n">
        <v>780.46</v>
      </c>
      <c r="E190" s="0" t="n">
        <v>142838084.4021</v>
      </c>
      <c r="F190" s="81" t="n">
        <v>95.8779726854836</v>
      </c>
      <c r="G190" s="80" t="s">
        <v>17</v>
      </c>
      <c r="H190" s="0" t="n">
        <v>-0.39</v>
      </c>
      <c r="I190" s="0" t="n">
        <v>759.61</v>
      </c>
      <c r="J190" s="0" t="n">
        <v>85026658.921875</v>
      </c>
      <c r="K190" s="81" t="n">
        <v>96.6844352376033</v>
      </c>
      <c r="L190" s="80" t="s">
        <v>18</v>
      </c>
      <c r="M190" s="0" t="n">
        <v>-1.98</v>
      </c>
      <c r="N190" s="81" t="n">
        <v>836.8</v>
      </c>
      <c r="O190" s="0" t="n">
        <v>29672070.8916016</v>
      </c>
      <c r="P190" s="81" t="n">
        <v>75.9131438989276</v>
      </c>
      <c r="Q190" s="80" t="s">
        <v>35</v>
      </c>
      <c r="R190" s="0" t="n">
        <v>257536814.215576</v>
      </c>
      <c r="S190" s="81" t="n">
        <v>93.3076144653567</v>
      </c>
      <c r="T190" s="0" t="n">
        <f aca="false">E190+J190+O190</f>
        <v>257536814.215576</v>
      </c>
      <c r="U190" s="0" t="n">
        <v>16.31</v>
      </c>
    </row>
    <row r="191" customFormat="false" ht="13.8" hidden="false" customHeight="false" outlineLevel="0" collapsed="false">
      <c r="A191" s="79" t="n">
        <v>45116</v>
      </c>
      <c r="B191" s="80" t="s">
        <v>16</v>
      </c>
      <c r="C191" s="0" t="n">
        <v>-0.56</v>
      </c>
      <c r="D191" s="0" t="n">
        <v>780.44</v>
      </c>
      <c r="E191" s="0" t="n">
        <v>142614060.250732</v>
      </c>
      <c r="F191" s="81" t="n">
        <v>95.7275997540936</v>
      </c>
      <c r="G191" s="80" t="s">
        <v>17</v>
      </c>
      <c r="H191" s="0" t="n">
        <v>-0.4</v>
      </c>
      <c r="I191" s="0" t="n">
        <v>759.6</v>
      </c>
      <c r="J191" s="0" t="n">
        <v>84952786.9902344</v>
      </c>
      <c r="K191" s="81" t="n">
        <v>96.6004349242763</v>
      </c>
      <c r="L191" s="80" t="s">
        <v>18</v>
      </c>
      <c r="M191" s="0" t="n">
        <v>-2</v>
      </c>
      <c r="N191" s="81" t="n">
        <v>836.78</v>
      </c>
      <c r="O191" s="0" t="n">
        <v>29585017.1303711</v>
      </c>
      <c r="P191" s="81" t="n">
        <v>75.6904252107924</v>
      </c>
      <c r="Q191" s="80" t="s">
        <v>35</v>
      </c>
      <c r="R191" s="0" t="n">
        <v>257151864.371338</v>
      </c>
      <c r="S191" s="81" t="n">
        <v>93.1681441074427</v>
      </c>
      <c r="T191" s="0" t="n">
        <f aca="false">E191+J191+O191</f>
        <v>257151864.371338</v>
      </c>
      <c r="U191" s="0" t="n">
        <v>19.01</v>
      </c>
    </row>
    <row r="192" customFormat="false" ht="13.8" hidden="false" customHeight="false" outlineLevel="0" collapsed="false">
      <c r="A192" s="79" t="n">
        <v>45117</v>
      </c>
      <c r="B192" s="80" t="s">
        <v>16</v>
      </c>
      <c r="C192" s="0" t="n">
        <v>-0.58</v>
      </c>
      <c r="D192" s="0" t="n">
        <v>780.42</v>
      </c>
      <c r="E192" s="0" t="n">
        <v>142390278.673584</v>
      </c>
      <c r="F192" s="81" t="n">
        <v>95.5773896470962</v>
      </c>
      <c r="G192" s="80" t="s">
        <v>17</v>
      </c>
      <c r="H192" s="0" t="n">
        <v>-0.41</v>
      </c>
      <c r="I192" s="0" t="n">
        <v>759.59</v>
      </c>
      <c r="J192" s="0" t="n">
        <v>84878959.4475098</v>
      </c>
      <c r="K192" s="81" t="n">
        <v>96.5164850859101</v>
      </c>
      <c r="L192" s="80" t="s">
        <v>18</v>
      </c>
      <c r="M192" s="0" t="n">
        <v>-2.03</v>
      </c>
      <c r="N192" s="81" t="n">
        <v>836.75</v>
      </c>
      <c r="O192" s="0" t="n">
        <v>29454728.2231445</v>
      </c>
      <c r="P192" s="81" t="n">
        <v>75.3570935535968</v>
      </c>
      <c r="Q192" s="80" t="s">
        <v>35</v>
      </c>
      <c r="R192" s="0" t="n">
        <v>256723966.344238</v>
      </c>
      <c r="S192" s="81" t="n">
        <v>93.0131132848991</v>
      </c>
      <c r="T192" s="0" t="n">
        <f aca="false">E192+J192+O192</f>
        <v>256723966.344238</v>
      </c>
      <c r="U192" s="0" t="n">
        <v>18.51</v>
      </c>
    </row>
    <row r="193" customFormat="false" ht="13.8" hidden="false" customHeight="false" outlineLevel="0" collapsed="false">
      <c r="A193" s="79" t="n">
        <v>45118</v>
      </c>
      <c r="B193" s="80" t="s">
        <v>16</v>
      </c>
      <c r="C193" s="0" t="n">
        <v>-0.6</v>
      </c>
      <c r="D193" s="0" t="n">
        <v>780.4</v>
      </c>
      <c r="E193" s="0" t="n">
        <v>142166739.504639</v>
      </c>
      <c r="F193" s="81" t="n">
        <v>95.4273422530556</v>
      </c>
      <c r="G193" s="80" t="s">
        <v>17</v>
      </c>
      <c r="H193" s="0" t="n">
        <v>-0.43</v>
      </c>
      <c r="I193" s="0" t="n">
        <v>759.57</v>
      </c>
      <c r="J193" s="0" t="n">
        <v>84731437.4689941</v>
      </c>
      <c r="K193" s="81" t="n">
        <v>96.3487367660447</v>
      </c>
      <c r="L193" s="80" t="s">
        <v>18</v>
      </c>
      <c r="M193" s="0" t="n">
        <v>-2.05</v>
      </c>
      <c r="N193" s="81" t="n">
        <v>836.73</v>
      </c>
      <c r="O193" s="0" t="n">
        <v>29368063.2128906</v>
      </c>
      <c r="P193" s="81" t="n">
        <v>75.1353694475025</v>
      </c>
      <c r="Q193" s="80" t="s">
        <v>35</v>
      </c>
      <c r="R193" s="0" t="n">
        <v>256266240.186523</v>
      </c>
      <c r="S193" s="81" t="n">
        <v>92.8472754959024</v>
      </c>
      <c r="T193" s="0" t="n">
        <f aca="false">E193+J193+O193</f>
        <v>256266240.186523</v>
      </c>
      <c r="U193" s="0" t="n">
        <v>18.02</v>
      </c>
    </row>
    <row r="194" customFormat="false" ht="13.8" hidden="false" customHeight="false" outlineLevel="0" collapsed="false">
      <c r="A194" s="79" t="n">
        <v>45119</v>
      </c>
      <c r="B194" s="80" t="s">
        <v>16</v>
      </c>
      <c r="C194" s="0" t="n">
        <v>-0.62</v>
      </c>
      <c r="D194" s="0" t="n">
        <v>780.38</v>
      </c>
      <c r="E194" s="0" t="n">
        <v>141943442.572021</v>
      </c>
      <c r="F194" s="81" t="n">
        <v>95.2774574566035</v>
      </c>
      <c r="G194" s="80" t="s">
        <v>17</v>
      </c>
      <c r="H194" s="0" t="n">
        <v>-0.43</v>
      </c>
      <c r="I194" s="0" t="n">
        <v>759.57</v>
      </c>
      <c r="J194" s="0" t="n">
        <v>84731437.4689941</v>
      </c>
      <c r="K194" s="81" t="n">
        <v>96.3487367660447</v>
      </c>
      <c r="L194" s="80" t="s">
        <v>18</v>
      </c>
      <c r="M194" s="0" t="n">
        <v>-2.07</v>
      </c>
      <c r="N194" s="81" t="n">
        <v>836.71</v>
      </c>
      <c r="O194" s="0" t="n">
        <v>29281553.4306641</v>
      </c>
      <c r="P194" s="81" t="n">
        <v>74.9140424774093</v>
      </c>
      <c r="Q194" s="80" t="s">
        <v>35</v>
      </c>
      <c r="R194" s="0" t="n">
        <v>255956433.47168</v>
      </c>
      <c r="S194" s="81" t="n">
        <v>92.7350300851037</v>
      </c>
      <c r="T194" s="0" t="n">
        <f aca="false">E194+J194+O194</f>
        <v>255956433.47168</v>
      </c>
      <c r="U194" s="0" t="n">
        <v>17.04</v>
      </c>
    </row>
    <row r="195" customFormat="false" ht="13.8" hidden="false" customHeight="false" outlineLevel="0" collapsed="false">
      <c r="A195" s="79" t="n">
        <v>45120</v>
      </c>
      <c r="B195" s="80" t="s">
        <v>16</v>
      </c>
      <c r="C195" s="0" t="n">
        <v>-0.64</v>
      </c>
      <c r="D195" s="0" t="n">
        <v>780.36</v>
      </c>
      <c r="E195" s="0" t="n">
        <v>141720387.7146</v>
      </c>
      <c r="F195" s="81" t="n">
        <v>95.1277351495817</v>
      </c>
      <c r="G195" s="80" t="s">
        <v>17</v>
      </c>
      <c r="H195" s="0" t="n">
        <v>-0.44</v>
      </c>
      <c r="I195" s="0" t="n">
        <v>759.56</v>
      </c>
      <c r="J195" s="0" t="n">
        <v>84657743.0041504</v>
      </c>
      <c r="K195" s="81" t="n">
        <v>96.2649382515094</v>
      </c>
      <c r="L195" s="80" t="s">
        <v>18</v>
      </c>
      <c r="M195" s="0" t="n">
        <v>-2.1</v>
      </c>
      <c r="N195" s="81" t="n">
        <v>836.68</v>
      </c>
      <c r="O195" s="0" t="n">
        <v>29152079.4624023</v>
      </c>
      <c r="P195" s="81" t="n">
        <v>74.5827957632947</v>
      </c>
      <c r="Q195" s="80" t="s">
        <v>35</v>
      </c>
      <c r="R195" s="0" t="n">
        <v>255530210.181152</v>
      </c>
      <c r="S195" s="81" t="n">
        <v>92.5806060327995</v>
      </c>
      <c r="T195" s="0" t="n">
        <f aca="false">E195+J195+O195</f>
        <v>255530210.181152</v>
      </c>
      <c r="U195" s="0" t="n">
        <v>15.83</v>
      </c>
    </row>
    <row r="196" customFormat="false" ht="13.8" hidden="false" customHeight="false" outlineLevel="0" collapsed="false">
      <c r="A196" s="79" t="n">
        <v>45121</v>
      </c>
      <c r="B196" s="80" t="s">
        <v>16</v>
      </c>
      <c r="C196" s="0" t="n">
        <v>-0.66</v>
      </c>
      <c r="D196" s="0" t="n">
        <v>780.34</v>
      </c>
      <c r="E196" s="0" t="n">
        <v>141497574.762451</v>
      </c>
      <c r="F196" s="81" t="n">
        <v>94.9781752179326</v>
      </c>
      <c r="G196" s="80" t="s">
        <v>17</v>
      </c>
      <c r="H196" s="0" t="n">
        <v>-0.45</v>
      </c>
      <c r="I196" s="0" t="n">
        <v>759.55</v>
      </c>
      <c r="J196" s="0" t="n">
        <v>84584092.8693848</v>
      </c>
      <c r="K196" s="81" t="n">
        <v>96.1811901450298</v>
      </c>
      <c r="L196" s="80" t="s">
        <v>18</v>
      </c>
      <c r="M196" s="0" t="n">
        <v>-2.12</v>
      </c>
      <c r="N196" s="81" t="n">
        <v>836.66</v>
      </c>
      <c r="O196" s="0" t="n">
        <v>29065957.0581055</v>
      </c>
      <c r="P196" s="81" t="n">
        <v>74.3624598624338</v>
      </c>
      <c r="Q196" s="80" t="s">
        <v>35</v>
      </c>
      <c r="R196" s="0" t="n">
        <v>255147624.689941</v>
      </c>
      <c r="S196" s="81" t="n">
        <v>92.4419922985934</v>
      </c>
      <c r="T196" s="0" t="n">
        <f aca="false">E196+J196+O196</f>
        <v>255147624.689941</v>
      </c>
      <c r="U196" s="0" t="n">
        <v>16.8</v>
      </c>
    </row>
    <row r="197" customFormat="false" ht="13.8" hidden="false" customHeight="false" outlineLevel="0" collapsed="false">
      <c r="A197" s="79" t="n">
        <v>45122</v>
      </c>
      <c r="B197" s="80" t="s">
        <v>16</v>
      </c>
      <c r="C197" s="0" t="n">
        <v>-0.68</v>
      </c>
      <c r="D197" s="0" t="n">
        <v>780.32</v>
      </c>
      <c r="E197" s="0" t="n">
        <v>141275003.546631</v>
      </c>
      <c r="F197" s="81" t="n">
        <v>94.8287775482543</v>
      </c>
      <c r="G197" s="80" t="s">
        <v>17</v>
      </c>
      <c r="H197" s="0" t="n">
        <v>-0.47</v>
      </c>
      <c r="I197" s="0" t="n">
        <v>759.53</v>
      </c>
      <c r="J197" s="0" t="n">
        <v>84436925.5263672</v>
      </c>
      <c r="K197" s="81" t="n">
        <v>96.0138450837809</v>
      </c>
      <c r="L197" s="80" t="s">
        <v>18</v>
      </c>
      <c r="M197" s="0" t="n">
        <v>-2.15</v>
      </c>
      <c r="N197" s="81" t="n">
        <v>836.63</v>
      </c>
      <c r="O197" s="0" t="n">
        <v>28937063.4233398</v>
      </c>
      <c r="P197" s="81" t="n">
        <v>74.0326978758382</v>
      </c>
      <c r="Q197" s="80" t="s">
        <v>35</v>
      </c>
      <c r="R197" s="0" t="n">
        <v>254648992.496338</v>
      </c>
      <c r="S197" s="81" t="n">
        <v>92.261333930886</v>
      </c>
      <c r="T197" s="0" t="n">
        <f aca="false">E197+J197+O197</f>
        <v>254648992.496338</v>
      </c>
      <c r="U197" s="0" t="n">
        <v>16.07</v>
      </c>
    </row>
    <row r="198" customFormat="false" ht="13.8" hidden="false" customHeight="false" outlineLevel="0" collapsed="false">
      <c r="A198" s="79" t="n">
        <v>45123</v>
      </c>
      <c r="B198" s="80" t="s">
        <v>16</v>
      </c>
      <c r="C198" s="0" t="n">
        <v>-0.7</v>
      </c>
      <c r="D198" s="0" t="n">
        <v>780.3</v>
      </c>
      <c r="E198" s="0" t="n">
        <v>141052673.9021</v>
      </c>
      <c r="F198" s="81" t="n">
        <v>94.6795420297666</v>
      </c>
      <c r="G198" s="80" t="s">
        <v>17</v>
      </c>
      <c r="H198" s="0" t="n">
        <v>-0.49</v>
      </c>
      <c r="I198" s="0" t="n">
        <v>759.51</v>
      </c>
      <c r="J198" s="0" t="n">
        <v>84289935.3210449</v>
      </c>
      <c r="K198" s="81" t="n">
        <v>95.8467014470998</v>
      </c>
      <c r="L198" s="80" t="s">
        <v>18</v>
      </c>
      <c r="M198" s="0" t="n">
        <v>-2.17</v>
      </c>
      <c r="N198" s="81" t="n">
        <v>836.61</v>
      </c>
      <c r="O198" s="0" t="n">
        <v>28851327.4169922</v>
      </c>
      <c r="P198" s="81" t="n">
        <v>73.8133505370237</v>
      </c>
      <c r="Q198" s="80" t="s">
        <v>35</v>
      </c>
      <c r="R198" s="0" t="n">
        <v>254193936.640137</v>
      </c>
      <c r="S198" s="81" t="n">
        <v>92.0964636131415</v>
      </c>
      <c r="T198" s="0" t="n">
        <f aca="false">E198+J198+O198</f>
        <v>254193936.640137</v>
      </c>
      <c r="U198" s="0" t="n">
        <v>19.51</v>
      </c>
    </row>
    <row r="199" customFormat="false" ht="13.8" hidden="false" customHeight="false" outlineLevel="0" collapsed="false">
      <c r="A199" s="79" t="n">
        <v>45124</v>
      </c>
      <c r="B199" s="80" t="s">
        <v>16</v>
      </c>
      <c r="C199" s="0" t="n">
        <v>-0.73</v>
      </c>
      <c r="D199" s="0" t="n">
        <v>780.27</v>
      </c>
      <c r="E199" s="0" t="n">
        <v>140719632.013428</v>
      </c>
      <c r="F199" s="81" t="n">
        <v>94.4559925384746</v>
      </c>
      <c r="G199" s="80" t="s">
        <v>17</v>
      </c>
      <c r="H199" s="0" t="n">
        <v>-0.5</v>
      </c>
      <c r="I199" s="0" t="n">
        <v>759.5</v>
      </c>
      <c r="J199" s="0" t="n">
        <v>84216506.6071777</v>
      </c>
      <c r="K199" s="81" t="n">
        <v>95.7632051199421</v>
      </c>
      <c r="L199" s="80" t="s">
        <v>18</v>
      </c>
      <c r="M199" s="0" t="n">
        <v>-2.18</v>
      </c>
      <c r="N199" s="81" t="n">
        <v>836.6</v>
      </c>
      <c r="O199" s="0" t="n">
        <v>28808517.2802734</v>
      </c>
      <c r="P199" s="81" t="n">
        <v>73.7038249133847</v>
      </c>
      <c r="Q199" s="80" t="s">
        <v>35</v>
      </c>
      <c r="R199" s="0" t="n">
        <v>253744655.900879</v>
      </c>
      <c r="S199" s="81" t="n">
        <v>91.9336856657126</v>
      </c>
      <c r="T199" s="0" t="n">
        <f aca="false">E199+J199+O199</f>
        <v>253744655.900879</v>
      </c>
      <c r="U199" s="0" t="n">
        <v>17.77</v>
      </c>
    </row>
    <row r="200" customFormat="false" ht="13.8" hidden="false" customHeight="false" outlineLevel="0" collapsed="false">
      <c r="A200" s="79" t="n">
        <v>45125</v>
      </c>
      <c r="B200" s="80" t="s">
        <v>16</v>
      </c>
      <c r="C200" s="0" t="n">
        <v>-0.74</v>
      </c>
      <c r="D200" s="0" t="n">
        <v>780.26</v>
      </c>
      <c r="E200" s="0" t="n">
        <v>140608738.655029</v>
      </c>
      <c r="F200" s="81" t="n">
        <v>94.3815569953768</v>
      </c>
      <c r="G200" s="80" t="s">
        <v>17</v>
      </c>
      <c r="H200" s="0" t="n">
        <v>-0.51</v>
      </c>
      <c r="I200" s="0" t="n">
        <v>759.49</v>
      </c>
      <c r="J200" s="0" t="n">
        <v>84143122.1335449</v>
      </c>
      <c r="K200" s="81" t="n">
        <v>95.6797590986781</v>
      </c>
      <c r="L200" s="80" t="s">
        <v>18</v>
      </c>
      <c r="M200" s="0" t="n">
        <v>-2.21</v>
      </c>
      <c r="N200" s="81" t="n">
        <v>836.57</v>
      </c>
      <c r="O200" s="0" t="n">
        <v>28680318.1015625</v>
      </c>
      <c r="P200" s="81" t="n">
        <v>73.3758396259149</v>
      </c>
      <c r="Q200" s="80" t="s">
        <v>35</v>
      </c>
      <c r="R200" s="0" t="n">
        <v>253432178.890137</v>
      </c>
      <c r="S200" s="81" t="n">
        <v>91.8204727856961</v>
      </c>
      <c r="T200" s="0" t="n">
        <f aca="false">E200+J200+O200</f>
        <v>253432178.890137</v>
      </c>
      <c r="U200" s="0" t="n">
        <v>18.76</v>
      </c>
    </row>
    <row r="201" customFormat="false" ht="13.8" hidden="false" customHeight="false" outlineLevel="0" collapsed="false">
      <c r="A201" s="79" t="n">
        <v>45126</v>
      </c>
      <c r="B201" s="80" t="s">
        <v>16</v>
      </c>
      <c r="C201" s="0" t="n">
        <v>-0.76</v>
      </c>
      <c r="D201" s="0" t="n">
        <v>780.24</v>
      </c>
      <c r="E201" s="0" t="n">
        <v>140387132.716553</v>
      </c>
      <c r="F201" s="81" t="n">
        <v>94.2328072539816</v>
      </c>
      <c r="G201" s="80" t="s">
        <v>17</v>
      </c>
      <c r="H201" s="0" t="n">
        <v>-0.53</v>
      </c>
      <c r="I201" s="0" t="n">
        <v>759.47</v>
      </c>
      <c r="J201" s="0" t="n">
        <v>83996485.84375</v>
      </c>
      <c r="K201" s="81" t="n">
        <v>95.5130179019296</v>
      </c>
      <c r="L201" s="80" t="s">
        <v>18</v>
      </c>
      <c r="M201" s="0" t="n">
        <v>-2.24</v>
      </c>
      <c r="N201" s="81" t="n">
        <v>836.54</v>
      </c>
      <c r="O201" s="0" t="n">
        <v>28552465.3564453</v>
      </c>
      <c r="P201" s="81" t="n">
        <v>73.0487406555258</v>
      </c>
      <c r="Q201" s="80" t="s">
        <v>35</v>
      </c>
      <c r="R201" s="0" t="n">
        <v>252936083.916748</v>
      </c>
      <c r="S201" s="81" t="n">
        <v>91.640733672839</v>
      </c>
      <c r="T201" s="0" t="n">
        <f aca="false">E201+J201+O201</f>
        <v>252936083.916748</v>
      </c>
      <c r="U201" s="0" t="n">
        <v>16.55</v>
      </c>
    </row>
    <row r="202" customFormat="false" ht="13.8" hidden="false" customHeight="false" outlineLevel="0" collapsed="false">
      <c r="A202" s="79" t="n">
        <v>45127</v>
      </c>
      <c r="B202" s="80" t="s">
        <v>16</v>
      </c>
      <c r="C202" s="0" t="n">
        <v>-0.79</v>
      </c>
      <c r="D202" s="0" t="n">
        <v>780.21</v>
      </c>
      <c r="E202" s="0" t="n">
        <v>140055175.446533</v>
      </c>
      <c r="F202" s="81" t="n">
        <v>94.0099857970788</v>
      </c>
      <c r="G202" s="80" t="s">
        <v>17</v>
      </c>
      <c r="H202" s="0" t="n">
        <v>-0.54</v>
      </c>
      <c r="I202" s="0" t="n">
        <v>759.46</v>
      </c>
      <c r="J202" s="0" t="n">
        <v>83923233.9978027</v>
      </c>
      <c r="K202" s="81" t="n">
        <v>95.4297226925762</v>
      </c>
      <c r="L202" s="80" t="s">
        <v>18</v>
      </c>
      <c r="M202" s="0" t="n">
        <v>-2.26</v>
      </c>
      <c r="N202" s="81" t="n">
        <v>836.52</v>
      </c>
      <c r="O202" s="0" t="n">
        <v>28467422.3945313</v>
      </c>
      <c r="P202" s="81" t="n">
        <v>72.83116640434</v>
      </c>
      <c r="Q202" s="80" t="s">
        <v>35</v>
      </c>
      <c r="R202" s="0" t="n">
        <v>252445831.838867</v>
      </c>
      <c r="S202" s="81" t="n">
        <v>91.4631114870048</v>
      </c>
      <c r="T202" s="0" t="n">
        <f aca="false">E202+J202+O202</f>
        <v>252445831.838867</v>
      </c>
      <c r="U202" s="0" t="n">
        <v>18.51</v>
      </c>
    </row>
    <row r="203" customFormat="false" ht="13.8" hidden="false" customHeight="false" outlineLevel="0" collapsed="false">
      <c r="A203" s="79" t="n">
        <v>45128</v>
      </c>
      <c r="B203" s="80" t="s">
        <v>16</v>
      </c>
      <c r="C203" s="0" t="n">
        <v>-0.8</v>
      </c>
      <c r="D203" s="0" t="n">
        <v>780.2</v>
      </c>
      <c r="E203" s="0" t="n">
        <v>139944643.375732</v>
      </c>
      <c r="F203" s="81" t="n">
        <v>93.9357927629908</v>
      </c>
      <c r="G203" s="80" t="s">
        <v>17</v>
      </c>
      <c r="H203" s="0" t="n">
        <v>-0.55</v>
      </c>
      <c r="I203" s="0" t="n">
        <v>759.45</v>
      </c>
      <c r="J203" s="0" t="n">
        <v>83850026.3312988</v>
      </c>
      <c r="K203" s="81" t="n">
        <v>95.3464777199906</v>
      </c>
      <c r="L203" s="80" t="s">
        <v>18</v>
      </c>
      <c r="M203" s="0" t="n">
        <v>-2.28</v>
      </c>
      <c r="N203" s="81" t="n">
        <v>836.5</v>
      </c>
      <c r="O203" s="0" t="n">
        <v>28382533.0097656</v>
      </c>
      <c r="P203" s="81" t="n">
        <v>72.61398506554</v>
      </c>
      <c r="Q203" s="80" t="s">
        <v>35</v>
      </c>
      <c r="R203" s="0" t="n">
        <v>252177202.716797</v>
      </c>
      <c r="S203" s="81" t="n">
        <v>91.3657850421133</v>
      </c>
      <c r="T203" s="0" t="n">
        <f aca="false">E203+J203+O203</f>
        <v>252177202.716797</v>
      </c>
      <c r="U203" s="0" t="n">
        <v>15.59</v>
      </c>
    </row>
    <row r="204" customFormat="false" ht="13.8" hidden="false" customHeight="false" outlineLevel="0" collapsed="false">
      <c r="A204" s="79" t="n">
        <v>45129</v>
      </c>
      <c r="B204" s="80" t="s">
        <v>16</v>
      </c>
      <c r="C204" s="0" t="n">
        <v>-0.82</v>
      </c>
      <c r="D204" s="0" t="n">
        <v>780.18</v>
      </c>
      <c r="E204" s="0" t="n">
        <v>139723759.638428</v>
      </c>
      <c r="F204" s="81" t="n">
        <v>93.7875277885576</v>
      </c>
      <c r="G204" s="80" t="s">
        <v>17</v>
      </c>
      <c r="H204" s="0" t="n">
        <v>-0.57</v>
      </c>
      <c r="I204" s="0" t="n">
        <v>759.43</v>
      </c>
      <c r="J204" s="0" t="n">
        <v>83703743.4777832</v>
      </c>
      <c r="K204" s="81" t="n">
        <v>95.1801384182182</v>
      </c>
      <c r="L204" s="80" t="s">
        <v>18</v>
      </c>
      <c r="M204" s="0" t="n">
        <v>-2.31</v>
      </c>
      <c r="N204" s="81" t="n">
        <v>836.47</v>
      </c>
      <c r="O204" s="0" t="n">
        <v>28255486.5498047</v>
      </c>
      <c r="P204" s="81" t="n">
        <v>72.2889488982938</v>
      </c>
      <c r="Q204" s="80" t="s">
        <v>35</v>
      </c>
      <c r="R204" s="0" t="n">
        <v>251682989.666016</v>
      </c>
      <c r="S204" s="81" t="n">
        <v>91.1867277646265</v>
      </c>
      <c r="T204" s="0" t="n">
        <f aca="false">E204+J204+O204</f>
        <v>251682989.666016</v>
      </c>
      <c r="U204" s="0" t="n">
        <v>19.26</v>
      </c>
    </row>
    <row r="205" customFormat="false" ht="13.8" hidden="false" customHeight="false" outlineLevel="0" collapsed="false">
      <c r="A205" s="79" t="n">
        <v>45130</v>
      </c>
      <c r="B205" s="80" t="s">
        <v>16</v>
      </c>
      <c r="C205" s="0" t="n">
        <v>-0.85</v>
      </c>
      <c r="D205" s="0" t="n">
        <v>780.15</v>
      </c>
      <c r="E205" s="0" t="n">
        <v>139392884.728271</v>
      </c>
      <c r="F205" s="81" t="n">
        <v>93.5654328498648</v>
      </c>
      <c r="G205" s="80" t="s">
        <v>17</v>
      </c>
      <c r="H205" s="0" t="n">
        <v>-0.58</v>
      </c>
      <c r="I205" s="0" t="n">
        <v>759.42</v>
      </c>
      <c r="J205" s="0" t="n">
        <v>83630668.2600098</v>
      </c>
      <c r="K205" s="81" t="n">
        <v>95.097044054052</v>
      </c>
      <c r="L205" s="80" t="s">
        <v>18</v>
      </c>
      <c r="M205" s="0" t="n">
        <v>-2.32</v>
      </c>
      <c r="N205" s="81" t="n">
        <v>836.46</v>
      </c>
      <c r="O205" s="0" t="n">
        <v>28213214.3466797</v>
      </c>
      <c r="P205" s="81" t="n">
        <v>72.1807995260954</v>
      </c>
      <c r="Q205" s="80" t="s">
        <v>35</v>
      </c>
      <c r="R205" s="0" t="n">
        <v>251236767.334961</v>
      </c>
      <c r="S205" s="81" t="n">
        <v>91.0250579025577</v>
      </c>
      <c r="T205" s="0" t="n">
        <f aca="false">E205+J205+O205</f>
        <v>251236767.334961</v>
      </c>
      <c r="U205" s="0" t="n">
        <v>18.27</v>
      </c>
    </row>
    <row r="206" customFormat="false" ht="13.8" hidden="false" customHeight="false" outlineLevel="0" collapsed="false">
      <c r="A206" s="79" t="n">
        <v>45131</v>
      </c>
      <c r="B206" s="80" t="s">
        <v>16</v>
      </c>
      <c r="C206" s="0" t="n">
        <v>-0.87</v>
      </c>
      <c r="D206" s="0" t="n">
        <v>780.13</v>
      </c>
      <c r="E206" s="0" t="n">
        <v>139172601.675537</v>
      </c>
      <c r="F206" s="81" t="n">
        <v>93.4175710761541</v>
      </c>
      <c r="G206" s="80" t="s">
        <v>17</v>
      </c>
      <c r="H206" s="0" t="n">
        <v>-0.59</v>
      </c>
      <c r="I206" s="0" t="n">
        <v>759.41</v>
      </c>
      <c r="J206" s="0" t="n">
        <v>83557637.1608887</v>
      </c>
      <c r="K206" s="81" t="n">
        <v>95.0139998575278</v>
      </c>
      <c r="L206" s="80" t="s">
        <v>18</v>
      </c>
      <c r="M206" s="0" t="n">
        <v>-2.35</v>
      </c>
      <c r="N206" s="81" t="n">
        <v>836.43</v>
      </c>
      <c r="O206" s="0" t="n">
        <v>28086627.324707</v>
      </c>
      <c r="P206" s="81" t="n">
        <v>71.8569387868214</v>
      </c>
      <c r="Q206" s="80" t="s">
        <v>35</v>
      </c>
      <c r="R206" s="0" t="n">
        <v>250816866.161133</v>
      </c>
      <c r="S206" s="81" t="n">
        <v>90.8729244028852</v>
      </c>
      <c r="T206" s="0" t="n">
        <f aca="false">E206+J206+O206</f>
        <v>250816866.161133</v>
      </c>
      <c r="U206" s="0" t="n">
        <v>18.76</v>
      </c>
    </row>
    <row r="207" customFormat="false" ht="13.8" hidden="false" customHeight="false" outlineLevel="0" collapsed="false">
      <c r="A207" s="79" t="n">
        <v>45132</v>
      </c>
      <c r="B207" s="80" t="s">
        <v>16</v>
      </c>
      <c r="C207" s="0" t="n">
        <v>-0.9</v>
      </c>
      <c r="D207" s="0" t="n">
        <v>780.1</v>
      </c>
      <c r="E207" s="0" t="n">
        <v>138842627.005615</v>
      </c>
      <c r="F207" s="81" t="n">
        <v>93.1960804105371</v>
      </c>
      <c r="G207" s="80" t="s">
        <v>17</v>
      </c>
      <c r="H207" s="0" t="n">
        <v>-0.6</v>
      </c>
      <c r="I207" s="0" t="n">
        <v>759.4</v>
      </c>
      <c r="J207" s="0" t="n">
        <v>83484650.1669922</v>
      </c>
      <c r="K207" s="81" t="n">
        <v>94.9310058133768</v>
      </c>
      <c r="L207" s="80" t="s">
        <v>18</v>
      </c>
      <c r="M207" s="0" t="n">
        <v>-2.37</v>
      </c>
      <c r="N207" s="81" t="n">
        <v>836.41</v>
      </c>
      <c r="O207" s="0" t="n">
        <v>28002427.0996094</v>
      </c>
      <c r="P207" s="81" t="n">
        <v>71.6415205968503</v>
      </c>
      <c r="Q207" s="80" t="s">
        <v>35</v>
      </c>
      <c r="R207" s="0" t="n">
        <v>250329704.272217</v>
      </c>
      <c r="S207" s="81" t="n">
        <v>90.6964218168311</v>
      </c>
      <c r="T207" s="0" t="n">
        <f aca="false">E207+J207+O207</f>
        <v>250329704.272217</v>
      </c>
      <c r="U207" s="0" t="n">
        <v>15.59</v>
      </c>
    </row>
    <row r="208" customFormat="false" ht="13.8" hidden="false" customHeight="false" outlineLevel="0" collapsed="false">
      <c r="A208" s="79" t="n">
        <v>45133</v>
      </c>
      <c r="B208" s="80" t="s">
        <v>16</v>
      </c>
      <c r="C208" s="0" t="n">
        <v>-0.91</v>
      </c>
      <c r="D208" s="0" t="n">
        <v>780.09</v>
      </c>
      <c r="E208" s="0" t="n">
        <v>138732755.341064</v>
      </c>
      <c r="F208" s="81" t="n">
        <v>93.1223306644746</v>
      </c>
      <c r="G208" s="80" t="s">
        <v>17</v>
      </c>
      <c r="H208" s="0" t="n">
        <v>-0.62</v>
      </c>
      <c r="I208" s="0" t="n">
        <v>759.38</v>
      </c>
      <c r="J208" s="0" t="n">
        <v>83338808.4333496</v>
      </c>
      <c r="K208" s="81" t="n">
        <v>94.7651681122358</v>
      </c>
      <c r="L208" s="80" t="s">
        <v>18</v>
      </c>
      <c r="M208" s="0" t="n">
        <v>-2.4</v>
      </c>
      <c r="N208" s="81" t="n">
        <v>836.38</v>
      </c>
      <c r="O208" s="0" t="n">
        <v>27876413.0512695</v>
      </c>
      <c r="P208" s="81" t="n">
        <v>71.3191257555918</v>
      </c>
      <c r="Q208" s="80" t="s">
        <v>35</v>
      </c>
      <c r="R208" s="0" t="n">
        <v>249947976.825684</v>
      </c>
      <c r="S208" s="81" t="n">
        <v>90.5581189589642</v>
      </c>
      <c r="T208" s="0" t="n">
        <f aca="false">E208+J208+O208</f>
        <v>249947976.825684</v>
      </c>
      <c r="U208" s="0" t="n">
        <v>17.77</v>
      </c>
    </row>
    <row r="209" customFormat="false" ht="13.8" hidden="false" customHeight="false" outlineLevel="0" collapsed="false">
      <c r="A209" s="79" t="n">
        <v>45134</v>
      </c>
      <c r="B209" s="80" t="s">
        <v>16</v>
      </c>
      <c r="C209" s="0" t="n">
        <v>-0.94</v>
      </c>
      <c r="D209" s="0" t="n">
        <v>780.06</v>
      </c>
      <c r="E209" s="0" t="n">
        <v>138403499.733154</v>
      </c>
      <c r="F209" s="81" t="n">
        <v>92.9013226587044</v>
      </c>
      <c r="G209" s="80" t="s">
        <v>17</v>
      </c>
      <c r="H209" s="0" t="n">
        <v>-0.63</v>
      </c>
      <c r="I209" s="0" t="n">
        <v>759.37</v>
      </c>
      <c r="J209" s="0" t="n">
        <v>83265953.6628418</v>
      </c>
      <c r="K209" s="81" t="n">
        <v>94.6823244202664</v>
      </c>
      <c r="L209" s="80" t="s">
        <v>18</v>
      </c>
      <c r="M209" s="0" t="n">
        <v>-2.43</v>
      </c>
      <c r="N209" s="81" t="n">
        <v>836.35</v>
      </c>
      <c r="O209" s="0" t="n">
        <v>27750742.0810547</v>
      </c>
      <c r="P209" s="81" t="n">
        <v>70.9976086467696</v>
      </c>
      <c r="Q209" s="80" t="s">
        <v>35</v>
      </c>
      <c r="R209" s="0" t="n">
        <v>249420195.477051</v>
      </c>
      <c r="S209" s="81" t="n">
        <v>90.3668996230015</v>
      </c>
      <c r="T209" s="0" t="n">
        <f aca="false">E209+J209+O209</f>
        <v>249420195.477051</v>
      </c>
      <c r="U209" s="0" t="n">
        <v>17.28</v>
      </c>
    </row>
    <row r="210" customFormat="false" ht="13.8" hidden="false" customHeight="false" outlineLevel="0" collapsed="false">
      <c r="A210" s="79" t="n">
        <v>45135</v>
      </c>
      <c r="B210" s="80" t="s">
        <v>16</v>
      </c>
      <c r="C210" s="0" t="n">
        <v>-0.97</v>
      </c>
      <c r="D210" s="0" t="n">
        <v>780.03</v>
      </c>
      <c r="E210" s="0" t="n">
        <v>138074782.764893</v>
      </c>
      <c r="F210" s="81" t="n">
        <v>92.6806762069112</v>
      </c>
      <c r="G210" s="80" t="s">
        <v>17</v>
      </c>
      <c r="H210" s="0" t="n">
        <v>-0.64</v>
      </c>
      <c r="I210" s="0" t="n">
        <v>759.36</v>
      </c>
      <c r="J210" s="0" t="n">
        <v>83193142.9377441</v>
      </c>
      <c r="K210" s="81" t="n">
        <v>94.5995308126547</v>
      </c>
      <c r="L210" s="80" t="s">
        <v>18</v>
      </c>
      <c r="M210" s="0" t="n">
        <v>-2.46</v>
      </c>
      <c r="N210" s="81" t="n">
        <v>836.32</v>
      </c>
      <c r="O210" s="0" t="n">
        <v>27625413.6582031</v>
      </c>
      <c r="P210" s="81" t="n">
        <v>70.6769679124806</v>
      </c>
      <c r="Q210" s="80" t="s">
        <v>35</v>
      </c>
      <c r="R210" s="0" t="n">
        <v>248893339.36084</v>
      </c>
      <c r="S210" s="81" t="n">
        <v>90.1760155060264</v>
      </c>
      <c r="T210" s="0" t="n">
        <f aca="false">E210+J210+O210</f>
        <v>248893339.36084</v>
      </c>
      <c r="U210" s="0" t="n">
        <v>17.77</v>
      </c>
    </row>
    <row r="211" customFormat="false" ht="13.8" hidden="false" customHeight="false" outlineLevel="0" collapsed="false">
      <c r="A211" s="79" t="n">
        <v>45136</v>
      </c>
      <c r="B211" s="80" t="s">
        <v>16</v>
      </c>
      <c r="C211" s="0" t="n">
        <v>-0.99</v>
      </c>
      <c r="D211" s="0" t="n">
        <v>780.01</v>
      </c>
      <c r="E211" s="0" t="n">
        <v>137855937.083252</v>
      </c>
      <c r="F211" s="81" t="n">
        <v>92.5337792475008</v>
      </c>
      <c r="G211" s="80" t="s">
        <v>17</v>
      </c>
      <c r="H211" s="0" t="n">
        <v>-0.66</v>
      </c>
      <c r="I211" s="0" t="n">
        <v>759.34</v>
      </c>
      <c r="J211" s="0" t="n">
        <v>83047653.5600586</v>
      </c>
      <c r="K211" s="81" t="n">
        <v>94.4340937780475</v>
      </c>
      <c r="L211" s="80" t="s">
        <v>18</v>
      </c>
      <c r="M211" s="0" t="n">
        <v>-2.48</v>
      </c>
      <c r="N211" s="81" t="n">
        <v>836.3</v>
      </c>
      <c r="O211" s="0" t="n">
        <v>27542051.4199219</v>
      </c>
      <c r="P211" s="81" t="n">
        <v>70.4636936313056</v>
      </c>
      <c r="Q211" s="80" t="s">
        <v>35</v>
      </c>
      <c r="R211" s="0" t="n">
        <v>248445642.063232</v>
      </c>
      <c r="S211" s="81" t="n">
        <v>90.0138112519683</v>
      </c>
      <c r="T211" s="0" t="n">
        <f aca="false">E211+J211+O211</f>
        <v>248445642.063232</v>
      </c>
      <c r="U211" s="0" t="n">
        <v>17.04</v>
      </c>
    </row>
    <row r="212" customFormat="false" ht="13.8" hidden="false" customHeight="false" outlineLevel="0" collapsed="false">
      <c r="A212" s="79" t="n">
        <v>45137</v>
      </c>
      <c r="B212" s="80" t="s">
        <v>16</v>
      </c>
      <c r="C212" s="0" t="n">
        <v>-1.01</v>
      </c>
      <c r="D212" s="0" t="n">
        <v>779.99</v>
      </c>
      <c r="E212" s="0" t="n">
        <v>137637330.377686</v>
      </c>
      <c r="F212" s="81" t="n">
        <v>92.3870426972811</v>
      </c>
      <c r="G212" s="80" t="s">
        <v>17</v>
      </c>
      <c r="H212" s="0" t="n">
        <v>-0.67</v>
      </c>
      <c r="I212" s="0" t="n">
        <v>759.33</v>
      </c>
      <c r="J212" s="0" t="n">
        <v>82974974.8771973</v>
      </c>
      <c r="K212" s="81" t="n">
        <v>94.3514503166277</v>
      </c>
      <c r="L212" s="80" t="s">
        <v>18</v>
      </c>
      <c r="M212" s="0" t="n">
        <v>-2.5</v>
      </c>
      <c r="N212" s="81" t="n">
        <v>836.28</v>
      </c>
      <c r="O212" s="0" t="n">
        <v>27458841.0322266</v>
      </c>
      <c r="P212" s="81" t="n">
        <v>70.2508078452721</v>
      </c>
      <c r="Q212" s="80" t="s">
        <v>35</v>
      </c>
      <c r="R212" s="0" t="n">
        <v>248071146.287109</v>
      </c>
      <c r="S212" s="81" t="n">
        <v>89.8781284852003</v>
      </c>
      <c r="T212" s="0" t="n">
        <f aca="false">E212+J212+O212</f>
        <v>248071146.287109</v>
      </c>
      <c r="U212" s="0" t="n">
        <v>17.77</v>
      </c>
    </row>
    <row r="213" customFormat="false" ht="13.8" hidden="false" customHeight="false" outlineLevel="0" collapsed="false">
      <c r="A213" s="79" t="n">
        <v>45138</v>
      </c>
      <c r="B213" s="80" t="s">
        <v>16</v>
      </c>
      <c r="C213" s="0" t="n">
        <v>-1.04</v>
      </c>
      <c r="D213" s="0" t="n">
        <v>779.96</v>
      </c>
      <c r="E213" s="0" t="n">
        <v>137309868.034912</v>
      </c>
      <c r="F213" s="81" t="n">
        <v>92.1672383944764</v>
      </c>
      <c r="G213" s="80" t="s">
        <v>17</v>
      </c>
      <c r="H213" s="0" t="n">
        <v>-0.68</v>
      </c>
      <c r="I213" s="0" t="n">
        <v>759.32</v>
      </c>
      <c r="J213" s="0" t="n">
        <v>82902340.1799316</v>
      </c>
      <c r="K213" s="81" t="n">
        <v>94.2688568715503</v>
      </c>
      <c r="L213" s="80" t="s">
        <v>18</v>
      </c>
      <c r="M213" s="0" t="n">
        <v>-2.53</v>
      </c>
      <c r="N213" s="81" t="n">
        <v>836.25</v>
      </c>
      <c r="O213" s="0" t="n">
        <v>27334309.828125</v>
      </c>
      <c r="P213" s="81" t="n">
        <v>69.9322067185963</v>
      </c>
      <c r="Q213" s="80" t="s">
        <v>35</v>
      </c>
      <c r="R213" s="0" t="n">
        <v>247546518.042969</v>
      </c>
      <c r="S213" s="81" t="n">
        <v>89.6880515438084</v>
      </c>
      <c r="T213" s="0" t="n">
        <f aca="false">E213+J213+O213</f>
        <v>247546518.042969</v>
      </c>
      <c r="U213" s="0" t="n">
        <v>17.53</v>
      </c>
    </row>
    <row r="214" customFormat="false" ht="13.8" hidden="false" customHeight="false" outlineLevel="0" collapsed="false">
      <c r="A214" s="79" t="n">
        <v>45139</v>
      </c>
      <c r="B214" s="80" t="s">
        <v>16</v>
      </c>
      <c r="C214" s="0" t="n">
        <v>-1.07</v>
      </c>
      <c r="D214" s="0" t="n">
        <v>779.93</v>
      </c>
      <c r="E214" s="0" t="n">
        <v>136982942.447021</v>
      </c>
      <c r="F214" s="81" t="n">
        <v>91.9477943805276</v>
      </c>
      <c r="G214" s="80" t="s">
        <v>17</v>
      </c>
      <c r="H214" s="0" t="n">
        <v>-0.7</v>
      </c>
      <c r="I214" s="0" t="n">
        <v>759.3</v>
      </c>
      <c r="J214" s="0" t="n">
        <v>82757202.6794434</v>
      </c>
      <c r="K214" s="81" t="n">
        <v>94.1038199590756</v>
      </c>
      <c r="L214" s="80" t="s">
        <v>18</v>
      </c>
      <c r="M214" s="0" t="n">
        <v>-2.56</v>
      </c>
      <c r="N214" s="81" t="n">
        <v>836.22</v>
      </c>
      <c r="O214" s="0" t="n">
        <v>27210119.40625</v>
      </c>
      <c r="P214" s="81" t="n">
        <v>69.6144774505211</v>
      </c>
      <c r="Q214" s="80" t="s">
        <v>35</v>
      </c>
      <c r="R214" s="0" t="n">
        <v>246950264.532715</v>
      </c>
      <c r="S214" s="81" t="n">
        <v>89.4720242048516</v>
      </c>
      <c r="T214" s="0" t="n">
        <f aca="false">E214+J214+O214</f>
        <v>246950264.532715</v>
      </c>
      <c r="U214" s="0" t="n">
        <v>18.76</v>
      </c>
    </row>
    <row r="215" customFormat="false" ht="13.8" hidden="false" customHeight="false" outlineLevel="0" collapsed="false">
      <c r="A215" s="79" t="n">
        <v>45140</v>
      </c>
      <c r="B215" s="80" t="s">
        <v>16</v>
      </c>
      <c r="C215" s="0" t="n">
        <v>-1.1</v>
      </c>
      <c r="D215" s="0" t="n">
        <v>779.9</v>
      </c>
      <c r="E215" s="0" t="n">
        <v>136656553.049072</v>
      </c>
      <c r="F215" s="81" t="n">
        <v>91.7287102762259</v>
      </c>
      <c r="G215" s="80" t="s">
        <v>17</v>
      </c>
      <c r="H215" s="0" t="n">
        <v>-0.72</v>
      </c>
      <c r="I215" s="0" t="n">
        <v>759.28</v>
      </c>
      <c r="J215" s="0" t="n">
        <v>82612240.9372559</v>
      </c>
      <c r="K215" s="81" t="n">
        <v>93.9389829026491</v>
      </c>
      <c r="L215" s="80" t="s">
        <v>18</v>
      </c>
      <c r="M215" s="0" t="n">
        <v>-2.58</v>
      </c>
      <c r="N215" s="81" t="n">
        <v>836.2</v>
      </c>
      <c r="O215" s="0" t="n">
        <v>27127514.8525391</v>
      </c>
      <c r="P215" s="81" t="n">
        <v>69.403141632557</v>
      </c>
      <c r="Q215" s="80" t="s">
        <v>35</v>
      </c>
      <c r="R215" s="0" t="n">
        <v>246396308.838867</v>
      </c>
      <c r="S215" s="81" t="n">
        <v>89.2713216976398</v>
      </c>
      <c r="T215" s="0" t="n">
        <f aca="false">E215+J215+O215</f>
        <v>246396308.838867</v>
      </c>
      <c r="U215" s="0" t="n">
        <v>19.01</v>
      </c>
    </row>
    <row r="216" customFormat="false" ht="13.8" hidden="false" customHeight="false" outlineLevel="0" collapsed="false">
      <c r="A216" s="79" t="n">
        <v>45141</v>
      </c>
      <c r="B216" s="80" t="s">
        <v>16</v>
      </c>
      <c r="C216" s="0" t="n">
        <v>-1.11</v>
      </c>
      <c r="D216" s="0" t="n">
        <v>779.89</v>
      </c>
      <c r="E216" s="0" t="n">
        <v>136547875.638916</v>
      </c>
      <c r="F216" s="81" t="n">
        <v>91.6557621559391</v>
      </c>
      <c r="G216" s="80" t="s">
        <v>17</v>
      </c>
      <c r="H216" s="0" t="n">
        <v>-0.73</v>
      </c>
      <c r="I216" s="0" t="n">
        <v>759.27</v>
      </c>
      <c r="J216" s="0" t="n">
        <v>82539825.9377441</v>
      </c>
      <c r="K216" s="81" t="n">
        <v>93.8566392774932</v>
      </c>
      <c r="L216" s="80" t="s">
        <v>18</v>
      </c>
      <c r="M216" s="0" t="n">
        <v>-2.61</v>
      </c>
      <c r="N216" s="81" t="n">
        <v>836.17</v>
      </c>
      <c r="O216" s="0" t="n">
        <v>27003891.2236328</v>
      </c>
      <c r="P216" s="81" t="n">
        <v>69.0868624498618</v>
      </c>
      <c r="Q216" s="80" t="s">
        <v>35</v>
      </c>
      <c r="R216" s="0" t="n">
        <v>246091592.800293</v>
      </c>
      <c r="S216" s="81" t="n">
        <v>89.1609206789144</v>
      </c>
      <c r="T216" s="0" t="n">
        <f aca="false">E216+J216+O216</f>
        <v>246091592.800293</v>
      </c>
      <c r="U216" s="0" t="n">
        <v>18.51</v>
      </c>
    </row>
    <row r="217" customFormat="false" ht="13.8" hidden="false" customHeight="false" outlineLevel="0" collapsed="false">
      <c r="A217" s="79" t="n">
        <v>45142</v>
      </c>
      <c r="B217" s="80" t="s">
        <v>16</v>
      </c>
      <c r="C217" s="0" t="n">
        <v>-1.14</v>
      </c>
      <c r="D217" s="0" t="n">
        <v>779.86</v>
      </c>
      <c r="E217" s="0" t="n">
        <v>136222200.283936</v>
      </c>
      <c r="F217" s="81" t="n">
        <v>91.437157342525</v>
      </c>
      <c r="G217" s="80" t="s">
        <v>17</v>
      </c>
      <c r="H217" s="0" t="n">
        <v>-0.74</v>
      </c>
      <c r="I217" s="0" t="n">
        <v>759.26</v>
      </c>
      <c r="J217" s="0" t="n">
        <v>82467454.833252</v>
      </c>
      <c r="K217" s="81" t="n">
        <v>93.7743455656848</v>
      </c>
      <c r="L217" s="80" t="s">
        <v>18</v>
      </c>
      <c r="M217" s="0" t="n">
        <v>-2.64</v>
      </c>
      <c r="N217" s="81" t="n">
        <v>836.14</v>
      </c>
      <c r="O217" s="0" t="n">
        <v>26880606.9628906</v>
      </c>
      <c r="P217" s="81" t="n">
        <v>68.7714515080242</v>
      </c>
      <c r="Q217" s="80" t="s">
        <v>35</v>
      </c>
      <c r="R217" s="0" t="n">
        <v>245570262.080078</v>
      </c>
      <c r="S217" s="81" t="n">
        <v>88.9720384563905</v>
      </c>
      <c r="T217" s="0" t="n">
        <f aca="false">E217+J217+O217</f>
        <v>245570262.080078</v>
      </c>
      <c r="U217" s="0" t="n">
        <v>17.53</v>
      </c>
    </row>
    <row r="218" customFormat="false" ht="13.8" hidden="false" customHeight="false" outlineLevel="0" collapsed="false">
      <c r="A218" s="79" t="n">
        <v>45143</v>
      </c>
      <c r="B218" s="80" t="s">
        <v>16</v>
      </c>
      <c r="C218" s="0" t="n">
        <v>-1.17</v>
      </c>
      <c r="D218" s="0" t="n">
        <v>779.83</v>
      </c>
      <c r="E218" s="0" t="n">
        <v>135897059.800537</v>
      </c>
      <c r="F218" s="81" t="n">
        <v>91.2189115538286</v>
      </c>
      <c r="G218" s="80" t="s">
        <v>17</v>
      </c>
      <c r="H218" s="0" t="n">
        <v>-0.76</v>
      </c>
      <c r="I218" s="0" t="n">
        <v>759.24</v>
      </c>
      <c r="J218" s="0" t="n">
        <v>82322844.2478027</v>
      </c>
      <c r="K218" s="81" t="n">
        <v>93.6099078121518</v>
      </c>
      <c r="L218" s="80" t="s">
        <v>18</v>
      </c>
      <c r="M218" s="0" t="n">
        <v>-2.66</v>
      </c>
      <c r="N218" s="81" t="n">
        <v>836.12</v>
      </c>
      <c r="O218" s="0" t="n">
        <v>26798605.7333984</v>
      </c>
      <c r="P218" s="81" t="n">
        <v>68.5616592371351</v>
      </c>
      <c r="Q218" s="80" t="s">
        <v>35</v>
      </c>
      <c r="R218" s="0" t="n">
        <v>245018509.781738</v>
      </c>
      <c r="S218" s="81" t="n">
        <v>88.7721342567106</v>
      </c>
      <c r="T218" s="0" t="n">
        <f aca="false">E218+J218+O218</f>
        <v>245018509.781738</v>
      </c>
      <c r="U218" s="0" t="n">
        <v>17.77</v>
      </c>
    </row>
    <row r="219" customFormat="false" ht="13.8" hidden="false" customHeight="false" outlineLevel="0" collapsed="false">
      <c r="A219" s="79" t="n">
        <v>45144</v>
      </c>
      <c r="B219" s="80" t="s">
        <v>16</v>
      </c>
      <c r="C219" s="0" t="n">
        <v>-1.2</v>
      </c>
      <c r="D219" s="0" t="n">
        <v>779.8</v>
      </c>
      <c r="E219" s="0" t="n">
        <v>135572453.625732</v>
      </c>
      <c r="F219" s="81" t="n">
        <v>91.0010244119523</v>
      </c>
      <c r="G219" s="80" t="s">
        <v>17</v>
      </c>
      <c r="H219" s="0" t="n">
        <v>-0.78</v>
      </c>
      <c r="I219" s="0" t="n">
        <v>759.22</v>
      </c>
      <c r="J219" s="0" t="n">
        <v>82178409.0617676</v>
      </c>
      <c r="K219" s="81" t="n">
        <v>93.4456695065742</v>
      </c>
      <c r="L219" s="80" t="s">
        <v>18</v>
      </c>
      <c r="M219" s="0" t="n">
        <v>-2.68</v>
      </c>
      <c r="N219" s="81" t="n">
        <v>836.1</v>
      </c>
      <c r="O219" s="0" t="n">
        <v>26716754.9404297</v>
      </c>
      <c r="P219" s="81" t="n">
        <v>68.3522518436445</v>
      </c>
      <c r="Q219" s="80" t="s">
        <v>35</v>
      </c>
      <c r="R219" s="0" t="n">
        <v>244467617.62793</v>
      </c>
      <c r="S219" s="81" t="n">
        <v>88.5725416941633</v>
      </c>
      <c r="T219" s="0" t="n">
        <f aca="false">E219+J219+O219</f>
        <v>244467617.62793</v>
      </c>
      <c r="U219" s="0" t="n">
        <v>18.76</v>
      </c>
    </row>
    <row r="220" customFormat="false" ht="13.8" hidden="false" customHeight="false" outlineLevel="0" collapsed="false">
      <c r="A220" s="79" t="n">
        <v>45145</v>
      </c>
      <c r="B220" s="80" t="s">
        <v>16</v>
      </c>
      <c r="C220" s="0" t="n">
        <v>-1.23</v>
      </c>
      <c r="D220" s="0" t="n">
        <v>779.77</v>
      </c>
      <c r="E220" s="0" t="n">
        <v>135248381.193115</v>
      </c>
      <c r="F220" s="81" t="n">
        <v>90.7834955367041</v>
      </c>
      <c r="G220" s="80" t="s">
        <v>17</v>
      </c>
      <c r="H220" s="0" t="n">
        <v>-0.8</v>
      </c>
      <c r="I220" s="0" t="n">
        <v>759.2</v>
      </c>
      <c r="J220" s="0" t="n">
        <v>82034149.154541</v>
      </c>
      <c r="K220" s="81" t="n">
        <v>93.2816305118109</v>
      </c>
      <c r="L220" s="80" t="s">
        <v>18</v>
      </c>
      <c r="M220" s="0" t="n">
        <v>-2.71</v>
      </c>
      <c r="N220" s="81" t="n">
        <v>836.07</v>
      </c>
      <c r="O220" s="0" t="n">
        <v>26594260.480957</v>
      </c>
      <c r="P220" s="81" t="n">
        <v>68.0388615325085</v>
      </c>
      <c r="Q220" s="80" t="s">
        <v>35</v>
      </c>
      <c r="R220" s="0" t="n">
        <v>243876790.828613</v>
      </c>
      <c r="S220" s="81" t="n">
        <v>88.3584804952845</v>
      </c>
      <c r="T220" s="0" t="n">
        <f aca="false">E220+J220+O220</f>
        <v>243876790.828613</v>
      </c>
      <c r="U220" s="0" t="n">
        <v>19.01</v>
      </c>
    </row>
    <row r="221" customFormat="false" ht="13.8" hidden="false" customHeight="false" outlineLevel="0" collapsed="false">
      <c r="A221" s="79" t="n">
        <v>45146</v>
      </c>
      <c r="B221" s="80" t="s">
        <v>16</v>
      </c>
      <c r="C221" s="0" t="n">
        <v>-1.25</v>
      </c>
      <c r="D221" s="0" t="n">
        <v>779.75</v>
      </c>
      <c r="E221" s="0" t="n">
        <v>135032629.150146</v>
      </c>
      <c r="F221" s="81" t="n">
        <v>90.6386751369544</v>
      </c>
      <c r="G221" s="80" t="s">
        <v>17</v>
      </c>
      <c r="H221" s="0" t="n">
        <v>-0.82</v>
      </c>
      <c r="I221" s="0" t="n">
        <v>759.18</v>
      </c>
      <c r="J221" s="0" t="n">
        <v>81890064.4060059</v>
      </c>
      <c r="K221" s="81" t="n">
        <v>93.1177906912756</v>
      </c>
      <c r="L221" s="80" t="s">
        <v>18</v>
      </c>
      <c r="M221" s="0" t="n">
        <v>-2.74</v>
      </c>
      <c r="N221" s="81" t="n">
        <v>836.04</v>
      </c>
      <c r="O221" s="0" t="n">
        <v>26472103.625</v>
      </c>
      <c r="P221" s="81" t="n">
        <v>67.7263349475464</v>
      </c>
      <c r="Q221" s="80" t="s">
        <v>35</v>
      </c>
      <c r="R221" s="0" t="n">
        <v>243394797.181152</v>
      </c>
      <c r="S221" s="81" t="n">
        <v>88.1838504037808</v>
      </c>
      <c r="T221" s="0" t="n">
        <f aca="false">E221+J221+O221</f>
        <v>243394797.181152</v>
      </c>
      <c r="U221" s="0" t="n">
        <v>18.76</v>
      </c>
    </row>
    <row r="222" customFormat="false" ht="13.8" hidden="false" customHeight="false" outlineLevel="0" collapsed="false">
      <c r="A222" s="79" t="n">
        <v>45147</v>
      </c>
      <c r="B222" s="80" t="s">
        <v>16</v>
      </c>
      <c r="C222" s="0" t="n">
        <v>-1.27</v>
      </c>
      <c r="D222" s="0" t="n">
        <v>779.73</v>
      </c>
      <c r="E222" s="0" t="n">
        <v>134817113.907959</v>
      </c>
      <c r="F222" s="81" t="n">
        <v>90.4940136862618</v>
      </c>
      <c r="G222" s="80" t="s">
        <v>17</v>
      </c>
      <c r="H222" s="0" t="n">
        <v>-0.83</v>
      </c>
      <c r="I222" s="0" t="n">
        <v>759.17</v>
      </c>
      <c r="J222" s="0" t="n">
        <v>81818087.6787109</v>
      </c>
      <c r="K222" s="81" t="n">
        <v>93.0359454286603</v>
      </c>
      <c r="L222" s="80" t="s">
        <v>18</v>
      </c>
      <c r="M222" s="0" t="n">
        <v>-2.76</v>
      </c>
      <c r="N222" s="81" t="n">
        <v>836.02</v>
      </c>
      <c r="O222" s="0" t="n">
        <v>26390853.0151367</v>
      </c>
      <c r="P222" s="81" t="n">
        <v>67.5184630648942</v>
      </c>
      <c r="Q222" s="80" t="s">
        <v>35</v>
      </c>
      <c r="R222" s="0" t="n">
        <v>243026054.601807</v>
      </c>
      <c r="S222" s="81" t="n">
        <v>88.0502520654797</v>
      </c>
      <c r="T222" s="0" t="n">
        <f aca="false">E222+J222+O222</f>
        <v>243026054.601807</v>
      </c>
      <c r="U222" s="0" t="n">
        <v>16.55</v>
      </c>
    </row>
    <row r="223" customFormat="false" ht="13.8" hidden="false" customHeight="false" outlineLevel="0" collapsed="false">
      <c r="A223" s="79" t="n">
        <v>45148</v>
      </c>
      <c r="B223" s="80" t="s">
        <v>16</v>
      </c>
      <c r="C223" s="0" t="n">
        <v>-1.31</v>
      </c>
      <c r="D223" s="0" t="n">
        <v>779.69</v>
      </c>
      <c r="E223" s="0" t="n">
        <v>134386793.155029</v>
      </c>
      <c r="F223" s="81" t="n">
        <v>90.2051671817172</v>
      </c>
      <c r="G223" s="80" t="s">
        <v>17</v>
      </c>
      <c r="H223" s="0" t="n">
        <v>-0.86</v>
      </c>
      <c r="I223" s="0" t="n">
        <v>759.14</v>
      </c>
      <c r="J223" s="0" t="n">
        <v>81602419.9055176</v>
      </c>
      <c r="K223" s="81" t="n">
        <v>92.7907080276552</v>
      </c>
      <c r="L223" s="80" t="s">
        <v>18</v>
      </c>
      <c r="M223" s="0" t="n">
        <v>-2.79</v>
      </c>
      <c r="N223" s="81" t="n">
        <v>835.99</v>
      </c>
      <c r="O223" s="0" t="n">
        <v>26269257.652832</v>
      </c>
      <c r="P223" s="81" t="n">
        <v>67.20737300752</v>
      </c>
      <c r="Q223" s="80" t="s">
        <v>35</v>
      </c>
      <c r="R223" s="0" t="n">
        <v>242258470.713379</v>
      </c>
      <c r="S223" s="81" t="n">
        <v>87.7721503822335</v>
      </c>
      <c r="T223" s="0" t="n">
        <f aca="false">E223+J223+O223</f>
        <v>242258470.713379</v>
      </c>
      <c r="U223" s="0" t="n">
        <v>17.77</v>
      </c>
    </row>
    <row r="224" customFormat="false" ht="13.8" hidden="false" customHeight="false" outlineLevel="0" collapsed="false">
      <c r="A224" s="79" t="n">
        <v>45149</v>
      </c>
      <c r="B224" s="80" t="s">
        <v>16</v>
      </c>
      <c r="C224" s="0" t="n">
        <v>-1.34</v>
      </c>
      <c r="D224" s="0" t="n">
        <v>779.66</v>
      </c>
      <c r="E224" s="0" t="n">
        <v>134064672.948486</v>
      </c>
      <c r="F224" s="81" t="n">
        <v>89.9889487096365</v>
      </c>
      <c r="G224" s="80" t="s">
        <v>17</v>
      </c>
      <c r="H224" s="0" t="n">
        <v>-0.87</v>
      </c>
      <c r="I224" s="0" t="n">
        <v>759.13</v>
      </c>
      <c r="J224" s="0" t="n">
        <v>81530618.0681152</v>
      </c>
      <c r="K224" s="81" t="n">
        <v>92.7090616336149</v>
      </c>
      <c r="L224" s="80" t="s">
        <v>18</v>
      </c>
      <c r="M224" s="0" t="n">
        <v>-2.82</v>
      </c>
      <c r="N224" s="81" t="n">
        <v>835.96</v>
      </c>
      <c r="O224" s="0" t="n">
        <v>26147998.4799805</v>
      </c>
      <c r="P224" s="81" t="n">
        <v>66.8971430585767</v>
      </c>
      <c r="Q224" s="80" t="s">
        <v>35</v>
      </c>
      <c r="R224" s="0" t="n">
        <v>241743289.496582</v>
      </c>
      <c r="S224" s="81" t="n">
        <v>87.5854961731912</v>
      </c>
      <c r="T224" s="0" t="n">
        <f aca="false">E224+J224+O224</f>
        <v>241743289.496582</v>
      </c>
      <c r="U224" s="0" t="n">
        <v>18.51</v>
      </c>
    </row>
    <row r="225" customFormat="false" ht="13.8" hidden="false" customHeight="false" outlineLevel="0" collapsed="false">
      <c r="A225" s="79" t="n">
        <v>45150</v>
      </c>
      <c r="B225" s="80" t="s">
        <v>16</v>
      </c>
      <c r="C225" s="0" t="n">
        <v>-1.36</v>
      </c>
      <c r="D225" s="0" t="n">
        <v>779.64</v>
      </c>
      <c r="E225" s="0" t="n">
        <v>133850221.238037</v>
      </c>
      <c r="F225" s="81" t="n">
        <v>89.8450011390507</v>
      </c>
      <c r="G225" s="80" t="s">
        <v>17</v>
      </c>
      <c r="H225" s="0" t="n">
        <v>-0.89</v>
      </c>
      <c r="I225" s="0" t="n">
        <v>759.11</v>
      </c>
      <c r="J225" s="0" t="n">
        <v>81387145.4313965</v>
      </c>
      <c r="K225" s="81" t="n">
        <v>92.5459178498994</v>
      </c>
      <c r="L225" s="80" t="s">
        <v>18</v>
      </c>
      <c r="M225" s="0" t="n">
        <v>-2.85</v>
      </c>
      <c r="N225" s="81" t="n">
        <v>835.93</v>
      </c>
      <c r="O225" s="0" t="n">
        <v>26027074.9677734</v>
      </c>
      <c r="P225" s="81" t="n">
        <v>66.5877718651581</v>
      </c>
      <c r="Q225" s="80" t="s">
        <v>35</v>
      </c>
      <c r="R225" s="0" t="n">
        <v>241264441.637207</v>
      </c>
      <c r="S225" s="81" t="n">
        <v>87.4120058254667</v>
      </c>
      <c r="T225" s="0" t="n">
        <f aca="false">E225+J225+O225</f>
        <v>241264441.637207</v>
      </c>
      <c r="U225" s="0" t="n">
        <v>18.02</v>
      </c>
    </row>
    <row r="226" customFormat="false" ht="13.8" hidden="false" customHeight="false" outlineLevel="0" collapsed="false">
      <c r="A226" s="79" t="n">
        <v>45151</v>
      </c>
      <c r="B226" s="80" t="s">
        <v>16</v>
      </c>
      <c r="C226" s="0" t="n">
        <v>-1.4</v>
      </c>
      <c r="D226" s="0" t="n">
        <v>779.6</v>
      </c>
      <c r="E226" s="0" t="n">
        <v>133422025.290771</v>
      </c>
      <c r="F226" s="81" t="n">
        <v>89.5575808791962</v>
      </c>
      <c r="G226" s="80" t="s">
        <v>17</v>
      </c>
      <c r="H226" s="0" t="n">
        <v>-0.91</v>
      </c>
      <c r="I226" s="0" t="n">
        <v>759.09</v>
      </c>
      <c r="J226" s="0" t="n">
        <v>81243847.4138184</v>
      </c>
      <c r="K226" s="81" t="n">
        <v>92.3829726268848</v>
      </c>
      <c r="L226" s="80" t="s">
        <v>18</v>
      </c>
      <c r="M226" s="0" t="n">
        <v>-2.88</v>
      </c>
      <c r="N226" s="81" t="n">
        <v>835.9</v>
      </c>
      <c r="O226" s="0" t="n">
        <v>25906486.5859375</v>
      </c>
      <c r="P226" s="81" t="n">
        <v>66.2792580706106</v>
      </c>
      <c r="Q226" s="80" t="s">
        <v>35</v>
      </c>
      <c r="R226" s="0" t="n">
        <v>240572359.290527</v>
      </c>
      <c r="S226" s="81" t="n">
        <v>87.1612589449519</v>
      </c>
      <c r="T226" s="0" t="n">
        <f aca="false">E226+J226+O226</f>
        <v>240572359.290527</v>
      </c>
      <c r="U226" s="0" t="n">
        <v>18.02</v>
      </c>
    </row>
    <row r="227" customFormat="false" ht="13.8" hidden="false" customHeight="false" outlineLevel="0" collapsed="false">
      <c r="A227" s="79" t="n">
        <v>45152</v>
      </c>
      <c r="B227" s="80" t="s">
        <v>16</v>
      </c>
      <c r="C227" s="0" t="n">
        <v>-1.43</v>
      </c>
      <c r="D227" s="0" t="n">
        <v>779.57</v>
      </c>
      <c r="E227" s="0" t="n">
        <v>133101496.709717</v>
      </c>
      <c r="F227" s="81" t="n">
        <v>89.3424307624195</v>
      </c>
      <c r="G227" s="80" t="s">
        <v>17</v>
      </c>
      <c r="H227" s="0" t="n">
        <v>-0.92</v>
      </c>
      <c r="I227" s="0" t="n">
        <v>759.08</v>
      </c>
      <c r="J227" s="0" t="n">
        <v>81172263.8508301</v>
      </c>
      <c r="K227" s="81" t="n">
        <v>92.3015744342758</v>
      </c>
      <c r="L227" s="80" t="s">
        <v>18</v>
      </c>
      <c r="M227" s="0" t="n">
        <v>-2.91</v>
      </c>
      <c r="N227" s="81" t="n">
        <v>835.87</v>
      </c>
      <c r="O227" s="0" t="n">
        <v>25786232.8037109</v>
      </c>
      <c r="P227" s="81" t="n">
        <v>65.9716003170313</v>
      </c>
      <c r="Q227" s="80" t="s">
        <v>35</v>
      </c>
      <c r="R227" s="0" t="n">
        <v>240059993.364258</v>
      </c>
      <c r="S227" s="81" t="n">
        <v>86.9756247378225</v>
      </c>
      <c r="T227" s="0" t="n">
        <f aca="false">E227+J227+O227</f>
        <v>240059993.364258</v>
      </c>
      <c r="U227" s="0" t="n">
        <v>17.53</v>
      </c>
    </row>
    <row r="228" customFormat="false" ht="13.8" hidden="false" customHeight="false" outlineLevel="0" collapsed="false">
      <c r="A228" s="79" t="n">
        <v>45153</v>
      </c>
      <c r="B228" s="80" t="s">
        <v>16</v>
      </c>
      <c r="C228" s="0" t="n">
        <v>-1.44</v>
      </c>
      <c r="D228" s="0" t="n">
        <v>779.56</v>
      </c>
      <c r="E228" s="0" t="n">
        <v>132994771.525146</v>
      </c>
      <c r="F228" s="81" t="n">
        <v>89.2707930449723</v>
      </c>
      <c r="G228" s="80" t="s">
        <v>17</v>
      </c>
      <c r="H228" s="0" t="n">
        <v>-0.94</v>
      </c>
      <c r="I228" s="0" t="n">
        <v>759.06</v>
      </c>
      <c r="J228" s="0" t="n">
        <v>81029227.5371094</v>
      </c>
      <c r="K228" s="81" t="n">
        <v>92.1389267966301</v>
      </c>
      <c r="L228" s="80" t="s">
        <v>18</v>
      </c>
      <c r="M228" s="0" t="n">
        <v>-2.94</v>
      </c>
      <c r="N228" s="81" t="n">
        <v>835.84</v>
      </c>
      <c r="O228" s="0" t="n">
        <v>25666313.0917969</v>
      </c>
      <c r="P228" s="81" t="n">
        <v>65.664797250265</v>
      </c>
      <c r="Q228" s="80" t="s">
        <v>35</v>
      </c>
      <c r="R228" s="0" t="n">
        <v>239690312.154053</v>
      </c>
      <c r="S228" s="81" t="n">
        <v>86.8416863261745</v>
      </c>
      <c r="T228" s="0" t="n">
        <f aca="false">E228+J228+O228</f>
        <v>239690312.154053</v>
      </c>
      <c r="U228" s="0" t="n">
        <v>17.77</v>
      </c>
    </row>
    <row r="229" customFormat="false" ht="13.8" hidden="false" customHeight="false" outlineLevel="0" collapsed="false">
      <c r="A229" s="79" t="n">
        <v>45154</v>
      </c>
      <c r="B229" s="80" t="s">
        <v>16</v>
      </c>
      <c r="C229" s="0" t="n">
        <v>-1.47</v>
      </c>
      <c r="D229" s="0" t="n">
        <v>779.53</v>
      </c>
      <c r="E229" s="0" t="n">
        <v>132674948.701904</v>
      </c>
      <c r="F229" s="81" t="n">
        <v>89.0561166577934</v>
      </c>
      <c r="G229" s="80" t="s">
        <v>17</v>
      </c>
      <c r="H229" s="0" t="n">
        <v>-0.96</v>
      </c>
      <c r="I229" s="0" t="n">
        <v>759.04</v>
      </c>
      <c r="J229" s="0" t="n">
        <v>80886365.5441895</v>
      </c>
      <c r="K229" s="81" t="n">
        <v>91.9764773804408</v>
      </c>
      <c r="L229" s="80" t="s">
        <v>18</v>
      </c>
      <c r="M229" s="0" t="n">
        <v>-2.97</v>
      </c>
      <c r="N229" s="81" t="n">
        <v>835.81</v>
      </c>
      <c r="O229" s="0" t="n">
        <v>25546726.9228516</v>
      </c>
      <c r="P229" s="81" t="n">
        <v>65.3588475211534</v>
      </c>
      <c r="Q229" s="80" t="s">
        <v>35</v>
      </c>
      <c r="R229" s="0" t="n">
        <v>239108041.168945</v>
      </c>
      <c r="S229" s="81" t="n">
        <v>86.6307249661133</v>
      </c>
      <c r="T229" s="0" t="n">
        <f aca="false">E229+J229+O229</f>
        <v>239108041.168945</v>
      </c>
      <c r="U229" s="0" t="n">
        <v>16.97</v>
      </c>
    </row>
    <row r="230" customFormat="false" ht="13.8" hidden="false" customHeight="false" outlineLevel="0" collapsed="false">
      <c r="A230" s="79" t="n">
        <v>45155</v>
      </c>
      <c r="B230" s="80" t="s">
        <v>16</v>
      </c>
      <c r="C230" s="0" t="n">
        <v>-1.5</v>
      </c>
      <c r="D230" s="0" t="n">
        <v>779.5</v>
      </c>
      <c r="E230" s="0" t="n">
        <v>132355654.537842</v>
      </c>
      <c r="F230" s="81" t="n">
        <v>88.841795125348</v>
      </c>
      <c r="G230" s="80" t="s">
        <v>17</v>
      </c>
      <c r="H230" s="0" t="n">
        <v>-0.98</v>
      </c>
      <c r="I230" s="0" t="n">
        <v>759.02</v>
      </c>
      <c r="J230" s="0" t="n">
        <v>80743677.7497559</v>
      </c>
      <c r="K230" s="81" t="n">
        <v>91.8142260466234</v>
      </c>
      <c r="L230" s="80" t="s">
        <v>18</v>
      </c>
      <c r="M230" s="0" t="n">
        <v>-3</v>
      </c>
      <c r="N230" s="81" t="n">
        <v>835.78</v>
      </c>
      <c r="O230" s="0" t="n">
        <v>25427473.7626953</v>
      </c>
      <c r="P230" s="81" t="n">
        <v>65.0537497630489</v>
      </c>
      <c r="Q230" s="80" t="s">
        <v>35</v>
      </c>
      <c r="R230" s="0" t="n">
        <v>238526806.050293</v>
      </c>
      <c r="S230" s="81" t="n">
        <v>86.4201389086204</v>
      </c>
      <c r="T230" s="0" t="n">
        <f aca="false">E230+J230+O230</f>
        <v>238526806.050293</v>
      </c>
      <c r="U230" s="0" t="n">
        <v>17.25</v>
      </c>
    </row>
    <row r="231" customFormat="false" ht="13.8" hidden="false" customHeight="false" outlineLevel="0" collapsed="false">
      <c r="A231" s="79" t="n">
        <v>45156</v>
      </c>
      <c r="B231" s="80" t="s">
        <v>16</v>
      </c>
      <c r="C231" s="0" t="n">
        <v>-1.53</v>
      </c>
      <c r="D231" s="0" t="n">
        <v>779.47</v>
      </c>
      <c r="E231" s="0" t="n">
        <v>132036888.468994</v>
      </c>
      <c r="F231" s="81" t="n">
        <v>88.6278280690831</v>
      </c>
      <c r="G231" s="80" t="s">
        <v>17</v>
      </c>
      <c r="H231" s="0" t="n">
        <v>-1</v>
      </c>
      <c r="I231" s="0" t="n">
        <v>759</v>
      </c>
      <c r="J231" s="0" t="n">
        <v>80601164.0356445</v>
      </c>
      <c r="K231" s="81" t="n">
        <v>91.6521726608127</v>
      </c>
      <c r="L231" s="80" t="s">
        <v>18</v>
      </c>
      <c r="M231" s="0" t="n">
        <v>-3.03</v>
      </c>
      <c r="N231" s="81" t="n">
        <v>835.75</v>
      </c>
      <c r="O231" s="0" t="n">
        <v>25308553.0854492</v>
      </c>
      <c r="P231" s="81" t="n">
        <v>64.749502630541</v>
      </c>
      <c r="Q231" s="80" t="s">
        <v>35</v>
      </c>
      <c r="R231" s="0" t="n">
        <v>237946605.590088</v>
      </c>
      <c r="S231" s="81" t="n">
        <v>86.2099277160251</v>
      </c>
      <c r="T231" s="0" t="n">
        <f aca="false">E231+J231+O231</f>
        <v>237946605.590088</v>
      </c>
      <c r="U231" s="0" t="n">
        <v>16.42</v>
      </c>
    </row>
    <row r="232" customFormat="false" ht="13.8" hidden="false" customHeight="false" outlineLevel="0" collapsed="false">
      <c r="A232" s="79" t="n">
        <v>45157</v>
      </c>
      <c r="B232" s="80" t="s">
        <v>16</v>
      </c>
      <c r="C232" s="0" t="n">
        <v>-1.56</v>
      </c>
      <c r="D232" s="0" t="n">
        <v>779.44</v>
      </c>
      <c r="E232" s="0" t="n">
        <v>131718649.931396</v>
      </c>
      <c r="F232" s="81" t="n">
        <v>88.4142151104455</v>
      </c>
      <c r="G232" s="80" t="s">
        <v>17</v>
      </c>
      <c r="H232" s="0" t="n">
        <v>-1.01</v>
      </c>
      <c r="I232" s="0" t="n">
        <v>758.99</v>
      </c>
      <c r="J232" s="0" t="n">
        <v>80529972.4206543</v>
      </c>
      <c r="K232" s="81" t="n">
        <v>91.5712201551367</v>
      </c>
      <c r="L232" s="80" t="s">
        <v>18</v>
      </c>
      <c r="M232" s="0" t="n">
        <v>-3.06</v>
      </c>
      <c r="N232" s="81" t="n">
        <v>835.72</v>
      </c>
      <c r="O232" s="0" t="n">
        <v>25189964.3583984</v>
      </c>
      <c r="P232" s="81" t="n">
        <v>64.4461047607299</v>
      </c>
      <c r="Q232" s="80" t="s">
        <v>35</v>
      </c>
      <c r="R232" s="0" t="n">
        <v>237438586.710449</v>
      </c>
      <c r="S232" s="81" t="n">
        <v>86.025868478099</v>
      </c>
      <c r="T232" s="0" t="n">
        <f aca="false">E232+J232+O232</f>
        <v>237438586.710449</v>
      </c>
      <c r="U232" s="0" t="n">
        <v>18.36</v>
      </c>
    </row>
    <row r="233" customFormat="false" ht="13.8" hidden="false" customHeight="false" outlineLevel="0" collapsed="false">
      <c r="A233" s="79" t="n">
        <v>45158</v>
      </c>
      <c r="B233" s="80" t="s">
        <v>16</v>
      </c>
      <c r="C233" s="0" t="n">
        <v>-1.6</v>
      </c>
      <c r="D233" s="0" t="n">
        <v>779.4</v>
      </c>
      <c r="E233" s="0" t="n">
        <v>131295151.505615</v>
      </c>
      <c r="F233" s="81" t="n">
        <v>88.1299479931052</v>
      </c>
      <c r="G233" s="80" t="s">
        <v>17</v>
      </c>
      <c r="H233" s="0" t="n">
        <v>-1.02</v>
      </c>
      <c r="I233" s="0" t="n">
        <v>758.98</v>
      </c>
      <c r="J233" s="0" t="n">
        <v>80458824.2810059</v>
      </c>
      <c r="K233" s="81" t="n">
        <v>91.4903170855896</v>
      </c>
      <c r="L233" s="80" t="s">
        <v>18</v>
      </c>
      <c r="M233" s="0" t="n">
        <v>-3.09</v>
      </c>
      <c r="N233" s="81" t="n">
        <v>835.69</v>
      </c>
      <c r="O233" s="0" t="n">
        <v>25071707.0532227</v>
      </c>
      <c r="P233" s="81" t="n">
        <v>64.1435548019588</v>
      </c>
      <c r="Q233" s="80" t="s">
        <v>35</v>
      </c>
      <c r="R233" s="0" t="n">
        <v>236825682.839844</v>
      </c>
      <c r="S233" s="81" t="n">
        <v>85.8038085825576</v>
      </c>
      <c r="T233" s="0" t="n">
        <f aca="false">E233+J233+O233</f>
        <v>236825682.839844</v>
      </c>
      <c r="U233" s="0" t="n">
        <v>16.7</v>
      </c>
    </row>
    <row r="234" customFormat="false" ht="13.8" hidden="false" customHeight="false" outlineLevel="0" collapsed="false">
      <c r="A234" s="79" t="n">
        <v>45159</v>
      </c>
      <c r="B234" s="80" t="s">
        <v>16</v>
      </c>
      <c r="C234" s="0" t="n">
        <v>-1.6</v>
      </c>
      <c r="D234" s="0" t="n">
        <v>779.4</v>
      </c>
      <c r="E234" s="0" t="n">
        <v>131295151.505615</v>
      </c>
      <c r="F234" s="81" t="n">
        <v>88.1299479931052</v>
      </c>
      <c r="G234" s="80" t="s">
        <v>17</v>
      </c>
      <c r="H234" s="0" t="n">
        <v>-1.04</v>
      </c>
      <c r="I234" s="0" t="n">
        <v>758.96</v>
      </c>
      <c r="J234" s="0" t="n">
        <v>80316658.3662109</v>
      </c>
      <c r="K234" s="81" t="n">
        <v>91.3286591849232</v>
      </c>
      <c r="L234" s="80" t="s">
        <v>18</v>
      </c>
      <c r="M234" s="0" t="n">
        <v>-3.12</v>
      </c>
      <c r="N234" s="81" t="n">
        <v>835.66</v>
      </c>
      <c r="O234" s="0" t="n">
        <v>24953780.640625</v>
      </c>
      <c r="P234" s="81" t="n">
        <v>63.8418514000724</v>
      </c>
      <c r="Q234" s="80" t="s">
        <v>35</v>
      </c>
      <c r="R234" s="0" t="n">
        <v>236565590.512451</v>
      </c>
      <c r="S234" s="81" t="n">
        <v>85.7095750855577</v>
      </c>
      <c r="T234" s="0" t="n">
        <f aca="false">E234+J234+O234</f>
        <v>236565590.512451</v>
      </c>
      <c r="U234" s="0" t="n">
        <v>19.02</v>
      </c>
    </row>
    <row r="235" customFormat="false" ht="13.8" hidden="false" customHeight="false" outlineLevel="0" collapsed="false">
      <c r="A235" s="79" t="n">
        <v>45160</v>
      </c>
      <c r="B235" s="80" t="s">
        <v>16</v>
      </c>
      <c r="C235" s="0" t="n">
        <v>-1.63</v>
      </c>
      <c r="D235" s="0" t="n">
        <v>779.37</v>
      </c>
      <c r="E235" s="0" t="n">
        <v>130978141.673584</v>
      </c>
      <c r="F235" s="81" t="n">
        <v>87.9171597850881</v>
      </c>
      <c r="G235" s="80" t="s">
        <v>17</v>
      </c>
      <c r="H235" s="0" t="n">
        <v>-1.04</v>
      </c>
      <c r="I235" s="0" t="n">
        <v>758.96</v>
      </c>
      <c r="J235" s="0" t="n">
        <v>80316658.3662109</v>
      </c>
      <c r="K235" s="81" t="n">
        <v>91.3286591849232</v>
      </c>
      <c r="L235" s="80" t="s">
        <v>18</v>
      </c>
      <c r="M235" s="0" t="n">
        <v>-3.15</v>
      </c>
      <c r="N235" s="81" t="n">
        <v>835.63</v>
      </c>
      <c r="O235" s="0" t="n">
        <v>24836184.5878906</v>
      </c>
      <c r="P235" s="81" t="n">
        <v>63.540993192171</v>
      </c>
      <c r="Q235" s="80" t="s">
        <v>35</v>
      </c>
      <c r="R235" s="0" t="n">
        <v>236130984.627686</v>
      </c>
      <c r="S235" s="81" t="n">
        <v>85.5521139533945</v>
      </c>
      <c r="T235" s="0" t="n">
        <f aca="false">E235+J235+O235</f>
        <v>236130984.627686</v>
      </c>
      <c r="U235" s="0" t="n">
        <v>17.28</v>
      </c>
    </row>
    <row r="236" customFormat="false" ht="13.8" hidden="false" customHeight="false" outlineLevel="0" collapsed="false">
      <c r="A236" s="79" t="n">
        <v>45161</v>
      </c>
      <c r="B236" s="80" t="s">
        <v>16</v>
      </c>
      <c r="C236" s="0" t="n">
        <v>-1.65</v>
      </c>
      <c r="D236" s="0" t="n">
        <v>779.35</v>
      </c>
      <c r="E236" s="0" t="n">
        <v>130767093.845459</v>
      </c>
      <c r="F236" s="81" t="n">
        <v>87.775497020672</v>
      </c>
      <c r="G236" s="80" t="s">
        <v>17</v>
      </c>
      <c r="H236" s="0" t="n">
        <v>-1.06</v>
      </c>
      <c r="I236" s="0" t="n">
        <v>758.94</v>
      </c>
      <c r="J236" s="0" t="n">
        <v>80174666.1713867</v>
      </c>
      <c r="K236" s="81" t="n">
        <v>91.1671988225051</v>
      </c>
      <c r="L236" s="80" t="s">
        <v>18</v>
      </c>
      <c r="M236" s="0" t="n">
        <v>-3.17</v>
      </c>
      <c r="N236" s="81" t="n">
        <v>835.61</v>
      </c>
      <c r="O236" s="0" t="n">
        <v>24757970.4941406</v>
      </c>
      <c r="P236" s="81" t="n">
        <v>63.340889944391</v>
      </c>
      <c r="Q236" s="80" t="s">
        <v>35</v>
      </c>
      <c r="R236" s="0" t="n">
        <v>235699730.510986</v>
      </c>
      <c r="S236" s="81" t="n">
        <v>85.3958671931783</v>
      </c>
      <c r="T236" s="0" t="n">
        <f aca="false">E236+J236+O236</f>
        <v>235699730.510986</v>
      </c>
      <c r="U236" s="0" t="n">
        <v>19.51</v>
      </c>
    </row>
    <row r="237" customFormat="false" ht="13.8" hidden="false" customHeight="false" outlineLevel="0" collapsed="false">
      <c r="A237" s="79" t="n">
        <v>45162</v>
      </c>
      <c r="B237" s="80" t="s">
        <v>16</v>
      </c>
      <c r="C237" s="0" t="n">
        <v>-1.7</v>
      </c>
      <c r="D237" s="0" t="n">
        <v>779.3</v>
      </c>
      <c r="E237" s="0" t="n">
        <v>130240495.270264</v>
      </c>
      <c r="F237" s="81" t="n">
        <v>87.4220254376545</v>
      </c>
      <c r="G237" s="80" t="s">
        <v>17</v>
      </c>
      <c r="H237" s="0" t="n">
        <v>-1.06</v>
      </c>
      <c r="I237" s="0" t="n">
        <v>758.94</v>
      </c>
      <c r="J237" s="0" t="n">
        <v>80174666.1713867</v>
      </c>
      <c r="K237" s="81" t="n">
        <v>91.1671988225051</v>
      </c>
      <c r="L237" s="80" t="s">
        <v>18</v>
      </c>
      <c r="M237" s="0" t="n">
        <v>-3.2</v>
      </c>
      <c r="N237" s="81" t="n">
        <v>835.58</v>
      </c>
      <c r="O237" s="0" t="n">
        <v>24640923.8676758</v>
      </c>
      <c r="P237" s="81" t="n">
        <v>63.0414373908375</v>
      </c>
      <c r="Q237" s="80" t="s">
        <v>35</v>
      </c>
      <c r="R237" s="0" t="n">
        <v>235056085.309326</v>
      </c>
      <c r="S237" s="81" t="n">
        <v>85.1626694714782</v>
      </c>
      <c r="T237" s="0" t="n">
        <f aca="false">E237+J237+O237</f>
        <v>235056085.309326</v>
      </c>
      <c r="U237" s="0" t="n">
        <v>17.77</v>
      </c>
    </row>
    <row r="238" customFormat="false" ht="13.8" hidden="false" customHeight="false" outlineLevel="0" collapsed="false">
      <c r="A238" s="79" t="n">
        <v>45163</v>
      </c>
      <c r="B238" s="80" t="s">
        <v>16</v>
      </c>
      <c r="C238" s="0" t="n">
        <v>-1.72</v>
      </c>
      <c r="D238" s="0" t="n">
        <v>779.28</v>
      </c>
      <c r="E238" s="0" t="n">
        <v>130030263.798584</v>
      </c>
      <c r="F238" s="81" t="n">
        <v>87.2809106405491</v>
      </c>
      <c r="G238" s="80" t="s">
        <v>17</v>
      </c>
      <c r="H238" s="0" t="n">
        <v>-1.07</v>
      </c>
      <c r="I238" s="0" t="n">
        <v>758.93</v>
      </c>
      <c r="J238" s="0" t="n">
        <v>80103735.1818848</v>
      </c>
      <c r="K238" s="81" t="n">
        <v>91.0865426759765</v>
      </c>
      <c r="L238" s="80" t="s">
        <v>18</v>
      </c>
      <c r="M238" s="0" t="n">
        <v>-3.23</v>
      </c>
      <c r="N238" s="81" t="n">
        <v>835.55</v>
      </c>
      <c r="O238" s="0" t="n">
        <v>24524206.1914063</v>
      </c>
      <c r="P238" s="81" t="n">
        <v>62.7428264247689</v>
      </c>
      <c r="Q238" s="80" t="s">
        <v>35</v>
      </c>
      <c r="R238" s="0" t="n">
        <v>234658205.171875</v>
      </c>
      <c r="S238" s="81" t="n">
        <v>85.0185143665788</v>
      </c>
      <c r="T238" s="0" t="n">
        <f aca="false">E238+J238+O238</f>
        <v>234658205.171875</v>
      </c>
      <c r="U238" s="0" t="n">
        <v>20.95</v>
      </c>
    </row>
    <row r="239" customFormat="false" ht="13.8" hidden="false" customHeight="false" outlineLevel="0" collapsed="false">
      <c r="A239" s="79" t="n">
        <v>45164</v>
      </c>
      <c r="B239" s="80" t="s">
        <v>16</v>
      </c>
      <c r="C239" s="0" t="n">
        <v>-1.75</v>
      </c>
      <c r="D239" s="0" t="n">
        <v>779.25</v>
      </c>
      <c r="E239" s="0" t="n">
        <v>129715353.16626</v>
      </c>
      <c r="F239" s="81" t="n">
        <v>87.0695314895983</v>
      </c>
      <c r="G239" s="80" t="s">
        <v>17</v>
      </c>
      <c r="H239" s="0" t="n">
        <v>-1.11</v>
      </c>
      <c r="I239" s="0" t="n">
        <v>758.89</v>
      </c>
      <c r="J239" s="0" t="n">
        <v>79820444.9230957</v>
      </c>
      <c r="K239" s="81" t="n">
        <v>90.7644112524132</v>
      </c>
      <c r="L239" s="80" t="s">
        <v>18</v>
      </c>
      <c r="M239" s="0" t="n">
        <v>-3.25</v>
      </c>
      <c r="N239" s="81" t="n">
        <v>835.53</v>
      </c>
      <c r="O239" s="0" t="n">
        <v>24446576.8935547</v>
      </c>
      <c r="P239" s="81" t="n">
        <v>62.5442193211358</v>
      </c>
      <c r="Q239" s="80" t="s">
        <v>35</v>
      </c>
      <c r="R239" s="0" t="n">
        <v>233982374.98291</v>
      </c>
      <c r="S239" s="81" t="n">
        <v>84.7736557706997</v>
      </c>
      <c r="T239" s="0" t="n">
        <f aca="false">E239+J239+O239</f>
        <v>233982374.98291</v>
      </c>
      <c r="U239" s="0" t="n">
        <v>16.7</v>
      </c>
    </row>
    <row r="240" customFormat="false" ht="13.8" hidden="false" customHeight="false" outlineLevel="0" collapsed="false">
      <c r="A240" s="79" t="n">
        <v>45165</v>
      </c>
      <c r="B240" s="80" t="s">
        <v>16</v>
      </c>
      <c r="C240" s="0" t="n">
        <v>-1.78</v>
      </c>
      <c r="D240" s="0" t="n">
        <v>779.22</v>
      </c>
      <c r="E240" s="0" t="n">
        <v>129400965.919678</v>
      </c>
      <c r="F240" s="81" t="n">
        <v>86.8585036536634</v>
      </c>
      <c r="G240" s="80" t="s">
        <v>17</v>
      </c>
      <c r="H240" s="0" t="n">
        <v>-1.12</v>
      </c>
      <c r="I240" s="0" t="n">
        <v>758.88</v>
      </c>
      <c r="J240" s="0" t="n">
        <v>79749730.7084961</v>
      </c>
      <c r="K240" s="81" t="n">
        <v>90.6840016022102</v>
      </c>
      <c r="L240" s="80" t="s">
        <v>18</v>
      </c>
      <c r="M240" s="0" t="n">
        <v>-3.28</v>
      </c>
      <c r="N240" s="81" t="n">
        <v>835.5</v>
      </c>
      <c r="O240" s="0" t="n">
        <v>24330406.2880859</v>
      </c>
      <c r="P240" s="81" t="n">
        <v>62.2470079831745</v>
      </c>
      <c r="Q240" s="80" t="s">
        <v>35</v>
      </c>
      <c r="R240" s="0" t="n">
        <v>233481102.91626</v>
      </c>
      <c r="S240" s="81" t="n">
        <v>84.592040956213</v>
      </c>
      <c r="T240" s="0" t="n">
        <f aca="false">E240+J240+O240</f>
        <v>233481102.91626</v>
      </c>
      <c r="U240" s="0" t="n">
        <v>20.66</v>
      </c>
    </row>
    <row r="241" customFormat="false" ht="13.8" hidden="false" customHeight="false" outlineLevel="0" collapsed="false">
      <c r="A241" s="79" t="n">
        <v>45166</v>
      </c>
      <c r="B241" s="80" t="s">
        <v>16</v>
      </c>
      <c r="C241" s="0" t="n">
        <v>-1.81</v>
      </c>
      <c r="D241" s="0" t="n">
        <v>779.19</v>
      </c>
      <c r="E241" s="0" t="n">
        <v>129087101.497803</v>
      </c>
      <c r="F241" s="81" t="n">
        <v>86.6478267561578</v>
      </c>
      <c r="G241" s="80" t="s">
        <v>17</v>
      </c>
      <c r="H241" s="0" t="n">
        <v>-1.13</v>
      </c>
      <c r="I241" s="0" t="n">
        <v>758.87</v>
      </c>
      <c r="J241" s="0" t="n">
        <v>79679059.8039551</v>
      </c>
      <c r="K241" s="81" t="n">
        <v>90.6036412001914</v>
      </c>
      <c r="L241" s="80" t="s">
        <v>18</v>
      </c>
      <c r="M241" s="0" t="n">
        <v>-3.3</v>
      </c>
      <c r="N241" s="81" t="n">
        <v>835.48</v>
      </c>
      <c r="O241" s="0" t="n">
        <v>24253141.2158203</v>
      </c>
      <c r="P241" s="81" t="n">
        <v>62.0493327157255</v>
      </c>
      <c r="Q241" s="80" t="s">
        <v>35</v>
      </c>
      <c r="R241" s="0" t="n">
        <v>233019302.517578</v>
      </c>
      <c r="S241" s="81" t="n">
        <v>84.424727037652</v>
      </c>
      <c r="T241" s="0" t="n">
        <f aca="false">E241+J241+O241</f>
        <v>233019302.517578</v>
      </c>
      <c r="U241" s="0" t="n">
        <v>18.93</v>
      </c>
    </row>
    <row r="242" customFormat="false" ht="13.8" hidden="false" customHeight="false" outlineLevel="0" collapsed="false">
      <c r="A242" s="79" t="n">
        <v>45167</v>
      </c>
      <c r="B242" s="80" t="s">
        <v>16</v>
      </c>
      <c r="C242" s="0" t="n">
        <v>-1.83</v>
      </c>
      <c r="D242" s="0" t="n">
        <v>779.17</v>
      </c>
      <c r="E242" s="0" t="n">
        <v>128878148.727783</v>
      </c>
      <c r="F242" s="81" t="n">
        <v>86.5075702688187</v>
      </c>
      <c r="G242" s="80" t="s">
        <v>17</v>
      </c>
      <c r="H242" s="0" t="n">
        <v>-1.14</v>
      </c>
      <c r="I242" s="0" t="n">
        <v>758.86</v>
      </c>
      <c r="J242" s="0" t="n">
        <v>79608432.1943359</v>
      </c>
      <c r="K242" s="81" t="n">
        <v>90.5233300291447</v>
      </c>
      <c r="L242" s="80" t="s">
        <v>18</v>
      </c>
      <c r="M242" s="0" t="n">
        <v>-3.32</v>
      </c>
      <c r="N242" s="81" t="n">
        <v>835.46</v>
      </c>
      <c r="O242" s="0" t="n">
        <v>24176021.5556641</v>
      </c>
      <c r="P242" s="81" t="n">
        <v>61.8520294711942</v>
      </c>
      <c r="Q242" s="80" t="s">
        <v>35</v>
      </c>
      <c r="R242" s="0" t="n">
        <v>232662602.477783</v>
      </c>
      <c r="S242" s="81" t="n">
        <v>84.2954918061984</v>
      </c>
      <c r="T242" s="0" t="n">
        <f aca="false">E242+J242+O242</f>
        <v>232662602.477783</v>
      </c>
      <c r="U242" s="0" t="n">
        <v>18.69</v>
      </c>
    </row>
    <row r="243" customFormat="false" ht="13.8" hidden="false" customHeight="false" outlineLevel="0" collapsed="false">
      <c r="A243" s="79" t="n">
        <v>45168</v>
      </c>
      <c r="B243" s="80" t="s">
        <v>16</v>
      </c>
      <c r="C243" s="0" t="n">
        <v>-1.85</v>
      </c>
      <c r="D243" s="0" t="n">
        <v>779.15</v>
      </c>
      <c r="E243" s="0" t="n">
        <v>128669427.905029</v>
      </c>
      <c r="F243" s="81" t="n">
        <v>86.3674694726854</v>
      </c>
      <c r="G243" s="80" t="s">
        <v>17</v>
      </c>
      <c r="H243" s="0" t="n">
        <v>-1.15</v>
      </c>
      <c r="I243" s="0" t="n">
        <v>758.85</v>
      </c>
      <c r="J243" s="0" t="n">
        <v>79537847.8649902</v>
      </c>
      <c r="K243" s="81" t="n">
        <v>90.4430680724131</v>
      </c>
      <c r="L243" s="80" t="s">
        <v>18</v>
      </c>
      <c r="M243" s="0" t="n">
        <v>-3.35</v>
      </c>
      <c r="N243" s="81" t="n">
        <v>835.43</v>
      </c>
      <c r="O243" s="0" t="n">
        <v>24060614.3759766</v>
      </c>
      <c r="P243" s="81" t="n">
        <v>61.5567712847807</v>
      </c>
      <c r="Q243" s="80" t="s">
        <v>35</v>
      </c>
      <c r="R243" s="0" t="n">
        <v>232267890.145996</v>
      </c>
      <c r="S243" s="81" t="n">
        <v>84.15248442222</v>
      </c>
      <c r="T243" s="0" t="n">
        <f aca="false">E243+J243+O243</f>
        <v>232267890.145996</v>
      </c>
      <c r="U243" s="0" t="n">
        <v>18.93</v>
      </c>
    </row>
    <row r="244" customFormat="false" ht="13.8" hidden="false" customHeight="false" outlineLevel="0" collapsed="false">
      <c r="A244" s="79" t="n">
        <v>45169</v>
      </c>
      <c r="B244" s="80" t="s">
        <v>16</v>
      </c>
      <c r="C244" s="0" t="n">
        <v>-1.88</v>
      </c>
      <c r="D244" s="0" t="n">
        <v>779.12</v>
      </c>
      <c r="E244" s="0" t="n">
        <v>128356781.204834</v>
      </c>
      <c r="F244" s="81" t="n">
        <v>86.1576099530271</v>
      </c>
      <c r="G244" s="80" t="s">
        <v>17</v>
      </c>
      <c r="H244" s="0" t="n">
        <v>-1.16</v>
      </c>
      <c r="I244" s="0" t="n">
        <v>758.84</v>
      </c>
      <c r="J244" s="0" t="n">
        <v>79467306.8005371</v>
      </c>
      <c r="K244" s="81" t="n">
        <v>90.3628553125071</v>
      </c>
      <c r="L244" s="80" t="s">
        <v>18</v>
      </c>
      <c r="M244" s="0" t="n">
        <v>-3.37</v>
      </c>
      <c r="N244" s="81" t="n">
        <v>835.41</v>
      </c>
      <c r="O244" s="0" t="n">
        <v>23983857.5664063</v>
      </c>
      <c r="P244" s="81" t="n">
        <v>61.360396358628</v>
      </c>
      <c r="Q244" s="80" t="s">
        <v>35</v>
      </c>
      <c r="R244" s="0" t="n">
        <v>231807945.571777</v>
      </c>
      <c r="S244" s="81" t="n">
        <v>83.9858428834662</v>
      </c>
      <c r="T244" s="0" t="n">
        <f aca="false">E244+J244+O244</f>
        <v>231807945.571777</v>
      </c>
      <c r="U244" s="0" t="n">
        <v>20.66</v>
      </c>
    </row>
    <row r="245" customFormat="false" ht="13.8" hidden="false" customHeight="false" outlineLevel="0" collapsed="false">
      <c r="A245" s="79" t="n">
        <v>45170</v>
      </c>
      <c r="B245" s="80" t="s">
        <v>16</v>
      </c>
      <c r="C245" s="0" t="n">
        <v>-1.91</v>
      </c>
      <c r="D245" s="0" t="n">
        <v>779.09</v>
      </c>
      <c r="E245" s="0" t="n">
        <v>128044655.447021</v>
      </c>
      <c r="F245" s="81" t="n">
        <v>85.9481001083156</v>
      </c>
      <c r="G245" s="80" t="s">
        <v>17</v>
      </c>
      <c r="H245" s="0" t="n">
        <v>-1.16</v>
      </c>
      <c r="I245" s="0" t="n">
        <v>758.84</v>
      </c>
      <c r="J245" s="0" t="n">
        <v>79467306.8005371</v>
      </c>
      <c r="K245" s="81" t="n">
        <v>90.3628553125071</v>
      </c>
      <c r="L245" s="80" t="s">
        <v>18</v>
      </c>
      <c r="M245" s="0" t="n">
        <v>-3.38</v>
      </c>
      <c r="N245" s="81" t="n">
        <v>835.4</v>
      </c>
      <c r="O245" s="0" t="n">
        <v>23945533.4960938</v>
      </c>
      <c r="P245" s="81" t="n">
        <v>61.2623479050822</v>
      </c>
      <c r="Q245" s="80" t="s">
        <v>35</v>
      </c>
      <c r="R245" s="0" t="n">
        <v>231457495.743652</v>
      </c>
      <c r="S245" s="81" t="n">
        <v>83.8588721528864</v>
      </c>
      <c r="T245" s="0" t="n">
        <f aca="false">E245+J245+O245</f>
        <v>231457495.743652</v>
      </c>
      <c r="U245" s="0" t="n">
        <v>17.8</v>
      </c>
    </row>
    <row r="246" customFormat="false" ht="13.8" hidden="false" customHeight="false" outlineLevel="0" collapsed="false">
      <c r="A246" s="79" t="n">
        <v>45171</v>
      </c>
      <c r="B246" s="80" t="s">
        <v>16</v>
      </c>
      <c r="C246" s="0" t="n">
        <v>-1.94</v>
      </c>
      <c r="D246" s="0" t="n">
        <v>779.06</v>
      </c>
      <c r="E246" s="0" t="n">
        <v>127733050.064209</v>
      </c>
      <c r="F246" s="81" t="n">
        <v>85.7389395577033</v>
      </c>
      <c r="G246" s="80" t="s">
        <v>17</v>
      </c>
      <c r="H246" s="0" t="n">
        <v>-1.17</v>
      </c>
      <c r="I246" s="0" t="n">
        <v>758.83</v>
      </c>
      <c r="J246" s="0" t="n">
        <v>79396808.9865723</v>
      </c>
      <c r="K246" s="81" t="n">
        <v>90.2826917330474</v>
      </c>
      <c r="L246" s="80" t="s">
        <v>18</v>
      </c>
      <c r="M246" s="0" t="n">
        <v>-3.42</v>
      </c>
      <c r="N246" s="81" t="n">
        <v>835.36</v>
      </c>
      <c r="O246" s="0" t="n">
        <v>23792598.9848633</v>
      </c>
      <c r="P246" s="81" t="n">
        <v>60.871079644752</v>
      </c>
      <c r="Q246" s="80" t="s">
        <v>35</v>
      </c>
      <c r="R246" s="0" t="n">
        <v>230922458.035645</v>
      </c>
      <c r="S246" s="81" t="n">
        <v>83.6650237808186</v>
      </c>
      <c r="T246" s="0" t="n">
        <f aca="false">E246+J246+O246</f>
        <v>230922458.035645</v>
      </c>
      <c r="U246" s="0" t="n">
        <v>19.79</v>
      </c>
    </row>
    <row r="247" customFormat="false" ht="13.8" hidden="false" customHeight="false" outlineLevel="0" collapsed="false">
      <c r="A247" s="79" t="n">
        <v>45172</v>
      </c>
      <c r="B247" s="80" t="s">
        <v>16</v>
      </c>
      <c r="C247" s="0" t="n">
        <v>-1.97</v>
      </c>
      <c r="D247" s="0" t="n">
        <v>779.03</v>
      </c>
      <c r="E247" s="0" t="n">
        <v>127421964.48999</v>
      </c>
      <c r="F247" s="81" t="n">
        <v>85.5301279209984</v>
      </c>
      <c r="G247" s="80" t="s">
        <v>17</v>
      </c>
      <c r="H247" s="0" t="n">
        <v>-1.19</v>
      </c>
      <c r="I247" s="0" t="n">
        <v>758.81</v>
      </c>
      <c r="J247" s="0" t="n">
        <v>79255943.0488281</v>
      </c>
      <c r="K247" s="81" t="n">
        <v>90.1225120457858</v>
      </c>
      <c r="L247" s="80" t="s">
        <v>18</v>
      </c>
      <c r="M247" s="0" t="n">
        <v>-3.42</v>
      </c>
      <c r="N247" s="81" t="n">
        <v>835.36</v>
      </c>
      <c r="O247" s="0" t="n">
        <v>23792598.9848633</v>
      </c>
      <c r="P247" s="81" t="n">
        <v>60.871079644752</v>
      </c>
      <c r="Q247" s="80" t="s">
        <v>35</v>
      </c>
      <c r="R247" s="0" t="n">
        <v>230470506.523682</v>
      </c>
      <c r="S247" s="81" t="n">
        <v>83.5012781914211</v>
      </c>
      <c r="T247" s="0" t="n">
        <f aca="false">E247+J247+O247</f>
        <v>230470506.523682</v>
      </c>
      <c r="U247" s="0" t="n">
        <v>15.88</v>
      </c>
    </row>
    <row r="248" customFormat="false" ht="13.8" hidden="false" customHeight="false" outlineLevel="0" collapsed="false">
      <c r="A248" s="79" t="n">
        <v>45173</v>
      </c>
      <c r="B248" s="80" t="s">
        <v>16</v>
      </c>
      <c r="C248" s="0" t="n">
        <v>-2</v>
      </c>
      <c r="D248" s="0" t="n">
        <v>779</v>
      </c>
      <c r="E248" s="0" t="n">
        <v>127111398.162842</v>
      </c>
      <c r="F248" s="81" t="n">
        <v>85.3216648212865</v>
      </c>
      <c r="G248" s="80" t="s">
        <v>17</v>
      </c>
      <c r="H248" s="0" t="n">
        <v>-1.21</v>
      </c>
      <c r="I248" s="0" t="n">
        <v>758.79</v>
      </c>
      <c r="J248" s="0" t="n">
        <v>79115249.9316406</v>
      </c>
      <c r="K248" s="81" t="n">
        <v>89.9625288740421</v>
      </c>
      <c r="L248" s="80" t="s">
        <v>18</v>
      </c>
      <c r="M248" s="0" t="n">
        <v>-3.42</v>
      </c>
      <c r="N248" s="81" t="n">
        <v>835.36</v>
      </c>
      <c r="O248" s="0" t="n">
        <v>23792598.9848633</v>
      </c>
      <c r="P248" s="81" t="n">
        <v>60.871079644752</v>
      </c>
      <c r="Q248" s="80" t="s">
        <v>35</v>
      </c>
      <c r="R248" s="0" t="n">
        <v>230019247.079346</v>
      </c>
      <c r="S248" s="81" t="n">
        <v>83.3377833435711</v>
      </c>
      <c r="T248" s="0" t="n">
        <f aca="false">E248+J248+O248</f>
        <v>230019247.079346</v>
      </c>
      <c r="U248" s="0" t="n">
        <v>18.08</v>
      </c>
    </row>
    <row r="249" customFormat="false" ht="13.8" hidden="false" customHeight="false" outlineLevel="0" collapsed="false">
      <c r="A249" s="79" t="n">
        <v>45174</v>
      </c>
      <c r="B249" s="80" t="s">
        <v>16</v>
      </c>
      <c r="C249" s="0" t="n">
        <v>-2.04</v>
      </c>
      <c r="D249" s="0" t="n">
        <v>778.96</v>
      </c>
      <c r="E249" s="0" t="n">
        <v>126698116.466064</v>
      </c>
      <c r="F249" s="81" t="n">
        <v>85.0442555336943</v>
      </c>
      <c r="G249" s="80" t="s">
        <v>17</v>
      </c>
      <c r="H249" s="0" t="n">
        <v>-1.23</v>
      </c>
      <c r="I249" s="0" t="n">
        <v>758.77</v>
      </c>
      <c r="J249" s="0" t="n">
        <v>78974729.5144043</v>
      </c>
      <c r="K249" s="81" t="n">
        <v>89.802742080675</v>
      </c>
      <c r="L249" s="80" t="s">
        <v>18</v>
      </c>
      <c r="M249" s="0" t="n">
        <v>-3.44</v>
      </c>
      <c r="N249" s="81" t="n">
        <v>835.34</v>
      </c>
      <c r="O249" s="0" t="n">
        <v>23716348.5166016</v>
      </c>
      <c r="P249" s="81" t="n">
        <v>60.6760001442123</v>
      </c>
      <c r="Q249" s="80" t="s">
        <v>35</v>
      </c>
      <c r="R249" s="0" t="n">
        <v>229389194.49707</v>
      </c>
      <c r="S249" s="81" t="n">
        <v>83.1095103348406</v>
      </c>
      <c r="T249" s="0" t="n">
        <f aca="false">E249+J249+O249</f>
        <v>229389194.49707</v>
      </c>
      <c r="U249" s="0" t="n">
        <v>18.36</v>
      </c>
    </row>
    <row r="250" customFormat="false" ht="13.8" hidden="false" customHeight="false" outlineLevel="0" collapsed="false">
      <c r="A250" s="79" t="n">
        <v>45175</v>
      </c>
      <c r="B250" s="80" t="s">
        <v>16</v>
      </c>
      <c r="C250" s="0" t="n">
        <v>-2.07</v>
      </c>
      <c r="D250" s="0" t="n">
        <v>778.93</v>
      </c>
      <c r="E250" s="0" t="n">
        <v>126388759.515381</v>
      </c>
      <c r="F250" s="81" t="n">
        <v>84.8366042102264</v>
      </c>
      <c r="G250" s="80" t="s">
        <v>17</v>
      </c>
      <c r="H250" s="0" t="n">
        <v>-1.24</v>
      </c>
      <c r="I250" s="0" t="n">
        <v>758.76</v>
      </c>
      <c r="J250" s="0" t="n">
        <v>78904534.0314941</v>
      </c>
      <c r="K250" s="81" t="n">
        <v>89.722922284067</v>
      </c>
      <c r="L250" s="80" t="s">
        <v>18</v>
      </c>
      <c r="M250" s="0" t="n">
        <v>-3.48</v>
      </c>
      <c r="N250" s="81" t="n">
        <v>835.3</v>
      </c>
      <c r="O250" s="0" t="n">
        <v>23564280.3691406</v>
      </c>
      <c r="P250" s="81" t="n">
        <v>60.2869483923875</v>
      </c>
      <c r="Q250" s="80" t="s">
        <v>35</v>
      </c>
      <c r="R250" s="0" t="n">
        <v>228857573.916016</v>
      </c>
      <c r="S250" s="81" t="n">
        <v>82.9169000147589</v>
      </c>
      <c r="T250" s="0" t="n">
        <f aca="false">E250+J250+O250</f>
        <v>228857573.916016</v>
      </c>
      <c r="U250" s="0" t="n">
        <v>20.66</v>
      </c>
    </row>
    <row r="251" customFormat="false" ht="13.8" hidden="false" customHeight="false" outlineLevel="0" collapsed="false">
      <c r="A251" s="79" t="n">
        <v>45176</v>
      </c>
      <c r="B251" s="80" t="s">
        <v>16</v>
      </c>
      <c r="C251" s="0" t="n">
        <v>-2.1</v>
      </c>
      <c r="D251" s="0" t="n">
        <v>778.9</v>
      </c>
      <c r="E251" s="0" t="n">
        <v>126079919.92749</v>
      </c>
      <c r="F251" s="81" t="n">
        <v>84.629300158958</v>
      </c>
      <c r="G251" s="80" t="s">
        <v>17</v>
      </c>
      <c r="H251" s="0" t="n">
        <v>-1.25</v>
      </c>
      <c r="I251" s="0" t="n">
        <v>758.75</v>
      </c>
      <c r="J251" s="0" t="n">
        <v>78834381.6789551</v>
      </c>
      <c r="K251" s="81" t="n">
        <v>89.6431515313192</v>
      </c>
      <c r="L251" s="80" t="s">
        <v>18</v>
      </c>
      <c r="M251" s="0" t="n">
        <v>-3.51</v>
      </c>
      <c r="N251" s="81" t="n">
        <v>835.27</v>
      </c>
      <c r="O251" s="0" t="n">
        <v>23450607.3330078</v>
      </c>
      <c r="P251" s="81" t="n">
        <v>59.9961268457249</v>
      </c>
      <c r="Q251" s="80" t="s">
        <v>35</v>
      </c>
      <c r="R251" s="0" t="n">
        <v>228364908.939453</v>
      </c>
      <c r="S251" s="81" t="n">
        <v>82.7384036167441</v>
      </c>
      <c r="T251" s="0" t="n">
        <f aca="false">E251+J251+O251</f>
        <v>228364908.939453</v>
      </c>
      <c r="U251" s="0" t="n">
        <v>18.93</v>
      </c>
    </row>
    <row r="252" customFormat="false" ht="13.8" hidden="false" customHeight="false" outlineLevel="0" collapsed="false">
      <c r="A252" s="79" t="n">
        <v>45177</v>
      </c>
      <c r="B252" s="80" t="s">
        <v>16</v>
      </c>
      <c r="C252" s="0" t="n">
        <v>-2.13</v>
      </c>
      <c r="D252" s="0" t="n">
        <v>778.87</v>
      </c>
      <c r="E252" s="0" t="n">
        <v>125771597.137451</v>
      </c>
      <c r="F252" s="81" t="n">
        <v>84.4223430006804</v>
      </c>
      <c r="G252" s="80" t="s">
        <v>17</v>
      </c>
      <c r="H252" s="0" t="n">
        <v>-1.27</v>
      </c>
      <c r="I252" s="0" t="n">
        <v>758.73</v>
      </c>
      <c r="J252" s="0" t="n">
        <v>78694206.3034668</v>
      </c>
      <c r="K252" s="81" t="n">
        <v>89.4837570874453</v>
      </c>
      <c r="L252" s="80" t="s">
        <v>18</v>
      </c>
      <c r="M252" s="0" t="n">
        <v>-3.53</v>
      </c>
      <c r="N252" s="81" t="n">
        <v>835.25</v>
      </c>
      <c r="O252" s="0" t="n">
        <v>23375005.0493164</v>
      </c>
      <c r="P252" s="81" t="n">
        <v>59.8027056631617</v>
      </c>
      <c r="Q252" s="80" t="s">
        <v>35</v>
      </c>
      <c r="R252" s="0" t="n">
        <v>227840808.490234</v>
      </c>
      <c r="S252" s="81" t="n">
        <v>82.5485178996059</v>
      </c>
      <c r="T252" s="0" t="n">
        <f aca="false">E252+J252+O252</f>
        <v>227840808.490234</v>
      </c>
      <c r="U252" s="0" t="n">
        <v>20.37</v>
      </c>
    </row>
    <row r="253" customFormat="false" ht="13.8" hidden="false" customHeight="false" outlineLevel="0" collapsed="false">
      <c r="A253" s="79" t="n">
        <v>45178</v>
      </c>
      <c r="B253" s="80" t="s">
        <v>16</v>
      </c>
      <c r="C253" s="0" t="n">
        <v>-2.17</v>
      </c>
      <c r="D253" s="0" t="n">
        <v>778.83</v>
      </c>
      <c r="E253" s="0" t="n">
        <v>125361303.017334</v>
      </c>
      <c r="F253" s="81" t="n">
        <v>84.1469390801765</v>
      </c>
      <c r="G253" s="80" t="s">
        <v>17</v>
      </c>
      <c r="H253" s="0" t="n">
        <v>-1.29</v>
      </c>
      <c r="I253" s="0" t="n">
        <v>758.71</v>
      </c>
      <c r="J253" s="0" t="n">
        <v>78554203.2697754</v>
      </c>
      <c r="K253" s="81" t="n">
        <v>89.3245586146882</v>
      </c>
      <c r="L253" s="80" t="s">
        <v>18</v>
      </c>
      <c r="M253" s="0" t="n">
        <v>-3.56</v>
      </c>
      <c r="N253" s="81" t="n">
        <v>835.22</v>
      </c>
      <c r="O253" s="0" t="n">
        <v>23261870.8427734</v>
      </c>
      <c r="P253" s="81" t="n">
        <v>59.5132626602597</v>
      </c>
      <c r="Q253" s="80" t="s">
        <v>35</v>
      </c>
      <c r="R253" s="0" t="n">
        <v>227177377.129883</v>
      </c>
      <c r="S253" s="81" t="n">
        <v>82.3081514969055</v>
      </c>
      <c r="T253" s="0" t="n">
        <f aca="false">E253+J253+O253</f>
        <v>227177377.129883</v>
      </c>
      <c r="U253" s="0" t="n">
        <v>18.64</v>
      </c>
    </row>
    <row r="254" customFormat="false" ht="13.8" hidden="false" customHeight="false" outlineLevel="0" collapsed="false">
      <c r="A254" s="79" t="n">
        <v>45179</v>
      </c>
      <c r="B254" s="80" t="s">
        <v>16</v>
      </c>
      <c r="C254" s="0" t="n">
        <v>-2.2</v>
      </c>
      <c r="D254" s="0" t="n">
        <v>778.8</v>
      </c>
      <c r="E254" s="0" t="n">
        <v>125054183.892334</v>
      </c>
      <c r="F254" s="81" t="n">
        <v>83.940789864432</v>
      </c>
      <c r="G254" s="80" t="s">
        <v>17</v>
      </c>
      <c r="H254" s="0" t="n">
        <v>-1.31</v>
      </c>
      <c r="I254" s="0" t="n">
        <v>758.69</v>
      </c>
      <c r="J254" s="0" t="n">
        <v>78414372.4562988</v>
      </c>
      <c r="K254" s="81" t="n">
        <v>89.165555974796</v>
      </c>
      <c r="L254" s="80" t="s">
        <v>18</v>
      </c>
      <c r="M254" s="0" t="n">
        <v>-3.6</v>
      </c>
      <c r="N254" s="81" t="n">
        <v>835.18</v>
      </c>
      <c r="O254" s="0" t="n">
        <v>23111526.9482422</v>
      </c>
      <c r="P254" s="81" t="n">
        <v>59.1286222439716</v>
      </c>
      <c r="Q254" s="80" t="s">
        <v>35</v>
      </c>
      <c r="R254" s="0" t="n">
        <v>226580083.296875</v>
      </c>
      <c r="S254" s="81" t="n">
        <v>82.0917472408282</v>
      </c>
      <c r="T254" s="0" t="n">
        <f aca="false">E254+J254+O254</f>
        <v>226580083.296875</v>
      </c>
      <c r="U254" s="0" t="n">
        <v>19.21</v>
      </c>
    </row>
    <row r="255" customFormat="false" ht="13.8" hidden="false" customHeight="false" outlineLevel="0" collapsed="false">
      <c r="A255" s="79" t="n">
        <v>45180</v>
      </c>
      <c r="B255" s="80" t="s">
        <v>16</v>
      </c>
      <c r="C255" s="0" t="n">
        <v>-2.24</v>
      </c>
      <c r="D255" s="0" t="n">
        <v>778.76</v>
      </c>
      <c r="E255" s="0" t="n">
        <v>124645492.608154</v>
      </c>
      <c r="F255" s="81" t="n">
        <v>83.666461824082</v>
      </c>
      <c r="G255" s="80" t="s">
        <v>17</v>
      </c>
      <c r="H255" s="0" t="n">
        <v>-1.32</v>
      </c>
      <c r="I255" s="0" t="n">
        <v>758.68</v>
      </c>
      <c r="J255" s="0" t="n">
        <v>78344521.5952148</v>
      </c>
      <c r="K255" s="81" t="n">
        <v>89.086128050185</v>
      </c>
      <c r="L255" s="80" t="s">
        <v>18</v>
      </c>
      <c r="M255" s="0" t="n">
        <v>-3.62</v>
      </c>
      <c r="N255" s="81" t="n">
        <v>835.16</v>
      </c>
      <c r="O255" s="0" t="n">
        <v>23036569.668457</v>
      </c>
      <c r="P255" s="81" t="n">
        <v>58.9368512419613</v>
      </c>
      <c r="Q255" s="80" t="s">
        <v>35</v>
      </c>
      <c r="R255" s="0" t="n">
        <v>226026583.871826</v>
      </c>
      <c r="S255" s="81" t="n">
        <v>81.8912100433928</v>
      </c>
      <c r="T255" s="0" t="n">
        <f aca="false">E255+J255+O255</f>
        <v>226026583.871826</v>
      </c>
      <c r="U255" s="0" t="n">
        <v>16.15</v>
      </c>
    </row>
    <row r="256" customFormat="false" ht="13.8" hidden="false" customHeight="false" outlineLevel="0" collapsed="false">
      <c r="A256" s="79" t="n">
        <v>45181</v>
      </c>
      <c r="B256" s="80" t="s">
        <v>16</v>
      </c>
      <c r="C256" s="0" t="n">
        <v>-2.28</v>
      </c>
      <c r="D256" s="0" t="n">
        <v>778.72</v>
      </c>
      <c r="E256" s="0" t="n">
        <v>124237715.391846</v>
      </c>
      <c r="F256" s="81" t="n">
        <v>83.3927473384065</v>
      </c>
      <c r="G256" s="80" t="s">
        <v>17</v>
      </c>
      <c r="H256" s="0" t="n">
        <v>-1.34</v>
      </c>
      <c r="I256" s="0" t="n">
        <v>758.66</v>
      </c>
      <c r="J256" s="0" t="n">
        <v>78204948.8894043</v>
      </c>
      <c r="K256" s="81" t="n">
        <v>88.9274189064061</v>
      </c>
      <c r="L256" s="80" t="s">
        <v>18</v>
      </c>
      <c r="M256" s="0" t="n">
        <v>-3.65</v>
      </c>
      <c r="N256" s="81" t="n">
        <v>835.13</v>
      </c>
      <c r="O256" s="0" t="n">
        <v>22924401.6435547</v>
      </c>
      <c r="P256" s="81" t="n">
        <v>58.6498801220021</v>
      </c>
      <c r="Q256" s="80" t="s">
        <v>35</v>
      </c>
      <c r="R256" s="0" t="n">
        <v>225367065.924805</v>
      </c>
      <c r="S256" s="81" t="n">
        <v>81.6522615011383</v>
      </c>
      <c r="T256" s="0" t="n">
        <f aca="false">E256+J256+O256</f>
        <v>225367065.924805</v>
      </c>
      <c r="U256" s="0" t="n">
        <v>16.2</v>
      </c>
    </row>
    <row r="257" customFormat="false" ht="13.8" hidden="false" customHeight="false" outlineLevel="0" collapsed="false">
      <c r="A257" s="79" t="n">
        <v>45182</v>
      </c>
      <c r="B257" s="80" t="s">
        <v>16</v>
      </c>
      <c r="C257" s="0" t="n">
        <v>-2.32</v>
      </c>
      <c r="D257" s="0" t="n">
        <v>778.68</v>
      </c>
      <c r="E257" s="0" t="n">
        <v>123830850.901123</v>
      </c>
      <c r="F257" s="81" t="n">
        <v>83.1196455064161</v>
      </c>
      <c r="G257" s="80" t="s">
        <v>17</v>
      </c>
      <c r="H257" s="0" t="n">
        <v>-1.36</v>
      </c>
      <c r="I257" s="0" t="n">
        <v>758.64</v>
      </c>
      <c r="J257" s="0" t="n">
        <v>78065548.1032715</v>
      </c>
      <c r="K257" s="81" t="n">
        <v>88.7689052537491</v>
      </c>
      <c r="L257" s="80" t="s">
        <v>18</v>
      </c>
      <c r="M257" s="0" t="n">
        <v>-3.68</v>
      </c>
      <c r="N257" s="81" t="n">
        <v>835.1</v>
      </c>
      <c r="O257" s="0" t="n">
        <v>22812554.6210938</v>
      </c>
      <c r="P257" s="81" t="n">
        <v>58.3637302559627</v>
      </c>
      <c r="Q257" s="80" t="s">
        <v>35</v>
      </c>
      <c r="R257" s="0" t="n">
        <v>224708953.625488</v>
      </c>
      <c r="S257" s="81" t="n">
        <v>81.4138222361091</v>
      </c>
      <c r="T257" s="0" t="n">
        <f aca="false">E257+J257+O257</f>
        <v>224708953.625488</v>
      </c>
      <c r="U257" s="0" t="s">
        <v>67</v>
      </c>
    </row>
    <row r="258" customFormat="false" ht="13.8" hidden="false" customHeight="false" outlineLevel="0" collapsed="false">
      <c r="A258" s="79" t="n">
        <v>45183</v>
      </c>
      <c r="B258" s="80" t="s">
        <v>16</v>
      </c>
      <c r="C258" s="0" t="n">
        <v>-2.34</v>
      </c>
      <c r="D258" s="0" t="n">
        <v>778.66</v>
      </c>
      <c r="E258" s="0" t="n">
        <v>123627760.511475</v>
      </c>
      <c r="F258" s="81" t="n">
        <v>82.9833240560627</v>
      </c>
      <c r="G258" s="80" t="s">
        <v>17</v>
      </c>
      <c r="H258" s="0" t="n">
        <v>-1.39</v>
      </c>
      <c r="I258" s="0" t="n">
        <v>758.61</v>
      </c>
      <c r="J258" s="0" t="n">
        <v>77856769.015625</v>
      </c>
      <c r="K258" s="81" t="n">
        <v>88.531501027422</v>
      </c>
      <c r="L258" s="80" t="s">
        <v>18</v>
      </c>
      <c r="M258" s="0" t="n">
        <v>-3.72</v>
      </c>
      <c r="N258" s="81" t="n">
        <v>835.06</v>
      </c>
      <c r="O258" s="0" t="n">
        <v>22663923.6767578</v>
      </c>
      <c r="P258" s="81" t="n">
        <v>57.9834722582507</v>
      </c>
      <c r="Q258" s="80" t="s">
        <v>35</v>
      </c>
      <c r="R258" s="0" t="n">
        <v>224148453.203857</v>
      </c>
      <c r="S258" s="81" t="n">
        <v>81.2107485225179</v>
      </c>
      <c r="T258" s="0" t="n">
        <f aca="false">E258+J258+O258</f>
        <v>224148453.203857</v>
      </c>
      <c r="U258" s="0" t="s">
        <v>67</v>
      </c>
    </row>
    <row r="259" customFormat="false" ht="13.8" hidden="false" customHeight="false" outlineLevel="0" collapsed="false">
      <c r="A259" s="79" t="n">
        <v>45184</v>
      </c>
      <c r="B259" s="80" t="s">
        <v>16</v>
      </c>
      <c r="C259" s="0" t="n">
        <v>-2.38</v>
      </c>
      <c r="D259" s="0" t="n">
        <v>778.62</v>
      </c>
      <c r="E259" s="0" t="n">
        <v>123222262.601318</v>
      </c>
      <c r="F259" s="81" t="n">
        <v>82.7111395212678</v>
      </c>
      <c r="G259" s="80" t="s">
        <v>17</v>
      </c>
      <c r="H259" s="0" t="n">
        <v>-1.4</v>
      </c>
      <c r="I259" s="0" t="n">
        <v>758.6</v>
      </c>
      <c r="J259" s="0" t="n">
        <v>77787261.8166504</v>
      </c>
      <c r="K259" s="81" t="n">
        <v>88.4524638835071</v>
      </c>
      <c r="L259" s="80" t="s">
        <v>18</v>
      </c>
      <c r="M259" s="0" t="n">
        <v>-3.75</v>
      </c>
      <c r="N259" s="81" t="n">
        <v>835.03</v>
      </c>
      <c r="O259" s="0" t="n">
        <v>22552823.5966797</v>
      </c>
      <c r="P259" s="81" t="n">
        <v>57.6992333725672</v>
      </c>
      <c r="Q259" s="80" t="s">
        <v>35</v>
      </c>
      <c r="R259" s="0" t="n">
        <v>223562348.014648</v>
      </c>
      <c r="S259" s="81" t="n">
        <v>80.9983980001376</v>
      </c>
      <c r="T259" s="0" t="n">
        <f aca="false">E259+J259+O259</f>
        <v>223562348.014648</v>
      </c>
      <c r="U259" s="0" t="s">
        <v>67</v>
      </c>
    </row>
    <row r="260" customFormat="false" ht="13.8" hidden="false" customHeight="false" outlineLevel="0" collapsed="false">
      <c r="A260" s="79" t="n">
        <v>45185</v>
      </c>
      <c r="B260" s="80" t="s">
        <v>16</v>
      </c>
      <c r="C260" s="0" t="n">
        <v>-2.42</v>
      </c>
      <c r="D260" s="0" t="n">
        <v>778.58</v>
      </c>
      <c r="E260" s="0" t="n">
        <v>122817674.071045</v>
      </c>
      <c r="F260" s="81" t="n">
        <v>82.4395653944039</v>
      </c>
      <c r="G260" s="80" t="s">
        <v>17</v>
      </c>
      <c r="H260" s="0" t="n">
        <v>-1.43</v>
      </c>
      <c r="I260" s="0" t="n">
        <v>758.57</v>
      </c>
      <c r="J260" s="0" t="n">
        <v>77578997.5036621</v>
      </c>
      <c r="K260" s="81" t="n">
        <v>88.2156450112059</v>
      </c>
      <c r="L260" s="80" t="s">
        <v>18</v>
      </c>
      <c r="M260" s="0" t="n">
        <v>-3.78</v>
      </c>
      <c r="N260" s="81" t="n">
        <v>835</v>
      </c>
      <c r="O260" s="0" t="n">
        <v>22442042.7514648</v>
      </c>
      <c r="P260" s="81" t="n">
        <v>57.4158112186244</v>
      </c>
      <c r="Q260" s="80" t="s">
        <v>35</v>
      </c>
      <c r="R260" s="0" t="n">
        <v>222838714.326172</v>
      </c>
      <c r="S260" s="81" t="n">
        <v>80.7362198201978</v>
      </c>
      <c r="T260" s="0" t="n">
        <f aca="false">E260+J260+O260</f>
        <v>222838714.326172</v>
      </c>
      <c r="U260" s="0" t="s">
        <v>67</v>
      </c>
    </row>
    <row r="261" customFormat="false" ht="13.8" hidden="false" customHeight="false" outlineLevel="0" collapsed="false">
      <c r="A261" s="79" t="n">
        <v>45186</v>
      </c>
      <c r="B261" s="80" t="s">
        <v>16</v>
      </c>
      <c r="C261" s="0" t="n">
        <v>-2.46</v>
      </c>
      <c r="D261" s="0" t="n">
        <v>778.54</v>
      </c>
      <c r="E261" s="0" t="n">
        <v>122413993.582764</v>
      </c>
      <c r="F261" s="81" t="n">
        <v>82.1686007774314</v>
      </c>
      <c r="G261" s="80" t="s">
        <v>17</v>
      </c>
      <c r="H261" s="0" t="n">
        <v>-1.45</v>
      </c>
      <c r="I261" s="0" t="n">
        <v>758.55</v>
      </c>
      <c r="J261" s="0" t="n">
        <v>77440368.8796387</v>
      </c>
      <c r="K261" s="81" t="n">
        <v>88.0580093897264</v>
      </c>
      <c r="L261" s="80" t="s">
        <v>18</v>
      </c>
      <c r="M261" s="0" t="n">
        <v>-3.81</v>
      </c>
      <c r="N261" s="81" t="n">
        <v>834.97</v>
      </c>
      <c r="O261" s="0" t="n">
        <v>22331580.6113281</v>
      </c>
      <c r="P261" s="81" t="n">
        <v>57.1332044410181</v>
      </c>
      <c r="Q261" s="80" t="s">
        <v>35</v>
      </c>
      <c r="R261" s="0" t="n">
        <v>222185943.07373</v>
      </c>
      <c r="S261" s="81" t="n">
        <v>80.4997156584826</v>
      </c>
      <c r="T261" s="0" t="n">
        <f aca="false">E261+J261+O261</f>
        <v>222185943.07373</v>
      </c>
      <c r="U261" s="0" t="s">
        <v>67</v>
      </c>
    </row>
    <row r="262" customFormat="false" ht="13.8" hidden="false" customHeight="false" outlineLevel="0" collapsed="false">
      <c r="A262" s="79" t="n">
        <v>45187</v>
      </c>
      <c r="B262" s="80" t="s">
        <v>16</v>
      </c>
      <c r="C262" s="0" t="n">
        <v>-2.5</v>
      </c>
      <c r="D262" s="0" t="n">
        <v>778.5</v>
      </c>
      <c r="E262" s="0" t="n">
        <v>122011219.797607</v>
      </c>
      <c r="F262" s="81" t="n">
        <v>81.8982447716555</v>
      </c>
      <c r="G262" s="80" t="s">
        <v>17</v>
      </c>
      <c r="H262" s="0" t="n">
        <v>-1.48</v>
      </c>
      <c r="I262" s="0" t="n">
        <v>758.52</v>
      </c>
      <c r="J262" s="0" t="n">
        <v>77232747.0217285</v>
      </c>
      <c r="K262" s="81" t="n">
        <v>87.8219210577896</v>
      </c>
      <c r="L262" s="80" t="s">
        <v>18</v>
      </c>
      <c r="M262" s="0" t="n">
        <v>-3.84</v>
      </c>
      <c r="N262" s="81" t="n">
        <v>834.94</v>
      </c>
      <c r="O262" s="0" t="n">
        <v>22221436.6474609</v>
      </c>
      <c r="P262" s="81" t="n">
        <v>56.8514116868422</v>
      </c>
      <c r="Q262" s="80" t="s">
        <v>35</v>
      </c>
      <c r="R262" s="0" t="n">
        <v>221465403.466797</v>
      </c>
      <c r="S262" s="81" t="n">
        <v>80.2386584886346</v>
      </c>
      <c r="T262" s="0" t="n">
        <f aca="false">E262+J262+O262</f>
        <v>221465403.466797</v>
      </c>
      <c r="U262" s="0" t="n">
        <v>21.24</v>
      </c>
    </row>
    <row r="263" customFormat="false" ht="13.8" hidden="false" customHeight="false" outlineLevel="0" collapsed="false">
      <c r="A263" s="79" t="n">
        <v>45188</v>
      </c>
      <c r="B263" s="80" t="s">
        <v>16</v>
      </c>
      <c r="C263" s="0" t="n">
        <v>-2.54</v>
      </c>
      <c r="D263" s="0" t="n">
        <v>778.46</v>
      </c>
      <c r="E263" s="0" t="n">
        <v>121609351.375244</v>
      </c>
      <c r="F263" s="81" t="n">
        <v>81.6284964773978</v>
      </c>
      <c r="G263" s="80" t="s">
        <v>17</v>
      </c>
      <c r="H263" s="0" t="n">
        <v>-1.5</v>
      </c>
      <c r="I263" s="0" t="n">
        <v>758.5</v>
      </c>
      <c r="J263" s="0" t="n">
        <v>77094546.3278809</v>
      </c>
      <c r="K263" s="81" t="n">
        <v>87.6647720388404</v>
      </c>
      <c r="L263" s="80" t="s">
        <v>18</v>
      </c>
      <c r="M263" s="0" t="n">
        <v>-3.87</v>
      </c>
      <c r="N263" s="81" t="n">
        <v>834.91</v>
      </c>
      <c r="O263" s="0" t="n">
        <v>22111610.3291016</v>
      </c>
      <c r="P263" s="81" t="n">
        <v>56.5704315981937</v>
      </c>
      <c r="Q263" s="80" t="s">
        <v>35</v>
      </c>
      <c r="R263" s="0" t="n">
        <v>220815508.032227</v>
      </c>
      <c r="S263" s="81" t="n">
        <v>80.0031962583652</v>
      </c>
      <c r="T263" s="0" t="n">
        <f aca="false">E263+J263+O263</f>
        <v>220815508.032227</v>
      </c>
      <c r="U263" s="0" t="n">
        <v>17.8</v>
      </c>
    </row>
    <row r="264" customFormat="false" ht="13.8" hidden="false" customHeight="false" outlineLevel="0" collapsed="false">
      <c r="A264" s="79" t="n">
        <v>45189</v>
      </c>
      <c r="B264" s="80" t="s">
        <v>16</v>
      </c>
      <c r="C264" s="0" t="n">
        <v>-2.58</v>
      </c>
      <c r="D264" s="0" t="n">
        <v>778.42</v>
      </c>
      <c r="E264" s="0" t="n">
        <v>121208386.978271</v>
      </c>
      <c r="F264" s="81" t="n">
        <v>81.3593549969466</v>
      </c>
      <c r="G264" s="80" t="s">
        <v>17</v>
      </c>
      <c r="H264" s="0" t="n">
        <v>-1.53</v>
      </c>
      <c r="I264" s="0" t="n">
        <v>758.47</v>
      </c>
      <c r="J264" s="0" t="n">
        <v>76887565.802002</v>
      </c>
      <c r="K264" s="81" t="n">
        <v>87.4294129702432</v>
      </c>
      <c r="L264" s="80" t="s">
        <v>18</v>
      </c>
      <c r="M264" s="0" t="n">
        <v>-3.9</v>
      </c>
      <c r="N264" s="81" t="n">
        <v>834.88</v>
      </c>
      <c r="O264" s="0" t="n">
        <v>22002101.1279297</v>
      </c>
      <c r="P264" s="81" t="n">
        <v>56.290262823416</v>
      </c>
      <c r="Q264" s="80" t="s">
        <v>35</v>
      </c>
      <c r="R264" s="0" t="n">
        <v>220098053.908203</v>
      </c>
      <c r="S264" s="81" t="n">
        <v>79.7432569832566</v>
      </c>
      <c r="T264" s="0" t="n">
        <f aca="false">E264+J264+O264</f>
        <v>220098053.908203</v>
      </c>
      <c r="U264" s="0" t="n">
        <v>16.97</v>
      </c>
    </row>
    <row r="265" customFormat="false" ht="13.8" hidden="false" customHeight="false" outlineLevel="0" collapsed="false">
      <c r="A265" s="79" t="n">
        <v>45190</v>
      </c>
      <c r="B265" s="80" t="s">
        <v>16</v>
      </c>
      <c r="C265" s="0" t="n">
        <v>-2.62</v>
      </c>
      <c r="D265" s="0" t="n">
        <v>778.38</v>
      </c>
      <c r="E265" s="0" t="n">
        <v>120808325.266357</v>
      </c>
      <c r="F265" s="81" t="n">
        <v>81.0908194306236</v>
      </c>
      <c r="G265" s="80" t="s">
        <v>17</v>
      </c>
      <c r="H265" s="0" t="n">
        <v>-1.55</v>
      </c>
      <c r="I265" s="0" t="n">
        <v>758.45</v>
      </c>
      <c r="J265" s="0" t="n">
        <v>76749792.2878418</v>
      </c>
      <c r="K265" s="81" t="n">
        <v>87.2727497004384</v>
      </c>
      <c r="L265" s="80" t="s">
        <v>18</v>
      </c>
      <c r="M265" s="0" t="n">
        <v>-3.93</v>
      </c>
      <c r="N265" s="81" t="n">
        <v>834.85</v>
      </c>
      <c r="O265" s="0" t="n">
        <v>21892908.5097656</v>
      </c>
      <c r="P265" s="81" t="n">
        <v>56.0109039958616</v>
      </c>
      <c r="Q265" s="80" t="s">
        <v>35</v>
      </c>
      <c r="R265" s="0" t="n">
        <v>219451026.063965</v>
      </c>
      <c r="S265" s="81" t="n">
        <v>79.5088337035309</v>
      </c>
      <c r="T265" s="0" t="n">
        <f aca="false">E265+J265+O265</f>
        <v>219451026.063965</v>
      </c>
      <c r="U265" s="0" t="n">
        <v>16.15</v>
      </c>
    </row>
    <row r="266" customFormat="false" ht="13.8" hidden="false" customHeight="false" outlineLevel="0" collapsed="false">
      <c r="A266" s="79" t="n">
        <v>45191</v>
      </c>
      <c r="B266" s="80" t="s">
        <v>16</v>
      </c>
      <c r="C266" s="0" t="n">
        <v>-2.67</v>
      </c>
      <c r="D266" s="0" t="n">
        <v>778.33</v>
      </c>
      <c r="E266" s="0" t="n">
        <v>120309515.48999</v>
      </c>
      <c r="F266" s="81" t="n">
        <v>80.7560006719293</v>
      </c>
      <c r="G266" s="80" t="s">
        <v>17</v>
      </c>
      <c r="H266" s="0" t="n">
        <v>-1.58</v>
      </c>
      <c r="I266" s="0" t="n">
        <v>758.42</v>
      </c>
      <c r="J266" s="0" t="n">
        <v>76543451.9699707</v>
      </c>
      <c r="K266" s="81" t="n">
        <v>87.0381186170456</v>
      </c>
      <c r="L266" s="80" t="s">
        <v>18</v>
      </c>
      <c r="M266" s="0" t="n">
        <v>-3.98</v>
      </c>
      <c r="N266" s="81" t="n">
        <v>834.8</v>
      </c>
      <c r="O266" s="0" t="n">
        <v>21711622.9023438</v>
      </c>
      <c r="P266" s="81" t="n">
        <v>55.5471021785467</v>
      </c>
      <c r="Q266" s="80" t="s">
        <v>35</v>
      </c>
      <c r="R266" s="0" t="n">
        <v>218564590.362305</v>
      </c>
      <c r="S266" s="81" t="n">
        <v>79.1876710730512</v>
      </c>
      <c r="T266" s="0" t="n">
        <f aca="false">E266+J266+O266</f>
        <v>218564590.362305</v>
      </c>
      <c r="U266" s="0" t="n">
        <v>18.36</v>
      </c>
    </row>
    <row r="267" customFormat="false" ht="13.8" hidden="false" customHeight="false" outlineLevel="0" collapsed="false">
      <c r="A267" s="79" t="n">
        <v>45192</v>
      </c>
      <c r="B267" s="80" t="s">
        <v>16</v>
      </c>
      <c r="C267" s="0" t="n">
        <v>-2.71</v>
      </c>
      <c r="D267" s="0" t="n">
        <v>778.29</v>
      </c>
      <c r="E267" s="0" t="n">
        <v>119911479.926514</v>
      </c>
      <c r="F267" s="81" t="n">
        <v>80.4888251280777</v>
      </c>
      <c r="G267" s="80" t="s">
        <v>17</v>
      </c>
      <c r="H267" s="0" t="n">
        <v>-1.61</v>
      </c>
      <c r="I267" s="0" t="n">
        <v>758.39</v>
      </c>
      <c r="J267" s="0" t="n">
        <v>76337495.2375488</v>
      </c>
      <c r="K267" s="81" t="n">
        <v>86.8039237114703</v>
      </c>
      <c r="L267" s="80" t="s">
        <v>18</v>
      </c>
      <c r="M267" s="0" t="n">
        <v>-4.01</v>
      </c>
      <c r="N267" s="81" t="n">
        <v>834.77</v>
      </c>
      <c r="O267" s="0" t="n">
        <v>21603271.9257813</v>
      </c>
      <c r="P267" s="81" t="n">
        <v>55.2698966102051</v>
      </c>
      <c r="Q267" s="80" t="s">
        <v>35</v>
      </c>
      <c r="R267" s="0" t="n">
        <v>217852247.089844</v>
      </c>
      <c r="S267" s="81" t="n">
        <v>78.9295834996834</v>
      </c>
      <c r="T267" s="0" t="n">
        <f aca="false">E267+J267+O267</f>
        <v>217852247.089844</v>
      </c>
      <c r="U267" s="0" t="n">
        <v>18.36</v>
      </c>
    </row>
    <row r="268" customFormat="false" ht="13.8" hidden="false" customHeight="false" outlineLevel="0" collapsed="false">
      <c r="A268" s="79" t="n">
        <v>45193</v>
      </c>
      <c r="B268" s="80" t="s">
        <v>16</v>
      </c>
      <c r="C268" s="0" t="n">
        <v>-2.76</v>
      </c>
      <c r="D268" s="0" t="n">
        <v>778.24</v>
      </c>
      <c r="E268" s="0" t="n">
        <v>119415198.599854</v>
      </c>
      <c r="F268" s="81" t="n">
        <v>80.155703554227</v>
      </c>
      <c r="G268" s="80" t="s">
        <v>17</v>
      </c>
      <c r="H268" s="0" t="n">
        <v>-1.64</v>
      </c>
      <c r="I268" s="0" t="n">
        <v>758.36</v>
      </c>
      <c r="J268" s="0" t="n">
        <v>76131921.6853027</v>
      </c>
      <c r="K268" s="81" t="n">
        <v>86.5701645228732</v>
      </c>
      <c r="L268" s="80" t="s">
        <v>18</v>
      </c>
      <c r="M268" s="0" t="n">
        <v>-4.03</v>
      </c>
      <c r="N268" s="81" t="n">
        <v>834.75</v>
      </c>
      <c r="O268" s="0" t="n">
        <v>21531212.7744141</v>
      </c>
      <c r="P268" s="81" t="n">
        <v>55.0855401914383</v>
      </c>
      <c r="Q268" s="80" t="s">
        <v>35</v>
      </c>
      <c r="R268" s="0" t="n">
        <v>217078333.05957</v>
      </c>
      <c r="S268" s="81" t="n">
        <v>78.6491883562316</v>
      </c>
      <c r="T268" s="0" t="n">
        <f aca="false">E268+J268+O268</f>
        <v>217078333.05957</v>
      </c>
      <c r="U268" s="0" t="n">
        <v>19.5</v>
      </c>
    </row>
    <row r="269" customFormat="false" ht="13.8" hidden="false" customHeight="false" outlineLevel="0" collapsed="false">
      <c r="A269" s="79" t="n">
        <v>45194</v>
      </c>
      <c r="B269" s="80" t="s">
        <v>16</v>
      </c>
      <c r="C269" s="0" t="n">
        <v>-2.8</v>
      </c>
      <c r="D269" s="0" t="n">
        <v>778.2</v>
      </c>
      <c r="E269" s="0" t="n">
        <v>119019182.405029</v>
      </c>
      <c r="F269" s="81" t="n">
        <v>79.8898834820152</v>
      </c>
      <c r="G269" s="80" t="s">
        <v>17</v>
      </c>
      <c r="H269" s="0" t="n">
        <v>-1.67</v>
      </c>
      <c r="I269" s="0" t="n">
        <v>758.33</v>
      </c>
      <c r="J269" s="0" t="n">
        <v>75926730.9084473</v>
      </c>
      <c r="K269" s="81" t="n">
        <v>86.3368405909701</v>
      </c>
      <c r="L269" s="80" t="s">
        <v>18</v>
      </c>
      <c r="M269" s="0" t="n">
        <v>-4.06</v>
      </c>
      <c r="N269" s="81" t="n">
        <v>834.72</v>
      </c>
      <c r="O269" s="0" t="n">
        <v>21423385.909668</v>
      </c>
      <c r="P269" s="81" t="n">
        <v>54.8096755128473</v>
      </c>
      <c r="Q269" s="80" t="s">
        <v>35</v>
      </c>
      <c r="R269" s="0" t="n">
        <v>216369299.223145</v>
      </c>
      <c r="S269" s="81" t="n">
        <v>78.3922998175828</v>
      </c>
      <c r="T269" s="0" t="n">
        <f aca="false">E269+J269+O269</f>
        <v>216369299.223145</v>
      </c>
      <c r="U269" s="0" t="n">
        <v>18.36</v>
      </c>
    </row>
    <row r="270" customFormat="false" ht="13.8" hidden="false" customHeight="false" outlineLevel="0" collapsed="false">
      <c r="A270" s="79" t="n">
        <v>45195</v>
      </c>
      <c r="B270" s="80" t="s">
        <v>16</v>
      </c>
      <c r="C270" s="0" t="n">
        <v>-2.84</v>
      </c>
      <c r="D270" s="0" t="n">
        <v>778.16</v>
      </c>
      <c r="E270" s="0" t="n">
        <v>118624061.535889</v>
      </c>
      <c r="F270" s="81" t="n">
        <v>79.6246643840589</v>
      </c>
      <c r="G270" s="80" t="s">
        <v>17</v>
      </c>
      <c r="H270" s="0" t="n">
        <v>-1.7</v>
      </c>
      <c r="I270" s="0" t="n">
        <v>758.3</v>
      </c>
      <c r="J270" s="0" t="n">
        <v>75721922.5021973</v>
      </c>
      <c r="K270" s="81" t="n">
        <v>86.1039514554768</v>
      </c>
      <c r="L270" s="80" t="s">
        <v>18</v>
      </c>
      <c r="M270" s="0" t="n">
        <v>-4.09</v>
      </c>
      <c r="N270" s="81" t="n">
        <v>834.69</v>
      </c>
      <c r="O270" s="0" t="n">
        <v>21315872.8037109</v>
      </c>
      <c r="P270" s="81" t="n">
        <v>54.5346135559872</v>
      </c>
      <c r="Q270" s="80" t="s">
        <v>35</v>
      </c>
      <c r="R270" s="0" t="n">
        <v>215661856.841797</v>
      </c>
      <c r="S270" s="81" t="n">
        <v>78.1359878756327</v>
      </c>
      <c r="T270" s="0" t="n">
        <f aca="false">E270+J270+O270</f>
        <v>215661856.841797</v>
      </c>
      <c r="U270" s="0" t="n">
        <v>20.95</v>
      </c>
    </row>
    <row r="271" customFormat="false" ht="13.8" hidden="false" customHeight="false" outlineLevel="0" collapsed="false">
      <c r="A271" s="79" t="n">
        <v>45196</v>
      </c>
      <c r="B271" s="80" t="s">
        <v>16</v>
      </c>
      <c r="C271" s="0" t="n">
        <v>-2.89</v>
      </c>
      <c r="D271" s="0" t="n">
        <v>778.11</v>
      </c>
      <c r="E271" s="0" t="n">
        <v>118131417.453857</v>
      </c>
      <c r="F271" s="81" t="n">
        <v>79.293984257408</v>
      </c>
      <c r="G271" s="80" t="s">
        <v>17</v>
      </c>
      <c r="H271" s="0" t="n">
        <v>-1.72</v>
      </c>
      <c r="I271" s="0" t="n">
        <v>758.28</v>
      </c>
      <c r="J271" s="0" t="n">
        <v>75585595.7932129</v>
      </c>
      <c r="K271" s="81" t="n">
        <v>85.9489333584107</v>
      </c>
      <c r="L271" s="80" t="s">
        <v>18</v>
      </c>
      <c r="M271" s="0" t="n">
        <v>-4.12</v>
      </c>
      <c r="N271" s="81" t="n">
        <v>834.66</v>
      </c>
      <c r="O271" s="0" t="n">
        <v>21208672.9296875</v>
      </c>
      <c r="P271" s="81" t="n">
        <v>54.2603529729487</v>
      </c>
      <c r="Q271" s="80" t="s">
        <v>35</v>
      </c>
      <c r="R271" s="0" t="n">
        <v>214925686.176758</v>
      </c>
      <c r="S271" s="81" t="n">
        <v>77.8692674504252</v>
      </c>
      <c r="T271" s="0" t="n">
        <f aca="false">E271+J271+O271</f>
        <v>214925686.176758</v>
      </c>
      <c r="U271" s="0" t="n">
        <v>19.5</v>
      </c>
    </row>
    <row r="272" customFormat="false" ht="13.8" hidden="false" customHeight="false" outlineLevel="0" collapsed="false">
      <c r="A272" s="79" t="n">
        <v>45197</v>
      </c>
      <c r="B272" s="80" t="s">
        <v>16</v>
      </c>
      <c r="C272" s="0" t="n">
        <v>-2.94</v>
      </c>
      <c r="D272" s="0" t="n">
        <v>778.06</v>
      </c>
      <c r="E272" s="0" t="n">
        <v>117640167.606201</v>
      </c>
      <c r="F272" s="81" t="n">
        <v>78.9642399901666</v>
      </c>
      <c r="G272" s="80" t="s">
        <v>17</v>
      </c>
      <c r="H272" s="0" t="n">
        <v>-1.76</v>
      </c>
      <c r="I272" s="0" t="n">
        <v>758.24</v>
      </c>
      <c r="J272" s="0" t="n">
        <v>75313451.1838379</v>
      </c>
      <c r="K272" s="81" t="n">
        <v>85.6394757342489</v>
      </c>
      <c r="L272" s="80" t="s">
        <v>18</v>
      </c>
      <c r="M272" s="0" t="n">
        <v>-4.16</v>
      </c>
      <c r="N272" s="81" t="n">
        <v>834.62</v>
      </c>
      <c r="O272" s="0" t="n">
        <v>21066226.09375</v>
      </c>
      <c r="P272" s="81" t="n">
        <v>53.8959164227</v>
      </c>
      <c r="Q272" s="80" t="s">
        <v>35</v>
      </c>
      <c r="R272" s="0" t="n">
        <v>214019844.883789</v>
      </c>
      <c r="S272" s="81" t="n">
        <v>77.5410740215029</v>
      </c>
      <c r="T272" s="0" t="n">
        <f aca="false">E272+J272+O272</f>
        <v>214019844.883789</v>
      </c>
      <c r="U272" s="0" t="n">
        <v>21.24</v>
      </c>
    </row>
    <row r="273" customFormat="false" ht="13.8" hidden="false" customHeight="false" outlineLevel="0" collapsed="false">
      <c r="A273" s="79" t="n">
        <v>45198</v>
      </c>
      <c r="B273" s="80" t="s">
        <v>16</v>
      </c>
      <c r="C273" s="0" t="n">
        <v>-2.95</v>
      </c>
      <c r="D273" s="0" t="n">
        <v>778.05</v>
      </c>
      <c r="E273" s="0" t="n">
        <v>117542084.716064</v>
      </c>
      <c r="F273" s="81" t="n">
        <v>78.8984032863155</v>
      </c>
      <c r="G273" s="80" t="s">
        <v>17</v>
      </c>
      <c r="H273" s="0" t="n">
        <v>-1.79</v>
      </c>
      <c r="I273" s="0" t="n">
        <v>758.21</v>
      </c>
      <c r="J273" s="0" t="n">
        <v>75109787.4616699</v>
      </c>
      <c r="K273" s="81" t="n">
        <v>85.4078882273907</v>
      </c>
      <c r="L273" s="80" t="s">
        <v>18</v>
      </c>
      <c r="M273" s="0" t="n">
        <v>-4.18</v>
      </c>
      <c r="N273" s="81" t="n">
        <v>834.6</v>
      </c>
      <c r="O273" s="0" t="n">
        <v>20995210.7514648</v>
      </c>
      <c r="P273" s="81" t="n">
        <v>53.7142304892302</v>
      </c>
      <c r="Q273" s="80" t="s">
        <v>35</v>
      </c>
      <c r="R273" s="0" t="n">
        <v>213647082.929199</v>
      </c>
      <c r="S273" s="81" t="n">
        <v>77.4060194319206</v>
      </c>
      <c r="T273" s="0" t="n">
        <f aca="false">E273+J273+O273</f>
        <v>213647082.929199</v>
      </c>
      <c r="U273" s="0" t="n">
        <v>23.34</v>
      </c>
    </row>
    <row r="274" customFormat="false" ht="13.8" hidden="false" customHeight="false" outlineLevel="0" collapsed="false">
      <c r="A274" s="79" t="n">
        <v>45199</v>
      </c>
      <c r="B274" s="80" t="s">
        <v>16</v>
      </c>
      <c r="C274" s="0" t="n">
        <v>-2.98</v>
      </c>
      <c r="D274" s="0" t="n">
        <v>778.02</v>
      </c>
      <c r="E274" s="0" t="n">
        <v>117248169.820068</v>
      </c>
      <c r="F274" s="81" t="n">
        <v>78.7011172159504</v>
      </c>
      <c r="G274" s="80" t="s">
        <v>17</v>
      </c>
      <c r="H274" s="0" t="n">
        <v>-1.82</v>
      </c>
      <c r="I274" s="0" t="n">
        <v>758.18</v>
      </c>
      <c r="J274" s="0" t="n">
        <v>74906504.4919434</v>
      </c>
      <c r="K274" s="81" t="n">
        <v>85.1767336769162</v>
      </c>
      <c r="L274" s="80" t="s">
        <v>18</v>
      </c>
      <c r="M274" s="0" t="n">
        <v>-4.23</v>
      </c>
      <c r="N274" s="81" t="n">
        <v>834.55</v>
      </c>
      <c r="O274" s="0" t="n">
        <v>20818278.0195313</v>
      </c>
      <c r="P274" s="81" t="n">
        <v>53.2615650858354</v>
      </c>
      <c r="Q274" s="80" t="s">
        <v>35</v>
      </c>
      <c r="R274" s="0" t="n">
        <v>212972952.331543</v>
      </c>
      <c r="S274" s="81" t="n">
        <v>77.1617766113476</v>
      </c>
      <c r="T274" s="0" t="n">
        <f aca="false">E274+J274+O274</f>
        <v>212972952.331543</v>
      </c>
      <c r="U274" s="0" t="n">
        <v>23.95</v>
      </c>
    </row>
    <row r="275" customFormat="false" ht="13.8" hidden="false" customHeight="false" outlineLevel="0" collapsed="false">
      <c r="A275" s="79" t="n">
        <v>45200</v>
      </c>
      <c r="B275" s="80" t="s">
        <v>16</v>
      </c>
      <c r="C275" s="0" t="n">
        <v>-3.01</v>
      </c>
      <c r="D275" s="0" t="n">
        <v>777.99</v>
      </c>
      <c r="E275" s="0" t="n">
        <v>116954755.154541</v>
      </c>
      <c r="F275" s="81" t="n">
        <v>78.5041669179629</v>
      </c>
      <c r="G275" s="80" t="s">
        <v>17</v>
      </c>
      <c r="H275" s="0" t="n">
        <v>-1.84</v>
      </c>
      <c r="I275" s="0" t="n">
        <v>758.16</v>
      </c>
      <c r="J275" s="0" t="n">
        <v>74771193.8410645</v>
      </c>
      <c r="K275" s="81" t="n">
        <v>85.0228709469473</v>
      </c>
      <c r="L275" s="80" t="s">
        <v>18</v>
      </c>
      <c r="M275" s="0" t="n">
        <v>-4.26</v>
      </c>
      <c r="N275" s="81" t="n">
        <v>834.52</v>
      </c>
      <c r="O275" s="0" t="n">
        <v>20712532.8808594</v>
      </c>
      <c r="P275" s="81" t="n">
        <v>52.9910263034923</v>
      </c>
      <c r="Q275" s="80" t="s">
        <v>35</v>
      </c>
      <c r="R275" s="0" t="n">
        <v>212438481.876465</v>
      </c>
      <c r="S275" s="81" t="n">
        <v>76.9681337594801</v>
      </c>
      <c r="T275" s="0" t="n">
        <f aca="false">E275+J275+O275</f>
        <v>212438481.876465</v>
      </c>
      <c r="U275" s="0" t="n">
        <v>23.04</v>
      </c>
    </row>
    <row r="276" customFormat="false" ht="13.8" hidden="false" customHeight="false" outlineLevel="0" collapsed="false">
      <c r="A276" s="79" t="n">
        <v>45201</v>
      </c>
      <c r="B276" s="80" t="s">
        <v>16</v>
      </c>
      <c r="C276" s="0" t="n">
        <v>-3.04</v>
      </c>
      <c r="D276" s="0" t="n">
        <v>777.96</v>
      </c>
      <c r="E276" s="0" t="n">
        <v>116661840.154053</v>
      </c>
      <c r="F276" s="81" t="n">
        <v>78.3075520128167</v>
      </c>
      <c r="G276" s="80" t="s">
        <v>17</v>
      </c>
      <c r="H276" s="0" t="n">
        <v>-1.84</v>
      </c>
      <c r="I276" s="0" t="n">
        <v>758.16</v>
      </c>
      <c r="J276" s="0" t="n">
        <v>74771193.8410645</v>
      </c>
      <c r="K276" s="81" t="n">
        <v>85.0228709469473</v>
      </c>
      <c r="L276" s="80" t="s">
        <v>18</v>
      </c>
      <c r="M276" s="0" t="n">
        <v>-4.26</v>
      </c>
      <c r="N276" s="81" t="n">
        <v>834.52</v>
      </c>
      <c r="O276" s="0" t="n">
        <v>20712532.8808594</v>
      </c>
      <c r="P276" s="81" t="n">
        <v>52.9910263034923</v>
      </c>
      <c r="Q276" s="80" t="s">
        <v>35</v>
      </c>
      <c r="R276" s="0" t="n">
        <v>212145566.875977</v>
      </c>
      <c r="S276" s="81" t="n">
        <v>76.862008349721</v>
      </c>
      <c r="T276" s="0" t="n">
        <f aca="false">E276+J276+O276</f>
        <v>212145566.875977</v>
      </c>
      <c r="U276" s="0" t="n">
        <v>27.4</v>
      </c>
    </row>
    <row r="277" customFormat="false" ht="13.8" hidden="false" customHeight="false" outlineLevel="0" collapsed="false">
      <c r="A277" s="79" t="n">
        <v>45202</v>
      </c>
      <c r="B277" s="80" t="s">
        <v>16</v>
      </c>
      <c r="C277" s="0" t="n">
        <v>-3.07</v>
      </c>
      <c r="D277" s="0" t="n">
        <v>777.93</v>
      </c>
      <c r="E277" s="0" t="n">
        <v>116369424.254639</v>
      </c>
      <c r="F277" s="81" t="n">
        <v>78.1112721219587</v>
      </c>
      <c r="G277" s="80" t="s">
        <v>17</v>
      </c>
      <c r="H277" s="0" t="n">
        <v>-1.86</v>
      </c>
      <c r="I277" s="0" t="n">
        <v>758.14</v>
      </c>
      <c r="J277" s="0" t="n">
        <v>74636052.1137695</v>
      </c>
      <c r="K277" s="81" t="n">
        <v>84.8692003012202</v>
      </c>
      <c r="L277" s="80" t="s">
        <v>18</v>
      </c>
      <c r="M277" s="0" t="n">
        <v>-4.28</v>
      </c>
      <c r="N277" s="81" t="n">
        <v>834.5</v>
      </c>
      <c r="O277" s="0" t="n">
        <v>20642208.5029297</v>
      </c>
      <c r="P277" s="81" t="n">
        <v>52.811108135971</v>
      </c>
      <c r="Q277" s="80" t="s">
        <v>35</v>
      </c>
      <c r="R277" s="0" t="n">
        <v>211647684.871338</v>
      </c>
      <c r="S277" s="81" t="n">
        <v>76.6816217813791</v>
      </c>
      <c r="T277" s="0" t="n">
        <f aca="false">E277+J277+O277</f>
        <v>211647684.871338</v>
      </c>
      <c r="U277" s="0" t="n">
        <v>21.54</v>
      </c>
    </row>
    <row r="278" customFormat="false" ht="13.8" hidden="false" customHeight="false" outlineLevel="0" collapsed="false">
      <c r="A278" s="79" t="n">
        <v>45203</v>
      </c>
      <c r="B278" s="80" t="s">
        <v>16</v>
      </c>
      <c r="C278" s="0" t="n">
        <v>-3.04</v>
      </c>
      <c r="D278" s="0" t="n">
        <v>777.96</v>
      </c>
      <c r="E278" s="0" t="n">
        <v>116661840.154053</v>
      </c>
      <c r="F278" s="81" t="n">
        <v>78.3075520128167</v>
      </c>
      <c r="G278" s="80" t="s">
        <v>17</v>
      </c>
      <c r="H278" s="0" t="n">
        <v>-1.87</v>
      </c>
      <c r="I278" s="0" t="n">
        <v>758.13</v>
      </c>
      <c r="J278" s="0" t="n">
        <v>74568544.559082</v>
      </c>
      <c r="K278" s="81" t="n">
        <v>84.7924369674376</v>
      </c>
      <c r="L278" s="80" t="s">
        <v>18</v>
      </c>
      <c r="M278" s="0" t="n">
        <v>-4.31</v>
      </c>
      <c r="N278" s="81" t="n">
        <v>834.47</v>
      </c>
      <c r="O278" s="0" t="n">
        <v>20536980.1171875</v>
      </c>
      <c r="P278" s="81" t="n">
        <v>52.5418914163736</v>
      </c>
      <c r="Q278" s="80" t="s">
        <v>35</v>
      </c>
      <c r="R278" s="0" t="n">
        <v>211767364.830322</v>
      </c>
      <c r="S278" s="81" t="n">
        <v>76.7249827723355</v>
      </c>
      <c r="T278" s="0" t="n">
        <f aca="false">E278+J278+O278</f>
        <v>211767364.830322</v>
      </c>
      <c r="U278" s="0" t="n">
        <v>23.04</v>
      </c>
    </row>
    <row r="279" customFormat="false" ht="13.8" hidden="false" customHeight="false" outlineLevel="0" collapsed="false">
      <c r="A279" s="79" t="n">
        <v>45204</v>
      </c>
      <c r="B279" s="80" t="s">
        <v>16</v>
      </c>
      <c r="C279" s="0" t="n">
        <v>-3.13</v>
      </c>
      <c r="D279" s="0" t="n">
        <v>777.87</v>
      </c>
      <c r="E279" s="0" t="n">
        <v>115786087.49585</v>
      </c>
      <c r="F279" s="81" t="n">
        <v>77.719715863978</v>
      </c>
      <c r="G279" s="80" t="s">
        <v>17</v>
      </c>
      <c r="H279" s="0" t="n">
        <v>-1.89</v>
      </c>
      <c r="I279" s="0" t="n">
        <v>758.11</v>
      </c>
      <c r="J279" s="0" t="n">
        <v>74433655.9914551</v>
      </c>
      <c r="K279" s="81" t="n">
        <v>84.6390541914191</v>
      </c>
      <c r="L279" s="80" t="s">
        <v>18</v>
      </c>
      <c r="M279" s="0" t="n">
        <v>-4.34</v>
      </c>
      <c r="N279" s="81" t="n">
        <v>834.44</v>
      </c>
      <c r="O279" s="0" t="n">
        <v>20432061.0771484</v>
      </c>
      <c r="P279" s="81" t="n">
        <v>52.2734661280505</v>
      </c>
      <c r="Q279" s="80" t="s">
        <v>35</v>
      </c>
      <c r="R279" s="0" t="n">
        <v>210651804.564453</v>
      </c>
      <c r="S279" s="81" t="n">
        <v>76.3208065091568</v>
      </c>
      <c r="T279" s="0" t="n">
        <f aca="false">E279+J279+O279</f>
        <v>210651804.564453</v>
      </c>
      <c r="U279" s="0" t="n">
        <v>21.84</v>
      </c>
    </row>
    <row r="280" customFormat="false" ht="13.8" hidden="false" customHeight="false" outlineLevel="0" collapsed="false">
      <c r="A280" s="79" t="n">
        <v>45205</v>
      </c>
      <c r="B280" s="80" t="s">
        <v>16</v>
      </c>
      <c r="C280" s="0" t="n">
        <v>-3.17</v>
      </c>
      <c r="D280" s="0" t="n">
        <v>777.83</v>
      </c>
      <c r="E280" s="0" t="n">
        <v>115398301.947998</v>
      </c>
      <c r="F280" s="81" t="n">
        <v>77.4594204930314</v>
      </c>
      <c r="G280" s="80" t="s">
        <v>17</v>
      </c>
      <c r="H280" s="0" t="n">
        <v>-1.92</v>
      </c>
      <c r="I280" s="0" t="n">
        <v>758.08</v>
      </c>
      <c r="J280" s="0" t="n">
        <v>74231639.2722168</v>
      </c>
      <c r="K280" s="81" t="n">
        <v>84.4093395036286</v>
      </c>
      <c r="L280" s="80" t="s">
        <v>18</v>
      </c>
      <c r="M280" s="0" t="n">
        <v>-4.32</v>
      </c>
      <c r="N280" s="81" t="n">
        <v>834.46</v>
      </c>
      <c r="O280" s="0" t="n">
        <v>20501972.7587891</v>
      </c>
      <c r="P280" s="81" t="n">
        <v>52.4523284517484</v>
      </c>
      <c r="Q280" s="80" t="s">
        <v>35</v>
      </c>
      <c r="R280" s="0" t="n">
        <v>210131913.979004</v>
      </c>
      <c r="S280" s="81" t="n">
        <v>76.1324460587916</v>
      </c>
      <c r="T280" s="0" t="n">
        <f aca="false">E280+J280+O280</f>
        <v>210131913.979004</v>
      </c>
      <c r="U280" s="0" t="n">
        <v>34.72</v>
      </c>
    </row>
    <row r="281" customFormat="false" ht="13.8" hidden="false" customHeight="false" outlineLevel="0" collapsed="false">
      <c r="A281" s="79" t="n">
        <v>45206</v>
      </c>
      <c r="B281" s="80" t="s">
        <v>16</v>
      </c>
      <c r="C281" s="0" t="n">
        <v>-3.2</v>
      </c>
      <c r="D281" s="0" t="n">
        <v>777.8</v>
      </c>
      <c r="E281" s="0" t="n">
        <v>115108042.287354</v>
      </c>
      <c r="F281" s="81" t="n">
        <v>77.2645879458752</v>
      </c>
      <c r="G281" s="80" t="s">
        <v>17</v>
      </c>
      <c r="H281" s="0" t="n">
        <v>-1.94</v>
      </c>
      <c r="I281" s="0" t="n">
        <v>758.06</v>
      </c>
      <c r="J281" s="0" t="n">
        <v>74097172.0393066</v>
      </c>
      <c r="K281" s="81" t="n">
        <v>84.2564358303956</v>
      </c>
      <c r="L281" s="80" t="s">
        <v>18</v>
      </c>
      <c r="M281" s="0" t="n">
        <v>-4.28</v>
      </c>
      <c r="N281" s="81" t="n">
        <v>834.5</v>
      </c>
      <c r="O281" s="0" t="n">
        <v>20642208.5029297</v>
      </c>
      <c r="P281" s="81" t="n">
        <v>52.811108135971</v>
      </c>
      <c r="Q281" s="80" t="s">
        <v>35</v>
      </c>
      <c r="R281" s="0" t="n">
        <v>209847422.82959</v>
      </c>
      <c r="S281" s="81" t="n">
        <v>76.0293726765679</v>
      </c>
      <c r="T281" s="0" t="n">
        <f aca="false">E281+J281+O281</f>
        <v>209847422.82959</v>
      </c>
      <c r="U281" s="0" t="n">
        <v>27.08</v>
      </c>
    </row>
    <row r="282" customFormat="false" ht="13.8" hidden="false" customHeight="false" outlineLevel="0" collapsed="false">
      <c r="A282" s="79" t="n">
        <v>45207</v>
      </c>
      <c r="B282" s="80" t="s">
        <v>16</v>
      </c>
      <c r="C282" s="0" t="n">
        <v>-3.23</v>
      </c>
      <c r="D282" s="0" t="n">
        <v>777.77</v>
      </c>
      <c r="E282" s="0" t="n">
        <v>114818278.715576</v>
      </c>
      <c r="F282" s="81" t="n">
        <v>77.0700883911073</v>
      </c>
      <c r="G282" s="80" t="s">
        <v>17</v>
      </c>
      <c r="H282" s="0" t="n">
        <v>-1.97</v>
      </c>
      <c r="I282" s="0" t="n">
        <v>758.03</v>
      </c>
      <c r="J282" s="0" t="n">
        <v>73895786.7585449</v>
      </c>
      <c r="K282" s="81" t="n">
        <v>84.0274391559114</v>
      </c>
      <c r="L282" s="80" t="s">
        <v>18</v>
      </c>
      <c r="M282" s="0" t="n">
        <v>-4.31</v>
      </c>
      <c r="N282" s="81" t="n">
        <v>834.47</v>
      </c>
      <c r="O282" s="0" t="n">
        <v>20536980.1171875</v>
      </c>
      <c r="P282" s="81" t="n">
        <v>52.5418914163736</v>
      </c>
      <c r="Q282" s="80" t="s">
        <v>35</v>
      </c>
      <c r="R282" s="0" t="n">
        <v>209251045.591309</v>
      </c>
      <c r="S282" s="81" t="n">
        <v>75.8133005099732</v>
      </c>
      <c r="T282" s="0" t="n">
        <f aca="false">E282+J282+O282</f>
        <v>209251045.591309</v>
      </c>
      <c r="U282" s="0" t="n">
        <v>24.26</v>
      </c>
    </row>
    <row r="283" customFormat="false" ht="13.8" hidden="false" customHeight="false" outlineLevel="0" collapsed="false">
      <c r="A283" s="79" t="n">
        <v>45208</v>
      </c>
      <c r="B283" s="80" t="s">
        <v>16</v>
      </c>
      <c r="C283" s="0" t="n">
        <v>-3.25</v>
      </c>
      <c r="D283" s="0" t="n">
        <v>777.75</v>
      </c>
      <c r="E283" s="0" t="n">
        <v>114625378.326416</v>
      </c>
      <c r="F283" s="81" t="n">
        <v>76.9406068293772</v>
      </c>
      <c r="G283" s="80" t="s">
        <v>17</v>
      </c>
      <c r="H283" s="0" t="n">
        <v>-2</v>
      </c>
      <c r="I283" s="0" t="n">
        <v>758</v>
      </c>
      <c r="J283" s="0" t="n">
        <v>73694779.802002</v>
      </c>
      <c r="K283" s="81" t="n">
        <v>83.7988726766611</v>
      </c>
      <c r="L283" s="80" t="s">
        <v>18</v>
      </c>
      <c r="M283" s="0" t="n">
        <v>-4.34</v>
      </c>
      <c r="N283" s="81" t="n">
        <v>834.44</v>
      </c>
      <c r="O283" s="0" t="n">
        <v>20432061.0771484</v>
      </c>
      <c r="P283" s="81" t="n">
        <v>52.2734661280505</v>
      </c>
      <c r="Q283" s="80" t="s">
        <v>35</v>
      </c>
      <c r="R283" s="0" t="n">
        <v>208752219.205566</v>
      </c>
      <c r="S283" s="81" t="n">
        <v>75.6325717849256</v>
      </c>
      <c r="T283" s="0" t="n">
        <f aca="false">E283+J283+O283</f>
        <v>208752219.205566</v>
      </c>
      <c r="U283" s="0" t="n">
        <v>20.37</v>
      </c>
    </row>
    <row r="284" customFormat="false" ht="13.8" hidden="false" customHeight="false" outlineLevel="0" collapsed="false">
      <c r="A284" s="79" t="n">
        <v>45209</v>
      </c>
      <c r="B284" s="80" t="s">
        <v>16</v>
      </c>
      <c r="C284" s="0" t="n">
        <v>-3.28</v>
      </c>
      <c r="D284" s="0" t="n">
        <v>777.72</v>
      </c>
      <c r="E284" s="0" t="n">
        <v>114336440.311768</v>
      </c>
      <c r="F284" s="81" t="n">
        <v>76.746661417744</v>
      </c>
      <c r="G284" s="80" t="s">
        <v>17</v>
      </c>
      <c r="H284" s="0" t="n">
        <v>-2.03</v>
      </c>
      <c r="I284" s="0" t="n">
        <v>757.97</v>
      </c>
      <c r="J284" s="0" t="n">
        <v>73494150.763916</v>
      </c>
      <c r="K284" s="81" t="n">
        <v>83.5707359312502</v>
      </c>
      <c r="L284" s="80" t="s">
        <v>18</v>
      </c>
      <c r="M284" s="0" t="n">
        <v>-4.38</v>
      </c>
      <c r="N284" s="81" t="n">
        <v>834.4</v>
      </c>
      <c r="O284" s="0" t="n">
        <v>20292649.3095703</v>
      </c>
      <c r="P284" s="81" t="n">
        <v>51.9167945087347</v>
      </c>
      <c r="Q284" s="80" t="s">
        <v>35</v>
      </c>
      <c r="R284" s="0" t="n">
        <v>208123240.385254</v>
      </c>
      <c r="S284" s="81" t="n">
        <v>75.4046878086042</v>
      </c>
      <c r="T284" s="0" t="n">
        <f aca="false">E284+J284+O284</f>
        <v>208123240.385254</v>
      </c>
      <c r="U284" s="0" t="n">
        <v>20.95</v>
      </c>
    </row>
    <row r="285" customFormat="false" ht="13.8" hidden="false" customHeight="false" outlineLevel="0" collapsed="false">
      <c r="A285" s="79" t="n">
        <v>45210</v>
      </c>
      <c r="B285" s="80" t="s">
        <v>16</v>
      </c>
      <c r="C285" s="0" t="n">
        <v>-3.33</v>
      </c>
      <c r="D285" s="0" t="n">
        <v>777.67</v>
      </c>
      <c r="E285" s="0" t="n">
        <v>113855975.745361</v>
      </c>
      <c r="F285" s="81" t="n">
        <v>76.424156612621</v>
      </c>
      <c r="G285" s="80" t="s">
        <v>17</v>
      </c>
      <c r="H285" s="0" t="n">
        <v>-2.05</v>
      </c>
      <c r="I285" s="0" t="n">
        <v>757.95</v>
      </c>
      <c r="J285" s="0" t="n">
        <v>73360607.8278809</v>
      </c>
      <c r="K285" s="81" t="n">
        <v>83.4188832827486</v>
      </c>
      <c r="L285" s="80" t="s">
        <v>18</v>
      </c>
      <c r="M285" s="0" t="n">
        <v>-4.38</v>
      </c>
      <c r="N285" s="81" t="n">
        <v>834.4</v>
      </c>
      <c r="O285" s="0" t="n">
        <v>20292649.3095703</v>
      </c>
      <c r="P285" s="81" t="n">
        <v>51.9167945087347</v>
      </c>
      <c r="Q285" s="80" t="s">
        <v>35</v>
      </c>
      <c r="R285" s="0" t="n">
        <v>207509232.882813</v>
      </c>
      <c r="S285" s="81" t="n">
        <v>75.1822280585637</v>
      </c>
      <c r="T285" s="0" t="n">
        <f aca="false">E285+J285+O285</f>
        <v>207509232.882813</v>
      </c>
      <c r="U285" s="0" t="n">
        <v>18.64</v>
      </c>
    </row>
    <row r="286" customFormat="false" ht="13.8" hidden="false" customHeight="false" outlineLevel="0" collapsed="false">
      <c r="A286" s="79" t="n">
        <v>45211</v>
      </c>
      <c r="B286" s="80" t="s">
        <v>16</v>
      </c>
      <c r="C286" s="0" t="n">
        <v>-3.68</v>
      </c>
      <c r="D286" s="0" t="n">
        <v>777.32</v>
      </c>
      <c r="E286" s="0" t="n">
        <v>110530971.576904</v>
      </c>
      <c r="F286" s="81" t="n">
        <v>74.1922962500512</v>
      </c>
      <c r="G286" s="80" t="s">
        <v>17</v>
      </c>
      <c r="H286" s="0" t="n">
        <v>-2.08</v>
      </c>
      <c r="I286" s="0" t="n">
        <v>757.92</v>
      </c>
      <c r="J286" s="0" t="n">
        <v>73160607.7553711</v>
      </c>
      <c r="K286" s="81" t="n">
        <v>83.1914617386908</v>
      </c>
      <c r="L286" s="80" t="s">
        <v>18</v>
      </c>
      <c r="M286" s="0" t="n">
        <v>-4.43</v>
      </c>
      <c r="N286" s="81" t="n">
        <v>834.35</v>
      </c>
      <c r="O286" s="0" t="n">
        <v>20119154.7255859</v>
      </c>
      <c r="P286" s="81" t="n">
        <v>51.4729252766947</v>
      </c>
      <c r="Q286" s="80" t="s">
        <v>35</v>
      </c>
      <c r="R286" s="0" t="n">
        <v>203810734.057861</v>
      </c>
      <c r="S286" s="81" t="n">
        <v>73.842232829104</v>
      </c>
      <c r="T286" s="0" t="n">
        <f aca="false">E286+J286+O286</f>
        <v>203810734.057861</v>
      </c>
      <c r="U286" s="0" t="n">
        <v>21.24</v>
      </c>
    </row>
    <row r="287" customFormat="false" ht="13.8" hidden="false" customHeight="false" outlineLevel="0" collapsed="false">
      <c r="A287" s="79" t="n">
        <v>45212</v>
      </c>
      <c r="B287" s="80" t="s">
        <v>16</v>
      </c>
      <c r="C287" s="0" t="n">
        <v>-3.4</v>
      </c>
      <c r="D287" s="0" t="n">
        <v>777.6</v>
      </c>
      <c r="E287" s="0" t="n">
        <v>113185628.421631</v>
      </c>
      <c r="F287" s="81" t="n">
        <v>75.9741957869529</v>
      </c>
      <c r="G287" s="80" t="s">
        <v>17</v>
      </c>
      <c r="H287" s="0" t="n">
        <v>-2.11</v>
      </c>
      <c r="I287" s="0" t="n">
        <v>757.89</v>
      </c>
      <c r="J287" s="0" t="n">
        <v>72960984.5234375</v>
      </c>
      <c r="K287" s="81" t="n">
        <v>82.9644687028061</v>
      </c>
      <c r="L287" s="80" t="s">
        <v>18</v>
      </c>
      <c r="M287" s="0" t="n">
        <v>-4.46</v>
      </c>
      <c r="N287" s="81" t="n">
        <v>834.32</v>
      </c>
      <c r="O287" s="0" t="n">
        <v>20015467.7661133</v>
      </c>
      <c r="P287" s="81" t="n">
        <v>51.2076521481812</v>
      </c>
      <c r="Q287" s="80" t="s">
        <v>35</v>
      </c>
      <c r="R287" s="0" t="n">
        <v>206162080.711182</v>
      </c>
      <c r="S287" s="81" t="n">
        <v>74.6941442254248</v>
      </c>
      <c r="T287" s="0" t="n">
        <f aca="false">E287+J287+O287</f>
        <v>206162080.711182</v>
      </c>
      <c r="U287" s="0" t="n">
        <v>20.08</v>
      </c>
    </row>
    <row r="288" customFormat="false" ht="13.8" hidden="false" customHeight="false" outlineLevel="0" collapsed="false">
      <c r="A288" s="79" t="n">
        <v>45213</v>
      </c>
      <c r="B288" s="80" t="s">
        <v>16</v>
      </c>
      <c r="C288" s="0" t="n">
        <v>-3.44</v>
      </c>
      <c r="D288" s="0" t="n">
        <v>777.56</v>
      </c>
      <c r="E288" s="0" t="n">
        <v>112803776.721436</v>
      </c>
      <c r="F288" s="81" t="n">
        <v>75.7178834243608</v>
      </c>
      <c r="G288" s="80" t="s">
        <v>17</v>
      </c>
      <c r="H288" s="0" t="n">
        <v>-2.14</v>
      </c>
      <c r="I288" s="0" t="n">
        <v>757.86</v>
      </c>
      <c r="J288" s="0" t="n">
        <v>72761737.7258301</v>
      </c>
      <c r="K288" s="81" t="n">
        <v>82.7379037131448</v>
      </c>
      <c r="L288" s="80" t="s">
        <v>18</v>
      </c>
      <c r="M288" s="0" t="n">
        <v>-4.5</v>
      </c>
      <c r="N288" s="81" t="n">
        <v>834.28</v>
      </c>
      <c r="O288" s="0" t="n">
        <v>19877695.4775391</v>
      </c>
      <c r="P288" s="81" t="n">
        <v>50.8551749784539</v>
      </c>
      <c r="Q288" s="80" t="s">
        <v>35</v>
      </c>
      <c r="R288" s="0" t="n">
        <v>205443209.924805</v>
      </c>
      <c r="S288" s="81" t="n">
        <v>74.4336916823973</v>
      </c>
      <c r="T288" s="0" t="n">
        <f aca="false">E288+J288+O288</f>
        <v>205443209.924805</v>
      </c>
      <c r="U288" s="0" t="n">
        <v>20.66</v>
      </c>
    </row>
    <row r="289" customFormat="false" ht="13.8" hidden="false" customHeight="false" outlineLevel="0" collapsed="false">
      <c r="A289" s="79" t="n">
        <v>45214</v>
      </c>
      <c r="B289" s="80" t="s">
        <v>16</v>
      </c>
      <c r="C289" s="0" t="n">
        <v>-3.47</v>
      </c>
      <c r="D289" s="0" t="n">
        <v>777.53</v>
      </c>
      <c r="E289" s="0" t="n">
        <v>112517961.516846</v>
      </c>
      <c r="F289" s="81" t="n">
        <v>75.5260341532545</v>
      </c>
      <c r="G289" s="80" t="s">
        <v>17</v>
      </c>
      <c r="H289" s="0" t="n">
        <v>-2.17</v>
      </c>
      <c r="I289" s="0" t="n">
        <v>757.83</v>
      </c>
      <c r="J289" s="0" t="n">
        <v>72562866.9587402</v>
      </c>
      <c r="K289" s="81" t="n">
        <v>82.511766310533</v>
      </c>
      <c r="L289" s="80" t="s">
        <v>18</v>
      </c>
      <c r="M289" s="0" t="n">
        <v>-4.54</v>
      </c>
      <c r="N289" s="81" t="n">
        <v>834.24</v>
      </c>
      <c r="O289" s="0" t="n">
        <v>19740467.1708984</v>
      </c>
      <c r="P289" s="81" t="n">
        <v>50.5040895342639</v>
      </c>
      <c r="Q289" s="80" t="s">
        <v>35</v>
      </c>
      <c r="R289" s="0" t="n">
        <v>204821295.646484</v>
      </c>
      <c r="S289" s="81" t="n">
        <v>74.2083672452337</v>
      </c>
      <c r="T289" s="0" t="n">
        <f aca="false">E289+J289+O289</f>
        <v>204821295.646484</v>
      </c>
      <c r="U289" s="0" t="n">
        <v>17.8</v>
      </c>
    </row>
    <row r="290" customFormat="false" ht="13.8" hidden="false" customHeight="false" outlineLevel="0" collapsed="false">
      <c r="A290" s="79" t="n">
        <v>45215</v>
      </c>
      <c r="B290" s="80" t="s">
        <v>16</v>
      </c>
      <c r="C290" s="0" t="n">
        <v>-3.5</v>
      </c>
      <c r="D290" s="0" t="n">
        <v>777.5</v>
      </c>
      <c r="E290" s="0" t="n">
        <v>112232637.317139</v>
      </c>
      <c r="F290" s="81" t="n">
        <v>75.3345144619864</v>
      </c>
      <c r="G290" s="80" t="s">
        <v>17</v>
      </c>
      <c r="H290" s="0" t="n">
        <v>-2.19</v>
      </c>
      <c r="I290" s="0" t="n">
        <v>757.81</v>
      </c>
      <c r="J290" s="0" t="n">
        <v>72430495.1535645</v>
      </c>
      <c r="K290" s="81" t="n">
        <v>82.3612453634902</v>
      </c>
      <c r="L290" s="80" t="s">
        <v>18</v>
      </c>
      <c r="M290" s="0" t="n">
        <v>-4.58</v>
      </c>
      <c r="N290" s="81" t="n">
        <v>834.2</v>
      </c>
      <c r="O290" s="0" t="n">
        <v>19603781.5878906</v>
      </c>
      <c r="P290" s="81" t="n">
        <v>50.1543925963694</v>
      </c>
      <c r="Q290" s="80" t="s">
        <v>35</v>
      </c>
      <c r="R290" s="0" t="n">
        <v>204266914.058594</v>
      </c>
      <c r="S290" s="81" t="n">
        <v>74.0075104332585</v>
      </c>
      <c r="T290" s="0" t="n">
        <f aca="false">E290+J290+O290</f>
        <v>204266914.058594</v>
      </c>
      <c r="U290" s="0" t="n">
        <v>20.37</v>
      </c>
    </row>
    <row r="291" customFormat="false" ht="13.8" hidden="false" customHeight="false" outlineLevel="0" collapsed="false">
      <c r="A291" s="79" t="n">
        <v>45216</v>
      </c>
      <c r="B291" s="80" t="s">
        <v>16</v>
      </c>
      <c r="C291" s="0" t="n">
        <v>-3.55</v>
      </c>
      <c r="D291" s="0" t="n">
        <v>777.45</v>
      </c>
      <c r="E291" s="0" t="n">
        <v>111758186.570068</v>
      </c>
      <c r="F291" s="81" t="n">
        <v>75.0160463450369</v>
      </c>
      <c r="G291" s="80" t="s">
        <v>17</v>
      </c>
      <c r="H291" s="0" t="n">
        <v>-2.22</v>
      </c>
      <c r="I291" s="0" t="n">
        <v>757.78</v>
      </c>
      <c r="J291" s="0" t="n">
        <v>72232250.2041016</v>
      </c>
      <c r="K291" s="81" t="n">
        <v>82.1358195826756</v>
      </c>
      <c r="L291" s="80" t="s">
        <v>18</v>
      </c>
      <c r="M291" s="0" t="n">
        <v>-4.62</v>
      </c>
      <c r="N291" s="81" t="n">
        <v>834.16</v>
      </c>
      <c r="O291" s="0" t="n">
        <v>19467637.4765625</v>
      </c>
      <c r="P291" s="81" t="n">
        <v>49.8060809617686</v>
      </c>
      <c r="Q291" s="80" t="s">
        <v>35</v>
      </c>
      <c r="R291" s="0" t="n">
        <v>203458074.250732</v>
      </c>
      <c r="S291" s="81" t="n">
        <v>73.7144614057398</v>
      </c>
      <c r="T291" s="0" t="n">
        <f aca="false">E291+J291+O291</f>
        <v>203458074.250732</v>
      </c>
      <c r="U291" s="0" t="n">
        <v>19.21</v>
      </c>
    </row>
    <row r="292" customFormat="false" ht="13.8" hidden="false" customHeight="false" outlineLevel="0" collapsed="false">
      <c r="A292" s="79" t="n">
        <v>45217</v>
      </c>
      <c r="B292" s="80" t="s">
        <v>16</v>
      </c>
      <c r="C292" s="0" t="n">
        <v>-3.59</v>
      </c>
      <c r="D292" s="0" t="n">
        <v>777.41</v>
      </c>
      <c r="E292" s="0" t="n">
        <v>111379605.094482</v>
      </c>
      <c r="F292" s="81" t="n">
        <v>74.7619290728304</v>
      </c>
      <c r="G292" s="80" t="s">
        <v>17</v>
      </c>
      <c r="H292" s="0" t="n">
        <v>-2.24</v>
      </c>
      <c r="I292" s="0" t="n">
        <v>757.76</v>
      </c>
      <c r="J292" s="0" t="n">
        <v>72100295.236084</v>
      </c>
      <c r="K292" s="81" t="n">
        <v>81.9857726242117</v>
      </c>
      <c r="L292" s="80" t="s">
        <v>18</v>
      </c>
      <c r="M292" s="0" t="n">
        <v>-4.63</v>
      </c>
      <c r="N292" s="81" t="n">
        <v>834.15</v>
      </c>
      <c r="O292" s="0" t="n">
        <v>19433685.9052734</v>
      </c>
      <c r="P292" s="81" t="n">
        <v>49.7192191270731</v>
      </c>
      <c r="Q292" s="80" t="s">
        <v>35</v>
      </c>
      <c r="R292" s="0" t="n">
        <v>202913586.23584</v>
      </c>
      <c r="S292" s="81" t="n">
        <v>73.5171891131188</v>
      </c>
      <c r="T292" s="0" t="n">
        <f aca="false">E292+J292+O292</f>
        <v>202913586.23584</v>
      </c>
      <c r="U292" s="0" t="n">
        <v>19.21</v>
      </c>
    </row>
    <row r="293" customFormat="false" ht="13.8" hidden="false" customHeight="false" outlineLevel="0" collapsed="false">
      <c r="A293" s="79" t="n">
        <v>45218</v>
      </c>
      <c r="B293" s="80" t="s">
        <v>16</v>
      </c>
      <c r="C293" s="0" t="n">
        <v>-3.64</v>
      </c>
      <c r="D293" s="0" t="n">
        <v>777.36</v>
      </c>
      <c r="E293" s="0" t="n">
        <v>110907599.955322</v>
      </c>
      <c r="F293" s="81" t="n">
        <v>74.4451025343814</v>
      </c>
      <c r="G293" s="80" t="s">
        <v>17</v>
      </c>
      <c r="H293" s="0" t="n">
        <v>-2.28</v>
      </c>
      <c r="I293" s="0" t="n">
        <v>757.72</v>
      </c>
      <c r="J293" s="0" t="n">
        <v>71836884.7546387</v>
      </c>
      <c r="K293" s="81" t="n">
        <v>81.686246640748</v>
      </c>
      <c r="L293" s="80" t="s">
        <v>18</v>
      </c>
      <c r="M293" s="0" t="n">
        <v>-4.64</v>
      </c>
      <c r="N293" s="81" t="n">
        <v>834.14</v>
      </c>
      <c r="O293" s="0" t="n">
        <v>19399768.0771484</v>
      </c>
      <c r="P293" s="81" t="n">
        <v>49.6324436210223</v>
      </c>
      <c r="Q293" s="80" t="s">
        <v>35</v>
      </c>
      <c r="R293" s="0" t="n">
        <v>202144252.787109</v>
      </c>
      <c r="S293" s="81" t="n">
        <v>73.2384535504068</v>
      </c>
      <c r="T293" s="0" t="n">
        <f aca="false">E293+J293+O293</f>
        <v>202144252.787109</v>
      </c>
      <c r="U293" s="0" t="n">
        <v>17.8</v>
      </c>
    </row>
    <row r="294" customFormat="false" ht="13.8" hidden="false" customHeight="false" outlineLevel="0" collapsed="false">
      <c r="A294" s="79" t="n">
        <v>45219</v>
      </c>
      <c r="B294" s="80" t="s">
        <v>16</v>
      </c>
      <c r="C294" s="0" t="n">
        <v>-3.66</v>
      </c>
      <c r="D294" s="0" t="n">
        <v>777.34</v>
      </c>
      <c r="E294" s="0" t="n">
        <v>110719177.448975</v>
      </c>
      <c r="F294" s="81" t="n">
        <v>74.318626685923</v>
      </c>
      <c r="G294" s="80" t="s">
        <v>17</v>
      </c>
      <c r="H294" s="0" t="n">
        <v>-2.3</v>
      </c>
      <c r="I294" s="0" t="n">
        <v>757.7</v>
      </c>
      <c r="J294" s="0" t="n">
        <v>71705429.0012207</v>
      </c>
      <c r="K294" s="81" t="n">
        <v>81.5367673428536</v>
      </c>
      <c r="L294" s="80" t="s">
        <v>18</v>
      </c>
      <c r="M294" s="0" t="n">
        <v>-4.64</v>
      </c>
      <c r="N294" s="81" t="n">
        <v>834.14</v>
      </c>
      <c r="O294" s="0" t="n">
        <v>19399768.0771484</v>
      </c>
      <c r="P294" s="81" t="n">
        <v>49.6324436210223</v>
      </c>
      <c r="Q294" s="80" t="s">
        <v>35</v>
      </c>
      <c r="R294" s="0" t="n">
        <v>201824374.527344</v>
      </c>
      <c r="S294" s="81" t="n">
        <v>73.1225591396253</v>
      </c>
      <c r="T294" s="0" t="n">
        <f aca="false">E294+J294+O294</f>
        <v>201824374.527344</v>
      </c>
      <c r="U294" s="0" t="n">
        <v>19.79</v>
      </c>
    </row>
    <row r="295" customFormat="false" ht="13.8" hidden="false" customHeight="false" outlineLevel="0" collapsed="false">
      <c r="A295" s="79" t="n">
        <v>45220</v>
      </c>
      <c r="B295" s="80" t="s">
        <v>16</v>
      </c>
      <c r="C295" s="0" t="n">
        <v>-3.65</v>
      </c>
      <c r="D295" s="0" t="n">
        <v>777.35</v>
      </c>
      <c r="E295" s="0" t="n">
        <v>110813361.611572</v>
      </c>
      <c r="F295" s="81" t="n">
        <v>74.3818464259996</v>
      </c>
      <c r="G295" s="80" t="s">
        <v>17</v>
      </c>
      <c r="H295" s="0" t="n">
        <v>-2.31</v>
      </c>
      <c r="I295" s="0" t="n">
        <v>757.69</v>
      </c>
      <c r="J295" s="0" t="n">
        <v>71639763.4440918</v>
      </c>
      <c r="K295" s="81" t="n">
        <v>81.4620985579563</v>
      </c>
      <c r="L295" s="80" t="s">
        <v>18</v>
      </c>
      <c r="M295" s="0" t="n">
        <v>-4.58</v>
      </c>
      <c r="N295" s="81" t="n">
        <v>834.2</v>
      </c>
      <c r="O295" s="0" t="n">
        <v>19603781.5878906</v>
      </c>
      <c r="P295" s="81" t="n">
        <v>50.1543925963694</v>
      </c>
      <c r="Q295" s="80" t="s">
        <v>35</v>
      </c>
      <c r="R295" s="0" t="n">
        <v>202056906.643555</v>
      </c>
      <c r="S295" s="81" t="n">
        <v>73.2068073552301</v>
      </c>
      <c r="T295" s="0" t="n">
        <f aca="false">E295+J295+O295</f>
        <v>202056906.643555</v>
      </c>
      <c r="U295" s="0" t="n">
        <v>21.54</v>
      </c>
    </row>
    <row r="296" customFormat="false" ht="13.8" hidden="false" customHeight="false" outlineLevel="0" collapsed="false">
      <c r="A296" s="79" t="n">
        <v>45221</v>
      </c>
      <c r="B296" s="80" t="s">
        <v>16</v>
      </c>
      <c r="C296" s="0" t="n">
        <v>-3.66</v>
      </c>
      <c r="D296" s="0" t="n">
        <v>777.34</v>
      </c>
      <c r="E296" s="0" t="n">
        <v>110719177.448975</v>
      </c>
      <c r="F296" s="81" t="n">
        <v>74.318626685923</v>
      </c>
      <c r="G296" s="80" t="s">
        <v>17</v>
      </c>
      <c r="H296" s="0" t="n">
        <v>-2.34</v>
      </c>
      <c r="I296" s="0" t="n">
        <v>757.66</v>
      </c>
      <c r="J296" s="0" t="n">
        <v>71443015.8708496</v>
      </c>
      <c r="K296" s="81" t="n">
        <v>81.2383754545851</v>
      </c>
      <c r="L296" s="80" t="s">
        <v>18</v>
      </c>
      <c r="M296" s="0" t="n">
        <v>-4.61</v>
      </c>
      <c r="N296" s="81" t="n">
        <v>834.17</v>
      </c>
      <c r="O296" s="0" t="n">
        <v>19501622.809082</v>
      </c>
      <c r="P296" s="81" t="n">
        <v>49.8930291713302</v>
      </c>
      <c r="Q296" s="80" t="s">
        <v>35</v>
      </c>
      <c r="R296" s="0" t="n">
        <v>201663816.128906</v>
      </c>
      <c r="S296" s="81" t="n">
        <v>73.0643875683638</v>
      </c>
      <c r="T296" s="0" t="n">
        <f aca="false">E296+J296+O296</f>
        <v>201663816.128906</v>
      </c>
      <c r="U296" s="0" t="n">
        <v>20.95</v>
      </c>
    </row>
    <row r="297" customFormat="false" ht="13.8" hidden="false" customHeight="false" outlineLevel="0" collapsed="false">
      <c r="A297" s="79" t="n">
        <v>45222</v>
      </c>
      <c r="B297" s="80" t="s">
        <v>16</v>
      </c>
      <c r="C297" s="0" t="n">
        <v>-3.7</v>
      </c>
      <c r="D297" s="0" t="n">
        <v>777.3</v>
      </c>
      <c r="E297" s="0" t="n">
        <v>110342982.171631</v>
      </c>
      <c r="F297" s="81" t="n">
        <v>74.0661111143473</v>
      </c>
      <c r="G297" s="80" t="s">
        <v>17</v>
      </c>
      <c r="H297" s="0" t="n">
        <v>-2.36</v>
      </c>
      <c r="I297" s="0" t="n">
        <v>757.64</v>
      </c>
      <c r="J297" s="0" t="n">
        <v>71312058.2541504</v>
      </c>
      <c r="K297" s="81" t="n">
        <v>81.0894625915939</v>
      </c>
      <c r="L297" s="80" t="s">
        <v>18</v>
      </c>
      <c r="M297" s="0" t="n">
        <v>-4.64</v>
      </c>
      <c r="N297" s="81" t="n">
        <v>834.14</v>
      </c>
      <c r="O297" s="0" t="n">
        <v>19399768.0771484</v>
      </c>
      <c r="P297" s="81" t="n">
        <v>49.6324436210223</v>
      </c>
      <c r="Q297" s="80" t="s">
        <v>35</v>
      </c>
      <c r="R297" s="0" t="n">
        <v>201054808.50293</v>
      </c>
      <c r="S297" s="81" t="n">
        <v>72.8437393129128</v>
      </c>
      <c r="T297" s="0" t="n">
        <f aca="false">E297+J297+O297</f>
        <v>201054808.50293</v>
      </c>
      <c r="U297" s="0" t="n">
        <v>16.97</v>
      </c>
    </row>
    <row r="298" customFormat="false" ht="13.8" hidden="false" customHeight="false" outlineLevel="0" collapsed="false">
      <c r="A298" s="79" t="n">
        <v>45223</v>
      </c>
      <c r="B298" s="80" t="s">
        <v>16</v>
      </c>
      <c r="C298" s="0" t="n">
        <v>-3.73</v>
      </c>
      <c r="D298" s="0" t="n">
        <v>777.27</v>
      </c>
      <c r="E298" s="0" t="n">
        <v>110061403.571045</v>
      </c>
      <c r="F298" s="81" t="n">
        <v>73.8771056016453</v>
      </c>
      <c r="G298" s="80" t="s">
        <v>17</v>
      </c>
      <c r="H298" s="0" t="n">
        <v>-2.37</v>
      </c>
      <c r="I298" s="0" t="n">
        <v>757.63</v>
      </c>
      <c r="J298" s="0" t="n">
        <v>71246641.630127</v>
      </c>
      <c r="K298" s="81" t="n">
        <v>81.0150768703501</v>
      </c>
      <c r="L298" s="80" t="s">
        <v>18</v>
      </c>
      <c r="M298" s="0" t="n">
        <v>-4.67</v>
      </c>
      <c r="N298" s="81" t="n">
        <v>834.11</v>
      </c>
      <c r="O298" s="0" t="n">
        <v>19298216.8623047</v>
      </c>
      <c r="P298" s="81" t="n">
        <v>49.3726345900414</v>
      </c>
      <c r="Q298" s="80" t="s">
        <v>35</v>
      </c>
      <c r="R298" s="0" t="n">
        <v>200606262.063477</v>
      </c>
      <c r="S298" s="81" t="n">
        <v>72.6812274080817</v>
      </c>
      <c r="T298" s="0" t="n">
        <f aca="false">E298+J298+O298</f>
        <v>200606262.063477</v>
      </c>
      <c r="U298" s="0" t="n">
        <v>20.66</v>
      </c>
    </row>
    <row r="299" customFormat="false" ht="13.8" hidden="false" customHeight="false" outlineLevel="0" collapsed="false">
      <c r="A299" s="79" t="n">
        <v>45224</v>
      </c>
      <c r="B299" s="80" t="s">
        <v>16</v>
      </c>
      <c r="C299" s="0" t="n">
        <v>-3.78</v>
      </c>
      <c r="D299" s="0" t="n">
        <v>777.22</v>
      </c>
      <c r="E299" s="0" t="n">
        <v>109593185.87085</v>
      </c>
      <c r="F299" s="81" t="n">
        <v>73.5628213261448</v>
      </c>
      <c r="G299" s="80" t="s">
        <v>17</v>
      </c>
      <c r="H299" s="0" t="n">
        <v>-2.4</v>
      </c>
      <c r="I299" s="0" t="n">
        <v>757.6</v>
      </c>
      <c r="J299" s="0" t="n">
        <v>71050640.3168945</v>
      </c>
      <c r="K299" s="81" t="n">
        <v>80.7922023446896</v>
      </c>
      <c r="L299" s="80" t="s">
        <v>18</v>
      </c>
      <c r="M299" s="0" t="n">
        <v>-4.68</v>
      </c>
      <c r="N299" s="81" t="n">
        <v>834.1</v>
      </c>
      <c r="O299" s="0" t="n">
        <v>19264433.8144531</v>
      </c>
      <c r="P299" s="81" t="n">
        <v>49.286203906377</v>
      </c>
      <c r="Q299" s="80" t="s">
        <v>35</v>
      </c>
      <c r="R299" s="0" t="n">
        <v>199908260.002197</v>
      </c>
      <c r="S299" s="81" t="n">
        <v>72.4283357683826</v>
      </c>
      <c r="T299" s="0" t="n">
        <f aca="false">E299+J299+O299</f>
        <v>199908260.002197</v>
      </c>
      <c r="U299" s="0" t="n">
        <v>15.62</v>
      </c>
    </row>
    <row r="300" customFormat="false" ht="13.8" hidden="false" customHeight="false" outlineLevel="0" collapsed="false">
      <c r="A300" s="79" t="n">
        <v>45225</v>
      </c>
      <c r="B300" s="80" t="s">
        <v>16</v>
      </c>
      <c r="C300" s="0" t="n">
        <v>-3.81</v>
      </c>
      <c r="D300" s="0" t="n">
        <v>777.19</v>
      </c>
      <c r="E300" s="0" t="n">
        <v>109312902.307861</v>
      </c>
      <c r="F300" s="81" t="n">
        <v>73.374685088468</v>
      </c>
      <c r="G300" s="80" t="s">
        <v>17</v>
      </c>
      <c r="H300" s="0" t="n">
        <v>-2.43</v>
      </c>
      <c r="I300" s="0" t="n">
        <v>757.57</v>
      </c>
      <c r="J300" s="0" t="n">
        <v>70855011.5258789</v>
      </c>
      <c r="K300" s="81" t="n">
        <v>80.5697514167643</v>
      </c>
      <c r="L300" s="80" t="s">
        <v>18</v>
      </c>
      <c r="M300" s="0" t="n">
        <v>-4.71</v>
      </c>
      <c r="N300" s="81" t="n">
        <v>834.07</v>
      </c>
      <c r="O300" s="0" t="n">
        <v>19163286.4638672</v>
      </c>
      <c r="P300" s="81" t="n">
        <v>49.0274281233156</v>
      </c>
      <c r="Q300" s="80" t="s">
        <v>35</v>
      </c>
      <c r="R300" s="0" t="n">
        <v>199331200.297607</v>
      </c>
      <c r="S300" s="81" t="n">
        <v>72.2192624962628</v>
      </c>
      <c r="T300" s="0" t="n">
        <f aca="false">E300+J300+O300</f>
        <v>199331200.297607</v>
      </c>
      <c r="U300" s="0" t="n">
        <v>22.44</v>
      </c>
    </row>
    <row r="301" customFormat="false" ht="13.8" hidden="false" customHeight="false" outlineLevel="0" collapsed="false">
      <c r="A301" s="79" t="n">
        <v>45226</v>
      </c>
      <c r="B301" s="80" t="s">
        <v>16</v>
      </c>
      <c r="C301" s="0" t="n">
        <v>-3.86</v>
      </c>
      <c r="D301" s="0" t="n">
        <v>777.14</v>
      </c>
      <c r="E301" s="0" t="n">
        <v>108846839.653076</v>
      </c>
      <c r="F301" s="81" t="n">
        <v>73.0618473556444</v>
      </c>
      <c r="G301" s="80" t="s">
        <v>17</v>
      </c>
      <c r="H301" s="0" t="n">
        <v>-2.45</v>
      </c>
      <c r="I301" s="0" t="n">
        <v>757.55</v>
      </c>
      <c r="J301" s="0" t="n">
        <v>70724799.0895996</v>
      </c>
      <c r="K301" s="81" t="n">
        <v>80.4216859038745</v>
      </c>
      <c r="L301" s="80" t="s">
        <v>18</v>
      </c>
      <c r="M301" s="0" t="n">
        <v>-4.74</v>
      </c>
      <c r="N301" s="81" t="n">
        <v>834.04</v>
      </c>
      <c r="O301" s="0" t="n">
        <v>19062441.3945313</v>
      </c>
      <c r="P301" s="81" t="n">
        <v>48.7694256978037</v>
      </c>
      <c r="Q301" s="80" t="s">
        <v>35</v>
      </c>
      <c r="R301" s="0" t="n">
        <v>198634080.137207</v>
      </c>
      <c r="S301" s="81" t="n">
        <v>71.9666903761921</v>
      </c>
      <c r="T301" s="0" t="n">
        <f aca="false">E301+J301+O301</f>
        <v>198634080.137207</v>
      </c>
      <c r="U301" s="0" t="n">
        <v>26.44</v>
      </c>
    </row>
    <row r="302" customFormat="false" ht="13.8" hidden="false" customHeight="false" outlineLevel="0" collapsed="false">
      <c r="A302" s="79" t="n">
        <v>45227</v>
      </c>
      <c r="B302" s="80" t="s">
        <v>16</v>
      </c>
      <c r="C302" s="0" t="n">
        <v>-3.86</v>
      </c>
      <c r="D302" s="0" t="n">
        <v>777.14</v>
      </c>
      <c r="E302" s="0" t="n">
        <v>108846839.653076</v>
      </c>
      <c r="F302" s="81" t="n">
        <v>73.0618473556444</v>
      </c>
      <c r="G302" s="80" t="s">
        <v>17</v>
      </c>
      <c r="H302" s="0" t="n">
        <v>-2.38</v>
      </c>
      <c r="I302" s="0" t="n">
        <v>757.62</v>
      </c>
      <c r="J302" s="0" t="n">
        <v>71181266.442627</v>
      </c>
      <c r="K302" s="81" t="n">
        <v>80.9407382668799</v>
      </c>
      <c r="L302" s="80" t="s">
        <v>18</v>
      </c>
      <c r="M302" s="0" t="n">
        <v>-4.76</v>
      </c>
      <c r="N302" s="81" t="n">
        <v>834.02</v>
      </c>
      <c r="O302" s="0" t="n">
        <v>18995379.0200195</v>
      </c>
      <c r="P302" s="81" t="n">
        <v>48.5978530527696</v>
      </c>
      <c r="Q302" s="80" t="s">
        <v>35</v>
      </c>
      <c r="R302" s="0" t="n">
        <v>199023485.115723</v>
      </c>
      <c r="S302" s="81" t="n">
        <v>72.1077748643143</v>
      </c>
      <c r="T302" s="0" t="n">
        <f aca="false">E302+J302+O302</f>
        <v>199023485.115723</v>
      </c>
      <c r="U302" s="0" t="n">
        <v>22.44</v>
      </c>
    </row>
    <row r="303" customFormat="false" ht="13.8" hidden="false" customHeight="false" outlineLevel="0" collapsed="false">
      <c r="A303" s="79" t="n">
        <v>45228</v>
      </c>
      <c r="B303" s="80" t="s">
        <v>16</v>
      </c>
      <c r="C303" s="0" t="n">
        <v>-3.87</v>
      </c>
      <c r="D303" s="0" t="n">
        <v>777.13</v>
      </c>
      <c r="E303" s="0" t="n">
        <v>108753788.426514</v>
      </c>
      <c r="F303" s="81" t="n">
        <v>72.9993880822926</v>
      </c>
      <c r="G303" s="80" t="s">
        <v>17</v>
      </c>
      <c r="H303" s="0" t="n">
        <v>-2.34</v>
      </c>
      <c r="I303" s="0" t="n">
        <v>757.66</v>
      </c>
      <c r="J303" s="0" t="n">
        <v>71443015.8708496</v>
      </c>
      <c r="K303" s="81" t="n">
        <v>81.2383754545851</v>
      </c>
      <c r="L303" s="80" t="s">
        <v>18</v>
      </c>
      <c r="M303" s="0" t="n">
        <v>-4.78</v>
      </c>
      <c r="N303" s="81" t="n">
        <v>834</v>
      </c>
      <c r="O303" s="0" t="n">
        <v>18928450.5986328</v>
      </c>
      <c r="P303" s="81" t="n">
        <v>48.4266231139419</v>
      </c>
      <c r="Q303" s="80" t="s">
        <v>35</v>
      </c>
      <c r="R303" s="0" t="n">
        <v>199125254.895996</v>
      </c>
      <c r="S303" s="81" t="n">
        <v>72.1446468565804</v>
      </c>
      <c r="T303" s="0" t="n">
        <f aca="false">E303+J303+O303</f>
        <v>199125254.895996</v>
      </c>
      <c r="U303" s="0" t="n">
        <v>23.65</v>
      </c>
    </row>
    <row r="304" customFormat="false" ht="13.8" hidden="false" customHeight="false" outlineLevel="0" collapsed="false">
      <c r="A304" s="79" t="n">
        <v>45229</v>
      </c>
      <c r="B304" s="80" t="s">
        <v>16</v>
      </c>
      <c r="C304" s="0" t="n">
        <v>-3.88</v>
      </c>
      <c r="D304" s="0" t="n">
        <v>777.12</v>
      </c>
      <c r="E304" s="0" t="n">
        <v>108660790.918701</v>
      </c>
      <c r="F304" s="81" t="n">
        <v>72.9369648668653</v>
      </c>
      <c r="G304" s="80" t="s">
        <v>17</v>
      </c>
      <c r="H304" s="0" t="n">
        <v>-2.32</v>
      </c>
      <c r="I304" s="0" t="n">
        <v>757.68</v>
      </c>
      <c r="J304" s="0" t="n">
        <v>71574139.4130859</v>
      </c>
      <c r="K304" s="81" t="n">
        <v>81.387476992717</v>
      </c>
      <c r="L304" s="80" t="s">
        <v>18</v>
      </c>
      <c r="M304" s="0" t="n">
        <v>-4.7</v>
      </c>
      <c r="N304" s="81" t="n">
        <v>834.08</v>
      </c>
      <c r="O304" s="0" t="n">
        <v>19196968.6347656</v>
      </c>
      <c r="P304" s="81" t="n">
        <v>49.1136007229829</v>
      </c>
      <c r="Q304" s="80" t="s">
        <v>35</v>
      </c>
      <c r="R304" s="0" t="n">
        <v>199431898.966553</v>
      </c>
      <c r="S304" s="81" t="n">
        <v>72.2557464164656</v>
      </c>
      <c r="T304" s="0" t="n">
        <f aca="false">E304+J304+O304</f>
        <v>199431898.966553</v>
      </c>
      <c r="U304" s="0" t="n">
        <v>39.31</v>
      </c>
    </row>
    <row r="305" customFormat="false" ht="13.8" hidden="false" customHeight="false" outlineLevel="0" collapsed="false">
      <c r="A305" s="79" t="n">
        <v>45230</v>
      </c>
      <c r="B305" s="80" t="s">
        <v>16</v>
      </c>
      <c r="C305" s="0" t="n">
        <v>-3.9</v>
      </c>
      <c r="D305" s="0" t="n">
        <v>777.1</v>
      </c>
      <c r="E305" s="0" t="n">
        <v>108474956.976807</v>
      </c>
      <c r="F305" s="81" t="n">
        <v>72.8122265543936</v>
      </c>
      <c r="G305" s="80" t="s">
        <v>17</v>
      </c>
      <c r="H305" s="0" t="n">
        <v>-2.34</v>
      </c>
      <c r="I305" s="0" t="n">
        <v>757.66</v>
      </c>
      <c r="J305" s="0" t="n">
        <v>71443015.8708496</v>
      </c>
      <c r="K305" s="81" t="n">
        <v>81.2383754545851</v>
      </c>
      <c r="L305" s="80" t="s">
        <v>18</v>
      </c>
      <c r="M305" s="0" t="n">
        <v>-4.64</v>
      </c>
      <c r="N305" s="81" t="n">
        <v>834.14</v>
      </c>
      <c r="O305" s="0" t="n">
        <v>19399768.0771484</v>
      </c>
      <c r="P305" s="81" t="n">
        <v>49.6324436210223</v>
      </c>
      <c r="Q305" s="80" t="s">
        <v>35</v>
      </c>
      <c r="R305" s="0" t="n">
        <v>199317740.924805</v>
      </c>
      <c r="S305" s="81" t="n">
        <v>72.2143860595784</v>
      </c>
      <c r="T305" s="0" t="n">
        <f aca="false">E305+J305+O305</f>
        <v>199317740.924805</v>
      </c>
      <c r="U305" s="0" t="n">
        <v>35.07</v>
      </c>
    </row>
    <row r="306" customFormat="false" ht="13.8" hidden="false" customHeight="false" outlineLevel="0" collapsed="false">
      <c r="A306" s="79" t="n">
        <v>45231</v>
      </c>
      <c r="B306" s="80" t="s">
        <v>16</v>
      </c>
      <c r="C306" s="0" t="n">
        <v>-3.93</v>
      </c>
      <c r="D306" s="0" t="n">
        <v>777.07</v>
      </c>
      <c r="E306" s="0" t="n">
        <v>108196608.436279</v>
      </c>
      <c r="F306" s="81" t="n">
        <v>72.6253891722106</v>
      </c>
      <c r="G306" s="80" t="s">
        <v>17</v>
      </c>
      <c r="H306" s="0" t="n">
        <v>-2.3</v>
      </c>
      <c r="I306" s="0" t="n">
        <v>757.7</v>
      </c>
      <c r="J306" s="0" t="n">
        <v>71705429.0012207</v>
      </c>
      <c r="K306" s="81" t="n">
        <v>81.5367673428536</v>
      </c>
      <c r="L306" s="80" t="s">
        <v>18</v>
      </c>
      <c r="M306" s="0" t="n">
        <v>-4.51</v>
      </c>
      <c r="N306" s="81" t="n">
        <v>834.27</v>
      </c>
      <c r="O306" s="0" t="n">
        <v>19843337.4521484</v>
      </c>
      <c r="P306" s="81" t="n">
        <v>50.7672732699722</v>
      </c>
      <c r="Q306" s="80" t="s">
        <v>35</v>
      </c>
      <c r="R306" s="0" t="n">
        <v>199745374.889648</v>
      </c>
      <c r="S306" s="81" t="n">
        <v>72.3693212102886</v>
      </c>
      <c r="T306" s="0" t="n">
        <f aca="false">E306+J306+O306</f>
        <v>199745374.889648</v>
      </c>
      <c r="U306" s="0" t="n">
        <v>53.3</v>
      </c>
    </row>
    <row r="307" customFormat="false" ht="13.8" hidden="false" customHeight="false" outlineLevel="0" collapsed="false">
      <c r="A307" s="79" t="n">
        <v>45232</v>
      </c>
      <c r="B307" s="80" t="s">
        <v>16</v>
      </c>
      <c r="C307" s="0" t="n">
        <v>-3.97</v>
      </c>
      <c r="D307" s="0" t="n">
        <v>777.03</v>
      </c>
      <c r="E307" s="0" t="n">
        <v>107826227.262451</v>
      </c>
      <c r="F307" s="81" t="n">
        <v>72.3767762324883</v>
      </c>
      <c r="G307" s="80" t="s">
        <v>17</v>
      </c>
      <c r="H307" s="0" t="n">
        <v>-2.3</v>
      </c>
      <c r="I307" s="0" t="n">
        <v>757.7</v>
      </c>
      <c r="J307" s="0" t="n">
        <v>71705429.0012207</v>
      </c>
      <c r="K307" s="81" t="n">
        <v>81.5367673428536</v>
      </c>
      <c r="L307" s="80" t="s">
        <v>18</v>
      </c>
      <c r="M307" s="0" t="n">
        <v>-4.5</v>
      </c>
      <c r="N307" s="81" t="n">
        <v>834.28</v>
      </c>
      <c r="O307" s="0" t="n">
        <v>19877695.4775391</v>
      </c>
      <c r="P307" s="81" t="n">
        <v>50.8551749784539</v>
      </c>
      <c r="Q307" s="80" t="s">
        <v>35</v>
      </c>
      <c r="R307" s="0" t="n">
        <v>199409351.741211</v>
      </c>
      <c r="S307" s="81" t="n">
        <v>72.2475773792898</v>
      </c>
      <c r="T307" s="0" t="n">
        <f aca="false">E307+J307+O307</f>
        <v>199409351.741211</v>
      </c>
      <c r="U307" s="0" t="n">
        <v>30.66</v>
      </c>
    </row>
    <row r="308" customFormat="false" ht="13.8" hidden="false" customHeight="false" outlineLevel="0" collapsed="false">
      <c r="A308" s="79" t="n">
        <v>45233</v>
      </c>
      <c r="B308" s="80" t="s">
        <v>16</v>
      </c>
      <c r="C308" s="0" t="n">
        <v>-3.94</v>
      </c>
      <c r="D308" s="0" t="n">
        <v>777.06</v>
      </c>
      <c r="E308" s="0" t="n">
        <v>108103932.803955</v>
      </c>
      <c r="F308" s="81" t="n">
        <v>72.5631820109918</v>
      </c>
      <c r="G308" s="80" t="s">
        <v>17</v>
      </c>
      <c r="H308" s="0" t="n">
        <v>-2.22</v>
      </c>
      <c r="I308" s="0" t="n">
        <v>757.78</v>
      </c>
      <c r="J308" s="0" t="n">
        <v>72232250.2041016</v>
      </c>
      <c r="K308" s="81" t="n">
        <v>82.1358195826756</v>
      </c>
      <c r="L308" s="80" t="s">
        <v>18</v>
      </c>
      <c r="M308" s="0" t="n">
        <v>-4.5</v>
      </c>
      <c r="N308" s="81" t="n">
        <v>834.28</v>
      </c>
      <c r="O308" s="0" t="n">
        <v>19877695.4775391</v>
      </c>
      <c r="P308" s="81" t="n">
        <v>50.8551749784539</v>
      </c>
      <c r="Q308" s="80" t="s">
        <v>35</v>
      </c>
      <c r="R308" s="0" t="n">
        <v>200213878.485596</v>
      </c>
      <c r="S308" s="81" t="n">
        <v>72.5390637499695</v>
      </c>
      <c r="T308" s="0" t="n">
        <f aca="false">E308+J308+O308</f>
        <v>200213878.485596</v>
      </c>
      <c r="U308" s="0" t="n">
        <v>35.07</v>
      </c>
    </row>
    <row r="309" customFormat="false" ht="13.8" hidden="false" customHeight="false" outlineLevel="0" collapsed="false">
      <c r="A309" s="79" t="n">
        <v>45234</v>
      </c>
      <c r="B309" s="80" t="s">
        <v>16</v>
      </c>
      <c r="C309" s="0" t="n">
        <v>-3.93</v>
      </c>
      <c r="D309" s="0" t="n">
        <v>777.07</v>
      </c>
      <c r="E309" s="0" t="n">
        <v>108196608.436279</v>
      </c>
      <c r="F309" s="81" t="n">
        <v>72.6253891722106</v>
      </c>
      <c r="G309" s="80" t="s">
        <v>17</v>
      </c>
      <c r="H309" s="0" t="n">
        <v>-2.12</v>
      </c>
      <c r="I309" s="0" t="n">
        <v>757.88</v>
      </c>
      <c r="J309" s="0" t="n">
        <v>72894527.1179199</v>
      </c>
      <c r="K309" s="81" t="n">
        <v>82.8888995013193</v>
      </c>
      <c r="L309" s="80" t="s">
        <v>18</v>
      </c>
      <c r="M309" s="0" t="n">
        <v>-4.5</v>
      </c>
      <c r="N309" s="81" t="n">
        <v>834.28</v>
      </c>
      <c r="O309" s="0" t="n">
        <v>19877695.4775391</v>
      </c>
      <c r="P309" s="81" t="n">
        <v>50.8551749784539</v>
      </c>
      <c r="Q309" s="80" t="s">
        <v>35</v>
      </c>
      <c r="R309" s="0" t="n">
        <v>200968831.031738</v>
      </c>
      <c r="S309" s="81" t="n">
        <v>72.8125889985041</v>
      </c>
      <c r="T309" s="0" t="n">
        <f aca="false">E309+J309+O309</f>
        <v>200968831.031738</v>
      </c>
      <c r="U309" s="0" t="n">
        <v>32</v>
      </c>
    </row>
    <row r="310" customFormat="false" ht="13.8" hidden="false" customHeight="false" outlineLevel="0" collapsed="false">
      <c r="A310" s="79" t="n">
        <v>45235</v>
      </c>
      <c r="B310" s="80" t="s">
        <v>16</v>
      </c>
      <c r="C310" s="0" t="n">
        <v>-3.92</v>
      </c>
      <c r="D310" s="0" t="n">
        <v>777.08</v>
      </c>
      <c r="E310" s="0" t="n">
        <v>108289337.661865</v>
      </c>
      <c r="F310" s="81" t="n">
        <v>72.6876323071217</v>
      </c>
      <c r="G310" s="80" t="s">
        <v>17</v>
      </c>
      <c r="H310" s="0" t="n">
        <v>-2.08</v>
      </c>
      <c r="I310" s="0" t="n">
        <v>757.92</v>
      </c>
      <c r="J310" s="0" t="n">
        <v>73160607.7553711</v>
      </c>
      <c r="K310" s="81" t="n">
        <v>83.1914617386908</v>
      </c>
      <c r="L310" s="80" t="s">
        <v>18</v>
      </c>
      <c r="M310" s="0" t="n">
        <v>-4.52</v>
      </c>
      <c r="N310" s="81" t="n">
        <v>834.26</v>
      </c>
      <c r="O310" s="0" t="n">
        <v>19809013.4042969</v>
      </c>
      <c r="P310" s="81" t="n">
        <v>50.6794584897613</v>
      </c>
      <c r="Q310" s="80" t="s">
        <v>35</v>
      </c>
      <c r="R310" s="0" t="n">
        <v>201258958.821533</v>
      </c>
      <c r="S310" s="81" t="n">
        <v>72.9177045798951</v>
      </c>
      <c r="T310" s="0" t="n">
        <f aca="false">E310+J310+O310</f>
        <v>201258958.821533</v>
      </c>
      <c r="U310" s="0" t="n">
        <v>27.72</v>
      </c>
    </row>
    <row r="311" customFormat="false" ht="13.8" hidden="false" customHeight="false" outlineLevel="0" collapsed="false">
      <c r="A311" s="79" t="n">
        <v>45236</v>
      </c>
      <c r="B311" s="80" t="s">
        <v>16</v>
      </c>
      <c r="C311" s="0" t="n">
        <v>-3.94</v>
      </c>
      <c r="D311" s="0" t="n">
        <v>777.06</v>
      </c>
      <c r="E311" s="0" t="n">
        <v>108103932.803955</v>
      </c>
      <c r="F311" s="81" t="n">
        <v>72.5631820109918</v>
      </c>
      <c r="G311" s="80" t="s">
        <v>17</v>
      </c>
      <c r="H311" s="0" t="n">
        <v>-2.08</v>
      </c>
      <c r="I311" s="0" t="n">
        <v>757.92</v>
      </c>
      <c r="J311" s="0" t="n">
        <v>73160607.7553711</v>
      </c>
      <c r="K311" s="81" t="n">
        <v>83.1914617386908</v>
      </c>
      <c r="L311" s="80" t="s">
        <v>18</v>
      </c>
      <c r="M311" s="0" t="n">
        <v>-4.54</v>
      </c>
      <c r="N311" s="81" t="n">
        <v>834.24</v>
      </c>
      <c r="O311" s="0" t="n">
        <v>19740467.1708984</v>
      </c>
      <c r="P311" s="81" t="n">
        <v>50.5040895342639</v>
      </c>
      <c r="Q311" s="80" t="s">
        <v>35</v>
      </c>
      <c r="R311" s="0" t="n">
        <v>201005007.730225</v>
      </c>
      <c r="S311" s="81" t="n">
        <v>72.8256961010567</v>
      </c>
      <c r="T311" s="0" t="n">
        <f aca="false">E311+J311+O311</f>
        <v>201005007.730225</v>
      </c>
      <c r="U311" s="0" t="n">
        <v>22.74</v>
      </c>
    </row>
    <row r="312" customFormat="false" ht="13.8" hidden="false" customHeight="false" outlineLevel="0" collapsed="false">
      <c r="A312" s="79" t="n">
        <v>45237</v>
      </c>
      <c r="B312" s="80" t="s">
        <v>16</v>
      </c>
      <c r="C312" s="0" t="n">
        <v>-3.98</v>
      </c>
      <c r="D312" s="0" t="n">
        <v>777.02</v>
      </c>
      <c r="E312" s="0" t="n">
        <v>107733765.797119</v>
      </c>
      <c r="F312" s="81" t="n">
        <v>72.3147128277271</v>
      </c>
      <c r="G312" s="80" t="s">
        <v>17</v>
      </c>
      <c r="H312" s="0" t="n">
        <v>-2.09</v>
      </c>
      <c r="I312" s="0" t="n">
        <v>757.91</v>
      </c>
      <c r="J312" s="0" t="n">
        <v>73094024.8269043</v>
      </c>
      <c r="K312" s="81" t="n">
        <v>83.115749804141</v>
      </c>
      <c r="L312" s="80" t="s">
        <v>18</v>
      </c>
      <c r="M312" s="0" t="n">
        <v>-4.56</v>
      </c>
      <c r="N312" s="81" t="n">
        <v>834.22</v>
      </c>
      <c r="O312" s="0" t="n">
        <v>19672056.6162109</v>
      </c>
      <c r="P312" s="81" t="n">
        <v>50.3290676997189</v>
      </c>
      <c r="Q312" s="80" t="s">
        <v>35</v>
      </c>
      <c r="R312" s="0" t="n">
        <v>200499847.240234</v>
      </c>
      <c r="S312" s="81" t="n">
        <v>72.6426724801941</v>
      </c>
      <c r="T312" s="0" t="n">
        <f aca="false">E312+J312+O312</f>
        <v>200499847.240234</v>
      </c>
      <c r="U312" s="0" t="n">
        <v>18.36</v>
      </c>
    </row>
    <row r="313" customFormat="false" ht="13.8" hidden="false" customHeight="false" outlineLevel="0" collapsed="false">
      <c r="A313" s="79" t="n">
        <v>45238</v>
      </c>
      <c r="B313" s="80" t="s">
        <v>16</v>
      </c>
      <c r="C313" s="0" t="n">
        <v>-4.03</v>
      </c>
      <c r="D313" s="0" t="n">
        <v>776.97</v>
      </c>
      <c r="E313" s="0" t="n">
        <v>107272260.388428</v>
      </c>
      <c r="F313" s="81" t="n">
        <v>72.0049340796157</v>
      </c>
      <c r="G313" s="80" t="s">
        <v>17</v>
      </c>
      <c r="H313" s="0" t="n">
        <v>-2.1</v>
      </c>
      <c r="I313" s="0" t="n">
        <v>757.9</v>
      </c>
      <c r="J313" s="0" t="n">
        <v>73027483.755127</v>
      </c>
      <c r="K313" s="81" t="n">
        <v>83.0400854651387</v>
      </c>
      <c r="L313" s="80" t="s">
        <v>18</v>
      </c>
      <c r="M313" s="0" t="n">
        <v>-4.59</v>
      </c>
      <c r="N313" s="81" t="n">
        <v>834.19</v>
      </c>
      <c r="O313" s="0" t="n">
        <v>19569694.8466797</v>
      </c>
      <c r="P313" s="81" t="n">
        <v>50.0671849424094</v>
      </c>
      <c r="Q313" s="80" t="s">
        <v>35</v>
      </c>
      <c r="R313" s="0" t="n">
        <v>199869438.990234</v>
      </c>
      <c r="S313" s="81" t="n">
        <v>72.4142706102481</v>
      </c>
      <c r="T313" s="0" t="n">
        <f aca="false">E313+J313+O313</f>
        <v>199869438.990234</v>
      </c>
      <c r="U313" s="0" t="n">
        <v>18.64</v>
      </c>
    </row>
    <row r="314" customFormat="false" ht="13.8" hidden="false" customHeight="false" outlineLevel="0" collapsed="false">
      <c r="A314" s="79" t="n">
        <v>45239</v>
      </c>
      <c r="B314" s="80" t="s">
        <v>16</v>
      </c>
      <c r="C314" s="0" t="n">
        <v>-4.09</v>
      </c>
      <c r="D314" s="0" t="n">
        <v>776.91</v>
      </c>
      <c r="E314" s="0" t="n">
        <v>106720215.354248</v>
      </c>
      <c r="F314" s="81" t="n">
        <v>71.6343819335981</v>
      </c>
      <c r="G314" s="80" t="s">
        <v>17</v>
      </c>
      <c r="H314" s="0" t="n">
        <v>-2.12</v>
      </c>
      <c r="I314" s="0" t="n">
        <v>757.88</v>
      </c>
      <c r="J314" s="0" t="n">
        <v>72894527.1179199</v>
      </c>
      <c r="K314" s="81" t="n">
        <v>82.8888995013193</v>
      </c>
      <c r="L314" s="80" t="s">
        <v>18</v>
      </c>
      <c r="M314" s="0" t="n">
        <v>-4.62</v>
      </c>
      <c r="N314" s="81" t="n">
        <v>834.16</v>
      </c>
      <c r="O314" s="0" t="n">
        <v>19467637.4765625</v>
      </c>
      <c r="P314" s="81" t="n">
        <v>49.8060809617686</v>
      </c>
      <c r="Q314" s="80" t="s">
        <v>35</v>
      </c>
      <c r="R314" s="0" t="n">
        <v>199082379.94873</v>
      </c>
      <c r="S314" s="81" t="n">
        <v>72.1291129257834</v>
      </c>
      <c r="T314" s="0" t="n">
        <f aca="false">E314+J314+O314</f>
        <v>199082379.94873</v>
      </c>
      <c r="U314" s="0" t="n">
        <v>19.79</v>
      </c>
    </row>
    <row r="315" customFormat="false" ht="13.8" hidden="false" customHeight="false" outlineLevel="0" collapsed="false">
      <c r="A315" s="79" t="n">
        <v>45240</v>
      </c>
      <c r="B315" s="80" t="s">
        <v>16</v>
      </c>
      <c r="C315" s="0" t="n">
        <v>-4.14</v>
      </c>
      <c r="D315" s="0" t="n">
        <v>776.86</v>
      </c>
      <c r="E315" s="0" t="n">
        <v>106261642.641357</v>
      </c>
      <c r="F315" s="81" t="n">
        <v>71.3265717146017</v>
      </c>
      <c r="G315" s="80" t="s">
        <v>17</v>
      </c>
      <c r="H315" s="0" t="n">
        <v>-2.14</v>
      </c>
      <c r="I315" s="0" t="n">
        <v>757.86</v>
      </c>
      <c r="J315" s="0" t="n">
        <v>72761737.7258301</v>
      </c>
      <c r="K315" s="81" t="n">
        <v>82.7379037131448</v>
      </c>
      <c r="L315" s="80" t="s">
        <v>18</v>
      </c>
      <c r="M315" s="0" t="n">
        <v>-4.65</v>
      </c>
      <c r="N315" s="81" t="n">
        <v>834.13</v>
      </c>
      <c r="O315" s="0" t="n">
        <v>19365883.9746094</v>
      </c>
      <c r="P315" s="81" t="n">
        <v>49.5457543986445</v>
      </c>
      <c r="Q315" s="80" t="s">
        <v>35</v>
      </c>
      <c r="R315" s="0" t="n">
        <v>198389264.341797</v>
      </c>
      <c r="S315" s="81" t="n">
        <v>71.8779916869475</v>
      </c>
      <c r="T315" s="0" t="n">
        <f aca="false">E315+J315+O315</f>
        <v>198389264.341797</v>
      </c>
      <c r="U315" s="0" t="n">
        <v>21.24</v>
      </c>
    </row>
    <row r="316" customFormat="false" ht="13.8" hidden="false" customHeight="false" outlineLevel="0" collapsed="false">
      <c r="A316" s="79" t="n">
        <v>45241</v>
      </c>
      <c r="B316" s="80" t="s">
        <v>16</v>
      </c>
      <c r="C316" s="0" t="n">
        <v>-4.18</v>
      </c>
      <c r="D316" s="0" t="n">
        <v>776.82</v>
      </c>
      <c r="E316" s="0" t="n">
        <v>105895741.377197</v>
      </c>
      <c r="F316" s="81" t="n">
        <v>71.0809658486481</v>
      </c>
      <c r="G316" s="80" t="s">
        <v>17</v>
      </c>
      <c r="H316" s="0" t="n">
        <v>-2.17</v>
      </c>
      <c r="I316" s="0" t="n">
        <v>757.83</v>
      </c>
      <c r="J316" s="0" t="n">
        <v>72562866.9587402</v>
      </c>
      <c r="K316" s="81" t="n">
        <v>82.511766310533</v>
      </c>
      <c r="L316" s="80" t="s">
        <v>18</v>
      </c>
      <c r="M316" s="0" t="n">
        <v>-4.68</v>
      </c>
      <c r="N316" s="81" t="n">
        <v>834.1</v>
      </c>
      <c r="O316" s="0" t="n">
        <v>19264433.8144531</v>
      </c>
      <c r="P316" s="81" t="n">
        <v>49.286203906377</v>
      </c>
      <c r="Q316" s="80" t="s">
        <v>35</v>
      </c>
      <c r="R316" s="0" t="n">
        <v>197723042.150391</v>
      </c>
      <c r="S316" s="81" t="n">
        <v>71.6366141441937</v>
      </c>
      <c r="T316" s="0" t="n">
        <f aca="false">E316+J316+O316</f>
        <v>197723042.150391</v>
      </c>
      <c r="U316" s="0" t="n">
        <v>16.7</v>
      </c>
    </row>
    <row r="317" customFormat="false" ht="13.8" hidden="false" customHeight="false" outlineLevel="0" collapsed="false">
      <c r="A317" s="79" t="n">
        <v>45242</v>
      </c>
      <c r="B317" s="80" t="s">
        <v>16</v>
      </c>
      <c r="C317" s="0" t="n">
        <v>-4.22</v>
      </c>
      <c r="D317" s="0" t="n">
        <v>776.78</v>
      </c>
      <c r="E317" s="0" t="n">
        <v>105530689.243896</v>
      </c>
      <c r="F317" s="81" t="n">
        <v>70.8359299493507</v>
      </c>
      <c r="G317" s="80" t="s">
        <v>17</v>
      </c>
      <c r="H317" s="0" t="n">
        <v>-2.2</v>
      </c>
      <c r="I317" s="0" t="n">
        <v>757.8</v>
      </c>
      <c r="J317" s="0" t="n">
        <v>72364371.8171387</v>
      </c>
      <c r="K317" s="81" t="n">
        <v>82.286056034409</v>
      </c>
      <c r="L317" s="80" t="s">
        <v>18</v>
      </c>
      <c r="M317" s="0" t="n">
        <v>-4.72</v>
      </c>
      <c r="N317" s="81" t="n">
        <v>834.06</v>
      </c>
      <c r="O317" s="0" t="n">
        <v>19129637.8798828</v>
      </c>
      <c r="P317" s="81" t="n">
        <v>48.9413414525425</v>
      </c>
      <c r="Q317" s="80" t="s">
        <v>35</v>
      </c>
      <c r="R317" s="0" t="n">
        <v>197024698.940918</v>
      </c>
      <c r="S317" s="81" t="n">
        <v>71.3835989038194</v>
      </c>
      <c r="T317" s="0" t="n">
        <f aca="false">E317+J317+O317</f>
        <v>197024698.940918</v>
      </c>
      <c r="U317" s="0" t="n">
        <v>18.93</v>
      </c>
    </row>
    <row r="318" customFormat="false" ht="13.8" hidden="false" customHeight="false" outlineLevel="0" collapsed="false">
      <c r="A318" s="79" t="n">
        <v>45243</v>
      </c>
      <c r="B318" s="80" t="s">
        <v>16</v>
      </c>
      <c r="C318" s="0" t="n">
        <v>-4.27</v>
      </c>
      <c r="D318" s="0" t="n">
        <v>776.73</v>
      </c>
      <c r="E318" s="0" t="n">
        <v>105075566.127686</v>
      </c>
      <c r="F318" s="81" t="n">
        <v>70.5304352216157</v>
      </c>
      <c r="G318" s="80" t="s">
        <v>17</v>
      </c>
      <c r="H318" s="0" t="n">
        <v>-2.23</v>
      </c>
      <c r="I318" s="0" t="n">
        <v>757.77</v>
      </c>
      <c r="J318" s="0" t="n">
        <v>72166251.8967285</v>
      </c>
      <c r="K318" s="81" t="n">
        <v>82.0607724250439</v>
      </c>
      <c r="L318" s="80" t="s">
        <v>18</v>
      </c>
      <c r="M318" s="0" t="n">
        <v>-4.75</v>
      </c>
      <c r="N318" s="81" t="n">
        <v>834.03</v>
      </c>
      <c r="O318" s="0" t="n">
        <v>19028893.4526367</v>
      </c>
      <c r="P318" s="81" t="n">
        <v>48.6835965101526</v>
      </c>
      <c r="Q318" s="80" t="s">
        <v>35</v>
      </c>
      <c r="R318" s="0" t="n">
        <v>196270711.477051</v>
      </c>
      <c r="S318" s="81" t="n">
        <v>71.1104233121879</v>
      </c>
      <c r="T318" s="0" t="n">
        <f aca="false">E318+J318+O318</f>
        <v>196270711.477051</v>
      </c>
      <c r="U318" s="0" t="n">
        <v>18.08</v>
      </c>
    </row>
    <row r="319" customFormat="false" ht="13.8" hidden="false" customHeight="false" outlineLevel="0" collapsed="false">
      <c r="A319" s="79" t="n">
        <v>45244</v>
      </c>
      <c r="B319" s="80" t="s">
        <v>16</v>
      </c>
      <c r="C319" s="0" t="n">
        <v>-4.32</v>
      </c>
      <c r="D319" s="0" t="n">
        <v>776.68</v>
      </c>
      <c r="E319" s="0" t="n">
        <v>104621765.074951</v>
      </c>
      <c r="F319" s="81" t="n">
        <v>70.2258279096314</v>
      </c>
      <c r="G319" s="80" t="s">
        <v>17</v>
      </c>
      <c r="H319" s="0" t="n">
        <v>-2.26</v>
      </c>
      <c r="I319" s="0" t="n">
        <v>757.74</v>
      </c>
      <c r="J319" s="0" t="n">
        <v>71968506.7922363</v>
      </c>
      <c r="K319" s="81" t="n">
        <v>81.8359150215983</v>
      </c>
      <c r="L319" s="80" t="s">
        <v>18</v>
      </c>
      <c r="M319" s="0" t="n">
        <v>-4.78</v>
      </c>
      <c r="N319" s="81" t="n">
        <v>834</v>
      </c>
      <c r="O319" s="0" t="n">
        <v>18928450.5986328</v>
      </c>
      <c r="P319" s="81" t="n">
        <v>48.4266231139419</v>
      </c>
      <c r="Q319" s="80" t="s">
        <v>35</v>
      </c>
      <c r="R319" s="0" t="n">
        <v>195518722.46582</v>
      </c>
      <c r="S319" s="81" t="n">
        <v>70.8379717756734</v>
      </c>
      <c r="T319" s="0" t="n">
        <f aca="false">E319+J319+O319</f>
        <v>195518722.46582</v>
      </c>
      <c r="U319" s="0" t="n">
        <v>19.79</v>
      </c>
    </row>
    <row r="320" customFormat="false" ht="13.8" hidden="false" customHeight="false" outlineLevel="0" collapsed="false">
      <c r="A320" s="79" t="n">
        <v>45245</v>
      </c>
      <c r="B320" s="80" t="s">
        <v>16</v>
      </c>
      <c r="C320" s="0" t="n">
        <v>-4.36</v>
      </c>
      <c r="D320" s="0" t="n">
        <v>776.64</v>
      </c>
      <c r="E320" s="0" t="n">
        <v>104259674.361084</v>
      </c>
      <c r="F320" s="81" t="n">
        <v>69.982779819767</v>
      </c>
      <c r="G320" s="80" t="s">
        <v>17</v>
      </c>
      <c r="H320" s="0" t="n">
        <v>-2.29</v>
      </c>
      <c r="I320" s="0" t="n">
        <v>757.71</v>
      </c>
      <c r="J320" s="0" t="n">
        <v>71771136.0993652</v>
      </c>
      <c r="K320" s="81" t="n">
        <v>81.6114833643433</v>
      </c>
      <c r="L320" s="80" t="s">
        <v>18</v>
      </c>
      <c r="M320" s="0" t="n">
        <v>-4.81</v>
      </c>
      <c r="N320" s="81" t="n">
        <v>833.97</v>
      </c>
      <c r="O320" s="0" t="n">
        <v>18828308.7900391</v>
      </c>
      <c r="P320" s="81" t="n">
        <v>48.1704199135031</v>
      </c>
      <c r="Q320" s="80" t="s">
        <v>35</v>
      </c>
      <c r="R320" s="0" t="n">
        <v>194859119.250488</v>
      </c>
      <c r="S320" s="81" t="n">
        <v>70.5989923400391</v>
      </c>
      <c r="T320" s="0" t="n">
        <f aca="false">E320+J320+O320</f>
        <v>194859119.250488</v>
      </c>
      <c r="U320" s="0" t="n">
        <v>20.08</v>
      </c>
    </row>
    <row r="321" customFormat="false" ht="13.8" hidden="false" customHeight="false" outlineLevel="0" collapsed="false">
      <c r="A321" s="79" t="n">
        <v>45246</v>
      </c>
      <c r="B321" s="80" t="s">
        <v>16</v>
      </c>
      <c r="C321" s="0" t="n">
        <v>-4.38</v>
      </c>
      <c r="D321" s="0" t="n">
        <v>776.62</v>
      </c>
      <c r="E321" s="0" t="n">
        <v>104078945.252197</v>
      </c>
      <c r="F321" s="81" t="n">
        <v>69.8614680517056</v>
      </c>
      <c r="G321" s="80" t="s">
        <v>17</v>
      </c>
      <c r="H321" s="0" t="n">
        <v>-2.3</v>
      </c>
      <c r="I321" s="0" t="n">
        <v>757.7</v>
      </c>
      <c r="J321" s="0" t="n">
        <v>71705429.0012207</v>
      </c>
      <c r="K321" s="81" t="n">
        <v>81.5367673428536</v>
      </c>
      <c r="L321" s="80" t="s">
        <v>18</v>
      </c>
      <c r="M321" s="0" t="n">
        <v>-4.84</v>
      </c>
      <c r="N321" s="81" t="n">
        <v>833.94</v>
      </c>
      <c r="O321" s="0" t="n">
        <v>18728467.4960938</v>
      </c>
      <c r="P321" s="81" t="n">
        <v>47.9149855509332</v>
      </c>
      <c r="Q321" s="80" t="s">
        <v>35</v>
      </c>
      <c r="R321" s="0" t="n">
        <v>194512841.749512</v>
      </c>
      <c r="S321" s="81" t="n">
        <v>70.4735332764191</v>
      </c>
      <c r="T321" s="0" t="n">
        <f aca="false">E321+J321+O321</f>
        <v>194512841.749512</v>
      </c>
      <c r="U321" s="0" t="n">
        <v>16.7</v>
      </c>
    </row>
    <row r="322" customFormat="false" ht="13.8" hidden="false" customHeight="false" outlineLevel="0" collapsed="false">
      <c r="A322" s="79" t="n">
        <v>45247</v>
      </c>
      <c r="B322" s="80" t="s">
        <v>16</v>
      </c>
      <c r="C322" s="0" t="n">
        <v>-4.4</v>
      </c>
      <c r="D322" s="0" t="n">
        <v>776.6</v>
      </c>
      <c r="E322" s="0" t="n">
        <v>103898426.751709</v>
      </c>
      <c r="F322" s="81" t="n">
        <v>69.740297651448</v>
      </c>
      <c r="G322" s="80" t="s">
        <v>17</v>
      </c>
      <c r="H322" s="0" t="n">
        <v>-2.3</v>
      </c>
      <c r="I322" s="0" t="n">
        <v>757.7</v>
      </c>
      <c r="J322" s="0" t="n">
        <v>71705429.0012207</v>
      </c>
      <c r="K322" s="81" t="n">
        <v>81.5367673428536</v>
      </c>
      <c r="L322" s="80" t="s">
        <v>18</v>
      </c>
      <c r="M322" s="0" t="n">
        <v>-4.87</v>
      </c>
      <c r="N322" s="81" t="n">
        <v>833.91</v>
      </c>
      <c r="O322" s="0" t="n">
        <v>18628926.1855469</v>
      </c>
      <c r="P322" s="81" t="n">
        <v>47.6603186670801</v>
      </c>
      <c r="Q322" s="80" t="s">
        <v>35</v>
      </c>
      <c r="R322" s="0" t="n">
        <v>194232781.938477</v>
      </c>
      <c r="S322" s="81" t="n">
        <v>70.3720654029623</v>
      </c>
      <c r="T322" s="0" t="n">
        <f aca="false">E322+J322+O322</f>
        <v>194232781.938477</v>
      </c>
      <c r="U322" s="0" t="n">
        <v>16.7</v>
      </c>
    </row>
    <row r="323" customFormat="false" ht="13.8" hidden="false" customHeight="false" outlineLevel="0" collapsed="false">
      <c r="A323" s="79" t="n">
        <v>45248</v>
      </c>
      <c r="B323" s="80" t="s">
        <v>16</v>
      </c>
      <c r="C323" s="0" t="n">
        <v>-4.44</v>
      </c>
      <c r="D323" s="0" t="n">
        <v>776.56</v>
      </c>
      <c r="E323" s="0" t="n">
        <v>103538020.911865</v>
      </c>
      <c r="F323" s="81" t="n">
        <v>69.4983805086014</v>
      </c>
      <c r="G323" s="80" t="s">
        <v>17</v>
      </c>
      <c r="H323" s="0" t="n">
        <v>-2.33</v>
      </c>
      <c r="I323" s="0" t="n">
        <v>757.67</v>
      </c>
      <c r="J323" s="0" t="n">
        <v>71508556.8933106</v>
      </c>
      <c r="K323" s="81" t="n">
        <v>81.3129026302013</v>
      </c>
      <c r="L323" s="80" t="s">
        <v>18</v>
      </c>
      <c r="M323" s="0" t="n">
        <v>-4.9</v>
      </c>
      <c r="N323" s="81" t="n">
        <v>833.88</v>
      </c>
      <c r="O323" s="0" t="n">
        <v>18529684.3305664</v>
      </c>
      <c r="P323" s="81" t="n">
        <v>47.4064179115362</v>
      </c>
      <c r="Q323" s="80" t="s">
        <v>35</v>
      </c>
      <c r="R323" s="0" t="n">
        <v>193576262.135742</v>
      </c>
      <c r="S323" s="81" t="n">
        <v>70.1342031119768</v>
      </c>
      <c r="T323" s="0" t="n">
        <f aca="false">E323+J323+O323</f>
        <v>193576262.135742</v>
      </c>
      <c r="U323" s="0" t="n">
        <v>18.64</v>
      </c>
    </row>
    <row r="324" customFormat="false" ht="13.8" hidden="false" customHeight="false" outlineLevel="0" collapsed="false">
      <c r="A324" s="79" t="n">
        <v>45249</v>
      </c>
      <c r="B324" s="80" t="s">
        <v>16</v>
      </c>
      <c r="C324" s="0" t="n">
        <v>-4.49</v>
      </c>
      <c r="D324" s="0" t="n">
        <v>776.51</v>
      </c>
      <c r="E324" s="0" t="n">
        <v>103088695.308838</v>
      </c>
      <c r="F324" s="81" t="n">
        <v>69.1967772767024</v>
      </c>
      <c r="G324" s="80" t="s">
        <v>17</v>
      </c>
      <c r="H324" s="0" t="n">
        <v>-2.36</v>
      </c>
      <c r="I324" s="0" t="n">
        <v>757.64</v>
      </c>
      <c r="J324" s="0" t="n">
        <v>71312058.2541504</v>
      </c>
      <c r="K324" s="81" t="n">
        <v>81.0894625915939</v>
      </c>
      <c r="L324" s="80" t="s">
        <v>18</v>
      </c>
      <c r="M324" s="0" t="n">
        <v>-4.93</v>
      </c>
      <c r="N324" s="81" t="n">
        <v>833.85</v>
      </c>
      <c r="O324" s="0" t="n">
        <v>18430741.4003906</v>
      </c>
      <c r="P324" s="81" t="n">
        <v>47.1532819263987</v>
      </c>
      <c r="Q324" s="80" t="s">
        <v>35</v>
      </c>
      <c r="R324" s="0" t="n">
        <v>192831494.963379</v>
      </c>
      <c r="S324" s="81" t="n">
        <v>69.8643681045159</v>
      </c>
      <c r="T324" s="0" t="n">
        <f aca="false">E324+J324+O324</f>
        <v>192831494.963379</v>
      </c>
      <c r="U324" s="0" t="n">
        <v>18.93</v>
      </c>
    </row>
    <row r="325" customFormat="false" ht="13.8" hidden="false" customHeight="false" outlineLevel="0" collapsed="false">
      <c r="A325" s="79" t="n">
        <v>45250</v>
      </c>
      <c r="B325" s="80" t="s">
        <v>16</v>
      </c>
      <c r="C325" s="0" t="n">
        <v>-4.44</v>
      </c>
      <c r="D325" s="0" t="n">
        <v>776.56</v>
      </c>
      <c r="E325" s="0" t="n">
        <v>103538020.911865</v>
      </c>
      <c r="F325" s="81" t="n">
        <v>69.4983805086014</v>
      </c>
      <c r="G325" s="80" t="s">
        <v>17</v>
      </c>
      <c r="H325" s="0" t="n">
        <v>-2.31</v>
      </c>
      <c r="I325" s="0" t="n">
        <v>757.69</v>
      </c>
      <c r="J325" s="0" t="n">
        <v>71639763.4440918</v>
      </c>
      <c r="K325" s="81" t="n">
        <v>81.4620985579563</v>
      </c>
      <c r="L325" s="80" t="s">
        <v>18</v>
      </c>
      <c r="M325" s="0" t="n">
        <v>-4.81</v>
      </c>
      <c r="N325" s="81" t="n">
        <v>833.97</v>
      </c>
      <c r="O325" s="0" t="n">
        <v>18828308.7900391</v>
      </c>
      <c r="P325" s="81" t="n">
        <v>48.1704199135031</v>
      </c>
      <c r="Q325" s="80" t="s">
        <v>35</v>
      </c>
      <c r="R325" s="0" t="n">
        <v>194006093.145996</v>
      </c>
      <c r="S325" s="81" t="n">
        <v>70.2899342695287</v>
      </c>
      <c r="T325" s="0" t="n">
        <f aca="false">E325+J325+O325</f>
        <v>194006093.145996</v>
      </c>
      <c r="U325" s="0" t="n">
        <v>72.48</v>
      </c>
    </row>
    <row r="326" customFormat="false" ht="13.8" hidden="false" customHeight="false" outlineLevel="0" collapsed="false">
      <c r="A326" s="79" t="n">
        <v>45251</v>
      </c>
      <c r="B326" s="80" t="s">
        <v>16</v>
      </c>
      <c r="C326" s="0" t="n">
        <v>-4.35</v>
      </c>
      <c r="D326" s="0" t="n">
        <v>776.65</v>
      </c>
      <c r="E326" s="0" t="n">
        <v>104350117.946045</v>
      </c>
      <c r="F326" s="81" t="n">
        <v>70.0434887518754</v>
      </c>
      <c r="G326" s="80" t="s">
        <v>17</v>
      </c>
      <c r="H326" s="0" t="n">
        <v>-2.24</v>
      </c>
      <c r="I326" s="0" t="n">
        <v>757.76</v>
      </c>
      <c r="J326" s="0" t="n">
        <v>72100295.236084</v>
      </c>
      <c r="K326" s="81" t="n">
        <v>81.9857726242117</v>
      </c>
      <c r="L326" s="80" t="s">
        <v>18</v>
      </c>
      <c r="M326" s="0" t="n">
        <v>-4.74</v>
      </c>
      <c r="N326" s="81" t="n">
        <v>834.04</v>
      </c>
      <c r="O326" s="0" t="n">
        <v>19062441.3945313</v>
      </c>
      <c r="P326" s="81" t="n">
        <v>48.7694256978037</v>
      </c>
      <c r="Q326" s="80" t="s">
        <v>35</v>
      </c>
      <c r="R326" s="0" t="n">
        <v>195512854.57666</v>
      </c>
      <c r="S326" s="81" t="n">
        <v>70.8358457932536</v>
      </c>
      <c r="T326" s="0" t="n">
        <f aca="false">E326+J326+O326</f>
        <v>195512854.57666</v>
      </c>
      <c r="U326" s="0" t="n">
        <v>34.38</v>
      </c>
    </row>
    <row r="327" customFormat="false" ht="13.8" hidden="false" customHeight="false" outlineLevel="0" collapsed="false">
      <c r="A327" s="79" t="n">
        <v>45252</v>
      </c>
      <c r="B327" s="80" t="s">
        <v>16</v>
      </c>
      <c r="C327" s="0" t="n">
        <v>-4.33</v>
      </c>
      <c r="D327" s="0" t="n">
        <v>776.67</v>
      </c>
      <c r="E327" s="0" t="n">
        <v>104531163.281982</v>
      </c>
      <c r="F327" s="81" t="n">
        <v>70.1650127827143</v>
      </c>
      <c r="G327" s="80" t="s">
        <v>17</v>
      </c>
      <c r="H327" s="0" t="n">
        <v>-2.22</v>
      </c>
      <c r="I327" s="0" t="n">
        <v>757.78</v>
      </c>
      <c r="J327" s="0" t="n">
        <v>72232250.2041016</v>
      </c>
      <c r="K327" s="81" t="n">
        <v>82.1358195826756</v>
      </c>
      <c r="L327" s="80" t="s">
        <v>18</v>
      </c>
      <c r="M327" s="0" t="n">
        <v>-4.74</v>
      </c>
      <c r="N327" s="81" t="n">
        <v>834.04</v>
      </c>
      <c r="O327" s="0" t="n">
        <v>19062441.3945313</v>
      </c>
      <c r="P327" s="81" t="n">
        <v>48.7694256978037</v>
      </c>
      <c r="Q327" s="80" t="s">
        <v>35</v>
      </c>
      <c r="R327" s="0" t="n">
        <v>195825854.880615</v>
      </c>
      <c r="S327" s="81" t="n">
        <v>70.9492482665192</v>
      </c>
      <c r="T327" s="0" t="n">
        <f aca="false">E327+J327+O327</f>
        <v>195825854.880615</v>
      </c>
      <c r="U327" s="0" t="n">
        <v>24.88</v>
      </c>
    </row>
    <row r="328" customFormat="false" ht="13.8" hidden="false" customHeight="false" outlineLevel="0" collapsed="false">
      <c r="A328" s="79" t="n">
        <v>45253</v>
      </c>
      <c r="B328" s="80" t="s">
        <v>16</v>
      </c>
      <c r="C328" s="0" t="n">
        <v>-4.34</v>
      </c>
      <c r="D328" s="0" t="n">
        <v>776.66</v>
      </c>
      <c r="E328" s="0" t="n">
        <v>104440614.246826</v>
      </c>
      <c r="F328" s="81" t="n">
        <v>70.1042330687063</v>
      </c>
      <c r="G328" s="80" t="s">
        <v>17</v>
      </c>
      <c r="H328" s="0" t="n">
        <v>-2.24</v>
      </c>
      <c r="I328" s="0" t="n">
        <v>757.76</v>
      </c>
      <c r="J328" s="0" t="n">
        <v>72100295.236084</v>
      </c>
      <c r="K328" s="81" t="n">
        <v>81.9857726242117</v>
      </c>
      <c r="L328" s="80" t="s">
        <v>18</v>
      </c>
      <c r="M328" s="0" t="n">
        <v>-4.76</v>
      </c>
      <c r="N328" s="81" t="n">
        <v>834.02</v>
      </c>
      <c r="O328" s="0" t="n">
        <v>18995379.0200195</v>
      </c>
      <c r="P328" s="81" t="n">
        <v>48.5978530527696</v>
      </c>
      <c r="Q328" s="80" t="s">
        <v>35</v>
      </c>
      <c r="R328" s="0" t="n">
        <v>195536288.50293</v>
      </c>
      <c r="S328" s="81" t="n">
        <v>70.8443360891533</v>
      </c>
      <c r="T328" s="0" t="n">
        <f aca="false">E328+J328+O328</f>
        <v>195536288.50293</v>
      </c>
      <c r="U328" s="0" t="n">
        <v>22.14</v>
      </c>
    </row>
    <row r="329" customFormat="false" ht="13.8" hidden="false" customHeight="false" outlineLevel="0" collapsed="false">
      <c r="A329" s="79" t="n">
        <v>45254</v>
      </c>
      <c r="B329" s="80" t="s">
        <v>16</v>
      </c>
      <c r="C329" s="0" t="n">
        <v>-4.39</v>
      </c>
      <c r="D329" s="0" t="n">
        <v>776.61</v>
      </c>
      <c r="E329" s="0" t="n">
        <v>103988659.686279</v>
      </c>
      <c r="F329" s="81" t="n">
        <v>69.8008651875661</v>
      </c>
      <c r="G329" s="80" t="s">
        <v>17</v>
      </c>
      <c r="H329" s="0" t="n">
        <v>-2.25</v>
      </c>
      <c r="I329" s="0" t="n">
        <v>757.75</v>
      </c>
      <c r="J329" s="0" t="n">
        <v>72034380.2058106</v>
      </c>
      <c r="K329" s="81" t="n">
        <v>81.9108201615786</v>
      </c>
      <c r="L329" s="80" t="s">
        <v>18</v>
      </c>
      <c r="M329" s="0" t="n">
        <v>-4.76</v>
      </c>
      <c r="N329" s="81" t="n">
        <v>834.02</v>
      </c>
      <c r="O329" s="0" t="n">
        <v>18995379.0200195</v>
      </c>
      <c r="P329" s="81" t="n">
        <v>48.5978530527696</v>
      </c>
      <c r="Q329" s="80" t="s">
        <v>35</v>
      </c>
      <c r="R329" s="0" t="n">
        <v>195018418.912109</v>
      </c>
      <c r="S329" s="81" t="n">
        <v>70.6567078610463</v>
      </c>
      <c r="T329" s="0" t="n">
        <f aca="false">E329+J329+O329</f>
        <v>195018418.912109</v>
      </c>
      <c r="U329" s="0" t="n">
        <v>23.04</v>
      </c>
    </row>
    <row r="330" customFormat="false" ht="13.8" hidden="false" customHeight="false" outlineLevel="0" collapsed="false">
      <c r="A330" s="79" t="n">
        <v>45255</v>
      </c>
      <c r="B330" s="80" t="s">
        <v>16</v>
      </c>
      <c r="C330" s="0" t="n">
        <v>-4.36</v>
      </c>
      <c r="D330" s="0" t="n">
        <v>776.64</v>
      </c>
      <c r="E330" s="0" t="n">
        <v>104259674.361084</v>
      </c>
      <c r="F330" s="81" t="n">
        <v>69.982779819767</v>
      </c>
      <c r="G330" s="80" t="s">
        <v>17</v>
      </c>
      <c r="H330" s="0" t="n">
        <v>-2.26</v>
      </c>
      <c r="I330" s="0" t="n">
        <v>757.74</v>
      </c>
      <c r="J330" s="0" t="n">
        <v>71968506.7922363</v>
      </c>
      <c r="K330" s="81" t="n">
        <v>81.8359150215983</v>
      </c>
      <c r="L330" s="80" t="s">
        <v>18</v>
      </c>
      <c r="M330" s="0" t="n">
        <v>-4.71</v>
      </c>
      <c r="N330" s="81" t="n">
        <v>834.07</v>
      </c>
      <c r="O330" s="0" t="n">
        <v>19163286.4638672</v>
      </c>
      <c r="P330" s="81" t="n">
        <v>49.0274281233156</v>
      </c>
      <c r="Q330" s="80" t="s">
        <v>35</v>
      </c>
      <c r="R330" s="0" t="n">
        <v>195391467.617188</v>
      </c>
      <c r="S330" s="81" t="n">
        <v>70.7918663425871</v>
      </c>
      <c r="T330" s="0" t="n">
        <f aca="false">E330+J330+O330</f>
        <v>195391467.617188</v>
      </c>
      <c r="U330" s="0" t="n">
        <v>56.09</v>
      </c>
    </row>
    <row r="331" customFormat="false" ht="13.8" hidden="false" customHeight="false" outlineLevel="0" collapsed="false">
      <c r="A331" s="79" t="n">
        <v>45256</v>
      </c>
      <c r="B331" s="80" t="s">
        <v>16</v>
      </c>
      <c r="C331" s="0" t="n">
        <v>-4.34</v>
      </c>
      <c r="D331" s="0" t="n">
        <v>776.66</v>
      </c>
      <c r="E331" s="0" t="n">
        <v>104440614.246826</v>
      </c>
      <c r="F331" s="81" t="n">
        <v>70.1042330687063</v>
      </c>
      <c r="G331" s="80" t="s">
        <v>17</v>
      </c>
      <c r="H331" s="0" t="n">
        <v>-2.27</v>
      </c>
      <c r="I331" s="0" t="n">
        <v>757.73</v>
      </c>
      <c r="J331" s="0" t="n">
        <v>71902674.9802246</v>
      </c>
      <c r="K331" s="81" t="n">
        <v>81.7610571870588</v>
      </c>
      <c r="L331" s="80" t="s">
        <v>18</v>
      </c>
      <c r="M331" s="0" t="n">
        <v>-4.72</v>
      </c>
      <c r="N331" s="81" t="n">
        <v>834.06</v>
      </c>
      <c r="O331" s="0" t="n">
        <v>19129637.8798828</v>
      </c>
      <c r="P331" s="81" t="n">
        <v>48.9413414525425</v>
      </c>
      <c r="Q331" s="80" t="s">
        <v>35</v>
      </c>
      <c r="R331" s="0" t="n">
        <v>195472927.106934</v>
      </c>
      <c r="S331" s="81" t="n">
        <v>70.8213797567641</v>
      </c>
      <c r="T331" s="0" t="n">
        <f aca="false">E331+J331+O331</f>
        <v>195472927.106934</v>
      </c>
      <c r="U331" s="0" t="n">
        <v>29.34</v>
      </c>
    </row>
    <row r="332" customFormat="false" ht="13.8" hidden="false" customHeight="false" outlineLevel="0" collapsed="false">
      <c r="A332" s="79" t="n">
        <v>45257</v>
      </c>
      <c r="B332" s="80" t="s">
        <v>16</v>
      </c>
      <c r="C332" s="0" t="n">
        <v>-4.36</v>
      </c>
      <c r="D332" s="0" t="n">
        <v>776.64</v>
      </c>
      <c r="E332" s="0" t="n">
        <v>104259674.361084</v>
      </c>
      <c r="F332" s="81" t="n">
        <v>69.982779819767</v>
      </c>
      <c r="G332" s="80" t="s">
        <v>17</v>
      </c>
      <c r="H332" s="0" t="n">
        <v>-2.27</v>
      </c>
      <c r="I332" s="0" t="n">
        <v>757.73</v>
      </c>
      <c r="J332" s="0" t="n">
        <v>71902674.9802246</v>
      </c>
      <c r="K332" s="81" t="n">
        <v>81.7610571870588</v>
      </c>
      <c r="L332" s="80" t="s">
        <v>18</v>
      </c>
      <c r="M332" s="0" t="n">
        <v>-4.74</v>
      </c>
      <c r="N332" s="81" t="n">
        <v>834.04</v>
      </c>
      <c r="O332" s="0" t="n">
        <v>19062441.3945313</v>
      </c>
      <c r="P332" s="81" t="n">
        <v>48.7694256978037</v>
      </c>
      <c r="Q332" s="80" t="s">
        <v>35</v>
      </c>
      <c r="R332" s="0" t="n">
        <v>195224790.73584</v>
      </c>
      <c r="S332" s="81" t="n">
        <v>70.7314779968182</v>
      </c>
      <c r="T332" s="0" t="n">
        <f aca="false">E332+J332+O332</f>
        <v>195224790.73584</v>
      </c>
      <c r="U332" s="0" t="n">
        <v>21.54</v>
      </c>
    </row>
    <row r="333" customFormat="false" ht="13.8" hidden="false" customHeight="false" outlineLevel="0" collapsed="false">
      <c r="A333" s="79" t="n">
        <v>45258</v>
      </c>
      <c r="B333" s="80" t="s">
        <v>16</v>
      </c>
      <c r="C333" s="0" t="n">
        <v>-4.38</v>
      </c>
      <c r="D333" s="0" t="n">
        <v>776.62</v>
      </c>
      <c r="E333" s="0" t="n">
        <v>104078945.252197</v>
      </c>
      <c r="F333" s="81" t="n">
        <v>69.8614680517056</v>
      </c>
      <c r="G333" s="80" t="s">
        <v>17</v>
      </c>
      <c r="H333" s="0" t="n">
        <v>-2.28</v>
      </c>
      <c r="I333" s="0" t="n">
        <v>757.72</v>
      </c>
      <c r="J333" s="0" t="n">
        <v>71836884.7546387</v>
      </c>
      <c r="K333" s="81" t="n">
        <v>81.686246640748</v>
      </c>
      <c r="L333" s="80" t="s">
        <v>18</v>
      </c>
      <c r="M333" s="0" t="n">
        <v>-4.74</v>
      </c>
      <c r="N333" s="81" t="n">
        <v>834.04</v>
      </c>
      <c r="O333" s="0" t="n">
        <v>19062441.3945313</v>
      </c>
      <c r="P333" s="81" t="n">
        <v>48.7694256978037</v>
      </c>
      <c r="Q333" s="80" t="s">
        <v>35</v>
      </c>
      <c r="R333" s="0" t="n">
        <v>194978271.401367</v>
      </c>
      <c r="S333" s="81" t="n">
        <v>70.6421621019653</v>
      </c>
      <c r="T333" s="0" t="n">
        <f aca="false">E333+J333+O333</f>
        <v>194978271.401367</v>
      </c>
      <c r="U333" s="0" t="n">
        <v>22.44</v>
      </c>
    </row>
    <row r="334" customFormat="false" ht="13.8" hidden="false" customHeight="false" outlineLevel="0" collapsed="false">
      <c r="A334" s="79" t="n">
        <v>45259</v>
      </c>
      <c r="B334" s="80" t="s">
        <v>16</v>
      </c>
      <c r="C334" s="0" t="n">
        <v>-4.41</v>
      </c>
      <c r="D334" s="0" t="n">
        <v>776.59</v>
      </c>
      <c r="E334" s="0" t="n">
        <v>103808246.429443</v>
      </c>
      <c r="F334" s="81" t="n">
        <v>69.679765430569</v>
      </c>
      <c r="G334" s="80" t="s">
        <v>17</v>
      </c>
      <c r="H334" s="0" t="n">
        <v>-2.3</v>
      </c>
      <c r="I334" s="0" t="n">
        <v>757.7</v>
      </c>
      <c r="J334" s="0" t="n">
        <v>71705429.0012207</v>
      </c>
      <c r="K334" s="81" t="n">
        <v>81.5367673428536</v>
      </c>
      <c r="L334" s="80" t="s">
        <v>18</v>
      </c>
      <c r="M334" s="0" t="n">
        <v>-4.72</v>
      </c>
      <c r="N334" s="81" t="n">
        <v>834.06</v>
      </c>
      <c r="O334" s="0" t="n">
        <v>19129637.8798828</v>
      </c>
      <c r="P334" s="81" t="n">
        <v>48.9413414525425</v>
      </c>
      <c r="Q334" s="80" t="s">
        <v>35</v>
      </c>
      <c r="R334" s="0" t="n">
        <v>194643313.310547</v>
      </c>
      <c r="S334" s="81" t="n">
        <v>70.5208041497226</v>
      </c>
      <c r="T334" s="0" t="n">
        <f aca="false">E334+J334+O334</f>
        <v>194643313.310547</v>
      </c>
      <c r="U334" s="0" t="n">
        <v>22.44</v>
      </c>
    </row>
    <row r="335" customFormat="false" ht="13.8" hidden="false" customHeight="false" outlineLevel="0" collapsed="false">
      <c r="A335" s="79" t="n">
        <v>45260</v>
      </c>
      <c r="B335" s="80" t="s">
        <v>16</v>
      </c>
      <c r="C335" s="0" t="n">
        <v>-4.44</v>
      </c>
      <c r="D335" s="0" t="n">
        <v>776.56</v>
      </c>
      <c r="E335" s="0" t="n">
        <v>103538020.911865</v>
      </c>
      <c r="F335" s="81" t="n">
        <v>69.4983805086014</v>
      </c>
      <c r="G335" s="80" t="s">
        <v>17</v>
      </c>
      <c r="H335" s="0" t="n">
        <v>-2.32</v>
      </c>
      <c r="I335" s="0" t="n">
        <v>757.68</v>
      </c>
      <c r="J335" s="0" t="n">
        <v>71574139.4130859</v>
      </c>
      <c r="K335" s="81" t="n">
        <v>81.387476992717</v>
      </c>
      <c r="L335" s="80" t="s">
        <v>18</v>
      </c>
      <c r="M335" s="0" t="n">
        <v>-4.74</v>
      </c>
      <c r="N335" s="81" t="n">
        <v>834.04</v>
      </c>
      <c r="O335" s="0" t="n">
        <v>19062441.3945313</v>
      </c>
      <c r="P335" s="81" t="n">
        <v>48.7694256978037</v>
      </c>
      <c r="Q335" s="80" t="s">
        <v>35</v>
      </c>
      <c r="R335" s="0" t="n">
        <v>194174601.719482</v>
      </c>
      <c r="S335" s="81" t="n">
        <v>70.3509862517739</v>
      </c>
      <c r="T335" s="0" t="n">
        <f aca="false">E335+J335+O335</f>
        <v>194174601.719482</v>
      </c>
      <c r="U335" s="0" t="n">
        <v>21.84</v>
      </c>
    </row>
    <row r="336" customFormat="false" ht="13.8" hidden="false" customHeight="false" outlineLevel="0" collapsed="false">
      <c r="A336" s="79" t="n">
        <v>45261</v>
      </c>
      <c r="B336" s="80" t="s">
        <v>16</v>
      </c>
      <c r="C336" s="0" t="n">
        <v>-4.47</v>
      </c>
      <c r="D336" s="0" t="n">
        <v>776.53</v>
      </c>
      <c r="E336" s="0" t="n">
        <v>103268268.136475</v>
      </c>
      <c r="F336" s="81" t="n">
        <v>69.3173129079052</v>
      </c>
      <c r="G336" s="80" t="s">
        <v>17</v>
      </c>
      <c r="H336" s="0" t="n">
        <v>-2.32</v>
      </c>
      <c r="I336" s="0" t="n">
        <v>757.68</v>
      </c>
      <c r="J336" s="0" t="n">
        <v>71574139.4130859</v>
      </c>
      <c r="K336" s="81" t="n">
        <v>81.387476992717</v>
      </c>
      <c r="L336" s="80" t="s">
        <v>18</v>
      </c>
      <c r="M336" s="0" t="n">
        <v>-4.76</v>
      </c>
      <c r="N336" s="81" t="n">
        <v>834.02</v>
      </c>
      <c r="O336" s="0" t="n">
        <v>18995379.0200195</v>
      </c>
      <c r="P336" s="81" t="n">
        <v>48.5978530527696</v>
      </c>
      <c r="Q336" s="80" t="s">
        <v>35</v>
      </c>
      <c r="R336" s="0" t="n">
        <v>193837786.56958</v>
      </c>
      <c r="S336" s="81" t="n">
        <v>70.2289554724118</v>
      </c>
      <c r="T336" s="0" t="n">
        <f aca="false">E336+J336+O336</f>
        <v>193837786.56958</v>
      </c>
      <c r="U336" s="0" t="n">
        <v>18.64</v>
      </c>
    </row>
    <row r="337" customFormat="false" ht="13.8" hidden="false" customHeight="false" outlineLevel="0" collapsed="false">
      <c r="A337" s="79" t="n">
        <v>45262</v>
      </c>
      <c r="B337" s="80" t="s">
        <v>16</v>
      </c>
      <c r="C337" s="0" t="n">
        <v>-4.5</v>
      </c>
      <c r="D337" s="0" t="n">
        <v>776.5</v>
      </c>
      <c r="E337" s="0" t="n">
        <v>102998987.537842</v>
      </c>
      <c r="F337" s="81" t="n">
        <v>69.1365622489439</v>
      </c>
      <c r="G337" s="80" t="s">
        <v>17</v>
      </c>
      <c r="H337" s="0" t="n">
        <v>-2.34</v>
      </c>
      <c r="I337" s="0" t="n">
        <v>757.66</v>
      </c>
      <c r="J337" s="0" t="n">
        <v>71443015.8708496</v>
      </c>
      <c r="K337" s="81" t="n">
        <v>81.2383754545851</v>
      </c>
      <c r="L337" s="80" t="s">
        <v>18</v>
      </c>
      <c r="M337" s="0" t="n">
        <v>-4.58</v>
      </c>
      <c r="N337" s="81" t="n">
        <v>834.2</v>
      </c>
      <c r="O337" s="0" t="n">
        <v>19603781.5878906</v>
      </c>
      <c r="P337" s="81" t="n">
        <v>50.1543925963694</v>
      </c>
      <c r="Q337" s="80" t="s">
        <v>35</v>
      </c>
      <c r="R337" s="0" t="n">
        <v>194045784.996582</v>
      </c>
      <c r="S337" s="81" t="n">
        <v>70.3043149393494</v>
      </c>
      <c r="T337" s="0" t="n">
        <f aca="false">E337+J337+O337</f>
        <v>194045784.996582</v>
      </c>
      <c r="U337" s="0" t="n">
        <v>41.85</v>
      </c>
    </row>
    <row r="338" customFormat="false" ht="13.8" hidden="false" customHeight="false" outlineLevel="0" collapsed="false">
      <c r="A338" s="79" t="n">
        <v>45263</v>
      </c>
      <c r="B338" s="80" t="s">
        <v>16</v>
      </c>
      <c r="C338" s="0" t="n">
        <v>-4.52</v>
      </c>
      <c r="D338" s="0" t="n">
        <v>776.48</v>
      </c>
      <c r="E338" s="0" t="n">
        <v>102819729.18042</v>
      </c>
      <c r="F338" s="81" t="n">
        <v>69.0162377012682</v>
      </c>
      <c r="G338" s="80" t="s">
        <v>17</v>
      </c>
      <c r="H338" s="0" t="n">
        <v>-2.35</v>
      </c>
      <c r="I338" s="0" t="n">
        <v>757.65</v>
      </c>
      <c r="J338" s="0" t="n">
        <v>71377516.3293457</v>
      </c>
      <c r="K338" s="81" t="n">
        <v>81.1638954472682</v>
      </c>
      <c r="L338" s="80" t="s">
        <v>18</v>
      </c>
      <c r="M338" s="0" t="n">
        <v>-4.5</v>
      </c>
      <c r="N338" s="81" t="n">
        <v>834.28</v>
      </c>
      <c r="O338" s="0" t="n">
        <v>19877695.4775391</v>
      </c>
      <c r="P338" s="81" t="n">
        <v>50.8551749784539</v>
      </c>
      <c r="Q338" s="80" t="s">
        <v>35</v>
      </c>
      <c r="R338" s="0" t="n">
        <v>194074940.987305</v>
      </c>
      <c r="S338" s="81" t="n">
        <v>70.31487838423</v>
      </c>
      <c r="T338" s="0" t="n">
        <f aca="false">E338+J338+O338</f>
        <v>194074940.987305</v>
      </c>
      <c r="U338" s="0" t="n">
        <v>41.11</v>
      </c>
    </row>
    <row r="339" customFormat="false" ht="13.8" hidden="false" customHeight="false" outlineLevel="0" collapsed="false">
      <c r="A339" s="79" t="n">
        <v>45264</v>
      </c>
      <c r="B339" s="80" t="s">
        <v>16</v>
      </c>
      <c r="C339" s="0" t="n">
        <v>-4.51</v>
      </c>
      <c r="D339" s="0" t="n">
        <v>776.49</v>
      </c>
      <c r="E339" s="0" t="n">
        <v>102909332.168701</v>
      </c>
      <c r="F339" s="81" t="n">
        <v>69.0763823951636</v>
      </c>
      <c r="G339" s="80" t="s">
        <v>17</v>
      </c>
      <c r="H339" s="0" t="n">
        <v>-2.37</v>
      </c>
      <c r="I339" s="0" t="n">
        <v>757.63</v>
      </c>
      <c r="J339" s="0" t="n">
        <v>71246641.630127</v>
      </c>
      <c r="K339" s="81" t="n">
        <v>81.0150768703501</v>
      </c>
      <c r="L339" s="80" t="s">
        <v>18</v>
      </c>
      <c r="M339" s="0" t="n">
        <v>-4.5</v>
      </c>
      <c r="N339" s="81" t="n">
        <v>834.28</v>
      </c>
      <c r="O339" s="0" t="n">
        <v>19877695.4775391</v>
      </c>
      <c r="P339" s="81" t="n">
        <v>50.8551749784539</v>
      </c>
      <c r="Q339" s="80" t="s">
        <v>35</v>
      </c>
      <c r="R339" s="0" t="n">
        <v>194033669.276367</v>
      </c>
      <c r="S339" s="81" t="n">
        <v>70.2999253185714</v>
      </c>
      <c r="T339" s="0" t="n">
        <f aca="false">E339+J339+O339</f>
        <v>194033669.276367</v>
      </c>
      <c r="U339" s="0" t="n">
        <v>35.76</v>
      </c>
    </row>
    <row r="340" customFormat="false" ht="13.8" hidden="false" customHeight="false" outlineLevel="0" collapsed="false">
      <c r="A340" s="79" t="n">
        <v>45265</v>
      </c>
      <c r="B340" s="80" t="s">
        <v>16</v>
      </c>
      <c r="C340" s="0" t="n">
        <v>-4.52</v>
      </c>
      <c r="D340" s="0" t="n">
        <v>776.48</v>
      </c>
      <c r="E340" s="0" t="n">
        <v>102819729.18042</v>
      </c>
      <c r="F340" s="81" t="n">
        <v>69.0162377012682</v>
      </c>
      <c r="G340" s="80" t="s">
        <v>17</v>
      </c>
      <c r="H340" s="0" t="n">
        <v>-2.38</v>
      </c>
      <c r="I340" s="0" t="n">
        <v>757.62</v>
      </c>
      <c r="J340" s="0" t="n">
        <v>71181266.442627</v>
      </c>
      <c r="K340" s="81" t="n">
        <v>80.9407382668799</v>
      </c>
      <c r="L340" s="80" t="s">
        <v>18</v>
      </c>
      <c r="M340" s="0" t="n">
        <v>-4.5</v>
      </c>
      <c r="N340" s="81" t="n">
        <v>834.28</v>
      </c>
      <c r="O340" s="0" t="n">
        <v>19877695.4775391</v>
      </c>
      <c r="P340" s="81" t="n">
        <v>50.8551749784539</v>
      </c>
      <c r="Q340" s="80" t="s">
        <v>35</v>
      </c>
      <c r="R340" s="0" t="n">
        <v>193878691.100586</v>
      </c>
      <c r="S340" s="81" t="n">
        <v>70.2437755058917</v>
      </c>
      <c r="T340" s="0" t="n">
        <f aca="false">E340+J340+O340</f>
        <v>193878691.100586</v>
      </c>
      <c r="U340" s="0" t="n">
        <v>43.69</v>
      </c>
    </row>
    <row r="341" customFormat="false" ht="13.8" hidden="false" customHeight="false" outlineLevel="0" collapsed="false">
      <c r="A341" s="79" t="n">
        <v>45266</v>
      </c>
      <c r="B341" s="80" t="s">
        <v>16</v>
      </c>
      <c r="C341" s="0" t="n">
        <v>-4.55</v>
      </c>
      <c r="D341" s="0" t="n">
        <v>776.45</v>
      </c>
      <c r="E341" s="0" t="n">
        <v>102551234.288818</v>
      </c>
      <c r="F341" s="81" t="n">
        <v>68.8360144366472</v>
      </c>
      <c r="G341" s="80" t="s">
        <v>17</v>
      </c>
      <c r="H341" s="0" t="n">
        <v>-2.39</v>
      </c>
      <c r="I341" s="0" t="n">
        <v>757.61</v>
      </c>
      <c r="J341" s="0" t="n">
        <v>71115932.6762695</v>
      </c>
      <c r="K341" s="81" t="n">
        <v>80.8664467636936</v>
      </c>
      <c r="L341" s="80" t="s">
        <v>18</v>
      </c>
      <c r="M341" s="0" t="n">
        <v>-4.38</v>
      </c>
      <c r="N341" s="81" t="n">
        <v>834.4</v>
      </c>
      <c r="O341" s="0" t="n">
        <v>20292649.3095703</v>
      </c>
      <c r="P341" s="81" t="n">
        <v>51.9167945087347</v>
      </c>
      <c r="Q341" s="80" t="s">
        <v>35</v>
      </c>
      <c r="R341" s="0" t="n">
        <v>193959816.274658</v>
      </c>
      <c r="S341" s="81" t="n">
        <v>70.2731677948692</v>
      </c>
      <c r="T341" s="0" t="n">
        <f aca="false">E341+J341+O341</f>
        <v>193959816.274658</v>
      </c>
      <c r="U341" s="0" t="n">
        <v>42.58</v>
      </c>
    </row>
    <row r="342" customFormat="false" ht="13.8" hidden="false" customHeight="false" outlineLevel="0" collapsed="false">
      <c r="A342" s="79" t="n">
        <v>45267</v>
      </c>
      <c r="B342" s="80" t="s">
        <v>16</v>
      </c>
      <c r="C342" s="0" t="n">
        <v>-4.58</v>
      </c>
      <c r="D342" s="0" t="n">
        <v>776.42</v>
      </c>
      <c r="E342" s="0" t="n">
        <v>102283210.06665</v>
      </c>
      <c r="F342" s="81" t="n">
        <v>68.6561071019918</v>
      </c>
      <c r="G342" s="80" t="s">
        <v>17</v>
      </c>
      <c r="H342" s="0" t="n">
        <v>-2.42</v>
      </c>
      <c r="I342" s="0" t="n">
        <v>757.58</v>
      </c>
      <c r="J342" s="0" t="n">
        <v>70920179.7563477</v>
      </c>
      <c r="K342" s="81" t="n">
        <v>80.6438546878819</v>
      </c>
      <c r="L342" s="80" t="s">
        <v>18</v>
      </c>
      <c r="M342" s="0" t="n">
        <v>-4.32</v>
      </c>
      <c r="N342" s="81" t="n">
        <v>834.46</v>
      </c>
      <c r="O342" s="0" t="n">
        <v>20501972.7587891</v>
      </c>
      <c r="P342" s="81" t="n">
        <v>52.4523284517484</v>
      </c>
      <c r="Q342" s="80" t="s">
        <v>35</v>
      </c>
      <c r="R342" s="0" t="n">
        <v>193705362.581787</v>
      </c>
      <c r="S342" s="81" t="n">
        <v>70.1809772195294</v>
      </c>
      <c r="T342" s="0" t="n">
        <f aca="false">E342+J342+O342</f>
        <v>193705362.581787</v>
      </c>
      <c r="U342" s="0" t="n">
        <v>26.76</v>
      </c>
    </row>
    <row r="343" customFormat="false" ht="13.8" hidden="false" customHeight="false" outlineLevel="0" collapsed="false">
      <c r="A343" s="79" t="n">
        <v>45268</v>
      </c>
      <c r="B343" s="80" t="s">
        <v>16</v>
      </c>
      <c r="C343" s="0" t="n">
        <v>-4.59</v>
      </c>
      <c r="D343" s="0" t="n">
        <v>776.41</v>
      </c>
      <c r="E343" s="0" t="n">
        <v>102193973.155029</v>
      </c>
      <c r="F343" s="81" t="n">
        <v>68.5962081316943</v>
      </c>
      <c r="G343" s="80" t="s">
        <v>17</v>
      </c>
      <c r="H343" s="0" t="n">
        <v>-2.44</v>
      </c>
      <c r="I343" s="0" t="n">
        <v>757.56</v>
      </c>
      <c r="J343" s="0" t="n">
        <v>70789884.6418457</v>
      </c>
      <c r="K343" s="81" t="n">
        <v>80.4956951609808</v>
      </c>
      <c r="L343" s="80" t="s">
        <v>18</v>
      </c>
      <c r="M343" s="0" t="n">
        <v>-4.32</v>
      </c>
      <c r="N343" s="81" t="n">
        <v>834.46</v>
      </c>
      <c r="O343" s="0" t="n">
        <v>20501972.7587891</v>
      </c>
      <c r="P343" s="81" t="n">
        <v>52.4523284517484</v>
      </c>
      <c r="Q343" s="80" t="s">
        <v>35</v>
      </c>
      <c r="R343" s="0" t="n">
        <v>193485830.555664</v>
      </c>
      <c r="S343" s="81" t="n">
        <v>70.101439038867</v>
      </c>
      <c r="T343" s="0" t="n">
        <f aca="false">E343+J343+O343</f>
        <v>193485830.555664</v>
      </c>
      <c r="U343" s="0" t="n">
        <v>23.04</v>
      </c>
    </row>
    <row r="344" customFormat="false" ht="13.8" hidden="false" customHeight="false" outlineLevel="0" collapsed="false">
      <c r="A344" s="79" t="n">
        <v>45269</v>
      </c>
      <c r="B344" s="80" t="s">
        <v>16</v>
      </c>
      <c r="C344" s="0" t="n">
        <v>-4.61</v>
      </c>
      <c r="D344" s="0" t="n">
        <v>776.39</v>
      </c>
      <c r="E344" s="0" t="n">
        <v>102015655.949951</v>
      </c>
      <c r="F344" s="81" t="n">
        <v>68.4765153187488</v>
      </c>
      <c r="G344" s="80" t="s">
        <v>17</v>
      </c>
      <c r="H344" s="0" t="n">
        <v>-2.47</v>
      </c>
      <c r="I344" s="0" t="n">
        <v>757.53</v>
      </c>
      <c r="J344" s="0" t="n">
        <v>70594751.9187012</v>
      </c>
      <c r="K344" s="81" t="n">
        <v>80.273808315457</v>
      </c>
      <c r="L344" s="80" t="s">
        <v>18</v>
      </c>
      <c r="M344" s="0" t="n">
        <v>-4.34</v>
      </c>
      <c r="N344" s="81" t="n">
        <v>834.44</v>
      </c>
      <c r="O344" s="0" t="n">
        <v>20432061.0771484</v>
      </c>
      <c r="P344" s="81" t="n">
        <v>52.2734661280505</v>
      </c>
      <c r="Q344" s="80" t="s">
        <v>35</v>
      </c>
      <c r="R344" s="0" t="n">
        <v>193042468.945801</v>
      </c>
      <c r="S344" s="81" t="n">
        <v>69.9408056385982</v>
      </c>
      <c r="T344" s="0" t="n">
        <f aca="false">E344+J344+O344</f>
        <v>193042468.945801</v>
      </c>
      <c r="U344" s="0" t="n">
        <v>26.44</v>
      </c>
    </row>
    <row r="345" customFormat="false" ht="13.8" hidden="false" customHeight="false" outlineLevel="0" collapsed="false">
      <c r="A345" s="79" t="n">
        <v>45270</v>
      </c>
      <c r="B345" s="80" t="s">
        <v>16</v>
      </c>
      <c r="C345" s="0" t="n">
        <v>-4.65</v>
      </c>
      <c r="D345" s="0" t="n">
        <v>776.35</v>
      </c>
      <c r="E345" s="0" t="n">
        <v>101659647.427979</v>
      </c>
      <c r="F345" s="81" t="n">
        <v>68.2375498111367</v>
      </c>
      <c r="G345" s="80" t="s">
        <v>17</v>
      </c>
      <c r="H345" s="0" t="n">
        <v>-2.5</v>
      </c>
      <c r="I345" s="0" t="n">
        <v>757.5</v>
      </c>
      <c r="J345" s="0" t="n">
        <v>70399990.7741699</v>
      </c>
      <c r="K345" s="81" t="n">
        <v>80.0523439946899</v>
      </c>
      <c r="L345" s="80" t="s">
        <v>18</v>
      </c>
      <c r="M345" s="0" t="n">
        <v>-4.36</v>
      </c>
      <c r="N345" s="81" t="n">
        <v>834.42</v>
      </c>
      <c r="O345" s="0" t="n">
        <v>20362286.6455078</v>
      </c>
      <c r="P345" s="81" t="n">
        <v>52.0949549452972</v>
      </c>
      <c r="Q345" s="80" t="s">
        <v>35</v>
      </c>
      <c r="R345" s="0" t="n">
        <v>192421924.847656</v>
      </c>
      <c r="S345" s="81" t="n">
        <v>69.7159776284949</v>
      </c>
      <c r="T345" s="0" t="n">
        <f aca="false">E345+J345+O345</f>
        <v>192421924.847656</v>
      </c>
      <c r="U345" s="0" t="n">
        <v>24.57</v>
      </c>
    </row>
    <row r="346" customFormat="false" ht="13.8" hidden="false" customHeight="false" outlineLevel="0" collapsed="false">
      <c r="A346" s="79" t="n">
        <v>45271</v>
      </c>
      <c r="B346" s="80" t="s">
        <v>16</v>
      </c>
      <c r="C346" s="0" t="n">
        <v>-4.69</v>
      </c>
      <c r="D346" s="0" t="n">
        <v>776.31</v>
      </c>
      <c r="E346" s="0" t="n">
        <v>101304472.304443</v>
      </c>
      <c r="F346" s="81" t="n">
        <v>67.9991437100229</v>
      </c>
      <c r="G346" s="80" t="s">
        <v>17</v>
      </c>
      <c r="H346" s="0" t="n">
        <v>-2.53</v>
      </c>
      <c r="I346" s="0" t="n">
        <v>757.47</v>
      </c>
      <c r="J346" s="0" t="n">
        <v>70205600.8034668</v>
      </c>
      <c r="K346" s="81" t="n">
        <v>79.8313017383952</v>
      </c>
      <c r="L346" s="80" t="s">
        <v>18</v>
      </c>
      <c r="M346" s="0" t="n">
        <v>-4.39</v>
      </c>
      <c r="N346" s="81" t="n">
        <v>834.39</v>
      </c>
      <c r="O346" s="0" t="n">
        <v>20257882.0014648</v>
      </c>
      <c r="P346" s="81" t="n">
        <v>51.8278456897314</v>
      </c>
      <c r="Q346" s="80" t="s">
        <v>35</v>
      </c>
      <c r="R346" s="0" t="n">
        <v>191767955.109375</v>
      </c>
      <c r="S346" s="81" t="n">
        <v>69.4790392459284</v>
      </c>
      <c r="T346" s="0" t="n">
        <f aca="false">E346+J346+O346</f>
        <v>191767955.109375</v>
      </c>
      <c r="U346" s="0" t="n">
        <v>23.95</v>
      </c>
    </row>
    <row r="347" customFormat="false" ht="13.8" hidden="false" customHeight="false" outlineLevel="0" collapsed="false">
      <c r="A347" s="79" t="n">
        <v>45272</v>
      </c>
      <c r="B347" s="80" t="s">
        <v>16</v>
      </c>
      <c r="C347" s="0" t="n">
        <v>-4.74</v>
      </c>
      <c r="D347" s="0" t="n">
        <v>776.26</v>
      </c>
      <c r="E347" s="0" t="n">
        <v>100861673.331299</v>
      </c>
      <c r="F347" s="81" t="n">
        <v>67.7019213828682</v>
      </c>
      <c r="G347" s="80" t="s">
        <v>17</v>
      </c>
      <c r="H347" s="0" t="n">
        <v>-2.56</v>
      </c>
      <c r="I347" s="0" t="n">
        <v>757.44</v>
      </c>
      <c r="J347" s="0" t="n">
        <v>70011581.6013184</v>
      </c>
      <c r="K347" s="81" t="n">
        <v>79.6106810857337</v>
      </c>
      <c r="L347" s="80" t="s">
        <v>18</v>
      </c>
      <c r="M347" s="0" t="n">
        <v>-4.42</v>
      </c>
      <c r="N347" s="81" t="n">
        <v>834.36</v>
      </c>
      <c r="O347" s="0" t="n">
        <v>20153785.2910156</v>
      </c>
      <c r="P347" s="81" t="n">
        <v>51.5615242526937</v>
      </c>
      <c r="Q347" s="80" t="s">
        <v>35</v>
      </c>
      <c r="R347" s="0" t="n">
        <v>191027040.223633</v>
      </c>
      <c r="S347" s="81" t="n">
        <v>69.2105999522257</v>
      </c>
      <c r="T347" s="0" t="n">
        <f aca="false">E347+J347+O347</f>
        <v>191027040.223633</v>
      </c>
      <c r="U347" s="0" t="n">
        <v>26.13</v>
      </c>
    </row>
    <row r="348" customFormat="false" ht="13.8" hidden="false" customHeight="false" outlineLevel="0" collapsed="false">
      <c r="A348" s="79" t="n">
        <v>45273</v>
      </c>
      <c r="B348" s="80" t="s">
        <v>16</v>
      </c>
      <c r="C348" s="0" t="n">
        <v>-4.77</v>
      </c>
      <c r="D348" s="0" t="n">
        <v>776.23</v>
      </c>
      <c r="E348" s="0" t="n">
        <v>100596616.905518</v>
      </c>
      <c r="F348" s="81" t="n">
        <v>67.5240061380822</v>
      </c>
      <c r="G348" s="80" t="s">
        <v>17</v>
      </c>
      <c r="H348" s="0" t="n">
        <v>-2.58</v>
      </c>
      <c r="I348" s="0" t="n">
        <v>757.42</v>
      </c>
      <c r="J348" s="0" t="n">
        <v>69882441.2497559</v>
      </c>
      <c r="K348" s="81" t="n">
        <v>79.4638346482102</v>
      </c>
      <c r="L348" s="80" t="s">
        <v>18</v>
      </c>
      <c r="M348" s="0" t="n">
        <v>-4.44</v>
      </c>
      <c r="N348" s="81" t="n">
        <v>834.34</v>
      </c>
      <c r="O348" s="0" t="n">
        <v>20084558.2954102</v>
      </c>
      <c r="P348" s="81" t="n">
        <v>51.3844136324647</v>
      </c>
      <c r="Q348" s="80" t="s">
        <v>35</v>
      </c>
      <c r="R348" s="0" t="n">
        <v>190563616.450684</v>
      </c>
      <c r="S348" s="81" t="n">
        <v>69.0426978723925</v>
      </c>
      <c r="T348" s="0" t="n">
        <f aca="false">E348+J348+O348</f>
        <v>190563616.450684</v>
      </c>
      <c r="U348" s="0" t="n">
        <v>47.46</v>
      </c>
    </row>
    <row r="349" customFormat="false" ht="13.8" hidden="false" customHeight="false" outlineLevel="0" collapsed="false">
      <c r="A349" s="79" t="n">
        <v>45274</v>
      </c>
      <c r="B349" s="80" t="s">
        <v>16</v>
      </c>
      <c r="C349" s="0" t="n">
        <v>-4.81</v>
      </c>
      <c r="D349" s="0" t="n">
        <v>776.19</v>
      </c>
      <c r="E349" s="0" t="n">
        <v>100243933.950928</v>
      </c>
      <c r="F349" s="81" t="n">
        <v>67.287272868882</v>
      </c>
      <c r="G349" s="80" t="s">
        <v>17</v>
      </c>
      <c r="H349" s="0" t="n">
        <v>-2.61</v>
      </c>
      <c r="I349" s="0" t="n">
        <v>757.39</v>
      </c>
      <c r="J349" s="0" t="n">
        <v>69689039.0964356</v>
      </c>
      <c r="K349" s="81" t="n">
        <v>79.2439156462805</v>
      </c>
      <c r="L349" s="80" t="s">
        <v>18</v>
      </c>
      <c r="M349" s="0" t="n">
        <v>-4.48</v>
      </c>
      <c r="N349" s="81" t="n">
        <v>834.3</v>
      </c>
      <c r="O349" s="0" t="n">
        <v>19946513.5458984</v>
      </c>
      <c r="P349" s="81" t="n">
        <v>51.0312393975939</v>
      </c>
      <c r="Q349" s="80" t="s">
        <v>35</v>
      </c>
      <c r="R349" s="0" t="n">
        <v>189879486.593262</v>
      </c>
      <c r="S349" s="81" t="n">
        <v>68.7948322413176</v>
      </c>
      <c r="T349" s="0" t="n">
        <f aca="false">E349+J349+O349</f>
        <v>189879486.593262</v>
      </c>
      <c r="U349" s="0" t="n">
        <v>26.44</v>
      </c>
    </row>
    <row r="350" customFormat="false" ht="13.8" hidden="false" customHeight="false" outlineLevel="0" collapsed="false">
      <c r="A350" s="79" t="n">
        <v>45275</v>
      </c>
      <c r="B350" s="80" t="s">
        <v>16</v>
      </c>
      <c r="C350" s="0" t="n">
        <v>-4.85</v>
      </c>
      <c r="D350" s="0" t="n">
        <v>776.15</v>
      </c>
      <c r="E350" s="0" t="n">
        <v>99892079.0407715</v>
      </c>
      <c r="F350" s="81" t="n">
        <v>67.0510954123834</v>
      </c>
      <c r="G350" s="80" t="s">
        <v>17</v>
      </c>
      <c r="H350" s="0" t="n">
        <v>-2.64</v>
      </c>
      <c r="I350" s="0" t="n">
        <v>757.36</v>
      </c>
      <c r="J350" s="0" t="n">
        <v>69496006.6335449</v>
      </c>
      <c r="K350" s="81" t="n">
        <v>79.0244170220402</v>
      </c>
      <c r="L350" s="80" t="s">
        <v>18</v>
      </c>
      <c r="M350" s="0" t="n">
        <v>-4.5</v>
      </c>
      <c r="N350" s="81" t="n">
        <v>834.28</v>
      </c>
      <c r="O350" s="0" t="n">
        <v>19877695.4775391</v>
      </c>
      <c r="P350" s="81" t="n">
        <v>50.8551749784539</v>
      </c>
      <c r="Q350" s="80" t="s">
        <v>35</v>
      </c>
      <c r="R350" s="0" t="n">
        <v>189265781.151855</v>
      </c>
      <c r="S350" s="81" t="n">
        <v>68.5724819303671</v>
      </c>
      <c r="T350" s="0" t="n">
        <f aca="false">E350+J350+O350</f>
        <v>189265781.151855</v>
      </c>
      <c r="U350" s="0" t="n">
        <v>22.14</v>
      </c>
    </row>
    <row r="351" customFormat="false" ht="13.8" hidden="false" customHeight="false" outlineLevel="0" collapsed="false">
      <c r="A351" s="79" t="n">
        <v>45276</v>
      </c>
      <c r="B351" s="80" t="s">
        <v>16</v>
      </c>
      <c r="C351" s="0" t="n">
        <v>-4.9</v>
      </c>
      <c r="D351" s="0" t="n">
        <v>776.1</v>
      </c>
      <c r="E351" s="0" t="n">
        <v>99453422.8024902</v>
      </c>
      <c r="F351" s="81" t="n">
        <v>66.7566538353468</v>
      </c>
      <c r="G351" s="80" t="s">
        <v>17</v>
      </c>
      <c r="H351" s="0" t="n">
        <v>-2.67</v>
      </c>
      <c r="I351" s="0" t="n">
        <v>757.33</v>
      </c>
      <c r="J351" s="0" t="n">
        <v>69303343.4553223</v>
      </c>
      <c r="K351" s="81" t="n">
        <v>78.8053383140946</v>
      </c>
      <c r="L351" s="80" t="s">
        <v>18</v>
      </c>
      <c r="M351" s="0" t="n">
        <v>-4.52</v>
      </c>
      <c r="N351" s="81" t="n">
        <v>834.26</v>
      </c>
      <c r="O351" s="0" t="n">
        <v>19809013.4042969</v>
      </c>
      <c r="P351" s="81" t="n">
        <v>50.6794584897613</v>
      </c>
      <c r="Q351" s="80" t="s">
        <v>35</v>
      </c>
      <c r="R351" s="0" t="n">
        <v>188565779.662109</v>
      </c>
      <c r="S351" s="81" t="n">
        <v>68.318865882</v>
      </c>
      <c r="T351" s="0" t="n">
        <f aca="false">E351+J351+O351</f>
        <v>188565779.662109</v>
      </c>
      <c r="U351" s="0" t="n">
        <v>26.76</v>
      </c>
    </row>
    <row r="352" customFormat="false" ht="13.8" hidden="false" customHeight="false" outlineLevel="0" collapsed="false">
      <c r="A352" s="79" t="n">
        <v>45277</v>
      </c>
      <c r="B352" s="80" t="s">
        <v>16</v>
      </c>
      <c r="C352" s="0" t="n">
        <v>-4.95</v>
      </c>
      <c r="D352" s="0" t="n">
        <v>776.05</v>
      </c>
      <c r="E352" s="0" t="n">
        <v>99016055.677002</v>
      </c>
      <c r="F352" s="81" t="n">
        <v>66.4630775563969</v>
      </c>
      <c r="G352" s="80" t="s">
        <v>17</v>
      </c>
      <c r="H352" s="0" t="n">
        <v>-2.71</v>
      </c>
      <c r="I352" s="0" t="n">
        <v>757.29</v>
      </c>
      <c r="J352" s="0" t="n">
        <v>69047032.9621582</v>
      </c>
      <c r="K352" s="81" t="n">
        <v>78.5138857791924</v>
      </c>
      <c r="L352" s="80" t="s">
        <v>18</v>
      </c>
      <c r="M352" s="0" t="n">
        <v>-4.54</v>
      </c>
      <c r="N352" s="81" t="n">
        <v>834.24</v>
      </c>
      <c r="O352" s="0" t="n">
        <v>19740467.1708984</v>
      </c>
      <c r="P352" s="81" t="n">
        <v>50.5040895342639</v>
      </c>
      <c r="Q352" s="80" t="s">
        <v>35</v>
      </c>
      <c r="R352" s="0" t="n">
        <v>187803555.810059</v>
      </c>
      <c r="S352" s="81" t="n">
        <v>68.0427061821137</v>
      </c>
      <c r="T352" s="0" t="n">
        <f aca="false">E352+J352+O352</f>
        <v>187803555.810059</v>
      </c>
      <c r="U352" s="0" t="n">
        <v>24.88</v>
      </c>
    </row>
    <row r="353" customFormat="false" ht="13.8" hidden="false" customHeight="false" outlineLevel="0" collapsed="false">
      <c r="A353" s="79" t="n">
        <v>45278</v>
      </c>
      <c r="B353" s="80" t="s">
        <v>16</v>
      </c>
      <c r="C353" s="0" t="n">
        <v>-5</v>
      </c>
      <c r="D353" s="0" t="n">
        <v>776</v>
      </c>
      <c r="E353" s="0" t="n">
        <v>98579975.0515137</v>
      </c>
      <c r="F353" s="81" t="n">
        <v>66.1703648217348</v>
      </c>
      <c r="G353" s="80" t="s">
        <v>17</v>
      </c>
      <c r="H353" s="0" t="n">
        <v>-2.74</v>
      </c>
      <c r="I353" s="0" t="n">
        <v>757.26</v>
      </c>
      <c r="J353" s="0" t="n">
        <v>68855229.8747559</v>
      </c>
      <c r="K353" s="81" t="n">
        <v>78.2957850868041</v>
      </c>
      <c r="L353" s="80" t="s">
        <v>18</v>
      </c>
      <c r="M353" s="0" t="n">
        <v>-4.58</v>
      </c>
      <c r="N353" s="81" t="n">
        <v>834.2</v>
      </c>
      <c r="O353" s="0" t="n">
        <v>19603781.5878906</v>
      </c>
      <c r="P353" s="81" t="n">
        <v>50.1543925963694</v>
      </c>
      <c r="Q353" s="80" t="s">
        <v>35</v>
      </c>
      <c r="R353" s="0" t="n">
        <v>187038986.51416</v>
      </c>
      <c r="S353" s="81" t="n">
        <v>67.765696709464</v>
      </c>
      <c r="T353" s="0" t="n">
        <f aca="false">E353+J353+O353</f>
        <v>187038986.51416</v>
      </c>
      <c r="U353" s="0" t="n">
        <v>23.04</v>
      </c>
    </row>
    <row r="354" customFormat="false" ht="13.8" hidden="false" customHeight="false" outlineLevel="0" collapsed="false">
      <c r="A354" s="79" t="n">
        <v>45279</v>
      </c>
      <c r="B354" s="80" t="s">
        <v>16</v>
      </c>
      <c r="C354" s="0" t="n">
        <v>-5.03</v>
      </c>
      <c r="D354" s="0" t="n">
        <v>775.97</v>
      </c>
      <c r="E354" s="0" t="n">
        <v>98318943.1062012</v>
      </c>
      <c r="F354" s="81" t="n">
        <v>65.995150950536</v>
      </c>
      <c r="G354" s="80" t="s">
        <v>17</v>
      </c>
      <c r="H354" s="0" t="n">
        <v>-2.77</v>
      </c>
      <c r="I354" s="0" t="n">
        <v>757.23</v>
      </c>
      <c r="J354" s="0" t="n">
        <v>68663794.7243652</v>
      </c>
      <c r="K354" s="81" t="n">
        <v>78.0781027782808</v>
      </c>
      <c r="L354" s="80" t="s">
        <v>18</v>
      </c>
      <c r="M354" s="0" t="n">
        <v>-4.61</v>
      </c>
      <c r="N354" s="81" t="n">
        <v>834.17</v>
      </c>
      <c r="O354" s="0" t="n">
        <v>19501622.809082</v>
      </c>
      <c r="P354" s="81" t="n">
        <v>49.8930291713302</v>
      </c>
      <c r="Q354" s="80" t="s">
        <v>35</v>
      </c>
      <c r="R354" s="0" t="n">
        <v>186484360.639648</v>
      </c>
      <c r="S354" s="81" t="n">
        <v>67.5647513905236</v>
      </c>
      <c r="T354" s="0" t="n">
        <f aca="false">E354+J354+O354</f>
        <v>186484360.639648</v>
      </c>
      <c r="U354" s="0" t="n">
        <v>23.65</v>
      </c>
    </row>
    <row r="355" customFormat="false" ht="13.8" hidden="false" customHeight="false" outlineLevel="0" collapsed="false">
      <c r="A355" s="79" t="n">
        <v>45280</v>
      </c>
      <c r="B355" s="80" t="s">
        <v>16</v>
      </c>
      <c r="C355" s="0" t="n">
        <v>-5.05</v>
      </c>
      <c r="D355" s="0" t="n">
        <v>775.95</v>
      </c>
      <c r="E355" s="0" t="n">
        <v>98145178.3063965</v>
      </c>
      <c r="F355" s="81" t="n">
        <v>65.878513872973</v>
      </c>
      <c r="G355" s="80" t="s">
        <v>17</v>
      </c>
      <c r="H355" s="0" t="n">
        <v>-2.81</v>
      </c>
      <c r="I355" s="0" t="n">
        <v>757.19</v>
      </c>
      <c r="J355" s="0" t="n">
        <v>68409119.5014648</v>
      </c>
      <c r="K355" s="81" t="n">
        <v>77.7885097211461</v>
      </c>
      <c r="L355" s="80" t="s">
        <v>18</v>
      </c>
      <c r="M355" s="0" t="n">
        <v>-4.62</v>
      </c>
      <c r="N355" s="81" t="n">
        <v>834.16</v>
      </c>
      <c r="O355" s="0" t="n">
        <v>19467637.4765625</v>
      </c>
      <c r="P355" s="81" t="n">
        <v>49.8060809617686</v>
      </c>
      <c r="Q355" s="80" t="s">
        <v>35</v>
      </c>
      <c r="R355" s="0" t="n">
        <v>186021935.284424</v>
      </c>
      <c r="S355" s="81" t="n">
        <v>67.3972110452889</v>
      </c>
      <c r="T355" s="0" t="n">
        <f aca="false">E355+J355+O355</f>
        <v>186021935.284424</v>
      </c>
      <c r="U355" s="0" t="n">
        <v>24.57</v>
      </c>
    </row>
    <row r="356" customFormat="false" ht="13.8" hidden="false" customHeight="false" outlineLevel="0" collapsed="false">
      <c r="A356" s="79" t="n">
        <v>45281</v>
      </c>
      <c r="B356" s="80" t="s">
        <v>16</v>
      </c>
      <c r="C356" s="0" t="n">
        <v>-5.11</v>
      </c>
      <c r="D356" s="0" t="n">
        <v>775.89</v>
      </c>
      <c r="E356" s="0" t="n">
        <v>97625113.2595215</v>
      </c>
      <c r="F356" s="81" t="n">
        <v>65.529427825175</v>
      </c>
      <c r="G356" s="80" t="s">
        <v>17</v>
      </c>
      <c r="H356" s="0" t="n">
        <v>-2.83</v>
      </c>
      <c r="I356" s="0" t="n">
        <v>757.17</v>
      </c>
      <c r="J356" s="0" t="n">
        <v>68282026.6115723</v>
      </c>
      <c r="K356" s="81" t="n">
        <v>77.6439914672503</v>
      </c>
      <c r="L356" s="80" t="s">
        <v>18</v>
      </c>
      <c r="M356" s="0" t="n">
        <v>-4.63</v>
      </c>
      <c r="N356" s="81" t="n">
        <v>834.15</v>
      </c>
      <c r="O356" s="0" t="n">
        <v>19433685.9052734</v>
      </c>
      <c r="P356" s="81" t="n">
        <v>49.7192191270731</v>
      </c>
      <c r="Q356" s="80" t="s">
        <v>35</v>
      </c>
      <c r="R356" s="0" t="n">
        <v>185340825.776367</v>
      </c>
      <c r="S356" s="81" t="n">
        <v>67.1504397105576</v>
      </c>
      <c r="T356" s="0" t="n">
        <f aca="false">E356+J356+O356</f>
        <v>185340825.776367</v>
      </c>
      <c r="U356" s="0" t="n">
        <v>23.65</v>
      </c>
    </row>
    <row r="357" customFormat="false" ht="13.8" hidden="false" customHeight="false" outlineLevel="0" collapsed="false">
      <c r="A357" s="79" t="n">
        <v>45282</v>
      </c>
      <c r="B357" s="80" t="s">
        <v>16</v>
      </c>
      <c r="C357" s="0" t="n">
        <v>-5.1</v>
      </c>
      <c r="D357" s="0" t="n">
        <v>775.9</v>
      </c>
      <c r="E357" s="0" t="n">
        <v>97711662.8317871</v>
      </c>
      <c r="F357" s="81" t="n">
        <v>65.5875229582788</v>
      </c>
      <c r="G357" s="80" t="s">
        <v>17</v>
      </c>
      <c r="H357" s="0" t="n">
        <v>-2.87</v>
      </c>
      <c r="I357" s="0" t="n">
        <v>757.13</v>
      </c>
      <c r="J357" s="0" t="n">
        <v>68028329.6740723</v>
      </c>
      <c r="K357" s="81" t="n">
        <v>77.3555108255937</v>
      </c>
      <c r="L357" s="80" t="s">
        <v>18</v>
      </c>
      <c r="M357" s="0" t="n">
        <v>-4.65</v>
      </c>
      <c r="N357" s="81" t="n">
        <v>834.13</v>
      </c>
      <c r="O357" s="0" t="n">
        <v>19365883.9746094</v>
      </c>
      <c r="P357" s="81" t="n">
        <v>49.5457543986445</v>
      </c>
      <c r="Q357" s="80" t="s">
        <v>35</v>
      </c>
      <c r="R357" s="0" t="n">
        <v>185105876.480469</v>
      </c>
      <c r="S357" s="81" t="n">
        <v>67.06531573173</v>
      </c>
      <c r="T357" s="0" t="n">
        <f aca="false">E357+J357+O357</f>
        <v>185105876.480469</v>
      </c>
      <c r="U357" s="0" t="n">
        <v>29.02</v>
      </c>
    </row>
    <row r="358" customFormat="false" ht="13.8" hidden="false" customHeight="false" outlineLevel="0" collapsed="false">
      <c r="A358" s="79" t="n">
        <v>45283</v>
      </c>
      <c r="B358" s="80" t="s">
        <v>16</v>
      </c>
      <c r="C358" s="0" t="n">
        <v>-5.09</v>
      </c>
      <c r="D358" s="0" t="n">
        <v>775.91</v>
      </c>
      <c r="E358" s="0" t="n">
        <v>97798263.5515137</v>
      </c>
      <c r="F358" s="81" t="n">
        <v>65.6456524233667</v>
      </c>
      <c r="G358" s="80" t="s">
        <v>17</v>
      </c>
      <c r="H358" s="0" t="n">
        <v>-2.88</v>
      </c>
      <c r="I358" s="0" t="n">
        <v>757.12</v>
      </c>
      <c r="J358" s="0" t="n">
        <v>67965007.1940918</v>
      </c>
      <c r="K358" s="81" t="n">
        <v>77.2835063708453</v>
      </c>
      <c r="L358" s="80" t="s">
        <v>18</v>
      </c>
      <c r="M358" s="0" t="n">
        <v>-4.67</v>
      </c>
      <c r="N358" s="81" t="n">
        <v>834.11</v>
      </c>
      <c r="O358" s="0" t="n">
        <v>19298216.8623047</v>
      </c>
      <c r="P358" s="81" t="n">
        <v>49.3726345900414</v>
      </c>
      <c r="Q358" s="80" t="s">
        <v>35</v>
      </c>
      <c r="R358" s="0" t="n">
        <v>185061487.60791</v>
      </c>
      <c r="S358" s="81" t="n">
        <v>67.0492332938857</v>
      </c>
      <c r="T358" s="0" t="n">
        <f aca="false">E358+J358+O358</f>
        <v>185061487.60791</v>
      </c>
      <c r="U358" s="0" t="n">
        <v>30.33</v>
      </c>
    </row>
    <row r="359" customFormat="false" ht="13.8" hidden="false" customHeight="false" outlineLevel="0" collapsed="false">
      <c r="A359" s="79" t="n">
        <v>45284</v>
      </c>
      <c r="B359" s="80" t="s">
        <v>16</v>
      </c>
      <c r="C359" s="0" t="n">
        <v>-5.08</v>
      </c>
      <c r="D359" s="0" t="n">
        <v>775.92</v>
      </c>
      <c r="E359" s="0" t="n">
        <v>97884915.4377441</v>
      </c>
      <c r="F359" s="81" t="n">
        <v>65.7038162332213</v>
      </c>
      <c r="G359" s="80" t="s">
        <v>17</v>
      </c>
      <c r="H359" s="0" t="n">
        <v>-2.89</v>
      </c>
      <c r="I359" s="0" t="n">
        <v>757.11</v>
      </c>
      <c r="J359" s="0" t="n">
        <v>67901725.3869629</v>
      </c>
      <c r="K359" s="81" t="n">
        <v>77.2115481654935</v>
      </c>
      <c r="L359" s="80" t="s">
        <v>18</v>
      </c>
      <c r="M359" s="0" t="n">
        <v>-4.69</v>
      </c>
      <c r="N359" s="81" t="n">
        <v>834.09</v>
      </c>
      <c r="O359" s="0" t="n">
        <v>19230684.4106445</v>
      </c>
      <c r="P359" s="81" t="n">
        <v>49.1998592977656</v>
      </c>
      <c r="Q359" s="80" t="s">
        <v>35</v>
      </c>
      <c r="R359" s="0" t="n">
        <v>185017325.235352</v>
      </c>
      <c r="S359" s="81" t="n">
        <v>67.0332329187738</v>
      </c>
      <c r="T359" s="0" t="n">
        <f aca="false">E359+J359+O359</f>
        <v>185017325.235352</v>
      </c>
      <c r="U359" s="0" t="n">
        <v>36.11</v>
      </c>
    </row>
    <row r="360" customFormat="false" ht="13.8" hidden="false" customHeight="false" outlineLevel="0" collapsed="false">
      <c r="A360" s="79" t="n">
        <v>45285</v>
      </c>
      <c r="B360" s="80" t="s">
        <v>16</v>
      </c>
      <c r="C360" s="0" t="n">
        <v>-5.1</v>
      </c>
      <c r="D360" s="0" t="n">
        <v>775.9</v>
      </c>
      <c r="E360" s="0" t="n">
        <v>97711662.8317871</v>
      </c>
      <c r="F360" s="81" t="n">
        <v>65.5875229582788</v>
      </c>
      <c r="G360" s="80" t="s">
        <v>17</v>
      </c>
      <c r="H360" s="0" t="n">
        <v>-2.9</v>
      </c>
      <c r="I360" s="0" t="n">
        <v>757.1</v>
      </c>
      <c r="J360" s="0" t="n">
        <v>67838484.2355957</v>
      </c>
      <c r="K360" s="81" t="n">
        <v>77.1396361901055</v>
      </c>
      <c r="L360" s="80" t="s">
        <v>18</v>
      </c>
      <c r="M360" s="0" t="n">
        <v>-4.72</v>
      </c>
      <c r="N360" s="81" t="n">
        <v>834.06</v>
      </c>
      <c r="O360" s="0" t="n">
        <v>19129637.8798828</v>
      </c>
      <c r="P360" s="81" t="n">
        <v>48.9413414525425</v>
      </c>
      <c r="Q360" s="80" t="s">
        <v>35</v>
      </c>
      <c r="R360" s="0" t="n">
        <v>184679784.947266</v>
      </c>
      <c r="S360" s="81" t="n">
        <v>66.9109394161413</v>
      </c>
      <c r="T360" s="0" t="n">
        <f aca="false">E360+J360+O360</f>
        <v>184679784.947266</v>
      </c>
      <c r="U360" s="0" t="n">
        <v>28.37</v>
      </c>
    </row>
    <row r="361" customFormat="false" ht="13.8" hidden="false" customHeight="false" outlineLevel="0" collapsed="false">
      <c r="A361" s="79" t="n">
        <v>45286</v>
      </c>
      <c r="B361" s="80" t="s">
        <v>16</v>
      </c>
      <c r="C361" s="0" t="n">
        <v>-5.1</v>
      </c>
      <c r="D361" s="0" t="n">
        <v>775.9</v>
      </c>
      <c r="E361" s="0" t="n">
        <v>97711662.8317871</v>
      </c>
      <c r="F361" s="81" t="n">
        <v>65.5875229582788</v>
      </c>
      <c r="G361" s="80" t="s">
        <v>17</v>
      </c>
      <c r="H361" s="0" t="n">
        <v>-2.91</v>
      </c>
      <c r="I361" s="0" t="n">
        <v>757.09</v>
      </c>
      <c r="J361" s="0" t="n">
        <v>67775283.7268066</v>
      </c>
      <c r="K361" s="81" t="n">
        <v>77.0677704296901</v>
      </c>
      <c r="L361" s="80" t="s">
        <v>18</v>
      </c>
      <c r="M361" s="0" t="n">
        <v>-4.72</v>
      </c>
      <c r="N361" s="81" t="n">
        <v>834.06</v>
      </c>
      <c r="O361" s="0" t="n">
        <v>19129637.8798828</v>
      </c>
      <c r="P361" s="81" t="n">
        <v>48.9413414525425</v>
      </c>
      <c r="Q361" s="80" t="s">
        <v>35</v>
      </c>
      <c r="R361" s="0" t="n">
        <v>184616584.438477</v>
      </c>
      <c r="S361" s="81" t="n">
        <v>66.8880413744533</v>
      </c>
      <c r="T361" s="0" t="n">
        <f aca="false">E361+J361+O361</f>
        <v>184616584.438477</v>
      </c>
      <c r="U361" s="0" t="n">
        <v>29.34</v>
      </c>
    </row>
    <row r="362" customFormat="false" ht="13.8" hidden="false" customHeight="false" outlineLevel="0" collapsed="false">
      <c r="A362" s="79" t="n">
        <v>45287</v>
      </c>
      <c r="B362" s="80" t="s">
        <v>16</v>
      </c>
      <c r="C362" s="0" t="n">
        <v>-5.14</v>
      </c>
      <c r="D362" s="0" t="n">
        <v>775.86</v>
      </c>
      <c r="E362" s="0" t="n">
        <v>97365771.2087402</v>
      </c>
      <c r="F362" s="81" t="n">
        <v>65.3553482709365</v>
      </c>
      <c r="G362" s="80" t="s">
        <v>17</v>
      </c>
      <c r="H362" s="0" t="n">
        <v>-2.93</v>
      </c>
      <c r="I362" s="0" t="n">
        <v>757.07</v>
      </c>
      <c r="J362" s="0" t="n">
        <v>67649004.5749512</v>
      </c>
      <c r="K362" s="81" t="n">
        <v>76.9241774832632</v>
      </c>
      <c r="L362" s="80" t="s">
        <v>18</v>
      </c>
      <c r="M362" s="0" t="n">
        <v>-4.72</v>
      </c>
      <c r="N362" s="81" t="n">
        <v>834.06</v>
      </c>
      <c r="O362" s="0" t="n">
        <v>19129637.8798828</v>
      </c>
      <c r="P362" s="81" t="n">
        <v>48.9413414525425</v>
      </c>
      <c r="Q362" s="80" t="s">
        <v>35</v>
      </c>
      <c r="R362" s="0" t="n">
        <v>184144413.663574</v>
      </c>
      <c r="S362" s="81" t="n">
        <v>66.7169701869782</v>
      </c>
      <c r="T362" s="0" t="n">
        <f aca="false">E362+J362+O362</f>
        <v>184144413.663574</v>
      </c>
      <c r="U362" s="0" t="n">
        <v>29.34</v>
      </c>
    </row>
    <row r="363" customFormat="false" ht="13.8" hidden="false" customHeight="false" outlineLevel="0" collapsed="false">
      <c r="A363" s="79" t="n">
        <v>45288</v>
      </c>
      <c r="B363" s="80" t="s">
        <v>16</v>
      </c>
      <c r="C363" s="0" t="n">
        <v>-5.18</v>
      </c>
      <c r="D363" s="0" t="n">
        <v>775.82</v>
      </c>
      <c r="E363" s="0" t="n">
        <v>97020696.5837402</v>
      </c>
      <c r="F363" s="81" t="n">
        <v>65.1237219815705</v>
      </c>
      <c r="G363" s="80" t="s">
        <v>17</v>
      </c>
      <c r="H363" s="0" t="n">
        <v>-2.96</v>
      </c>
      <c r="I363" s="0" t="n">
        <v>757.04</v>
      </c>
      <c r="J363" s="0" t="n">
        <v>67459890.2875977</v>
      </c>
      <c r="K363" s="81" t="n">
        <v>76.7091342450603</v>
      </c>
      <c r="L363" s="80" t="s">
        <v>18</v>
      </c>
      <c r="M363" s="0" t="n">
        <v>-4.76</v>
      </c>
      <c r="N363" s="81" t="n">
        <v>834.02</v>
      </c>
      <c r="O363" s="0" t="n">
        <v>18995379.0200195</v>
      </c>
      <c r="P363" s="81" t="n">
        <v>48.5978530527696</v>
      </c>
      <c r="Q363" s="80" t="s">
        <v>35</v>
      </c>
      <c r="R363" s="0" t="n">
        <v>183475965.891357</v>
      </c>
      <c r="S363" s="81" t="n">
        <v>66.4747862987827</v>
      </c>
      <c r="T363" s="0" t="n">
        <f aca="false">E363+J363+O363</f>
        <v>183475965.891357</v>
      </c>
      <c r="U363" s="0" t="n">
        <v>25.5</v>
      </c>
    </row>
    <row r="364" customFormat="false" ht="13.8" hidden="false" customHeight="false" outlineLevel="0" collapsed="false">
      <c r="A364" s="79" t="n">
        <v>45289</v>
      </c>
      <c r="B364" s="80" t="s">
        <v>16</v>
      </c>
      <c r="C364" s="0" t="n">
        <v>-5.22</v>
      </c>
      <c r="D364" s="0" t="n">
        <v>775.78</v>
      </c>
      <c r="E364" s="0" t="n">
        <v>96676437.6198731</v>
      </c>
      <c r="F364" s="81" t="n">
        <v>64.8926431927968</v>
      </c>
      <c r="G364" s="80" t="s">
        <v>17</v>
      </c>
      <c r="H364" s="0" t="n">
        <v>-2.98</v>
      </c>
      <c r="I364" s="0" t="n">
        <v>757.02</v>
      </c>
      <c r="J364" s="0" t="n">
        <v>67334016.8803711</v>
      </c>
      <c r="K364" s="81" t="n">
        <v>76.5660026738161</v>
      </c>
      <c r="L364" s="80" t="s">
        <v>18</v>
      </c>
      <c r="M364" s="0" t="n">
        <v>-4.78</v>
      </c>
      <c r="N364" s="81" t="n">
        <v>834</v>
      </c>
      <c r="O364" s="0" t="n">
        <v>18928450.5986328</v>
      </c>
      <c r="P364" s="81" t="n">
        <v>48.4266231139419</v>
      </c>
      <c r="Q364" s="80" t="s">
        <v>35</v>
      </c>
      <c r="R364" s="0" t="n">
        <v>182938905.098877</v>
      </c>
      <c r="S364" s="81" t="n">
        <v>66.2802049472898</v>
      </c>
      <c r="T364" s="0" t="n">
        <f aca="false">E364+J364+O364</f>
        <v>182938905.098877</v>
      </c>
      <c r="U364" s="0" t="n">
        <v>30.33</v>
      </c>
    </row>
    <row r="365" customFormat="false" ht="13.8" hidden="false" customHeight="false" outlineLevel="0" collapsed="false">
      <c r="A365" s="79" t="n">
        <v>45290</v>
      </c>
      <c r="B365" s="80" t="s">
        <v>16</v>
      </c>
      <c r="C365" s="0" t="n">
        <v>-5.26</v>
      </c>
      <c r="D365" s="0" t="n">
        <v>775.74</v>
      </c>
      <c r="E365" s="0" t="n">
        <v>96332992.9772949</v>
      </c>
      <c r="F365" s="81" t="n">
        <v>64.6621110052649</v>
      </c>
      <c r="G365" s="80" t="s">
        <v>17</v>
      </c>
      <c r="H365" s="0" t="n">
        <v>-3</v>
      </c>
      <c r="I365" s="0" t="n">
        <v>757</v>
      </c>
      <c r="J365" s="0" t="n">
        <v>67208305.5617676</v>
      </c>
      <c r="K365" s="81" t="n">
        <v>76.4230554147297</v>
      </c>
      <c r="L365" s="80" t="s">
        <v>18</v>
      </c>
      <c r="M365" s="0" t="n">
        <v>-4.8</v>
      </c>
      <c r="N365" s="81" t="n">
        <v>833.98</v>
      </c>
      <c r="O365" s="0" t="n">
        <v>18861655.9765625</v>
      </c>
      <c r="P365" s="81" t="n">
        <v>48.2557354878163</v>
      </c>
      <c r="Q365" s="80" t="s">
        <v>35</v>
      </c>
      <c r="R365" s="0" t="n">
        <v>182402954.515625</v>
      </c>
      <c r="S365" s="81" t="n">
        <v>66.0860258333372</v>
      </c>
      <c r="T365" s="0" t="n">
        <f aca="false">E365+J365+O365</f>
        <v>182402954.515625</v>
      </c>
      <c r="U365" s="0" t="n">
        <v>23.65</v>
      </c>
    </row>
    <row r="366" customFormat="false" ht="13.8" hidden="false" customHeight="false" outlineLevel="0" collapsed="false">
      <c r="A366" s="79" t="n">
        <v>45291</v>
      </c>
      <c r="B366" s="80" t="s">
        <v>16</v>
      </c>
      <c r="C366" s="0" t="n">
        <v>-5.3</v>
      </c>
      <c r="D366" s="0" t="n">
        <v>775.7</v>
      </c>
      <c r="E366" s="0" t="n">
        <v>95990361.317627</v>
      </c>
      <c r="F366" s="81" t="n">
        <v>64.4321245206076</v>
      </c>
      <c r="G366" s="80" t="s">
        <v>17</v>
      </c>
      <c r="H366" s="0" t="n">
        <v>-3.03</v>
      </c>
      <c r="I366" s="0" t="n">
        <v>756.97</v>
      </c>
      <c r="J366" s="0" t="n">
        <v>67020042.236084</v>
      </c>
      <c r="K366" s="81" t="n">
        <v>76.2089798112605</v>
      </c>
      <c r="L366" s="80" t="s">
        <v>18</v>
      </c>
      <c r="M366" s="0" t="n">
        <v>-4.8</v>
      </c>
      <c r="N366" s="81" t="n">
        <v>833.98</v>
      </c>
      <c r="O366" s="0" t="n">
        <v>18861655.9765625</v>
      </c>
      <c r="P366" s="81" t="n">
        <v>48.2557354878163</v>
      </c>
      <c r="Q366" s="80" t="s">
        <v>35</v>
      </c>
      <c r="R366" s="0" t="n">
        <v>181872059.530273</v>
      </c>
      <c r="S366" s="81" t="n">
        <v>65.8936784022887</v>
      </c>
      <c r="T366" s="0" t="n">
        <f aca="false">E366+J366+O366</f>
        <v>181872059.530273</v>
      </c>
      <c r="U366" s="0" t="n">
        <v>32.67</v>
      </c>
    </row>
    <row r="367" customFormat="false" ht="13.8" hidden="false" customHeight="false" outlineLevel="0" collapsed="false">
      <c r="A367" s="79" t="n">
        <v>45292</v>
      </c>
      <c r="B367" s="80" t="s">
        <v>16</v>
      </c>
      <c r="C367" s="0" t="n">
        <v>-5.22</v>
      </c>
      <c r="D367" s="0" t="n">
        <v>775.78</v>
      </c>
      <c r="E367" s="0" t="n">
        <v>96676437.6198731</v>
      </c>
      <c r="F367" s="81" t="n">
        <v>64.8926431927968</v>
      </c>
      <c r="G367" s="80" t="s">
        <v>17</v>
      </c>
      <c r="H367" s="0" t="n">
        <v>-2.98</v>
      </c>
      <c r="I367" s="0" t="n">
        <v>757.02</v>
      </c>
      <c r="J367" s="0" t="n">
        <v>67334016.8803711</v>
      </c>
      <c r="K367" s="81" t="n">
        <v>76.5660026738161</v>
      </c>
      <c r="L367" s="80" t="s">
        <v>18</v>
      </c>
      <c r="M367" s="0" t="n">
        <v>-4.8</v>
      </c>
      <c r="N367" s="81" t="n">
        <v>833.98</v>
      </c>
      <c r="O367" s="0" t="n">
        <v>18861655.9765625</v>
      </c>
      <c r="P367" s="81" t="n">
        <v>48.2557354878163</v>
      </c>
      <c r="Q367" s="80" t="s">
        <v>35</v>
      </c>
      <c r="R367" s="0" t="n">
        <v>182872110.476807</v>
      </c>
      <c r="S367" s="81" t="n">
        <v>66.2560047300763</v>
      </c>
      <c r="T367" s="0" t="n">
        <f aca="false">E367+J367+O367</f>
        <v>182872110.476807</v>
      </c>
      <c r="U367" s="0" t="n">
        <v>31.66</v>
      </c>
    </row>
    <row r="368" customFormat="false" ht="13.8" hidden="false" customHeight="false" outlineLevel="0" collapsed="false">
      <c r="A368" s="79" t="n">
        <v>45293</v>
      </c>
      <c r="B368" s="80" t="s">
        <v>16</v>
      </c>
      <c r="C368" s="0" t="n">
        <v>-5.18</v>
      </c>
      <c r="D368" s="0" t="n">
        <v>775.82</v>
      </c>
      <c r="E368" s="0" t="n">
        <v>97020696.5837402</v>
      </c>
      <c r="F368" s="81" t="n">
        <v>65.1237219815705</v>
      </c>
      <c r="G368" s="80" t="s">
        <v>17</v>
      </c>
      <c r="H368" s="0" t="n">
        <v>-2.95</v>
      </c>
      <c r="I368" s="0" t="n">
        <v>757.05</v>
      </c>
      <c r="J368" s="0" t="n">
        <v>67522887.8112793</v>
      </c>
      <c r="K368" s="81" t="n">
        <v>76.7807691896266</v>
      </c>
      <c r="L368" s="80" t="s">
        <v>18</v>
      </c>
      <c r="M368" s="0" t="n">
        <v>-4.78</v>
      </c>
      <c r="N368" s="81" t="n">
        <v>834</v>
      </c>
      <c r="O368" s="0" t="n">
        <v>18928450.5986328</v>
      </c>
      <c r="P368" s="81" t="n">
        <v>48.4266231139419</v>
      </c>
      <c r="Q368" s="80" t="s">
        <v>35</v>
      </c>
      <c r="R368" s="0" t="n">
        <v>183472034.993652</v>
      </c>
      <c r="S368" s="81" t="n">
        <v>66.4733621036101</v>
      </c>
      <c r="T368" s="0" t="n">
        <f aca="false">E368+J368+O368</f>
        <v>183472034.993652</v>
      </c>
      <c r="U368" s="0" t="n">
        <v>48.23</v>
      </c>
    </row>
    <row r="369" customFormat="false" ht="13.8" hidden="false" customHeight="false" outlineLevel="0" collapsed="false">
      <c r="A369" s="79" t="n">
        <v>45294</v>
      </c>
      <c r="B369" s="80" t="s">
        <v>16</v>
      </c>
      <c r="C369" s="0" t="n">
        <v>-5.1</v>
      </c>
      <c r="D369" s="0" t="n">
        <v>775.9</v>
      </c>
      <c r="E369" s="0" t="n">
        <v>97711662.8317871</v>
      </c>
      <c r="F369" s="81" t="n">
        <v>65.5875229582788</v>
      </c>
      <c r="G369" s="80" t="s">
        <v>17</v>
      </c>
      <c r="H369" s="0" t="n">
        <v>-2.95</v>
      </c>
      <c r="I369" s="0" t="n">
        <v>757.05</v>
      </c>
      <c r="J369" s="0" t="n">
        <v>67522887.8112793</v>
      </c>
      <c r="K369" s="81" t="n">
        <v>76.7807691896266</v>
      </c>
      <c r="L369" s="80" t="s">
        <v>18</v>
      </c>
      <c r="M369" s="0" t="n">
        <v>-4.78</v>
      </c>
      <c r="N369" s="81" t="n">
        <v>834</v>
      </c>
      <c r="O369" s="0" t="n">
        <v>18928450.5986328</v>
      </c>
      <c r="P369" s="81" t="n">
        <v>48.4266231139419</v>
      </c>
      <c r="Q369" s="80" t="s">
        <v>35</v>
      </c>
      <c r="R369" s="0" t="n">
        <v>184163001.241699</v>
      </c>
      <c r="S369" s="81" t="n">
        <v>66.7237046128071</v>
      </c>
      <c r="T369" s="0" t="n">
        <f aca="false">E369+J369+O369</f>
        <v>184163001.241699</v>
      </c>
      <c r="U369" s="0" t="n">
        <v>35.07</v>
      </c>
    </row>
    <row r="370" customFormat="false" ht="13.8" hidden="false" customHeight="false" outlineLevel="0" collapsed="false">
      <c r="A370" s="79" t="n">
        <v>45295</v>
      </c>
      <c r="B370" s="80" t="s">
        <v>16</v>
      </c>
      <c r="C370" s="0" t="n">
        <v>-5</v>
      </c>
      <c r="D370" s="0" t="n">
        <v>776</v>
      </c>
      <c r="E370" s="0" t="n">
        <v>98579975.0515137</v>
      </c>
      <c r="F370" s="81" t="n">
        <v>66.1703648217348</v>
      </c>
      <c r="G370" s="80" t="s">
        <v>17</v>
      </c>
      <c r="H370" s="0" t="n">
        <v>-2.89</v>
      </c>
      <c r="I370" s="0" t="n">
        <v>757.11</v>
      </c>
      <c r="J370" s="0" t="n">
        <v>67901725.3869629</v>
      </c>
      <c r="K370" s="81" t="n">
        <v>77.2115481654935</v>
      </c>
      <c r="L370" s="80" t="s">
        <v>18</v>
      </c>
      <c r="M370" s="0" t="n">
        <v>-4.74</v>
      </c>
      <c r="N370" s="81" t="n">
        <v>834.04</v>
      </c>
      <c r="O370" s="0" t="n">
        <v>19062441.3945313</v>
      </c>
      <c r="P370" s="81" t="n">
        <v>48.7694256978037</v>
      </c>
      <c r="Q370" s="80" t="s">
        <v>35</v>
      </c>
      <c r="R370" s="0" t="n">
        <v>185544141.833008</v>
      </c>
      <c r="S370" s="81" t="n">
        <v>67.2241027178656</v>
      </c>
      <c r="T370" s="0" t="n">
        <f aca="false">E370+J370+O370</f>
        <v>185544141.833008</v>
      </c>
      <c r="U370" s="0" t="n">
        <v>70.31</v>
      </c>
    </row>
    <row r="371" customFormat="false" ht="13.8" hidden="false" customHeight="false" outlineLevel="0" collapsed="false">
      <c r="A371" s="79" t="n">
        <v>45296</v>
      </c>
      <c r="B371" s="80" t="s">
        <v>16</v>
      </c>
      <c r="C371" s="0" t="n">
        <v>-4.74</v>
      </c>
      <c r="D371" s="0" t="n">
        <v>776.26</v>
      </c>
      <c r="E371" s="0" t="n">
        <v>100861673.331299</v>
      </c>
      <c r="F371" s="81" t="n">
        <v>67.7019213828682</v>
      </c>
      <c r="G371" s="80" t="s">
        <v>17</v>
      </c>
      <c r="H371" s="0" t="n">
        <v>-2.8</v>
      </c>
      <c r="I371" s="0" t="n">
        <v>757.2</v>
      </c>
      <c r="J371" s="0" t="n">
        <v>68472727.1044922</v>
      </c>
      <c r="K371" s="81" t="n">
        <v>77.8608383913949</v>
      </c>
      <c r="L371" s="80" t="s">
        <v>18</v>
      </c>
      <c r="M371" s="0" t="n">
        <v>-4.66</v>
      </c>
      <c r="N371" s="81" t="n">
        <v>834.12</v>
      </c>
      <c r="O371" s="0" t="n">
        <v>19332033.5761719</v>
      </c>
      <c r="P371" s="81" t="n">
        <v>49.4591514049737</v>
      </c>
      <c r="Q371" s="80" t="s">
        <v>35</v>
      </c>
      <c r="R371" s="0" t="n">
        <v>188666434.011963</v>
      </c>
      <c r="S371" s="81" t="n">
        <v>68.3553337450471</v>
      </c>
      <c r="T371" s="0" t="n">
        <f aca="false">E371+J371+O371</f>
        <v>188666434.011963</v>
      </c>
      <c r="U371" s="0" t="n">
        <v>91.57</v>
      </c>
    </row>
    <row r="372" customFormat="false" ht="13.8" hidden="false" customHeight="false" outlineLevel="0" collapsed="false">
      <c r="A372" s="79" t="n">
        <v>45297</v>
      </c>
      <c r="B372" s="80" t="s">
        <v>16</v>
      </c>
      <c r="C372" s="0" t="n">
        <v>-4.6</v>
      </c>
      <c r="D372" s="0" t="n">
        <v>776.4</v>
      </c>
      <c r="E372" s="0" t="n">
        <v>102104788.455811</v>
      </c>
      <c r="F372" s="81" t="n">
        <v>68.5363442082074</v>
      </c>
      <c r="G372" s="80" t="s">
        <v>17</v>
      </c>
      <c r="H372" s="0" t="n">
        <v>-2.79</v>
      </c>
      <c r="I372" s="0" t="n">
        <v>757.21</v>
      </c>
      <c r="J372" s="0" t="n">
        <v>68536375.4997559</v>
      </c>
      <c r="K372" s="81" t="n">
        <v>77.9332134467937</v>
      </c>
      <c r="L372" s="80" t="s">
        <v>18</v>
      </c>
      <c r="M372" s="0" t="n">
        <v>-4.64</v>
      </c>
      <c r="N372" s="81" t="n">
        <v>834.14</v>
      </c>
      <c r="O372" s="0" t="n">
        <v>19399768.0771484</v>
      </c>
      <c r="P372" s="81" t="n">
        <v>49.6324436210223</v>
      </c>
      <c r="Q372" s="80" t="s">
        <v>35</v>
      </c>
      <c r="R372" s="0" t="n">
        <v>190040932.032715</v>
      </c>
      <c r="S372" s="81" t="n">
        <v>68.8533251945195</v>
      </c>
      <c r="T372" s="0" t="n">
        <f aca="false">E372+J372+O372</f>
        <v>190040932.032715</v>
      </c>
      <c r="U372" s="0" t="n">
        <v>40.75</v>
      </c>
    </row>
    <row r="373" customFormat="false" ht="13.8" hidden="false" customHeight="false" outlineLevel="0" collapsed="false">
      <c r="A373" s="79" t="n">
        <v>45298</v>
      </c>
      <c r="B373" s="80" t="s">
        <v>16</v>
      </c>
      <c r="C373" s="0" t="n">
        <v>-4.58</v>
      </c>
      <c r="D373" s="0" t="n">
        <v>776.42</v>
      </c>
      <c r="E373" s="0" t="n">
        <v>102283210.06665</v>
      </c>
      <c r="F373" s="81" t="n">
        <v>68.6561071019918</v>
      </c>
      <c r="G373" s="80" t="s">
        <v>17</v>
      </c>
      <c r="H373" s="0" t="n">
        <v>-2.8</v>
      </c>
      <c r="I373" s="0" t="n">
        <v>757.2</v>
      </c>
      <c r="J373" s="0" t="n">
        <v>68472727.1044922</v>
      </c>
      <c r="K373" s="81" t="n">
        <v>77.8608383913949</v>
      </c>
      <c r="L373" s="80" t="s">
        <v>18</v>
      </c>
      <c r="M373" s="0" t="n">
        <v>-4.66</v>
      </c>
      <c r="N373" s="81" t="n">
        <v>834.12</v>
      </c>
      <c r="O373" s="0" t="n">
        <v>19332033.5761719</v>
      </c>
      <c r="P373" s="81" t="n">
        <v>49.4591514049737</v>
      </c>
      <c r="Q373" s="80" t="s">
        <v>35</v>
      </c>
      <c r="R373" s="0" t="n">
        <v>190087970.747314</v>
      </c>
      <c r="S373" s="81" t="n">
        <v>68.8703676909881</v>
      </c>
      <c r="T373" s="0" t="n">
        <f aca="false">E373+J373+O373</f>
        <v>190087970.747314</v>
      </c>
      <c r="U373" s="0" t="n">
        <v>41.85</v>
      </c>
    </row>
    <row r="374" customFormat="false" ht="13.8" hidden="false" customHeight="false" outlineLevel="0" collapsed="false">
      <c r="A374" s="79" t="n">
        <v>45299</v>
      </c>
      <c r="B374" s="80" t="s">
        <v>16</v>
      </c>
      <c r="C374" s="0" t="n">
        <v>-4.54</v>
      </c>
      <c r="D374" s="0" t="n">
        <v>776.46</v>
      </c>
      <c r="E374" s="0" t="n">
        <v>102640680.260986</v>
      </c>
      <c r="F374" s="81" t="n">
        <v>68.8960537357756</v>
      </c>
      <c r="G374" s="80" t="s">
        <v>17</v>
      </c>
      <c r="H374" s="0" t="n">
        <v>-2.8</v>
      </c>
      <c r="I374" s="0" t="n">
        <v>757.2</v>
      </c>
      <c r="J374" s="0" t="n">
        <v>68472727.1044922</v>
      </c>
      <c r="K374" s="81" t="n">
        <v>77.8608383913949</v>
      </c>
      <c r="L374" s="80" t="s">
        <v>18</v>
      </c>
      <c r="M374" s="0" t="n">
        <v>-4.58</v>
      </c>
      <c r="N374" s="81" t="n">
        <v>834.2</v>
      </c>
      <c r="O374" s="0" t="n">
        <v>19603781.5878906</v>
      </c>
      <c r="P374" s="81" t="n">
        <v>50.1543925963694</v>
      </c>
      <c r="Q374" s="80" t="s">
        <v>35</v>
      </c>
      <c r="R374" s="0" t="n">
        <v>190717188.953369</v>
      </c>
      <c r="S374" s="81" t="n">
        <v>69.0983383986477</v>
      </c>
      <c r="T374" s="0" t="n">
        <f aca="false">E374+J374+O374</f>
        <v>190717188.953369</v>
      </c>
      <c r="U374" s="0" t="n">
        <v>40.39</v>
      </c>
    </row>
    <row r="375" customFormat="false" ht="13.8" hidden="false" customHeight="false" outlineLevel="0" collapsed="false">
      <c r="A375" s="79" t="n">
        <v>45300</v>
      </c>
      <c r="B375" s="80" t="s">
        <v>16</v>
      </c>
      <c r="C375" s="0" t="n">
        <v>-4.51</v>
      </c>
      <c r="D375" s="0" t="n">
        <v>776.49</v>
      </c>
      <c r="E375" s="0" t="n">
        <v>102909332.168701</v>
      </c>
      <c r="F375" s="81" t="n">
        <v>69.0763823951636</v>
      </c>
      <c r="G375" s="80" t="s">
        <v>17</v>
      </c>
      <c r="H375" s="0" t="n">
        <v>-2.8</v>
      </c>
      <c r="I375" s="0" t="n">
        <v>757.2</v>
      </c>
      <c r="J375" s="0" t="n">
        <v>68472727.1044922</v>
      </c>
      <c r="K375" s="81" t="n">
        <v>77.8608383913949</v>
      </c>
      <c r="L375" s="80" t="s">
        <v>18</v>
      </c>
      <c r="M375" s="0" t="n">
        <v>-4.57</v>
      </c>
      <c r="N375" s="81" t="n">
        <v>834.21</v>
      </c>
      <c r="O375" s="0" t="n">
        <v>19637902.171875</v>
      </c>
      <c r="P375" s="81" t="n">
        <v>50.2416868338152</v>
      </c>
      <c r="Q375" s="80" t="s">
        <v>35</v>
      </c>
      <c r="R375" s="0" t="n">
        <v>191019961.445068</v>
      </c>
      <c r="S375" s="81" t="n">
        <v>69.2080352550457</v>
      </c>
      <c r="T375" s="0" t="n">
        <f aca="false">E375+J375+O375</f>
        <v>191019961.445068</v>
      </c>
      <c r="U375" s="0" t="n">
        <v>37.17</v>
      </c>
    </row>
    <row r="376" customFormat="false" ht="13.8" hidden="false" customHeight="false" outlineLevel="0" collapsed="false">
      <c r="A376" s="79" t="n">
        <v>45301</v>
      </c>
      <c r="B376" s="80" t="s">
        <v>16</v>
      </c>
      <c r="C376" s="0" t="n">
        <v>-4.51</v>
      </c>
      <c r="D376" s="0" t="n">
        <v>776.49</v>
      </c>
      <c r="E376" s="0" t="n">
        <v>102909332.168701</v>
      </c>
      <c r="F376" s="81" t="n">
        <v>69.0763823951636</v>
      </c>
      <c r="G376" s="80" t="s">
        <v>17</v>
      </c>
      <c r="H376" s="0" t="n">
        <v>-2.79</v>
      </c>
      <c r="I376" s="0" t="n">
        <v>757.21</v>
      </c>
      <c r="J376" s="0" t="n">
        <v>68536375.4997559</v>
      </c>
      <c r="K376" s="81" t="n">
        <v>77.9332134467937</v>
      </c>
      <c r="L376" s="80" t="s">
        <v>18</v>
      </c>
      <c r="M376" s="0" t="n">
        <v>-4.58</v>
      </c>
      <c r="N376" s="81" t="n">
        <v>834.2</v>
      </c>
      <c r="O376" s="0" t="n">
        <v>19603781.5878906</v>
      </c>
      <c r="P376" s="81" t="n">
        <v>50.1543925963694</v>
      </c>
      <c r="Q376" s="80" t="s">
        <v>35</v>
      </c>
      <c r="R376" s="0" t="n">
        <v>191049489.256348</v>
      </c>
      <c r="S376" s="81" t="n">
        <v>69.21873341344</v>
      </c>
      <c r="T376" s="0" t="n">
        <f aca="false">E376+J376+O376</f>
        <v>191049489.256348</v>
      </c>
      <c r="U376" s="0" t="n">
        <v>32</v>
      </c>
    </row>
    <row r="377" customFormat="false" ht="13.8" hidden="false" customHeight="false" outlineLevel="0" collapsed="false">
      <c r="A377" s="79" t="n">
        <v>45302</v>
      </c>
      <c r="B377" s="80" t="s">
        <v>16</v>
      </c>
      <c r="C377" s="0" t="n">
        <v>-4.48</v>
      </c>
      <c r="D377" s="0" t="n">
        <v>776.52</v>
      </c>
      <c r="E377" s="0" t="n">
        <v>103178455.501709</v>
      </c>
      <c r="F377" s="81" t="n">
        <v>69.2570274918769</v>
      </c>
      <c r="G377" s="80" t="s">
        <v>17</v>
      </c>
      <c r="H377" s="0" t="n">
        <v>-2.76</v>
      </c>
      <c r="I377" s="0" t="n">
        <v>757.24</v>
      </c>
      <c r="J377" s="0" t="n">
        <v>68727565.5837402</v>
      </c>
      <c r="K377" s="81" t="n">
        <v>78.1506170885156</v>
      </c>
      <c r="L377" s="80" t="s">
        <v>18</v>
      </c>
      <c r="M377" s="0" t="n">
        <v>-4.58</v>
      </c>
      <c r="N377" s="81" t="n">
        <v>834.2</v>
      </c>
      <c r="O377" s="0" t="n">
        <v>19603781.5878906</v>
      </c>
      <c r="P377" s="81" t="n">
        <v>50.1543925963694</v>
      </c>
      <c r="Q377" s="80" t="s">
        <v>35</v>
      </c>
      <c r="R377" s="0" t="n">
        <v>191509802.67334</v>
      </c>
      <c r="S377" s="81" t="n">
        <v>69.3855085868332</v>
      </c>
      <c r="T377" s="0" t="n">
        <f aca="false">E377+J377+O377</f>
        <v>191509802.67334</v>
      </c>
      <c r="U377" s="0" t="n">
        <v>34.04</v>
      </c>
    </row>
    <row r="378" customFormat="false" ht="13.8" hidden="false" customHeight="false" outlineLevel="0" collapsed="false">
      <c r="A378" s="79" t="n">
        <v>45303</v>
      </c>
      <c r="B378" s="80" t="s">
        <v>16</v>
      </c>
      <c r="C378" s="0" t="n">
        <v>-4.48</v>
      </c>
      <c r="D378" s="0" t="n">
        <v>776.52</v>
      </c>
      <c r="E378" s="0" t="n">
        <v>103178455.501709</v>
      </c>
      <c r="F378" s="81" t="n">
        <v>69.2570274918769</v>
      </c>
      <c r="G378" s="80" t="s">
        <v>17</v>
      </c>
      <c r="H378" s="0" t="n">
        <v>-2.76</v>
      </c>
      <c r="I378" s="0" t="n">
        <v>757.24</v>
      </c>
      <c r="J378" s="0" t="n">
        <v>68727565.5837402</v>
      </c>
      <c r="K378" s="81" t="n">
        <v>78.1506170885156</v>
      </c>
      <c r="L378" s="80" t="s">
        <v>18</v>
      </c>
      <c r="M378" s="0" t="n">
        <v>-4.6</v>
      </c>
      <c r="N378" s="81" t="n">
        <v>834.18</v>
      </c>
      <c r="O378" s="0" t="n">
        <v>19535641.9267578</v>
      </c>
      <c r="P378" s="81" t="n">
        <v>49.9800638169695</v>
      </c>
      <c r="Q378" s="80" t="s">
        <v>35</v>
      </c>
      <c r="R378" s="0" t="n">
        <v>191441663.012207</v>
      </c>
      <c r="S378" s="81" t="n">
        <v>69.3608210513826</v>
      </c>
      <c r="T378" s="0" t="n">
        <f aca="false">E378+J378+O378</f>
        <v>191441663.012207</v>
      </c>
      <c r="U378" s="0" t="n">
        <v>37.88</v>
      </c>
    </row>
    <row r="379" customFormat="false" ht="13.8" hidden="false" customHeight="false" outlineLevel="0" collapsed="false">
      <c r="A379" s="79" t="n">
        <v>45304</v>
      </c>
      <c r="B379" s="80" t="s">
        <v>16</v>
      </c>
      <c r="C379" s="0" t="n">
        <v>-4.43</v>
      </c>
      <c r="D379" s="0" t="n">
        <v>776.57</v>
      </c>
      <c r="E379" s="0" t="n">
        <v>103628043.529541</v>
      </c>
      <c r="F379" s="81" t="n">
        <v>69.5588068725836</v>
      </c>
      <c r="G379" s="80" t="s">
        <v>17</v>
      </c>
      <c r="H379" s="0" t="n">
        <v>-2.76</v>
      </c>
      <c r="I379" s="0" t="n">
        <v>757.24</v>
      </c>
      <c r="J379" s="0" t="n">
        <v>68727565.5837402</v>
      </c>
      <c r="K379" s="81" t="n">
        <v>78.1506170885156</v>
      </c>
      <c r="L379" s="80" t="s">
        <v>18</v>
      </c>
      <c r="M379" s="0" t="n">
        <v>-4.55</v>
      </c>
      <c r="N379" s="81" t="n">
        <v>834.23</v>
      </c>
      <c r="O379" s="0" t="n">
        <v>19706244.9433594</v>
      </c>
      <c r="P379" s="81" t="n">
        <v>50.4165352515444</v>
      </c>
      <c r="Q379" s="80" t="s">
        <v>35</v>
      </c>
      <c r="R379" s="0" t="n">
        <v>192061854.056641</v>
      </c>
      <c r="S379" s="81" t="n">
        <v>69.5855211473481</v>
      </c>
      <c r="T379" s="0" t="n">
        <f aca="false">E379+J379+O379</f>
        <v>192061854.056641</v>
      </c>
      <c r="U379" s="0" t="n">
        <v>46.32</v>
      </c>
    </row>
    <row r="380" customFormat="false" ht="13.8" hidden="false" customHeight="false" outlineLevel="0" collapsed="false">
      <c r="A380" s="79" t="n">
        <v>45305</v>
      </c>
      <c r="B380" s="80" t="s">
        <v>16</v>
      </c>
      <c r="C380" s="0" t="n">
        <v>-4.31</v>
      </c>
      <c r="D380" s="0" t="n">
        <v>776.69</v>
      </c>
      <c r="E380" s="0" t="n">
        <v>104712419.646729</v>
      </c>
      <c r="F380" s="81" t="n">
        <v>70.286678463551</v>
      </c>
      <c r="G380" s="80" t="s">
        <v>17</v>
      </c>
      <c r="H380" s="0" t="n">
        <v>-2.63</v>
      </c>
      <c r="I380" s="0" t="n">
        <v>757.37</v>
      </c>
      <c r="J380" s="0" t="n">
        <v>69560309.736084</v>
      </c>
      <c r="K380" s="81" t="n">
        <v>79.0975365498665</v>
      </c>
      <c r="L380" s="80" t="s">
        <v>18</v>
      </c>
      <c r="M380" s="0" t="n">
        <v>-4.32</v>
      </c>
      <c r="N380" s="81" t="n">
        <v>834.46</v>
      </c>
      <c r="O380" s="0" t="n">
        <v>20501972.7587891</v>
      </c>
      <c r="P380" s="81" t="n">
        <v>52.4523284517484</v>
      </c>
      <c r="Q380" s="80" t="s">
        <v>35</v>
      </c>
      <c r="R380" s="0" t="n">
        <v>194774702.141602</v>
      </c>
      <c r="S380" s="81" t="n">
        <v>70.5684073571726</v>
      </c>
      <c r="T380" s="0" t="n">
        <f aca="false">E380+J380+O380</f>
        <v>194774702.141602</v>
      </c>
      <c r="U380" s="0" t="n">
        <v>100.67</v>
      </c>
    </row>
    <row r="381" customFormat="false" ht="13.8" hidden="false" customHeight="false" outlineLevel="0" collapsed="false">
      <c r="A381" s="79" t="n">
        <v>45306</v>
      </c>
      <c r="B381" s="80" t="s">
        <v>16</v>
      </c>
      <c r="C381" s="0" t="n">
        <v>-4.22</v>
      </c>
      <c r="D381" s="0" t="n">
        <v>776.78</v>
      </c>
      <c r="E381" s="0" t="n">
        <v>105530689.243896</v>
      </c>
      <c r="F381" s="81" t="n">
        <v>70.8359299493507</v>
      </c>
      <c r="G381" s="80" t="s">
        <v>17</v>
      </c>
      <c r="H381" s="0" t="n">
        <v>-2.57</v>
      </c>
      <c r="I381" s="0" t="n">
        <v>757.43</v>
      </c>
      <c r="J381" s="0" t="n">
        <v>69946990.857666</v>
      </c>
      <c r="K381" s="81" t="n">
        <v>79.5372344790954</v>
      </c>
      <c r="L381" s="80" t="s">
        <v>18</v>
      </c>
      <c r="M381" s="0" t="n">
        <v>-4.26</v>
      </c>
      <c r="N381" s="81" t="n">
        <v>834.52</v>
      </c>
      <c r="O381" s="0" t="n">
        <v>20712532.8808594</v>
      </c>
      <c r="P381" s="81" t="n">
        <v>52.9910263034923</v>
      </c>
      <c r="Q381" s="80" t="s">
        <v>35</v>
      </c>
      <c r="R381" s="0" t="n">
        <v>196190212.982422</v>
      </c>
      <c r="S381" s="81" t="n">
        <v>71.0812580741044</v>
      </c>
      <c r="T381" s="0" t="n">
        <f aca="false">E381+J381+O381</f>
        <v>196190212.982422</v>
      </c>
      <c r="U381" s="0" t="n">
        <v>56.5</v>
      </c>
    </row>
    <row r="382" customFormat="false" ht="13.8" hidden="false" customHeight="false" outlineLevel="0" collapsed="false">
      <c r="A382" s="79" t="n">
        <v>45307</v>
      </c>
      <c r="B382" s="80" t="s">
        <v>16</v>
      </c>
      <c r="C382" s="0" t="n">
        <v>-4.18</v>
      </c>
      <c r="D382" s="0" t="n">
        <v>776.82</v>
      </c>
      <c r="E382" s="0" t="n">
        <v>105895741.377197</v>
      </c>
      <c r="F382" s="81" t="n">
        <v>71.0809658486481</v>
      </c>
      <c r="G382" s="80" t="s">
        <v>17</v>
      </c>
      <c r="H382" s="0" t="n">
        <v>-2.52</v>
      </c>
      <c r="I382" s="0" t="n">
        <v>757.48</v>
      </c>
      <c r="J382" s="0" t="n">
        <v>70270356.2438965</v>
      </c>
      <c r="K382" s="81" t="n">
        <v>79.9049356229427</v>
      </c>
      <c r="L382" s="80" t="s">
        <v>18</v>
      </c>
      <c r="M382" s="0" t="n">
        <v>-4.19</v>
      </c>
      <c r="N382" s="81" t="n">
        <v>834.59</v>
      </c>
      <c r="O382" s="0" t="n">
        <v>20959755.0297852</v>
      </c>
      <c r="P382" s="81" t="n">
        <v>53.6235204302072</v>
      </c>
      <c r="Q382" s="80" t="s">
        <v>35</v>
      </c>
      <c r="R382" s="0" t="n">
        <v>197125852.650879</v>
      </c>
      <c r="S382" s="81" t="n">
        <v>71.4202476889631</v>
      </c>
      <c r="T382" s="0" t="n">
        <f aca="false">E382+J382+O382</f>
        <v>197125852.650879</v>
      </c>
      <c r="U382" s="0" t="n">
        <v>36.11</v>
      </c>
    </row>
    <row r="383" customFormat="false" ht="13.8" hidden="false" customHeight="false" outlineLevel="0" collapsed="false">
      <c r="A383" s="79" t="n">
        <v>45308</v>
      </c>
      <c r="B383" s="80" t="s">
        <v>16</v>
      </c>
      <c r="C383" s="0" t="n">
        <v>-4.18</v>
      </c>
      <c r="D383" s="0" t="n">
        <v>776.82</v>
      </c>
      <c r="E383" s="0" t="n">
        <v>105895741.377197</v>
      </c>
      <c r="F383" s="81" t="n">
        <v>71.0809658486481</v>
      </c>
      <c r="G383" s="80" t="s">
        <v>17</v>
      </c>
      <c r="H383" s="0" t="n">
        <v>-2.52</v>
      </c>
      <c r="I383" s="0" t="n">
        <v>757.48</v>
      </c>
      <c r="J383" s="0" t="n">
        <v>70270356.2438965</v>
      </c>
      <c r="K383" s="81" t="n">
        <v>79.9049356229427</v>
      </c>
      <c r="L383" s="80" t="s">
        <v>18</v>
      </c>
      <c r="M383" s="0" t="n">
        <v>-3.98</v>
      </c>
      <c r="N383" s="81" t="n">
        <v>834.8</v>
      </c>
      <c r="O383" s="0" t="n">
        <v>21711622.9023438</v>
      </c>
      <c r="P383" s="81" t="n">
        <v>55.5471021785467</v>
      </c>
      <c r="Q383" s="80" t="s">
        <v>35</v>
      </c>
      <c r="R383" s="0" t="n">
        <v>197877720.523438</v>
      </c>
      <c r="S383" s="81" t="n">
        <v>71.6926553359835</v>
      </c>
      <c r="T383" s="0" t="n">
        <f aca="false">E383+J383+O383</f>
        <v>197877720.523438</v>
      </c>
      <c r="U383" s="0" t="n">
        <v>35.76</v>
      </c>
    </row>
    <row r="384" customFormat="false" ht="13.8" hidden="false" customHeight="false" outlineLevel="0" collapsed="false">
      <c r="A384" s="79" t="n">
        <v>45309</v>
      </c>
      <c r="B384" s="80" t="s">
        <v>16</v>
      </c>
      <c r="C384" s="0" t="n">
        <v>-4.18</v>
      </c>
      <c r="D384" s="0" t="n">
        <v>776.82</v>
      </c>
      <c r="E384" s="0" t="n">
        <v>105895741.377197</v>
      </c>
      <c r="F384" s="81" t="n">
        <v>71.0809658486481</v>
      </c>
      <c r="G384" s="80" t="s">
        <v>17</v>
      </c>
      <c r="H384" s="0" t="n">
        <v>-2.51</v>
      </c>
      <c r="I384" s="0" t="n">
        <v>757.49</v>
      </c>
      <c r="J384" s="0" t="n">
        <v>70335152.8952637</v>
      </c>
      <c r="K384" s="81" t="n">
        <v>79.9786163687483</v>
      </c>
      <c r="L384" s="80" t="s">
        <v>18</v>
      </c>
      <c r="M384" s="0" t="n">
        <v>-3.78</v>
      </c>
      <c r="N384" s="81" t="n">
        <v>835</v>
      </c>
      <c r="O384" s="0" t="n">
        <v>22442042.7514648</v>
      </c>
      <c r="P384" s="81" t="n">
        <v>57.4158112186244</v>
      </c>
      <c r="Q384" s="80" t="s">
        <v>35</v>
      </c>
      <c r="R384" s="0" t="n">
        <v>198672937.023926</v>
      </c>
      <c r="S384" s="81" t="n">
        <v>71.9807685320329</v>
      </c>
      <c r="T384" s="0" t="n">
        <f aca="false">E384+J384+O384</f>
        <v>198672937.023926</v>
      </c>
      <c r="U384" s="0" t="n">
        <v>38.95</v>
      </c>
    </row>
    <row r="385" customFormat="false" ht="13.8" hidden="false" customHeight="false" outlineLevel="0" collapsed="false">
      <c r="A385" s="79" t="n">
        <v>45310</v>
      </c>
      <c r="B385" s="80" t="s">
        <v>16</v>
      </c>
      <c r="C385" s="0" t="n">
        <v>-4.16</v>
      </c>
      <c r="D385" s="0" t="n">
        <v>776.84</v>
      </c>
      <c r="E385" s="0" t="n">
        <v>106078585.783447</v>
      </c>
      <c r="F385" s="81" t="n">
        <v>71.2036974790918</v>
      </c>
      <c r="G385" s="80" t="s">
        <v>17</v>
      </c>
      <c r="H385" s="0" t="n">
        <v>-2.52</v>
      </c>
      <c r="I385" s="0" t="n">
        <v>757.48</v>
      </c>
      <c r="J385" s="0" t="n">
        <v>70270356.2438965</v>
      </c>
      <c r="K385" s="81" t="n">
        <v>79.9049356229427</v>
      </c>
      <c r="L385" s="80" t="s">
        <v>18</v>
      </c>
      <c r="M385" s="0" t="n">
        <v>-3.69</v>
      </c>
      <c r="N385" s="81" t="n">
        <v>835.09</v>
      </c>
      <c r="O385" s="0" t="n">
        <v>22775343.5214844</v>
      </c>
      <c r="P385" s="81" t="n">
        <v>58.2685292310796</v>
      </c>
      <c r="Q385" s="80" t="s">
        <v>35</v>
      </c>
      <c r="R385" s="0" t="n">
        <v>199124285.548828</v>
      </c>
      <c r="S385" s="81" t="n">
        <v>72.1442956544732</v>
      </c>
      <c r="T385" s="0" t="n">
        <f aca="false">E385+J385+O385</f>
        <v>199124285.548828</v>
      </c>
      <c r="U385" s="0" t="n">
        <v>29.67</v>
      </c>
    </row>
    <row r="386" customFormat="false" ht="13.8" hidden="false" customHeight="false" outlineLevel="0" collapsed="false">
      <c r="A386" s="79" t="n">
        <v>45311</v>
      </c>
      <c r="B386" s="80" t="s">
        <v>16</v>
      </c>
      <c r="C386" s="0" t="n">
        <v>-4.16</v>
      </c>
      <c r="D386" s="0" t="n">
        <v>776.84</v>
      </c>
      <c r="E386" s="0" t="n">
        <v>106078585.783447</v>
      </c>
      <c r="F386" s="81" t="n">
        <v>71.2036974790918</v>
      </c>
      <c r="G386" s="80" t="s">
        <v>17</v>
      </c>
      <c r="H386" s="0" t="n">
        <v>-2.53</v>
      </c>
      <c r="I386" s="0" t="n">
        <v>757.47</v>
      </c>
      <c r="J386" s="0" t="n">
        <v>70205600.8034668</v>
      </c>
      <c r="K386" s="81" t="n">
        <v>79.8313017383952</v>
      </c>
      <c r="L386" s="80" t="s">
        <v>18</v>
      </c>
      <c r="M386" s="0" t="n">
        <v>-3.68</v>
      </c>
      <c r="N386" s="81" t="n">
        <v>835.1</v>
      </c>
      <c r="O386" s="0" t="n">
        <v>22812554.6210938</v>
      </c>
      <c r="P386" s="81" t="n">
        <v>58.3637302559627</v>
      </c>
      <c r="Q386" s="80" t="s">
        <v>35</v>
      </c>
      <c r="R386" s="0" t="n">
        <v>199096741.208008</v>
      </c>
      <c r="S386" s="81" t="n">
        <v>72.1343161230349</v>
      </c>
      <c r="T386" s="0" t="n">
        <f aca="false">E386+J386+O386</f>
        <v>199096741.208008</v>
      </c>
      <c r="U386" s="0" t="n">
        <v>31.33</v>
      </c>
    </row>
    <row r="387" customFormat="false" ht="13.8" hidden="false" customHeight="false" outlineLevel="0" collapsed="false">
      <c r="A387" s="79" t="n">
        <v>45312</v>
      </c>
      <c r="B387" s="80" t="s">
        <v>16</v>
      </c>
      <c r="C387" s="0" t="n">
        <v>-4.07</v>
      </c>
      <c r="D387" s="0" t="n">
        <v>776.93</v>
      </c>
      <c r="E387" s="0" t="n">
        <v>106904017.106201</v>
      </c>
      <c r="F387" s="81" t="n">
        <v>71.7577561683274</v>
      </c>
      <c r="G387" s="80" t="s">
        <v>17</v>
      </c>
      <c r="H387" s="0" t="n">
        <v>-2.56</v>
      </c>
      <c r="I387" s="0" t="n">
        <v>757.44</v>
      </c>
      <c r="J387" s="0" t="n">
        <v>70011581.6013184</v>
      </c>
      <c r="K387" s="81" t="n">
        <v>79.6106810857337</v>
      </c>
      <c r="L387" s="80" t="s">
        <v>18</v>
      </c>
      <c r="M387" s="0" t="n">
        <v>-3.68</v>
      </c>
      <c r="N387" s="81" t="n">
        <v>835.1</v>
      </c>
      <c r="O387" s="0" t="n">
        <v>22812554.6210938</v>
      </c>
      <c r="P387" s="81" t="n">
        <v>58.3637302559627</v>
      </c>
      <c r="Q387" s="80" t="s">
        <v>35</v>
      </c>
      <c r="R387" s="0" t="n">
        <v>199728153.328613</v>
      </c>
      <c r="S387" s="81" t="n">
        <v>72.3630817032013</v>
      </c>
      <c r="T387" s="0" t="n">
        <f aca="false">E387+J387+O387</f>
        <v>199728153.328613</v>
      </c>
      <c r="U387" s="0" t="n">
        <v>63.07</v>
      </c>
    </row>
    <row r="388" customFormat="false" ht="13.8" hidden="false" customHeight="false" outlineLevel="0" collapsed="false">
      <c r="A388" s="79" t="n">
        <v>45313</v>
      </c>
      <c r="B388" s="80" t="s">
        <v>16</v>
      </c>
      <c r="C388" s="0" t="n">
        <v>-4.05</v>
      </c>
      <c r="D388" s="0" t="n">
        <v>776.95</v>
      </c>
      <c r="E388" s="0" t="n">
        <v>107088032.061279</v>
      </c>
      <c r="F388" s="81" t="n">
        <v>71.8812735125325</v>
      </c>
      <c r="G388" s="80" t="s">
        <v>17</v>
      </c>
      <c r="H388" s="0" t="n">
        <v>-2.55</v>
      </c>
      <c r="I388" s="0" t="n">
        <v>757.45</v>
      </c>
      <c r="J388" s="0" t="n">
        <v>70076213.4968262</v>
      </c>
      <c r="K388" s="81" t="n">
        <v>79.6841744864476</v>
      </c>
      <c r="L388" s="80" t="s">
        <v>18</v>
      </c>
      <c r="M388" s="0" t="n">
        <v>-3.69</v>
      </c>
      <c r="N388" s="81" t="n">
        <v>835.09</v>
      </c>
      <c r="O388" s="0" t="n">
        <v>22775343.5214844</v>
      </c>
      <c r="P388" s="81" t="n">
        <v>58.2685292310796</v>
      </c>
      <c r="Q388" s="80" t="s">
        <v>35</v>
      </c>
      <c r="R388" s="0" t="n">
        <v>199939589.07959</v>
      </c>
      <c r="S388" s="81" t="n">
        <v>72.4396865396648</v>
      </c>
      <c r="T388" s="0" t="n">
        <f aca="false">E388+J388+O388</f>
        <v>199939589.07959</v>
      </c>
      <c r="U388" s="0" t="n">
        <v>36.46</v>
      </c>
    </row>
    <row r="389" customFormat="false" ht="13.8" hidden="false" customHeight="false" outlineLevel="0" collapsed="false">
      <c r="A389" s="79" t="n">
        <v>45314</v>
      </c>
      <c r="B389" s="80" t="s">
        <v>16</v>
      </c>
      <c r="C389" s="0" t="n">
        <v>-4.06</v>
      </c>
      <c r="D389" s="0" t="n">
        <v>776.94</v>
      </c>
      <c r="E389" s="0" t="n">
        <v>106995997.923096</v>
      </c>
      <c r="F389" s="81" t="n">
        <v>71.8194969448627</v>
      </c>
      <c r="G389" s="80" t="s">
        <v>17</v>
      </c>
      <c r="H389" s="0" t="n">
        <v>-2.53</v>
      </c>
      <c r="I389" s="0" t="n">
        <v>757.47</v>
      </c>
      <c r="J389" s="0" t="n">
        <v>70205600.8034668</v>
      </c>
      <c r="K389" s="81" t="n">
        <v>79.8313017383952</v>
      </c>
      <c r="L389" s="80" t="s">
        <v>18</v>
      </c>
      <c r="M389" s="0" t="n">
        <v>-3.69</v>
      </c>
      <c r="N389" s="81" t="n">
        <v>835.09</v>
      </c>
      <c r="O389" s="0" t="n">
        <v>22775343.5214844</v>
      </c>
      <c r="P389" s="81" t="n">
        <v>58.2685292310796</v>
      </c>
      <c r="Q389" s="80" t="s">
        <v>35</v>
      </c>
      <c r="R389" s="0" t="n">
        <v>199976942.248047</v>
      </c>
      <c r="S389" s="81" t="n">
        <v>72.4532198865459</v>
      </c>
      <c r="T389" s="0" t="n">
        <f aca="false">E389+J389+O389</f>
        <v>199976942.248047</v>
      </c>
      <c r="U389" s="0" t="n">
        <v>27.72</v>
      </c>
    </row>
    <row r="390" customFormat="false" ht="13.8" hidden="false" customHeight="false" outlineLevel="0" collapsed="false">
      <c r="A390" s="79" t="n">
        <v>45315</v>
      </c>
      <c r="B390" s="80" t="s">
        <v>16</v>
      </c>
      <c r="C390" s="0" t="n">
        <v>-3.82</v>
      </c>
      <c r="D390" s="0" t="n">
        <v>777.18</v>
      </c>
      <c r="E390" s="0" t="n">
        <v>109219582.171631</v>
      </c>
      <c r="F390" s="81" t="n">
        <v>73.312045313439</v>
      </c>
      <c r="G390" s="80" t="s">
        <v>17</v>
      </c>
      <c r="H390" s="0" t="n">
        <v>-2.47</v>
      </c>
      <c r="I390" s="0" t="n">
        <v>757.53</v>
      </c>
      <c r="J390" s="0" t="n">
        <v>70594751.9187012</v>
      </c>
      <c r="K390" s="81" t="n">
        <v>80.273808315457</v>
      </c>
      <c r="L390" s="80" t="s">
        <v>18</v>
      </c>
      <c r="M390" s="0" t="n">
        <v>-3.34</v>
      </c>
      <c r="N390" s="81" t="n">
        <v>835.44</v>
      </c>
      <c r="O390" s="0" t="n">
        <v>24099047.1542969</v>
      </c>
      <c r="P390" s="81" t="n">
        <v>61.6550978573251</v>
      </c>
      <c r="Q390" s="80" t="s">
        <v>35</v>
      </c>
      <c r="R390" s="0" t="n">
        <v>203913381.244629</v>
      </c>
      <c r="S390" s="81" t="n">
        <v>73.8794227126476</v>
      </c>
      <c r="T390" s="0" t="n">
        <f aca="false">E390+J390+O390</f>
        <v>203913381.244629</v>
      </c>
      <c r="U390" s="0" t="n">
        <v>146.75</v>
      </c>
    </row>
    <row r="391" customFormat="false" ht="13.8" hidden="false" customHeight="false" outlineLevel="0" collapsed="false">
      <c r="A391" s="79" t="n">
        <v>45316</v>
      </c>
      <c r="B391" s="80" t="s">
        <v>16</v>
      </c>
      <c r="C391" s="0" t="n">
        <v>-3.59</v>
      </c>
      <c r="D391" s="0" t="n">
        <v>777.41</v>
      </c>
      <c r="E391" s="0" t="n">
        <v>111379605.094482</v>
      </c>
      <c r="F391" s="81" t="n">
        <v>74.7619290728304</v>
      </c>
      <c r="G391" s="80" t="s">
        <v>17</v>
      </c>
      <c r="H391" s="0" t="n">
        <v>-2.4</v>
      </c>
      <c r="I391" s="0" t="n">
        <v>757.6</v>
      </c>
      <c r="J391" s="0" t="n">
        <v>71050640.3168945</v>
      </c>
      <c r="K391" s="81" t="n">
        <v>80.7922023446896</v>
      </c>
      <c r="L391" s="80" t="s">
        <v>18</v>
      </c>
      <c r="M391" s="0" t="n">
        <v>-3.14</v>
      </c>
      <c r="N391" s="81" t="n">
        <v>835.64</v>
      </c>
      <c r="O391" s="0" t="n">
        <v>24875346.5986328</v>
      </c>
      <c r="P391" s="81" t="n">
        <v>63.6411854358369</v>
      </c>
      <c r="Q391" s="80" t="s">
        <v>35</v>
      </c>
      <c r="R391" s="0" t="n">
        <v>207305592.01001</v>
      </c>
      <c r="S391" s="81" t="n">
        <v>75.108447367804</v>
      </c>
      <c r="T391" s="0" t="n">
        <f aca="false">E391+J391+O391</f>
        <v>207305592.01001</v>
      </c>
      <c r="U391" s="0" t="n">
        <v>61.82</v>
      </c>
    </row>
    <row r="392" customFormat="false" ht="13.8" hidden="false" customHeight="false" outlineLevel="0" collapsed="false">
      <c r="A392" s="79" t="n">
        <v>45317</v>
      </c>
      <c r="B392" s="80" t="s">
        <v>16</v>
      </c>
      <c r="C392" s="0" t="n">
        <v>-3.52</v>
      </c>
      <c r="D392" s="0" t="n">
        <v>777.48</v>
      </c>
      <c r="E392" s="0" t="n">
        <v>112042693.685303</v>
      </c>
      <c r="F392" s="81" t="n">
        <v>75.2070175803167</v>
      </c>
      <c r="G392" s="80" t="s">
        <v>17</v>
      </c>
      <c r="H392" s="0" t="n">
        <v>-2.39</v>
      </c>
      <c r="I392" s="0" t="n">
        <v>757.61</v>
      </c>
      <c r="J392" s="0" t="n">
        <v>71115932.6762695</v>
      </c>
      <c r="K392" s="81" t="n">
        <v>80.8664467636936</v>
      </c>
      <c r="L392" s="80" t="s">
        <v>18</v>
      </c>
      <c r="M392" s="0" t="n">
        <v>-3.12</v>
      </c>
      <c r="N392" s="81" t="n">
        <v>835.66</v>
      </c>
      <c r="O392" s="0" t="n">
        <v>24953780.640625</v>
      </c>
      <c r="P392" s="81" t="n">
        <v>63.8418514000724</v>
      </c>
      <c r="Q392" s="80" t="s">
        <v>35</v>
      </c>
      <c r="R392" s="0" t="n">
        <v>208112407.002197</v>
      </c>
      <c r="S392" s="81" t="n">
        <v>75.40076278867</v>
      </c>
      <c r="T392" s="0" t="n">
        <f aca="false">E392+J392+O392</f>
        <v>208112407.002197</v>
      </c>
      <c r="U392" s="0" t="n">
        <v>49.77</v>
      </c>
    </row>
    <row r="393" customFormat="false" ht="13.8" hidden="false" customHeight="false" outlineLevel="0" collapsed="false">
      <c r="A393" s="79" t="n">
        <v>45318</v>
      </c>
      <c r="B393" s="80" t="s">
        <v>16</v>
      </c>
      <c r="C393" s="0" t="n">
        <v>-3.5</v>
      </c>
      <c r="D393" s="0" t="n">
        <v>777.5</v>
      </c>
      <c r="E393" s="0" t="n">
        <v>112232637.317139</v>
      </c>
      <c r="F393" s="81" t="n">
        <v>75.3345144619864</v>
      </c>
      <c r="G393" s="80" t="s">
        <v>17</v>
      </c>
      <c r="H393" s="0" t="n">
        <v>-2.38</v>
      </c>
      <c r="I393" s="0" t="n">
        <v>757.62</v>
      </c>
      <c r="J393" s="0" t="n">
        <v>71181266.442627</v>
      </c>
      <c r="K393" s="81" t="n">
        <v>80.9407382668799</v>
      </c>
      <c r="L393" s="80" t="s">
        <v>18</v>
      </c>
      <c r="M393" s="0" t="n">
        <v>-3.02</v>
      </c>
      <c r="N393" s="81" t="n">
        <v>835.76</v>
      </c>
      <c r="O393" s="0" t="n">
        <v>25348156.4018555</v>
      </c>
      <c r="P393" s="81" t="n">
        <v>64.8508239123688</v>
      </c>
      <c r="Q393" s="80" t="s">
        <v>35</v>
      </c>
      <c r="R393" s="0" t="n">
        <v>208762060.161621</v>
      </c>
      <c r="S393" s="81" t="n">
        <v>75.6361372407472</v>
      </c>
      <c r="T393" s="0" t="n">
        <f aca="false">E393+J393+O393</f>
        <v>208762060.161621</v>
      </c>
      <c r="U393" s="0" t="n">
        <v>41.85</v>
      </c>
    </row>
    <row r="394" customFormat="false" ht="13.8" hidden="false" customHeight="false" outlineLevel="0" collapsed="false">
      <c r="A394" s="79" t="n">
        <v>45319</v>
      </c>
      <c r="B394" s="80" t="s">
        <v>16</v>
      </c>
      <c r="C394" s="0" t="n">
        <v>-3.48</v>
      </c>
      <c r="D394" s="0" t="n">
        <v>777.52</v>
      </c>
      <c r="E394" s="0" t="n">
        <v>112422798.922607</v>
      </c>
      <c r="F394" s="81" t="n">
        <v>75.4621576552656</v>
      </c>
      <c r="G394" s="80" t="s">
        <v>17</v>
      </c>
      <c r="H394" s="0" t="n">
        <v>-2.39</v>
      </c>
      <c r="I394" s="0" t="n">
        <v>757.61</v>
      </c>
      <c r="J394" s="0" t="n">
        <v>71115932.6762695</v>
      </c>
      <c r="K394" s="81" t="n">
        <v>80.8664467636936</v>
      </c>
      <c r="L394" s="80" t="s">
        <v>18</v>
      </c>
      <c r="M394" s="0" t="n">
        <v>-3</v>
      </c>
      <c r="N394" s="81" t="n">
        <v>835.78</v>
      </c>
      <c r="O394" s="0" t="n">
        <v>25427473.7626953</v>
      </c>
      <c r="P394" s="81" t="n">
        <v>65.0537497630489</v>
      </c>
      <c r="Q394" s="80" t="s">
        <v>35</v>
      </c>
      <c r="R394" s="0" t="n">
        <v>208966205.361572</v>
      </c>
      <c r="S394" s="81" t="n">
        <v>75.7101006532016</v>
      </c>
      <c r="T394" s="0" t="n">
        <f aca="false">E394+J394+O394</f>
        <v>208966205.361572</v>
      </c>
      <c r="U394" s="0" t="n">
        <v>34.38</v>
      </c>
    </row>
    <row r="395" customFormat="false" ht="13.8" hidden="false" customHeight="false" outlineLevel="0" collapsed="false">
      <c r="A395" s="79" t="n">
        <v>45320</v>
      </c>
      <c r="B395" s="80" t="s">
        <v>16</v>
      </c>
      <c r="C395" s="0" t="n">
        <v>-3.42</v>
      </c>
      <c r="D395" s="0" t="n">
        <v>777.58</v>
      </c>
      <c r="E395" s="0" t="n">
        <v>112994593.249756</v>
      </c>
      <c r="F395" s="81" t="n">
        <v>75.8459662250145</v>
      </c>
      <c r="G395" s="80" t="s">
        <v>17</v>
      </c>
      <c r="H395" s="0" t="n">
        <v>-2.36</v>
      </c>
      <c r="I395" s="0" t="n">
        <v>757.64</v>
      </c>
      <c r="J395" s="0" t="n">
        <v>71312058.2541504</v>
      </c>
      <c r="K395" s="81" t="n">
        <v>81.0894625915939</v>
      </c>
      <c r="L395" s="80" t="s">
        <v>18</v>
      </c>
      <c r="M395" s="0" t="n">
        <v>-2.99</v>
      </c>
      <c r="N395" s="81" t="n">
        <v>835.79</v>
      </c>
      <c r="O395" s="0" t="n">
        <v>25467187.8476563</v>
      </c>
      <c r="P395" s="81" t="n">
        <v>65.1553544355865</v>
      </c>
      <c r="Q395" s="80" t="s">
        <v>35</v>
      </c>
      <c r="R395" s="0" t="n">
        <v>209773839.351563</v>
      </c>
      <c r="S395" s="81" t="n">
        <v>76.0027128034165</v>
      </c>
      <c r="T395" s="0" t="n">
        <f aca="false">E395+J395+O395</f>
        <v>209773839.351563</v>
      </c>
      <c r="U395" s="0" t="n">
        <v>70.31</v>
      </c>
    </row>
    <row r="396" customFormat="false" ht="13.8" hidden="false" customHeight="false" outlineLevel="0" collapsed="false">
      <c r="A396" s="79" t="n">
        <v>45321</v>
      </c>
      <c r="B396" s="80" t="s">
        <v>16</v>
      </c>
      <c r="C396" s="0" t="n">
        <v>-3.4</v>
      </c>
      <c r="D396" s="0" t="n">
        <v>777.6</v>
      </c>
      <c r="E396" s="0" t="n">
        <v>113185628.421631</v>
      </c>
      <c r="F396" s="81" t="n">
        <v>75.9741957869529</v>
      </c>
      <c r="G396" s="80" t="s">
        <v>17</v>
      </c>
      <c r="H396" s="0" t="n">
        <v>-2.31</v>
      </c>
      <c r="I396" s="0" t="n">
        <v>757.69</v>
      </c>
      <c r="J396" s="0" t="n">
        <v>71639763.4440918</v>
      </c>
      <c r="K396" s="81" t="n">
        <v>81.4620985579563</v>
      </c>
      <c r="L396" s="80" t="s">
        <v>18</v>
      </c>
      <c r="M396" s="0" t="n">
        <v>-2.97</v>
      </c>
      <c r="N396" s="81" t="n">
        <v>835.81</v>
      </c>
      <c r="O396" s="0" t="n">
        <v>25546726.9228516</v>
      </c>
      <c r="P396" s="81" t="n">
        <v>65.3588475211534</v>
      </c>
      <c r="Q396" s="80" t="s">
        <v>35</v>
      </c>
      <c r="R396" s="0" t="n">
        <v>210372118.788574</v>
      </c>
      <c r="S396" s="81" t="n">
        <v>76.2194741515805</v>
      </c>
      <c r="T396" s="0" t="n">
        <f aca="false">E396+J396+O396</f>
        <v>210372118.788574</v>
      </c>
      <c r="U396" s="0" t="n">
        <v>38.95</v>
      </c>
    </row>
    <row r="397" customFormat="false" ht="13.8" hidden="false" customHeight="false" outlineLevel="0" collapsed="false">
      <c r="A397" s="79" t="n">
        <v>45322</v>
      </c>
      <c r="B397" s="80" t="s">
        <v>16</v>
      </c>
      <c r="C397" s="0" t="n">
        <v>-3.28</v>
      </c>
      <c r="D397" s="0" t="n">
        <v>777.72</v>
      </c>
      <c r="E397" s="0" t="n">
        <v>114336440.311768</v>
      </c>
      <c r="F397" s="81" t="n">
        <v>76.746661417744</v>
      </c>
      <c r="G397" s="80" t="s">
        <v>17</v>
      </c>
      <c r="H397" s="0" t="n">
        <v>-2.28</v>
      </c>
      <c r="I397" s="0" t="n">
        <v>757.72</v>
      </c>
      <c r="J397" s="0" t="n">
        <v>71836884.7546387</v>
      </c>
      <c r="K397" s="81" t="n">
        <v>81.686246640748</v>
      </c>
      <c r="L397" s="80" t="s">
        <v>18</v>
      </c>
      <c r="M397" s="0" t="n">
        <v>-2.97</v>
      </c>
      <c r="N397" s="81" t="n">
        <v>835.81</v>
      </c>
      <c r="O397" s="0" t="n">
        <v>25546726.9228516</v>
      </c>
      <c r="P397" s="81" t="n">
        <v>65.3588475211534</v>
      </c>
      <c r="Q397" s="80" t="s">
        <v>35</v>
      </c>
      <c r="R397" s="0" t="n">
        <v>211720051.989258</v>
      </c>
      <c r="S397" s="81" t="n">
        <v>76.7078409576915</v>
      </c>
      <c r="T397" s="0" t="n">
        <f aca="false">E397+J397+O397</f>
        <v>211720051.989258</v>
      </c>
      <c r="U397" s="0" t="n">
        <v>34.72</v>
      </c>
    </row>
    <row r="398" customFormat="false" ht="13.8" hidden="false" customHeight="false" outlineLevel="0" collapsed="false">
      <c r="A398" s="79" t="n">
        <v>45323</v>
      </c>
      <c r="B398" s="80" t="s">
        <v>16</v>
      </c>
      <c r="C398" s="0" t="n">
        <v>-3.26</v>
      </c>
      <c r="D398" s="0" t="n">
        <v>777.74</v>
      </c>
      <c r="E398" s="0" t="n">
        <v>114529010.666748</v>
      </c>
      <c r="F398" s="81" t="n">
        <v>76.8759214488634</v>
      </c>
      <c r="G398" s="80" t="s">
        <v>17</v>
      </c>
      <c r="H398" s="0" t="n">
        <v>-2.26</v>
      </c>
      <c r="I398" s="0" t="n">
        <v>757.74</v>
      </c>
      <c r="J398" s="0" t="n">
        <v>71968506.7922363</v>
      </c>
      <c r="K398" s="81" t="n">
        <v>81.8359150215983</v>
      </c>
      <c r="L398" s="80" t="s">
        <v>18</v>
      </c>
      <c r="M398" s="0" t="n">
        <v>-2.9</v>
      </c>
      <c r="N398" s="81" t="n">
        <v>835.88</v>
      </c>
      <c r="O398" s="0" t="n">
        <v>25826280.2524414</v>
      </c>
      <c r="P398" s="81" t="n">
        <v>66.0740578687595</v>
      </c>
      <c r="Q398" s="80" t="s">
        <v>35</v>
      </c>
      <c r="R398" s="0" t="n">
        <v>212323797.711426</v>
      </c>
      <c r="S398" s="81" t="n">
        <v>76.9265827839843</v>
      </c>
      <c r="T398" s="0" t="n">
        <f aca="false">E398+J398+O398</f>
        <v>212323797.711426</v>
      </c>
      <c r="U398" s="0" t="n">
        <v>50.16</v>
      </c>
    </row>
    <row r="399" customFormat="false" ht="13.8" hidden="false" customHeight="false" outlineLevel="0" collapsed="false">
      <c r="A399" s="79" t="n">
        <v>45324</v>
      </c>
      <c r="B399" s="80" t="s">
        <v>16</v>
      </c>
      <c r="C399" s="0" t="n">
        <v>-3.25</v>
      </c>
      <c r="D399" s="0" t="n">
        <v>777.75</v>
      </c>
      <c r="E399" s="0" t="n">
        <v>114625378.326416</v>
      </c>
      <c r="F399" s="81" t="n">
        <v>76.9406068293772</v>
      </c>
      <c r="G399" s="80" t="s">
        <v>17</v>
      </c>
      <c r="H399" s="0" t="n">
        <v>-2.26</v>
      </c>
      <c r="I399" s="0" t="n">
        <v>757.74</v>
      </c>
      <c r="J399" s="0" t="n">
        <v>71968506.7922363</v>
      </c>
      <c r="K399" s="81" t="n">
        <v>81.8359150215983</v>
      </c>
      <c r="L399" s="80" t="s">
        <v>18</v>
      </c>
      <c r="M399" s="0" t="n">
        <v>-2.88</v>
      </c>
      <c r="N399" s="81" t="n">
        <v>835.9</v>
      </c>
      <c r="O399" s="0" t="n">
        <v>25906486.5859375</v>
      </c>
      <c r="P399" s="81" t="n">
        <v>66.2792580706106</v>
      </c>
      <c r="Q399" s="80" t="s">
        <v>35</v>
      </c>
      <c r="R399" s="0" t="n">
        <v>212500371.70459</v>
      </c>
      <c r="S399" s="81" t="n">
        <v>76.9905569312492</v>
      </c>
      <c r="T399" s="0" t="n">
        <f aca="false">E399+J399+O399</f>
        <v>212500371.70459</v>
      </c>
      <c r="U399" s="0" t="n">
        <v>32</v>
      </c>
    </row>
    <row r="400" customFormat="false" ht="13.8" hidden="false" customHeight="false" outlineLevel="0" collapsed="false">
      <c r="A400" s="79" t="n">
        <v>45325</v>
      </c>
      <c r="B400" s="80" t="s">
        <v>16</v>
      </c>
      <c r="C400" s="0" t="n">
        <v>-3.24</v>
      </c>
      <c r="D400" s="0" t="n">
        <v>777.76</v>
      </c>
      <c r="E400" s="0" t="n">
        <v>114721801.002686</v>
      </c>
      <c r="F400" s="81" t="n">
        <v>77.0053291389792</v>
      </c>
      <c r="G400" s="80" t="s">
        <v>17</v>
      </c>
      <c r="H400" s="0" t="n">
        <v>-2.26</v>
      </c>
      <c r="I400" s="0" t="n">
        <v>757.74</v>
      </c>
      <c r="J400" s="0" t="n">
        <v>71968506.7922363</v>
      </c>
      <c r="K400" s="81" t="n">
        <v>81.8359150215983</v>
      </c>
      <c r="L400" s="80" t="s">
        <v>18</v>
      </c>
      <c r="M400" s="0" t="n">
        <v>-2.89</v>
      </c>
      <c r="N400" s="81" t="n">
        <v>835.89</v>
      </c>
      <c r="O400" s="0" t="n">
        <v>25866364.8388672</v>
      </c>
      <c r="P400" s="81" t="n">
        <v>66.1766104337149</v>
      </c>
      <c r="Q400" s="80" t="s">
        <v>35</v>
      </c>
      <c r="R400" s="0" t="n">
        <v>212556672.633789</v>
      </c>
      <c r="S400" s="81" t="n">
        <v>77.0109552009559</v>
      </c>
      <c r="T400" s="0" t="n">
        <f aca="false">E400+J400+O400</f>
        <v>212556672.633789</v>
      </c>
      <c r="U400" s="0" t="n">
        <v>36.11</v>
      </c>
    </row>
    <row r="401" customFormat="false" ht="13.8" hidden="false" customHeight="false" outlineLevel="0" collapsed="false">
      <c r="A401" s="79" t="n">
        <v>45326</v>
      </c>
      <c r="B401" s="80" t="s">
        <v>16</v>
      </c>
      <c r="C401" s="0" t="n">
        <v>-3.24</v>
      </c>
      <c r="D401" s="0" t="n">
        <v>777.76</v>
      </c>
      <c r="E401" s="0" t="n">
        <v>114721801.002686</v>
      </c>
      <c r="F401" s="81" t="n">
        <v>77.0053291389792</v>
      </c>
      <c r="G401" s="80" t="s">
        <v>17</v>
      </c>
      <c r="H401" s="0" t="n">
        <v>-2.28</v>
      </c>
      <c r="I401" s="0" t="n">
        <v>757.72</v>
      </c>
      <c r="J401" s="0" t="n">
        <v>71836884.7546387</v>
      </c>
      <c r="K401" s="81" t="n">
        <v>81.686246640748</v>
      </c>
      <c r="L401" s="80" t="s">
        <v>18</v>
      </c>
      <c r="M401" s="0" t="n">
        <v>-2.9</v>
      </c>
      <c r="N401" s="81" t="n">
        <v>835.88</v>
      </c>
      <c r="O401" s="0" t="n">
        <v>25826280.2524414</v>
      </c>
      <c r="P401" s="81" t="n">
        <v>66.0740578687595</v>
      </c>
      <c r="Q401" s="80" t="s">
        <v>35</v>
      </c>
      <c r="R401" s="0" t="n">
        <v>212384966.009766</v>
      </c>
      <c r="S401" s="81" t="n">
        <v>76.9487445398342</v>
      </c>
      <c r="T401" s="0" t="n">
        <f aca="false">E401+J401+O401</f>
        <v>212384966.009766</v>
      </c>
      <c r="U401" s="0" t="n">
        <v>32.33</v>
      </c>
    </row>
    <row r="402" customFormat="false" ht="13.8" hidden="false" customHeight="false" outlineLevel="0" collapsed="false">
      <c r="A402" s="79" t="n">
        <v>45327</v>
      </c>
      <c r="B402" s="80" t="s">
        <v>16</v>
      </c>
      <c r="C402" s="0" t="n">
        <v>-3.24</v>
      </c>
      <c r="D402" s="0" t="n">
        <v>777.76</v>
      </c>
      <c r="E402" s="0" t="n">
        <v>114721801.002686</v>
      </c>
      <c r="F402" s="81" t="n">
        <v>77.0053291389792</v>
      </c>
      <c r="G402" s="80" t="s">
        <v>17</v>
      </c>
      <c r="H402" s="0" t="n">
        <v>-2.29</v>
      </c>
      <c r="I402" s="0" t="n">
        <v>757.71</v>
      </c>
      <c r="J402" s="0" t="n">
        <v>71771136.0993652</v>
      </c>
      <c r="K402" s="81" t="n">
        <v>81.6114833643433</v>
      </c>
      <c r="L402" s="80" t="s">
        <v>18</v>
      </c>
      <c r="M402" s="0" t="n">
        <v>-2.92</v>
      </c>
      <c r="N402" s="81" t="n">
        <v>835.86</v>
      </c>
      <c r="O402" s="0" t="n">
        <v>25746222.4736328</v>
      </c>
      <c r="P402" s="81" t="n">
        <v>65.8692377298105</v>
      </c>
      <c r="Q402" s="80" t="s">
        <v>35</v>
      </c>
      <c r="R402" s="0" t="n">
        <v>212239159.575684</v>
      </c>
      <c r="S402" s="81" t="n">
        <v>76.8959177213487</v>
      </c>
      <c r="T402" s="0" t="n">
        <f aca="false">E402+J402+O402</f>
        <v>212239159.575684</v>
      </c>
      <c r="U402" s="0" t="n">
        <v>37.52</v>
      </c>
    </row>
    <row r="403" customFormat="false" ht="13.8" hidden="false" customHeight="false" outlineLevel="0" collapsed="false">
      <c r="A403" s="79" t="n">
        <v>45328</v>
      </c>
      <c r="B403" s="80" t="s">
        <v>16</v>
      </c>
      <c r="C403" s="0" t="n">
        <v>-3.19</v>
      </c>
      <c r="D403" s="0" t="n">
        <v>777.81</v>
      </c>
      <c r="E403" s="0" t="n">
        <v>115204740.359131</v>
      </c>
      <c r="F403" s="81" t="n">
        <v>77.3294951106794</v>
      </c>
      <c r="G403" s="80" t="s">
        <v>17</v>
      </c>
      <c r="H403" s="0" t="n">
        <v>-2.29</v>
      </c>
      <c r="I403" s="0" t="n">
        <v>757.71</v>
      </c>
      <c r="J403" s="0" t="n">
        <v>71771136.0993652</v>
      </c>
      <c r="K403" s="81" t="n">
        <v>81.6114833643433</v>
      </c>
      <c r="L403" s="80" t="s">
        <v>18</v>
      </c>
      <c r="M403" s="0" t="n">
        <v>-2.9</v>
      </c>
      <c r="N403" s="81" t="n">
        <v>835.88</v>
      </c>
      <c r="O403" s="0" t="n">
        <v>25826280.2524414</v>
      </c>
      <c r="P403" s="81" t="n">
        <v>66.0740578687595</v>
      </c>
      <c r="Q403" s="80" t="s">
        <v>35</v>
      </c>
      <c r="R403" s="0" t="n">
        <v>212802156.710938</v>
      </c>
      <c r="S403" s="81" t="n">
        <v>77.0998960139333</v>
      </c>
      <c r="T403" s="0" t="n">
        <f aca="false">E403+J403+O403</f>
        <v>212802156.710938</v>
      </c>
      <c r="U403" s="0" t="n">
        <v>35.42</v>
      </c>
    </row>
    <row r="404" customFormat="false" ht="13.8" hidden="false" customHeight="false" outlineLevel="0" collapsed="false">
      <c r="A404" s="79" t="n">
        <v>45329</v>
      </c>
      <c r="B404" s="80" t="s">
        <v>16</v>
      </c>
      <c r="C404" s="0" t="n">
        <v>-3.11</v>
      </c>
      <c r="D404" s="0" t="n">
        <v>777.89</v>
      </c>
      <c r="E404" s="0" t="n">
        <v>115980311.789795</v>
      </c>
      <c r="F404" s="81" t="n">
        <v>77.8500860774101</v>
      </c>
      <c r="G404" s="80" t="s">
        <v>17</v>
      </c>
      <c r="H404" s="0" t="n">
        <v>-2.28</v>
      </c>
      <c r="I404" s="0" t="n">
        <v>757.72</v>
      </c>
      <c r="J404" s="0" t="n">
        <v>71836884.7546387</v>
      </c>
      <c r="K404" s="81" t="n">
        <v>81.686246640748</v>
      </c>
      <c r="L404" s="80" t="s">
        <v>18</v>
      </c>
      <c r="M404" s="0" t="n">
        <v>-2.82</v>
      </c>
      <c r="N404" s="81" t="n">
        <v>835.96</v>
      </c>
      <c r="O404" s="0" t="n">
        <v>26147998.4799805</v>
      </c>
      <c r="P404" s="81" t="n">
        <v>66.8971430585767</v>
      </c>
      <c r="Q404" s="80" t="s">
        <v>35</v>
      </c>
      <c r="R404" s="0" t="n">
        <v>213965195.024414</v>
      </c>
      <c r="S404" s="81" t="n">
        <v>77.5212739473866</v>
      </c>
      <c r="T404" s="0" t="n">
        <f aca="false">E404+J404+O404</f>
        <v>213965195.024414</v>
      </c>
      <c r="U404" s="0" t="n">
        <v>42.95</v>
      </c>
    </row>
    <row r="405" customFormat="false" ht="13.8" hidden="false" customHeight="false" outlineLevel="0" collapsed="false">
      <c r="A405" s="79" t="n">
        <v>45330</v>
      </c>
      <c r="B405" s="80" t="s">
        <v>16</v>
      </c>
      <c r="C405" s="0" t="n">
        <v>-3.07</v>
      </c>
      <c r="D405" s="0" t="n">
        <v>777.93</v>
      </c>
      <c r="E405" s="0" t="n">
        <v>116369424.254639</v>
      </c>
      <c r="F405" s="81" t="n">
        <v>78.1112721219587</v>
      </c>
      <c r="G405" s="80" t="s">
        <v>17</v>
      </c>
      <c r="H405" s="0" t="n">
        <v>-2.28</v>
      </c>
      <c r="I405" s="0" t="n">
        <v>757.72</v>
      </c>
      <c r="J405" s="0" t="n">
        <v>71836884.7546387</v>
      </c>
      <c r="K405" s="81" t="n">
        <v>81.686246640748</v>
      </c>
      <c r="L405" s="80" t="s">
        <v>18</v>
      </c>
      <c r="M405" s="0" t="n">
        <v>-2.78</v>
      </c>
      <c r="N405" s="81" t="n">
        <v>836</v>
      </c>
      <c r="O405" s="0" t="n">
        <v>26309752.0585938</v>
      </c>
      <c r="P405" s="81" t="n">
        <v>67.3109740558904</v>
      </c>
      <c r="Q405" s="80" t="s">
        <v>35</v>
      </c>
      <c r="R405" s="0" t="n">
        <v>214516061.067871</v>
      </c>
      <c r="S405" s="81" t="n">
        <v>77.7208570499481</v>
      </c>
      <c r="T405" s="0" t="n">
        <f aca="false">E405+J405+O405</f>
        <v>214516061.067871</v>
      </c>
      <c r="U405" s="0" t="n">
        <v>37.17</v>
      </c>
    </row>
    <row r="406" customFormat="false" ht="13.8" hidden="false" customHeight="false" outlineLevel="0" collapsed="false">
      <c r="A406" s="79" t="n">
        <v>45331</v>
      </c>
      <c r="B406" s="80" t="s">
        <v>16</v>
      </c>
      <c r="C406" s="0" t="n">
        <v>-3.03</v>
      </c>
      <c r="D406" s="0" t="n">
        <v>777.97</v>
      </c>
      <c r="E406" s="0" t="n">
        <v>116759423.004639</v>
      </c>
      <c r="F406" s="81" t="n">
        <v>78.3730530724411</v>
      </c>
      <c r="G406" s="80" t="s">
        <v>17</v>
      </c>
      <c r="H406" s="0" t="n">
        <v>-2.28</v>
      </c>
      <c r="I406" s="0" t="n">
        <v>757.72</v>
      </c>
      <c r="J406" s="0" t="n">
        <v>71836884.7546387</v>
      </c>
      <c r="K406" s="81" t="n">
        <v>81.686246640748</v>
      </c>
      <c r="L406" s="80" t="s">
        <v>18</v>
      </c>
      <c r="M406" s="0" t="n">
        <v>-2.76</v>
      </c>
      <c r="N406" s="81" t="n">
        <v>836.02</v>
      </c>
      <c r="O406" s="0" t="n">
        <v>26390853.0151367</v>
      </c>
      <c r="P406" s="81" t="n">
        <v>67.5184630648942</v>
      </c>
      <c r="Q406" s="80" t="s">
        <v>35</v>
      </c>
      <c r="R406" s="0" t="n">
        <v>214987160.774414</v>
      </c>
      <c r="S406" s="81" t="n">
        <v>77.8915401809278</v>
      </c>
      <c r="T406" s="0" t="n">
        <f aca="false">E406+J406+O406</f>
        <v>214987160.774414</v>
      </c>
      <c r="U406" s="0" t="n">
        <v>42.58</v>
      </c>
    </row>
    <row r="407" customFormat="false" ht="13.8" hidden="false" customHeight="false" outlineLevel="0" collapsed="false">
      <c r="A407" s="79" t="n">
        <v>45332</v>
      </c>
      <c r="B407" s="80" t="s">
        <v>16</v>
      </c>
      <c r="C407" s="0" t="n">
        <v>-3</v>
      </c>
      <c r="D407" s="0" t="n">
        <v>778</v>
      </c>
      <c r="E407" s="0" t="n">
        <v>117052504.496826</v>
      </c>
      <c r="F407" s="81" t="n">
        <v>78.5697797327026</v>
      </c>
      <c r="G407" s="80" t="s">
        <v>17</v>
      </c>
      <c r="H407" s="0" t="n">
        <v>-2.29</v>
      </c>
      <c r="I407" s="0" t="n">
        <v>757.71</v>
      </c>
      <c r="J407" s="0" t="n">
        <v>71771136.0993652</v>
      </c>
      <c r="K407" s="81" t="n">
        <v>81.6114833643433</v>
      </c>
      <c r="L407" s="80" t="s">
        <v>18</v>
      </c>
      <c r="M407" s="0" t="n">
        <v>-2.76</v>
      </c>
      <c r="N407" s="81" t="n">
        <v>836.02</v>
      </c>
      <c r="O407" s="0" t="n">
        <v>26390853.0151367</v>
      </c>
      <c r="P407" s="81" t="n">
        <v>67.5184630648942</v>
      </c>
      <c r="Q407" s="80" t="s">
        <v>35</v>
      </c>
      <c r="R407" s="0" t="n">
        <v>215214493.611328</v>
      </c>
      <c r="S407" s="81" t="n">
        <v>77.9739046567279</v>
      </c>
      <c r="T407" s="0" t="n">
        <f aca="false">E407+J407+O407</f>
        <v>215214493.611328</v>
      </c>
      <c r="U407" s="0" t="n">
        <v>30.99</v>
      </c>
    </row>
    <row r="408" customFormat="false" ht="13.8" hidden="false" customHeight="false" outlineLevel="0" collapsed="false">
      <c r="A408" s="79" t="n">
        <v>45333</v>
      </c>
      <c r="B408" s="80" t="s">
        <v>16</v>
      </c>
      <c r="C408" s="0" t="n">
        <v>-3</v>
      </c>
      <c r="D408" s="0" t="n">
        <v>778</v>
      </c>
      <c r="E408" s="0" t="n">
        <v>117052504.496826</v>
      </c>
      <c r="F408" s="81" t="n">
        <v>78.5697797327026</v>
      </c>
      <c r="G408" s="80" t="s">
        <v>17</v>
      </c>
      <c r="H408" s="0" t="n">
        <v>-2.3</v>
      </c>
      <c r="I408" s="0" t="n">
        <v>757.7</v>
      </c>
      <c r="J408" s="0" t="n">
        <v>71705429.0012207</v>
      </c>
      <c r="K408" s="81" t="n">
        <v>81.5367673428536</v>
      </c>
      <c r="L408" s="80" t="s">
        <v>18</v>
      </c>
      <c r="M408" s="0" t="n">
        <v>-2.78</v>
      </c>
      <c r="N408" s="81" t="n">
        <v>836</v>
      </c>
      <c r="O408" s="0" t="n">
        <v>26309752.0585938</v>
      </c>
      <c r="P408" s="81" t="n">
        <v>67.3109740558904</v>
      </c>
      <c r="Q408" s="80" t="s">
        <v>35</v>
      </c>
      <c r="R408" s="0" t="n">
        <v>215067685.556641</v>
      </c>
      <c r="S408" s="81" t="n">
        <v>77.9207149432148</v>
      </c>
      <c r="T408" s="0" t="n">
        <f aca="false">E408+J408+O408</f>
        <v>215067685.556641</v>
      </c>
      <c r="U408" s="0" t="n">
        <v>27.08</v>
      </c>
    </row>
    <row r="409" customFormat="false" ht="13.8" hidden="false" customHeight="false" outlineLevel="0" collapsed="false">
      <c r="A409" s="79" t="n">
        <v>45334</v>
      </c>
      <c r="B409" s="80" t="s">
        <v>16</v>
      </c>
      <c r="C409" s="0" t="n">
        <v>-3.01</v>
      </c>
      <c r="D409" s="0" t="n">
        <v>777.99</v>
      </c>
      <c r="E409" s="0" t="n">
        <v>116954755.154541</v>
      </c>
      <c r="F409" s="81" t="n">
        <v>78.5041669179629</v>
      </c>
      <c r="G409" s="80" t="s">
        <v>17</v>
      </c>
      <c r="H409" s="0" t="n">
        <v>-2.31</v>
      </c>
      <c r="I409" s="0" t="n">
        <v>757.69</v>
      </c>
      <c r="J409" s="0" t="n">
        <v>71639763.4440918</v>
      </c>
      <c r="K409" s="81" t="n">
        <v>81.4620985579563</v>
      </c>
      <c r="L409" s="80" t="s">
        <v>18</v>
      </c>
      <c r="M409" s="0" t="n">
        <v>-2.79</v>
      </c>
      <c r="N409" s="81" t="n">
        <v>835.99</v>
      </c>
      <c r="O409" s="0" t="n">
        <v>26269257.652832</v>
      </c>
      <c r="P409" s="81" t="n">
        <v>67.20737300752</v>
      </c>
      <c r="Q409" s="80" t="s">
        <v>35</v>
      </c>
      <c r="R409" s="0" t="n">
        <v>214863776.251465</v>
      </c>
      <c r="S409" s="81" t="n">
        <v>77.846836997294</v>
      </c>
      <c r="T409" s="0" t="n">
        <f aca="false">E409+J409+O409</f>
        <v>214863776.251465</v>
      </c>
      <c r="U409" s="0" t="n">
        <v>29.02</v>
      </c>
    </row>
    <row r="410" customFormat="false" ht="13.8" hidden="false" customHeight="false" outlineLevel="0" collapsed="false">
      <c r="A410" s="79" t="n">
        <v>45335</v>
      </c>
      <c r="B410" s="80" t="s">
        <v>16</v>
      </c>
      <c r="C410" s="0" t="n">
        <v>-3.02</v>
      </c>
      <c r="D410" s="0" t="n">
        <v>777.98</v>
      </c>
      <c r="E410" s="0" t="n">
        <v>116857061.331299</v>
      </c>
      <c r="F410" s="81" t="n">
        <v>78.438591369568</v>
      </c>
      <c r="G410" s="80" t="s">
        <v>17</v>
      </c>
      <c r="H410" s="0" t="n">
        <v>-2.32</v>
      </c>
      <c r="I410" s="0" t="n">
        <v>757.68</v>
      </c>
      <c r="J410" s="0" t="n">
        <v>71574139.4130859</v>
      </c>
      <c r="K410" s="81" t="n">
        <v>81.387476992717</v>
      </c>
      <c r="L410" s="80" t="s">
        <v>18</v>
      </c>
      <c r="M410" s="0" t="n">
        <v>-2.81</v>
      </c>
      <c r="N410" s="81" t="n">
        <v>835.97</v>
      </c>
      <c r="O410" s="0" t="n">
        <v>26188380.8823242</v>
      </c>
      <c r="P410" s="81" t="n">
        <v>67.0004575569581</v>
      </c>
      <c r="Q410" s="80" t="s">
        <v>35</v>
      </c>
      <c r="R410" s="0" t="n">
        <v>214619581.626709</v>
      </c>
      <c r="S410" s="81" t="n">
        <v>77.7583633630657</v>
      </c>
      <c r="T410" s="0" t="n">
        <f aca="false">E410+J410+O410</f>
        <v>214619581.626709</v>
      </c>
      <c r="U410" s="0" t="n">
        <v>34.72</v>
      </c>
    </row>
    <row r="411" customFormat="false" ht="13.8" hidden="false" customHeight="false" outlineLevel="0" collapsed="false">
      <c r="A411" s="79" t="n">
        <v>45336</v>
      </c>
      <c r="B411" s="80" t="s">
        <v>16</v>
      </c>
      <c r="C411" s="0" t="n">
        <v>-3.04</v>
      </c>
      <c r="D411" s="0" t="n">
        <v>777.96</v>
      </c>
      <c r="E411" s="0" t="n">
        <v>116661840.154053</v>
      </c>
      <c r="F411" s="81" t="n">
        <v>78.3075520128167</v>
      </c>
      <c r="G411" s="80" t="s">
        <v>17</v>
      </c>
      <c r="H411" s="0" t="n">
        <v>-2.33</v>
      </c>
      <c r="I411" s="0" t="n">
        <v>757.67</v>
      </c>
      <c r="J411" s="0" t="n">
        <v>71508556.8933106</v>
      </c>
      <c r="K411" s="81" t="n">
        <v>81.3129026302013</v>
      </c>
      <c r="L411" s="80" t="s">
        <v>18</v>
      </c>
      <c r="M411" s="0" t="n">
        <v>-2.81</v>
      </c>
      <c r="N411" s="81" t="n">
        <v>835.97</v>
      </c>
      <c r="O411" s="0" t="n">
        <v>26188380.8823242</v>
      </c>
      <c r="P411" s="81" t="n">
        <v>67.0004575569581</v>
      </c>
      <c r="Q411" s="80" t="s">
        <v>35</v>
      </c>
      <c r="R411" s="0" t="n">
        <v>214358777.929688</v>
      </c>
      <c r="S411" s="81" t="n">
        <v>77.6638721312512</v>
      </c>
      <c r="T411" s="0" t="n">
        <f aca="false">E411+J411+O411</f>
        <v>214358777.929688</v>
      </c>
      <c r="U411" s="0" t="n">
        <v>33.69</v>
      </c>
    </row>
    <row r="412" customFormat="false" ht="13.8" hidden="false" customHeight="false" outlineLevel="0" collapsed="false">
      <c r="A412" s="79" t="n">
        <v>45337</v>
      </c>
      <c r="B412" s="80" t="s">
        <v>16</v>
      </c>
      <c r="C412" s="0" t="n">
        <v>-3.07</v>
      </c>
      <c r="D412" s="0" t="n">
        <v>777.93</v>
      </c>
      <c r="E412" s="0" t="n">
        <v>116369424.254639</v>
      </c>
      <c r="F412" s="81" t="n">
        <v>78.1112721219587</v>
      </c>
      <c r="G412" s="80" t="s">
        <v>17</v>
      </c>
      <c r="H412" s="0" t="n">
        <v>-2.29</v>
      </c>
      <c r="I412" s="0" t="n">
        <v>757.71</v>
      </c>
      <c r="J412" s="0" t="n">
        <v>71771136.0993652</v>
      </c>
      <c r="K412" s="81" t="n">
        <v>81.6114833643433</v>
      </c>
      <c r="L412" s="80" t="s">
        <v>18</v>
      </c>
      <c r="M412" s="0" t="n">
        <v>-2.84</v>
      </c>
      <c r="N412" s="81" t="n">
        <v>835.94</v>
      </c>
      <c r="O412" s="0" t="n">
        <v>26067345.5415039</v>
      </c>
      <c r="P412" s="81" t="n">
        <v>66.6908002607716</v>
      </c>
      <c r="Q412" s="80" t="s">
        <v>35</v>
      </c>
      <c r="R412" s="0" t="n">
        <v>214207905.895508</v>
      </c>
      <c r="S412" s="81" t="n">
        <v>77.6092100059868</v>
      </c>
      <c r="T412" s="0" t="n">
        <f aca="false">E412+J412+O412</f>
        <v>214207905.895508</v>
      </c>
      <c r="U412" s="0" t="n">
        <v>29.02</v>
      </c>
    </row>
    <row r="413" customFormat="false" ht="13.8" hidden="false" customHeight="false" outlineLevel="0" collapsed="false">
      <c r="A413" s="79" t="n">
        <v>45338</v>
      </c>
      <c r="B413" s="80" t="s">
        <v>16</v>
      </c>
      <c r="C413" s="0" t="n">
        <v>-3.01</v>
      </c>
      <c r="D413" s="0" t="n">
        <v>777.99</v>
      </c>
      <c r="E413" s="0" t="n">
        <v>116954755.154541</v>
      </c>
      <c r="F413" s="81" t="n">
        <v>78.5041669179629</v>
      </c>
      <c r="G413" s="80" t="s">
        <v>17</v>
      </c>
      <c r="H413" s="0" t="n">
        <v>-2.28</v>
      </c>
      <c r="I413" s="0" t="n">
        <v>757.72</v>
      </c>
      <c r="J413" s="0" t="n">
        <v>71836884.7546387</v>
      </c>
      <c r="K413" s="81" t="n">
        <v>81.686246640748</v>
      </c>
      <c r="L413" s="80" t="s">
        <v>18</v>
      </c>
      <c r="M413" s="0" t="n">
        <v>-2.81</v>
      </c>
      <c r="N413" s="81" t="n">
        <v>835.97</v>
      </c>
      <c r="O413" s="0" t="n">
        <v>26188380.8823242</v>
      </c>
      <c r="P413" s="81" t="n">
        <v>67.0004575569581</v>
      </c>
      <c r="Q413" s="80" t="s">
        <v>35</v>
      </c>
      <c r="R413" s="0" t="n">
        <v>214980020.791504</v>
      </c>
      <c r="S413" s="81" t="n">
        <v>77.8889533089317</v>
      </c>
      <c r="T413" s="0" t="n">
        <f aca="false">E413+J413+O413</f>
        <v>214980020.791504</v>
      </c>
      <c r="U413" s="0" t="n">
        <v>34.04</v>
      </c>
    </row>
    <row r="414" customFormat="false" ht="13.8" hidden="false" customHeight="false" outlineLevel="0" collapsed="false">
      <c r="A414" s="79" t="n">
        <v>45339</v>
      </c>
      <c r="B414" s="80" t="s">
        <v>16</v>
      </c>
      <c r="C414" s="0" t="n">
        <v>-2.98</v>
      </c>
      <c r="D414" s="0" t="n">
        <v>778.02</v>
      </c>
      <c r="E414" s="0" t="n">
        <v>117248169.820068</v>
      </c>
      <c r="F414" s="81" t="n">
        <v>78.7011172159504</v>
      </c>
      <c r="G414" s="80" t="s">
        <v>17</v>
      </c>
      <c r="H414" s="0" t="n">
        <v>-2.27</v>
      </c>
      <c r="I414" s="0" t="n">
        <v>757.73</v>
      </c>
      <c r="J414" s="0" t="n">
        <v>71902674.9802246</v>
      </c>
      <c r="K414" s="81" t="n">
        <v>81.7610571870588</v>
      </c>
      <c r="L414" s="80" t="s">
        <v>18</v>
      </c>
      <c r="M414" s="0" t="n">
        <v>-2.79</v>
      </c>
      <c r="N414" s="81" t="n">
        <v>835.99</v>
      </c>
      <c r="O414" s="0" t="n">
        <v>26269257.652832</v>
      </c>
      <c r="P414" s="81" t="n">
        <v>67.20737300752</v>
      </c>
      <c r="Q414" s="80" t="s">
        <v>35</v>
      </c>
      <c r="R414" s="0" t="n">
        <v>215420102.453125</v>
      </c>
      <c r="S414" s="81" t="n">
        <v>78.048398358141</v>
      </c>
      <c r="T414" s="0" t="n">
        <f aca="false">E414+J414+O414</f>
        <v>215420102.453125</v>
      </c>
      <c r="U414" s="0" t="n">
        <v>38.59</v>
      </c>
    </row>
    <row r="415" customFormat="false" ht="13.8" hidden="false" customHeight="false" outlineLevel="0" collapsed="false">
      <c r="A415" s="79" t="n">
        <v>45340</v>
      </c>
      <c r="B415" s="80" t="s">
        <v>16</v>
      </c>
      <c r="C415" s="0" t="n">
        <v>-2.98</v>
      </c>
      <c r="D415" s="0" t="n">
        <v>778.02</v>
      </c>
      <c r="E415" s="0" t="n">
        <v>117248169.820068</v>
      </c>
      <c r="F415" s="81" t="n">
        <v>78.7011172159504</v>
      </c>
      <c r="G415" s="80" t="s">
        <v>17</v>
      </c>
      <c r="H415" s="0" t="n">
        <v>-2.27</v>
      </c>
      <c r="I415" s="0" t="n">
        <v>757.73</v>
      </c>
      <c r="J415" s="0" t="n">
        <v>71902674.9802246</v>
      </c>
      <c r="K415" s="81" t="n">
        <v>81.7610571870588</v>
      </c>
      <c r="L415" s="80" t="s">
        <v>18</v>
      </c>
      <c r="M415" s="0" t="n">
        <v>-2.76</v>
      </c>
      <c r="N415" s="81" t="n">
        <v>836.02</v>
      </c>
      <c r="O415" s="0" t="n">
        <v>26390853.0151367</v>
      </c>
      <c r="P415" s="81" t="n">
        <v>67.5184630648942</v>
      </c>
      <c r="Q415" s="80" t="s">
        <v>35</v>
      </c>
      <c r="R415" s="0" t="n">
        <v>215541697.81543</v>
      </c>
      <c r="S415" s="81" t="n">
        <v>78.0924533147935</v>
      </c>
      <c r="T415" s="0" t="n">
        <f aca="false">E415+J415+O415</f>
        <v>215541697.81543</v>
      </c>
      <c r="U415" s="0" t="n">
        <v>36.82</v>
      </c>
    </row>
    <row r="416" customFormat="false" ht="13.8" hidden="false" customHeight="false" outlineLevel="0" collapsed="false">
      <c r="A416" s="79" t="n">
        <v>45341</v>
      </c>
      <c r="B416" s="80" t="s">
        <v>16</v>
      </c>
      <c r="C416" s="0" t="n">
        <v>-2.97</v>
      </c>
      <c r="D416" s="0" t="n">
        <v>778.03</v>
      </c>
      <c r="E416" s="0" t="n">
        <v>117346085.843506</v>
      </c>
      <c r="F416" s="81" t="n">
        <v>78.766841912973</v>
      </c>
      <c r="G416" s="80" t="s">
        <v>17</v>
      </c>
      <c r="H416" s="0" t="n">
        <v>-2.26</v>
      </c>
      <c r="I416" s="0" t="n">
        <v>757.74</v>
      </c>
      <c r="J416" s="0" t="n">
        <v>71968506.7922363</v>
      </c>
      <c r="K416" s="81" t="n">
        <v>81.8359150215983</v>
      </c>
      <c r="L416" s="80" t="s">
        <v>18</v>
      </c>
      <c r="M416" s="0" t="n">
        <v>-2.74</v>
      </c>
      <c r="N416" s="81" t="n">
        <v>836.04</v>
      </c>
      <c r="O416" s="0" t="n">
        <v>26472103.625</v>
      </c>
      <c r="P416" s="81" t="n">
        <v>67.7263349475464</v>
      </c>
      <c r="Q416" s="80" t="s">
        <v>35</v>
      </c>
      <c r="R416" s="0" t="n">
        <v>215786696.260742</v>
      </c>
      <c r="S416" s="81" t="n">
        <v>78.1812181795351</v>
      </c>
      <c r="T416" s="0" t="n">
        <f aca="false">E416+J416+O416</f>
        <v>215786696.260742</v>
      </c>
      <c r="U416" s="0" t="n">
        <v>37.88</v>
      </c>
    </row>
    <row r="417" customFormat="false" ht="13.8" hidden="false" customHeight="false" outlineLevel="0" collapsed="false">
      <c r="A417" s="79" t="n">
        <v>45342</v>
      </c>
      <c r="B417" s="80" t="s">
        <v>16</v>
      </c>
      <c r="C417" s="0" t="n">
        <v>-2.97</v>
      </c>
      <c r="D417" s="0" t="n">
        <v>778.03</v>
      </c>
      <c r="E417" s="0" t="n">
        <v>117346085.843506</v>
      </c>
      <c r="F417" s="81" t="n">
        <v>78.766841912973</v>
      </c>
      <c r="G417" s="80" t="s">
        <v>17</v>
      </c>
      <c r="H417" s="0" t="n">
        <v>-2.25</v>
      </c>
      <c r="I417" s="0" t="n">
        <v>757.75</v>
      </c>
      <c r="J417" s="0" t="n">
        <v>72034380.2058106</v>
      </c>
      <c r="K417" s="81" t="n">
        <v>81.9108201615786</v>
      </c>
      <c r="L417" s="80" t="s">
        <v>18</v>
      </c>
      <c r="M417" s="0" t="n">
        <v>-2.68</v>
      </c>
      <c r="N417" s="81" t="n">
        <v>836.1</v>
      </c>
      <c r="O417" s="0" t="n">
        <v>26716754.9404297</v>
      </c>
      <c r="P417" s="81" t="n">
        <v>68.3522518436445</v>
      </c>
      <c r="Q417" s="80" t="s">
        <v>35</v>
      </c>
      <c r="R417" s="0" t="n">
        <v>216097220.989746</v>
      </c>
      <c r="S417" s="81" t="n">
        <v>78.2937237325144</v>
      </c>
      <c r="T417" s="0" t="n">
        <f aca="false">E417+J417+O417</f>
        <v>216097220.989746</v>
      </c>
      <c r="U417" s="0" t="n">
        <v>30.99</v>
      </c>
    </row>
    <row r="418" customFormat="false" ht="13.8" hidden="false" customHeight="false" outlineLevel="0" collapsed="false">
      <c r="A418" s="79" t="n">
        <v>45343</v>
      </c>
      <c r="B418" s="80" t="s">
        <v>16</v>
      </c>
      <c r="C418" s="0" t="n">
        <v>-2.94</v>
      </c>
      <c r="D418" s="0" t="n">
        <v>778.06</v>
      </c>
      <c r="E418" s="0" t="n">
        <v>117640167.606201</v>
      </c>
      <c r="F418" s="81" t="n">
        <v>78.9642399901666</v>
      </c>
      <c r="G418" s="80" t="s">
        <v>17</v>
      </c>
      <c r="H418" s="0" t="n">
        <v>-2.24</v>
      </c>
      <c r="I418" s="0" t="n">
        <v>757.76</v>
      </c>
      <c r="J418" s="0" t="n">
        <v>72100295.236084</v>
      </c>
      <c r="K418" s="81" t="n">
        <v>81.9857726242117</v>
      </c>
      <c r="L418" s="80" t="s">
        <v>18</v>
      </c>
      <c r="M418" s="0" t="n">
        <v>-2.64</v>
      </c>
      <c r="N418" s="81" t="n">
        <v>836.14</v>
      </c>
      <c r="O418" s="0" t="n">
        <v>26880606.9628906</v>
      </c>
      <c r="P418" s="81" t="n">
        <v>68.7714515080242</v>
      </c>
      <c r="Q418" s="80" t="s">
        <v>35</v>
      </c>
      <c r="R418" s="0" t="n">
        <v>216621069.805176</v>
      </c>
      <c r="S418" s="81" t="n">
        <v>78.4835182807507</v>
      </c>
      <c r="T418" s="0" t="n">
        <f aca="false">E418+J418+O418</f>
        <v>216621069.805176</v>
      </c>
      <c r="U418" s="0" t="n">
        <v>34.38</v>
      </c>
    </row>
    <row r="419" customFormat="false" ht="13.8" hidden="false" customHeight="false" outlineLevel="0" collapsed="false">
      <c r="A419" s="79" t="n">
        <v>45344</v>
      </c>
      <c r="B419" s="80" t="s">
        <v>16</v>
      </c>
      <c r="C419" s="0" t="n">
        <v>-2.86</v>
      </c>
      <c r="D419" s="0" t="n">
        <v>778.14</v>
      </c>
      <c r="E419" s="0" t="n">
        <v>118426836.42749</v>
      </c>
      <c r="F419" s="81" t="n">
        <v>79.4922799178637</v>
      </c>
      <c r="G419" s="80" t="s">
        <v>17</v>
      </c>
      <c r="H419" s="0" t="n">
        <v>-2.19</v>
      </c>
      <c r="I419" s="0" t="n">
        <v>757.81</v>
      </c>
      <c r="J419" s="0" t="n">
        <v>72430495.1535645</v>
      </c>
      <c r="K419" s="81" t="n">
        <v>82.3612453634902</v>
      </c>
      <c r="L419" s="80" t="s">
        <v>18</v>
      </c>
      <c r="M419" s="0" t="n">
        <v>-2.62</v>
      </c>
      <c r="N419" s="81" t="n">
        <v>836.16</v>
      </c>
      <c r="O419" s="0" t="n">
        <v>26962758.7880859</v>
      </c>
      <c r="P419" s="81" t="n">
        <v>68.9816290635576</v>
      </c>
      <c r="Q419" s="80" t="s">
        <v>35</v>
      </c>
      <c r="R419" s="0" t="n">
        <v>217820090.369141</v>
      </c>
      <c r="S419" s="81" t="n">
        <v>78.9179328667167</v>
      </c>
      <c r="T419" s="0" t="n">
        <f aca="false">E419+J419+O419</f>
        <v>217820090.369141</v>
      </c>
      <c r="U419" s="0" t="n">
        <v>29.67</v>
      </c>
    </row>
    <row r="420" customFormat="false" ht="13.8" hidden="false" customHeight="false" outlineLevel="0" collapsed="false">
      <c r="A420" s="79" t="n">
        <v>45345</v>
      </c>
      <c r="B420" s="80" t="s">
        <v>16</v>
      </c>
      <c r="C420" s="0" t="n">
        <v>-2.79</v>
      </c>
      <c r="D420" s="0" t="n">
        <v>778.21</v>
      </c>
      <c r="E420" s="0" t="n">
        <v>119118102.465576</v>
      </c>
      <c r="F420" s="81" t="n">
        <v>79.9562821242461</v>
      </c>
      <c r="G420" s="80" t="s">
        <v>17</v>
      </c>
      <c r="H420" s="0" t="n">
        <v>-2.15</v>
      </c>
      <c r="I420" s="0" t="n">
        <v>757.85</v>
      </c>
      <c r="J420" s="0" t="n">
        <v>72695405.7087402</v>
      </c>
      <c r="K420" s="81" t="n">
        <v>82.6624770917554</v>
      </c>
      <c r="L420" s="80" t="s">
        <v>18</v>
      </c>
      <c r="M420" s="0" t="n">
        <v>-2.53</v>
      </c>
      <c r="N420" s="81" t="n">
        <v>836.25</v>
      </c>
      <c r="O420" s="0" t="n">
        <v>27334309.828125</v>
      </c>
      <c r="P420" s="81" t="n">
        <v>69.9322067185963</v>
      </c>
      <c r="Q420" s="80" t="s">
        <v>35</v>
      </c>
      <c r="R420" s="0" t="n">
        <v>219147818.002441</v>
      </c>
      <c r="S420" s="81" t="n">
        <v>79.398979036758</v>
      </c>
      <c r="T420" s="0" t="n">
        <f aca="false">E420+J420+O420</f>
        <v>219147818.002441</v>
      </c>
      <c r="U420" s="0" t="n">
        <v>83.22</v>
      </c>
    </row>
    <row r="421" customFormat="false" ht="13.8" hidden="false" customHeight="false" outlineLevel="0" collapsed="false">
      <c r="A421" s="79" t="n">
        <v>45346</v>
      </c>
      <c r="B421" s="80" t="s">
        <v>16</v>
      </c>
      <c r="C421" s="0" t="n">
        <v>-2.76</v>
      </c>
      <c r="D421" s="0" t="n">
        <v>778.24</v>
      </c>
      <c r="E421" s="0" t="n">
        <v>119415198.599854</v>
      </c>
      <c r="F421" s="81" t="n">
        <v>80.155703554227</v>
      </c>
      <c r="G421" s="80" t="s">
        <v>17</v>
      </c>
      <c r="H421" s="0" t="n">
        <v>-2.14</v>
      </c>
      <c r="I421" s="0" t="n">
        <v>757.86</v>
      </c>
      <c r="J421" s="0" t="n">
        <v>72761737.7258301</v>
      </c>
      <c r="K421" s="81" t="n">
        <v>82.7379037131448</v>
      </c>
      <c r="L421" s="80" t="s">
        <v>18</v>
      </c>
      <c r="M421" s="0" t="n">
        <v>-2.53</v>
      </c>
      <c r="N421" s="81" t="n">
        <v>836.25</v>
      </c>
      <c r="O421" s="0" t="n">
        <v>27334309.828125</v>
      </c>
      <c r="P421" s="81" t="n">
        <v>69.9322067185963</v>
      </c>
      <c r="Q421" s="80" t="s">
        <v>35</v>
      </c>
      <c r="R421" s="0" t="n">
        <v>219511246.153809</v>
      </c>
      <c r="S421" s="81" t="n">
        <v>79.5306519159807</v>
      </c>
      <c r="T421" s="0" t="n">
        <f aca="false">E421+J421+O421</f>
        <v>219511246.153809</v>
      </c>
      <c r="U421" s="0" t="n">
        <v>50.94</v>
      </c>
    </row>
    <row r="422" customFormat="false" ht="13.8" hidden="false" customHeight="false" outlineLevel="0" collapsed="false">
      <c r="A422" s="79" t="n">
        <v>45347</v>
      </c>
      <c r="B422" s="80" t="s">
        <v>16</v>
      </c>
      <c r="C422" s="0" t="n">
        <v>-2.74</v>
      </c>
      <c r="D422" s="0" t="n">
        <v>778.26</v>
      </c>
      <c r="E422" s="0" t="n">
        <v>119613542.860107</v>
      </c>
      <c r="F422" s="81" t="n">
        <v>80.2888392347183</v>
      </c>
      <c r="G422" s="80" t="s">
        <v>17</v>
      </c>
      <c r="H422" s="0" t="n">
        <v>-2.13</v>
      </c>
      <c r="I422" s="0" t="n">
        <v>757.87</v>
      </c>
      <c r="J422" s="0" t="n">
        <v>72828111.5236816</v>
      </c>
      <c r="K422" s="81" t="n">
        <v>82.8133778437436</v>
      </c>
      <c r="L422" s="80" t="s">
        <v>18</v>
      </c>
      <c r="M422" s="0" t="n">
        <v>-2.45</v>
      </c>
      <c r="N422" s="81" t="n">
        <v>836.33</v>
      </c>
      <c r="O422" s="0" t="n">
        <v>27667151.7705078</v>
      </c>
      <c r="P422" s="81" t="n">
        <v>70.7837508646052</v>
      </c>
      <c r="Q422" s="80" t="s">
        <v>35</v>
      </c>
      <c r="R422" s="0" t="n">
        <v>220108806.154297</v>
      </c>
      <c r="S422" s="81" t="n">
        <v>79.7471526066308</v>
      </c>
      <c r="T422" s="0" t="n">
        <f aca="false">E422+J422+O422</f>
        <v>220108806.154297</v>
      </c>
      <c r="U422" s="0" t="n">
        <v>38.95</v>
      </c>
    </row>
    <row r="423" customFormat="false" ht="13.8" hidden="false" customHeight="false" outlineLevel="0" collapsed="false">
      <c r="A423" s="79" t="n">
        <v>45348</v>
      </c>
      <c r="B423" s="80" t="s">
        <v>16</v>
      </c>
      <c r="C423" s="0" t="n">
        <v>-2.74</v>
      </c>
      <c r="D423" s="0" t="n">
        <v>778.26</v>
      </c>
      <c r="E423" s="0" t="n">
        <v>119613542.860107</v>
      </c>
      <c r="F423" s="81" t="n">
        <v>80.2888392347183</v>
      </c>
      <c r="G423" s="80" t="s">
        <v>17</v>
      </c>
      <c r="H423" s="0" t="n">
        <v>-2.08</v>
      </c>
      <c r="I423" s="0" t="n">
        <v>757.92</v>
      </c>
      <c r="J423" s="0" t="n">
        <v>73160607.7553711</v>
      </c>
      <c r="K423" s="81" t="n">
        <v>83.1914617386908</v>
      </c>
      <c r="L423" s="80" t="s">
        <v>18</v>
      </c>
      <c r="M423" s="0" t="n">
        <v>-2.44</v>
      </c>
      <c r="N423" s="81" t="n">
        <v>836.34</v>
      </c>
      <c r="O423" s="0" t="n">
        <v>27708927.9052734</v>
      </c>
      <c r="P423" s="81" t="n">
        <v>70.8906310935447</v>
      </c>
      <c r="Q423" s="80" t="s">
        <v>35</v>
      </c>
      <c r="R423" s="0" t="n">
        <v>220483078.520752</v>
      </c>
      <c r="S423" s="81" t="n">
        <v>79.882754430318</v>
      </c>
      <c r="T423" s="0" t="n">
        <f aca="false">E423+J423+O423</f>
        <v>220483078.520752</v>
      </c>
      <c r="U423" s="0" t="n">
        <v>33.01</v>
      </c>
    </row>
    <row r="424" customFormat="false" ht="13.8" hidden="false" customHeight="false" outlineLevel="0" collapsed="false">
      <c r="A424" s="79" t="n">
        <v>45349</v>
      </c>
      <c r="B424" s="80" t="s">
        <v>16</v>
      </c>
      <c r="C424" s="0" t="n">
        <v>-2.73</v>
      </c>
      <c r="D424" s="0" t="n">
        <v>778.27</v>
      </c>
      <c r="E424" s="0" t="n">
        <v>119712799.104248</v>
      </c>
      <c r="F424" s="81" t="n">
        <v>80.355463535264</v>
      </c>
      <c r="G424" s="80" t="s">
        <v>17</v>
      </c>
      <c r="H424" s="0" t="n">
        <v>-2.08</v>
      </c>
      <c r="I424" s="0" t="n">
        <v>757.92</v>
      </c>
      <c r="J424" s="0" t="n">
        <v>73160607.7553711</v>
      </c>
      <c r="K424" s="81" t="n">
        <v>83.1914617386908</v>
      </c>
      <c r="L424" s="80" t="s">
        <v>18</v>
      </c>
      <c r="M424" s="0" t="n">
        <v>-2.44</v>
      </c>
      <c r="N424" s="81" t="n">
        <v>836.34</v>
      </c>
      <c r="O424" s="0" t="n">
        <v>27708927.9052734</v>
      </c>
      <c r="P424" s="81" t="n">
        <v>70.8906310935447</v>
      </c>
      <c r="Q424" s="80" t="s">
        <v>35</v>
      </c>
      <c r="R424" s="0" t="n">
        <v>220582334.764893</v>
      </c>
      <c r="S424" s="81" t="n">
        <v>79.9187157486629</v>
      </c>
      <c r="T424" s="0" t="n">
        <f aca="false">E424+J424+O424</f>
        <v>220582334.764893</v>
      </c>
      <c r="U424" s="0" t="n">
        <v>34.04</v>
      </c>
    </row>
    <row r="425" customFormat="false" ht="13.8" hidden="false" customHeight="false" outlineLevel="0" collapsed="false">
      <c r="A425" s="79" t="n">
        <v>45350</v>
      </c>
      <c r="B425" s="80" t="s">
        <v>16</v>
      </c>
      <c r="C425" s="0" t="n">
        <v>-2.74</v>
      </c>
      <c r="D425" s="0" t="n">
        <v>778.26</v>
      </c>
      <c r="E425" s="0" t="n">
        <v>119613542.860107</v>
      </c>
      <c r="F425" s="81" t="n">
        <v>80.2888392347183</v>
      </c>
      <c r="G425" s="80" t="s">
        <v>17</v>
      </c>
      <c r="H425" s="0" t="n">
        <v>-2.09</v>
      </c>
      <c r="I425" s="0" t="n">
        <v>757.91</v>
      </c>
      <c r="J425" s="0" t="n">
        <v>73094024.8269043</v>
      </c>
      <c r="K425" s="81" t="n">
        <v>83.115749804141</v>
      </c>
      <c r="L425" s="80" t="s">
        <v>18</v>
      </c>
      <c r="M425" s="0" t="n">
        <v>-2.44</v>
      </c>
      <c r="N425" s="81" t="n">
        <v>836.34</v>
      </c>
      <c r="O425" s="0" t="n">
        <v>27708927.9052734</v>
      </c>
      <c r="P425" s="81" t="n">
        <v>70.8906310935447</v>
      </c>
      <c r="Q425" s="80" t="s">
        <v>35</v>
      </c>
      <c r="R425" s="0" t="n">
        <v>220416495.592285</v>
      </c>
      <c r="S425" s="81" t="n">
        <v>79.8586309113629</v>
      </c>
      <c r="T425" s="0" t="n">
        <f aca="false">E425+J425+O425</f>
        <v>220416495.592285</v>
      </c>
      <c r="U425" s="0" t="n">
        <v>32.33</v>
      </c>
    </row>
    <row r="426" customFormat="false" ht="13.8" hidden="false" customHeight="false" outlineLevel="0" collapsed="false">
      <c r="A426" s="79" t="n">
        <v>45351</v>
      </c>
      <c r="B426" s="80" t="s">
        <v>16</v>
      </c>
      <c r="C426" s="0" t="n">
        <v>-2.74</v>
      </c>
      <c r="D426" s="0" t="n">
        <v>778.26</v>
      </c>
      <c r="E426" s="0" t="n">
        <v>119613542.860107</v>
      </c>
      <c r="F426" s="81" t="n">
        <v>80.2888392347183</v>
      </c>
      <c r="G426" s="80" t="s">
        <v>17</v>
      </c>
      <c r="H426" s="0" t="n">
        <v>-2.09</v>
      </c>
      <c r="I426" s="0" t="n">
        <v>757.91</v>
      </c>
      <c r="J426" s="0" t="n">
        <v>73094024.8269043</v>
      </c>
      <c r="K426" s="81" t="n">
        <v>83.115749804141</v>
      </c>
      <c r="L426" s="80" t="s">
        <v>18</v>
      </c>
      <c r="M426" s="0" t="n">
        <v>-2.46</v>
      </c>
      <c r="N426" s="81" t="n">
        <v>836.32</v>
      </c>
      <c r="O426" s="0" t="n">
        <v>27625413.6582031</v>
      </c>
      <c r="P426" s="81" t="n">
        <v>70.6769679124806</v>
      </c>
      <c r="Q426" s="80" t="s">
        <v>35</v>
      </c>
      <c r="R426" s="0" t="n">
        <v>220332981.345215</v>
      </c>
      <c r="S426" s="81" t="n">
        <v>79.8283730424375</v>
      </c>
      <c r="T426" s="0" t="n">
        <f aca="false">E426+J426+O426</f>
        <v>220332981.345215</v>
      </c>
      <c r="U426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</TotalTime>
  <Application>LibreOffice/7.4.4.2$Windows_X86_64 LibreOffice_project/85569322deea74ec9134968a29af2df5663baa21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:creator/>
  <dc:description/>
  <dc:language>pt-BR</dc:language>
  <cp:lastModifiedBy/>
  <dcterms:modified xsi:type="dcterms:W3CDTF">2024-02-29T11:52:16Z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